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홈" sheetId="1" state="visible" r:id="rId1"/>
    <sheet xmlns:r="http://schemas.openxmlformats.org/officeDocument/2006/relationships" name="1_문제" sheetId="2" state="visible" r:id="rId2"/>
    <sheet xmlns:r="http://schemas.openxmlformats.org/officeDocument/2006/relationships" name="2_혜택배치" sheetId="3" state="visible" r:id="rId3"/>
    <sheet xmlns:r="http://schemas.openxmlformats.org/officeDocument/2006/relationships" name="3_운영시간" sheetId="4" state="visible" r:id="rId4"/>
    <sheet xmlns:r="http://schemas.openxmlformats.org/officeDocument/2006/relationships" name="4_버스" sheetId="5" state="visible" r:id="rId5"/>
    <sheet xmlns:r="http://schemas.openxmlformats.org/officeDocument/2006/relationships" name="5_월영교" sheetId="6" state="visible" r:id="rId6"/>
    <sheet xmlns:r="http://schemas.openxmlformats.org/officeDocument/2006/relationships" name="6_기대효과" sheetId="7" state="visible" r:id="rId7"/>
    <sheet xmlns:r="http://schemas.openxmlformats.org/officeDocument/2006/relationships" name="7_효과평가" sheetId="8" state="visible" r:id="rId8"/>
    <sheet xmlns:r="http://schemas.openxmlformats.org/officeDocument/2006/relationships" name="8_전국진단" sheetId="9" state="visible" r:id="rId9"/>
    <sheet xmlns:r="http://schemas.openxmlformats.org/officeDocument/2006/relationships" name="9_서식4" sheetId="10" state="visible" r:id="rId10"/>
    <sheet xmlns:r="http://schemas.openxmlformats.org/officeDocument/2006/relationships" name="10_설문" sheetId="11" state="visible" r:id="rId11"/>
    <sheet xmlns:r="http://schemas.openxmlformats.org/officeDocument/2006/relationships" name="11_출처" sheetId="12" state="visible" r:id="rId12"/>
    <sheet xmlns:r="http://schemas.openxmlformats.org/officeDocument/2006/relationships" name="d_시군" sheetId="13" state="hidden" r:id="rId13"/>
    <sheet xmlns:r="http://schemas.openxmlformats.org/officeDocument/2006/relationships" name="d_업종전체" sheetId="14" state="hidden" r:id="rId14"/>
    <sheet xmlns:r="http://schemas.openxmlformats.org/officeDocument/2006/relationships" name="d_업종" sheetId="15" state="hidden" r:id="rId15"/>
    <sheet xmlns:r="http://schemas.openxmlformats.org/officeDocument/2006/relationships" name="d_혜택" sheetId="16" state="hidden" r:id="rId16"/>
    <sheet xmlns:r="http://schemas.openxmlformats.org/officeDocument/2006/relationships" name="d_역" sheetId="17" state="hidden" r:id="rId17"/>
    <sheet xmlns:r="http://schemas.openxmlformats.org/officeDocument/2006/relationships" name="d_버스" sheetId="18" state="hidden" r:id="rId18"/>
    <sheet xmlns:r="http://schemas.openxmlformats.org/officeDocument/2006/relationships" name="d_버스출발" sheetId="19" state="hidden" r:id="rId19"/>
    <sheet xmlns:r="http://schemas.openxmlformats.org/officeDocument/2006/relationships" name="d_노선목록" sheetId="20" state="hidden" r:id="rId20"/>
    <sheet xmlns:r="http://schemas.openxmlformats.org/officeDocument/2006/relationships" name="d_정류장" sheetId="21" state="hidden" r:id="rId21"/>
    <sheet xmlns:r="http://schemas.openxmlformats.org/officeDocument/2006/relationships" name="d_철도" sheetId="22" state="hidden" r:id="rId22"/>
    <sheet xmlns:r="http://schemas.openxmlformats.org/officeDocument/2006/relationships" name="d_분류" sheetId="23" state="hidden" r:id="rId23"/>
    <sheet xmlns:r="http://schemas.openxmlformats.org/officeDocument/2006/relationships" name="d_역계산" sheetId="24" state="hidden" r:id="rId24"/>
    <sheet xmlns:r="http://schemas.openxmlformats.org/officeDocument/2006/relationships" name="d_버스계산" sheetId="25" state="hidden" r:id="rId25"/>
    <sheet xmlns:r="http://schemas.openxmlformats.org/officeDocument/2006/relationships" name="d_월영교" sheetId="26" state="hidden" r:id="rId26"/>
    <sheet xmlns:r="http://schemas.openxmlformats.org/officeDocument/2006/relationships" name="d_업종구성" sheetId="27" state="hidden" r:id="rId27"/>
    <sheet xmlns:r="http://schemas.openxmlformats.org/officeDocument/2006/relationships" name="d_시나리오" sheetId="28" state="hidden" r:id="rId28"/>
    <sheet xmlns:r="http://schemas.openxmlformats.org/officeDocument/2006/relationships" name="d_분포" sheetId="29" state="hidden" r:id="rId29"/>
    <sheet xmlns:r="http://schemas.openxmlformats.org/officeDocument/2006/relationships" name="d_고정" sheetId="30" state="hidden" r:id="rId30"/>
    <sheet xmlns:r="http://schemas.openxmlformats.org/officeDocument/2006/relationships" name="d_모의실험" sheetId="31" state="hidden" r:id="rId31"/>
    <sheet xmlns:r="http://schemas.openxmlformats.org/officeDocument/2006/relationships" name="d_히스토" sheetId="32" state="hidden" r:id="rId32"/>
    <sheet xmlns:r="http://schemas.openxmlformats.org/officeDocument/2006/relationships" name="d_민감도" sheetId="33" state="hidden" r:id="rId33"/>
    <sheet xmlns:r="http://schemas.openxmlformats.org/officeDocument/2006/relationships" name="d_검증" sheetId="34" state="hidden" r:id="rId34"/>
    <sheet xmlns:r="http://schemas.openxmlformats.org/officeDocument/2006/relationships" name="d_진단" sheetId="35" state="hidden" r:id="rId35"/>
    <sheet xmlns:r="http://schemas.openxmlformats.org/officeDocument/2006/relationships" name="d_진단비교" sheetId="36" state="hidden" r:id="rId36"/>
    <sheet xmlns:r="http://schemas.openxmlformats.org/officeDocument/2006/relationships" name="d_설문" sheetId="37" state="hidden" r:id="rId37"/>
    <sheet xmlns:r="http://schemas.openxmlformats.org/officeDocument/2006/relationships" name="d_설문계산" sheetId="38" state="hidden" r:id="rId38"/>
  </sheets>
  <definedNames>
    <definedName name="_xlnm.Print_Area" localSheetId="0">'홈'!$A$1:$T$62</definedName>
    <definedName name="_xlnm.Print_Area" localSheetId="1">'1_문제'!$A$1:$T$62</definedName>
    <definedName name="_xlnm.Print_Area" localSheetId="2">'2_혜택배치'!$A$1:$T$62</definedName>
    <definedName name="_xlnm.Print_Area" localSheetId="3">'3_운영시간'!$A$1:$T$62</definedName>
    <definedName name="_xlnm.Print_Area" localSheetId="4">'4_버스'!$A$1:$T$62</definedName>
    <definedName name="_xlnm.Print_Area" localSheetId="5">'5_월영교'!$A$1:$T$62</definedName>
    <definedName name="_xlnm.Print_Area" localSheetId="6">'6_기대효과'!$A$1:$T$62</definedName>
    <definedName name="_xlnm.Print_Area" localSheetId="7">'7_효과평가'!$A$1:$T$62</definedName>
    <definedName name="_xlnm.Print_Area" localSheetId="8">'8_전국진단'!$A$1:$T$62</definedName>
    <definedName name="_xlnm.Print_Area" localSheetId="9">'9_서식4'!$A$1:$T$62</definedName>
    <definedName name="_xlnm.Print_Area" localSheetId="10">'10_설문'!$A$1:$T$62</definedName>
    <definedName name="_xlnm.Print_Area" localSheetId="11">'11_출처'!$A$1:$T$62</definedName>
  </definedNames>
  <calcPr calcId="124519" calcMode="auto" fullCalcOnLoad="1"/>
</workbook>
</file>

<file path=xl/styles.xml><?xml version="1.0" encoding="utf-8"?>
<styleSheet xmlns="http://schemas.openxmlformats.org/spreadsheetml/2006/main">
  <numFmts count="16">
    <numFmt numFmtId="164" formatCode="+0.0%;-0.0%"/>
    <numFmt numFmtId="165" formatCode="0&quot;위&quot;"/>
    <numFmt numFmtId="166" formatCode="0&quot;곳&quot;"/>
    <numFmt numFmtId="167" formatCode="0.0%"/>
    <numFmt numFmtId="168" formatCode="0.0"/>
    <numFmt numFmtId="169" formatCode="0.0&quot;시간&quot;"/>
    <numFmt numFmtId="170" formatCode="0&quot;회&quot;"/>
    <numFmt numFmtId="171" formatCode="#,##0&quot;곳&quot;"/>
    <numFmt numFmtId="172" formatCode="0&quot;개&quot;"/>
    <numFmt numFmtId="173" formatCode="0&quot;개월&quot;"/>
    <numFmt numFmtId="174" formatCode="#,##0&quot;건&quot;"/>
    <numFmt numFmtId="175" formatCode="+0.0%"/>
    <numFmt numFmtId="176" formatCode="0.00&quot;억 원&quot;"/>
    <numFmt numFmtId="177" formatCode="0.0&quot;명&quot;"/>
    <numFmt numFmtId="178" formatCode="+0%"/>
    <numFmt numFmtId="179" formatCode="0.00&quot;일&quot;"/>
  </numFmts>
  <fonts count="29">
    <font>
      <name val="Calibri"/>
      <family val="2"/>
      <color theme="1"/>
      <sz val="11"/>
      <scheme val="minor"/>
    </font>
    <font>
      <name val="맑은 고딕"/>
      <b val="1"/>
      <color rgb="00262626"/>
      <sz val="9"/>
    </font>
    <font>
      <name val="맑은 고딕"/>
      <b val="1"/>
      <color rgb="00FFFFFF"/>
      <sz val="18"/>
    </font>
    <font>
      <name val="맑은 고딕"/>
      <b val="1"/>
      <color rgb="001F3864"/>
      <sz val="11"/>
    </font>
    <font>
      <name val="맑은 고딕"/>
      <b val="1"/>
      <color rgb="00FFFFFF"/>
      <sz val="9"/>
    </font>
    <font>
      <name val="맑은 고딕"/>
      <b val="1"/>
      <color rgb="001F3864"/>
      <sz val="9"/>
    </font>
    <font>
      <name val="맑은 고딕"/>
      <b val="1"/>
      <color rgb="00FFFFFF"/>
      <sz val="11"/>
    </font>
    <font>
      <name val="맑은 고딕"/>
      <b val="1"/>
      <color rgb="00262626"/>
      <sz val="10.5"/>
    </font>
    <font>
      <name val="맑은 고딕"/>
      <color rgb="00262626"/>
      <sz val="10"/>
    </font>
    <font>
      <name val="맑은 고딕"/>
      <b val="1"/>
      <color rgb="00262626"/>
      <sz val="9.5"/>
    </font>
    <font>
      <name val="맑은 고딕"/>
      <color rgb="00262626"/>
      <sz val="9.5"/>
    </font>
    <font>
      <name val="맑은 고딕"/>
      <color rgb="001F3864"/>
      <sz val="9.5"/>
    </font>
    <font>
      <name val="맑은 고딕"/>
      <b val="1"/>
      <color rgb="001F3864"/>
      <sz val="9.5"/>
    </font>
    <font>
      <name val="맑은 고딕"/>
      <b val="1"/>
      <color rgb="00000000"/>
      <sz val="11"/>
    </font>
    <font>
      <name val="맑은 고딕"/>
      <color rgb="002E75B6"/>
      <sz val="10"/>
    </font>
    <font>
      <name val="맑은 고딕"/>
      <b val="1"/>
      <color rgb="00595959"/>
      <sz val="9.5"/>
    </font>
    <font>
      <name val="맑은 고딕"/>
      <b val="1"/>
      <color rgb="00D64541"/>
      <sz val="20"/>
    </font>
    <font>
      <name val="맑은 고딕"/>
      <color rgb="007F7F7F"/>
      <sz val="8.5"/>
    </font>
    <font>
      <name val="맑은 고딕"/>
      <b val="1"/>
      <color rgb="002E75B6"/>
      <sz val="20"/>
    </font>
    <font>
      <name val="맑은 고딕"/>
      <color rgb="00595959"/>
      <sz val="9"/>
    </font>
    <font>
      <name val="맑은 고딕"/>
      <b val="1"/>
      <color rgb="001F3864"/>
      <sz val="20"/>
    </font>
    <font>
      <name val="맑은 고딕"/>
      <b val="1"/>
      <color rgb="001F3864"/>
      <sz val="10.5"/>
    </font>
    <font>
      <name val="맑은 고딕"/>
      <color rgb="00262626"/>
      <sz val="9"/>
    </font>
    <font>
      <name val="맑은 고딕"/>
      <color rgb="001F3864"/>
      <sz val="9"/>
    </font>
    <font>
      <name val="맑은 고딕"/>
      <color rgb="00595959"/>
      <sz val="8.5"/>
    </font>
    <font>
      <name val="맑은 고딕"/>
      <b val="1"/>
      <color rgb="00BF9000"/>
      <sz val="10"/>
    </font>
    <font>
      <name val="맑은 고딕"/>
      <color rgb="00D64541"/>
      <sz val="9"/>
    </font>
    <font>
      <name val="맑은 고딕"/>
      <b val="1"/>
      <color rgb="00548235"/>
      <sz val="20"/>
    </font>
    <font>
      <name val="맑은 고딕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BF9000"/>
      </left>
      <top style="medium">
        <color rgb="00BF9000"/>
      </top>
      <bottom style="medium">
        <color rgb="00BF9000"/>
      </bottom>
    </border>
    <border>
      <right style="medium">
        <color rgb="00BF9000"/>
      </right>
      <top style="medium">
        <color rgb="00BF9000"/>
      </top>
      <bottom style="medium">
        <color rgb="00BF9000"/>
      </bottom>
    </border>
    <border>
      <top style="medium">
        <color rgb="00D64541"/>
      </top>
    </border>
    <border>
      <top style="medium">
        <color rgb="002E75B6"/>
      </top>
    </border>
    <border>
      <top style="medium">
        <color rgb="001F3864"/>
      </top>
    </border>
    <border>
      <top style="medium">
        <color rgb="00BF9000"/>
      </top>
      <bottom style="medium">
        <color rgb="00BF9000"/>
      </bottom>
    </border>
    <border>
      <top style="medium">
        <color rgb="00548235"/>
      </top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0" borderId="0" applyAlignment="1" pivotButton="0" quotePrefix="0" xfId="0">
      <alignment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bottom"/>
    </xf>
    <xf numFmtId="0" fontId="13" fillId="1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0" borderId="0" applyAlignment="1" pivotButton="0" quotePrefix="0" xfId="0">
      <alignment horizontal="left" vertical="top" wrapText="1"/>
    </xf>
    <xf numFmtId="0" fontId="15" fillId="5" borderId="4" applyAlignment="1" pivotButton="0" quotePrefix="0" xfId="0">
      <alignment horizontal="center" vertical="center" wrapText="1"/>
    </xf>
    <xf numFmtId="0" fontId="0" fillId="5" borderId="4" pivotButton="0" quotePrefix="0" xfId="0"/>
    <xf numFmtId="164" fontId="16" fillId="5" borderId="0" applyAlignment="1" pivotButton="0" quotePrefix="0" xfId="0">
      <alignment horizontal="center" vertical="center" wrapText="1"/>
    </xf>
    <xf numFmtId="165" fontId="16" fillId="5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5" fillId="5" borderId="5" applyAlignment="1" pivotButton="0" quotePrefix="0" xfId="0">
      <alignment horizontal="center" vertical="center" wrapText="1"/>
    </xf>
    <xf numFmtId="0" fontId="0" fillId="5" borderId="5" pivotButton="0" quotePrefix="0" xfId="0"/>
    <xf numFmtId="164" fontId="18" fillId="5" borderId="0" applyAlignment="1" pivotButton="0" quotePrefix="0" xfId="0">
      <alignment horizontal="center" vertical="center" wrapText="1"/>
    </xf>
    <xf numFmtId="165" fontId="18" fillId="5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166" fontId="13" fillId="10" borderId="2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0" fillId="5" borderId="6" pivotButton="0" quotePrefix="0" xfId="0"/>
    <xf numFmtId="166" fontId="16" fillId="5" borderId="0" applyAlignment="1" pivotButton="0" quotePrefix="0" xfId="0">
      <alignment horizontal="center" vertical="center" wrapText="1"/>
    </xf>
    <xf numFmtId="9" fontId="20" fillId="5" borderId="0" applyAlignment="1" pivotButton="0" quotePrefix="0" xfId="0">
      <alignment horizontal="center" vertical="center" wrapText="1"/>
    </xf>
    <xf numFmtId="167" fontId="20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3" fontId="22" fillId="0" borderId="1" applyAlignment="1" pivotButton="0" quotePrefix="0" xfId="0">
      <alignment horizontal="center" vertical="center" wrapText="1"/>
    </xf>
    <xf numFmtId="2" fontId="22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top" wrapText="1"/>
    </xf>
    <xf numFmtId="168" fontId="13" fillId="10" borderId="2" applyAlignment="1" pivotButton="0" quotePrefix="0" xfId="0">
      <alignment horizontal="center" vertical="center" wrapText="1"/>
    </xf>
    <xf numFmtId="49" fontId="20" fillId="5" borderId="0" applyAlignment="1" pivotButton="0" quotePrefix="0" xfId="0">
      <alignment horizontal="center" vertical="center" wrapText="1"/>
    </xf>
    <xf numFmtId="49" fontId="16" fillId="5" borderId="0" applyAlignment="1" pivotButton="0" quotePrefix="0" xfId="0">
      <alignment horizontal="center" vertical="center" wrapText="1"/>
    </xf>
    <xf numFmtId="169" fontId="20" fillId="5" borderId="0" applyAlignment="1" pivotButton="0" quotePrefix="0" xfId="0">
      <alignment horizontal="center" vertical="center" wrapText="1"/>
    </xf>
    <xf numFmtId="170" fontId="13" fillId="10" borderId="2" applyAlignment="1" pivotButton="0" quotePrefix="0" xfId="0">
      <alignment horizontal="center" vertical="center" wrapText="1"/>
    </xf>
    <xf numFmtId="170" fontId="20" fillId="5" borderId="0" applyAlignment="1" pivotButton="0" quotePrefix="0" xfId="0">
      <alignment horizontal="center" vertical="center" wrapText="1"/>
    </xf>
    <xf numFmtId="170" fontId="16" fillId="5" borderId="0" applyAlignment="1" pivotButton="0" quotePrefix="0" xfId="0">
      <alignment horizontal="center" vertical="center" wrapText="1"/>
    </xf>
    <xf numFmtId="171" fontId="20" fillId="5" borderId="0" applyAlignment="1" pivotButton="0" quotePrefix="0" xfId="0">
      <alignment horizontal="center" vertical="center" wrapText="1"/>
    </xf>
    <xf numFmtId="172" fontId="13" fillId="10" borderId="2" applyAlignment="1" pivotButton="0" quotePrefix="0" xfId="0">
      <alignment horizontal="center" vertical="center" wrapText="1"/>
    </xf>
    <xf numFmtId="1" fontId="13" fillId="10" borderId="2" applyAlignment="1" pivotButton="0" quotePrefix="0" xfId="0">
      <alignment horizontal="center" vertical="center" wrapText="1"/>
    </xf>
    <xf numFmtId="2" fontId="20" fillId="5" borderId="0" applyAlignment="1" pivotButton="0" quotePrefix="0" xfId="0">
      <alignment horizontal="center" vertical="center" wrapText="1"/>
    </xf>
    <xf numFmtId="173" fontId="13" fillId="10" borderId="2" applyAlignment="1" pivotButton="0" quotePrefix="0" xfId="0">
      <alignment horizontal="center" vertical="center" wrapText="1"/>
    </xf>
    <xf numFmtId="167" fontId="13" fillId="10" borderId="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center" indent="1"/>
    </xf>
    <xf numFmtId="174" fontId="16" fillId="5" borderId="0" applyAlignment="1" pivotButton="0" quotePrefix="0" xfId="0">
      <alignment horizontal="center" vertical="center" wrapText="1"/>
    </xf>
    <xf numFmtId="175" fontId="16" fillId="5" borderId="0" applyAlignment="1" pivotButton="0" quotePrefix="0" xfId="0">
      <alignment horizontal="center" vertical="center" wrapText="1"/>
    </xf>
    <xf numFmtId="176" fontId="20" fillId="5" borderId="0" applyAlignment="1" pivotButton="0" quotePrefix="0" xfId="0">
      <alignment horizontal="center" vertical="center" wrapText="1"/>
    </xf>
    <xf numFmtId="174" fontId="20" fillId="5" borderId="0" applyAlignment="1" pivotButton="0" quotePrefix="0" xfId="0">
      <alignment horizontal="center" vertical="center" wrapText="1"/>
    </xf>
    <xf numFmtId="177" fontId="20" fillId="5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top" wrapText="1"/>
    </xf>
    <xf numFmtId="175" fontId="13" fillId="10" borderId="2" applyAlignment="1" pivotButton="0" quotePrefix="0" xfId="0">
      <alignment horizontal="center" vertical="center" wrapText="1"/>
    </xf>
    <xf numFmtId="0" fontId="0" fillId="0" borderId="7" pivotButton="0" quotePrefix="0" xfId="0"/>
    <xf numFmtId="178" fontId="13" fillId="10" borderId="2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0" fillId="5" borderId="8" pivotButton="0" quotePrefix="0" xfId="0"/>
    <xf numFmtId="9" fontId="27" fillId="5" borderId="0" applyAlignment="1" pivotButton="0" quotePrefix="0" xfId="0">
      <alignment horizontal="center" vertical="center" wrapText="1"/>
    </xf>
    <xf numFmtId="165" fontId="20" fillId="5" borderId="0" applyAlignment="1" pivotButton="0" quotePrefix="0" xfId="0">
      <alignment horizontal="center" vertical="center" wrapText="1"/>
    </xf>
    <xf numFmtId="168" fontId="16" fillId="5" borderId="0" applyAlignment="1" pivotButton="0" quotePrefix="0" xfId="0">
      <alignment horizontal="center" vertical="center" wrapText="1"/>
    </xf>
    <xf numFmtId="164" fontId="20" fillId="5" borderId="0" applyAlignment="1" pivotButton="0" quotePrefix="0" xfId="0">
      <alignment horizontal="center" vertical="center" wrapText="1"/>
    </xf>
    <xf numFmtId="179" fontId="20" fillId="5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8" fontId="1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8" fillId="0" borderId="0" applyAlignment="1" pivotButton="0" quotePrefix="0" xfId="0">
      <alignment horizontal="left" vertical="top" wrapText="1"/>
    </xf>
    <xf numFmtId="9" fontId="16" fillId="5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146개 시·군의 방문당 체험·문화 소비 변화율(2024→2026년 1~8월, 왼쪽일수록 많이 줄어듦)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다른 시·군</v>
          </tx>
          <spPr>
            <a:solidFill xmlns:a="http://schemas.openxmlformats.org/drawingml/2006/main">
              <a:srgbClr val="D0D0D0"/>
            </a:solidFill>
            <a:ln xmlns:a="http://schemas.openxmlformats.org/drawingml/2006/main">
              <a:solidFill>
                <a:srgbClr val="D0D0D0"/>
              </a:solidFill>
              <a:prstDash val="solid"/>
            </a:ln>
          </spPr>
          <invertIfNegative val="0"/>
          <cat>
            <numRef>
              <f>'d_시군'!$A$2:$A$147</f>
            </numRef>
          </cat>
          <val>
            <numRef>
              <f>'d_시군'!$L$2:$L$147</f>
            </numRef>
          </val>
        </ser>
        <ser>
          <idx val="1"/>
          <order val="1"/>
          <tx>
            <v>안동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'd_시군'!$A$2:$A$147</f>
            </numRef>
          </cat>
          <val>
            <numRef>
              <f>'d_시군'!$M$2:$M$147</f>
            </numRef>
          </val>
        </ser>
        <ser>
          <idx val="2"/>
          <order val="2"/>
          <tx>
            <v>선택 시·군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'd_시군'!$A$2:$A$147</f>
            </numRef>
          </cat>
          <val>
            <numRef>
              <f>'d_시군'!$N$2:$N$147</f>
            </numRef>
          </val>
        </ser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  <max val="0.8"/>
          <min val="-0.6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  <majorUnit val="0.2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업종별 외지인 방문당 소비(원, 2026년 1~8월): 체험·문화(문화서비스·기타레저)는 아래쪽, 소비의 약 1%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안동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'd_업종'!$A$2:$A$13</f>
            </numRef>
          </cat>
          <val>
            <numRef>
              <f>'d_업종'!$C$2:$C$13</f>
            </numRef>
          </val>
        </ser>
        <ser>
          <idx val="1"/>
          <order val="1"/>
          <tx>
            <v>선택 시·군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'd_업종'!$A$2:$A$13</f>
            </numRef>
          </cat>
          <val>
            <numRef>
              <f>'d_업종'!$F$2:$F$13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전국 중앙 추세 대비 방문당 소비 차이(원): −는 전국만큼 늘지 못한 업종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안동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'd_업종'!$A$2:$A$13</f>
            </numRef>
          </cat>
          <val>
            <numRef>
              <f>'d_업종'!$G$2:$G$13</f>
            </numRef>
          </val>
        </ser>
        <ser>
          <idx val="1"/>
          <order val="1"/>
          <tx>
            <v>선택 시·군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'd_업종'!$A$2:$A$13</f>
            </numRef>
          </cat>
          <val>
            <numRef>
              <f>'d_업종'!$H$2:$H$13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읍면동별 외지인 방문 점유율 vs 주민증 혜택업체 점유율 (2026년 1~8월, 방문 순)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외지인 방문 점유율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invertIfNegative val="0"/>
          <cat>
            <numRef>
              <f>'d_혜택'!$A$2:$A$25</f>
            </numRef>
          </cat>
          <val>
            <numRef>
              <f>'d_혜택'!$G$2:$G$25</f>
            </numRef>
          </val>
        </ser>
        <ser>
          <idx val="1"/>
          <order val="1"/>
          <tx>
            <v>혜택업체 점유율(추가 반영)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'd_혜택'!$A$2:$A$25</f>
            </numRef>
          </cat>
          <val>
            <numRef>
              <f>'d_혜택'!$F$2:$F$25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분류별 주민증 이용: 관람지 95%, 체험 0.9%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이용 표시(건)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invertIfNegative val="0"/>
          <cat>
            <numRef>
              <f>'d_분류'!$A$2:$A$5</f>
            </numRef>
          </cat>
          <val>
            <numRef>
              <f>'d_분류'!$B$2:$B$5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안동역 시간대별 승차(선택한 연도·요일·열차, 1~8월 합계)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승차</v>
          </tx>
          <spPr>
            <a:solidFill xmlns:a="http://schemas.openxmlformats.org/drawingml/2006/main">
              <a:srgbClr val="C9C9C9"/>
            </a:solidFill>
            <a:ln xmlns:a="http://schemas.openxmlformats.org/drawingml/2006/main">
              <a:solidFill>
                <a:srgbClr val="C9C9C9"/>
              </a:solidFill>
              <a:prstDash val="solid"/>
            </a:ln>
          </spPr>
          <invertIfNegative val="0"/>
          <cat>
            <numRef>
              <f>'d_역계산'!$A$2:$A$20</f>
            </numRef>
          </cat>
          <val>
            <numRef>
              <f>'d_역계산'!$C$2:$C$20</f>
            </numRef>
          </val>
        </ser>
        <ser>
          <idx val="1"/>
          <order val="1"/>
          <tx>
            <v>릴레이 창 안 승차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'd_역계산'!$A$2:$A$20</f>
            </numRef>
          </cat>
          <val>
            <numRef>
              <f>'d_역계산'!$E$2:$E$20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안동역 시간대별 하차(도착)</a:t>
            </a:r>
          </a:p>
        </rich>
      </tx>
      <overlay val="0"/>
    </title>
    <plotArea>
      <lineChart>
        <grouping val="standard"/>
        <ser>
          <idx val="0"/>
          <order val="0"/>
          <tx>
            <v>하차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'd_역계산'!$A$2:$A$20</f>
            </numRef>
          </cat>
          <val>
            <numRef>
              <f>'d_역계산'!$D$2:$D$20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선택 노선의 시간대별 기점 출발 횟수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선택 노선 출발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invertIfNegative val="0"/>
          <cat>
            <numRef>
              <f>'d_버스계산'!$A$2:$A$20</f>
            </numRef>
          </cat>
          <val>
            <numRef>
              <f>'d_버스계산'!$B$2:$B$20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구간별 시간대 운행 횟수(평일, 기점 출발)</a:t>
            </a:r>
          </a:p>
        </rich>
      </tx>
      <overlay val="0"/>
    </title>
    <plotArea>
      <lineChart>
        <grouping val="standard"/>
        <ser>
          <idx val="0"/>
          <order val="0"/>
          <tx>
            <v>안동역→원도심</v>
          </tx>
          <spPr>
            <a:ln xmlns:a="http://schemas.openxmlformats.org/drawingml/2006/main" w="22000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'd_버스계산'!$A$2:$A$20</f>
            </numRef>
          </cat>
          <val>
            <numRef>
              <f>'d_버스계산'!$C$2:$C$20</f>
            </numRef>
          </val>
          <smooth val="0"/>
        </ser>
        <ser>
          <idx val="1"/>
          <order val="1"/>
          <tx>
            <v>원도심→안동역</v>
          </tx>
          <spPr>
            <a:ln xmlns:a="http://schemas.openxmlformats.org/drawingml/2006/main" w="22000">
              <a:solidFill>
                <a:srgbClr val="D0D0D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'd_버스계산'!$A$2:$A$20</f>
            </numRef>
          </cat>
          <val>
            <numRef>
              <f>'d_버스계산'!$D$2:$D$20</f>
            </numRef>
          </val>
          <smooth val="0"/>
        </ser>
        <ser>
          <idx val="2"/>
          <order val="2"/>
          <tx>
            <v>원도심→월영교(추가 반영)</v>
          </tx>
          <spPr>
            <a:ln xmlns:a="http://schemas.openxmlformats.org/drawingml/2006/main" w="22000">
              <a:solidFill>
                <a:srgbClr val="D6454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'd_버스계산'!$A$2:$A$20</f>
            </numRef>
          </cat>
          <val>
            <numRef>
              <f>'d_버스계산'!$I$2:$I$20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안동 시내 버스정류장 지도(좌표): 112번이 원도심과 월영교를 잇는 유일한 노선</a:t>
            </a:r>
          </a:p>
        </rich>
      </tx>
      <overlay val="0"/>
    </title>
    <plotArea>
      <scatterChart>
        <ser>
          <idx val="0"/>
          <order val="0"/>
          <tx>
            <v>정류장 전체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9D9D9"/>
              </a:solidFill>
              <a:ln xmlns:a="http://schemas.openxmlformats.org/drawingml/2006/main">
                <a:solidFill>
                  <a:srgbClr val="D9D9D9"/>
                </a:solidFill>
                <a:prstDash val="solid"/>
              </a:ln>
            </spPr>
          </marker>
          <xVal>
            <numRef>
              <f>'d_정류장'!$A$2:$A$3310</f>
            </numRef>
          </xVal>
          <yVal>
            <numRef>
              <f>'d_정류장'!$B$2:$B$3310</f>
            </numRef>
          </yVal>
        </ser>
        <ser>
          <idx val="1"/>
          <order val="1"/>
          <tx>
            <v>안내기 설치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xVal>
            <numRef>
              <f>'d_정류장'!$C$2:$C$3310</f>
            </numRef>
          </xVal>
          <yVal>
            <numRef>
              <f>'d_정류장'!$D$2:$D$3310</f>
            </numRef>
          </yVal>
        </ser>
        <ser>
          <idx val="2"/>
          <order val="2"/>
          <tx>
            <v>112번 노선(월영교 유일)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4541"/>
              </a:solidFill>
              <a:ln xmlns:a="http://schemas.openxmlformats.org/drawingml/2006/main">
                <a:solidFill>
                  <a:srgbClr val="D64541"/>
                </a:solidFill>
                <a:prstDash val="solid"/>
              </a:ln>
            </spPr>
          </marker>
          <xVal>
            <numRef>
              <f>'d_정류장'!$F$2:$F$185</f>
            </numRef>
          </xVal>
          <yVal>
            <numRef>
              <f>'d_정류장'!$G$2:$G$185</f>
            </numRef>
          </yVal>
        </ser>
        <ser>
          <idx val="3"/>
          <order val="3"/>
          <tx>
            <v>안동역 권역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'd_정류장'!$H$2:$H$6</f>
            </numRef>
          </xVal>
          <yVal>
            <numRef>
              <f>'d_정류장'!$I$2:$I$6</f>
            </numRef>
          </yVal>
        </ser>
        <ser>
          <idx val="4"/>
          <order val="4"/>
          <tx>
            <v>원도심 권역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'd_정류장'!$J$2:$J$21</f>
            </numRef>
          </xVal>
          <yVal>
            <numRef>
              <f>'d_정류장'!$K$2:$K$21</f>
            </numRef>
          </yVal>
        </ser>
        <ser>
          <idx val="5"/>
          <order val="5"/>
          <tx>
            <v>월영교 권역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'd_정류장'!$L$2:$L$5</f>
            </numRef>
          </xVal>
          <yVal>
            <numRef>
              <f>'d_정류장'!$M$2:$M$5</f>
            </numRef>
          </yVal>
        </ser>
        <axId val="10"/>
        <axId val="20"/>
      </scatterChart>
      <valAx>
        <axId val="10"/>
        <scaling>
          <orientation val="minMax"/>
          <max val="128.8"/>
          <min val="128.64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경도</a:t>
                </a:r>
              </a:p>
            </rich>
          </tx>
          <overlay val="0"/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20"/>
      </valAx>
      <valAx>
        <axId val="20"/>
        <scaling>
          <orientation val="minMax"/>
          <max val="36.62"/>
          <min val="36.53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위도</a:t>
                </a:r>
              </a:p>
            </rich>
          </tx>
          <overlay val="0"/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월영교 반경 1km 영업 음식점의 종료 시각(시) + 팝업(맨 아래)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영업 종료 시각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invertIfNegative val="0"/>
          <cat>
            <numRef>
              <f>'d_월영교'!$A$2:$A$18</f>
            </numRef>
          </cat>
          <val>
            <numRef>
              <f>'d_월영교'!$C$2:$C$18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  <max val="24"/>
          <min val="17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  <majorUnit val="1"/>
      </valAx>
    </plotArea>
    <plotVisOnly val="0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음식점 업종 구성: 월영교 1km(17곳) vs 원도심 1km(764곳)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월영교 1km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'd_업종구성'!$A$2:$A$6</f>
            </numRef>
          </cat>
          <val>
            <numRef>
              <f>'d_업종구성'!$B$2:$B$6</f>
            </numRef>
          </val>
        </ser>
        <ser>
          <idx val="1"/>
          <order val="1"/>
          <tx>
            <v>원도심 1km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invertIfNegative val="0"/>
          <cat>
            <numRef>
              <f>'d_업종구성'!$A$2:$A$6</f>
            </numRef>
          </cat>
          <val>
            <numRef>
              <f>'d_업종구성'!$C$2:$C$6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관광지별 방문 vs 소비 점유율(철도공사 가명결합, 2022년 4~6월): 월영교·문화관광단지·하회마을은 방문만큼 쓰지 않는다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방문 점유율(%)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invertIfNegative val="0"/>
          <cat>
            <numRef>
              <f>'d_철도'!$A$2:$A$20</f>
            </numRef>
          </cat>
          <val>
            <numRef>
              <f>'d_철도'!$B$2:$B$20</f>
            </numRef>
          </val>
        </ser>
        <ser>
          <idx val="1"/>
          <order val="1"/>
          <tx>
            <v>소비건수 점유율(%)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'd_철도'!$A$2:$A$20</f>
            </numRef>
          </cat>
          <val>
            <numRef>
              <f>'d_철도'!$C$2:$C$20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3,000번 모의실험 결과 분포: 방문당 체험·문화 소비 증가율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회차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'd_히스토'!$A$2:$A$21</f>
            </numRef>
          </cat>
          <val>
            <numRef>
              <f>'d_히스토'!$B$2:$B$21</f>
            </numRef>
          </val>
        </ser>
        <gapWidth val="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방문당 체험·문화 소비 증가율(%, 구간 상한)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추가 소비를 가장 크게 흔드는 값(시행 첫 달에 먼저 잴 값)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결과를 흔드는 비중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invertIfNegative val="0"/>
          <cat>
            <numRef>
              <f>'d_민감도'!$A$2:$A$10</f>
            </numRef>
          </cat>
          <val>
            <numRef>
              <f>'d_민감도'!$B$2:$B$10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안동 vs 비교 조합(태백·영동·거창·영덕 등): 2025.2Q까지 사전, 이후 가짜 시행 구간</a:t>
            </a:r>
          </a:p>
        </rich>
      </tx>
      <overlay val="0"/>
    </title>
    <plotArea>
      <lineChart>
        <grouping val="standard"/>
        <ser>
          <idx val="0"/>
          <order val="0"/>
          <tx>
            <v>안동</v>
          </tx>
          <spPr>
            <a:ln xmlns:a="http://schemas.openxmlformats.org/drawingml/2006/main" w="22000">
              <a:solidFill>
                <a:srgbClr val="D6454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'd_검증'!$A$2:$A$18</f>
            </numRef>
          </cat>
          <val>
            <numRef>
              <f>'d_검증'!$B$2:$B$18</f>
            </numRef>
          </val>
          <smooth val="0"/>
        </ser>
        <ser>
          <idx val="1"/>
          <order val="1"/>
          <tx>
            <v>비교 조합</v>
          </tx>
          <spPr>
            <a:ln xmlns:a="http://schemas.openxmlformats.org/drawingml/2006/main" w="22000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'd_검증'!$A$2:$A$18</f>
            </numRef>
          </cat>
          <val>
            <numRef>
              <f>'d_검증'!$C$2:$C$18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지수(2022~2023 평균=100)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도시 합성통제: 효과 크기 δ별 p값(0.10 아래로 내려가야 판정)</a:t>
            </a:r>
          </a:p>
        </rich>
      </tx>
      <overlay val="0"/>
    </title>
    <plotArea>
      <lineChart>
        <grouping val="standard"/>
        <ser>
          <idx val="0"/>
          <order val="0"/>
          <tx>
            <v>한 방향 p(주민증 후보)</v>
          </tx>
          <spPr>
            <a:ln xmlns:a="http://schemas.openxmlformats.org/drawingml/2006/main" w="22000">
              <a:solidFill>
                <a:srgbClr val="D6454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'd_검증'!$E$2:$E$102</f>
            </numRef>
          </cat>
          <val>
            <numRef>
              <f>'d_검증'!$F$2:$F$102</f>
            </numRef>
          </val>
          <smooth val="0"/>
        </ser>
        <ser>
          <idx val="1"/>
          <order val="1"/>
          <tx>
            <v>한 방향 p(전국 시군)</v>
          </tx>
          <spPr>
            <a:ln xmlns:a="http://schemas.openxmlformats.org/drawingml/2006/main" w="22000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'd_검증'!$E$2:$E$102</f>
            </numRef>
          </cat>
          <val>
            <numRef>
              <f>'d_검증'!$G$2:$G$102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  <tickLblSkip val="1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p값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순차 확대(추첨): 참여 식당 손님 체험 결제 증가별 검정력(모의실험 400회)</a:t>
            </a:r>
          </a:p>
        </rich>
      </tx>
      <overlay val="0"/>
    </title>
    <plotArea>
      <lineChart>
        <grouping val="standard"/>
        <ser>
          <idx val="0"/>
          <order val="0"/>
          <tx>
            <v>확대안 83곳·5개월</v>
          </tx>
          <spPr>
            <a:ln xmlns:a="http://schemas.openxmlformats.org/drawingml/2006/main" w="22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'd_검증'!$I$2:$I$8</f>
            </numRef>
          </cat>
          <val>
            <numRef>
              <f>'d_검증'!$J$2:$J$8</f>
            </numRef>
          </val>
          <smooth val="0"/>
        </ser>
        <ser>
          <idx val="1"/>
          <order val="1"/>
          <tx>
            <v>기본안 20곳·10개월</v>
          </tx>
          <spPr>
            <a:ln xmlns:a="http://schemas.openxmlformats.org/drawingml/2006/main" w="22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'd_검증'!$I$2:$I$8</f>
            </numRef>
          </cat>
          <val>
            <numRef>
              <f>'d_검증'!$K$2:$K$8</f>
            </numRef>
          </val>
          <smooth val="0"/>
        </ser>
        <ser>
          <idx val="2"/>
          <order val="2"/>
          <tx>
            <v>기본안 20곳·5개월</v>
          </tx>
          <spPr>
            <a:ln xmlns:a="http://schemas.openxmlformats.org/drawingml/2006/main" w="22000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'd_검증'!$I$2:$I$8</f>
            </numRef>
          </cat>
          <val>
            <numRef>
              <f>'d_검증'!$L$2:$L$8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검정력</a:t>
                </a:r>
              </a:p>
            </rich>
          </tx>
          <overlay val="0"/>
        </title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네 지표의 문제 백분위: 선택 시·군 vs 안동 (75 이상 = 하위 25%)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선택 시·군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'd_진단비교'!$A$2:$A$5</f>
            </numRef>
          </cat>
          <val>
            <numRef>
              <f>'d_진단비교'!$B$2:$B$5</f>
            </numRef>
          </val>
        </ser>
        <ser>
          <idx val="1"/>
          <order val="1"/>
          <tx>
            <v>안동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'd_진단비교'!$A$2:$A$5</f>
            </numRef>
          </cat>
          <val>
            <numRef>
              <f>'d_진단비교'!$C$2:$C$5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문제 백분위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체험·문화 소비 변화 × 숙박일수: 왼쪽 아래 = 안동과 같은 유형</a:t>
            </a:r>
          </a:p>
        </rich>
      </tx>
      <overlay val="0"/>
    </title>
    <plotArea>
      <scatterChart>
        <ser>
          <idx val="0"/>
          <order val="0"/>
          <tx>
            <v>시·군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C9C9C9"/>
              </a:solidFill>
              <a:ln xmlns:a="http://schemas.openxmlformats.org/drawingml/2006/main">
                <a:solidFill>
                  <a:srgbClr val="C9C9C9"/>
                </a:solidFill>
                <a:prstDash val="solid"/>
              </a:ln>
            </spPr>
          </marker>
          <xVal>
            <numRef>
              <f>'d_진단'!$B$2:$B$145</f>
            </numRef>
          </xVal>
          <yVal>
            <numRef>
              <f>'d_진단'!$C$2:$C$145</f>
            </numRef>
          </yVal>
        </ser>
        <ser>
          <idx val="1"/>
          <order val="1"/>
          <tx>
            <v>선택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xVal>
            <numRef>
              <f>'d_진단비교'!$B$8</f>
            </numRef>
          </xVal>
          <yVal>
            <numRef>
              <f>'d_진단비교'!$C$8</f>
            </numRef>
          </yVal>
        </ser>
        <ser>
          <idx val="2"/>
          <order val="2"/>
          <tx>
            <v>안동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D64541"/>
              </a:solidFill>
              <a:ln xmlns:a="http://schemas.openxmlformats.org/drawingml/2006/main">
                <a:solidFill>
                  <a:srgbClr val="D64541"/>
                </a:solidFill>
                <a:prstDash val="solid"/>
              </a:ln>
            </spPr>
          </marker>
          <xVal>
            <numRef>
              <f>'d_진단비교'!$B$9</f>
            </numRef>
          </xVal>
          <yVal>
            <numRef>
              <f>'d_진단비교'!$C$9</f>
            </numRef>
          </yVal>
        </ser>
        <axId val="10"/>
        <axId val="20"/>
      </scatterChart>
      <valAx>
        <axId val="10"/>
        <scaling>
          <orientation val="minMax"/>
          <max val="1"/>
          <min val="-0.6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체험·문화 소비 변화율</a:t>
                </a:r>
              </a:p>
            </rich>
          </tx>
          <overlay val="0"/>
        </title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20"/>
      </valAx>
      <valAx>
        <axId val="20"/>
        <scaling>
          <orientation val="minMax"/>
          <max val="5.5"/>
          <min val="2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850" b="1">
                    <a:latin typeface="맑은 고딕"/>
                    <a:ea typeface="맑은 고딕"/>
                  </a:defRPr>
                </a:pPr>
                <a:r>
                  <a:rPr sz="850" b="1">
                    <a:latin typeface="맑은 고딕"/>
                    <a:ea typeface="맑은 고딕"/>
                  </a:rPr>
                  <a:t>평균 숙박일수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이용 의향(5점): 선택한 응답자 중 비율, 의향은 참여율이 아니다</a:t>
            </a:r>
          </a:p>
        </rich>
      </tx>
      <overlay val="0"/>
    </title>
    <plotArea>
      <barChart>
        <barDir val="bar"/>
        <grouping val="percentStacked"/>
        <ser>
          <idx val="0"/>
          <order val="0"/>
          <tx>
            <v>매우 있다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invertIfNegative val="0"/>
          <cat>
            <numRef>
              <f>'d_설문계산'!$D$2:$D$5</f>
            </numRef>
          </cat>
          <val>
            <numRef>
              <f>'d_설문계산'!$E$2:$E$5</f>
            </numRef>
          </val>
        </ser>
        <ser>
          <idx val="1"/>
          <order val="1"/>
          <tx>
            <v>있다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'd_설문계산'!$D$2:$D$5</f>
            </numRef>
          </cat>
          <val>
            <numRef>
              <f>'d_설문계산'!$F$2:$F$5</f>
            </numRef>
          </val>
        </ser>
        <ser>
          <idx val="2"/>
          <order val="2"/>
          <tx>
            <v>보통</v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BFBFBF"/>
              </a:solidFill>
              <a:prstDash val="solid"/>
            </a:ln>
          </spPr>
          <invertIfNegative val="0"/>
          <cat>
            <numRef>
              <f>'d_설문계산'!$D$2:$D$5</f>
            </numRef>
          </cat>
          <val>
            <numRef>
              <f>'d_설문계산'!$G$2:$G$5</f>
            </numRef>
          </val>
        </ser>
        <ser>
          <idx val="3"/>
          <order val="3"/>
          <tx>
            <v>별로 없다</v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solidFill>
                <a:srgbClr val="F4B183"/>
              </a:solidFill>
              <a:prstDash val="solid"/>
            </a:ln>
          </spPr>
          <invertIfNegative val="0"/>
          <cat>
            <numRef>
              <f>'d_설문계산'!$D$2:$D$5</f>
            </numRef>
          </cat>
          <val>
            <numRef>
              <f>'d_설문계산'!$H$2:$H$5</f>
            </numRef>
          </val>
        </ser>
        <ser>
          <idx val="4"/>
          <order val="4"/>
          <tx>
            <v>전혀 없다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'd_설문계산'!$D$2:$D$5</f>
            </numRef>
          </cat>
          <val>
            <numRef>
              <f>'d_설문계산'!$I$2:$I$5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>
              <a:latin typeface="맑은 고딕"/>
              <a:ea typeface="맑은 고딕"/>
            </a:defRPr>
          </a:pPr>
          <a:r>
            <a:t/>
          </a:r>
          <a:endParaRPr sz="850" b="0">
            <a:latin typeface="맑은 고딕"/>
            <a:ea typeface="맑은 고딕"/>
          </a:endParaRPr>
        </a:p>
      </txPr>
    </legend>
    <plotVisOnly val="0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이동이 불편해 가고 싶었지만 포기한 곳(중복 선택)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비율</v>
          </tx>
          <spPr>
            <a:solidFill xmlns:a="http://schemas.openxmlformats.org/drawingml/2006/main">
              <a:srgbClr val="D64541"/>
            </a:solidFill>
            <a:ln xmlns:a="http://schemas.openxmlformats.org/drawingml/2006/main">
              <a:solidFill>
                <a:srgbClr val="D64541"/>
              </a:solidFill>
              <a:prstDash val="solid"/>
            </a:ln>
          </spPr>
          <invertIfNegative val="0"/>
          <cat>
            <numRef>
              <f>'d_설문계산'!$K$2:$K$5</f>
            </numRef>
          </cat>
          <val>
            <numRef>
              <f>'d_설문계산'!$L$2:$L$5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latin typeface="맑은 고딕"/>
                <a:ea typeface="맑은 고딕"/>
              </a:defRPr>
            </a:pPr>
            <a:r>
              <a:rPr sz="1000" b="1">
                <a:latin typeface="맑은 고딕"/>
                <a:ea typeface="맑은 고딕"/>
              </a:rPr>
              <a:t>유료 공연·체험이 망설여지는 가장 큰 이유: 가격보다 정보·예약·시간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비율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invertIfNegative val="0"/>
          <cat>
            <numRef>
              <f>'d_설문계산'!$N$2:$N$6</f>
            </numRef>
          </cat>
          <val>
            <numRef>
              <f>'d_설문계산'!$O$2:$O$6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맑은 고딕"/>
                <a:ea typeface="맑은 고딕"/>
              </a:defRPr>
            </a:pPr>
            <a:r>
              <a:t/>
            </a:r>
            <a:endParaRPr sz="800" b="0">
              <a:latin typeface="맑은 고딕"/>
              <a:ea typeface="맑은 고딕"/>
            </a:endParaRPr>
          </a:p>
        </txPr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12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35</row>
      <rowOff>0</rowOff>
    </from>
    <ext cx="612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35</row>
      <rowOff>0</rowOff>
    </from>
    <ext cx="6120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122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13</row>
      <rowOff>0</rowOff>
    </from>
    <ext cx="122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32</row>
      <rowOff>0</rowOff>
    </from>
    <ext cx="12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1224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122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19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122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13</row>
      <rowOff>0</rowOff>
    </from>
    <ext cx="12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30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30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hyperlink" Target="#'1_&#47928;&#51228;'!A1" TargetMode="External" Id="rId13"/><Relationship Type="http://schemas.openxmlformats.org/officeDocument/2006/relationships/hyperlink" Target="#'2_&#54812;&#53469;&#48176;&#52824;'!A1" TargetMode="External" Id="rId14"/><Relationship Type="http://schemas.openxmlformats.org/officeDocument/2006/relationships/hyperlink" Target="#'3_&#50868;&#50689;&#49884;&#44036;'!A1" TargetMode="External" Id="rId15"/><Relationship Type="http://schemas.openxmlformats.org/officeDocument/2006/relationships/hyperlink" Target="#'4_&#48260;&#49828;'!A1" TargetMode="External" Id="rId16"/><Relationship Type="http://schemas.openxmlformats.org/officeDocument/2006/relationships/hyperlink" Target="#'1_&#47928;&#51228;'!A1" TargetMode="External" Id="rId17"/><Relationship Type="http://schemas.openxmlformats.org/officeDocument/2006/relationships/hyperlink" Target="#'2_&#54812;&#53469;&#48176;&#52824;'!A1" TargetMode="External" Id="rId18"/><Relationship Type="http://schemas.openxmlformats.org/officeDocument/2006/relationships/hyperlink" Target="#'3_&#50868;&#50689;&#49884;&#44036;'!A1" TargetMode="External" Id="rId19"/><Relationship Type="http://schemas.openxmlformats.org/officeDocument/2006/relationships/hyperlink" Target="#'4_&#48260;&#49828;'!A1" TargetMode="External" Id="rId20"/><Relationship Type="http://schemas.openxmlformats.org/officeDocument/2006/relationships/hyperlink" Target="#'5_&#50900;&#50689;&#44368;'!A1" TargetMode="External" Id="rId21"/><Relationship Type="http://schemas.openxmlformats.org/officeDocument/2006/relationships/hyperlink" Target="#'6_&#44592;&#45824;&#54952;&#44284;'!A1" TargetMode="External" Id="rId22"/><Relationship Type="http://schemas.openxmlformats.org/officeDocument/2006/relationships/hyperlink" Target="#'7_&#54952;&#44284;&#54217;&#44032;'!A1" TargetMode="External" Id="rId23"/><Relationship Type="http://schemas.openxmlformats.org/officeDocument/2006/relationships/hyperlink" Target="#'8_&#51204;&#44397;&#51652;&#45800;'!A1" TargetMode="External" Id="rId24"/><Relationship Type="http://schemas.openxmlformats.org/officeDocument/2006/relationships/hyperlink" Target="#'5_&#50900;&#50689;&#44368;'!A1" TargetMode="External" Id="rId25"/><Relationship Type="http://schemas.openxmlformats.org/officeDocument/2006/relationships/hyperlink" Target="#'6_&#44592;&#45824;&#54952;&#44284;'!A1" TargetMode="External" Id="rId26"/><Relationship Type="http://schemas.openxmlformats.org/officeDocument/2006/relationships/hyperlink" Target="#'7_&#54952;&#44284;&#54217;&#44032;'!A1" TargetMode="External" Id="rId27"/><Relationship Type="http://schemas.openxmlformats.org/officeDocument/2006/relationships/hyperlink" Target="#'8_&#51204;&#44397;&#51652;&#45800;'!A1" TargetMode="External" Id="rId28"/><Relationship Type="http://schemas.openxmlformats.org/officeDocument/2006/relationships/hyperlink" Target="#'2_&#54812;&#53469;&#48176;&#52824;'!A1" TargetMode="External" Id="rId29"/><Relationship Type="http://schemas.openxmlformats.org/officeDocument/2006/relationships/hyperlink" Target="#'3_&#50868;&#50689;&#49884;&#44036;'!A1" TargetMode="External" Id="rId30"/><Relationship Type="http://schemas.openxmlformats.org/officeDocument/2006/relationships/hyperlink" Target="#'4_&#48260;&#49828;'!A1" TargetMode="External" Id="rId31"/><Relationship Type="http://schemas.openxmlformats.org/officeDocument/2006/relationships/hyperlink" Target="#'5_&#50900;&#50689;&#44368;'!A1" TargetMode="External" Id="rId32"/><Relationship Type="http://schemas.openxmlformats.org/officeDocument/2006/relationships/hyperlink" Target="#'6_&#44592;&#45824;&#54952;&#44284;'!A1" TargetMode="External" Id="rId33"/><Relationship Type="http://schemas.openxmlformats.org/officeDocument/2006/relationships/hyperlink" Target="#'7_&#54952;&#44284;&#54217;&#44032;'!A1" TargetMode="External" Id="rId34"/><Relationship Type="http://schemas.openxmlformats.org/officeDocument/2006/relationships/hyperlink" Target="#'8_&#51204;&#44397;&#51652;&#45800;'!A1" TargetMode="External" Id="rId35"/><Relationship Type="http://schemas.openxmlformats.org/officeDocument/2006/relationships/hyperlink" Target="#'10_&#49444;&#47928;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1.xml" Id="rId13"/></Relationships>
</file>

<file path=xl/worksheets/_rels/sheet3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2.xml" Id="rId13"/></Relationships>
</file>

<file path=xl/worksheets/_rels/sheet4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3.xml" Id="rId13"/></Relationships>
</file>

<file path=xl/worksheets/_rels/sheet5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4.xml" Id="rId13"/></Relationships>
</file>

<file path=xl/worksheets/_rels/sheet6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5.xml" Id="rId13"/></Relationships>
</file>

<file path=xl/worksheets/_rels/sheet7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6.xml" Id="rId13"/></Relationships>
</file>

<file path=xl/worksheets/_rels/sheet8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7.xml" Id="rId13"/></Relationships>
</file>

<file path=xl/worksheets/_rels/sheet9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8.xml" Id="rId13"/></Relationships>
</file>

<file path=xl/worksheets/_rels/sheet10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/Relationships>
</file>

<file path=xl/worksheets/_rels/sheet11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Relationship Type="http://schemas.openxmlformats.org/officeDocument/2006/relationships/drawing" Target="/xl/drawings/drawing9.xml" Id="rId13"/></Relationships>
</file>

<file path=xl/worksheets/_rels/sheet12.xml.rels><Relationships xmlns="http://schemas.openxmlformats.org/package/2006/relationships"><Relationship Type="http://schemas.openxmlformats.org/officeDocument/2006/relationships/hyperlink" Target="#'&#54856;'!A1" TargetMode="External" Id="rId1"/><Relationship Type="http://schemas.openxmlformats.org/officeDocument/2006/relationships/hyperlink" Target="#'1_&#47928;&#51228;'!A1" TargetMode="External" Id="rId2"/><Relationship Type="http://schemas.openxmlformats.org/officeDocument/2006/relationships/hyperlink" Target="#'2_&#54812;&#53469;&#48176;&#52824;'!A1" TargetMode="External" Id="rId3"/><Relationship Type="http://schemas.openxmlformats.org/officeDocument/2006/relationships/hyperlink" Target="#'3_&#50868;&#50689;&#49884;&#44036;'!A1" TargetMode="External" Id="rId4"/><Relationship Type="http://schemas.openxmlformats.org/officeDocument/2006/relationships/hyperlink" Target="#'4_&#48260;&#49828;'!A1" TargetMode="External" Id="rId5"/><Relationship Type="http://schemas.openxmlformats.org/officeDocument/2006/relationships/hyperlink" Target="#'5_&#50900;&#50689;&#44368;'!A1" TargetMode="External" Id="rId6"/><Relationship Type="http://schemas.openxmlformats.org/officeDocument/2006/relationships/hyperlink" Target="#'6_&#44592;&#45824;&#54952;&#44284;'!A1" TargetMode="External" Id="rId7"/><Relationship Type="http://schemas.openxmlformats.org/officeDocument/2006/relationships/hyperlink" Target="#'7_&#54952;&#44284;&#54217;&#44032;'!A1" TargetMode="External" Id="rId8"/><Relationship Type="http://schemas.openxmlformats.org/officeDocument/2006/relationships/hyperlink" Target="#'8_&#51204;&#44397;&#51652;&#45800;'!A1" TargetMode="External" Id="rId9"/><Relationship Type="http://schemas.openxmlformats.org/officeDocument/2006/relationships/hyperlink" Target="#'9_&#49436;&#49885;4'!A1" TargetMode="External" Id="rId10"/><Relationship Type="http://schemas.openxmlformats.org/officeDocument/2006/relationships/hyperlink" Target="#'10_&#49444;&#47928;'!A1" TargetMode="External" Id="rId11"/><Relationship Type="http://schemas.openxmlformats.org/officeDocument/2006/relationships/hyperlink" Target="#'11_&#52636;&#52376;'!A1" TargetMode="External" Id="rId12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T3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안동 이어드림 · 데이터 대시보드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원도심에서 도는 돈과 월영교에 모이는 사람을 밤까지 잇는 3단계 릴레이: 데이터로 진단하고, 효과를 예측하고, 검증을 설계했다</t>
        </is>
      </c>
    </row>
    <row r="5" ht="24" customHeight="1">
      <c r="B5" s="4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7">
      <c r="B7" s="6" t="inlineStr">
        <is>
          <t>이야기 흐름 (칸을 누르면 해당 화면으로 이동)</t>
        </is>
      </c>
    </row>
    <row r="9">
      <c r="B9" s="7" t="inlineStr">
        <is>
          <t>① 문제</t>
        </is>
      </c>
      <c r="C9" s="8" t="n"/>
      <c r="D9" s="8" t="n"/>
      <c r="E9" s="8" t="n"/>
      <c r="G9" s="7" t="inlineStr">
        <is>
          <t>② 혜택이 어긋남</t>
        </is>
      </c>
      <c r="H9" s="8" t="n"/>
      <c r="I9" s="8" t="n"/>
      <c r="J9" s="8" t="n"/>
      <c r="L9" s="9" t="inlineStr">
        <is>
          <t>③ 운영 시간 창</t>
        </is>
      </c>
      <c r="M9" s="10" t="n"/>
      <c r="N9" s="10" t="n"/>
      <c r="O9" s="10" t="n"/>
      <c r="Q9" s="9" t="inlineStr">
        <is>
          <t>④ 밤에 끊기는 길</t>
        </is>
      </c>
      <c r="R9" s="10" t="n"/>
      <c r="S9" s="10" t="n"/>
      <c r="T9" s="10" t="n"/>
    </row>
    <row r="10" ht="17" customHeight="1">
      <c r="B10" s="11" t="inlineStr">
        <is>
          <t>방문은 +5.6%인데
방문당 체험·문화 소비 −16.8%
(전국 중앙 −2.0%)</t>
        </is>
      </c>
      <c r="C10" s="12" t="n"/>
      <c r="D10" s="12" t="n"/>
      <c r="E10" s="12" t="n"/>
      <c r="G10" s="11" t="inlineStr">
        <is>
          <t>방문 1위 중구동
주민증 혜택업체 0곳
(도산면 2.4%에 6곳)</t>
        </is>
      </c>
      <c r="H10" s="12" t="n"/>
      <c r="I10" s="12" t="n"/>
      <c r="J10" s="12" t="n"/>
      <c r="L10" s="11" t="inlineStr">
        <is>
          <t>안동역 막차 21~22시
→ 릴레이 18:30~21:00</t>
        </is>
      </c>
      <c r="M10" s="12" t="n"/>
      <c r="N10" s="12" t="n"/>
      <c r="O10" s="12" t="n"/>
      <c r="Q10" s="11" t="inlineStr">
        <is>
          <t>원도심→월영교
19시 이후 버스 0회
(112번 막차 18:45)</t>
        </is>
      </c>
      <c r="R10" s="12" t="n"/>
      <c r="S10" s="12" t="n"/>
      <c r="T10" s="12" t="n"/>
    </row>
    <row r="11" ht="17" customHeight="1">
      <c r="B11" s="12" t="n"/>
      <c r="C11" s="12" t="n"/>
      <c r="D11" s="12" t="n"/>
      <c r="E11" s="12" t="n"/>
      <c r="G11" s="12" t="n"/>
      <c r="H11" s="12" t="n"/>
      <c r="I11" s="12" t="n"/>
      <c r="J11" s="12" t="n"/>
      <c r="L11" s="12" t="n"/>
      <c r="M11" s="12" t="n"/>
      <c r="N11" s="12" t="n"/>
      <c r="O11" s="12" t="n"/>
      <c r="Q11" s="12" t="n"/>
      <c r="R11" s="12" t="n"/>
      <c r="S11" s="12" t="n"/>
      <c r="T11" s="12" t="n"/>
    </row>
    <row r="12" ht="17" customHeight="1">
      <c r="B12" s="12" t="n"/>
      <c r="C12" s="12" t="n"/>
      <c r="D12" s="12" t="n"/>
      <c r="E12" s="12" t="n"/>
      <c r="G12" s="12" t="n"/>
      <c r="H12" s="12" t="n"/>
      <c r="I12" s="12" t="n"/>
      <c r="J12" s="12" t="n"/>
      <c r="L12" s="12" t="n"/>
      <c r="M12" s="12" t="n"/>
      <c r="N12" s="12" t="n"/>
      <c r="O12" s="12" t="n"/>
      <c r="Q12" s="12" t="n"/>
      <c r="R12" s="12" t="n"/>
      <c r="S12" s="12" t="n"/>
      <c r="T12" s="12" t="n"/>
    </row>
    <row r="13" ht="17" customHeight="1">
      <c r="B13" s="12" t="n"/>
      <c r="C13" s="12" t="n"/>
      <c r="D13" s="12" t="n"/>
      <c r="E13" s="12" t="n"/>
      <c r="G13" s="12" t="n"/>
      <c r="H13" s="12" t="n"/>
      <c r="I13" s="12" t="n"/>
      <c r="J13" s="12" t="n"/>
      <c r="L13" s="12" t="n"/>
      <c r="M13" s="12" t="n"/>
      <c r="N13" s="12" t="n"/>
      <c r="O13" s="12" t="n"/>
      <c r="Q13" s="12" t="n"/>
      <c r="R13" s="12" t="n"/>
      <c r="S13" s="12" t="n"/>
      <c r="T13" s="12" t="n"/>
    </row>
    <row r="15">
      <c r="B15" s="9" t="inlineStr">
        <is>
          <t>⑤ 월영교의 빈자리</t>
        </is>
      </c>
      <c r="C15" s="10" t="n"/>
      <c r="D15" s="10" t="n"/>
      <c r="E15" s="10" t="n"/>
      <c r="G15" s="13" t="inlineStr">
        <is>
          <t>⑥ 기대효과</t>
        </is>
      </c>
      <c r="H15" s="14" t="n"/>
      <c r="I15" s="14" t="n"/>
      <c r="J15" s="14" t="n"/>
      <c r="L15" s="13" t="inlineStr">
        <is>
          <t>⑦ 효과 평가</t>
        </is>
      </c>
      <c r="M15" s="14" t="n"/>
      <c r="N15" s="14" t="n"/>
      <c r="O15" s="14" t="n"/>
      <c r="Q15" s="15" t="inlineStr">
        <is>
          <t>⑧ 전국 확산</t>
        </is>
      </c>
      <c r="R15" s="16" t="n"/>
      <c r="S15" s="16" t="n"/>
      <c r="T15" s="16" t="n"/>
    </row>
    <row r="16" ht="17" customHeight="1">
      <c r="B16" s="11" t="inlineStr">
        <is>
          <t>21시까지 식사 3곳/16곳
주점 0곳
소비 배율 0.40</t>
        </is>
      </c>
      <c r="C16" s="12" t="n"/>
      <c r="D16" s="12" t="n"/>
      <c r="E16" s="12" t="n"/>
      <c r="G16" s="11" t="inlineStr">
        <is>
          <t>확대안 체험 결제
13,684건
체험·문화 격차의 22%</t>
        </is>
      </c>
      <c r="H16" s="12" t="n"/>
      <c r="I16" s="12" t="n"/>
      <c r="J16" s="12" t="n"/>
      <c r="L16" s="11" t="inlineStr">
        <is>
          <t>추첨 순서로 열어 비교
83곳이면 5개월 안에
+50% 효과부터 판정</t>
        </is>
      </c>
      <c r="M16" s="12" t="n"/>
      <c r="N16" s="12" t="n"/>
      <c r="O16" s="12" t="n"/>
      <c r="Q16" s="11" t="inlineStr">
        <is>
          <t>144개 시·군 자가 진단
안동과 같은 유형 7곳</t>
        </is>
      </c>
      <c r="R16" s="12" t="n"/>
      <c r="S16" s="12" t="n"/>
      <c r="T16" s="12" t="n"/>
    </row>
    <row r="17" ht="17" customHeight="1">
      <c r="B17" s="12" t="n"/>
      <c r="C17" s="12" t="n"/>
      <c r="D17" s="12" t="n"/>
      <c r="E17" s="12" t="n"/>
      <c r="G17" s="12" t="n"/>
      <c r="H17" s="12" t="n"/>
      <c r="I17" s="12" t="n"/>
      <c r="J17" s="12" t="n"/>
      <c r="L17" s="12" t="n"/>
      <c r="M17" s="12" t="n"/>
      <c r="N17" s="12" t="n"/>
      <c r="O17" s="12" t="n"/>
      <c r="Q17" s="12" t="n"/>
      <c r="R17" s="12" t="n"/>
      <c r="S17" s="12" t="n"/>
      <c r="T17" s="12" t="n"/>
    </row>
    <row r="18" ht="17" customHeight="1">
      <c r="B18" s="12" t="n"/>
      <c r="C18" s="12" t="n"/>
      <c r="D18" s="12" t="n"/>
      <c r="E18" s="12" t="n"/>
      <c r="G18" s="12" t="n"/>
      <c r="H18" s="12" t="n"/>
      <c r="I18" s="12" t="n"/>
      <c r="J18" s="12" t="n"/>
      <c r="L18" s="12" t="n"/>
      <c r="M18" s="12" t="n"/>
      <c r="N18" s="12" t="n"/>
      <c r="O18" s="12" t="n"/>
      <c r="Q18" s="12" t="n"/>
      <c r="R18" s="12" t="n"/>
      <c r="S18" s="12" t="n"/>
      <c r="T18" s="12" t="n"/>
    </row>
    <row r="19" ht="17" customHeight="1">
      <c r="B19" s="12" t="n"/>
      <c r="C19" s="12" t="n"/>
      <c r="D19" s="12" t="n"/>
      <c r="E19" s="12" t="n"/>
      <c r="G19" s="12" t="n"/>
      <c r="H19" s="12" t="n"/>
      <c r="I19" s="12" t="n"/>
      <c r="J19" s="12" t="n"/>
      <c r="L19" s="12" t="n"/>
      <c r="M19" s="12" t="n"/>
      <c r="N19" s="12" t="n"/>
      <c r="O19" s="12" t="n"/>
      <c r="Q19" s="12" t="n"/>
      <c r="R19" s="12" t="n"/>
      <c r="S19" s="12" t="n"/>
      <c r="T19" s="12" t="n"/>
    </row>
    <row r="22">
      <c r="B22" s="6" t="inlineStr">
        <is>
          <t>쓰는 법</t>
        </is>
      </c>
    </row>
    <row r="23" ht="20" customHeight="1">
      <c r="B23" s="17" t="inlineStr">
        <is>
          <t>● 노란 칸 = 직접 바꿔 보는 값. 목록(▼)을 고르거나 숫자를 넣으면 그 화면의 숫자 카드와 차트가 바로 다시 계산됩니다.</t>
        </is>
      </c>
    </row>
    <row r="24" ht="20" customHeight="1">
      <c r="B24" s="17" t="inlineStr">
        <is>
          <t>● 위쪽 파란 메뉴를 누르면 다른 화면으로 이동합니다. 원자료와 계산 시트는 숨겨 두었습니다(시트 탭 오른쪽 클릭 → 숨기기 취소로 볼 수 있음).</t>
        </is>
      </c>
    </row>
    <row r="25" ht="20" customHeight="1">
      <c r="B25" s="17" t="inlineStr">
        <is>
          <t>● 기대효과 화면은 1만 번이 아니라 3,000번 모의실험을 엑셀 안에서 다시 돌립니다(F9 = 다시 뽑기). 보고서 숫자는 파이썬 1만 회 결과입니다.</t>
        </is>
      </c>
    </row>
    <row r="26" ht="20" customHeight="1">
      <c r="B26" s="17" t="inlineStr">
        <is>
          <t>● 모든 예상 효과는 시행 전 조건부 값입니다. 실제 효과는 「효과 평가」 화면의 방법으로 시행 후에 판정합니다.</t>
        </is>
      </c>
    </row>
    <row r="28">
      <c r="B28" s="6" t="inlineStr">
        <is>
          <t>결과물 7개와 화면</t>
        </is>
      </c>
    </row>
    <row r="29">
      <c r="B29" s="18" t="inlineStr">
        <is>
          <t>결과물</t>
        </is>
      </c>
      <c r="C29" s="19" t="n"/>
      <c r="D29" s="19" t="n"/>
      <c r="E29" s="19" t="n"/>
      <c r="F29" s="19" t="n"/>
      <c r="G29" s="19" t="n"/>
      <c r="H29" s="19" t="n"/>
      <c r="I29" s="20" t="inlineStr">
        <is>
          <t>화면</t>
        </is>
      </c>
      <c r="J29" s="19" t="n"/>
      <c r="K29" s="19" t="n"/>
      <c r="L29" s="18" t="inlineStr">
        <is>
          <t>상태</t>
        </is>
      </c>
      <c r="M29" s="19" t="n"/>
      <c r="N29" s="19" t="n"/>
      <c r="O29" s="19" t="n"/>
      <c r="P29" s="19" t="n"/>
      <c r="Q29" s="19" t="n"/>
      <c r="R29" s="19" t="n"/>
      <c r="S29" s="19" t="n"/>
    </row>
    <row r="30">
      <c r="B30" s="21" t="inlineStr">
        <is>
          <t>① 식음→체험 연결(혜택 배치 진단)</t>
        </is>
      </c>
      <c r="C30" s="22" t="n"/>
      <c r="D30" s="22" t="n"/>
      <c r="E30" s="22" t="n"/>
      <c r="F30" s="22" t="n"/>
      <c r="G30" s="22" t="n"/>
      <c r="H30" s="22" t="n"/>
      <c r="I30" s="23" t="inlineStr">
        <is>
          <t>혜택 배치</t>
        </is>
      </c>
      <c r="J30" s="22" t="n"/>
      <c r="K30" s="22" t="n"/>
      <c r="L30" s="21" t="inlineStr">
        <is>
          <t>완료 · 체험 연결 경로표는 시행 후</t>
        </is>
      </c>
      <c r="M30" s="22" t="n"/>
      <c r="N30" s="22" t="n"/>
      <c r="O30" s="22" t="n"/>
      <c r="P30" s="22" t="n"/>
      <c r="Q30" s="22" t="n"/>
      <c r="R30" s="22" t="n"/>
      <c r="S30" s="22" t="n"/>
    </row>
    <row r="31">
      <c r="B31" s="21" t="inlineStr">
        <is>
          <t>② 운영 시간 창</t>
        </is>
      </c>
      <c r="C31" s="22" t="n"/>
      <c r="D31" s="22" t="n"/>
      <c r="E31" s="22" t="n"/>
      <c r="F31" s="22" t="n"/>
      <c r="G31" s="22" t="n"/>
      <c r="H31" s="22" t="n"/>
      <c r="I31" s="23" t="inlineStr">
        <is>
          <t>운영 시간</t>
        </is>
      </c>
      <c r="J31" s="22" t="n"/>
      <c r="K31" s="22" t="n"/>
      <c r="L31" s="21" t="inlineStr">
        <is>
          <t>완료</t>
        </is>
      </c>
      <c r="M31" s="22" t="n"/>
      <c r="N31" s="22" t="n"/>
      <c r="O31" s="22" t="n"/>
      <c r="P31" s="22" t="n"/>
      <c r="Q31" s="22" t="n"/>
      <c r="R31" s="22" t="n"/>
      <c r="S31" s="22" t="n"/>
    </row>
    <row r="32">
      <c r="B32" s="21" t="inlineStr">
        <is>
          <t>③ 교통 공백 확인</t>
        </is>
      </c>
      <c r="C32" s="22" t="n"/>
      <c r="D32" s="22" t="n"/>
      <c r="E32" s="22" t="n"/>
      <c r="F32" s="22" t="n"/>
      <c r="G32" s="22" t="n"/>
      <c r="H32" s="22" t="n"/>
      <c r="I32" s="23" t="inlineStr">
        <is>
          <t>버스(BIS)</t>
        </is>
      </c>
      <c r="J32" s="22" t="n"/>
      <c r="K32" s="22" t="n"/>
      <c r="L32" s="21" t="inlineStr">
        <is>
          <t>버스 완료 · 택시 실측은 못 함(시행 전 필요)</t>
        </is>
      </c>
      <c r="M32" s="22" t="n"/>
      <c r="N32" s="22" t="n"/>
      <c r="O32" s="22" t="n"/>
      <c r="P32" s="22" t="n"/>
      <c r="Q32" s="22" t="n"/>
      <c r="R32" s="22" t="n"/>
      <c r="S32" s="22" t="n"/>
    </row>
    <row r="33">
      <c r="B33" s="21" t="inlineStr">
        <is>
          <t>④ 야간 팝업(영업 종료·업종 공백)</t>
        </is>
      </c>
      <c r="C33" s="22" t="n"/>
      <c r="D33" s="22" t="n"/>
      <c r="E33" s="22" t="n"/>
      <c r="F33" s="22" t="n"/>
      <c r="G33" s="22" t="n"/>
      <c r="H33" s="22" t="n"/>
      <c r="I33" s="23" t="inlineStr">
        <is>
          <t>월영교 야간</t>
        </is>
      </c>
      <c r="J33" s="22" t="n"/>
      <c r="K33" s="22" t="n"/>
      <c r="L33" s="21" t="inlineStr">
        <is>
          <t>완료 · 월영교 현장 확인 조사일 기록 보완</t>
        </is>
      </c>
      <c r="M33" s="22" t="n"/>
      <c r="N33" s="22" t="n"/>
      <c r="O33" s="22" t="n"/>
      <c r="P33" s="22" t="n"/>
      <c r="Q33" s="22" t="n"/>
      <c r="R33" s="22" t="n"/>
      <c r="S33" s="22" t="n"/>
    </row>
    <row r="34">
      <c r="B34" s="21" t="inlineStr">
        <is>
          <t>⑤ 행동검증·예상 효과</t>
        </is>
      </c>
      <c r="C34" s="22" t="n"/>
      <c r="D34" s="22" t="n"/>
      <c r="E34" s="22" t="n"/>
      <c r="F34" s="22" t="n"/>
      <c r="G34" s="22" t="n"/>
      <c r="H34" s="22" t="n"/>
      <c r="I34" s="23" t="inlineStr">
        <is>
          <t>기대효과</t>
        </is>
      </c>
      <c r="J34" s="22" t="n"/>
      <c r="K34" s="22" t="n"/>
      <c r="L34" s="21" t="inlineStr">
        <is>
          <t>완료 · 시행 첫 달 기록으로 갱신(현장조사 못 함)</t>
        </is>
      </c>
      <c r="M34" s="22" t="n"/>
      <c r="N34" s="22" t="n"/>
      <c r="O34" s="22" t="n"/>
      <c r="P34" s="22" t="n"/>
      <c r="Q34" s="22" t="n"/>
      <c r="R34" s="22" t="n"/>
      <c r="S34" s="22" t="n"/>
    </row>
    <row r="35">
      <c r="B35" s="21" t="inlineStr">
        <is>
          <t>⑥ 시행 후 효과 평가 계획</t>
        </is>
      </c>
      <c r="C35" s="22" t="n"/>
      <c r="D35" s="22" t="n"/>
      <c r="E35" s="22" t="n"/>
      <c r="F35" s="22" t="n"/>
      <c r="G35" s="22" t="n"/>
      <c r="H35" s="22" t="n"/>
      <c r="I35" s="23" t="inlineStr">
        <is>
          <t>효과 평가</t>
        </is>
      </c>
      <c r="J35" s="22" t="n"/>
      <c r="K35" s="22" t="n"/>
      <c r="L35" s="21" t="inlineStr">
        <is>
          <t>완료</t>
        </is>
      </c>
      <c r="M35" s="22" t="n"/>
      <c r="N35" s="22" t="n"/>
      <c r="O35" s="22" t="n"/>
      <c r="P35" s="22" t="n"/>
      <c r="Q35" s="22" t="n"/>
      <c r="R35" s="22" t="n"/>
      <c r="S35" s="22" t="n"/>
    </row>
    <row r="36">
      <c r="B36" s="21" t="inlineStr">
        <is>
          <t>⑦ 전국 진단표</t>
        </is>
      </c>
      <c r="C36" s="22" t="n"/>
      <c r="D36" s="22" t="n"/>
      <c r="E36" s="22" t="n"/>
      <c r="F36" s="22" t="n"/>
      <c r="G36" s="22" t="n"/>
      <c r="H36" s="22" t="n"/>
      <c r="I36" s="23" t="inlineStr">
        <is>
          <t>전국 진단</t>
        </is>
      </c>
      <c r="J36" s="22" t="n"/>
      <c r="K36" s="22" t="n"/>
      <c r="L36" s="21" t="inlineStr">
        <is>
          <t>완료</t>
        </is>
      </c>
      <c r="M36" s="22" t="n"/>
      <c r="N36" s="22" t="n"/>
      <c r="O36" s="22" t="n"/>
      <c r="P36" s="22" t="n"/>
      <c r="Q36" s="22" t="n"/>
      <c r="R36" s="22" t="n"/>
      <c r="S36" s="22" t="n"/>
    </row>
    <row r="37">
      <c r="B37" s="21" t="inlineStr">
        <is>
          <t>(보조) 팀 온라인 설문 103명(방문 경험 72명)</t>
        </is>
      </c>
      <c r="C37" s="22" t="n"/>
      <c r="D37" s="22" t="n"/>
      <c r="E37" s="22" t="n"/>
      <c r="F37" s="22" t="n"/>
      <c r="G37" s="22" t="n"/>
      <c r="H37" s="22" t="n"/>
      <c r="I37" s="23" t="inlineStr">
        <is>
          <t>방문객 설문</t>
        </is>
      </c>
      <c r="J37" s="22" t="n"/>
      <c r="K37" s="22" t="n"/>
      <c r="L37" s="21" t="inlineStr">
        <is>
          <t>완료 · 9/23~24 구글폼, 의향은 참여율 아님</t>
        </is>
      </c>
      <c r="M37" s="22" t="n"/>
      <c r="N37" s="22" t="n"/>
      <c r="O37" s="22" t="n"/>
      <c r="P37" s="22" t="n"/>
      <c r="Q37" s="22" t="n"/>
      <c r="R37" s="22" t="n"/>
      <c r="S37" s="22" t="n"/>
    </row>
  </sheetData>
  <mergeCells count="49">
    <mergeCell ref="Q9:T9"/>
    <mergeCell ref="B9:E9"/>
    <mergeCell ref="I32:K32"/>
    <mergeCell ref="L9:O9"/>
    <mergeCell ref="I37:K37"/>
    <mergeCell ref="L16:O19"/>
    <mergeCell ref="B15:E15"/>
    <mergeCell ref="B30:H30"/>
    <mergeCell ref="L32:S32"/>
    <mergeCell ref="B23:S23"/>
    <mergeCell ref="B33:H33"/>
    <mergeCell ref="B37:H37"/>
    <mergeCell ref="L37:S37"/>
    <mergeCell ref="G10:J13"/>
    <mergeCell ref="I33:K33"/>
    <mergeCell ref="B36:H36"/>
    <mergeCell ref="B32:H32"/>
    <mergeCell ref="G9:J9"/>
    <mergeCell ref="B35:H35"/>
    <mergeCell ref="L33:S33"/>
    <mergeCell ref="I35:K35"/>
    <mergeCell ref="Q10:T13"/>
    <mergeCell ref="I29:K29"/>
    <mergeCell ref="B31:H31"/>
    <mergeCell ref="L10:O13"/>
    <mergeCell ref="B10:E13"/>
    <mergeCell ref="L30:S30"/>
    <mergeCell ref="L35:S35"/>
    <mergeCell ref="B24:S24"/>
    <mergeCell ref="L29:S29"/>
    <mergeCell ref="I31:K31"/>
    <mergeCell ref="I34:K34"/>
    <mergeCell ref="I30:K30"/>
    <mergeCell ref="L15:O15"/>
    <mergeCell ref="B26:S26"/>
    <mergeCell ref="L31:S31"/>
    <mergeCell ref="L34:S34"/>
    <mergeCell ref="B25:S25"/>
    <mergeCell ref="I36:K36"/>
    <mergeCell ref="B3:S3"/>
    <mergeCell ref="B1:S2"/>
    <mergeCell ref="G16:J19"/>
    <mergeCell ref="Q16:T19"/>
    <mergeCell ref="B29:H29"/>
    <mergeCell ref="G15:J15"/>
    <mergeCell ref="B16:E19"/>
    <mergeCell ref="L36:S36"/>
    <mergeCell ref="B34:H34"/>
    <mergeCell ref="Q15:T15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  <hyperlink xmlns:r="http://schemas.openxmlformats.org/officeDocument/2006/relationships" ref="B9" r:id="rId13"/>
    <hyperlink xmlns:r="http://schemas.openxmlformats.org/officeDocument/2006/relationships" ref="G9" r:id="rId14"/>
    <hyperlink xmlns:r="http://schemas.openxmlformats.org/officeDocument/2006/relationships" ref="L9" r:id="rId15"/>
    <hyperlink xmlns:r="http://schemas.openxmlformats.org/officeDocument/2006/relationships" ref="Q9" r:id="rId16"/>
    <hyperlink xmlns:r="http://schemas.openxmlformats.org/officeDocument/2006/relationships" ref="B10" r:id="rId17"/>
    <hyperlink xmlns:r="http://schemas.openxmlformats.org/officeDocument/2006/relationships" ref="G10" r:id="rId18"/>
    <hyperlink xmlns:r="http://schemas.openxmlformats.org/officeDocument/2006/relationships" ref="L10" r:id="rId19"/>
    <hyperlink xmlns:r="http://schemas.openxmlformats.org/officeDocument/2006/relationships" ref="Q10" r:id="rId20"/>
    <hyperlink xmlns:r="http://schemas.openxmlformats.org/officeDocument/2006/relationships" ref="B15" r:id="rId21"/>
    <hyperlink xmlns:r="http://schemas.openxmlformats.org/officeDocument/2006/relationships" ref="G15" r:id="rId22"/>
    <hyperlink xmlns:r="http://schemas.openxmlformats.org/officeDocument/2006/relationships" ref="L15" r:id="rId23"/>
    <hyperlink xmlns:r="http://schemas.openxmlformats.org/officeDocument/2006/relationships" ref="Q15" r:id="rId24"/>
    <hyperlink xmlns:r="http://schemas.openxmlformats.org/officeDocument/2006/relationships" ref="B16" r:id="rId25"/>
    <hyperlink xmlns:r="http://schemas.openxmlformats.org/officeDocument/2006/relationships" ref="G16" r:id="rId26"/>
    <hyperlink xmlns:r="http://schemas.openxmlformats.org/officeDocument/2006/relationships" ref="L16" r:id="rId27"/>
    <hyperlink xmlns:r="http://schemas.openxmlformats.org/officeDocument/2006/relationships" ref="Q16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</hyperlink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S5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문제 · 방문은 늘었는데 체험·문화 소비는 줄었다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관광객 감소도, 당일치기 증가도 아니다. 방문당 체험·문화 소비만 전국보다 크게 줄었다(2024→2026년 1~8월, 외지인)</t>
        </is>
      </c>
    </row>
    <row r="5" ht="24" customHeight="1">
      <c r="B5" s="5" t="inlineStr">
        <is>
          <t>홈</t>
        </is>
      </c>
      <c r="C5" s="4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비교할 시·군 ▼</t>
        </is>
      </c>
    </row>
    <row r="7" ht="26" customHeight="1">
      <c r="B7" s="25" t="inlineStr">
        <is>
          <t>경주시</t>
        </is>
      </c>
      <c r="C7" s="26" t="n"/>
      <c r="F7" s="27" t="inlineStr">
        <is>
          <t>← 목록에서 시·군을 고르면 파란 카드와 차트의 파란 막대가 그 지역으로 바뀝니다(빨강 = 안동)</t>
        </is>
      </c>
    </row>
    <row r="9">
      <c r="B9" s="28" t="inlineStr">
        <is>
          <t>안동 · 외지인 방문 변화율</t>
        </is>
      </c>
      <c r="C9" s="29" t="n"/>
      <c r="D9" s="29" t="n"/>
      <c r="E9" s="29" t="n"/>
      <c r="F9" s="28" t="inlineStr">
        <is>
          <t>안동 · 방문당 관광소비 변화율</t>
        </is>
      </c>
      <c r="G9" s="29" t="n"/>
      <c r="H9" s="29" t="n"/>
      <c r="I9" s="29" t="n"/>
      <c r="J9" s="28" t="inlineStr">
        <is>
          <t>안동 · 방문당 체험·문화 소비 변화율</t>
        </is>
      </c>
      <c r="K9" s="29" t="n"/>
      <c r="L9" s="29" t="n"/>
      <c r="M9" s="29" t="n"/>
      <c r="N9" s="28" t="inlineStr">
        <is>
          <t>안동 · 체험·문화 감소폭 순위</t>
        </is>
      </c>
      <c r="O9" s="29" t="n"/>
      <c r="P9" s="29" t="n"/>
      <c r="Q9" s="29" t="n"/>
    </row>
    <row r="10">
      <c r="B10" s="30">
        <f>INDEX('d_시군'!$H$2:$H$147,MATCH("안동시",'d_시군'!$A$2:$A$147,0))</f>
        <v/>
      </c>
      <c r="C10" s="12" t="n"/>
      <c r="D10" s="12" t="n"/>
      <c r="E10" s="12" t="n"/>
      <c r="F10" s="30">
        <f>INDEX('d_시군'!$I$2:$I$147,MATCH("안동시",'d_시군'!$A$2:$A$147,0))</f>
        <v/>
      </c>
      <c r="G10" s="12" t="n"/>
      <c r="H10" s="12" t="n"/>
      <c r="I10" s="12" t="n"/>
      <c r="J10" s="30">
        <f>INDEX('d_시군'!$J$2:$J$147,MATCH("안동시",'d_시군'!$A$2:$A$147,0))</f>
        <v/>
      </c>
      <c r="K10" s="12" t="n"/>
      <c r="L10" s="12" t="n"/>
      <c r="M10" s="12" t="n"/>
      <c r="N10" s="31">
        <f>MATCH("안동시",'d_시군'!$A$2:$A$147,0)</f>
        <v/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"전국 중앙 "&amp;TEXT(MEDIAN('d_시군'!$H$2:$H$147),"+0.0%;-0.0%")</f>
        <v/>
      </c>
      <c r="C12" s="12" t="n"/>
      <c r="D12" s="12" t="n"/>
      <c r="E12" s="12" t="n"/>
      <c r="F12" s="32">
        <f>"전국 중앙 "&amp;TEXT(MEDIAN('d_시군'!$I$2:$I$147),"+0.0%;-0.0%")</f>
        <v/>
      </c>
      <c r="G12" s="12" t="n"/>
      <c r="H12" s="12" t="n"/>
      <c r="I12" s="12" t="n"/>
      <c r="J12" s="32">
        <f>"전국 중앙 "&amp;TEXT(MEDIAN('d_시군'!$J$2:$J$147),"+0.0%;-0.0%")</f>
        <v/>
      </c>
      <c r="K12" s="12" t="n"/>
      <c r="L12" s="12" t="n"/>
      <c r="M12" s="12" t="n"/>
      <c r="N12" s="32" t="inlineStr">
        <is>
          <t>146개 시·군 중(1위 = 가장 많이 줄어듦)</t>
        </is>
      </c>
      <c r="O12" s="12" t="n"/>
      <c r="P12" s="12" t="n"/>
      <c r="Q12" s="12" t="n"/>
    </row>
    <row r="14">
      <c r="B14" s="33">
        <f>"선택 · "&amp;'1_문제'!$B$7&amp;" · 외지인 방문 변화율"</f>
        <v/>
      </c>
      <c r="C14" s="34" t="n"/>
      <c r="D14" s="34" t="n"/>
      <c r="E14" s="34" t="n"/>
      <c r="F14" s="33">
        <f>"선택 · "&amp;'1_문제'!$B$7&amp;" · 방문당 관광소비 변화율"</f>
        <v/>
      </c>
      <c r="G14" s="34" t="n"/>
      <c r="H14" s="34" t="n"/>
      <c r="I14" s="34" t="n"/>
      <c r="J14" s="33">
        <f>"선택 · "&amp;'1_문제'!$B$7&amp;" · 방문당 체험·문화 소비 변화율"</f>
        <v/>
      </c>
      <c r="K14" s="34" t="n"/>
      <c r="L14" s="34" t="n"/>
      <c r="M14" s="34" t="n"/>
      <c r="N14" s="33">
        <f>"선택 · "&amp;'1_문제'!$B$7&amp;" · 감소폭 순위"</f>
        <v/>
      </c>
      <c r="O14" s="34" t="n"/>
      <c r="P14" s="34" t="n"/>
      <c r="Q14" s="34" t="n"/>
    </row>
    <row r="15">
      <c r="B15" s="35">
        <f>INDEX('d_시군'!$H$2:$H$147,MATCH('1_문제'!$B$7,'d_시군'!$A$2:$A$147,0))</f>
        <v/>
      </c>
      <c r="C15" s="12" t="n"/>
      <c r="D15" s="12" t="n"/>
      <c r="E15" s="12" t="n"/>
      <c r="F15" s="35">
        <f>INDEX('d_시군'!$I$2:$I$147,MATCH('1_문제'!$B$7,'d_시군'!$A$2:$A$147,0))</f>
        <v/>
      </c>
      <c r="G15" s="12" t="n"/>
      <c r="H15" s="12" t="n"/>
      <c r="I15" s="12" t="n"/>
      <c r="J15" s="35">
        <f>INDEX('d_시군'!$J$2:$J$147,MATCH('1_문제'!$B$7,'d_시군'!$A$2:$A$147,0))</f>
        <v/>
      </c>
      <c r="K15" s="12" t="n"/>
      <c r="L15" s="12" t="n"/>
      <c r="M15" s="12" t="n"/>
      <c r="N15" s="36">
        <f>MATCH('1_문제'!$B$7,'d_시군'!$A$2:$A$147,0)</f>
        <v/>
      </c>
      <c r="O15" s="12" t="n"/>
      <c r="P15" s="12" t="n"/>
      <c r="Q15" s="12" t="n"/>
    </row>
    <row r="16"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>
      <c r="B17" s="32">
        <f>"안동과 차이 "&amp;TEXT((INDEX('d_시군'!$H$2:$H$147,MATCH('1_문제'!$B$7,'d_시군'!$A$2:$A$147,0))-INDEX('d_시군'!$H$2:$H$147,MATCH("안동시",'d_시군'!$A$2:$A$147,0)))*100,"+0.0;-0.0")&amp;"%p"</f>
        <v/>
      </c>
      <c r="C17" s="12" t="n"/>
      <c r="D17" s="12" t="n"/>
      <c r="E17" s="12" t="n"/>
      <c r="F17" s="32">
        <f>"안동과 차이 "&amp;TEXT((INDEX('d_시군'!$I$2:$I$147,MATCH('1_문제'!$B$7,'d_시군'!$A$2:$A$147,0))-INDEX('d_시군'!$I$2:$I$147,MATCH("안동시",'d_시군'!$A$2:$A$147,0)))*100,"+0.0;-0.0")&amp;"%p"</f>
        <v/>
      </c>
      <c r="G17" s="12" t="n"/>
      <c r="H17" s="12" t="n"/>
      <c r="I17" s="12" t="n"/>
      <c r="J17" s="32">
        <f>"안동과 차이 "&amp;TEXT((INDEX('d_시군'!$J$2:$J$147,MATCH('1_문제'!$B$7,'d_시군'!$A$2:$A$147,0))-INDEX('d_시군'!$J$2:$J$147,MATCH("안동시",'d_시군'!$A$2:$A$147,0)))*100,"+0.0;-0.0")&amp;"%p"</f>
        <v/>
      </c>
      <c r="K17" s="12" t="n"/>
      <c r="L17" s="12" t="n"/>
      <c r="M17" s="12" t="n"/>
      <c r="N17" s="32" t="inlineStr">
        <is>
          <t>146개 시·군 중</t>
        </is>
      </c>
      <c r="O17" s="12" t="n"/>
      <c r="P17" s="12" t="n"/>
      <c r="Q17" s="12" t="n"/>
    </row>
    <row r="57" ht="48" customHeight="1">
      <c r="B57" s="37" t="inlineStr">
        <is>
          <t>읽는 법: 관광객 감소(방문 +5.6%)도, 당일치기 증가(무박 86.3→86.4%, 2019→2025)도 아니다. 방문당 체험·문화 소비는 −16.8%로 전국 146곳 중 감소폭 22번째다. 다만 체험·문화는 관광소비의 약 1%이고, 하락의 3분의 2는 문화서비스가 2025년 중반 한 번에 꺾인 것이라 원인을 한 가지로 단정하지 않는다. 외식·숙박은 전국보다 잘 되고 있다. 오른쪽 차트의 "전국 중앙 추세 대비 차이" = 2026년 값 − 2024년 값 × (1 + 그 업종의 146곳 중앙 변화율).</t>
        </is>
      </c>
    </row>
    <row r="58" ht="30" customHeight="1">
      <c r="B58" s="38" t="inlineStr">
        <is>
          <t>출처: 한국관광 데이터랩 외지인 신용카드 소비(BDT_02_01_003, 업종 중분류) ÷ 외지인 방문 연인원(BDT_01_01_006), 2024·2026년 1~8월. 체험·문화 = 문화서비스 + 관광유원시설 + 기타레저.</t>
        </is>
      </c>
    </row>
  </sheetData>
  <mergeCells count="30">
    <mergeCell ref="B9:E9"/>
    <mergeCell ref="B7:C7"/>
    <mergeCell ref="F9:I9"/>
    <mergeCell ref="N9:Q9"/>
    <mergeCell ref="J12:M12"/>
    <mergeCell ref="B57:S57"/>
    <mergeCell ref="J15:M16"/>
    <mergeCell ref="F7:Q7"/>
    <mergeCell ref="F14:I14"/>
    <mergeCell ref="J17:M17"/>
    <mergeCell ref="J14:M14"/>
    <mergeCell ref="B10:E11"/>
    <mergeCell ref="N10:Q11"/>
    <mergeCell ref="B15:E16"/>
    <mergeCell ref="B12:E12"/>
    <mergeCell ref="J9:M9"/>
    <mergeCell ref="F12:I12"/>
    <mergeCell ref="N12:Q12"/>
    <mergeCell ref="N15:Q16"/>
    <mergeCell ref="B14:E14"/>
    <mergeCell ref="B17:E17"/>
    <mergeCell ref="F17:I17"/>
    <mergeCell ref="N14:Q14"/>
    <mergeCell ref="B3:S3"/>
    <mergeCell ref="N17:Q17"/>
    <mergeCell ref="B1:S2"/>
    <mergeCell ref="B58:S58"/>
    <mergeCell ref="J10:M11"/>
    <mergeCell ref="F15:I16"/>
    <mergeCell ref="F10:I11"/>
  </mergeCells>
  <dataValidations count="1">
    <dataValidation sqref="B7" showDropDown="0" showInputMessage="0" showErrorMessage="0" allowBlank="0" error="목록에서 고르세요" type="list">
      <formula1>='d_시군'!$A$2:$A$147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S6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혜택 배치 · 사람이 모이는 곳에 혜택이 없다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외지인 방문 1위 중구동(원도심)에 주민증 혜택업체 0곳, 12위 도산면에 6곳. 혜택을 옮기면 어긋남이 얼마나 줄어드는지 바꿔 보세요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4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혜택을 추가할 동 ▼</t>
        </is>
      </c>
      <c r="G6" s="24" t="inlineStr">
        <is>
          <t>추가할 업체 수</t>
        </is>
      </c>
    </row>
    <row r="7" ht="26" customHeight="1">
      <c r="B7" s="25" t="inlineStr">
        <is>
          <t>중구동</t>
        </is>
      </c>
      <c r="C7" s="26" t="n"/>
      <c r="G7" s="39" t="n">
        <v>0</v>
      </c>
      <c r="H7" s="26" t="n"/>
      <c r="J7" s="37" t="inlineStr">
        <is>
          <t>← 동을 고르고 업체 수를 넣으면 카드와 차트(빨강)에 반영됩니다</t>
        </is>
      </c>
    </row>
    <row r="9">
      <c r="B9" s="28" t="inlineStr">
        <is>
          <t>중구동 혜택업체(추가 반영)</t>
        </is>
      </c>
      <c r="C9" s="29" t="n"/>
      <c r="D9" s="29" t="n"/>
      <c r="E9" s="29" t="n"/>
      <c r="F9" s="40" t="inlineStr">
        <is>
          <t>방문 상위 5개 동의 혜택 비중</t>
        </is>
      </c>
      <c r="G9" s="41" t="n"/>
      <c r="H9" s="41" t="n"/>
      <c r="I9" s="41" t="n"/>
      <c r="J9" s="40" t="inlineStr">
        <is>
          <t>방문과 혜택의 어긋남 지수</t>
        </is>
      </c>
      <c r="K9" s="41" t="n"/>
      <c r="L9" s="41" t="n"/>
      <c r="M9" s="41" t="n"/>
      <c r="N9" s="40" t="inlineStr">
        <is>
          <t>주민증 이용 중 관람지 비중</t>
        </is>
      </c>
      <c r="O9" s="41" t="n"/>
      <c r="P9" s="41" t="n"/>
      <c r="Q9" s="41" t="n"/>
    </row>
    <row r="10">
      <c r="B10" s="42">
        <f>INDEX('d_혜택'!$E$2:$E$25,MATCH("중구동",'d_혜택'!$A$2:$A$25,0))</f>
        <v/>
      </c>
      <c r="C10" s="12" t="n"/>
      <c r="D10" s="12" t="n"/>
      <c r="E10" s="12" t="n"/>
      <c r="F10" s="43">
        <f>SUM('d_혜택'!$E$2:$E$6)/SUM('d_혜택'!$E$2:$E$25)</f>
        <v/>
      </c>
      <c r="G10" s="12" t="n"/>
      <c r="H10" s="12" t="n"/>
      <c r="I10" s="12" t="n"/>
      <c r="J10" s="43">
        <f>0.5*SUMPRODUCT(ABS('d_혜택'!$G$2:$G$25-'d_혜택'!$F$2:$F$25))</f>
        <v/>
      </c>
      <c r="K10" s="12" t="n"/>
      <c r="L10" s="12" t="n"/>
      <c r="M10" s="12" t="n"/>
      <c r="N10" s="44" t="n">
        <v>0.954387849782683</v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 t="inlineStr">
        <is>
          <t>추가 전 0곳 (방문 점유율 12.5%, 1위)</t>
        </is>
      </c>
      <c r="C12" s="12" t="n"/>
      <c r="D12" s="12" t="n"/>
      <c r="E12" s="12" t="n"/>
      <c r="F12" s="32">
        <f>"추가 전 "&amp;TEXT(SUM('d_혜택'!$C$2:$C$6)/SUM('d_혜택'!$C$2:$C$25),"0%")&amp;" · 방문 비중은 "&amp;TEXT(SUM('d_혜택'!$G$2:$G$6),"0%")</f>
        <v/>
      </c>
      <c r="G12" s="12" t="n"/>
      <c r="H12" s="12" t="n"/>
      <c r="I12" s="12" t="n"/>
      <c r="J12" s="32">
        <f>"추가 전 "&amp;TEXT(0.5*SUMPRODUCT(ABS('d_혜택'!$G$2:$G$25-'d_혜택'!$C$2:$C$25/SUM('d_혜택'!$C$2:$C$25))),"0%")&amp;" · 0% = 방문 비중대로 배치"</f>
        <v/>
      </c>
      <c r="K12" s="12" t="n"/>
      <c r="L12" s="12" t="n"/>
      <c r="M12" s="12" t="n"/>
      <c r="N12" s="32" t="inlineStr">
        <is>
          <t>체험 0.9% (월 약 7건) · 이용 표시 합계 20,477건</t>
        </is>
      </c>
      <c r="O12" s="12" t="n"/>
      <c r="P12" s="12" t="n"/>
      <c r="Q12" s="12" t="n"/>
    </row>
    <row r="33">
      <c r="B33" s="45" t="inlineStr">
        <is>
          <t>주민증 가맹 업체별 이용 표시(누적, 2024.6~2026.9)</t>
        </is>
      </c>
    </row>
    <row r="34">
      <c r="B34" s="46" t="inlineStr">
        <is>
          <t>업체</t>
        </is>
      </c>
      <c r="C34" s="22" t="n"/>
      <c r="D34" s="46" t="inlineStr">
        <is>
          <t>분류</t>
        </is>
      </c>
      <c r="E34" s="46" t="inlineStr">
        <is>
          <t>행정동</t>
        </is>
      </c>
      <c r="F34" s="46" t="inlineStr">
        <is>
          <t>이용 표시(건)</t>
        </is>
      </c>
      <c r="G34" s="46" t="inlineStr">
        <is>
          <t>방문 1만 회당 월 이용</t>
        </is>
      </c>
      <c r="H34" s="22" t="n"/>
    </row>
    <row r="35">
      <c r="B35" s="47" t="inlineStr">
        <is>
          <t>하회마을</t>
        </is>
      </c>
      <c r="C35" s="22" t="n"/>
      <c r="D35" s="48" t="inlineStr">
        <is>
          <t>관람</t>
        </is>
      </c>
      <c r="E35" s="48" t="inlineStr">
        <is>
          <t>풍천면</t>
        </is>
      </c>
      <c r="F35" s="49" t="n">
        <v>11045</v>
      </c>
      <c r="G35" s="50" t="n">
        <v>21.8931</v>
      </c>
      <c r="H35" s="22" t="n"/>
    </row>
    <row r="36">
      <c r="B36" s="47" t="inlineStr">
        <is>
          <t>도산서원</t>
        </is>
      </c>
      <c r="C36" s="22" t="n"/>
      <c r="D36" s="48" t="inlineStr">
        <is>
          <t>관람</t>
        </is>
      </c>
      <c r="E36" s="48" t="inlineStr">
        <is>
          <t>도산면</t>
        </is>
      </c>
      <c r="F36" s="49" t="n">
        <v>5039</v>
      </c>
      <c r="G36" s="50" t="n">
        <v>34.4895</v>
      </c>
      <c r="H36" s="22" t="n"/>
    </row>
    <row r="37">
      <c r="B37" s="47" t="inlineStr">
        <is>
          <t>안동문화관광단지 유교랜드</t>
        </is>
      </c>
      <c r="C37" s="22" t="n"/>
      <c r="D37" s="48" t="inlineStr">
        <is>
          <t>관람</t>
        </is>
      </c>
      <c r="E37" s="48" t="inlineStr">
        <is>
          <t>용상동</t>
        </is>
      </c>
      <c r="F37" s="49" t="n">
        <v>2505</v>
      </c>
      <c r="G37" s="50" t="n">
        <v>5.0551</v>
      </c>
      <c r="H37" s="22" t="n"/>
    </row>
    <row r="38">
      <c r="B38" s="47" t="inlineStr">
        <is>
          <t>이육사문학관</t>
        </is>
      </c>
      <c r="C38" s="22" t="n"/>
      <c r="D38" s="48" t="inlineStr">
        <is>
          <t>관람</t>
        </is>
      </c>
      <c r="E38" s="48" t="inlineStr">
        <is>
          <t>도산면</t>
        </is>
      </c>
      <c r="F38" s="49" t="n">
        <v>483</v>
      </c>
      <c r="G38" s="50" t="n">
        <v>3.3059</v>
      </c>
      <c r="H38" s="22" t="n"/>
    </row>
    <row r="39">
      <c r="B39" s="47" t="inlineStr">
        <is>
          <t>한국문화테마파크</t>
        </is>
      </c>
      <c r="C39" s="22" t="n"/>
      <c r="D39" s="48" t="inlineStr">
        <is>
          <t>관람</t>
        </is>
      </c>
      <c r="E39" s="48" t="inlineStr">
        <is>
          <t>도산면</t>
        </is>
      </c>
      <c r="F39" s="49" t="n">
        <v>356</v>
      </c>
      <c r="G39" s="50" t="n">
        <v>2.4366</v>
      </c>
      <c r="H39" s="22" t="n"/>
    </row>
    <row r="40">
      <c r="B40" s="47" t="inlineStr">
        <is>
          <t>황소곳간식당</t>
        </is>
      </c>
      <c r="C40" s="22" t="n"/>
      <c r="D40" s="48" t="inlineStr">
        <is>
          <t>식음료</t>
        </is>
      </c>
      <c r="E40" s="48" t="inlineStr">
        <is>
          <t>풍산읍</t>
        </is>
      </c>
      <c r="F40" s="49" t="n">
        <v>223</v>
      </c>
      <c r="G40" s="50" t="n">
        <v>0.3965</v>
      </c>
      <c r="H40" s="22" t="n"/>
    </row>
    <row r="41">
      <c r="B41" s="47" t="inlineStr">
        <is>
          <t>카페구름마루</t>
        </is>
      </c>
      <c r="C41" s="22" t="n"/>
      <c r="D41" s="48" t="inlineStr">
        <is>
          <t>식음료</t>
        </is>
      </c>
      <c r="E41" s="48" t="inlineStr">
        <is>
          <t>용상동</t>
        </is>
      </c>
      <c r="F41" s="49" t="n">
        <v>137</v>
      </c>
      <c r="G41" s="50" t="n">
        <v>0.2765</v>
      </c>
      <c r="H41" s="22" t="n"/>
    </row>
    <row r="42">
      <c r="B42" s="47" t="inlineStr">
        <is>
          <t>세계유교문화박물관</t>
        </is>
      </c>
      <c r="C42" s="22" t="n"/>
      <c r="D42" s="48" t="inlineStr">
        <is>
          <t>관람</t>
        </is>
      </c>
      <c r="E42" s="48" t="inlineStr">
        <is>
          <t>도산면</t>
        </is>
      </c>
      <c r="F42" s="49" t="n">
        <v>115</v>
      </c>
      <c r="G42" s="50" t="n">
        <v>0.7871</v>
      </c>
      <c r="H42" s="22" t="n"/>
    </row>
    <row r="43">
      <c r="B43" s="47" t="inlineStr">
        <is>
          <t>계명산자연휴양림</t>
        </is>
      </c>
      <c r="C43" s="22" t="n"/>
      <c r="D43" s="48" t="inlineStr">
        <is>
          <t>숙박</t>
        </is>
      </c>
      <c r="E43" s="48" t="inlineStr">
        <is>
          <t>길안면</t>
        </is>
      </c>
      <c r="F43" s="49" t="n">
        <v>97</v>
      </c>
      <c r="G43" s="50" t="n">
        <v>0.7447</v>
      </c>
      <c r="H43" s="22" t="n"/>
    </row>
    <row r="44">
      <c r="B44" s="47" t="inlineStr">
        <is>
          <t>우렁각시장어총각</t>
        </is>
      </c>
      <c r="C44" s="22" t="n"/>
      <c r="D44" s="48" t="inlineStr">
        <is>
          <t>식음료</t>
        </is>
      </c>
      <c r="E44" s="48" t="inlineStr">
        <is>
          <t>용상동</t>
        </is>
      </c>
      <c r="F44" s="49" t="n">
        <v>94</v>
      </c>
      <c r="G44" s="50" t="n">
        <v>0.1897</v>
      </c>
      <c r="H44" s="22" t="n"/>
    </row>
    <row r="45">
      <c r="B45" s="47" t="inlineStr">
        <is>
          <t>카페 브레드79</t>
        </is>
      </c>
      <c r="C45" s="22" t="n"/>
      <c r="D45" s="48" t="inlineStr">
        <is>
          <t>식음료</t>
        </is>
      </c>
      <c r="E45" s="48" t="inlineStr">
        <is>
          <t>옥동</t>
        </is>
      </c>
      <c r="F45" s="49" t="n">
        <v>48</v>
      </c>
      <c r="G45" s="50" t="n">
        <v>0.07820000000000001</v>
      </c>
      <c r="H45" s="22" t="n"/>
    </row>
    <row r="46">
      <c r="B46" s="47" t="inlineStr">
        <is>
          <t>현도예</t>
        </is>
      </c>
      <c r="C46" s="22" t="n"/>
      <c r="D46" s="48" t="inlineStr">
        <is>
          <t>체험</t>
        </is>
      </c>
      <c r="E46" s="48" t="inlineStr">
        <is>
          <t>태화동</t>
        </is>
      </c>
      <c r="F46" s="49" t="n">
        <v>42</v>
      </c>
      <c r="G46" s="50" t="n">
        <v>0.1589</v>
      </c>
      <c r="H46" s="22" t="n"/>
    </row>
    <row r="47">
      <c r="B47" s="47" t="inlineStr">
        <is>
          <t>안동양반문어</t>
        </is>
      </c>
      <c r="C47" s="22" t="n"/>
      <c r="D47" s="48" t="inlineStr">
        <is>
          <t>식음료</t>
        </is>
      </c>
      <c r="E47" s="48" t="inlineStr">
        <is>
          <t>서구동</t>
        </is>
      </c>
      <c r="F47" s="49" t="n">
        <v>35</v>
      </c>
      <c r="G47" s="50" t="n">
        <v>0.0567</v>
      </c>
      <c r="H47" s="22" t="n"/>
    </row>
    <row r="48">
      <c r="B48" s="47" t="inlineStr">
        <is>
          <t>안동선비문화박물관</t>
        </is>
      </c>
      <c r="C48" s="22" t="n"/>
      <c r="D48" s="48" t="inlineStr">
        <is>
          <t>체험</t>
        </is>
      </c>
      <c r="E48" s="48" t="inlineStr">
        <is>
          <t>풍산읍</t>
        </is>
      </c>
      <c r="F48" s="49" t="n">
        <v>34</v>
      </c>
      <c r="G48" s="50" t="n">
        <v>0.0605</v>
      </c>
      <c r="H48" s="22" t="n"/>
    </row>
    <row r="49">
      <c r="B49" s="47" t="inlineStr">
        <is>
          <t>단호샌드파크캠핑장</t>
        </is>
      </c>
      <c r="C49" s="22" t="n"/>
      <c r="D49" s="48" t="inlineStr">
        <is>
          <t>숙박</t>
        </is>
      </c>
      <c r="E49" s="48" t="inlineStr">
        <is>
          <t>남후면</t>
        </is>
      </c>
      <c r="F49" s="49" t="n">
        <v>34</v>
      </c>
      <c r="G49" s="50" t="n">
        <v>0.2267</v>
      </c>
      <c r="H49" s="22" t="n"/>
    </row>
    <row r="50">
      <c r="B50" s="47" t="inlineStr">
        <is>
          <t>서린당</t>
        </is>
      </c>
      <c r="C50" s="22" t="n"/>
      <c r="D50" s="48" t="inlineStr">
        <is>
          <t>체험</t>
        </is>
      </c>
      <c r="E50" s="48" t="inlineStr">
        <is>
          <t>임하면</t>
        </is>
      </c>
      <c r="F50" s="49" t="n">
        <v>31</v>
      </c>
      <c r="G50" s="50" t="n">
        <v>0.4722</v>
      </c>
      <c r="H50" s="22" t="n"/>
    </row>
    <row r="51">
      <c r="B51" s="47" t="inlineStr">
        <is>
          <t>선성현의복체험관</t>
        </is>
      </c>
      <c r="C51" s="22" t="n"/>
      <c r="D51" s="48" t="inlineStr">
        <is>
          <t>체험</t>
        </is>
      </c>
      <c r="E51" s="48" t="inlineStr">
        <is>
          <t>도산면</t>
        </is>
      </c>
      <c r="F51" s="49" t="n">
        <v>24</v>
      </c>
      <c r="G51" s="50" t="n">
        <v>0.1643</v>
      </c>
      <c r="H51" s="22" t="n"/>
    </row>
    <row r="52">
      <c r="B52" s="47" t="inlineStr">
        <is>
          <t>경함정</t>
        </is>
      </c>
      <c r="C52" s="22" t="n"/>
      <c r="D52" s="48" t="inlineStr">
        <is>
          <t>체험</t>
        </is>
      </c>
      <c r="E52" s="48" t="inlineStr">
        <is>
          <t>임하면</t>
        </is>
      </c>
      <c r="F52" s="49" t="n">
        <v>21</v>
      </c>
      <c r="G52" s="50" t="n">
        <v>0.3199</v>
      </c>
      <c r="H52" s="22" t="n"/>
    </row>
    <row r="53">
      <c r="B53" s="47" t="inlineStr">
        <is>
          <t>물길스테이</t>
        </is>
      </c>
      <c r="C53" s="22" t="n"/>
      <c r="D53" s="48" t="inlineStr">
        <is>
          <t>체험</t>
        </is>
      </c>
      <c r="E53" s="48" t="inlineStr">
        <is>
          <t>임하면</t>
        </is>
      </c>
      <c r="F53" s="49" t="n">
        <v>20</v>
      </c>
      <c r="G53" s="50" t="n">
        <v>0.3047</v>
      </c>
      <c r="H53" s="22" t="n"/>
    </row>
    <row r="54">
      <c r="B54" s="47" t="inlineStr">
        <is>
          <t>우향안동한우식육식당</t>
        </is>
      </c>
      <c r="C54" s="22" t="n"/>
      <c r="D54" s="48" t="inlineStr">
        <is>
          <t>식음료</t>
        </is>
      </c>
      <c r="E54" s="48" t="inlineStr">
        <is>
          <t>옥동</t>
        </is>
      </c>
      <c r="F54" s="49" t="n">
        <v>19</v>
      </c>
      <c r="G54" s="50" t="n">
        <v>0.031</v>
      </c>
      <c r="H54" s="22" t="n"/>
    </row>
    <row r="55">
      <c r="B55" s="47" t="inlineStr">
        <is>
          <t>락고재</t>
        </is>
      </c>
      <c r="C55" s="22" t="n"/>
      <c r="D55" s="48" t="inlineStr">
        <is>
          <t>숙박</t>
        </is>
      </c>
      <c r="E55" s="48" t="inlineStr">
        <is>
          <t>풍천면</t>
        </is>
      </c>
      <c r="F55" s="49" t="n">
        <v>18</v>
      </c>
      <c r="G55" s="50" t="n">
        <v>0.0357</v>
      </c>
      <c r="H55" s="22" t="n"/>
    </row>
    <row r="56">
      <c r="B56" s="47" t="inlineStr">
        <is>
          <t>안동에하루</t>
        </is>
      </c>
      <c r="C56" s="22" t="n"/>
      <c r="D56" s="48" t="inlineStr">
        <is>
          <t>숙박</t>
        </is>
      </c>
      <c r="E56" s="48" t="inlineStr">
        <is>
          <t>서구동</t>
        </is>
      </c>
      <c r="F56" s="49" t="n">
        <v>17</v>
      </c>
      <c r="G56" s="50" t="n">
        <v>0.0276</v>
      </c>
      <c r="H56" s="22" t="n"/>
    </row>
    <row r="57">
      <c r="B57" s="47" t="inlineStr">
        <is>
          <t>온계종택 삼백당</t>
        </is>
      </c>
      <c r="C57" s="22" t="n"/>
      <c r="D57" s="48" t="inlineStr">
        <is>
          <t>숙박</t>
        </is>
      </c>
      <c r="E57" s="48" t="inlineStr">
        <is>
          <t>도산면</t>
        </is>
      </c>
      <c r="F57" s="49" t="n">
        <v>17</v>
      </c>
      <c r="G57" s="50" t="n">
        <v>0.1164</v>
      </c>
      <c r="H57" s="22" t="n"/>
    </row>
    <row r="58">
      <c r="B58" s="47" t="inlineStr">
        <is>
          <t>구담정사</t>
        </is>
      </c>
      <c r="C58" s="22" t="n"/>
      <c r="D58" s="48" t="inlineStr">
        <is>
          <t>숙박</t>
        </is>
      </c>
      <c r="E58" s="48" t="inlineStr">
        <is>
          <t>풍천면</t>
        </is>
      </c>
      <c r="F58" s="49" t="n">
        <v>10</v>
      </c>
      <c r="G58" s="50" t="n">
        <v>0.0198</v>
      </c>
      <c r="H58" s="22" t="n"/>
    </row>
    <row r="59">
      <c r="B59" s="47" t="inlineStr">
        <is>
          <t>안동파파야농장</t>
        </is>
      </c>
      <c r="C59" s="22" t="n"/>
      <c r="D59" s="48" t="inlineStr">
        <is>
          <t>체험</t>
        </is>
      </c>
      <c r="E59" s="48" t="inlineStr">
        <is>
          <t>와룡면</t>
        </is>
      </c>
      <c r="F59" s="49" t="n">
        <v>9</v>
      </c>
      <c r="G59" s="50" t="n">
        <v>0.075</v>
      </c>
      <c r="H59" s="22" t="n"/>
    </row>
    <row r="60">
      <c r="B60" s="47" t="inlineStr">
        <is>
          <t>산숲</t>
        </is>
      </c>
      <c r="C60" s="22" t="n"/>
      <c r="D60" s="48" t="inlineStr">
        <is>
          <t>식음료</t>
        </is>
      </c>
      <c r="E60" s="48" t="inlineStr">
        <is>
          <t>길안면</t>
        </is>
      </c>
      <c r="F60" s="49" t="n">
        <v>4</v>
      </c>
      <c r="G60" s="50" t="n">
        <v>0.0307</v>
      </c>
      <c r="H60" s="22" t="n"/>
    </row>
    <row r="62" ht="44" customHeight="1">
      <c r="B62" s="37" t="inlineStr">
        <is>
          <t>읽는 법: 혜택은 유교문화 관람지에 몰려 있고, 사람이 가장 많은 원도심에는 없다. 업체 이용도 관람지(하회마을·도산서원·유교랜드)에 95%가 몰린다. 주민증 가맹 26곳의 이용 건수를 회귀분석했다(업체마다 차이가 너무 커서 포아송 대신 음이항, 과산포 검정 p = 0.001). 이용을 가른 건 업종이고(관람지는 식당의 약 47배), 업체가 있는 동에 방문이 많아도 이용은 거의 늘지 않았다(유의하지 않음) → 혜택을 옮기는 것만으로는 부족하고 체험으로 잇는 장치가 필요하다.</t>
        </is>
      </c>
    </row>
    <row r="63" ht="30" customHeight="1">
      <c r="B63" s="38" t="inlineStr">
        <is>
          <t>출처: 데이터랩 읍면동별 외지인 방문자 수(BDT_01_01_005_1) · 안동시 정보공개청구 회신(혜택업체 27곳, 2026-09-18) · 한국관광공사 주민증 누리집 가맹점 이용 표시(2026-09-21 조회) · 소상공인 상가정보(행정동 대조)</t>
        </is>
      </c>
    </row>
    <row r="64" ht="30" customHeight="1">
      <c r="B64" s="51" t="inlineStr">
        <is>
          <t>방문객 설문(96명 응답): 유료 체험을 망설이는 이유는 정보 부족 35% · 줄·예약 불편 32% · 이동 시간 부족 16% · 가격 14% → 혜택은 할인만이 아니라 체험 정보·예약을 잇는 쪽으로. 자세히는 「방문객 설문」 화면.</t>
        </is>
      </c>
    </row>
  </sheetData>
  <mergeCells count="74">
    <mergeCell ref="G59:H59"/>
    <mergeCell ref="B9:E9"/>
    <mergeCell ref="G43:H43"/>
    <mergeCell ref="B47:C47"/>
    <mergeCell ref="B54:C54"/>
    <mergeCell ref="B7:C7"/>
    <mergeCell ref="F9:I9"/>
    <mergeCell ref="G52:H52"/>
    <mergeCell ref="B59:C59"/>
    <mergeCell ref="N9:Q9"/>
    <mergeCell ref="G42:H42"/>
    <mergeCell ref="B46:C46"/>
    <mergeCell ref="J12:M12"/>
    <mergeCell ref="G36:H36"/>
    <mergeCell ref="B56:C56"/>
    <mergeCell ref="G48:H48"/>
    <mergeCell ref="G39:H39"/>
    <mergeCell ref="B43:C43"/>
    <mergeCell ref="B39:C39"/>
    <mergeCell ref="B58:C58"/>
    <mergeCell ref="B52:C52"/>
    <mergeCell ref="B48:C48"/>
    <mergeCell ref="G7:H7"/>
    <mergeCell ref="G38:H38"/>
    <mergeCell ref="B42:C42"/>
    <mergeCell ref="G57:H57"/>
    <mergeCell ref="G37:H37"/>
    <mergeCell ref="G53:H53"/>
    <mergeCell ref="B60:C60"/>
    <mergeCell ref="B57:C57"/>
    <mergeCell ref="B10:E11"/>
    <mergeCell ref="B53:C53"/>
    <mergeCell ref="N10:Q11"/>
    <mergeCell ref="G49:H49"/>
    <mergeCell ref="G34:H34"/>
    <mergeCell ref="B38:C38"/>
    <mergeCell ref="B44:C44"/>
    <mergeCell ref="B64:S64"/>
    <mergeCell ref="B12:E12"/>
    <mergeCell ref="J9:M9"/>
    <mergeCell ref="B34:C34"/>
    <mergeCell ref="B37:C37"/>
    <mergeCell ref="B41:C41"/>
    <mergeCell ref="J7:Q7"/>
    <mergeCell ref="F12:I12"/>
    <mergeCell ref="G58:H58"/>
    <mergeCell ref="N12:Q12"/>
    <mergeCell ref="G45:H45"/>
    <mergeCell ref="B63:S63"/>
    <mergeCell ref="B40:C40"/>
    <mergeCell ref="B49:C49"/>
    <mergeCell ref="G55:H55"/>
    <mergeCell ref="G35:H35"/>
    <mergeCell ref="B55:C55"/>
    <mergeCell ref="G51:H51"/>
    <mergeCell ref="B62:S62"/>
    <mergeCell ref="G47:H47"/>
    <mergeCell ref="B3:S3"/>
    <mergeCell ref="G54:H54"/>
    <mergeCell ref="B51:C51"/>
    <mergeCell ref="B1:S2"/>
    <mergeCell ref="G41:H41"/>
    <mergeCell ref="B45:C45"/>
    <mergeCell ref="G60:H60"/>
    <mergeCell ref="B36:C36"/>
    <mergeCell ref="G50:H50"/>
    <mergeCell ref="G44:H44"/>
    <mergeCell ref="G46:H46"/>
    <mergeCell ref="B50:C50"/>
    <mergeCell ref="G40:H40"/>
    <mergeCell ref="B35:C35"/>
    <mergeCell ref="J10:M11"/>
    <mergeCell ref="G56:H56"/>
    <mergeCell ref="F10:I11"/>
  </mergeCells>
  <dataValidations count="1">
    <dataValidation sqref="B7" showDropDown="0" showInputMessage="0" showErrorMessage="0" allowBlank="0" error="목록에서 고르세요" type="list">
      <formula1>='d_혜택'!$A$2:$A$25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S5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운영 시간 창 · 안동역 막차가 릴레이의 끝을 정한다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주말 저녁 승차는 18~19시에 가장 많고, 막차는 21~22시다. 릴레이 시작·종료 시각을 바꿔 창 안에 들어오는 승차를 확인해 보세요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4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연도 ▼</t>
        </is>
      </c>
      <c r="E6" s="24" t="inlineStr">
        <is>
          <t>요일 구분 ▼</t>
        </is>
      </c>
      <c r="H6" s="24" t="inlineStr">
        <is>
          <t>열차 ▼</t>
        </is>
      </c>
      <c r="K6" s="24" t="inlineStr">
        <is>
          <t>릴레이 시작(시)</t>
        </is>
      </c>
      <c r="N6" s="24" t="inlineStr">
        <is>
          <t>릴레이 종료(시)</t>
        </is>
      </c>
    </row>
    <row r="7" ht="26" customHeight="1">
      <c r="B7" s="25" t="inlineStr">
        <is>
          <t>2026</t>
        </is>
      </c>
      <c r="C7" s="26" t="n"/>
      <c r="E7" s="25" t="inlineStr">
        <is>
          <t>주말</t>
        </is>
      </c>
      <c r="F7" s="26" t="n"/>
      <c r="H7" s="25" t="inlineStr">
        <is>
          <t>전체</t>
        </is>
      </c>
      <c r="I7" s="26" t="n"/>
      <c r="K7" s="52" t="n">
        <v>18.5</v>
      </c>
      <c r="L7" s="26" t="n"/>
      <c r="N7" s="52" t="n">
        <v>21</v>
      </c>
      <c r="O7" s="26" t="n"/>
    </row>
    <row r="9">
      <c r="B9" s="40" t="inlineStr">
        <is>
          <t>저녁(17~22시) 최대 승차 시간대</t>
        </is>
      </c>
      <c r="C9" s="41" t="n"/>
      <c r="D9" s="41" t="n"/>
      <c r="E9" s="41" t="n"/>
      <c r="F9" s="28" t="inlineStr">
        <is>
          <t>마지막 승차 시간대(막차)</t>
        </is>
      </c>
      <c r="G9" s="29" t="n"/>
      <c r="H9" s="29" t="n"/>
      <c r="I9" s="29" t="n"/>
      <c r="J9" s="40" t="inlineStr">
        <is>
          <t>릴레이 창 안 승차 비중</t>
        </is>
      </c>
      <c r="K9" s="41" t="n"/>
      <c r="L9" s="41" t="n"/>
      <c r="M9" s="41" t="n"/>
      <c r="N9" s="40" t="inlineStr">
        <is>
          <t>종료 후 막차까지 여유</t>
        </is>
      </c>
      <c r="O9" s="41" t="n"/>
      <c r="P9" s="41" t="n"/>
      <c r="Q9" s="41" t="n"/>
    </row>
    <row r="10">
      <c r="B10" s="53">
        <f>INDEX('d_역계산'!$A$14:$A$18,MATCH(MAX('d_역계산'!$C$14:$C$18),'d_역계산'!$C$14:$C$18,0))</f>
        <v/>
      </c>
      <c r="C10" s="12" t="n"/>
      <c r="D10" s="12" t="n"/>
      <c r="E10" s="12" t="n"/>
      <c r="F10" s="54">
        <f>LOOKUP(2,1/('d_역계산'!$C$2:$C$20&gt;0),'d_역계산'!$A$2:$A$20)</f>
        <v/>
      </c>
      <c r="G10" s="12" t="n"/>
      <c r="H10" s="12" t="n"/>
      <c r="I10" s="12" t="n"/>
      <c r="J10" s="44">
        <f>SUMIFS('d_역계산'!$C$2:$C$20,'d_역계산'!$B$2:$B$20,"&gt;="&amp;INT('3_운영시간'!$K$7),'d_역계산'!$B$2:$B$20,"&lt;"&amp;'3_운영시간'!$N$7)/SUM('d_역계산'!$C$2:$C$20)</f>
        <v/>
      </c>
      <c r="K10" s="12" t="n"/>
      <c r="L10" s="12" t="n"/>
      <c r="M10" s="12" t="n"/>
      <c r="N10" s="55">
        <f>MAX(0,LOOKUP(2,1/('d_역계산'!$C$2:$C$20&gt;0),'d_역계산'!$B$2:$B$20)+1-'3_운영시간'!$N$7)</f>
        <v/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"승차 "&amp;TEXT(MAX('d_역계산'!$C$14:$C$18),"#,##0")&amp;"명 (1~8월 합계)"</f>
        <v/>
      </c>
      <c r="C12" s="12" t="n"/>
      <c r="D12" s="12" t="n"/>
      <c r="E12" s="12" t="n"/>
      <c r="F12" s="32">
        <f>"22시 이후 승차 "&amp;TEXT(SUM('d_역계산'!$C$19:$C$20),"#,##0")&amp;"명"</f>
        <v/>
      </c>
      <c r="G12" s="12" t="n"/>
      <c r="H12" s="12" t="n"/>
      <c r="I12" s="12" t="n"/>
      <c r="J12" s="32">
        <f>"창 "&amp;TEXT('3_운영시간'!$K$7/24,"hh:mm")&amp;"~"&amp;TEXT('3_운영시간'!$N$7/24,"hh:mm")</f>
        <v/>
      </c>
      <c r="K12" s="12" t="n"/>
      <c r="L12" s="12" t="n"/>
      <c r="M12" s="12" t="n"/>
      <c r="N12" s="32">
        <f>IF('3_운영시간'!$N$7&gt;LOOKUP(2,1/('d_역계산'!$C$2:$C$20&gt;0),'d_역계산'!$B$2:$B$20)+1,"막차 이후 → 귀가 수단 없음",IF('3_운영시간'!$N$7&gt;LOOKUP(2,1/('d_역계산'!$C$2:$C$20&gt;0),'d_역계산'!$B$2:$B$20),"막차 시간대와 겹침 → 여유 없음","막차 전에 끝남"))</f>
        <v/>
      </c>
      <c r="O12" s="12" t="n"/>
      <c r="P12" s="12" t="n"/>
      <c r="Q12" s="12" t="n"/>
    </row>
    <row r="48" ht="40" customHeight="1">
      <c r="B48" s="37" t="inlineStr">
        <is>
          <t>읽는 법: 시간 분포는 수요가 아니라 열차 시각표를 반영한다(22시 이후 0 = 열차가 없음). 그래서 막차가 설계의 제약 조건이 되고, 릴레이는 18:30에 시작해 21:00에 끝나야 막차 전에 닿는다. 승차 인원에는 주민이 섞여 있어 "관광객"이라 부르지 않는다. 값은 그 달 해당 요일 전체의 합이다.</t>
        </is>
      </c>
    </row>
    <row r="49" ht="20" customHeight="1">
      <c r="B49" s="38" t="inlineStr">
        <is>
          <t>출처: 코레일 안동역 월별·요일별·시간대별 승하차(KTX-이음·새마을·무궁화, 2024.1~2026.8, 팀원 취합), 연도 간 비교를 위해 1~8월만 합산</t>
        </is>
      </c>
    </row>
    <row r="50" ht="30" customHeight="1">
      <c r="B50" s="51" t="inlineStr">
        <is>
          <t>방문객 설문: 당일 귀가한 방문자 40명 중 23명(58%)이 20~22시 막차 시간대에 귀가했다고 답했다 → 릴레이가 21시 전에 끝나야 하는 이유와 같은 방향. 자세히는 「방문객 설문」 화면.</t>
        </is>
      </c>
    </row>
  </sheetData>
  <mergeCells count="22">
    <mergeCell ref="B9:E9"/>
    <mergeCell ref="B48:S48"/>
    <mergeCell ref="B7:C7"/>
    <mergeCell ref="F9:I9"/>
    <mergeCell ref="N7:O7"/>
    <mergeCell ref="N9:Q9"/>
    <mergeCell ref="J12:M12"/>
    <mergeCell ref="B49:S49"/>
    <mergeCell ref="B10:E11"/>
    <mergeCell ref="N10:Q11"/>
    <mergeCell ref="B12:E12"/>
    <mergeCell ref="H7:I7"/>
    <mergeCell ref="J9:M9"/>
    <mergeCell ref="F12:I12"/>
    <mergeCell ref="N12:Q12"/>
    <mergeCell ref="B50:S50"/>
    <mergeCell ref="K7:L7"/>
    <mergeCell ref="B3:S3"/>
    <mergeCell ref="E7:F7"/>
    <mergeCell ref="B1:S2"/>
    <mergeCell ref="J10:M11"/>
    <mergeCell ref="F10:I11"/>
  </mergeCells>
  <dataValidations count="3">
    <dataValidation sqref="B7" showDropDown="0" showInputMessage="0" showErrorMessage="0" allowBlank="0" error="목록에서 고르세요" type="list">
      <formula1>"2024,2025,2026"</formula1>
    </dataValidation>
    <dataValidation sqref="E7" showDropDown="0" showInputMessage="0" showErrorMessage="0" allowBlank="0" error="목록에서 고르세요" type="list">
      <formula1>"평일,주말,공휴일,명절대수송"</formula1>
    </dataValidation>
    <dataValidation sqref="H7" showDropDown="0" showInputMessage="0" showErrorMessage="0" allowBlank="0" error="목록에서 고르세요" type="list">
      <formula1>"전체,KTX-이음,새마을,무궁화"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S6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버스(BIS) · 원도심에서 월영교로 가는 밤길이 끊긴다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안동역↔원도심은 밤 10시까지 다니지만 원도심→월영교는 112번 한 노선, 하루 6회, 19시 이후 0회다. 노선을 고르고 저녁 운행을 추가해 보세요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4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노선 ▼</t>
        </is>
      </c>
      <c r="E6" s="24" t="inlineStr">
        <is>
          <t>시간표 ▼</t>
        </is>
      </c>
      <c r="H6" s="24" t="inlineStr">
        <is>
          <t>19~21시 원도심→월영교 추가 운행</t>
        </is>
      </c>
    </row>
    <row r="7" ht="26" customHeight="1">
      <c r="B7" s="25" t="inlineStr">
        <is>
          <t>112</t>
        </is>
      </c>
      <c r="C7" s="26" t="n"/>
      <c r="E7" s="25" t="inlineStr">
        <is>
          <t>평일</t>
        </is>
      </c>
      <c r="F7" s="26" t="n"/>
      <c r="H7" s="56" t="n">
        <v>0</v>
      </c>
      <c r="I7" s="26" t="n"/>
      <c r="L7" s="37" t="inlineStr">
        <is>
          <t>← 추가 운행 횟수를 넣으면 카드와 빨간 선에 반영됩니다</t>
        </is>
      </c>
    </row>
    <row r="9">
      <c r="B9" s="40" t="inlineStr">
        <is>
          <t>선택 노선 운행 횟수</t>
        </is>
      </c>
      <c r="C9" s="41" t="n"/>
      <c r="D9" s="41" t="n"/>
      <c r="E9" s="41" t="n"/>
      <c r="F9" s="28" t="inlineStr">
        <is>
          <t>원도심→월영교 19시 이후 운행(추가 반영)</t>
        </is>
      </c>
      <c r="G9" s="29" t="n"/>
      <c r="H9" s="29" t="n"/>
      <c r="I9" s="29" t="n"/>
      <c r="J9" s="40" t="inlineStr">
        <is>
          <t>안동역→원도심 19시 이후 운행</t>
        </is>
      </c>
      <c r="K9" s="41" t="n"/>
      <c r="L9" s="41" t="n"/>
      <c r="M9" s="41" t="n"/>
      <c r="N9" s="40" t="inlineStr">
        <is>
          <t>버스정보 안내기 설치 정류장</t>
        </is>
      </c>
      <c r="O9" s="41" t="n"/>
      <c r="P9" s="41" t="n"/>
      <c r="Q9" s="41" t="n"/>
    </row>
    <row r="10">
      <c r="B10" s="57">
        <f>SUM('d_버스계산'!$B$2:$B$20)</f>
        <v/>
      </c>
      <c r="C10" s="12" t="n"/>
      <c r="D10" s="12" t="n"/>
      <c r="E10" s="12" t="n"/>
      <c r="F10" s="58">
        <f>SUM('d_버스계산'!$I$16:$I$20)</f>
        <v/>
      </c>
      <c r="G10" s="12" t="n"/>
      <c r="H10" s="12" t="n"/>
      <c r="I10" s="12" t="n"/>
      <c r="J10" s="57">
        <f>SUM('d_버스계산'!$C$16:$C$20)</f>
        <v/>
      </c>
      <c r="K10" s="12" t="n"/>
      <c r="L10" s="12" t="n"/>
      <c r="M10" s="12" t="n"/>
      <c r="N10" s="59" t="n">
        <v>316</v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IF(SUM('d_버스계산'!$B$2:$B$20)=0,"이 시간표에는 운행 없음","첫차 "&amp;TEXT(MIN('d_버스출발'!$D$2:$D$1398),"hh:mm")&amp;" · 막차 "&amp;TEXT(MAX('d_버스출발'!$D$2:$D$1398),"hh:mm"))</f>
        <v/>
      </c>
      <c r="C12" s="12" t="n"/>
      <c r="D12" s="12" t="n"/>
      <c r="E12" s="12" t="n"/>
      <c r="F12" s="32" t="inlineStr">
        <is>
          <t>추가 전 0회 · 112번 원도심 출발 막차 18:45(기점)</t>
        </is>
      </c>
      <c r="G12" s="12" t="n"/>
      <c r="H12" s="12" t="n"/>
      <c r="I12" s="12" t="n"/>
      <c r="J12" s="32" t="inlineStr">
        <is>
          <t>막차 22:10 · 원도심→안동역 막차 22:40</t>
        </is>
      </c>
      <c r="K12" s="12" t="n"/>
      <c r="L12" s="12" t="n"/>
      <c r="M12" s="12" t="n"/>
      <c r="N12" s="32" t="inlineStr">
        <is>
          <t>전체 3,309곳 중 · 월영교 500m 4곳 중 1곳</t>
        </is>
      </c>
      <c r="O12" s="12" t="n"/>
      <c r="P12" s="12" t="n"/>
      <c r="Q12" s="12" t="n"/>
    </row>
    <row r="59" ht="34" customHeight="1">
      <c r="B59" s="37" t="inlineStr">
        <is>
          <t>읽는 법: 버스 시각은 기점 출발 시각이라 구간 통과는 더 늦다. 공휴일 시간표가 없는 노선이 많아 토요일 운행은 단정하지 않는다. 추가 운행 칸은 "관광택시 저녁 재배치나 셔틀로 몇 회를 채우면" 그래프가 어떻게 바뀌는지 보는 가정이다.</t>
        </is>
      </c>
    </row>
    <row r="60" ht="20" customHeight="1">
      <c r="B60" s="38" t="inlineStr">
        <is>
          <t>출처: 안동시 버스정보시스템 누리집 공개 시간표·노선·정류장(2026-09-22 조회, 46개 노선·3,309개 정류장, 안내기 = bitYn), 국토교통부 전국 버스정류장 위치정보(대조)</t>
        </is>
      </c>
    </row>
    <row r="61" ht="30" customHeight="1">
      <c r="B61" s="51" t="inlineStr">
        <is>
          <t>방문객 설문: 시내버스로 다닌 방문자 30명 중 22명(73%)이 '불편했다'. 이동이 불편해 포기한 곳 1위는 월영교 같은 야간 명소(46%, 33/71).</t>
        </is>
      </c>
    </row>
  </sheetData>
  <mergeCells count="21">
    <mergeCell ref="B9:E9"/>
    <mergeCell ref="B7:C7"/>
    <mergeCell ref="F9:I9"/>
    <mergeCell ref="N9:Q9"/>
    <mergeCell ref="J12:M12"/>
    <mergeCell ref="B60:S60"/>
    <mergeCell ref="B61:S61"/>
    <mergeCell ref="L7:R7"/>
    <mergeCell ref="B10:E11"/>
    <mergeCell ref="N10:Q11"/>
    <mergeCell ref="B12:E12"/>
    <mergeCell ref="H7:I7"/>
    <mergeCell ref="J9:M9"/>
    <mergeCell ref="F12:I12"/>
    <mergeCell ref="N12:Q12"/>
    <mergeCell ref="B3:S3"/>
    <mergeCell ref="E7:F7"/>
    <mergeCell ref="B59:S59"/>
    <mergeCell ref="B1:S2"/>
    <mergeCell ref="J10:M11"/>
    <mergeCell ref="F10:I11"/>
  </mergeCells>
  <dataValidations count="2">
    <dataValidation sqref="B7" showDropDown="0" showInputMessage="0" showErrorMessage="0" allowBlank="0" error="목록에서 고르세요" type="list">
      <formula1>='d_노선목록'!$A$2:$A$47</formula1>
    </dataValidation>
    <dataValidation sqref="E7" showDropDown="0" showInputMessage="0" showErrorMessage="0" allowBlank="0" error="목록에서 고르세요" type="list">
      <formula1>"평일,공휴일(일요일)"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S6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월영교 야간 · 사람은 모이는데 쓸 곳이 없다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외곽 방문자의 54%가 월영교에 들르지만 소비 배율은 0.40, 21시까지 식사 가능한 곳은 16곳 중 3곳, 주점 0곳. 팝업을 넣어 빈자리를 채워 보세요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4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팝업 식사·주점 부스</t>
        </is>
      </c>
      <c r="E6" s="24" t="inlineStr">
        <is>
          <t>팝업 종료 시각(시)</t>
        </is>
      </c>
      <c r="H6" s="24" t="inlineStr">
        <is>
          <t>관광지 ▼</t>
        </is>
      </c>
    </row>
    <row r="7" ht="26" customHeight="1">
      <c r="B7" s="60" t="n">
        <v>8</v>
      </c>
      <c r="C7" s="26" t="n"/>
      <c r="E7" s="61" t="n">
        <v>22</v>
      </c>
      <c r="F7" s="26" t="n"/>
      <c r="H7" s="25" t="inlineStr">
        <is>
          <t>월영교</t>
        </is>
      </c>
      <c r="I7" s="26" t="n"/>
    </row>
    <row r="9">
      <c r="B9" s="28" t="inlineStr">
        <is>
          <t>21시까지 식사 가능한 곳(팝업 반영)</t>
        </is>
      </c>
      <c r="C9" s="29" t="n"/>
      <c r="D9" s="29" t="n"/>
      <c r="E9" s="29" t="n"/>
      <c r="F9" s="28" t="inlineStr">
        <is>
          <t>주점(팝업 반영)</t>
        </is>
      </c>
      <c r="G9" s="29" t="n"/>
      <c r="H9" s="29" t="n"/>
      <c r="I9" s="29" t="n"/>
      <c r="J9" s="40" t="inlineStr">
        <is>
          <t>선택 관광지 소비 전환 배율</t>
        </is>
      </c>
      <c r="K9" s="41" t="n"/>
      <c r="L9" s="41" t="n"/>
      <c r="M9" s="41" t="n"/>
      <c r="N9" s="40" t="inlineStr">
        <is>
          <t>외곽 방문자 중 월영교도 방문</t>
        </is>
      </c>
      <c r="O9" s="41" t="n"/>
      <c r="P9" s="41" t="n"/>
      <c r="Q9" s="41" t="n"/>
    </row>
    <row r="10">
      <c r="B10" s="42">
        <f>COUNTIFS('d_월영교'!$D$2:$D$17,1,'d_월영교'!$C$2:$C$17,"&gt;=21")+IF('5_월영교'!$E$7&gt;=21,'5_월영교'!$B$7,0)</f>
        <v/>
      </c>
      <c r="C10" s="12" t="n"/>
      <c r="D10" s="12" t="n"/>
      <c r="E10" s="12" t="n"/>
      <c r="F10" s="42">
        <f>IF('5_월영교'!$E$7&gt;=21,'5_월영교'!$B$7,0)</f>
        <v/>
      </c>
      <c r="G10" s="12" t="n"/>
      <c r="H10" s="12" t="n"/>
      <c r="I10" s="12" t="n"/>
      <c r="J10" s="62">
        <f>INDEX('d_철도'!$D$2:$D$20,MATCH('5_월영교'!$H$7,'d_철도'!$A$2:$A$20,0))</f>
        <v/>
      </c>
      <c r="K10" s="12" t="n"/>
      <c r="L10" s="12" t="n"/>
      <c r="M10" s="12" t="n"/>
      <c r="N10" s="44" t="n">
        <v>0.548</v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"팝업 전 3곳 · 식사 가능 비중 "&amp;TEXT((COUNTIFS('d_월영교'!$D$2:$D$17,1,'d_월영교'!$C$2:$C$17,"&gt;=21")+IF('5_월영교'!$E$7&gt;=21,'5_월영교'!$B$7,0))/(16+'5_월영교'!$B$7),"0%")</f>
        <v/>
      </c>
      <c r="C12" s="12" t="n"/>
      <c r="D12" s="12" t="n"/>
      <c r="E12" s="12" t="n"/>
      <c r="F12" s="32" t="inlineStr">
        <is>
          <t>팝업 전 0곳 (원도심 1km는 764곳 중 86곳)</t>
        </is>
      </c>
      <c r="G12" s="12" t="n"/>
      <c r="H12" s="12" t="n"/>
      <c r="I12" s="12" t="n"/>
      <c r="J12" s="32">
        <f>"방문 "&amp;TEXT(INDEX('d_철도'!$B$2:$B$20,MATCH('5_월영교'!$H$7,'d_철도'!$A$2:$A$20,0)),"0.0")&amp;"% vs 소비건수 "&amp;TEXT(INDEX('d_철도'!$C$2:$C$20,MATCH('5_월영교'!$H$7,'d_철도'!$A$2:$A$20,0)),"0.0")&amp;"% (2022.4~6)"</f>
        <v/>
      </c>
      <c r="K12" s="12" t="n"/>
      <c r="L12" s="12" t="n"/>
      <c r="M12" s="12" t="n"/>
      <c r="N12" s="32" t="inlineStr">
        <is>
          <t>만휴정 54.8% · 도산서원 54.2% (철도공사 연관규칙)</t>
        </is>
      </c>
      <c r="O12" s="12" t="n"/>
      <c r="P12" s="12" t="n"/>
      <c r="Q12" s="12" t="n"/>
    </row>
    <row r="58" ht="50" customHeight="1">
      <c r="B58" s="37" t="inlineStr">
        <is>
          <t>읽는 법: 월영교는 외곽을 돈 방문객이 돌아오며 모이는 곳인데, 반경 1km 식당 대부분이 20:30 전에 닫고 22시 이후엔 카페만 남으며 주점은 없다. 18시 이후 운영하는 체험도 문보트·황포돛배뿐이다. 팝업은 21시 이후 식사·주류를 채우는 자리이며, 부스 수는 처리량·부지 조건 확인 후 정한다(예시 8개 = 2026 월영장터 장터 규모). 참고로 연 10일인 월영야행 기간에도 권역 월 소비가 통계적으로 늘지 않았다 → 상시 운영·원도심 연결이 필요한 이유.</t>
        </is>
      </c>
    </row>
    <row r="59" ht="20" customHeight="1">
      <c r="B59" s="38" t="inlineStr">
        <is>
          <t>출처: 소상공인 상가(상권)정보(2026-06-30) · 팀 현장 확인(영업 종료, 2026-09 확인, 조사일·방법 보완 예정) · 한국철도공사 8대 도시(안동) 관광 형태 분석(2022.4~6, 소비는 건수)</t>
        </is>
      </c>
    </row>
    <row r="60" ht="30" customHeight="1">
      <c r="B60" s="51" t="inlineStr">
        <is>
          <t>방문객 설문: 20시 이후 월영교 주변 식당·편의시설이 '부족·매우 부족' 53%(38/72), '충분' 3%(2명). 21~23시 팝업 포차는 방문자 82%가 긍정(의향이지 이용률이 아님).</t>
        </is>
      </c>
    </row>
  </sheetData>
  <mergeCells count="20">
    <mergeCell ref="B9:E9"/>
    <mergeCell ref="B7:C7"/>
    <mergeCell ref="F9:I9"/>
    <mergeCell ref="N9:Q9"/>
    <mergeCell ref="J12:M12"/>
    <mergeCell ref="B60:S60"/>
    <mergeCell ref="F10:I11"/>
    <mergeCell ref="B10:E11"/>
    <mergeCell ref="N10:Q11"/>
    <mergeCell ref="B12:E12"/>
    <mergeCell ref="H7:I7"/>
    <mergeCell ref="J9:M9"/>
    <mergeCell ref="F12:I12"/>
    <mergeCell ref="N12:Q12"/>
    <mergeCell ref="B3:S3"/>
    <mergeCell ref="E7:F7"/>
    <mergeCell ref="B59:S59"/>
    <mergeCell ref="B1:S2"/>
    <mergeCell ref="J10:M11"/>
    <mergeCell ref="B58:S58"/>
  </mergeCells>
  <dataValidations count="1">
    <dataValidation sqref="H7" showDropDown="0" showInputMessage="0" showErrorMessage="0" allowBlank="0" error="목록에서 고르세요" type="list">
      <formula1>='d_철도'!$A$2:$A$20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S4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기대효과 · 3단계를 이으면 무엇이 얼마나 바뀌나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시나리오와 핵심 값 몇 개를 바꾸면 3,000번 모의실험이 다시 돌아갑니다. 숫자는 시행 전 조건부 예상이며, 가장 큰 가정은 시행 첫 달에 실측해 바꿉니다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4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시나리오 ▼</t>
        </is>
      </c>
      <c r="E6" s="24" t="inlineStr">
        <is>
          <t>참여 식당 수(직접 입력 시)</t>
        </is>
      </c>
      <c r="H6" s="24" t="inlineStr">
        <is>
          <t>운영 개월</t>
        </is>
      </c>
      <c r="K6" s="24" t="inlineStr">
        <is>
          <t>팝업 부스 수</t>
        </is>
      </c>
      <c r="N6" s="24" t="inlineStr">
        <is>
          <t>참여율(직접 입력 시)</t>
        </is>
      </c>
    </row>
    <row r="7" ht="26" customHeight="1">
      <c r="B7" s="25" t="inlineStr">
        <is>
          <t>확대안</t>
        </is>
      </c>
      <c r="C7" s="26" t="n"/>
      <c r="E7" s="39" t="n">
        <v>40</v>
      </c>
      <c r="F7" s="26" t="n"/>
      <c r="H7" s="63" t="n">
        <v>8</v>
      </c>
      <c r="I7" s="26" t="n"/>
      <c r="K7" s="60" t="n">
        <v>8</v>
      </c>
      <c r="L7" s="26" t="n"/>
      <c r="N7" s="64" t="n">
        <v>0.02</v>
      </c>
      <c r="O7" s="26" t="n"/>
    </row>
    <row r="8" ht="30" customHeight="1">
      <c r="B8" s="65" t="inlineStr">
        <is>
          <t>시나리오: 기본안 = 식당 20곳, 참여율 실측 기반(0.1~0.9%, 안동 주민증·반값여행·하회마을) / 확대안 = 83곳, 계산대 직접 권유(0.46~5%, 가정) / 직접 입력 = 입력한 식당 수, 참여율을 중앙값으로 ±50%. 나머지 가정(체험 결제율, 완주율, 반사실 등)은 데이터로 추정한 분포로 고정.</t>
        </is>
      </c>
    </row>
    <row r="9">
      <c r="B9" s="66">
        <f>"지금 적용된 값: 참여 식당 "&amp;'d_시나리오'!$I$7&amp;"곳 · 참여율 "&amp;TEXT('d_시나리오'!$H$2,"0.00%")&amp;" ~ "&amp;TEXT('d_시나리오'!$J$2,"0.00%")&amp;"(최빈 "&amp;TEXT('d_시나리오'!$I$2,"0.00%")&amp;") · 운영 "&amp;'6_기대효과'!$H$7&amp;"개월 · 팝업 부스 "&amp;'6_기대효과'!$K$7&amp;"개"</f>
        <v/>
      </c>
    </row>
    <row r="10">
      <c r="B10" s="28" t="inlineStr">
        <is>
          <t>체험 결제(낮 + 저녁 문보트)</t>
        </is>
      </c>
      <c r="C10" s="29" t="n"/>
      <c r="D10" s="29" t="n"/>
      <c r="E10" s="29" t="n"/>
      <c r="F10" s="28" t="inlineStr">
        <is>
          <t>방문당 체험·문화 소비 증가(안동 전체)</t>
        </is>
      </c>
      <c r="G10" s="29" t="n"/>
      <c r="H10" s="29" t="n"/>
      <c r="I10" s="29" t="n"/>
      <c r="J10" s="40" t="inlineStr">
        <is>
          <t>안동 내 추가 소비(원래 썼을 돈 제외)</t>
        </is>
      </c>
      <c r="K10" s="41" t="n"/>
      <c r="L10" s="41" t="n"/>
      <c r="M10" s="41" t="n"/>
      <c r="N10" s="40" t="inlineStr">
        <is>
          <t>단계를 이어야만 생기는 몫</t>
        </is>
      </c>
      <c r="O10" s="41" t="n"/>
      <c r="P10" s="41" t="n"/>
      <c r="Q10" s="41" t="n"/>
    </row>
    <row r="11">
      <c r="B11" s="67">
        <f>MEDIAN('d_모의실험'!$T$2:$T$3001)</f>
        <v/>
      </c>
      <c r="C11" s="12" t="n"/>
      <c r="D11" s="12" t="n"/>
      <c r="E11" s="12" t="n"/>
      <c r="F11" s="68">
        <f>MEDIAN('d_모의실험'!$Y$2:$Y$3001)</f>
        <v/>
      </c>
      <c r="G11" s="12" t="n"/>
      <c r="H11" s="12" t="n"/>
      <c r="I11" s="12" t="n"/>
      <c r="J11" s="69">
        <f>MEDIAN('d_모의실험'!$X$2:$X$3001)/100000000</f>
        <v/>
      </c>
      <c r="K11" s="12" t="n"/>
      <c r="L11" s="12" t="n"/>
      <c r="M11" s="12" t="n"/>
      <c r="N11" s="43">
        <f>MEDIAN('d_모의실험'!$W$2:$W$3001)/MEDIAN('d_모의실험'!$X$2:$X$3001)</f>
        <v/>
      </c>
      <c r="O11" s="12" t="n"/>
      <c r="P11" s="12" t="n"/>
      <c r="Q11" s="12" t="n"/>
    </row>
    <row r="12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</row>
    <row r="13">
      <c r="B13" s="32">
        <f>"90% 범위 "&amp;TEXT(PERCENTILE('d_모의실험'!$T$2:$T$3001,0.05),"#,##0")&amp;" ~ "&amp;TEXT(PERCENTILE('d_모의실험'!$T$2:$T$3001,0.95),"#,##0")</f>
        <v/>
      </c>
      <c r="C13" s="12" t="n"/>
      <c r="D13" s="12" t="n"/>
      <c r="E13" s="12" t="n"/>
      <c r="F13" s="32">
        <f>"회복 목표 +17.7% 중 "&amp;TEXT(MEDIAN('d_모의실험'!$Z$2:$Z$3001),"0%")&amp;" 메움"</f>
        <v/>
      </c>
      <c r="G13" s="12" t="n"/>
      <c r="H13" s="12" t="n"/>
      <c r="I13" s="12" t="n"/>
      <c r="J13" s="32">
        <f>"90% 범위 "&amp;TEXT(PERCENTILE('d_모의실험'!$X$2:$X$3001,0.05)/1E8,"0.00")&amp;" ~ "&amp;TEXT(PERCENTILE('d_모의실험'!$X$2:$X$3001,0.95)/1E8,"0.00")&amp;"억"</f>
        <v/>
      </c>
      <c r="K13" s="12" t="n"/>
      <c r="L13" s="12" t="n"/>
      <c r="M13" s="12" t="n"/>
      <c r="N13" s="32">
        <f>"저녁 문보트 결제 "&amp;TEXT(MEDIAN('d_모의실험'!$S$2:$S$3001),"#,##0")&amp;"건 (단계를 따로 하면 0)"</f>
        <v/>
      </c>
      <c r="O13" s="12" t="n"/>
      <c r="P13" s="12" t="n"/>
      <c r="Q13" s="12" t="n"/>
    </row>
    <row r="15">
      <c r="B15" s="40" t="inlineStr">
        <is>
          <t>릴레이 인증(월)</t>
        </is>
      </c>
      <c r="C15" s="41" t="n"/>
      <c r="D15" s="41" t="n"/>
      <c r="E15" s="41" t="n"/>
      <c r="F15" s="40" t="inlineStr">
        <is>
          <t>저녁 원도심→월영교 이동(주말 하루)</t>
        </is>
      </c>
      <c r="G15" s="41" t="n"/>
      <c r="H15" s="41" t="n"/>
      <c r="I15" s="41" t="n"/>
      <c r="J15" s="40" t="inlineStr">
        <is>
          <t>월영교 21시 식사 가능 / 주점</t>
        </is>
      </c>
      <c r="K15" s="41" t="n"/>
      <c r="L15" s="41" t="n"/>
      <c r="M15" s="41" t="n"/>
      <c r="N15" s="40" t="inlineStr">
        <is>
          <t>회복 목표(179.7원) 도달 확률</t>
        </is>
      </c>
      <c r="O15" s="41" t="n"/>
      <c r="P15" s="41" t="n"/>
      <c r="Q15" s="41" t="n"/>
    </row>
    <row r="16">
      <c r="B16" s="70">
        <f>MEDIAN('d_모의실험'!$P$2:$P$3001)/'6_기대효과'!$H$7</f>
        <v/>
      </c>
      <c r="C16" s="12" t="n"/>
      <c r="D16" s="12" t="n"/>
      <c r="E16" s="12" t="n"/>
      <c r="F16" s="71">
        <f>MEDIAN('d_모의실험'!$R$2:$R$3001)/(70*'6_기대효과'!$H$7/8)</f>
        <v/>
      </c>
      <c r="G16" s="12" t="n"/>
      <c r="H16" s="12" t="n"/>
      <c r="I16" s="12" t="n"/>
      <c r="J16" s="53">
        <f>"3→"&amp;(3+'6_기대효과'!$K$7)&amp;"곳 / 0→"&amp;'6_기대효과'!$K$7&amp;"곳"</f>
        <v/>
      </c>
      <c r="K16" s="12" t="n"/>
      <c r="L16" s="12" t="n"/>
      <c r="M16" s="12" t="n"/>
      <c r="N16" s="43">
        <f>COUNTIF('d_모의실험'!$Y$2:$Y$3001,"&gt;="&amp;('d_고정'!$B$7/'d_고정'!$B$6-1))/3000</f>
        <v/>
      </c>
      <c r="O16" s="12" t="n"/>
      <c r="P16" s="12" t="n"/>
      <c r="Q16" s="12" t="n"/>
    </row>
    <row r="17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</row>
    <row r="18">
      <c r="B18" s="32">
        <f>"현재 주민증 월 이용 888건의 "&amp;TEXT(MEDIAN('d_모의실험'!$P$2:$P$3001)/'6_기대효과'!$H$7/888,"0.0")&amp;"배"</f>
        <v/>
      </c>
      <c r="C18" s="12" t="n"/>
      <c r="D18" s="12" t="n"/>
      <c r="E18" s="12" t="n"/>
      <c r="F18" s="32">
        <f>"4인 택시 하루 "&amp;ROUNDUP(MEDIAN('d_모의실험'!$R$2:$R$3001)/(70*'6_기대효과'!$H$7/8)/4,0)&amp;"회 필요 (재배치 한도 12회)"</f>
        <v/>
      </c>
      <c r="G18" s="12" t="n"/>
      <c r="H18" s="12" t="n"/>
      <c r="I18" s="12" t="n"/>
      <c r="J18" s="32" t="inlineStr">
        <is>
          <t>팝업 부스를 21시 이후 운영할 때</t>
        </is>
      </c>
      <c r="K18" s="12" t="n"/>
      <c r="L18" s="12" t="n"/>
      <c r="M18" s="12" t="n"/>
      <c r="N18" s="32" t="inlineStr">
        <is>
          <t>3,000번 중 목표 이상이 나온 비율</t>
        </is>
      </c>
      <c r="O18" s="12" t="n"/>
      <c r="P18" s="12" t="n"/>
      <c r="Q18" s="12" t="n"/>
    </row>
    <row r="38" ht="44" customHeight="1">
      <c r="B38" s="37" t="inlineStr">
        <is>
          <t>계산 방법: 인증 = 중구동 외지인 방문 × (참여 식당 ÷ 83곳) × 참여율 → 낮 체험 결제·저녁 월영교 도착(자연 완주율 15~17%, 철도공사 역산) → 문보트·팝업 결제. 원래 썼을 돈(반사실, 평균 50%)을 뺀 것이 추가 소비다. 참여율 하한은 주민증 26곳 이용 회귀, 최빈은 반값여행 1차 신청, 상한은 하회마을 이용률. 체험 가격(27개)·축제 객단가(56개)는 실측 분포.</t>
        </is>
      </c>
    </row>
    <row r="39" ht="30" customHeight="1">
      <c r="B39" s="65" t="inlineStr">
        <is>
          <t>주의: 시행 전 조건부 예상이다(90% 범위 = 가정한 분포에서 나온 모의실험 구간, 신뢰구간 아님). 효과가 원도심에서 생기므로 안동 전체 %로는 작게 보인다. 사업 규모 지표(체험 결제·인증·운행)와 함께 읽는다.</t>
        </is>
      </c>
    </row>
    <row r="40" ht="30" customHeight="1">
      <c r="B40" s="72" t="inlineStr">
        <is>
          <t>필요 조건(파이썬 1만 회, 중앙값): 참여율 0.1% → 격차의 1% / 0.5% → 격차의 5% / 1% → 격차의 9% / 2% → 격차의 19% / 5% → 격차의 47% / 10% → 격차의 94% (확대안 83곳). 격차의 절반을 메우려면 참여율 5.3%가 필요하고, 지금까지 확인된 이용률은 1% 이하다. 참여율 칸에 시행 첫 달 인증률을 넣으면 바로 다시 계산된다.</t>
        </is>
      </c>
    </row>
  </sheetData>
  <mergeCells count="36">
    <mergeCell ref="F13:I13"/>
    <mergeCell ref="N13:Q13"/>
    <mergeCell ref="B7:C7"/>
    <mergeCell ref="B39:S39"/>
    <mergeCell ref="N7:O7"/>
    <mergeCell ref="B15:E15"/>
    <mergeCell ref="B11:E12"/>
    <mergeCell ref="B8:S8"/>
    <mergeCell ref="N15:Q15"/>
    <mergeCell ref="J18:M18"/>
    <mergeCell ref="N16:Q17"/>
    <mergeCell ref="J11:M12"/>
    <mergeCell ref="B38:S38"/>
    <mergeCell ref="B40:S40"/>
    <mergeCell ref="B9:S9"/>
    <mergeCell ref="J16:M17"/>
    <mergeCell ref="F10:I10"/>
    <mergeCell ref="J10:M10"/>
    <mergeCell ref="B18:E18"/>
    <mergeCell ref="J13:M13"/>
    <mergeCell ref="H7:I7"/>
    <mergeCell ref="F15:I15"/>
    <mergeCell ref="J15:M15"/>
    <mergeCell ref="N18:Q18"/>
    <mergeCell ref="F11:I12"/>
    <mergeCell ref="F18:I18"/>
    <mergeCell ref="K7:L7"/>
    <mergeCell ref="N11:Q12"/>
    <mergeCell ref="B3:S3"/>
    <mergeCell ref="E7:F7"/>
    <mergeCell ref="B13:E13"/>
    <mergeCell ref="B1:S2"/>
    <mergeCell ref="B16:E17"/>
    <mergeCell ref="F16:I17"/>
    <mergeCell ref="B10:E10"/>
    <mergeCell ref="N10:Q10"/>
  </mergeCells>
  <dataValidations count="1">
    <dataValidation sqref="B7" showDropDown="0" showInputMessage="0" showErrorMessage="0" allowBlank="0" error="목록에서 고르세요" type="list">
      <formula1>"기본안,확대안,직접 입력"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S5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효과 평가(시행 후) · 효과는 원인이 생기는 곳에서 재고, 증상으로 환산한다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도시 전체 지표로는 효과가 +24% 이상이어야 판정된다. 그래서 참여 식당을 추첨 순서로 열어 같은 달끼리 비교한다. 예상 효과를 넣어 판정 가능성을 확인해 보세요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4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안동 전체 예상 효과</t>
        </is>
      </c>
      <c r="E6" s="24" t="inlineStr">
        <is>
          <t>순차 확대 설계 ▼</t>
        </is>
      </c>
      <c r="J6" s="24" t="inlineStr">
        <is>
          <t>참여 식당 손님 체험 결제 증가</t>
        </is>
      </c>
    </row>
    <row r="7" ht="26" customHeight="1">
      <c r="B7" s="73" t="n">
        <v>0.04</v>
      </c>
      <c r="C7" s="26" t="n"/>
      <c r="E7" s="25" t="inlineStr">
        <is>
          <t>확대안 83곳·5개월</t>
        </is>
      </c>
      <c r="F7" s="74" t="n"/>
      <c r="G7" s="26" t="n"/>
      <c r="J7" s="75" t="n">
        <v>1</v>
      </c>
      <c r="K7" s="26" t="n"/>
    </row>
    <row r="9">
      <c r="B9" s="28" t="inlineStr">
        <is>
          <t>도시 합성통제로 판정 가능?</t>
        </is>
      </c>
      <c r="C9" s="29" t="n"/>
      <c r="D9" s="29" t="n"/>
      <c r="E9" s="29" t="n"/>
      <c r="F9" s="76" t="inlineStr">
        <is>
          <t>순차 확대 검정력</t>
        </is>
      </c>
      <c r="G9" s="77" t="n"/>
      <c r="H9" s="77" t="n"/>
      <c r="I9" s="77" t="n"/>
      <c r="J9" s="40" t="inlineStr">
        <is>
          <t>안동 사전 적합 순위</t>
        </is>
      </c>
      <c r="K9" s="41" t="n"/>
      <c r="L9" s="41" t="n"/>
      <c r="M9" s="41" t="n"/>
      <c r="N9" s="40" t="inlineStr">
        <is>
          <t>효과 없는 기간의 거짓 양성</t>
        </is>
      </c>
      <c r="O9" s="41" t="n"/>
      <c r="P9" s="41" t="n"/>
      <c r="Q9" s="41" t="n"/>
    </row>
    <row r="10">
      <c r="B10" s="54">
        <f>IF('7_효과평가'!$B$7&gt;=0.24,"가능","어려움")</f>
        <v/>
      </c>
      <c r="C10" s="12" t="n"/>
      <c r="D10" s="12" t="n"/>
      <c r="E10" s="12" t="n"/>
      <c r="F10" s="78">
        <f>IFERROR(INDEX('d_검증'!$J$2:$L$8,MATCH(MIN(MAX('7_효과평가'!$J$7,0),1.0),'d_검증'!$I$2:$I$8,1),MATCH('7_효과평가'!$E$7,'d_검증'!$J$1:$L$1,0))+(MIN(MAX('7_효과평가'!$J$7,0),1.0)-INDEX('d_검증'!$I$2:$I$8,MATCH(MIN(MAX('7_효과평가'!$J$7,0),1.0),'d_검증'!$I$2:$I$8,1)))*(INDEX('d_검증'!$J$2:$L$8,MIN(MATCH(MIN(MAX('7_효과평가'!$J$7,0),1.0),'d_검증'!$I$2:$I$8,1)+1,7),MATCH('7_효과평가'!$E$7,'d_검증'!$J$1:$L$1,0))-INDEX('d_검증'!$J$2:$L$8,MATCH(MIN(MAX('7_효과평가'!$J$7,0),1.0),'d_검증'!$I$2:$I$8,1),MATCH('7_효과평가'!$E$7,'d_검증'!$J$1:$L$1,0)))/(INDEX('d_검증'!$I$2:$I$8,MIN(MATCH(MIN(MAX('7_효과평가'!$J$7,0),1.0),'d_검증'!$I$2:$I$8,1)+1,7))-INDEX('d_검증'!$I$2:$I$8,MATCH(MIN(MAX('7_효과평가'!$J$7,0),1.0),'d_검증'!$I$2:$I$8,1))),INDEX('d_검증'!$J$2:$L$8,MATCH(MIN(MAX('7_효과평가'!$J$7,0),1.0),'d_검증'!$I$2:$I$8,1),MATCH('7_효과평가'!$E$7,'d_검증'!$J$1:$L$1,0)))</f>
        <v/>
      </c>
      <c r="G10" s="12" t="n"/>
      <c r="H10" s="12" t="n"/>
      <c r="I10" s="12" t="n"/>
      <c r="J10" s="79" t="n">
        <v>1</v>
      </c>
      <c r="K10" s="12" t="n"/>
      <c r="L10" s="12" t="n"/>
      <c r="M10" s="12" t="n"/>
      <c r="N10" s="62" t="n">
        <v>0.8775510204081632</v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 t="inlineStr">
        <is>
          <t>최소 검출 효과 +24% (한 방향, p ≤ 0.10)</t>
        </is>
      </c>
      <c r="C12" s="12" t="n"/>
      <c r="D12" s="12" t="n"/>
      <c r="E12" s="12" t="n"/>
      <c r="F12" s="32" t="inlineStr">
        <is>
          <t>입력한 효과를 판정할 확률(80% 이상이면 충분)</t>
        </is>
      </c>
      <c r="G12" s="12" t="n"/>
      <c r="H12" s="12" t="n"/>
      <c r="I12" s="12" t="n"/>
      <c r="J12" s="32" t="inlineStr">
        <is>
          <t>후보 49곳 중(비교 조합이 과거를 가장 잘 따라감)</t>
        </is>
      </c>
      <c r="K12" s="12" t="n"/>
      <c r="L12" s="12" t="n"/>
      <c r="M12" s="12" t="n"/>
      <c r="N12" s="32" t="inlineStr">
        <is>
          <t>가짜 시행 한 방향 p (높을수록 정상)</t>
        </is>
      </c>
      <c r="O12" s="12" t="n"/>
      <c r="P12" s="12" t="n"/>
      <c r="Q12" s="12" t="n"/>
    </row>
    <row r="50" ht="50" customHeight="1">
      <c r="B50" s="37" t="inlineStr">
        <is>
          <t>읽는 법: 도시 지표(안동 전체)는 효과가 1,172만 방문에 희석되고 분기마다 크게 출렁여 +24% 이상만 판정된다. 참여 식당 손님 단위에서는 같은 효과가 약 2배(+100%, 반사실 50%)로 보여, 추첨 순서로 연 묶음과 아직 안 연 묶음을 같은 달에 비교하면 판정할 수 있다. 확인된 효과는 다시 "체험·문화 격차 중 몇 %를 메웠나"로 환산해 보고한다. 과거에 비교 조합이 안동을 잘 따라온 것은 방법이 쓸 만하다는 뜻이지 정책 효과의 증명이 아니다.</t>
        </is>
      </c>
    </row>
    <row r="51" ht="20" customHeight="1">
      <c r="B51" s="38" t="inlineStr">
        <is>
          <t>출처: 데이터랩 239개 시·군 월별 외지인 카드·방문 패널(2022.1~2026.6, 2024.9~12 카드 결측), 합성통제(사전 추세 상관 상위 10곳, 한 방향 순위 검정), 순차 확대 검정력은 포아송 고정효과 모의실험</t>
        </is>
      </c>
    </row>
  </sheetData>
  <mergeCells count="19">
    <mergeCell ref="B9:E9"/>
    <mergeCell ref="B7:C7"/>
    <mergeCell ref="F9:I9"/>
    <mergeCell ref="N9:Q9"/>
    <mergeCell ref="J12:M12"/>
    <mergeCell ref="E7:G7"/>
    <mergeCell ref="B10:E11"/>
    <mergeCell ref="N10:Q11"/>
    <mergeCell ref="B12:E12"/>
    <mergeCell ref="J9:M9"/>
    <mergeCell ref="B51:S51"/>
    <mergeCell ref="J7:K7"/>
    <mergeCell ref="F12:I12"/>
    <mergeCell ref="N12:Q12"/>
    <mergeCell ref="B50:S50"/>
    <mergeCell ref="B3:S3"/>
    <mergeCell ref="B1:S2"/>
    <mergeCell ref="J10:M11"/>
    <mergeCell ref="F10:I11"/>
  </mergeCells>
  <dataValidations count="1">
    <dataValidation sqref="E7" showDropDown="0" showInputMessage="0" showErrorMessage="0" allowBlank="0" error="목록에서 고르세요" type="list">
      <formula1>"확대안 83곳·5개월,기본안 20곳·10개월,기본안 20곳·5개월"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B1:S4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전국 진단 · 안동과 같은 문제를 가진 시·군 찾기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시·군을 고르면 네 지표에서의 위치와 문제 유형이 나온다. 가중치를 바꿔 순위가 얼마나 흔들리는지도 확인해 보세요(점수보다 유형으로 읽는다)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4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시·군 ▼</t>
        </is>
      </c>
      <c r="E6" s="24" t="inlineStr">
        <is>
          <t>가중치: 체험</t>
        </is>
      </c>
      <c r="H6" s="24" t="inlineStr">
        <is>
          <t>숙박</t>
        </is>
      </c>
      <c r="K6" s="24" t="inlineStr">
        <is>
          <t>저녁</t>
        </is>
      </c>
      <c r="N6" s="24" t="inlineStr">
        <is>
          <t>야간</t>
        </is>
      </c>
    </row>
    <row r="7" ht="26" customHeight="1">
      <c r="B7" s="25" t="inlineStr">
        <is>
          <t>안동시</t>
        </is>
      </c>
      <c r="C7" s="26" t="n"/>
      <c r="E7" s="52" t="n">
        <v>1</v>
      </c>
      <c r="F7" s="26" t="n"/>
      <c r="H7" s="52" t="n">
        <v>1</v>
      </c>
      <c r="I7" s="26" t="n"/>
      <c r="K7" s="52" t="n">
        <v>1</v>
      </c>
      <c r="L7" s="26" t="n"/>
      <c r="N7" s="52" t="n">
        <v>1</v>
      </c>
      <c r="O7" s="26" t="n"/>
    </row>
    <row r="9">
      <c r="B9" s="28" t="inlineStr">
        <is>
          <t>진단 점수(0=좋음, 100=나쁨)</t>
        </is>
      </c>
      <c r="C9" s="29" t="n"/>
      <c r="D9" s="29" t="n"/>
      <c r="E9" s="29" t="n"/>
      <c r="F9" s="40" t="inlineStr">
        <is>
          <t>문제 유형(하위 25% 지표)</t>
        </is>
      </c>
      <c r="G9" s="41" t="n"/>
      <c r="H9" s="41" t="n"/>
      <c r="I9" s="41" t="n"/>
      <c r="J9" s="40" t="inlineStr">
        <is>
          <t>체험·문화 소비 변화율</t>
        </is>
      </c>
      <c r="K9" s="41" t="n"/>
      <c r="L9" s="41" t="n"/>
      <c r="M9" s="41" t="n"/>
      <c r="N9" s="40" t="inlineStr">
        <is>
          <t>평균 숙박일수</t>
        </is>
      </c>
      <c r="O9" s="41" t="n"/>
      <c r="P9" s="41" t="n"/>
      <c r="Q9" s="41" t="n"/>
    </row>
    <row r="10">
      <c r="B10" s="80">
        <f>INDEX('d_진단'!$J$2:$J$145,MATCH('8_전국진단'!$B$7,'d_진단'!$A$2:$A$145,0))</f>
        <v/>
      </c>
      <c r="C10" s="12" t="n"/>
      <c r="D10" s="12" t="n"/>
      <c r="E10" s="12" t="n"/>
      <c r="F10" s="53">
        <f>IF(INDEX('d_진단'!$L$2:$L$145,MATCH('8_전국진단'!$B$7,'d_진단'!$A$2:$A$145,0))="","해당 없음",INDEX('d_진단'!$L$2:$L$145,MATCH('8_전국진단'!$B$7,'d_진단'!$A$2:$A$145,0)))</f>
        <v/>
      </c>
      <c r="G10" s="12" t="n"/>
      <c r="H10" s="12" t="n"/>
      <c r="I10" s="12" t="n"/>
      <c r="J10" s="81">
        <f>INDEX('d_진단'!$B$2:$B$145,MATCH('8_전국진단'!$B$7,'d_진단'!$A$2:$A$145,0))</f>
        <v/>
      </c>
      <c r="K10" s="12" t="n"/>
      <c r="L10" s="12" t="n"/>
      <c r="M10" s="12" t="n"/>
      <c r="N10" s="82">
        <f>INDEX('d_진단'!$C$2:$C$145,MATCH('8_전국진단'!$B$7,'d_진단'!$A$2:$A$145,0))</f>
        <v/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"144곳 중 "&amp;INDEX('d_진단'!$K$2:$K$145,MATCH('8_전국진단'!$B$7,'d_진단'!$A$2:$A$145,0))&amp;"위"</f>
        <v/>
      </c>
      <c r="C12" s="12" t="n"/>
      <c r="D12" s="12" t="n"/>
      <c r="E12" s="12" t="n"/>
      <c r="F12" s="32">
        <f>"같은 유형 "&amp;COUNTIF('d_진단'!$L$2:$L$145,INDEX('d_진단'!$L$2:$L$145,MATCH('8_전국진단'!$B$7,'d_진단'!$A$2:$A$145,0)))&amp;"곳"</f>
        <v/>
      </c>
      <c r="G12" s="12" t="n"/>
      <c r="H12" s="12" t="n"/>
      <c r="I12" s="12" t="n"/>
      <c r="J12" s="32">
        <f>"문제 백분위 "&amp;TEXT(INDEX('d_진단'!$F$2:$F$145,MATCH('8_전국진단'!$B$7,'d_진단'!$A$2:$A$145,0)),"0")&amp;" · 중앙 "&amp;TEXT(MEDIAN('d_진단'!$B$2:$B$145),"+0.0%;-0.0%")</f>
        <v/>
      </c>
      <c r="K12" s="12" t="n"/>
      <c r="L12" s="12" t="n"/>
      <c r="M12" s="12" t="n"/>
      <c r="N12" s="32">
        <f>"문제 백분위 "&amp;TEXT(INDEX('d_진단'!$G$2:$G$145,MATCH('8_전국진단'!$B$7,'d_진단'!$A$2:$A$145,0)),"0")&amp;" · 중앙 "&amp;TEXT(MEDIAN('d_진단'!$C$2:$C$145),"0.00")&amp;"일"</f>
        <v/>
      </c>
      <c r="O12" s="12" t="n"/>
      <c r="P12" s="12" t="n"/>
      <c r="Q12" s="12" t="n"/>
    </row>
    <row r="33">
      <c r="B33" s="45" t="inlineStr">
        <is>
          <t>진단 점수 상위 10곳(가중치 반영, 실시간)</t>
        </is>
      </c>
    </row>
    <row r="34">
      <c r="B34" s="46" t="inlineStr">
        <is>
          <t>순위</t>
        </is>
      </c>
      <c r="C34" s="22" t="n"/>
      <c r="D34" s="46" t="inlineStr">
        <is>
          <t>시·군</t>
        </is>
      </c>
      <c r="E34" s="22" t="n"/>
      <c r="F34" s="46" t="inlineStr">
        <is>
          <t>점수</t>
        </is>
      </c>
      <c r="G34" s="22" t="n"/>
      <c r="H34" s="46" t="inlineStr">
        <is>
          <t>유형</t>
        </is>
      </c>
      <c r="I34" s="22" t="n"/>
      <c r="J34" s="22" t="n"/>
      <c r="K34" s="22" t="n"/>
    </row>
    <row r="35">
      <c r="B35" s="83" t="n">
        <v>1</v>
      </c>
      <c r="C35" s="22" t="n"/>
      <c r="D35" s="83">
        <f>INDEX('d_진단'!$A$2:$A$145,MATCH(LARGE('d_진단'!$J$2:$J$145,1),'d_진단'!$J$2:$J$145,0))</f>
        <v/>
      </c>
      <c r="E35" s="22" t="n"/>
      <c r="F35" s="84">
        <f>LARGE('d_진단'!$J$2:$J$145,1)</f>
        <v/>
      </c>
      <c r="G35" s="22" t="n"/>
      <c r="H35" s="83">
        <f>INDEX('d_진단'!$L$2:$L$145,MATCH(LARGE('d_진단'!$J$2:$J$145,1),'d_진단'!$J$2:$J$145,0))</f>
        <v/>
      </c>
      <c r="I35" s="22" t="n"/>
      <c r="J35" s="22" t="n"/>
      <c r="K35" s="22" t="n"/>
    </row>
    <row r="36">
      <c r="B36" s="83" t="n">
        <v>2</v>
      </c>
      <c r="C36" s="22" t="n"/>
      <c r="D36" s="83">
        <f>INDEX('d_진단'!$A$2:$A$145,MATCH(LARGE('d_진단'!$J$2:$J$145,2),'d_진단'!$J$2:$J$145,0))</f>
        <v/>
      </c>
      <c r="E36" s="22" t="n"/>
      <c r="F36" s="84">
        <f>LARGE('d_진단'!$J$2:$J$145,2)</f>
        <v/>
      </c>
      <c r="G36" s="22" t="n"/>
      <c r="H36" s="83">
        <f>INDEX('d_진단'!$L$2:$L$145,MATCH(LARGE('d_진단'!$J$2:$J$145,2),'d_진단'!$J$2:$J$145,0))</f>
        <v/>
      </c>
      <c r="I36" s="22" t="n"/>
      <c r="J36" s="22" t="n"/>
      <c r="K36" s="22" t="n"/>
    </row>
    <row r="37">
      <c r="B37" s="83" t="n">
        <v>3</v>
      </c>
      <c r="C37" s="22" t="n"/>
      <c r="D37" s="83">
        <f>INDEX('d_진단'!$A$2:$A$145,MATCH(LARGE('d_진단'!$J$2:$J$145,3),'d_진단'!$J$2:$J$145,0))</f>
        <v/>
      </c>
      <c r="E37" s="22" t="n"/>
      <c r="F37" s="84">
        <f>LARGE('d_진단'!$J$2:$J$145,3)</f>
        <v/>
      </c>
      <c r="G37" s="22" t="n"/>
      <c r="H37" s="83">
        <f>INDEX('d_진단'!$L$2:$L$145,MATCH(LARGE('d_진단'!$J$2:$J$145,3),'d_진단'!$J$2:$J$145,0))</f>
        <v/>
      </c>
      <c r="I37" s="22" t="n"/>
      <c r="J37" s="22" t="n"/>
      <c r="K37" s="22" t="n"/>
    </row>
    <row r="38">
      <c r="B38" s="83" t="n">
        <v>4</v>
      </c>
      <c r="C38" s="22" t="n"/>
      <c r="D38" s="83">
        <f>INDEX('d_진단'!$A$2:$A$145,MATCH(LARGE('d_진단'!$J$2:$J$145,4),'d_진단'!$J$2:$J$145,0))</f>
        <v/>
      </c>
      <c r="E38" s="22" t="n"/>
      <c r="F38" s="84">
        <f>LARGE('d_진단'!$J$2:$J$145,4)</f>
        <v/>
      </c>
      <c r="G38" s="22" t="n"/>
      <c r="H38" s="83">
        <f>INDEX('d_진단'!$L$2:$L$145,MATCH(LARGE('d_진단'!$J$2:$J$145,4),'d_진단'!$J$2:$J$145,0))</f>
        <v/>
      </c>
      <c r="I38" s="22" t="n"/>
      <c r="J38" s="22" t="n"/>
      <c r="K38" s="22" t="n"/>
    </row>
    <row r="39">
      <c r="B39" s="83" t="n">
        <v>5</v>
      </c>
      <c r="C39" s="22" t="n"/>
      <c r="D39" s="83">
        <f>INDEX('d_진단'!$A$2:$A$145,MATCH(LARGE('d_진단'!$J$2:$J$145,5),'d_진단'!$J$2:$J$145,0))</f>
        <v/>
      </c>
      <c r="E39" s="22" t="n"/>
      <c r="F39" s="84">
        <f>LARGE('d_진단'!$J$2:$J$145,5)</f>
        <v/>
      </c>
      <c r="G39" s="22" t="n"/>
      <c r="H39" s="83">
        <f>INDEX('d_진단'!$L$2:$L$145,MATCH(LARGE('d_진단'!$J$2:$J$145,5),'d_진단'!$J$2:$J$145,0))</f>
        <v/>
      </c>
      <c r="I39" s="22" t="n"/>
      <c r="J39" s="22" t="n"/>
      <c r="K39" s="22" t="n"/>
    </row>
    <row r="40">
      <c r="B40" s="83" t="n">
        <v>6</v>
      </c>
      <c r="C40" s="22" t="n"/>
      <c r="D40" s="83">
        <f>INDEX('d_진단'!$A$2:$A$145,MATCH(LARGE('d_진단'!$J$2:$J$145,6),'d_진단'!$J$2:$J$145,0))</f>
        <v/>
      </c>
      <c r="E40" s="22" t="n"/>
      <c r="F40" s="84">
        <f>LARGE('d_진단'!$J$2:$J$145,6)</f>
        <v/>
      </c>
      <c r="G40" s="22" t="n"/>
      <c r="H40" s="83">
        <f>INDEX('d_진단'!$L$2:$L$145,MATCH(LARGE('d_진단'!$J$2:$J$145,6),'d_진단'!$J$2:$J$145,0))</f>
        <v/>
      </c>
      <c r="I40" s="22" t="n"/>
      <c r="J40" s="22" t="n"/>
      <c r="K40" s="22" t="n"/>
    </row>
    <row r="41">
      <c r="B41" s="83" t="n">
        <v>7</v>
      </c>
      <c r="C41" s="22" t="n"/>
      <c r="D41" s="83">
        <f>INDEX('d_진단'!$A$2:$A$145,MATCH(LARGE('d_진단'!$J$2:$J$145,7),'d_진단'!$J$2:$J$145,0))</f>
        <v/>
      </c>
      <c r="E41" s="22" t="n"/>
      <c r="F41" s="84">
        <f>LARGE('d_진단'!$J$2:$J$145,7)</f>
        <v/>
      </c>
      <c r="G41" s="22" t="n"/>
      <c r="H41" s="83">
        <f>INDEX('d_진단'!$L$2:$L$145,MATCH(LARGE('d_진단'!$J$2:$J$145,7),'d_진단'!$J$2:$J$145,0))</f>
        <v/>
      </c>
      <c r="I41" s="22" t="n"/>
      <c r="J41" s="22" t="n"/>
      <c r="K41" s="22" t="n"/>
    </row>
    <row r="42">
      <c r="B42" s="83" t="n">
        <v>8</v>
      </c>
      <c r="C42" s="22" t="n"/>
      <c r="D42" s="83">
        <f>INDEX('d_진단'!$A$2:$A$145,MATCH(LARGE('d_진단'!$J$2:$J$145,8),'d_진단'!$J$2:$J$145,0))</f>
        <v/>
      </c>
      <c r="E42" s="22" t="n"/>
      <c r="F42" s="84">
        <f>LARGE('d_진단'!$J$2:$J$145,8)</f>
        <v/>
      </c>
      <c r="G42" s="22" t="n"/>
      <c r="H42" s="83">
        <f>INDEX('d_진단'!$L$2:$L$145,MATCH(LARGE('d_진단'!$J$2:$J$145,8),'d_진단'!$J$2:$J$145,0))</f>
        <v/>
      </c>
      <c r="I42" s="22" t="n"/>
      <c r="J42" s="22" t="n"/>
      <c r="K42" s="22" t="n"/>
    </row>
    <row r="43">
      <c r="B43" s="83" t="n">
        <v>9</v>
      </c>
      <c r="C43" s="22" t="n"/>
      <c r="D43" s="83">
        <f>INDEX('d_진단'!$A$2:$A$145,MATCH(LARGE('d_진단'!$J$2:$J$145,9),'d_진단'!$J$2:$J$145,0))</f>
        <v/>
      </c>
      <c r="E43" s="22" t="n"/>
      <c r="F43" s="84">
        <f>LARGE('d_진단'!$J$2:$J$145,9)</f>
        <v/>
      </c>
      <c r="G43" s="22" t="n"/>
      <c r="H43" s="83">
        <f>INDEX('d_진단'!$L$2:$L$145,MATCH(LARGE('d_진단'!$J$2:$J$145,9),'d_진단'!$J$2:$J$145,0))</f>
        <v/>
      </c>
      <c r="I43" s="22" t="n"/>
      <c r="J43" s="22" t="n"/>
      <c r="K43" s="22" t="n"/>
    </row>
    <row r="44">
      <c r="B44" s="83" t="n">
        <v>10</v>
      </c>
      <c r="C44" s="22" t="n"/>
      <c r="D44" s="83">
        <f>INDEX('d_진단'!$A$2:$A$145,MATCH(LARGE('d_진단'!$J$2:$J$145,10),'d_진단'!$J$2:$J$145,0))</f>
        <v/>
      </c>
      <c r="E44" s="22" t="n"/>
      <c r="F44" s="84">
        <f>LARGE('d_진단'!$J$2:$J$145,10)</f>
        <v/>
      </c>
      <c r="G44" s="22" t="n"/>
      <c r="H44" s="83">
        <f>INDEX('d_진단'!$L$2:$L$145,MATCH(LARGE('d_진단'!$J$2:$J$145,10),'d_진단'!$J$2:$J$145,0))</f>
        <v/>
      </c>
      <c r="I44" s="22" t="n"/>
      <c r="J44" s="22" t="n"/>
      <c r="K44" s="22" t="n"/>
    </row>
    <row r="46" ht="34" customHeight="1">
      <c r="B46" s="37" t="inlineStr">
        <is>
          <t>안동과 같은 유형(체험·문화 소비 하락 + 짧은 숙박) 6곳: 영덕군, 양양군, 남해군, 울진군, 광명시, 강릉시 → 이어드림 방식의 확산 후보. 같은 가중치로 안동은 57위지만 가중치를 무작위로 바꾸면 18~100위로 흔들린다 → 점수 하나로 순위를 매기지 않고 유형으로 읽는다.</t>
        </is>
      </c>
    </row>
    <row r="47" ht="30" customHeight="1">
      <c r="B47" s="38" t="inlineStr">
        <is>
          <t>지표(낮을수록 문제): ① 방문당 체험·문화 소비 변화율 2024→2026 1~8월 ② 평균 숙박일수 2025(LN_02_01_013) ③ 저녁 전환율 18~21시÷14~18시 ④ 야간(21~24시) 방문 비중, 2026 1~8월(BDT_01_01_006). 시·군 144곳(방문 100만 이상, 광역시 자치구 제외). 탐색 지표이며 정책 효과 점수가 아니다.</t>
        </is>
      </c>
    </row>
  </sheetData>
  <mergeCells count="65">
    <mergeCell ref="B9:E9"/>
    <mergeCell ref="B7:C7"/>
    <mergeCell ref="F9:I9"/>
    <mergeCell ref="N7:O7"/>
    <mergeCell ref="D34:E34"/>
    <mergeCell ref="N9:Q9"/>
    <mergeCell ref="F34:G34"/>
    <mergeCell ref="J12:M12"/>
    <mergeCell ref="D40:E40"/>
    <mergeCell ref="D36:E36"/>
    <mergeCell ref="F40:G40"/>
    <mergeCell ref="H42:K42"/>
    <mergeCell ref="B43:C43"/>
    <mergeCell ref="B39:C39"/>
    <mergeCell ref="D44:E44"/>
    <mergeCell ref="D35:E35"/>
    <mergeCell ref="H35:K35"/>
    <mergeCell ref="B42:C42"/>
    <mergeCell ref="H38:K38"/>
    <mergeCell ref="F36:G36"/>
    <mergeCell ref="F42:G42"/>
    <mergeCell ref="D41:E41"/>
    <mergeCell ref="H43:K43"/>
    <mergeCell ref="F41:G41"/>
    <mergeCell ref="B10:E11"/>
    <mergeCell ref="F35:G35"/>
    <mergeCell ref="N10:Q11"/>
    <mergeCell ref="H41:K41"/>
    <mergeCell ref="B38:C38"/>
    <mergeCell ref="B44:C44"/>
    <mergeCell ref="H44:K44"/>
    <mergeCell ref="H40:K40"/>
    <mergeCell ref="F38:G38"/>
    <mergeCell ref="B12:E12"/>
    <mergeCell ref="H7:I7"/>
    <mergeCell ref="J9:M9"/>
    <mergeCell ref="B34:C34"/>
    <mergeCell ref="H34:K34"/>
    <mergeCell ref="F12:I12"/>
    <mergeCell ref="B37:C37"/>
    <mergeCell ref="D37:E37"/>
    <mergeCell ref="H39:K39"/>
    <mergeCell ref="N12:Q12"/>
    <mergeCell ref="D43:E43"/>
    <mergeCell ref="B40:C40"/>
    <mergeCell ref="D39:E39"/>
    <mergeCell ref="F43:G43"/>
    <mergeCell ref="H36:K36"/>
    <mergeCell ref="F37:G37"/>
    <mergeCell ref="K7:L7"/>
    <mergeCell ref="F39:G39"/>
    <mergeCell ref="D42:E42"/>
    <mergeCell ref="B3:S3"/>
    <mergeCell ref="E7:F7"/>
    <mergeCell ref="B47:S47"/>
    <mergeCell ref="B1:S2"/>
    <mergeCell ref="B46:S46"/>
    <mergeCell ref="D38:E38"/>
    <mergeCell ref="B36:C36"/>
    <mergeCell ref="F44:G44"/>
    <mergeCell ref="B41:C41"/>
    <mergeCell ref="B35:C35"/>
    <mergeCell ref="J10:M11"/>
    <mergeCell ref="F10:I11"/>
    <mergeCell ref="H37:K37"/>
  </mergeCells>
  <dataValidations count="1">
    <dataValidation sqref="B7" showDropDown="0" showInputMessage="0" showErrorMessage="0" allowBlank="0" error="목록에서 고르세요" type="list">
      <formula1>='d_진단'!$A$2:$A$145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1:S5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서식4 활용사례 작성본(초안)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공모요강 서식4 양식 · 개조식 2~3장 · 함초롬바탕 11pt · 줄간격 160. 전체 파일은 보고서/서식4_20260923/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4" t="inlineStr">
        <is>
          <t>서식4</t>
        </is>
      </c>
      <c r="L5" s="5" t="inlineStr">
        <is>
          <t>방문객 설문</t>
        </is>
      </c>
      <c r="M5" s="5" t="inlineStr">
        <is>
          <t>데이터 출처</t>
        </is>
      </c>
    </row>
    <row r="7" ht="18" customHeight="1">
      <c r="B7" s="85" t="inlineStr">
        <is>
          <t>[서식 4]</t>
        </is>
      </c>
    </row>
    <row r="8" ht="18" customHeight="1">
      <c r="B8" s="85" t="inlineStr">
        <is>
          <t>『2026 한국관광 데이터랩 활용 경진대회』 작성양식</t>
        </is>
      </c>
    </row>
    <row r="9" ht="18" customHeight="1">
      <c r="B9" s="85" t="inlineStr">
        <is>
          <t>신청자(대표)인적사항 | 소속기관명: [팀 작성]   부서명: [팀 작성]성명: [팀 작성]   직명/직위: [팀 작성]   담당업무: [팀 작성] |</t>
        </is>
      </c>
    </row>
    <row r="10" ht="18" customHeight="1">
      <c r="B10" s="85" t="inlineStr">
        <is>
          <t>응모작 제목 | 사람이 모이는 곳엔 혜택이 없고, 막차 앞에서 밤이 끊긴다: 데이터로 다시 잇는 안동 이어드림 [팀 결정] |</t>
        </is>
      </c>
    </row>
    <row r="11" ht="30" customHeight="1">
      <c r="B11" s="85" t="inlineStr">
        <is>
          <t>한국관광 데이터랩(필수) | 지역별 관광 현황(외지인 방문자·요일·시간대, 읍면동 방문자), 신용카드 관광소비(업종별), 숙박 현황(평균 숙박일수), 중심-연관 관광지, 내비게이션 목적지 검색, 야간관광 현황, 축제 현황(방문자·관광소비) |</t>
        </is>
      </c>
    </row>
    <row r="12" ht="45" customHeight="1">
      <c r="B12" s="85" t="inlineStr">
        <is>
          <t>타분야 데이터(선택) | 코레일 안동역 시간대별 승하차(2024.1~2026.8), 한국철도공사 8대 도시(안동) 가명결합 분석(2022.4~6), 소상공인 상가(상권)정보(2026.6), 안동시 디지털관광주민증 혜택업체·이용 건수(정보공개청구), 주민증 가맹점별 이용 실적, 관광지식정보시스템 주요관광지점 입장객, 안동시 버스정보시스템 시간표, 팀 온라인 설문(103명, 2026.9.23~24), 팀 현장 확인(월영교 1km 음식점 영업 종료) |</t>
        </is>
      </c>
    </row>
    <row r="13" ht="30" customHeight="1">
      <c r="B13" s="85" t="inlineStr">
        <is>
          <t>성과분야(1개 선택) | 관광지 안전문제 해결 □   마케팅 및 홍보 활성화 □   매출·수익 등 경제적 성과 □전략수립 및 기획 ■   상품 및 서비스 개발·개선 □   앱·웹 등 서비스 개발 □ |</t>
        </is>
      </c>
    </row>
    <row r="14" ht="30" customHeight="1">
      <c r="B14" s="85" t="inlineStr">
        <is>
          <t>핵심성과(1-2줄 요약) | 데이터랩 방문·소비·시간대 데이터와 철도·상가·주민증 데이터를 결합해 "방문 1위 원도심에 혜택 0곳", "19시 이후 대중교통 0회·주점 0곳"의 공백을 찾고, 원도심과 월영교를 잇는 3단계 야간 릴레이의 운영안·효과 추정·시행 후 효과 평가 계획을 설계 |</t>
        </is>
      </c>
    </row>
    <row r="15" ht="18" customHeight="1">
      <c r="B15" s="85" t="inlineStr">
        <is>
          <t>계량성과 | 온라인 설문 103명(안동 방문 경험 72명) 수행 |</t>
        </is>
      </c>
    </row>
    <row r="16" ht="18" customHeight="1">
      <c r="B16" s="86" t="inlineStr">
        <is>
          <t>1) 문제점 또는 현안사항</t>
        </is>
      </c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</row>
    <row r="17" ht="30" customHeight="1">
      <c r="B17" s="85" t="inlineStr">
        <is>
          <t>○ 흔한 두 설명은 데이터로 기각: 관광객은 줄지 않았고(외지인 방문 +5.6%, 2024→2026년 1~8월), 당일치기도 늘지 않음(무박 비중 86.3% → 86.4%, 2019→2025년)</t>
        </is>
      </c>
    </row>
    <row r="18" ht="30" customHeight="1">
      <c r="B18" s="85" t="inlineStr">
        <is>
          <t>○ [체험·문화 소비 감소] 외지인 방문당 체험·문화 소비 183.5원 → 152.7원(−16.8%, 2024→2026년 1~8월), 전국 146개 시·군 중앙 −2.0%, 감소폭 22번째. 과거 추세가 비슷한 시·군 10곳의 조합과 비교해도 2025년 이후 안동만 낮아짐(합성통제)</t>
        </is>
      </c>
    </row>
    <row r="19" ht="30" customHeight="1">
      <c r="B19" s="85" t="inlineStr">
        <is>
          <t>○ [사람이 모이는 곳에 체험 연결 없음] 외지인 방문 1위 중구동(원도심, 12.5%)에 디지털관광주민증 혜택업체 0곳, 12위 도산면(2.4%)에 6곳. 주민증 이용의 95%가 관람지에서 발생하고 체험은 0.9%(월 약 7건). 하회마을은 방문 6.29% 대비 소비건수 0.40%(소비 전환 배율 0.06, 2022.4~6)</t>
        </is>
      </c>
    </row>
    <row r="20" ht="45" customHeight="1">
      <c r="B20" s="85" t="inlineStr">
        <is>
          <t>○ [밤에 끊기는 동선] 만휴정·도산서원 방문자의 54%가 월영교도 찾지만 월영교는 방문 15.2% 대비 소비건수 6.1%(배율 0.40). 반경 1km 영업 음식점 16곳 중 21시까지 식사 가능 3곳, 주점 0곳. 원도심→월영교(3.2km) 19시 이후 대중교통 0회(112번 막차 18:45), 18시 이후 운영하는 체험은 월영교 문보트·황포돛배뿐</t>
        </is>
      </c>
    </row>
    <row r="21" ht="18" customHeight="1">
      <c r="B21" s="85" t="inlineStr">
        <is>
          <t>○ [방문객 응답] 팀 설문(방문 경험 72명): 시내버스 이용자 73%(22/30)가 불편, 20시 이후 월영교 주변 식당·편의시설 부족 53%(38/72)</t>
        </is>
      </c>
    </row>
    <row r="22" ht="18" customHeight="1">
      <c r="B22" s="86" t="inlineStr">
        <is>
          <t>2) 현안사항 해결을 위한 데이터 활용 방안 * 한국관광 데이터랩 데이터와 타 기관·분야 데이터를 융복합해 활용</t>
        </is>
      </c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</row>
    <row r="23" ht="30" customHeight="1">
      <c r="B23" s="85" t="inlineStr">
        <is>
          <t>○ ① 혜택 배치 진단: [데이터랩] 읍면동 외지인 방문 × [정보공개청구] 주민증 혜택업체 27곳 주소 × [상가정보] 행정동 대조 → 방문 1위 중구동 0곳(그림 1)</t>
        </is>
      </c>
    </row>
    <row r="24" ht="30" customHeight="1">
      <c r="B24" s="85" t="inlineStr">
        <is>
          <t>○ ② 운영 시간 창: [코레일] 안동역 주말 시간대별 승차(전 열차, 2026년 1~8월) → 18~19시 13,454명 최대, 막차 21~22시, 22시 이후 0명 → 릴레이 18:30~21:00. [팀 설문] 당일 귀가자의 58%(23/40)가 20~22시 막차 시간대에 귀가</t>
        </is>
      </c>
    </row>
    <row r="25" ht="30" customHeight="1">
      <c r="B25" s="85" t="inlineStr">
        <is>
          <t>○ ③ 저녁 동선: [철도공사] 연관규칙 역산(원도심 방문자 중 월영교 동시 방문 37~39%) × [데이터랩] 월영교 야간 검색 비중(40~43%) → 저녁 자연 이동 15~17%. [버스정보시스템] 46개 노선 시간표 → 원도심 출발 19시 이후 0회</t>
        </is>
      </c>
    </row>
    <row r="26" ht="30" customHeight="1">
      <c r="B26" s="85" t="inlineStr">
        <is>
          <t>○ ④ 야간 공백: [상가정보] 음식점 3,254곳 좌표 × [현장조사] 영업 종료 시각 → 월영교 1km 주점 0곳·21시 식사 3곳(원도심 1km는 764곳 중 주점 86곳)</t>
        </is>
      </c>
    </row>
    <row r="27" ht="30" customHeight="1">
      <c r="B27" s="85" t="inlineStr">
        <is>
          <t>○ ⑤ 효과 추정: [주민증] 가맹 26곳 이용 건수 회귀(과산포 검정 후 음이항) + [데이터랩] 문화관광축제 56개 방문당 소비 + 체험 가격 27개로 파라미터를 추정하고 몬테카를로 1만 회·민감도 분석으로 효과 범위 계산</t>
        </is>
      </c>
    </row>
    <row r="28" ht="18" customHeight="1">
      <c r="B28" s="85" t="inlineStr">
        <is>
          <t>○ ⑥ 검증·확산: [데이터랩] 239개 시·군 월별 패널로 합성통제 사전 점검(과적합 발견·수정, 최소 검출 효과 +24%), 144개 시·군 4개 지표 전국 진단표</t>
        </is>
      </c>
    </row>
    <row r="29" ht="18" customHeight="1">
      <c r="B29" s="85" t="inlineStr">
        <is>
          <t>&lt; 그림 1 읍면동별 외지인 방문 점유율과 주민증 혜택업체 수(2026년 1~8월) &gt;</t>
        </is>
      </c>
    </row>
    <row r="30" ht="18" customHeight="1">
      <c r="B30" s="86" t="inlineStr">
        <is>
          <t>3) 데이터 활용을 통한 사업 개선 및 적용 사례 * 구체적으로 기입</t>
        </is>
      </c>
      <c r="C30" s="87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</row>
    <row r="31" ht="18" customHeight="1">
      <c r="B31" s="85" t="inlineStr">
        <is>
          <t>○ 디지털관광주민증·영수증 QR 위 3단계 릴레이 「안동 이어드림」: 낮의 원도심 식음 소비를 체험으로, 저녁의 원도심 방문객을 월영교로 잇는다(그림 2)</t>
        </is>
      </c>
    </row>
    <row r="32" ht="18" customHeight="1">
      <c r="B32" s="85" t="inlineStr">
        <is>
          <t>단계 | 운영안(정한 값) | 데이터 근거 |</t>
        </is>
      </c>
    </row>
    <row r="33" ht="30" customHeight="1">
      <c r="B33" s="85" t="inlineStr">
        <is>
          <t>1단계 식음 → 체험 | 원도심 관광 식당(찜닭골목·문화의거리 83곳)에서 영수증 QR 인증 → 체험권(낮: 원도심 인근 체험) | 방문 1위 동에 혜택 0곳. 주민증 앱만으로는 이용률 0.06%. 설문: 유료 체험을 망설이는 이유 중 가격은 14%, 정보·예약·이동이 83% |</t>
        </is>
      </c>
    </row>
    <row r="34" ht="30" customHeight="1">
      <c r="B34" s="85" t="inlineStr">
        <is>
          <t>2단계 야간 이동 | 18:30~21:00 원도심 → 월영교. 관광택시 저녁 재배치(비수기 3~4대), 확대 시 셔틀 | 안동역 막차 21~22시, 19시 이후 버스 0회 |</t>
        </is>
      </c>
    </row>
    <row r="35" ht="30" customHeight="1">
      <c r="B35" s="85" t="inlineStr">
        <is>
          <t>3단계 월영교 | 저녁 체험 = 문보트(완주 혜택으로 두는 안), 21시 이후 식사·주점 팝업(월영야행 부지·입찰 구조 활용) | 21시 식사 3곳·주점 0곳, 저녁 체험은 문보트뿐 |</t>
        </is>
      </c>
    </row>
    <row r="36" ht="18" customHeight="1">
      <c r="B36" s="85" t="inlineStr">
        <is>
          <t>확대 방식 | 참여 식당을 골목별 4묶음으로 나눠 추첨 순서로 순차 개방 | 운영과 효과 검증을 동시에 |</t>
        </is>
      </c>
    </row>
    <row r="37" ht="18" customHeight="1">
      <c r="B37" s="85" t="inlineStr">
        <is>
          <t>○ 정하지 않은 값: 부스 개수·차량 대수(처리량·견적 확보 후). 확인 중: 주민증 조건형 혜택 가능 여부(불가 시 영수증 QR 개방형으로 운영)</t>
        </is>
      </c>
    </row>
    <row r="38" ht="18" customHeight="1">
      <c r="B38" s="85" t="inlineStr">
        <is>
          <t>&lt; 그림 2 이어드림 하루 동선: 낮 체험은 원도심, 저녁 체험은 월영교 문보트 &gt;</t>
        </is>
      </c>
    </row>
    <row r="39" ht="18" customHeight="1">
      <c r="B39" s="86" t="inlineStr">
        <is>
          <t>4) 추진성과 및 기대효과 * 시행 전이므로 분석 성과·조건부 예상 효과·필요 조건·시행 후 평가를 나눠 기재</t>
        </is>
      </c>
      <c r="C39" s="87" t="n"/>
      <c r="D39" s="87" t="n"/>
      <c r="E39" s="87" t="n"/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</row>
    <row r="40" ht="18" customHeight="1">
      <c r="B40" s="85" t="inlineStr">
        <is>
          <t>○ [분석 성과] 운영 시간 창(18:30~21:00), 혜택 배치·야간 공백 진단, 사전 검증계획서, 전국 시·군 자가 진단표(엑셀)</t>
        </is>
      </c>
    </row>
    <row r="41" ht="18" customHeight="1">
      <c r="B41" s="85" t="inlineStr">
        <is>
          <t>○ [조건부 예상 효과] 추정 파라미터로 1만 회 모의실험(운영 8개월, 중앙값, 반사실 차감)</t>
        </is>
      </c>
    </row>
    <row r="42" ht="18" customHeight="1">
      <c r="B42" s="85" t="inlineStr">
        <is>
          <t>지표 | 현재 | 기본안(식당 20곳) | 확대안(83곳) |</t>
        </is>
      </c>
    </row>
    <row r="43" ht="18" customHeight="1">
      <c r="B43" s="85" t="inlineStr">
        <is>
          <t>릴레이 인증(월) | 주민증 이용 888건 | 315건 | 6,604건 |</t>
        </is>
      </c>
    </row>
    <row r="44" ht="18" customHeight="1">
      <c r="B44" s="85" t="inlineStr">
        <is>
          <t>체험 결제(낮 + 저녁) | 주민증 체험 월 약 7건 | 664건 | 13,684건 |</t>
        </is>
      </c>
    </row>
    <row r="45" ht="18" customHeight="1">
      <c r="B45" s="85" t="inlineStr">
        <is>
          <t>저녁 체험(문보트, 연결로만 발생) | 0건 | 107건 | 2,221건 |</t>
        </is>
      </c>
    </row>
    <row r="46" ht="18" customHeight="1">
      <c r="B46" s="85" t="inlineStr">
        <is>
          <t>19시 이후 원도심→월영교 운행 | 0회 | 하루 2회 | 하루 30회(셔틀) |</t>
        </is>
      </c>
    </row>
    <row r="47" ht="18" customHeight="1">
      <c r="B47" s="85" t="inlineStr">
        <is>
          <t>월영교 21시 식사 가능 / 주점 | 3곳 / 0곳 | 11곳 / 8곳 | 11곳 / 8곳 |</t>
        </is>
      </c>
    </row>
    <row r="48" ht="18" customHeight="1">
      <c r="B48" s="85" t="inlineStr">
        <is>
          <t>방문당 체험·문화 소비 | 152.7원 | +0.2% | +4.0%(격차의 22%) |</t>
        </is>
      </c>
    </row>
    <row r="49" ht="18" customHeight="1">
      <c r="B49" s="85" t="inlineStr">
        <is>
          <t>안동 내 추가 소비 | - | 0.19억 원 | 1.03억 원 |</t>
        </is>
      </c>
    </row>
    <row r="50" ht="18" customHeight="1">
      <c r="B50" s="85" t="inlineStr">
        <is>
          <t>그중 단계를 이어야만 생기는 몫 | - | 6% | 21% |</t>
        </is>
      </c>
    </row>
    <row r="51" ht="30" customHeight="1">
      <c r="B51" s="85" t="inlineStr">
        <is>
          <t>○ 예상 효과는 시행 전 조건부 값(구간·가정은 참고자료). 가정 중 결과를 가장 흔드는 체험 결제율·참여율·반사실은 시행 첫 달 QR 인증·체험 결제 기록으로 실측해 갱신</t>
        </is>
      </c>
    </row>
    <row r="52" ht="30" customHeight="1">
      <c r="B52" s="85" t="inlineStr">
        <is>
          <t>○ [필요 조건] 83곳 기준 격차(−16.8%)의 절반을 메우려면 참여 식당 방문객의 5.3%가 인증해야 함(확인된 이용률은 1% 이하, 1%면 격차의 9%) → 성패는 계산대 권유로 인증률을 올리는 데 달렸고 시행 첫 달 인증 기록으로 판정</t>
        </is>
      </c>
    </row>
    <row r="53" ht="30" customHeight="1">
      <c r="B53" s="85" t="inlineStr">
        <is>
          <t>○ [시행 후 평가] 효과는 원인이 생기는 곳에서 재고 증상으로 환산: 참여 식당을 추첨 순서로 열어 체험 전환 효과를 확인(83곳이면 5개월 안에 +50% 효과를 86% 확률로 판정)하고, 그 효과로 체험·문화 소비 격차(−16.8%) 중 메운 비율을 계산하며, 도시 추세는 비슷한 시·군과 비교해 함께 봄</t>
        </is>
      </c>
    </row>
    <row r="54" ht="30" customHeight="1">
      <c r="B54" s="85" t="inlineStr">
        <is>
          <t>○ [파급력] 전국 144개 시·군 진단표로 안동과 같은 유형(체험 소비 하락 + 짧은 숙박) 6곳(영덕·양양·남해·울진·광명·강릉) 도출 → 확산 후보. 주민증을 운영하는 52개 지자체에 같은 구조(혜택 배치 진단 + 시간 창 + 연결 혜택)로 적용 가능</t>
        </is>
      </c>
    </row>
    <row r="55" ht="18" customHeight="1">
      <c r="B55" s="85" t="inlineStr">
        <is>
          <t>* 관련 자료(참고자료 zip): 분석보고서(PDF)·데이터 대시보드(엑셀), 전국 진단표(엑셀), 분석 스크립트</t>
        </is>
      </c>
    </row>
  </sheetData>
  <mergeCells count="51">
    <mergeCell ref="B52:S52"/>
    <mergeCell ref="B21:S21"/>
    <mergeCell ref="B48:S48"/>
    <mergeCell ref="B39:S39"/>
    <mergeCell ref="B11:S11"/>
    <mergeCell ref="B42:S42"/>
    <mergeCell ref="B14:S14"/>
    <mergeCell ref="B17:S17"/>
    <mergeCell ref="B23:S23"/>
    <mergeCell ref="B12:S12"/>
    <mergeCell ref="B8:S8"/>
    <mergeCell ref="B53:S53"/>
    <mergeCell ref="B13:S13"/>
    <mergeCell ref="B38:S38"/>
    <mergeCell ref="B44:S44"/>
    <mergeCell ref="B29:S29"/>
    <mergeCell ref="B19:S19"/>
    <mergeCell ref="B34:S34"/>
    <mergeCell ref="B10:S10"/>
    <mergeCell ref="B28:S28"/>
    <mergeCell ref="B37:S37"/>
    <mergeCell ref="B40:S40"/>
    <mergeCell ref="B9:S9"/>
    <mergeCell ref="B49:S49"/>
    <mergeCell ref="B30:S30"/>
    <mergeCell ref="B15:S15"/>
    <mergeCell ref="B33:S33"/>
    <mergeCell ref="B55:S55"/>
    <mergeCell ref="B24:S24"/>
    <mergeCell ref="B51:S51"/>
    <mergeCell ref="B20:S20"/>
    <mergeCell ref="B36:S36"/>
    <mergeCell ref="B32:S32"/>
    <mergeCell ref="B45:S45"/>
    <mergeCell ref="B41:S41"/>
    <mergeCell ref="B35:S35"/>
    <mergeCell ref="B50:S50"/>
    <mergeCell ref="B26:S26"/>
    <mergeCell ref="B54:S54"/>
    <mergeCell ref="B7:S7"/>
    <mergeCell ref="B25:S25"/>
    <mergeCell ref="B3:S3"/>
    <mergeCell ref="B16:S16"/>
    <mergeCell ref="B47:S47"/>
    <mergeCell ref="B1:S2"/>
    <mergeCell ref="B46:S46"/>
    <mergeCell ref="B22:S22"/>
    <mergeCell ref="B31:S31"/>
    <mergeCell ref="B27:S27"/>
    <mergeCell ref="B43:S43"/>
    <mergeCell ref="B18:S18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S5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방문객 설문 · 방문객이 직접 말한 불편과 의향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팀 온라인 설문 103명(최근 3년 안에 안동 방문 72명, 2026.9.23~24). 응답자 범위와 이동수단을 바꿔 보세요. 불편·부족은 근거로, 의향은 참여율이 아니라 수요의 방향으로만 읽습니다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4" t="inlineStr">
        <is>
          <t>방문객 설문</t>
        </is>
      </c>
      <c r="M5" s="5" t="inlineStr">
        <is>
          <t>데이터 출처</t>
        </is>
      </c>
    </row>
    <row r="6" ht="18" customHeight="1">
      <c r="B6" s="24" t="inlineStr">
        <is>
          <t>응답자 범위 ▼</t>
        </is>
      </c>
      <c r="E6" s="24" t="inlineStr">
        <is>
          <t>이동수단 ▼</t>
        </is>
      </c>
    </row>
    <row r="7" ht="26" customHeight="1">
      <c r="B7" s="25" t="inlineStr">
        <is>
          <t>방문자만</t>
        </is>
      </c>
      <c r="C7" s="26" t="n"/>
      <c r="E7" s="25" t="inlineStr">
        <is>
          <t>전체</t>
        </is>
      </c>
      <c r="F7" s="26" t="n"/>
      <c r="I7" s="88">
        <f>"선택한 응답자 "&amp;'d_설문계산'!$B$3&amp;"명"</f>
        <v/>
      </c>
    </row>
    <row r="9">
      <c r="B9" s="28" t="inlineStr">
        <is>
          <t>시내버스 이용자 중 "불편했다"</t>
        </is>
      </c>
      <c r="C9" s="29" t="n"/>
      <c r="D9" s="29" t="n"/>
      <c r="E9" s="29" t="n"/>
      <c r="F9" s="28" t="inlineStr">
        <is>
          <t>이동이 불편해 월영교 등 야간 명소 포기</t>
        </is>
      </c>
      <c r="G9" s="29" t="n"/>
      <c r="H9" s="29" t="n"/>
      <c r="I9" s="29" t="n"/>
      <c r="J9" s="28" t="inlineStr">
        <is>
          <t>20시 이후 월영교 식당·편의시설 부족</t>
        </is>
      </c>
      <c r="K9" s="29" t="n"/>
      <c r="L9" s="29" t="n"/>
      <c r="M9" s="29" t="n"/>
      <c r="N9" s="40" t="inlineStr">
        <is>
          <t>당일 귀가자 중 20~22시(막차) 귀가</t>
        </is>
      </c>
      <c r="O9" s="41" t="n"/>
      <c r="P9" s="41" t="n"/>
      <c r="Q9" s="41" t="n"/>
    </row>
    <row r="10">
      <c r="B10" s="89">
        <f>IFERROR(COUNTIFS('d_설문'!$A$2:$A$104,'d_설문계산'!$B$1,'d_설문'!$B$2:$B$104,'d_설문계산'!$B$2,'d_설문'!$C$2:$C$104,1,'d_설문'!$D$2:$D$104,"불편했다")/COUNTIFS('d_설문'!$A$2:$A$104,'d_설문계산'!$B$1,'d_설문'!$B$2:$B$104,'d_설문계산'!$B$2,'d_설문'!$C$2:$C$104,1),"해당 없음")</f>
        <v/>
      </c>
      <c r="C10" s="12" t="n"/>
      <c r="D10" s="12" t="n"/>
      <c r="E10" s="12" t="n"/>
      <c r="F10" s="89">
        <f>IFERROR(COUNTIFS('d_설문'!$A$2:$A$104,'d_설문계산'!$B$1,'d_설문'!$B$2:$B$104,'d_설문계산'!$B$2,'d_설문'!$I$2:$I$104,1,'d_설문'!$F$2:$F$104,1)/COUNTIFS('d_설문'!$A$2:$A$104,'d_설문계산'!$B$1,'d_설문'!$B$2:$B$104,'d_설문계산'!$B$2,'d_설문'!$I$2:$I$104,1),"해당 없음")</f>
        <v/>
      </c>
      <c r="G10" s="12" t="n"/>
      <c r="H10" s="12" t="n"/>
      <c r="I10" s="12" t="n"/>
      <c r="J10" s="89">
        <f>IFERROR(COUNTIFS('d_설문'!$A$2:$A$104,'d_설문계산'!$B$1,'d_설문'!$B$2:$B$104,'d_설문계산'!$B$2,'d_설문'!$J$2:$J$104,"부족")/COUNTIFS('d_설문'!$A$2:$A$104,'d_설문계산'!$B$1,'d_설문'!$B$2:$B$104,'d_설문계산'!$B$2,'d_설문'!$J$2:$J$104,"&lt;&gt;미응답"),"해당 없음")</f>
        <v/>
      </c>
      <c r="K10" s="12" t="n"/>
      <c r="L10" s="12" t="n"/>
      <c r="M10" s="12" t="n"/>
      <c r="N10" s="43">
        <f>IFERROR(COUNTIFS('d_설문'!$A$2:$A$104,'d_설문계산'!$B$1,'d_설문'!$B$2:$B$104,'d_설문계산'!$B$2,'d_설문'!$L$2:$L$104,"20-22시(막차)")/COUNTIFS('d_설문'!$A$2:$A$104,'d_설문계산'!$B$1,'d_설문'!$B$2:$B$104,'d_설문계산'!$B$2,'d_설문'!$L$2:$L$104,"&lt;&gt;미응답",'d_설문'!$L$2:$L$104,"&lt;&gt;숙박"),"해당 없음")</f>
        <v/>
      </c>
      <c r="O10" s="12" t="n"/>
      <c r="P10" s="12" t="n"/>
      <c r="Q10" s="12" t="n"/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B12" s="32">
        <f>"주 이동수단이 시내버스인 사람 중 "&amp;COUNTIFS('d_설문'!$A$2:$A$104,'d_설문계산'!$B$1,'d_설문'!$B$2:$B$104,'d_설문계산'!$B$2,'d_설문'!$C$2:$C$104,1,'d_설문'!$D$2:$D$104,"불편했다")&amp;"명 / "&amp;COUNTIFS('d_설문'!$A$2:$A$104,'d_설문계산'!$B$1,'d_설문'!$B$2:$B$104,'d_설문계산'!$B$2,'d_설문'!$C$2:$C$104,1)&amp;"명"</f>
        <v/>
      </c>
      <c r="C12" s="12" t="n"/>
      <c r="D12" s="12" t="n"/>
      <c r="E12" s="12" t="n"/>
      <c r="F12" s="32">
        <f>"포기한 곳 문항 응답자 중 "&amp;COUNTIFS('d_설문'!$A$2:$A$104,'d_설문계산'!$B$1,'d_설문'!$B$2:$B$104,'d_설문계산'!$B$2,'d_설문'!$I$2:$I$104,1,'d_설문'!$F$2:$F$104,1)&amp;"명 / "&amp;COUNTIFS('d_설문'!$A$2:$A$104,'d_설문계산'!$B$1,'d_설문'!$B$2:$B$104,'d_설문계산'!$B$2,'d_설문'!$I$2:$I$104,1)&amp;"명"</f>
        <v/>
      </c>
      <c r="G12" s="12" t="n"/>
      <c r="H12" s="12" t="n"/>
      <c r="I12" s="12" t="n"/>
      <c r="J12" s="32">
        <f>"부족·매우 부족 "&amp;COUNTIFS('d_설문'!$A$2:$A$104,'d_설문계산'!$B$1,'d_설문'!$B$2:$B$104,'d_설문계산'!$B$2,'d_설문'!$J$2:$J$104,"부족")&amp;"명 / "&amp;COUNTIFS('d_설문'!$A$2:$A$104,'d_설문계산'!$B$1,'d_설문'!$B$2:$B$104,'d_설문계산'!$B$2,'d_설문'!$J$2:$J$104,"&lt;&gt;미응답")&amp;"명"</f>
        <v/>
      </c>
      <c r="K12" s="12" t="n"/>
      <c r="L12" s="12" t="n"/>
      <c r="M12" s="12" t="n"/>
      <c r="N12" s="32">
        <f>"숙박자 제외 "&amp;COUNTIFS('d_설문'!$A$2:$A$104,'d_설문계산'!$B$1,'d_설문'!$B$2:$B$104,'d_설문계산'!$B$2,'d_설문'!$L$2:$L$104,"20-22시(막차)")&amp;"명 / "&amp;COUNTIFS('d_설문'!$A$2:$A$104,'d_설문계산'!$B$1,'d_설문'!$B$2:$B$104,'d_설문계산'!$B$2,'d_설문'!$L$2:$L$104,"&lt;&gt;미응답",'d_설문'!$L$2:$L$104,"&lt;&gt;숙박")&amp;"명"</f>
        <v/>
      </c>
      <c r="O12" s="12" t="n"/>
      <c r="P12" s="12" t="n"/>
      <c r="Q12" s="12" t="n"/>
    </row>
    <row r="49" ht="32" customHeight="1">
      <c r="B49" s="37" t="inlineStr">
        <is>
          <t>이동수단 보정: 응답한 방문자 중 차 없는 사람이 46%로 실제(철도공사 추정 철도+버스 10.5%)보다 많다. 10.5 : 89.5로 다시 가중하면 긍정(있다+매우 있다) 비율은 체험 쿠폰 76% · 셔틀 70%(차 없음 94%, 자가용 67%) · 팝업 76% · 축제 혜택 78%.</t>
        </is>
      </c>
    </row>
    <row r="50" ht="44" customHeight="1">
      <c r="B50" s="37" t="inlineStr">
        <is>
          <t>읽는 법: "불편했다·부족했다·막차에 귀가"는 방문 경험이라 기존 데이터(112번 막차 18:45, 월영교 1km 주점 0곳, 안동역 막차 21~22시)를 뒷받침하는 근거로 쓴다. "이용하겠다"는 의향이라 실제 참여율로 쓰지 않는다. 기대효과 모의실험의 체험 결제율 r(평균 25%)은 그대로 두고, "매우 있다" 비율을 상한 참고로만 본다. 가격 때문에 망설인다는 응답은 14%뿐이라 1단계 혜택은 할인 폭보다 체험 정보·예약·동선을 잇는 데 무게를 둔다.</t>
        </is>
      </c>
    </row>
    <row r="51" ht="30" customHeight="1">
      <c r="B51" s="38" t="inlineStr">
        <is>
          <t>출처: 팀 온라인 설문(구글폼, 2026-09-23~24, 응답 103명, 편의 표본, 인구통계·개인정보 문항 없음). 안 가 본 응답자도 뒤 문항에 답해 경험 문항은 '방문자만'으로 보는 것이 기본. 정제 scripts/설문_정제.py · 집계 scripts/설문_분석.py</t>
        </is>
      </c>
    </row>
  </sheetData>
  <mergeCells count="20">
    <mergeCell ref="B9:E9"/>
    <mergeCell ref="B7:C7"/>
    <mergeCell ref="F9:I9"/>
    <mergeCell ref="N9:Q9"/>
    <mergeCell ref="J12:M12"/>
    <mergeCell ref="I7:M7"/>
    <mergeCell ref="B49:S49"/>
    <mergeCell ref="B10:E11"/>
    <mergeCell ref="N10:Q11"/>
    <mergeCell ref="B12:E12"/>
    <mergeCell ref="J9:M9"/>
    <mergeCell ref="B51:S51"/>
    <mergeCell ref="F12:I12"/>
    <mergeCell ref="N12:Q12"/>
    <mergeCell ref="B50:S50"/>
    <mergeCell ref="B3:S3"/>
    <mergeCell ref="E7:F7"/>
    <mergeCell ref="B1:S2"/>
    <mergeCell ref="J10:M11"/>
    <mergeCell ref="F10:I11"/>
  </mergeCells>
  <dataValidations count="2">
    <dataValidation sqref="B7" showDropDown="0" showInputMessage="0" showErrorMessage="0" allowBlank="0" error="목록에서 고르세요" type="list">
      <formula1>"방문자만,전체"</formula1>
    </dataValidation>
    <dataValidation sqref="E7" showDropDown="0" showInputMessage="0" showErrorMessage="0" allowBlank="0" error="목록에서 고르세요" type="list">
      <formula1>"전체,자가용·렌터카,차 없음"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  <drawing xmlns:r="http://schemas.openxmlformats.org/officeDocument/2006/relationships" r:id="rId13"/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1:S2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40" customWidth="1" min="3" max="3"/>
    <col width="30" customWidth="1" min="4" max="4"/>
    <col width="14" customWidth="1" min="5" max="5"/>
    <col width="30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2" customHeight="1">
      <c r="B1" s="1" t="inlineStr">
        <is>
          <t>데이터 출처 · 무엇을 어디에 썼나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2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4" customHeight="1">
      <c r="B3" s="3" t="inlineStr">
        <is>
          <t>한국관광 데이터랩 8종 + 타분야 7종 + 팀 현장 확인(월영교 영업 종료) + 팀 온라인 설문. 모든 수치는 분석 스크립트로 다시 계산할 수 있다</t>
        </is>
      </c>
    </row>
    <row r="5" ht="24" customHeight="1">
      <c r="B5" s="5" t="inlineStr">
        <is>
          <t>홈</t>
        </is>
      </c>
      <c r="C5" s="5" t="inlineStr">
        <is>
          <t>문제</t>
        </is>
      </c>
      <c r="D5" s="5" t="inlineStr">
        <is>
          <t>혜택 배치</t>
        </is>
      </c>
      <c r="E5" s="5" t="inlineStr">
        <is>
          <t>운영 시간</t>
        </is>
      </c>
      <c r="F5" s="5" t="inlineStr">
        <is>
          <t>버스(BIS)</t>
        </is>
      </c>
      <c r="G5" s="5" t="inlineStr">
        <is>
          <t>월영교 야간</t>
        </is>
      </c>
      <c r="H5" s="5" t="inlineStr">
        <is>
          <t>기대효과</t>
        </is>
      </c>
      <c r="I5" s="5" t="inlineStr">
        <is>
          <t>효과 평가</t>
        </is>
      </c>
      <c r="J5" s="5" t="inlineStr">
        <is>
          <t>전국 진단</t>
        </is>
      </c>
      <c r="K5" s="5" t="inlineStr">
        <is>
          <t>서식4</t>
        </is>
      </c>
      <c r="L5" s="5" t="inlineStr">
        <is>
          <t>방문객 설문</t>
        </is>
      </c>
      <c r="M5" s="4" t="inlineStr">
        <is>
          <t>데이터 출처</t>
        </is>
      </c>
    </row>
    <row r="7">
      <c r="B7" s="20" t="inlineStr">
        <is>
          <t>구분</t>
        </is>
      </c>
      <c r="C7" s="20" t="inlineStr">
        <is>
          <t>데이터</t>
        </is>
      </c>
      <c r="D7" s="20" t="inlineStr">
        <is>
          <t>제공처·코드</t>
        </is>
      </c>
      <c r="E7" s="20" t="inlineStr">
        <is>
          <t>기간</t>
        </is>
      </c>
      <c r="F7" s="20" t="inlineStr">
        <is>
          <t>쓴 화면</t>
        </is>
      </c>
    </row>
    <row r="8">
      <c r="B8" s="21" t="inlineStr">
        <is>
          <t>데이터랩</t>
        </is>
      </c>
      <c r="C8" s="21" t="inlineStr">
        <is>
          <t>외지인 신용카드 관광소비(업종 중분류)</t>
        </is>
      </c>
      <c r="D8" s="21" t="inlineStr">
        <is>
          <t>BDT_02_01_003</t>
        </is>
      </c>
      <c r="E8" s="21" t="inlineStr">
        <is>
          <t>2019~2026</t>
        </is>
      </c>
      <c r="F8" s="21" t="inlineStr">
        <is>
          <t>문제, 효과 평가, 전국 진단</t>
        </is>
      </c>
    </row>
    <row r="9">
      <c r="B9" s="21" t="inlineStr">
        <is>
          <t>데이터랩</t>
        </is>
      </c>
      <c r="C9" s="21" t="inlineStr">
        <is>
          <t>방문자 수 성별·연령·요일·시간대 교차표(외지인)</t>
        </is>
      </c>
      <c r="D9" s="21" t="inlineStr">
        <is>
          <t>BDT_01_01_006</t>
        </is>
      </c>
      <c r="E9" s="21" t="inlineStr">
        <is>
          <t>2019~2026</t>
        </is>
      </c>
      <c r="F9" s="21" t="inlineStr">
        <is>
          <t>문제, 기대효과, 전국 진단</t>
        </is>
      </c>
    </row>
    <row r="10">
      <c r="B10" s="21" t="inlineStr">
        <is>
          <t>데이터랩</t>
        </is>
      </c>
      <c r="C10" s="21" t="inlineStr">
        <is>
          <t>읍면동별 외지인 방문자 수</t>
        </is>
      </c>
      <c r="D10" s="21" t="inlineStr">
        <is>
          <t>BDT_01_01_005_1</t>
        </is>
      </c>
      <c r="E10" s="21" t="inlineStr">
        <is>
          <t>2018~2026</t>
        </is>
      </c>
      <c r="F10" s="21" t="inlineStr">
        <is>
          <t>혜택 배치, 기대효과</t>
        </is>
      </c>
    </row>
    <row r="11">
      <c r="B11" s="21" t="inlineStr">
        <is>
          <t>데이터랩</t>
        </is>
      </c>
      <c r="C11" s="21" t="inlineStr">
        <is>
          <t>평균 숙박일수</t>
        </is>
      </c>
      <c r="D11" s="21" t="inlineStr">
        <is>
          <t>LN_02_01_013</t>
        </is>
      </c>
      <c r="E11" s="21" t="inlineStr">
        <is>
          <t>2025</t>
        </is>
      </c>
      <c r="F11" s="21" t="inlineStr">
        <is>
          <t>전국 진단</t>
        </is>
      </c>
    </row>
    <row r="12">
      <c r="B12" s="21" t="inlineStr">
        <is>
          <t>데이터랩</t>
        </is>
      </c>
      <c r="C12" s="21" t="inlineStr">
        <is>
          <t>관심관광지·목적지 검색(내비)</t>
        </is>
      </c>
      <c r="D12" s="21" t="inlineStr">
        <is>
          <t>LN_03_01_037 · BDT_03_01_003_1</t>
        </is>
      </c>
      <c r="E12" s="21" t="inlineStr">
        <is>
          <t>2018~2026</t>
        </is>
      </c>
      <c r="F12" s="21" t="inlineStr">
        <is>
          <t>문제(하회마을 검색 비중)</t>
        </is>
      </c>
    </row>
    <row r="13">
      <c r="B13" s="21" t="inlineStr">
        <is>
          <t>데이터랩</t>
        </is>
      </c>
      <c r="C13" s="21" t="inlineStr">
        <is>
          <t>야간관광 현황(야간 검색·방문)</t>
        </is>
      </c>
      <c r="D13" s="21" t="inlineStr">
        <is>
          <t>BY_TH_NIGHT_TOUR</t>
        </is>
      </c>
      <c r="E13" s="21" t="inlineStr">
        <is>
          <t>2024~2026</t>
        </is>
      </c>
      <c r="F13" s="21" t="inlineStr">
        <is>
          <t>월영교, 기대효과(완주율)</t>
        </is>
      </c>
    </row>
    <row r="14">
      <c r="B14" s="21" t="inlineStr">
        <is>
          <t>데이터랩</t>
        </is>
      </c>
      <c r="C14" s="21" t="inlineStr">
        <is>
          <t>축제 방문자·관광소비</t>
        </is>
      </c>
      <c r="D14" s="21" t="inlineStr">
        <is>
          <t>FE_01_01_005 · 007</t>
        </is>
      </c>
      <c r="E14" s="21" t="inlineStr">
        <is>
          <t>2025</t>
        </is>
      </c>
      <c r="F14" s="21" t="inlineStr">
        <is>
          <t>기대효과(팝업 객단가)</t>
        </is>
      </c>
    </row>
    <row r="15">
      <c r="B15" s="21" t="inlineStr">
        <is>
          <t>데이터랩</t>
        </is>
      </c>
      <c r="C15" s="21" t="inlineStr">
        <is>
          <t>지역별 관광지출액(강남동 외지인)</t>
        </is>
      </c>
      <c r="D15" s="21" t="inlineStr">
        <is>
          <t>화면 전사</t>
        </is>
      </c>
      <c r="E15" s="21" t="inlineStr">
        <is>
          <t>2023~2026</t>
        </is>
      </c>
      <c r="F15" s="21" t="inlineStr">
        <is>
          <t>기대효과, 월영야행 사건연구</t>
        </is>
      </c>
    </row>
    <row r="16">
      <c r="B16" s="21" t="inlineStr">
        <is>
          <t>타분야</t>
        </is>
      </c>
      <c r="C16" s="21" t="inlineStr">
        <is>
          <t>안동역 시간대별 승하차(이음·새마을·무궁화)</t>
        </is>
      </c>
      <c r="D16" s="21" t="inlineStr">
        <is>
          <t>코레일(팀원 취합)</t>
        </is>
      </c>
      <c r="E16" s="21" t="inlineStr">
        <is>
          <t>2024.1~2026.8</t>
        </is>
      </c>
      <c r="F16" s="21" t="inlineStr">
        <is>
          <t>운영 시간</t>
        </is>
      </c>
    </row>
    <row r="17">
      <c r="B17" s="21" t="inlineStr">
        <is>
          <t>타분야</t>
        </is>
      </c>
      <c r="C17" s="21" t="inlineStr">
        <is>
          <t>8대 도시(안동) 관광 형태 분석(가명결합)</t>
        </is>
      </c>
      <c r="D17" s="21" t="inlineStr">
        <is>
          <t>한국철도공사</t>
        </is>
      </c>
      <c r="E17" s="21" t="inlineStr">
        <is>
          <t>2022.4~6</t>
        </is>
      </c>
      <c r="F17" s="21" t="inlineStr">
        <is>
          <t>월영교, 기대효과(완주율)</t>
        </is>
      </c>
    </row>
    <row r="18">
      <c r="B18" s="21" t="inlineStr">
        <is>
          <t>타분야</t>
        </is>
      </c>
      <c r="C18" s="21" t="inlineStr">
        <is>
          <t>상가(상권)정보 음식점 3,254곳</t>
        </is>
      </c>
      <c r="D18" s="21" t="inlineStr">
        <is>
          <t>소상공인시장진흥공단</t>
        </is>
      </c>
      <c r="E18" s="21" t="inlineStr">
        <is>
          <t>2026.6</t>
        </is>
      </c>
      <c r="F18" s="21" t="inlineStr">
        <is>
          <t>혜택 배치, 월영교</t>
        </is>
      </c>
    </row>
    <row r="19">
      <c r="B19" s="21" t="inlineStr">
        <is>
          <t>타분야</t>
        </is>
      </c>
      <c r="C19" s="21" t="inlineStr">
        <is>
          <t>디지털관광주민증 혜택업체·이용 건수</t>
        </is>
      </c>
      <c r="D19" s="21" t="inlineStr">
        <is>
          <t>안동시 정보공개청구</t>
        </is>
      </c>
      <c r="E19" s="21" t="inlineStr">
        <is>
          <t>2024.6~2026.8</t>
        </is>
      </c>
      <c r="F19" s="21" t="inlineStr">
        <is>
          <t>혜택 배치, 기대효과</t>
        </is>
      </c>
    </row>
    <row r="20">
      <c r="B20" s="21" t="inlineStr">
        <is>
          <t>타분야</t>
        </is>
      </c>
      <c r="C20" s="21" t="inlineStr">
        <is>
          <t>주민증 가맹점별 이용 표시</t>
        </is>
      </c>
      <c r="D20" s="21" t="inlineStr">
        <is>
          <t>한국관광공사 주민증 누리집</t>
        </is>
      </c>
      <c r="E20" s="21" t="inlineStr">
        <is>
          <t>2026-09-21</t>
        </is>
      </c>
      <c r="F20" s="21" t="inlineStr">
        <is>
          <t>혜택 배치, 기대효과(회귀)</t>
        </is>
      </c>
    </row>
    <row r="21">
      <c r="B21" s="21" t="inlineStr">
        <is>
          <t>타분야</t>
        </is>
      </c>
      <c r="C21" s="21" t="inlineStr">
        <is>
          <t>주요관광지점 입장객</t>
        </is>
      </c>
      <c r="D21" s="21" t="inlineStr">
        <is>
          <t>관광지식정보시스템</t>
        </is>
      </c>
      <c r="E21" s="21" t="inlineStr">
        <is>
          <t>2023~2026.6</t>
        </is>
      </c>
      <c r="F21" s="21" t="inlineStr">
        <is>
          <t>기대효과(하회마을 이용률)</t>
        </is>
      </c>
    </row>
    <row r="22">
      <c r="B22" s="21" t="inlineStr">
        <is>
          <t>타분야</t>
        </is>
      </c>
      <c r="C22" s="21" t="inlineStr">
        <is>
          <t>시내버스 시간표·노선·정류장</t>
        </is>
      </c>
      <c r="D22" s="21" t="inlineStr">
        <is>
          <t>안동시 버스정보시스템</t>
        </is>
      </c>
      <c r="E22" s="21" t="inlineStr">
        <is>
          <t>2026-09-22</t>
        </is>
      </c>
      <c r="F22" s="21" t="inlineStr">
        <is>
          <t>버스(BIS)</t>
        </is>
      </c>
    </row>
    <row r="23">
      <c r="B23" s="21" t="inlineStr">
        <is>
          <t>현장</t>
        </is>
      </c>
      <c r="C23" s="21" t="inlineStr">
        <is>
          <t>월영교 1km 음식점 영업 종료</t>
        </is>
      </c>
      <c r="D23" s="21" t="inlineStr">
        <is>
          <t>팀 현장 확인</t>
        </is>
      </c>
      <c r="E23" s="21" t="inlineStr">
        <is>
          <t>2026-09</t>
        </is>
      </c>
      <c r="F23" s="21" t="inlineStr">
        <is>
          <t>월영교</t>
        </is>
      </c>
    </row>
    <row r="24">
      <c r="B24" s="21" t="inlineStr">
        <is>
          <t>설문</t>
        </is>
      </c>
      <c r="C24" s="21" t="inlineStr">
        <is>
          <t>팀 온라인 설문 103명(방문 경험 72명)</t>
        </is>
      </c>
      <c r="D24" s="21" t="inlineStr">
        <is>
          <t>구글폼(팀 직접)</t>
        </is>
      </c>
      <c r="E24" s="21" t="inlineStr">
        <is>
          <t>2026-09-23~24</t>
        </is>
      </c>
      <c r="F24" s="21" t="inlineStr">
        <is>
          <t>방문객 설문, 혜택 배치, 운영 시간, 버스, 월영교</t>
        </is>
      </c>
    </row>
    <row r="25">
      <c r="B25" s="21" t="inlineStr">
        <is>
          <t>전화</t>
        </is>
      </c>
      <c r="C25" s="21" t="inlineStr">
        <is>
          <t>관광택시 운행 관행 · 월영야행 부지</t>
        </is>
      </c>
      <c r="D25" s="21" t="inlineStr">
        <is>
          <t>안동시관광협의회 · 한국정신문화재단</t>
        </is>
      </c>
      <c r="E25" s="21" t="inlineStr">
        <is>
          <t>2026-09-22</t>
        </is>
      </c>
      <c r="F25" s="21" t="inlineStr">
        <is>
          <t>기대효과, 월영교</t>
        </is>
      </c>
    </row>
    <row r="27" ht="34" customHeight="1">
      <c r="B27" s="37" t="inlineStr">
        <is>
          <t>분석 스크립트(저장소 scripts/): 교수브리핑_수치.py · 이어드림_파라미터추정.py · 이어드림_시뮬레이션.py · 이어드림_사후검증_패널.py · 이어드림_사후검증_합성통제.py · 이어드림_순차도입_검정력.py · 전국진단표.py · 설문_정제.py · 설문_분석.py · 교수님_통합대시보드.py</t>
        </is>
      </c>
    </row>
  </sheetData>
  <mergeCells count="3">
    <mergeCell ref="B3:S3"/>
    <mergeCell ref="B1:S2"/>
    <mergeCell ref="B27:S27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</hyperlinks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시군</t>
        </is>
      </c>
      <c r="B1" s="90" t="inlineStr">
        <is>
          <t>방문_2024</t>
        </is>
      </c>
      <c r="C1" s="90" t="inlineStr">
        <is>
          <t>방문_2026</t>
        </is>
      </c>
      <c r="D1" s="90" t="inlineStr">
        <is>
          <t>관광소비_방문당_2024</t>
        </is>
      </c>
      <c r="E1" s="90" t="inlineStr">
        <is>
          <t>관광소비_방문당_2026</t>
        </is>
      </c>
      <c r="F1" s="90" t="inlineStr">
        <is>
          <t>체험문화_2024</t>
        </is>
      </c>
      <c r="G1" s="90" t="inlineStr">
        <is>
          <t>체험문화_2026</t>
        </is>
      </c>
      <c r="H1" s="90" t="inlineStr">
        <is>
          <t>방문_변화율</t>
        </is>
      </c>
      <c r="I1" s="90" t="inlineStr">
        <is>
          <t>관광소비_변화율</t>
        </is>
      </c>
      <c r="J1" s="90" t="inlineStr">
        <is>
          <t>체험문화_변화율</t>
        </is>
      </c>
      <c r="L1" t="inlineStr">
        <is>
          <t>전체</t>
        </is>
      </c>
      <c r="M1" t="inlineStr">
        <is>
          <t>안동</t>
        </is>
      </c>
      <c r="N1" t="inlineStr">
        <is>
          <t>선택</t>
        </is>
      </c>
    </row>
    <row r="2">
      <c r="A2" t="inlineStr">
        <is>
          <t>울진군</t>
        </is>
      </c>
      <c r="B2" t="n">
        <v>5373040</v>
      </c>
      <c r="C2" t="n">
        <v>5814482</v>
      </c>
      <c r="D2" t="n">
        <v>12158.79204323809</v>
      </c>
      <c r="E2" t="n">
        <v>14386.69154019223</v>
      </c>
      <c r="F2" t="n">
        <v>267.8971308607418</v>
      </c>
      <c r="G2" t="n">
        <v>123.4522696948756</v>
      </c>
      <c r="H2" t="n">
        <v>0.0821587034527939</v>
      </c>
      <c r="I2" t="n">
        <v>0.183233621319574</v>
      </c>
      <c r="J2" t="n">
        <v>-0.5391803215725793</v>
      </c>
      <c r="L2">
        <f>J2</f>
        <v/>
      </c>
      <c r="M2">
        <f>IF(A2="안동시",J2,"")</f>
        <v/>
      </c>
      <c r="N2">
        <f>IF(A2='1_문제'!$B$7,J2,"")</f>
        <v/>
      </c>
    </row>
    <row r="3">
      <c r="A3" t="inlineStr">
        <is>
          <t>남해군</t>
        </is>
      </c>
      <c r="B3" t="n">
        <v>5683426</v>
      </c>
      <c r="C3" t="n">
        <v>6132203</v>
      </c>
      <c r="D3" t="n">
        <v>11352.57976438859</v>
      </c>
      <c r="E3" t="n">
        <v>13021.5638653841</v>
      </c>
      <c r="F3" t="n">
        <v>242.1229730095896</v>
      </c>
      <c r="G3" t="n">
        <v>116.0317099743763</v>
      </c>
      <c r="H3" t="n">
        <v>0.07896240753376579</v>
      </c>
      <c r="I3" t="n">
        <v>0.1470136423291976</v>
      </c>
      <c r="J3" t="n">
        <v>-0.5207736443506307</v>
      </c>
      <c r="L3">
        <f>J3</f>
        <v/>
      </c>
      <c r="M3">
        <f>IF(A3="안동시",J3,"")</f>
        <v/>
      </c>
      <c r="N3">
        <f>IF(A3='1_문제'!$B$7,J3,"")</f>
        <v/>
      </c>
    </row>
    <row r="4">
      <c r="A4" t="inlineStr">
        <is>
          <t>진안군</t>
        </is>
      </c>
      <c r="B4" t="n">
        <v>3191290</v>
      </c>
      <c r="C4" t="n">
        <v>3319211</v>
      </c>
      <c r="D4" t="n">
        <v>9001.551723597668</v>
      </c>
      <c r="E4" t="n">
        <v>10039.13490284287</v>
      </c>
      <c r="F4" t="n">
        <v>37.72612329183497</v>
      </c>
      <c r="G4" t="n">
        <v>22.08898440020836</v>
      </c>
      <c r="H4" t="n">
        <v>0.0400844172732657</v>
      </c>
      <c r="I4" t="n">
        <v>0.1152671462771435</v>
      </c>
      <c r="J4" t="n">
        <v>-0.4144910085423735</v>
      </c>
      <c r="L4">
        <f>J4</f>
        <v/>
      </c>
      <c r="M4">
        <f>IF(A4="안동시",J4,"")</f>
        <v/>
      </c>
      <c r="N4">
        <f>IF(A4='1_문제'!$B$7,J4,"")</f>
        <v/>
      </c>
    </row>
    <row r="5">
      <c r="A5" t="inlineStr">
        <is>
          <t>성주군</t>
        </is>
      </c>
      <c r="B5" t="n">
        <v>4996993</v>
      </c>
      <c r="C5" t="n">
        <v>5165392</v>
      </c>
      <c r="D5" t="n">
        <v>26324.34085859236</v>
      </c>
      <c r="E5" t="n">
        <v>25992.89250457661</v>
      </c>
      <c r="F5" t="n">
        <v>86.6831312351248</v>
      </c>
      <c r="G5" t="n">
        <v>51.22805781245644</v>
      </c>
      <c r="H5" t="n">
        <v>0.0337000672204264</v>
      </c>
      <c r="I5" t="n">
        <v>-0.0125909459916281</v>
      </c>
      <c r="J5" t="n">
        <v>-0.4090192972667056</v>
      </c>
      <c r="L5">
        <f>J5</f>
        <v/>
      </c>
      <c r="M5">
        <f>IF(A5="안동시",J5,"")</f>
        <v/>
      </c>
      <c r="N5">
        <f>IF(A5='1_문제'!$B$7,J5,"")</f>
        <v/>
      </c>
    </row>
    <row r="6">
      <c r="A6" t="inlineStr">
        <is>
          <t>인제군</t>
        </is>
      </c>
      <c r="B6" t="n">
        <v>5809011</v>
      </c>
      <c r="C6" t="n">
        <v>8035452</v>
      </c>
      <c r="D6" t="n">
        <v>12794.3847928675</v>
      </c>
      <c r="E6" t="n">
        <v>10020.42311994397</v>
      </c>
      <c r="F6" t="n">
        <v>161.7518025013208</v>
      </c>
      <c r="G6" t="n">
        <v>100.1331350121935</v>
      </c>
      <c r="H6" t="n">
        <v>0.3832736760181725</v>
      </c>
      <c r="I6" t="n">
        <v>-0.2168108680356346</v>
      </c>
      <c r="J6" t="n">
        <v>-0.3809457856806522</v>
      </c>
      <c r="L6">
        <f>J6</f>
        <v/>
      </c>
      <c r="M6">
        <f>IF(A6="안동시",J6,"")</f>
        <v/>
      </c>
      <c r="N6">
        <f>IF(A6='1_문제'!$B$7,J6,"")</f>
        <v/>
      </c>
    </row>
    <row r="7">
      <c r="A7" t="inlineStr">
        <is>
          <t>완주군</t>
        </is>
      </c>
      <c r="B7" t="n">
        <v>15365622</v>
      </c>
      <c r="C7" t="n">
        <v>15381299</v>
      </c>
      <c r="D7" t="n">
        <v>12488.01148433822</v>
      </c>
      <c r="E7" t="n">
        <v>13391.83186023495</v>
      </c>
      <c r="F7" t="n">
        <v>205.9976485169295</v>
      </c>
      <c r="G7" t="n">
        <v>134.1299587245525</v>
      </c>
      <c r="H7" t="n">
        <v>0.0010202645880523</v>
      </c>
      <c r="I7" t="n">
        <v>0.0723750436192547</v>
      </c>
      <c r="J7" t="n">
        <v>-0.3488762629563257</v>
      </c>
      <c r="L7">
        <f>J7</f>
        <v/>
      </c>
      <c r="M7">
        <f>IF(A7="안동시",J7,"")</f>
        <v/>
      </c>
      <c r="N7">
        <f>IF(A7='1_문제'!$B$7,J7,"")</f>
        <v/>
      </c>
    </row>
    <row r="8">
      <c r="A8" t="inlineStr">
        <is>
          <t>영주시</t>
        </is>
      </c>
      <c r="B8" t="n">
        <v>5916900</v>
      </c>
      <c r="C8" t="n">
        <v>6115623</v>
      </c>
      <c r="D8" t="n">
        <v>12632.25726309385</v>
      </c>
      <c r="E8" t="n">
        <v>12738.32952096622</v>
      </c>
      <c r="F8" t="n">
        <v>128.0630059659619</v>
      </c>
      <c r="G8" t="n">
        <v>90.94478191346982</v>
      </c>
      <c r="H8" t="n">
        <v>0.0335856614105358</v>
      </c>
      <c r="I8" t="n">
        <v>0.008396936166133099</v>
      </c>
      <c r="J8" t="n">
        <v>-0.2898434545754595</v>
      </c>
      <c r="L8">
        <f>J8</f>
        <v/>
      </c>
      <c r="M8">
        <f>IF(A8="안동시",J8,"")</f>
        <v/>
      </c>
      <c r="N8">
        <f>IF(A8='1_문제'!$B$7,J8,"")</f>
        <v/>
      </c>
    </row>
    <row r="9">
      <c r="A9" t="inlineStr">
        <is>
          <t>음성군</t>
        </is>
      </c>
      <c r="B9" t="n">
        <v>11779580</v>
      </c>
      <c r="C9" t="n">
        <v>12805374</v>
      </c>
      <c r="D9" t="n">
        <v>27202.71299995416</v>
      </c>
      <c r="E9" t="n">
        <v>24809.02720998231</v>
      </c>
      <c r="F9" t="n">
        <v>249.5218844814501</v>
      </c>
      <c r="G9" t="n">
        <v>179.6801873963228</v>
      </c>
      <c r="H9" t="n">
        <v>0.087082391732133</v>
      </c>
      <c r="I9" t="n">
        <v>-0.08799437725111769</v>
      </c>
      <c r="J9" t="n">
        <v>-0.279902090473028</v>
      </c>
      <c r="L9">
        <f>J9</f>
        <v/>
      </c>
      <c r="M9">
        <f>IF(A9="안동시",J9,"")</f>
        <v/>
      </c>
      <c r="N9">
        <f>IF(A9='1_문제'!$B$7,J9,"")</f>
        <v/>
      </c>
    </row>
    <row r="10">
      <c r="A10" t="inlineStr">
        <is>
          <t>예산군</t>
        </is>
      </c>
      <c r="B10" t="n">
        <v>9821603</v>
      </c>
      <c r="C10" t="n">
        <v>10981851</v>
      </c>
      <c r="D10" t="n">
        <v>16793.37100064012</v>
      </c>
      <c r="E10" t="n">
        <v>17610.41294404741</v>
      </c>
      <c r="F10" t="n">
        <v>155.630399640466</v>
      </c>
      <c r="G10" t="n">
        <v>112.1890107596616</v>
      </c>
      <c r="H10" t="n">
        <v>0.118132243789532</v>
      </c>
      <c r="I10" t="n">
        <v>0.0486526465339298</v>
      </c>
      <c r="J10" t="n">
        <v>-0.2791317697645307</v>
      </c>
      <c r="L10">
        <f>J10</f>
        <v/>
      </c>
      <c r="M10">
        <f>IF(A10="안동시",J10,"")</f>
        <v/>
      </c>
      <c r="N10">
        <f>IF(A10='1_문제'!$B$7,J10,"")</f>
        <v/>
      </c>
    </row>
    <row r="11">
      <c r="A11" t="inlineStr">
        <is>
          <t>의성군</t>
        </is>
      </c>
      <c r="B11" t="n">
        <v>4555385</v>
      </c>
      <c r="C11" t="n">
        <v>4444033</v>
      </c>
      <c r="D11" t="n">
        <v>13737.09796208224</v>
      </c>
      <c r="E11" t="n">
        <v>15960.38553269069</v>
      </c>
      <c r="F11" t="n">
        <v>32.78230050808</v>
      </c>
      <c r="G11" t="n">
        <v>23.82318043092839</v>
      </c>
      <c r="H11" t="n">
        <v>-0.0244440371121211</v>
      </c>
      <c r="I11" t="n">
        <v>0.1618455059973562</v>
      </c>
      <c r="J11" t="n">
        <v>-0.2732913779172823</v>
      </c>
      <c r="L11">
        <f>J11</f>
        <v/>
      </c>
      <c r="M11">
        <f>IF(A11="안동시",J11,"")</f>
        <v/>
      </c>
      <c r="N11">
        <f>IF(A11='1_문제'!$B$7,J11,"")</f>
        <v/>
      </c>
    </row>
    <row r="12">
      <c r="A12" t="inlineStr">
        <is>
          <t>양양군</t>
        </is>
      </c>
      <c r="B12" t="n">
        <v>10450534</v>
      </c>
      <c r="C12" t="n">
        <v>10726738</v>
      </c>
      <c r="D12" t="n">
        <v>13732.14258716349</v>
      </c>
      <c r="E12" t="n">
        <v>17049.9886358742</v>
      </c>
      <c r="F12" t="n">
        <v>265.7380952973312</v>
      </c>
      <c r="G12" t="n">
        <v>200.382819082558</v>
      </c>
      <c r="H12" t="n">
        <v>0.0264296542167128</v>
      </c>
      <c r="I12" t="n">
        <v>0.241611680599076</v>
      </c>
      <c r="J12" t="n">
        <v>-0.2459386793664189</v>
      </c>
      <c r="L12">
        <f>J12</f>
        <v/>
      </c>
      <c r="M12">
        <f>IF(A12="안동시",J12,"")</f>
        <v/>
      </c>
      <c r="N12">
        <f>IF(A12='1_문제'!$B$7,J12,"")</f>
        <v/>
      </c>
    </row>
    <row r="13">
      <c r="A13" t="inlineStr">
        <is>
          <t>평택시</t>
        </is>
      </c>
      <c r="B13" t="n">
        <v>31582863</v>
      </c>
      <c r="C13" t="n">
        <v>37993040</v>
      </c>
      <c r="D13" t="n">
        <v>23818.27094016144</v>
      </c>
      <c r="E13" t="n">
        <v>22194.78399201538</v>
      </c>
      <c r="F13" t="n">
        <v>405.6837405779204</v>
      </c>
      <c r="G13" t="n">
        <v>306.8429112279512</v>
      </c>
      <c r="H13" t="n">
        <v>0.202963771840444</v>
      </c>
      <c r="I13" t="n">
        <v>-0.06816141071804679</v>
      </c>
      <c r="J13" t="n">
        <v>-0.2436401054899676</v>
      </c>
      <c r="L13">
        <f>J13</f>
        <v/>
      </c>
      <c r="M13">
        <f>IF(A13="안동시",J13,"")</f>
        <v/>
      </c>
      <c r="N13">
        <f>IF(A13='1_문제'!$B$7,J13,"")</f>
        <v/>
      </c>
    </row>
    <row r="14">
      <c r="A14" t="inlineStr">
        <is>
          <t>거창군</t>
        </is>
      </c>
      <c r="B14" t="n">
        <v>4237746</v>
      </c>
      <c r="C14" t="n">
        <v>4317852</v>
      </c>
      <c r="D14" t="n">
        <v>11109.44733355892</v>
      </c>
      <c r="E14" t="n">
        <v>11257.46065404743</v>
      </c>
      <c r="F14" t="n">
        <v>54.47848927236319</v>
      </c>
      <c r="G14" t="n">
        <v>41.3719599467513</v>
      </c>
      <c r="H14" t="n">
        <v>0.0189029734203041</v>
      </c>
      <c r="I14" t="n">
        <v>0.0133231938587432</v>
      </c>
      <c r="J14" t="n">
        <v>-0.2405817323620388</v>
      </c>
      <c r="L14">
        <f>J14</f>
        <v/>
      </c>
      <c r="M14">
        <f>IF(A14="안동시",J14,"")</f>
        <v/>
      </c>
      <c r="N14">
        <f>IF(A14='1_문제'!$B$7,J14,"")</f>
        <v/>
      </c>
    </row>
    <row r="15">
      <c r="A15" t="inlineStr">
        <is>
          <t>청도군</t>
        </is>
      </c>
      <c r="B15" t="n">
        <v>6787793</v>
      </c>
      <c r="C15" t="n">
        <v>6962042</v>
      </c>
      <c r="D15" t="n">
        <v>13734.35474534948</v>
      </c>
      <c r="E15" t="n">
        <v>15897.61380353638</v>
      </c>
      <c r="F15" t="n">
        <v>149.8457598810099</v>
      </c>
      <c r="G15" t="n">
        <v>115.3201891054378</v>
      </c>
      <c r="H15" t="n">
        <v>0.0256709360465177</v>
      </c>
      <c r="I15" t="n">
        <v>0.1575071489193464</v>
      </c>
      <c r="J15" t="n">
        <v>-0.2304073922611382</v>
      </c>
      <c r="L15">
        <f>J15</f>
        <v/>
      </c>
      <c r="M15">
        <f>IF(A15="안동시",J15,"")</f>
        <v/>
      </c>
      <c r="N15">
        <f>IF(A15='1_문제'!$B$7,J15,"")</f>
        <v/>
      </c>
    </row>
    <row r="16">
      <c r="A16" t="inlineStr">
        <is>
          <t>진천군</t>
        </is>
      </c>
      <c r="B16" t="n">
        <v>8606038</v>
      </c>
      <c r="C16" t="n">
        <v>9417565</v>
      </c>
      <c r="D16" t="n">
        <v>24023.77760823273</v>
      </c>
      <c r="E16" t="n">
        <v>23617.89156751241</v>
      </c>
      <c r="F16" t="n">
        <v>215.6799679480848</v>
      </c>
      <c r="G16" t="n">
        <v>169.047731552689</v>
      </c>
      <c r="H16" t="n">
        <v>0.0942973991051399</v>
      </c>
      <c r="I16" t="n">
        <v>-0.0168951797398103</v>
      </c>
      <c r="J16" t="n">
        <v>-0.2162103269906845</v>
      </c>
      <c r="L16">
        <f>J16</f>
        <v/>
      </c>
      <c r="M16">
        <f>IF(A16="안동시",J16,"")</f>
        <v/>
      </c>
      <c r="N16">
        <f>IF(A16='1_문제'!$B$7,J16,"")</f>
        <v/>
      </c>
    </row>
    <row r="17">
      <c r="A17" t="inlineStr">
        <is>
          <t>영덕군</t>
        </is>
      </c>
      <c r="B17" t="n">
        <v>6857377</v>
      </c>
      <c r="C17" t="n">
        <v>7168522</v>
      </c>
      <c r="D17" t="n">
        <v>12875.60520589724</v>
      </c>
      <c r="E17" t="n">
        <v>15876.67276462289</v>
      </c>
      <c r="F17" t="n">
        <v>36.72162110964586</v>
      </c>
      <c r="G17" t="n">
        <v>28.97528946692219</v>
      </c>
      <c r="H17" t="n">
        <v>0.0453737631750448</v>
      </c>
      <c r="I17" t="n">
        <v>0.2330816696174491</v>
      </c>
      <c r="J17" t="n">
        <v>-0.2109474312039263</v>
      </c>
      <c r="L17">
        <f>J17</f>
        <v/>
      </c>
      <c r="M17">
        <f>IF(A17="안동시",J17,"")</f>
        <v/>
      </c>
      <c r="N17">
        <f>IF(A17='1_문제'!$B$7,J17,"")</f>
        <v/>
      </c>
    </row>
    <row r="18">
      <c r="A18" t="inlineStr">
        <is>
          <t>구미시</t>
        </is>
      </c>
      <c r="B18" t="n">
        <v>17611986</v>
      </c>
      <c r="C18" t="n">
        <v>17979732</v>
      </c>
      <c r="D18" t="n">
        <v>18583.8256968862</v>
      </c>
      <c r="E18" t="n">
        <v>18357.29826228778</v>
      </c>
      <c r="F18" t="n">
        <v>323.9525627603837</v>
      </c>
      <c r="G18" t="n">
        <v>257.6105138830768</v>
      </c>
      <c r="H18" t="n">
        <v>0.0208804390373691</v>
      </c>
      <c r="I18" t="n">
        <v>-0.0121894941490102</v>
      </c>
      <c r="J18" t="n">
        <v>-0.2047893935828432</v>
      </c>
      <c r="L18">
        <f>J18</f>
        <v/>
      </c>
      <c r="M18">
        <f>IF(A18="안동시",J18,"")</f>
        <v/>
      </c>
      <c r="N18">
        <f>IF(A18='1_문제'!$B$7,J18,"")</f>
        <v/>
      </c>
    </row>
    <row r="19">
      <c r="A19" t="inlineStr">
        <is>
          <t>광명시</t>
        </is>
      </c>
      <c r="B19" t="n">
        <v>26394523</v>
      </c>
      <c r="C19" t="n">
        <v>30498909</v>
      </c>
      <c r="D19" t="n">
        <v>14146.50956185115</v>
      </c>
      <c r="E19" t="n">
        <v>13410.21182101957</v>
      </c>
      <c r="F19" t="n">
        <v>351.4289688053843</v>
      </c>
      <c r="G19" t="n">
        <v>279.6246908373017</v>
      </c>
      <c r="H19" t="n">
        <v>0.1555014273226305</v>
      </c>
      <c r="I19" t="n">
        <v>-0.0520480149263923</v>
      </c>
      <c r="J19" t="n">
        <v>-0.2043208851341069</v>
      </c>
      <c r="L19">
        <f>J19</f>
        <v/>
      </c>
      <c r="M19">
        <f>IF(A19="안동시",J19,"")</f>
        <v/>
      </c>
      <c r="N19">
        <f>IF(A19='1_문제'!$B$7,J19,"")</f>
        <v/>
      </c>
    </row>
    <row r="20">
      <c r="A20" t="inlineStr">
        <is>
          <t>경산시</t>
        </is>
      </c>
      <c r="B20" t="n">
        <v>19480222</v>
      </c>
      <c r="C20" t="n">
        <v>20804626</v>
      </c>
      <c r="D20" t="n">
        <v>15404.08666800614</v>
      </c>
      <c r="E20" t="n">
        <v>15718.708089249</v>
      </c>
      <c r="F20" t="n">
        <v>184.8750491652508</v>
      </c>
      <c r="G20" t="n">
        <v>150.4859544218675</v>
      </c>
      <c r="H20" t="n">
        <v>0.0679871102084976</v>
      </c>
      <c r="I20" t="n">
        <v>0.020424542397331</v>
      </c>
      <c r="J20" t="n">
        <v>-0.1860126333902664</v>
      </c>
      <c r="L20">
        <f>J20</f>
        <v/>
      </c>
      <c r="M20">
        <f>IF(A20="안동시",J20,"")</f>
        <v/>
      </c>
      <c r="N20">
        <f>IF(A20='1_문제'!$B$7,J20,"")</f>
        <v/>
      </c>
    </row>
    <row r="21">
      <c r="A21" t="inlineStr">
        <is>
          <t>나주시</t>
        </is>
      </c>
      <c r="B21" t="n">
        <v>10660109</v>
      </c>
      <c r="C21" t="n">
        <v>11097688</v>
      </c>
      <c r="D21" t="n">
        <v>15343.14846123994</v>
      </c>
      <c r="E21" t="n">
        <v>16283.41290546283</v>
      </c>
      <c r="F21" t="n">
        <v>340.1743828322956</v>
      </c>
      <c r="G21" t="n">
        <v>278.4706147803038</v>
      </c>
      <c r="H21" t="n">
        <v>0.0410482669548688</v>
      </c>
      <c r="I21" t="n">
        <v>0.0612823663016885</v>
      </c>
      <c r="J21" t="n">
        <v>-0.1813886381985779</v>
      </c>
      <c r="L21">
        <f>J21</f>
        <v/>
      </c>
      <c r="M21">
        <f>IF(A21="안동시",J21,"")</f>
        <v/>
      </c>
      <c r="N21">
        <f>IF(A21='1_문제'!$B$7,J21,"")</f>
        <v/>
      </c>
    </row>
    <row r="22">
      <c r="A22" t="inlineStr">
        <is>
          <t>기장군</t>
        </is>
      </c>
      <c r="B22" t="n">
        <v>26792665</v>
      </c>
      <c r="C22" t="n">
        <v>28319941</v>
      </c>
      <c r="D22" t="n">
        <v>22181.2845045463</v>
      </c>
      <c r="E22" t="n">
        <v>24220.55310779073</v>
      </c>
      <c r="F22" t="n">
        <v>340.7294496460132</v>
      </c>
      <c r="G22" t="n">
        <v>282.5682440510734</v>
      </c>
      <c r="H22" t="n">
        <v>0.0570035119686676</v>
      </c>
      <c r="I22" t="n">
        <v>0.0919364522296468</v>
      </c>
      <c r="J22" t="n">
        <v>-0.170696151023529</v>
      </c>
      <c r="L22">
        <f>J22</f>
        <v/>
      </c>
      <c r="M22">
        <f>IF(A22="안동시",J22,"")</f>
        <v/>
      </c>
      <c r="N22">
        <f>IF(A22='1_문제'!$B$7,J22,"")</f>
        <v/>
      </c>
    </row>
    <row r="23">
      <c r="A23" t="inlineStr">
        <is>
          <t>안동시</t>
        </is>
      </c>
      <c r="B23" t="n">
        <v>11100086</v>
      </c>
      <c r="C23" t="n">
        <v>11726312</v>
      </c>
      <c r="D23" t="n">
        <v>15571.86863236916</v>
      </c>
      <c r="E23" t="n">
        <v>15134.01997149658</v>
      </c>
      <c r="F23" t="n">
        <v>183.4729028225547</v>
      </c>
      <c r="G23" t="n">
        <v>152.6667549012852</v>
      </c>
      <c r="H23" t="n">
        <v>0.0564163196573432</v>
      </c>
      <c r="I23" t="n">
        <v>-0.0281179267054964</v>
      </c>
      <c r="J23" t="n">
        <v>-0.1679057094935897</v>
      </c>
      <c r="L23">
        <f>J23</f>
        <v/>
      </c>
      <c r="M23">
        <f>IF(A23="안동시",J23,"")</f>
        <v/>
      </c>
      <c r="N23">
        <f>IF(A23='1_문제'!$B$7,J23,"")</f>
        <v/>
      </c>
    </row>
    <row r="24">
      <c r="A24" t="inlineStr">
        <is>
          <t>밀양시</t>
        </is>
      </c>
      <c r="B24" t="n">
        <v>10126528</v>
      </c>
      <c r="C24" t="n">
        <v>10391597</v>
      </c>
      <c r="D24" t="n">
        <v>9231.136476391512</v>
      </c>
      <c r="E24" t="n">
        <v>10537.70888151263</v>
      </c>
      <c r="F24" t="n">
        <v>177.6804448671845</v>
      </c>
      <c r="G24" t="n">
        <v>148.5531049751063</v>
      </c>
      <c r="H24" t="n">
        <v>0.0261757040517736</v>
      </c>
      <c r="I24" t="n">
        <v>0.1415397127388002</v>
      </c>
      <c r="J24" t="n">
        <v>-0.1639310387468397</v>
      </c>
      <c r="L24">
        <f>J24</f>
        <v/>
      </c>
      <c r="M24">
        <f>IF(A24="안동시",J24,"")</f>
        <v/>
      </c>
      <c r="N24">
        <f>IF(A24='1_문제'!$B$7,J24,"")</f>
        <v/>
      </c>
    </row>
    <row r="25">
      <c r="A25" t="inlineStr">
        <is>
          <t>아산시</t>
        </is>
      </c>
      <c r="B25" t="n">
        <v>25309609</v>
      </c>
      <c r="C25" t="n">
        <v>27943423</v>
      </c>
      <c r="D25" t="n">
        <v>18258.07522352479</v>
      </c>
      <c r="E25" t="n">
        <v>18428.57856032885</v>
      </c>
      <c r="F25" t="n">
        <v>374.3191765625459</v>
      </c>
      <c r="G25" t="n">
        <v>315.9892043290473</v>
      </c>
      <c r="H25" t="n">
        <v>0.1040637964814075</v>
      </c>
      <c r="I25" t="n">
        <v>0.0093385165038848</v>
      </c>
      <c r="J25" t="n">
        <v>-0.1558295056351516</v>
      </c>
      <c r="L25">
        <f>J25</f>
        <v/>
      </c>
      <c r="M25">
        <f>IF(A25="안동시",J25,"")</f>
        <v/>
      </c>
      <c r="N25">
        <f>IF(A25='1_문제'!$B$7,J25,"")</f>
        <v/>
      </c>
    </row>
    <row r="26">
      <c r="A26" t="inlineStr">
        <is>
          <t>횡성군</t>
        </is>
      </c>
      <c r="B26" t="n">
        <v>7553340</v>
      </c>
      <c r="C26" t="n">
        <v>7629459</v>
      </c>
      <c r="D26" t="n">
        <v>22169.99433363254</v>
      </c>
      <c r="E26" t="n">
        <v>23084.8323583625</v>
      </c>
      <c r="F26" t="n">
        <v>875.3127755403571</v>
      </c>
      <c r="G26" t="n">
        <v>739.0201585721871</v>
      </c>
      <c r="H26" t="n">
        <v>0.0100775286164795</v>
      </c>
      <c r="I26" t="n">
        <v>0.0412646936649021</v>
      </c>
      <c r="J26" t="n">
        <v>-0.1557073320265802</v>
      </c>
      <c r="L26">
        <f>J26</f>
        <v/>
      </c>
      <c r="M26">
        <f>IF(A26="안동시",J26,"")</f>
        <v/>
      </c>
      <c r="N26">
        <f>IF(A26='1_문제'!$B$7,J26,"")</f>
        <v/>
      </c>
    </row>
    <row r="27">
      <c r="A27" t="inlineStr">
        <is>
          <t>강릉시</t>
        </is>
      </c>
      <c r="B27" t="n">
        <v>22871514</v>
      </c>
      <c r="C27" t="n">
        <v>24100873</v>
      </c>
      <c r="D27" t="n">
        <v>22523.47767620456</v>
      </c>
      <c r="E27" t="n">
        <v>25003.29029574986</v>
      </c>
      <c r="F27" t="n">
        <v>777.0575222960755</v>
      </c>
      <c r="G27" t="n">
        <v>661.6800146617095</v>
      </c>
      <c r="H27" t="n">
        <v>0.0537506611936577</v>
      </c>
      <c r="I27" t="n">
        <v>0.1100990111382826</v>
      </c>
      <c r="J27" t="n">
        <v>-0.1484800086529561</v>
      </c>
      <c r="L27">
        <f>J27</f>
        <v/>
      </c>
      <c r="M27">
        <f>IF(A27="안동시",J27,"")</f>
        <v/>
      </c>
      <c r="N27">
        <f>IF(A27='1_문제'!$B$7,J27,"")</f>
        <v/>
      </c>
    </row>
    <row r="28">
      <c r="A28" t="inlineStr">
        <is>
          <t>고령군</t>
        </is>
      </c>
      <c r="B28" t="n">
        <v>4074740</v>
      </c>
      <c r="C28" t="n">
        <v>4172886</v>
      </c>
      <c r="D28" t="n">
        <v>9861.35974319834</v>
      </c>
      <c r="E28" t="n">
        <v>9665.690363935177</v>
      </c>
      <c r="F28" t="n">
        <v>66.71714023471436</v>
      </c>
      <c r="G28" t="n">
        <v>57.19303139362063</v>
      </c>
      <c r="H28" t="n">
        <v>0.0240864447792987</v>
      </c>
      <c r="I28" t="n">
        <v>-0.0198420283164422</v>
      </c>
      <c r="J28" t="n">
        <v>-0.1427535533985333</v>
      </c>
      <c r="L28">
        <f>J28</f>
        <v/>
      </c>
      <c r="M28">
        <f>IF(A28="안동시",J28,"")</f>
        <v/>
      </c>
      <c r="N28">
        <f>IF(A28='1_문제'!$B$7,J28,"")</f>
        <v/>
      </c>
    </row>
    <row r="29">
      <c r="A29" t="inlineStr">
        <is>
          <t>문경시</t>
        </is>
      </c>
      <c r="B29" t="n">
        <v>6999119</v>
      </c>
      <c r="C29" t="n">
        <v>8184656</v>
      </c>
      <c r="D29" t="n">
        <v>19884.7684972923</v>
      </c>
      <c r="E29" t="n">
        <v>19456.18545238798</v>
      </c>
      <c r="F29" t="n">
        <v>307.4641251277482</v>
      </c>
      <c r="G29" t="n">
        <v>266.0306065398472</v>
      </c>
      <c r="H29" t="n">
        <v>0.1693837467258379</v>
      </c>
      <c r="I29" t="n">
        <v>-0.0215533333949892</v>
      </c>
      <c r="J29" t="n">
        <v>-0.1347588716917325</v>
      </c>
      <c r="L29">
        <f>J29</f>
        <v/>
      </c>
      <c r="M29">
        <f>IF(A29="안동시",J29,"")</f>
        <v/>
      </c>
      <c r="N29">
        <f>IF(A29='1_문제'!$B$7,J29,"")</f>
        <v/>
      </c>
    </row>
    <row r="30">
      <c r="A30" t="inlineStr">
        <is>
          <t>순천시</t>
        </is>
      </c>
      <c r="B30" t="n">
        <v>16920457</v>
      </c>
      <c r="C30" t="n">
        <v>18379222</v>
      </c>
      <c r="D30" t="n">
        <v>15551.42872323129</v>
      </c>
      <c r="E30" t="n">
        <v>15142.24927475167</v>
      </c>
      <c r="F30" t="n">
        <v>220.9923762697426</v>
      </c>
      <c r="G30" t="n">
        <v>192.7686601750608</v>
      </c>
      <c r="H30" t="n">
        <v>0.086213096963043</v>
      </c>
      <c r="I30" t="n">
        <v>-0.0263113734282415</v>
      </c>
      <c r="J30" t="n">
        <v>-0.1277135282722696</v>
      </c>
      <c r="L30">
        <f>J30</f>
        <v/>
      </c>
      <c r="M30">
        <f>IF(A30="안동시",J30,"")</f>
        <v/>
      </c>
      <c r="N30">
        <f>IF(A30='1_문제'!$B$7,J30,"")</f>
        <v/>
      </c>
    </row>
    <row r="31">
      <c r="A31" t="inlineStr">
        <is>
          <t>연천군</t>
        </is>
      </c>
      <c r="B31" t="n">
        <v>6106550</v>
      </c>
      <c r="C31" t="n">
        <v>6157046</v>
      </c>
      <c r="D31" t="n">
        <v>9731.907541901728</v>
      </c>
      <c r="E31" t="n">
        <v>9948.709169949356</v>
      </c>
      <c r="F31" t="n">
        <v>194.7625091090714</v>
      </c>
      <c r="G31" t="n">
        <v>169.9280791470455</v>
      </c>
      <c r="H31" t="n">
        <v>0.0082691536137426</v>
      </c>
      <c r="I31" t="n">
        <v>0.0222774031826922</v>
      </c>
      <c r="J31" t="n">
        <v>-0.1275113474129563</v>
      </c>
      <c r="L31">
        <f>J31</f>
        <v/>
      </c>
      <c r="M31">
        <f>IF(A31="안동시",J31,"")</f>
        <v/>
      </c>
      <c r="N31">
        <f>IF(A31='1_문제'!$B$7,J31,"")</f>
        <v/>
      </c>
    </row>
    <row r="32">
      <c r="A32" t="inlineStr">
        <is>
          <t>화순군</t>
        </is>
      </c>
      <c r="B32" t="n">
        <v>8160155</v>
      </c>
      <c r="C32" t="n">
        <v>8762630</v>
      </c>
      <c r="D32" t="n">
        <v>11801.94628655951</v>
      </c>
      <c r="E32" t="n">
        <v>12195.52120767395</v>
      </c>
      <c r="F32" t="n">
        <v>121.5511224970604</v>
      </c>
      <c r="G32" t="n">
        <v>106.0659870381381</v>
      </c>
      <c r="H32" t="n">
        <v>0.0738313181551086</v>
      </c>
      <c r="I32" t="n">
        <v>0.0333483064198201</v>
      </c>
      <c r="J32" t="n">
        <v>-0.1273960712234213</v>
      </c>
      <c r="L32">
        <f>J32</f>
        <v/>
      </c>
      <c r="M32">
        <f>IF(A32="안동시",J32,"")</f>
        <v/>
      </c>
      <c r="N32">
        <f>IF(A32='1_문제'!$B$7,J32,"")</f>
        <v/>
      </c>
    </row>
    <row r="33">
      <c r="A33" t="inlineStr">
        <is>
          <t>하남시</t>
        </is>
      </c>
      <c r="B33" t="n">
        <v>36458146</v>
      </c>
      <c r="C33" t="n">
        <v>39366559</v>
      </c>
      <c r="D33" t="n">
        <v>24768.37782700195</v>
      </c>
      <c r="E33" t="n">
        <v>24933.10197622302</v>
      </c>
      <c r="F33" t="n">
        <v>383.9970908010517</v>
      </c>
      <c r="G33" t="n">
        <v>335.8986748117863</v>
      </c>
      <c r="H33" t="n">
        <v>0.0797740236160116</v>
      </c>
      <c r="I33" t="n">
        <v>0.0066505828670573</v>
      </c>
      <c r="J33" t="n">
        <v>-0.1252572405924428</v>
      </c>
      <c r="L33">
        <f>J33</f>
        <v/>
      </c>
      <c r="M33">
        <f>IF(A33="안동시",J33,"")</f>
        <v/>
      </c>
      <c r="N33">
        <f>IF(A33='1_문제'!$B$7,J33,"")</f>
        <v/>
      </c>
    </row>
    <row r="34">
      <c r="A34" t="inlineStr">
        <is>
          <t>익산시</t>
        </is>
      </c>
      <c r="B34" t="n">
        <v>15896907</v>
      </c>
      <c r="C34" t="n">
        <v>17646074</v>
      </c>
      <c r="D34" t="n">
        <v>14349.01789385822</v>
      </c>
      <c r="E34" t="n">
        <v>13623.0103081286</v>
      </c>
      <c r="F34" t="n">
        <v>179.8437897384692</v>
      </c>
      <c r="G34" t="n">
        <v>158.43263493058</v>
      </c>
      <c r="H34" t="n">
        <v>0.1100319074647666</v>
      </c>
      <c r="I34" t="n">
        <v>-0.0505963259018846</v>
      </c>
      <c r="J34" t="n">
        <v>-0.1190541794021663</v>
      </c>
      <c r="L34">
        <f>J34</f>
        <v/>
      </c>
      <c r="M34">
        <f>IF(A34="안동시",J34,"")</f>
        <v/>
      </c>
      <c r="N34">
        <f>IF(A34='1_문제'!$B$7,J34,"")</f>
        <v/>
      </c>
    </row>
    <row r="35">
      <c r="A35" t="inlineStr">
        <is>
          <t>부여군</t>
        </is>
      </c>
      <c r="B35" t="n">
        <v>6462250</v>
      </c>
      <c r="C35" t="n">
        <v>7488477</v>
      </c>
      <c r="D35" t="n">
        <v>16762.71082053464</v>
      </c>
      <c r="E35" t="n">
        <v>17985.02045208925</v>
      </c>
      <c r="F35" t="n">
        <v>51.15524778521413</v>
      </c>
      <c r="G35" t="n">
        <v>45.09007639337077</v>
      </c>
      <c r="H35" t="n">
        <v>0.1588033579635575</v>
      </c>
      <c r="I35" t="n">
        <v>0.0729183748762913</v>
      </c>
      <c r="J35" t="n">
        <v>-0.1185640116007107</v>
      </c>
      <c r="L35">
        <f>J35</f>
        <v/>
      </c>
      <c r="M35">
        <f>IF(A35="안동시",J35,"")</f>
        <v/>
      </c>
      <c r="N35">
        <f>IF(A35='1_문제'!$B$7,J35,"")</f>
        <v/>
      </c>
    </row>
    <row r="36">
      <c r="A36" t="inlineStr">
        <is>
          <t>의령군</t>
        </is>
      </c>
      <c r="B36" t="n">
        <v>2920119</v>
      </c>
      <c r="C36" t="n">
        <v>2984862</v>
      </c>
      <c r="D36" t="n">
        <v>6369.925335234626</v>
      </c>
      <c r="E36" t="n">
        <v>7668.111289567156</v>
      </c>
      <c r="F36" t="n">
        <v>65.61684643673769</v>
      </c>
      <c r="G36" t="n">
        <v>57.84321017186055</v>
      </c>
      <c r="H36" t="n">
        <v>0.022171356715257</v>
      </c>
      <c r="I36" t="n">
        <v>0.2037992419081806</v>
      </c>
      <c r="J36" t="n">
        <v>-0.1184701290448609</v>
      </c>
      <c r="L36">
        <f>J36</f>
        <v/>
      </c>
      <c r="M36">
        <f>IF(A36="안동시",J36,"")</f>
        <v/>
      </c>
      <c r="N36">
        <f>IF(A36='1_문제'!$B$7,J36,"")</f>
        <v/>
      </c>
    </row>
    <row r="37">
      <c r="A37" t="inlineStr">
        <is>
          <t>정읍시</t>
        </is>
      </c>
      <c r="B37" t="n">
        <v>7039128</v>
      </c>
      <c r="C37" t="n">
        <v>7285917</v>
      </c>
      <c r="D37" t="n">
        <v>13397.1716383052</v>
      </c>
      <c r="E37" t="n">
        <v>14913.71161653365</v>
      </c>
      <c r="F37" t="n">
        <v>129.3322127399871</v>
      </c>
      <c r="G37" t="n">
        <v>114.0607283887533</v>
      </c>
      <c r="H37" t="n">
        <v>0.0350595982911519</v>
      </c>
      <c r="I37" t="n">
        <v>0.113198518252342</v>
      </c>
      <c r="J37" t="n">
        <v>-0.1180795103377381</v>
      </c>
      <c r="L37">
        <f>J37</f>
        <v/>
      </c>
      <c r="M37">
        <f>IF(A37="안동시",J37,"")</f>
        <v/>
      </c>
      <c r="N37">
        <f>IF(A37='1_문제'!$B$7,J37,"")</f>
        <v/>
      </c>
    </row>
    <row r="38">
      <c r="A38" t="inlineStr">
        <is>
          <t>금산군</t>
        </is>
      </c>
      <c r="B38" t="n">
        <v>6566030</v>
      </c>
      <c r="C38" t="n">
        <v>6653391</v>
      </c>
      <c r="D38" t="n">
        <v>13772.84493065064</v>
      </c>
      <c r="E38" t="n">
        <v>14450.06102903016</v>
      </c>
      <c r="F38" t="n">
        <v>61.62064443811557</v>
      </c>
      <c r="G38" t="n">
        <v>54.47552984635955</v>
      </c>
      <c r="H38" t="n">
        <v>0.0133049955604833</v>
      </c>
      <c r="I38" t="n">
        <v>0.0491703857692042</v>
      </c>
      <c r="J38" t="n">
        <v>-0.1159532597704608</v>
      </c>
      <c r="L38">
        <f>J38</f>
        <v/>
      </c>
      <c r="M38">
        <f>IF(A38="안동시",J38,"")</f>
        <v/>
      </c>
      <c r="N38">
        <f>IF(A38='1_문제'!$B$7,J38,"")</f>
        <v/>
      </c>
    </row>
    <row r="39">
      <c r="A39" t="inlineStr">
        <is>
          <t>순창군</t>
        </is>
      </c>
      <c r="B39" t="n">
        <v>3039032</v>
      </c>
      <c r="C39" t="n">
        <v>3142228</v>
      </c>
      <c r="D39" t="n">
        <v>8621.906580779669</v>
      </c>
      <c r="E39" t="n">
        <v>7999.643565011832</v>
      </c>
      <c r="F39" t="n">
        <v>240.2916454976453</v>
      </c>
      <c r="G39" t="n">
        <v>212.7856412710981</v>
      </c>
      <c r="H39" t="n">
        <v>0.0339568652123438</v>
      </c>
      <c r="I39" t="n">
        <v>-0.07217232174087949</v>
      </c>
      <c r="J39" t="n">
        <v>-0.1144692491059443</v>
      </c>
      <c r="L39">
        <f>J39</f>
        <v/>
      </c>
      <c r="M39">
        <f>IF(A39="안동시",J39,"")</f>
        <v/>
      </c>
      <c r="N39">
        <f>IF(A39='1_문제'!$B$7,J39,"")</f>
        <v/>
      </c>
    </row>
    <row r="40">
      <c r="A40" t="inlineStr">
        <is>
          <t>서산시</t>
        </is>
      </c>
      <c r="B40" t="n">
        <v>11943236</v>
      </c>
      <c r="C40" t="n">
        <v>12086822</v>
      </c>
      <c r="D40" t="n">
        <v>17764.36712797101</v>
      </c>
      <c r="E40" t="n">
        <v>17808.96384508682</v>
      </c>
      <c r="F40" t="n">
        <v>241.7963607183179</v>
      </c>
      <c r="G40" t="n">
        <v>215.6229321487485</v>
      </c>
      <c r="H40" t="n">
        <v>0.0120223698166894</v>
      </c>
      <c r="I40" t="n">
        <v>0.0025104591002058</v>
      </c>
      <c r="J40" t="n">
        <v>-0.1082457506465959</v>
      </c>
      <c r="L40">
        <f>J40</f>
        <v/>
      </c>
      <c r="M40">
        <f>IF(A40="안동시",J40,"")</f>
        <v/>
      </c>
      <c r="N40">
        <f>IF(A40='1_문제'!$B$7,J40,"")</f>
        <v/>
      </c>
    </row>
    <row r="41">
      <c r="A41" t="inlineStr">
        <is>
          <t>남원시</t>
        </is>
      </c>
      <c r="B41" t="n">
        <v>7041842</v>
      </c>
      <c r="C41" t="n">
        <v>7114482</v>
      </c>
      <c r="D41" t="n">
        <v>15593.60675800451</v>
      </c>
      <c r="E41" t="n">
        <v>15959.6916542905</v>
      </c>
      <c r="F41" t="n">
        <v>128.1438862161349</v>
      </c>
      <c r="G41" t="n">
        <v>114.5792483556779</v>
      </c>
      <c r="H41" t="n">
        <v>0.0103154827955527</v>
      </c>
      <c r="I41" t="n">
        <v>0.0234766017873364</v>
      </c>
      <c r="J41" t="n">
        <v>-0.1058547407995581</v>
      </c>
      <c r="L41">
        <f>J41</f>
        <v/>
      </c>
      <c r="M41">
        <f>IF(A41="안동시",J41,"")</f>
        <v/>
      </c>
      <c r="N41">
        <f>IF(A41='1_문제'!$B$7,J41,"")</f>
        <v/>
      </c>
    </row>
    <row r="42">
      <c r="A42" t="inlineStr">
        <is>
          <t>창녕군</t>
        </is>
      </c>
      <c r="B42" t="n">
        <v>6584552</v>
      </c>
      <c r="C42" t="n">
        <v>6904531</v>
      </c>
      <c r="D42" t="n">
        <v>15727.89705358846</v>
      </c>
      <c r="E42" t="n">
        <v>19597.7056225832</v>
      </c>
      <c r="F42" t="n">
        <v>65.16859461357431</v>
      </c>
      <c r="G42" t="n">
        <v>58.79588345681988</v>
      </c>
      <c r="H42" t="n">
        <v>0.0485954093763705</v>
      </c>
      <c r="I42" t="n">
        <v>0.2460474248915436</v>
      </c>
      <c r="J42" t="n">
        <v>-0.0977880709955808</v>
      </c>
      <c r="L42">
        <f>J42</f>
        <v/>
      </c>
      <c r="M42">
        <f>IF(A42="안동시",J42,"")</f>
        <v/>
      </c>
      <c r="N42">
        <f>IF(A42='1_문제'!$B$7,J42,"")</f>
        <v/>
      </c>
    </row>
    <row r="43">
      <c r="A43" t="inlineStr">
        <is>
          <t>단양군</t>
        </is>
      </c>
      <c r="B43" t="n">
        <v>6337614</v>
      </c>
      <c r="C43" t="n">
        <v>6138506</v>
      </c>
      <c r="D43" t="n">
        <v>14661.73121304011</v>
      </c>
      <c r="E43" t="n">
        <v>15172.77982623133</v>
      </c>
      <c r="F43" t="n">
        <v>265.0731016436154</v>
      </c>
      <c r="G43" t="n">
        <v>239.4308973551545</v>
      </c>
      <c r="H43" t="n">
        <v>-0.0314168707655594</v>
      </c>
      <c r="I43" t="n">
        <v>0.0348559529407206</v>
      </c>
      <c r="J43" t="n">
        <v>-0.0967363498199688</v>
      </c>
      <c r="L43">
        <f>J43</f>
        <v/>
      </c>
      <c r="M43">
        <f>IF(A43="안동시",J43,"")</f>
        <v/>
      </c>
      <c r="N43">
        <f>IF(A43='1_문제'!$B$7,J43,"")</f>
        <v/>
      </c>
    </row>
    <row r="44">
      <c r="A44" t="inlineStr">
        <is>
          <t>태안군</t>
        </is>
      </c>
      <c r="B44" t="n">
        <v>11485083</v>
      </c>
      <c r="C44" t="n">
        <v>12187572</v>
      </c>
      <c r="D44" t="n">
        <v>15103.43181673132</v>
      </c>
      <c r="E44" t="n">
        <v>15790.08033757667</v>
      </c>
      <c r="F44" t="n">
        <v>202.82500352849</v>
      </c>
      <c r="G44" t="n">
        <v>183.3831217571474</v>
      </c>
      <c r="H44" t="n">
        <v>0.0611653394233198</v>
      </c>
      <c r="I44" t="n">
        <v>0.0454630794628208</v>
      </c>
      <c r="J44" t="n">
        <v>-0.0958554489491808</v>
      </c>
      <c r="L44">
        <f>J44</f>
        <v/>
      </c>
      <c r="M44">
        <f>IF(A44="안동시",J44,"")</f>
        <v/>
      </c>
      <c r="N44">
        <f>IF(A44='1_문제'!$B$7,J44,"")</f>
        <v/>
      </c>
    </row>
    <row r="45">
      <c r="A45" t="inlineStr">
        <is>
          <t>이천시</t>
        </is>
      </c>
      <c r="B45" t="n">
        <v>23501886</v>
      </c>
      <c r="C45" t="n">
        <v>25305472</v>
      </c>
      <c r="D45" t="n">
        <v>25033.69257258758</v>
      </c>
      <c r="E45" t="n">
        <v>24872.14006520013</v>
      </c>
      <c r="F45" t="n">
        <v>369.0929740702512</v>
      </c>
      <c r="G45" t="n">
        <v>333.7344586973126</v>
      </c>
      <c r="H45" t="n">
        <v>0.0767421814572668</v>
      </c>
      <c r="I45" t="n">
        <v>-0.006453403025503</v>
      </c>
      <c r="J45" t="n">
        <v>-0.09579839730628049</v>
      </c>
      <c r="L45">
        <f>J45</f>
        <v/>
      </c>
      <c r="M45">
        <f>IF(A45="안동시",J45,"")</f>
        <v/>
      </c>
      <c r="N45">
        <f>IF(A45='1_문제'!$B$7,J45,"")</f>
        <v/>
      </c>
    </row>
    <row r="46">
      <c r="A46" t="inlineStr">
        <is>
          <t>합천군</t>
        </is>
      </c>
      <c r="B46" t="n">
        <v>4391046</v>
      </c>
      <c r="C46" t="n">
        <v>4530192</v>
      </c>
      <c r="D46" t="n">
        <v>7469.189345773194</v>
      </c>
      <c r="E46" t="n">
        <v>8173.798152484486</v>
      </c>
      <c r="F46" t="n">
        <v>128.6540837877808</v>
      </c>
      <c r="G46" t="n">
        <v>117.6042869706185</v>
      </c>
      <c r="H46" t="n">
        <v>0.0316885771636188</v>
      </c>
      <c r="I46" t="n">
        <v>0.09433537886009399</v>
      </c>
      <c r="J46" t="n">
        <v>-0.08588764920505269</v>
      </c>
      <c r="L46">
        <f>J46</f>
        <v/>
      </c>
      <c r="M46">
        <f>IF(A46="안동시",J46,"")</f>
        <v/>
      </c>
      <c r="N46">
        <f>IF(A46='1_문제'!$B$7,J46,"")</f>
        <v/>
      </c>
    </row>
    <row r="47">
      <c r="A47" t="inlineStr">
        <is>
          <t>부안군</t>
        </is>
      </c>
      <c r="B47" t="n">
        <v>6820054</v>
      </c>
      <c r="C47" t="n">
        <v>7143159</v>
      </c>
      <c r="D47" t="n">
        <v>13681.72055529179</v>
      </c>
      <c r="E47" t="n">
        <v>14621.02397552679</v>
      </c>
      <c r="F47" t="n">
        <v>110.562467687206</v>
      </c>
      <c r="G47" t="n">
        <v>101.4803114420385</v>
      </c>
      <c r="H47" t="n">
        <v>0.0473757245910368</v>
      </c>
      <c r="I47" t="n">
        <v>0.0686538960095701</v>
      </c>
      <c r="J47" t="n">
        <v>-0.08214502113739</v>
      </c>
      <c r="L47">
        <f>J47</f>
        <v/>
      </c>
      <c r="M47">
        <f>IF(A47="안동시",J47,"")</f>
        <v/>
      </c>
      <c r="N47">
        <f>IF(A47='1_문제'!$B$7,J47,"")</f>
        <v/>
      </c>
    </row>
    <row r="48">
      <c r="A48" t="inlineStr">
        <is>
          <t>서천군</t>
        </is>
      </c>
      <c r="B48" t="n">
        <v>7005439</v>
      </c>
      <c r="C48" t="n">
        <v>6991106</v>
      </c>
      <c r="D48" t="n">
        <v>10131.3545089751</v>
      </c>
      <c r="E48" t="n">
        <v>9809.979565465035</v>
      </c>
      <c r="F48" t="n">
        <v>239.4268225017733</v>
      </c>
      <c r="G48" t="n">
        <v>221.008664437358</v>
      </c>
      <c r="H48" t="n">
        <v>-0.0020459817007899</v>
      </c>
      <c r="I48" t="n">
        <v>-0.0317208269857069</v>
      </c>
      <c r="J48" t="n">
        <v>-0.0769260430889228</v>
      </c>
      <c r="L48">
        <f>J48</f>
        <v/>
      </c>
      <c r="M48">
        <f>IF(A48="안동시",J48,"")</f>
        <v/>
      </c>
      <c r="N48">
        <f>IF(A48='1_문제'!$B$7,J48,"")</f>
        <v/>
      </c>
    </row>
    <row r="49">
      <c r="A49" t="inlineStr">
        <is>
          <t>김해시</t>
        </is>
      </c>
      <c r="B49" t="n">
        <v>29261007</v>
      </c>
      <c r="C49" t="n">
        <v>31838927</v>
      </c>
      <c r="D49" t="n">
        <v>19817.43116359597</v>
      </c>
      <c r="E49" t="n">
        <v>20756.90832797223</v>
      </c>
      <c r="F49" t="n">
        <v>205.8560048873233</v>
      </c>
      <c r="G49" t="n">
        <v>190.5661268044617</v>
      </c>
      <c r="H49" t="n">
        <v>0.088100864061172</v>
      </c>
      <c r="I49" t="n">
        <v>0.0474066066696903</v>
      </c>
      <c r="J49" t="n">
        <v>-0.0742746275059139</v>
      </c>
      <c r="L49">
        <f>J49</f>
        <v/>
      </c>
      <c r="M49">
        <f>IF(A49="안동시",J49,"")</f>
        <v/>
      </c>
      <c r="N49">
        <f>IF(A49='1_문제'!$B$7,J49,"")</f>
        <v/>
      </c>
    </row>
    <row r="50">
      <c r="A50" t="inlineStr">
        <is>
          <t>김포시</t>
        </is>
      </c>
      <c r="B50" t="n">
        <v>33161026</v>
      </c>
      <c r="C50" t="n">
        <v>35067268</v>
      </c>
      <c r="D50" t="n">
        <v>25880.17382212481</v>
      </c>
      <c r="E50" t="n">
        <v>26132.27138196223</v>
      </c>
      <c r="F50" t="n">
        <v>377.6466988687262</v>
      </c>
      <c r="G50" t="n">
        <v>350.5411371082572</v>
      </c>
      <c r="H50" t="n">
        <v>0.0574844095595836</v>
      </c>
      <c r="I50" t="n">
        <v>0.009740953116084101</v>
      </c>
      <c r="J50" t="n">
        <v>-0.07177492042606511</v>
      </c>
      <c r="L50">
        <f>J50</f>
        <v/>
      </c>
      <c r="M50">
        <f>IF(A50="안동시",J50,"")</f>
        <v/>
      </c>
      <c r="N50">
        <f>IF(A50='1_문제'!$B$7,J50,"")</f>
        <v/>
      </c>
    </row>
    <row r="51">
      <c r="A51" t="inlineStr">
        <is>
          <t>괴산군</t>
        </is>
      </c>
      <c r="B51" t="n">
        <v>7600471</v>
      </c>
      <c r="C51" t="n">
        <v>7550261</v>
      </c>
      <c r="D51" t="n">
        <v>13019.00882195327</v>
      </c>
      <c r="E51" t="n">
        <v>14870.82936603119</v>
      </c>
      <c r="F51" t="n">
        <v>137.6989662877472</v>
      </c>
      <c r="G51" t="n">
        <v>128.9756738210772</v>
      </c>
      <c r="H51" t="n">
        <v>-0.0066061695387036</v>
      </c>
      <c r="I51" t="n">
        <v>0.1422397487706812</v>
      </c>
      <c r="J51" t="n">
        <v>-0.0633504571736658</v>
      </c>
      <c r="L51">
        <f>J51</f>
        <v/>
      </c>
      <c r="M51">
        <f>IF(A51="안동시",J51,"")</f>
        <v/>
      </c>
      <c r="N51">
        <f>IF(A51='1_문제'!$B$7,J51,"")</f>
        <v/>
      </c>
    </row>
    <row r="52">
      <c r="A52" t="inlineStr">
        <is>
          <t>양산시</t>
        </is>
      </c>
      <c r="B52" t="n">
        <v>23433788</v>
      </c>
      <c r="C52" t="n">
        <v>24808015</v>
      </c>
      <c r="D52" t="n">
        <v>15493.3089349447</v>
      </c>
      <c r="E52" t="n">
        <v>15031.25010203356</v>
      </c>
      <c r="F52" t="n">
        <v>302.4965063266767</v>
      </c>
      <c r="G52" t="n">
        <v>283.5254251498961</v>
      </c>
      <c r="H52" t="n">
        <v>0.0586429731292268</v>
      </c>
      <c r="I52" t="n">
        <v>-0.0298231213778348</v>
      </c>
      <c r="J52" t="n">
        <v>-0.0627150422566964</v>
      </c>
      <c r="L52">
        <f>J52</f>
        <v/>
      </c>
      <c r="M52">
        <f>IF(A52="안동시",J52,"")</f>
        <v/>
      </c>
      <c r="N52">
        <f>IF(A52='1_문제'!$B$7,J52,"")</f>
        <v/>
      </c>
    </row>
    <row r="53">
      <c r="A53" t="inlineStr">
        <is>
          <t>홍성군</t>
        </is>
      </c>
      <c r="B53" t="n">
        <v>7992051</v>
      </c>
      <c r="C53" t="n">
        <v>8845587</v>
      </c>
      <c r="D53" t="n">
        <v>15671.90950107801</v>
      </c>
      <c r="E53" t="n">
        <v>15664.9044320066</v>
      </c>
      <c r="F53" t="n">
        <v>178.8378227316117</v>
      </c>
      <c r="G53" t="n">
        <v>167.7156077940334</v>
      </c>
      <c r="H53" t="n">
        <v>0.1067981172792815</v>
      </c>
      <c r="I53" t="n">
        <v>-0.0004469824861432</v>
      </c>
      <c r="J53" t="n">
        <v>-0.0621916257293617</v>
      </c>
      <c r="L53">
        <f>J53</f>
        <v/>
      </c>
      <c r="M53">
        <f>IF(A53="안동시",J53,"")</f>
        <v/>
      </c>
      <c r="N53">
        <f>IF(A53='1_문제'!$B$7,J53,"")</f>
        <v/>
      </c>
    </row>
    <row r="54">
      <c r="A54" t="inlineStr">
        <is>
          <t>정선군</t>
        </is>
      </c>
      <c r="B54" t="n">
        <v>6726784</v>
      </c>
      <c r="C54" t="n">
        <v>6697697</v>
      </c>
      <c r="D54" t="n">
        <v>14857.84261840428</v>
      </c>
      <c r="E54" t="n">
        <v>15686.34457485909</v>
      </c>
      <c r="F54" t="n">
        <v>930.772713974464</v>
      </c>
      <c r="G54" t="n">
        <v>875.2553303023412</v>
      </c>
      <c r="H54" t="n">
        <v>-0.0043240573801686</v>
      </c>
      <c r="I54" t="n">
        <v>0.0557619284127126</v>
      </c>
      <c r="J54" t="n">
        <v>-0.0596465526315868</v>
      </c>
      <c r="L54">
        <f>J54</f>
        <v/>
      </c>
      <c r="M54">
        <f>IF(A54="안동시",J54,"")</f>
        <v/>
      </c>
      <c r="N54">
        <f>IF(A54='1_문제'!$B$7,J54,"")</f>
        <v/>
      </c>
    </row>
    <row r="55">
      <c r="A55" t="inlineStr">
        <is>
          <t>함평군</t>
        </is>
      </c>
      <c r="B55" t="n">
        <v>3843215</v>
      </c>
      <c r="C55" t="n">
        <v>3949343</v>
      </c>
      <c r="D55" t="n">
        <v>23583.06209774889</v>
      </c>
      <c r="E55" t="n">
        <v>22947.79891237606</v>
      </c>
      <c r="F55" t="n">
        <v>126.6965288176696</v>
      </c>
      <c r="G55" t="n">
        <v>119.3016154838919</v>
      </c>
      <c r="H55" t="n">
        <v>0.0276143801478709</v>
      </c>
      <c r="I55" t="n">
        <v>-0.0269372646664688</v>
      </c>
      <c r="J55" t="n">
        <v>-0.0583671344652213</v>
      </c>
      <c r="L55">
        <f>J55</f>
        <v/>
      </c>
      <c r="M55">
        <f>IF(A55="안동시",J55,"")</f>
        <v/>
      </c>
      <c r="N55">
        <f>IF(A55='1_문제'!$B$7,J55,"")</f>
        <v/>
      </c>
    </row>
    <row r="56">
      <c r="A56" t="inlineStr">
        <is>
          <t>영월군</t>
        </is>
      </c>
      <c r="B56" t="n">
        <v>4842164</v>
      </c>
      <c r="C56" t="n">
        <v>5571271</v>
      </c>
      <c r="D56" t="n">
        <v>14152.1575890449</v>
      </c>
      <c r="E56" t="n">
        <v>13801.17660763585</v>
      </c>
      <c r="F56" t="n">
        <v>322.367230849678</v>
      </c>
      <c r="G56" t="n">
        <v>306.2453791962373</v>
      </c>
      <c r="H56" t="n">
        <v>0.1505746191165768</v>
      </c>
      <c r="I56" t="n">
        <v>-0.0248005280608758</v>
      </c>
      <c r="J56" t="n">
        <v>-0.0500108265066137</v>
      </c>
      <c r="L56">
        <f>J56</f>
        <v/>
      </c>
      <c r="M56">
        <f>IF(A56="안동시",J56,"")</f>
        <v/>
      </c>
      <c r="N56">
        <f>IF(A56='1_문제'!$B$7,J56,"")</f>
        <v/>
      </c>
    </row>
    <row r="57">
      <c r="A57" t="inlineStr">
        <is>
          <t>시흥시</t>
        </is>
      </c>
      <c r="B57" t="n">
        <v>35789519</v>
      </c>
      <c r="C57" t="n">
        <v>37762705</v>
      </c>
      <c r="D57" t="n">
        <v>23029.7562534998</v>
      </c>
      <c r="E57" t="n">
        <v>23111.53064908883</v>
      </c>
      <c r="F57" t="n">
        <v>354.3479586858934</v>
      </c>
      <c r="G57" t="n">
        <v>336.9082273105171</v>
      </c>
      <c r="H57" t="n">
        <v>0.0551330684271</v>
      </c>
      <c r="I57" t="n">
        <v>0.0035508146368938</v>
      </c>
      <c r="J57" t="n">
        <v>-0.049216401415298</v>
      </c>
      <c r="L57">
        <f>J57</f>
        <v/>
      </c>
      <c r="M57">
        <f>IF(A57="안동시",J57,"")</f>
        <v/>
      </c>
      <c r="N57">
        <f>IF(A57='1_문제'!$B$7,J57,"")</f>
        <v/>
      </c>
    </row>
    <row r="58">
      <c r="A58" t="inlineStr">
        <is>
          <t>충주시</t>
        </is>
      </c>
      <c r="B58" t="n">
        <v>20301985</v>
      </c>
      <c r="C58" t="n">
        <v>20089071</v>
      </c>
      <c r="D58" t="n">
        <v>18516.8573417821</v>
      </c>
      <c r="E58" t="n">
        <v>17797.55649228379</v>
      </c>
      <c r="F58" t="n">
        <v>310.1510517321336</v>
      </c>
      <c r="G58" t="n">
        <v>295.2329154494004</v>
      </c>
      <c r="H58" t="n">
        <v>-0.0104873488971645</v>
      </c>
      <c r="I58" t="n">
        <v>-0.0388457304725919</v>
      </c>
      <c r="J58" t="n">
        <v>-0.048099583088364</v>
      </c>
      <c r="L58">
        <f>J58</f>
        <v/>
      </c>
      <c r="M58">
        <f>IF(A58="안동시",J58,"")</f>
        <v/>
      </c>
      <c r="N58">
        <f>IF(A58='1_문제'!$B$7,J58,"")</f>
        <v/>
      </c>
    </row>
    <row r="59">
      <c r="A59" t="inlineStr">
        <is>
          <t>옹진군</t>
        </is>
      </c>
      <c r="B59" t="n">
        <v>4177962</v>
      </c>
      <c r="C59" t="n">
        <v>4835439</v>
      </c>
      <c r="D59" t="n">
        <v>8873.219287298449</v>
      </c>
      <c r="E59" t="n">
        <v>8794.796915026744</v>
      </c>
      <c r="F59" t="n">
        <v>270.6211784597371</v>
      </c>
      <c r="G59" t="n">
        <v>257.790450877366</v>
      </c>
      <c r="H59" t="n">
        <v>0.1573678745761688</v>
      </c>
      <c r="I59" t="n">
        <v>-0.008838096944585001</v>
      </c>
      <c r="J59" t="n">
        <v>-0.0474121340221715</v>
      </c>
      <c r="L59">
        <f>J59</f>
        <v/>
      </c>
      <c r="M59">
        <f>IF(A59="안동시",J59,"")</f>
        <v/>
      </c>
      <c r="N59">
        <f>IF(A59='1_문제'!$B$7,J59,"")</f>
        <v/>
      </c>
    </row>
    <row r="60">
      <c r="A60" t="inlineStr">
        <is>
          <t>김천시</t>
        </is>
      </c>
      <c r="B60" t="n">
        <v>9678449</v>
      </c>
      <c r="C60" t="n">
        <v>10343904</v>
      </c>
      <c r="D60" t="n">
        <v>17726.51878415643</v>
      </c>
      <c r="E60" t="n">
        <v>17712.56568119735</v>
      </c>
      <c r="F60" t="n">
        <v>123.7204432239091</v>
      </c>
      <c r="G60" t="n">
        <v>117.8574356451877</v>
      </c>
      <c r="H60" t="n">
        <v>0.0687563678849783</v>
      </c>
      <c r="I60" t="n">
        <v>-0.000787131592445</v>
      </c>
      <c r="J60" t="n">
        <v>-0.0473891575712391</v>
      </c>
      <c r="L60">
        <f>J60</f>
        <v/>
      </c>
      <c r="M60">
        <f>IF(A60="안동시",J60,"")</f>
        <v/>
      </c>
      <c r="N60">
        <f>IF(A60='1_문제'!$B$7,J60,"")</f>
        <v/>
      </c>
    </row>
    <row r="61">
      <c r="A61" t="inlineStr">
        <is>
          <t>태백시</t>
        </is>
      </c>
      <c r="B61" t="n">
        <v>3695132</v>
      </c>
      <c r="C61" t="n">
        <v>3672550</v>
      </c>
      <c r="D61" t="n">
        <v>17192.83695413317</v>
      </c>
      <c r="E61" t="n">
        <v>17325.39815659419</v>
      </c>
      <c r="F61" t="n">
        <v>124.3122031905761</v>
      </c>
      <c r="G61" t="n">
        <v>118.631468598113</v>
      </c>
      <c r="H61" t="n">
        <v>-0.0061112837105683</v>
      </c>
      <c r="I61" t="n">
        <v>0.0077102576389613</v>
      </c>
      <c r="J61" t="n">
        <v>-0.045697320509671</v>
      </c>
      <c r="L61">
        <f>J61</f>
        <v/>
      </c>
      <c r="M61">
        <f>IF(A61="안동시",J61,"")</f>
        <v/>
      </c>
      <c r="N61">
        <f>IF(A61='1_문제'!$B$7,J61,"")</f>
        <v/>
      </c>
    </row>
    <row r="62">
      <c r="A62" t="inlineStr">
        <is>
          <t>제천시</t>
        </is>
      </c>
      <c r="B62" t="n">
        <v>10339663</v>
      </c>
      <c r="C62" t="n">
        <v>10492719</v>
      </c>
      <c r="D62" t="n">
        <v>21787.51763959812</v>
      </c>
      <c r="E62" t="n">
        <v>22888.27109541388</v>
      </c>
      <c r="F62" t="n">
        <v>295.3096246947313</v>
      </c>
      <c r="G62" t="n">
        <v>282.3332064834673</v>
      </c>
      <c r="H62" t="n">
        <v>0.0148028035343124</v>
      </c>
      <c r="I62" t="n">
        <v>0.0505222060642271</v>
      </c>
      <c r="J62" t="n">
        <v>-0.0439417381830277</v>
      </c>
      <c r="L62">
        <f>J62</f>
        <v/>
      </c>
      <c r="M62">
        <f>IF(A62="안동시",J62,"")</f>
        <v/>
      </c>
      <c r="N62">
        <f>IF(A62='1_문제'!$B$7,J62,"")</f>
        <v/>
      </c>
    </row>
    <row r="63">
      <c r="A63" t="inlineStr">
        <is>
          <t>영천시</t>
        </is>
      </c>
      <c r="B63" t="n">
        <v>8646036</v>
      </c>
      <c r="C63" t="n">
        <v>9008556</v>
      </c>
      <c r="D63" t="n">
        <v>17352.55150452762</v>
      </c>
      <c r="E63" t="n">
        <v>19164.48052273861</v>
      </c>
      <c r="F63" t="n">
        <v>77.57693814830287</v>
      </c>
      <c r="G63" t="n">
        <v>74.29326076232417</v>
      </c>
      <c r="H63" t="n">
        <v>0.0419290412392454</v>
      </c>
      <c r="I63" t="n">
        <v>0.1044185932966812</v>
      </c>
      <c r="J63" t="n">
        <v>-0.0423280096425221</v>
      </c>
      <c r="L63">
        <f>J63</f>
        <v/>
      </c>
      <c r="M63">
        <f>IF(A63="안동시",J63,"")</f>
        <v/>
      </c>
      <c r="N63">
        <f>IF(A63='1_문제'!$B$7,J63,"")</f>
        <v/>
      </c>
    </row>
    <row r="64">
      <c r="A64" t="inlineStr">
        <is>
          <t>속초시</t>
        </is>
      </c>
      <c r="B64" t="n">
        <v>16630285</v>
      </c>
      <c r="C64" t="n">
        <v>17973055</v>
      </c>
      <c r="D64" t="n">
        <v>23934.82661301355</v>
      </c>
      <c r="E64" t="n">
        <v>25401.63967672719</v>
      </c>
      <c r="F64" t="n">
        <v>756.5842076669161</v>
      </c>
      <c r="G64" t="n">
        <v>728.1101626851973</v>
      </c>
      <c r="H64" t="n">
        <v>0.0807424526999989</v>
      </c>
      <c r="I64" t="n">
        <v>0.0612836302276</v>
      </c>
      <c r="J64" t="n">
        <v>-0.0376349977876545</v>
      </c>
      <c r="L64">
        <f>J64</f>
        <v/>
      </c>
      <c r="M64">
        <f>IF(A64="안동시",J64,"")</f>
        <v/>
      </c>
      <c r="N64">
        <f>IF(A64='1_문제'!$B$7,J64,"")</f>
        <v/>
      </c>
    </row>
    <row r="65">
      <c r="A65" t="inlineStr">
        <is>
          <t>세종특별자치시</t>
        </is>
      </c>
      <c r="B65" t="n">
        <v>20890638</v>
      </c>
      <c r="C65" t="n">
        <v>22638466</v>
      </c>
      <c r="D65" t="n">
        <v>15164.84398418086</v>
      </c>
      <c r="E65" t="n">
        <v>14855.46370500545</v>
      </c>
      <c r="F65" t="n">
        <v>311.9120631930915</v>
      </c>
      <c r="G65" t="n">
        <v>300.4588296751202</v>
      </c>
      <c r="H65" t="n">
        <v>0.0836656113614147</v>
      </c>
      <c r="I65" t="n">
        <v>-0.0204011514723218</v>
      </c>
      <c r="J65" t="n">
        <v>-0.0367194311137657</v>
      </c>
      <c r="L65">
        <f>J65</f>
        <v/>
      </c>
      <c r="M65">
        <f>IF(A65="안동시",J65,"")</f>
        <v/>
      </c>
      <c r="N65">
        <f>IF(A65='1_문제'!$B$7,J65,"")</f>
        <v/>
      </c>
    </row>
    <row r="66">
      <c r="A66" t="inlineStr">
        <is>
          <t>화천군</t>
        </is>
      </c>
      <c r="B66" t="n">
        <v>2950449</v>
      </c>
      <c r="C66" t="n">
        <v>2899574</v>
      </c>
      <c r="D66" t="n">
        <v>8880.256191515258</v>
      </c>
      <c r="E66" t="n">
        <v>9333.13824720459</v>
      </c>
      <c r="F66" t="n">
        <v>182.2007430055561</v>
      </c>
      <c r="G66" t="n">
        <v>175.9237736301953</v>
      </c>
      <c r="H66" t="n">
        <v>-0.0172431382477717</v>
      </c>
      <c r="I66" t="n">
        <v>0.0509987601621271</v>
      </c>
      <c r="J66" t="n">
        <v>-0.0344508440076414</v>
      </c>
      <c r="L66">
        <f>J66</f>
        <v/>
      </c>
      <c r="M66">
        <f>IF(A66="안동시",J66,"")</f>
        <v/>
      </c>
      <c r="N66">
        <f>IF(A66='1_문제'!$B$7,J66,"")</f>
        <v/>
      </c>
    </row>
    <row r="67">
      <c r="A67" t="inlineStr">
        <is>
          <t>울릉군</t>
        </is>
      </c>
      <c r="B67" t="n">
        <v>1192872</v>
      </c>
      <c r="C67" t="n">
        <v>952200</v>
      </c>
      <c r="D67" t="n">
        <v>22301.25948131903</v>
      </c>
      <c r="E67" t="n">
        <v>19612.51102709515</v>
      </c>
      <c r="F67" t="n">
        <v>378.8897719118229</v>
      </c>
      <c r="G67" t="n">
        <v>365.9997899600924</v>
      </c>
      <c r="H67" t="n">
        <v>-0.2017584451642757</v>
      </c>
      <c r="I67" t="n">
        <v>-0.1205648701803659</v>
      </c>
      <c r="J67" t="n">
        <v>-0.0340204009379548</v>
      </c>
      <c r="L67">
        <f>J67</f>
        <v/>
      </c>
      <c r="M67">
        <f>IF(A67="안동시",J67,"")</f>
        <v/>
      </c>
      <c r="N67">
        <f>IF(A67='1_문제'!$B$7,J67,"")</f>
        <v/>
      </c>
    </row>
    <row r="68">
      <c r="A68" t="inlineStr">
        <is>
          <t>논산시</t>
        </is>
      </c>
      <c r="B68" t="n">
        <v>11377260</v>
      </c>
      <c r="C68" t="n">
        <v>11667922</v>
      </c>
      <c r="D68" t="n">
        <v>15909.92172104707</v>
      </c>
      <c r="E68" t="n">
        <v>16158.08161898922</v>
      </c>
      <c r="F68" t="n">
        <v>142.7503634442739</v>
      </c>
      <c r="G68" t="n">
        <v>137.9728112683647</v>
      </c>
      <c r="H68" t="n">
        <v>0.0255476274603903</v>
      </c>
      <c r="I68" t="n">
        <v>0.0155978076003897</v>
      </c>
      <c r="J68" t="n">
        <v>-0.033467880996144</v>
      </c>
      <c r="L68">
        <f>J68</f>
        <v/>
      </c>
      <c r="M68">
        <f>IF(A68="안동시",J68,"")</f>
        <v/>
      </c>
      <c r="N68">
        <f>IF(A68='1_문제'!$B$7,J68,"")</f>
        <v/>
      </c>
    </row>
    <row r="69">
      <c r="A69" t="inlineStr">
        <is>
          <t>광양시</t>
        </is>
      </c>
      <c r="B69" t="n">
        <v>9672622</v>
      </c>
      <c r="C69" t="n">
        <v>9924852</v>
      </c>
      <c r="D69" t="n">
        <v>19894.90181669458</v>
      </c>
      <c r="E69" t="n">
        <v>20727.22847655562</v>
      </c>
      <c r="F69" t="n">
        <v>189.8575174342593</v>
      </c>
      <c r="G69" t="n">
        <v>184.0843571269375</v>
      </c>
      <c r="H69" t="n">
        <v>0.0260766935790524</v>
      </c>
      <c r="I69" t="n">
        <v>0.0418361783098926</v>
      </c>
      <c r="J69" t="n">
        <v>-0.0304078573518734</v>
      </c>
      <c r="L69">
        <f>J69</f>
        <v/>
      </c>
      <c r="M69">
        <f>IF(A69="안동시",J69,"")</f>
        <v/>
      </c>
      <c r="N69">
        <f>IF(A69='1_문제'!$B$7,J69,"")</f>
        <v/>
      </c>
    </row>
    <row r="70">
      <c r="A70" t="inlineStr">
        <is>
          <t>남양주시</t>
        </is>
      </c>
      <c r="B70" t="n">
        <v>46604629</v>
      </c>
      <c r="C70" t="n">
        <v>48290063</v>
      </c>
      <c r="D70" t="n">
        <v>18442.64836868458</v>
      </c>
      <c r="E70" t="n">
        <v>19264.8772274329</v>
      </c>
      <c r="F70" t="n">
        <v>308.0901684680292</v>
      </c>
      <c r="G70" t="n">
        <v>298.7318736776135</v>
      </c>
      <c r="H70" t="n">
        <v>0.0361645191940054</v>
      </c>
      <c r="I70" t="n">
        <v>0.0445830144516801</v>
      </c>
      <c r="J70" t="n">
        <v>-0.0303751815156892</v>
      </c>
      <c r="L70">
        <f>J70</f>
        <v/>
      </c>
      <c r="M70">
        <f>IF(A70="안동시",J70,"")</f>
        <v/>
      </c>
      <c r="N70">
        <f>IF(A70='1_문제'!$B$7,J70,"")</f>
        <v/>
      </c>
    </row>
    <row r="71">
      <c r="A71" t="inlineStr">
        <is>
          <t>양주시</t>
        </is>
      </c>
      <c r="B71" t="n">
        <v>22587904</v>
      </c>
      <c r="C71" t="n">
        <v>22654847</v>
      </c>
      <c r="D71" t="n">
        <v>18357.4323230699</v>
      </c>
      <c r="E71" t="n">
        <v>19670.80845878147</v>
      </c>
      <c r="F71" t="n">
        <v>347.4998388518031</v>
      </c>
      <c r="G71" t="n">
        <v>337.5321846137385</v>
      </c>
      <c r="H71" t="n">
        <v>0.0029636658629326</v>
      </c>
      <c r="I71" t="n">
        <v>0.07154465355490019</v>
      </c>
      <c r="J71" t="n">
        <v>-0.0286839103897122</v>
      </c>
      <c r="L71">
        <f>J71</f>
        <v/>
      </c>
      <c r="M71">
        <f>IF(A71="안동시",J71,"")</f>
        <v/>
      </c>
      <c r="N71">
        <f>IF(A71='1_문제'!$B$7,J71,"")</f>
        <v/>
      </c>
    </row>
    <row r="72">
      <c r="A72" t="inlineStr">
        <is>
          <t>파주시</t>
        </is>
      </c>
      <c r="B72" t="n">
        <v>33957321</v>
      </c>
      <c r="C72" t="n">
        <v>35947133</v>
      </c>
      <c r="D72" t="n">
        <v>23905.61823177983</v>
      </c>
      <c r="E72" t="n">
        <v>23721.91145257676</v>
      </c>
      <c r="F72" t="n">
        <v>474.65888136464</v>
      </c>
      <c r="G72" t="n">
        <v>462.8046692903158</v>
      </c>
      <c r="H72" t="n">
        <v>0.0585974376482762</v>
      </c>
      <c r="I72" t="n">
        <v>-0.0076846696630855</v>
      </c>
      <c r="J72" t="n">
        <v>-0.0249741710093854</v>
      </c>
      <c r="L72">
        <f>J72</f>
        <v/>
      </c>
      <c r="M72">
        <f>IF(A72="안동시",J72,"")</f>
        <v/>
      </c>
      <c r="N72">
        <f>IF(A72='1_문제'!$B$7,J72,"")</f>
        <v/>
      </c>
    </row>
    <row r="73">
      <c r="A73" t="inlineStr">
        <is>
          <t>경주시</t>
        </is>
      </c>
      <c r="B73" t="n">
        <v>31262128</v>
      </c>
      <c r="C73" t="n">
        <v>33719887</v>
      </c>
      <c r="D73" t="n">
        <v>18967.87083719957</v>
      </c>
      <c r="E73" t="n">
        <v>20536.30259792982</v>
      </c>
      <c r="F73" t="n">
        <v>309.2755553940538</v>
      </c>
      <c r="G73" t="n">
        <v>302.3160783427299</v>
      </c>
      <c r="H73" t="n">
        <v>0.0786177767553124</v>
      </c>
      <c r="I73" t="n">
        <v>0.08268886762209821</v>
      </c>
      <c r="J73" t="n">
        <v>-0.0225025125004032</v>
      </c>
      <c r="L73">
        <f>J73</f>
        <v/>
      </c>
      <c r="M73">
        <f>IF(A73="안동시",J73,"")</f>
        <v/>
      </c>
      <c r="N73">
        <f>IF(A73='1_문제'!$B$7,J73,"")</f>
        <v/>
      </c>
    </row>
    <row r="74">
      <c r="A74" t="inlineStr">
        <is>
          <t>하동군</t>
        </is>
      </c>
      <c r="B74" t="n">
        <v>5447376</v>
      </c>
      <c r="C74" t="n">
        <v>5399027</v>
      </c>
      <c r="D74" t="n">
        <v>11773.03843171464</v>
      </c>
      <c r="E74" t="n">
        <v>13170.0900921592</v>
      </c>
      <c r="F74" t="n">
        <v>278.5359409741498</v>
      </c>
      <c r="G74" t="n">
        <v>272.7665558997945</v>
      </c>
      <c r="H74" t="n">
        <v>-0.008875649487019001</v>
      </c>
      <c r="I74" t="n">
        <v>0.1186653444263907</v>
      </c>
      <c r="J74" t="n">
        <v>-0.0207132517770504</v>
      </c>
      <c r="L74">
        <f>J74</f>
        <v/>
      </c>
      <c r="M74">
        <f>IF(A74="안동시",J74,"")</f>
        <v/>
      </c>
      <c r="N74">
        <f>IF(A74='1_문제'!$B$7,J74,"")</f>
        <v/>
      </c>
    </row>
    <row r="75">
      <c r="A75" t="inlineStr">
        <is>
          <t>삼척시</t>
        </is>
      </c>
      <c r="B75" t="n">
        <v>8262615</v>
      </c>
      <c r="C75" t="n">
        <v>8192103</v>
      </c>
      <c r="D75" t="n">
        <v>14997.68245283122</v>
      </c>
      <c r="E75" t="n">
        <v>13780.1675589284</v>
      </c>
      <c r="F75" t="n">
        <v>190.9181294299686</v>
      </c>
      <c r="G75" t="n">
        <v>187.0497722013505</v>
      </c>
      <c r="H75" t="n">
        <v>-0.0085338600430977</v>
      </c>
      <c r="I75" t="n">
        <v>-0.0811802021900377</v>
      </c>
      <c r="J75" t="n">
        <v>-0.0202618642879437</v>
      </c>
      <c r="L75">
        <f>J75</f>
        <v/>
      </c>
      <c r="M75">
        <f>IF(A75="안동시",J75,"")</f>
        <v/>
      </c>
      <c r="N75">
        <f>IF(A75='1_문제'!$B$7,J75,"")</f>
        <v/>
      </c>
    </row>
    <row r="76">
      <c r="A76" t="inlineStr">
        <is>
          <t>구리시</t>
        </is>
      </c>
      <c r="B76" t="n">
        <v>29816698</v>
      </c>
      <c r="C76" t="n">
        <v>31948157</v>
      </c>
      <c r="D76" t="n">
        <v>13389.60360399398</v>
      </c>
      <c r="E76" t="n">
        <v>13898.86972196863</v>
      </c>
      <c r="F76" t="n">
        <v>204.4640221395407</v>
      </c>
      <c r="G76" t="n">
        <v>201.0054601897693</v>
      </c>
      <c r="H76" t="n">
        <v>0.07148541397843571</v>
      </c>
      <c r="I76" t="n">
        <v>0.0380344432170298</v>
      </c>
      <c r="J76" t="n">
        <v>-0.0169152592890452</v>
      </c>
      <c r="L76">
        <f>J76</f>
        <v/>
      </c>
      <c r="M76">
        <f>IF(A76="안동시",J76,"")</f>
        <v/>
      </c>
      <c r="N76">
        <f>IF(A76='1_문제'!$B$7,J76,"")</f>
        <v/>
      </c>
    </row>
    <row r="77">
      <c r="A77" t="inlineStr">
        <is>
          <t>무안군</t>
        </is>
      </c>
      <c r="B77" t="n">
        <v>10315484</v>
      </c>
      <c r="C77" t="n">
        <v>11200698</v>
      </c>
      <c r="D77" t="n">
        <v>15428.31397925681</v>
      </c>
      <c r="E77" t="n">
        <v>14662.77503419876</v>
      </c>
      <c r="F77" t="n">
        <v>195.3959697867788</v>
      </c>
      <c r="G77" t="n">
        <v>192.1802551948102</v>
      </c>
      <c r="H77" t="n">
        <v>0.085814102372705</v>
      </c>
      <c r="I77" t="n">
        <v>-0.0496190929279317</v>
      </c>
      <c r="J77" t="n">
        <v>-0.0164574253782086</v>
      </c>
      <c r="L77">
        <f>J77</f>
        <v/>
      </c>
      <c r="M77">
        <f>IF(A77="안동시",J77,"")</f>
        <v/>
      </c>
      <c r="N77">
        <f>IF(A77='1_문제'!$B$7,J77,"")</f>
        <v/>
      </c>
    </row>
    <row r="78">
      <c r="A78" t="inlineStr">
        <is>
          <t>옥천군</t>
        </is>
      </c>
      <c r="B78" t="n">
        <v>7190702</v>
      </c>
      <c r="C78" t="n">
        <v>8311604</v>
      </c>
      <c r="D78" t="n">
        <v>13680.68486220122</v>
      </c>
      <c r="E78" t="n">
        <v>12552.10173631949</v>
      </c>
      <c r="F78" t="n">
        <v>90.88472863984629</v>
      </c>
      <c r="G78" t="n">
        <v>89.4883827477825</v>
      </c>
      <c r="H78" t="n">
        <v>0.1558821377940569</v>
      </c>
      <c r="I78" t="n">
        <v>-0.0824946365806528</v>
      </c>
      <c r="J78" t="n">
        <v>-0.0153639221127804</v>
      </c>
      <c r="L78">
        <f>J78</f>
        <v/>
      </c>
      <c r="M78">
        <f>IF(A78="안동시",J78,"")</f>
        <v/>
      </c>
      <c r="N78">
        <f>IF(A78='1_문제'!$B$7,J78,"")</f>
        <v/>
      </c>
    </row>
    <row r="79">
      <c r="A79" t="inlineStr">
        <is>
          <t>칠곡군</t>
        </is>
      </c>
      <c r="B79" t="n">
        <v>14688478</v>
      </c>
      <c r="C79" t="n">
        <v>14925537</v>
      </c>
      <c r="D79" t="n">
        <v>23784.11309871588</v>
      </c>
      <c r="E79" t="n">
        <v>26352.55850426018</v>
      </c>
      <c r="F79" t="n">
        <v>150.71234746037</v>
      </c>
      <c r="G79" t="n">
        <v>148.6035644814656</v>
      </c>
      <c r="H79" t="n">
        <v>0.0161391125751761</v>
      </c>
      <c r="I79" t="n">
        <v>0.107989959301151</v>
      </c>
      <c r="J79" t="n">
        <v>-0.0139921049233137</v>
      </c>
      <c r="L79">
        <f>J79</f>
        <v/>
      </c>
      <c r="M79">
        <f>IF(A79="안동시",J79,"")</f>
        <v/>
      </c>
      <c r="N79">
        <f>IF(A79='1_문제'!$B$7,J79,"")</f>
        <v/>
      </c>
    </row>
    <row r="80">
      <c r="A80" t="inlineStr">
        <is>
          <t>여수시</t>
        </is>
      </c>
      <c r="B80" t="n">
        <v>18287071</v>
      </c>
      <c r="C80" t="n">
        <v>17349503</v>
      </c>
      <c r="D80" t="n">
        <v>19794.43033824279</v>
      </c>
      <c r="E80" t="n">
        <v>21536.93745578764</v>
      </c>
      <c r="F80" t="n">
        <v>1078.929589106971</v>
      </c>
      <c r="G80" t="n">
        <v>1063.850244009872</v>
      </c>
      <c r="H80" t="n">
        <v>-0.0512694460474287</v>
      </c>
      <c r="I80" t="n">
        <v>0.0880301725166763</v>
      </c>
      <c r="J80" t="n">
        <v>-0.013976208688076</v>
      </c>
      <c r="L80">
        <f>J80</f>
        <v/>
      </c>
      <c r="M80">
        <f>IF(A80="안동시",J80,"")</f>
        <v/>
      </c>
      <c r="N80">
        <f>IF(A80='1_문제'!$B$7,J80,"")</f>
        <v/>
      </c>
    </row>
    <row r="81">
      <c r="A81" t="inlineStr">
        <is>
          <t>달성군</t>
        </is>
      </c>
      <c r="B81" t="n">
        <v>20141519</v>
      </c>
      <c r="C81" t="n">
        <v>20827238</v>
      </c>
      <c r="D81" t="n">
        <v>12053.50773196401</v>
      </c>
      <c r="E81" t="n">
        <v>12587.0650251368</v>
      </c>
      <c r="F81" t="n">
        <v>141.3624265379389</v>
      </c>
      <c r="G81" t="n">
        <v>140.0254800948642</v>
      </c>
      <c r="H81" t="n">
        <v>0.0340450489359813</v>
      </c>
      <c r="I81" t="n">
        <v>0.0442657278725491</v>
      </c>
      <c r="J81" t="n">
        <v>-0.0094575798945826</v>
      </c>
      <c r="L81">
        <f>J81</f>
        <v/>
      </c>
      <c r="M81">
        <f>IF(A81="안동시",J81,"")</f>
        <v/>
      </c>
      <c r="N81">
        <f>IF(A81='1_문제'!$B$7,J81,"")</f>
        <v/>
      </c>
    </row>
    <row r="82">
      <c r="A82" t="inlineStr">
        <is>
          <t>의정부시</t>
        </is>
      </c>
      <c r="B82" t="n">
        <v>27963671</v>
      </c>
      <c r="C82" t="n">
        <v>29950039</v>
      </c>
      <c r="D82" t="n">
        <v>19104.02657791246</v>
      </c>
      <c r="E82" t="n">
        <v>18791.92951969111</v>
      </c>
      <c r="F82" t="n">
        <v>385.017939883501</v>
      </c>
      <c r="G82" t="n">
        <v>383.2063457413194</v>
      </c>
      <c r="H82" t="n">
        <v>0.071033878205762</v>
      </c>
      <c r="I82" t="n">
        <v>-0.0163367160817392</v>
      </c>
      <c r="J82" t="n">
        <v>-0.0047052200807311</v>
      </c>
      <c r="L82">
        <f>J82</f>
        <v/>
      </c>
      <c r="M82">
        <f>IF(A82="안동시",J82,"")</f>
        <v/>
      </c>
      <c r="N82">
        <f>IF(A82='1_문제'!$B$7,J82,"")</f>
        <v/>
      </c>
    </row>
    <row r="83">
      <c r="A83" t="inlineStr">
        <is>
          <t>강화군</t>
        </is>
      </c>
      <c r="B83" t="n">
        <v>11030705</v>
      </c>
      <c r="C83" t="n">
        <v>11592484</v>
      </c>
      <c r="D83" t="n">
        <v>13436.90126787001</v>
      </c>
      <c r="E83" t="n">
        <v>13353.38155308215</v>
      </c>
      <c r="F83" t="n">
        <v>428.3086167203275</v>
      </c>
      <c r="G83" t="n">
        <v>429.422805328004</v>
      </c>
      <c r="H83" t="n">
        <v>0.0509286577784466</v>
      </c>
      <c r="I83" t="n">
        <v>-0.0062156975870295</v>
      </c>
      <c r="J83" t="n">
        <v>0.0026013686491019</v>
      </c>
      <c r="L83">
        <f>J83</f>
        <v/>
      </c>
      <c r="M83">
        <f>IF(A83="안동시",J83,"")</f>
        <v/>
      </c>
      <c r="N83">
        <f>IF(A83='1_문제'!$B$7,J83,"")</f>
        <v/>
      </c>
    </row>
    <row r="84">
      <c r="A84" t="inlineStr">
        <is>
          <t>신안군</t>
        </is>
      </c>
      <c r="B84" t="n">
        <v>5164868</v>
      </c>
      <c r="C84" t="n">
        <v>5020338</v>
      </c>
      <c r="D84" t="n">
        <v>6001.824054361118</v>
      </c>
      <c r="E84" t="n">
        <v>6357.170572977358</v>
      </c>
      <c r="F84" t="n">
        <v>124.5905994112531</v>
      </c>
      <c r="G84" t="n">
        <v>125.1999367373272</v>
      </c>
      <c r="H84" t="n">
        <v>-0.0279832901828275</v>
      </c>
      <c r="I84" t="n">
        <v>0.0592064204811257</v>
      </c>
      <c r="J84" t="n">
        <v>0.0048907167069869</v>
      </c>
      <c r="L84">
        <f>J84</f>
        <v/>
      </c>
      <c r="M84">
        <f>IF(A84="안동시",J84,"")</f>
        <v/>
      </c>
      <c r="N84">
        <f>IF(A84='1_문제'!$B$7,J84,"")</f>
        <v/>
      </c>
    </row>
    <row r="85">
      <c r="A85" t="inlineStr">
        <is>
          <t>함양군</t>
        </is>
      </c>
      <c r="B85" t="n">
        <v>4729314</v>
      </c>
      <c r="C85" t="n">
        <v>5516530</v>
      </c>
      <c r="D85" t="n">
        <v>11036.6507700694</v>
      </c>
      <c r="E85" t="n">
        <v>8569.240265166691</v>
      </c>
      <c r="F85" t="n">
        <v>28.68365263968516</v>
      </c>
      <c r="G85" t="n">
        <v>28.9054895015526</v>
      </c>
      <c r="H85" t="n">
        <v>0.166454585168166</v>
      </c>
      <c r="I85" t="n">
        <v>-0.2235651518116482</v>
      </c>
      <c r="J85" t="n">
        <v>0.0077339125757129</v>
      </c>
      <c r="L85">
        <f>J85</f>
        <v/>
      </c>
      <c r="M85">
        <f>IF(A85="안동시",J85,"")</f>
        <v/>
      </c>
      <c r="N85">
        <f>IF(A85='1_문제'!$B$7,J85,"")</f>
        <v/>
      </c>
    </row>
    <row r="86">
      <c r="A86" t="inlineStr">
        <is>
          <t>동해시</t>
        </is>
      </c>
      <c r="B86" t="n">
        <v>7855585</v>
      </c>
      <c r="C86" t="n">
        <v>8882248</v>
      </c>
      <c r="D86" t="n">
        <v>17031.70788680919</v>
      </c>
      <c r="E86" t="n">
        <v>17864.50108125781</v>
      </c>
      <c r="F86" t="n">
        <v>239.5281828151564</v>
      </c>
      <c r="G86" t="n">
        <v>243.5076120369528</v>
      </c>
      <c r="H86" t="n">
        <v>0.1306921126816145</v>
      </c>
      <c r="I86" t="n">
        <v>0.0488966344410828</v>
      </c>
      <c r="J86" t="n">
        <v>0.0166136158802965</v>
      </c>
      <c r="L86">
        <f>J86</f>
        <v/>
      </c>
      <c r="M86">
        <f>IF(A86="안동시",J86,"")</f>
        <v/>
      </c>
      <c r="N86">
        <f>IF(A86='1_문제'!$B$7,J86,"")</f>
        <v/>
      </c>
    </row>
    <row r="87">
      <c r="A87" t="inlineStr">
        <is>
          <t>철원군</t>
        </is>
      </c>
      <c r="B87" t="n">
        <v>4475445</v>
      </c>
      <c r="C87" t="n">
        <v>4148572</v>
      </c>
      <c r="D87" t="n">
        <v>10345.56988187767</v>
      </c>
      <c r="E87" t="n">
        <v>11158.83369024329</v>
      </c>
      <c r="F87" t="n">
        <v>335.4915544711196</v>
      </c>
      <c r="G87" t="n">
        <v>341.1347326260699</v>
      </c>
      <c r="H87" t="n">
        <v>-0.0730369829145481</v>
      </c>
      <c r="I87" t="n">
        <v>0.0786098608052727</v>
      </c>
      <c r="J87" t="n">
        <v>0.0168206265694119</v>
      </c>
      <c r="L87">
        <f>J87</f>
        <v/>
      </c>
      <c r="M87">
        <f>IF(A87="안동시",J87,"")</f>
        <v/>
      </c>
      <c r="N87">
        <f>IF(A87='1_문제'!$B$7,J87,"")</f>
        <v/>
      </c>
    </row>
    <row r="88">
      <c r="A88" t="inlineStr">
        <is>
          <t>목포시</t>
        </is>
      </c>
      <c r="B88" t="n">
        <v>17976681</v>
      </c>
      <c r="C88" t="n">
        <v>18195863</v>
      </c>
      <c r="D88" t="n">
        <v>14860.91576081258</v>
      </c>
      <c r="E88" t="n">
        <v>15665.9650602997</v>
      </c>
      <c r="F88" t="n">
        <v>537.4907637288552</v>
      </c>
      <c r="G88" t="n">
        <v>547.7038379548143</v>
      </c>
      <c r="H88" t="n">
        <v>0.0121925732564314</v>
      </c>
      <c r="I88" t="n">
        <v>0.0541722537456264</v>
      </c>
      <c r="J88" t="n">
        <v>0.0190013948427794</v>
      </c>
      <c r="L88">
        <f>J88</f>
        <v/>
      </c>
      <c r="M88">
        <f>IF(A88="안동시",J88,"")</f>
        <v/>
      </c>
      <c r="N88">
        <f>IF(A88='1_문제'!$B$7,J88,"")</f>
        <v/>
      </c>
    </row>
    <row r="89">
      <c r="A89" t="inlineStr">
        <is>
          <t>거제시</t>
        </is>
      </c>
      <c r="B89" t="n">
        <v>15143059</v>
      </c>
      <c r="C89" t="n">
        <v>15429362</v>
      </c>
      <c r="D89" t="n">
        <v>11541.23892669242</v>
      </c>
      <c r="E89" t="n">
        <v>11153.40984286972</v>
      </c>
      <c r="F89" t="n">
        <v>321.9296708808967</v>
      </c>
      <c r="G89" t="n">
        <v>328.4638081600523</v>
      </c>
      <c r="H89" t="n">
        <v>0.0189065498589156</v>
      </c>
      <c r="I89" t="n">
        <v>-0.0336037652704456</v>
      </c>
      <c r="J89" t="n">
        <v>0.0202967848886879</v>
      </c>
      <c r="L89">
        <f>J89</f>
        <v/>
      </c>
      <c r="M89">
        <f>IF(A89="안동시",J89,"")</f>
        <v/>
      </c>
      <c r="N89">
        <f>IF(A89='1_문제'!$B$7,J89,"")</f>
        <v/>
      </c>
    </row>
    <row r="90">
      <c r="A90" t="inlineStr">
        <is>
          <t>상주시</t>
        </is>
      </c>
      <c r="B90" t="n">
        <v>8940339</v>
      </c>
      <c r="C90" t="n">
        <v>9297281</v>
      </c>
      <c r="D90" t="n">
        <v>11762.90037771498</v>
      </c>
      <c r="E90" t="n">
        <v>11362.70765614162</v>
      </c>
      <c r="F90" t="n">
        <v>66.23730934587604</v>
      </c>
      <c r="G90" t="n">
        <v>67.78315079430212</v>
      </c>
      <c r="H90" t="n">
        <v>0.0399248842801152</v>
      </c>
      <c r="I90" t="n">
        <v>-0.0340216025574389</v>
      </c>
      <c r="J90" t="n">
        <v>0.0233379263694732</v>
      </c>
      <c r="L90">
        <f>J90</f>
        <v/>
      </c>
      <c r="M90">
        <f>IF(A90="안동시",J90,"")</f>
        <v/>
      </c>
      <c r="N90">
        <f>IF(A90='1_문제'!$B$7,J90,"")</f>
        <v/>
      </c>
    </row>
    <row r="91">
      <c r="A91" t="inlineStr">
        <is>
          <t>증평군</t>
        </is>
      </c>
      <c r="B91" t="n">
        <v>3931643</v>
      </c>
      <c r="C91" t="n">
        <v>4089954</v>
      </c>
      <c r="D91" t="n">
        <v>21031.63639221567</v>
      </c>
      <c r="E91" t="n">
        <v>20704.17735749595</v>
      </c>
      <c r="F91" t="n">
        <v>1610.923473977673</v>
      </c>
      <c r="G91" t="n">
        <v>1651.264781951093</v>
      </c>
      <c r="H91" t="n">
        <v>0.0402658634062147</v>
      </c>
      <c r="I91" t="n">
        <v>-0.0155698314963699</v>
      </c>
      <c r="J91" t="n">
        <v>0.0250423490780784</v>
      </c>
      <c r="L91">
        <f>J91</f>
        <v/>
      </c>
      <c r="M91">
        <f>IF(A91="안동시",J91,"")</f>
        <v/>
      </c>
      <c r="N91">
        <f>IF(A91='1_문제'!$B$7,J91,"")</f>
        <v/>
      </c>
    </row>
    <row r="92">
      <c r="A92" t="inlineStr">
        <is>
          <t>광주시</t>
        </is>
      </c>
      <c r="B92" t="n">
        <v>30578816</v>
      </c>
      <c r="C92" t="n">
        <v>31393177</v>
      </c>
      <c r="D92" t="n">
        <v>17674.35181270589</v>
      </c>
      <c r="E92" t="n">
        <v>18188.60521826128</v>
      </c>
      <c r="F92" t="n">
        <v>320.3956948496632</v>
      </c>
      <c r="G92" t="n">
        <v>329.0457350015897</v>
      </c>
      <c r="H92" t="n">
        <v>0.0266315412604596</v>
      </c>
      <c r="I92" t="n">
        <v>0.0290960263213555</v>
      </c>
      <c r="J92" t="n">
        <v>0.0269979912057971</v>
      </c>
      <c r="L92">
        <f>J92</f>
        <v/>
      </c>
      <c r="M92">
        <f>IF(A92="안동시",J92,"")</f>
        <v/>
      </c>
      <c r="N92">
        <f>IF(A92='1_문제'!$B$7,J92,"")</f>
        <v/>
      </c>
    </row>
    <row r="93">
      <c r="A93" t="inlineStr">
        <is>
          <t>강진군</t>
        </is>
      </c>
      <c r="B93" t="n">
        <v>3876940</v>
      </c>
      <c r="C93" t="n">
        <v>3983895</v>
      </c>
      <c r="D93" t="n">
        <v>8640.253653654687</v>
      </c>
      <c r="E93" t="n">
        <v>8739.686412417997</v>
      </c>
      <c r="F93" t="n">
        <v>130.6042910130154</v>
      </c>
      <c r="G93" t="n">
        <v>134.6727260633124</v>
      </c>
      <c r="H93" t="n">
        <v>0.0275874787848149</v>
      </c>
      <c r="I93" t="n">
        <v>0.0115080832981393</v>
      </c>
      <c r="J93" t="n">
        <v>0.0311508528451913</v>
      </c>
      <c r="L93">
        <f>J93</f>
        <v/>
      </c>
      <c r="M93">
        <f>IF(A93="안동시",J93,"")</f>
        <v/>
      </c>
      <c r="N93">
        <f>IF(A93='1_문제'!$B$7,J93,"")</f>
        <v/>
      </c>
    </row>
    <row r="94">
      <c r="A94" t="inlineStr">
        <is>
          <t>오산시</t>
        </is>
      </c>
      <c r="B94" t="n">
        <v>19820492</v>
      </c>
      <c r="C94" t="n">
        <v>21615308</v>
      </c>
      <c r="D94" t="n">
        <v>17020.19753091901</v>
      </c>
      <c r="E94" t="n">
        <v>16784.67200189791</v>
      </c>
      <c r="F94" t="n">
        <v>287.1830830435491</v>
      </c>
      <c r="G94" t="n">
        <v>299.6752116601808</v>
      </c>
      <c r="H94" t="n">
        <v>0.09055355437190959</v>
      </c>
      <c r="I94" t="n">
        <v>-0.0138380020909415</v>
      </c>
      <c r="J94" t="n">
        <v>0.0434988317704543</v>
      </c>
      <c r="L94">
        <f>J94</f>
        <v/>
      </c>
      <c r="M94">
        <f>IF(A94="안동시",J94,"")</f>
        <v/>
      </c>
      <c r="N94">
        <f>IF(A94='1_문제'!$B$7,J94,"")</f>
        <v/>
      </c>
    </row>
    <row r="95">
      <c r="A95" t="inlineStr">
        <is>
          <t>군포시</t>
        </is>
      </c>
      <c r="B95" t="n">
        <v>17029214</v>
      </c>
      <c r="C95" t="n">
        <v>17480740</v>
      </c>
      <c r="D95" t="n">
        <v>13530.6680625424</v>
      </c>
      <c r="E95" t="n">
        <v>14794.72528050872</v>
      </c>
      <c r="F95" t="n">
        <v>269.5739216149377</v>
      </c>
      <c r="G95" t="n">
        <v>282.6981008813128</v>
      </c>
      <c r="H95" t="n">
        <v>0.0265147880577458</v>
      </c>
      <c r="I95" t="n">
        <v>0.0934216412762105</v>
      </c>
      <c r="J95" t="n">
        <v>0.0486848994433586</v>
      </c>
      <c r="L95">
        <f>J95</f>
        <v/>
      </c>
      <c r="M95">
        <f>IF(A95="안동시",J95,"")</f>
        <v/>
      </c>
      <c r="N95">
        <f>IF(A95='1_문제'!$B$7,J95,"")</f>
        <v/>
      </c>
    </row>
    <row r="96">
      <c r="A96" t="inlineStr">
        <is>
          <t>여주시</t>
        </is>
      </c>
      <c r="B96" t="n">
        <v>15932558</v>
      </c>
      <c r="C96" t="n">
        <v>16084376</v>
      </c>
      <c r="D96" t="n">
        <v>42580.02255507245</v>
      </c>
      <c r="E96" t="n">
        <v>44500.18259956122</v>
      </c>
      <c r="F96" t="n">
        <v>149.0874221201643</v>
      </c>
      <c r="G96" t="n">
        <v>157.7621040443223</v>
      </c>
      <c r="H96" t="n">
        <v>0.009528790041122</v>
      </c>
      <c r="I96" t="n">
        <v>0.0450953270869045</v>
      </c>
      <c r="J96" t="n">
        <v>0.0581852030224669</v>
      </c>
      <c r="L96">
        <f>J96</f>
        <v/>
      </c>
      <c r="M96">
        <f>IF(A96="안동시",J96,"")</f>
        <v/>
      </c>
      <c r="N96">
        <f>IF(A96='1_문제'!$B$7,J96,"")</f>
        <v/>
      </c>
    </row>
    <row r="97">
      <c r="A97" t="inlineStr">
        <is>
          <t>공주시</t>
        </is>
      </c>
      <c r="B97" t="n">
        <v>16191008</v>
      </c>
      <c r="C97" t="n">
        <v>17525443</v>
      </c>
      <c r="D97" t="n">
        <v>17364.22821852722</v>
      </c>
      <c r="E97" t="n">
        <v>18289.54811584506</v>
      </c>
      <c r="F97" t="n">
        <v>97.72473708863586</v>
      </c>
      <c r="G97" t="n">
        <v>103.8417117330501</v>
      </c>
      <c r="H97" t="n">
        <v>0.0824182780960889</v>
      </c>
      <c r="I97" t="n">
        <v>0.0532888583168091</v>
      </c>
      <c r="J97" t="n">
        <v>0.0625939227533161</v>
      </c>
      <c r="L97">
        <f>J97</f>
        <v/>
      </c>
      <c r="M97">
        <f>IF(A97="안동시",J97,"")</f>
        <v/>
      </c>
      <c r="N97">
        <f>IF(A97='1_문제'!$B$7,J97,"")</f>
        <v/>
      </c>
    </row>
    <row r="98">
      <c r="A98" t="inlineStr">
        <is>
          <t>보성군</t>
        </is>
      </c>
      <c r="B98" t="n">
        <v>4667080</v>
      </c>
      <c r="C98" t="n">
        <v>4790504</v>
      </c>
      <c r="D98" t="n">
        <v>13041.5765317929</v>
      </c>
      <c r="E98" t="n">
        <v>12866.64618169612</v>
      </c>
      <c r="F98" t="n">
        <v>157.1676508652091</v>
      </c>
      <c r="G98" t="n">
        <v>168.2726911406399</v>
      </c>
      <c r="H98" t="n">
        <v>0.0264456576703207</v>
      </c>
      <c r="I98" t="n">
        <v>-0.0134132824870006</v>
      </c>
      <c r="J98" t="n">
        <v>0.07065728993401291</v>
      </c>
      <c r="L98">
        <f>J98</f>
        <v/>
      </c>
      <c r="M98">
        <f>IF(A98="안동시",J98,"")</f>
        <v/>
      </c>
      <c r="N98">
        <f>IF(A98='1_문제'!$B$7,J98,"")</f>
        <v/>
      </c>
    </row>
    <row r="99">
      <c r="A99" t="inlineStr">
        <is>
          <t>통영시</t>
        </is>
      </c>
      <c r="B99" t="n">
        <v>10286774</v>
      </c>
      <c r="C99" t="n">
        <v>10677982</v>
      </c>
      <c r="D99" t="n">
        <v>12917.1071513771</v>
      </c>
      <c r="E99" t="n">
        <v>13869.75900502548</v>
      </c>
      <c r="F99" t="n">
        <v>143.7114298418532</v>
      </c>
      <c r="G99" t="n">
        <v>154.3743939632039</v>
      </c>
      <c r="H99" t="n">
        <v>0.0380301929448434</v>
      </c>
      <c r="I99" t="n">
        <v>0.07375117682962171</v>
      </c>
      <c r="J99" t="n">
        <v>0.07419704983162929</v>
      </c>
      <c r="L99">
        <f>J99</f>
        <v/>
      </c>
      <c r="M99">
        <f>IF(A99="안동시",J99,"")</f>
        <v/>
      </c>
      <c r="N99">
        <f>IF(A99='1_문제'!$B$7,J99,"")</f>
        <v/>
      </c>
    </row>
    <row r="100">
      <c r="A100" t="inlineStr">
        <is>
          <t>당진시</t>
        </is>
      </c>
      <c r="B100" t="n">
        <v>15600689</v>
      </c>
      <c r="C100" t="n">
        <v>14917529</v>
      </c>
      <c r="D100" t="n">
        <v>21623.75950190405</v>
      </c>
      <c r="E100" t="n">
        <v>24638.78944026185</v>
      </c>
      <c r="F100" t="n">
        <v>693.3328393380574</v>
      </c>
      <c r="G100" t="n">
        <v>747.0404113174508</v>
      </c>
      <c r="H100" t="n">
        <v>-0.0437903736174729</v>
      </c>
      <c r="I100" t="n">
        <v>0.1394313481007927</v>
      </c>
      <c r="J100" t="n">
        <v>0.0774628993928361</v>
      </c>
      <c r="L100">
        <f>J100</f>
        <v/>
      </c>
      <c r="M100">
        <f>IF(A100="안동시",J100,"")</f>
        <v/>
      </c>
      <c r="N100">
        <f>IF(A100='1_문제'!$B$7,J100,"")</f>
        <v/>
      </c>
    </row>
    <row r="101">
      <c r="A101" t="inlineStr">
        <is>
          <t>서귀포시</t>
        </is>
      </c>
      <c r="B101" t="n">
        <v>29438105</v>
      </c>
      <c r="C101" t="n">
        <v>29571424</v>
      </c>
      <c r="D101" t="n">
        <v>24095.64705336842</v>
      </c>
      <c r="E101" t="n">
        <v>23471.39278784816</v>
      </c>
      <c r="F101" t="n">
        <v>988.8090282985268</v>
      </c>
      <c r="G101" t="n">
        <v>1065.7367396308</v>
      </c>
      <c r="H101" t="n">
        <v>0.0045287901514041</v>
      </c>
      <c r="I101" t="n">
        <v>-0.0259073460089128</v>
      </c>
      <c r="J101" t="n">
        <v>0.0777983504708137</v>
      </c>
      <c r="L101">
        <f>J101</f>
        <v/>
      </c>
      <c r="M101">
        <f>IF(A101="안동시",J101,"")</f>
        <v/>
      </c>
      <c r="N101">
        <f>IF(A101='1_문제'!$B$7,J101,"")</f>
        <v/>
      </c>
    </row>
    <row r="102">
      <c r="A102" t="inlineStr">
        <is>
          <t>원주시</t>
        </is>
      </c>
      <c r="B102" t="n">
        <v>22557703</v>
      </c>
      <c r="C102" t="n">
        <v>23349185</v>
      </c>
      <c r="D102" t="n">
        <v>19885.0414867152</v>
      </c>
      <c r="E102" t="n">
        <v>20265.20077681512</v>
      </c>
      <c r="F102" t="n">
        <v>458.5239906740504</v>
      </c>
      <c r="G102" t="n">
        <v>496.9480519341467</v>
      </c>
      <c r="H102" t="n">
        <v>0.0350869944515184</v>
      </c>
      <c r="I102" t="n">
        <v>0.0191178525000261</v>
      </c>
      <c r="J102" t="n">
        <v>0.08379945660773661</v>
      </c>
      <c r="L102">
        <f>J102</f>
        <v/>
      </c>
      <c r="M102">
        <f>IF(A102="안동시",J102,"")</f>
        <v/>
      </c>
      <c r="N102">
        <f>IF(A102='1_문제'!$B$7,J102,"")</f>
        <v/>
      </c>
    </row>
    <row r="103">
      <c r="A103" t="inlineStr">
        <is>
          <t>제주시</t>
        </is>
      </c>
      <c r="B103" t="n">
        <v>39557362</v>
      </c>
      <c r="C103" t="n">
        <v>39206919</v>
      </c>
      <c r="D103" t="n">
        <v>33433.47607456736</v>
      </c>
      <c r="E103" t="n">
        <v>28850.41349461813</v>
      </c>
      <c r="F103" t="n">
        <v>558.4577404327417</v>
      </c>
      <c r="G103" t="n">
        <v>609.8690641822684</v>
      </c>
      <c r="H103" t="n">
        <v>-0.0088591094623549</v>
      </c>
      <c r="I103" t="n">
        <v>-0.1370800502384953</v>
      </c>
      <c r="J103" t="n">
        <v>0.0920594702648203</v>
      </c>
      <c r="L103">
        <f>J103</f>
        <v/>
      </c>
      <c r="M103">
        <f>IF(A103="안동시",J103,"")</f>
        <v/>
      </c>
      <c r="N103">
        <f>IF(A103='1_문제'!$B$7,J103,"")</f>
        <v/>
      </c>
    </row>
    <row r="104">
      <c r="A104" t="inlineStr">
        <is>
          <t>함안군</t>
        </is>
      </c>
      <c r="B104" t="n">
        <v>7186316</v>
      </c>
      <c r="C104" t="n">
        <v>7838820</v>
      </c>
      <c r="D104" t="n">
        <v>21473.77390585106</v>
      </c>
      <c r="E104" t="n">
        <v>24984.94709662934</v>
      </c>
      <c r="F104" t="n">
        <v>72.28738619342651</v>
      </c>
      <c r="G104" t="n">
        <v>79.05985849911085</v>
      </c>
      <c r="H104" t="n">
        <v>0.0907981224315768</v>
      </c>
      <c r="I104" t="n">
        <v>0.1635098332585858</v>
      </c>
      <c r="J104" t="n">
        <v>0.0936881614112115</v>
      </c>
      <c r="L104">
        <f>J104</f>
        <v/>
      </c>
      <c r="M104">
        <f>IF(A104="안동시",J104,"")</f>
        <v/>
      </c>
      <c r="N104">
        <f>IF(A104='1_문제'!$B$7,J104,"")</f>
        <v/>
      </c>
    </row>
    <row r="105">
      <c r="A105" t="inlineStr">
        <is>
          <t>영동군</t>
        </is>
      </c>
      <c r="B105" t="n">
        <v>4374165</v>
      </c>
      <c r="C105" t="n">
        <v>4483845</v>
      </c>
      <c r="D105" t="n">
        <v>11027.5650324119</v>
      </c>
      <c r="E105" t="n">
        <v>11925.63369161958</v>
      </c>
      <c r="F105" t="n">
        <v>77.20353484607919</v>
      </c>
      <c r="G105" t="n">
        <v>84.51474125443676</v>
      </c>
      <c r="H105" t="n">
        <v>0.02507449993313</v>
      </c>
      <c r="I105" t="n">
        <v>0.0814385275959022</v>
      </c>
      <c r="J105" t="n">
        <v>0.09470041006456401</v>
      </c>
      <c r="L105">
        <f>J105</f>
        <v/>
      </c>
      <c r="M105">
        <f>IF(A105="안동시",J105,"")</f>
        <v/>
      </c>
      <c r="N105">
        <f>IF(A105='1_문제'!$B$7,J105,"")</f>
        <v/>
      </c>
    </row>
    <row r="106">
      <c r="A106" t="inlineStr">
        <is>
          <t>영광군</t>
        </is>
      </c>
      <c r="B106" t="n">
        <v>4638758</v>
      </c>
      <c r="C106" t="n">
        <v>4648001</v>
      </c>
      <c r="D106" t="n">
        <v>10822.17718622097</v>
      </c>
      <c r="E106" t="n">
        <v>10663.31289515643</v>
      </c>
      <c r="F106" t="n">
        <v>43.51337146710391</v>
      </c>
      <c r="G106" t="n">
        <v>47.89736491020548</v>
      </c>
      <c r="H106" t="n">
        <v>0.0019925592152036</v>
      </c>
      <c r="I106" t="n">
        <v>-0.0146795130342904</v>
      </c>
      <c r="J106" t="n">
        <v>0.100750488764491</v>
      </c>
      <c r="L106">
        <f>J106</f>
        <v/>
      </c>
      <c r="M106">
        <f>IF(A106="안동시",J106,"")</f>
        <v/>
      </c>
      <c r="N106">
        <f>IF(A106='1_문제'!$B$7,J106,"")</f>
        <v/>
      </c>
    </row>
    <row r="107">
      <c r="A107" t="inlineStr">
        <is>
          <t>포천시</t>
        </is>
      </c>
      <c r="B107" t="n">
        <v>18073959</v>
      </c>
      <c r="C107" t="n">
        <v>19373839</v>
      </c>
      <c r="D107" t="n">
        <v>25010.00262311096</v>
      </c>
      <c r="E107" t="n">
        <v>25084.57528732431</v>
      </c>
      <c r="F107" t="n">
        <v>316.2964461742997</v>
      </c>
      <c r="G107" t="n">
        <v>348.3972897679184</v>
      </c>
      <c r="H107" t="n">
        <v>0.07192004806473209</v>
      </c>
      <c r="I107" t="n">
        <v>0.0029817135702514</v>
      </c>
      <c r="J107" t="n">
        <v>0.1014897384459674</v>
      </c>
      <c r="L107">
        <f>J107</f>
        <v/>
      </c>
      <c r="M107">
        <f>IF(A107="안동시",J107,"")</f>
        <v/>
      </c>
      <c r="N107">
        <f>IF(A107='1_문제'!$B$7,J107,"")</f>
        <v/>
      </c>
    </row>
    <row r="108">
      <c r="A108" t="inlineStr">
        <is>
          <t>청양군</t>
        </is>
      </c>
      <c r="B108" t="n">
        <v>3078848</v>
      </c>
      <c r="C108" t="n">
        <v>3406693</v>
      </c>
      <c r="D108" t="n">
        <v>7931.00861101295</v>
      </c>
      <c r="E108" t="n">
        <v>8336.203174163331</v>
      </c>
      <c r="F108" t="n">
        <v>48.41746003700085</v>
      </c>
      <c r="G108" t="n">
        <v>53.37287510204177</v>
      </c>
      <c r="H108" t="n">
        <v>0.106483009229426</v>
      </c>
      <c r="I108" t="n">
        <v>0.0510899159266742</v>
      </c>
      <c r="J108" t="n">
        <v>0.1023476874097479</v>
      </c>
      <c r="L108">
        <f>J108</f>
        <v/>
      </c>
      <c r="M108">
        <f>IF(A108="안동시",J108,"")</f>
        <v/>
      </c>
      <c r="N108">
        <f>IF(A108='1_문제'!$B$7,J108,"")</f>
        <v/>
      </c>
    </row>
    <row r="109">
      <c r="A109" t="inlineStr">
        <is>
          <t>울주군</t>
        </is>
      </c>
      <c r="B109" t="n">
        <v>23742962</v>
      </c>
      <c r="C109" t="n">
        <v>25400849</v>
      </c>
      <c r="D109" t="n">
        <v>16988.41854693614</v>
      </c>
      <c r="E109" t="n">
        <v>18307.89207085165</v>
      </c>
      <c r="F109" t="n">
        <v>118.4163542863776</v>
      </c>
      <c r="G109" t="n">
        <v>131.7720521861297</v>
      </c>
      <c r="H109" t="n">
        <v>0.0698264605738745</v>
      </c>
      <c r="I109" t="n">
        <v>0.0776690025778459</v>
      </c>
      <c r="J109" t="n">
        <v>0.1127859237031798</v>
      </c>
      <c r="L109">
        <f>J109</f>
        <v/>
      </c>
      <c r="M109">
        <f>IF(A109="안동시",J109,"")</f>
        <v/>
      </c>
      <c r="N109">
        <f>IF(A109='1_문제'!$B$7,J109,"")</f>
        <v/>
      </c>
    </row>
    <row r="110">
      <c r="A110" t="inlineStr">
        <is>
          <t>군산시</t>
        </is>
      </c>
      <c r="B110" t="n">
        <v>16803564</v>
      </c>
      <c r="C110" t="n">
        <v>17867362</v>
      </c>
      <c r="D110" t="n">
        <v>20176.43858171993</v>
      </c>
      <c r="E110" t="n">
        <v>22165.87708918642</v>
      </c>
      <c r="F110" t="n">
        <v>176.491725207819</v>
      </c>
      <c r="G110" t="n">
        <v>197.0351303119062</v>
      </c>
      <c r="H110" t="n">
        <v>0.0633078792094343</v>
      </c>
      <c r="I110" t="n">
        <v>0.0986020649486152</v>
      </c>
      <c r="J110" t="n">
        <v>0.1163986871333333</v>
      </c>
      <c r="L110">
        <f>J110</f>
        <v/>
      </c>
      <c r="M110">
        <f>IF(A110="안동시",J110,"")</f>
        <v/>
      </c>
      <c r="N110">
        <f>IF(A110='1_문제'!$B$7,J110,"")</f>
        <v/>
      </c>
    </row>
    <row r="111">
      <c r="A111" t="inlineStr">
        <is>
          <t>담양군</t>
        </is>
      </c>
      <c r="B111" t="n">
        <v>10510646</v>
      </c>
      <c r="C111" t="n">
        <v>10594213</v>
      </c>
      <c r="D111" t="n">
        <v>10730.52836143468</v>
      </c>
      <c r="E111" t="n">
        <v>11491.6231153744</v>
      </c>
      <c r="F111" t="n">
        <v>146.1823564412692</v>
      </c>
      <c r="G111" t="n">
        <v>164.5614450077604</v>
      </c>
      <c r="H111" t="n">
        <v>0.007950700651510901</v>
      </c>
      <c r="I111" t="n">
        <v>0.07092798493269729</v>
      </c>
      <c r="J111" t="n">
        <v>0.1257271329722697</v>
      </c>
      <c r="L111">
        <f>J111</f>
        <v/>
      </c>
      <c r="M111">
        <f>IF(A111="안동시",J111,"")</f>
        <v/>
      </c>
      <c r="N111">
        <f>IF(A111='1_문제'!$B$7,J111,"")</f>
        <v/>
      </c>
    </row>
    <row r="112">
      <c r="A112" t="inlineStr">
        <is>
          <t>김제시</t>
        </is>
      </c>
      <c r="B112" t="n">
        <v>8006546</v>
      </c>
      <c r="C112" t="n">
        <v>8642294</v>
      </c>
      <c r="D112" t="n">
        <v>14930.36148171758</v>
      </c>
      <c r="E112" t="n">
        <v>16824.62202743855</v>
      </c>
      <c r="F112" t="n">
        <v>71.44466540253437</v>
      </c>
      <c r="G112" t="n">
        <v>80.54204126820957</v>
      </c>
      <c r="H112" t="n">
        <v>0.07940352806316241</v>
      </c>
      <c r="I112" t="n">
        <v>0.1268730531434561</v>
      </c>
      <c r="J112" t="n">
        <v>0.1273345716495229</v>
      </c>
      <c r="L112">
        <f>J112</f>
        <v/>
      </c>
      <c r="M112">
        <f>IF(A112="안동시",J112,"")</f>
        <v/>
      </c>
      <c r="N112">
        <f>IF(A112='1_문제'!$B$7,J112,"")</f>
        <v/>
      </c>
    </row>
    <row r="113">
      <c r="A113" t="inlineStr">
        <is>
          <t>청송군</t>
        </is>
      </c>
      <c r="B113" t="n">
        <v>3005144</v>
      </c>
      <c r="C113" t="n">
        <v>3059023</v>
      </c>
      <c r="D113" t="n">
        <v>11191.04808288721</v>
      </c>
      <c r="E113" t="n">
        <v>11665.09699338645</v>
      </c>
      <c r="F113" t="n">
        <v>49.24123436347809</v>
      </c>
      <c r="G113" t="n">
        <v>55.59585527797601</v>
      </c>
      <c r="H113" t="n">
        <v>0.0179289245373932</v>
      </c>
      <c r="I113" t="n">
        <v>0.0423596527320915</v>
      </c>
      <c r="J113" t="n">
        <v>0.1290508046079994</v>
      </c>
      <c r="L113">
        <f>J113</f>
        <v/>
      </c>
      <c r="M113">
        <f>IF(A113="안동시",J113,"")</f>
        <v/>
      </c>
      <c r="N113">
        <f>IF(A113='1_문제'!$B$7,J113,"")</f>
        <v/>
      </c>
    </row>
    <row r="114">
      <c r="A114" t="inlineStr">
        <is>
          <t>고흥군</t>
        </is>
      </c>
      <c r="B114" t="n">
        <v>4379529</v>
      </c>
      <c r="C114" t="n">
        <v>4528967</v>
      </c>
      <c r="D114" t="n">
        <v>9864.445697242783</v>
      </c>
      <c r="E114" t="n">
        <v>11034.10799857893</v>
      </c>
      <c r="F114" t="n">
        <v>107.5805183616777</v>
      </c>
      <c r="G114" t="n">
        <v>122.3164134337918</v>
      </c>
      <c r="H114" t="n">
        <v>0.0341219341166596</v>
      </c>
      <c r="I114" t="n">
        <v>0.118573545563039</v>
      </c>
      <c r="J114" t="n">
        <v>0.1369754979481801</v>
      </c>
      <c r="L114">
        <f>J114</f>
        <v/>
      </c>
      <c r="M114">
        <f>IF(A114="안동시",J114,"")</f>
        <v/>
      </c>
      <c r="N114">
        <f>IF(A114='1_문제'!$B$7,J114,"")</f>
        <v/>
      </c>
    </row>
    <row r="115">
      <c r="A115" t="inlineStr">
        <is>
          <t>양구군</t>
        </is>
      </c>
      <c r="B115" t="n">
        <v>1960932</v>
      </c>
      <c r="C115" t="n">
        <v>1944676</v>
      </c>
      <c r="D115" t="n">
        <v>9847.464368983728</v>
      </c>
      <c r="E115" t="n">
        <v>11436.89900014193</v>
      </c>
      <c r="F115" t="n">
        <v>151.1781132645089</v>
      </c>
      <c r="G115" t="n">
        <v>172.9115801295434</v>
      </c>
      <c r="H115" t="n">
        <v>-0.008289935602050401</v>
      </c>
      <c r="I115" t="n">
        <v>0.1614054716627757</v>
      </c>
      <c r="J115" t="n">
        <v>0.143760670084621</v>
      </c>
      <c r="L115">
        <f>J115</f>
        <v/>
      </c>
      <c r="M115">
        <f>IF(A115="안동시",J115,"")</f>
        <v/>
      </c>
      <c r="N115">
        <f>IF(A115='1_문제'!$B$7,J115,"")</f>
        <v/>
      </c>
    </row>
    <row r="116">
      <c r="A116" t="inlineStr">
        <is>
          <t>고창군</t>
        </is>
      </c>
      <c r="B116" t="n">
        <v>5812291</v>
      </c>
      <c r="C116" t="n">
        <v>6246870</v>
      </c>
      <c r="D116" t="n">
        <v>13798.68729903578</v>
      </c>
      <c r="E116" t="n">
        <v>13498.11793746308</v>
      </c>
      <c r="F116" t="n">
        <v>262.5658281734346</v>
      </c>
      <c r="G116" t="n">
        <v>300.6896253643825</v>
      </c>
      <c r="H116" t="n">
        <v>0.07476896803687209</v>
      </c>
      <c r="I116" t="n">
        <v>-0.0217824605383808</v>
      </c>
      <c r="J116" t="n">
        <v>0.1451971014513196</v>
      </c>
      <c r="L116">
        <f>J116</f>
        <v/>
      </c>
      <c r="M116">
        <f>IF(A116="안동시",J116,"")</f>
        <v/>
      </c>
      <c r="N116">
        <f>IF(A116='1_문제'!$B$7,J116,"")</f>
        <v/>
      </c>
    </row>
    <row r="117">
      <c r="A117" t="inlineStr">
        <is>
          <t>임실군</t>
        </is>
      </c>
      <c r="B117" t="n">
        <v>5744124</v>
      </c>
      <c r="C117" t="n">
        <v>5955887</v>
      </c>
      <c r="D117" t="n">
        <v>12303.37054005102</v>
      </c>
      <c r="E117" t="n">
        <v>12964.77115835139</v>
      </c>
      <c r="F117" t="n">
        <v>85.35156970845337</v>
      </c>
      <c r="G117" t="n">
        <v>98.5665107481052</v>
      </c>
      <c r="H117" t="n">
        <v>0.0368660216945178</v>
      </c>
      <c r="I117" t="n">
        <v>0.0537576769022218</v>
      </c>
      <c r="J117" t="n">
        <v>0.1548295020793624</v>
      </c>
      <c r="L117">
        <f>J117</f>
        <v/>
      </c>
      <c r="M117">
        <f>IF(A117="안동시",J117,"")</f>
        <v/>
      </c>
      <c r="N117">
        <f>IF(A117='1_문제'!$B$7,J117,"")</f>
        <v/>
      </c>
    </row>
    <row r="118">
      <c r="A118" t="inlineStr">
        <is>
          <t>의왕시</t>
        </is>
      </c>
      <c r="B118" t="n">
        <v>19617134</v>
      </c>
      <c r="C118" t="n">
        <v>20666545</v>
      </c>
      <c r="D118" t="n">
        <v>19063.77730814297</v>
      </c>
      <c r="E118" t="n">
        <v>20600.78406913202</v>
      </c>
      <c r="F118" t="n">
        <v>122.5112699948932</v>
      </c>
      <c r="G118" t="n">
        <v>142.6524365828928</v>
      </c>
      <c r="H118" t="n">
        <v>0.0534946134333385</v>
      </c>
      <c r="I118" t="n">
        <v>0.0806244605224444</v>
      </c>
      <c r="J118" t="n">
        <v>0.1644025614038535</v>
      </c>
      <c r="L118">
        <f>J118</f>
        <v/>
      </c>
      <c r="M118">
        <f>IF(A118="안동시",J118,"")</f>
        <v/>
      </c>
      <c r="N118">
        <f>IF(A118='1_문제'!$B$7,J118,"")</f>
        <v/>
      </c>
    </row>
    <row r="119">
      <c r="A119" t="inlineStr">
        <is>
          <t>안성시</t>
        </is>
      </c>
      <c r="B119" t="n">
        <v>22479630</v>
      </c>
      <c r="C119" t="n">
        <v>24918766</v>
      </c>
      <c r="D119" t="n">
        <v>30030.33408468022</v>
      </c>
      <c r="E119" t="n">
        <v>30715.97221146505</v>
      </c>
      <c r="F119" t="n">
        <v>238.2150417956167</v>
      </c>
      <c r="G119" t="n">
        <v>279.5991181906841</v>
      </c>
      <c r="H119" t="n">
        <v>0.1085042769832065</v>
      </c>
      <c r="I119" t="n">
        <v>0.022831518452357</v>
      </c>
      <c r="J119" t="n">
        <v>0.1737257063329105</v>
      </c>
      <c r="L119">
        <f>J119</f>
        <v/>
      </c>
      <c r="M119">
        <f>IF(A119="안동시",J119,"")</f>
        <v/>
      </c>
      <c r="N119">
        <f>IF(A119='1_문제'!$B$7,J119,"")</f>
        <v/>
      </c>
    </row>
    <row r="120">
      <c r="A120" t="inlineStr">
        <is>
          <t>동두천시</t>
        </is>
      </c>
      <c r="B120" t="n">
        <v>6688872</v>
      </c>
      <c r="C120" t="n">
        <v>6713602</v>
      </c>
      <c r="D120" t="n">
        <v>12186.97233255473</v>
      </c>
      <c r="E120" t="n">
        <v>11799.53756567637</v>
      </c>
      <c r="F120" t="n">
        <v>195.2548949957482</v>
      </c>
      <c r="G120" t="n">
        <v>230.0645763630314</v>
      </c>
      <c r="H120" t="n">
        <v>0.0036971854148202</v>
      </c>
      <c r="I120" t="n">
        <v>-0.0317908957455672</v>
      </c>
      <c r="J120" t="n">
        <v>0.1782781495339267</v>
      </c>
      <c r="L120">
        <f>J120</f>
        <v/>
      </c>
      <c r="M120">
        <f>IF(A120="안동시",J120,"")</f>
        <v/>
      </c>
      <c r="N120">
        <f>IF(A120='1_문제'!$B$7,J120,"")</f>
        <v/>
      </c>
    </row>
    <row r="121">
      <c r="A121" t="inlineStr">
        <is>
          <t>사천시</t>
        </is>
      </c>
      <c r="B121" t="n">
        <v>9859137</v>
      </c>
      <c r="C121" t="n">
        <v>10036860</v>
      </c>
      <c r="D121" t="n">
        <v>18240.43169295649</v>
      </c>
      <c r="E121" t="n">
        <v>19928.14924189437</v>
      </c>
      <c r="F121" t="n">
        <v>422.2289435677789</v>
      </c>
      <c r="G121" t="n">
        <v>504.8392624785042</v>
      </c>
      <c r="H121" t="n">
        <v>0.0180262227819736</v>
      </c>
      <c r="I121" t="n">
        <v>0.0925261845414324</v>
      </c>
      <c r="J121" t="n">
        <v>0.195652903878827</v>
      </c>
      <c r="L121">
        <f>J121</f>
        <v/>
      </c>
      <c r="M121">
        <f>IF(A121="안동시",J121,"")</f>
        <v/>
      </c>
      <c r="N121">
        <f>IF(A121='1_문제'!$B$7,J121,"")</f>
        <v/>
      </c>
    </row>
    <row r="122">
      <c r="A122" t="inlineStr">
        <is>
          <t>춘천시</t>
        </is>
      </c>
      <c r="B122" t="n">
        <v>20140669</v>
      </c>
      <c r="C122" t="n">
        <v>19743292</v>
      </c>
      <c r="D122" t="n">
        <v>19123.93287432508</v>
      </c>
      <c r="E122" t="n">
        <v>20106.32309951147</v>
      </c>
      <c r="F122" t="n">
        <v>818.255788822109</v>
      </c>
      <c r="G122" t="n">
        <v>991.0675990609872</v>
      </c>
      <c r="H122" t="n">
        <v>-0.0197300794725339</v>
      </c>
      <c r="I122" t="n">
        <v>0.0513696754554762</v>
      </c>
      <c r="J122" t="n">
        <v>0.2111953408696849</v>
      </c>
      <c r="L122">
        <f>J122</f>
        <v/>
      </c>
      <c r="M122">
        <f>IF(A122="안동시",J122,"")</f>
        <v/>
      </c>
      <c r="N122">
        <f>IF(A122='1_문제'!$B$7,J122,"")</f>
        <v/>
      </c>
    </row>
    <row r="123">
      <c r="A123" t="inlineStr">
        <is>
          <t>양평군</t>
        </is>
      </c>
      <c r="B123" t="n">
        <v>19455016</v>
      </c>
      <c r="C123" t="n">
        <v>19514451</v>
      </c>
      <c r="D123" t="n">
        <v>13249.2974562447</v>
      </c>
      <c r="E123" t="n">
        <v>13942.35287480032</v>
      </c>
      <c r="F123" t="n">
        <v>152.2936809715294</v>
      </c>
      <c r="G123" t="n">
        <v>185.3585837490381</v>
      </c>
      <c r="H123" t="n">
        <v>0.0030549962025216</v>
      </c>
      <c r="I123" t="n">
        <v>0.0523088428533216</v>
      </c>
      <c r="J123" t="n">
        <v>0.2171127690037908</v>
      </c>
      <c r="L123">
        <f>J123</f>
        <v/>
      </c>
      <c r="M123">
        <f>IF(A123="안동시",J123,"")</f>
        <v/>
      </c>
      <c r="N123">
        <f>IF(A123='1_문제'!$B$7,J123,"")</f>
        <v/>
      </c>
    </row>
    <row r="124">
      <c r="A124" t="inlineStr">
        <is>
          <t>군위군</t>
        </is>
      </c>
      <c r="B124" t="n">
        <v>5313364</v>
      </c>
      <c r="C124" t="n">
        <v>4983535</v>
      </c>
      <c r="D124" t="n">
        <v>30425.00871387694</v>
      </c>
      <c r="E124" t="n">
        <v>28270.27140373249</v>
      </c>
      <c r="F124" t="n">
        <v>81.75065739896608</v>
      </c>
      <c r="G124" t="n">
        <v>100.7152553358209</v>
      </c>
      <c r="H124" t="n">
        <v>-0.0620753631785814</v>
      </c>
      <c r="I124" t="n">
        <v>-0.0708212553169018</v>
      </c>
      <c r="J124" t="n">
        <v>0.2319809838874105</v>
      </c>
      <c r="L124">
        <f>J124</f>
        <v/>
      </c>
      <c r="M124">
        <f>IF(A124="안동시",J124,"")</f>
        <v/>
      </c>
      <c r="N124">
        <f>IF(A124='1_문제'!$B$7,J124,"")</f>
        <v/>
      </c>
    </row>
    <row r="125">
      <c r="A125" t="inlineStr">
        <is>
          <t>홍천군</t>
        </is>
      </c>
      <c r="B125" t="n">
        <v>13435801</v>
      </c>
      <c r="C125" t="n">
        <v>15132799</v>
      </c>
      <c r="D125" t="n">
        <v>22897.28427802704</v>
      </c>
      <c r="E125" t="n">
        <v>20675.95095923761</v>
      </c>
      <c r="F125" t="n">
        <v>170.4759545039406</v>
      </c>
      <c r="G125" t="n">
        <v>211.3731901150607</v>
      </c>
      <c r="H125" t="n">
        <v>0.1263041928054755</v>
      </c>
      <c r="I125" t="n">
        <v>-0.0970129597823568</v>
      </c>
      <c r="J125" t="n">
        <v>0.2399003174971206</v>
      </c>
      <c r="L125">
        <f>J125</f>
        <v/>
      </c>
      <c r="M125">
        <f>IF(A125="안동시",J125,"")</f>
        <v/>
      </c>
      <c r="N125">
        <f>IF(A125='1_문제'!$B$7,J125,"")</f>
        <v/>
      </c>
    </row>
    <row r="126">
      <c r="A126" t="inlineStr">
        <is>
          <t>가평군</t>
        </is>
      </c>
      <c r="B126" t="n">
        <v>17835508</v>
      </c>
      <c r="C126" t="n">
        <v>17548496</v>
      </c>
      <c r="D126" t="n">
        <v>17872.29671282702</v>
      </c>
      <c r="E126" t="n">
        <v>17647.94926015312</v>
      </c>
      <c r="F126" t="n">
        <v>350.3240277765007</v>
      </c>
      <c r="G126" t="n">
        <v>442.8698049109166</v>
      </c>
      <c r="H126" t="n">
        <v>-0.0160921684989292</v>
      </c>
      <c r="I126" t="n">
        <v>-0.0125528048397317</v>
      </c>
      <c r="J126" t="n">
        <v>0.2641719373969353</v>
      </c>
      <c r="L126">
        <f>J126</f>
        <v/>
      </c>
      <c r="M126">
        <f>IF(A126="안동시",J126,"")</f>
        <v/>
      </c>
      <c r="N126">
        <f>IF(A126='1_문제'!$B$7,J126,"")</f>
        <v/>
      </c>
    </row>
    <row r="127">
      <c r="A127" t="inlineStr">
        <is>
          <t>해남군</t>
        </is>
      </c>
      <c r="B127" t="n">
        <v>6026492</v>
      </c>
      <c r="C127" t="n">
        <v>6241876</v>
      </c>
      <c r="D127" t="n">
        <v>9298.131483456713</v>
      </c>
      <c r="E127" t="n">
        <v>11634.02380950855</v>
      </c>
      <c r="F127" t="n">
        <v>155.5555039316405</v>
      </c>
      <c r="G127" t="n">
        <v>198.91808167929</v>
      </c>
      <c r="H127" t="n">
        <v>0.0357395313890733</v>
      </c>
      <c r="I127" t="n">
        <v>0.2512216922515964</v>
      </c>
      <c r="J127" t="n">
        <v>0.2787595208891187</v>
      </c>
      <c r="L127">
        <f>J127</f>
        <v/>
      </c>
      <c r="M127">
        <f>IF(A127="안동시",J127,"")</f>
        <v/>
      </c>
      <c r="N127">
        <f>IF(A127='1_문제'!$B$7,J127,"")</f>
        <v/>
      </c>
    </row>
    <row r="128">
      <c r="A128" t="inlineStr">
        <is>
          <t>평창군</t>
        </is>
      </c>
      <c r="B128" t="n">
        <v>11732273</v>
      </c>
      <c r="C128" t="n">
        <v>11816839</v>
      </c>
      <c r="D128" t="n">
        <v>18874.36518055794</v>
      </c>
      <c r="E128" t="n">
        <v>18829.49907331394</v>
      </c>
      <c r="F128" t="n">
        <v>375.8032224446192</v>
      </c>
      <c r="G128" t="n">
        <v>494.4044680645983</v>
      </c>
      <c r="H128" t="n">
        <v>0.0072079809257763</v>
      </c>
      <c r="I128" t="n">
        <v>-0.0023770922526291</v>
      </c>
      <c r="J128" t="n">
        <v>0.3155940091425293</v>
      </c>
      <c r="L128">
        <f>J128</f>
        <v/>
      </c>
      <c r="M128">
        <f>IF(A128="안동시",J128,"")</f>
        <v/>
      </c>
      <c r="N128">
        <f>IF(A128='1_문제'!$B$7,J128,"")</f>
        <v/>
      </c>
    </row>
    <row r="129">
      <c r="A129" t="inlineStr">
        <is>
          <t>계룡시</t>
        </is>
      </c>
      <c r="B129" t="n">
        <v>3381355</v>
      </c>
      <c r="C129" t="n">
        <v>3442408</v>
      </c>
      <c r="D129" t="n">
        <v>11424.00162065208</v>
      </c>
      <c r="E129" t="n">
        <v>10853.92144103778</v>
      </c>
      <c r="F129" t="n">
        <v>94.69280806067393</v>
      </c>
      <c r="G129" t="n">
        <v>125.4993597505002</v>
      </c>
      <c r="H129" t="n">
        <v>0.018055779413874</v>
      </c>
      <c r="I129" t="n">
        <v>-0.04990196942757</v>
      </c>
      <c r="J129" t="n">
        <v>0.325331483147983</v>
      </c>
      <c r="L129">
        <f>J129</f>
        <v/>
      </c>
      <c r="M129">
        <f>IF(A129="안동시",J129,"")</f>
        <v/>
      </c>
      <c r="N129">
        <f>IF(A129='1_문제'!$B$7,J129,"")</f>
        <v/>
      </c>
    </row>
    <row r="130">
      <c r="A130" t="inlineStr">
        <is>
          <t>진도군</t>
        </is>
      </c>
      <c r="B130" t="n">
        <v>3485930</v>
      </c>
      <c r="C130" t="n">
        <v>3492625</v>
      </c>
      <c r="D130" t="n">
        <v>10258.21172542191</v>
      </c>
      <c r="E130" t="n">
        <v>8407.894062488816</v>
      </c>
      <c r="F130" t="n">
        <v>41.90789832268577</v>
      </c>
      <c r="G130" t="n">
        <v>56.0002863175978</v>
      </c>
      <c r="H130" t="n">
        <v>0.0019205778658779</v>
      </c>
      <c r="I130" t="n">
        <v>-0.1803742906132104</v>
      </c>
      <c r="J130" t="n">
        <v>0.3362704539941932</v>
      </c>
      <c r="L130">
        <f>J130</f>
        <v/>
      </c>
      <c r="M130">
        <f>IF(A130="안동시",J130,"")</f>
        <v/>
      </c>
      <c r="N130">
        <f>IF(A130='1_문제'!$B$7,J130,"")</f>
        <v/>
      </c>
    </row>
    <row r="131">
      <c r="A131" t="inlineStr">
        <is>
          <t>진주시</t>
        </is>
      </c>
      <c r="B131" t="n">
        <v>14685263</v>
      </c>
      <c r="C131" t="n">
        <v>15293406</v>
      </c>
      <c r="D131" t="n">
        <v>14909.23683150925</v>
      </c>
      <c r="E131" t="n">
        <v>14702.41645320866</v>
      </c>
      <c r="F131" t="n">
        <v>248.8237357410623</v>
      </c>
      <c r="G131" t="n">
        <v>333.9542545329667</v>
      </c>
      <c r="H131" t="n">
        <v>0.0414117881307267</v>
      </c>
      <c r="I131" t="n">
        <v>-0.0138719627730036</v>
      </c>
      <c r="J131" t="n">
        <v>0.3421318249176004</v>
      </c>
      <c r="L131">
        <f>J131</f>
        <v/>
      </c>
      <c r="M131">
        <f>IF(A131="안동시",J131,"")</f>
        <v/>
      </c>
      <c r="N131">
        <f>IF(A131='1_문제'!$B$7,J131,"")</f>
        <v/>
      </c>
    </row>
    <row r="132">
      <c r="A132" t="inlineStr">
        <is>
          <t>예천군</t>
        </is>
      </c>
      <c r="B132" t="n">
        <v>4488322</v>
      </c>
      <c r="C132" t="n">
        <v>4591638</v>
      </c>
      <c r="D132" t="n">
        <v>8766.643970731155</v>
      </c>
      <c r="E132" t="n">
        <v>9431.719138137632</v>
      </c>
      <c r="F132" t="n">
        <v>119.7177920835448</v>
      </c>
      <c r="G132" t="n">
        <v>163.6790618075728</v>
      </c>
      <c r="H132" t="n">
        <v>0.0230188475782262</v>
      </c>
      <c r="I132" t="n">
        <v>0.07586428394114519</v>
      </c>
      <c r="J132" t="n">
        <v>0.3672074882015008</v>
      </c>
      <c r="L132">
        <f>J132</f>
        <v/>
      </c>
      <c r="M132">
        <f>IF(A132="안동시",J132,"")</f>
        <v/>
      </c>
      <c r="N132">
        <f>IF(A132='1_문제'!$B$7,J132,"")</f>
        <v/>
      </c>
    </row>
    <row r="133">
      <c r="A133" t="inlineStr">
        <is>
          <t>보령시</t>
        </is>
      </c>
      <c r="B133" t="n">
        <v>11561860</v>
      </c>
      <c r="C133" t="n">
        <v>11461609</v>
      </c>
      <c r="D133" t="n">
        <v>13964.81880943032</v>
      </c>
      <c r="E133" t="n">
        <v>14916.07844936954</v>
      </c>
      <c r="F133" t="n">
        <v>253.3415903669478</v>
      </c>
      <c r="G133" t="n">
        <v>346.8222480805269</v>
      </c>
      <c r="H133" t="n">
        <v>-0.008670836699285299</v>
      </c>
      <c r="I133" t="n">
        <v>0.0681182944741716</v>
      </c>
      <c r="J133" t="n">
        <v>0.3689905695238542</v>
      </c>
      <c r="L133">
        <f>J133</f>
        <v/>
      </c>
      <c r="M133">
        <f>IF(A133="안동시",J133,"")</f>
        <v/>
      </c>
      <c r="N133">
        <f>IF(A133='1_문제'!$B$7,J133,"")</f>
        <v/>
      </c>
    </row>
    <row r="134">
      <c r="A134" t="inlineStr">
        <is>
          <t>장수군</t>
        </is>
      </c>
      <c r="B134" t="n">
        <v>1775582</v>
      </c>
      <c r="C134" t="n">
        <v>1767452</v>
      </c>
      <c r="D134" t="n">
        <v>13507.06022025454</v>
      </c>
      <c r="E134" t="n">
        <v>13360.01486886207</v>
      </c>
      <c r="F134" t="n">
        <v>71.93584976644279</v>
      </c>
      <c r="G134" t="n">
        <v>98.79249903250556</v>
      </c>
      <c r="H134" t="n">
        <v>-0.0045787803660997</v>
      </c>
      <c r="I134" t="n">
        <v>-0.0108865548087192</v>
      </c>
      <c r="J134" t="n">
        <v>0.3733416558400213</v>
      </c>
      <c r="L134">
        <f>J134</f>
        <v/>
      </c>
      <c r="M134">
        <f>IF(A134="안동시",J134,"")</f>
        <v/>
      </c>
      <c r="N134">
        <f>IF(A134='1_문제'!$B$7,J134,"")</f>
        <v/>
      </c>
    </row>
    <row r="135">
      <c r="A135" t="inlineStr">
        <is>
          <t>장흥군</t>
        </is>
      </c>
      <c r="B135" t="n">
        <v>3572722</v>
      </c>
      <c r="C135" t="n">
        <v>3653712</v>
      </c>
      <c r="D135" t="n">
        <v>10780.37333999119</v>
      </c>
      <c r="E135" t="n">
        <v>11294.94360803479</v>
      </c>
      <c r="F135" t="n">
        <v>46.71368217286427</v>
      </c>
      <c r="G135" t="n">
        <v>66.77400955521398</v>
      </c>
      <c r="H135" t="n">
        <v>0.0226689901985097</v>
      </c>
      <c r="I135" t="n">
        <v>0.0477321380081277</v>
      </c>
      <c r="J135" t="n">
        <v>0.4294315166189713</v>
      </c>
      <c r="L135">
        <f>J135</f>
        <v/>
      </c>
      <c r="M135">
        <f>IF(A135="안동시",J135,"")</f>
        <v/>
      </c>
      <c r="N135">
        <f>IF(A135='1_문제'!$B$7,J135,"")</f>
        <v/>
      </c>
    </row>
    <row r="136">
      <c r="A136" t="inlineStr">
        <is>
          <t>장성군</t>
        </is>
      </c>
      <c r="B136" t="n">
        <v>6529432</v>
      </c>
      <c r="C136" t="n">
        <v>6874320</v>
      </c>
      <c r="D136" t="n">
        <v>17847.86272374075</v>
      </c>
      <c r="E136" t="n">
        <v>20626.84658264381</v>
      </c>
      <c r="F136" t="n">
        <v>41.75646518717095</v>
      </c>
      <c r="G136" t="n">
        <v>60.81997928522384</v>
      </c>
      <c r="H136" t="n">
        <v>0.0528205209886556</v>
      </c>
      <c r="I136" t="n">
        <v>0.155704013523509</v>
      </c>
      <c r="J136" t="n">
        <v>0.4565404186537771</v>
      </c>
      <c r="L136">
        <f>J136</f>
        <v/>
      </c>
      <c r="M136">
        <f>IF(A136="안동시",J136,"")</f>
        <v/>
      </c>
      <c r="N136">
        <f>IF(A136='1_문제'!$B$7,J136,"")</f>
        <v/>
      </c>
    </row>
    <row r="137">
      <c r="A137" t="inlineStr">
        <is>
          <t>무주군</t>
        </is>
      </c>
      <c r="B137" t="n">
        <v>5670009</v>
      </c>
      <c r="C137" t="n">
        <v>5577895</v>
      </c>
      <c r="D137" t="n">
        <v>9899.634374478066</v>
      </c>
      <c r="E137" t="n">
        <v>10986.95224632231</v>
      </c>
      <c r="F137" t="n">
        <v>129.7826864119616</v>
      </c>
      <c r="G137" t="n">
        <v>198.541564514929</v>
      </c>
      <c r="H137" t="n">
        <v>-0.0162458295921575</v>
      </c>
      <c r="I137" t="n">
        <v>0.1098341444455188</v>
      </c>
      <c r="J137" t="n">
        <v>0.529800083538956</v>
      </c>
      <c r="L137">
        <f>J137</f>
        <v/>
      </c>
      <c r="M137">
        <f>IF(A137="안동시",J137,"")</f>
        <v/>
      </c>
      <c r="N137">
        <f>IF(A137='1_문제'!$B$7,J137,"")</f>
        <v/>
      </c>
    </row>
    <row r="138">
      <c r="A138" t="inlineStr">
        <is>
          <t>산청군</t>
        </is>
      </c>
      <c r="B138" t="n">
        <v>5052311</v>
      </c>
      <c r="C138" t="n">
        <v>5082460</v>
      </c>
      <c r="D138" t="n">
        <v>15499.80850347494</v>
      </c>
      <c r="E138" t="n">
        <v>17668.22936137225</v>
      </c>
      <c r="F138" t="n">
        <v>75.62400651899695</v>
      </c>
      <c r="G138" t="n">
        <v>123.5962506345352</v>
      </c>
      <c r="H138" t="n">
        <v>0.0059673682004135</v>
      </c>
      <c r="I138" t="n">
        <v>0.1398998482730391</v>
      </c>
      <c r="J138" t="n">
        <v>0.6343520572860357</v>
      </c>
      <c r="L138">
        <f>J138</f>
        <v/>
      </c>
      <c r="M138">
        <f>IF(A138="안동시",J138,"")</f>
        <v/>
      </c>
      <c r="N138">
        <f>IF(A138='1_문제'!$B$7,J138,"")</f>
        <v/>
      </c>
    </row>
    <row r="139">
      <c r="A139" t="inlineStr">
        <is>
          <t>보은군</t>
        </is>
      </c>
      <c r="B139" t="n">
        <v>4992488</v>
      </c>
      <c r="C139" t="n">
        <v>5675079</v>
      </c>
      <c r="D139" t="n">
        <v>10862.80607985437</v>
      </c>
      <c r="E139" t="n">
        <v>11096.61927173172</v>
      </c>
      <c r="F139" t="n">
        <v>76.14419904464467</v>
      </c>
      <c r="G139" t="n">
        <v>125.1917374189857</v>
      </c>
      <c r="H139" t="n">
        <v>0.136723613557008</v>
      </c>
      <c r="I139" t="n">
        <v>0.0215241982742349</v>
      </c>
      <c r="J139" t="n">
        <v>0.6441401838843117</v>
      </c>
      <c r="L139">
        <f>J139</f>
        <v/>
      </c>
      <c r="M139">
        <f>IF(A139="안동시",J139,"")</f>
        <v/>
      </c>
      <c r="N139">
        <f>IF(A139='1_문제'!$B$7,J139,"")</f>
        <v/>
      </c>
    </row>
    <row r="140">
      <c r="A140" t="inlineStr">
        <is>
          <t>영양군</t>
        </is>
      </c>
      <c r="B140" t="n">
        <v>1155196</v>
      </c>
      <c r="C140" t="n">
        <v>1209046</v>
      </c>
      <c r="D140" t="n">
        <v>5445.100225416293</v>
      </c>
      <c r="E140" t="n">
        <v>6199.417557313783</v>
      </c>
      <c r="F140" t="n">
        <v>17.46803139900069</v>
      </c>
      <c r="G140" t="n">
        <v>28.97987338777846</v>
      </c>
      <c r="H140" t="n">
        <v>0.046615466120035</v>
      </c>
      <c r="I140" t="n">
        <v>0.1385313953224469</v>
      </c>
      <c r="J140" t="n">
        <v>0.6590234311942182</v>
      </c>
      <c r="L140">
        <f>J140</f>
        <v/>
      </c>
      <c r="M140">
        <f>IF(A140="안동시",J140,"")</f>
        <v/>
      </c>
      <c r="N140">
        <f>IF(A140='1_문제'!$B$7,J140,"")</f>
        <v/>
      </c>
    </row>
    <row r="141">
      <c r="A141" t="inlineStr">
        <is>
          <t>봉화군</t>
        </is>
      </c>
      <c r="B141" t="n">
        <v>3026524</v>
      </c>
      <c r="C141" t="n">
        <v>3012862</v>
      </c>
      <c r="D141" t="n">
        <v>8009.061550478371</v>
      </c>
      <c r="E141" t="n">
        <v>9397.491488159763</v>
      </c>
      <c r="F141" t="n">
        <v>25.0693534893495</v>
      </c>
      <c r="G141" t="n">
        <v>42.73478174572881</v>
      </c>
      <c r="H141" t="n">
        <v>-0.0045140894306471</v>
      </c>
      <c r="I141" t="n">
        <v>0.1733573813774054</v>
      </c>
      <c r="J141" t="n">
        <v>0.7046622986860958</v>
      </c>
      <c r="L141">
        <f>J141</f>
        <v/>
      </c>
      <c r="M141">
        <f>IF(A141="안동시",J141,"")</f>
        <v/>
      </c>
      <c r="N141">
        <f>IF(A141='1_문제'!$B$7,J141,"")</f>
        <v/>
      </c>
    </row>
    <row r="142">
      <c r="A142" t="inlineStr">
        <is>
          <t>영암군</t>
        </is>
      </c>
      <c r="B142" t="n">
        <v>6794574</v>
      </c>
      <c r="C142" t="n">
        <v>7072854</v>
      </c>
      <c r="D142" t="n">
        <v>14532.16478325205</v>
      </c>
      <c r="E142" t="n">
        <v>15895.82507994651</v>
      </c>
      <c r="F142" t="n">
        <v>91.34318060263971</v>
      </c>
      <c r="G142" t="n">
        <v>163.8550717998703</v>
      </c>
      <c r="H142" t="n">
        <v>0.0409562100582023</v>
      </c>
      <c r="I142" t="n">
        <v>0.09383738190651721</v>
      </c>
      <c r="J142" t="n">
        <v>0.7938402267014459</v>
      </c>
      <c r="L142">
        <f>J142</f>
        <v/>
      </c>
      <c r="M142">
        <f>IF(A142="안동시",J142,"")</f>
        <v/>
      </c>
      <c r="N142">
        <f>IF(A142='1_문제'!$B$7,J142,"")</f>
        <v/>
      </c>
    </row>
    <row r="143">
      <c r="A143" t="inlineStr">
        <is>
          <t>완도군</t>
        </is>
      </c>
      <c r="B143" t="n">
        <v>4232128</v>
      </c>
      <c r="C143" t="n">
        <v>4527207</v>
      </c>
      <c r="D143" t="n">
        <v>7436.251928108035</v>
      </c>
      <c r="E143" t="n">
        <v>7513.755611351547</v>
      </c>
      <c r="F143" t="n">
        <v>41.78039983667791</v>
      </c>
      <c r="G143" t="n">
        <v>76.92424932193292</v>
      </c>
      <c r="H143" t="n">
        <v>0.06972355278479279</v>
      </c>
      <c r="I143" t="n">
        <v>0.01042241225725</v>
      </c>
      <c r="J143" t="n">
        <v>0.8411563705142706</v>
      </c>
      <c r="L143">
        <f>J143</f>
        <v/>
      </c>
      <c r="M143">
        <f>IF(A143="안동시",J143,"")</f>
        <v/>
      </c>
      <c r="N143">
        <f>IF(A143='1_문제'!$B$7,J143,"")</f>
        <v/>
      </c>
    </row>
    <row r="144">
      <c r="A144" t="inlineStr">
        <is>
          <t>곡성군</t>
        </is>
      </c>
      <c r="B144" t="n">
        <v>3664770</v>
      </c>
      <c r="C144" t="n">
        <v>3659904</v>
      </c>
      <c r="D144" t="n">
        <v>14872.40454380493</v>
      </c>
      <c r="E144" t="n">
        <v>14872.00620562725</v>
      </c>
      <c r="F144" t="n">
        <v>118.8693969880784</v>
      </c>
      <c r="G144" t="n">
        <v>244.7998636029798</v>
      </c>
      <c r="H144" t="n">
        <v>-0.0013277777322997</v>
      </c>
      <c r="I144" t="n">
        <v>-2.678371049602557e-05</v>
      </c>
      <c r="J144" t="n">
        <v>1.059401913408639</v>
      </c>
      <c r="L144">
        <f>J144</f>
        <v/>
      </c>
      <c r="M144">
        <f>IF(A144="안동시",J144,"")</f>
        <v/>
      </c>
      <c r="N144">
        <f>IF(A144='1_문제'!$B$7,J144,"")</f>
        <v/>
      </c>
    </row>
    <row r="145">
      <c r="A145" t="inlineStr">
        <is>
          <t>구례군</t>
        </is>
      </c>
      <c r="B145" t="n">
        <v>4580774</v>
      </c>
      <c r="C145" t="n">
        <v>4605289</v>
      </c>
      <c r="D145" t="n">
        <v>7062.823007640193</v>
      </c>
      <c r="E145" t="n">
        <v>7578.698318390007</v>
      </c>
      <c r="F145" t="n">
        <v>61.66534301845059</v>
      </c>
      <c r="G145" t="n">
        <v>179.7848082932472</v>
      </c>
      <c r="H145" t="n">
        <v>0.0053517156707578</v>
      </c>
      <c r="I145" t="n">
        <v>0.0730409512162157</v>
      </c>
      <c r="J145" t="n">
        <v>1.915491903441689</v>
      </c>
      <c r="L145">
        <f>J145</f>
        <v/>
      </c>
      <c r="M145">
        <f>IF(A145="안동시",J145,"")</f>
        <v/>
      </c>
      <c r="N145">
        <f>IF(A145='1_문제'!$B$7,J145,"")</f>
        <v/>
      </c>
    </row>
    <row r="146">
      <c r="A146" t="inlineStr">
        <is>
          <t>화성시</t>
        </is>
      </c>
      <c r="B146" t="n">
        <v>64710494</v>
      </c>
      <c r="C146" t="n">
        <v>8054833</v>
      </c>
      <c r="D146" t="n">
        <v>20195.53851651944</v>
      </c>
      <c r="E146" t="n">
        <v>198087.4753083025</v>
      </c>
      <c r="F146" t="n">
        <v>448.2679733522046</v>
      </c>
      <c r="G146" t="n">
        <v>4008.498127769998</v>
      </c>
      <c r="H146" t="n">
        <v>-0.8755250887128138</v>
      </c>
      <c r="I146" t="n">
        <v>8.8084770131914</v>
      </c>
      <c r="J146" t="n">
        <v>7.942191648879</v>
      </c>
      <c r="L146">
        <f>J146</f>
        <v/>
      </c>
      <c r="M146">
        <f>IF(A146="안동시",J146,"")</f>
        <v/>
      </c>
      <c r="N146">
        <f>IF(A146='1_문제'!$B$7,J146,"")</f>
        <v/>
      </c>
    </row>
    <row r="147">
      <c r="A147" t="inlineStr">
        <is>
          <t>과천시</t>
        </is>
      </c>
      <c r="B147" t="n">
        <v>13850191</v>
      </c>
      <c r="C147" t="n">
        <v>14754138</v>
      </c>
      <c r="D147" t="n">
        <v>8583.75693158311</v>
      </c>
      <c r="E147" t="n">
        <v>10534.67007018641</v>
      </c>
      <c r="F147" t="n">
        <v>68.90359851355119</v>
      </c>
      <c r="G147" t="n">
        <v>994.1878000598884</v>
      </c>
      <c r="H147" t="n">
        <v>0.0652660313493149</v>
      </c>
      <c r="I147" t="n">
        <v>0.2272796345648027</v>
      </c>
      <c r="J147" t="n">
        <v>13.42867747849719</v>
      </c>
      <c r="L147">
        <f>J147</f>
        <v/>
      </c>
      <c r="M147">
        <f>IF(A147="안동시",J147,"")</f>
        <v/>
      </c>
      <c r="N147">
        <f>IF(A147='1_문제'!$B$7,J147,"")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91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키</t>
        </is>
      </c>
      <c r="B1" s="90" t="inlineStr">
        <is>
          <t>2024</t>
        </is>
      </c>
      <c r="C1" s="90" t="inlineStr">
        <is>
          <t>2026</t>
        </is>
      </c>
    </row>
    <row r="2">
      <c r="A2" t="inlineStr">
        <is>
          <t>가평군|일반외식업</t>
        </is>
      </c>
      <c r="B2" t="n">
        <v>5050.210905122523</v>
      </c>
      <c r="C2" t="n">
        <v>5952.00939157407</v>
      </c>
    </row>
    <row r="3">
      <c r="A3" t="inlineStr">
        <is>
          <t>가평군|육상운송</t>
        </is>
      </c>
      <c r="B3" t="n">
        <v>2709.246296769344</v>
      </c>
      <c r="C3" t="n">
        <v>2584.079969018428</v>
      </c>
    </row>
    <row r="4">
      <c r="A4" t="inlineStr">
        <is>
          <t>가평군|기타관광쇼핑</t>
        </is>
      </c>
      <c r="B4" t="n">
        <v>4062.573883513719</v>
      </c>
      <c r="C4" t="n">
        <v>3912.157201392074</v>
      </c>
    </row>
    <row r="5">
      <c r="A5" t="inlineStr">
        <is>
          <t>가평군|대형쇼핑몰</t>
        </is>
      </c>
      <c r="B5" t="n">
        <v>132.8483606970993</v>
      </c>
      <c r="C5" t="n">
        <v>115.4819193622063</v>
      </c>
    </row>
    <row r="6">
      <c r="A6" t="inlineStr">
        <is>
          <t>가평군|제과음료업</t>
        </is>
      </c>
      <c r="B6" t="n">
        <v>2147.224177746998</v>
      </c>
      <c r="C6" t="n">
        <v>1345.542261855375</v>
      </c>
    </row>
    <row r="7">
      <c r="A7" t="inlineStr">
        <is>
          <t>가평군|골프장</t>
        </is>
      </c>
      <c r="B7" t="n">
        <v>2193.697482572406</v>
      </c>
      <c r="C7" t="n">
        <v>2031.769275270086</v>
      </c>
    </row>
    <row r="8">
      <c r="A8" t="inlineStr">
        <is>
          <t>가평군|기타숙박</t>
        </is>
      </c>
      <c r="B8" t="n">
        <v>379.0355733069111</v>
      </c>
      <c r="C8" t="n">
        <v>379.0350466501517</v>
      </c>
    </row>
    <row r="9">
      <c r="A9" t="inlineStr">
        <is>
          <t>가평군|뷰티</t>
        </is>
      </c>
      <c r="B9" t="n">
        <v>47.17202335924494</v>
      </c>
      <c r="C9" t="n">
        <v>63.83823434213394</v>
      </c>
    </row>
    <row r="10">
      <c r="A10" t="inlineStr">
        <is>
          <t>가평군|레저용품쇼핑</t>
        </is>
      </c>
      <c r="B10" t="n">
        <v>32.92392905209092</v>
      </c>
      <c r="C10" t="n">
        <v>31.41083999449297</v>
      </c>
    </row>
    <row r="11">
      <c r="A11" t="inlineStr">
        <is>
          <t>가평군|기타레저</t>
        </is>
      </c>
      <c r="B11" t="n">
        <v>272.1296191843821</v>
      </c>
      <c r="C11" t="n">
        <v>354.2951487124595</v>
      </c>
    </row>
    <row r="12">
      <c r="A12" t="inlineStr">
        <is>
          <t>가평군|문화서비스</t>
        </is>
      </c>
      <c r="B12" t="n">
        <v>8.877795911392038</v>
      </c>
      <c r="C12" t="n">
        <v>12.35473398973906</v>
      </c>
    </row>
    <row r="13">
      <c r="A13" t="inlineStr">
        <is>
          <t>가평군|여행업</t>
        </is>
      </c>
      <c r="B13" t="n">
        <v>6.129626361077015</v>
      </c>
      <c r="C13" t="n">
        <v>0</v>
      </c>
    </row>
    <row r="14">
      <c r="A14" t="inlineStr">
        <is>
          <t>가평군|호텔</t>
        </is>
      </c>
      <c r="B14" t="n">
        <v>494.9023599439949</v>
      </c>
      <c r="C14" t="n">
        <v>510.6110517961197</v>
      </c>
    </row>
    <row r="15">
      <c r="A15" t="inlineStr">
        <is>
          <t>가평군|캠핑장/펜션</t>
        </is>
      </c>
      <c r="B15" t="n">
        <v>136.3764351427501</v>
      </c>
      <c r="C15" t="n">
        <v>146.7124590050338</v>
      </c>
    </row>
    <row r="16">
      <c r="A16" t="inlineStr">
        <is>
          <t>가평군|렌터카</t>
        </is>
      </c>
      <c r="B16" t="n">
        <v>0</v>
      </c>
      <c r="C16" t="n">
        <v>0.0537367988686893</v>
      </c>
    </row>
    <row r="17">
      <c r="A17" t="inlineStr">
        <is>
          <t>강릉시|일반외식업</t>
        </is>
      </c>
      <c r="B17" t="n">
        <v>8816.444683111053</v>
      </c>
      <c r="C17" t="n">
        <v>10579.99977843126</v>
      </c>
    </row>
    <row r="18">
      <c r="A18" t="inlineStr">
        <is>
          <t>강릉시|육상운송</t>
        </is>
      </c>
      <c r="B18" t="n">
        <v>3131.816809328845</v>
      </c>
      <c r="C18" t="n">
        <v>3626.359551373927</v>
      </c>
    </row>
    <row r="19">
      <c r="A19" t="inlineStr">
        <is>
          <t>강릉시|기타관광쇼핑</t>
        </is>
      </c>
      <c r="B19" t="n">
        <v>4763.565630154611</v>
      </c>
      <c r="C19" t="n">
        <v>5154.568508783894</v>
      </c>
    </row>
    <row r="20">
      <c r="A20" t="inlineStr">
        <is>
          <t>강릉시|대형쇼핑몰</t>
        </is>
      </c>
      <c r="B20" t="n">
        <v>950.7395968627176</v>
      </c>
      <c r="C20" t="n">
        <v>674.6733614172399</v>
      </c>
    </row>
    <row r="21">
      <c r="A21" t="inlineStr">
        <is>
          <t>강릉시|제과음료업</t>
        </is>
      </c>
      <c r="B21" t="n">
        <v>1630.032624862526</v>
      </c>
      <c r="C21" t="n">
        <v>1952.625201585022</v>
      </c>
    </row>
    <row r="22">
      <c r="A22" t="inlineStr">
        <is>
          <t>강릉시|골프장</t>
        </is>
      </c>
      <c r="B22" t="n">
        <v>256.3322655421937</v>
      </c>
      <c r="C22" t="n">
        <v>241.3973136989685</v>
      </c>
    </row>
    <row r="23">
      <c r="A23" t="inlineStr">
        <is>
          <t>강릉시|기타숙박</t>
        </is>
      </c>
      <c r="B23" t="n">
        <v>1166.12577549523</v>
      </c>
      <c r="C23" t="n">
        <v>839.8967954397336</v>
      </c>
    </row>
    <row r="24">
      <c r="A24" t="inlineStr">
        <is>
          <t>강릉시|뷰티</t>
        </is>
      </c>
      <c r="B24" t="n">
        <v>265.3601331332941</v>
      </c>
      <c r="C24" t="n">
        <v>263.4228228994028</v>
      </c>
    </row>
    <row r="25">
      <c r="A25" t="inlineStr">
        <is>
          <t>강릉시|레저용품쇼핑</t>
        </is>
      </c>
      <c r="B25" t="n">
        <v>230.3979963897449</v>
      </c>
      <c r="C25" t="n">
        <v>228.4792754187784</v>
      </c>
    </row>
    <row r="26">
      <c r="A26" t="inlineStr">
        <is>
          <t>강릉시|기타레저</t>
        </is>
      </c>
      <c r="B26" t="n">
        <v>192.8472684405588</v>
      </c>
      <c r="C26" t="n">
        <v>165.5430075084832</v>
      </c>
    </row>
    <row r="27">
      <c r="A27" t="inlineStr">
        <is>
          <t>강릉시|문화서비스</t>
        </is>
      </c>
      <c r="B27" t="n">
        <v>282.1013947743031</v>
      </c>
      <c r="C27" t="n">
        <v>246.7941721447186</v>
      </c>
    </row>
    <row r="28">
      <c r="A28" t="inlineStr">
        <is>
          <t>강릉시|여행업</t>
        </is>
      </c>
      <c r="B28" t="n">
        <v>7.66962781738017</v>
      </c>
      <c r="C28" t="n">
        <v>4.480875028883808</v>
      </c>
    </row>
    <row r="29">
      <c r="A29" t="inlineStr">
        <is>
          <t>강릉시|호텔</t>
        </is>
      </c>
      <c r="B29" t="n">
        <v>435.6168988200781</v>
      </c>
      <c r="C29" t="n">
        <v>409.4134266422631</v>
      </c>
    </row>
    <row r="30">
      <c r="A30" t="inlineStr">
        <is>
          <t>강릉시|캠핑장/펜션</t>
        </is>
      </c>
      <c r="B30" t="n">
        <v>62.36001691886248</v>
      </c>
      <c r="C30" t="n">
        <v>341.0642842688728</v>
      </c>
    </row>
    <row r="31">
      <c r="A31" t="inlineStr">
        <is>
          <t>강릉시|렌터카</t>
        </is>
      </c>
      <c r="B31" t="n">
        <v>8.80934248602869</v>
      </c>
      <c r="C31" t="n">
        <v>11.77940732686322</v>
      </c>
    </row>
    <row r="32">
      <c r="A32" t="inlineStr">
        <is>
          <t>강진군|일반외식업</t>
        </is>
      </c>
      <c r="B32" t="n">
        <v>2823.153569567752</v>
      </c>
      <c r="C32" t="n">
        <v>2757.200428224137</v>
      </c>
    </row>
    <row r="33">
      <c r="A33" t="inlineStr">
        <is>
          <t>강진군|육상운송</t>
        </is>
      </c>
      <c r="B33" t="n">
        <v>1443.973081863532</v>
      </c>
      <c r="C33" t="n">
        <v>1512.545887881081</v>
      </c>
    </row>
    <row r="34">
      <c r="A34" t="inlineStr">
        <is>
          <t>강진군|기타관광쇼핑</t>
        </is>
      </c>
      <c r="B34" t="n">
        <v>2754.114069343348</v>
      </c>
      <c r="C34" t="n">
        <v>2806.666591363477</v>
      </c>
    </row>
    <row r="35">
      <c r="A35" t="inlineStr">
        <is>
          <t>강진군|대형쇼핑몰</t>
        </is>
      </c>
      <c r="B35" t="n">
        <v>0</v>
      </c>
      <c r="C35" t="n">
        <v>5.833738087976716</v>
      </c>
    </row>
    <row r="36">
      <c r="A36" t="inlineStr">
        <is>
          <t>강진군|제과음료업</t>
        </is>
      </c>
      <c r="B36" t="n">
        <v>353.6807379015409</v>
      </c>
      <c r="C36" t="n">
        <v>414.0307412720466</v>
      </c>
    </row>
    <row r="37">
      <c r="A37" t="inlineStr">
        <is>
          <t>강진군|골프장</t>
        </is>
      </c>
      <c r="B37" t="n">
        <v>803.9497645049962</v>
      </c>
      <c r="C37" t="n">
        <v>799.8744946842223</v>
      </c>
    </row>
    <row r="38">
      <c r="A38" t="inlineStr">
        <is>
          <t>강진군|기타숙박</t>
        </is>
      </c>
      <c r="B38" t="n">
        <v>206.9425887426682</v>
      </c>
      <c r="C38" t="n">
        <v>163.9488490535017</v>
      </c>
    </row>
    <row r="39">
      <c r="A39" t="inlineStr">
        <is>
          <t>강진군|뷰티</t>
        </is>
      </c>
      <c r="B39" t="n">
        <v>31.33682749797521</v>
      </c>
      <c r="C39" t="n">
        <v>45.71079308064093</v>
      </c>
    </row>
    <row r="40">
      <c r="A40" t="inlineStr">
        <is>
          <t>강진군|레저용품쇼핑</t>
        </is>
      </c>
      <c r="B40" t="n">
        <v>61.2054868014465</v>
      </c>
      <c r="C40" t="n">
        <v>47.4500457466876</v>
      </c>
    </row>
    <row r="41">
      <c r="A41" t="inlineStr">
        <is>
          <t>강진군|기타레저</t>
        </is>
      </c>
      <c r="B41" t="n">
        <v>106.5360825805919</v>
      </c>
      <c r="C41" t="n">
        <v>111.7092694461074</v>
      </c>
    </row>
    <row r="42">
      <c r="A42" t="inlineStr">
        <is>
          <t>강진군|문화서비스</t>
        </is>
      </c>
      <c r="B42" t="n">
        <v>12.0850464541623</v>
      </c>
      <c r="C42" t="n">
        <v>9.182721934187525</v>
      </c>
    </row>
    <row r="43">
      <c r="A43" t="inlineStr">
        <is>
          <t>강진군|여행업</t>
        </is>
      </c>
      <c r="B43" t="n">
        <v>1.93142014062637</v>
      </c>
      <c r="C43" t="n">
        <v>0</v>
      </c>
    </row>
    <row r="44">
      <c r="A44" t="inlineStr">
        <is>
          <t>강진군|호텔</t>
        </is>
      </c>
      <c r="B44" t="n">
        <v>24.67719386939184</v>
      </c>
      <c r="C44" t="n">
        <v>30.70587954752823</v>
      </c>
    </row>
    <row r="45">
      <c r="A45" t="inlineStr">
        <is>
          <t>강진군|캠핑장/펜션</t>
        </is>
      </c>
      <c r="B45" t="n">
        <v>3.972978689378737</v>
      </c>
      <c r="C45" t="n">
        <v>20.13130366136658</v>
      </c>
    </row>
    <row r="46">
      <c r="A46" t="inlineStr">
        <is>
          <t>강진군|렌터카</t>
        </is>
      </c>
      <c r="B46" t="n">
        <v>0.7116437190155123</v>
      </c>
      <c r="C46" t="n">
        <v>0.9136786988612904</v>
      </c>
    </row>
    <row r="47">
      <c r="A47" t="inlineStr">
        <is>
          <t>강화군|일반외식업</t>
        </is>
      </c>
      <c r="B47" t="n">
        <v>5939.046869624381</v>
      </c>
      <c r="C47" t="n">
        <v>5929.263219168558</v>
      </c>
    </row>
    <row r="48">
      <c r="A48" t="inlineStr">
        <is>
          <t>강화군|육상운송</t>
        </is>
      </c>
      <c r="B48" t="n">
        <v>767.0582251995679</v>
      </c>
      <c r="C48" t="n">
        <v>818.9956527004911</v>
      </c>
    </row>
    <row r="49">
      <c r="A49" t="inlineStr">
        <is>
          <t>강화군|기타관광쇼핑</t>
        </is>
      </c>
      <c r="B49" t="n">
        <v>4328.017384201645</v>
      </c>
      <c r="C49" t="n">
        <v>4336.981185395641</v>
      </c>
    </row>
    <row r="50">
      <c r="A50" t="inlineStr">
        <is>
          <t>강화군|대형쇼핑몰</t>
        </is>
      </c>
      <c r="B50" t="n">
        <v>0</v>
      </c>
      <c r="C50" t="n">
        <v>0</v>
      </c>
    </row>
    <row r="51">
      <c r="A51" t="inlineStr">
        <is>
          <t>강화군|제과음료업</t>
        </is>
      </c>
      <c r="B51" t="n">
        <v>1091.748986125547</v>
      </c>
      <c r="C51" t="n">
        <v>1080.256828476106</v>
      </c>
    </row>
    <row r="52">
      <c r="A52" t="inlineStr">
        <is>
          <t>강화군|골프장</t>
        </is>
      </c>
      <c r="B52" t="n">
        <v>443.7775282722183</v>
      </c>
      <c r="C52" t="n">
        <v>325.5382539238355</v>
      </c>
    </row>
    <row r="53">
      <c r="A53" t="inlineStr">
        <is>
          <t>강화군|기타숙박</t>
        </is>
      </c>
      <c r="B53" t="n">
        <v>157.0399172129071</v>
      </c>
      <c r="C53" t="n">
        <v>137.2171831334855</v>
      </c>
    </row>
    <row r="54">
      <c r="A54" t="inlineStr">
        <is>
          <t>강화군|뷰티</t>
        </is>
      </c>
      <c r="B54" t="n">
        <v>129.922067537841</v>
      </c>
      <c r="C54" t="n">
        <v>131.1623117185238</v>
      </c>
    </row>
    <row r="55">
      <c r="A55" t="inlineStr">
        <is>
          <t>강화군|레저용품쇼핑</t>
        </is>
      </c>
      <c r="B55" t="n">
        <v>50.16179836193607</v>
      </c>
      <c r="C55" t="n">
        <v>80.53424960517522</v>
      </c>
    </row>
    <row r="56">
      <c r="A56" t="inlineStr">
        <is>
          <t>강화군|기타레저</t>
        </is>
      </c>
      <c r="B56" t="n">
        <v>315.985696290491</v>
      </c>
      <c r="C56" t="n">
        <v>327.5860462692897</v>
      </c>
    </row>
    <row r="57">
      <c r="A57" t="inlineStr">
        <is>
          <t>강화군|문화서비스</t>
        </is>
      </c>
      <c r="B57" t="n">
        <v>100.6483266482061</v>
      </c>
      <c r="C57" t="n">
        <v>86.35405492041222</v>
      </c>
    </row>
    <row r="58">
      <c r="A58" t="inlineStr">
        <is>
          <t>강화군|여행업</t>
        </is>
      </c>
      <c r="B58" t="n">
        <v>0</v>
      </c>
      <c r="C58" t="n">
        <v>0</v>
      </c>
    </row>
    <row r="59">
      <c r="A59" t="inlineStr">
        <is>
          <t>강화군|호텔</t>
        </is>
      </c>
      <c r="B59" t="n">
        <v>0.3590885623357709</v>
      </c>
      <c r="C59" t="n">
        <v>4.030197496929907</v>
      </c>
    </row>
    <row r="60">
      <c r="A60" t="inlineStr">
        <is>
          <t>강화군|캠핑장/펜션</t>
        </is>
      </c>
      <c r="B60" t="n">
        <v>100.1776405043921</v>
      </c>
      <c r="C60" t="n">
        <v>77.34632197896499</v>
      </c>
    </row>
    <row r="61">
      <c r="A61" t="inlineStr">
        <is>
          <t>강화군|렌터카</t>
        </is>
      </c>
      <c r="B61" t="n">
        <v>1.282873578796641</v>
      </c>
      <c r="C61" t="n">
        <v>2.633085368071244</v>
      </c>
    </row>
    <row r="62">
      <c r="A62" t="inlineStr">
        <is>
          <t>거제시|일반외식업</t>
        </is>
      </c>
      <c r="B62" t="n">
        <v>4679.951785171014</v>
      </c>
      <c r="C62" t="n">
        <v>4619.358856186017</v>
      </c>
    </row>
    <row r="63">
      <c r="A63" t="inlineStr">
        <is>
          <t>거제시|육상운송</t>
        </is>
      </c>
      <c r="B63" t="n">
        <v>1153.35283313629</v>
      </c>
      <c r="C63" t="n">
        <v>1314.09749800413</v>
      </c>
    </row>
    <row r="64">
      <c r="A64" t="inlineStr">
        <is>
          <t>거제시|기타관광쇼핑</t>
        </is>
      </c>
      <c r="B64" t="n">
        <v>2516.62071712195</v>
      </c>
      <c r="C64" t="n">
        <v>2591.857200576408</v>
      </c>
    </row>
    <row r="65">
      <c r="A65" t="inlineStr">
        <is>
          <t>거제시|대형쇼핑몰</t>
        </is>
      </c>
      <c r="B65" t="n">
        <v>678.1901860119544</v>
      </c>
      <c r="C65" t="n">
        <v>392.8988768297743</v>
      </c>
    </row>
    <row r="66">
      <c r="A66" t="inlineStr">
        <is>
          <t>거제시|제과음료업</t>
        </is>
      </c>
      <c r="B66" t="n">
        <v>594.0962126608633</v>
      </c>
      <c r="C66" t="n">
        <v>612.4119714087984</v>
      </c>
    </row>
    <row r="67">
      <c r="A67" t="inlineStr">
        <is>
          <t>거제시|골프장</t>
        </is>
      </c>
      <c r="B67" t="n">
        <v>318.493839322689</v>
      </c>
      <c r="C67" t="n">
        <v>287.3885517755044</v>
      </c>
    </row>
    <row r="68">
      <c r="A68" t="inlineStr">
        <is>
          <t>거제시|기타숙박</t>
        </is>
      </c>
      <c r="B68" t="n">
        <v>269.4394837925415</v>
      </c>
      <c r="C68" t="n">
        <v>241.4362952920542</v>
      </c>
    </row>
    <row r="69">
      <c r="A69" t="inlineStr">
        <is>
          <t>거제시|뷰티</t>
        </is>
      </c>
      <c r="B69" t="n">
        <v>167.7426601851053</v>
      </c>
      <c r="C69" t="n">
        <v>166.0533987082551</v>
      </c>
    </row>
    <row r="70">
      <c r="A70" t="inlineStr">
        <is>
          <t>거제시|레저용품쇼핑</t>
        </is>
      </c>
      <c r="B70" t="n">
        <v>150.337920495456</v>
      </c>
      <c r="C70" t="n">
        <v>156.4522888243856</v>
      </c>
    </row>
    <row r="71">
      <c r="A71" t="inlineStr">
        <is>
          <t>거제시|기타레저</t>
        </is>
      </c>
      <c r="B71" t="n">
        <v>187.4372278414817</v>
      </c>
      <c r="C71" t="n">
        <v>199.8897945358985</v>
      </c>
    </row>
    <row r="72">
      <c r="A72" t="inlineStr">
        <is>
          <t>거제시|문화서비스</t>
        </is>
      </c>
      <c r="B72" t="n">
        <v>73.94080680792435</v>
      </c>
      <c r="C72" t="n">
        <v>79.48948245559343</v>
      </c>
    </row>
    <row r="73">
      <c r="A73" t="inlineStr">
        <is>
          <t>거제시|여행업</t>
        </is>
      </c>
      <c r="B73" t="n">
        <v>2.493683739857317</v>
      </c>
      <c r="C73" t="n">
        <v>3.150421903381358</v>
      </c>
    </row>
    <row r="74">
      <c r="A74" t="inlineStr">
        <is>
          <t>거제시|호텔</t>
        </is>
      </c>
      <c r="B74" t="n">
        <v>626.7756732639026</v>
      </c>
      <c r="C74" t="n">
        <v>374.1529947900633</v>
      </c>
    </row>
    <row r="75">
      <c r="A75" t="inlineStr">
        <is>
          <t>거제시|캠핑장/펜션</t>
        </is>
      </c>
      <c r="B75" t="n">
        <v>42.56392318091081</v>
      </c>
      <c r="C75" t="n">
        <v>49.09055863748611</v>
      </c>
    </row>
    <row r="76">
      <c r="A76" t="inlineStr">
        <is>
          <t>거제시|렌터카</t>
        </is>
      </c>
      <c r="B76" t="n">
        <v>1.793759107720574</v>
      </c>
      <c r="C76" t="n">
        <v>2.976467853952743</v>
      </c>
    </row>
    <row r="77">
      <c r="A77" t="inlineStr">
        <is>
          <t>거창군|일반외식업</t>
        </is>
      </c>
      <c r="B77" t="n">
        <v>3399.761571363645</v>
      </c>
      <c r="C77" t="n">
        <v>3496.096438692201</v>
      </c>
    </row>
    <row r="78">
      <c r="A78" t="inlineStr">
        <is>
          <t>거창군|육상운송</t>
        </is>
      </c>
      <c r="B78" t="n">
        <v>2770.349851076492</v>
      </c>
      <c r="C78" t="n">
        <v>2874.810206556408</v>
      </c>
    </row>
    <row r="79">
      <c r="A79" t="inlineStr">
        <is>
          <t>거창군|기타관광쇼핑</t>
        </is>
      </c>
      <c r="B79" t="n">
        <v>2967.119312955519</v>
      </c>
      <c r="C79" t="n">
        <v>3049.073706092752</v>
      </c>
    </row>
    <row r="80">
      <c r="A80" t="inlineStr">
        <is>
          <t>거창군|대형쇼핑몰</t>
        </is>
      </c>
      <c r="B80" t="n">
        <v>206.2761666225394</v>
      </c>
      <c r="C80" t="n">
        <v>176.0926497712288</v>
      </c>
    </row>
    <row r="81">
      <c r="A81" t="inlineStr">
        <is>
          <t>거창군|제과음료업</t>
        </is>
      </c>
      <c r="B81" t="n">
        <v>377.7701636671948</v>
      </c>
      <c r="C81" t="n">
        <v>455.2958276476359</v>
      </c>
    </row>
    <row r="82">
      <c r="A82" t="inlineStr">
        <is>
          <t>거창군|골프장</t>
        </is>
      </c>
      <c r="B82" t="n">
        <v>827.2433033976081</v>
      </c>
      <c r="C82" t="n">
        <v>630.0676818010437</v>
      </c>
    </row>
    <row r="83">
      <c r="A83" t="inlineStr">
        <is>
          <t>거창군|기타숙박</t>
        </is>
      </c>
      <c r="B83" t="n">
        <v>204.5674752568936</v>
      </c>
      <c r="C83" t="n">
        <v>156.2758519745466</v>
      </c>
    </row>
    <row r="84">
      <c r="A84" t="inlineStr">
        <is>
          <t>거창군|뷰티</t>
        </is>
      </c>
      <c r="B84" t="n">
        <v>166.094900449437</v>
      </c>
      <c r="C84" t="n">
        <v>238.4931211167034</v>
      </c>
    </row>
    <row r="85">
      <c r="A85" t="inlineStr">
        <is>
          <t>거창군|레저용품쇼핑</t>
        </is>
      </c>
      <c r="B85" t="n">
        <v>121.8699752179578</v>
      </c>
      <c r="C85" t="n">
        <v>118.9181565278291</v>
      </c>
    </row>
    <row r="86">
      <c r="A86" t="inlineStr">
        <is>
          <t>거창군|기타레저</t>
        </is>
      </c>
      <c r="B86" t="n">
        <v>40.29476990834279</v>
      </c>
      <c r="C86" t="n">
        <v>29.20201989322469</v>
      </c>
    </row>
    <row r="87">
      <c r="A87" t="inlineStr">
        <is>
          <t>거창군|문화서비스</t>
        </is>
      </c>
      <c r="B87" t="n">
        <v>14.1837193640204</v>
      </c>
      <c r="C87" t="n">
        <v>12.16994005352662</v>
      </c>
    </row>
    <row r="88">
      <c r="A88" t="inlineStr">
        <is>
          <t>거창군|여행업</t>
        </is>
      </c>
      <c r="B88" t="n">
        <v>0</v>
      </c>
      <c r="C88" t="n">
        <v>2.599440647803584</v>
      </c>
    </row>
    <row r="89">
      <c r="A89" t="inlineStr">
        <is>
          <t>거창군|호텔</t>
        </is>
      </c>
      <c r="B89" t="n">
        <v>0</v>
      </c>
      <c r="C89" t="n">
        <v>0</v>
      </c>
    </row>
    <row r="90">
      <c r="A90" t="inlineStr">
        <is>
          <t>거창군|캠핑장/펜션</t>
        </is>
      </c>
      <c r="B90" t="n">
        <v>12.75041024167093</v>
      </c>
      <c r="C90" t="n">
        <v>16.76736488420631</v>
      </c>
    </row>
    <row r="91">
      <c r="A91" t="inlineStr">
        <is>
          <t>거창군|렌터카</t>
        </is>
      </c>
      <c r="B91" t="n">
        <v>1.165714037603953</v>
      </c>
      <c r="C91" t="n">
        <v>1.598711581591958</v>
      </c>
    </row>
    <row r="92">
      <c r="A92" t="inlineStr">
        <is>
          <t>경산시|일반외식업</t>
        </is>
      </c>
      <c r="B92" t="n">
        <v>3636.692641387762</v>
      </c>
      <c r="C92" t="n">
        <v>3485.492072772661</v>
      </c>
    </row>
    <row r="93">
      <c r="A93" t="inlineStr">
        <is>
          <t>경산시|육상운송</t>
        </is>
      </c>
      <c r="B93" t="n">
        <v>4878.849686620614</v>
      </c>
      <c r="C93" t="n">
        <v>5755.554798245352</v>
      </c>
    </row>
    <row r="94">
      <c r="A94" t="inlineStr">
        <is>
          <t>경산시|기타관광쇼핑</t>
        </is>
      </c>
      <c r="B94" t="n">
        <v>3472.903799556289</v>
      </c>
      <c r="C94" t="n">
        <v>3448.622724580581</v>
      </c>
    </row>
    <row r="95">
      <c r="A95" t="inlineStr">
        <is>
          <t>경산시|대형쇼핑몰</t>
        </is>
      </c>
      <c r="B95" t="n">
        <v>1322.641446283312</v>
      </c>
      <c r="C95" t="n">
        <v>1021.901475181529</v>
      </c>
    </row>
    <row r="96">
      <c r="A96" t="inlineStr">
        <is>
          <t>경산시|제과음료업</t>
        </is>
      </c>
      <c r="B96" t="n">
        <v>628.891036252051</v>
      </c>
      <c r="C96" t="n">
        <v>663.7384877767089</v>
      </c>
    </row>
    <row r="97">
      <c r="A97" t="inlineStr">
        <is>
          <t>경산시|골프장</t>
        </is>
      </c>
      <c r="B97" t="n">
        <v>818.8729060685242</v>
      </c>
      <c r="C97" t="n">
        <v>740.8605662990529</v>
      </c>
    </row>
    <row r="98">
      <c r="A98" t="inlineStr">
        <is>
          <t>경산시|기타숙박</t>
        </is>
      </c>
      <c r="B98" t="n">
        <v>101.1942266366369</v>
      </c>
      <c r="C98" t="n">
        <v>65.78738786268016</v>
      </c>
    </row>
    <row r="99">
      <c r="A99" t="inlineStr">
        <is>
          <t>경산시|뷰티</t>
        </is>
      </c>
      <c r="B99" t="n">
        <v>216.5311052409978</v>
      </c>
      <c r="C99" t="n">
        <v>267.4732052381042</v>
      </c>
    </row>
    <row r="100">
      <c r="A100" t="inlineStr">
        <is>
          <t>경산시|레저용품쇼핑</t>
        </is>
      </c>
      <c r="B100" t="n">
        <v>128.7138822134573</v>
      </c>
      <c r="C100" t="n">
        <v>106.8302789966039</v>
      </c>
    </row>
    <row r="101">
      <c r="A101" t="inlineStr">
        <is>
          <t>경산시|기타레저</t>
        </is>
      </c>
      <c r="B101" t="n">
        <v>151.960793875963</v>
      </c>
      <c r="C101" t="n">
        <v>131.4865741878753</v>
      </c>
    </row>
    <row r="102">
      <c r="A102" t="inlineStr">
        <is>
          <t>경산시|문화서비스</t>
        </is>
      </c>
      <c r="B102" t="n">
        <v>32.42493848376061</v>
      </c>
      <c r="C102" t="n">
        <v>18.18081228665202</v>
      </c>
    </row>
    <row r="103">
      <c r="A103" t="inlineStr">
        <is>
          <t>경산시|여행업</t>
        </is>
      </c>
      <c r="B103" t="n">
        <v>1.064772259782255</v>
      </c>
      <c r="C103" t="n">
        <v>0.39606575960558</v>
      </c>
    </row>
    <row r="104">
      <c r="A104" t="inlineStr">
        <is>
          <t>경산시|호텔</t>
        </is>
      </c>
      <c r="B104" t="n">
        <v>8.704007582665126</v>
      </c>
      <c r="C104" t="n">
        <v>10.05833990959511</v>
      </c>
    </row>
    <row r="105">
      <c r="A105" t="inlineStr">
        <is>
          <t>경산시|캠핑장/펜션</t>
        </is>
      </c>
      <c r="B105" t="n">
        <v>3.60129366082173</v>
      </c>
      <c r="C105" t="n">
        <v>1.10706147757715</v>
      </c>
    </row>
    <row r="106">
      <c r="A106" t="inlineStr">
        <is>
          <t>경산시|렌터카</t>
        </is>
      </c>
      <c r="B106" t="n">
        <v>0.5505070732766804</v>
      </c>
      <c r="C106" t="n">
        <v>0.3999110582425274</v>
      </c>
    </row>
    <row r="107">
      <c r="A107" t="inlineStr">
        <is>
          <t>경주시|일반외식업</t>
        </is>
      </c>
      <c r="B107" t="n">
        <v>4916.066398295087</v>
      </c>
      <c r="C107" t="n">
        <v>5573.434483929321</v>
      </c>
    </row>
    <row r="108">
      <c r="A108" t="inlineStr">
        <is>
          <t>경주시|육상운송</t>
        </is>
      </c>
      <c r="B108" t="n">
        <v>6131.685277470555</v>
      </c>
      <c r="C108" t="n">
        <v>6823.245166865476</v>
      </c>
    </row>
    <row r="109">
      <c r="A109" t="inlineStr">
        <is>
          <t>경주시|기타관광쇼핑</t>
        </is>
      </c>
      <c r="B109" t="n">
        <v>2910.92995972635</v>
      </c>
      <c r="C109" t="n">
        <v>3228.663340419854</v>
      </c>
    </row>
    <row r="110">
      <c r="A110" t="inlineStr">
        <is>
          <t>경주시|대형쇼핑몰</t>
        </is>
      </c>
      <c r="B110" t="n">
        <v>502.4506329191666</v>
      </c>
      <c r="C110" t="n">
        <v>400.723970397647</v>
      </c>
    </row>
    <row r="111">
      <c r="A111" t="inlineStr">
        <is>
          <t>경주시|제과음료업</t>
        </is>
      </c>
      <c r="B111" t="n">
        <v>1326.859707055131</v>
      </c>
      <c r="C111" t="n">
        <v>1743.559520232082</v>
      </c>
    </row>
    <row r="112">
      <c r="A112" t="inlineStr">
        <is>
          <t>경주시|골프장</t>
        </is>
      </c>
      <c r="B112" t="n">
        <v>1252.759281134029</v>
      </c>
      <c r="C112" t="n">
        <v>1001.147720334887</v>
      </c>
    </row>
    <row r="113">
      <c r="A113" t="inlineStr">
        <is>
          <t>경주시|기타숙박</t>
        </is>
      </c>
      <c r="B113" t="n">
        <v>217.2241761661267</v>
      </c>
      <c r="C113" t="n">
        <v>179.0587851020972</v>
      </c>
    </row>
    <row r="114">
      <c r="A114" t="inlineStr">
        <is>
          <t>경주시|뷰티</t>
        </is>
      </c>
      <c r="B114" t="n">
        <v>120.1999748705526</v>
      </c>
      <c r="C114" t="n">
        <v>142.7178566760915</v>
      </c>
    </row>
    <row r="115">
      <c r="A115" t="inlineStr">
        <is>
          <t>경주시|레저용품쇼핑</t>
        </is>
      </c>
      <c r="B115" t="n">
        <v>246.2736381861145</v>
      </c>
      <c r="C115" t="n">
        <v>248.9834559647249</v>
      </c>
    </row>
    <row r="116">
      <c r="A116" t="inlineStr">
        <is>
          <t>경주시|기타레저</t>
        </is>
      </c>
      <c r="B116" t="n">
        <v>173.0649621804376</v>
      </c>
      <c r="C116" t="n">
        <v>136.0801416683277</v>
      </c>
    </row>
    <row r="117">
      <c r="A117" t="inlineStr">
        <is>
          <t>경주시|문화서비스</t>
        </is>
      </c>
      <c r="B117" t="n">
        <v>74.56552541784744</v>
      </c>
      <c r="C117" t="n">
        <v>101.5688457081722</v>
      </c>
    </row>
    <row r="118">
      <c r="A118" t="inlineStr">
        <is>
          <t>경주시|여행업</t>
        </is>
      </c>
      <c r="B118" t="n">
        <v>4.156658817339626</v>
      </c>
      <c r="C118" t="n">
        <v>13.49761344099403</v>
      </c>
    </row>
    <row r="119">
      <c r="A119" t="inlineStr">
        <is>
          <t>경주시|호텔</t>
        </is>
      </c>
      <c r="B119" t="n">
        <v>721.3245368325535</v>
      </c>
      <c r="C119" t="n">
        <v>557.766726798343</v>
      </c>
    </row>
    <row r="120">
      <c r="A120" t="inlineStr">
        <is>
          <t>경주시|캠핑장/펜션</t>
        </is>
      </c>
      <c r="B120" t="n">
        <v>37.17773147112698</v>
      </c>
      <c r="C120" t="n">
        <v>33.0008223337166</v>
      </c>
    </row>
    <row r="121">
      <c r="A121" t="inlineStr">
        <is>
          <t>경주시|렌터카</t>
        </is>
      </c>
      <c r="B121" t="n">
        <v>6.630994537543957</v>
      </c>
      <c r="C121" t="n">
        <v>3.80318593594338</v>
      </c>
    </row>
    <row r="122">
      <c r="A122" t="inlineStr">
        <is>
          <t>계룡시|일반외식업</t>
        </is>
      </c>
      <c r="B122" t="n">
        <v>3611.999923107748</v>
      </c>
      <c r="C122" t="n">
        <v>3969.621555608748</v>
      </c>
    </row>
    <row r="123">
      <c r="A123" t="inlineStr">
        <is>
          <t>계룡시|육상운송</t>
        </is>
      </c>
      <c r="B123" t="n">
        <v>1092.074626887741</v>
      </c>
      <c r="C123" t="n">
        <v>1351.774687950992</v>
      </c>
    </row>
    <row r="124">
      <c r="A124" t="inlineStr">
        <is>
          <t>계룡시|기타관광쇼핑</t>
        </is>
      </c>
      <c r="B124" t="n">
        <v>2141.923282234489</v>
      </c>
      <c r="C124" t="n">
        <v>1975.473273359811</v>
      </c>
    </row>
    <row r="125">
      <c r="A125" t="inlineStr">
        <is>
          <t>계룡시|대형쇼핑몰</t>
        </is>
      </c>
      <c r="B125" t="n">
        <v>1586.726031428229</v>
      </c>
      <c r="C125" t="n">
        <v>540.313059927818</v>
      </c>
    </row>
    <row r="126">
      <c r="A126" t="inlineStr">
        <is>
          <t>계룡시|제과음료업</t>
        </is>
      </c>
      <c r="B126" t="n">
        <v>672.1888118816273</v>
      </c>
      <c r="C126" t="n">
        <v>689.4086929846782</v>
      </c>
    </row>
    <row r="127">
      <c r="A127" t="inlineStr">
        <is>
          <t>계룡시|골프장</t>
        </is>
      </c>
      <c r="B127" t="n">
        <v>1702.537887917714</v>
      </c>
      <c r="C127" t="n">
        <v>1731.147499076228</v>
      </c>
    </row>
    <row r="128">
      <c r="A128" t="inlineStr">
        <is>
          <t>계룡시|기타숙박</t>
        </is>
      </c>
      <c r="B128" t="n">
        <v>148.261865435602</v>
      </c>
      <c r="C128" t="n">
        <v>131.3600828257429</v>
      </c>
    </row>
    <row r="129">
      <c r="A129" t="inlineStr">
        <is>
          <t>계룡시|뷰티</t>
        </is>
      </c>
      <c r="B129" t="n">
        <v>219.5276745565018</v>
      </c>
      <c r="C129" t="n">
        <v>242.8294379980525</v>
      </c>
    </row>
    <row r="130">
      <c r="A130" t="inlineStr">
        <is>
          <t>계룡시|레저용품쇼핑</t>
        </is>
      </c>
      <c r="B130" t="n">
        <v>154.0684134023195</v>
      </c>
      <c r="C130" t="n">
        <v>95.70829489125056</v>
      </c>
    </row>
    <row r="131">
      <c r="A131" t="inlineStr">
        <is>
          <t>계룡시|기타레저</t>
        </is>
      </c>
      <c r="B131" t="n">
        <v>68.1416177834034</v>
      </c>
      <c r="C131" t="n">
        <v>104.9381711871457</v>
      </c>
    </row>
    <row r="132">
      <c r="A132" t="inlineStr">
        <is>
          <t>계룡시|문화서비스</t>
        </is>
      </c>
      <c r="B132" t="n">
        <v>26.5511902772705</v>
      </c>
      <c r="C132" t="n">
        <v>20.56118856335449</v>
      </c>
    </row>
    <row r="133">
      <c r="A133" t="inlineStr">
        <is>
          <t>계룡시|여행업</t>
        </is>
      </c>
      <c r="B133" t="n">
        <v>0</v>
      </c>
      <c r="C133" t="n">
        <v>0.7869491356050764</v>
      </c>
    </row>
    <row r="134">
      <c r="A134" t="inlineStr">
        <is>
          <t>계룡시|호텔</t>
        </is>
      </c>
      <c r="B134" t="n">
        <v>0</v>
      </c>
      <c r="C134" t="n">
        <v>0</v>
      </c>
    </row>
    <row r="135">
      <c r="A135" t="inlineStr">
        <is>
          <t>계룡시|캠핑장/펜션</t>
        </is>
      </c>
      <c r="B135" t="n">
        <v>0</v>
      </c>
      <c r="C135" t="n">
        <v>0</v>
      </c>
    </row>
    <row r="136">
      <c r="A136" t="inlineStr">
        <is>
          <t>계룡시|렌터카</t>
        </is>
      </c>
      <c r="B136" t="n">
        <v>0</v>
      </c>
      <c r="C136" t="n">
        <v>0</v>
      </c>
    </row>
    <row r="137">
      <c r="A137" t="inlineStr">
        <is>
          <t>고령군|일반외식업</t>
        </is>
      </c>
      <c r="B137" t="n">
        <v>1770.813597922813</v>
      </c>
      <c r="C137" t="n">
        <v>1934.916026941546</v>
      </c>
    </row>
    <row r="138">
      <c r="A138" t="inlineStr">
        <is>
          <t>고령군|육상운송</t>
        </is>
      </c>
      <c r="B138" t="n">
        <v>2764.963654122717</v>
      </c>
      <c r="C138" t="n">
        <v>2651.023296586583</v>
      </c>
    </row>
    <row r="139">
      <c r="A139" t="inlineStr">
        <is>
          <t>고령군|기타관광쇼핑</t>
        </is>
      </c>
      <c r="B139" t="n">
        <v>3053.365613511537</v>
      </c>
      <c r="C139" t="n">
        <v>2848.050725564993</v>
      </c>
    </row>
    <row r="140">
      <c r="A140" t="inlineStr">
        <is>
          <t>고령군|대형쇼핑몰</t>
        </is>
      </c>
      <c r="B140" t="n">
        <v>2.40874264370242</v>
      </c>
      <c r="C140" t="n">
        <v>1.442167363306834</v>
      </c>
    </row>
    <row r="141">
      <c r="A141" t="inlineStr">
        <is>
          <t>고령군|제과음료업</t>
        </is>
      </c>
      <c r="B141" t="n">
        <v>279.4649474567702</v>
      </c>
      <c r="C141" t="n">
        <v>337.8141650646579</v>
      </c>
    </row>
    <row r="142">
      <c r="A142" t="inlineStr">
        <is>
          <t>고령군|골프장</t>
        </is>
      </c>
      <c r="B142" t="n">
        <v>1866.576272351119</v>
      </c>
      <c r="C142" t="n">
        <v>1780.723700575573</v>
      </c>
    </row>
    <row r="143">
      <c r="A143" t="inlineStr">
        <is>
          <t>고령군|기타숙박</t>
        </is>
      </c>
      <c r="B143" t="n">
        <v>14.54743124714706</v>
      </c>
      <c r="C143" t="n">
        <v>15.78020583356459</v>
      </c>
    </row>
    <row r="144">
      <c r="A144" t="inlineStr">
        <is>
          <t>고령군|뷰티</t>
        </is>
      </c>
      <c r="B144" t="n">
        <v>23.78409419987533</v>
      </c>
      <c r="C144" t="n">
        <v>20.18746737869187</v>
      </c>
    </row>
    <row r="145">
      <c r="A145" t="inlineStr">
        <is>
          <t>고령군|레저용품쇼핑</t>
        </is>
      </c>
      <c r="B145" t="n">
        <v>9.451645994591066</v>
      </c>
      <c r="C145" t="n">
        <v>11.74295200012653</v>
      </c>
    </row>
    <row r="146">
      <c r="A146" t="inlineStr">
        <is>
          <t>고령군|기타레저</t>
        </is>
      </c>
      <c r="B146" t="n">
        <v>62.71737583256846</v>
      </c>
      <c r="C146" t="n">
        <v>54.28401351007432</v>
      </c>
    </row>
    <row r="147">
      <c r="A147" t="inlineStr">
        <is>
          <t>고령군|문화서비스</t>
        </is>
      </c>
      <c r="B147" t="n">
        <v>3.999764402145904</v>
      </c>
      <c r="C147" t="n">
        <v>2.909017883546304</v>
      </c>
    </row>
    <row r="148">
      <c r="A148" t="inlineStr">
        <is>
          <t>고령군|여행업</t>
        </is>
      </c>
      <c r="B148" t="n">
        <v>0</v>
      </c>
      <c r="C148" t="n">
        <v>0</v>
      </c>
    </row>
    <row r="149">
      <c r="A149" t="inlineStr">
        <is>
          <t>고령군|호텔</t>
        </is>
      </c>
      <c r="B149" t="n">
        <v>0</v>
      </c>
      <c r="C149" t="n">
        <v>0</v>
      </c>
    </row>
    <row r="150">
      <c r="A150" t="inlineStr">
        <is>
          <t>고령군|캠핑장/펜션</t>
        </is>
      </c>
      <c r="B150" t="n">
        <v>9.265621855627598</v>
      </c>
      <c r="C150" t="n">
        <v>6.81758380171421</v>
      </c>
    </row>
    <row r="151">
      <c r="A151" t="inlineStr">
        <is>
          <t>고령군|렌터카</t>
        </is>
      </c>
      <c r="B151" t="n">
        <v>0</v>
      </c>
      <c r="C151" t="n">
        <v>0</v>
      </c>
    </row>
    <row r="152">
      <c r="A152" t="inlineStr">
        <is>
          <t>고창군|일반외식업</t>
        </is>
      </c>
      <c r="B152" t="n">
        <v>3107.654107476725</v>
      </c>
      <c r="C152" t="n">
        <v>3887.90882473943</v>
      </c>
    </row>
    <row r="153">
      <c r="A153" t="inlineStr">
        <is>
          <t>고창군|육상운송</t>
        </is>
      </c>
      <c r="B153" t="n">
        <v>4386.868276209846</v>
      </c>
      <c r="C153" t="n">
        <v>4138.447574545332</v>
      </c>
    </row>
    <row r="154">
      <c r="A154" t="inlineStr">
        <is>
          <t>고창군|기타관광쇼핑</t>
        </is>
      </c>
      <c r="B154" t="n">
        <v>3736.8638287381</v>
      </c>
      <c r="C154" t="n">
        <v>3022.863610095936</v>
      </c>
    </row>
    <row r="155">
      <c r="A155" t="inlineStr">
        <is>
          <t>고창군|대형쇼핑몰</t>
        </is>
      </c>
      <c r="B155" t="n">
        <v>17.77199386610203</v>
      </c>
      <c r="C155" t="n">
        <v>36.22230012790406</v>
      </c>
    </row>
    <row r="156">
      <c r="A156" t="inlineStr">
        <is>
          <t>고창군|제과음료업</t>
        </is>
      </c>
      <c r="B156" t="n">
        <v>392.590804555381</v>
      </c>
      <c r="C156" t="n">
        <v>486.7218302926105</v>
      </c>
    </row>
    <row r="157">
      <c r="A157" t="inlineStr">
        <is>
          <t>고창군|골프장</t>
        </is>
      </c>
      <c r="B157" t="n">
        <v>1621.632330521648</v>
      </c>
      <c r="C157" t="n">
        <v>1276.967185166331</v>
      </c>
    </row>
    <row r="158">
      <c r="A158" t="inlineStr">
        <is>
          <t>고창군|기타숙박</t>
        </is>
      </c>
      <c r="B158" t="n">
        <v>162.9613864825419</v>
      </c>
      <c r="C158" t="n">
        <v>211.0644210620679</v>
      </c>
    </row>
    <row r="159">
      <c r="A159" t="inlineStr">
        <is>
          <t>고창군|뷰티</t>
        </is>
      </c>
      <c r="B159" t="n">
        <v>48.59237089127162</v>
      </c>
      <c r="C159" t="n">
        <v>52.04510418817744</v>
      </c>
    </row>
    <row r="160">
      <c r="A160" t="inlineStr">
        <is>
          <t>고창군|레저용품쇼핑</t>
        </is>
      </c>
      <c r="B160" t="n">
        <v>26.44206905676264</v>
      </c>
      <c r="C160" t="n">
        <v>24.0917451459691</v>
      </c>
    </row>
    <row r="161">
      <c r="A161" t="inlineStr">
        <is>
          <t>고창군|기타레저</t>
        </is>
      </c>
      <c r="B161" t="n">
        <v>41.74068366501265</v>
      </c>
      <c r="C161" t="n">
        <v>49.52912418539204</v>
      </c>
    </row>
    <row r="162">
      <c r="A162" t="inlineStr">
        <is>
          <t>고창군|문화서비스</t>
        </is>
      </c>
      <c r="B162" t="n">
        <v>13.10481529572418</v>
      </c>
      <c r="C162" t="n">
        <v>15.22922679677983</v>
      </c>
    </row>
    <row r="163">
      <c r="A163" t="inlineStr">
        <is>
          <t>고창군|여행업</t>
        </is>
      </c>
      <c r="B163" t="n">
        <v>0.0001720491971238</v>
      </c>
      <c r="C163" t="n">
        <v>12.87332696214264</v>
      </c>
    </row>
    <row r="164">
      <c r="A164" t="inlineStr">
        <is>
          <t>고창군|호텔</t>
        </is>
      </c>
      <c r="B164" t="n">
        <v>0</v>
      </c>
      <c r="C164" t="n">
        <v>0</v>
      </c>
    </row>
    <row r="165">
      <c r="A165" t="inlineStr">
        <is>
          <t>고창군|캠핑장/펜션</t>
        </is>
      </c>
      <c r="B165" t="n">
        <v>34.74464716236678</v>
      </c>
      <c r="C165" t="n">
        <v>48.22206961246192</v>
      </c>
    </row>
    <row r="166">
      <c r="A166" t="inlineStr">
        <is>
          <t>고창군|렌터카</t>
        </is>
      </c>
      <c r="B166" t="n">
        <v>0</v>
      </c>
      <c r="C166" t="n">
        <v>0</v>
      </c>
    </row>
    <row r="167">
      <c r="A167" t="inlineStr">
        <is>
          <t>고흥군|일반외식업</t>
        </is>
      </c>
      <c r="B167" t="n">
        <v>2832.743201380788</v>
      </c>
      <c r="C167" t="n">
        <v>3019.176558363088</v>
      </c>
    </row>
    <row r="168">
      <c r="A168" t="inlineStr">
        <is>
          <t>고흥군|육상운송</t>
        </is>
      </c>
      <c r="B168" t="n">
        <v>2202.364455173148</v>
      </c>
      <c r="C168" t="n">
        <v>2774.722801027254</v>
      </c>
    </row>
    <row r="169">
      <c r="A169" t="inlineStr">
        <is>
          <t>고흥군|기타관광쇼핑</t>
        </is>
      </c>
      <c r="B169" t="n">
        <v>3672.082774197865</v>
      </c>
      <c r="C169" t="n">
        <v>3885.365029155655</v>
      </c>
    </row>
    <row r="170">
      <c r="A170" t="inlineStr">
        <is>
          <t>고흥군|대형쇼핑몰</t>
        </is>
      </c>
      <c r="B170" t="n">
        <v>0.1132541878361805</v>
      </c>
      <c r="C170" t="n">
        <v>5.012180481774321</v>
      </c>
    </row>
    <row r="171">
      <c r="A171" t="inlineStr">
        <is>
          <t>고흥군|제과음료업</t>
        </is>
      </c>
      <c r="B171" t="n">
        <v>431.6674235973777</v>
      </c>
      <c r="C171" t="n">
        <v>550.8863279418905</v>
      </c>
    </row>
    <row r="172">
      <c r="A172" t="inlineStr">
        <is>
          <t>고흥군|골프장</t>
        </is>
      </c>
      <c r="B172" t="n">
        <v>15.04431184266619</v>
      </c>
      <c r="C172" t="n">
        <v>13.60199798320456</v>
      </c>
    </row>
    <row r="173">
      <c r="A173" t="inlineStr">
        <is>
          <t>고흥군|기타숙박</t>
        </is>
      </c>
      <c r="B173" t="n">
        <v>198.136603274005</v>
      </c>
      <c r="C173" t="n">
        <v>222.9031476714226</v>
      </c>
    </row>
    <row r="174">
      <c r="A174" t="inlineStr">
        <is>
          <t>고흥군|뷰티</t>
        </is>
      </c>
      <c r="B174" t="n">
        <v>193.0922252141726</v>
      </c>
      <c r="C174" t="n">
        <v>211.9070419369362</v>
      </c>
    </row>
    <row r="175">
      <c r="A175" t="inlineStr">
        <is>
          <t>고흥군|레저용품쇼핑</t>
        </is>
      </c>
      <c r="B175" t="n">
        <v>162.9442344142486</v>
      </c>
      <c r="C175" t="n">
        <v>179.6851246652934</v>
      </c>
    </row>
    <row r="176">
      <c r="A176" t="inlineStr">
        <is>
          <t>고흥군|기타레저</t>
        </is>
      </c>
      <c r="B176" t="n">
        <v>45.89374793499483</v>
      </c>
      <c r="C176" t="n">
        <v>48.24102273211529</v>
      </c>
    </row>
    <row r="177">
      <c r="A177" t="inlineStr">
        <is>
          <t>고흥군|문화서비스</t>
        </is>
      </c>
      <c r="B177" t="n">
        <v>55.51875555567734</v>
      </c>
      <c r="C177" t="n">
        <v>66.43766669088116</v>
      </c>
    </row>
    <row r="178">
      <c r="A178" t="inlineStr">
        <is>
          <t>고흥군|여행업</t>
        </is>
      </c>
      <c r="B178" t="n">
        <v>0.777709201149256</v>
      </c>
      <c r="C178" t="n">
        <v>0</v>
      </c>
    </row>
    <row r="179">
      <c r="A179" t="inlineStr">
        <is>
          <t>고흥군|호텔</t>
        </is>
      </c>
      <c r="B179" t="n">
        <v>2.103879207101951</v>
      </c>
      <c r="C179" t="n">
        <v>3.053234876739</v>
      </c>
    </row>
    <row r="180">
      <c r="A180" t="inlineStr">
        <is>
          <t>고흥군|캠핑장/펜션</t>
        </is>
      </c>
      <c r="B180" t="n">
        <v>44.81691981032664</v>
      </c>
      <c r="C180" t="n">
        <v>44.09084897284525</v>
      </c>
    </row>
    <row r="181">
      <c r="A181" t="inlineStr">
        <is>
          <t>고흥군|렌터카</t>
        </is>
      </c>
      <c r="B181" t="n">
        <v>0.3500376410340016</v>
      </c>
      <c r="C181" t="n">
        <v>0.1170244782088277</v>
      </c>
    </row>
    <row r="182">
      <c r="A182" t="inlineStr">
        <is>
          <t>곡성군|일반외식업</t>
        </is>
      </c>
      <c r="B182" t="n">
        <v>3142.513172722981</v>
      </c>
      <c r="C182" t="n">
        <v>2740.969981726297</v>
      </c>
    </row>
    <row r="183">
      <c r="A183" t="inlineStr">
        <is>
          <t>곡성군|육상운송</t>
        </is>
      </c>
      <c r="B183" t="n">
        <v>7033.617116490257</v>
      </c>
      <c r="C183" t="n">
        <v>6259.357622495017</v>
      </c>
    </row>
    <row r="184">
      <c r="A184" t="inlineStr">
        <is>
          <t>곡성군|기타관광쇼핑</t>
        </is>
      </c>
      <c r="B184" t="n">
        <v>1937.536052740008</v>
      </c>
      <c r="C184" t="n">
        <v>2411.450956090652</v>
      </c>
    </row>
    <row r="185">
      <c r="A185" t="inlineStr">
        <is>
          <t>곡성군|대형쇼핑몰</t>
        </is>
      </c>
      <c r="B185" t="n">
        <v>397.1056846677964</v>
      </c>
      <c r="C185" t="n">
        <v>462.8569492533138</v>
      </c>
    </row>
    <row r="186">
      <c r="A186" t="inlineStr">
        <is>
          <t>곡성군|제과음료업</t>
        </is>
      </c>
      <c r="B186" t="n">
        <v>389.5049348253779</v>
      </c>
      <c r="C186" t="n">
        <v>451.2948973524989</v>
      </c>
    </row>
    <row r="187">
      <c r="A187" t="inlineStr">
        <is>
          <t>곡성군|골프장</t>
        </is>
      </c>
      <c r="B187" t="n">
        <v>1748.793239412023</v>
      </c>
      <c r="C187" t="n">
        <v>2174.542009845067</v>
      </c>
    </row>
    <row r="188">
      <c r="A188" t="inlineStr">
        <is>
          <t>곡성군|기타숙박</t>
        </is>
      </c>
      <c r="B188" t="n">
        <v>66.27455474695547</v>
      </c>
      <c r="C188" t="n">
        <v>81.90597349001504</v>
      </c>
    </row>
    <row r="189">
      <c r="A189" t="inlineStr">
        <is>
          <t>곡성군|뷰티</t>
        </is>
      </c>
      <c r="B189" t="n">
        <v>21.16449326970042</v>
      </c>
      <c r="C189" t="n">
        <v>21.86751346483405</v>
      </c>
    </row>
    <row r="190">
      <c r="A190" t="inlineStr">
        <is>
          <t>곡성군|레저용품쇼핑</t>
        </is>
      </c>
      <c r="B190" t="n">
        <v>4.691153878688158</v>
      </c>
      <c r="C190" t="n">
        <v>11.55877312628965</v>
      </c>
    </row>
    <row r="191">
      <c r="A191" t="inlineStr">
        <is>
          <t>곡성군|기타레저</t>
        </is>
      </c>
      <c r="B191" t="n">
        <v>39.18936249751007</v>
      </c>
      <c r="C191" t="n">
        <v>85.38311387402511</v>
      </c>
    </row>
    <row r="192">
      <c r="A192" t="inlineStr">
        <is>
          <t>곡성군|문화서비스</t>
        </is>
      </c>
      <c r="B192" t="n">
        <v>2.11527599276353</v>
      </c>
      <c r="C192" t="n">
        <v>4.786464344419963</v>
      </c>
    </row>
    <row r="193">
      <c r="A193" t="inlineStr">
        <is>
          <t>곡성군|여행업</t>
        </is>
      </c>
      <c r="B193" t="n">
        <v>0.3015196042316435</v>
      </c>
      <c r="C193" t="n">
        <v>0.1521897842129192</v>
      </c>
    </row>
    <row r="194">
      <c r="A194" t="inlineStr">
        <is>
          <t>곡성군|호텔</t>
        </is>
      </c>
      <c r="B194" t="n">
        <v>0</v>
      </c>
      <c r="C194" t="n">
        <v>0</v>
      </c>
    </row>
    <row r="195">
      <c r="A195" t="inlineStr">
        <is>
          <t>곡성군|캠핑장/펜션</t>
        </is>
      </c>
      <c r="B195" t="n">
        <v>12.03486166935442</v>
      </c>
      <c r="C195" t="n">
        <v>11.25002185849684</v>
      </c>
    </row>
    <row r="196">
      <c r="A196" t="inlineStr">
        <is>
          <t>곡성군|렌터카</t>
        </is>
      </c>
      <c r="B196" t="n">
        <v>0</v>
      </c>
      <c r="C196" t="n">
        <v>0</v>
      </c>
    </row>
    <row r="197">
      <c r="A197" t="inlineStr">
        <is>
          <t>공주시|일반외식업</t>
        </is>
      </c>
      <c r="B197" t="n">
        <v>4285.886709462437</v>
      </c>
      <c r="C197" t="n">
        <v>3747.022486107769</v>
      </c>
    </row>
    <row r="198">
      <c r="A198" t="inlineStr">
        <is>
          <t>공주시|육상운송</t>
        </is>
      </c>
      <c r="B198" t="n">
        <v>8967.680208668911</v>
      </c>
      <c r="C198" t="n">
        <v>9280.387149129412</v>
      </c>
    </row>
    <row r="199">
      <c r="A199" t="inlineStr">
        <is>
          <t>공주시|기타관광쇼핑</t>
        </is>
      </c>
      <c r="B199" t="n">
        <v>2649.434797388773</v>
      </c>
      <c r="C199" t="n">
        <v>2732.84030537773</v>
      </c>
    </row>
    <row r="200">
      <c r="A200" t="inlineStr">
        <is>
          <t>공주시|대형쇼핑몰</t>
        </is>
      </c>
      <c r="B200" t="n">
        <v>0</v>
      </c>
      <c r="C200" t="n">
        <v>3.876193029756794</v>
      </c>
    </row>
    <row r="201">
      <c r="A201" t="inlineStr">
        <is>
          <t>공주시|제과음료업</t>
        </is>
      </c>
      <c r="B201" t="n">
        <v>725.074312853159</v>
      </c>
      <c r="C201" t="n">
        <v>1698.603396216575</v>
      </c>
    </row>
    <row r="202">
      <c r="A202" t="inlineStr">
        <is>
          <t>공주시|골프장</t>
        </is>
      </c>
      <c r="B202" t="n">
        <v>348.5340134474642</v>
      </c>
      <c r="C202" t="n">
        <v>426.1160759245857</v>
      </c>
    </row>
    <row r="203">
      <c r="A203" t="inlineStr">
        <is>
          <t>공주시|기타숙박</t>
        </is>
      </c>
      <c r="B203" t="n">
        <v>120.9641178609757</v>
      </c>
      <c r="C203" t="n">
        <v>141.5037554257544</v>
      </c>
    </row>
    <row r="204">
      <c r="A204" t="inlineStr">
        <is>
          <t>공주시|뷰티</t>
        </is>
      </c>
      <c r="B204" t="n">
        <v>85.63463127187634</v>
      </c>
      <c r="C204" t="n">
        <v>76.55829299150955</v>
      </c>
    </row>
    <row r="205">
      <c r="A205" t="inlineStr">
        <is>
          <t>공주시|레저용품쇼핑</t>
        </is>
      </c>
      <c r="B205" t="n">
        <v>51.76632609902978</v>
      </c>
      <c r="C205" t="n">
        <v>50.49224718599125</v>
      </c>
    </row>
    <row r="206">
      <c r="A206" t="inlineStr">
        <is>
          <t>공주시|기타레저</t>
        </is>
      </c>
      <c r="B206" t="n">
        <v>70.65773792465546</v>
      </c>
      <c r="C206" t="n">
        <v>73.46233701481897</v>
      </c>
    </row>
    <row r="207">
      <c r="A207" t="inlineStr">
        <is>
          <t>공주시|문화서비스</t>
        </is>
      </c>
      <c r="B207" t="n">
        <v>25.34548806349796</v>
      </c>
      <c r="C207" t="n">
        <v>28.79037066281292</v>
      </c>
    </row>
    <row r="208">
      <c r="A208" t="inlineStr">
        <is>
          <t>공주시|여행업</t>
        </is>
      </c>
      <c r="B208" t="n">
        <v>0.1849792180943892</v>
      </c>
      <c r="C208" t="n">
        <v>0</v>
      </c>
    </row>
    <row r="209">
      <c r="A209" t="inlineStr">
        <is>
          <t>공주시|호텔</t>
        </is>
      </c>
      <c r="B209" t="n">
        <v>0</v>
      </c>
      <c r="C209" t="n">
        <v>0</v>
      </c>
    </row>
    <row r="210">
      <c r="A210" t="inlineStr">
        <is>
          <t>공주시|캠핑장/펜션</t>
        </is>
      </c>
      <c r="B210" t="n">
        <v>19.10362838434765</v>
      </c>
      <c r="C210" t="n">
        <v>15.29410697350133</v>
      </c>
    </row>
    <row r="211">
      <c r="A211" t="inlineStr">
        <is>
          <t>공주시|렌터카</t>
        </is>
      </c>
      <c r="B211" t="n">
        <v>12.23981854619552</v>
      </c>
      <c r="C211" t="n">
        <v>12.63306154372246</v>
      </c>
    </row>
    <row r="212">
      <c r="A212" t="inlineStr">
        <is>
          <t>과천시|일반외식업</t>
        </is>
      </c>
      <c r="B212" t="n">
        <v>4103.381462392829</v>
      </c>
      <c r="C212" t="n">
        <v>4171.658147700666</v>
      </c>
    </row>
    <row r="213">
      <c r="A213" t="inlineStr">
        <is>
          <t>과천시|육상운송</t>
        </is>
      </c>
      <c r="B213" t="n">
        <v>856.12220076965</v>
      </c>
      <c r="C213" t="n">
        <v>1354.107844185814</v>
      </c>
    </row>
    <row r="214">
      <c r="A214" t="inlineStr">
        <is>
          <t>과천시|기타관광쇼핑</t>
        </is>
      </c>
      <c r="B214" t="n">
        <v>1799.261901875577</v>
      </c>
      <c r="C214" t="n">
        <v>1800.825910669942</v>
      </c>
    </row>
    <row r="215">
      <c r="A215" t="inlineStr">
        <is>
          <t>과천시|대형쇼핑몰</t>
        </is>
      </c>
      <c r="B215" t="n">
        <v>349.8705541317084</v>
      </c>
      <c r="C215" t="n">
        <v>280.6294071534372</v>
      </c>
    </row>
    <row r="216">
      <c r="A216" t="inlineStr">
        <is>
          <t>과천시|제과음료업</t>
        </is>
      </c>
      <c r="B216" t="n">
        <v>867.7324377692697</v>
      </c>
      <c r="C216" t="n">
        <v>891.3365863868157</v>
      </c>
    </row>
    <row r="217">
      <c r="A217" t="inlineStr">
        <is>
          <t>과천시|골프장</t>
        </is>
      </c>
      <c r="B217" t="n">
        <v>30.02803354841821</v>
      </c>
      <c r="C217" t="n">
        <v>47.13186226128561</v>
      </c>
    </row>
    <row r="218">
      <c r="A218" t="inlineStr">
        <is>
          <t>과천시|기타숙박</t>
        </is>
      </c>
      <c r="B218" t="n">
        <v>1.813621198436902</v>
      </c>
      <c r="C218" t="n">
        <v>2.057727804904631</v>
      </c>
    </row>
    <row r="219">
      <c r="A219" t="inlineStr">
        <is>
          <t>과천시|뷰티</t>
        </is>
      </c>
      <c r="B219" t="n">
        <v>212.0496388822364</v>
      </c>
      <c r="C219" t="n">
        <v>291.8785224863696</v>
      </c>
    </row>
    <row r="220">
      <c r="A220" t="inlineStr">
        <is>
          <t>과천시|레저용품쇼핑</t>
        </is>
      </c>
      <c r="B220" t="n">
        <v>120.3624556513336</v>
      </c>
      <c r="C220" t="n">
        <v>522.4405519319394</v>
      </c>
    </row>
    <row r="221">
      <c r="A221" t="inlineStr">
        <is>
          <t>과천시|기타레저</t>
        </is>
      </c>
      <c r="B221" t="n">
        <v>25.67733542447176</v>
      </c>
      <c r="C221" t="n">
        <v>28.39542371096163</v>
      </c>
    </row>
    <row r="222">
      <c r="A222" t="inlineStr">
        <is>
          <t>과천시|문화서비스</t>
        </is>
      </c>
      <c r="B222" t="n">
        <v>40.28702564462829</v>
      </c>
      <c r="C222" t="n">
        <v>32.44676171525575</v>
      </c>
    </row>
    <row r="223">
      <c r="A223" t="inlineStr">
        <is>
          <t>과천시|여행업</t>
        </is>
      </c>
      <c r="B223" t="n">
        <v>0</v>
      </c>
      <c r="C223" t="n">
        <v>0</v>
      </c>
    </row>
    <row r="224">
      <c r="A224" t="inlineStr">
        <is>
          <t>과천시|호텔</t>
        </is>
      </c>
      <c r="B224" t="n">
        <v>0</v>
      </c>
      <c r="C224" t="n">
        <v>0</v>
      </c>
    </row>
    <row r="225">
      <c r="A225" t="inlineStr">
        <is>
          <t>과천시|캠핑장/펜션</t>
        </is>
      </c>
      <c r="B225" t="n">
        <v>0</v>
      </c>
      <c r="C225" t="n">
        <v>0</v>
      </c>
    </row>
    <row r="226">
      <c r="A226" t="inlineStr">
        <is>
          <t>과천시|렌터카</t>
        </is>
      </c>
      <c r="B226" t="n">
        <v>0</v>
      </c>
      <c r="C226" t="n">
        <v>0</v>
      </c>
    </row>
    <row r="227">
      <c r="A227" t="inlineStr">
        <is>
          <t>광명시|일반외식업</t>
        </is>
      </c>
      <c r="B227" t="n">
        <v>5024.39566723748</v>
      </c>
      <c r="C227" t="n">
        <v>4588.801389584132</v>
      </c>
    </row>
    <row r="228">
      <c r="A228" t="inlineStr">
        <is>
          <t>광명시|육상운송</t>
        </is>
      </c>
      <c r="B228" t="n">
        <v>2635.665891745799</v>
      </c>
      <c r="C228" t="n">
        <v>2836.879804454645</v>
      </c>
    </row>
    <row r="229">
      <c r="A229" t="inlineStr">
        <is>
          <t>광명시|기타관광쇼핑</t>
        </is>
      </c>
      <c r="B229" t="n">
        <v>2591.032541107108</v>
      </c>
      <c r="C229" t="n">
        <v>2563.831873461441</v>
      </c>
    </row>
    <row r="230">
      <c r="A230" t="inlineStr">
        <is>
          <t>광명시|대형쇼핑몰</t>
        </is>
      </c>
      <c r="B230" t="n">
        <v>2050.213561351346</v>
      </c>
      <c r="C230" t="n">
        <v>1657.652770464675</v>
      </c>
    </row>
    <row r="231">
      <c r="A231" t="inlineStr">
        <is>
          <t>광명시|제과음료업</t>
        </is>
      </c>
      <c r="B231" t="n">
        <v>743.7918086263578</v>
      </c>
      <c r="C231" t="n">
        <v>789.8586798629419</v>
      </c>
    </row>
    <row r="232">
      <c r="A232" t="inlineStr">
        <is>
          <t>광명시|골프장</t>
        </is>
      </c>
      <c r="B232" t="n">
        <v>91.30928412686222</v>
      </c>
      <c r="C232" t="n">
        <v>67.65615779895602</v>
      </c>
    </row>
    <row r="233">
      <c r="A233" t="inlineStr">
        <is>
          <t>광명시|기타숙박</t>
        </is>
      </c>
      <c r="B233" t="n">
        <v>133.2580247803683</v>
      </c>
      <c r="C233" t="n">
        <v>79.35539595858987</v>
      </c>
    </row>
    <row r="234">
      <c r="A234" t="inlineStr">
        <is>
          <t>광명시|뷰티</t>
        </is>
      </c>
      <c r="B234" t="n">
        <v>372.8212478020535</v>
      </c>
      <c r="C234" t="n">
        <v>357.1113314250028</v>
      </c>
    </row>
    <row r="235">
      <c r="A235" t="inlineStr">
        <is>
          <t>광명시|레저용품쇼핑</t>
        </is>
      </c>
      <c r="B235" t="n">
        <v>132.4205025413795</v>
      </c>
      <c r="C235" t="n">
        <v>147.7377108800843</v>
      </c>
    </row>
    <row r="236">
      <c r="A236" t="inlineStr">
        <is>
          <t>광명시|기타레저</t>
        </is>
      </c>
      <c r="B236" t="n">
        <v>239.398681309755</v>
      </c>
      <c r="C236" t="n">
        <v>204.6609273794023</v>
      </c>
    </row>
    <row r="237">
      <c r="A237" t="inlineStr">
        <is>
          <t>광명시|문화서비스</t>
        </is>
      </c>
      <c r="B237" t="n">
        <v>110.9857147257406</v>
      </c>
      <c r="C237" t="n">
        <v>74.408268177724</v>
      </c>
    </row>
    <row r="238">
      <c r="A238" t="inlineStr">
        <is>
          <t>광명시|여행업</t>
        </is>
      </c>
      <c r="B238" t="n">
        <v>0.264524575799305</v>
      </c>
      <c r="C238" t="n">
        <v>1.580089307456867</v>
      </c>
    </row>
    <row r="239">
      <c r="A239" t="inlineStr">
        <is>
          <t>광명시|호텔</t>
        </is>
      </c>
      <c r="B239" t="n">
        <v>18.05832975272938</v>
      </c>
      <c r="C239" t="n">
        <v>39.65882845186364</v>
      </c>
    </row>
    <row r="240">
      <c r="A240" t="inlineStr">
        <is>
          <t>광명시|캠핑장/펜션</t>
        </is>
      </c>
      <c r="B240" t="n">
        <v>1.260829756233898</v>
      </c>
      <c r="C240" t="n">
        <v>0.302469835888228</v>
      </c>
    </row>
    <row r="241">
      <c r="A241" t="inlineStr">
        <is>
          <t>광명시|렌터카</t>
        </is>
      </c>
      <c r="B241" t="n">
        <v>0.5882280956545417</v>
      </c>
      <c r="C241" t="n">
        <v>0.160563120470965</v>
      </c>
    </row>
    <row r="242">
      <c r="A242" t="inlineStr">
        <is>
          <t>광양시|일반외식업</t>
        </is>
      </c>
      <c r="B242" t="n">
        <v>4746.363188802375</v>
      </c>
      <c r="C242" t="n">
        <v>4559.30758463703</v>
      </c>
    </row>
    <row r="243">
      <c r="A243" t="inlineStr">
        <is>
          <t>광양시|육상운송</t>
        </is>
      </c>
      <c r="B243" t="n">
        <v>9716.353745654487</v>
      </c>
      <c r="C243" t="n">
        <v>11277.7933615534</v>
      </c>
    </row>
    <row r="244">
      <c r="A244" t="inlineStr">
        <is>
          <t>광양시|기타관광쇼핑</t>
        </is>
      </c>
      <c r="B244" t="n">
        <v>3308.062488123696</v>
      </c>
      <c r="C244" t="n">
        <v>3045.291053206637</v>
      </c>
    </row>
    <row r="245">
      <c r="A245" t="inlineStr">
        <is>
          <t>광양시|대형쇼핑몰</t>
        </is>
      </c>
      <c r="B245" t="n">
        <v>654.0792145087444</v>
      </c>
      <c r="C245" t="n">
        <v>413.5739253341007</v>
      </c>
    </row>
    <row r="246">
      <c r="A246" t="inlineStr">
        <is>
          <t>광양시|제과음료업</t>
        </is>
      </c>
      <c r="B246" t="n">
        <v>477.0103700940655</v>
      </c>
      <c r="C246" t="n">
        <v>481.7862271397095</v>
      </c>
    </row>
    <row r="247">
      <c r="A247" t="inlineStr">
        <is>
          <t>광양시|골프장</t>
        </is>
      </c>
      <c r="B247" t="n">
        <v>95.68698125492756</v>
      </c>
      <c r="C247" t="n">
        <v>70.26351627208143</v>
      </c>
    </row>
    <row r="248">
      <c r="A248" t="inlineStr">
        <is>
          <t>광양시|기타숙박</t>
        </is>
      </c>
      <c r="B248" t="n">
        <v>326.8969882209808</v>
      </c>
      <c r="C248" t="n">
        <v>279.5580226284483</v>
      </c>
    </row>
    <row r="249">
      <c r="A249" t="inlineStr">
        <is>
          <t>광양시|뷰티</t>
        </is>
      </c>
      <c r="B249" t="n">
        <v>236.3476004748247</v>
      </c>
      <c r="C249" t="n">
        <v>298.2613745776763</v>
      </c>
    </row>
    <row r="250">
      <c r="A250" t="inlineStr">
        <is>
          <t>광양시|레저용품쇼핑</t>
        </is>
      </c>
      <c r="B250" t="n">
        <v>120.7158720768784</v>
      </c>
      <c r="C250" t="n">
        <v>93.2016920756098</v>
      </c>
    </row>
    <row r="251">
      <c r="A251" t="inlineStr">
        <is>
          <t>광양시|기타레저</t>
        </is>
      </c>
      <c r="B251" t="n">
        <v>153.9620797752667</v>
      </c>
      <c r="C251" t="n">
        <v>172.3338544494165</v>
      </c>
    </row>
    <row r="252">
      <c r="A252" t="inlineStr">
        <is>
          <t>광양시|문화서비스</t>
        </is>
      </c>
      <c r="B252" t="n">
        <v>35.89543765899257</v>
      </c>
      <c r="C252" t="n">
        <v>11.75050267752104</v>
      </c>
    </row>
    <row r="253">
      <c r="A253" t="inlineStr">
        <is>
          <t>광양시|여행업</t>
        </is>
      </c>
      <c r="B253" t="n">
        <v>0</v>
      </c>
      <c r="C253" t="n">
        <v>1.538058199759553</v>
      </c>
    </row>
    <row r="254">
      <c r="A254" t="inlineStr">
        <is>
          <t>광양시|호텔</t>
        </is>
      </c>
      <c r="B254" t="n">
        <v>0</v>
      </c>
      <c r="C254" t="n">
        <v>0.2366785922853056</v>
      </c>
    </row>
    <row r="255">
      <c r="A255" t="inlineStr">
        <is>
          <t>광양시|캠핑장/펜션</t>
        </is>
      </c>
      <c r="B255" t="n">
        <v>18.74476227852179</v>
      </c>
      <c r="C255" t="n">
        <v>20.8509910273725</v>
      </c>
    </row>
    <row r="256">
      <c r="A256" t="inlineStr">
        <is>
          <t>광양시|렌터카</t>
        </is>
      </c>
      <c r="B256" t="n">
        <v>4.782777617072186</v>
      </c>
      <c r="C256" t="n">
        <v>1.481734941740189</v>
      </c>
    </row>
    <row r="257">
      <c r="A257" t="inlineStr">
        <is>
          <t>광주시|일반외식업</t>
        </is>
      </c>
      <c r="B257" t="n">
        <v>5560.473041206043</v>
      </c>
      <c r="C257" t="n">
        <v>5590.072103884229</v>
      </c>
    </row>
    <row r="258">
      <c r="A258" t="inlineStr">
        <is>
          <t>광주시|육상운송</t>
        </is>
      </c>
      <c r="B258" t="n">
        <v>3868.998001753894</v>
      </c>
      <c r="C258" t="n">
        <v>4337.964233438368</v>
      </c>
    </row>
    <row r="259">
      <c r="A259" t="inlineStr">
        <is>
          <t>광주시|기타관광쇼핑</t>
        </is>
      </c>
      <c r="B259" t="n">
        <v>4557.802205291402</v>
      </c>
      <c r="C259" t="n">
        <v>4541.911001871521</v>
      </c>
    </row>
    <row r="260">
      <c r="A260" t="inlineStr">
        <is>
          <t>광주시|대형쇼핑몰</t>
        </is>
      </c>
      <c r="B260" t="n">
        <v>275.7331742340841</v>
      </c>
      <c r="C260" t="n">
        <v>259.1503242886185</v>
      </c>
    </row>
    <row r="261">
      <c r="A261" t="inlineStr">
        <is>
          <t>광주시|제과음료업</t>
        </is>
      </c>
      <c r="B261" t="n">
        <v>665.8371926499705</v>
      </c>
      <c r="C261" t="n">
        <v>694.9994898573025</v>
      </c>
    </row>
    <row r="262">
      <c r="A262" t="inlineStr">
        <is>
          <t>광주시|골프장</t>
        </is>
      </c>
      <c r="B262" t="n">
        <v>1309.493474175063</v>
      </c>
      <c r="C262" t="n">
        <v>1330.24421198275</v>
      </c>
    </row>
    <row r="263">
      <c r="A263" t="inlineStr">
        <is>
          <t>광주시|기타숙박</t>
        </is>
      </c>
      <c r="B263" t="n">
        <v>69.89629683503769</v>
      </c>
      <c r="C263" t="n">
        <v>58.1233941375223</v>
      </c>
    </row>
    <row r="264">
      <c r="A264" t="inlineStr">
        <is>
          <t>광주시|뷰티</t>
        </is>
      </c>
      <c r="B264" t="n">
        <v>203.2941366990795</v>
      </c>
      <c r="C264" t="n">
        <v>253.3885308900084</v>
      </c>
    </row>
    <row r="265">
      <c r="A265" t="inlineStr">
        <is>
          <t>광주시|레저용품쇼핑</t>
        </is>
      </c>
      <c r="B265" t="n">
        <v>288.6568597031356</v>
      </c>
      <c r="C265" t="n">
        <v>269.5667915356257</v>
      </c>
    </row>
    <row r="266">
      <c r="A266" t="inlineStr">
        <is>
          <t>광주시|기타레저</t>
        </is>
      </c>
      <c r="B266" t="n">
        <v>238.219982094794</v>
      </c>
      <c r="C266" t="n">
        <v>250.0719503476822</v>
      </c>
    </row>
    <row r="267">
      <c r="A267" t="inlineStr">
        <is>
          <t>광주시|문화서비스</t>
        </is>
      </c>
      <c r="B267" t="n">
        <v>80.57028761349034</v>
      </c>
      <c r="C267" t="n">
        <v>78.80524484667481</v>
      </c>
    </row>
    <row r="268">
      <c r="A268" t="inlineStr">
        <is>
          <t>광주시|여행업</t>
        </is>
      </c>
      <c r="B268" t="n">
        <v>32.29526610840655</v>
      </c>
      <c r="C268" t="n">
        <v>0.9252966018698904</v>
      </c>
    </row>
    <row r="269">
      <c r="A269" t="inlineStr">
        <is>
          <t>광주시|호텔</t>
        </is>
      </c>
      <c r="B269" t="n">
        <v>0</v>
      </c>
      <c r="C269" t="n">
        <v>0</v>
      </c>
    </row>
    <row r="270">
      <c r="A270" t="inlineStr">
        <is>
          <t>광주시|캠핑장/펜션</t>
        </is>
      </c>
      <c r="B270" t="n">
        <v>14.54644287077695</v>
      </c>
      <c r="C270" t="n">
        <v>9.2267501310874</v>
      </c>
    </row>
    <row r="271">
      <c r="A271" t="inlineStr">
        <is>
          <t>광주시|렌터카</t>
        </is>
      </c>
      <c r="B271" t="n">
        <v>1.050236869864419</v>
      </c>
      <c r="C271" t="n">
        <v>0.5331413255816702</v>
      </c>
    </row>
    <row r="272">
      <c r="A272" t="inlineStr">
        <is>
          <t>괴산군|일반외식업</t>
        </is>
      </c>
      <c r="B272" t="n">
        <v>2944.507649591716</v>
      </c>
      <c r="C272" t="n">
        <v>3021.692760025117</v>
      </c>
    </row>
    <row r="273">
      <c r="A273" t="inlineStr">
        <is>
          <t>괴산군|육상운송</t>
        </is>
      </c>
      <c r="B273" t="n">
        <v>5905.430071373208</v>
      </c>
      <c r="C273" t="n">
        <v>7958.285812901037</v>
      </c>
    </row>
    <row r="274">
      <c r="A274" t="inlineStr">
        <is>
          <t>괴산군|기타관광쇼핑</t>
        </is>
      </c>
      <c r="B274" t="n">
        <v>3064.421270734406</v>
      </c>
      <c r="C274" t="n">
        <v>2593.263067329725</v>
      </c>
    </row>
    <row r="275">
      <c r="A275" t="inlineStr">
        <is>
          <t>괴산군|대형쇼핑몰</t>
        </is>
      </c>
      <c r="B275" t="n">
        <v>422.8009027335279</v>
      </c>
      <c r="C275" t="n">
        <v>495.6071055027105</v>
      </c>
    </row>
    <row r="276">
      <c r="A276" t="inlineStr">
        <is>
          <t>괴산군|제과음료업</t>
        </is>
      </c>
      <c r="B276" t="n">
        <v>341.6964553907251</v>
      </c>
      <c r="C276" t="n">
        <v>398.762373909988</v>
      </c>
    </row>
    <row r="277">
      <c r="A277" t="inlineStr">
        <is>
          <t>괴산군|골프장</t>
        </is>
      </c>
      <c r="B277" t="n">
        <v>7.025617228195463</v>
      </c>
      <c r="C277" t="n">
        <v>6.726919771382738</v>
      </c>
    </row>
    <row r="278">
      <c r="A278" t="inlineStr">
        <is>
          <t>괴산군|기타숙박</t>
        </is>
      </c>
      <c r="B278" t="n">
        <v>80.13253389164962</v>
      </c>
      <c r="C278" t="n">
        <v>116.0770468729492</v>
      </c>
    </row>
    <row r="279">
      <c r="A279" t="inlineStr">
        <is>
          <t>괴산군|뷰티</t>
        </is>
      </c>
      <c r="B279" t="n">
        <v>15.06485584906514</v>
      </c>
      <c r="C279" t="n">
        <v>15.42026163069065</v>
      </c>
    </row>
    <row r="280">
      <c r="A280" t="inlineStr">
        <is>
          <t>괴산군|레저용품쇼핑</t>
        </is>
      </c>
      <c r="B280" t="n">
        <v>5.207966716799524</v>
      </c>
      <c r="C280" t="n">
        <v>4.661030923301857</v>
      </c>
    </row>
    <row r="281">
      <c r="A281" t="inlineStr">
        <is>
          <t>괴산군|기타레저</t>
        </is>
      </c>
      <c r="B281" t="n">
        <v>114.0464847507477</v>
      </c>
      <c r="C281" t="n">
        <v>57.36848037438705</v>
      </c>
    </row>
    <row r="282">
      <c r="A282" t="inlineStr">
        <is>
          <t>괴산군|문화서비스</t>
        </is>
      </c>
      <c r="B282" t="n">
        <v>23.65248153699948</v>
      </c>
      <c r="C282" t="n">
        <v>21.14337504359121</v>
      </c>
    </row>
    <row r="283">
      <c r="A283" t="inlineStr">
        <is>
          <t>괴산군|여행업</t>
        </is>
      </c>
      <c r="B283" t="n">
        <v>0</v>
      </c>
      <c r="C283" t="n">
        <v>0</v>
      </c>
    </row>
    <row r="284">
      <c r="A284" t="inlineStr">
        <is>
          <t>괴산군|호텔</t>
        </is>
      </c>
      <c r="B284" t="n">
        <v>16.17991832348285</v>
      </c>
      <c r="C284" t="n">
        <v>15.60184475741964</v>
      </c>
    </row>
    <row r="285">
      <c r="A285" t="inlineStr">
        <is>
          <t>괴산군|캠핑장/펜션</t>
        </is>
      </c>
      <c r="B285" t="n">
        <v>40.4756494696184</v>
      </c>
      <c r="C285" t="n">
        <v>47.87582839851496</v>
      </c>
    </row>
    <row r="286">
      <c r="A286" t="inlineStr">
        <is>
          <t>괴산군|렌터카</t>
        </is>
      </c>
      <c r="B286" t="n">
        <v>3.471758526543947</v>
      </c>
      <c r="C286" t="n">
        <v>33.75327025118735</v>
      </c>
    </row>
    <row r="287">
      <c r="A287" t="inlineStr">
        <is>
          <t>구례군|일반외식업</t>
        </is>
      </c>
      <c r="B287" t="n">
        <v>2714.306796187718</v>
      </c>
      <c r="C287" t="n">
        <v>3109.428745948409</v>
      </c>
    </row>
    <row r="288">
      <c r="A288" t="inlineStr">
        <is>
          <t>구례군|육상운송</t>
        </is>
      </c>
      <c r="B288" t="n">
        <v>779.1017413214448</v>
      </c>
      <c r="C288" t="n">
        <v>740.9183223897567</v>
      </c>
    </row>
    <row r="289">
      <c r="A289" t="inlineStr">
        <is>
          <t>구례군|기타관광쇼핑</t>
        </is>
      </c>
      <c r="B289" t="n">
        <v>2348.883616611516</v>
      </c>
      <c r="C289" t="n">
        <v>2184.244246126573</v>
      </c>
    </row>
    <row r="290">
      <c r="A290" t="inlineStr">
        <is>
          <t>구례군|대형쇼핑몰</t>
        </is>
      </c>
      <c r="B290" t="n">
        <v>0</v>
      </c>
      <c r="C290" t="n">
        <v>0.1435306231595889</v>
      </c>
    </row>
    <row r="291">
      <c r="A291" t="inlineStr">
        <is>
          <t>구례군|제과음료업</t>
        </is>
      </c>
      <c r="B291" t="n">
        <v>642.7105986892171</v>
      </c>
      <c r="C291" t="n">
        <v>1075.657792594558</v>
      </c>
    </row>
    <row r="292">
      <c r="A292" t="inlineStr">
        <is>
          <t>구례군|골프장</t>
        </is>
      </c>
      <c r="B292" t="n">
        <v>6.150270674781162</v>
      </c>
      <c r="C292" t="n">
        <v>12.75511699700062</v>
      </c>
    </row>
    <row r="293">
      <c r="A293" t="inlineStr">
        <is>
          <t>구례군|기타숙박</t>
        </is>
      </c>
      <c r="B293" t="n">
        <v>202.6288570446828</v>
      </c>
      <c r="C293" t="n">
        <v>183.5331072599353</v>
      </c>
    </row>
    <row r="294">
      <c r="A294" t="inlineStr">
        <is>
          <t>구례군|뷰티</t>
        </is>
      </c>
      <c r="B294" t="n">
        <v>20.88380697235882</v>
      </c>
      <c r="C294" t="n">
        <v>27.30208679629009</v>
      </c>
    </row>
    <row r="295">
      <c r="A295" t="inlineStr">
        <is>
          <t>구례군|레저용품쇼핑</t>
        </is>
      </c>
      <c r="B295" t="n">
        <v>35.77670498479078</v>
      </c>
      <c r="C295" t="n">
        <v>28.17087049260101</v>
      </c>
    </row>
    <row r="296">
      <c r="A296" t="inlineStr">
        <is>
          <t>구례군|기타레저</t>
        </is>
      </c>
      <c r="B296" t="n">
        <v>40.27943749244123</v>
      </c>
      <c r="C296" t="n">
        <v>78.91491717457906</v>
      </c>
    </row>
    <row r="297">
      <c r="A297" t="inlineStr">
        <is>
          <t>구례군|문화서비스</t>
        </is>
      </c>
      <c r="B297" t="n">
        <v>21.38590552600936</v>
      </c>
      <c r="C297" t="n">
        <v>19.68519239509182</v>
      </c>
    </row>
    <row r="298">
      <c r="A298" t="inlineStr">
        <is>
          <t>구례군|여행업</t>
        </is>
      </c>
      <c r="B298" t="n">
        <v>0</v>
      </c>
      <c r="C298" t="n">
        <v>0</v>
      </c>
    </row>
    <row r="299">
      <c r="A299" t="inlineStr">
        <is>
          <t>구례군|호텔</t>
        </is>
      </c>
      <c r="B299" t="n">
        <v>0</v>
      </c>
      <c r="C299" t="n">
        <v>0</v>
      </c>
    </row>
    <row r="300">
      <c r="A300" t="inlineStr">
        <is>
          <t>구례군|캠핑장/펜션</t>
        </is>
      </c>
      <c r="B300" t="n">
        <v>37.74711435229068</v>
      </c>
      <c r="C300" t="n">
        <v>32.4909033939021</v>
      </c>
    </row>
    <row r="301">
      <c r="A301" t="inlineStr">
        <is>
          <t>구례군|렌터카</t>
        </is>
      </c>
      <c r="B301" t="n">
        <v>2.172995218711947</v>
      </c>
      <c r="C301" t="n">
        <v>4.268136049659424</v>
      </c>
    </row>
    <row r="302">
      <c r="A302" t="inlineStr">
        <is>
          <t>구리시|일반외식업</t>
        </is>
      </c>
      <c r="B302" t="n">
        <v>4107.712463667171</v>
      </c>
      <c r="C302" t="n">
        <v>4435.208766502556</v>
      </c>
    </row>
    <row r="303">
      <c r="A303" t="inlineStr">
        <is>
          <t>구리시|육상운송</t>
        </is>
      </c>
      <c r="B303" t="n">
        <v>3157.431852447243</v>
      </c>
      <c r="C303" t="n">
        <v>3176.857713576404</v>
      </c>
    </row>
    <row r="304">
      <c r="A304" t="inlineStr">
        <is>
          <t>구리시|기타관광쇼핑</t>
        </is>
      </c>
      <c r="B304" t="n">
        <v>3996.937018311015</v>
      </c>
      <c r="C304" t="n">
        <v>3864.909922660014</v>
      </c>
    </row>
    <row r="305">
      <c r="A305" t="inlineStr">
        <is>
          <t>구리시|대형쇼핑몰</t>
        </is>
      </c>
      <c r="B305" t="n">
        <v>881.9890451987675</v>
      </c>
      <c r="C305" t="n">
        <v>1267.596500167443</v>
      </c>
    </row>
    <row r="306">
      <c r="A306" t="inlineStr">
        <is>
          <t>구리시|제과음료업</t>
        </is>
      </c>
      <c r="B306" t="n">
        <v>489.0997319689793</v>
      </c>
      <c r="C306" t="n">
        <v>481.9284254800676</v>
      </c>
    </row>
    <row r="307">
      <c r="A307" t="inlineStr">
        <is>
          <t>구리시|골프장</t>
        </is>
      </c>
      <c r="B307" t="n">
        <v>41.85091186153477</v>
      </c>
      <c r="C307" t="n">
        <v>31.95511403052138</v>
      </c>
    </row>
    <row r="308">
      <c r="A308" t="inlineStr">
        <is>
          <t>구리시|기타숙박</t>
        </is>
      </c>
      <c r="B308" t="n">
        <v>61.43634684162546</v>
      </c>
      <c r="C308" t="n">
        <v>56.33479890561449</v>
      </c>
    </row>
    <row r="309">
      <c r="A309" t="inlineStr">
        <is>
          <t>구리시|뷰티</t>
        </is>
      </c>
      <c r="B309" t="n">
        <v>259.9245563677105</v>
      </c>
      <c r="C309" t="n">
        <v>231.8752533988111</v>
      </c>
    </row>
    <row r="310">
      <c r="A310" t="inlineStr">
        <is>
          <t>구리시|레저용품쇼핑</t>
        </is>
      </c>
      <c r="B310" t="n">
        <v>171.8388803481861</v>
      </c>
      <c r="C310" t="n">
        <v>138.5926580991824</v>
      </c>
    </row>
    <row r="311">
      <c r="A311" t="inlineStr">
        <is>
          <t>구리시|기타레저</t>
        </is>
      </c>
      <c r="B311" t="n">
        <v>151.4519481667621</v>
      </c>
      <c r="C311" t="n">
        <v>174.564811359854</v>
      </c>
    </row>
    <row r="312">
      <c r="A312" t="inlineStr">
        <is>
          <t>구리시|문화서비스</t>
        </is>
      </c>
      <c r="B312" t="n">
        <v>52.74571315710411</v>
      </c>
      <c r="C312" t="n">
        <v>26.1646704690978</v>
      </c>
    </row>
    <row r="313">
      <c r="A313" t="inlineStr">
        <is>
          <t>구리시|여행업</t>
        </is>
      </c>
      <c r="B313" t="n">
        <v>1.432921915096031</v>
      </c>
      <c r="C313" t="n">
        <v>0.1473011416589695</v>
      </c>
    </row>
    <row r="314">
      <c r="A314" t="inlineStr">
        <is>
          <t>구리시|호텔</t>
        </is>
      </c>
      <c r="B314" t="n">
        <v>7.055912093284105</v>
      </c>
      <c r="C314" t="n">
        <v>4.427923651433164</v>
      </c>
    </row>
    <row r="315">
      <c r="A315" t="inlineStr">
        <is>
          <t>구리시|캠핑장/펜션</t>
        </is>
      </c>
      <c r="B315" t="n">
        <v>8.293909674371053</v>
      </c>
      <c r="C315" t="n">
        <v>2.42530422020901</v>
      </c>
    </row>
    <row r="316">
      <c r="A316" t="inlineStr">
        <is>
          <t>구리시|렌터카</t>
        </is>
      </c>
      <c r="B316" t="n">
        <v>0.0265958356622856</v>
      </c>
      <c r="C316" t="n">
        <v>4.875805512036266</v>
      </c>
    </row>
    <row r="317">
      <c r="A317" t="inlineStr">
        <is>
          <t>구미시|일반외식업</t>
        </is>
      </c>
      <c r="B317" t="n">
        <v>5315.510243989519</v>
      </c>
      <c r="C317" t="n">
        <v>4850.823805382639</v>
      </c>
    </row>
    <row r="318">
      <c r="A318" t="inlineStr">
        <is>
          <t>구미시|육상운송</t>
        </is>
      </c>
      <c r="B318" t="n">
        <v>5906.859510335746</v>
      </c>
      <c r="C318" t="n">
        <v>6765.102727893831</v>
      </c>
    </row>
    <row r="319">
      <c r="A319" t="inlineStr">
        <is>
          <t>구미시|기타관광쇼핑</t>
        </is>
      </c>
      <c r="B319" t="n">
        <v>3326.584236439888</v>
      </c>
      <c r="C319" t="n">
        <v>3338.830968114542</v>
      </c>
    </row>
    <row r="320">
      <c r="A320" t="inlineStr">
        <is>
          <t>구미시|대형쇼핑몰</t>
        </is>
      </c>
      <c r="B320" t="n">
        <v>1703.81000757098</v>
      </c>
      <c r="C320" t="n">
        <v>1254.32320125795</v>
      </c>
    </row>
    <row r="321">
      <c r="A321" t="inlineStr">
        <is>
          <t>구미시|제과음료업</t>
        </is>
      </c>
      <c r="B321" t="n">
        <v>660.3017967422868</v>
      </c>
      <c r="C321" t="n">
        <v>674.3319644586471</v>
      </c>
    </row>
    <row r="322">
      <c r="A322" t="inlineStr">
        <is>
          <t>구미시|골프장</t>
        </is>
      </c>
      <c r="B322" t="n">
        <v>438.0871640483929</v>
      </c>
      <c r="C322" t="n">
        <v>376.5979937854469</v>
      </c>
    </row>
    <row r="323">
      <c r="A323" t="inlineStr">
        <is>
          <t>구미시|기타숙박</t>
        </is>
      </c>
      <c r="B323" t="n">
        <v>259.2211349702413</v>
      </c>
      <c r="C323" t="n">
        <v>218.1686579088053</v>
      </c>
    </row>
    <row r="324">
      <c r="A324" t="inlineStr">
        <is>
          <t>구미시|뷰티</t>
        </is>
      </c>
      <c r="B324" t="n">
        <v>350.969901974712</v>
      </c>
      <c r="C324" t="n">
        <v>349.0192734797159</v>
      </c>
    </row>
    <row r="325">
      <c r="A325" t="inlineStr">
        <is>
          <t>구미시|레저용품쇼핑</t>
        </is>
      </c>
      <c r="B325" t="n">
        <v>243.9079840286041</v>
      </c>
      <c r="C325" t="n">
        <v>210.9401296971501</v>
      </c>
    </row>
    <row r="326">
      <c r="A326" t="inlineStr">
        <is>
          <t>구미시|기타레저</t>
        </is>
      </c>
      <c r="B326" t="n">
        <v>232.2644930560358</v>
      </c>
      <c r="C326" t="n">
        <v>173.8654947693325</v>
      </c>
    </row>
    <row r="327">
      <c r="A327" t="inlineStr">
        <is>
          <t>구미시|문화서비스</t>
        </is>
      </c>
      <c r="B327" t="n">
        <v>62.29763071580911</v>
      </c>
      <c r="C327" t="n">
        <v>59.53403532377457</v>
      </c>
    </row>
    <row r="328">
      <c r="A328" t="inlineStr">
        <is>
          <t>구미시|여행업</t>
        </is>
      </c>
      <c r="B328" t="n">
        <v>0.6468322198302906</v>
      </c>
      <c r="C328" t="n">
        <v>0.6134685433575985</v>
      </c>
    </row>
    <row r="329">
      <c r="A329" t="inlineStr">
        <is>
          <t>구미시|호텔</t>
        </is>
      </c>
      <c r="B329" t="n">
        <v>43.49560577665687</v>
      </c>
      <c r="C329" t="n">
        <v>50.89942386238015</v>
      </c>
    </row>
    <row r="330">
      <c r="A330" t="inlineStr">
        <is>
          <t>구미시|캠핑장/펜션</t>
        </is>
      </c>
      <c r="B330" t="n">
        <v>3.312516828028367</v>
      </c>
      <c r="C330" t="n">
        <v>2.488746773311193</v>
      </c>
    </row>
    <row r="331">
      <c r="A331" t="inlineStr">
        <is>
          <t>구미시|렌터카</t>
        </is>
      </c>
      <c r="B331" t="n">
        <v>7.166426318985263</v>
      </c>
      <c r="C331" t="n">
        <v>7.547331628747303</v>
      </c>
    </row>
    <row r="332">
      <c r="A332" t="inlineStr">
        <is>
          <t>군산시|일반외식업</t>
        </is>
      </c>
      <c r="B332" t="n">
        <v>4480.35494136839</v>
      </c>
      <c r="C332" t="n">
        <v>4665.951078844208</v>
      </c>
    </row>
    <row r="333">
      <c r="A333" t="inlineStr">
        <is>
          <t>군산시|육상운송</t>
        </is>
      </c>
      <c r="B333" t="n">
        <v>4751.227239649875</v>
      </c>
      <c r="C333" t="n">
        <v>6329.735245751443</v>
      </c>
    </row>
    <row r="334">
      <c r="A334" t="inlineStr">
        <is>
          <t>군산시|기타관광쇼핑</t>
        </is>
      </c>
      <c r="B334" t="n">
        <v>3144.197088189148</v>
      </c>
      <c r="C334" t="n">
        <v>3321.612110394361</v>
      </c>
    </row>
    <row r="335">
      <c r="A335" t="inlineStr">
        <is>
          <t>군산시|대형쇼핑몰</t>
        </is>
      </c>
      <c r="B335" t="n">
        <v>2003.090594352484</v>
      </c>
      <c r="C335" t="n">
        <v>1985.65199496154</v>
      </c>
    </row>
    <row r="336">
      <c r="A336" t="inlineStr">
        <is>
          <t>군산시|제과음료업</t>
        </is>
      </c>
      <c r="B336" t="n">
        <v>981.4877962794084</v>
      </c>
      <c r="C336" t="n">
        <v>1221.928676432481</v>
      </c>
    </row>
    <row r="337">
      <c r="A337" t="inlineStr">
        <is>
          <t>군산시|골프장</t>
        </is>
      </c>
      <c r="B337" t="n">
        <v>510.9776711654742</v>
      </c>
      <c r="C337" t="n">
        <v>545.4695550467943</v>
      </c>
    </row>
    <row r="338">
      <c r="A338" t="inlineStr">
        <is>
          <t>군산시|기타숙박</t>
        </is>
      </c>
      <c r="B338" t="n">
        <v>372.0747574740692</v>
      </c>
      <c r="C338" t="n">
        <v>314.0801087480066</v>
      </c>
    </row>
    <row r="339">
      <c r="A339" t="inlineStr">
        <is>
          <t>군산시|뷰티</t>
        </is>
      </c>
      <c r="B339" t="n">
        <v>187.2381359097392</v>
      </c>
      <c r="C339" t="n">
        <v>185.6650131116166</v>
      </c>
    </row>
    <row r="340">
      <c r="A340" t="inlineStr">
        <is>
          <t>군산시|레저용품쇼핑</t>
        </is>
      </c>
      <c r="B340" t="n">
        <v>184.4588445641651</v>
      </c>
      <c r="C340" t="n">
        <v>158.8825479665101</v>
      </c>
    </row>
    <row r="341">
      <c r="A341" t="inlineStr">
        <is>
          <t>군산시|기타레저</t>
        </is>
      </c>
      <c r="B341" t="n">
        <v>109.484868805213</v>
      </c>
      <c r="C341" t="n">
        <v>131.7587341656816</v>
      </c>
    </row>
    <row r="342">
      <c r="A342" t="inlineStr">
        <is>
          <t>군산시|문화서비스</t>
        </is>
      </c>
      <c r="B342" t="n">
        <v>66.86051839954905</v>
      </c>
      <c r="C342" t="n">
        <v>65.25009119980891</v>
      </c>
    </row>
    <row r="343">
      <c r="A343" t="inlineStr">
        <is>
          <t>군산시|여행업</t>
        </is>
      </c>
      <c r="B343" t="n">
        <v>0</v>
      </c>
      <c r="C343" t="n">
        <v>0</v>
      </c>
    </row>
    <row r="344">
      <c r="A344" t="inlineStr">
        <is>
          <t>군산시|호텔</t>
        </is>
      </c>
      <c r="B344" t="n">
        <v>15.15517779442504</v>
      </c>
      <c r="C344" t="n">
        <v>9.45528500513954</v>
      </c>
    </row>
    <row r="345">
      <c r="A345" t="inlineStr">
        <is>
          <t>군산시|캠핑장/펜션</t>
        </is>
      </c>
      <c r="B345" t="n">
        <v>15.39328204421395</v>
      </c>
      <c r="C345" t="n">
        <v>20.48287822231396</v>
      </c>
    </row>
    <row r="346">
      <c r="A346" t="inlineStr">
        <is>
          <t>군산시|렌터카</t>
        </is>
      </c>
      <c r="B346" t="n">
        <v>7.148959589763219</v>
      </c>
      <c r="C346" t="n">
        <v>5.674592589549594</v>
      </c>
    </row>
    <row r="347">
      <c r="A347" t="inlineStr">
        <is>
          <t>군위군|일반외식업</t>
        </is>
      </c>
      <c r="B347" t="n">
        <v>3594.923291534327</v>
      </c>
      <c r="C347" t="n">
        <v>4071.550214857526</v>
      </c>
    </row>
    <row r="348">
      <c r="A348" t="inlineStr">
        <is>
          <t>군위군|육상운송</t>
        </is>
      </c>
      <c r="B348" t="n">
        <v>21091.85480234367</v>
      </c>
      <c r="C348" t="n">
        <v>18763.19801105039</v>
      </c>
    </row>
    <row r="349">
      <c r="A349" t="inlineStr">
        <is>
          <t>군위군|기타관광쇼핑</t>
        </is>
      </c>
      <c r="B349" t="n">
        <v>2397.402662418761</v>
      </c>
      <c r="C349" t="n">
        <v>2548.752843112369</v>
      </c>
    </row>
    <row r="350">
      <c r="A350" t="inlineStr">
        <is>
          <t>군위군|대형쇼핑몰</t>
        </is>
      </c>
      <c r="B350" t="n">
        <v>2.205570708123893</v>
      </c>
      <c r="C350" t="n">
        <v>5.011302218204547</v>
      </c>
    </row>
    <row r="351">
      <c r="A351" t="inlineStr">
        <is>
          <t>군위군|제과음료업</t>
        </is>
      </c>
      <c r="B351" t="n">
        <v>317.2088341773686</v>
      </c>
      <c r="C351" t="n">
        <v>342.9083973524817</v>
      </c>
    </row>
    <row r="352">
      <c r="A352" t="inlineStr">
        <is>
          <t>군위군|골프장</t>
        </is>
      </c>
      <c r="B352" t="n">
        <v>2866.510180744252</v>
      </c>
      <c r="C352" t="n">
        <v>2347.348418341599</v>
      </c>
    </row>
    <row r="353">
      <c r="A353" t="inlineStr">
        <is>
          <t>군위군|기타숙박</t>
        </is>
      </c>
      <c r="B353" t="n">
        <v>25.05813642731799</v>
      </c>
      <c r="C353" t="n">
        <v>16.10342859034802</v>
      </c>
    </row>
    <row r="354">
      <c r="A354" t="inlineStr">
        <is>
          <t>군위군|뷰티</t>
        </is>
      </c>
      <c r="B354" t="n">
        <v>36.233166031915</v>
      </c>
      <c r="C354" t="n">
        <v>48.69655776471922</v>
      </c>
    </row>
    <row r="355">
      <c r="A355" t="inlineStr">
        <is>
          <t>군위군|레저용품쇼핑</t>
        </is>
      </c>
      <c r="B355" t="n">
        <v>7.435590710517856</v>
      </c>
      <c r="C355" t="n">
        <v>20.60645706310882</v>
      </c>
    </row>
    <row r="356">
      <c r="A356" t="inlineStr">
        <is>
          <t>군위군|기타레저</t>
        </is>
      </c>
      <c r="B356" t="n">
        <v>16.2840339942831</v>
      </c>
      <c r="C356" t="n">
        <v>30.52471789603163</v>
      </c>
    </row>
    <row r="357">
      <c r="A357" t="inlineStr">
        <is>
          <t>군위군|문화서비스</t>
        </is>
      </c>
      <c r="B357" t="n">
        <v>1.671445810977754</v>
      </c>
      <c r="C357" t="n">
        <v>28.28133042107661</v>
      </c>
    </row>
    <row r="358">
      <c r="A358" t="inlineStr">
        <is>
          <t>군위군|여행업</t>
        </is>
      </c>
      <c r="B358" t="n">
        <v>0</v>
      </c>
      <c r="C358" t="n">
        <v>0</v>
      </c>
    </row>
    <row r="359">
      <c r="A359" t="inlineStr">
        <is>
          <t>군위군|호텔</t>
        </is>
      </c>
      <c r="B359" t="n">
        <v>0</v>
      </c>
      <c r="C359" t="n">
        <v>0</v>
      </c>
    </row>
    <row r="360">
      <c r="A360" t="inlineStr">
        <is>
          <t>군위군|캠핑장/펜션</t>
        </is>
      </c>
      <c r="B360" t="n">
        <v>4.426574200450035</v>
      </c>
      <c r="C360" t="n">
        <v>5.380518045925232</v>
      </c>
    </row>
    <row r="361">
      <c r="A361" t="inlineStr">
        <is>
          <t>군위군|렌터카</t>
        </is>
      </c>
      <c r="B361" t="n">
        <v>0</v>
      </c>
      <c r="C361" t="n">
        <v>0</v>
      </c>
    </row>
    <row r="362">
      <c r="A362" t="inlineStr">
        <is>
          <t>군포시|일반외식업</t>
        </is>
      </c>
      <c r="B362" t="n">
        <v>5238.104001746646</v>
      </c>
      <c r="C362" t="n">
        <v>5261.776732563953</v>
      </c>
    </row>
    <row r="363">
      <c r="A363" t="inlineStr">
        <is>
          <t>군포시|육상운송</t>
        </is>
      </c>
      <c r="B363" t="n">
        <v>1853.414902179278</v>
      </c>
      <c r="C363" t="n">
        <v>2803.010227255826</v>
      </c>
    </row>
    <row r="364">
      <c r="A364" t="inlineStr">
        <is>
          <t>군포시|기타관광쇼핑</t>
        </is>
      </c>
      <c r="B364" t="n">
        <v>2781.569249173802</v>
      </c>
      <c r="C364" t="n">
        <v>2617.415223840638</v>
      </c>
    </row>
    <row r="365">
      <c r="A365" t="inlineStr">
        <is>
          <t>군포시|대형쇼핑몰</t>
        </is>
      </c>
      <c r="B365" t="n">
        <v>1564.227450544693</v>
      </c>
      <c r="C365" t="n">
        <v>1653.185791905834</v>
      </c>
    </row>
    <row r="366">
      <c r="A366" t="inlineStr">
        <is>
          <t>군포시|제과음료업</t>
        </is>
      </c>
      <c r="B366" t="n">
        <v>966.6480202785636</v>
      </c>
      <c r="C366" t="n">
        <v>1007.467933279712</v>
      </c>
    </row>
    <row r="367">
      <c r="A367" t="inlineStr">
        <is>
          <t>군포시|골프장</t>
        </is>
      </c>
      <c r="B367" t="n">
        <v>181.9167343836304</v>
      </c>
      <c r="C367" t="n">
        <v>166.5052509218717</v>
      </c>
    </row>
    <row r="368">
      <c r="A368" t="inlineStr">
        <is>
          <t>군포시|기타숙박</t>
        </is>
      </c>
      <c r="B368" t="n">
        <v>100.7223234143396</v>
      </c>
      <c r="C368" t="n">
        <v>201.8456312490204</v>
      </c>
    </row>
    <row r="369">
      <c r="A369" t="inlineStr">
        <is>
          <t>군포시|뷰티</t>
        </is>
      </c>
      <c r="B369" t="n">
        <v>405.0686073943283</v>
      </c>
      <c r="C369" t="n">
        <v>573.0448482158077</v>
      </c>
    </row>
    <row r="370">
      <c r="A370" t="inlineStr">
        <is>
          <t>군포시|레저용품쇼핑</t>
        </is>
      </c>
      <c r="B370" t="n">
        <v>164.2516207735718</v>
      </c>
      <c r="C370" t="n">
        <v>223.6718239616858</v>
      </c>
    </row>
    <row r="371">
      <c r="A371" t="inlineStr">
        <is>
          <t>군포시|기타레저</t>
        </is>
      </c>
      <c r="B371" t="n">
        <v>212.9055398563903</v>
      </c>
      <c r="C371" t="n">
        <v>232.7399183329767</v>
      </c>
    </row>
    <row r="372">
      <c r="A372" t="inlineStr">
        <is>
          <t>군포시|문화서비스</t>
        </is>
      </c>
      <c r="B372" t="n">
        <v>56.06506559844747</v>
      </c>
      <c r="C372" t="n">
        <v>48.1429275877337</v>
      </c>
    </row>
    <row r="373">
      <c r="A373" t="inlineStr">
        <is>
          <t>군포시|여행업</t>
        </is>
      </c>
      <c r="B373" t="n">
        <v>1.206867210665155</v>
      </c>
      <c r="C373" t="n">
        <v>1.260358543173802</v>
      </c>
    </row>
    <row r="374">
      <c r="A374" t="inlineStr">
        <is>
          <t>군포시|호텔</t>
        </is>
      </c>
      <c r="B374" t="n">
        <v>0</v>
      </c>
      <c r="C374" t="n">
        <v>0</v>
      </c>
    </row>
    <row r="375">
      <c r="A375" t="inlineStr">
        <is>
          <t>군포시|캠핑장/펜션</t>
        </is>
      </c>
      <c r="B375" t="n">
        <v>0.0394028755525651</v>
      </c>
      <c r="C375" t="n">
        <v>0.1848319922383148</v>
      </c>
    </row>
    <row r="376">
      <c r="A376" t="inlineStr">
        <is>
          <t>군포시|렌터카</t>
        </is>
      </c>
      <c r="B376" t="n">
        <v>3.924960952396276</v>
      </c>
      <c r="C376" t="n">
        <v>2.658583103461295</v>
      </c>
    </row>
    <row r="377">
      <c r="A377" t="inlineStr">
        <is>
          <t>금산군|일반외식업</t>
        </is>
      </c>
      <c r="B377" t="n">
        <v>3131.665100524975</v>
      </c>
      <c r="C377" t="n">
        <v>3353.889317492388</v>
      </c>
    </row>
    <row r="378">
      <c r="A378" t="inlineStr">
        <is>
          <t>금산군|육상운송</t>
        </is>
      </c>
      <c r="B378" t="n">
        <v>4457.44216825083</v>
      </c>
      <c r="C378" t="n">
        <v>4729.766670860017</v>
      </c>
    </row>
    <row r="379">
      <c r="A379" t="inlineStr">
        <is>
          <t>금산군|기타관광쇼핑</t>
        </is>
      </c>
      <c r="B379" t="n">
        <v>4753.424824437293</v>
      </c>
      <c r="C379" t="n">
        <v>4779.730366064462</v>
      </c>
    </row>
    <row r="380">
      <c r="A380" t="inlineStr">
        <is>
          <t>금산군|대형쇼핑몰</t>
        </is>
      </c>
      <c r="B380" t="n">
        <v>0</v>
      </c>
      <c r="C380" t="n">
        <v>0</v>
      </c>
    </row>
    <row r="381">
      <c r="A381" t="inlineStr">
        <is>
          <t>금산군|제과음료업</t>
        </is>
      </c>
      <c r="B381" t="n">
        <v>501.1419381269961</v>
      </c>
      <c r="C381" t="n">
        <v>561.4956343314259</v>
      </c>
    </row>
    <row r="382">
      <c r="A382" t="inlineStr">
        <is>
          <t>금산군|골프장</t>
        </is>
      </c>
      <c r="B382" t="n">
        <v>395.8551818983465</v>
      </c>
      <c r="C382" t="n">
        <v>475.7982809066835</v>
      </c>
    </row>
    <row r="383">
      <c r="A383" t="inlineStr">
        <is>
          <t>금산군|기타숙박</t>
        </is>
      </c>
      <c r="B383" t="n">
        <v>56.57299768657774</v>
      </c>
      <c r="C383" t="n">
        <v>51.83717596034864</v>
      </c>
    </row>
    <row r="384">
      <c r="A384" t="inlineStr">
        <is>
          <t>금산군|뷰티</t>
        </is>
      </c>
      <c r="B384" t="n">
        <v>114.3362122926639</v>
      </c>
      <c r="C384" t="n">
        <v>129.4327959983112</v>
      </c>
    </row>
    <row r="385">
      <c r="A385" t="inlineStr">
        <is>
          <t>금산군|레저용품쇼핑</t>
        </is>
      </c>
      <c r="B385" t="n">
        <v>114.6193361894478</v>
      </c>
      <c r="C385" t="n">
        <v>66.13665122040776</v>
      </c>
    </row>
    <row r="386">
      <c r="A386" t="inlineStr">
        <is>
          <t>금산군|기타레저</t>
        </is>
      </c>
      <c r="B386" t="n">
        <v>57.76565139056629</v>
      </c>
      <c r="C386" t="n">
        <v>51.89368849658768</v>
      </c>
    </row>
    <row r="387">
      <c r="A387" t="inlineStr">
        <is>
          <t>금산군|문화서비스</t>
        </is>
      </c>
      <c r="B387" t="n">
        <v>2.247629084850359</v>
      </c>
      <c r="C387" t="n">
        <v>2.12357878862072</v>
      </c>
    </row>
    <row r="388">
      <c r="A388" t="inlineStr">
        <is>
          <t>금산군|여행업</t>
        </is>
      </c>
      <c r="B388" t="n">
        <v>0.2319514227013888</v>
      </c>
      <c r="C388" t="n">
        <v>0</v>
      </c>
    </row>
    <row r="389">
      <c r="A389" t="inlineStr">
        <is>
          <t>금산군|호텔</t>
        </is>
      </c>
      <c r="B389" t="n">
        <v>0</v>
      </c>
      <c r="C389" t="n">
        <v>0</v>
      </c>
    </row>
    <row r="390">
      <c r="A390" t="inlineStr">
        <is>
          <t>금산군|캠핑장/펜션</t>
        </is>
      </c>
      <c r="B390" t="n">
        <v>48.84504030593829</v>
      </c>
      <c r="C390" t="n">
        <v>34.9510497729654</v>
      </c>
    </row>
    <row r="391">
      <c r="A391" t="inlineStr">
        <is>
          <t>금산군|렌터카</t>
        </is>
      </c>
      <c r="B391" t="n">
        <v>137.0889258806311</v>
      </c>
      <c r="C391" t="n">
        <v>212.5480074746847</v>
      </c>
    </row>
    <row r="392">
      <c r="A392" t="inlineStr">
        <is>
          <t>기장군|일반외식업</t>
        </is>
      </c>
      <c r="B392" t="n">
        <v>4826.733286890274</v>
      </c>
      <c r="C392" t="n">
        <v>4964.579022251494</v>
      </c>
    </row>
    <row r="393">
      <c r="A393" t="inlineStr">
        <is>
          <t>기장군|육상운송</t>
        </is>
      </c>
      <c r="B393" t="n">
        <v>2360.425325364237</v>
      </c>
      <c r="C393" t="n">
        <v>2742.356454768038</v>
      </c>
    </row>
    <row r="394">
      <c r="A394" t="inlineStr">
        <is>
          <t>기장군|기타관광쇼핑</t>
        </is>
      </c>
      <c r="B394" t="n">
        <v>2133.764371703972</v>
      </c>
      <c r="C394" t="n">
        <v>2324.715189201842</v>
      </c>
    </row>
    <row r="395">
      <c r="A395" t="inlineStr">
        <is>
          <t>기장군|대형쇼핑몰</t>
        </is>
      </c>
      <c r="B395" t="n">
        <v>9580.50511212677</v>
      </c>
      <c r="C395" t="n">
        <v>11093.75739871774</v>
      </c>
    </row>
    <row r="396">
      <c r="A396" t="inlineStr">
        <is>
          <t>기장군|제과음료업</t>
        </is>
      </c>
      <c r="B396" t="n">
        <v>741.1272824110629</v>
      </c>
      <c r="C396" t="n">
        <v>746.7664215825873</v>
      </c>
    </row>
    <row r="397">
      <c r="A397" t="inlineStr">
        <is>
          <t>기장군|골프장</t>
        </is>
      </c>
      <c r="B397" t="n">
        <v>668.7066777418372</v>
      </c>
      <c r="C397" t="n">
        <v>643.609356389549</v>
      </c>
    </row>
    <row r="398">
      <c r="A398" t="inlineStr">
        <is>
          <t>기장군|기타숙박</t>
        </is>
      </c>
      <c r="B398" t="n">
        <v>134.1822472680489</v>
      </c>
      <c r="C398" t="n">
        <v>106.7375811270228</v>
      </c>
    </row>
    <row r="399">
      <c r="A399" t="inlineStr">
        <is>
          <t>기장군|뷰티</t>
        </is>
      </c>
      <c r="B399" t="n">
        <v>116.2571547100671</v>
      </c>
      <c r="C399" t="n">
        <v>166.8499944968106</v>
      </c>
    </row>
    <row r="400">
      <c r="A400" t="inlineStr">
        <is>
          <t>기장군|레저용품쇼핑</t>
        </is>
      </c>
      <c r="B400" t="n">
        <v>119.0314961203001</v>
      </c>
      <c r="C400" t="n">
        <v>131.7332193594612</v>
      </c>
    </row>
    <row r="401">
      <c r="A401" t="inlineStr">
        <is>
          <t>기장군|기타레저</t>
        </is>
      </c>
      <c r="B401" t="n">
        <v>82.25351975997908</v>
      </c>
      <c r="C401" t="n">
        <v>84.85293101422775</v>
      </c>
    </row>
    <row r="402">
      <c r="A402" t="inlineStr">
        <is>
          <t>기장군|문화서비스</t>
        </is>
      </c>
      <c r="B402" t="n">
        <v>56.81025011882917</v>
      </c>
      <c r="C402" t="n">
        <v>38.30064476476134</v>
      </c>
    </row>
    <row r="403">
      <c r="A403" t="inlineStr">
        <is>
          <t>기장군|여행업</t>
        </is>
      </c>
      <c r="B403" t="n">
        <v>1.749508680827383</v>
      </c>
      <c r="C403" t="n">
        <v>2.610916456358437</v>
      </c>
    </row>
    <row r="404">
      <c r="A404" t="inlineStr">
        <is>
          <t>기장군|호텔</t>
        </is>
      </c>
      <c r="B404" t="n">
        <v>1154.913443660793</v>
      </c>
      <c r="C404" t="n">
        <v>1012.06863390005</v>
      </c>
    </row>
    <row r="405">
      <c r="A405" t="inlineStr">
        <is>
          <t>기장군|캠핑장/펜션</t>
        </is>
      </c>
      <c r="B405" t="n">
        <v>2.512180106010358</v>
      </c>
      <c r="C405" t="n">
        <v>1.592446820422401</v>
      </c>
    </row>
    <row r="406">
      <c r="A406" t="inlineStr">
        <is>
          <t>기장군|렌터카</t>
        </is>
      </c>
      <c r="B406" t="n">
        <v>0.6468188214946143</v>
      </c>
      <c r="C406" t="n">
        <v>0.6081933574649749</v>
      </c>
    </row>
    <row r="407">
      <c r="A407" t="inlineStr">
        <is>
          <t>김제시|일반외식업</t>
        </is>
      </c>
      <c r="B407" t="n">
        <v>2121.592132237796</v>
      </c>
      <c r="C407" t="n">
        <v>2191.66693472821</v>
      </c>
    </row>
    <row r="408">
      <c r="A408" t="inlineStr">
        <is>
          <t>김제시|육상운송</t>
        </is>
      </c>
      <c r="B408" t="n">
        <v>5384.886691464709</v>
      </c>
      <c r="C408" t="n">
        <v>7359.01370631455</v>
      </c>
    </row>
    <row r="409">
      <c r="A409" t="inlineStr">
        <is>
          <t>김제시|기타관광쇼핑</t>
        </is>
      </c>
      <c r="B409" t="n">
        <v>3950.204994763035</v>
      </c>
      <c r="C409" t="n">
        <v>3951.302628677062</v>
      </c>
    </row>
    <row r="410">
      <c r="A410" t="inlineStr">
        <is>
          <t>김제시|대형쇼핑몰</t>
        </is>
      </c>
      <c r="B410" t="n">
        <v>1720.632217687877</v>
      </c>
      <c r="C410" t="n">
        <v>1619.835775084717</v>
      </c>
    </row>
    <row r="411">
      <c r="A411" t="inlineStr">
        <is>
          <t>김제시|제과음료업</t>
        </is>
      </c>
      <c r="B411" t="n">
        <v>511.1385109134451</v>
      </c>
      <c r="C411" t="n">
        <v>618.4236500169978</v>
      </c>
    </row>
    <row r="412">
      <c r="A412" t="inlineStr">
        <is>
          <t>김제시|골프장</t>
        </is>
      </c>
      <c r="B412" t="n">
        <v>981.8180024195202</v>
      </c>
      <c r="C412" t="n">
        <v>825.2689621528729</v>
      </c>
    </row>
    <row r="413">
      <c r="A413" t="inlineStr">
        <is>
          <t>김제시|기타숙박</t>
        </is>
      </c>
      <c r="B413" t="n">
        <v>81.38340802638241</v>
      </c>
      <c r="C413" t="n">
        <v>75.22262029039975</v>
      </c>
    </row>
    <row r="414">
      <c r="A414" t="inlineStr">
        <is>
          <t>김제시|뷰티</t>
        </is>
      </c>
      <c r="B414" t="n">
        <v>61.73523514384355</v>
      </c>
      <c r="C414" t="n">
        <v>63.32496904178451</v>
      </c>
    </row>
    <row r="415">
      <c r="A415" t="inlineStr">
        <is>
          <t>김제시|레저용품쇼핑</t>
        </is>
      </c>
      <c r="B415" t="n">
        <v>24.56652344219343</v>
      </c>
      <c r="C415" t="n">
        <v>16.81937689229272</v>
      </c>
    </row>
    <row r="416">
      <c r="A416" t="inlineStr">
        <is>
          <t>김제시|기타레저</t>
        </is>
      </c>
      <c r="B416" t="n">
        <v>60.81111630408418</v>
      </c>
      <c r="C416" t="n">
        <v>47.8632177984225</v>
      </c>
    </row>
    <row r="417">
      <c r="A417" t="inlineStr">
        <is>
          <t>김제시|문화서비스</t>
        </is>
      </c>
      <c r="B417" t="n">
        <v>7.477381632479224</v>
      </c>
      <c r="C417" t="n">
        <v>15.33204031244482</v>
      </c>
    </row>
    <row r="418">
      <c r="A418" t="inlineStr">
        <is>
          <t>김제시|여행업</t>
        </is>
      </c>
      <c r="B418" t="n">
        <v>1.272333912775871</v>
      </c>
      <c r="C418" t="n">
        <v>0</v>
      </c>
    </row>
    <row r="419">
      <c r="A419" t="inlineStr">
        <is>
          <t>김제시|호텔</t>
        </is>
      </c>
      <c r="B419" t="n">
        <v>0</v>
      </c>
      <c r="C419" t="n">
        <v>0</v>
      </c>
    </row>
    <row r="420">
      <c r="A420" t="inlineStr">
        <is>
          <t>김제시|캠핑장/펜션</t>
        </is>
      </c>
      <c r="B420" t="n">
        <v>3.233604103442358</v>
      </c>
      <c r="C420" t="n">
        <v>6.004077158217482</v>
      </c>
    </row>
    <row r="421">
      <c r="A421" t="inlineStr">
        <is>
          <t>김제시|렌터카</t>
        </is>
      </c>
      <c r="B421" t="n">
        <v>16.45353689343694</v>
      </c>
      <c r="C421" t="n">
        <v>17.19740152325297</v>
      </c>
    </row>
    <row r="422">
      <c r="A422" t="inlineStr">
        <is>
          <t>김천시|일반외식업</t>
        </is>
      </c>
      <c r="B422" t="n">
        <v>3189.066140659521</v>
      </c>
      <c r="C422" t="n">
        <v>3122.07972927823</v>
      </c>
    </row>
    <row r="423">
      <c r="A423" t="inlineStr">
        <is>
          <t>김천시|육상운송</t>
        </is>
      </c>
      <c r="B423" t="n">
        <v>8581.042582339382</v>
      </c>
      <c r="C423" t="n">
        <v>9040.911149214069</v>
      </c>
    </row>
    <row r="424">
      <c r="A424" t="inlineStr">
        <is>
          <t>김천시|기타관광쇼핑</t>
        </is>
      </c>
      <c r="B424" t="n">
        <v>2727.50303276899</v>
      </c>
      <c r="C424" t="n">
        <v>2329.470575132948</v>
      </c>
    </row>
    <row r="425">
      <c r="A425" t="inlineStr">
        <is>
          <t>김천시|대형쇼핑몰</t>
        </is>
      </c>
      <c r="B425" t="n">
        <v>1650.223708364842</v>
      </c>
      <c r="C425" t="n">
        <v>1638.460488419073</v>
      </c>
    </row>
    <row r="426">
      <c r="A426" t="inlineStr">
        <is>
          <t>김천시|제과음료업</t>
        </is>
      </c>
      <c r="B426" t="n">
        <v>437.3062254086373</v>
      </c>
      <c r="C426" t="n">
        <v>461.4729603058961</v>
      </c>
    </row>
    <row r="427">
      <c r="A427" t="inlineStr">
        <is>
          <t>김천시|골프장</t>
        </is>
      </c>
      <c r="B427" t="n">
        <v>503.7515825107928</v>
      </c>
      <c r="C427" t="n">
        <v>490.1018996309324</v>
      </c>
    </row>
    <row r="428">
      <c r="A428" t="inlineStr">
        <is>
          <t>김천시|기타숙박</t>
        </is>
      </c>
      <c r="B428" t="n">
        <v>171.5213873627892</v>
      </c>
      <c r="C428" t="n">
        <v>167.5073550566595</v>
      </c>
    </row>
    <row r="429">
      <c r="A429" t="inlineStr">
        <is>
          <t>김천시|뷰티</t>
        </is>
      </c>
      <c r="B429" t="n">
        <v>156.2067434565187</v>
      </c>
      <c r="C429" t="n">
        <v>139.5259468765371</v>
      </c>
    </row>
    <row r="430">
      <c r="A430" t="inlineStr">
        <is>
          <t>김천시|레저용품쇼핑</t>
        </is>
      </c>
      <c r="B430" t="n">
        <v>171.4544344863521</v>
      </c>
      <c r="C430" t="n">
        <v>192.976462271885</v>
      </c>
    </row>
    <row r="431">
      <c r="A431" t="inlineStr">
        <is>
          <t>김천시|기타레저</t>
        </is>
      </c>
      <c r="B431" t="n">
        <v>86.0671994035408</v>
      </c>
      <c r="C431" t="n">
        <v>86.33742153832827</v>
      </c>
    </row>
    <row r="432">
      <c r="A432" t="inlineStr">
        <is>
          <t>김천시|문화서비스</t>
        </is>
      </c>
      <c r="B432" t="n">
        <v>25.08749077460655</v>
      </c>
      <c r="C432" t="n">
        <v>12.20332284599702</v>
      </c>
    </row>
    <row r="433">
      <c r="A433" t="inlineStr">
        <is>
          <t>김천시|여행업</t>
        </is>
      </c>
      <c r="B433" t="n">
        <v>0</v>
      </c>
      <c r="C433" t="n">
        <v>0</v>
      </c>
    </row>
    <row r="434">
      <c r="A434" t="inlineStr">
        <is>
          <t>김천시|호텔</t>
        </is>
      </c>
      <c r="B434" t="n">
        <v>2.363601853974743</v>
      </c>
      <c r="C434" t="n">
        <v>1.304246443122442</v>
      </c>
    </row>
    <row r="435">
      <c r="A435" t="inlineStr">
        <is>
          <t>김천시|캠핑장/펜션</t>
        </is>
      </c>
      <c r="B435" t="n">
        <v>8.836953110978836</v>
      </c>
      <c r="C435" t="n">
        <v>6.334552215488466</v>
      </c>
    </row>
    <row r="436">
      <c r="A436" t="inlineStr">
        <is>
          <t>김천시|렌터카</t>
        </is>
      </c>
      <c r="B436" t="n">
        <v>2.855106226214552</v>
      </c>
      <c r="C436" t="n">
        <v>4.563170733216395</v>
      </c>
    </row>
    <row r="437">
      <c r="A437" t="inlineStr">
        <is>
          <t>김포시|일반외식업</t>
        </is>
      </c>
      <c r="B437" t="n">
        <v>5213.679275182861</v>
      </c>
      <c r="C437" t="n">
        <v>5116.022240455116</v>
      </c>
    </row>
    <row r="438">
      <c r="A438" t="inlineStr">
        <is>
          <t>김포시|육상운송</t>
        </is>
      </c>
      <c r="B438" t="n">
        <v>4456.948708402448</v>
      </c>
      <c r="C438" t="n">
        <v>5681.650506677624</v>
      </c>
    </row>
    <row r="439">
      <c r="A439" t="inlineStr">
        <is>
          <t>김포시|기타관광쇼핑</t>
        </is>
      </c>
      <c r="B439" t="n">
        <v>3904.500843852057</v>
      </c>
      <c r="C439" t="n">
        <v>4186.966347078991</v>
      </c>
    </row>
    <row r="440">
      <c r="A440" t="inlineStr">
        <is>
          <t>김포시|대형쇼핑몰</t>
        </is>
      </c>
      <c r="B440" t="n">
        <v>9652.741564751344</v>
      </c>
      <c r="C440" t="n">
        <v>8537.45504212076</v>
      </c>
    </row>
    <row r="441">
      <c r="A441" t="inlineStr">
        <is>
          <t>김포시|제과음료업</t>
        </is>
      </c>
      <c r="B441" t="n">
        <v>896.9676028721186</v>
      </c>
      <c r="C441" t="n">
        <v>868.7870979855061</v>
      </c>
    </row>
    <row r="442">
      <c r="A442" t="inlineStr">
        <is>
          <t>김포시|골프장</t>
        </is>
      </c>
      <c r="B442" t="n">
        <v>224.9686424056964</v>
      </c>
      <c r="C442" t="n">
        <v>190.637719482453</v>
      </c>
    </row>
    <row r="443">
      <c r="A443" t="inlineStr">
        <is>
          <t>김포시|기타숙박</t>
        </is>
      </c>
      <c r="B443" t="n">
        <v>144.0369788317165</v>
      </c>
      <c r="C443" t="n">
        <v>138.7300829936338</v>
      </c>
    </row>
    <row r="444">
      <c r="A444" t="inlineStr">
        <is>
          <t>김포시|뷰티</t>
        </is>
      </c>
      <c r="B444" t="n">
        <v>411.9706670113283</v>
      </c>
      <c r="C444" t="n">
        <v>419.1965282268354</v>
      </c>
    </row>
    <row r="445">
      <c r="A445" t="inlineStr">
        <is>
          <t>김포시|레저용품쇼핑</t>
        </is>
      </c>
      <c r="B445" t="n">
        <v>572.2865752103087</v>
      </c>
      <c r="C445" t="n">
        <v>622.836515236944</v>
      </c>
    </row>
    <row r="446">
      <c r="A446" t="inlineStr">
        <is>
          <t>김포시|기타레저</t>
        </is>
      </c>
      <c r="B446" t="n">
        <v>281.4397841610811</v>
      </c>
      <c r="C446" t="n">
        <v>270.2174289710849</v>
      </c>
    </row>
    <row r="447">
      <c r="A447" t="inlineStr">
        <is>
          <t>김포시|문화서비스</t>
        </is>
      </c>
      <c r="B447" t="n">
        <v>93.75967438401936</v>
      </c>
      <c r="C447" t="n">
        <v>78.80608207060784</v>
      </c>
    </row>
    <row r="448">
      <c r="A448" t="inlineStr">
        <is>
          <t>김포시|여행업</t>
        </is>
      </c>
      <c r="B448" t="n">
        <v>3.675790972209364</v>
      </c>
      <c r="C448" t="n">
        <v>6.306279690793135</v>
      </c>
    </row>
    <row r="449">
      <c r="A449" t="inlineStr">
        <is>
          <t>김포시|호텔</t>
        </is>
      </c>
      <c r="B449" t="n">
        <v>2.792374397583476</v>
      </c>
      <c r="C449" t="n">
        <v>0.985106681250447</v>
      </c>
    </row>
    <row r="450">
      <c r="A450" t="inlineStr">
        <is>
          <t>김포시|캠핑장/펜션</t>
        </is>
      </c>
      <c r="B450" t="n">
        <v>16.39617543799761</v>
      </c>
      <c r="C450" t="n">
        <v>9.426539871882806</v>
      </c>
    </row>
    <row r="451">
      <c r="A451" t="inlineStr">
        <is>
          <t>김포시|렌터카</t>
        </is>
      </c>
      <c r="B451" t="n">
        <v>1.561954084291602</v>
      </c>
      <c r="C451" t="n">
        <v>2.730152802322667</v>
      </c>
    </row>
    <row r="452">
      <c r="A452" t="inlineStr">
        <is>
          <t>김해시|일반외식업</t>
        </is>
      </c>
      <c r="B452" t="n">
        <v>4004.49769209925</v>
      </c>
      <c r="C452" t="n">
        <v>4100.271029862281</v>
      </c>
    </row>
    <row r="453">
      <c r="A453" t="inlineStr">
        <is>
          <t>김해시|육상운송</t>
        </is>
      </c>
      <c r="B453" t="n">
        <v>6050.907031326708</v>
      </c>
      <c r="C453" t="n">
        <v>7024.213410206946</v>
      </c>
    </row>
    <row r="454">
      <c r="A454" t="inlineStr">
        <is>
          <t>김해시|기타관광쇼핑</t>
        </is>
      </c>
      <c r="B454" t="n">
        <v>2945.009718906803</v>
      </c>
      <c r="C454" t="n">
        <v>3041.822326487322</v>
      </c>
    </row>
    <row r="455">
      <c r="A455" t="inlineStr">
        <is>
          <t>김해시|대형쇼핑몰</t>
        </is>
      </c>
      <c r="B455" t="n">
        <v>4549.285914869573</v>
      </c>
      <c r="C455" t="n">
        <v>4311.457512371569</v>
      </c>
    </row>
    <row r="456">
      <c r="A456" t="inlineStr">
        <is>
          <t>김해시|제과음료업</t>
        </is>
      </c>
      <c r="B456" t="n">
        <v>594.5911567568403</v>
      </c>
      <c r="C456" t="n">
        <v>660.0319790927628</v>
      </c>
    </row>
    <row r="457">
      <c r="A457" t="inlineStr">
        <is>
          <t>김해시|골프장</t>
        </is>
      </c>
      <c r="B457" t="n">
        <v>774.4386924209409</v>
      </c>
      <c r="C457" t="n">
        <v>723.7375807294009</v>
      </c>
    </row>
    <row r="458">
      <c r="A458" t="inlineStr">
        <is>
          <t>김해시|기타숙박</t>
        </is>
      </c>
      <c r="B458" t="n">
        <v>131.7428002392399</v>
      </c>
      <c r="C458" t="n">
        <v>104.973041333962</v>
      </c>
    </row>
    <row r="459">
      <c r="A459" t="inlineStr">
        <is>
          <t>김해시|뷰티</t>
        </is>
      </c>
      <c r="B459" t="n">
        <v>246.0115607094452</v>
      </c>
      <c r="C459" t="n">
        <v>272.660319237517</v>
      </c>
    </row>
    <row r="460">
      <c r="A460" t="inlineStr">
        <is>
          <t>김해시|레저용품쇼핑</t>
        </is>
      </c>
      <c r="B460" t="n">
        <v>298.7173339591491</v>
      </c>
      <c r="C460" t="n">
        <v>239.8961183585113</v>
      </c>
    </row>
    <row r="461">
      <c r="A461" t="inlineStr">
        <is>
          <t>김해시|기타레저</t>
        </is>
      </c>
      <c r="B461" t="n">
        <v>138.0043414090294</v>
      </c>
      <c r="C461" t="n">
        <v>123.5965018544752</v>
      </c>
    </row>
    <row r="462">
      <c r="A462" t="inlineStr">
        <is>
          <t>김해시|문화서비스</t>
        </is>
      </c>
      <c r="B462" t="n">
        <v>66.57860407880015</v>
      </c>
      <c r="C462" t="n">
        <v>66.36040215802498</v>
      </c>
    </row>
    <row r="463">
      <c r="A463" t="inlineStr">
        <is>
          <t>김해시|여행업</t>
        </is>
      </c>
      <c r="B463" t="n">
        <v>0.563548616081463</v>
      </c>
      <c r="C463" t="n">
        <v>1.162068055873868</v>
      </c>
    </row>
    <row r="464">
      <c r="A464" t="inlineStr">
        <is>
          <t>김해시|호텔</t>
        </is>
      </c>
      <c r="B464" t="n">
        <v>8.525236332433808</v>
      </c>
      <c r="C464" t="n">
        <v>77.52695309110135</v>
      </c>
    </row>
    <row r="465">
      <c r="A465" t="inlineStr">
        <is>
          <t>김해시|캠핑장/펜션</t>
        </is>
      </c>
      <c r="B465" t="n">
        <v>4.219916286544752</v>
      </c>
      <c r="C465" t="n">
        <v>5.415540542556601</v>
      </c>
    </row>
    <row r="466">
      <c r="A466" t="inlineStr">
        <is>
          <t>김해시|렌터카</t>
        </is>
      </c>
      <c r="B466" t="n">
        <v>3.06462453599085</v>
      </c>
      <c r="C466" t="n">
        <v>3.174447430342109</v>
      </c>
    </row>
    <row r="467">
      <c r="A467" t="inlineStr">
        <is>
          <t>나주시|일반외식업</t>
        </is>
      </c>
      <c r="B467" t="n">
        <v>3649.197020405701</v>
      </c>
      <c r="C467" t="n">
        <v>3767.211602993344</v>
      </c>
    </row>
    <row r="468">
      <c r="A468" t="inlineStr">
        <is>
          <t>나주시|육상운송</t>
        </is>
      </c>
      <c r="B468" t="n">
        <v>5309.012693960259</v>
      </c>
      <c r="C468" t="n">
        <v>6203.772623631156</v>
      </c>
    </row>
    <row r="469">
      <c r="A469" t="inlineStr">
        <is>
          <t>나주시|기타관광쇼핑</t>
        </is>
      </c>
      <c r="B469" t="n">
        <v>3467.647188222935</v>
      </c>
      <c r="C469" t="n">
        <v>3440.100136172507</v>
      </c>
    </row>
    <row r="470">
      <c r="A470" t="inlineStr">
        <is>
          <t>나주시|대형쇼핑몰</t>
        </is>
      </c>
      <c r="B470" t="n">
        <v>149.8302690901191</v>
      </c>
      <c r="C470" t="n">
        <v>249.6496567573354</v>
      </c>
    </row>
    <row r="471">
      <c r="A471" t="inlineStr">
        <is>
          <t>나주시|제과음료업</t>
        </is>
      </c>
      <c r="B471" t="n">
        <v>612.8794743093152</v>
      </c>
      <c r="C471" t="n">
        <v>649.3703913824213</v>
      </c>
    </row>
    <row r="472">
      <c r="A472" t="inlineStr">
        <is>
          <t>나주시|골프장</t>
        </is>
      </c>
      <c r="B472" t="n">
        <v>1344.145449169422</v>
      </c>
      <c r="C472" t="n">
        <v>1281.771031948276</v>
      </c>
    </row>
    <row r="473">
      <c r="A473" t="inlineStr">
        <is>
          <t>나주시|기타숙박</t>
        </is>
      </c>
      <c r="B473" t="n">
        <v>148.2619924430416</v>
      </c>
      <c r="C473" t="n">
        <v>120.0652784616039</v>
      </c>
    </row>
    <row r="474">
      <c r="A474" t="inlineStr">
        <is>
          <t>나주시|뷰티</t>
        </is>
      </c>
      <c r="B474" t="n">
        <v>205.2871129178885</v>
      </c>
      <c r="C474" t="n">
        <v>199.4101834544276</v>
      </c>
    </row>
    <row r="475">
      <c r="A475" t="inlineStr">
        <is>
          <t>나주시|레저용품쇼핑</t>
        </is>
      </c>
      <c r="B475" t="n">
        <v>105.8137398032234</v>
      </c>
      <c r="C475" t="n">
        <v>65.67755373912115</v>
      </c>
    </row>
    <row r="476">
      <c r="A476" t="inlineStr">
        <is>
          <t>나주시|기타레저</t>
        </is>
      </c>
      <c r="B476" t="n">
        <v>104.3191021780359</v>
      </c>
      <c r="C476" t="n">
        <v>95.39635643027628</v>
      </c>
    </row>
    <row r="477">
      <c r="A477" t="inlineStr">
        <is>
          <t>나주시|문화서비스</t>
        </is>
      </c>
      <c r="B477" t="n">
        <v>20.76470325022005</v>
      </c>
      <c r="C477" t="n">
        <v>11.11907272938291</v>
      </c>
    </row>
    <row r="478">
      <c r="A478" t="inlineStr">
        <is>
          <t>나주시|여행업</t>
        </is>
      </c>
      <c r="B478" t="n">
        <v>0</v>
      </c>
      <c r="C478" t="n">
        <v>6.528386813541704</v>
      </c>
    </row>
    <row r="479">
      <c r="A479" t="inlineStr">
        <is>
          <t>나주시|호텔</t>
        </is>
      </c>
      <c r="B479" t="n">
        <v>0</v>
      </c>
      <c r="C479" t="n">
        <v>0</v>
      </c>
    </row>
    <row r="480">
      <c r="A480" t="inlineStr">
        <is>
          <t>나주시|캠핑장/펜션</t>
        </is>
      </c>
      <c r="B480" t="n">
        <v>2.062736881958712</v>
      </c>
      <c r="C480" t="n">
        <v>14.51698768247945</v>
      </c>
    </row>
    <row r="481">
      <c r="A481" t="inlineStr">
        <is>
          <t>나주시|렌터카</t>
        </is>
      </c>
      <c r="B481" t="n">
        <v>8.835932165421573</v>
      </c>
      <c r="C481" t="n">
        <v>6.868908190606908</v>
      </c>
    </row>
    <row r="482">
      <c r="A482" t="inlineStr">
        <is>
          <t>남양주시|일반외식업</t>
        </is>
      </c>
      <c r="B482" t="n">
        <v>4942.060712466996</v>
      </c>
      <c r="C482" t="n">
        <v>5136.243537309115</v>
      </c>
    </row>
    <row r="483">
      <c r="A483" t="inlineStr">
        <is>
          <t>남양주시|육상운송</t>
        </is>
      </c>
      <c r="B483" t="n">
        <v>2684.734921932326</v>
      </c>
      <c r="C483" t="n">
        <v>3054.248842044376</v>
      </c>
    </row>
    <row r="484">
      <c r="A484" t="inlineStr">
        <is>
          <t>남양주시|기타관광쇼핑</t>
        </is>
      </c>
      <c r="B484" t="n">
        <v>3577.461929801007</v>
      </c>
      <c r="C484" t="n">
        <v>3564.074662731337</v>
      </c>
    </row>
    <row r="485">
      <c r="A485" t="inlineStr">
        <is>
          <t>남양주시|대형쇼핑몰</t>
        </is>
      </c>
      <c r="B485" t="n">
        <v>4295.382847055815</v>
      </c>
      <c r="C485" t="n">
        <v>4339.994648588468</v>
      </c>
    </row>
    <row r="486">
      <c r="A486" t="inlineStr">
        <is>
          <t>남양주시|제과음료업</t>
        </is>
      </c>
      <c r="B486" t="n">
        <v>1171.284788041119</v>
      </c>
      <c r="C486" t="n">
        <v>1430.999106379298</v>
      </c>
    </row>
    <row r="487">
      <c r="A487" t="inlineStr">
        <is>
          <t>남양주시|골프장</t>
        </is>
      </c>
      <c r="B487" t="n">
        <v>536.6639438327038</v>
      </c>
      <c r="C487" t="n">
        <v>474.3255770861182</v>
      </c>
    </row>
    <row r="488">
      <c r="A488" t="inlineStr">
        <is>
          <t>남양주시|기타숙박</t>
        </is>
      </c>
      <c r="B488" t="n">
        <v>59.57700038766536</v>
      </c>
      <c r="C488" t="n">
        <v>58.04132001235948</v>
      </c>
    </row>
    <row r="489">
      <c r="A489" t="inlineStr">
        <is>
          <t>남양주시|뷰티</t>
        </is>
      </c>
      <c r="B489" t="n">
        <v>363.7607757804487</v>
      </c>
      <c r="C489" t="n">
        <v>431.9423439145233</v>
      </c>
    </row>
    <row r="490">
      <c r="A490" t="inlineStr">
        <is>
          <t>남양주시|레저용품쇼핑</t>
        </is>
      </c>
      <c r="B490" t="n">
        <v>476.9244917709784</v>
      </c>
      <c r="C490" t="n">
        <v>453.1093281033823</v>
      </c>
    </row>
    <row r="491">
      <c r="A491" t="inlineStr">
        <is>
          <t>남양주시|기타레저</t>
        </is>
      </c>
      <c r="B491" t="n">
        <v>202.2614963848334</v>
      </c>
      <c r="C491" t="n">
        <v>204.6626445693392</v>
      </c>
    </row>
    <row r="492">
      <c r="A492" t="inlineStr">
        <is>
          <t>남양주시|문화서비스</t>
        </is>
      </c>
      <c r="B492" t="n">
        <v>104.6648391944071</v>
      </c>
      <c r="C492" t="n">
        <v>91.11853923238824</v>
      </c>
    </row>
    <row r="493">
      <c r="A493" t="inlineStr">
        <is>
          <t>남양주시|여행업</t>
        </is>
      </c>
      <c r="B493" t="n">
        <v>10.04883012801153</v>
      </c>
      <c r="C493" t="n">
        <v>9.768759257986472</v>
      </c>
    </row>
    <row r="494">
      <c r="A494" t="inlineStr">
        <is>
          <t>남양주시|호텔</t>
        </is>
      </c>
      <c r="B494" t="n">
        <v>9.905453812324094</v>
      </c>
      <c r="C494" t="n">
        <v>8.118109102487606</v>
      </c>
    </row>
    <row r="495">
      <c r="A495" t="inlineStr">
        <is>
          <t>남양주시|캠핑장/펜션</t>
        </is>
      </c>
      <c r="B495" t="n">
        <v>6.736669870282628</v>
      </c>
      <c r="C495" t="n">
        <v>4.589370695167658</v>
      </c>
    </row>
    <row r="496">
      <c r="A496" t="inlineStr">
        <is>
          <t>남양주시|렌터카</t>
        </is>
      </c>
      <c r="B496" t="n">
        <v>0.0159855365440201</v>
      </c>
      <c r="C496" t="n">
        <v>0.689893488024648</v>
      </c>
    </row>
    <row r="497">
      <c r="A497" t="inlineStr">
        <is>
          <t>남원시|일반외식업</t>
        </is>
      </c>
      <c r="B497" t="n">
        <v>3671.918228213584</v>
      </c>
      <c r="C497" t="n">
        <v>3503.302981158713</v>
      </c>
    </row>
    <row r="498">
      <c r="A498" t="inlineStr">
        <is>
          <t>남원시|육상운송</t>
        </is>
      </c>
      <c r="B498" t="n">
        <v>6602.081955261137</v>
      </c>
      <c r="C498" t="n">
        <v>6921.25681110726</v>
      </c>
    </row>
    <row r="499">
      <c r="A499" t="inlineStr">
        <is>
          <t>남원시|기타관광쇼핑</t>
        </is>
      </c>
      <c r="B499" t="n">
        <v>2412.276361781477</v>
      </c>
      <c r="C499" t="n">
        <v>2781.825296627358</v>
      </c>
    </row>
    <row r="500">
      <c r="A500" t="inlineStr">
        <is>
          <t>남원시|대형쇼핑몰</t>
        </is>
      </c>
      <c r="B500" t="n">
        <v>499.532366673379</v>
      </c>
      <c r="C500" t="n">
        <v>484.7191967032878</v>
      </c>
    </row>
    <row r="501">
      <c r="A501" t="inlineStr">
        <is>
          <t>남원시|제과음료업</t>
        </is>
      </c>
      <c r="B501" t="n">
        <v>495.1349377052197</v>
      </c>
      <c r="C501" t="n">
        <v>617.9505408826673</v>
      </c>
    </row>
    <row r="502">
      <c r="A502" t="inlineStr">
        <is>
          <t>남원시|골프장</t>
        </is>
      </c>
      <c r="B502" t="n">
        <v>963.7464174856522</v>
      </c>
      <c r="C502" t="n">
        <v>912.6216075885778</v>
      </c>
    </row>
    <row r="503">
      <c r="A503" t="inlineStr">
        <is>
          <t>남원시|기타숙박</t>
        </is>
      </c>
      <c r="B503" t="n">
        <v>169.0248091337465</v>
      </c>
      <c r="C503" t="n">
        <v>149.8622106289678</v>
      </c>
    </row>
    <row r="504">
      <c r="A504" t="inlineStr">
        <is>
          <t>남원시|뷰티</t>
        </is>
      </c>
      <c r="B504" t="n">
        <v>114.2600188984644</v>
      </c>
      <c r="C504" t="n">
        <v>137.4690385048413</v>
      </c>
    </row>
    <row r="505">
      <c r="A505" t="inlineStr">
        <is>
          <t>남원시|레저용품쇼핑</t>
        </is>
      </c>
      <c r="B505" t="n">
        <v>113.5533856056412</v>
      </c>
      <c r="C505" t="n">
        <v>82.46362841314378</v>
      </c>
    </row>
    <row r="506">
      <c r="A506" t="inlineStr">
        <is>
          <t>남원시|기타레저</t>
        </is>
      </c>
      <c r="B506" t="n">
        <v>90.51154513265138</v>
      </c>
      <c r="C506" t="n">
        <v>85.94258865227293</v>
      </c>
    </row>
    <row r="507">
      <c r="A507" t="inlineStr">
        <is>
          <t>남원시|문화서비스</t>
        </is>
      </c>
      <c r="B507" t="n">
        <v>33.49933156693945</v>
      </c>
      <c r="C507" t="n">
        <v>18.15353528197836</v>
      </c>
    </row>
    <row r="508">
      <c r="A508" t="inlineStr">
        <is>
          <t>남원시|여행업</t>
        </is>
      </c>
      <c r="B508" t="n">
        <v>128.8204137496979</v>
      </c>
      <c r="C508" t="n">
        <v>15.43836923053569</v>
      </c>
    </row>
    <row r="509">
      <c r="A509" t="inlineStr">
        <is>
          <t>남원시|호텔</t>
        </is>
      </c>
      <c r="B509" t="n">
        <v>154.3086311791716</v>
      </c>
      <c r="C509" t="n">
        <v>119.7298693003932</v>
      </c>
    </row>
    <row r="510">
      <c r="A510" t="inlineStr">
        <is>
          <t>남원시|캠핑장/펜션</t>
        </is>
      </c>
      <c r="B510" t="n">
        <v>21.40718295014288</v>
      </c>
      <c r="C510" t="n">
        <v>13.52340198485287</v>
      </c>
    </row>
    <row r="511">
      <c r="A511" t="inlineStr">
        <is>
          <t>남원시|렌터카</t>
        </is>
      </c>
      <c r="B511" t="n">
        <v>1.294831664783163</v>
      </c>
      <c r="C511" t="n">
        <v>3.481068614693241</v>
      </c>
    </row>
    <row r="512">
      <c r="A512" t="inlineStr">
        <is>
          <t>남해군|일반외식업</t>
        </is>
      </c>
      <c r="B512" t="n">
        <v>3973.899017951496</v>
      </c>
      <c r="C512" t="n">
        <v>4601.484001752714</v>
      </c>
    </row>
    <row r="513">
      <c r="A513" t="inlineStr">
        <is>
          <t>남해군|육상운송</t>
        </is>
      </c>
      <c r="B513" t="n">
        <v>678.0616128370458</v>
      </c>
      <c r="C513" t="n">
        <v>802.3527596852224</v>
      </c>
    </row>
    <row r="514">
      <c r="A514" t="inlineStr">
        <is>
          <t>남해군|기타관광쇼핑</t>
        </is>
      </c>
      <c r="B514" t="n">
        <v>3176.233314201681</v>
      </c>
      <c r="C514" t="n">
        <v>3219.440224010849</v>
      </c>
    </row>
    <row r="515">
      <c r="A515" t="inlineStr">
        <is>
          <t>남해군|대형쇼핑몰</t>
        </is>
      </c>
      <c r="B515" t="n">
        <v>0</v>
      </c>
      <c r="C515" t="n">
        <v>47.68286372776635</v>
      </c>
    </row>
    <row r="516">
      <c r="A516" t="inlineStr">
        <is>
          <t>남해군|제과음료업</t>
        </is>
      </c>
      <c r="B516" t="n">
        <v>823.0095720433414</v>
      </c>
      <c r="C516" t="n">
        <v>1147.697491423555</v>
      </c>
    </row>
    <row r="517">
      <c r="A517" t="inlineStr">
        <is>
          <t>남해군|골프장</t>
        </is>
      </c>
      <c r="B517" t="n">
        <v>718.468578635492</v>
      </c>
      <c r="C517" t="n">
        <v>549.863890676809</v>
      </c>
    </row>
    <row r="518">
      <c r="A518" t="inlineStr">
        <is>
          <t>남해군|기타숙박</t>
        </is>
      </c>
      <c r="B518" t="n">
        <v>244.7342500808491</v>
      </c>
      <c r="C518" t="n">
        <v>192.5668475097775</v>
      </c>
    </row>
    <row r="519">
      <c r="A519" t="inlineStr">
        <is>
          <t>남해군|뷰티</t>
        </is>
      </c>
      <c r="B519" t="n">
        <v>41.59023096280307</v>
      </c>
      <c r="C519" t="n">
        <v>70.99308356230216</v>
      </c>
    </row>
    <row r="520">
      <c r="A520" t="inlineStr">
        <is>
          <t>남해군|레저용품쇼핑</t>
        </is>
      </c>
      <c r="B520" t="n">
        <v>54.58538564591147</v>
      </c>
      <c r="C520" t="n">
        <v>54.47781164452645</v>
      </c>
    </row>
    <row r="521">
      <c r="A521" t="inlineStr">
        <is>
          <t>남해군|기타레저</t>
        </is>
      </c>
      <c r="B521" t="n">
        <v>220.0299608018122</v>
      </c>
      <c r="C521" t="n">
        <v>101.142444240675</v>
      </c>
    </row>
    <row r="522">
      <c r="A522" t="inlineStr">
        <is>
          <t>남해군|문화서비스</t>
        </is>
      </c>
      <c r="B522" t="n">
        <v>4.901269058486905</v>
      </c>
      <c r="C522" t="n">
        <v>3.533640357307154</v>
      </c>
    </row>
    <row r="523">
      <c r="A523" t="inlineStr">
        <is>
          <t>남해군|여행업</t>
        </is>
      </c>
      <c r="B523" t="n">
        <v>0.5239797263129669</v>
      </c>
      <c r="C523" t="n">
        <v>0</v>
      </c>
    </row>
    <row r="524">
      <c r="A524" t="inlineStr">
        <is>
          <t>남해군|호텔</t>
        </is>
      </c>
      <c r="B524" t="n">
        <v>1351.144362572857</v>
      </c>
      <c r="C524" t="n">
        <v>1085.363938538891</v>
      </c>
    </row>
    <row r="525">
      <c r="A525" t="inlineStr">
        <is>
          <t>남해군|캠핑장/펜션</t>
        </is>
      </c>
      <c r="B525" t="n">
        <v>45.29345503926681</v>
      </c>
      <c r="C525" t="n">
        <v>39.33871726033858</v>
      </c>
    </row>
    <row r="526">
      <c r="A526" t="inlineStr">
        <is>
          <t>남해군|렌터카</t>
        </is>
      </c>
      <c r="B526" t="n">
        <v>2.913031681946769</v>
      </c>
      <c r="C526" t="n">
        <v>2.608361138729426</v>
      </c>
    </row>
    <row r="527">
      <c r="A527" t="inlineStr">
        <is>
          <t>논산시|일반외식업</t>
        </is>
      </c>
      <c r="B527" t="n">
        <v>3637.947537456294</v>
      </c>
      <c r="C527" t="n">
        <v>3888.865215245697</v>
      </c>
    </row>
    <row r="528">
      <c r="A528" t="inlineStr">
        <is>
          <t>논산시|육상운송</t>
        </is>
      </c>
      <c r="B528" t="n">
        <v>6628.357267039692</v>
      </c>
      <c r="C528" t="n">
        <v>6668.414907127421</v>
      </c>
    </row>
    <row r="529">
      <c r="A529" t="inlineStr">
        <is>
          <t>논산시|기타관광쇼핑</t>
        </is>
      </c>
      <c r="B529" t="n">
        <v>3531.108544588064</v>
      </c>
      <c r="C529" t="n">
        <v>3653.694633885965</v>
      </c>
    </row>
    <row r="530">
      <c r="A530" t="inlineStr">
        <is>
          <t>논산시|대형쇼핑몰</t>
        </is>
      </c>
      <c r="B530" t="n">
        <v>543.6726417432668</v>
      </c>
      <c r="C530" t="n">
        <v>226.7473162744832</v>
      </c>
    </row>
    <row r="531">
      <c r="A531" t="inlineStr">
        <is>
          <t>논산시|제과음료업</t>
        </is>
      </c>
      <c r="B531" t="n">
        <v>508.0889423288209</v>
      </c>
      <c r="C531" t="n">
        <v>624.114388148978</v>
      </c>
    </row>
    <row r="532">
      <c r="A532" t="inlineStr">
        <is>
          <t>논산시|골프장</t>
        </is>
      </c>
      <c r="B532" t="n">
        <v>579.9149355820294</v>
      </c>
      <c r="C532" t="n">
        <v>602.8193366393776</v>
      </c>
    </row>
    <row r="533">
      <c r="A533" t="inlineStr">
        <is>
          <t>논산시|기타숙박</t>
        </is>
      </c>
      <c r="B533" t="n">
        <v>101.6940810001705</v>
      </c>
      <c r="C533" t="n">
        <v>116.4335003267934</v>
      </c>
    </row>
    <row r="534">
      <c r="A534" t="inlineStr">
        <is>
          <t>논산시|뷰티</t>
        </is>
      </c>
      <c r="B534" t="n">
        <v>132.580867449632</v>
      </c>
      <c r="C534" t="n">
        <v>147.1668219928107</v>
      </c>
    </row>
    <row r="535">
      <c r="A535" t="inlineStr">
        <is>
          <t>논산시|레저용품쇼핑</t>
        </is>
      </c>
      <c r="B535" t="n">
        <v>88.61905239047012</v>
      </c>
      <c r="C535" t="n">
        <v>75.35574886427935</v>
      </c>
    </row>
    <row r="536">
      <c r="A536" t="inlineStr">
        <is>
          <t>논산시|기타레저</t>
        </is>
      </c>
      <c r="B536" t="n">
        <v>106.9857768918</v>
      </c>
      <c r="C536" t="n">
        <v>111.2417446739874</v>
      </c>
    </row>
    <row r="537">
      <c r="A537" t="inlineStr">
        <is>
          <t>논산시|문화서비스</t>
        </is>
      </c>
      <c r="B537" t="n">
        <v>24.9648860973556</v>
      </c>
      <c r="C537" t="n">
        <v>18.2858610127836</v>
      </c>
    </row>
    <row r="538">
      <c r="A538" t="inlineStr">
        <is>
          <t>논산시|여행업</t>
        </is>
      </c>
      <c r="B538" t="n">
        <v>0.4387699674614098</v>
      </c>
      <c r="C538" t="n">
        <v>0</v>
      </c>
    </row>
    <row r="539">
      <c r="A539" t="inlineStr">
        <is>
          <t>논산시|호텔</t>
        </is>
      </c>
      <c r="B539" t="n">
        <v>0</v>
      </c>
      <c r="C539" t="n">
        <v>0</v>
      </c>
    </row>
    <row r="540">
      <c r="A540" t="inlineStr">
        <is>
          <t>논산시|캠핑장/펜션</t>
        </is>
      </c>
      <c r="B540" t="n">
        <v>13.60433004080068</v>
      </c>
      <c r="C540" t="n">
        <v>13.06496563826875</v>
      </c>
    </row>
    <row r="541">
      <c r="A541" t="inlineStr">
        <is>
          <t>논산시|렌터카</t>
        </is>
      </c>
      <c r="B541" t="n">
        <v>1.14465169996994</v>
      </c>
      <c r="C541" t="n">
        <v>3.431802166658296</v>
      </c>
    </row>
    <row r="542">
      <c r="A542" t="inlineStr">
        <is>
          <t>단양군|일반외식업</t>
        </is>
      </c>
      <c r="B542" t="n">
        <v>4507.485151351912</v>
      </c>
      <c r="C542" t="n">
        <v>4716.004838962444</v>
      </c>
    </row>
    <row r="543">
      <c r="A543" t="inlineStr">
        <is>
          <t>단양군|육상운송</t>
        </is>
      </c>
      <c r="B543" t="n">
        <v>5460.091447664689</v>
      </c>
      <c r="C543" t="n">
        <v>5903.021679868033</v>
      </c>
    </row>
    <row r="544">
      <c r="A544" t="inlineStr">
        <is>
          <t>단양군|기타관광쇼핑</t>
        </is>
      </c>
      <c r="B544" t="n">
        <v>2164.200596628321</v>
      </c>
      <c r="C544" t="n">
        <v>2322.699692726536</v>
      </c>
    </row>
    <row r="545">
      <c r="A545" t="inlineStr">
        <is>
          <t>단양군|대형쇼핑몰</t>
        </is>
      </c>
      <c r="B545" t="n">
        <v>0</v>
      </c>
      <c r="C545" t="n">
        <v>0</v>
      </c>
    </row>
    <row r="546">
      <c r="A546" t="inlineStr">
        <is>
          <t>단양군|제과음료업</t>
        </is>
      </c>
      <c r="B546" t="n">
        <v>567.7030819485062</v>
      </c>
      <c r="C546" t="n">
        <v>600.8618383691406</v>
      </c>
    </row>
    <row r="547">
      <c r="A547" t="inlineStr">
        <is>
          <t>단양군|골프장</t>
        </is>
      </c>
      <c r="B547" t="n">
        <v>591.5898317568725</v>
      </c>
      <c r="C547" t="n">
        <v>539.2997905353518</v>
      </c>
    </row>
    <row r="548">
      <c r="A548" t="inlineStr">
        <is>
          <t>단양군|기타숙박</t>
        </is>
      </c>
      <c r="B548" t="n">
        <v>142.7429944455437</v>
      </c>
      <c r="C548" t="n">
        <v>118.4442924711648</v>
      </c>
    </row>
    <row r="549">
      <c r="A549" t="inlineStr">
        <is>
          <t>단양군|뷰티</t>
        </is>
      </c>
      <c r="B549" t="n">
        <v>14.04077307327332</v>
      </c>
      <c r="C549" t="n">
        <v>17.57186520628961</v>
      </c>
    </row>
    <row r="550">
      <c r="A550" t="inlineStr">
        <is>
          <t>단양군|레저용품쇼핑</t>
        </is>
      </c>
      <c r="B550" t="n">
        <v>28.63412003318599</v>
      </c>
      <c r="C550" t="n">
        <v>12.13422288745828</v>
      </c>
    </row>
    <row r="551">
      <c r="A551" t="inlineStr">
        <is>
          <t>단양군|기타레저</t>
        </is>
      </c>
      <c r="B551" t="n">
        <v>204.9862929487343</v>
      </c>
      <c r="C551" t="n">
        <v>198.6854781929023</v>
      </c>
    </row>
    <row r="552">
      <c r="A552" t="inlineStr">
        <is>
          <t>단양군|문화서비스</t>
        </is>
      </c>
      <c r="B552" t="n">
        <v>5.511853514587666</v>
      </c>
      <c r="C552" t="n">
        <v>6.12624635375448</v>
      </c>
    </row>
    <row r="553">
      <c r="A553" t="inlineStr">
        <is>
          <t>단양군|여행업</t>
        </is>
      </c>
      <c r="B553" t="n">
        <v>0</v>
      </c>
      <c r="C553" t="n">
        <v>5.321327371839337</v>
      </c>
    </row>
    <row r="554">
      <c r="A554" t="inlineStr">
        <is>
          <t>단양군|호텔</t>
        </is>
      </c>
      <c r="B554" t="n">
        <v>0</v>
      </c>
      <c r="C554" t="n">
        <v>0</v>
      </c>
    </row>
    <row r="555">
      <c r="A555" t="inlineStr">
        <is>
          <t>단양군|캠핑장/펜션</t>
        </is>
      </c>
      <c r="B555" t="n">
        <v>25.32135911085781</v>
      </c>
      <c r="C555" t="n">
        <v>27.52852241245671</v>
      </c>
    </row>
    <row r="556">
      <c r="A556" t="inlineStr">
        <is>
          <t>단양군|렌터카</t>
        </is>
      </c>
      <c r="B556" t="n">
        <v>0.2002330845646326</v>
      </c>
      <c r="C556" t="n">
        <v>0</v>
      </c>
    </row>
    <row r="557">
      <c r="A557" t="inlineStr">
        <is>
          <t>달성군|일반외식업</t>
        </is>
      </c>
      <c r="B557" t="n">
        <v>3500.023260410499</v>
      </c>
      <c r="C557" t="n">
        <v>3702.539770275828</v>
      </c>
    </row>
    <row r="558">
      <c r="A558" t="inlineStr">
        <is>
          <t>달성군|육상운송</t>
        </is>
      </c>
      <c r="B558" t="n">
        <v>4643.420240548888</v>
      </c>
      <c r="C558" t="n">
        <v>4751.601052429515</v>
      </c>
    </row>
    <row r="559">
      <c r="A559" t="inlineStr">
        <is>
          <t>달성군|기타관광쇼핑</t>
        </is>
      </c>
      <c r="B559" t="n">
        <v>2698.389381654879</v>
      </c>
      <c r="C559" t="n">
        <v>2911.447403635566</v>
      </c>
    </row>
    <row r="560">
      <c r="A560" t="inlineStr">
        <is>
          <t>달성군|대형쇼핑몰</t>
        </is>
      </c>
      <c r="B560" t="n">
        <v>0</v>
      </c>
      <c r="C560" t="n">
        <v>0</v>
      </c>
    </row>
    <row r="561">
      <c r="A561" t="inlineStr">
        <is>
          <t>달성군|제과음료업</t>
        </is>
      </c>
      <c r="B561" t="n">
        <v>622.6473782836339</v>
      </c>
      <c r="C561" t="n">
        <v>684.7032237303862</v>
      </c>
    </row>
    <row r="562">
      <c r="A562" t="inlineStr">
        <is>
          <t>달성군|골프장</t>
        </is>
      </c>
      <c r="B562" t="n">
        <v>100.4563757083068</v>
      </c>
      <c r="C562" t="n">
        <v>93.52661164192774</v>
      </c>
    </row>
    <row r="563">
      <c r="A563" t="inlineStr">
        <is>
          <t>달성군|기타숙박</t>
        </is>
      </c>
      <c r="B563" t="n">
        <v>70.79093687025293</v>
      </c>
      <c r="C563" t="n">
        <v>68.52699335360742</v>
      </c>
    </row>
    <row r="564">
      <c r="A564" t="inlineStr">
        <is>
          <t>달성군|뷰티</t>
        </is>
      </c>
      <c r="B564" t="n">
        <v>158.414367853785</v>
      </c>
      <c r="C564" t="n">
        <v>150.6013903523837</v>
      </c>
    </row>
    <row r="565">
      <c r="A565" t="inlineStr">
        <is>
          <t>달성군|레저용품쇼핑</t>
        </is>
      </c>
      <c r="B565" t="n">
        <v>109.3709962987399</v>
      </c>
      <c r="C565" t="n">
        <v>79.09267661895447</v>
      </c>
    </row>
    <row r="566">
      <c r="A566" t="inlineStr">
        <is>
          <t>달성군|기타레저</t>
        </is>
      </c>
      <c r="B566" t="n">
        <v>110.0542615479994</v>
      </c>
      <c r="C566" t="n">
        <v>107.8169846621045</v>
      </c>
    </row>
    <row r="567">
      <c r="A567" t="inlineStr">
        <is>
          <t>달성군|문화서비스</t>
        </is>
      </c>
      <c r="B567" t="n">
        <v>30.84265888784257</v>
      </c>
      <c r="C567" t="n">
        <v>32.20849543275973</v>
      </c>
    </row>
    <row r="568">
      <c r="A568" t="inlineStr">
        <is>
          <t>달성군|여행업</t>
        </is>
      </c>
      <c r="B568" t="n">
        <v>0</v>
      </c>
      <c r="C568" t="n">
        <v>0</v>
      </c>
    </row>
    <row r="569">
      <c r="A569" t="inlineStr">
        <is>
          <t>달성군|호텔</t>
        </is>
      </c>
      <c r="B569" t="n">
        <v>0</v>
      </c>
      <c r="C569" t="n">
        <v>0</v>
      </c>
    </row>
    <row r="570">
      <c r="A570" t="inlineStr">
        <is>
          <t>달성군|캠핑장/펜션</t>
        </is>
      </c>
      <c r="B570" t="n">
        <v>4.274255581220066</v>
      </c>
      <c r="C570" t="n">
        <v>2.173355871767538</v>
      </c>
    </row>
    <row r="571">
      <c r="A571" t="inlineStr">
        <is>
          <t>달성군|렌터카</t>
        </is>
      </c>
      <c r="B571" t="n">
        <v>4.358062567177778</v>
      </c>
      <c r="C571" t="n">
        <v>2.827211174136484</v>
      </c>
    </row>
    <row r="572">
      <c r="A572" t="inlineStr">
        <is>
          <t>담양군|일반외식업</t>
        </is>
      </c>
      <c r="B572" t="n">
        <v>5039.444673524348</v>
      </c>
      <c r="C572" t="n">
        <v>5162.241593594541</v>
      </c>
    </row>
    <row r="573">
      <c r="A573" t="inlineStr">
        <is>
          <t>담양군|육상운송</t>
        </is>
      </c>
      <c r="B573" t="n">
        <v>1377.584022904016</v>
      </c>
      <c r="C573" t="n">
        <v>1758.781893473352</v>
      </c>
    </row>
    <row r="574">
      <c r="A574" t="inlineStr">
        <is>
          <t>담양군|기타관광쇼핑</t>
        </is>
      </c>
      <c r="B574" t="n">
        <v>2602.04358514215</v>
      </c>
      <c r="C574" t="n">
        <v>2587.198879237184</v>
      </c>
    </row>
    <row r="575">
      <c r="A575" t="inlineStr">
        <is>
          <t>담양군|대형쇼핑몰</t>
        </is>
      </c>
      <c r="B575" t="n">
        <v>0</v>
      </c>
      <c r="C575" t="n">
        <v>0</v>
      </c>
    </row>
    <row r="576">
      <c r="A576" t="inlineStr">
        <is>
          <t>담양군|제과음료업</t>
        </is>
      </c>
      <c r="B576" t="n">
        <v>1049.486587218331</v>
      </c>
      <c r="C576" t="n">
        <v>1323.816596853395</v>
      </c>
    </row>
    <row r="577">
      <c r="A577" t="inlineStr">
        <is>
          <t>담양군|골프장</t>
        </is>
      </c>
      <c r="B577" t="n">
        <v>324.5271508525736</v>
      </c>
      <c r="C577" t="n">
        <v>290.5204945379143</v>
      </c>
    </row>
    <row r="578">
      <c r="A578" t="inlineStr">
        <is>
          <t>담양군|기타숙박</t>
        </is>
      </c>
      <c r="B578" t="n">
        <v>61.13201795588967</v>
      </c>
      <c r="C578" t="n">
        <v>59.1698505589797</v>
      </c>
    </row>
    <row r="579">
      <c r="A579" t="inlineStr">
        <is>
          <t>담양군|뷰티</t>
        </is>
      </c>
      <c r="B579" t="n">
        <v>81.34951933496761</v>
      </c>
      <c r="C579" t="n">
        <v>100.0636857121902</v>
      </c>
    </row>
    <row r="580">
      <c r="A580" t="inlineStr">
        <is>
          <t>담양군|레저용품쇼핑</t>
        </is>
      </c>
      <c r="B580" t="n">
        <v>27.60886438378764</v>
      </c>
      <c r="C580" t="n">
        <v>26.29190105956903</v>
      </c>
    </row>
    <row r="581">
      <c r="A581" t="inlineStr">
        <is>
          <t>담양군|기타레저</t>
        </is>
      </c>
      <c r="B581" t="n">
        <v>51.42709591779611</v>
      </c>
      <c r="C581" t="n">
        <v>75.61429999566745</v>
      </c>
    </row>
    <row r="582">
      <c r="A582" t="inlineStr">
        <is>
          <t>담양군|문화서비스</t>
        </is>
      </c>
      <c r="B582" t="n">
        <v>59.13984735096206</v>
      </c>
      <c r="C582" t="n">
        <v>40.1618317472001</v>
      </c>
    </row>
    <row r="583">
      <c r="A583" t="inlineStr">
        <is>
          <t>담양군|여행업</t>
        </is>
      </c>
      <c r="B583" t="n">
        <v>0.4749470203829526</v>
      </c>
      <c r="C583" t="n">
        <v>0</v>
      </c>
    </row>
    <row r="584">
      <c r="A584" t="inlineStr">
        <is>
          <t>담양군|호텔</t>
        </is>
      </c>
      <c r="B584" t="n">
        <v>0</v>
      </c>
      <c r="C584" t="n">
        <v>0</v>
      </c>
    </row>
    <row r="585">
      <c r="A585" t="inlineStr">
        <is>
          <t>담양군|캠핑장/펜션</t>
        </is>
      </c>
      <c r="B585" t="n">
        <v>20.43528057171748</v>
      </c>
      <c r="C585" t="n">
        <v>18.17983081895748</v>
      </c>
    </row>
    <row r="586">
      <c r="A586" t="inlineStr">
        <is>
          <t>담양군|렌터카</t>
        </is>
      </c>
      <c r="B586" t="n">
        <v>0.2595463685105558</v>
      </c>
      <c r="C586" t="n">
        <v>0.7974164763347688</v>
      </c>
    </row>
    <row r="587">
      <c r="A587" t="inlineStr">
        <is>
          <t>당진시|일반외식업</t>
        </is>
      </c>
      <c r="B587" t="n">
        <v>5105.951025624573</v>
      </c>
      <c r="C587" t="n">
        <v>5187.104781227507</v>
      </c>
    </row>
    <row r="588">
      <c r="A588" t="inlineStr">
        <is>
          <t>당진시|육상운송</t>
        </is>
      </c>
      <c r="B588" t="n">
        <v>8668.768731945109</v>
      </c>
      <c r="C588" t="n">
        <v>11251.13368306507</v>
      </c>
    </row>
    <row r="589">
      <c r="A589" t="inlineStr">
        <is>
          <t>당진시|기타관광쇼핑</t>
        </is>
      </c>
      <c r="B589" t="n">
        <v>4235.804649397216</v>
      </c>
      <c r="C589" t="n">
        <v>4358.783750311462</v>
      </c>
    </row>
    <row r="590">
      <c r="A590" t="inlineStr">
        <is>
          <t>당진시|대형쇼핑몰</t>
        </is>
      </c>
      <c r="B590" t="n">
        <v>774.3311208883146</v>
      </c>
      <c r="C590" t="n">
        <v>654.2003035489323</v>
      </c>
    </row>
    <row r="591">
      <c r="A591" t="inlineStr">
        <is>
          <t>당진시|제과음료업</t>
        </is>
      </c>
      <c r="B591" t="n">
        <v>799.0374014891265</v>
      </c>
      <c r="C591" t="n">
        <v>992.7869421269434</v>
      </c>
    </row>
    <row r="592">
      <c r="A592" t="inlineStr">
        <is>
          <t>당진시|골프장</t>
        </is>
      </c>
      <c r="B592" t="n">
        <v>747.6367229678125</v>
      </c>
      <c r="C592" t="n">
        <v>802.6286390996793</v>
      </c>
    </row>
    <row r="593">
      <c r="A593" t="inlineStr">
        <is>
          <t>당진시|기타숙박</t>
        </is>
      </c>
      <c r="B593" t="n">
        <v>221.6597613092601</v>
      </c>
      <c r="C593" t="n">
        <v>182.2255549159649</v>
      </c>
    </row>
    <row r="594">
      <c r="A594" t="inlineStr">
        <is>
          <t>당진시|뷰티</t>
        </is>
      </c>
      <c r="B594" t="n">
        <v>165.1258479673558</v>
      </c>
      <c r="C594" t="n">
        <v>168.8612772262752</v>
      </c>
    </row>
    <row r="595">
      <c r="A595" t="inlineStr">
        <is>
          <t>당진시|레저용품쇼핑</t>
        </is>
      </c>
      <c r="B595" t="n">
        <v>168.3958317482004</v>
      </c>
      <c r="C595" t="n">
        <v>263.9471322629907</v>
      </c>
    </row>
    <row r="596">
      <c r="A596" t="inlineStr">
        <is>
          <t>당진시|기타레저</t>
        </is>
      </c>
      <c r="B596" t="n">
        <v>199.9118115872959</v>
      </c>
      <c r="C596" t="n">
        <v>222.5878696129902</v>
      </c>
    </row>
    <row r="597">
      <c r="A597" t="inlineStr">
        <is>
          <t>당진시|문화서비스</t>
        </is>
      </c>
      <c r="B597" t="n">
        <v>36.43198066444373</v>
      </c>
      <c r="C597" t="n">
        <v>42.00910217771321</v>
      </c>
    </row>
    <row r="598">
      <c r="A598" t="inlineStr">
        <is>
          <t>당진시|여행업</t>
        </is>
      </c>
      <c r="B598" t="n">
        <v>2.4607246513279</v>
      </c>
      <c r="C598" t="n">
        <v>0.3367849997140947</v>
      </c>
    </row>
    <row r="599">
      <c r="A599" t="inlineStr">
        <is>
          <t>당진시|호텔</t>
        </is>
      </c>
      <c r="B599" t="n">
        <v>0</v>
      </c>
      <c r="C599" t="n">
        <v>0</v>
      </c>
    </row>
    <row r="600">
      <c r="A600" t="inlineStr">
        <is>
          <t>당진시|캠핑장/펜션</t>
        </is>
      </c>
      <c r="B600" t="n">
        <v>26.72997327233432</v>
      </c>
      <c r="C600" t="n">
        <v>15.28222267910456</v>
      </c>
    </row>
    <row r="601">
      <c r="A601" t="inlineStr">
        <is>
          <t>당진시|렌터카</t>
        </is>
      </c>
      <c r="B601" t="n">
        <v>0.4783122078774854</v>
      </c>
      <c r="C601" t="n">
        <v>0.1811291937156616</v>
      </c>
    </row>
    <row r="602">
      <c r="A602" t="inlineStr">
        <is>
          <t>동두천시|일반외식업</t>
        </is>
      </c>
      <c r="B602" t="n">
        <v>4813.860692804407</v>
      </c>
      <c r="C602" t="n">
        <v>4828.528858279058</v>
      </c>
    </row>
    <row r="603">
      <c r="A603" t="inlineStr">
        <is>
          <t>동두천시|육상운송</t>
        </is>
      </c>
      <c r="B603" t="n">
        <v>1909.482047197196</v>
      </c>
      <c r="C603" t="n">
        <v>1399.50506449444</v>
      </c>
    </row>
    <row r="604">
      <c r="A604" t="inlineStr">
        <is>
          <t>동두천시|기타관광쇼핑</t>
        </is>
      </c>
      <c r="B604" t="n">
        <v>3212.786401055365</v>
      </c>
      <c r="C604" t="n">
        <v>3027.658178128522</v>
      </c>
    </row>
    <row r="605">
      <c r="A605" t="inlineStr">
        <is>
          <t>동두천시|대형쇼핑몰</t>
        </is>
      </c>
      <c r="B605" t="n">
        <v>381.3506970981056</v>
      </c>
      <c r="C605" t="n">
        <v>544.2838285617765</v>
      </c>
    </row>
    <row r="606">
      <c r="A606" t="inlineStr">
        <is>
          <t>동두천시|제과음료업</t>
        </is>
      </c>
      <c r="B606" t="n">
        <v>607.7075477001205</v>
      </c>
      <c r="C606" t="n">
        <v>606.0457560635855</v>
      </c>
    </row>
    <row r="607">
      <c r="A607" t="inlineStr">
        <is>
          <t>동두천시|골프장</t>
        </is>
      </c>
      <c r="B607" t="n">
        <v>521.9977299610457</v>
      </c>
      <c r="C607" t="n">
        <v>562.9137681977573</v>
      </c>
    </row>
    <row r="608">
      <c r="A608" t="inlineStr">
        <is>
          <t>동두천시|기타숙박</t>
        </is>
      </c>
      <c r="B608" t="n">
        <v>153.6795740746721</v>
      </c>
      <c r="C608" t="n">
        <v>166.0368011091512</v>
      </c>
    </row>
    <row r="609">
      <c r="A609" t="inlineStr">
        <is>
          <t>동두천시|뷰티</t>
        </is>
      </c>
      <c r="B609" t="n">
        <v>320.7791986451527</v>
      </c>
      <c r="C609" t="n">
        <v>311.1588980103378</v>
      </c>
    </row>
    <row r="610">
      <c r="A610" t="inlineStr">
        <is>
          <t>동두천시|레저용품쇼핑</t>
        </is>
      </c>
      <c r="B610" t="n">
        <v>63.9586166396965</v>
      </c>
      <c r="C610" t="n">
        <v>91.15032437132854</v>
      </c>
    </row>
    <row r="611">
      <c r="A611" t="inlineStr">
        <is>
          <t>동두천시|기타레저</t>
        </is>
      </c>
      <c r="B611" t="n">
        <v>146.7081445122586</v>
      </c>
      <c r="C611" t="n">
        <v>192.9025581200673</v>
      </c>
    </row>
    <row r="612">
      <c r="A612" t="inlineStr">
        <is>
          <t>동두천시|문화서비스</t>
        </is>
      </c>
      <c r="B612" t="n">
        <v>48.1242577223783</v>
      </c>
      <c r="C612" t="n">
        <v>36.51378202044149</v>
      </c>
    </row>
    <row r="613">
      <c r="A613" t="inlineStr">
        <is>
          <t>동두천시|여행업</t>
        </is>
      </c>
      <c r="B613" t="n">
        <v>0</v>
      </c>
      <c r="C613" t="n">
        <v>23.90922190502207</v>
      </c>
    </row>
    <row r="614">
      <c r="A614" t="inlineStr">
        <is>
          <t>동두천시|호텔</t>
        </is>
      </c>
      <c r="B614" t="n">
        <v>0</v>
      </c>
      <c r="C614" t="n">
        <v>0</v>
      </c>
    </row>
    <row r="615">
      <c r="A615" t="inlineStr">
        <is>
          <t>동두천시|캠핑장/펜션</t>
        </is>
      </c>
      <c r="B615" t="n">
        <v>3.098728754265293</v>
      </c>
      <c r="C615" t="n">
        <v>8.242520185140554</v>
      </c>
    </row>
    <row r="616">
      <c r="A616" t="inlineStr">
        <is>
          <t>동두천시|렌터카</t>
        </is>
      </c>
      <c r="B616" t="n">
        <v>3.016502633029904</v>
      </c>
      <c r="C616" t="n">
        <v>0.0399189585560776</v>
      </c>
    </row>
    <row r="617">
      <c r="A617" t="inlineStr">
        <is>
          <t>동해시|일반외식업</t>
        </is>
      </c>
      <c r="B617" t="n">
        <v>5681.480882709563</v>
      </c>
      <c r="C617" t="n">
        <v>6462.091803786609</v>
      </c>
    </row>
    <row r="618">
      <c r="A618" t="inlineStr">
        <is>
          <t>동해시|육상운송</t>
        </is>
      </c>
      <c r="B618" t="n">
        <v>3157.38776933863</v>
      </c>
      <c r="C618" t="n">
        <v>3077.979921299202</v>
      </c>
    </row>
    <row r="619">
      <c r="A619" t="inlineStr">
        <is>
          <t>동해시|기타관광쇼핑</t>
        </is>
      </c>
      <c r="B619" t="n">
        <v>4779.32630096931</v>
      </c>
      <c r="C619" t="n">
        <v>4710.433102070557</v>
      </c>
    </row>
    <row r="620">
      <c r="A620" t="inlineStr">
        <is>
          <t>동해시|대형쇼핑몰</t>
        </is>
      </c>
      <c r="B620" t="n">
        <v>1027.401778479897</v>
      </c>
      <c r="C620" t="n">
        <v>922.9039765608886</v>
      </c>
    </row>
    <row r="621">
      <c r="A621" t="inlineStr">
        <is>
          <t>동해시|제과음료업</t>
        </is>
      </c>
      <c r="B621" t="n">
        <v>926.2565423198909</v>
      </c>
      <c r="C621" t="n">
        <v>1300.234129918462</v>
      </c>
    </row>
    <row r="622">
      <c r="A622" t="inlineStr">
        <is>
          <t>동해시|골프장</t>
        </is>
      </c>
      <c r="B622" t="n">
        <v>25.65054034804537</v>
      </c>
      <c r="C622" t="n">
        <v>23.69704155974929</v>
      </c>
    </row>
    <row r="623">
      <c r="A623" t="inlineStr">
        <is>
          <t>동해시|기타숙박</t>
        </is>
      </c>
      <c r="B623" t="n">
        <v>329.5101510581325</v>
      </c>
      <c r="C623" t="n">
        <v>289.3355375801261</v>
      </c>
    </row>
    <row r="624">
      <c r="A624" t="inlineStr">
        <is>
          <t>동해시|뷰티</t>
        </is>
      </c>
      <c r="B624" t="n">
        <v>267.1771739469435</v>
      </c>
      <c r="C624" t="n">
        <v>286.6391481075511</v>
      </c>
    </row>
    <row r="625">
      <c r="A625" t="inlineStr">
        <is>
          <t>동해시|레저용품쇼핑</t>
        </is>
      </c>
      <c r="B625" t="n">
        <v>272.563660122066</v>
      </c>
      <c r="C625" t="n">
        <v>206.79044314007</v>
      </c>
    </row>
    <row r="626">
      <c r="A626" t="inlineStr">
        <is>
          <t>동해시|기타레저</t>
        </is>
      </c>
      <c r="B626" t="n">
        <v>147.5326153303669</v>
      </c>
      <c r="C626" t="n">
        <v>126.3018100823125</v>
      </c>
    </row>
    <row r="627">
      <c r="A627" t="inlineStr">
        <is>
          <t>동해시|문화서비스</t>
        </is>
      </c>
      <c r="B627" t="n">
        <v>91.99556748478948</v>
      </c>
      <c r="C627" t="n">
        <v>117.2058019546403</v>
      </c>
    </row>
    <row r="628">
      <c r="A628" t="inlineStr">
        <is>
          <t>동해시|여행업</t>
        </is>
      </c>
      <c r="B628" t="n">
        <v>7.346620270800965</v>
      </c>
      <c r="C628" t="n">
        <v>3.640294664143582</v>
      </c>
    </row>
    <row r="629">
      <c r="A629" t="inlineStr">
        <is>
          <t>동해시|호텔</t>
        </is>
      </c>
      <c r="B629" t="n">
        <v>247.6107126331139</v>
      </c>
      <c r="C629" t="n">
        <v>245.4709663589668</v>
      </c>
    </row>
    <row r="630">
      <c r="A630" t="inlineStr">
        <is>
          <t>동해시|캠핑장/펜션</t>
        </is>
      </c>
      <c r="B630" t="n">
        <v>39.03668536461638</v>
      </c>
      <c r="C630" t="n">
        <v>52.95506272736361</v>
      </c>
    </row>
    <row r="631">
      <c r="A631" t="inlineStr">
        <is>
          <t>동해시|렌터카</t>
        </is>
      </c>
      <c r="B631" t="n">
        <v>9.407447058366754</v>
      </c>
      <c r="C631" t="n">
        <v>6.051621166173248</v>
      </c>
    </row>
    <row r="632">
      <c r="A632" t="inlineStr">
        <is>
          <t>목포시|일반외식업</t>
        </is>
      </c>
      <c r="B632" t="n">
        <v>5350.167085904233</v>
      </c>
      <c r="C632" t="n">
        <v>5606.782816511643</v>
      </c>
    </row>
    <row r="633">
      <c r="A633" t="inlineStr">
        <is>
          <t>목포시|육상운송</t>
        </is>
      </c>
      <c r="B633" t="n">
        <v>2244.900379552822</v>
      </c>
      <c r="C633" t="n">
        <v>2905.0461635153</v>
      </c>
    </row>
    <row r="634">
      <c r="A634" t="inlineStr">
        <is>
          <t>목포시|기타관광쇼핑</t>
        </is>
      </c>
      <c r="B634" t="n">
        <v>3593.261292226302</v>
      </c>
      <c r="C634" t="n">
        <v>3693.923063720583</v>
      </c>
    </row>
    <row r="635">
      <c r="A635" t="inlineStr">
        <is>
          <t>목포시|대형쇼핑몰</t>
        </is>
      </c>
      <c r="B635" t="n">
        <v>1338.272621069484</v>
      </c>
      <c r="C635" t="n">
        <v>1063.957724896038</v>
      </c>
    </row>
    <row r="636">
      <c r="A636" t="inlineStr">
        <is>
          <t>목포시|제과음료업</t>
        </is>
      </c>
      <c r="B636" t="n">
        <v>818.3695866884437</v>
      </c>
      <c r="C636" t="n">
        <v>970.2116354690074</v>
      </c>
    </row>
    <row r="637">
      <c r="A637" t="inlineStr">
        <is>
          <t>목포시|골프장</t>
        </is>
      </c>
      <c r="B637" t="n">
        <v>47.83519271438371</v>
      </c>
      <c r="C637" t="n">
        <v>41.31642450814232</v>
      </c>
    </row>
    <row r="638">
      <c r="A638" t="inlineStr">
        <is>
          <t>목포시|기타숙박</t>
        </is>
      </c>
      <c r="B638" t="n">
        <v>301.5133883724142</v>
      </c>
      <c r="C638" t="n">
        <v>249.2742993283693</v>
      </c>
    </row>
    <row r="639">
      <c r="A639" t="inlineStr">
        <is>
          <t>목포시|뷰티</t>
        </is>
      </c>
      <c r="B639" t="n">
        <v>313.2384114731746</v>
      </c>
      <c r="C639" t="n">
        <v>325.1048878528048</v>
      </c>
    </row>
    <row r="640">
      <c r="A640" t="inlineStr">
        <is>
          <t>목포시|레저용품쇼핑</t>
        </is>
      </c>
      <c r="B640" t="n">
        <v>214.8758160641556</v>
      </c>
      <c r="C640" t="n">
        <v>180.1560057909866</v>
      </c>
    </row>
    <row r="641">
      <c r="A641" t="inlineStr">
        <is>
          <t>목포시|기타레저</t>
        </is>
      </c>
      <c r="B641" t="n">
        <v>461.7618791811458</v>
      </c>
      <c r="C641" t="n">
        <v>449.6601782504078</v>
      </c>
    </row>
    <row r="642">
      <c r="A642" t="inlineStr">
        <is>
          <t>목포시|문화서비스</t>
        </is>
      </c>
      <c r="B642" t="n">
        <v>75.72888454770934</v>
      </c>
      <c r="C642" t="n">
        <v>98.04365970440644</v>
      </c>
    </row>
    <row r="643">
      <c r="A643" t="inlineStr">
        <is>
          <t>목포시|여행업</t>
        </is>
      </c>
      <c r="B643" t="n">
        <v>10.60084450516756</v>
      </c>
      <c r="C643" t="n">
        <v>11.00744713235091</v>
      </c>
    </row>
    <row r="644">
      <c r="A644" t="inlineStr">
        <is>
          <t>목포시|호텔</t>
        </is>
      </c>
      <c r="B644" t="n">
        <v>61.80128578796052</v>
      </c>
      <c r="C644" t="n">
        <v>38.3521243262823</v>
      </c>
    </row>
    <row r="645">
      <c r="A645" t="inlineStr">
        <is>
          <t>목포시|캠핑장/펜션</t>
        </is>
      </c>
      <c r="B645" t="n">
        <v>6.280302798942697</v>
      </c>
      <c r="C645" t="n">
        <v>4.689967164514264</v>
      </c>
    </row>
    <row r="646">
      <c r="A646" t="inlineStr">
        <is>
          <t>목포시|렌터카</t>
        </is>
      </c>
      <c r="B646" t="n">
        <v>9.73255296681295</v>
      </c>
      <c r="C646" t="n">
        <v>14.05000686144977</v>
      </c>
    </row>
    <row r="647">
      <c r="A647" t="inlineStr">
        <is>
          <t>무안군|일반외식업</t>
        </is>
      </c>
      <c r="B647" t="n">
        <v>3696.931137695527</v>
      </c>
      <c r="C647" t="n">
        <v>3469.467081426532</v>
      </c>
    </row>
    <row r="648">
      <c r="A648" t="inlineStr">
        <is>
          <t>무안군|육상운송</t>
        </is>
      </c>
      <c r="B648" t="n">
        <v>2110.87788028172</v>
      </c>
      <c r="C648" t="n">
        <v>2457.841466665738</v>
      </c>
    </row>
    <row r="649">
      <c r="A649" t="inlineStr">
        <is>
          <t>무안군|기타관광쇼핑</t>
        </is>
      </c>
      <c r="B649" t="n">
        <v>3062.390189350301</v>
      </c>
      <c r="C649" t="n">
        <v>2889.836776243766</v>
      </c>
    </row>
    <row r="650">
      <c r="A650" t="inlineStr">
        <is>
          <t>무안군|대형쇼핑몰</t>
        </is>
      </c>
      <c r="B650" t="n">
        <v>4200.923485509745</v>
      </c>
      <c r="C650" t="n">
        <v>3734.75349482684</v>
      </c>
    </row>
    <row r="651">
      <c r="A651" t="inlineStr">
        <is>
          <t>무안군|제과음료업</t>
        </is>
      </c>
      <c r="B651" t="n">
        <v>668.8823326176455</v>
      </c>
      <c r="C651" t="n">
        <v>697.3561826236187</v>
      </c>
    </row>
    <row r="652">
      <c r="A652" t="inlineStr">
        <is>
          <t>무안군|골프장</t>
        </is>
      </c>
      <c r="B652" t="n">
        <v>803.5661729493255</v>
      </c>
      <c r="C652" t="n">
        <v>616.2728429960347</v>
      </c>
    </row>
    <row r="653">
      <c r="A653" t="inlineStr">
        <is>
          <t>무안군|기타숙박</t>
        </is>
      </c>
      <c r="B653" t="n">
        <v>99.31138471059624</v>
      </c>
      <c r="C653" t="n">
        <v>116.1142814492454</v>
      </c>
    </row>
    <row r="654">
      <c r="A654" t="inlineStr">
        <is>
          <t>무안군|뷰티</t>
        </is>
      </c>
      <c r="B654" t="n">
        <v>453.6919450410665</v>
      </c>
      <c r="C654" t="n">
        <v>421.1781265774687</v>
      </c>
    </row>
    <row r="655">
      <c r="A655" t="inlineStr">
        <is>
          <t>무안군|레저용품쇼핑</t>
        </is>
      </c>
      <c r="B655" t="n">
        <v>48.66383390251005</v>
      </c>
      <c r="C655" t="n">
        <v>51.73677569022931</v>
      </c>
    </row>
    <row r="656">
      <c r="A656" t="inlineStr">
        <is>
          <t>무안군|기타레저</t>
        </is>
      </c>
      <c r="B656" t="n">
        <v>177.7683916721697</v>
      </c>
      <c r="C656" t="n">
        <v>157.1894001605971</v>
      </c>
    </row>
    <row r="657">
      <c r="A657" t="inlineStr">
        <is>
          <t>무안군|문화서비스</t>
        </is>
      </c>
      <c r="B657" t="n">
        <v>17.47945127926135</v>
      </c>
      <c r="C657" t="n">
        <v>34.8721124344215</v>
      </c>
    </row>
    <row r="658">
      <c r="A658" t="inlineStr">
        <is>
          <t>무안군|여행업</t>
        </is>
      </c>
      <c r="B658" t="n">
        <v>0.0351898175596995</v>
      </c>
      <c r="C658" t="n">
        <v>0</v>
      </c>
    </row>
    <row r="659">
      <c r="A659" t="inlineStr">
        <is>
          <t>무안군|호텔</t>
        </is>
      </c>
      <c r="B659" t="n">
        <v>0</v>
      </c>
      <c r="C659" t="n">
        <v>0</v>
      </c>
    </row>
    <row r="660">
      <c r="A660" t="inlineStr">
        <is>
          <t>무안군|캠핑장/펜션</t>
        </is>
      </c>
      <c r="B660" t="n">
        <v>14.54619094945036</v>
      </c>
      <c r="C660" t="n">
        <v>16.03775050447749</v>
      </c>
    </row>
    <row r="661">
      <c r="A661" t="inlineStr">
        <is>
          <t>무안군|렌터카</t>
        </is>
      </c>
      <c r="B661" t="n">
        <v>0</v>
      </c>
      <c r="C661" t="n">
        <v>0</v>
      </c>
    </row>
    <row r="662">
      <c r="A662" t="inlineStr">
        <is>
          <t>무주군|일반외식업</t>
        </is>
      </c>
      <c r="B662" t="n">
        <v>2368.482483890237</v>
      </c>
      <c r="C662" t="n">
        <v>3010.937997219381</v>
      </c>
    </row>
    <row r="663">
      <c r="A663" t="inlineStr">
        <is>
          <t>무주군|육상운송</t>
        </is>
      </c>
      <c r="B663" t="n">
        <v>1570.343891870365</v>
      </c>
      <c r="C663" t="n">
        <v>2128.831216794149</v>
      </c>
    </row>
    <row r="664">
      <c r="A664" t="inlineStr">
        <is>
          <t>무주군|기타관광쇼핑</t>
        </is>
      </c>
      <c r="B664" t="n">
        <v>2084.39651506726</v>
      </c>
      <c r="C664" t="n">
        <v>2149.993142574394</v>
      </c>
    </row>
    <row r="665">
      <c r="A665" t="inlineStr">
        <is>
          <t>무주군|대형쇼핑몰</t>
        </is>
      </c>
      <c r="B665" t="n">
        <v>429.4763906018491</v>
      </c>
      <c r="C665" t="n">
        <v>16.39399809426316</v>
      </c>
    </row>
    <row r="666">
      <c r="A666" t="inlineStr">
        <is>
          <t>무주군|제과음료업</t>
        </is>
      </c>
      <c r="B666" t="n">
        <v>243.562752722262</v>
      </c>
      <c r="C666" t="n">
        <v>296.6029299583445</v>
      </c>
    </row>
    <row r="667">
      <c r="A667" t="inlineStr">
        <is>
          <t>무주군|골프장</t>
        </is>
      </c>
      <c r="B667" t="n">
        <v>750.8959862321207</v>
      </c>
      <c r="C667" t="n">
        <v>593.6978017693054</v>
      </c>
    </row>
    <row r="668">
      <c r="A668" t="inlineStr">
        <is>
          <t>무주군|기타숙박</t>
        </is>
      </c>
      <c r="B668" t="n">
        <v>145.8341600515978</v>
      </c>
      <c r="C668" t="n">
        <v>141.1910765620364</v>
      </c>
    </row>
    <row r="669">
      <c r="A669" t="inlineStr">
        <is>
          <t>무주군|뷰티</t>
        </is>
      </c>
      <c r="B669" t="n">
        <v>19.38339074946794</v>
      </c>
      <c r="C669" t="n">
        <v>42.54974322750787</v>
      </c>
    </row>
    <row r="670">
      <c r="A670" t="inlineStr">
        <is>
          <t>무주군|레저용품쇼핑</t>
        </is>
      </c>
      <c r="B670" t="n">
        <v>268.6422543597374</v>
      </c>
      <c r="C670" t="n">
        <v>347.2634389854954</v>
      </c>
    </row>
    <row r="671">
      <c r="A671" t="inlineStr">
        <is>
          <t>무주군|기타레저</t>
        </is>
      </c>
      <c r="B671" t="n">
        <v>99.08008964359668</v>
      </c>
      <c r="C671" t="n">
        <v>166.935734717129</v>
      </c>
    </row>
    <row r="672">
      <c r="A672" t="inlineStr">
        <is>
          <t>무주군|문화서비스</t>
        </is>
      </c>
      <c r="B672" t="n">
        <v>29.594662019055</v>
      </c>
      <c r="C672" t="n">
        <v>28.2882700373528</v>
      </c>
    </row>
    <row r="673">
      <c r="A673" t="inlineStr">
        <is>
          <t>무주군|여행업</t>
        </is>
      </c>
      <c r="B673" t="n">
        <v>2.166839594081773</v>
      </c>
      <c r="C673" t="n">
        <v>0</v>
      </c>
    </row>
    <row r="674">
      <c r="A674" t="inlineStr">
        <is>
          <t>무주군|호텔</t>
        </is>
      </c>
      <c r="B674" t="n">
        <v>0</v>
      </c>
      <c r="C674" t="n">
        <v>0</v>
      </c>
    </row>
    <row r="675">
      <c r="A675" t="inlineStr">
        <is>
          <t>무주군|캠핑장/펜션</t>
        </is>
      </c>
      <c r="B675" t="n">
        <v>62.47468037528688</v>
      </c>
      <c r="C675" t="n">
        <v>80.7750952644322</v>
      </c>
    </row>
    <row r="676">
      <c r="A676" t="inlineStr">
        <is>
          <t>무주군|렌터카</t>
        </is>
      </c>
      <c r="B676" t="n">
        <v>0</v>
      </c>
      <c r="C676" t="n">
        <v>0</v>
      </c>
    </row>
    <row r="677">
      <c r="A677" t="inlineStr">
        <is>
          <t>문경시|일반외식업</t>
        </is>
      </c>
      <c r="B677" t="n">
        <v>4130.118804952452</v>
      </c>
      <c r="C677" t="n">
        <v>4380.993532287735</v>
      </c>
    </row>
    <row r="678">
      <c r="A678" t="inlineStr">
        <is>
          <t>문경시|육상운송</t>
        </is>
      </c>
      <c r="B678" t="n">
        <v>8889.500092797394</v>
      </c>
      <c r="C678" t="n">
        <v>9181.295707479949</v>
      </c>
    </row>
    <row r="679">
      <c r="A679" t="inlineStr">
        <is>
          <t>문경시|기타관광쇼핑</t>
        </is>
      </c>
      <c r="B679" t="n">
        <v>3802.460709697892</v>
      </c>
      <c r="C679" t="n">
        <v>3549.25912585697</v>
      </c>
    </row>
    <row r="680">
      <c r="A680" t="inlineStr">
        <is>
          <t>문경시|대형쇼핑몰</t>
        </is>
      </c>
      <c r="B680" t="n">
        <v>773.8375358384391</v>
      </c>
      <c r="C680" t="n">
        <v>333.2706957995547</v>
      </c>
    </row>
    <row r="681">
      <c r="A681" t="inlineStr">
        <is>
          <t>문경시|제과음료업</t>
        </is>
      </c>
      <c r="B681" t="n">
        <v>595.8172735740027</v>
      </c>
      <c r="C681" t="n">
        <v>607.517530364135</v>
      </c>
    </row>
    <row r="682">
      <c r="A682" t="inlineStr">
        <is>
          <t>문경시|골프장</t>
        </is>
      </c>
      <c r="B682" t="n">
        <v>696.3799301026315</v>
      </c>
      <c r="C682" t="n">
        <v>487.8823251704165</v>
      </c>
    </row>
    <row r="683">
      <c r="A683" t="inlineStr">
        <is>
          <t>문경시|기타숙박</t>
        </is>
      </c>
      <c r="B683" t="n">
        <v>175.0293144037128</v>
      </c>
      <c r="C683" t="n">
        <v>177.1104368955763</v>
      </c>
    </row>
    <row r="684">
      <c r="A684" t="inlineStr">
        <is>
          <t>문경시|뷰티</t>
        </is>
      </c>
      <c r="B684" t="n">
        <v>120.5051664359472</v>
      </c>
      <c r="C684" t="n">
        <v>147.9534387272965</v>
      </c>
    </row>
    <row r="685">
      <c r="A685" t="inlineStr">
        <is>
          <t>문경시|레저용품쇼핑</t>
        </is>
      </c>
      <c r="B685" t="n">
        <v>85.55419617811899</v>
      </c>
      <c r="C685" t="n">
        <v>81.6595101858893</v>
      </c>
    </row>
    <row r="686">
      <c r="A686" t="inlineStr">
        <is>
          <t>문경시|기타레저</t>
        </is>
      </c>
      <c r="B686" t="n">
        <v>154.9097822168762</v>
      </c>
      <c r="C686" t="n">
        <v>126.0183690065899</v>
      </c>
    </row>
    <row r="687">
      <c r="A687" t="inlineStr">
        <is>
          <t>문경시|문화서비스</t>
        </is>
      </c>
      <c r="B687" t="n">
        <v>13.32839175901996</v>
      </c>
      <c r="C687" t="n">
        <v>7.049288326839882</v>
      </c>
    </row>
    <row r="688">
      <c r="A688" t="inlineStr">
        <is>
          <t>문경시|여행업</t>
        </is>
      </c>
      <c r="B688" t="n">
        <v>0</v>
      </c>
      <c r="C688" t="n">
        <v>0</v>
      </c>
    </row>
    <row r="689">
      <c r="A689" t="inlineStr">
        <is>
          <t>문경시|호텔</t>
        </is>
      </c>
      <c r="B689" t="n">
        <v>16.00258546825679</v>
      </c>
      <c r="C689" t="n">
        <v>9.211993760030966</v>
      </c>
    </row>
    <row r="690">
      <c r="A690" t="inlineStr">
        <is>
          <t>문경시|캠핑장/펜션</t>
        </is>
      </c>
      <c r="B690" t="n">
        <v>32.99686717714044</v>
      </c>
      <c r="C690" t="n">
        <v>26.97902025448596</v>
      </c>
    </row>
    <row r="691">
      <c r="A691" t="inlineStr">
        <is>
          <t>문경시|렌터카</t>
        </is>
      </c>
      <c r="B691" t="n">
        <v>0.5917887665576196</v>
      </c>
      <c r="C691" t="n">
        <v>2.000694958957347</v>
      </c>
    </row>
    <row r="692">
      <c r="A692" t="inlineStr">
        <is>
          <t>밀양시|일반외식업</t>
        </is>
      </c>
      <c r="B692" t="n">
        <v>2640.500673083608</v>
      </c>
      <c r="C692" t="n">
        <v>2836.907358897771</v>
      </c>
    </row>
    <row r="693">
      <c r="A693" t="inlineStr">
        <is>
          <t>밀양시|육상운송</t>
        </is>
      </c>
      <c r="B693" t="n">
        <v>1734.640836424883</v>
      </c>
      <c r="C693" t="n">
        <v>2977.234779216323</v>
      </c>
    </row>
    <row r="694">
      <c r="A694" t="inlineStr">
        <is>
          <t>밀양시|기타관광쇼핑</t>
        </is>
      </c>
      <c r="B694" t="n">
        <v>2312.190120839048</v>
      </c>
      <c r="C694" t="n">
        <v>2472.820491402813</v>
      </c>
    </row>
    <row r="695">
      <c r="A695" t="inlineStr">
        <is>
          <t>밀양시|대형쇼핑몰</t>
        </is>
      </c>
      <c r="B695" t="n">
        <v>288.0342601136342</v>
      </c>
      <c r="C695" t="n">
        <v>73.0739461894067</v>
      </c>
    </row>
    <row r="696">
      <c r="A696" t="inlineStr">
        <is>
          <t>밀양시|제과음료업</t>
        </is>
      </c>
      <c r="B696" t="n">
        <v>429.1893529549318</v>
      </c>
      <c r="C696" t="n">
        <v>502.5261276009838</v>
      </c>
    </row>
    <row r="697">
      <c r="A697" t="inlineStr">
        <is>
          <t>밀양시|골프장</t>
        </is>
      </c>
      <c r="B697" t="n">
        <v>1366.359822438649</v>
      </c>
      <c r="C697" t="n">
        <v>1215.546272627778</v>
      </c>
    </row>
    <row r="698">
      <c r="A698" t="inlineStr">
        <is>
          <t>밀양시|기타숙박</t>
        </is>
      </c>
      <c r="B698" t="n">
        <v>166.0933540103775</v>
      </c>
      <c r="C698" t="n">
        <v>174.5704726617093</v>
      </c>
    </row>
    <row r="699">
      <c r="A699" t="inlineStr">
        <is>
          <t>밀양시|뷰티</t>
        </is>
      </c>
      <c r="B699" t="n">
        <v>76.77675902342837</v>
      </c>
      <c r="C699" t="n">
        <v>85.12935980869928</v>
      </c>
    </row>
    <row r="700">
      <c r="A700" t="inlineStr">
        <is>
          <t>밀양시|레저용품쇼핑</t>
        </is>
      </c>
      <c r="B700" t="n">
        <v>29.70277670688315</v>
      </c>
      <c r="C700" t="n">
        <v>26.3223256252143</v>
      </c>
    </row>
    <row r="701">
      <c r="A701" t="inlineStr">
        <is>
          <t>밀양시|기타레저</t>
        </is>
      </c>
      <c r="B701" t="n">
        <v>153.3067404741289</v>
      </c>
      <c r="C701" t="n">
        <v>118.8110932323492</v>
      </c>
    </row>
    <row r="702">
      <c r="A702" t="inlineStr">
        <is>
          <t>밀양시|문화서비스</t>
        </is>
      </c>
      <c r="B702" t="n">
        <v>24.31050405430173</v>
      </c>
      <c r="C702" t="n">
        <v>29.71160255733551</v>
      </c>
    </row>
    <row r="703">
      <c r="A703" t="inlineStr">
        <is>
          <t>밀양시|여행업</t>
        </is>
      </c>
      <c r="B703" t="n">
        <v>0</v>
      </c>
      <c r="C703" t="n">
        <v>0</v>
      </c>
    </row>
    <row r="704">
      <c r="A704" t="inlineStr">
        <is>
          <t>밀양시|호텔</t>
        </is>
      </c>
      <c r="B704" t="n">
        <v>0</v>
      </c>
      <c r="C704" t="n">
        <v>0</v>
      </c>
    </row>
    <row r="705">
      <c r="A705" t="inlineStr">
        <is>
          <t>밀양시|캠핑장/펜션</t>
        </is>
      </c>
      <c r="B705" t="n">
        <v>9.064409835236717</v>
      </c>
      <c r="C705" t="n">
        <v>24.72430368498702</v>
      </c>
    </row>
    <row r="706">
      <c r="A706" t="inlineStr">
        <is>
          <t>밀양시|렌터카</t>
        </is>
      </c>
      <c r="B706" t="n">
        <v>0.9031723410037478</v>
      </c>
      <c r="C706" t="n">
        <v>0.3003388218384527</v>
      </c>
    </row>
    <row r="707">
      <c r="A707" t="inlineStr">
        <is>
          <t>보령시|일반외식업</t>
        </is>
      </c>
      <c r="B707" t="n">
        <v>5473.849449829007</v>
      </c>
      <c r="C707" t="n">
        <v>5962.162555013</v>
      </c>
    </row>
    <row r="708">
      <c r="A708" t="inlineStr">
        <is>
          <t>보령시|육상운송</t>
        </is>
      </c>
      <c r="B708" t="n">
        <v>1804.173463439274</v>
      </c>
      <c r="C708" t="n">
        <v>1966.754842186642</v>
      </c>
    </row>
    <row r="709">
      <c r="A709" t="inlineStr">
        <is>
          <t>보령시|기타관광쇼핑</t>
        </is>
      </c>
      <c r="B709" t="n">
        <v>4228.852018619841</v>
      </c>
      <c r="C709" t="n">
        <v>4494.170321112856</v>
      </c>
    </row>
    <row r="710">
      <c r="A710" t="inlineStr">
        <is>
          <t>보령시|대형쇼핑몰</t>
        </is>
      </c>
      <c r="B710" t="n">
        <v>702.9888789520026</v>
      </c>
      <c r="C710" t="n">
        <v>480.8982752770575</v>
      </c>
    </row>
    <row r="711">
      <c r="A711" t="inlineStr">
        <is>
          <t>보령시|제과음료업</t>
        </is>
      </c>
      <c r="B711" t="n">
        <v>502.3008408681648</v>
      </c>
      <c r="C711" t="n">
        <v>654.9341370831966</v>
      </c>
    </row>
    <row r="712">
      <c r="A712" t="inlineStr">
        <is>
          <t>보령시|골프장</t>
        </is>
      </c>
      <c r="B712" t="n">
        <v>119.0374213145636</v>
      </c>
      <c r="C712" t="n">
        <v>100.8053057821114</v>
      </c>
    </row>
    <row r="713">
      <c r="A713" t="inlineStr">
        <is>
          <t>보령시|기타숙박</t>
        </is>
      </c>
      <c r="B713" t="n">
        <v>394.4076472124727</v>
      </c>
      <c r="C713" t="n">
        <v>395.0413070276608</v>
      </c>
    </row>
    <row r="714">
      <c r="A714" t="inlineStr">
        <is>
          <t>보령시|뷰티</t>
        </is>
      </c>
      <c r="B714" t="n">
        <v>74.28112777701858</v>
      </c>
      <c r="C714" t="n">
        <v>85.99734993577255</v>
      </c>
    </row>
    <row r="715">
      <c r="A715" t="inlineStr">
        <is>
          <t>보령시|레저용품쇼핑</t>
        </is>
      </c>
      <c r="B715" t="n">
        <v>124.2876146225607</v>
      </c>
      <c r="C715" t="n">
        <v>121.0830870255651</v>
      </c>
    </row>
    <row r="716">
      <c r="A716" t="inlineStr">
        <is>
          <t>보령시|기타레저</t>
        </is>
      </c>
      <c r="B716" t="n">
        <v>207.007868976099</v>
      </c>
      <c r="C716" t="n">
        <v>287.4122647178071</v>
      </c>
    </row>
    <row r="717">
      <c r="A717" t="inlineStr">
        <is>
          <t>보령시|문화서비스</t>
        </is>
      </c>
      <c r="B717" t="n">
        <v>38.07319929492314</v>
      </c>
      <c r="C717" t="n">
        <v>35.41640619567462</v>
      </c>
    </row>
    <row r="718">
      <c r="A718" t="inlineStr">
        <is>
          <t>보령시|여행업</t>
        </is>
      </c>
      <c r="B718" t="n">
        <v>0.0025082469429659</v>
      </c>
      <c r="C718" t="n">
        <v>0</v>
      </c>
    </row>
    <row r="719">
      <c r="A719" t="inlineStr">
        <is>
          <t>보령시|호텔</t>
        </is>
      </c>
      <c r="B719" t="n">
        <v>0.07542039083676839</v>
      </c>
      <c r="C719" t="n">
        <v>0</v>
      </c>
    </row>
    <row r="720">
      <c r="A720" t="inlineStr">
        <is>
          <t>보령시|캠핑장/펜션</t>
        </is>
      </c>
      <c r="B720" t="n">
        <v>67.66575620185679</v>
      </c>
      <c r="C720" t="n">
        <v>87.7955267886036</v>
      </c>
    </row>
    <row r="721">
      <c r="A721" t="inlineStr">
        <is>
          <t>보령시|렌터카</t>
        </is>
      </c>
      <c r="B721" t="n">
        <v>3.93440155822679</v>
      </c>
      <c r="C721" t="n">
        <v>4.048907967459019</v>
      </c>
    </row>
    <row r="722">
      <c r="A722" t="inlineStr">
        <is>
          <t>보성군|일반외식업</t>
        </is>
      </c>
      <c r="B722" t="n">
        <v>3221.609871697078</v>
      </c>
      <c r="C722" t="n">
        <v>3279.867421047973</v>
      </c>
    </row>
    <row r="723">
      <c r="A723" t="inlineStr">
        <is>
          <t>보성군|육상운송</t>
        </is>
      </c>
      <c r="B723" t="n">
        <v>5237.795795229566</v>
      </c>
      <c r="C723" t="n">
        <v>5034.544590715298</v>
      </c>
    </row>
    <row r="724">
      <c r="A724" t="inlineStr">
        <is>
          <t>보성군|기타관광쇼핑</t>
        </is>
      </c>
      <c r="B724" t="n">
        <v>3057.801880404878</v>
      </c>
      <c r="C724" t="n">
        <v>3136.591890957611</v>
      </c>
    </row>
    <row r="725">
      <c r="A725" t="inlineStr">
        <is>
          <t>보성군|대형쇼핑몰</t>
        </is>
      </c>
      <c r="B725" t="n">
        <v>4.088209330030769</v>
      </c>
      <c r="C725" t="n">
        <v>3.900007180872827</v>
      </c>
    </row>
    <row r="726">
      <c r="A726" t="inlineStr">
        <is>
          <t>보성군|제과음료업</t>
        </is>
      </c>
      <c r="B726" t="n">
        <v>569.3326448228871</v>
      </c>
      <c r="C726" t="n">
        <v>586.3282861260527</v>
      </c>
    </row>
    <row r="727">
      <c r="A727" t="inlineStr">
        <is>
          <t>보성군|골프장</t>
        </is>
      </c>
      <c r="B727" t="n">
        <v>16.46361322282884</v>
      </c>
      <c r="C727" t="n">
        <v>16.30705245210107</v>
      </c>
    </row>
    <row r="728">
      <c r="A728" t="inlineStr">
        <is>
          <t>보성군|기타숙박</t>
        </is>
      </c>
      <c r="B728" t="n">
        <v>110.8251840551265</v>
      </c>
      <c r="C728" t="n">
        <v>111.7984662991618</v>
      </c>
    </row>
    <row r="729">
      <c r="A729" t="inlineStr">
        <is>
          <t>보성군|뷰티</t>
        </is>
      </c>
      <c r="B729" t="n">
        <v>29.55895334984616</v>
      </c>
      <c r="C729" t="n">
        <v>33.47852334535155</v>
      </c>
    </row>
    <row r="730">
      <c r="A730" t="inlineStr">
        <is>
          <t>보성군|레저용품쇼핑</t>
        </is>
      </c>
      <c r="B730" t="n">
        <v>27.1060277518277</v>
      </c>
      <c r="C730" t="n">
        <v>23.71984242159071</v>
      </c>
    </row>
    <row r="731">
      <c r="A731" t="inlineStr">
        <is>
          <t>보성군|기타레저</t>
        </is>
      </c>
      <c r="B731" t="n">
        <v>74.76323525630588</v>
      </c>
      <c r="C731" t="n">
        <v>77.15263362685847</v>
      </c>
    </row>
    <row r="732">
      <c r="A732" t="inlineStr">
        <is>
          <t>보성군|문화서비스</t>
        </is>
      </c>
      <c r="B732" t="n">
        <v>58.55888478449051</v>
      </c>
      <c r="C732" t="n">
        <v>70.52577348855152</v>
      </c>
    </row>
    <row r="733">
      <c r="A733" t="inlineStr">
        <is>
          <t>보성군|여행업</t>
        </is>
      </c>
      <c r="B733" t="n">
        <v>0</v>
      </c>
      <c r="C733" t="n">
        <v>4.160522567145335</v>
      </c>
    </row>
    <row r="734">
      <c r="A734" t="inlineStr">
        <is>
          <t>보성군|호텔</t>
        </is>
      </c>
      <c r="B734" t="n">
        <v>520.672668992175</v>
      </c>
      <c r="C734" t="n">
        <v>371.050937437898</v>
      </c>
    </row>
    <row r="735">
      <c r="A735" t="inlineStr">
        <is>
          <t>보성군|캠핑장/펜션</t>
        </is>
      </c>
      <c r="B735" t="n">
        <v>8.172776125543166</v>
      </c>
      <c r="C735" t="n">
        <v>11.31217091145316</v>
      </c>
    </row>
    <row r="736">
      <c r="A736" t="inlineStr">
        <is>
          <t>보성군|렌터카</t>
        </is>
      </c>
      <c r="B736" t="n">
        <v>2.315794886738603</v>
      </c>
      <c r="C736" t="n">
        <v>1.941131872554537</v>
      </c>
    </row>
    <row r="737">
      <c r="A737" t="inlineStr">
        <is>
          <t>보은군|일반외식업</t>
        </is>
      </c>
      <c r="B737" t="n">
        <v>2469.719506586696</v>
      </c>
      <c r="C737" t="n">
        <v>2520.680328855334</v>
      </c>
    </row>
    <row r="738">
      <c r="A738" t="inlineStr">
        <is>
          <t>보은군|육상운송</t>
        </is>
      </c>
      <c r="B738" t="n">
        <v>3606.249629443275</v>
      </c>
      <c r="C738" t="n">
        <v>4324.158483080148</v>
      </c>
    </row>
    <row r="739">
      <c r="A739" t="inlineStr">
        <is>
          <t>보은군|기타관광쇼핑</t>
        </is>
      </c>
      <c r="B739" t="n">
        <v>2512.791417826142</v>
      </c>
      <c r="C739" t="n">
        <v>2402.900118218618</v>
      </c>
    </row>
    <row r="740">
      <c r="A740" t="inlineStr">
        <is>
          <t>보은군|대형쇼핑몰</t>
        </is>
      </c>
      <c r="B740" t="n">
        <v>0</v>
      </c>
      <c r="C740" t="n">
        <v>0</v>
      </c>
    </row>
    <row r="741">
      <c r="A741" t="inlineStr">
        <is>
          <t>보은군|제과음료업</t>
        </is>
      </c>
      <c r="B741" t="n">
        <v>290.6060064641117</v>
      </c>
      <c r="C741" t="n">
        <v>289.8148201989787</v>
      </c>
    </row>
    <row r="742">
      <c r="A742" t="inlineStr">
        <is>
          <t>보은군|골프장</t>
        </is>
      </c>
      <c r="B742" t="n">
        <v>1692.476977410862</v>
      </c>
      <c r="C742" t="n">
        <v>1156.376501542974</v>
      </c>
    </row>
    <row r="743">
      <c r="A743" t="inlineStr">
        <is>
          <t>보은군|기타숙박</t>
        </is>
      </c>
      <c r="B743" t="n">
        <v>103.4670488942587</v>
      </c>
      <c r="C743" t="n">
        <v>138.7568349268794</v>
      </c>
    </row>
    <row r="744">
      <c r="A744" t="inlineStr">
        <is>
          <t>보은군|뷰티</t>
        </is>
      </c>
      <c r="B744" t="n">
        <v>34.24545036462781</v>
      </c>
      <c r="C744" t="n">
        <v>30.91252121776631</v>
      </c>
    </row>
    <row r="745">
      <c r="A745" t="inlineStr">
        <is>
          <t>보은군|레저용품쇼핑</t>
        </is>
      </c>
      <c r="B745" t="n">
        <v>17.64210549930215</v>
      </c>
      <c r="C745" t="n">
        <v>41.20753208898061</v>
      </c>
    </row>
    <row r="746">
      <c r="A746" t="inlineStr">
        <is>
          <t>보은군|기타레저</t>
        </is>
      </c>
      <c r="B746" t="n">
        <v>51.1560568598262</v>
      </c>
      <c r="C746" t="n">
        <v>71.07936294807526</v>
      </c>
    </row>
    <row r="747">
      <c r="A747" t="inlineStr">
        <is>
          <t>보은군|문화서비스</t>
        </is>
      </c>
      <c r="B747" t="n">
        <v>4.923797513384108</v>
      </c>
      <c r="C747" t="n">
        <v>6.440086560909549</v>
      </c>
    </row>
    <row r="748">
      <c r="A748" t="inlineStr">
        <is>
          <t>보은군|여행업</t>
        </is>
      </c>
      <c r="B748" t="n">
        <v>0.5155745992779552</v>
      </c>
      <c r="C748" t="n">
        <v>0</v>
      </c>
    </row>
    <row r="749">
      <c r="A749" t="inlineStr">
        <is>
          <t>보은군|호텔</t>
        </is>
      </c>
      <c r="B749" t="n">
        <v>40.22683679960773</v>
      </c>
      <c r="C749" t="n">
        <v>38.0842275499601</v>
      </c>
    </row>
    <row r="750">
      <c r="A750" t="inlineStr">
        <is>
          <t>보은군|캠핑장/펜션</t>
        </is>
      </c>
      <c r="B750" t="n">
        <v>18.72152722249908</v>
      </c>
      <c r="C750" t="n">
        <v>28.46127780776268</v>
      </c>
    </row>
    <row r="751">
      <c r="A751" t="inlineStr">
        <is>
          <t>보은군|렌터카</t>
        </is>
      </c>
      <c r="B751" t="n">
        <v>0</v>
      </c>
      <c r="C751" t="n">
        <v>0.07541745233854889</v>
      </c>
    </row>
    <row r="752">
      <c r="A752" t="inlineStr">
        <is>
          <t>봉화군|일반외식업</t>
        </is>
      </c>
      <c r="B752" t="n">
        <v>2224.818636825612</v>
      </c>
      <c r="C752" t="n">
        <v>2524.824900709027</v>
      </c>
    </row>
    <row r="753">
      <c r="A753" t="inlineStr">
        <is>
          <t>봉화군|육상운송</t>
        </is>
      </c>
      <c r="B753" t="n">
        <v>2895.513797346395</v>
      </c>
      <c r="C753" t="n">
        <v>3691.145163635109</v>
      </c>
    </row>
    <row r="754">
      <c r="A754" t="inlineStr">
        <is>
          <t>봉화군|기타관광쇼핑</t>
        </is>
      </c>
      <c r="B754" t="n">
        <v>2459.402932208699</v>
      </c>
      <c r="C754" t="n">
        <v>2496.17506543612</v>
      </c>
    </row>
    <row r="755">
      <c r="A755" t="inlineStr">
        <is>
          <t>봉화군|대형쇼핑몰</t>
        </is>
      </c>
      <c r="B755" t="n">
        <v>0.4235882484328556</v>
      </c>
      <c r="C755" t="n">
        <v>108.025857141814</v>
      </c>
    </row>
    <row r="756">
      <c r="A756" t="inlineStr">
        <is>
          <t>봉화군|제과음료업</t>
        </is>
      </c>
      <c r="B756" t="n">
        <v>260.171734967243</v>
      </c>
      <c r="C756" t="n">
        <v>357.8129366695189</v>
      </c>
    </row>
    <row r="757">
      <c r="A757" t="inlineStr">
        <is>
          <t>봉화군|골프장</t>
        </is>
      </c>
      <c r="B757" t="n">
        <v>2.111663413209345</v>
      </c>
      <c r="C757" t="n">
        <v>12.19139807930134</v>
      </c>
    </row>
    <row r="758">
      <c r="A758" t="inlineStr">
        <is>
          <t>봉화군|기타숙박</t>
        </is>
      </c>
      <c r="B758" t="n">
        <v>79.38843372793343</v>
      </c>
      <c r="C758" t="n">
        <v>78.28868365029663</v>
      </c>
    </row>
    <row r="759">
      <c r="A759" t="inlineStr">
        <is>
          <t>봉화군|뷰티</t>
        </is>
      </c>
      <c r="B759" t="n">
        <v>12.94323124482079</v>
      </c>
      <c r="C759" t="n">
        <v>15.33126973621759</v>
      </c>
    </row>
    <row r="760">
      <c r="A760" t="inlineStr">
        <is>
          <t>봉화군|레저용품쇼핑</t>
        </is>
      </c>
      <c r="B760" t="n">
        <v>4.328397858401255</v>
      </c>
      <c r="C760" t="n">
        <v>3.125267602698033</v>
      </c>
    </row>
    <row r="761">
      <c r="A761" t="inlineStr">
        <is>
          <t>봉화군|기타레저</t>
        </is>
      </c>
      <c r="B761" t="n">
        <v>23.28116347334434</v>
      </c>
      <c r="C761" t="n">
        <v>33.76158615960505</v>
      </c>
    </row>
    <row r="762">
      <c r="A762" t="inlineStr">
        <is>
          <t>봉화군|문화서비스</t>
        </is>
      </c>
      <c r="B762" t="n">
        <v>0.2573909871522578</v>
      </c>
      <c r="C762" t="n">
        <v>0.6545271572345498</v>
      </c>
    </row>
    <row r="763">
      <c r="A763" t="inlineStr">
        <is>
          <t>봉화군|여행업</t>
        </is>
      </c>
      <c r="B763" t="n">
        <v>0</v>
      </c>
      <c r="C763" t="n">
        <v>0</v>
      </c>
    </row>
    <row r="764">
      <c r="A764" t="inlineStr">
        <is>
          <t>봉화군|호텔</t>
        </is>
      </c>
      <c r="B764" t="n">
        <v>29.99976210332382</v>
      </c>
      <c r="C764" t="n">
        <v>40.69784809261095</v>
      </c>
    </row>
    <row r="765">
      <c r="A765" t="inlineStr">
        <is>
          <t>봉화군|캠핑장/펜션</t>
        </is>
      </c>
      <c r="B765" t="n">
        <v>14.89101028110136</v>
      </c>
      <c r="C765" t="n">
        <v>27.13731993035194</v>
      </c>
    </row>
    <row r="766">
      <c r="A766" t="inlineStr">
        <is>
          <t>봉화군|렌터카</t>
        </is>
      </c>
      <c r="B766" t="n">
        <v>0</v>
      </c>
      <c r="C766" t="n">
        <v>0</v>
      </c>
    </row>
    <row r="767">
      <c r="A767" t="inlineStr">
        <is>
          <t>부안군|일반외식업</t>
        </is>
      </c>
      <c r="B767" t="n">
        <v>3403.318654075173</v>
      </c>
      <c r="C767" t="n">
        <v>3808.261442871424</v>
      </c>
    </row>
    <row r="768">
      <c r="A768" t="inlineStr">
        <is>
          <t>부안군|육상운송</t>
        </is>
      </c>
      <c r="B768" t="n">
        <v>4606.316313624497</v>
      </c>
      <c r="C768" t="n">
        <v>5055.104051302792</v>
      </c>
    </row>
    <row r="769">
      <c r="A769" t="inlineStr">
        <is>
          <t>부안군|기타관광쇼핑</t>
        </is>
      </c>
      <c r="B769" t="n">
        <v>3916.781597330461</v>
      </c>
      <c r="C769" t="n">
        <v>4259.387198297</v>
      </c>
    </row>
    <row r="770">
      <c r="A770" t="inlineStr">
        <is>
          <t>부안군|대형쇼핑몰</t>
        </is>
      </c>
      <c r="B770" t="n">
        <v>1.159081731610923</v>
      </c>
      <c r="C770" t="n">
        <v>0</v>
      </c>
    </row>
    <row r="771">
      <c r="A771" t="inlineStr">
        <is>
          <t>부안군|제과음료업</t>
        </is>
      </c>
      <c r="B771" t="n">
        <v>481.9155390851744</v>
      </c>
      <c r="C771" t="n">
        <v>547.4666040613124</v>
      </c>
    </row>
    <row r="772">
      <c r="A772" t="inlineStr">
        <is>
          <t>부안군|골프장</t>
        </is>
      </c>
      <c r="B772" t="n">
        <v>9.338489108737262</v>
      </c>
      <c r="C772" t="n">
        <v>11.27204364343563</v>
      </c>
    </row>
    <row r="773">
      <c r="A773" t="inlineStr">
        <is>
          <t>부안군|기타숙박</t>
        </is>
      </c>
      <c r="B773" t="n">
        <v>245.825179683328</v>
      </c>
      <c r="C773" t="n">
        <v>233.3867970739556</v>
      </c>
    </row>
    <row r="774">
      <c r="A774" t="inlineStr">
        <is>
          <t>부안군|뷰티</t>
        </is>
      </c>
      <c r="B774" t="n">
        <v>63.53263478558967</v>
      </c>
      <c r="C774" t="n">
        <v>75.01918968904374</v>
      </c>
    </row>
    <row r="775">
      <c r="A775" t="inlineStr">
        <is>
          <t>부안군|레저용품쇼핑</t>
        </is>
      </c>
      <c r="B775" t="n">
        <v>42.32620445527265</v>
      </c>
      <c r="C775" t="n">
        <v>46.98565438624563</v>
      </c>
    </row>
    <row r="776">
      <c r="A776" t="inlineStr">
        <is>
          <t>부안군|기타레저</t>
        </is>
      </c>
      <c r="B776" t="n">
        <v>92.05205706582382</v>
      </c>
      <c r="C776" t="n">
        <v>82.11282991180792</v>
      </c>
    </row>
    <row r="777">
      <c r="A777" t="inlineStr">
        <is>
          <t>부안군|문화서비스</t>
        </is>
      </c>
      <c r="B777" t="n">
        <v>18.51041062138217</v>
      </c>
      <c r="C777" t="n">
        <v>18.7051695195361</v>
      </c>
    </row>
    <row r="778">
      <c r="A778" t="inlineStr">
        <is>
          <t>부안군|여행업</t>
        </is>
      </c>
      <c r="B778" t="n">
        <v>0</v>
      </c>
      <c r="C778" t="n">
        <v>0</v>
      </c>
    </row>
    <row r="779">
      <c r="A779" t="inlineStr">
        <is>
          <t>부안군|호텔</t>
        </is>
      </c>
      <c r="B779" t="n">
        <v>0</v>
      </c>
      <c r="C779" t="n">
        <v>0.2008915103247736</v>
      </c>
    </row>
    <row r="780">
      <c r="A780" t="inlineStr">
        <is>
          <t>부안군|캠핑장/펜션</t>
        </is>
      </c>
      <c r="B780" t="n">
        <v>23.63998877428243</v>
      </c>
      <c r="C780" t="n">
        <v>28.93551718504376</v>
      </c>
    </row>
    <row r="781">
      <c r="A781" t="inlineStr">
        <is>
          <t>부안군|렌터카</t>
        </is>
      </c>
      <c r="B781" t="n">
        <v>0</v>
      </c>
      <c r="C781" t="n">
        <v>0</v>
      </c>
    </row>
    <row r="782">
      <c r="A782" t="inlineStr">
        <is>
          <t>부여군|일반외식업</t>
        </is>
      </c>
      <c r="B782" t="n">
        <v>3089.423962242253</v>
      </c>
      <c r="C782" t="n">
        <v>3525.37865843749</v>
      </c>
    </row>
    <row r="783">
      <c r="A783" t="inlineStr">
        <is>
          <t>부여군|육상운송</t>
        </is>
      </c>
      <c r="B783" t="n">
        <v>3219.144260899842</v>
      </c>
      <c r="C783" t="n">
        <v>5367.100680151651</v>
      </c>
    </row>
    <row r="784">
      <c r="A784" t="inlineStr">
        <is>
          <t>부여군|기타관광쇼핑</t>
        </is>
      </c>
      <c r="B784" t="n">
        <v>2355.020000773724</v>
      </c>
      <c r="C784" t="n">
        <v>2149.036579801207</v>
      </c>
    </row>
    <row r="785">
      <c r="A785" t="inlineStr">
        <is>
          <t>부여군|대형쇼핑몰</t>
        </is>
      </c>
      <c r="B785" t="n">
        <v>4664.366435838911</v>
      </c>
      <c r="C785" t="n">
        <v>4417.119796188197</v>
      </c>
    </row>
    <row r="786">
      <c r="A786" t="inlineStr">
        <is>
          <t>부여군|제과음료업</t>
        </is>
      </c>
      <c r="B786" t="n">
        <v>368.3449263027583</v>
      </c>
      <c r="C786" t="n">
        <v>324.7072802653998</v>
      </c>
    </row>
    <row r="787">
      <c r="A787" t="inlineStr">
        <is>
          <t>부여군|골프장</t>
        </is>
      </c>
      <c r="B787" t="n">
        <v>1309.681921931216</v>
      </c>
      <c r="C787" t="n">
        <v>1071.515476377907</v>
      </c>
    </row>
    <row r="788">
      <c r="A788" t="inlineStr">
        <is>
          <t>부여군|기타숙박</t>
        </is>
      </c>
      <c r="B788" t="n">
        <v>80.78935355332895</v>
      </c>
      <c r="C788" t="n">
        <v>88.94225087424319</v>
      </c>
    </row>
    <row r="789">
      <c r="A789" t="inlineStr">
        <is>
          <t>부여군|뷰티</t>
        </is>
      </c>
      <c r="B789" t="n">
        <v>62.79159735386282</v>
      </c>
      <c r="C789" t="n">
        <v>63.25638711316066</v>
      </c>
    </row>
    <row r="790">
      <c r="A790" t="inlineStr">
        <is>
          <t>부여군|레저용품쇼핑</t>
        </is>
      </c>
      <c r="B790" t="n">
        <v>14.54075592866262</v>
      </c>
      <c r="C790" t="n">
        <v>10.96457931298981</v>
      </c>
    </row>
    <row r="791">
      <c r="A791" t="inlineStr">
        <is>
          <t>부여군|기타레저</t>
        </is>
      </c>
      <c r="B791" t="n">
        <v>38.3603234167666</v>
      </c>
      <c r="C791" t="n">
        <v>33.80954498491482</v>
      </c>
    </row>
    <row r="792">
      <c r="A792" t="inlineStr">
        <is>
          <t>부여군|문화서비스</t>
        </is>
      </c>
      <c r="B792" t="n">
        <v>7.785678362799334</v>
      </c>
      <c r="C792" t="n">
        <v>6.860941149982834</v>
      </c>
    </row>
    <row r="793">
      <c r="A793" t="inlineStr">
        <is>
          <t>부여군|여행업</t>
        </is>
      </c>
      <c r="B793" t="n">
        <v>0</v>
      </c>
      <c r="C793" t="n">
        <v>0.0036055395509661</v>
      </c>
    </row>
    <row r="794">
      <c r="A794" t="inlineStr">
        <is>
          <t>부여군|호텔</t>
        </is>
      </c>
      <c r="B794" t="n">
        <v>1537.966188247128</v>
      </c>
      <c r="C794" t="n">
        <v>909.152288242322</v>
      </c>
    </row>
    <row r="795">
      <c r="A795" t="inlineStr">
        <is>
          <t>부여군|캠핑장/펜션</t>
        </is>
      </c>
      <c r="B795" t="n">
        <v>9.486014932879415</v>
      </c>
      <c r="C795" t="n">
        <v>12.04650825528342</v>
      </c>
    </row>
    <row r="796">
      <c r="A796" t="inlineStr">
        <is>
          <t>부여군|렌터카</t>
        </is>
      </c>
      <c r="B796" t="n">
        <v>0</v>
      </c>
      <c r="C796" t="n">
        <v>0.7069528289931317</v>
      </c>
    </row>
    <row r="797">
      <c r="A797" t="inlineStr">
        <is>
          <t>사천시|일반외식업</t>
        </is>
      </c>
      <c r="B797" t="n">
        <v>4300.528230817768</v>
      </c>
      <c r="C797" t="n">
        <v>4480.769882214158</v>
      </c>
    </row>
    <row r="798">
      <c r="A798" t="inlineStr">
        <is>
          <t>사천시|육상운송</t>
        </is>
      </c>
      <c r="B798" t="n">
        <v>6630.503359472538</v>
      </c>
      <c r="C798" t="n">
        <v>8148.225142126124</v>
      </c>
    </row>
    <row r="799">
      <c r="A799" t="inlineStr">
        <is>
          <t>사천시|기타관광쇼핑</t>
        </is>
      </c>
      <c r="B799" t="n">
        <v>3438.27223417222</v>
      </c>
      <c r="C799" t="n">
        <v>3538.253995771586</v>
      </c>
    </row>
    <row r="800">
      <c r="A800" t="inlineStr">
        <is>
          <t>사천시|대형쇼핑몰</t>
        </is>
      </c>
      <c r="B800" t="n">
        <v>559.9016425068442</v>
      </c>
      <c r="C800" t="n">
        <v>373.5004772408901</v>
      </c>
    </row>
    <row r="801">
      <c r="A801" t="inlineStr">
        <is>
          <t>사천시|제과음료업</t>
        </is>
      </c>
      <c r="B801" t="n">
        <v>554.7278630979567</v>
      </c>
      <c r="C801" t="n">
        <v>626.8513260123186</v>
      </c>
    </row>
    <row r="802">
      <c r="A802" t="inlineStr">
        <is>
          <t>사천시|골프장</t>
        </is>
      </c>
      <c r="B802" t="n">
        <v>999.6375950552264</v>
      </c>
      <c r="C802" t="n">
        <v>991.6102247117126</v>
      </c>
    </row>
    <row r="803">
      <c r="A803" t="inlineStr">
        <is>
          <t>사천시|기타숙박</t>
        </is>
      </c>
      <c r="B803" t="n">
        <v>276.4345398588132</v>
      </c>
      <c r="C803" t="n">
        <v>233.4997200319622</v>
      </c>
    </row>
    <row r="804">
      <c r="A804" t="inlineStr">
        <is>
          <t>사천시|뷰티</t>
        </is>
      </c>
      <c r="B804" t="n">
        <v>150.9041815728902</v>
      </c>
      <c r="C804" t="n">
        <v>156.6595528880546</v>
      </c>
    </row>
    <row r="805">
      <c r="A805" t="inlineStr">
        <is>
          <t>사천시|레저용품쇼핑</t>
        </is>
      </c>
      <c r="B805" t="n">
        <v>298.4152669751927</v>
      </c>
      <c r="C805" t="n">
        <v>259.1680067272035</v>
      </c>
    </row>
    <row r="806">
      <c r="A806" t="inlineStr">
        <is>
          <t>사천시|기타레저</t>
        </is>
      </c>
      <c r="B806" t="n">
        <v>95.59000955154596</v>
      </c>
      <c r="C806" t="n">
        <v>106.8375966188629</v>
      </c>
    </row>
    <row r="807">
      <c r="A807" t="inlineStr">
        <is>
          <t>사천시|문화서비스</t>
        </is>
      </c>
      <c r="B807" t="n">
        <v>308.7219500043462</v>
      </c>
      <c r="C807" t="n">
        <v>369.8943693545591</v>
      </c>
    </row>
    <row r="808">
      <c r="A808" t="inlineStr">
        <is>
          <t>사천시|여행업</t>
        </is>
      </c>
      <c r="B808" t="n">
        <v>0</v>
      </c>
      <c r="C808" t="n">
        <v>4.81475282110142</v>
      </c>
    </row>
    <row r="809">
      <c r="A809" t="inlineStr">
        <is>
          <t>사천시|호텔</t>
        </is>
      </c>
      <c r="B809" t="n">
        <v>0</v>
      </c>
      <c r="C809" t="n">
        <v>0.1740584206614419</v>
      </c>
    </row>
    <row r="810">
      <c r="A810" t="inlineStr">
        <is>
          <t>사천시|캠핑장/펜션</t>
        </is>
      </c>
      <c r="B810" t="n">
        <v>28.10438682412061</v>
      </c>
      <c r="C810" t="n">
        <v>21.97798913205923</v>
      </c>
    </row>
    <row r="811">
      <c r="A811" t="inlineStr">
        <is>
          <t>사천시|렌터카</t>
        </is>
      </c>
      <c r="B811" t="n">
        <v>4.328066442326544</v>
      </c>
      <c r="C811" t="n">
        <v>4.333925151890133</v>
      </c>
    </row>
    <row r="812">
      <c r="A812" t="inlineStr">
        <is>
          <t>산청군|일반외식업</t>
        </is>
      </c>
      <c r="B812" t="n">
        <v>2735.248483317832</v>
      </c>
      <c r="C812" t="n">
        <v>2780.68592768069</v>
      </c>
    </row>
    <row r="813">
      <c r="A813" t="inlineStr">
        <is>
          <t>산청군|육상운송</t>
        </is>
      </c>
      <c r="B813" t="n">
        <v>9156.509565622544</v>
      </c>
      <c r="C813" t="n">
        <v>11328.70676798243</v>
      </c>
    </row>
    <row r="814">
      <c r="A814" t="inlineStr">
        <is>
          <t>산청군|기타관광쇼핑</t>
        </is>
      </c>
      <c r="B814" t="n">
        <v>2736.15143644166</v>
      </c>
      <c r="C814" t="n">
        <v>2612.187011801372</v>
      </c>
    </row>
    <row r="815">
      <c r="A815" t="inlineStr">
        <is>
          <t>산청군|대형쇼핑몰</t>
        </is>
      </c>
      <c r="B815" t="n">
        <v>203.7467606408236</v>
      </c>
      <c r="C815" t="n">
        <v>167.2951680878944</v>
      </c>
    </row>
    <row r="816">
      <c r="A816" t="inlineStr">
        <is>
          <t>산청군|제과음료업</t>
        </is>
      </c>
      <c r="B816" t="n">
        <v>397.0024806469752</v>
      </c>
      <c r="C816" t="n">
        <v>487.1648768509738</v>
      </c>
    </row>
    <row r="817">
      <c r="A817" t="inlineStr">
        <is>
          <t>산청군|골프장</t>
        </is>
      </c>
      <c r="B817" t="n">
        <v>38.45685667410419</v>
      </c>
      <c r="C817" t="n">
        <v>28.54523203330671</v>
      </c>
    </row>
    <row r="818">
      <c r="A818" t="inlineStr">
        <is>
          <t>산청군|기타숙박</t>
        </is>
      </c>
      <c r="B818" t="n">
        <v>91.41460214939262</v>
      </c>
      <c r="C818" t="n">
        <v>76.14619692038895</v>
      </c>
    </row>
    <row r="819">
      <c r="A819" t="inlineStr">
        <is>
          <t>산청군|뷰티</t>
        </is>
      </c>
      <c r="B819" t="n">
        <v>29.77488915468584</v>
      </c>
      <c r="C819" t="n">
        <v>29.62030197974996</v>
      </c>
    </row>
    <row r="820">
      <c r="A820" t="inlineStr">
        <is>
          <t>산청군|레저용품쇼핑</t>
        </is>
      </c>
      <c r="B820" t="n">
        <v>1.440330969332648</v>
      </c>
      <c r="C820" t="n">
        <v>5.92213219582643</v>
      </c>
    </row>
    <row r="821">
      <c r="A821" t="inlineStr">
        <is>
          <t>산청군|기타레저</t>
        </is>
      </c>
      <c r="B821" t="n">
        <v>66.14062356810577</v>
      </c>
      <c r="C821" t="n">
        <v>96.81433793871471</v>
      </c>
    </row>
    <row r="822">
      <c r="A822" t="inlineStr">
        <is>
          <t>산청군|문화서비스</t>
        </is>
      </c>
      <c r="B822" t="n">
        <v>5.175453371734242</v>
      </c>
      <c r="C822" t="n">
        <v>22.16682472660877</v>
      </c>
    </row>
    <row r="823">
      <c r="A823" t="inlineStr">
        <is>
          <t>산청군|여행업</t>
        </is>
      </c>
      <c r="B823" t="n">
        <v>0.3529078079318553</v>
      </c>
      <c r="C823" t="n">
        <v>0</v>
      </c>
    </row>
    <row r="824">
      <c r="A824" t="inlineStr">
        <is>
          <t>산청군|호텔</t>
        </is>
      </c>
      <c r="B824" t="n">
        <v>0</v>
      </c>
      <c r="C824" t="n">
        <v>0</v>
      </c>
    </row>
    <row r="825">
      <c r="A825" t="inlineStr">
        <is>
          <t>산청군|캠핑장/펜션</t>
        </is>
      </c>
      <c r="B825" t="n">
        <v>34.08717317678979</v>
      </c>
      <c r="C825" t="n">
        <v>28.3600854704218</v>
      </c>
    </row>
    <row r="826">
      <c r="A826" t="inlineStr">
        <is>
          <t>산청군|렌터카</t>
        </is>
      </c>
      <c r="B826" t="n">
        <v>0</v>
      </c>
      <c r="C826" t="n">
        <v>0</v>
      </c>
    </row>
    <row r="827">
      <c r="A827" t="inlineStr">
        <is>
          <t>삼척시|일반외식업</t>
        </is>
      </c>
      <c r="B827" t="n">
        <v>5480.021881692418</v>
      </c>
      <c r="C827" t="n">
        <v>5589.12699217771</v>
      </c>
    </row>
    <row r="828">
      <c r="A828" t="inlineStr">
        <is>
          <t>삼척시|육상운송</t>
        </is>
      </c>
      <c r="B828" t="n">
        <v>1147.167452434853</v>
      </c>
      <c r="C828" t="n">
        <v>1098.513165666984</v>
      </c>
    </row>
    <row r="829">
      <c r="A829" t="inlineStr">
        <is>
          <t>삼척시|기타관광쇼핑</t>
        </is>
      </c>
      <c r="B829" t="n">
        <v>3071.035864553776</v>
      </c>
      <c r="C829" t="n">
        <v>3383.964044397391</v>
      </c>
    </row>
    <row r="830">
      <c r="A830" t="inlineStr">
        <is>
          <t>삼척시|대형쇼핑몰</t>
        </is>
      </c>
      <c r="B830" t="n">
        <v>1475.888202463748</v>
      </c>
      <c r="C830" t="n">
        <v>451.6618016155314</v>
      </c>
    </row>
    <row r="831">
      <c r="A831" t="inlineStr">
        <is>
          <t>삼척시|제과음료업</t>
        </is>
      </c>
      <c r="B831" t="n">
        <v>662.0634024458359</v>
      </c>
      <c r="C831" t="n">
        <v>773.9713477723608</v>
      </c>
    </row>
    <row r="832">
      <c r="A832" t="inlineStr">
        <is>
          <t>삼척시|골프장</t>
        </is>
      </c>
      <c r="B832" t="n">
        <v>716.8767998993055</v>
      </c>
      <c r="C832" t="n">
        <v>644.350296865164</v>
      </c>
    </row>
    <row r="833">
      <c r="A833" t="inlineStr">
        <is>
          <t>삼척시|기타숙박</t>
        </is>
      </c>
      <c r="B833" t="n">
        <v>252.7690083587339</v>
      </c>
      <c r="C833" t="n">
        <v>237.7387100723709</v>
      </c>
    </row>
    <row r="834">
      <c r="A834" t="inlineStr">
        <is>
          <t>삼척시|뷰티</t>
        </is>
      </c>
      <c r="B834" t="n">
        <v>159.6127860247634</v>
      </c>
      <c r="C834" t="n">
        <v>153.1065954615073</v>
      </c>
    </row>
    <row r="835">
      <c r="A835" t="inlineStr">
        <is>
          <t>삼척시|레저용품쇼핑</t>
        </is>
      </c>
      <c r="B835" t="n">
        <v>115.1940396593572</v>
      </c>
      <c r="C835" t="n">
        <v>115.6971537101035</v>
      </c>
    </row>
    <row r="836">
      <c r="A836" t="inlineStr">
        <is>
          <t>삼척시|기타레저</t>
        </is>
      </c>
      <c r="B836" t="n">
        <v>115.3901034962902</v>
      </c>
      <c r="C836" t="n">
        <v>115.2207192707416</v>
      </c>
    </row>
    <row r="837">
      <c r="A837" t="inlineStr">
        <is>
          <t>삼척시|문화서비스</t>
        </is>
      </c>
      <c r="B837" t="n">
        <v>75.52802593367838</v>
      </c>
      <c r="C837" t="n">
        <v>71.82905293060891</v>
      </c>
    </row>
    <row r="838">
      <c r="A838" t="inlineStr">
        <is>
          <t>삼척시|여행업</t>
        </is>
      </c>
      <c r="B838" t="n">
        <v>0.0432066603611568</v>
      </c>
      <c r="C838" t="n">
        <v>0</v>
      </c>
    </row>
    <row r="839">
      <c r="A839" t="inlineStr">
        <is>
          <t>삼척시|호텔</t>
        </is>
      </c>
      <c r="B839" t="n">
        <v>0</v>
      </c>
      <c r="C839" t="n">
        <v>0</v>
      </c>
    </row>
    <row r="840">
      <c r="A840" t="inlineStr">
        <is>
          <t>삼척시|캠핑장/펜션</t>
        </is>
      </c>
      <c r="B840" t="n">
        <v>51.1294547791468</v>
      </c>
      <c r="C840" t="n">
        <v>40.56870378704955</v>
      </c>
    </row>
    <row r="841">
      <c r="A841" t="inlineStr">
        <is>
          <t>삼척시|렌터카</t>
        </is>
      </c>
      <c r="B841" t="n">
        <v>1.78454399726963</v>
      </c>
      <c r="C841" t="n">
        <v>2.486907208075875</v>
      </c>
    </row>
    <row r="842">
      <c r="A842" t="inlineStr">
        <is>
          <t>상주시|일반외식업</t>
        </is>
      </c>
      <c r="B842" t="n">
        <v>2585.850268093861</v>
      </c>
      <c r="C842" t="n">
        <v>2402.574150442478</v>
      </c>
    </row>
    <row r="843">
      <c r="A843" t="inlineStr">
        <is>
          <t>상주시|육상운송</t>
        </is>
      </c>
      <c r="B843" t="n">
        <v>5735.540229514787</v>
      </c>
      <c r="C843" t="n">
        <v>5536.045215800189</v>
      </c>
    </row>
    <row r="844">
      <c r="A844" t="inlineStr">
        <is>
          <t>상주시|기타관광쇼핑</t>
        </is>
      </c>
      <c r="B844" t="n">
        <v>2058.33548369922</v>
      </c>
      <c r="C844" t="n">
        <v>2057.247167209424</v>
      </c>
    </row>
    <row r="845">
      <c r="A845" t="inlineStr">
        <is>
          <t>상주시|대형쇼핑몰</t>
        </is>
      </c>
      <c r="B845" t="n">
        <v>448.7424917556258</v>
      </c>
      <c r="C845" t="n">
        <v>435.3007078090895</v>
      </c>
    </row>
    <row r="846">
      <c r="A846" t="inlineStr">
        <is>
          <t>상주시|제과음료업</t>
        </is>
      </c>
      <c r="B846" t="n">
        <v>253.0429774530921</v>
      </c>
      <c r="C846" t="n">
        <v>320.1630670300274</v>
      </c>
    </row>
    <row r="847">
      <c r="A847" t="inlineStr">
        <is>
          <t>상주시|골프장</t>
        </is>
      </c>
      <c r="B847" t="n">
        <v>349.0259150128423</v>
      </c>
      <c r="C847" t="n">
        <v>282.8972255436831</v>
      </c>
    </row>
    <row r="848">
      <c r="A848" t="inlineStr">
        <is>
          <t>상주시|기타숙박</t>
        </is>
      </c>
      <c r="B848" t="n">
        <v>114.4249675543623</v>
      </c>
      <c r="C848" t="n">
        <v>97.65328164223496</v>
      </c>
    </row>
    <row r="849">
      <c r="A849" t="inlineStr">
        <is>
          <t>상주시|뷰티</t>
        </is>
      </c>
      <c r="B849" t="n">
        <v>74.24942163826226</v>
      </c>
      <c r="C849" t="n">
        <v>90.72480438097978</v>
      </c>
    </row>
    <row r="850">
      <c r="A850" t="inlineStr">
        <is>
          <t>상주시|레저용품쇼핑</t>
        </is>
      </c>
      <c r="B850" t="n">
        <v>73.49721302514368</v>
      </c>
      <c r="C850" t="n">
        <v>64.75656700061018</v>
      </c>
    </row>
    <row r="851">
      <c r="A851" t="inlineStr">
        <is>
          <t>상주시|기타레저</t>
        </is>
      </c>
      <c r="B851" t="n">
        <v>58.59587650982809</v>
      </c>
      <c r="C851" t="n">
        <v>42.80272909896991</v>
      </c>
    </row>
    <row r="852">
      <c r="A852" t="inlineStr">
        <is>
          <t>상주시|문화서비스</t>
        </is>
      </c>
      <c r="B852" t="n">
        <v>5.789377785339012</v>
      </c>
      <c r="C852" t="n">
        <v>22.65823739220101</v>
      </c>
    </row>
    <row r="853">
      <c r="A853" t="inlineStr">
        <is>
          <t>상주시|여행업</t>
        </is>
      </c>
      <c r="B853" t="n">
        <v>0</v>
      </c>
      <c r="C853" t="n">
        <v>0</v>
      </c>
    </row>
    <row r="854">
      <c r="A854" t="inlineStr">
        <is>
          <t>상주시|호텔</t>
        </is>
      </c>
      <c r="B854" t="n">
        <v>0</v>
      </c>
      <c r="C854" t="n">
        <v>0</v>
      </c>
    </row>
    <row r="855">
      <c r="A855" t="inlineStr">
        <is>
          <t>상주시|캠핑장/펜션</t>
        </is>
      </c>
      <c r="B855" t="n">
        <v>3.851643656912786</v>
      </c>
      <c r="C855" t="n">
        <v>7.368390823080425</v>
      </c>
    </row>
    <row r="856">
      <c r="A856" t="inlineStr">
        <is>
          <t>상주시|렌터카</t>
        </is>
      </c>
      <c r="B856" t="n">
        <v>0.1027925227443836</v>
      </c>
      <c r="C856" t="n">
        <v>0.1939276655185532</v>
      </c>
    </row>
    <row r="857">
      <c r="A857" t="inlineStr">
        <is>
          <t>서귀포시|일반외식업</t>
        </is>
      </c>
      <c r="B857" t="n">
        <v>7459.378210655883</v>
      </c>
      <c r="C857" t="n">
        <v>7129.571338870932</v>
      </c>
    </row>
    <row r="858">
      <c r="A858" t="inlineStr">
        <is>
          <t>서귀포시|육상운송</t>
        </is>
      </c>
      <c r="B858" t="n">
        <v>1368.056435697882</v>
      </c>
      <c r="C858" t="n">
        <v>1437.443154580584</v>
      </c>
    </row>
    <row r="859">
      <c r="A859" t="inlineStr">
        <is>
          <t>서귀포시|기타관광쇼핑</t>
        </is>
      </c>
      <c r="B859" t="n">
        <v>4870.927663312567</v>
      </c>
      <c r="C859" t="n">
        <v>4944.597561483681</v>
      </c>
    </row>
    <row r="860">
      <c r="A860" t="inlineStr">
        <is>
          <t>서귀포시|대형쇼핑몰</t>
        </is>
      </c>
      <c r="B860" t="n">
        <v>1069.734346011742</v>
      </c>
      <c r="C860" t="n">
        <v>836.7138829702621</v>
      </c>
    </row>
    <row r="861">
      <c r="A861" t="inlineStr">
        <is>
          <t>서귀포시|제과음료업</t>
        </is>
      </c>
      <c r="B861" t="n">
        <v>1329.968012547003</v>
      </c>
      <c r="C861" t="n">
        <v>1443.273310071236</v>
      </c>
    </row>
    <row r="862">
      <c r="A862" t="inlineStr">
        <is>
          <t>서귀포시|골프장</t>
        </is>
      </c>
      <c r="B862" t="n">
        <v>912.6340163539738</v>
      </c>
      <c r="C862" t="n">
        <v>895.0251093758624</v>
      </c>
    </row>
    <row r="863">
      <c r="A863" t="inlineStr">
        <is>
          <t>서귀포시|기타숙박</t>
        </is>
      </c>
      <c r="B863" t="n">
        <v>753.6868626564108</v>
      </c>
      <c r="C863" t="n">
        <v>553.797375466261</v>
      </c>
    </row>
    <row r="864">
      <c r="A864" t="inlineStr">
        <is>
          <t>서귀포시|뷰티</t>
        </is>
      </c>
      <c r="B864" t="n">
        <v>238.5233016867084</v>
      </c>
      <c r="C864" t="n">
        <v>263.6866253042126</v>
      </c>
    </row>
    <row r="865">
      <c r="A865" t="inlineStr">
        <is>
          <t>서귀포시|레저용품쇼핑</t>
        </is>
      </c>
      <c r="B865" t="n">
        <v>150.1054500620879</v>
      </c>
      <c r="C865" t="n">
        <v>149.6658733782993</v>
      </c>
    </row>
    <row r="866">
      <c r="A866" t="inlineStr">
        <is>
          <t>서귀포시|기타레저</t>
        </is>
      </c>
      <c r="B866" t="n">
        <v>630.8015410638694</v>
      </c>
      <c r="C866" t="n">
        <v>647.5639117007013</v>
      </c>
    </row>
    <row r="867">
      <c r="A867" t="inlineStr">
        <is>
          <t>서귀포시|문화서비스</t>
        </is>
      </c>
      <c r="B867" t="n">
        <v>258.3662569312801</v>
      </c>
      <c r="C867" t="n">
        <v>280.9718936768145</v>
      </c>
    </row>
    <row r="868">
      <c r="A868" t="inlineStr">
        <is>
          <t>서귀포시|여행업</t>
        </is>
      </c>
      <c r="B868" t="n">
        <v>9.593790089409628</v>
      </c>
      <c r="C868" t="n">
        <v>5.544711002080928</v>
      </c>
    </row>
    <row r="869">
      <c r="A869" t="inlineStr">
        <is>
          <t>서귀포시|호텔</t>
        </is>
      </c>
      <c r="B869" t="n">
        <v>2158.013839545718</v>
      </c>
      <c r="C869" t="n">
        <v>1892.52577082524</v>
      </c>
    </row>
    <row r="870">
      <c r="A870" t="inlineStr">
        <is>
          <t>서귀포시|캠핑장/펜션</t>
        </is>
      </c>
      <c r="B870" t="n">
        <v>37.29611671675198</v>
      </c>
      <c r="C870" t="n">
        <v>36.92845498410898</v>
      </c>
    </row>
    <row r="871">
      <c r="A871" t="inlineStr">
        <is>
          <t>서귀포시|렌터카</t>
        </is>
      </c>
      <c r="B871" t="n">
        <v>0</v>
      </c>
      <c r="C871" t="n">
        <v>0</v>
      </c>
    </row>
    <row r="872">
      <c r="A872" t="inlineStr">
        <is>
          <t>서산시|일반외식업</t>
        </is>
      </c>
      <c r="B872" t="n">
        <v>5544.443482486656</v>
      </c>
      <c r="C872" t="n">
        <v>4945.010359216012</v>
      </c>
    </row>
    <row r="873">
      <c r="A873" t="inlineStr">
        <is>
          <t>서산시|육상운송</t>
        </is>
      </c>
      <c r="B873" t="n">
        <v>4690.591310428765</v>
      </c>
      <c r="C873" t="n">
        <v>5333.433635408877</v>
      </c>
    </row>
    <row r="874">
      <c r="A874" t="inlineStr">
        <is>
          <t>서산시|기타관광쇼핑</t>
        </is>
      </c>
      <c r="B874" t="n">
        <v>4647.905224346233</v>
      </c>
      <c r="C874" t="n">
        <v>4756.46658815692</v>
      </c>
    </row>
    <row r="875">
      <c r="A875" t="inlineStr">
        <is>
          <t>서산시|대형쇼핑몰</t>
        </is>
      </c>
      <c r="B875" t="n">
        <v>1035.617984941434</v>
      </c>
      <c r="C875" t="n">
        <v>991.1809737911256</v>
      </c>
    </row>
    <row r="876">
      <c r="A876" t="inlineStr">
        <is>
          <t>서산시|제과음료업</t>
        </is>
      </c>
      <c r="B876" t="n">
        <v>621.7445590123145</v>
      </c>
      <c r="C876" t="n">
        <v>706.4089303209727</v>
      </c>
    </row>
    <row r="877">
      <c r="A877" t="inlineStr">
        <is>
          <t>서산시|골프장</t>
        </is>
      </c>
      <c r="B877" t="n">
        <v>81.93717347626723</v>
      </c>
      <c r="C877" t="n">
        <v>70.23500470181492</v>
      </c>
    </row>
    <row r="878">
      <c r="A878" t="inlineStr">
        <is>
          <t>서산시|기타숙박</t>
        </is>
      </c>
      <c r="B878" t="n">
        <v>261.9150287242084</v>
      </c>
      <c r="C878" t="n">
        <v>226.3229325293282</v>
      </c>
    </row>
    <row r="879">
      <c r="A879" t="inlineStr">
        <is>
          <t>서산시|뷰티</t>
        </is>
      </c>
      <c r="B879" t="n">
        <v>336.1008691446773</v>
      </c>
      <c r="C879" t="n">
        <v>310.1816176328236</v>
      </c>
    </row>
    <row r="880">
      <c r="A880" t="inlineStr">
        <is>
          <t>서산시|레저용품쇼핑</t>
        </is>
      </c>
      <c r="B880" t="n">
        <v>248.5448667346103</v>
      </c>
      <c r="C880" t="n">
        <v>207.3602142895792</v>
      </c>
    </row>
    <row r="881">
      <c r="A881" t="inlineStr">
        <is>
          <t>서산시|기타레저</t>
        </is>
      </c>
      <c r="B881" t="n">
        <v>190.9371128561807</v>
      </c>
      <c r="C881" t="n">
        <v>179.1293029714511</v>
      </c>
    </row>
    <row r="882">
      <c r="A882" t="inlineStr">
        <is>
          <t>서산시|문화서비스</t>
        </is>
      </c>
      <c r="B882" t="n">
        <v>43.91079603551332</v>
      </c>
      <c r="C882" t="n">
        <v>25.72868203072735</v>
      </c>
    </row>
    <row r="883">
      <c r="A883" t="inlineStr">
        <is>
          <t>서산시|여행업</t>
        </is>
      </c>
      <c r="B883" t="n">
        <v>0.6644765288067656</v>
      </c>
      <c r="C883" t="n">
        <v>0</v>
      </c>
    </row>
    <row r="884">
      <c r="A884" t="inlineStr">
        <is>
          <t>서산시|호텔</t>
        </is>
      </c>
      <c r="B884" t="n">
        <v>9.811243786859777</v>
      </c>
      <c r="C884" t="n">
        <v>17.69596673137075</v>
      </c>
    </row>
    <row r="885">
      <c r="A885" t="inlineStr">
        <is>
          <t>서산시|캠핑장/펜션</t>
        </is>
      </c>
      <c r="B885" t="n">
        <v>29.73498974649752</v>
      </c>
      <c r="C885" t="n">
        <v>20.24477567387027</v>
      </c>
    </row>
    <row r="886">
      <c r="A886" t="inlineStr">
        <is>
          <t>서산시|렌터카</t>
        </is>
      </c>
      <c r="B886" t="n">
        <v>10.53223766155169</v>
      </c>
      <c r="C886" t="n">
        <v>6.559044221880656</v>
      </c>
    </row>
    <row r="887">
      <c r="A887" t="inlineStr">
        <is>
          <t>서천군|일반외식업</t>
        </is>
      </c>
      <c r="B887" t="n">
        <v>3072.267847882195</v>
      </c>
      <c r="C887" t="n">
        <v>3008.827358646829</v>
      </c>
    </row>
    <row r="888">
      <c r="A888" t="inlineStr">
        <is>
          <t>서천군|육상운송</t>
        </is>
      </c>
      <c r="B888" t="n">
        <v>2989.060785483965</v>
      </c>
      <c r="C888" t="n">
        <v>2422.326596106539</v>
      </c>
    </row>
    <row r="889">
      <c r="A889" t="inlineStr">
        <is>
          <t>서천군|기타관광쇼핑</t>
        </is>
      </c>
      <c r="B889" t="n">
        <v>3291.781571433282</v>
      </c>
      <c r="C889" t="n">
        <v>3582.709659959383</v>
      </c>
    </row>
    <row r="890">
      <c r="A890" t="inlineStr">
        <is>
          <t>서천군|대형쇼핑몰</t>
        </is>
      </c>
      <c r="B890" t="n">
        <v>2.413695986789693</v>
      </c>
      <c r="C890" t="n">
        <v>19.56600286134983</v>
      </c>
    </row>
    <row r="891">
      <c r="A891" t="inlineStr">
        <is>
          <t>서천군|제과음료업</t>
        </is>
      </c>
      <c r="B891" t="n">
        <v>321.7524269356995</v>
      </c>
      <c r="C891" t="n">
        <v>346.3298940110478</v>
      </c>
    </row>
    <row r="892">
      <c r="A892" t="inlineStr">
        <is>
          <t>서천군|골프장</t>
        </is>
      </c>
      <c r="B892" t="n">
        <v>6.804855484431454</v>
      </c>
      <c r="C892" t="n">
        <v>9.559145577252011</v>
      </c>
    </row>
    <row r="893">
      <c r="A893" t="inlineStr">
        <is>
          <t>서천군|기타숙박</t>
        </is>
      </c>
      <c r="B893" t="n">
        <v>98.38783836387698</v>
      </c>
      <c r="C893" t="n">
        <v>89.45308510556127</v>
      </c>
    </row>
    <row r="894">
      <c r="A894" t="inlineStr">
        <is>
          <t>서천군|뷰티</t>
        </is>
      </c>
      <c r="B894" t="n">
        <v>20.30193967858403</v>
      </c>
      <c r="C894" t="n">
        <v>21.75707248609877</v>
      </c>
    </row>
    <row r="895">
      <c r="A895" t="inlineStr">
        <is>
          <t>서천군|레저용품쇼핑</t>
        </is>
      </c>
      <c r="B895" t="n">
        <v>67.80988314936437</v>
      </c>
      <c r="C895" t="n">
        <v>62.30759482119138</v>
      </c>
    </row>
    <row r="896">
      <c r="A896" t="inlineStr">
        <is>
          <t>서천군|기타레저</t>
        </is>
      </c>
      <c r="B896" t="n">
        <v>171.2192483583113</v>
      </c>
      <c r="C896" t="n">
        <v>176.0639875865135</v>
      </c>
    </row>
    <row r="897">
      <c r="A897" t="inlineStr">
        <is>
          <t>서천군|문화서비스</t>
        </is>
      </c>
      <c r="B897" t="n">
        <v>42.65771210055501</v>
      </c>
      <c r="C897" t="n">
        <v>23.15041425491188</v>
      </c>
    </row>
    <row r="898">
      <c r="A898" t="inlineStr">
        <is>
          <t>서천군|여행업</t>
        </is>
      </c>
      <c r="B898" t="n">
        <v>0</v>
      </c>
      <c r="C898" t="n">
        <v>3.0252723960987</v>
      </c>
    </row>
    <row r="899">
      <c r="A899" t="inlineStr">
        <is>
          <t>서천군|호텔</t>
        </is>
      </c>
      <c r="B899" t="n">
        <v>0</v>
      </c>
      <c r="C899" t="n">
        <v>0</v>
      </c>
    </row>
    <row r="900">
      <c r="A900" t="inlineStr">
        <is>
          <t>서천군|캠핑장/펜션</t>
        </is>
      </c>
      <c r="B900" t="n">
        <v>21.34684207513619</v>
      </c>
      <c r="C900" t="n">
        <v>23.10950513409466</v>
      </c>
    </row>
    <row r="901">
      <c r="A901" t="inlineStr">
        <is>
          <t>서천군|렌터카</t>
        </is>
      </c>
      <c r="B901" t="n">
        <v>0</v>
      </c>
      <c r="C901" t="n">
        <v>0</v>
      </c>
    </row>
    <row r="902">
      <c r="A902" t="inlineStr">
        <is>
          <t>성주군|일반외식업</t>
        </is>
      </c>
      <c r="B902" t="n">
        <v>2228.755773722316</v>
      </c>
      <c r="C902" t="n">
        <v>2202.825651954392</v>
      </c>
    </row>
    <row r="903">
      <c r="A903" t="inlineStr">
        <is>
          <t>성주군|육상운송</t>
        </is>
      </c>
      <c r="B903" t="n">
        <v>20544.11302957599</v>
      </c>
      <c r="C903" t="n">
        <v>19653.28517177399</v>
      </c>
    </row>
    <row r="904">
      <c r="A904" t="inlineStr">
        <is>
          <t>성주군|기타관광쇼핑</t>
        </is>
      </c>
      <c r="B904" t="n">
        <v>2487.183992453062</v>
      </c>
      <c r="C904" t="n">
        <v>2922.349358964431</v>
      </c>
    </row>
    <row r="905">
      <c r="A905" t="inlineStr">
        <is>
          <t>성주군|대형쇼핑몰</t>
        </is>
      </c>
      <c r="B905" t="n">
        <v>367.8462227183428</v>
      </c>
      <c r="C905" t="n">
        <v>425.3936584096618</v>
      </c>
    </row>
    <row r="906">
      <c r="A906" t="inlineStr">
        <is>
          <t>성주군|제과음료업</t>
        </is>
      </c>
      <c r="B906" t="n">
        <v>300.3516314711667</v>
      </c>
      <c r="C906" t="n">
        <v>319.3596923524875</v>
      </c>
    </row>
    <row r="907">
      <c r="A907" t="inlineStr">
        <is>
          <t>성주군|골프장</t>
        </is>
      </c>
      <c r="B907" t="n">
        <v>10.18252376979516</v>
      </c>
      <c r="C907" t="n">
        <v>5.969343662591339</v>
      </c>
    </row>
    <row r="908">
      <c r="A908" t="inlineStr">
        <is>
          <t>성주군|기타숙박</t>
        </is>
      </c>
      <c r="B908" t="n">
        <v>51.68428292775275</v>
      </c>
      <c r="C908" t="n">
        <v>52.11008186793955</v>
      </c>
    </row>
    <row r="909">
      <c r="A909" t="inlineStr">
        <is>
          <t>성주군|뷰티</t>
        </is>
      </c>
      <c r="B909" t="n">
        <v>89.38155406661566</v>
      </c>
      <c r="C909" t="n">
        <v>87.63478163903146</v>
      </c>
    </row>
    <row r="910">
      <c r="A910" t="inlineStr">
        <is>
          <t>성주군|레저용품쇼핑</t>
        </is>
      </c>
      <c r="B910" t="n">
        <v>44.38569355610464</v>
      </c>
      <c r="C910" t="n">
        <v>146.3641094422263</v>
      </c>
    </row>
    <row r="911">
      <c r="A911" t="inlineStr">
        <is>
          <t>성주군|기타레저</t>
        </is>
      </c>
      <c r="B911" t="n">
        <v>79.92306573173106</v>
      </c>
      <c r="C911" t="n">
        <v>44.39004822867267</v>
      </c>
    </row>
    <row r="912">
      <c r="A912" t="inlineStr">
        <is>
          <t>성주군|문화서비스</t>
        </is>
      </c>
      <c r="B912" t="n">
        <v>6.196326470739502</v>
      </c>
      <c r="C912" t="n">
        <v>4.044610747838693</v>
      </c>
    </row>
    <row r="913">
      <c r="A913" t="inlineStr">
        <is>
          <t>성주군|여행업</t>
        </is>
      </c>
      <c r="B913" t="n">
        <v>0.0002001203523799</v>
      </c>
      <c r="C913" t="n">
        <v>0</v>
      </c>
    </row>
    <row r="914">
      <c r="A914" t="inlineStr">
        <is>
          <t>성주군|호텔</t>
        </is>
      </c>
      <c r="B914" t="n">
        <v>93.80101192857384</v>
      </c>
      <c r="C914" t="n">
        <v>101.5727363963858</v>
      </c>
    </row>
    <row r="915">
      <c r="A915" t="inlineStr">
        <is>
          <t>성주군|캠핑장/펜션</t>
        </is>
      </c>
      <c r="B915" t="n">
        <v>19.97181104716377</v>
      </c>
      <c r="C915" t="n">
        <v>24.7994731087205</v>
      </c>
    </row>
    <row r="916">
      <c r="A916" t="inlineStr">
        <is>
          <t>성주군|렌터카</t>
        </is>
      </c>
      <c r="B916" t="n">
        <v>0</v>
      </c>
      <c r="C916" t="n">
        <v>0</v>
      </c>
    </row>
    <row r="917">
      <c r="A917" t="inlineStr">
        <is>
          <t>세종특별자치시|일반외식업</t>
        </is>
      </c>
      <c r="B917" t="n">
        <v>4817.228559510724</v>
      </c>
      <c r="C917" t="n">
        <v>4718.628064286688</v>
      </c>
    </row>
    <row r="918">
      <c r="A918" t="inlineStr">
        <is>
          <t>세종특별자치시|육상운송</t>
        </is>
      </c>
      <c r="B918" t="n">
        <v>3371.017007714174</v>
      </c>
      <c r="C918" t="n">
        <v>3912.256466493799</v>
      </c>
    </row>
    <row r="919">
      <c r="A919" t="inlineStr">
        <is>
          <t>세종특별자치시|기타관광쇼핑</t>
        </is>
      </c>
      <c r="B919" t="n">
        <v>2848.020965180671</v>
      </c>
      <c r="C919" t="n">
        <v>2798.124086676191</v>
      </c>
    </row>
    <row r="920">
      <c r="A920" t="inlineStr">
        <is>
          <t>세종특별자치시|대형쇼핑몰</t>
        </is>
      </c>
      <c r="B920" t="n">
        <v>1421.907842163557</v>
      </c>
      <c r="C920" t="n">
        <v>842.7152705488083</v>
      </c>
    </row>
    <row r="921">
      <c r="A921" t="inlineStr">
        <is>
          <t>세종특별자치시|제과음료업</t>
        </is>
      </c>
      <c r="B921" t="n">
        <v>955.4432468745092</v>
      </c>
      <c r="C921" t="n">
        <v>999.19963658315</v>
      </c>
    </row>
    <row r="922">
      <c r="A922" t="inlineStr">
        <is>
          <t>세종특별자치시|골프장</t>
        </is>
      </c>
      <c r="B922" t="n">
        <v>637.6019727114126</v>
      </c>
      <c r="C922" t="n">
        <v>560.3003754759709</v>
      </c>
    </row>
    <row r="923">
      <c r="A923" t="inlineStr">
        <is>
          <t>세종특별자치시|기타숙박</t>
        </is>
      </c>
      <c r="B923" t="n">
        <v>212.1037662899525</v>
      </c>
      <c r="C923" t="n">
        <v>214.6965699884436</v>
      </c>
    </row>
    <row r="924">
      <c r="A924" t="inlineStr">
        <is>
          <t>세종특별자치시|뷰티</t>
        </is>
      </c>
      <c r="B924" t="n">
        <v>399.5265247523795</v>
      </c>
      <c r="C924" t="n">
        <v>376.3913597325897</v>
      </c>
    </row>
    <row r="925">
      <c r="A925" t="inlineStr">
        <is>
          <t>세종특별자치시|레저용품쇼핑</t>
        </is>
      </c>
      <c r="B925" t="n">
        <v>179.3063955251151</v>
      </c>
      <c r="C925" t="n">
        <v>125.6054186710354</v>
      </c>
    </row>
    <row r="926">
      <c r="A926" t="inlineStr">
        <is>
          <t>세종특별자치시|기타레저</t>
        </is>
      </c>
      <c r="B926" t="n">
        <v>259.6330471094277</v>
      </c>
      <c r="C926" t="n">
        <v>233.0764814188382</v>
      </c>
    </row>
    <row r="927">
      <c r="A927" t="inlineStr">
        <is>
          <t>세종특별자치시|문화서비스</t>
        </is>
      </c>
      <c r="B927" t="n">
        <v>46.5389328942467</v>
      </c>
      <c r="C927" t="n">
        <v>62.81750715794966</v>
      </c>
    </row>
    <row r="928">
      <c r="A928" t="inlineStr">
        <is>
          <t>세종특별자치시|여행업</t>
        </is>
      </c>
      <c r="B928" t="n">
        <v>1.601004239315237</v>
      </c>
      <c r="C928" t="n">
        <v>0</v>
      </c>
    </row>
    <row r="929">
      <c r="A929" t="inlineStr">
        <is>
          <t>세종특별자치시|호텔</t>
        </is>
      </c>
      <c r="B929" t="n">
        <v>0</v>
      </c>
      <c r="C929" t="n">
        <v>0</v>
      </c>
    </row>
    <row r="930">
      <c r="A930" t="inlineStr">
        <is>
          <t>세종특별자치시|캠핑장/펜션</t>
        </is>
      </c>
      <c r="B930" t="n">
        <v>9.056640587041908</v>
      </c>
      <c r="C930" t="n">
        <v>6.432149598828826</v>
      </c>
    </row>
    <row r="931">
      <c r="A931" t="inlineStr">
        <is>
          <t>세종특별자치시|렌터카</t>
        </is>
      </c>
      <c r="B931" t="n">
        <v>0.1180433072460496</v>
      </c>
      <c r="C931" t="n">
        <v>0.6554331022252126</v>
      </c>
    </row>
    <row r="932">
      <c r="A932" t="inlineStr">
        <is>
          <t>속초시|일반외식업</t>
        </is>
      </c>
      <c r="B932" t="n">
        <v>12361.78405842113</v>
      </c>
      <c r="C932" t="n">
        <v>13345.73487924006</v>
      </c>
    </row>
    <row r="933">
      <c r="A933" t="inlineStr">
        <is>
          <t>속초시|육상운송</t>
        </is>
      </c>
      <c r="B933" t="n">
        <v>1339.533688087727</v>
      </c>
      <c r="C933" t="n">
        <v>1725.234246487311</v>
      </c>
    </row>
    <row r="934">
      <c r="A934" t="inlineStr">
        <is>
          <t>속초시|기타관광쇼핑</t>
        </is>
      </c>
      <c r="B934" t="n">
        <v>4791.357273792963</v>
      </c>
      <c r="C934" t="n">
        <v>4907.57136168559</v>
      </c>
    </row>
    <row r="935">
      <c r="A935" t="inlineStr">
        <is>
          <t>속초시|대형쇼핑몰</t>
        </is>
      </c>
      <c r="B935" t="n">
        <v>1250.143999336151</v>
      </c>
      <c r="C935" t="n">
        <v>1071.919325902024</v>
      </c>
    </row>
    <row r="936">
      <c r="A936" t="inlineStr">
        <is>
          <t>속초시|제과음료업</t>
        </is>
      </c>
      <c r="B936" t="n">
        <v>1248.08269972523</v>
      </c>
      <c r="C936" t="n">
        <v>1544.529853160746</v>
      </c>
    </row>
    <row r="937">
      <c r="A937" t="inlineStr">
        <is>
          <t>속초시|골프장</t>
        </is>
      </c>
      <c r="B937" t="n">
        <v>22.98072462378125</v>
      </c>
      <c r="C937" t="n">
        <v>20.21865509230345</v>
      </c>
    </row>
    <row r="938">
      <c r="A938" t="inlineStr">
        <is>
          <t>속초시|기타숙박</t>
        </is>
      </c>
      <c r="B938" t="n">
        <v>573.8326793557657</v>
      </c>
      <c r="C938" t="n">
        <v>546.8281268821578</v>
      </c>
    </row>
    <row r="939">
      <c r="A939" t="inlineStr">
        <is>
          <t>속초시|뷰티</t>
        </is>
      </c>
      <c r="B939" t="n">
        <v>257.2634804514775</v>
      </c>
      <c r="C939" t="n">
        <v>278.8281124160584</v>
      </c>
    </row>
    <row r="940">
      <c r="A940" t="inlineStr">
        <is>
          <t>속초시|레저용품쇼핑</t>
        </is>
      </c>
      <c r="B940" t="n">
        <v>194.1456806061953</v>
      </c>
      <c r="C940" t="n">
        <v>193.2233001011792</v>
      </c>
    </row>
    <row r="941">
      <c r="A941" t="inlineStr">
        <is>
          <t>속초시|기타레저</t>
        </is>
      </c>
      <c r="B941" t="n">
        <v>491.7566956910239</v>
      </c>
      <c r="C941" t="n">
        <v>487.3601621983575</v>
      </c>
    </row>
    <row r="942">
      <c r="A942" t="inlineStr">
        <is>
          <t>속초시|문화서비스</t>
        </is>
      </c>
      <c r="B942" t="n">
        <v>47.06497814078352</v>
      </c>
      <c r="C942" t="n">
        <v>50.85724157634859</v>
      </c>
    </row>
    <row r="943">
      <c r="A943" t="inlineStr">
        <is>
          <t>속초시|여행업</t>
        </is>
      </c>
      <c r="B943" t="n">
        <v>8.256322726880507</v>
      </c>
      <c r="C943" t="n">
        <v>3.638891663103462</v>
      </c>
    </row>
    <row r="944">
      <c r="A944" t="inlineStr">
        <is>
          <t>속초시|호텔</t>
        </is>
      </c>
      <c r="B944" t="n">
        <v>987.6307591842232</v>
      </c>
      <c r="C944" t="n">
        <v>908.318257524945</v>
      </c>
    </row>
    <row r="945">
      <c r="A945" t="inlineStr">
        <is>
          <t>속초시|캠핑장/펜션</t>
        </is>
      </c>
      <c r="B945" t="n">
        <v>18.60557410771974</v>
      </c>
      <c r="C945" t="n">
        <v>10.21735036141602</v>
      </c>
    </row>
    <row r="946">
      <c r="A946" t="inlineStr">
        <is>
          <t>속초시|렌터카</t>
        </is>
      </c>
      <c r="B946" t="n">
        <v>2.168754173485301</v>
      </c>
      <c r="C946" t="n">
        <v>0.7353229598418299</v>
      </c>
    </row>
    <row r="947">
      <c r="A947" t="inlineStr">
        <is>
          <t>순창군|일반외식업</t>
        </is>
      </c>
      <c r="B947" t="n">
        <v>2882.584651954965</v>
      </c>
      <c r="C947" t="n">
        <v>2345.594909089984</v>
      </c>
    </row>
    <row r="948">
      <c r="A948" t="inlineStr">
        <is>
          <t>순창군|육상운송</t>
        </is>
      </c>
      <c r="B948" t="n">
        <v>2837.585783894345</v>
      </c>
      <c r="C948" t="n">
        <v>2354.004228846538</v>
      </c>
    </row>
    <row r="949">
      <c r="A949" t="inlineStr">
        <is>
          <t>순창군|기타관광쇼핑</t>
        </is>
      </c>
      <c r="B949" t="n">
        <v>1799.260422397658</v>
      </c>
      <c r="C949" t="n">
        <v>2320.949339131342</v>
      </c>
    </row>
    <row r="950">
      <c r="A950" t="inlineStr">
        <is>
          <t>순창군|대형쇼핑몰</t>
        </is>
      </c>
      <c r="B950" t="n">
        <v>0.3645897772711837</v>
      </c>
      <c r="C950" t="n">
        <v>0.2189529213029735</v>
      </c>
    </row>
    <row r="951">
      <c r="A951" t="inlineStr">
        <is>
          <t>순창군|제과음료업</t>
        </is>
      </c>
      <c r="B951" t="n">
        <v>366.5887690554097</v>
      </c>
      <c r="C951" t="n">
        <v>458.870903066232</v>
      </c>
    </row>
    <row r="952">
      <c r="A952" t="inlineStr">
        <is>
          <t>순창군|골프장</t>
        </is>
      </c>
      <c r="B952" t="n">
        <v>281.6482353591538</v>
      </c>
      <c r="C952" t="n">
        <v>101.3946155403109</v>
      </c>
    </row>
    <row r="953">
      <c r="A953" t="inlineStr">
        <is>
          <t>순창군|기타숙박</t>
        </is>
      </c>
      <c r="B953" t="n">
        <v>69.65408722251033</v>
      </c>
      <c r="C953" t="n">
        <v>96.28772959823412</v>
      </c>
    </row>
    <row r="954">
      <c r="A954" t="inlineStr">
        <is>
          <t>순창군|뷰티</t>
        </is>
      </c>
      <c r="B954" t="n">
        <v>101.9854348358293</v>
      </c>
      <c r="C954" t="n">
        <v>79.77428754374284</v>
      </c>
    </row>
    <row r="955">
      <c r="A955" t="inlineStr">
        <is>
          <t>순창군|레저용품쇼핑</t>
        </is>
      </c>
      <c r="B955" t="n">
        <v>13.42368227777792</v>
      </c>
      <c r="C955" t="n">
        <v>8.424277296236937</v>
      </c>
    </row>
    <row r="956">
      <c r="A956" t="inlineStr">
        <is>
          <t>순창군|기타레저</t>
        </is>
      </c>
      <c r="B956" t="n">
        <v>79.8366058666049</v>
      </c>
      <c r="C956" t="n">
        <v>80.2564295143446</v>
      </c>
    </row>
    <row r="957">
      <c r="A957" t="inlineStr">
        <is>
          <t>순창군|문화서비스</t>
        </is>
      </c>
      <c r="B957" t="n">
        <v>15.74086748675236</v>
      </c>
      <c r="C957" t="n">
        <v>9.39842684872008</v>
      </c>
    </row>
    <row r="958">
      <c r="A958" t="inlineStr">
        <is>
          <t>순창군|여행업</t>
        </is>
      </c>
      <c r="B958" t="n">
        <v>0</v>
      </c>
      <c r="C958" t="n">
        <v>0</v>
      </c>
    </row>
    <row r="959">
      <c r="A959" t="inlineStr">
        <is>
          <t>순창군|호텔</t>
        </is>
      </c>
      <c r="B959" t="n">
        <v>0</v>
      </c>
      <c r="C959" t="n">
        <v>0</v>
      </c>
    </row>
    <row r="960">
      <c r="A960" t="inlineStr">
        <is>
          <t>순창군|캠핑장/펜션</t>
        </is>
      </c>
      <c r="B960" t="n">
        <v>28.52026566354023</v>
      </c>
      <c r="C960" t="n">
        <v>16.30594597209369</v>
      </c>
    </row>
    <row r="961">
      <c r="A961" t="inlineStr">
        <is>
          <t>순창군|렌터카</t>
        </is>
      </c>
      <c r="B961" t="n">
        <v>0</v>
      </c>
      <c r="C961" t="n">
        <v>5.032416489191745</v>
      </c>
    </row>
    <row r="962">
      <c r="A962" t="inlineStr">
        <is>
          <t>순천시|일반외식업</t>
        </is>
      </c>
      <c r="B962" t="n">
        <v>4453.829645381327</v>
      </c>
      <c r="C962" t="n">
        <v>4431.393505122252</v>
      </c>
    </row>
    <row r="963">
      <c r="A963" t="inlineStr">
        <is>
          <t>순천시|육상운송</t>
        </is>
      </c>
      <c r="B963" t="n">
        <v>3333.250573551294</v>
      </c>
      <c r="C963" t="n">
        <v>3938.337923117747</v>
      </c>
    </row>
    <row r="964">
      <c r="A964" t="inlineStr">
        <is>
          <t>순천시|기타관광쇼핑</t>
        </is>
      </c>
      <c r="B964" t="n">
        <v>3081.567182257548</v>
      </c>
      <c r="C964" t="n">
        <v>2925.813671547141</v>
      </c>
    </row>
    <row r="965">
      <c r="A965" t="inlineStr">
        <is>
          <t>순천시|대형쇼핑몰</t>
        </is>
      </c>
      <c r="B965" t="n">
        <v>2254.884545967051</v>
      </c>
      <c r="C965" t="n">
        <v>1624.57687273161</v>
      </c>
    </row>
    <row r="966">
      <c r="A966" t="inlineStr">
        <is>
          <t>순천시|제과음료업</t>
        </is>
      </c>
      <c r="B966" t="n">
        <v>745.568515082069</v>
      </c>
      <c r="C966" t="n">
        <v>745.1611934389823</v>
      </c>
    </row>
    <row r="967">
      <c r="A967" t="inlineStr">
        <is>
          <t>순천시|골프장</t>
        </is>
      </c>
      <c r="B967" t="n">
        <v>577.4667906428296</v>
      </c>
      <c r="C967" t="n">
        <v>517.0759676334504</v>
      </c>
    </row>
    <row r="968">
      <c r="A968" t="inlineStr">
        <is>
          <t>순천시|기타숙박</t>
        </is>
      </c>
      <c r="B968" t="n">
        <v>186.3084430875596</v>
      </c>
      <c r="C968" t="n">
        <v>149.3333069267023</v>
      </c>
    </row>
    <row r="969">
      <c r="A969" t="inlineStr">
        <is>
          <t>순천시|뷰티</t>
        </is>
      </c>
      <c r="B969" t="n">
        <v>461.2383105255372</v>
      </c>
      <c r="C969" t="n">
        <v>398.8048569194061</v>
      </c>
    </row>
    <row r="970">
      <c r="A970" t="inlineStr">
        <is>
          <t>순천시|레저용품쇼핑</t>
        </is>
      </c>
      <c r="B970" t="n">
        <v>203.7905359175582</v>
      </c>
      <c r="C970" t="n">
        <v>189.964406545609</v>
      </c>
    </row>
    <row r="971">
      <c r="A971" t="inlineStr">
        <is>
          <t>순천시|기타레저</t>
        </is>
      </c>
      <c r="B971" t="n">
        <v>132.6882601338723</v>
      </c>
      <c r="C971" t="n">
        <v>139.5304436716636</v>
      </c>
    </row>
    <row r="972">
      <c r="A972" t="inlineStr">
        <is>
          <t>순천시|문화서비스</t>
        </is>
      </c>
      <c r="B972" t="n">
        <v>87.81240364843573</v>
      </c>
      <c r="C972" t="n">
        <v>50.81727616109104</v>
      </c>
    </row>
    <row r="973">
      <c r="A973" t="inlineStr">
        <is>
          <t>순천시|여행업</t>
        </is>
      </c>
      <c r="B973" t="n">
        <v>3.650078718323034</v>
      </c>
      <c r="C973" t="n">
        <v>7.779981111278812</v>
      </c>
    </row>
    <row r="974">
      <c r="A974" t="inlineStr">
        <is>
          <t>순천시|호텔</t>
        </is>
      </c>
      <c r="B974" t="n">
        <v>9.395786414043071</v>
      </c>
      <c r="C974" t="n">
        <v>4.175095115560387</v>
      </c>
    </row>
    <row r="975">
      <c r="A975" t="inlineStr">
        <is>
          <t>순천시|캠핑장/펜션</t>
        </is>
      </c>
      <c r="B975" t="n">
        <v>7.001465740552988</v>
      </c>
      <c r="C975" t="n">
        <v>4.320095812543099</v>
      </c>
    </row>
    <row r="976">
      <c r="A976" t="inlineStr">
        <is>
          <t>순천시|렌터카</t>
        </is>
      </c>
      <c r="B976" t="n">
        <v>12.48435547574158</v>
      </c>
      <c r="C976" t="n">
        <v>12.74401060066634</v>
      </c>
    </row>
    <row r="977">
      <c r="A977" t="inlineStr">
        <is>
          <t>시흥시|일반외식업</t>
        </is>
      </c>
      <c r="B977" t="n">
        <v>6332.994053370765</v>
      </c>
      <c r="C977" t="n">
        <v>6111.112087971453</v>
      </c>
    </row>
    <row r="978">
      <c r="A978" t="inlineStr">
        <is>
          <t>시흥시|육상운송</t>
        </is>
      </c>
      <c r="B978" t="n">
        <v>6056.425821202011</v>
      </c>
      <c r="C978" t="n">
        <v>6926.953167152618</v>
      </c>
    </row>
    <row r="979">
      <c r="A979" t="inlineStr">
        <is>
          <t>시흥시|기타관광쇼핑</t>
        </is>
      </c>
      <c r="B979" t="n">
        <v>4238.640340486275</v>
      </c>
      <c r="C979" t="n">
        <v>4257.274313373473</v>
      </c>
    </row>
    <row r="980">
      <c r="A980" t="inlineStr">
        <is>
          <t>시흥시|대형쇼핑몰</t>
        </is>
      </c>
      <c r="B980" t="n">
        <v>3618.155052600735</v>
      </c>
      <c r="C980" t="n">
        <v>3248.608170415758</v>
      </c>
    </row>
    <row r="981">
      <c r="A981" t="inlineStr">
        <is>
          <t>시흥시|제과음료업</t>
        </is>
      </c>
      <c r="B981" t="n">
        <v>1242.474256220096</v>
      </c>
      <c r="C981" t="n">
        <v>1169.414664547998</v>
      </c>
    </row>
    <row r="982">
      <c r="A982" t="inlineStr">
        <is>
          <t>시흥시|골프장</t>
        </is>
      </c>
      <c r="B982" t="n">
        <v>441.7628803561177</v>
      </c>
      <c r="C982" t="n">
        <v>390.3746037260837</v>
      </c>
    </row>
    <row r="983">
      <c r="A983" t="inlineStr">
        <is>
          <t>시흥시|기타숙박</t>
        </is>
      </c>
      <c r="B983" t="n">
        <v>127.9391600652694</v>
      </c>
      <c r="C983" t="n">
        <v>131.8616079012348</v>
      </c>
    </row>
    <row r="984">
      <c r="A984" t="inlineStr">
        <is>
          <t>시흥시|뷰티</t>
        </is>
      </c>
      <c r="B984" t="n">
        <v>321.2652564567856</v>
      </c>
      <c r="C984" t="n">
        <v>309.8087120612785</v>
      </c>
    </row>
    <row r="985">
      <c r="A985" t="inlineStr">
        <is>
          <t>시흥시|레저용품쇼핑</t>
        </is>
      </c>
      <c r="B985" t="n">
        <v>273.4560081682014</v>
      </c>
      <c r="C985" t="n">
        <v>212.7549125519478</v>
      </c>
    </row>
    <row r="986">
      <c r="A986" t="inlineStr">
        <is>
          <t>시흥시|기타레저</t>
        </is>
      </c>
      <c r="B986" t="n">
        <v>311.5306746648369</v>
      </c>
      <c r="C986" t="n">
        <v>290.4388072835354</v>
      </c>
    </row>
    <row r="987">
      <c r="A987" t="inlineStr">
        <is>
          <t>시흥시|문화서비스</t>
        </is>
      </c>
      <c r="B987" t="n">
        <v>36.22859530467565</v>
      </c>
      <c r="C987" t="n">
        <v>35.36338299917869</v>
      </c>
    </row>
    <row r="988">
      <c r="A988" t="inlineStr">
        <is>
          <t>시흥시|여행업</t>
        </is>
      </c>
      <c r="B988" t="n">
        <v>2.406430776563385</v>
      </c>
      <c r="C988" t="n">
        <v>3.09604409959509</v>
      </c>
    </row>
    <row r="989">
      <c r="A989" t="inlineStr">
        <is>
          <t>시흥시|호텔</t>
        </is>
      </c>
      <c r="B989" t="n">
        <v>5.994157116221651</v>
      </c>
      <c r="C989" t="n">
        <v>3.878879969006458</v>
      </c>
    </row>
    <row r="990">
      <c r="A990" t="inlineStr">
        <is>
          <t>시흥시|캠핑장/펜션</t>
        </is>
      </c>
      <c r="B990" t="n">
        <v>12.88586750774717</v>
      </c>
      <c r="C990" t="n">
        <v>8.282298633003117</v>
      </c>
    </row>
    <row r="991">
      <c r="A991" t="inlineStr">
        <is>
          <t>시흥시|렌터카</t>
        </is>
      </c>
      <c r="B991" t="n">
        <v>1.009010487120545</v>
      </c>
      <c r="C991" t="n">
        <v>1.20301233717235</v>
      </c>
    </row>
    <row r="992">
      <c r="A992" t="inlineStr">
        <is>
          <t>신안군|일반외식업</t>
        </is>
      </c>
      <c r="B992" t="n">
        <v>1716.428764491174</v>
      </c>
      <c r="C992" t="n">
        <v>1777.58389972946</v>
      </c>
    </row>
    <row r="993">
      <c r="A993" t="inlineStr">
        <is>
          <t>신안군|육상운송</t>
        </is>
      </c>
      <c r="B993" t="n">
        <v>705.7175517360754</v>
      </c>
      <c r="C993" t="n">
        <v>831.8708820003752</v>
      </c>
    </row>
    <row r="994">
      <c r="A994" t="inlineStr">
        <is>
          <t>신안군|기타관광쇼핑</t>
        </is>
      </c>
      <c r="B994" t="n">
        <v>2504.235539030233</v>
      </c>
      <c r="C994" t="n">
        <v>2610.305720451492</v>
      </c>
    </row>
    <row r="995">
      <c r="A995" t="inlineStr">
        <is>
          <t>신안군|대형쇼핑몰</t>
        </is>
      </c>
      <c r="B995" t="n">
        <v>0</v>
      </c>
      <c r="C995" t="n">
        <v>15.65691393687039</v>
      </c>
    </row>
    <row r="996">
      <c r="A996" t="inlineStr">
        <is>
          <t>신안군|제과음료업</t>
        </is>
      </c>
      <c r="B996" t="n">
        <v>193.1482082407527</v>
      </c>
      <c r="C996" t="n">
        <v>250.163435210936</v>
      </c>
    </row>
    <row r="997">
      <c r="A997" t="inlineStr">
        <is>
          <t>신안군|골프장</t>
        </is>
      </c>
      <c r="B997" t="n">
        <v>2.560375211912483</v>
      </c>
      <c r="C997" t="n">
        <v>0.989773995296731</v>
      </c>
    </row>
    <row r="998">
      <c r="A998" t="inlineStr">
        <is>
          <t>신안군|기타숙박</t>
        </is>
      </c>
      <c r="B998" t="n">
        <v>284.3764835809937</v>
      </c>
      <c r="C998" t="n">
        <v>289.1420856524003</v>
      </c>
    </row>
    <row r="999">
      <c r="A999" t="inlineStr">
        <is>
          <t>신안군|뷰티</t>
        </is>
      </c>
      <c r="B999" t="n">
        <v>1.056948599654435</v>
      </c>
      <c r="C999" t="n">
        <v>2.550226697883688</v>
      </c>
    </row>
    <row r="1000">
      <c r="A1000" t="inlineStr">
        <is>
          <t>신안군|레저용품쇼핑</t>
        </is>
      </c>
      <c r="B1000" t="n">
        <v>13.44332517307316</v>
      </c>
      <c r="C1000" t="n">
        <v>16.87695131283989</v>
      </c>
    </row>
    <row r="1001">
      <c r="A1001" t="inlineStr">
        <is>
          <t>신안군|기타레저</t>
        </is>
      </c>
      <c r="B1001" t="n">
        <v>19.63864323347664</v>
      </c>
      <c r="C1001" t="n">
        <v>25.00389416011432</v>
      </c>
    </row>
    <row r="1002">
      <c r="A1002" t="inlineStr">
        <is>
          <t>신안군|문화서비스</t>
        </is>
      </c>
      <c r="B1002" t="n">
        <v>26.43049154402397</v>
      </c>
      <c r="C1002" t="n">
        <v>26.46196331800767</v>
      </c>
    </row>
    <row r="1003">
      <c r="A1003" t="inlineStr">
        <is>
          <t>신안군|여행업</t>
        </is>
      </c>
      <c r="B1003" t="n">
        <v>0</v>
      </c>
      <c r="C1003" t="n">
        <v>8.790643179801839</v>
      </c>
    </row>
    <row r="1004">
      <c r="A1004" t="inlineStr">
        <is>
          <t>신안군|호텔</t>
        </is>
      </c>
      <c r="B1004" t="n">
        <v>163.0734802902998</v>
      </c>
      <c r="C1004" t="n">
        <v>1.501293339213416</v>
      </c>
    </row>
    <row r="1005">
      <c r="A1005" t="inlineStr">
        <is>
          <t>신안군|캠핑장/펜션</t>
        </is>
      </c>
      <c r="B1005" t="n">
        <v>28.51186129054992</v>
      </c>
      <c r="C1005" t="n">
        <v>39.60689499392272</v>
      </c>
    </row>
    <row r="1006">
      <c r="A1006" t="inlineStr">
        <is>
          <t>신안군|렌터카</t>
        </is>
      </c>
      <c r="B1006" t="n">
        <v>1.759773918713895</v>
      </c>
      <c r="C1006" t="n">
        <v>0.9590987698437834</v>
      </c>
    </row>
    <row r="1007">
      <c r="A1007" t="inlineStr">
        <is>
          <t>아산시|일반외식업</t>
        </is>
      </c>
      <c r="B1007" t="n">
        <v>5019.418277066232</v>
      </c>
      <c r="C1007" t="n">
        <v>4499.905219199523</v>
      </c>
    </row>
    <row r="1008">
      <c r="A1008" t="inlineStr">
        <is>
          <t>아산시|육상운송</t>
        </is>
      </c>
      <c r="B1008" t="n">
        <v>4904.061615491571</v>
      </c>
      <c r="C1008" t="n">
        <v>6389.321630352874</v>
      </c>
    </row>
    <row r="1009">
      <c r="A1009" t="inlineStr">
        <is>
          <t>아산시|기타관광쇼핑</t>
        </is>
      </c>
      <c r="B1009" t="n">
        <v>4541.70018983699</v>
      </c>
      <c r="C1009" t="n">
        <v>4045.675256034309</v>
      </c>
    </row>
    <row r="1010">
      <c r="A1010" t="inlineStr">
        <is>
          <t>아산시|대형쇼핑몰</t>
        </is>
      </c>
      <c r="B1010" t="n">
        <v>1213.028024257506</v>
      </c>
      <c r="C1010" t="n">
        <v>1063.971081853501</v>
      </c>
    </row>
    <row r="1011">
      <c r="A1011" t="inlineStr">
        <is>
          <t>아산시|제과음료업</t>
        </is>
      </c>
      <c r="B1011" t="n">
        <v>785.4127655626762</v>
      </c>
      <c r="C1011" t="n">
        <v>864.2548552480489</v>
      </c>
    </row>
    <row r="1012">
      <c r="A1012" t="inlineStr">
        <is>
          <t>아산시|골프장</t>
        </is>
      </c>
      <c r="B1012" t="n">
        <v>411.0558562955279</v>
      </c>
      <c r="C1012" t="n">
        <v>327.8646642539105</v>
      </c>
    </row>
    <row r="1013">
      <c r="A1013" t="inlineStr">
        <is>
          <t>아산시|기타숙박</t>
        </is>
      </c>
      <c r="B1013" t="n">
        <v>165.1866688260573</v>
      </c>
      <c r="C1013" t="n">
        <v>137.7024210670253</v>
      </c>
    </row>
    <row r="1014">
      <c r="A1014" t="inlineStr">
        <is>
          <t>아산시|뷰티</t>
        </is>
      </c>
      <c r="B1014" t="n">
        <v>297.6812877670295</v>
      </c>
      <c r="C1014" t="n">
        <v>279.6756861176242</v>
      </c>
    </row>
    <row r="1015">
      <c r="A1015" t="inlineStr">
        <is>
          <t>아산시|레저용품쇼핑</t>
        </is>
      </c>
      <c r="B1015" t="n">
        <v>290.8039393259691</v>
      </c>
      <c r="C1015" t="n">
        <v>243.8259621951112</v>
      </c>
    </row>
    <row r="1016">
      <c r="A1016" t="inlineStr">
        <is>
          <t>아산시|기타레저</t>
        </is>
      </c>
      <c r="B1016" t="n">
        <v>270.9775959004345</v>
      </c>
      <c r="C1016" t="n">
        <v>237.5389729454405</v>
      </c>
    </row>
    <row r="1017">
      <c r="A1017" t="inlineStr">
        <is>
          <t>아산시|문화서비스</t>
        </is>
      </c>
      <c r="B1017" t="n">
        <v>76.08959901356042</v>
      </c>
      <c r="C1017" t="n">
        <v>55.41057013666507</v>
      </c>
    </row>
    <row r="1018">
      <c r="A1018" t="inlineStr">
        <is>
          <t>아산시|여행업</t>
        </is>
      </c>
      <c r="B1018" t="n">
        <v>0.2444526108641188</v>
      </c>
      <c r="C1018" t="n">
        <v>1.213559269385143</v>
      </c>
    </row>
    <row r="1019">
      <c r="A1019" t="inlineStr">
        <is>
          <t>아산시|호텔</t>
        </is>
      </c>
      <c r="B1019" t="n">
        <v>232.5123631898067</v>
      </c>
      <c r="C1019" t="n">
        <v>231.4234730655582</v>
      </c>
    </row>
    <row r="1020">
      <c r="A1020" t="inlineStr">
        <is>
          <t>아산시|캠핑장/펜션</t>
        </is>
      </c>
      <c r="B1020" t="n">
        <v>11.57508991940571</v>
      </c>
      <c r="C1020" t="n">
        <v>13.45304045248859</v>
      </c>
    </row>
    <row r="1021">
      <c r="A1021" t="inlineStr">
        <is>
          <t>아산시|렌터카</t>
        </is>
      </c>
      <c r="B1021" t="n">
        <v>0.3519611859669582</v>
      </c>
      <c r="C1021" t="n">
        <v>2.093873753405229</v>
      </c>
    </row>
    <row r="1022">
      <c r="A1022" t="inlineStr">
        <is>
          <t>안동시|일반외식업</t>
        </is>
      </c>
      <c r="B1022" t="n">
        <v>4253.694340746549</v>
      </c>
      <c r="C1022" t="n">
        <v>4527.93580795053</v>
      </c>
    </row>
    <row r="1023">
      <c r="A1023" t="inlineStr">
        <is>
          <t>안동시|육상운송</t>
        </is>
      </c>
      <c r="B1023" t="n">
        <v>4127.280815662149</v>
      </c>
      <c r="C1023" t="n">
        <v>3998.044739044979</v>
      </c>
    </row>
    <row r="1024">
      <c r="A1024" t="inlineStr">
        <is>
          <t>안동시|기타관광쇼핑</t>
        </is>
      </c>
      <c r="B1024" t="n">
        <v>3497.821097962664</v>
      </c>
      <c r="C1024" t="n">
        <v>3442.211242545824</v>
      </c>
    </row>
    <row r="1025">
      <c r="A1025" t="inlineStr">
        <is>
          <t>안동시|대형쇼핑몰</t>
        </is>
      </c>
      <c r="B1025" t="n">
        <v>1427.179483113915</v>
      </c>
      <c r="C1025" t="n">
        <v>968.84024576525</v>
      </c>
    </row>
    <row r="1026">
      <c r="A1026" t="inlineStr">
        <is>
          <t>안동시|제과음료업</t>
        </is>
      </c>
      <c r="B1026" t="n">
        <v>808.228602913527</v>
      </c>
      <c r="C1026" t="n">
        <v>850.9518593740299</v>
      </c>
    </row>
    <row r="1027">
      <c r="A1027" t="inlineStr">
        <is>
          <t>안동시|골프장</t>
        </is>
      </c>
      <c r="B1027" t="n">
        <v>563.0899616453422</v>
      </c>
      <c r="C1027" t="n">
        <v>380.3147144643601</v>
      </c>
    </row>
    <row r="1028">
      <c r="A1028" t="inlineStr">
        <is>
          <t>안동시|기타숙박</t>
        </is>
      </c>
      <c r="B1028" t="n">
        <v>229.9563264644977</v>
      </c>
      <c r="C1028" t="n">
        <v>360.7975806886257</v>
      </c>
    </row>
    <row r="1029">
      <c r="A1029" t="inlineStr">
        <is>
          <t>안동시|뷰티</t>
        </is>
      </c>
      <c r="B1029" t="n">
        <v>257.759624565071</v>
      </c>
      <c r="C1029" t="n">
        <v>257.3584090206708</v>
      </c>
    </row>
    <row r="1030">
      <c r="A1030" t="inlineStr">
        <is>
          <t>안동시|레저용품쇼핑</t>
        </is>
      </c>
      <c r="B1030" t="n">
        <v>199.7871007485888</v>
      </c>
      <c r="C1030" t="n">
        <v>160.7326327322691</v>
      </c>
    </row>
    <row r="1031">
      <c r="A1031" t="inlineStr">
        <is>
          <t>안동시|기타레저</t>
        </is>
      </c>
      <c r="B1031" t="n">
        <v>136.7071390257697</v>
      </c>
      <c r="C1031" t="n">
        <v>126.3091072453129</v>
      </c>
    </row>
    <row r="1032">
      <c r="A1032" t="inlineStr">
        <is>
          <t>안동시|문화서비스</t>
        </is>
      </c>
      <c r="B1032" t="n">
        <v>46.09748068618568</v>
      </c>
      <c r="C1032" t="n">
        <v>26.25164672405101</v>
      </c>
    </row>
    <row r="1033">
      <c r="A1033" t="inlineStr">
        <is>
          <t>안동시|여행업</t>
        </is>
      </c>
      <c r="B1033" t="n">
        <v>3.640692513553498</v>
      </c>
      <c r="C1033" t="n">
        <v>15.41891431850014</v>
      </c>
    </row>
    <row r="1034">
      <c r="A1034" t="inlineStr">
        <is>
          <t>안동시|호텔</t>
        </is>
      </c>
      <c r="B1034" t="n">
        <v>9.466323053713278</v>
      </c>
      <c r="C1034" t="n">
        <v>10.00937038004788</v>
      </c>
    </row>
    <row r="1035">
      <c r="A1035" t="inlineStr">
        <is>
          <t>안동시|캠핑장/펜션</t>
        </is>
      </c>
      <c r="B1035" t="n">
        <v>6.854181129767824</v>
      </c>
      <c r="C1035" t="n">
        <v>6.17372282095172</v>
      </c>
    </row>
    <row r="1036">
      <c r="A1036" t="inlineStr">
        <is>
          <t>안동시|렌터카</t>
        </is>
      </c>
      <c r="B1036" t="n">
        <v>3.637629474222092</v>
      </c>
      <c r="C1036" t="n">
        <v>2.564233324168758</v>
      </c>
    </row>
    <row r="1037">
      <c r="A1037" t="inlineStr">
        <is>
          <t>안성시|일반외식업</t>
        </is>
      </c>
      <c r="B1037" t="n">
        <v>4484.371628892469</v>
      </c>
      <c r="C1037" t="n">
        <v>4543.921877993477</v>
      </c>
    </row>
    <row r="1038">
      <c r="A1038" t="inlineStr">
        <is>
          <t>안성시|육상운송</t>
        </is>
      </c>
      <c r="B1038" t="n">
        <v>11452.00179006505</v>
      </c>
      <c r="C1038" t="n">
        <v>12986.67249413554</v>
      </c>
    </row>
    <row r="1039">
      <c r="A1039" t="inlineStr">
        <is>
          <t>안성시|기타관광쇼핑</t>
        </is>
      </c>
      <c r="B1039" t="n">
        <v>3849.695835741069</v>
      </c>
      <c r="C1039" t="n">
        <v>3448.332313084845</v>
      </c>
    </row>
    <row r="1040">
      <c r="A1040" t="inlineStr">
        <is>
          <t>안성시|대형쇼핑몰</t>
        </is>
      </c>
      <c r="B1040" t="n">
        <v>6016.614597304315</v>
      </c>
      <c r="C1040" t="n">
        <v>5661.666873873289</v>
      </c>
    </row>
    <row r="1041">
      <c r="A1041" t="inlineStr">
        <is>
          <t>안성시|제과음료업</t>
        </is>
      </c>
      <c r="B1041" t="n">
        <v>565.5671378932839</v>
      </c>
      <c r="C1041" t="n">
        <v>598.8313787287861</v>
      </c>
    </row>
    <row r="1042">
      <c r="A1042" t="inlineStr">
        <is>
          <t>안성시|골프장</t>
        </is>
      </c>
      <c r="B1042" t="n">
        <v>2705.756455955903</v>
      </c>
      <c r="C1042" t="n">
        <v>2590.898241108729</v>
      </c>
    </row>
    <row r="1043">
      <c r="A1043" t="inlineStr">
        <is>
          <t>안성시|기타숙박</t>
        </is>
      </c>
      <c r="B1043" t="n">
        <v>196.1259148838304</v>
      </c>
      <c r="C1043" t="n">
        <v>116.265588753472</v>
      </c>
    </row>
    <row r="1044">
      <c r="A1044" t="inlineStr">
        <is>
          <t>안성시|뷰티</t>
        </is>
      </c>
      <c r="B1044" t="n">
        <v>249.6985493088632</v>
      </c>
      <c r="C1044" t="n">
        <v>258.7186700978692</v>
      </c>
    </row>
    <row r="1045">
      <c r="A1045" t="inlineStr">
        <is>
          <t>안성시|레저용품쇼핑</t>
        </is>
      </c>
      <c r="B1045" t="n">
        <v>249.9669700969278</v>
      </c>
      <c r="C1045" t="n">
        <v>212.8088927035953</v>
      </c>
    </row>
    <row r="1046">
      <c r="A1046" t="inlineStr">
        <is>
          <t>안성시|기타레저</t>
        </is>
      </c>
      <c r="B1046" t="n">
        <v>169.4285003801219</v>
      </c>
      <c r="C1046" t="n">
        <v>212.551054895736</v>
      </c>
    </row>
    <row r="1047">
      <c r="A1047" t="inlineStr">
        <is>
          <t>안성시|문화서비스</t>
        </is>
      </c>
      <c r="B1047" t="n">
        <v>42.07942924327491</v>
      </c>
      <c r="C1047" t="n">
        <v>37.5733694036053</v>
      </c>
    </row>
    <row r="1048">
      <c r="A1048" t="inlineStr">
        <is>
          <t>안성시|여행업</t>
        </is>
      </c>
      <c r="B1048" t="n">
        <v>0.9643397155558164</v>
      </c>
      <c r="C1048" t="n">
        <v>0</v>
      </c>
    </row>
    <row r="1049">
      <c r="A1049" t="inlineStr">
        <is>
          <t>안성시|호텔</t>
        </is>
      </c>
      <c r="B1049" t="n">
        <v>0</v>
      </c>
      <c r="C1049" t="n">
        <v>0</v>
      </c>
    </row>
    <row r="1050">
      <c r="A1050" t="inlineStr">
        <is>
          <t>안성시|캠핑장/펜션</t>
        </is>
      </c>
      <c r="B1050" t="n">
        <v>14.80900708775011</v>
      </c>
      <c r="C1050" t="n">
        <v>12.39515632515671</v>
      </c>
    </row>
    <row r="1051">
      <c r="A1051" t="inlineStr">
        <is>
          <t>안성시|렌터카</t>
        </is>
      </c>
      <c r="B1051" t="n">
        <v>4.427341553219515</v>
      </c>
      <c r="C1051" t="n">
        <v>5.533580595443611</v>
      </c>
    </row>
    <row r="1052">
      <c r="A1052" t="inlineStr">
        <is>
          <t>양구군|일반외식업</t>
        </is>
      </c>
      <c r="B1052" t="n">
        <v>3815.277123327071</v>
      </c>
      <c r="C1052" t="n">
        <v>4369.566447058533</v>
      </c>
    </row>
    <row r="1053">
      <c r="A1053" t="inlineStr">
        <is>
          <t>양구군|육상운송</t>
        </is>
      </c>
      <c r="B1053" t="n">
        <v>1619.130597083428</v>
      </c>
      <c r="C1053" t="n">
        <v>2058.18244273082</v>
      </c>
    </row>
    <row r="1054">
      <c r="A1054" t="inlineStr">
        <is>
          <t>양구군|기타관광쇼핑</t>
        </is>
      </c>
      <c r="B1054" t="n">
        <v>3182.738616127433</v>
      </c>
      <c r="C1054" t="n">
        <v>3583.800591975219</v>
      </c>
    </row>
    <row r="1055">
      <c r="A1055" t="inlineStr">
        <is>
          <t>양구군|대형쇼핑몰</t>
        </is>
      </c>
      <c r="B1055" t="n">
        <v>0</v>
      </c>
      <c r="C1055" t="n">
        <v>0</v>
      </c>
    </row>
    <row r="1056">
      <c r="A1056" t="inlineStr">
        <is>
          <t>양구군|제과음료업</t>
        </is>
      </c>
      <c r="B1056" t="n">
        <v>612.8310415659492</v>
      </c>
      <c r="C1056" t="n">
        <v>693.7536124269544</v>
      </c>
    </row>
    <row r="1057">
      <c r="A1057" t="inlineStr">
        <is>
          <t>양구군|골프장</t>
        </is>
      </c>
      <c r="B1057" t="n">
        <v>27.17126346043616</v>
      </c>
      <c r="C1057" t="n">
        <v>24.64163696163268</v>
      </c>
    </row>
    <row r="1058">
      <c r="A1058" t="inlineStr">
        <is>
          <t>양구군|기타숙박</t>
        </is>
      </c>
      <c r="B1058" t="n">
        <v>247.8892689802604</v>
      </c>
      <c r="C1058" t="n">
        <v>290.4910638070301</v>
      </c>
    </row>
    <row r="1059">
      <c r="A1059" t="inlineStr">
        <is>
          <t>양구군|뷰티</t>
        </is>
      </c>
      <c r="B1059" t="n">
        <v>86.11772361305746</v>
      </c>
      <c r="C1059" t="n">
        <v>108.0658166193237</v>
      </c>
    </row>
    <row r="1060">
      <c r="A1060" t="inlineStr">
        <is>
          <t>양구군|레저용품쇼핑</t>
        </is>
      </c>
      <c r="B1060" t="n">
        <v>32.87773364910155</v>
      </c>
      <c r="C1060" t="n">
        <v>24.40560792646179</v>
      </c>
    </row>
    <row r="1061">
      <c r="A1061" t="inlineStr">
        <is>
          <t>양구군|기타레저</t>
        </is>
      </c>
      <c r="B1061" t="n">
        <v>110.8024143621502</v>
      </c>
      <c r="C1061" t="n">
        <v>134.3519434599903</v>
      </c>
    </row>
    <row r="1062">
      <c r="A1062" t="inlineStr">
        <is>
          <t>양구군|문화서비스</t>
        </is>
      </c>
      <c r="B1062" t="n">
        <v>35.37756536177695</v>
      </c>
      <c r="C1062" t="n">
        <v>35.10199128286666</v>
      </c>
    </row>
    <row r="1063">
      <c r="A1063" t="inlineStr">
        <is>
          <t>양구군|여행업</t>
        </is>
      </c>
      <c r="B1063" t="n">
        <v>0</v>
      </c>
      <c r="C1063" t="n">
        <v>0</v>
      </c>
    </row>
    <row r="1064">
      <c r="A1064" t="inlineStr">
        <is>
          <t>양구군|호텔</t>
        </is>
      </c>
      <c r="B1064" t="n">
        <v>0</v>
      </c>
      <c r="C1064" t="n">
        <v>0</v>
      </c>
    </row>
    <row r="1065">
      <c r="A1065" t="inlineStr">
        <is>
          <t>양구군|캠핑장/펜션</t>
        </is>
      </c>
      <c r="B1065" t="n">
        <v>72.25339787407212</v>
      </c>
      <c r="C1065" t="n">
        <v>111.0796862819308</v>
      </c>
    </row>
    <row r="1066">
      <c r="A1066" t="inlineStr">
        <is>
          <t>양구군|렌터카</t>
        </is>
      </c>
      <c r="B1066" t="n">
        <v>0</v>
      </c>
      <c r="C1066" t="n">
        <v>0</v>
      </c>
    </row>
    <row r="1067">
      <c r="A1067" t="inlineStr">
        <is>
          <t>양산시|일반외식업</t>
        </is>
      </c>
      <c r="B1067" t="n">
        <v>3716.413923348628</v>
      </c>
      <c r="C1067" t="n">
        <v>3632.865104281822</v>
      </c>
    </row>
    <row r="1068">
      <c r="A1068" t="inlineStr">
        <is>
          <t>양산시|육상운송</t>
        </is>
      </c>
      <c r="B1068" t="n">
        <v>4836.322492974674</v>
      </c>
      <c r="C1068" t="n">
        <v>4984.458047127108</v>
      </c>
    </row>
    <row r="1069">
      <c r="A1069" t="inlineStr">
        <is>
          <t>양산시|기타관광쇼핑</t>
        </is>
      </c>
      <c r="B1069" t="n">
        <v>2995.428267935171</v>
      </c>
      <c r="C1069" t="n">
        <v>2421.648608322754</v>
      </c>
    </row>
    <row r="1070">
      <c r="A1070" t="inlineStr">
        <is>
          <t>양산시|대형쇼핑몰</t>
        </is>
      </c>
      <c r="B1070" t="n">
        <v>1108.156052278018</v>
      </c>
      <c r="C1070" t="n">
        <v>1171.237319874242</v>
      </c>
    </row>
    <row r="1071">
      <c r="A1071" t="inlineStr">
        <is>
          <t>양산시|제과음료업</t>
        </is>
      </c>
      <c r="B1071" t="n">
        <v>576.5309475360962</v>
      </c>
      <c r="C1071" t="n">
        <v>566.8208439893317</v>
      </c>
    </row>
    <row r="1072">
      <c r="A1072" t="inlineStr">
        <is>
          <t>양산시|골프장</t>
        </is>
      </c>
      <c r="B1072" t="n">
        <v>1219.085962542633</v>
      </c>
      <c r="C1072" t="n">
        <v>1220.147440252676</v>
      </c>
    </row>
    <row r="1073">
      <c r="A1073" t="inlineStr">
        <is>
          <t>양산시|기타숙박</t>
        </is>
      </c>
      <c r="B1073" t="n">
        <v>139.5438927756793</v>
      </c>
      <c r="C1073" t="n">
        <v>97.9300842892912</v>
      </c>
    </row>
    <row r="1074">
      <c r="A1074" t="inlineStr">
        <is>
          <t>양산시|뷰티</t>
        </is>
      </c>
      <c r="B1074" t="n">
        <v>194.442742248927</v>
      </c>
      <c r="C1074" t="n">
        <v>199.866978474497</v>
      </c>
    </row>
    <row r="1075">
      <c r="A1075" t="inlineStr">
        <is>
          <t>양산시|레저용품쇼핑</t>
        </is>
      </c>
      <c r="B1075" t="n">
        <v>375.3039414711783</v>
      </c>
      <c r="C1075" t="n">
        <v>362.9683390630004</v>
      </c>
    </row>
    <row r="1076">
      <c r="A1076" t="inlineStr">
        <is>
          <t>양산시|기타레저</t>
        </is>
      </c>
      <c r="B1076" t="n">
        <v>141.1836618134465</v>
      </c>
      <c r="C1076" t="n">
        <v>143.8639084989267</v>
      </c>
    </row>
    <row r="1077">
      <c r="A1077" t="inlineStr">
        <is>
          <t>양산시|문화서비스</t>
        </is>
      </c>
      <c r="B1077" t="n">
        <v>141.6533255314932</v>
      </c>
      <c r="C1077" t="n">
        <v>131.2729777049877</v>
      </c>
    </row>
    <row r="1078">
      <c r="A1078" t="inlineStr">
        <is>
          <t>양산시|여행업</t>
        </is>
      </c>
      <c r="B1078" t="n">
        <v>18.6497803940191</v>
      </c>
      <c r="C1078" t="n">
        <v>79.49817831051779</v>
      </c>
    </row>
    <row r="1079">
      <c r="A1079" t="inlineStr">
        <is>
          <t>양산시|호텔</t>
        </is>
      </c>
      <c r="B1079" t="n">
        <v>6.270774490236064</v>
      </c>
      <c r="C1079" t="n">
        <v>5.376286655744122</v>
      </c>
    </row>
    <row r="1080">
      <c r="A1080" t="inlineStr">
        <is>
          <t>양산시|캠핑장/펜션</t>
        </is>
      </c>
      <c r="B1080" t="n">
        <v>3.300277360194604</v>
      </c>
      <c r="C1080" t="n">
        <v>3.967225914689265</v>
      </c>
    </row>
    <row r="1081">
      <c r="A1081" t="inlineStr">
        <is>
          <t>양산시|렌터카</t>
        </is>
      </c>
      <c r="B1081" t="n">
        <v>0.5470306379830696</v>
      </c>
      <c r="C1081" t="n">
        <v>0.4204689492488617</v>
      </c>
    </row>
    <row r="1082">
      <c r="A1082" t="inlineStr">
        <is>
          <t>양양군|일반외식업</t>
        </is>
      </c>
      <c r="B1082" t="n">
        <v>5442.990377333828</v>
      </c>
      <c r="C1082" t="n">
        <v>5855.567274972131</v>
      </c>
    </row>
    <row r="1083">
      <c r="A1083" t="inlineStr">
        <is>
          <t>양양군|육상운송</t>
        </is>
      </c>
      <c r="B1083" t="n">
        <v>1056.505150837269</v>
      </c>
      <c r="C1083" t="n">
        <v>1215.775849097834</v>
      </c>
    </row>
    <row r="1084">
      <c r="A1084" t="inlineStr">
        <is>
          <t>양양군|기타관광쇼핑</t>
        </is>
      </c>
      <c r="B1084" t="n">
        <v>2855.773972889806</v>
      </c>
      <c r="C1084" t="n">
        <v>2905.417285292137</v>
      </c>
    </row>
    <row r="1085">
      <c r="A1085" t="inlineStr">
        <is>
          <t>양양군|대형쇼핑몰</t>
        </is>
      </c>
      <c r="B1085" t="n">
        <v>164.8590397390219</v>
      </c>
      <c r="C1085" t="n">
        <v>132.5576330847271</v>
      </c>
    </row>
    <row r="1086">
      <c r="A1086" t="inlineStr">
        <is>
          <t>양양군|제과음료업</t>
        </is>
      </c>
      <c r="B1086" t="n">
        <v>792.3861115613805</v>
      </c>
      <c r="C1086" t="n">
        <v>784.2419568744943</v>
      </c>
    </row>
    <row r="1087">
      <c r="A1087" t="inlineStr">
        <is>
          <t>양양군|골프장</t>
        </is>
      </c>
      <c r="B1087" t="n">
        <v>1390.74787948635</v>
      </c>
      <c r="C1087" t="n">
        <v>1535.275122781968</v>
      </c>
    </row>
    <row r="1088">
      <c r="A1088" t="inlineStr">
        <is>
          <t>양양군|기타숙박</t>
        </is>
      </c>
      <c r="B1088" t="n">
        <v>538.9781995829113</v>
      </c>
      <c r="C1088" t="n">
        <v>575.6326853513156</v>
      </c>
    </row>
    <row r="1089">
      <c r="A1089" t="inlineStr">
        <is>
          <t>양양군|뷰티</t>
        </is>
      </c>
      <c r="B1089" t="n">
        <v>90.32801577412216</v>
      </c>
      <c r="C1089" t="n">
        <v>106.8731239636878</v>
      </c>
    </row>
    <row r="1090">
      <c r="A1090" t="inlineStr">
        <is>
          <t>양양군|레저용품쇼핑</t>
        </is>
      </c>
      <c r="B1090" t="n">
        <v>68.35727246090966</v>
      </c>
      <c r="C1090" t="n">
        <v>53.46275820291313</v>
      </c>
    </row>
    <row r="1091">
      <c r="A1091" t="inlineStr">
        <is>
          <t>양양군|기타레저</t>
        </is>
      </c>
      <c r="B1091" t="n">
        <v>240.0802676686186</v>
      </c>
      <c r="C1091" t="n">
        <v>176.2486414788914</v>
      </c>
    </row>
    <row r="1092">
      <c r="A1092" t="inlineStr">
        <is>
          <t>양양군|문화서비스</t>
        </is>
      </c>
      <c r="B1092" t="n">
        <v>17.99104237161469</v>
      </c>
      <c r="C1092" t="n">
        <v>15.55617374079613</v>
      </c>
    </row>
    <row r="1093">
      <c r="A1093" t="inlineStr">
        <is>
          <t>양양군|여행업</t>
        </is>
      </c>
      <c r="B1093" t="n">
        <v>67.76323583081975</v>
      </c>
      <c r="C1093" t="n">
        <v>27.30214907831253</v>
      </c>
    </row>
    <row r="1094">
      <c r="A1094" t="inlineStr">
        <is>
          <t>양양군|호텔</t>
        </is>
      </c>
      <c r="B1094" t="n">
        <v>9.546115059766324</v>
      </c>
      <c r="C1094" t="n">
        <v>11.24908616207462</v>
      </c>
    </row>
    <row r="1095">
      <c r="A1095" t="inlineStr">
        <is>
          <t>양양군|캠핑장/펜션</t>
        </is>
      </c>
      <c r="B1095" t="n">
        <v>76.79751101714037</v>
      </c>
      <c r="C1095" t="n">
        <v>78.57598460967351</v>
      </c>
    </row>
    <row r="1096">
      <c r="A1096" t="inlineStr">
        <is>
          <t>양양군|렌터카</t>
        </is>
      </c>
      <c r="B1096" t="n">
        <v>1.063103569635772</v>
      </c>
      <c r="C1096" t="n">
        <v>3.99068197619817</v>
      </c>
    </row>
    <row r="1097">
      <c r="A1097" t="inlineStr">
        <is>
          <t>양주시|일반외식업</t>
        </is>
      </c>
      <c r="B1097" t="n">
        <v>5519.996144839291</v>
      </c>
      <c r="C1097" t="n">
        <v>5569.405611081814</v>
      </c>
    </row>
    <row r="1098">
      <c r="A1098" t="inlineStr">
        <is>
          <t>양주시|육상운송</t>
        </is>
      </c>
      <c r="B1098" t="n">
        <v>5707.31224110037</v>
      </c>
      <c r="C1098" t="n">
        <v>7163.922802038786</v>
      </c>
    </row>
    <row r="1099">
      <c r="A1099" t="inlineStr">
        <is>
          <t>양주시|기타관광쇼핑</t>
        </is>
      </c>
      <c r="B1099" t="n">
        <v>4234.204333434391</v>
      </c>
      <c r="C1099" t="n">
        <v>4074.742283626987</v>
      </c>
    </row>
    <row r="1100">
      <c r="A1100" t="inlineStr">
        <is>
          <t>양주시|대형쇼핑몰</t>
        </is>
      </c>
      <c r="B1100" t="n">
        <v>316.8213836927941</v>
      </c>
      <c r="C1100" t="n">
        <v>345.4041424336258</v>
      </c>
    </row>
    <row r="1101">
      <c r="A1101" t="inlineStr">
        <is>
          <t>양주시|제과음료업</t>
        </is>
      </c>
      <c r="B1101" t="n">
        <v>908.1839554480132</v>
      </c>
      <c r="C1101" t="n">
        <v>908.0267458879772</v>
      </c>
    </row>
    <row r="1102">
      <c r="A1102" t="inlineStr">
        <is>
          <t>양주시|골프장</t>
        </is>
      </c>
      <c r="B1102" t="n">
        <v>656.0040276424054</v>
      </c>
      <c r="C1102" t="n">
        <v>551.8536496847672</v>
      </c>
    </row>
    <row r="1103">
      <c r="A1103" t="inlineStr">
        <is>
          <t>양주시|기타숙박</t>
        </is>
      </c>
      <c r="B1103" t="n">
        <v>78.91750381088923</v>
      </c>
      <c r="C1103" t="n">
        <v>61.39997325958547</v>
      </c>
    </row>
    <row r="1104">
      <c r="A1104" t="inlineStr">
        <is>
          <t>양주시|뷰티</t>
        </is>
      </c>
      <c r="B1104" t="n">
        <v>318.7747300502074</v>
      </c>
      <c r="C1104" t="n">
        <v>338.8711475297097</v>
      </c>
    </row>
    <row r="1105">
      <c r="A1105" t="inlineStr">
        <is>
          <t>양주시|레저용품쇼핑</t>
        </is>
      </c>
      <c r="B1105" t="n">
        <v>245.9215339324977</v>
      </c>
      <c r="C1105" t="n">
        <v>305.2831475754394</v>
      </c>
    </row>
    <row r="1106">
      <c r="A1106" t="inlineStr">
        <is>
          <t>양주시|기타레저</t>
        </is>
      </c>
      <c r="B1106" t="n">
        <v>240.5163400729877</v>
      </c>
      <c r="C1106" t="n">
        <v>255.334013070139</v>
      </c>
    </row>
    <row r="1107">
      <c r="A1107" t="inlineStr">
        <is>
          <t>양주시|문화서비스</t>
        </is>
      </c>
      <c r="B1107" t="n">
        <v>61.45988578665821</v>
      </c>
      <c r="C1107" t="n">
        <v>42.48238798522895</v>
      </c>
    </row>
    <row r="1108">
      <c r="A1108" t="inlineStr">
        <is>
          <t>양주시|여행업</t>
        </is>
      </c>
      <c r="B1108" t="n">
        <v>0.9472769142280754</v>
      </c>
      <c r="C1108" t="n">
        <v>6.492120648618815</v>
      </c>
    </row>
    <row r="1109">
      <c r="A1109" t="inlineStr">
        <is>
          <t>양주시|호텔</t>
        </is>
      </c>
      <c r="B1109" t="n">
        <v>0</v>
      </c>
      <c r="C1109" t="n">
        <v>0</v>
      </c>
    </row>
    <row r="1110">
      <c r="A1110" t="inlineStr">
        <is>
          <t>양주시|캠핑장/펜션</t>
        </is>
      </c>
      <c r="B1110" t="n">
        <v>22.18660925776911</v>
      </c>
      <c r="C1110" t="n">
        <v>7.451253146843146</v>
      </c>
    </row>
    <row r="1111">
      <c r="A1111" t="inlineStr">
        <is>
          <t>양주시|렌터카</t>
        </is>
      </c>
      <c r="B1111" t="n">
        <v>0.6627883667293787</v>
      </c>
      <c r="C1111" t="n">
        <v>0.4233972535766849</v>
      </c>
    </row>
    <row r="1112">
      <c r="A1112" t="inlineStr">
        <is>
          <t>양평군|일반외식업</t>
        </is>
      </c>
      <c r="B1112" t="n">
        <v>4724.785577148844</v>
      </c>
      <c r="C1112" t="n">
        <v>4819.016276706939</v>
      </c>
    </row>
    <row r="1113">
      <c r="A1113" t="inlineStr">
        <is>
          <t>양평군|육상운송</t>
        </is>
      </c>
      <c r="B1113" t="n">
        <v>3403.380495806326</v>
      </c>
      <c r="C1113" t="n">
        <v>3910.107386572135</v>
      </c>
    </row>
    <row r="1114">
      <c r="A1114" t="inlineStr">
        <is>
          <t>양평군|기타관광쇼핑</t>
        </is>
      </c>
      <c r="B1114" t="n">
        <v>3050.769837454773</v>
      </c>
      <c r="C1114" t="n">
        <v>3056.743384684509</v>
      </c>
    </row>
    <row r="1115">
      <c r="A1115" t="inlineStr">
        <is>
          <t>양평군|대형쇼핑몰</t>
        </is>
      </c>
      <c r="B1115" t="n">
        <v>194.5356919778426</v>
      </c>
      <c r="C1115" t="n">
        <v>170.130843035246</v>
      </c>
    </row>
    <row r="1116">
      <c r="A1116" t="inlineStr">
        <is>
          <t>양평군|제과음료업</t>
        </is>
      </c>
      <c r="B1116" t="n">
        <v>799.463850350984</v>
      </c>
      <c r="C1116" t="n">
        <v>876.116371400866</v>
      </c>
    </row>
    <row r="1117">
      <c r="A1117" t="inlineStr">
        <is>
          <t>양평군|골프장</t>
        </is>
      </c>
      <c r="B1117" t="n">
        <v>487.648583789394</v>
      </c>
      <c r="C1117" t="n">
        <v>481.3909958317557</v>
      </c>
    </row>
    <row r="1118">
      <c r="A1118" t="inlineStr">
        <is>
          <t>양평군|기타숙박</t>
        </is>
      </c>
      <c r="B1118" t="n">
        <v>204.3996262968892</v>
      </c>
      <c r="C1118" t="n">
        <v>224.8319463355643</v>
      </c>
    </row>
    <row r="1119">
      <c r="A1119" t="inlineStr">
        <is>
          <t>양평군|뷰티</t>
        </is>
      </c>
      <c r="B1119" t="n">
        <v>69.42307320641628</v>
      </c>
      <c r="C1119" t="n">
        <v>71.94237747195655</v>
      </c>
    </row>
    <row r="1120">
      <c r="A1120" t="inlineStr">
        <is>
          <t>양평군|레저용품쇼핑</t>
        </is>
      </c>
      <c r="B1120" t="n">
        <v>42.40068473857847</v>
      </c>
      <c r="C1120" t="n">
        <v>43.18625207544911</v>
      </c>
    </row>
    <row r="1121">
      <c r="A1121" t="inlineStr">
        <is>
          <t>양평군|기타레저</t>
        </is>
      </c>
      <c r="B1121" t="n">
        <v>115.0580909314081</v>
      </c>
      <c r="C1121" t="n">
        <v>136.5076065936982</v>
      </c>
    </row>
    <row r="1122">
      <c r="A1122" t="inlineStr">
        <is>
          <t>양평군|문화서비스</t>
        </is>
      </c>
      <c r="B1122" t="n">
        <v>20.10191099303131</v>
      </c>
      <c r="C1122" t="n">
        <v>25.54004721936579</v>
      </c>
    </row>
    <row r="1123">
      <c r="A1123" t="inlineStr">
        <is>
          <t>양평군|여행업</t>
        </is>
      </c>
      <c r="B1123" t="n">
        <v>2.771007744223906</v>
      </c>
      <c r="C1123" t="n">
        <v>5.111084088401975</v>
      </c>
    </row>
    <row r="1124">
      <c r="A1124" t="inlineStr">
        <is>
          <t>양평군|호텔</t>
        </is>
      </c>
      <c r="B1124" t="n">
        <v>0</v>
      </c>
      <c r="C1124" t="n">
        <v>26.27381113616775</v>
      </c>
    </row>
    <row r="1125">
      <c r="A1125" t="inlineStr">
        <is>
          <t>양평군|캠핑장/펜션</t>
        </is>
      </c>
      <c r="B1125" t="n">
        <v>44.19729081692865</v>
      </c>
      <c r="C1125" t="n">
        <v>33.80966238814507</v>
      </c>
    </row>
    <row r="1126">
      <c r="A1126" t="inlineStr">
        <is>
          <t>양평군|렌터카</t>
        </is>
      </c>
      <c r="B1126" t="n">
        <v>2.246978362803711</v>
      </c>
      <c r="C1126" t="n">
        <v>2.985838546008801</v>
      </c>
    </row>
    <row r="1127">
      <c r="A1127" t="inlineStr">
        <is>
          <t>여수시|일반외식업</t>
        </is>
      </c>
      <c r="B1127" t="n">
        <v>7147.727703359385</v>
      </c>
      <c r="C1127" t="n">
        <v>7091.013673417619</v>
      </c>
    </row>
    <row r="1128">
      <c r="A1128" t="inlineStr">
        <is>
          <t>여수시|육상운송</t>
        </is>
      </c>
      <c r="B1128" t="n">
        <v>3676.129982762138</v>
      </c>
      <c r="C1128" t="n">
        <v>5700.984748669745</v>
      </c>
    </row>
    <row r="1129">
      <c r="A1129" t="inlineStr">
        <is>
          <t>여수시|기타관광쇼핑</t>
        </is>
      </c>
      <c r="B1129" t="n">
        <v>3640.548286819688</v>
      </c>
      <c r="C1129" t="n">
        <v>3752.765943785249</v>
      </c>
    </row>
    <row r="1130">
      <c r="A1130" t="inlineStr">
        <is>
          <t>여수시|대형쇼핑몰</t>
        </is>
      </c>
      <c r="B1130" t="n">
        <v>633.2993949659844</v>
      </c>
      <c r="C1130" t="n">
        <v>545.885781281458</v>
      </c>
    </row>
    <row r="1131">
      <c r="A1131" t="inlineStr">
        <is>
          <t>여수시|제과음료업</t>
        </is>
      </c>
      <c r="B1131" t="n">
        <v>1397.068672178284</v>
      </c>
      <c r="C1131" t="n">
        <v>1435.623429674037</v>
      </c>
    </row>
    <row r="1132">
      <c r="A1132" t="inlineStr">
        <is>
          <t>여수시|골프장</t>
        </is>
      </c>
      <c r="B1132" t="n">
        <v>322.2289124376451</v>
      </c>
      <c r="C1132" t="n">
        <v>451.6159915358959</v>
      </c>
    </row>
    <row r="1133">
      <c r="A1133" t="inlineStr">
        <is>
          <t>여수시|기타숙박</t>
        </is>
      </c>
      <c r="B1133" t="n">
        <v>1109.496758666273</v>
      </c>
      <c r="C1133" t="n">
        <v>804.9645571979785</v>
      </c>
    </row>
    <row r="1134">
      <c r="A1134" t="inlineStr">
        <is>
          <t>여수시|뷰티</t>
        </is>
      </c>
      <c r="B1134" t="n">
        <v>169.8622485798847</v>
      </c>
      <c r="C1134" t="n">
        <v>182.718951661036</v>
      </c>
    </row>
    <row r="1135">
      <c r="A1135" t="inlineStr">
        <is>
          <t>여수시|레저용품쇼핑</t>
        </is>
      </c>
      <c r="B1135" t="n">
        <v>199.0388181901847</v>
      </c>
      <c r="C1135" t="n">
        <v>212.2874643728987</v>
      </c>
    </row>
    <row r="1136">
      <c r="A1136" t="inlineStr">
        <is>
          <t>여수시|기타레저</t>
        </is>
      </c>
      <c r="B1136" t="n">
        <v>514.1012467223428</v>
      </c>
      <c r="C1136" t="n">
        <v>440.0372160516644</v>
      </c>
    </row>
    <row r="1137">
      <c r="A1137" t="inlineStr">
        <is>
          <t>여수시|문화서비스</t>
        </is>
      </c>
      <c r="B1137" t="n">
        <v>100.5899195119875</v>
      </c>
      <c r="C1137" t="n">
        <v>125.9905254922864</v>
      </c>
    </row>
    <row r="1138">
      <c r="A1138" t="inlineStr">
        <is>
          <t>여수시|여행업</t>
        </is>
      </c>
      <c r="B1138" t="n">
        <v>17.8549643078435</v>
      </c>
      <c r="C1138" t="n">
        <v>19.61646970521288</v>
      </c>
    </row>
    <row r="1139">
      <c r="A1139" t="inlineStr">
        <is>
          <t>여수시|호텔</t>
        </is>
      </c>
      <c r="B1139" t="n">
        <v>314.2215065496273</v>
      </c>
      <c r="C1139" t="n">
        <v>178.8507716906934</v>
      </c>
    </row>
    <row r="1140">
      <c r="A1140" t="inlineStr">
        <is>
          <t>여수시|캠핑장/펜션</t>
        </is>
      </c>
      <c r="B1140" t="n">
        <v>34.56529479215124</v>
      </c>
      <c r="C1140" t="n">
        <v>37.77007329835327</v>
      </c>
    </row>
    <row r="1141">
      <c r="A1141" t="inlineStr">
        <is>
          <t>여수시|렌터카</t>
        </is>
      </c>
      <c r="B1141" t="n">
        <v>25.22153493033412</v>
      </c>
      <c r="C1141" t="n">
        <v>22.18317147182833</v>
      </c>
    </row>
    <row r="1142">
      <c r="A1142" t="inlineStr">
        <is>
          <t>여주시|일반외식업</t>
        </is>
      </c>
      <c r="B1142" t="n">
        <v>3854.143258100802</v>
      </c>
      <c r="C1142" t="n">
        <v>3939.708260985692</v>
      </c>
    </row>
    <row r="1143">
      <c r="A1143" t="inlineStr">
        <is>
          <t>여주시|육상운송</t>
        </is>
      </c>
      <c r="B1143" t="n">
        <v>5948.365353510717</v>
      </c>
      <c r="C1143" t="n">
        <v>7392.463779757449</v>
      </c>
    </row>
    <row r="1144">
      <c r="A1144" t="inlineStr">
        <is>
          <t>여주시|기타관광쇼핑</t>
        </is>
      </c>
      <c r="B1144" t="n">
        <v>2654.073689861979</v>
      </c>
      <c r="C1144" t="n">
        <v>3089.273404202936</v>
      </c>
    </row>
    <row r="1145">
      <c r="A1145" t="inlineStr">
        <is>
          <t>여주시|대형쇼핑몰</t>
        </is>
      </c>
      <c r="B1145" t="n">
        <v>21577.77665080522</v>
      </c>
      <c r="C1145" t="n">
        <v>22251.09621908863</v>
      </c>
    </row>
    <row r="1146">
      <c r="A1146" t="inlineStr">
        <is>
          <t>여주시|제과음료업</t>
        </is>
      </c>
      <c r="B1146" t="n">
        <v>452.3333290235002</v>
      </c>
      <c r="C1146" t="n">
        <v>484.8976422834184</v>
      </c>
    </row>
    <row r="1147">
      <c r="A1147" t="inlineStr">
        <is>
          <t>여주시|골프장</t>
        </is>
      </c>
      <c r="B1147" t="n">
        <v>7112.850428663119</v>
      </c>
      <c r="C1147" t="n">
        <v>6361.042417809681</v>
      </c>
    </row>
    <row r="1148">
      <c r="A1148" t="inlineStr">
        <is>
          <t>여주시|기타숙박</t>
        </is>
      </c>
      <c r="B1148" t="n">
        <v>108.6207876977445</v>
      </c>
      <c r="C1148" t="n">
        <v>102.9679982611697</v>
      </c>
    </row>
    <row r="1149">
      <c r="A1149" t="inlineStr">
        <is>
          <t>여주시|뷰티</t>
        </is>
      </c>
      <c r="B1149" t="n">
        <v>91.94775879679835</v>
      </c>
      <c r="C1149" t="n">
        <v>116.286015696226</v>
      </c>
    </row>
    <row r="1150">
      <c r="A1150" t="inlineStr">
        <is>
          <t>여주시|레저용품쇼핑</t>
        </is>
      </c>
      <c r="B1150" t="n">
        <v>531.9837530169356</v>
      </c>
      <c r="C1150" t="n">
        <v>521.811725863658</v>
      </c>
    </row>
    <row r="1151">
      <c r="A1151" t="inlineStr">
        <is>
          <t>여주시|기타레저</t>
        </is>
      </c>
      <c r="B1151" t="n">
        <v>84.93149687576847</v>
      </c>
      <c r="C1151" t="n">
        <v>87.77076586620457</v>
      </c>
    </row>
    <row r="1152">
      <c r="A1152" t="inlineStr">
        <is>
          <t>여주시|문화서비스</t>
        </is>
      </c>
      <c r="B1152" t="n">
        <v>18.46125399323825</v>
      </c>
      <c r="C1152" t="n">
        <v>25.94455638191994</v>
      </c>
    </row>
    <row r="1153">
      <c r="A1153" t="inlineStr">
        <is>
          <t>여주시|여행업</t>
        </is>
      </c>
      <c r="B1153" t="n">
        <v>0.0259217634732602</v>
      </c>
      <c r="C1153" t="n">
        <v>0</v>
      </c>
    </row>
    <row r="1154">
      <c r="A1154" t="inlineStr">
        <is>
          <t>여주시|호텔</t>
        </is>
      </c>
      <c r="B1154" t="n">
        <v>83.27809005936146</v>
      </c>
      <c r="C1154" t="n">
        <v>66.67464127921407</v>
      </c>
    </row>
    <row r="1155">
      <c r="A1155" t="inlineStr">
        <is>
          <t>여주시|캠핑장/펜션</t>
        </is>
      </c>
      <c r="B1155" t="n">
        <v>5.689544641858514</v>
      </c>
      <c r="C1155" t="n">
        <v>5.480908926774654</v>
      </c>
    </row>
    <row r="1156">
      <c r="A1156" t="inlineStr">
        <is>
          <t>여주시|렌터카</t>
        </is>
      </c>
      <c r="B1156" t="n">
        <v>7.501494738007544</v>
      </c>
      <c r="C1156" t="n">
        <v>3.192414800549303</v>
      </c>
    </row>
    <row r="1157">
      <c r="A1157" t="inlineStr">
        <is>
          <t>연천군|일반외식업</t>
        </is>
      </c>
      <c r="B1157" t="n">
        <v>3187.165584495337</v>
      </c>
      <c r="C1157" t="n">
        <v>3113.713784175074</v>
      </c>
    </row>
    <row r="1158">
      <c r="A1158" t="inlineStr">
        <is>
          <t>연천군|육상운송</t>
        </is>
      </c>
      <c r="B1158" t="n">
        <v>1612.075721970671</v>
      </c>
      <c r="C1158" t="n">
        <v>1756.878217248986</v>
      </c>
    </row>
    <row r="1159">
      <c r="A1159" t="inlineStr">
        <is>
          <t>연천군|기타관광쇼핑</t>
        </is>
      </c>
      <c r="B1159" t="n">
        <v>2572.543088978228</v>
      </c>
      <c r="C1159" t="n">
        <v>2524.479758637503</v>
      </c>
    </row>
    <row r="1160">
      <c r="A1160" t="inlineStr">
        <is>
          <t>연천군|대형쇼핑몰</t>
        </is>
      </c>
      <c r="B1160" t="n">
        <v>0</v>
      </c>
      <c r="C1160" t="n">
        <v>229.6591579793297</v>
      </c>
    </row>
    <row r="1161">
      <c r="A1161" t="inlineStr">
        <is>
          <t>연천군|제과음료업</t>
        </is>
      </c>
      <c r="B1161" t="n">
        <v>524.3985556492619</v>
      </c>
      <c r="C1161" t="n">
        <v>529.5339680749503</v>
      </c>
    </row>
    <row r="1162">
      <c r="A1162" t="inlineStr">
        <is>
          <t>연천군|골프장</t>
        </is>
      </c>
      <c r="B1162" t="n">
        <v>1344.79550646437</v>
      </c>
      <c r="C1162" t="n">
        <v>1349.12277738383</v>
      </c>
    </row>
    <row r="1163">
      <c r="A1163" t="inlineStr">
        <is>
          <t>연천군|기타숙박</t>
        </is>
      </c>
      <c r="B1163" t="n">
        <v>169.4265993073012</v>
      </c>
      <c r="C1163" t="n">
        <v>127.9686719897821</v>
      </c>
    </row>
    <row r="1164">
      <c r="A1164" t="inlineStr">
        <is>
          <t>연천군|뷰티</t>
        </is>
      </c>
      <c r="B1164" t="n">
        <v>89.40367310510845</v>
      </c>
      <c r="C1164" t="n">
        <v>106.4044348539868</v>
      </c>
    </row>
    <row r="1165">
      <c r="A1165" t="inlineStr">
        <is>
          <t>연천군|레저용품쇼핑</t>
        </is>
      </c>
      <c r="B1165" t="n">
        <v>17.59012863237016</v>
      </c>
      <c r="C1165" t="n">
        <v>15.13420559144759</v>
      </c>
    </row>
    <row r="1166">
      <c r="A1166" t="inlineStr">
        <is>
          <t>연천군|기타레저</t>
        </is>
      </c>
      <c r="B1166" t="n">
        <v>171.8087954737126</v>
      </c>
      <c r="C1166" t="n">
        <v>149.932613789145</v>
      </c>
    </row>
    <row r="1167">
      <c r="A1167" t="inlineStr">
        <is>
          <t>연천군|문화서비스</t>
        </is>
      </c>
      <c r="B1167" t="n">
        <v>16.32722240872506</v>
      </c>
      <c r="C1167" t="n">
        <v>15.12624722959679</v>
      </c>
    </row>
    <row r="1168">
      <c r="A1168" t="inlineStr">
        <is>
          <t>연천군|여행업</t>
        </is>
      </c>
      <c r="B1168" t="n">
        <v>4.345661625631494</v>
      </c>
      <c r="C1168" t="n">
        <v>3.295249052873732</v>
      </c>
    </row>
    <row r="1169">
      <c r="A1169" t="inlineStr">
        <is>
          <t>연천군|호텔</t>
        </is>
      </c>
      <c r="B1169" t="n">
        <v>0</v>
      </c>
      <c r="C1169" t="n">
        <v>0</v>
      </c>
    </row>
    <row r="1170">
      <c r="A1170" t="inlineStr">
        <is>
          <t>연천군|캠핑장/펜션</t>
        </is>
      </c>
      <c r="B1170" t="n">
        <v>15.40051256437759</v>
      </c>
      <c r="C1170" t="n">
        <v>10.89142423168513</v>
      </c>
    </row>
    <row r="1171">
      <c r="A1171" t="inlineStr">
        <is>
          <t>연천군|렌터카</t>
        </is>
      </c>
      <c r="B1171" t="n">
        <v>0</v>
      </c>
      <c r="C1171" t="n">
        <v>11.6984670895751</v>
      </c>
    </row>
    <row r="1172">
      <c r="A1172" t="inlineStr">
        <is>
          <t>영광군|일반외식업</t>
        </is>
      </c>
      <c r="B1172" t="n">
        <v>3060.352361558848</v>
      </c>
      <c r="C1172" t="n">
        <v>2996.806369017563</v>
      </c>
    </row>
    <row r="1173">
      <c r="A1173" t="inlineStr">
        <is>
          <t>영광군|육상운송</t>
        </is>
      </c>
      <c r="B1173" t="n">
        <v>1456.01430382874</v>
      </c>
      <c r="C1173" t="n">
        <v>1516.482031737945</v>
      </c>
    </row>
    <row r="1174">
      <c r="A1174" t="inlineStr">
        <is>
          <t>영광군|기타관광쇼핑</t>
        </is>
      </c>
      <c r="B1174" t="n">
        <v>4672.417487611986</v>
      </c>
      <c r="C1174" t="n">
        <v>4586.050218147543</v>
      </c>
    </row>
    <row r="1175">
      <c r="A1175" t="inlineStr">
        <is>
          <t>영광군|대형쇼핑몰</t>
        </is>
      </c>
      <c r="B1175" t="n">
        <v>6.703949634794486</v>
      </c>
      <c r="C1175" t="n">
        <v>4.612735668516422</v>
      </c>
    </row>
    <row r="1176">
      <c r="A1176" t="inlineStr">
        <is>
          <t>영광군|제과음료업</t>
        </is>
      </c>
      <c r="B1176" t="n">
        <v>453.6498778336788</v>
      </c>
      <c r="C1176" t="n">
        <v>504.4398656540736</v>
      </c>
    </row>
    <row r="1177">
      <c r="A1177" t="inlineStr">
        <is>
          <t>영광군|골프장</t>
        </is>
      </c>
      <c r="B1177" t="n">
        <v>674.2483656185557</v>
      </c>
      <c r="C1177" t="n">
        <v>577.9077930490979</v>
      </c>
    </row>
    <row r="1178">
      <c r="A1178" t="inlineStr">
        <is>
          <t>영광군|기타숙박</t>
        </is>
      </c>
      <c r="B1178" t="n">
        <v>244.8347165340378</v>
      </c>
      <c r="C1178" t="n">
        <v>199.111402945051</v>
      </c>
    </row>
    <row r="1179">
      <c r="A1179" t="inlineStr">
        <is>
          <t>영광군|뷰티</t>
        </is>
      </c>
      <c r="B1179" t="n">
        <v>90.82258656304124</v>
      </c>
      <c r="C1179" t="n">
        <v>85.23922434612213</v>
      </c>
    </row>
    <row r="1180">
      <c r="A1180" t="inlineStr">
        <is>
          <t>영광군|레저용품쇼핑</t>
        </is>
      </c>
      <c r="B1180" t="n">
        <v>86.93124323364142</v>
      </c>
      <c r="C1180" t="n">
        <v>64.3779981975047</v>
      </c>
    </row>
    <row r="1181">
      <c r="A1181" t="inlineStr">
        <is>
          <t>영광군|기타레저</t>
        </is>
      </c>
      <c r="B1181" t="n">
        <v>37.65663136555087</v>
      </c>
      <c r="C1181" t="n">
        <v>38.240310189262</v>
      </c>
    </row>
    <row r="1182">
      <c r="A1182" t="inlineStr">
        <is>
          <t>영광군|문화서비스</t>
        </is>
      </c>
      <c r="B1182" t="n">
        <v>5.856740101553045</v>
      </c>
      <c r="C1182" t="n">
        <v>9.657054720943476</v>
      </c>
    </row>
    <row r="1183">
      <c r="A1183" t="inlineStr">
        <is>
          <t>영광군|여행업</t>
        </is>
      </c>
      <c r="B1183" t="n">
        <v>2.405385234582188</v>
      </c>
      <c r="C1183" t="n">
        <v>58.80786170226727</v>
      </c>
    </row>
    <row r="1184">
      <c r="A1184" t="inlineStr">
        <is>
          <t>영광군|호텔</t>
        </is>
      </c>
      <c r="B1184" t="n">
        <v>0</v>
      </c>
      <c r="C1184" t="n">
        <v>0</v>
      </c>
    </row>
    <row r="1185">
      <c r="A1185" t="inlineStr">
        <is>
          <t>영광군|캠핑장/펜션</t>
        </is>
      </c>
      <c r="B1185" t="n">
        <v>26.35921080599591</v>
      </c>
      <c r="C1185" t="n">
        <v>18.54668275673779</v>
      </c>
    </row>
    <row r="1186">
      <c r="A1186" t="inlineStr">
        <is>
          <t>영광군|렌터카</t>
        </is>
      </c>
      <c r="B1186" t="n">
        <v>3.924541870905963</v>
      </c>
      <c r="C1186" t="n">
        <v>3.031625853781013</v>
      </c>
    </row>
    <row r="1187">
      <c r="A1187" t="inlineStr">
        <is>
          <t>영덕군|일반외식업</t>
        </is>
      </c>
      <c r="B1187" t="n">
        <v>4069.847260840406</v>
      </c>
      <c r="C1187" t="n">
        <v>4722.405539105551</v>
      </c>
    </row>
    <row r="1188">
      <c r="A1188" t="inlineStr">
        <is>
          <t>영덕군|육상운송</t>
        </is>
      </c>
      <c r="B1188" t="n">
        <v>2837.559025849097</v>
      </c>
      <c r="C1188" t="n">
        <v>4499.008442744544</v>
      </c>
    </row>
    <row r="1189">
      <c r="A1189" t="inlineStr">
        <is>
          <t>영덕군|기타관광쇼핑</t>
        </is>
      </c>
      <c r="B1189" t="n">
        <v>4134.969537186012</v>
      </c>
      <c r="C1189" t="n">
        <v>4604.219670386727</v>
      </c>
    </row>
    <row r="1190">
      <c r="A1190" t="inlineStr">
        <is>
          <t>영덕군|대형쇼핑몰</t>
        </is>
      </c>
      <c r="B1190" t="n">
        <v>17.89663890435074</v>
      </c>
      <c r="C1190" t="n">
        <v>11.53473477517402</v>
      </c>
    </row>
    <row r="1191">
      <c r="A1191" t="inlineStr">
        <is>
          <t>영덕군|제과음료업</t>
        </is>
      </c>
      <c r="B1191" t="n">
        <v>487.3051313935343</v>
      </c>
      <c r="C1191" t="n">
        <v>590.3601886134966</v>
      </c>
    </row>
    <row r="1192">
      <c r="A1192" t="inlineStr">
        <is>
          <t>영덕군|골프장</t>
        </is>
      </c>
      <c r="B1192" t="n">
        <v>827.6044907549928</v>
      </c>
      <c r="C1192" t="n">
        <v>796.4499516078768</v>
      </c>
    </row>
    <row r="1193">
      <c r="A1193" t="inlineStr">
        <is>
          <t>영덕군|기타숙박</t>
        </is>
      </c>
      <c r="B1193" t="n">
        <v>235.6465161533338</v>
      </c>
      <c r="C1193" t="n">
        <v>412.2462064007058</v>
      </c>
    </row>
    <row r="1194">
      <c r="A1194" t="inlineStr">
        <is>
          <t>영덕군|뷰티</t>
        </is>
      </c>
      <c r="B1194" t="n">
        <v>42.4676957384726</v>
      </c>
      <c r="C1194" t="n">
        <v>51.96998767667868</v>
      </c>
    </row>
    <row r="1195">
      <c r="A1195" t="inlineStr">
        <is>
          <t>영덕군|레저용품쇼핑</t>
        </is>
      </c>
      <c r="B1195" t="n">
        <v>87.6056544652569</v>
      </c>
      <c r="C1195" t="n">
        <v>97.96342956051473</v>
      </c>
    </row>
    <row r="1196">
      <c r="A1196" t="inlineStr">
        <is>
          <t>영덕군|기타레저</t>
        </is>
      </c>
      <c r="B1196" t="n">
        <v>35.40493690225869</v>
      </c>
      <c r="C1196" t="n">
        <v>28.17038156540497</v>
      </c>
    </row>
    <row r="1197">
      <c r="A1197" t="inlineStr">
        <is>
          <t>영덕군|문화서비스</t>
        </is>
      </c>
      <c r="B1197" t="n">
        <v>1.316684207387168</v>
      </c>
      <c r="C1197" t="n">
        <v>0.8049079015172165</v>
      </c>
    </row>
    <row r="1198">
      <c r="A1198" t="inlineStr">
        <is>
          <t>영덕군|여행업</t>
        </is>
      </c>
      <c r="B1198" t="n">
        <v>1.040776961803325</v>
      </c>
      <c r="C1198" t="n">
        <v>0</v>
      </c>
    </row>
    <row r="1199">
      <c r="A1199" t="inlineStr">
        <is>
          <t>영덕군|호텔</t>
        </is>
      </c>
      <c r="B1199" t="n">
        <v>7.257877173735672</v>
      </c>
      <c r="C1199" t="n">
        <v>4.213699839381117</v>
      </c>
    </row>
    <row r="1200">
      <c r="A1200" t="inlineStr">
        <is>
          <t>영덕군|캠핑장/펜션</t>
        </is>
      </c>
      <c r="B1200" t="n">
        <v>84.75733505683004</v>
      </c>
      <c r="C1200" t="n">
        <v>51.84011432203179</v>
      </c>
    </row>
    <row r="1201">
      <c r="A1201" t="inlineStr">
        <is>
          <t>영덕군|렌터카</t>
        </is>
      </c>
      <c r="B1201" t="n">
        <v>0.1106837206121232</v>
      </c>
      <c r="C1201" t="n">
        <v>0.0896977089559047</v>
      </c>
    </row>
    <row r="1202">
      <c r="A1202" t="inlineStr">
        <is>
          <t>영동군|일반외식업</t>
        </is>
      </c>
      <c r="B1202" t="n">
        <v>2882.943830422492</v>
      </c>
      <c r="C1202" t="n">
        <v>2908.997746353855</v>
      </c>
    </row>
    <row r="1203">
      <c r="A1203" t="inlineStr">
        <is>
          <t>영동군|육상운송</t>
        </is>
      </c>
      <c r="B1203" t="n">
        <v>3910.490116399359</v>
      </c>
      <c r="C1203" t="n">
        <v>4840.156160616613</v>
      </c>
    </row>
    <row r="1204">
      <c r="A1204" t="inlineStr">
        <is>
          <t>영동군|기타관광쇼핑</t>
        </is>
      </c>
      <c r="B1204" t="n">
        <v>2586.723408924903</v>
      </c>
      <c r="C1204" t="n">
        <v>2537.986482583586</v>
      </c>
    </row>
    <row r="1205">
      <c r="A1205" t="inlineStr">
        <is>
          <t>영동군|대형쇼핑몰</t>
        </is>
      </c>
      <c r="B1205" t="n">
        <v>0</v>
      </c>
      <c r="C1205" t="n">
        <v>0</v>
      </c>
    </row>
    <row r="1206">
      <c r="A1206" t="inlineStr">
        <is>
          <t>영동군|제과음료업</t>
        </is>
      </c>
      <c r="B1206" t="n">
        <v>341.6329745219945</v>
      </c>
      <c r="C1206" t="n">
        <v>378.4180764500111</v>
      </c>
    </row>
    <row r="1207">
      <c r="A1207" t="inlineStr">
        <is>
          <t>영동군|골프장</t>
        </is>
      </c>
      <c r="B1207" t="n">
        <v>313.2008051822462</v>
      </c>
      <c r="C1207" t="n">
        <v>285.4764158885956</v>
      </c>
    </row>
    <row r="1208">
      <c r="A1208" t="inlineStr">
        <is>
          <t>영동군|기타숙박</t>
        </is>
      </c>
      <c r="B1208" t="n">
        <v>90.693652388513</v>
      </c>
      <c r="C1208" t="n">
        <v>106.5105952592028</v>
      </c>
    </row>
    <row r="1209">
      <c r="A1209" t="inlineStr">
        <is>
          <t>영동군|뷰티</t>
        </is>
      </c>
      <c r="B1209" t="n">
        <v>78.78989475705649</v>
      </c>
      <c r="C1209" t="n">
        <v>70.34096852143639</v>
      </c>
    </row>
    <row r="1210">
      <c r="A1210" t="inlineStr">
        <is>
          <t>영동군|레저용품쇼핑</t>
        </is>
      </c>
      <c r="B1210" t="n">
        <v>12.28417309360758</v>
      </c>
      <c r="C1210" t="n">
        <v>10.72271677544607</v>
      </c>
    </row>
    <row r="1211">
      <c r="A1211" t="inlineStr">
        <is>
          <t>영동군|기타레저</t>
        </is>
      </c>
      <c r="B1211" t="n">
        <v>63.87230477131064</v>
      </c>
      <c r="C1211" t="n">
        <v>66.49962253378517</v>
      </c>
    </row>
    <row r="1212">
      <c r="A1212" t="inlineStr">
        <is>
          <t>영동군|문화서비스</t>
        </is>
      </c>
      <c r="B1212" t="n">
        <v>6.849993084394393</v>
      </c>
      <c r="C1212" t="n">
        <v>7.943851761155883</v>
      </c>
    </row>
    <row r="1213">
      <c r="A1213" t="inlineStr">
        <is>
          <t>영동군|여행업</t>
        </is>
      </c>
      <c r="B1213" t="n">
        <v>0</v>
      </c>
      <c r="C1213" t="n">
        <v>0</v>
      </c>
    </row>
    <row r="1214">
      <c r="A1214" t="inlineStr">
        <is>
          <t>영동군|호텔</t>
        </is>
      </c>
      <c r="B1214" t="n">
        <v>0</v>
      </c>
      <c r="C1214" t="n">
        <v>0</v>
      </c>
    </row>
    <row r="1215">
      <c r="A1215" t="inlineStr">
        <is>
          <t>영동군|캠핑장/펜션</t>
        </is>
      </c>
      <c r="B1215" t="n">
        <v>3.896515106311719</v>
      </c>
      <c r="C1215" t="n">
        <v>3.615869861692365</v>
      </c>
    </row>
    <row r="1216">
      <c r="A1216" t="inlineStr">
        <is>
          <t>영동군|렌터카</t>
        </is>
      </c>
      <c r="B1216" t="n">
        <v>0</v>
      </c>
      <c r="C1216" t="n">
        <v>0</v>
      </c>
    </row>
    <row r="1217">
      <c r="A1217" t="inlineStr">
        <is>
          <t>영암군|일반외식업</t>
        </is>
      </c>
      <c r="B1217" t="n">
        <v>2495.064591245897</v>
      </c>
      <c r="C1217" t="n">
        <v>2606.242119517807</v>
      </c>
    </row>
    <row r="1218">
      <c r="A1218" t="inlineStr">
        <is>
          <t>영암군|육상운송</t>
        </is>
      </c>
      <c r="B1218" t="n">
        <v>6895.354734527875</v>
      </c>
      <c r="C1218" t="n">
        <v>8427.275750354807</v>
      </c>
    </row>
    <row r="1219">
      <c r="A1219" t="inlineStr">
        <is>
          <t>영암군|기타관광쇼핑</t>
        </is>
      </c>
      <c r="B1219" t="n">
        <v>3027.704606646421</v>
      </c>
      <c r="C1219" t="n">
        <v>2909.615976803706</v>
      </c>
    </row>
    <row r="1220">
      <c r="A1220" t="inlineStr">
        <is>
          <t>영암군|대형쇼핑몰</t>
        </is>
      </c>
      <c r="B1220" t="n">
        <v>85.33220772928516</v>
      </c>
      <c r="C1220" t="n">
        <v>76.6802198942605</v>
      </c>
    </row>
    <row r="1221">
      <c r="A1221" t="inlineStr">
        <is>
          <t>영암군|제과음료업</t>
        </is>
      </c>
      <c r="B1221" t="n">
        <v>251.8402183860239</v>
      </c>
      <c r="C1221" t="n">
        <v>311.8736792813764</v>
      </c>
    </row>
    <row r="1222">
      <c r="A1222" t="inlineStr">
        <is>
          <t>영암군|골프장</t>
        </is>
      </c>
      <c r="B1222" t="n">
        <v>1173.303580180303</v>
      </c>
      <c r="C1222" t="n">
        <v>1013.062760803489</v>
      </c>
    </row>
    <row r="1223">
      <c r="A1223" t="inlineStr">
        <is>
          <t>영암군|기타숙박</t>
        </is>
      </c>
      <c r="B1223" t="n">
        <v>159.7499710798646</v>
      </c>
      <c r="C1223" t="n">
        <v>99.57140356636798</v>
      </c>
    </row>
    <row r="1224">
      <c r="A1224" t="inlineStr">
        <is>
          <t>영암군|뷰티</t>
        </is>
      </c>
      <c r="B1224" t="n">
        <v>62.46822832454249</v>
      </c>
      <c r="C1224" t="n">
        <v>68.28049893296256</v>
      </c>
    </row>
    <row r="1225">
      <c r="A1225" t="inlineStr">
        <is>
          <t>영암군|레저용품쇼핑</t>
        </is>
      </c>
      <c r="B1225" t="n">
        <v>66.97667874395069</v>
      </c>
      <c r="C1225" t="n">
        <v>63.84904877154258</v>
      </c>
    </row>
    <row r="1226">
      <c r="A1226" t="inlineStr">
        <is>
          <t>영암군|기타레저</t>
        </is>
      </c>
      <c r="B1226" t="n">
        <v>59.14793186445537</v>
      </c>
      <c r="C1226" t="n">
        <v>99.46027445215184</v>
      </c>
    </row>
    <row r="1227">
      <c r="A1227" t="inlineStr">
        <is>
          <t>영암군|문화서비스</t>
        </is>
      </c>
      <c r="B1227" t="n">
        <v>9.869640098113583</v>
      </c>
      <c r="C1227" t="n">
        <v>10.10624565415884</v>
      </c>
    </row>
    <row r="1228">
      <c r="A1228" t="inlineStr">
        <is>
          <t>영암군|여행업</t>
        </is>
      </c>
      <c r="B1228" t="n">
        <v>0</v>
      </c>
      <c r="C1228" t="n">
        <v>0</v>
      </c>
    </row>
    <row r="1229">
      <c r="A1229" t="inlineStr">
        <is>
          <t>영암군|호텔</t>
        </is>
      </c>
      <c r="B1229" t="n">
        <v>204.7474941033831</v>
      </c>
      <c r="C1229" t="n">
        <v>143.2932165714152</v>
      </c>
    </row>
    <row r="1230">
      <c r="A1230" t="inlineStr">
        <is>
          <t>영암군|캠핑장/펜션</t>
        </is>
      </c>
      <c r="B1230" t="n">
        <v>17.41698596556605</v>
      </c>
      <c r="C1230" t="n">
        <v>11.9848366727208</v>
      </c>
    </row>
    <row r="1231">
      <c r="A1231" t="inlineStr">
        <is>
          <t>영암군|렌터카</t>
        </is>
      </c>
      <c r="B1231" t="n">
        <v>0</v>
      </c>
      <c r="C1231" t="n">
        <v>0</v>
      </c>
    </row>
    <row r="1232">
      <c r="A1232" t="inlineStr">
        <is>
          <t>영양군|일반외식업</t>
        </is>
      </c>
      <c r="B1232" t="n">
        <v>1491.589306057154</v>
      </c>
      <c r="C1232" t="n">
        <v>1681.737502129778</v>
      </c>
    </row>
    <row r="1233">
      <c r="A1233" t="inlineStr">
        <is>
          <t>영양군|육상운송</t>
        </is>
      </c>
      <c r="B1233" t="n">
        <v>822.5192954269232</v>
      </c>
      <c r="C1233" t="n">
        <v>1097.95739781613</v>
      </c>
    </row>
    <row r="1234">
      <c r="A1234" t="inlineStr">
        <is>
          <t>영양군|기타관광쇼핑</t>
        </is>
      </c>
      <c r="B1234" t="n">
        <v>2550.81475351369</v>
      </c>
      <c r="C1234" t="n">
        <v>2855.360341955558</v>
      </c>
    </row>
    <row r="1235">
      <c r="A1235" t="inlineStr">
        <is>
          <t>영양군|대형쇼핑몰</t>
        </is>
      </c>
      <c r="B1235" t="n">
        <v>0</v>
      </c>
      <c r="C1235" t="n">
        <v>0</v>
      </c>
    </row>
    <row r="1236">
      <c r="A1236" t="inlineStr">
        <is>
          <t>영양군|제과음료업</t>
        </is>
      </c>
      <c r="B1236" t="n">
        <v>313.9320080748202</v>
      </c>
      <c r="C1236" t="n">
        <v>343.9935287821968</v>
      </c>
    </row>
    <row r="1237">
      <c r="A1237" t="inlineStr">
        <is>
          <t>영양군|골프장</t>
        </is>
      </c>
      <c r="B1237" t="n">
        <v>15.03208113601501</v>
      </c>
      <c r="C1237" t="n">
        <v>23.82539622148371</v>
      </c>
    </row>
    <row r="1238">
      <c r="A1238" t="inlineStr">
        <is>
          <t>영양군|기타숙박</t>
        </is>
      </c>
      <c r="B1238" t="n">
        <v>201.5805110128498</v>
      </c>
      <c r="C1238" t="n">
        <v>135.5457112467185</v>
      </c>
    </row>
    <row r="1239">
      <c r="A1239" t="inlineStr">
        <is>
          <t>영양군|뷰티</t>
        </is>
      </c>
      <c r="B1239" t="n">
        <v>13.80198684898493</v>
      </c>
      <c r="C1239" t="n">
        <v>19.08529534856407</v>
      </c>
    </row>
    <row r="1240">
      <c r="A1240" t="inlineStr">
        <is>
          <t>영양군|레저용품쇼핑</t>
        </is>
      </c>
      <c r="B1240" t="n">
        <v>10.97649230087362</v>
      </c>
      <c r="C1240" t="n">
        <v>9.773821674278729</v>
      </c>
    </row>
    <row r="1241">
      <c r="A1241" t="inlineStr">
        <is>
          <t>영양군|기타레저</t>
        </is>
      </c>
      <c r="B1241" t="n">
        <v>14.18806851824279</v>
      </c>
      <c r="C1241" t="n">
        <v>27.00476243252945</v>
      </c>
    </row>
    <row r="1242">
      <c r="A1242" t="inlineStr">
        <is>
          <t>영양군|문화서비스</t>
        </is>
      </c>
      <c r="B1242" t="n">
        <v>3.279962880757898</v>
      </c>
      <c r="C1242" t="n">
        <v>1.975110955249014</v>
      </c>
    </row>
    <row r="1243">
      <c r="A1243" t="inlineStr">
        <is>
          <t>영양군|여행업</t>
        </is>
      </c>
      <c r="B1243" t="n">
        <v>0</v>
      </c>
      <c r="C1243" t="n">
        <v>1.276212815724133</v>
      </c>
    </row>
    <row r="1244">
      <c r="A1244" t="inlineStr">
        <is>
          <t>영양군|호텔</t>
        </is>
      </c>
      <c r="B1244" t="n">
        <v>0</v>
      </c>
      <c r="C1244" t="n">
        <v>0</v>
      </c>
    </row>
    <row r="1245">
      <c r="A1245" t="inlineStr">
        <is>
          <t>영양군|캠핑장/펜션</t>
        </is>
      </c>
      <c r="B1245" t="n">
        <v>7.384893992015208</v>
      </c>
      <c r="C1245" t="n">
        <v>1.886611427522195</v>
      </c>
    </row>
    <row r="1246">
      <c r="A1246" t="inlineStr">
        <is>
          <t>영양군|렌터카</t>
        </is>
      </c>
      <c r="B1246" t="n">
        <v>0</v>
      </c>
      <c r="C1246" t="n">
        <v>0</v>
      </c>
    </row>
    <row r="1247">
      <c r="A1247" t="inlineStr">
        <is>
          <t>영월군|일반외식업</t>
        </is>
      </c>
      <c r="B1247" t="n">
        <v>4082.99780841789</v>
      </c>
      <c r="C1247" t="n">
        <v>4463.660267109606</v>
      </c>
    </row>
    <row r="1248">
      <c r="A1248" t="inlineStr">
        <is>
          <t>영월군|육상운송</t>
        </is>
      </c>
      <c r="B1248" t="n">
        <v>4491.930467452155</v>
      </c>
      <c r="C1248" t="n">
        <v>3528.307274946776</v>
      </c>
    </row>
    <row r="1249">
      <c r="A1249" t="inlineStr">
        <is>
          <t>영월군|기타관광쇼핑</t>
        </is>
      </c>
      <c r="B1249" t="n">
        <v>3803.158876898842</v>
      </c>
      <c r="C1249" t="n">
        <v>3532.354645824983</v>
      </c>
    </row>
    <row r="1250">
      <c r="A1250" t="inlineStr">
        <is>
          <t>영월군|대형쇼핑몰</t>
        </is>
      </c>
      <c r="B1250" t="n">
        <v>0.3027571969887843</v>
      </c>
      <c r="C1250" t="n">
        <v>16.29197359094541</v>
      </c>
    </row>
    <row r="1251">
      <c r="A1251" t="inlineStr">
        <is>
          <t>영월군|제과음료업</t>
        </is>
      </c>
      <c r="B1251" t="n">
        <v>562.7287716814218</v>
      </c>
      <c r="C1251" t="n">
        <v>824.5091649643322</v>
      </c>
    </row>
    <row r="1252">
      <c r="A1252" t="inlineStr">
        <is>
          <t>영월군|골프장</t>
        </is>
      </c>
      <c r="B1252" t="n">
        <v>279.3542308769385</v>
      </c>
      <c r="C1252" t="n">
        <v>524.5582201978686</v>
      </c>
    </row>
    <row r="1253">
      <c r="A1253" t="inlineStr">
        <is>
          <t>영월군|기타숙박</t>
        </is>
      </c>
      <c r="B1253" t="n">
        <v>173.7041537626565</v>
      </c>
      <c r="C1253" t="n">
        <v>173.3620568807369</v>
      </c>
    </row>
    <row r="1254">
      <c r="A1254" t="inlineStr">
        <is>
          <t>영월군|뷰티</t>
        </is>
      </c>
      <c r="B1254" t="n">
        <v>68.00368595528776</v>
      </c>
      <c r="C1254" t="n">
        <v>80.38327340386063</v>
      </c>
    </row>
    <row r="1255">
      <c r="A1255" t="inlineStr">
        <is>
          <t>영월군|레저용품쇼핑</t>
        </is>
      </c>
      <c r="B1255" t="n">
        <v>50.55115853159868</v>
      </c>
      <c r="C1255" t="n">
        <v>34.66533938126506</v>
      </c>
    </row>
    <row r="1256">
      <c r="A1256" t="inlineStr">
        <is>
          <t>영월군|기타레저</t>
        </is>
      </c>
      <c r="B1256" t="n">
        <v>202.8016812317798</v>
      </c>
      <c r="C1256" t="n">
        <v>200.4919523749608</v>
      </c>
    </row>
    <row r="1257">
      <c r="A1257" t="inlineStr">
        <is>
          <t>영월군|문화서비스</t>
        </is>
      </c>
      <c r="B1257" t="n">
        <v>103.4392887147152</v>
      </c>
      <c r="C1257" t="n">
        <v>90.73171992530968</v>
      </c>
    </row>
    <row r="1258">
      <c r="A1258" t="inlineStr">
        <is>
          <t>영월군|여행업</t>
        </is>
      </c>
      <c r="B1258" t="n">
        <v>3.435860495431382</v>
      </c>
      <c r="C1258" t="n">
        <v>1.799050880849271</v>
      </c>
    </row>
    <row r="1259">
      <c r="A1259" t="inlineStr">
        <is>
          <t>영월군|호텔</t>
        </is>
      </c>
      <c r="B1259" t="n">
        <v>0.1317592712679702</v>
      </c>
      <c r="C1259" t="n">
        <v>5.741239297101147</v>
      </c>
    </row>
    <row r="1260">
      <c r="A1260" t="inlineStr">
        <is>
          <t>영월군|캠핑장/펜션</t>
        </is>
      </c>
      <c r="B1260" t="n">
        <v>49.51876888102097</v>
      </c>
      <c r="C1260" t="n">
        <v>49.98984971292906</v>
      </c>
    </row>
    <row r="1261">
      <c r="A1261" t="inlineStr">
        <is>
          <t>영월군|렌터카</t>
        </is>
      </c>
      <c r="B1261" t="n">
        <v>1.183148691370222</v>
      </c>
      <c r="C1261" t="n">
        <v>2.345963784565497</v>
      </c>
    </row>
    <row r="1262">
      <c r="A1262" t="inlineStr">
        <is>
          <t>영주시|일반외식업</t>
        </is>
      </c>
      <c r="B1262" t="n">
        <v>4032.516520475249</v>
      </c>
      <c r="C1262" t="n">
        <v>4161.489516276592</v>
      </c>
    </row>
    <row r="1263">
      <c r="A1263" t="inlineStr">
        <is>
          <t>영주시|육상운송</t>
        </is>
      </c>
      <c r="B1263" t="n">
        <v>2258.295729182511</v>
      </c>
      <c r="C1263" t="n">
        <v>2878.478120708226</v>
      </c>
    </row>
    <row r="1264">
      <c r="A1264" t="inlineStr">
        <is>
          <t>영주시|기타관광쇼핑</t>
        </is>
      </c>
      <c r="B1264" t="n">
        <v>3823.496594500499</v>
      </c>
      <c r="C1264" t="n">
        <v>3731.769600578714</v>
      </c>
    </row>
    <row r="1265">
      <c r="A1265" t="inlineStr">
        <is>
          <t>영주시|대형쇼핑몰</t>
        </is>
      </c>
      <c r="B1265" t="n">
        <v>1078.070611299836</v>
      </c>
      <c r="C1265" t="n">
        <v>446.3170800423767</v>
      </c>
    </row>
    <row r="1266">
      <c r="A1266" t="inlineStr">
        <is>
          <t>영주시|제과음료업</t>
        </is>
      </c>
      <c r="B1266" t="n">
        <v>641.7982389426896</v>
      </c>
      <c r="C1266" t="n">
        <v>729.8182049482122</v>
      </c>
    </row>
    <row r="1267">
      <c r="A1267" t="inlineStr">
        <is>
          <t>영주시|골프장</t>
        </is>
      </c>
      <c r="B1267" t="n">
        <v>39.746319863442</v>
      </c>
      <c r="C1267" t="n">
        <v>46.31106266687793</v>
      </c>
    </row>
    <row r="1268">
      <c r="A1268" t="inlineStr">
        <is>
          <t>영주시|기타숙박</t>
        </is>
      </c>
      <c r="B1268" t="n">
        <v>229.3643630955399</v>
      </c>
      <c r="C1268" t="n">
        <v>231.4006275403176</v>
      </c>
    </row>
    <row r="1269">
      <c r="A1269" t="inlineStr">
        <is>
          <t>영주시|뷰티</t>
        </is>
      </c>
      <c r="B1269" t="n">
        <v>204.604776149673</v>
      </c>
      <c r="C1269" t="n">
        <v>230.5326865308734</v>
      </c>
    </row>
    <row r="1270">
      <c r="A1270" t="inlineStr">
        <is>
          <t>영주시|레저용품쇼핑</t>
        </is>
      </c>
      <c r="B1270" t="n">
        <v>170.0730112051919</v>
      </c>
      <c r="C1270" t="n">
        <v>161.4805229164715</v>
      </c>
    </row>
    <row r="1271">
      <c r="A1271" t="inlineStr">
        <is>
          <t>영주시|기타레저</t>
        </is>
      </c>
      <c r="B1271" t="n">
        <v>76.6839054234481</v>
      </c>
      <c r="C1271" t="n">
        <v>68.1183258026206</v>
      </c>
    </row>
    <row r="1272">
      <c r="A1272" t="inlineStr">
        <is>
          <t>영주시|문화서비스</t>
        </is>
      </c>
      <c r="B1272" t="n">
        <v>33.26201220233568</v>
      </c>
      <c r="C1272" t="n">
        <v>21.35661403588809</v>
      </c>
    </row>
    <row r="1273">
      <c r="A1273" t="inlineStr">
        <is>
          <t>영주시|여행업</t>
        </is>
      </c>
      <c r="B1273" t="n">
        <v>2.230728928999983</v>
      </c>
      <c r="C1273" t="n">
        <v>0.7255188882637141</v>
      </c>
    </row>
    <row r="1274">
      <c r="A1274" t="inlineStr">
        <is>
          <t>영주시|호텔</t>
        </is>
      </c>
      <c r="B1274" t="n">
        <v>13.61016748635265</v>
      </c>
      <c r="C1274" t="n">
        <v>13.85222732009478</v>
      </c>
    </row>
    <row r="1275">
      <c r="A1275" t="inlineStr">
        <is>
          <t>영주시|캠핑장/펜션</t>
        </is>
      </c>
      <c r="B1275" t="n">
        <v>8.349304534469063</v>
      </c>
      <c r="C1275" t="n">
        <v>11.86502176474907</v>
      </c>
    </row>
    <row r="1276">
      <c r="A1276" t="inlineStr">
        <is>
          <t>영주시|렌터카</t>
        </is>
      </c>
      <c r="B1276" t="n">
        <v>2.03687741891869</v>
      </c>
      <c r="C1276" t="n">
        <v>3.344385355343192</v>
      </c>
    </row>
    <row r="1277">
      <c r="A1277" t="inlineStr">
        <is>
          <t>영천시|일반외식업</t>
        </is>
      </c>
      <c r="B1277" t="n">
        <v>2270.415367227247</v>
      </c>
      <c r="C1277" t="n">
        <v>2292.968817644026</v>
      </c>
    </row>
    <row r="1278">
      <c r="A1278" t="inlineStr">
        <is>
          <t>영천시|육상운송</t>
        </is>
      </c>
      <c r="B1278" t="n">
        <v>9723.483802288123</v>
      </c>
      <c r="C1278" t="n">
        <v>11617.96973899036</v>
      </c>
    </row>
    <row r="1279">
      <c r="A1279" t="inlineStr">
        <is>
          <t>영천시|기타관광쇼핑</t>
        </is>
      </c>
      <c r="B1279" t="n">
        <v>2762.014638847213</v>
      </c>
      <c r="C1279" t="n">
        <v>2688.203414620501</v>
      </c>
    </row>
    <row r="1280">
      <c r="A1280" t="inlineStr">
        <is>
          <t>영천시|대형쇼핑몰</t>
        </is>
      </c>
      <c r="B1280" t="n">
        <v>452.4129901841723</v>
      </c>
      <c r="C1280" t="n">
        <v>474.9549206332291</v>
      </c>
    </row>
    <row r="1281">
      <c r="A1281" t="inlineStr">
        <is>
          <t>영천시|제과음료업</t>
        </is>
      </c>
      <c r="B1281" t="n">
        <v>261.3146648938311</v>
      </c>
      <c r="C1281" t="n">
        <v>330.6796338947108</v>
      </c>
    </row>
    <row r="1282">
      <c r="A1282" t="inlineStr">
        <is>
          <t>영천시|골프장</t>
        </is>
      </c>
      <c r="B1282" t="n">
        <v>1568.605196647342</v>
      </c>
      <c r="C1282" t="n">
        <v>1450.586975315467</v>
      </c>
    </row>
    <row r="1283">
      <c r="A1283" t="inlineStr">
        <is>
          <t>영천시|기타숙박</t>
        </is>
      </c>
      <c r="B1283" t="n">
        <v>96.27764677361972</v>
      </c>
      <c r="C1283" t="n">
        <v>99.78868977447662</v>
      </c>
    </row>
    <row r="1284">
      <c r="A1284" t="inlineStr">
        <is>
          <t>영천시|뷰티</t>
        </is>
      </c>
      <c r="B1284" t="n">
        <v>64.72237682100791</v>
      </c>
      <c r="C1284" t="n">
        <v>66.50599718756258</v>
      </c>
    </row>
    <row r="1285">
      <c r="A1285" t="inlineStr">
        <is>
          <t>영천시|레저용품쇼핑</t>
        </is>
      </c>
      <c r="B1285" t="n">
        <v>64.97578774828141</v>
      </c>
      <c r="C1285" t="n">
        <v>60.15803198648041</v>
      </c>
    </row>
    <row r="1286">
      <c r="A1286" t="inlineStr">
        <is>
          <t>영천시|기타레저</t>
        </is>
      </c>
      <c r="B1286" t="n">
        <v>55.2687960124154</v>
      </c>
      <c r="C1286" t="n">
        <v>43.2557670729915</v>
      </c>
    </row>
    <row r="1287">
      <c r="A1287" t="inlineStr">
        <is>
          <t>영천시|문화서비스</t>
        </is>
      </c>
      <c r="B1287" t="n">
        <v>19.78883733539856</v>
      </c>
      <c r="C1287" t="n">
        <v>29.74716480643513</v>
      </c>
    </row>
    <row r="1288">
      <c r="A1288" t="inlineStr">
        <is>
          <t>영천시|여행업</t>
        </is>
      </c>
      <c r="B1288" t="n">
        <v>0</v>
      </c>
      <c r="C1288" t="n">
        <v>0</v>
      </c>
    </row>
    <row r="1289">
      <c r="A1289" t="inlineStr">
        <is>
          <t>영천시|호텔</t>
        </is>
      </c>
      <c r="B1289" t="n">
        <v>0</v>
      </c>
      <c r="C1289" t="n">
        <v>0</v>
      </c>
    </row>
    <row r="1290">
      <c r="A1290" t="inlineStr">
        <is>
          <t>영천시|캠핑장/펜션</t>
        </is>
      </c>
      <c r="B1290" t="n">
        <v>9.324272996318776</v>
      </c>
      <c r="C1290" t="n">
        <v>7.483663308525806</v>
      </c>
    </row>
    <row r="1291">
      <c r="A1291" t="inlineStr">
        <is>
          <t>영천시|렌터카</t>
        </is>
      </c>
      <c r="B1291" t="n">
        <v>1.427706292224552</v>
      </c>
      <c r="C1291" t="n">
        <v>0.8877116376919897</v>
      </c>
    </row>
    <row r="1292">
      <c r="A1292" t="inlineStr">
        <is>
          <t>예산군|일반외식업</t>
        </is>
      </c>
      <c r="B1292" t="n">
        <v>4753.379565433464</v>
      </c>
      <c r="C1292" t="n">
        <v>4482.138848906255</v>
      </c>
    </row>
    <row r="1293">
      <c r="A1293" t="inlineStr">
        <is>
          <t>예산군|육상운송</t>
        </is>
      </c>
      <c r="B1293" t="n">
        <v>5028.348834706514</v>
      </c>
      <c r="C1293" t="n">
        <v>6025.293094943649</v>
      </c>
    </row>
    <row r="1294">
      <c r="A1294" t="inlineStr">
        <is>
          <t>예산군|기타관광쇼핑</t>
        </is>
      </c>
      <c r="B1294" t="n">
        <v>4162.691874228677</v>
      </c>
      <c r="C1294" t="n">
        <v>4481.795464170839</v>
      </c>
    </row>
    <row r="1295">
      <c r="A1295" t="inlineStr">
        <is>
          <t>예산군|대형쇼핑몰</t>
        </is>
      </c>
      <c r="B1295" t="n">
        <v>0</v>
      </c>
      <c r="C1295" t="n">
        <v>0</v>
      </c>
    </row>
    <row r="1296">
      <c r="A1296" t="inlineStr">
        <is>
          <t>예산군|제과음료업</t>
        </is>
      </c>
      <c r="B1296" t="n">
        <v>826.3402623787583</v>
      </c>
      <c r="C1296" t="n">
        <v>841.9756378045923</v>
      </c>
    </row>
    <row r="1297">
      <c r="A1297" t="inlineStr">
        <is>
          <t>예산군|골프장</t>
        </is>
      </c>
      <c r="B1297" t="n">
        <v>13.4090127650242</v>
      </c>
      <c r="C1297" t="n">
        <v>12.97376917607059</v>
      </c>
    </row>
    <row r="1298">
      <c r="A1298" t="inlineStr">
        <is>
          <t>예산군|기타숙박</t>
        </is>
      </c>
      <c r="B1298" t="n">
        <v>229.4033876140178</v>
      </c>
      <c r="C1298" t="n">
        <v>148.9615912654433</v>
      </c>
    </row>
    <row r="1299">
      <c r="A1299" t="inlineStr">
        <is>
          <t>예산군|뷰티</t>
        </is>
      </c>
      <c r="B1299" t="n">
        <v>242.8116876644271</v>
      </c>
      <c r="C1299" t="n">
        <v>274.5218451789229</v>
      </c>
    </row>
    <row r="1300">
      <c r="A1300" t="inlineStr">
        <is>
          <t>예산군|레저용품쇼핑</t>
        </is>
      </c>
      <c r="B1300" t="n">
        <v>78.7912115771733</v>
      </c>
      <c r="C1300" t="n">
        <v>71.46035763916302</v>
      </c>
    </row>
    <row r="1301">
      <c r="A1301" t="inlineStr">
        <is>
          <t>예산군|기타레저</t>
        </is>
      </c>
      <c r="B1301" t="n">
        <v>114.2055935268408</v>
      </c>
      <c r="C1301" t="n">
        <v>85.36520846986542</v>
      </c>
    </row>
    <row r="1302">
      <c r="A1302" t="inlineStr">
        <is>
          <t>예산군|문화서비스</t>
        </is>
      </c>
      <c r="B1302" t="n">
        <v>9.899606001179237</v>
      </c>
      <c r="C1302" t="n">
        <v>15.87737804856394</v>
      </c>
    </row>
    <row r="1303">
      <c r="A1303" t="inlineStr">
        <is>
          <t>예산군|여행업</t>
        </is>
      </c>
      <c r="B1303" t="n">
        <v>0</v>
      </c>
      <c r="C1303" t="n">
        <v>0</v>
      </c>
    </row>
    <row r="1304">
      <c r="A1304" t="inlineStr">
        <is>
          <t>예산군|호텔</t>
        </is>
      </c>
      <c r="B1304" t="n">
        <v>0</v>
      </c>
      <c r="C1304" t="n">
        <v>0</v>
      </c>
    </row>
    <row r="1305">
      <c r="A1305" t="inlineStr">
        <is>
          <t>예산군|캠핑장/펜션</t>
        </is>
      </c>
      <c r="B1305" t="n">
        <v>16.76070596622568</v>
      </c>
      <c r="C1305" t="n">
        <v>14.60755568437416</v>
      </c>
    </row>
    <row r="1306">
      <c r="A1306" t="inlineStr">
        <is>
          <t>예산군|렌터카</t>
        </is>
      </c>
      <c r="B1306" t="n">
        <v>0</v>
      </c>
      <c r="C1306" t="n">
        <v>1.950308741213116</v>
      </c>
    </row>
    <row r="1307">
      <c r="A1307" t="inlineStr">
        <is>
          <t>예천군|일반외식업</t>
        </is>
      </c>
      <c r="B1307" t="n">
        <v>3017.602569512615</v>
      </c>
      <c r="C1307" t="n">
        <v>3223.791379024217</v>
      </c>
    </row>
    <row r="1308">
      <c r="A1308" t="inlineStr">
        <is>
          <t>예천군|육상운송</t>
        </is>
      </c>
      <c r="B1308" t="n">
        <v>1429.118944674647</v>
      </c>
      <c r="C1308" t="n">
        <v>1804.868763608978</v>
      </c>
    </row>
    <row r="1309">
      <c r="A1309" t="inlineStr">
        <is>
          <t>예천군|기타관광쇼핑</t>
        </is>
      </c>
      <c r="B1309" t="n">
        <v>2506.439154766525</v>
      </c>
      <c r="C1309" t="n">
        <v>2508.015440241587</v>
      </c>
    </row>
    <row r="1310">
      <c r="A1310" t="inlineStr">
        <is>
          <t>예천군|대형쇼핑몰</t>
        </is>
      </c>
      <c r="B1310" t="n">
        <v>314.3751718348194</v>
      </c>
      <c r="C1310" t="n">
        <v>325.736915671488</v>
      </c>
    </row>
    <row r="1311">
      <c r="A1311" t="inlineStr">
        <is>
          <t>예천군|제과음료업</t>
        </is>
      </c>
      <c r="B1311" t="n">
        <v>400.1898705128554</v>
      </c>
      <c r="C1311" t="n">
        <v>460.282801039629</v>
      </c>
    </row>
    <row r="1312">
      <c r="A1312" t="inlineStr">
        <is>
          <t>예천군|골프장</t>
        </is>
      </c>
      <c r="B1312" t="n">
        <v>631.2630867393204</v>
      </c>
      <c r="C1312" t="n">
        <v>542.36527356904</v>
      </c>
    </row>
    <row r="1313">
      <c r="A1313" t="inlineStr">
        <is>
          <t>예천군|기타숙박</t>
        </is>
      </c>
      <c r="B1313" t="n">
        <v>119.7195744868572</v>
      </c>
      <c r="C1313" t="n">
        <v>105.6357230252036</v>
      </c>
    </row>
    <row r="1314">
      <c r="A1314" t="inlineStr">
        <is>
          <t>예천군|뷰티</t>
        </is>
      </c>
      <c r="B1314" t="n">
        <v>197.4755821886219</v>
      </c>
      <c r="C1314" t="n">
        <v>231.7719733132272</v>
      </c>
    </row>
    <row r="1315">
      <c r="A1315" t="inlineStr">
        <is>
          <t>예천군|레저용품쇼핑</t>
        </is>
      </c>
      <c r="B1315" t="n">
        <v>15.9600848602217</v>
      </c>
      <c r="C1315" t="n">
        <v>49.19246682774208</v>
      </c>
    </row>
    <row r="1316">
      <c r="A1316" t="inlineStr">
        <is>
          <t>예천군|기타레저</t>
        </is>
      </c>
      <c r="B1316" t="n">
        <v>85.32052735966805</v>
      </c>
      <c r="C1316" t="n">
        <v>120.5443460481859</v>
      </c>
    </row>
    <row r="1317">
      <c r="A1317" t="inlineStr">
        <is>
          <t>예천군|문화서비스</t>
        </is>
      </c>
      <c r="B1317" t="n">
        <v>32.97446127973884</v>
      </c>
      <c r="C1317" t="n">
        <v>41.10515680896447</v>
      </c>
    </row>
    <row r="1318">
      <c r="A1318" t="inlineStr">
        <is>
          <t>예천군|여행업</t>
        </is>
      </c>
      <c r="B1318" t="n">
        <v>0.0013368024843137</v>
      </c>
      <c r="C1318" t="n">
        <v>0.0006533616108238</v>
      </c>
    </row>
    <row r="1319">
      <c r="A1319" t="inlineStr">
        <is>
          <t>예천군|호텔</t>
        </is>
      </c>
      <c r="B1319" t="n">
        <v>0</v>
      </c>
      <c r="C1319" t="n">
        <v>0</v>
      </c>
    </row>
    <row r="1320">
      <c r="A1320" t="inlineStr">
        <is>
          <t>예천군|캠핑장/펜션</t>
        </is>
      </c>
      <c r="B1320" t="n">
        <v>14.78057946822888</v>
      </c>
      <c r="C1320" t="n">
        <v>16.20380352283869</v>
      </c>
    </row>
    <row r="1321">
      <c r="A1321" t="inlineStr">
        <is>
          <t>예천군|렌터카</t>
        </is>
      </c>
      <c r="B1321" t="n">
        <v>0</v>
      </c>
      <c r="C1321" t="n">
        <v>0.1746653372935758</v>
      </c>
    </row>
    <row r="1322">
      <c r="A1322" t="inlineStr">
        <is>
          <t>오산시|일반외식업</t>
        </is>
      </c>
      <c r="B1322" t="n">
        <v>5684.254961985807</v>
      </c>
      <c r="C1322" t="n">
        <v>5138.398259233688</v>
      </c>
    </row>
    <row r="1323">
      <c r="A1323" t="inlineStr">
        <is>
          <t>오산시|육상운송</t>
        </is>
      </c>
      <c r="B1323" t="n">
        <v>3587.886113018789</v>
      </c>
      <c r="C1323" t="n">
        <v>4719.698789394997</v>
      </c>
    </row>
    <row r="1324">
      <c r="A1324" t="inlineStr">
        <is>
          <t>오산시|기타관광쇼핑</t>
        </is>
      </c>
      <c r="B1324" t="n">
        <v>4355.171153168146</v>
      </c>
      <c r="C1324" t="n">
        <v>4108.030059067398</v>
      </c>
    </row>
    <row r="1325">
      <c r="A1325" t="inlineStr">
        <is>
          <t>오산시|대형쇼핑몰</t>
        </is>
      </c>
      <c r="B1325" t="n">
        <v>1420.114293832868</v>
      </c>
      <c r="C1325" t="n">
        <v>1011.281773084149</v>
      </c>
    </row>
    <row r="1326">
      <c r="A1326" t="inlineStr">
        <is>
          <t>오산시|제과음료업</t>
        </is>
      </c>
      <c r="B1326" t="n">
        <v>788.9729982484794</v>
      </c>
      <c r="C1326" t="n">
        <v>756.9397114304362</v>
      </c>
    </row>
    <row r="1327">
      <c r="A1327" t="inlineStr">
        <is>
          <t>오산시|골프장</t>
        </is>
      </c>
      <c r="B1327" t="n">
        <v>148.3357728960512</v>
      </c>
      <c r="C1327" t="n">
        <v>95.03815536655782</v>
      </c>
    </row>
    <row r="1328">
      <c r="A1328" t="inlineStr">
        <is>
          <t>오산시|기타숙박</t>
        </is>
      </c>
      <c r="B1328" t="n">
        <v>175.6818650112217</v>
      </c>
      <c r="C1328" t="n">
        <v>124.8355100931247</v>
      </c>
    </row>
    <row r="1329">
      <c r="A1329" t="inlineStr">
        <is>
          <t>오산시|뷰티</t>
        </is>
      </c>
      <c r="B1329" t="n">
        <v>266.4098852843815</v>
      </c>
      <c r="C1329" t="n">
        <v>264.2352355099451</v>
      </c>
    </row>
    <row r="1330">
      <c r="A1330" t="inlineStr">
        <is>
          <t>오산시|레저용품쇼핑</t>
        </is>
      </c>
      <c r="B1330" t="n">
        <v>295.5430167929232</v>
      </c>
      <c r="C1330" t="n">
        <v>256.0180960641412</v>
      </c>
    </row>
    <row r="1331">
      <c r="A1331" t="inlineStr">
        <is>
          <t>오산시|기타레저</t>
        </is>
      </c>
      <c r="B1331" t="n">
        <v>243.2980472936797</v>
      </c>
      <c r="C1331" t="n">
        <v>262.3534672742114</v>
      </c>
    </row>
    <row r="1332">
      <c r="A1332" t="inlineStr">
        <is>
          <t>오산시|문화서비스</t>
        </is>
      </c>
      <c r="B1332" t="n">
        <v>43.5524002128706</v>
      </c>
      <c r="C1332" t="n">
        <v>37.32174438596942</v>
      </c>
    </row>
    <row r="1333">
      <c r="A1333" t="inlineStr">
        <is>
          <t>오산시|여행업</t>
        </is>
      </c>
      <c r="B1333" t="n">
        <v>0.8932169796794146</v>
      </c>
      <c r="C1333" t="n">
        <v>1.284321278234851</v>
      </c>
    </row>
    <row r="1334">
      <c r="A1334" t="inlineStr">
        <is>
          <t>오산시|호텔</t>
        </is>
      </c>
      <c r="B1334" t="n">
        <v>0</v>
      </c>
      <c r="C1334" t="n">
        <v>0</v>
      </c>
    </row>
    <row r="1335">
      <c r="A1335" t="inlineStr">
        <is>
          <t>오산시|캠핑장/펜션</t>
        </is>
      </c>
      <c r="B1335" t="n">
        <v>4.192983705954424</v>
      </c>
      <c r="C1335" t="n">
        <v>2.040220754661465</v>
      </c>
    </row>
    <row r="1336">
      <c r="A1336" t="inlineStr">
        <is>
          <t>오산시|렌터카</t>
        </is>
      </c>
      <c r="B1336" t="n">
        <v>5.558086045492716</v>
      </c>
      <c r="C1336" t="n">
        <v>7.196751487418084</v>
      </c>
    </row>
    <row r="1337">
      <c r="A1337" t="inlineStr">
        <is>
          <t>옥천군|일반외식업</t>
        </is>
      </c>
      <c r="B1337" t="n">
        <v>3266.098775891422</v>
      </c>
      <c r="C1337" t="n">
        <v>3006.572377606055</v>
      </c>
    </row>
    <row r="1338">
      <c r="A1338" t="inlineStr">
        <is>
          <t>옥천군|육상운송</t>
        </is>
      </c>
      <c r="B1338" t="n">
        <v>7114.950946374915</v>
      </c>
      <c r="C1338" t="n">
        <v>6879.498108908942</v>
      </c>
    </row>
    <row r="1339">
      <c r="A1339" t="inlineStr">
        <is>
          <t>옥천군|기타관광쇼핑</t>
        </is>
      </c>
      <c r="B1339" t="n">
        <v>2485.320626553569</v>
      </c>
      <c r="C1339" t="n">
        <v>2010.107675967238</v>
      </c>
    </row>
    <row r="1340">
      <c r="A1340" t="inlineStr">
        <is>
          <t>옥천군|대형쇼핑몰</t>
        </is>
      </c>
      <c r="B1340" t="n">
        <v>130.3235761960376</v>
      </c>
      <c r="C1340" t="n">
        <v>115.0208792430438</v>
      </c>
    </row>
    <row r="1341">
      <c r="A1341" t="inlineStr">
        <is>
          <t>옥천군|제과음료업</t>
        </is>
      </c>
      <c r="B1341" t="n">
        <v>376.3076261538859</v>
      </c>
      <c r="C1341" t="n">
        <v>330.923248990207</v>
      </c>
    </row>
    <row r="1342">
      <c r="A1342" t="inlineStr">
        <is>
          <t>옥천군|골프장</t>
        </is>
      </c>
      <c r="B1342" t="n">
        <v>23.58392824511431</v>
      </c>
      <c r="C1342" t="n">
        <v>5.343132324398516</v>
      </c>
    </row>
    <row r="1343">
      <c r="A1343" t="inlineStr">
        <is>
          <t>옥천군|기타숙박</t>
        </is>
      </c>
      <c r="B1343" t="n">
        <v>103.609772731508</v>
      </c>
      <c r="C1343" t="n">
        <v>56.21802963663813</v>
      </c>
    </row>
    <row r="1344">
      <c r="A1344" t="inlineStr">
        <is>
          <t>옥천군|뷰티</t>
        </is>
      </c>
      <c r="B1344" t="n">
        <v>43.54220213826133</v>
      </c>
      <c r="C1344" t="n">
        <v>34.30384796965784</v>
      </c>
    </row>
    <row r="1345">
      <c r="A1345" t="inlineStr">
        <is>
          <t>옥천군|레저용품쇼핑</t>
        </is>
      </c>
      <c r="B1345" t="n">
        <v>40.98737508521421</v>
      </c>
      <c r="C1345" t="n">
        <v>18.77555764206283</v>
      </c>
    </row>
    <row r="1346">
      <c r="A1346" t="inlineStr">
        <is>
          <t>옥천군|기타레저</t>
        </is>
      </c>
      <c r="B1346" t="n">
        <v>68.58162109902483</v>
      </c>
      <c r="C1346" t="n">
        <v>83.70622565752652</v>
      </c>
    </row>
    <row r="1347">
      <c r="A1347" t="inlineStr">
        <is>
          <t>옥천군|문화서비스</t>
        </is>
      </c>
      <c r="B1347" t="n">
        <v>21.90773585110327</v>
      </c>
      <c r="C1347" t="n">
        <v>2.519128678411532</v>
      </c>
    </row>
    <row r="1348">
      <c r="A1348" t="inlineStr">
        <is>
          <t>옥천군|여행업</t>
        </is>
      </c>
      <c r="B1348" t="n">
        <v>0</v>
      </c>
      <c r="C1348" t="n">
        <v>0</v>
      </c>
    </row>
    <row r="1349">
      <c r="A1349" t="inlineStr">
        <is>
          <t>옥천군|호텔</t>
        </is>
      </c>
      <c r="B1349" t="n">
        <v>0</v>
      </c>
      <c r="C1349" t="n">
        <v>0</v>
      </c>
    </row>
    <row r="1350">
      <c r="A1350" t="inlineStr">
        <is>
          <t>옥천군|캠핑장/펜션</t>
        </is>
      </c>
      <c r="B1350" t="n">
        <v>5.075860465362075</v>
      </c>
      <c r="C1350" t="n">
        <v>4.716297840946224</v>
      </c>
    </row>
    <row r="1351">
      <c r="A1351" t="inlineStr">
        <is>
          <t>옥천군|렌터카</t>
        </is>
      </c>
      <c r="B1351" t="n">
        <v>0</v>
      </c>
      <c r="C1351" t="n">
        <v>1.133836501354011</v>
      </c>
    </row>
    <row r="1352">
      <c r="A1352" t="inlineStr">
        <is>
          <t>옹진군|일반외식업</t>
        </is>
      </c>
      <c r="B1352" t="n">
        <v>3643.334716782967</v>
      </c>
      <c r="C1352" t="n">
        <v>3650.567611337874</v>
      </c>
    </row>
    <row r="1353">
      <c r="A1353" t="inlineStr">
        <is>
          <t>옹진군|육상운송</t>
        </is>
      </c>
      <c r="B1353" t="n">
        <v>518.1569387179683</v>
      </c>
      <c r="C1353" t="n">
        <v>444.0070487912266</v>
      </c>
    </row>
    <row r="1354">
      <c r="A1354" t="inlineStr">
        <is>
          <t>옹진군|기타관광쇼핑</t>
        </is>
      </c>
      <c r="B1354" t="n">
        <v>2649.293842308762</v>
      </c>
      <c r="C1354" t="n">
        <v>2680.740052764599</v>
      </c>
    </row>
    <row r="1355">
      <c r="A1355" t="inlineStr">
        <is>
          <t>옹진군|대형쇼핑몰</t>
        </is>
      </c>
      <c r="B1355" t="n">
        <v>0</v>
      </c>
      <c r="C1355" t="n">
        <v>0</v>
      </c>
    </row>
    <row r="1356">
      <c r="A1356" t="inlineStr">
        <is>
          <t>옹진군|제과음료업</t>
        </is>
      </c>
      <c r="B1356" t="n">
        <v>958.1271921573244</v>
      </c>
      <c r="C1356" t="n">
        <v>945.4605879631612</v>
      </c>
    </row>
    <row r="1357">
      <c r="A1357" t="inlineStr">
        <is>
          <t>옹진군|골프장</t>
        </is>
      </c>
      <c r="B1357" t="n">
        <v>4.430150393900184</v>
      </c>
      <c r="C1357" t="n">
        <v>12.33517784010924</v>
      </c>
    </row>
    <row r="1358">
      <c r="A1358" t="inlineStr">
        <is>
          <t>옹진군|기타숙박</t>
        </is>
      </c>
      <c r="B1358" t="n">
        <v>271.447897324102</v>
      </c>
      <c r="C1358" t="n">
        <v>255.4316164468211</v>
      </c>
    </row>
    <row r="1359">
      <c r="A1359" t="inlineStr">
        <is>
          <t>옹진군|뷰티</t>
        </is>
      </c>
      <c r="B1359" t="n">
        <v>11.60111078080653</v>
      </c>
      <c r="C1359" t="n">
        <v>9.429133528517266</v>
      </c>
    </row>
    <row r="1360">
      <c r="A1360" t="inlineStr">
        <is>
          <t>옹진군|레저용품쇼핑</t>
        </is>
      </c>
      <c r="B1360" t="n">
        <v>199.0994652416657</v>
      </c>
      <c r="C1360" t="n">
        <v>190.8259001923093</v>
      </c>
    </row>
    <row r="1361">
      <c r="A1361" t="inlineStr">
        <is>
          <t>옹진군|기타레저</t>
        </is>
      </c>
      <c r="B1361" t="n">
        <v>256.3175538695661</v>
      </c>
      <c r="C1361" t="n">
        <v>234.8829134231659</v>
      </c>
    </row>
    <row r="1362">
      <c r="A1362" t="inlineStr">
        <is>
          <t>옹진군|문화서비스</t>
        </is>
      </c>
      <c r="B1362" t="n">
        <v>3.409557099849161</v>
      </c>
      <c r="C1362" t="n">
        <v>5.130661352567988</v>
      </c>
    </row>
    <row r="1363">
      <c r="A1363" t="inlineStr">
        <is>
          <t>옹진군|여행업</t>
        </is>
      </c>
      <c r="B1363" t="n">
        <v>83.736520341736</v>
      </c>
      <c r="C1363" t="n">
        <v>123.2531317218561</v>
      </c>
    </row>
    <row r="1364">
      <c r="A1364" t="inlineStr">
        <is>
          <t>옹진군|호텔</t>
        </is>
      </c>
      <c r="B1364" t="n">
        <v>0</v>
      </c>
      <c r="C1364" t="n">
        <v>0</v>
      </c>
    </row>
    <row r="1365">
      <c r="A1365" t="inlineStr">
        <is>
          <t>옹진군|캠핑장/펜션</t>
        </is>
      </c>
      <c r="B1365" t="n">
        <v>235.0265512228211</v>
      </c>
      <c r="C1365" t="n">
        <v>186.1524879126797</v>
      </c>
    </row>
    <row r="1366">
      <c r="A1366" t="inlineStr">
        <is>
          <t>옹진군|렌터카</t>
        </is>
      </c>
      <c r="B1366" t="n">
        <v>20.60358615037667</v>
      </c>
      <c r="C1366" t="n">
        <v>28.49337981515225</v>
      </c>
    </row>
    <row r="1367">
      <c r="A1367" t="inlineStr">
        <is>
          <t>완도군|일반외식업</t>
        </is>
      </c>
      <c r="B1367" t="n">
        <v>2263.731389976863</v>
      </c>
      <c r="C1367" t="n">
        <v>2551.572525842092</v>
      </c>
    </row>
    <row r="1368">
      <c r="A1368" t="inlineStr">
        <is>
          <t>완도군|육상운송</t>
        </is>
      </c>
      <c r="B1368" t="n">
        <v>596.7458923737656</v>
      </c>
      <c r="C1368" t="n">
        <v>693.3568533535135</v>
      </c>
    </row>
    <row r="1369">
      <c r="A1369" t="inlineStr">
        <is>
          <t>완도군|기타관광쇼핑</t>
        </is>
      </c>
      <c r="B1369" t="n">
        <v>3605.591087982216</v>
      </c>
      <c r="C1369" t="n">
        <v>3371.939255262682</v>
      </c>
    </row>
    <row r="1370">
      <c r="A1370" t="inlineStr">
        <is>
          <t>완도군|대형쇼핑몰</t>
        </is>
      </c>
      <c r="B1370" t="n">
        <v>0</v>
      </c>
      <c r="C1370" t="n">
        <v>10.09938357137193</v>
      </c>
    </row>
    <row r="1371">
      <c r="A1371" t="inlineStr">
        <is>
          <t>완도군|제과음료업</t>
        </is>
      </c>
      <c r="B1371" t="n">
        <v>278.3609096889319</v>
      </c>
      <c r="C1371" t="n">
        <v>324.6370223407059</v>
      </c>
    </row>
    <row r="1372">
      <c r="A1372" t="inlineStr">
        <is>
          <t>완도군|골프장</t>
        </is>
      </c>
      <c r="B1372" t="n">
        <v>18.69555930255418</v>
      </c>
      <c r="C1372" t="n">
        <v>13.26115638184868</v>
      </c>
    </row>
    <row r="1373">
      <c r="A1373" t="inlineStr">
        <is>
          <t>완도군|기타숙박</t>
        </is>
      </c>
      <c r="B1373" t="n">
        <v>270.5655405507584</v>
      </c>
      <c r="C1373" t="n">
        <v>264.4495822700398</v>
      </c>
    </row>
    <row r="1374">
      <c r="A1374" t="inlineStr">
        <is>
          <t>완도군|뷰티</t>
        </is>
      </c>
      <c r="B1374" t="n">
        <v>58.73688130415715</v>
      </c>
      <c r="C1374" t="n">
        <v>80.07453602187839</v>
      </c>
    </row>
    <row r="1375">
      <c r="A1375" t="inlineStr">
        <is>
          <t>완도군|레저용품쇼핑</t>
        </is>
      </c>
      <c r="B1375" t="n">
        <v>77.86342946149077</v>
      </c>
      <c r="C1375" t="n">
        <v>82.43912858413587</v>
      </c>
    </row>
    <row r="1376">
      <c r="A1376" t="inlineStr">
        <is>
          <t>완도군|기타레저</t>
        </is>
      </c>
      <c r="B1376" t="n">
        <v>34.53038282395995</v>
      </c>
      <c r="C1376" t="n">
        <v>49.31583645280633</v>
      </c>
    </row>
    <row r="1377">
      <c r="A1377" t="inlineStr">
        <is>
          <t>완도군|문화서비스</t>
        </is>
      </c>
      <c r="B1377" t="n">
        <v>2.979824806811136</v>
      </c>
      <c r="C1377" t="n">
        <v>23.34154369349579</v>
      </c>
    </row>
    <row r="1378">
      <c r="A1378" t="inlineStr">
        <is>
          <t>완도군|여행업</t>
        </is>
      </c>
      <c r="B1378" t="n">
        <v>2.363822644305654</v>
      </c>
      <c r="C1378" t="n">
        <v>0.1654441689986784</v>
      </c>
    </row>
    <row r="1379">
      <c r="A1379" t="inlineStr">
        <is>
          <t>완도군|호텔</t>
        </is>
      </c>
      <c r="B1379" t="n">
        <v>0</v>
      </c>
      <c r="C1379" t="n">
        <v>0</v>
      </c>
    </row>
    <row r="1380">
      <c r="A1380" t="inlineStr">
        <is>
          <t>완도군|캠핑장/펜션</t>
        </is>
      </c>
      <c r="B1380" t="n">
        <v>22.72922747138083</v>
      </c>
      <c r="C1380" t="n">
        <v>24.34282329038632</v>
      </c>
    </row>
    <row r="1381">
      <c r="A1381" t="inlineStr">
        <is>
          <t>완도군|렌터카</t>
        </is>
      </c>
      <c r="B1381" t="n">
        <v>2.479131065979101</v>
      </c>
      <c r="C1381" t="n">
        <v>6.407703469269243</v>
      </c>
    </row>
    <row r="1382">
      <c r="A1382" t="inlineStr">
        <is>
          <t>완주군|일반외식업</t>
        </is>
      </c>
      <c r="B1382" t="n">
        <v>2961.147358694624</v>
      </c>
      <c r="C1382" t="n">
        <v>3240.691439650188</v>
      </c>
    </row>
    <row r="1383">
      <c r="A1383" t="inlineStr">
        <is>
          <t>완주군|육상운송</t>
        </is>
      </c>
      <c r="B1383" t="n">
        <v>5243.152668990556</v>
      </c>
      <c r="C1383" t="n">
        <v>5720.5340069132</v>
      </c>
    </row>
    <row r="1384">
      <c r="A1384" t="inlineStr">
        <is>
          <t>완주군|기타관광쇼핑</t>
        </is>
      </c>
      <c r="B1384" t="n">
        <v>3028.736552285355</v>
      </c>
      <c r="C1384" t="n">
        <v>3192.435632387096</v>
      </c>
    </row>
    <row r="1385">
      <c r="A1385" t="inlineStr">
        <is>
          <t>완주군|대형쇼핑몰</t>
        </is>
      </c>
      <c r="B1385" t="n">
        <v>127.6841900705354</v>
      </c>
      <c r="C1385" t="n">
        <v>123.2100747797699</v>
      </c>
    </row>
    <row r="1386">
      <c r="A1386" t="inlineStr">
        <is>
          <t>완주군|제과음료업</t>
        </is>
      </c>
      <c r="B1386" t="n">
        <v>532.9874703412592</v>
      </c>
      <c r="C1386" t="n">
        <v>579.8163731164708</v>
      </c>
    </row>
    <row r="1387">
      <c r="A1387" t="inlineStr">
        <is>
          <t>완주군|골프장</t>
        </is>
      </c>
      <c r="B1387" t="n">
        <v>98.89323061572124</v>
      </c>
      <c r="C1387" t="n">
        <v>74.22572046743257</v>
      </c>
    </row>
    <row r="1388">
      <c r="A1388" t="inlineStr">
        <is>
          <t>완주군|기타숙박</t>
        </is>
      </c>
      <c r="B1388" t="n">
        <v>112.9012545017702</v>
      </c>
      <c r="C1388" t="n">
        <v>145.8131072024541</v>
      </c>
    </row>
    <row r="1389">
      <c r="A1389" t="inlineStr">
        <is>
          <t>완주군|뷰티</t>
        </is>
      </c>
      <c r="B1389" t="n">
        <v>134.1734815551235</v>
      </c>
      <c r="C1389" t="n">
        <v>135.957242623006</v>
      </c>
    </row>
    <row r="1390">
      <c r="A1390" t="inlineStr">
        <is>
          <t>완주군|레저용품쇼핑</t>
        </is>
      </c>
      <c r="B1390" t="n">
        <v>17.20529113627811</v>
      </c>
      <c r="C1390" t="n">
        <v>23.26175442009157</v>
      </c>
    </row>
    <row r="1391">
      <c r="A1391" t="inlineStr">
        <is>
          <t>완주군|기타레저</t>
        </is>
      </c>
      <c r="B1391" t="n">
        <v>88.85458720772904</v>
      </c>
      <c r="C1391" t="n">
        <v>79.89032655824452</v>
      </c>
    </row>
    <row r="1392">
      <c r="A1392" t="inlineStr">
        <is>
          <t>완주군|문화서비스</t>
        </is>
      </c>
      <c r="B1392" t="n">
        <v>5.556559962232574</v>
      </c>
      <c r="C1392" t="n">
        <v>6.214039529431162</v>
      </c>
    </row>
    <row r="1393">
      <c r="A1393" t="inlineStr">
        <is>
          <t>완주군|여행업</t>
        </is>
      </c>
      <c r="B1393" t="n">
        <v>1.565442648530596</v>
      </c>
      <c r="C1393" t="n">
        <v>2.923745257146357</v>
      </c>
    </row>
    <row r="1394">
      <c r="A1394" t="inlineStr">
        <is>
          <t>완주군|호텔</t>
        </is>
      </c>
      <c r="B1394" t="n">
        <v>16.10250466918944</v>
      </c>
      <c r="C1394" t="n">
        <v>11.54193803787313</v>
      </c>
    </row>
    <row r="1395">
      <c r="A1395" t="inlineStr">
        <is>
          <t>완주군|캠핑장/펜션</t>
        </is>
      </c>
      <c r="B1395" t="n">
        <v>4.59642961410869</v>
      </c>
      <c r="C1395" t="n">
        <v>4.992621234396393</v>
      </c>
    </row>
    <row r="1396">
      <c r="A1396" t="inlineStr">
        <is>
          <t>완주군|렌터카</t>
        </is>
      </c>
      <c r="B1396" t="n">
        <v>2.842058720434487</v>
      </c>
      <c r="C1396" t="n">
        <v>2.184145825394851</v>
      </c>
    </row>
    <row r="1397">
      <c r="A1397" t="inlineStr">
        <is>
          <t>울릉군|일반외식업</t>
        </is>
      </c>
      <c r="B1397" t="n">
        <v>8695.525588663328</v>
      </c>
      <c r="C1397" t="n">
        <v>7129.432892249527</v>
      </c>
    </row>
    <row r="1398">
      <c r="A1398" t="inlineStr">
        <is>
          <t>울릉군|육상운송</t>
        </is>
      </c>
      <c r="B1398" t="n">
        <v>616.2270553755977</v>
      </c>
      <c r="C1398" t="n">
        <v>695.1659315269901</v>
      </c>
    </row>
    <row r="1399">
      <c r="A1399" t="inlineStr">
        <is>
          <t>울릉군|기타관광쇼핑</t>
        </is>
      </c>
      <c r="B1399" t="n">
        <v>8184.866439986855</v>
      </c>
      <c r="C1399" t="n">
        <v>6779.606175173283</v>
      </c>
    </row>
    <row r="1400">
      <c r="A1400" t="inlineStr">
        <is>
          <t>울릉군|대형쇼핑몰</t>
        </is>
      </c>
      <c r="B1400" t="n">
        <v>0</v>
      </c>
      <c r="C1400" t="n">
        <v>0</v>
      </c>
    </row>
    <row r="1401">
      <c r="A1401" t="inlineStr">
        <is>
          <t>울릉군|제과음료업</t>
        </is>
      </c>
      <c r="B1401" t="n">
        <v>1416.680079673259</v>
      </c>
      <c r="C1401" t="n">
        <v>1225.21634110481</v>
      </c>
    </row>
    <row r="1402">
      <c r="A1402" t="inlineStr">
        <is>
          <t>울릉군|골프장</t>
        </is>
      </c>
      <c r="B1402" t="n">
        <v>4.049051365108746</v>
      </c>
      <c r="C1402" t="n">
        <v>4.086326402016383</v>
      </c>
    </row>
    <row r="1403">
      <c r="A1403" t="inlineStr">
        <is>
          <t>울릉군|기타숙박</t>
        </is>
      </c>
      <c r="B1403" t="n">
        <v>664.2431040379856</v>
      </c>
      <c r="C1403" t="n">
        <v>749.7563537072044</v>
      </c>
    </row>
    <row r="1404">
      <c r="A1404" t="inlineStr">
        <is>
          <t>울릉군|뷰티</t>
        </is>
      </c>
      <c r="B1404" t="n">
        <v>39.93219725167495</v>
      </c>
      <c r="C1404" t="n">
        <v>61.85780298256669</v>
      </c>
    </row>
    <row r="1405">
      <c r="A1405" t="inlineStr">
        <is>
          <t>울릉군|레저용품쇼핑</t>
        </is>
      </c>
      <c r="B1405" t="n">
        <v>31.93385375798912</v>
      </c>
      <c r="C1405" t="n">
        <v>21.62885948330183</v>
      </c>
    </row>
    <row r="1406">
      <c r="A1406" t="inlineStr">
        <is>
          <t>울릉군|기타레저</t>
        </is>
      </c>
      <c r="B1406" t="n">
        <v>33.2508433427895</v>
      </c>
      <c r="C1406" t="n">
        <v>102.0405377021634</v>
      </c>
    </row>
    <row r="1407">
      <c r="A1407" t="inlineStr">
        <is>
          <t>울릉군|문화서비스</t>
        </is>
      </c>
      <c r="B1407" t="n">
        <v>0</v>
      </c>
      <c r="C1407" t="n">
        <v>0</v>
      </c>
    </row>
    <row r="1408">
      <c r="A1408" t="inlineStr">
        <is>
          <t>울릉군|여행업</t>
        </is>
      </c>
      <c r="B1408" t="n">
        <v>741.7929165912185</v>
      </c>
      <c r="C1408" t="n">
        <v>764.6870405377022</v>
      </c>
    </row>
    <row r="1409">
      <c r="A1409" t="inlineStr">
        <is>
          <t>울릉군|호텔</t>
        </is>
      </c>
      <c r="B1409" t="n">
        <v>294.1380131313335</v>
      </c>
      <c r="C1409" t="n">
        <v>259.4360428481411</v>
      </c>
    </row>
    <row r="1410">
      <c r="A1410" t="inlineStr">
        <is>
          <t>울릉군|캠핑장/펜션</t>
        </is>
      </c>
      <c r="B1410" t="n">
        <v>175.3029662864079</v>
      </c>
      <c r="C1410" t="n">
        <v>160.7288384793111</v>
      </c>
    </row>
    <row r="1411">
      <c r="A1411" t="inlineStr">
        <is>
          <t>울릉군|렌터카</t>
        </is>
      </c>
      <c r="B1411" t="n">
        <v>266.9364357617582</v>
      </c>
      <c r="C1411" t="n">
        <v>347.9027515227893</v>
      </c>
    </row>
    <row r="1412">
      <c r="A1412" t="inlineStr">
        <is>
          <t>울주군|일반외식업</t>
        </is>
      </c>
      <c r="B1412" t="n">
        <v>4136.435715139502</v>
      </c>
      <c r="C1412" t="n">
        <v>4343.356594104393</v>
      </c>
    </row>
    <row r="1413">
      <c r="A1413" t="inlineStr">
        <is>
          <t>울주군|육상운송</t>
        </is>
      </c>
      <c r="B1413" t="n">
        <v>7574.599074875325</v>
      </c>
      <c r="C1413" t="n">
        <v>8630.613055492751</v>
      </c>
    </row>
    <row r="1414">
      <c r="A1414" t="inlineStr">
        <is>
          <t>울주군|기타관광쇼핑</t>
        </is>
      </c>
      <c r="B1414" t="n">
        <v>3065.371119239461</v>
      </c>
      <c r="C1414" t="n">
        <v>3022.259649667616</v>
      </c>
    </row>
    <row r="1415">
      <c r="A1415" t="inlineStr">
        <is>
          <t>울주군|대형쇼핑몰</t>
        </is>
      </c>
      <c r="B1415" t="n">
        <v>208.9765800913972</v>
      </c>
      <c r="C1415" t="n">
        <v>157.973971657404</v>
      </c>
    </row>
    <row r="1416">
      <c r="A1416" t="inlineStr">
        <is>
          <t>울주군|제과음료업</t>
        </is>
      </c>
      <c r="B1416" t="n">
        <v>691.9962639876187</v>
      </c>
      <c r="C1416" t="n">
        <v>754.2732134662114</v>
      </c>
    </row>
    <row r="1417">
      <c r="A1417" t="inlineStr">
        <is>
          <t>울주군|골프장</t>
        </is>
      </c>
      <c r="B1417" t="n">
        <v>836.8331213266483</v>
      </c>
      <c r="C1417" t="n">
        <v>886.70721203059</v>
      </c>
    </row>
    <row r="1418">
      <c r="A1418" t="inlineStr">
        <is>
          <t>울주군|기타숙박</t>
        </is>
      </c>
      <c r="B1418" t="n">
        <v>109.7692023429933</v>
      </c>
      <c r="C1418" t="n">
        <v>126.2729840250615</v>
      </c>
    </row>
    <row r="1419">
      <c r="A1419" t="inlineStr">
        <is>
          <t>울주군|뷰티</t>
        </is>
      </c>
      <c r="B1419" t="n">
        <v>142.3176265876178</v>
      </c>
      <c r="C1419" t="n">
        <v>173.6865960661394</v>
      </c>
    </row>
    <row r="1420">
      <c r="A1420" t="inlineStr">
        <is>
          <t>울주군|레저용품쇼핑</t>
        </is>
      </c>
      <c r="B1420" t="n">
        <v>66.7984474725605</v>
      </c>
      <c r="C1420" t="n">
        <v>52.73134768054406</v>
      </c>
    </row>
    <row r="1421">
      <c r="A1421" t="inlineStr">
        <is>
          <t>울주군|기타레저</t>
        </is>
      </c>
      <c r="B1421" t="n">
        <v>95.64825989276316</v>
      </c>
      <c r="C1421" t="n">
        <v>96.9895927494392</v>
      </c>
    </row>
    <row r="1422">
      <c r="A1422" t="inlineStr">
        <is>
          <t>울주군|문화서비스</t>
        </is>
      </c>
      <c r="B1422" t="n">
        <v>10.65044032838026</v>
      </c>
      <c r="C1422" t="n">
        <v>14.45754824966677</v>
      </c>
    </row>
    <row r="1423">
      <c r="A1423" t="inlineStr">
        <is>
          <t>울주군|여행업</t>
        </is>
      </c>
      <c r="B1423" t="n">
        <v>0.5909540688310077</v>
      </c>
      <c r="C1423" t="n">
        <v>0.3136509334786408</v>
      </c>
    </row>
    <row r="1424">
      <c r="A1424" t="inlineStr">
        <is>
          <t>울주군|호텔</t>
        </is>
      </c>
      <c r="B1424" t="n">
        <v>3.844002277390664</v>
      </c>
      <c r="C1424" t="n">
        <v>4.462055579323352</v>
      </c>
    </row>
    <row r="1425">
      <c r="A1425" t="inlineStr">
        <is>
          <t>울주군|캠핑장/펜션</t>
        </is>
      </c>
      <c r="B1425" t="n">
        <v>29.13103259820742</v>
      </c>
      <c r="C1425" t="n">
        <v>19.84327374254302</v>
      </c>
    </row>
    <row r="1426">
      <c r="A1426" t="inlineStr">
        <is>
          <t>울주군|렌터카</t>
        </is>
      </c>
      <c r="B1426" t="n">
        <v>3.172350610677809</v>
      </c>
      <c r="C1426" t="n">
        <v>3.24343489463679</v>
      </c>
    </row>
    <row r="1427">
      <c r="A1427" t="inlineStr">
        <is>
          <t>울진군|일반외식업</t>
        </is>
      </c>
      <c r="B1427" t="n">
        <v>4113.693365394637</v>
      </c>
      <c r="C1427" t="n">
        <v>4619.307790444617</v>
      </c>
    </row>
    <row r="1428">
      <c r="A1428" t="inlineStr">
        <is>
          <t>울진군|육상운송</t>
        </is>
      </c>
      <c r="B1428" t="n">
        <v>2295.922606196864</v>
      </c>
      <c r="C1428" t="n">
        <v>3504.410883033089</v>
      </c>
    </row>
    <row r="1429">
      <c r="A1429" t="inlineStr">
        <is>
          <t>울진군|기타관광쇼핑</t>
        </is>
      </c>
      <c r="B1429" t="n">
        <v>3683.613559549157</v>
      </c>
      <c r="C1429" t="n">
        <v>4218.830155463548</v>
      </c>
    </row>
    <row r="1430">
      <c r="A1430" t="inlineStr">
        <is>
          <t>울진군|대형쇼핑몰</t>
        </is>
      </c>
      <c r="B1430" t="n">
        <v>0</v>
      </c>
      <c r="C1430" t="n">
        <v>0</v>
      </c>
    </row>
    <row r="1431">
      <c r="A1431" t="inlineStr">
        <is>
          <t>울진군|제과음료업</t>
        </is>
      </c>
      <c r="B1431" t="n">
        <v>502.566145050102</v>
      </c>
      <c r="C1431" t="n">
        <v>677.2997147467306</v>
      </c>
    </row>
    <row r="1432">
      <c r="A1432" t="inlineStr">
        <is>
          <t>울진군|골프장</t>
        </is>
      </c>
      <c r="B1432" t="n">
        <v>23.29668120840344</v>
      </c>
      <c r="C1432" t="n">
        <v>23.54930327413517</v>
      </c>
    </row>
    <row r="1433">
      <c r="A1433" t="inlineStr">
        <is>
          <t>울진군|기타숙박</t>
        </is>
      </c>
      <c r="B1433" t="n">
        <v>576.6329675565415</v>
      </c>
      <c r="C1433" t="n">
        <v>388.9404077611729</v>
      </c>
    </row>
    <row r="1434">
      <c r="A1434" t="inlineStr">
        <is>
          <t>울진군|뷰티</t>
        </is>
      </c>
      <c r="B1434" t="n">
        <v>504.416121971919</v>
      </c>
      <c r="C1434" t="n">
        <v>608.0569171939994</v>
      </c>
    </row>
    <row r="1435">
      <c r="A1435" t="inlineStr">
        <is>
          <t>울진군|레저용품쇼핑</t>
        </is>
      </c>
      <c r="B1435" t="n">
        <v>125.0299644149308</v>
      </c>
      <c r="C1435" t="n">
        <v>153.7545390973779</v>
      </c>
    </row>
    <row r="1436">
      <c r="A1436" t="inlineStr">
        <is>
          <t>울진군|기타레저</t>
        </is>
      </c>
      <c r="B1436" t="n">
        <v>56.78405520896922</v>
      </c>
      <c r="C1436" t="n">
        <v>68.08448284817116</v>
      </c>
    </row>
    <row r="1437">
      <c r="A1437" t="inlineStr">
        <is>
          <t>울진군|문화서비스</t>
        </is>
      </c>
      <c r="B1437" t="n">
        <v>50.41168500513675</v>
      </c>
      <c r="C1437" t="n">
        <v>9.112419644604628</v>
      </c>
    </row>
    <row r="1438">
      <c r="A1438" t="inlineStr">
        <is>
          <t>울진군|여행업</t>
        </is>
      </c>
      <c r="B1438" t="n">
        <v>0</v>
      </c>
      <c r="C1438" t="n">
        <v>0</v>
      </c>
    </row>
    <row r="1439">
      <c r="A1439" t="inlineStr">
        <is>
          <t>울진군|호텔</t>
        </is>
      </c>
      <c r="B1439" t="n">
        <v>15.05963104685616</v>
      </c>
      <c r="C1439" t="n">
        <v>11.33359773063189</v>
      </c>
    </row>
    <row r="1440">
      <c r="A1440" t="inlineStr">
        <is>
          <t>울진군|캠핑장/펜션</t>
        </is>
      </c>
      <c r="B1440" t="n">
        <v>50.54029004064738</v>
      </c>
      <c r="C1440" t="n">
        <v>56.21377794272989</v>
      </c>
    </row>
    <row r="1441">
      <c r="A1441" t="inlineStr">
        <is>
          <t>울진군|렌터카</t>
        </is>
      </c>
      <c r="B1441" t="n">
        <v>0</v>
      </c>
      <c r="C1441" t="n">
        <v>1.54235579368893</v>
      </c>
    </row>
    <row r="1442">
      <c r="A1442" t="inlineStr">
        <is>
          <t>원주시|일반외식업</t>
        </is>
      </c>
      <c r="B1442" t="n">
        <v>5348.108936446233</v>
      </c>
      <c r="C1442" t="n">
        <v>5394.919308746751</v>
      </c>
    </row>
    <row r="1443">
      <c r="A1443" t="inlineStr">
        <is>
          <t>원주시|육상운송</t>
        </is>
      </c>
      <c r="B1443" t="n">
        <v>4906.102806655447</v>
      </c>
      <c r="C1443" t="n">
        <v>5301.644318634676</v>
      </c>
    </row>
    <row r="1444">
      <c r="A1444" t="inlineStr">
        <is>
          <t>원주시|기타관광쇼핑</t>
        </is>
      </c>
      <c r="B1444" t="n">
        <v>4123.619102530076</v>
      </c>
      <c r="C1444" t="n">
        <v>3824.643686706838</v>
      </c>
    </row>
    <row r="1445">
      <c r="A1445" t="inlineStr">
        <is>
          <t>원주시|대형쇼핑몰</t>
        </is>
      </c>
      <c r="B1445" t="n">
        <v>1692.728111545754</v>
      </c>
      <c r="C1445" t="n">
        <v>1597.805233887178</v>
      </c>
    </row>
    <row r="1446">
      <c r="A1446" t="inlineStr">
        <is>
          <t>원주시|제과음료업</t>
        </is>
      </c>
      <c r="B1446" t="n">
        <v>811.9054497703069</v>
      </c>
      <c r="C1446" t="n">
        <v>905.4964873506292</v>
      </c>
    </row>
    <row r="1447">
      <c r="A1447" t="inlineStr">
        <is>
          <t>원주시|골프장</t>
        </is>
      </c>
      <c r="B1447" t="n">
        <v>779.3763842001111</v>
      </c>
      <c r="C1447" t="n">
        <v>907.6279107814684</v>
      </c>
    </row>
    <row r="1448">
      <c r="A1448" t="inlineStr">
        <is>
          <t>원주시|기타숙박</t>
        </is>
      </c>
      <c r="B1448" t="n">
        <v>195.2267923733192</v>
      </c>
      <c r="C1448" t="n">
        <v>155.9943955217281</v>
      </c>
    </row>
    <row r="1449">
      <c r="A1449" t="inlineStr">
        <is>
          <t>원주시|뷰티</t>
        </is>
      </c>
      <c r="B1449" t="n">
        <v>362.3188939051108</v>
      </c>
      <c r="C1449" t="n">
        <v>392.0135970484623</v>
      </c>
    </row>
    <row r="1450">
      <c r="A1450" t="inlineStr">
        <is>
          <t>원주시|레저용품쇼핑</t>
        </is>
      </c>
      <c r="B1450" t="n">
        <v>207.176767953723</v>
      </c>
      <c r="C1450" t="n">
        <v>208.0287170622872</v>
      </c>
    </row>
    <row r="1451">
      <c r="A1451" t="inlineStr">
        <is>
          <t>원주시|기타레저</t>
        </is>
      </c>
      <c r="B1451" t="n">
        <v>234.0398754252594</v>
      </c>
      <c r="C1451" t="n">
        <v>223.8002311429714</v>
      </c>
    </row>
    <row r="1452">
      <c r="A1452" t="inlineStr">
        <is>
          <t>원주시|문화서비스</t>
        </is>
      </c>
      <c r="B1452" t="n">
        <v>222.6586634286301</v>
      </c>
      <c r="C1452" t="n">
        <v>256.4444968850091</v>
      </c>
    </row>
    <row r="1453">
      <c r="A1453" t="inlineStr">
        <is>
          <t>원주시|여행업</t>
        </is>
      </c>
      <c r="B1453" t="n">
        <v>1.525110956554397</v>
      </c>
      <c r="C1453" t="n">
        <v>9.596137938005116</v>
      </c>
    </row>
    <row r="1454">
      <c r="A1454" t="inlineStr">
        <is>
          <t>원주시|호텔</t>
        </is>
      </c>
      <c r="B1454" t="n">
        <v>76.84869332662106</v>
      </c>
      <c r="C1454" t="n">
        <v>57.66364007994283</v>
      </c>
    </row>
    <row r="1455">
      <c r="A1455" t="inlineStr">
        <is>
          <t>원주시|캠핑장/펜션</t>
        </is>
      </c>
      <c r="B1455" t="n">
        <v>18.31077392942003</v>
      </c>
      <c r="C1455" t="n">
        <v>13.48826522210518</v>
      </c>
    </row>
    <row r="1456">
      <c r="A1456" t="inlineStr">
        <is>
          <t>원주시|렌터카</t>
        </is>
      </c>
      <c r="B1456" t="n">
        <v>2.81744111978068</v>
      </c>
      <c r="C1456" t="n">
        <v>6.574105263202977</v>
      </c>
    </row>
    <row r="1457">
      <c r="A1457" t="inlineStr">
        <is>
          <t>음성군|일반외식업</t>
        </is>
      </c>
      <c r="B1457" t="n">
        <v>5353.956762465215</v>
      </c>
      <c r="C1457" t="n">
        <v>4656.455719294103</v>
      </c>
    </row>
    <row r="1458">
      <c r="A1458" t="inlineStr">
        <is>
          <t>음성군|육상운송</t>
        </is>
      </c>
      <c r="B1458" t="n">
        <v>11038.65282123811</v>
      </c>
      <c r="C1458" t="n">
        <v>10698.49314826728</v>
      </c>
    </row>
    <row r="1459">
      <c r="A1459" t="inlineStr">
        <is>
          <t>음성군|기타관광쇼핑</t>
        </is>
      </c>
      <c r="B1459" t="n">
        <v>5139.293421327416</v>
      </c>
      <c r="C1459" t="n">
        <v>4543.720862819001</v>
      </c>
    </row>
    <row r="1460">
      <c r="A1460" t="inlineStr">
        <is>
          <t>음성군|대형쇼핑몰</t>
        </is>
      </c>
      <c r="B1460" t="n">
        <v>291.5048753860494</v>
      </c>
      <c r="C1460" t="n">
        <v>245.6885679403038</v>
      </c>
    </row>
    <row r="1461">
      <c r="A1461" t="inlineStr">
        <is>
          <t>음성군|제과음료업</t>
        </is>
      </c>
      <c r="B1461" t="n">
        <v>474.6752430901611</v>
      </c>
      <c r="C1461" t="n">
        <v>474.1133683405107</v>
      </c>
    </row>
    <row r="1462">
      <c r="A1462" t="inlineStr">
        <is>
          <t>음성군|골프장</t>
        </is>
      </c>
      <c r="B1462" t="n">
        <v>3898.065380938879</v>
      </c>
      <c r="C1462" t="n">
        <v>3292.063785095226</v>
      </c>
    </row>
    <row r="1463">
      <c r="A1463" t="inlineStr">
        <is>
          <t>음성군|기타숙박</t>
        </is>
      </c>
      <c r="B1463" t="n">
        <v>234.3872192387165</v>
      </c>
      <c r="C1463" t="n">
        <v>179.8648754811847</v>
      </c>
    </row>
    <row r="1464">
      <c r="A1464" t="inlineStr">
        <is>
          <t>음성군|뷰티</t>
        </is>
      </c>
      <c r="B1464" t="n">
        <v>294.228062460631</v>
      </c>
      <c r="C1464" t="n">
        <v>280.2991150434185</v>
      </c>
    </row>
    <row r="1465">
      <c r="A1465" t="inlineStr">
        <is>
          <t>음성군|레저용품쇼핑</t>
        </is>
      </c>
      <c r="B1465" t="n">
        <v>204.5454931330319</v>
      </c>
      <c r="C1465" t="n">
        <v>242.4361053413981</v>
      </c>
    </row>
    <row r="1466">
      <c r="A1466" t="inlineStr">
        <is>
          <t>음성군|기타레저</t>
        </is>
      </c>
      <c r="B1466" t="n">
        <v>203.3312732712032</v>
      </c>
      <c r="C1466" t="n">
        <v>149.7693077921816</v>
      </c>
    </row>
    <row r="1467">
      <c r="A1467" t="inlineStr">
        <is>
          <t>음성군|문화서비스</t>
        </is>
      </c>
      <c r="B1467" t="n">
        <v>39.25666280122041</v>
      </c>
      <c r="C1467" t="n">
        <v>14.02825095151458</v>
      </c>
    </row>
    <row r="1468">
      <c r="A1468" t="inlineStr">
        <is>
          <t>음성군|여행업</t>
        </is>
      </c>
      <c r="B1468" t="n">
        <v>0.0300520052497627</v>
      </c>
      <c r="C1468" t="n">
        <v>0.00624737707778</v>
      </c>
    </row>
    <row r="1469">
      <c r="A1469" t="inlineStr">
        <is>
          <t>음성군|호텔</t>
        </is>
      </c>
      <c r="B1469" t="n">
        <v>4.002859185132237</v>
      </c>
      <c r="C1469" t="n">
        <v>0.5105668916815705</v>
      </c>
    </row>
    <row r="1470">
      <c r="A1470" t="inlineStr">
        <is>
          <t>음성군|캠핑장/펜션</t>
        </is>
      </c>
      <c r="B1470" t="n">
        <v>12.8086060793339</v>
      </c>
      <c r="C1470" t="n">
        <v>9.192234447818549</v>
      </c>
    </row>
    <row r="1471">
      <c r="A1471" t="inlineStr">
        <is>
          <t>음성군|렌터카</t>
        </is>
      </c>
      <c r="B1471" t="n">
        <v>7.040149139443002</v>
      </c>
      <c r="C1471" t="n">
        <v>6.502426246980369</v>
      </c>
    </row>
    <row r="1472">
      <c r="A1472" t="inlineStr">
        <is>
          <t>의령군|일반외식업</t>
        </is>
      </c>
      <c r="B1472" t="n">
        <v>2378.767783093771</v>
      </c>
      <c r="C1472" t="n">
        <v>2552.91668425542</v>
      </c>
    </row>
    <row r="1473">
      <c r="A1473" t="inlineStr">
        <is>
          <t>의령군|육상운송</t>
        </is>
      </c>
      <c r="B1473" t="n">
        <v>1324.309386021597</v>
      </c>
      <c r="C1473" t="n">
        <v>1431.547924158638</v>
      </c>
    </row>
    <row r="1474">
      <c r="A1474" t="inlineStr">
        <is>
          <t>의령군|기타관광쇼핑</t>
        </is>
      </c>
      <c r="B1474" t="n">
        <v>1908.99891408535</v>
      </c>
      <c r="C1474" t="n">
        <v>2017.309342944498</v>
      </c>
    </row>
    <row r="1475">
      <c r="A1475" t="inlineStr">
        <is>
          <t>의령군|대형쇼핑몰</t>
        </is>
      </c>
      <c r="B1475" t="n">
        <v>0</v>
      </c>
      <c r="C1475" t="n">
        <v>0</v>
      </c>
    </row>
    <row r="1476">
      <c r="A1476" t="inlineStr">
        <is>
          <t>의령군|제과음료업</t>
        </is>
      </c>
      <c r="B1476" t="n">
        <v>351.3343120605701</v>
      </c>
      <c r="C1476" t="n">
        <v>596.0627325484394</v>
      </c>
    </row>
    <row r="1477">
      <c r="A1477" t="inlineStr">
        <is>
          <t>의령군|골프장</t>
        </is>
      </c>
      <c r="B1477" t="n">
        <v>182.8819304966681</v>
      </c>
      <c r="C1477" t="n">
        <v>882.7801754318961</v>
      </c>
    </row>
    <row r="1478">
      <c r="A1478" t="inlineStr">
        <is>
          <t>의령군|기타숙박</t>
        </is>
      </c>
      <c r="B1478" t="n">
        <v>73.33468259341485</v>
      </c>
      <c r="C1478" t="n">
        <v>78.9101807721764</v>
      </c>
    </row>
    <row r="1479">
      <c r="A1479" t="inlineStr">
        <is>
          <t>의령군|뷰티</t>
        </is>
      </c>
      <c r="B1479" t="n">
        <v>34.26127496858861</v>
      </c>
      <c r="C1479" t="n">
        <v>18.79483875636462</v>
      </c>
    </row>
    <row r="1480">
      <c r="A1480" t="inlineStr">
        <is>
          <t>의령군|레저용품쇼핑</t>
        </is>
      </c>
      <c r="B1480" t="n">
        <v>24.15791959163308</v>
      </c>
      <c r="C1480" t="n">
        <v>21.14168092193207</v>
      </c>
    </row>
    <row r="1481">
      <c r="A1481" t="inlineStr">
        <is>
          <t>의령군|기타레저</t>
        </is>
      </c>
      <c r="B1481" t="n">
        <v>53.8871874742091</v>
      </c>
      <c r="C1481" t="n">
        <v>47.45345010925129</v>
      </c>
    </row>
    <row r="1482">
      <c r="A1482" t="inlineStr">
        <is>
          <t>의령군|문화서비스</t>
        </is>
      </c>
      <c r="B1482" t="n">
        <v>8.630127744793961</v>
      </c>
      <c r="C1482" t="n">
        <v>8.369901188061625</v>
      </c>
    </row>
    <row r="1483">
      <c r="A1483" t="inlineStr">
        <is>
          <t>의령군|여행업</t>
        </is>
      </c>
      <c r="B1483" t="n">
        <v>0</v>
      </c>
      <c r="C1483" t="n">
        <v>0</v>
      </c>
    </row>
    <row r="1484">
      <c r="A1484" t="inlineStr">
        <is>
          <t>의령군|호텔</t>
        </is>
      </c>
      <c r="B1484" t="n">
        <v>0</v>
      </c>
      <c r="C1484" t="n">
        <v>0</v>
      </c>
    </row>
    <row r="1485">
      <c r="A1485" t="inlineStr">
        <is>
          <t>의령군|캠핑장/펜션</t>
        </is>
      </c>
      <c r="B1485" t="n">
        <v>26.26160098269968</v>
      </c>
      <c r="C1485" t="n">
        <v>10.80585970138653</v>
      </c>
    </row>
    <row r="1486">
      <c r="A1486" t="inlineStr">
        <is>
          <t>의령군|렌터카</t>
        </is>
      </c>
      <c r="B1486" t="n">
        <v>0</v>
      </c>
      <c r="C1486" t="n">
        <v>0</v>
      </c>
    </row>
    <row r="1487">
      <c r="A1487" t="inlineStr">
        <is>
          <t>의성군|일반외식업</t>
        </is>
      </c>
      <c r="B1487" t="n">
        <v>2580.883942850056</v>
      </c>
      <c r="C1487" t="n">
        <v>3016.147719875167</v>
      </c>
    </row>
    <row r="1488">
      <c r="A1488" t="inlineStr">
        <is>
          <t>의성군|육상운송</t>
        </is>
      </c>
      <c r="B1488" t="n">
        <v>6375.688333697371</v>
      </c>
      <c r="C1488" t="n">
        <v>8692.08194448601</v>
      </c>
    </row>
    <row r="1489">
      <c r="A1489" t="inlineStr">
        <is>
          <t>의성군|기타관광쇼핑</t>
        </is>
      </c>
      <c r="B1489" t="n">
        <v>2440.054353254445</v>
      </c>
      <c r="C1489" t="n">
        <v>2211.966247775388</v>
      </c>
    </row>
    <row r="1490">
      <c r="A1490" t="inlineStr">
        <is>
          <t>의성군|대형쇼핑몰</t>
        </is>
      </c>
      <c r="B1490" t="n">
        <v>12.05825632740153</v>
      </c>
      <c r="C1490" t="n">
        <v>27.27747521226778</v>
      </c>
    </row>
    <row r="1491">
      <c r="A1491" t="inlineStr">
        <is>
          <t>의성군|제과음료업</t>
        </is>
      </c>
      <c r="B1491" t="n">
        <v>236.3282137514173</v>
      </c>
      <c r="C1491" t="n">
        <v>228.2285032536887</v>
      </c>
    </row>
    <row r="1492">
      <c r="A1492" t="inlineStr">
        <is>
          <t>의성군|골프장</t>
        </is>
      </c>
      <c r="B1492" t="n">
        <v>1815.324939604446</v>
      </c>
      <c r="C1492" t="n">
        <v>1535.545753148098</v>
      </c>
    </row>
    <row r="1493">
      <c r="A1493" t="inlineStr">
        <is>
          <t>의성군|기타숙박</t>
        </is>
      </c>
      <c r="B1493" t="n">
        <v>111.2667754756184</v>
      </c>
      <c r="C1493" t="n">
        <v>101.9976674340627</v>
      </c>
    </row>
    <row r="1494">
      <c r="A1494" t="inlineStr">
        <is>
          <t>의성군|뷰티</t>
        </is>
      </c>
      <c r="B1494" t="n">
        <v>45.49516670929022</v>
      </c>
      <c r="C1494" t="n">
        <v>38.42905757000455</v>
      </c>
    </row>
    <row r="1495">
      <c r="A1495" t="inlineStr">
        <is>
          <t>의성군|레저용품쇼핑</t>
        </is>
      </c>
      <c r="B1495" t="n">
        <v>75.80237455231556</v>
      </c>
      <c r="C1495" t="n">
        <v>69.08544558512504</v>
      </c>
    </row>
    <row r="1496">
      <c r="A1496" t="inlineStr">
        <is>
          <t>의성군|기타레저</t>
        </is>
      </c>
      <c r="B1496" t="n">
        <v>27.84374975989955</v>
      </c>
      <c r="C1496" t="n">
        <v>21.98386015585393</v>
      </c>
    </row>
    <row r="1497">
      <c r="A1497" t="inlineStr">
        <is>
          <t>의성군|문화서비스</t>
        </is>
      </c>
      <c r="B1497" t="n">
        <v>1.733552707400143</v>
      </c>
      <c r="C1497" t="n">
        <v>0.8130002634993935</v>
      </c>
    </row>
    <row r="1498">
      <c r="A1498" t="inlineStr">
        <is>
          <t>의성군|여행업</t>
        </is>
      </c>
      <c r="B1498" t="n">
        <v>0</v>
      </c>
      <c r="C1498" t="n">
        <v>7.350080433696149</v>
      </c>
    </row>
    <row r="1499">
      <c r="A1499" t="inlineStr">
        <is>
          <t>의성군|호텔</t>
        </is>
      </c>
      <c r="B1499" t="n">
        <v>0</v>
      </c>
      <c r="C1499" t="n">
        <v>0</v>
      </c>
    </row>
    <row r="1500">
      <c r="A1500" t="inlineStr">
        <is>
          <t>의성군|캠핑장/펜션</t>
        </is>
      </c>
      <c r="B1500" t="n">
        <v>9.802464555685194</v>
      </c>
      <c r="C1500" t="n">
        <v>8.452232465420487</v>
      </c>
    </row>
    <row r="1501">
      <c r="A1501" t="inlineStr">
        <is>
          <t>의성군|렌터카</t>
        </is>
      </c>
      <c r="B1501" t="n">
        <v>0</v>
      </c>
      <c r="C1501" t="n">
        <v>0</v>
      </c>
    </row>
    <row r="1502">
      <c r="A1502" t="inlineStr">
        <is>
          <t>의왕시|일반외식업</t>
        </is>
      </c>
      <c r="B1502" t="n">
        <v>4940.627208847123</v>
      </c>
      <c r="C1502" t="n">
        <v>4875.625800055113</v>
      </c>
    </row>
    <row r="1503">
      <c r="A1503" t="inlineStr">
        <is>
          <t>의왕시|육상운송</t>
        </is>
      </c>
      <c r="B1503" t="n">
        <v>4442.258333964584</v>
      </c>
      <c r="C1503" t="n">
        <v>5255.356519437574</v>
      </c>
    </row>
    <row r="1504">
      <c r="A1504" t="inlineStr">
        <is>
          <t>의왕시|기타관광쇼핑</t>
        </is>
      </c>
      <c r="B1504" t="n">
        <v>1935.317054978571</v>
      </c>
      <c r="C1504" t="n">
        <v>2098.311014250326</v>
      </c>
    </row>
    <row r="1505">
      <c r="A1505" t="inlineStr">
        <is>
          <t>의왕시|대형쇼핑몰</t>
        </is>
      </c>
      <c r="B1505" t="n">
        <v>6276.175051870472</v>
      </c>
      <c r="C1505" t="n">
        <v>6899.259503705142</v>
      </c>
    </row>
    <row r="1506">
      <c r="A1506" t="inlineStr">
        <is>
          <t>의왕시|제과음료업</t>
        </is>
      </c>
      <c r="B1506" t="n">
        <v>887.654995882681</v>
      </c>
      <c r="C1506" t="n">
        <v>885.2310824087916</v>
      </c>
    </row>
    <row r="1507">
      <c r="A1507" t="inlineStr">
        <is>
          <t>의왕시|골프장</t>
        </is>
      </c>
      <c r="B1507" t="n">
        <v>100.827674419719</v>
      </c>
      <c r="C1507" t="n">
        <v>65.45157886816592</v>
      </c>
    </row>
    <row r="1508">
      <c r="A1508" t="inlineStr">
        <is>
          <t>의왕시|기타숙박</t>
        </is>
      </c>
      <c r="B1508" t="n">
        <v>73.83907353642994</v>
      </c>
      <c r="C1508" t="n">
        <v>64.16074868827857</v>
      </c>
    </row>
    <row r="1509">
      <c r="A1509" t="inlineStr">
        <is>
          <t>의왕시|뷰티</t>
        </is>
      </c>
      <c r="B1509" t="n">
        <v>138.2212100911377</v>
      </c>
      <c r="C1509" t="n">
        <v>187.263763730222</v>
      </c>
    </row>
    <row r="1510">
      <c r="A1510" t="inlineStr">
        <is>
          <t>의왕시|레저용품쇼핑</t>
        </is>
      </c>
      <c r="B1510" t="n">
        <v>145.5199826845246</v>
      </c>
      <c r="C1510" t="n">
        <v>121.643119350622</v>
      </c>
    </row>
    <row r="1511">
      <c r="A1511" t="inlineStr">
        <is>
          <t>의왕시|기타레저</t>
        </is>
      </c>
      <c r="B1511" t="n">
        <v>114.4335864759857</v>
      </c>
      <c r="C1511" t="n">
        <v>135.3615226928352</v>
      </c>
    </row>
    <row r="1512">
      <c r="A1512" t="inlineStr">
        <is>
          <t>의왕시|문화서비스</t>
        </is>
      </c>
      <c r="B1512" t="n">
        <v>8.077683518907502</v>
      </c>
      <c r="C1512" t="n">
        <v>6.494699525247206</v>
      </c>
    </row>
    <row r="1513">
      <c r="A1513" t="inlineStr">
        <is>
          <t>의왕시|여행업</t>
        </is>
      </c>
      <c r="B1513" t="n">
        <v>0.825451872837286</v>
      </c>
      <c r="C1513" t="n">
        <v>2.079060626727883</v>
      </c>
    </row>
    <row r="1514">
      <c r="A1514" t="inlineStr">
        <is>
          <t>의왕시|호텔</t>
        </is>
      </c>
      <c r="B1514" t="n">
        <v>0</v>
      </c>
      <c r="C1514" t="n">
        <v>0</v>
      </c>
    </row>
    <row r="1515">
      <c r="A1515" t="inlineStr">
        <is>
          <t>의왕시|캠핑장/펜션</t>
        </is>
      </c>
      <c r="B1515" t="n">
        <v>0</v>
      </c>
      <c r="C1515" t="n">
        <v>0</v>
      </c>
    </row>
    <row r="1516">
      <c r="A1516" t="inlineStr">
        <is>
          <t>의왕시|렌터카</t>
        </is>
      </c>
      <c r="B1516" t="n">
        <v>0</v>
      </c>
      <c r="C1516" t="n">
        <v>3.749441428163246</v>
      </c>
    </row>
    <row r="1517">
      <c r="A1517" t="inlineStr">
        <is>
          <t>의정부시|일반외식업</t>
        </is>
      </c>
      <c r="B1517" t="n">
        <v>5790.60478146807</v>
      </c>
      <c r="C1517" t="n">
        <v>5731.324924151184</v>
      </c>
    </row>
    <row r="1518">
      <c r="A1518" t="inlineStr">
        <is>
          <t>의정부시|육상운송</t>
        </is>
      </c>
      <c r="B1518" t="n">
        <v>3616.713163303917</v>
      </c>
      <c r="C1518" t="n">
        <v>4063.554341281492</v>
      </c>
    </row>
    <row r="1519">
      <c r="A1519" t="inlineStr">
        <is>
          <t>의정부시|기타관광쇼핑</t>
        </is>
      </c>
      <c r="B1519" t="n">
        <v>3281.923571479582</v>
      </c>
      <c r="C1519" t="n">
        <v>3402.693198496336</v>
      </c>
    </row>
    <row r="1520">
      <c r="A1520" t="inlineStr">
        <is>
          <t>의정부시|대형쇼핑몰</t>
        </is>
      </c>
      <c r="B1520" t="n">
        <v>4289.780479823268</v>
      </c>
      <c r="C1520" t="n">
        <v>3480.418172410393</v>
      </c>
    </row>
    <row r="1521">
      <c r="A1521" t="inlineStr">
        <is>
          <t>의정부시|제과음료업</t>
        </is>
      </c>
      <c r="B1521" t="n">
        <v>858.9548561059812</v>
      </c>
      <c r="C1521" t="n">
        <v>905.7620258858428</v>
      </c>
    </row>
    <row r="1522">
      <c r="A1522" t="inlineStr">
        <is>
          <t>의정부시|골프장</t>
        </is>
      </c>
      <c r="B1522" t="n">
        <v>62.90526018561726</v>
      </c>
      <c r="C1522" t="n">
        <v>46.73619957556649</v>
      </c>
    </row>
    <row r="1523">
      <c r="A1523" t="inlineStr">
        <is>
          <t>의정부시|기타숙박</t>
        </is>
      </c>
      <c r="B1523" t="n">
        <v>91.9066384381364</v>
      </c>
      <c r="C1523" t="n">
        <v>79.07291873643302</v>
      </c>
    </row>
    <row r="1524">
      <c r="A1524" t="inlineStr">
        <is>
          <t>의정부시|뷰티</t>
        </is>
      </c>
      <c r="B1524" t="n">
        <v>501.9906005903159</v>
      </c>
      <c r="C1524" t="n">
        <v>482.175532392462</v>
      </c>
    </row>
    <row r="1525">
      <c r="A1525" t="inlineStr">
        <is>
          <t>의정부시|레저용품쇼핑</t>
        </is>
      </c>
      <c r="B1525" t="n">
        <v>212.8289236416778</v>
      </c>
      <c r="C1525" t="n">
        <v>210.0757531567822</v>
      </c>
    </row>
    <row r="1526">
      <c r="A1526" t="inlineStr">
        <is>
          <t>의정부시|기타레저</t>
        </is>
      </c>
      <c r="B1526" t="n">
        <v>286.4753701329128</v>
      </c>
      <c r="C1526" t="n">
        <v>294.7341738019106</v>
      </c>
    </row>
    <row r="1527">
      <c r="A1527" t="inlineStr">
        <is>
          <t>의정부시|문화서비스</t>
        </is>
      </c>
      <c r="B1527" t="n">
        <v>98.3400927582076</v>
      </c>
      <c r="C1527" t="n">
        <v>77.27178585643912</v>
      </c>
    </row>
    <row r="1528">
      <c r="A1528" t="inlineStr">
        <is>
          <t>의정부시|여행업</t>
        </is>
      </c>
      <c r="B1528" t="n">
        <v>5.671787513163061</v>
      </c>
      <c r="C1528" t="n">
        <v>3.794452488025141</v>
      </c>
    </row>
    <row r="1529">
      <c r="A1529" t="inlineStr">
        <is>
          <t>의정부시|호텔</t>
        </is>
      </c>
      <c r="B1529" t="n">
        <v>0</v>
      </c>
      <c r="C1529" t="n">
        <v>0</v>
      </c>
    </row>
    <row r="1530">
      <c r="A1530" t="inlineStr">
        <is>
          <t>의정부시|캠핑장/펜션</t>
        </is>
      </c>
      <c r="B1530" t="n">
        <v>2.554457174095633</v>
      </c>
      <c r="C1530" t="n">
        <v>0.909848564804874</v>
      </c>
    </row>
    <row r="1531">
      <c r="A1531" t="inlineStr">
        <is>
          <t>의정부시|렌터카</t>
        </is>
      </c>
      <c r="B1531" t="n">
        <v>3.173975262403852</v>
      </c>
      <c r="C1531" t="n">
        <v>2.205840199406752</v>
      </c>
    </row>
    <row r="1532">
      <c r="A1532" t="inlineStr">
        <is>
          <t>이천시|일반외식업</t>
        </is>
      </c>
      <c r="B1532" t="n">
        <v>5140.353374193033</v>
      </c>
      <c r="C1532" t="n">
        <v>5212.367941605673</v>
      </c>
    </row>
    <row r="1533">
      <c r="A1533" t="inlineStr">
        <is>
          <t>이천시|육상운송</t>
        </is>
      </c>
      <c r="B1533" t="n">
        <v>7579.955285290721</v>
      </c>
      <c r="C1533" t="n">
        <v>8087.46732722472</v>
      </c>
    </row>
    <row r="1534">
      <c r="A1534" t="inlineStr">
        <is>
          <t>이천시|기타관광쇼핑</t>
        </is>
      </c>
      <c r="B1534" t="n">
        <v>3404.720370101362</v>
      </c>
      <c r="C1534" t="n">
        <v>3488.349318281832</v>
      </c>
    </row>
    <row r="1535">
      <c r="A1535" t="inlineStr">
        <is>
          <t>이천시|대형쇼핑몰</t>
        </is>
      </c>
      <c r="B1535" t="n">
        <v>4404.640333971495</v>
      </c>
      <c r="C1535" t="n">
        <v>4021.083582238656</v>
      </c>
    </row>
    <row r="1536">
      <c r="A1536" t="inlineStr">
        <is>
          <t>이천시|제과음료업</t>
        </is>
      </c>
      <c r="B1536" t="n">
        <v>672.8924648855841</v>
      </c>
      <c r="C1536" t="n">
        <v>710.6592202666681</v>
      </c>
    </row>
    <row r="1537">
      <c r="A1537" t="inlineStr">
        <is>
          <t>이천시|골프장</t>
        </is>
      </c>
      <c r="B1537" t="n">
        <v>2703.414185567916</v>
      </c>
      <c r="C1537" t="n">
        <v>2272.135093943318</v>
      </c>
    </row>
    <row r="1538">
      <c r="A1538" t="inlineStr">
        <is>
          <t>이천시|기타숙박</t>
        </is>
      </c>
      <c r="B1538" t="n">
        <v>137.4602446799376</v>
      </c>
      <c r="C1538" t="n">
        <v>102.2056020136672</v>
      </c>
    </row>
    <row r="1539">
      <c r="A1539" t="inlineStr">
        <is>
          <t>이천시|뷰티</t>
        </is>
      </c>
      <c r="B1539" t="n">
        <v>211.9529470953948</v>
      </c>
      <c r="C1539" t="n">
        <v>227.2149675769731</v>
      </c>
    </row>
    <row r="1540">
      <c r="A1540" t="inlineStr">
        <is>
          <t>이천시|레저용품쇼핑</t>
        </is>
      </c>
      <c r="B1540" t="n">
        <v>191.7039338885398</v>
      </c>
      <c r="C1540" t="n">
        <v>190.8859475136445</v>
      </c>
    </row>
    <row r="1541">
      <c r="A1541" t="inlineStr">
        <is>
          <t>이천시|기타레저</t>
        </is>
      </c>
      <c r="B1541" t="n">
        <v>156.0293501551322</v>
      </c>
      <c r="C1541" t="n">
        <v>136.9435827950571</v>
      </c>
    </row>
    <row r="1542">
      <c r="A1542" t="inlineStr">
        <is>
          <t>이천시|문화서비스</t>
        </is>
      </c>
      <c r="B1542" t="n">
        <v>18.51604590372024</v>
      </c>
      <c r="C1542" t="n">
        <v>15.75524850909716</v>
      </c>
    </row>
    <row r="1543">
      <c r="A1543" t="inlineStr">
        <is>
          <t>이천시|여행업</t>
        </is>
      </c>
      <c r="B1543" t="n">
        <v>3.341604158917288</v>
      </c>
      <c r="C1543" t="n">
        <v>1.705639001714728</v>
      </c>
    </row>
    <row r="1544">
      <c r="A1544" t="inlineStr">
        <is>
          <t>이천시|호텔</t>
        </is>
      </c>
      <c r="B1544" t="n">
        <v>36.40907797782697</v>
      </c>
      <c r="C1544" t="n">
        <v>43.35449660848057</v>
      </c>
    </row>
    <row r="1545">
      <c r="A1545" t="inlineStr">
        <is>
          <t>이천시|캠핑장/펜션</t>
        </is>
      </c>
      <c r="B1545" t="n">
        <v>4.133200203592171</v>
      </c>
      <c r="C1545" t="n">
        <v>3.889593523487726</v>
      </c>
    </row>
    <row r="1546">
      <c r="A1546" t="inlineStr">
        <is>
          <t>이천시|렌터카</t>
        </is>
      </c>
      <c r="B1546" t="n">
        <v>1.165183083604439</v>
      </c>
      <c r="C1546" t="n">
        <v>1.379187868932063</v>
      </c>
    </row>
    <row r="1547">
      <c r="A1547" t="inlineStr">
        <is>
          <t>익산시|일반외식업</t>
        </is>
      </c>
      <c r="B1547" t="n">
        <v>3326.975618590459</v>
      </c>
      <c r="C1547" t="n">
        <v>3195.272614180356</v>
      </c>
    </row>
    <row r="1548">
      <c r="A1548" t="inlineStr">
        <is>
          <t>익산시|육상운송</t>
        </is>
      </c>
      <c r="B1548" t="n">
        <v>4746.896298757991</v>
      </c>
      <c r="C1548" t="n">
        <v>4831.883057953854</v>
      </c>
    </row>
    <row r="1549">
      <c r="A1549" t="inlineStr">
        <is>
          <t>익산시|기타관광쇼핑</t>
        </is>
      </c>
      <c r="B1549" t="n">
        <v>3675.927902201353</v>
      </c>
      <c r="C1549" t="n">
        <v>3397.165907838763</v>
      </c>
    </row>
    <row r="1550">
      <c r="A1550" t="inlineStr">
        <is>
          <t>익산시|대형쇼핑몰</t>
        </is>
      </c>
      <c r="B1550" t="n">
        <v>711.1091484651699</v>
      </c>
      <c r="C1550" t="n">
        <v>537.691216754503</v>
      </c>
    </row>
    <row r="1551">
      <c r="A1551" t="inlineStr">
        <is>
          <t>익산시|제과음료업</t>
        </is>
      </c>
      <c r="B1551" t="n">
        <v>496.5300482666219</v>
      </c>
      <c r="C1551" t="n">
        <v>523.5690953126458</v>
      </c>
    </row>
    <row r="1552">
      <c r="A1552" t="inlineStr">
        <is>
          <t>익산시|골프장</t>
        </is>
      </c>
      <c r="B1552" t="n">
        <v>656.8898591405234</v>
      </c>
      <c r="C1552" t="n">
        <v>529.9557283960161</v>
      </c>
    </row>
    <row r="1553">
      <c r="A1553" t="inlineStr">
        <is>
          <t>익산시|기타숙박</t>
        </is>
      </c>
      <c r="B1553" t="n">
        <v>195.7900992941583</v>
      </c>
      <c r="C1553" t="n">
        <v>133.9985313447059</v>
      </c>
    </row>
    <row r="1554">
      <c r="A1554" t="inlineStr">
        <is>
          <t>익산시|뷰티</t>
        </is>
      </c>
      <c r="B1554" t="n">
        <v>185.891066733925</v>
      </c>
      <c r="C1554" t="n">
        <v>180.6935072356605</v>
      </c>
    </row>
    <row r="1555">
      <c r="A1555" t="inlineStr">
        <is>
          <t>익산시|레저용품쇼핑</t>
        </is>
      </c>
      <c r="B1555" t="n">
        <v>159.0325086508967</v>
      </c>
      <c r="C1555" t="n">
        <v>119.3361197510562</v>
      </c>
    </row>
    <row r="1556">
      <c r="A1556" t="inlineStr">
        <is>
          <t>익산시|기타레저</t>
        </is>
      </c>
      <c r="B1556" t="n">
        <v>140.4475726001291</v>
      </c>
      <c r="C1556" t="n">
        <v>131.1707635364104</v>
      </c>
    </row>
    <row r="1557">
      <c r="A1557" t="inlineStr">
        <is>
          <t>익산시|문화서비스</t>
        </is>
      </c>
      <c r="B1557" t="n">
        <v>32.91489344436625</v>
      </c>
      <c r="C1557" t="n">
        <v>20.79199033167378</v>
      </c>
    </row>
    <row r="1558">
      <c r="A1558" t="inlineStr">
        <is>
          <t>익산시|여행업</t>
        </is>
      </c>
      <c r="B1558" t="n">
        <v>0.8857068862515205</v>
      </c>
      <c r="C1558" t="n">
        <v>1.252516565441129</v>
      </c>
    </row>
    <row r="1559">
      <c r="A1559" t="inlineStr">
        <is>
          <t>익산시|호텔</t>
        </is>
      </c>
      <c r="B1559" t="n">
        <v>0</v>
      </c>
      <c r="C1559" t="n">
        <v>0</v>
      </c>
    </row>
    <row r="1560">
      <c r="A1560" t="inlineStr">
        <is>
          <t>익산시|캠핑장/펜션</t>
        </is>
      </c>
      <c r="B1560" t="n">
        <v>8.683764709701077</v>
      </c>
      <c r="C1560" t="n">
        <v>7.154339259826293</v>
      </c>
    </row>
    <row r="1561">
      <c r="A1561" t="inlineStr">
        <is>
          <t>익산시|렌터카</t>
        </is>
      </c>
      <c r="B1561" t="n">
        <v>4.562396949293344</v>
      </c>
      <c r="C1561" t="n">
        <v>6.605151944846202</v>
      </c>
    </row>
    <row r="1562">
      <c r="A1562" t="inlineStr">
        <is>
          <t>인제군|일반외식업</t>
        </is>
      </c>
      <c r="B1562" t="n">
        <v>2879.265678787662</v>
      </c>
      <c r="C1562" t="n">
        <v>2323.962734143643</v>
      </c>
    </row>
    <row r="1563">
      <c r="A1563" t="inlineStr">
        <is>
          <t>인제군|육상운송</t>
        </is>
      </c>
      <c r="B1563" t="n">
        <v>4812.42865609998</v>
      </c>
      <c r="C1563" t="n">
        <v>3837.61212188188</v>
      </c>
    </row>
    <row r="1564">
      <c r="A1564" t="inlineStr">
        <is>
          <t>인제군|기타관광쇼핑</t>
        </is>
      </c>
      <c r="B1564" t="n">
        <v>4177.221045028146</v>
      </c>
      <c r="C1564" t="n">
        <v>3167.070253173064</v>
      </c>
    </row>
    <row r="1565">
      <c r="A1565" t="inlineStr">
        <is>
          <t>인제군|대형쇼핑몰</t>
        </is>
      </c>
      <c r="B1565" t="n">
        <v>3.183502320790923</v>
      </c>
      <c r="C1565" t="n">
        <v>1.69287303315358</v>
      </c>
    </row>
    <row r="1566">
      <c r="A1566" t="inlineStr">
        <is>
          <t>인제군|제과음료업</t>
        </is>
      </c>
      <c r="B1566" t="n">
        <v>342.2971655588189</v>
      </c>
      <c r="C1566" t="n">
        <v>260.2431076683677</v>
      </c>
    </row>
    <row r="1567">
      <c r="A1567" t="inlineStr">
        <is>
          <t>인제군|골프장</t>
        </is>
      </c>
      <c r="B1567" t="n">
        <v>12.23306342508217</v>
      </c>
      <c r="C1567" t="n">
        <v>6.035005871480534</v>
      </c>
    </row>
    <row r="1568">
      <c r="A1568" t="inlineStr">
        <is>
          <t>인제군|기타숙박</t>
        </is>
      </c>
      <c r="B1568" t="n">
        <v>166.2644467362861</v>
      </c>
      <c r="C1568" t="n">
        <v>123.8967017661234</v>
      </c>
    </row>
    <row r="1569">
      <c r="A1569" t="inlineStr">
        <is>
          <t>인제군|뷰티</t>
        </is>
      </c>
      <c r="B1569" t="n">
        <v>58.86440910509551</v>
      </c>
      <c r="C1569" t="n">
        <v>52.06452605279703</v>
      </c>
    </row>
    <row r="1570">
      <c r="A1570" t="inlineStr">
        <is>
          <t>인제군|레저용품쇼핑</t>
        </is>
      </c>
      <c r="B1570" t="n">
        <v>16.63002531756266</v>
      </c>
      <c r="C1570" t="n">
        <v>8.537043093531016</v>
      </c>
    </row>
    <row r="1571">
      <c r="A1571" t="inlineStr">
        <is>
          <t>인제군|기타레저</t>
        </is>
      </c>
      <c r="B1571" t="n">
        <v>136.5132550101902</v>
      </c>
      <c r="C1571" t="n">
        <v>79.26685393677916</v>
      </c>
    </row>
    <row r="1572">
      <c r="A1572" t="inlineStr">
        <is>
          <t>인제군|문화서비스</t>
        </is>
      </c>
      <c r="B1572" t="n">
        <v>15.8567439448815</v>
      </c>
      <c r="C1572" t="n">
        <v>5.093304023221096</v>
      </c>
    </row>
    <row r="1573">
      <c r="A1573" t="inlineStr">
        <is>
          <t>인제군|여행업</t>
        </is>
      </c>
      <c r="B1573" t="n">
        <v>0.09709053744260419</v>
      </c>
      <c r="C1573" t="n">
        <v>0.7937325740978852</v>
      </c>
    </row>
    <row r="1574">
      <c r="A1574" t="inlineStr">
        <is>
          <t>인제군|호텔</t>
        </is>
      </c>
      <c r="B1574" t="n">
        <v>123.2970638203302</v>
      </c>
      <c r="C1574" t="n">
        <v>109.2659131060704</v>
      </c>
    </row>
    <row r="1575">
      <c r="A1575" t="inlineStr">
        <is>
          <t>인제군|캠핑장/펜션</t>
        </is>
      </c>
      <c r="B1575" t="n">
        <v>40.85032718994679</v>
      </c>
      <c r="C1575" t="n">
        <v>29.11609701607327</v>
      </c>
    </row>
    <row r="1576">
      <c r="A1576" t="inlineStr">
        <is>
          <t>인제군|렌터카</t>
        </is>
      </c>
      <c r="B1576" t="n">
        <v>0</v>
      </c>
      <c r="C1576" t="n">
        <v>0</v>
      </c>
    </row>
    <row r="1577">
      <c r="A1577" t="inlineStr">
        <is>
          <t>임실군|일반외식업</t>
        </is>
      </c>
      <c r="B1577" t="n">
        <v>2093.865139401587</v>
      </c>
      <c r="C1577" t="n">
        <v>2402.751932667628</v>
      </c>
    </row>
    <row r="1578">
      <c r="A1578" t="inlineStr">
        <is>
          <t>임실군|육상운송</t>
        </is>
      </c>
      <c r="B1578" t="n">
        <v>7141.138840317514</v>
      </c>
      <c r="C1578" t="n">
        <v>7242.892452459222</v>
      </c>
    </row>
    <row r="1579">
      <c r="A1579" t="inlineStr">
        <is>
          <t>임실군|기타관광쇼핑</t>
        </is>
      </c>
      <c r="B1579" t="n">
        <v>1759.121321197105</v>
      </c>
      <c r="C1579" t="n">
        <v>1935.163309847887</v>
      </c>
    </row>
    <row r="1580">
      <c r="A1580" t="inlineStr">
        <is>
          <t>임실군|대형쇼핑몰</t>
        </is>
      </c>
      <c r="B1580" t="n">
        <v>392.0799759893763</v>
      </c>
      <c r="C1580" t="n">
        <v>428.1993597259317</v>
      </c>
    </row>
    <row r="1581">
      <c r="A1581" t="inlineStr">
        <is>
          <t>임실군|제과음료업</t>
        </is>
      </c>
      <c r="B1581" t="n">
        <v>266.2071710151104</v>
      </c>
      <c r="C1581" t="n">
        <v>327.5527222057772</v>
      </c>
    </row>
    <row r="1582">
      <c r="A1582" t="inlineStr">
        <is>
          <t>임실군|골프장</t>
        </is>
      </c>
      <c r="B1582" t="n">
        <v>514.99828346324</v>
      </c>
      <c r="C1582" t="n">
        <v>478.565325366314</v>
      </c>
    </row>
    <row r="1583">
      <c r="A1583" t="inlineStr">
        <is>
          <t>임실군|기타숙박</t>
        </is>
      </c>
      <c r="B1583" t="n">
        <v>21.49483541789836</v>
      </c>
      <c r="C1583" t="n">
        <v>16.8792658423506</v>
      </c>
    </row>
    <row r="1584">
      <c r="A1584" t="inlineStr">
        <is>
          <t>임실군|뷰티</t>
        </is>
      </c>
      <c r="B1584" t="n">
        <v>9.011817990001608</v>
      </c>
      <c r="C1584" t="n">
        <v>15.33776581053334</v>
      </c>
    </row>
    <row r="1585">
      <c r="A1585" t="inlineStr">
        <is>
          <t>임실군|레저용품쇼핑</t>
        </is>
      </c>
      <c r="B1585" t="n">
        <v>12.65240792155601</v>
      </c>
      <c r="C1585" t="n">
        <v>14.35890237675765</v>
      </c>
    </row>
    <row r="1586">
      <c r="A1586" t="inlineStr">
        <is>
          <t>임실군|기타레저</t>
        </is>
      </c>
      <c r="B1586" t="n">
        <v>84.44577449929702</v>
      </c>
      <c r="C1586" t="n">
        <v>91.05008204487426</v>
      </c>
    </row>
    <row r="1587">
      <c r="A1587" t="inlineStr">
        <is>
          <t>임실군|문화서비스</t>
        </is>
      </c>
      <c r="B1587" t="n">
        <v>0.782190635160383</v>
      </c>
      <c r="C1587" t="n">
        <v>0.9378955645061768</v>
      </c>
    </row>
    <row r="1588">
      <c r="A1588" t="inlineStr">
        <is>
          <t>임실군|여행업</t>
        </is>
      </c>
      <c r="B1588" t="n">
        <v>0</v>
      </c>
      <c r="C1588" t="n">
        <v>0</v>
      </c>
    </row>
    <row r="1589">
      <c r="A1589" t="inlineStr">
        <is>
          <t>임실군|호텔</t>
        </is>
      </c>
      <c r="B1589" t="n">
        <v>0</v>
      </c>
      <c r="C1589" t="n">
        <v>0</v>
      </c>
    </row>
    <row r="1590">
      <c r="A1590" t="inlineStr">
        <is>
          <t>임실군|캠핑장/펜션</t>
        </is>
      </c>
      <c r="B1590" t="n">
        <v>7.449177629173743</v>
      </c>
      <c r="C1590" t="n">
        <v>4.503611300885997</v>
      </c>
    </row>
    <row r="1591">
      <c r="A1591" t="inlineStr">
        <is>
          <t>임실군|렌터카</t>
        </is>
      </c>
      <c r="B1591" t="n">
        <v>0</v>
      </c>
      <c r="C1591" t="n">
        <v>0</v>
      </c>
    </row>
    <row r="1592">
      <c r="A1592" t="inlineStr">
        <is>
          <t>장성군|일반외식업</t>
        </is>
      </c>
      <c r="B1592" t="n">
        <v>2708.291165295848</v>
      </c>
      <c r="C1592" t="n">
        <v>2932.291339361566</v>
      </c>
    </row>
    <row r="1593">
      <c r="A1593" t="inlineStr">
        <is>
          <t>장성군|육상운송</t>
        </is>
      </c>
      <c r="B1593" t="n">
        <v>11028.19127299281</v>
      </c>
      <c r="C1593" t="n">
        <v>12319.92066124358</v>
      </c>
    </row>
    <row r="1594">
      <c r="A1594" t="inlineStr">
        <is>
          <t>장성군|기타관광쇼핑</t>
        </is>
      </c>
      <c r="B1594" t="n">
        <v>2318.409013218914</v>
      </c>
      <c r="C1594" t="n">
        <v>3586.922197395524</v>
      </c>
    </row>
    <row r="1595">
      <c r="A1595" t="inlineStr">
        <is>
          <t>장성군|대형쇼핑몰</t>
        </is>
      </c>
      <c r="B1595" t="n">
        <v>6.060710946985894</v>
      </c>
      <c r="C1595" t="n">
        <v>5.992738190831966</v>
      </c>
    </row>
    <row r="1596">
      <c r="A1596" t="inlineStr">
        <is>
          <t>장성군|제과음료업</t>
        </is>
      </c>
      <c r="B1596" t="n">
        <v>472.4003558043027</v>
      </c>
      <c r="C1596" t="n">
        <v>538.5435941300376</v>
      </c>
    </row>
    <row r="1597">
      <c r="A1597" t="inlineStr">
        <is>
          <t>장성군|골프장</t>
        </is>
      </c>
      <c r="B1597" t="n">
        <v>1128.79221347278</v>
      </c>
      <c r="C1597" t="n">
        <v>1026.230958116585</v>
      </c>
    </row>
    <row r="1598">
      <c r="A1598" t="inlineStr">
        <is>
          <t>장성군|기타숙박</t>
        </is>
      </c>
      <c r="B1598" t="n">
        <v>61.59678207844112</v>
      </c>
      <c r="C1598" t="n">
        <v>71.19235066159271</v>
      </c>
    </row>
    <row r="1599">
      <c r="A1599" t="inlineStr">
        <is>
          <t>장성군|뷰티</t>
        </is>
      </c>
      <c r="B1599" t="n">
        <v>30.3648158063366</v>
      </c>
      <c r="C1599" t="n">
        <v>28.96330109741763</v>
      </c>
    </row>
    <row r="1600">
      <c r="A1600" t="inlineStr">
        <is>
          <t>장성군|레저용품쇼핑</t>
        </is>
      </c>
      <c r="B1600" t="n">
        <v>6.010017410396494</v>
      </c>
      <c r="C1600" t="n">
        <v>9.497084802569564</v>
      </c>
    </row>
    <row r="1601">
      <c r="A1601" t="inlineStr">
        <is>
          <t>장성군|기타레저</t>
        </is>
      </c>
      <c r="B1601" t="n">
        <v>27.07172691284632</v>
      </c>
      <c r="C1601" t="n">
        <v>51.2655797227944</v>
      </c>
    </row>
    <row r="1602">
      <c r="A1602" t="inlineStr">
        <is>
          <t>장성군|문화서비스</t>
        </is>
      </c>
      <c r="B1602" t="n">
        <v>7.644615948217242</v>
      </c>
      <c r="C1602" t="n">
        <v>4.801638562068685</v>
      </c>
    </row>
    <row r="1603">
      <c r="A1603" t="inlineStr">
        <is>
          <t>장성군|여행업</t>
        </is>
      </c>
      <c r="B1603" t="n">
        <v>6.88069038777033</v>
      </c>
      <c r="C1603" t="n">
        <v>2.543815242816744</v>
      </c>
    </row>
    <row r="1604">
      <c r="A1604" t="inlineStr">
        <is>
          <t>장성군|호텔</t>
        </is>
      </c>
      <c r="B1604" t="n">
        <v>20.45369336873406</v>
      </c>
      <c r="C1604" t="n">
        <v>0</v>
      </c>
    </row>
    <row r="1605">
      <c r="A1605" t="inlineStr">
        <is>
          <t>장성군|캠핑장/펜션</t>
        </is>
      </c>
      <c r="B1605" t="n">
        <v>18.65537461757776</v>
      </c>
      <c r="C1605" t="n">
        <v>41.79031526027302</v>
      </c>
    </row>
    <row r="1606">
      <c r="A1606" t="inlineStr">
        <is>
          <t>장성군|렌터카</t>
        </is>
      </c>
      <c r="B1606" t="n">
        <v>0</v>
      </c>
      <c r="C1606" t="n">
        <v>2.138102386854263</v>
      </c>
    </row>
    <row r="1607">
      <c r="A1607" t="inlineStr">
        <is>
          <t>장수군|일반외식업</t>
        </is>
      </c>
      <c r="B1607" t="n">
        <v>2212.595081500038</v>
      </c>
      <c r="C1607" t="n">
        <v>3564.681813141178</v>
      </c>
    </row>
    <row r="1608">
      <c r="A1608" t="inlineStr">
        <is>
          <t>장수군|육상운송</t>
        </is>
      </c>
      <c r="B1608" t="n">
        <v>4390.834667168287</v>
      </c>
      <c r="C1608" t="n">
        <v>5111.231309251963</v>
      </c>
    </row>
    <row r="1609">
      <c r="A1609" t="inlineStr">
        <is>
          <t>장수군|기타관광쇼핑</t>
        </is>
      </c>
      <c r="B1609" t="n">
        <v>3764.331920463262</v>
      </c>
      <c r="C1609" t="n">
        <v>3066.845379676506</v>
      </c>
    </row>
    <row r="1610">
      <c r="A1610" t="inlineStr">
        <is>
          <t>장수군|대형쇼핑몰</t>
        </is>
      </c>
      <c r="B1610" t="n">
        <v>1179.394136683071</v>
      </c>
      <c r="C1610" t="n">
        <v>0</v>
      </c>
    </row>
    <row r="1611">
      <c r="A1611" t="inlineStr">
        <is>
          <t>장수군|제과음료업</t>
        </is>
      </c>
      <c r="B1611" t="n">
        <v>530.8946587654076</v>
      </c>
      <c r="C1611" t="n">
        <v>311.8738160923182</v>
      </c>
    </row>
    <row r="1612">
      <c r="A1612" t="inlineStr">
        <is>
          <t>장수군|골프장</t>
        </is>
      </c>
      <c r="B1612" t="n">
        <v>1148.444284747198</v>
      </c>
      <c r="C1612" t="n">
        <v>1024.505898887212</v>
      </c>
    </row>
    <row r="1613">
      <c r="A1613" t="inlineStr">
        <is>
          <t>장수군|기타숙박</t>
        </is>
      </c>
      <c r="B1613" t="n">
        <v>108.4697862447355</v>
      </c>
      <c r="C1613" t="n">
        <v>78.26294575467962</v>
      </c>
    </row>
    <row r="1614">
      <c r="A1614" t="inlineStr">
        <is>
          <t>장수군|뷰티</t>
        </is>
      </c>
      <c r="B1614" t="n">
        <v>78.3224880630689</v>
      </c>
      <c r="C1614" t="n">
        <v>88.38712451596989</v>
      </c>
    </row>
    <row r="1615">
      <c r="A1615" t="inlineStr">
        <is>
          <t>장수군|레저용품쇼핑</t>
        </is>
      </c>
      <c r="B1615" t="n">
        <v>14.51298785412332</v>
      </c>
      <c r="C1615" t="n">
        <v>11.36777689012205</v>
      </c>
    </row>
    <row r="1616">
      <c r="A1616" t="inlineStr">
        <is>
          <t>장수군|기타레저</t>
        </is>
      </c>
      <c r="B1616" t="n">
        <v>59.37771389887936</v>
      </c>
      <c r="C1616" t="n">
        <v>93.24892557195329</v>
      </c>
    </row>
    <row r="1617">
      <c r="A1617" t="inlineStr">
        <is>
          <t>장수군|문화서비스</t>
        </is>
      </c>
      <c r="B1617" t="n">
        <v>12.55813586756342</v>
      </c>
      <c r="C1617" t="n">
        <v>5.543573460552253</v>
      </c>
    </row>
    <row r="1618">
      <c r="A1618" t="inlineStr">
        <is>
          <t>장수군|여행업</t>
        </is>
      </c>
      <c r="B1618" t="n">
        <v>2.002723614003747</v>
      </c>
      <c r="C1618" t="n">
        <v>0</v>
      </c>
    </row>
    <row r="1619">
      <c r="A1619" t="inlineStr">
        <is>
          <t>장수군|호텔</t>
        </is>
      </c>
      <c r="B1619" t="n">
        <v>0</v>
      </c>
      <c r="C1619" t="n">
        <v>0</v>
      </c>
    </row>
    <row r="1620">
      <c r="A1620" t="inlineStr">
        <is>
          <t>장수군|캠핑장/펜션</t>
        </is>
      </c>
      <c r="B1620" t="n">
        <v>5.322761776138753</v>
      </c>
      <c r="C1620" t="n">
        <v>4.06347668847584</v>
      </c>
    </row>
    <row r="1621">
      <c r="A1621" t="inlineStr">
        <is>
          <t>장수군|렌터카</t>
        </is>
      </c>
      <c r="B1621" t="n">
        <v>0</v>
      </c>
      <c r="C1621" t="n">
        <v>0</v>
      </c>
    </row>
    <row r="1622">
      <c r="A1622" t="inlineStr">
        <is>
          <t>장흥군|일반외식업</t>
        </is>
      </c>
      <c r="B1622" t="n">
        <v>2686.081088872854</v>
      </c>
      <c r="C1622" t="n">
        <v>2837.191601308477</v>
      </c>
    </row>
    <row r="1623">
      <c r="A1623" t="inlineStr">
        <is>
          <t>장흥군|육상운송</t>
        </is>
      </c>
      <c r="B1623" t="n">
        <v>2679.19978100731</v>
      </c>
      <c r="C1623" t="n">
        <v>2951.214271951374</v>
      </c>
    </row>
    <row r="1624">
      <c r="A1624" t="inlineStr">
        <is>
          <t>장흥군|기타관광쇼핑</t>
        </is>
      </c>
      <c r="B1624" t="n">
        <v>3851.672758193893</v>
      </c>
      <c r="C1624" t="n">
        <v>3636.788011753526</v>
      </c>
    </row>
    <row r="1625">
      <c r="A1625" t="inlineStr">
        <is>
          <t>장흥군|대형쇼핑몰</t>
        </is>
      </c>
      <c r="B1625" t="n">
        <v>5.062806454014614</v>
      </c>
      <c r="C1625" t="n">
        <v>23.85957075981906</v>
      </c>
    </row>
    <row r="1626">
      <c r="A1626" t="inlineStr">
        <is>
          <t>장흥군|제과음료업</t>
        </is>
      </c>
      <c r="B1626" t="n">
        <v>271.9475514747579</v>
      </c>
      <c r="C1626" t="n">
        <v>327.1147260648896</v>
      </c>
    </row>
    <row r="1627">
      <c r="A1627" t="inlineStr">
        <is>
          <t>장흥군|골프장</t>
        </is>
      </c>
      <c r="B1627" t="n">
        <v>947.0734078945968</v>
      </c>
      <c r="C1627" t="n">
        <v>1212.511549897747</v>
      </c>
    </row>
    <row r="1628">
      <c r="A1628" t="inlineStr">
        <is>
          <t>장흥군|기타숙박</t>
        </is>
      </c>
      <c r="B1628" t="n">
        <v>191.2695698125967</v>
      </c>
      <c r="C1628" t="n">
        <v>142.0481417254562</v>
      </c>
    </row>
    <row r="1629">
      <c r="A1629" t="inlineStr">
        <is>
          <t>장흥군|뷰티</t>
        </is>
      </c>
      <c r="B1629" t="n">
        <v>31.19554222242872</v>
      </c>
      <c r="C1629" t="n">
        <v>38.89332273589161</v>
      </c>
    </row>
    <row r="1630">
      <c r="A1630" t="inlineStr">
        <is>
          <t>장흥군|레저용품쇼핑</t>
        </is>
      </c>
      <c r="B1630" t="n">
        <v>55.04178606675806</v>
      </c>
      <c r="C1630" t="n">
        <v>44.78322319876334</v>
      </c>
    </row>
    <row r="1631">
      <c r="A1631" t="inlineStr">
        <is>
          <t>장흥군|기타레저</t>
        </is>
      </c>
      <c r="B1631" t="n">
        <v>37.05829896644631</v>
      </c>
      <c r="C1631" t="n">
        <v>46.35477563639389</v>
      </c>
    </row>
    <row r="1632">
      <c r="A1632" t="inlineStr">
        <is>
          <t>장흥군|문화서비스</t>
        </is>
      </c>
      <c r="B1632" t="n">
        <v>6.180721589869013</v>
      </c>
      <c r="C1632" t="n">
        <v>4.218997009069133</v>
      </c>
    </row>
    <row r="1633">
      <c r="A1633" t="inlineStr">
        <is>
          <t>장흥군|여행업</t>
        </is>
      </c>
      <c r="B1633" t="n">
        <v>0</v>
      </c>
      <c r="C1633" t="n">
        <v>2.634580941245506</v>
      </c>
    </row>
    <row r="1634">
      <c r="A1634" t="inlineStr">
        <is>
          <t>장흥군|호텔</t>
        </is>
      </c>
      <c r="B1634" t="n">
        <v>12.20777883081863</v>
      </c>
      <c r="C1634" t="n">
        <v>8.189753324837863</v>
      </c>
    </row>
    <row r="1635">
      <c r="A1635" t="inlineStr">
        <is>
          <t>장흥군|캠핑장/펜션</t>
        </is>
      </c>
      <c r="B1635" t="n">
        <v>2.280893951446544</v>
      </c>
      <c r="C1635" t="n">
        <v>2.940844817544459</v>
      </c>
    </row>
    <row r="1636">
      <c r="A1636" t="inlineStr">
        <is>
          <t>장흥군|렌터카</t>
        </is>
      </c>
      <c r="B1636" t="n">
        <v>0</v>
      </c>
      <c r="C1636" t="n">
        <v>0</v>
      </c>
    </row>
    <row r="1637">
      <c r="A1637" t="inlineStr">
        <is>
          <t>정선군|일반외식업</t>
        </is>
      </c>
      <c r="B1637" t="n">
        <v>4629.442687620117</v>
      </c>
      <c r="C1637" t="n">
        <v>5121.639572527692</v>
      </c>
    </row>
    <row r="1638">
      <c r="A1638" t="inlineStr">
        <is>
          <t>정선군|육상운송</t>
        </is>
      </c>
      <c r="B1638" t="n">
        <v>979.1167666451012</v>
      </c>
      <c r="C1638" t="n">
        <v>1253.489371047989</v>
      </c>
    </row>
    <row r="1639">
      <c r="A1639" t="inlineStr">
        <is>
          <t>정선군|기타관광쇼핑</t>
        </is>
      </c>
      <c r="B1639" t="n">
        <v>3301.864754390806</v>
      </c>
      <c r="C1639" t="n">
        <v>3310.210360367153</v>
      </c>
    </row>
    <row r="1640">
      <c r="A1640" t="inlineStr">
        <is>
          <t>정선군|대형쇼핑몰</t>
        </is>
      </c>
      <c r="B1640" t="n">
        <v>0</v>
      </c>
      <c r="C1640" t="n">
        <v>1.712678253435472</v>
      </c>
    </row>
    <row r="1641">
      <c r="A1641" t="inlineStr">
        <is>
          <t>정선군|제과음료업</t>
        </is>
      </c>
      <c r="B1641" t="n">
        <v>452.0455837440298</v>
      </c>
      <c r="C1641" t="n">
        <v>542.2740085136727</v>
      </c>
    </row>
    <row r="1642">
      <c r="A1642" t="inlineStr">
        <is>
          <t>정선군|골프장</t>
        </is>
      </c>
      <c r="B1642" t="n">
        <v>393.2204453123514</v>
      </c>
      <c r="C1642" t="n">
        <v>457.0899519640856</v>
      </c>
    </row>
    <row r="1643">
      <c r="A1643" t="inlineStr">
        <is>
          <t>정선군|기타숙박</t>
        </is>
      </c>
      <c r="B1643" t="n">
        <v>572.0818447567218</v>
      </c>
      <c r="C1643" t="n">
        <v>640.7690583793205</v>
      </c>
    </row>
    <row r="1644">
      <c r="A1644" t="inlineStr">
        <is>
          <t>정선군|뷰티</t>
        </is>
      </c>
      <c r="B1644" t="n">
        <v>52.4770826594105</v>
      </c>
      <c r="C1644" t="n">
        <v>57.66250697814488</v>
      </c>
    </row>
    <row r="1645">
      <c r="A1645" t="inlineStr">
        <is>
          <t>정선군|레저용품쇼핑</t>
        </is>
      </c>
      <c r="B1645" t="n">
        <v>78.9488706639012</v>
      </c>
      <c r="C1645" t="n">
        <v>110.946344691317</v>
      </c>
    </row>
    <row r="1646">
      <c r="A1646" t="inlineStr">
        <is>
          <t>정선군|기타레저</t>
        </is>
      </c>
      <c r="B1646" t="n">
        <v>47.121477365707</v>
      </c>
      <c r="C1646" t="n">
        <v>45.05115713655007</v>
      </c>
    </row>
    <row r="1647">
      <c r="A1647" t="inlineStr">
        <is>
          <t>정선군|문화서비스</t>
        </is>
      </c>
      <c r="B1647" t="n">
        <v>14.23310158316366</v>
      </c>
      <c r="C1647" t="n">
        <v>14.69564836987998</v>
      </c>
    </row>
    <row r="1648">
      <c r="A1648" t="inlineStr">
        <is>
          <t>정선군|여행업</t>
        </is>
      </c>
      <c r="B1648" t="n">
        <v>7.647933990447738</v>
      </c>
      <c r="C1648" t="n">
        <v>9.847564020886582</v>
      </c>
    </row>
    <row r="1649">
      <c r="A1649" t="inlineStr">
        <is>
          <t>정선군|호텔</t>
        </is>
      </c>
      <c r="B1649" t="n">
        <v>1628.920446977337</v>
      </c>
      <c r="C1649" t="n">
        <v>1526.940230350821</v>
      </c>
    </row>
    <row r="1650">
      <c r="A1650" t="inlineStr">
        <is>
          <t>정선군|캠핑장/펜션</t>
        </is>
      </c>
      <c r="B1650" t="n">
        <v>50.83989615245562</v>
      </c>
      <c r="C1650" t="n">
        <v>33.85716015519962</v>
      </c>
    </row>
    <row r="1651">
      <c r="A1651" t="inlineStr">
        <is>
          <t>정선군|렌터카</t>
        </is>
      </c>
      <c r="B1651" t="n">
        <v>0</v>
      </c>
      <c r="C1651" t="n">
        <v>0.3475821614504209</v>
      </c>
    </row>
    <row r="1652">
      <c r="A1652" t="inlineStr">
        <is>
          <t>정읍시|일반외식업</t>
        </is>
      </c>
      <c r="B1652" t="n">
        <v>2936.689175136466</v>
      </c>
      <c r="C1652" t="n">
        <v>3022.990379934331</v>
      </c>
    </row>
    <row r="1653">
      <c r="A1653" t="inlineStr">
        <is>
          <t>정읍시|육상운송</t>
        </is>
      </c>
      <c r="B1653" t="n">
        <v>5285.746899331849</v>
      </c>
      <c r="C1653" t="n">
        <v>6891.238673182799</v>
      </c>
    </row>
    <row r="1654">
      <c r="A1654" t="inlineStr">
        <is>
          <t>정읍시|기타관광쇼핑</t>
        </is>
      </c>
      <c r="B1654" t="n">
        <v>2835.148757061954</v>
      </c>
      <c r="C1654" t="n">
        <v>2684.325665527071</v>
      </c>
    </row>
    <row r="1655">
      <c r="A1655" t="inlineStr">
        <is>
          <t>정읍시|대형쇼핑몰</t>
        </is>
      </c>
      <c r="B1655" t="n">
        <v>465.2924339492051</v>
      </c>
      <c r="C1655" t="n">
        <v>461.0696223961925</v>
      </c>
    </row>
    <row r="1656">
      <c r="A1656" t="inlineStr">
        <is>
          <t>정읍시|제과음료업</t>
        </is>
      </c>
      <c r="B1656" t="n">
        <v>418.5633504604548</v>
      </c>
      <c r="C1656" t="n">
        <v>486.2698820203414</v>
      </c>
    </row>
    <row r="1657">
      <c r="A1657" t="inlineStr">
        <is>
          <t>정읍시|골프장</t>
        </is>
      </c>
      <c r="B1657" t="n">
        <v>955.2328072454428</v>
      </c>
      <c r="C1657" t="n">
        <v>902.6920015696032</v>
      </c>
    </row>
    <row r="1658">
      <c r="A1658" t="inlineStr">
        <is>
          <t>정읍시|기타숙박</t>
        </is>
      </c>
      <c r="B1658" t="n">
        <v>122.9247429511155</v>
      </c>
      <c r="C1658" t="n">
        <v>134.4729839771713</v>
      </c>
    </row>
    <row r="1659">
      <c r="A1659" t="inlineStr">
        <is>
          <t>정읍시|뷰티</t>
        </is>
      </c>
      <c r="B1659" t="n">
        <v>123.9895055182972</v>
      </c>
      <c r="C1659" t="n">
        <v>117.3149515702691</v>
      </c>
    </row>
    <row r="1660">
      <c r="A1660" t="inlineStr">
        <is>
          <t>정읍시|레저용품쇼핑</t>
        </is>
      </c>
      <c r="B1660" t="n">
        <v>116.8587927368276</v>
      </c>
      <c r="C1660" t="n">
        <v>96.08975781634624</v>
      </c>
    </row>
    <row r="1661">
      <c r="A1661" t="inlineStr">
        <is>
          <t>정읍시|기타레저</t>
        </is>
      </c>
      <c r="B1661" t="n">
        <v>98.58749549660128</v>
      </c>
      <c r="C1661" t="n">
        <v>93.10935054571716</v>
      </c>
    </row>
    <row r="1662">
      <c r="A1662" t="inlineStr">
        <is>
          <t>정읍시|문화서비스</t>
        </is>
      </c>
      <c r="B1662" t="n">
        <v>25.60530224766477</v>
      </c>
      <c r="C1662" t="n">
        <v>12.64658930372114</v>
      </c>
    </row>
    <row r="1663">
      <c r="A1663" t="inlineStr">
        <is>
          <t>정읍시|여행업</t>
        </is>
      </c>
      <c r="B1663" t="n">
        <v>2.015306441366033</v>
      </c>
      <c r="C1663" t="n">
        <v>0.3307751103944774</v>
      </c>
    </row>
    <row r="1664">
      <c r="A1664" t="inlineStr">
        <is>
          <t>정읍시|호텔</t>
        </is>
      </c>
      <c r="B1664" t="n">
        <v>0.5774863022806234</v>
      </c>
      <c r="C1664" t="n">
        <v>0.3789502405805611</v>
      </c>
    </row>
    <row r="1665">
      <c r="A1665" t="inlineStr">
        <is>
          <t>정읍시|캠핑장/펜션</t>
        </is>
      </c>
      <c r="B1665" t="n">
        <v>4.53081688527329</v>
      </c>
      <c r="C1665" t="n">
        <v>2.349189539216546</v>
      </c>
    </row>
    <row r="1666">
      <c r="A1666" t="inlineStr">
        <is>
          <t>정읍시|렌터카</t>
        </is>
      </c>
      <c r="B1666" t="n">
        <v>0.2700618599349237</v>
      </c>
      <c r="C1666" t="n">
        <v>0.1273690051643465</v>
      </c>
    </row>
    <row r="1667">
      <c r="A1667" t="inlineStr">
        <is>
          <t>제주시|일반외식업</t>
        </is>
      </c>
      <c r="B1667" t="n">
        <v>8571.128378075364</v>
      </c>
      <c r="C1667" t="n">
        <v>8666.006400553943</v>
      </c>
    </row>
    <row r="1668">
      <c r="A1668" t="inlineStr">
        <is>
          <t>제주시|육상운송</t>
        </is>
      </c>
      <c r="B1668" t="n">
        <v>1360.956375200146</v>
      </c>
      <c r="C1668" t="n">
        <v>1406.101229224362</v>
      </c>
    </row>
    <row r="1669">
      <c r="A1669" t="inlineStr">
        <is>
          <t>제주시|기타관광쇼핑</t>
        </is>
      </c>
      <c r="B1669" t="n">
        <v>5982.642472468209</v>
      </c>
      <c r="C1669" t="n">
        <v>6099.95421981513</v>
      </c>
    </row>
    <row r="1670">
      <c r="A1670" t="inlineStr">
        <is>
          <t>제주시|대형쇼핑몰</t>
        </is>
      </c>
      <c r="B1670" t="n">
        <v>501.2397945039914</v>
      </c>
      <c r="C1670" t="n">
        <v>393.701402550912</v>
      </c>
    </row>
    <row r="1671">
      <c r="A1671" t="inlineStr">
        <is>
          <t>제주시|제과음료업</t>
        </is>
      </c>
      <c r="B1671" t="n">
        <v>2213.731668962152</v>
      </c>
      <c r="C1671" t="n">
        <v>2371.5322797999</v>
      </c>
    </row>
    <row r="1672">
      <c r="A1672" t="inlineStr">
        <is>
          <t>제주시|골프장</t>
        </is>
      </c>
      <c r="B1672" t="n">
        <v>668.7675482505633</v>
      </c>
      <c r="C1672" t="n">
        <v>624.3478861473404</v>
      </c>
    </row>
    <row r="1673">
      <c r="A1673" t="inlineStr">
        <is>
          <t>제주시|기타숙박</t>
        </is>
      </c>
      <c r="B1673" t="n">
        <v>558.0072553877582</v>
      </c>
      <c r="C1673" t="n">
        <v>490.3654632999854</v>
      </c>
    </row>
    <row r="1674">
      <c r="A1674" t="inlineStr">
        <is>
          <t>제주시|뷰티</t>
        </is>
      </c>
      <c r="B1674" t="n">
        <v>325.4810571038585</v>
      </c>
      <c r="C1674" t="n">
        <v>357.6918400550678</v>
      </c>
    </row>
    <row r="1675">
      <c r="A1675" t="inlineStr">
        <is>
          <t>제주시|레저용품쇼핑</t>
        </is>
      </c>
      <c r="B1675" t="n">
        <v>218.7369319521357</v>
      </c>
      <c r="C1675" t="n">
        <v>215.8881191352986</v>
      </c>
    </row>
    <row r="1676">
      <c r="A1676" t="inlineStr">
        <is>
          <t>제주시|기타레저</t>
        </is>
      </c>
      <c r="B1676" t="n">
        <v>254.6705970939114</v>
      </c>
      <c r="C1676" t="n">
        <v>286.8958920235482</v>
      </c>
    </row>
    <row r="1677">
      <c r="A1677" t="inlineStr">
        <is>
          <t>제주시|문화서비스</t>
        </is>
      </c>
      <c r="B1677" t="n">
        <v>163.1124694311011</v>
      </c>
      <c r="C1677" t="n">
        <v>161.3402981244203</v>
      </c>
    </row>
    <row r="1678">
      <c r="A1678" t="inlineStr">
        <is>
          <t>제주시|여행업</t>
        </is>
      </c>
      <c r="B1678" t="n">
        <v>516.3896166786855</v>
      </c>
      <c r="C1678" t="n">
        <v>387.8400901636775</v>
      </c>
    </row>
    <row r="1679">
      <c r="A1679" t="inlineStr">
        <is>
          <t>제주시|호텔</t>
        </is>
      </c>
      <c r="B1679" t="n">
        <v>351.6701138968771</v>
      </c>
      <c r="C1679" t="n">
        <v>205.8227018552516</v>
      </c>
    </row>
    <row r="1680">
      <c r="A1680" t="inlineStr">
        <is>
          <t>제주시|캠핑장/펜션</t>
        </is>
      </c>
      <c r="B1680" t="n">
        <v>30.54720888617396</v>
      </c>
      <c r="C1680" t="n">
        <v>26.56105163478926</v>
      </c>
    </row>
    <row r="1681">
      <c r="A1681" t="inlineStr">
        <is>
          <t>제주시|렌터카</t>
        </is>
      </c>
      <c r="B1681" t="n">
        <v>572.1764762776648</v>
      </c>
      <c r="C1681" t="n">
        <v>536.5002539475239</v>
      </c>
    </row>
    <row r="1682">
      <c r="A1682" t="inlineStr">
        <is>
          <t>제천시|일반외식업</t>
        </is>
      </c>
      <c r="B1682" t="n">
        <v>5255.518869425435</v>
      </c>
      <c r="C1682" t="n">
        <v>5309.246154404783</v>
      </c>
    </row>
    <row r="1683">
      <c r="A1683" t="inlineStr">
        <is>
          <t>제천시|육상운송</t>
        </is>
      </c>
      <c r="B1683" t="n">
        <v>6789.347293040401</v>
      </c>
      <c r="C1683" t="n">
        <v>8074.933389524679</v>
      </c>
    </row>
    <row r="1684">
      <c r="A1684" t="inlineStr">
        <is>
          <t>제천시|기타관광쇼핑</t>
        </is>
      </c>
      <c r="B1684" t="n">
        <v>4299.661507343131</v>
      </c>
      <c r="C1684" t="n">
        <v>4305.090510858053</v>
      </c>
    </row>
    <row r="1685">
      <c r="A1685" t="inlineStr">
        <is>
          <t>제천시|대형쇼핑몰</t>
        </is>
      </c>
      <c r="B1685" t="n">
        <v>1371.210260914693</v>
      </c>
      <c r="C1685" t="n">
        <v>1155.589509258754</v>
      </c>
    </row>
    <row r="1686">
      <c r="A1686" t="inlineStr">
        <is>
          <t>제천시|제과음료업</t>
        </is>
      </c>
      <c r="B1686" t="n">
        <v>813.5541748314234</v>
      </c>
      <c r="C1686" t="n">
        <v>805.4804479182184</v>
      </c>
    </row>
    <row r="1687">
      <c r="A1687" t="inlineStr">
        <is>
          <t>제천시|골프장</t>
        </is>
      </c>
      <c r="B1687" t="n">
        <v>590.3602467507886</v>
      </c>
      <c r="C1687" t="n">
        <v>554.9841752171196</v>
      </c>
    </row>
    <row r="1688">
      <c r="A1688" t="inlineStr">
        <is>
          <t>제천시|기타숙박</t>
        </is>
      </c>
      <c r="B1688" t="n">
        <v>199.3654918927242</v>
      </c>
      <c r="C1688" t="n">
        <v>167.2345366344034</v>
      </c>
    </row>
    <row r="1689">
      <c r="A1689" t="inlineStr">
        <is>
          <t>제천시|뷰티</t>
        </is>
      </c>
      <c r="B1689" t="n">
        <v>268.651212326746</v>
      </c>
      <c r="C1689" t="n">
        <v>313.9830581568038</v>
      </c>
    </row>
    <row r="1690">
      <c r="A1690" t="inlineStr">
        <is>
          <t>제천시|레저용품쇼핑</t>
        </is>
      </c>
      <c r="B1690" t="n">
        <v>270.3976909112028</v>
      </c>
      <c r="C1690" t="n">
        <v>209.3677530104446</v>
      </c>
    </row>
    <row r="1691">
      <c r="A1691" t="inlineStr">
        <is>
          <t>제천시|기타레저</t>
        </is>
      </c>
      <c r="B1691" t="n">
        <v>252.3823068508132</v>
      </c>
      <c r="C1691" t="n">
        <v>215.5109652702984</v>
      </c>
    </row>
    <row r="1692">
      <c r="A1692" t="inlineStr">
        <is>
          <t>제천시|문화서비스</t>
        </is>
      </c>
      <c r="B1692" t="n">
        <v>19.74986999092717</v>
      </c>
      <c r="C1692" t="n">
        <v>42.68512289331297</v>
      </c>
    </row>
    <row r="1693">
      <c r="A1693" t="inlineStr">
        <is>
          <t>제천시|여행업</t>
        </is>
      </c>
      <c r="B1693" t="n">
        <v>1.948322687112723</v>
      </c>
      <c r="C1693" t="n">
        <v>0.6235752620459959</v>
      </c>
    </row>
    <row r="1694">
      <c r="A1694" t="inlineStr">
        <is>
          <t>제천시|호텔</t>
        </is>
      </c>
      <c r="B1694" t="n">
        <v>1532.892513034516</v>
      </c>
      <c r="C1694" t="n">
        <v>1641.381895388602</v>
      </c>
    </row>
    <row r="1695">
      <c r="A1695" t="inlineStr">
        <is>
          <t>제천시|캠핑장/펜션</t>
        </is>
      </c>
      <c r="B1695" t="n">
        <v>22.6630210288285</v>
      </c>
      <c r="C1695" t="n">
        <v>19.47073966242687</v>
      </c>
    </row>
    <row r="1696">
      <c r="A1696" t="inlineStr">
        <is>
          <t>제천시|렌터카</t>
        </is>
      </c>
      <c r="B1696" t="n">
        <v>0.3247688053276011</v>
      </c>
      <c r="C1696" t="n">
        <v>1.24086044808786</v>
      </c>
    </row>
    <row r="1697">
      <c r="A1697" t="inlineStr">
        <is>
          <t>증평군|일반외식업</t>
        </is>
      </c>
      <c r="B1697" t="n">
        <v>5791.146856416007</v>
      </c>
      <c r="C1697" t="n">
        <v>5302.559637590056</v>
      </c>
    </row>
    <row r="1698">
      <c r="A1698" t="inlineStr">
        <is>
          <t>증평군|육상운송</t>
        </is>
      </c>
      <c r="B1698" t="n">
        <v>5596.288371044879</v>
      </c>
      <c r="C1698" t="n">
        <v>6533.427515321689</v>
      </c>
    </row>
    <row r="1699">
      <c r="A1699" t="inlineStr">
        <is>
          <t>증평군|기타관광쇼핑</t>
        </is>
      </c>
      <c r="B1699" t="n">
        <v>6699.019214104637</v>
      </c>
      <c r="C1699" t="n">
        <v>5955.56380340708</v>
      </c>
    </row>
    <row r="1700">
      <c r="A1700" t="inlineStr">
        <is>
          <t>증평군|대형쇼핑몰</t>
        </is>
      </c>
      <c r="B1700" t="n">
        <v>0</v>
      </c>
      <c r="C1700" t="n">
        <v>0</v>
      </c>
    </row>
    <row r="1701">
      <c r="A1701" t="inlineStr">
        <is>
          <t>증평군|제과음료업</t>
        </is>
      </c>
      <c r="B1701" t="n">
        <v>701.5662408819926</v>
      </c>
      <c r="C1701" t="n">
        <v>634.1621446109174</v>
      </c>
    </row>
    <row r="1702">
      <c r="A1702" t="inlineStr">
        <is>
          <t>증평군|골프장</t>
        </is>
      </c>
      <c r="B1702" t="n">
        <v>51.34672705533031</v>
      </c>
      <c r="C1702" t="n">
        <v>46.0758238356715</v>
      </c>
    </row>
    <row r="1703">
      <c r="A1703" t="inlineStr">
        <is>
          <t>증평군|기타숙박</t>
        </is>
      </c>
      <c r="B1703" t="n">
        <v>120.3112795337725</v>
      </c>
      <c r="C1703" t="n">
        <v>129.6090371676552</v>
      </c>
    </row>
    <row r="1704">
      <c r="A1704" t="inlineStr">
        <is>
          <t>증평군|뷰티</t>
        </is>
      </c>
      <c r="B1704" t="n">
        <v>299.7868829901392</v>
      </c>
      <c r="C1704" t="n">
        <v>321.8989749028962</v>
      </c>
    </row>
    <row r="1705">
      <c r="A1705" t="inlineStr">
        <is>
          <t>증평군|레저용품쇼핑</t>
        </is>
      </c>
      <c r="B1705" t="n">
        <v>130.6774292579464</v>
      </c>
      <c r="C1705" t="n">
        <v>97.80232247110848</v>
      </c>
    </row>
    <row r="1706">
      <c r="A1706" t="inlineStr">
        <is>
          <t>증평군|기타레저</t>
        </is>
      </c>
      <c r="B1706" t="n">
        <v>199.0686845168801</v>
      </c>
      <c r="C1706" t="n">
        <v>162.899142630944</v>
      </c>
    </row>
    <row r="1707">
      <c r="A1707" t="inlineStr">
        <is>
          <t>증평군|문화서비스</t>
        </is>
      </c>
      <c r="B1707" t="n">
        <v>55.14997165307226</v>
      </c>
      <c r="C1707" t="n">
        <v>10.68324973826111</v>
      </c>
    </row>
    <row r="1708">
      <c r="A1708" t="inlineStr">
        <is>
          <t>증평군|여행업</t>
        </is>
      </c>
      <c r="B1708" t="n">
        <v>0</v>
      </c>
      <c r="C1708" t="n">
        <v>0</v>
      </c>
    </row>
    <row r="1709">
      <c r="A1709" t="inlineStr">
        <is>
          <t>증평군|호텔</t>
        </is>
      </c>
      <c r="B1709" t="n">
        <v>0</v>
      </c>
      <c r="C1709" t="n">
        <v>0</v>
      </c>
    </row>
    <row r="1710">
      <c r="A1710" t="inlineStr">
        <is>
          <t>증평군|캠핑장/펜션</t>
        </is>
      </c>
      <c r="B1710" t="n">
        <v>23.80429759263493</v>
      </c>
      <c r="C1710" t="n">
        <v>17.85227902318706</v>
      </c>
    </row>
    <row r="1711">
      <c r="A1711" t="inlineStr">
        <is>
          <t>증평군|렌터카</t>
        </is>
      </c>
      <c r="B1711" t="n">
        <v>6.765365014066639</v>
      </c>
      <c r="C1711" t="n">
        <v>13.96225972223648</v>
      </c>
    </row>
    <row r="1712">
      <c r="A1712" t="inlineStr">
        <is>
          <t>진도군|일반외식업</t>
        </is>
      </c>
      <c r="B1712" t="n">
        <v>2701.035304782368</v>
      </c>
      <c r="C1712" t="n">
        <v>2544.396263555349</v>
      </c>
    </row>
    <row r="1713">
      <c r="A1713" t="inlineStr">
        <is>
          <t>진도군|육상운송</t>
        </is>
      </c>
      <c r="B1713" t="n">
        <v>991.9335729633124</v>
      </c>
      <c r="C1713" t="n">
        <v>864.8964603986973</v>
      </c>
    </row>
    <row r="1714">
      <c r="A1714" t="inlineStr">
        <is>
          <t>진도군|기타관광쇼핑</t>
        </is>
      </c>
      <c r="B1714" t="n">
        <v>2482.454323523421</v>
      </c>
      <c r="C1714" t="n">
        <v>2487.247271035396</v>
      </c>
    </row>
    <row r="1715">
      <c r="A1715" t="inlineStr">
        <is>
          <t>진도군|대형쇼핑몰</t>
        </is>
      </c>
      <c r="B1715" t="n">
        <v>42.61674789797844</v>
      </c>
      <c r="C1715" t="n">
        <v>40.61243334168427</v>
      </c>
    </row>
    <row r="1716">
      <c r="A1716" t="inlineStr">
        <is>
          <t>진도군|제과음료업</t>
        </is>
      </c>
      <c r="B1716" t="n">
        <v>400.6569265590531</v>
      </c>
      <c r="C1716" t="n">
        <v>428.9761998496833</v>
      </c>
    </row>
    <row r="1717">
      <c r="A1717" t="inlineStr">
        <is>
          <t>진도군|골프장</t>
        </is>
      </c>
      <c r="B1717" t="n">
        <v>3.576377035683448</v>
      </c>
      <c r="C1717" t="n">
        <v>1.836441072259404</v>
      </c>
    </row>
    <row r="1718">
      <c r="A1718" t="inlineStr">
        <is>
          <t>진도군|기타숙박</t>
        </is>
      </c>
      <c r="B1718" t="n">
        <v>130.9119804471117</v>
      </c>
      <c r="C1718" t="n">
        <v>115.4475501950539</v>
      </c>
    </row>
    <row r="1719">
      <c r="A1719" t="inlineStr">
        <is>
          <t>진도군|뷰티</t>
        </is>
      </c>
      <c r="B1719" t="n">
        <v>44.12997392374488</v>
      </c>
      <c r="C1719" t="n">
        <v>45.77187645395655</v>
      </c>
    </row>
    <row r="1720">
      <c r="A1720" t="inlineStr">
        <is>
          <t>진도군|레저용품쇼핑</t>
        </is>
      </c>
      <c r="B1720" t="n">
        <v>64.45138026294275</v>
      </c>
      <c r="C1720" t="n">
        <v>24.50134211373966</v>
      </c>
    </row>
    <row r="1721">
      <c r="A1721" t="inlineStr">
        <is>
          <t>진도군|기타레저</t>
        </is>
      </c>
      <c r="B1721" t="n">
        <v>32.58814720892273</v>
      </c>
      <c r="C1721" t="n">
        <v>47.52900755162664</v>
      </c>
    </row>
    <row r="1722">
      <c r="A1722" t="inlineStr">
        <is>
          <t>진도군|문화서비스</t>
        </is>
      </c>
      <c r="B1722" t="n">
        <v>3.165582785655478</v>
      </c>
      <c r="C1722" t="n">
        <v>2.569700440213307</v>
      </c>
    </row>
    <row r="1723">
      <c r="A1723" t="inlineStr">
        <is>
          <t>진도군|여행업</t>
        </is>
      </c>
      <c r="B1723" t="n">
        <v>2.199986804095321</v>
      </c>
      <c r="C1723" t="n">
        <v>4.935256433198526</v>
      </c>
    </row>
    <row r="1724">
      <c r="A1724" t="inlineStr">
        <is>
          <t>진도군|호텔</t>
        </is>
      </c>
      <c r="B1724" t="n">
        <v>0</v>
      </c>
      <c r="C1724" t="n">
        <v>0</v>
      </c>
    </row>
    <row r="1725">
      <c r="A1725" t="inlineStr">
        <is>
          <t>진도군|캠핑장/펜션</t>
        </is>
      </c>
      <c r="B1725" t="n">
        <v>16.31616240142516</v>
      </c>
      <c r="C1725" t="n">
        <v>5.913317347267457</v>
      </c>
    </row>
    <row r="1726">
      <c r="A1726" t="inlineStr">
        <is>
          <t>진도군|렌터카</t>
        </is>
      </c>
      <c r="B1726" t="n">
        <v>0.1669568809471217</v>
      </c>
      <c r="C1726" t="n">
        <v>0</v>
      </c>
    </row>
    <row r="1727">
      <c r="A1727" t="inlineStr">
        <is>
          <t>진안군|일반외식업</t>
        </is>
      </c>
      <c r="B1727" t="n">
        <v>2337.017945721009</v>
      </c>
      <c r="C1727" t="n">
        <v>2086.431383843932</v>
      </c>
    </row>
    <row r="1728">
      <c r="A1728" t="inlineStr">
        <is>
          <t>진안군|육상운송</t>
        </is>
      </c>
      <c r="B1728" t="n">
        <v>2469.456865405526</v>
      </c>
      <c r="C1728" t="n">
        <v>3913.615615277245</v>
      </c>
    </row>
    <row r="1729">
      <c r="A1729" t="inlineStr">
        <is>
          <t>진안군|기타관광쇼핑</t>
        </is>
      </c>
      <c r="B1729" t="n">
        <v>3253.367760372765</v>
      </c>
      <c r="C1729" t="n">
        <v>2774.316245637894</v>
      </c>
    </row>
    <row r="1730">
      <c r="A1730" t="inlineStr">
        <is>
          <t>진안군|대형쇼핑몰</t>
        </is>
      </c>
      <c r="B1730" t="n">
        <v>6.843314145690301</v>
      </c>
      <c r="C1730" t="n">
        <v>6.904351666706335</v>
      </c>
    </row>
    <row r="1731">
      <c r="A1731" t="inlineStr">
        <is>
          <t>진안군|제과음료업</t>
        </is>
      </c>
      <c r="B1731" t="n">
        <v>309.0048225012456</v>
      </c>
      <c r="C1731" t="n">
        <v>762.7107767478476</v>
      </c>
    </row>
    <row r="1732">
      <c r="A1732" t="inlineStr">
        <is>
          <t>진안군|골프장</t>
        </is>
      </c>
      <c r="B1732" t="n">
        <v>381.4009381786049</v>
      </c>
      <c r="C1732" t="n">
        <v>393.6411394153611</v>
      </c>
    </row>
    <row r="1733">
      <c r="A1733" t="inlineStr">
        <is>
          <t>진안군|기타숙박</t>
        </is>
      </c>
      <c r="B1733" t="n">
        <v>99.1837156761059</v>
      </c>
      <c r="C1733" t="n">
        <v>20.47564918289316</v>
      </c>
    </row>
    <row r="1734">
      <c r="A1734" t="inlineStr">
        <is>
          <t>진안군|뷰티</t>
        </is>
      </c>
      <c r="B1734" t="n">
        <v>61.48986773373777</v>
      </c>
      <c r="C1734" t="n">
        <v>13.72675614777126</v>
      </c>
    </row>
    <row r="1735">
      <c r="A1735" t="inlineStr">
        <is>
          <t>진안군|레저용품쇼핑</t>
        </is>
      </c>
      <c r="B1735" t="n">
        <v>0.987061658451598</v>
      </c>
      <c r="C1735" t="n">
        <v>11.98146185945998</v>
      </c>
    </row>
    <row r="1736">
      <c r="A1736" t="inlineStr">
        <is>
          <t>진안군|기타레저</t>
        </is>
      </c>
      <c r="B1736" t="n">
        <v>35.76484744413701</v>
      </c>
      <c r="C1736" t="n">
        <v>19.79837979568036</v>
      </c>
    </row>
    <row r="1737">
      <c r="A1737" t="inlineStr">
        <is>
          <t>진안군|문화서비스</t>
        </is>
      </c>
      <c r="B1737" t="n">
        <v>1.961275847697953</v>
      </c>
      <c r="C1737" t="n">
        <v>2.290604604528004</v>
      </c>
    </row>
    <row r="1738">
      <c r="A1738" t="inlineStr">
        <is>
          <t>진안군|여행업</t>
        </is>
      </c>
      <c r="B1738" t="n">
        <v>0</v>
      </c>
      <c r="C1738" t="n">
        <v>0</v>
      </c>
    </row>
    <row r="1739">
      <c r="A1739" t="inlineStr">
        <is>
          <t>진안군|호텔</t>
        </is>
      </c>
      <c r="B1739" t="n">
        <v>0</v>
      </c>
      <c r="C1739" t="n">
        <v>0</v>
      </c>
    </row>
    <row r="1740">
      <c r="A1740" t="inlineStr">
        <is>
          <t>진안군|캠핑장/펜션</t>
        </is>
      </c>
      <c r="B1740" t="n">
        <v>38.17139777331424</v>
      </c>
      <c r="C1740" t="n">
        <v>33.24163483430249</v>
      </c>
    </row>
    <row r="1741">
      <c r="A1741" t="inlineStr">
        <is>
          <t>진안군|렌터카</t>
        </is>
      </c>
      <c r="B1741" t="n">
        <v>6.902224492289951</v>
      </c>
      <c r="C1741" t="n">
        <v>0</v>
      </c>
    </row>
    <row r="1742">
      <c r="A1742" t="inlineStr">
        <is>
          <t>진주시|일반외식업</t>
        </is>
      </c>
      <c r="B1742" t="n">
        <v>4690.912855969961</v>
      </c>
      <c r="C1742" t="n">
        <v>4964.33580590223</v>
      </c>
    </row>
    <row r="1743">
      <c r="A1743" t="inlineStr">
        <is>
          <t>진주시|육상운송</t>
        </is>
      </c>
      <c r="B1743" t="n">
        <v>3053.288252311178</v>
      </c>
      <c r="C1743" t="n">
        <v>3053.680455485194</v>
      </c>
    </row>
    <row r="1744">
      <c r="A1744" t="inlineStr">
        <is>
          <t>진주시|기타관광쇼핑</t>
        </is>
      </c>
      <c r="B1744" t="n">
        <v>2917.49415723777</v>
      </c>
      <c r="C1744" t="n">
        <v>2732.295147333432</v>
      </c>
    </row>
    <row r="1745">
      <c r="A1745" t="inlineStr">
        <is>
          <t>진주시|대형쇼핑몰</t>
        </is>
      </c>
      <c r="B1745" t="n">
        <v>1948.440759964598</v>
      </c>
      <c r="C1745" t="n">
        <v>1647.407451289791</v>
      </c>
    </row>
    <row r="1746">
      <c r="A1746" t="inlineStr">
        <is>
          <t>진주시|제과음료업</t>
        </is>
      </c>
      <c r="B1746" t="n">
        <v>701.6430008778188</v>
      </c>
      <c r="C1746" t="n">
        <v>767.4521293686965</v>
      </c>
    </row>
    <row r="1747">
      <c r="A1747" t="inlineStr">
        <is>
          <t>진주시|골프장</t>
        </is>
      </c>
      <c r="B1747" t="n">
        <v>164.7110439901553</v>
      </c>
      <c r="C1747" t="n">
        <v>148.5181260472651</v>
      </c>
    </row>
    <row r="1748">
      <c r="A1748" t="inlineStr">
        <is>
          <t>진주시|기타숙박</t>
        </is>
      </c>
      <c r="B1748" t="n">
        <v>249.2399353011246</v>
      </c>
      <c r="C1748" t="n">
        <v>214.5855540616655</v>
      </c>
    </row>
    <row r="1749">
      <c r="A1749" t="inlineStr">
        <is>
          <t>진주시|뷰티</t>
        </is>
      </c>
      <c r="B1749" t="n">
        <v>416.7700639750204</v>
      </c>
      <c r="C1749" t="n">
        <v>409.4915808813288</v>
      </c>
    </row>
    <row r="1750">
      <c r="A1750" t="inlineStr">
        <is>
          <t>진주시|레저용품쇼핑</t>
        </is>
      </c>
      <c r="B1750" t="n">
        <v>446.8590041594761</v>
      </c>
      <c r="C1750" t="n">
        <v>386.867058914149</v>
      </c>
    </row>
    <row r="1751">
      <c r="A1751" t="inlineStr">
        <is>
          <t>진주시|기타레저</t>
        </is>
      </c>
      <c r="B1751" t="n">
        <v>183.849073727859</v>
      </c>
      <c r="C1751" t="n">
        <v>188.9343681845627</v>
      </c>
    </row>
    <row r="1752">
      <c r="A1752" t="inlineStr">
        <is>
          <t>진주시|문화서비스</t>
        </is>
      </c>
      <c r="B1752" t="n">
        <v>64.46544403052231</v>
      </c>
      <c r="C1752" t="n">
        <v>134.3584287241181</v>
      </c>
    </row>
    <row r="1753">
      <c r="A1753" t="inlineStr">
        <is>
          <t>진주시|여행업</t>
        </is>
      </c>
      <c r="B1753" t="n">
        <v>36.98244968442173</v>
      </c>
      <c r="C1753" t="n">
        <v>1.874271826694459</v>
      </c>
    </row>
    <row r="1754">
      <c r="A1754" t="inlineStr">
        <is>
          <t>진주시|호텔</t>
        </is>
      </c>
      <c r="B1754" t="n">
        <v>18.27532812997629</v>
      </c>
      <c r="C1754" t="n">
        <v>19.90060291343864</v>
      </c>
    </row>
    <row r="1755">
      <c r="A1755" t="inlineStr">
        <is>
          <t>진주시|캠핑장/펜션</t>
        </is>
      </c>
      <c r="B1755" t="n">
        <v>3.158472544890752</v>
      </c>
      <c r="C1755" t="n">
        <v>0.9976194969256684</v>
      </c>
    </row>
    <row r="1756">
      <c r="A1756" t="inlineStr">
        <is>
          <t>진주시|렌터카</t>
        </is>
      </c>
      <c r="B1756" t="n">
        <v>12.63756733536199</v>
      </c>
      <c r="C1756" t="n">
        <v>21.05639515487917</v>
      </c>
    </row>
    <row r="1757">
      <c r="A1757" t="inlineStr">
        <is>
          <t>진천군|일반외식업</t>
        </is>
      </c>
      <c r="B1757" t="n">
        <v>5277.930099774136</v>
      </c>
      <c r="C1757" t="n">
        <v>4769.830311763179</v>
      </c>
    </row>
    <row r="1758">
      <c r="A1758" t="inlineStr">
        <is>
          <t>진천군|육상운송</t>
        </is>
      </c>
      <c r="B1758" t="n">
        <v>8661.525663725863</v>
      </c>
      <c r="C1758" t="n">
        <v>9827.958076211844</v>
      </c>
    </row>
    <row r="1759">
      <c r="A1759" t="inlineStr">
        <is>
          <t>진천군|기타관광쇼핑</t>
        </is>
      </c>
      <c r="B1759" t="n">
        <v>4984.929766752134</v>
      </c>
      <c r="C1759" t="n">
        <v>4825.457960736135</v>
      </c>
    </row>
    <row r="1760">
      <c r="A1760" t="inlineStr">
        <is>
          <t>진천군|대형쇼핑몰</t>
        </is>
      </c>
      <c r="B1760" t="n">
        <v>111.84856492616</v>
      </c>
      <c r="C1760" t="n">
        <v>80.16403390897753</v>
      </c>
    </row>
    <row r="1761">
      <c r="A1761" t="inlineStr">
        <is>
          <t>진천군|제과음료업</t>
        </is>
      </c>
      <c r="B1761" t="n">
        <v>679.8231660143726</v>
      </c>
      <c r="C1761" t="n">
        <v>692.0367419816057</v>
      </c>
    </row>
    <row r="1762">
      <c r="A1762" t="inlineStr">
        <is>
          <t>진천군|골프장</t>
        </is>
      </c>
      <c r="B1762" t="n">
        <v>3603.036379806829</v>
      </c>
      <c r="C1762" t="n">
        <v>2785.045285060417</v>
      </c>
    </row>
    <row r="1763">
      <c r="A1763" t="inlineStr">
        <is>
          <t>진천군|기타숙박</t>
        </is>
      </c>
      <c r="B1763" t="n">
        <v>223.0454943378126</v>
      </c>
      <c r="C1763" t="n">
        <v>205.7546722533903</v>
      </c>
    </row>
    <row r="1764">
      <c r="A1764" t="inlineStr">
        <is>
          <t>진천군|뷰티</t>
        </is>
      </c>
      <c r="B1764" t="n">
        <v>171.7113031571555</v>
      </c>
      <c r="C1764" t="n">
        <v>181.3791569264454</v>
      </c>
    </row>
    <row r="1765">
      <c r="A1765" t="inlineStr">
        <is>
          <t>진천군|레저용품쇼핑</t>
        </is>
      </c>
      <c r="B1765" t="n">
        <v>58.04947642573737</v>
      </c>
      <c r="C1765" t="n">
        <v>50.78775670781141</v>
      </c>
    </row>
    <row r="1766">
      <c r="A1766" t="inlineStr">
        <is>
          <t>진천군|기타레저</t>
        </is>
      </c>
      <c r="B1766" t="n">
        <v>179.266812440289</v>
      </c>
      <c r="C1766" t="n">
        <v>140.260247739198</v>
      </c>
    </row>
    <row r="1767">
      <c r="A1767" t="inlineStr">
        <is>
          <t>진천군|문화서비스</t>
        </is>
      </c>
      <c r="B1767" t="n">
        <v>35.56061453598043</v>
      </c>
      <c r="C1767" t="n">
        <v>26.78017088281313</v>
      </c>
    </row>
    <row r="1768">
      <c r="A1768" t="inlineStr">
        <is>
          <t>진천군|여행업</t>
        </is>
      </c>
      <c r="B1768" t="n">
        <v>0</v>
      </c>
      <c r="C1768" t="n">
        <v>0</v>
      </c>
    </row>
    <row r="1769">
      <c r="A1769" t="inlineStr">
        <is>
          <t>진천군|호텔</t>
        </is>
      </c>
      <c r="B1769" t="n">
        <v>0</v>
      </c>
      <c r="C1769" t="n">
        <v>9.381087361754339</v>
      </c>
    </row>
    <row r="1770">
      <c r="A1770" t="inlineStr">
        <is>
          <t>진천군|캠핑장/펜션</t>
        </is>
      </c>
      <c r="B1770" t="n">
        <v>35.03609907369686</v>
      </c>
      <c r="C1770" t="n">
        <v>20.17304897815943</v>
      </c>
    </row>
    <row r="1771">
      <c r="A1771" t="inlineStr">
        <is>
          <t>진천군|렌터카</t>
        </is>
      </c>
      <c r="B1771" t="n">
        <v>1.161858685727393</v>
      </c>
      <c r="C1771" t="n">
        <v>0.8761288082428951</v>
      </c>
    </row>
    <row r="1772">
      <c r="A1772" t="inlineStr">
        <is>
          <t>창녕군|일반외식업</t>
        </is>
      </c>
      <c r="B1772" t="n">
        <v>2467.980661402628</v>
      </c>
      <c r="C1772" t="n">
        <v>2557.695084575621</v>
      </c>
    </row>
    <row r="1773">
      <c r="A1773" t="inlineStr">
        <is>
          <t>창녕군|육상운송</t>
        </is>
      </c>
      <c r="B1773" t="n">
        <v>8590.238333602651</v>
      </c>
      <c r="C1773" t="n">
        <v>12078.36752416638</v>
      </c>
    </row>
    <row r="1774">
      <c r="A1774" t="inlineStr">
        <is>
          <t>창녕군|기타관광쇼핑</t>
        </is>
      </c>
      <c r="B1774" t="n">
        <v>2142.645695561368</v>
      </c>
      <c r="C1774" t="n">
        <v>2197.920032511984</v>
      </c>
    </row>
    <row r="1775">
      <c r="A1775" t="inlineStr">
        <is>
          <t>창녕군|대형쇼핑몰</t>
        </is>
      </c>
      <c r="B1775" t="n">
        <v>0</v>
      </c>
      <c r="C1775" t="n">
        <v>0</v>
      </c>
    </row>
    <row r="1776">
      <c r="A1776" t="inlineStr">
        <is>
          <t>창녕군|제과음료업</t>
        </is>
      </c>
      <c r="B1776" t="n">
        <v>636.9312597121262</v>
      </c>
      <c r="C1776" t="n">
        <v>689.5931092205973</v>
      </c>
    </row>
    <row r="1777">
      <c r="A1777" t="inlineStr">
        <is>
          <t>창녕군|골프장</t>
        </is>
      </c>
      <c r="B1777" t="n">
        <v>1346.284606758364</v>
      </c>
      <c r="C1777" t="n">
        <v>1418.012172007049</v>
      </c>
    </row>
    <row r="1778">
      <c r="A1778" t="inlineStr">
        <is>
          <t>창녕군|기타숙박</t>
        </is>
      </c>
      <c r="B1778" t="n">
        <v>272.6827884417953</v>
      </c>
      <c r="C1778" t="n">
        <v>352.1103750566114</v>
      </c>
    </row>
    <row r="1779">
      <c r="A1779" t="inlineStr">
        <is>
          <t>창녕군|뷰티</t>
        </is>
      </c>
      <c r="B1779" t="n">
        <v>97.2655390981801</v>
      </c>
      <c r="C1779" t="n">
        <v>123.5414831217356</v>
      </c>
    </row>
    <row r="1780">
      <c r="A1780" t="inlineStr">
        <is>
          <t>창녕군|레저용품쇼핑</t>
        </is>
      </c>
      <c r="B1780" t="n">
        <v>82.84405681662169</v>
      </c>
      <c r="C1780" t="n">
        <v>85.44027103361546</v>
      </c>
    </row>
    <row r="1781">
      <c r="A1781" t="inlineStr">
        <is>
          <t>창녕군|기타레저</t>
        </is>
      </c>
      <c r="B1781" t="n">
        <v>55.24309019049436</v>
      </c>
      <c r="C1781" t="n">
        <v>50.87919802228421</v>
      </c>
    </row>
    <row r="1782">
      <c r="A1782" t="inlineStr">
        <is>
          <t>창녕군|문화서비스</t>
        </is>
      </c>
      <c r="B1782" t="n">
        <v>2.729722538450604</v>
      </c>
      <c r="C1782" t="n">
        <v>2.70590428227493</v>
      </c>
    </row>
    <row r="1783">
      <c r="A1783" t="inlineStr">
        <is>
          <t>창녕군|여행업</t>
        </is>
      </c>
      <c r="B1783" t="n">
        <v>3.721741433585763</v>
      </c>
      <c r="C1783" t="n">
        <v>0</v>
      </c>
    </row>
    <row r="1784">
      <c r="A1784" t="inlineStr">
        <is>
          <t>창녕군|호텔</t>
        </is>
      </c>
      <c r="B1784" t="n">
        <v>13.68718782993892</v>
      </c>
      <c r="C1784" t="n">
        <v>25.81782890105063</v>
      </c>
    </row>
    <row r="1785">
      <c r="A1785" t="inlineStr">
        <is>
          <t>창녕군|캠핑장/펜션</t>
        </is>
      </c>
      <c r="B1785" t="n">
        <v>8.099260207831907</v>
      </c>
      <c r="C1785" t="n">
        <v>10.33364901975239</v>
      </c>
    </row>
    <row r="1786">
      <c r="A1786" t="inlineStr">
        <is>
          <t>창녕군|렌터카</t>
        </is>
      </c>
      <c r="B1786" t="n">
        <v>0.3468724979315221</v>
      </c>
      <c r="C1786" t="n">
        <v>0.0774853498376645</v>
      </c>
    </row>
    <row r="1787">
      <c r="A1787" t="inlineStr">
        <is>
          <t>철원군|일반외식업</t>
        </is>
      </c>
      <c r="B1787" t="n">
        <v>4040.959055468227</v>
      </c>
      <c r="C1787" t="n">
        <v>4438.821599335868</v>
      </c>
    </row>
    <row r="1788">
      <c r="A1788" t="inlineStr">
        <is>
          <t>철원군|육상운송</t>
        </is>
      </c>
      <c r="B1788" t="n">
        <v>768.250084628456</v>
      </c>
      <c r="C1788" t="n">
        <v>1152.010137464168</v>
      </c>
    </row>
    <row r="1789">
      <c r="A1789" t="inlineStr">
        <is>
          <t>철원군|기타관광쇼핑</t>
        </is>
      </c>
      <c r="B1789" t="n">
        <v>2911.925853183315</v>
      </c>
      <c r="C1789" t="n">
        <v>2967.859784041352</v>
      </c>
    </row>
    <row r="1790">
      <c r="A1790" t="inlineStr">
        <is>
          <t>철원군|대형쇼핑몰</t>
        </is>
      </c>
      <c r="B1790" t="n">
        <v>6.523373653346203</v>
      </c>
      <c r="C1790" t="n">
        <v>5.402340853672059</v>
      </c>
    </row>
    <row r="1791">
      <c r="A1791" t="inlineStr">
        <is>
          <t>철원군|제과음료업</t>
        </is>
      </c>
      <c r="B1791" t="n">
        <v>657.5835475578406</v>
      </c>
      <c r="C1791" t="n">
        <v>720.6877450843326</v>
      </c>
    </row>
    <row r="1792">
      <c r="A1792" t="inlineStr">
        <is>
          <t>철원군|골프장</t>
        </is>
      </c>
      <c r="B1792" t="n">
        <v>1145.997548847098</v>
      </c>
      <c r="C1792" t="n">
        <v>1009.867732800588</v>
      </c>
    </row>
    <row r="1793">
      <c r="A1793" t="inlineStr">
        <is>
          <t>철원군|기타숙박</t>
        </is>
      </c>
      <c r="B1793" t="n">
        <v>189.149905763561</v>
      </c>
      <c r="C1793" t="n">
        <v>198.9364051051784</v>
      </c>
    </row>
    <row r="1794">
      <c r="A1794" t="inlineStr">
        <is>
          <t>철원군|뷰티</t>
        </is>
      </c>
      <c r="B1794" t="n">
        <v>99.71276599310237</v>
      </c>
      <c r="C1794" t="n">
        <v>115.8065956189262</v>
      </c>
    </row>
    <row r="1795">
      <c r="A1795" t="inlineStr">
        <is>
          <t>철원군|레저용품쇼핑</t>
        </is>
      </c>
      <c r="B1795" t="n">
        <v>37.51604589040866</v>
      </c>
      <c r="C1795" t="n">
        <v>34.55550488216186</v>
      </c>
    </row>
    <row r="1796">
      <c r="A1796" t="inlineStr">
        <is>
          <t>철원군|기타레저</t>
        </is>
      </c>
      <c r="B1796" t="n">
        <v>262.2758183823061</v>
      </c>
      <c r="C1796" t="n">
        <v>259.2629463825143</v>
      </c>
    </row>
    <row r="1797">
      <c r="A1797" t="inlineStr">
        <is>
          <t>철원군|문화서비스</t>
        </is>
      </c>
      <c r="B1797" t="n">
        <v>14.62446751105197</v>
      </c>
      <c r="C1797" t="n">
        <v>17.40526619762174</v>
      </c>
    </row>
    <row r="1798">
      <c r="A1798" t="inlineStr">
        <is>
          <t>철원군|여행업</t>
        </is>
      </c>
      <c r="B1798" t="n">
        <v>0</v>
      </c>
      <c r="C1798" t="n">
        <v>0</v>
      </c>
    </row>
    <row r="1799">
      <c r="A1799" t="inlineStr">
        <is>
          <t>철원군|호텔</t>
        </is>
      </c>
      <c r="B1799" t="n">
        <v>98.52606835744824</v>
      </c>
      <c r="C1799" t="n">
        <v>129.8880675085306</v>
      </c>
    </row>
    <row r="1800">
      <c r="A1800" t="inlineStr">
        <is>
          <t>철원군|캠핑장/펜션</t>
        </is>
      </c>
      <c r="B1800" t="n">
        <v>44.21526797893841</v>
      </c>
      <c r="C1800" t="n">
        <v>16.48470847318065</v>
      </c>
    </row>
    <row r="1801">
      <c r="A1801" t="inlineStr">
        <is>
          <t>철원군|렌터카</t>
        </is>
      </c>
      <c r="B1801" t="n">
        <v>0.5865338530581875</v>
      </c>
      <c r="C1801" t="n">
        <v>7.673001697933651</v>
      </c>
    </row>
    <row r="1802">
      <c r="A1802" t="inlineStr">
        <is>
          <t>청도군|일반외식업</t>
        </is>
      </c>
      <c r="B1802" t="n">
        <v>3971.319249128546</v>
      </c>
      <c r="C1802" t="n">
        <v>4051.410491347222</v>
      </c>
    </row>
    <row r="1803">
      <c r="A1803" t="inlineStr">
        <is>
          <t>청도군|육상운송</t>
        </is>
      </c>
      <c r="B1803" t="n">
        <v>5267.713379002571</v>
      </c>
      <c r="C1803" t="n">
        <v>7295.633522463668</v>
      </c>
    </row>
    <row r="1804">
      <c r="A1804" t="inlineStr">
        <is>
          <t>청도군|기타관광쇼핑</t>
        </is>
      </c>
      <c r="B1804" t="n">
        <v>1914.606117187133</v>
      </c>
      <c r="C1804" t="n">
        <v>1928.429618781386</v>
      </c>
    </row>
    <row r="1805">
      <c r="A1805" t="inlineStr">
        <is>
          <t>청도군|대형쇼핑몰</t>
        </is>
      </c>
      <c r="B1805" t="n">
        <v>9.083806769004299</v>
      </c>
      <c r="C1805" t="n">
        <v>13.20086836591908</v>
      </c>
    </row>
    <row r="1806">
      <c r="A1806" t="inlineStr">
        <is>
          <t>청도군|제과음료업</t>
        </is>
      </c>
      <c r="B1806" t="n">
        <v>662.0396349741367</v>
      </c>
      <c r="C1806" t="n">
        <v>759.1402062785602</v>
      </c>
    </row>
    <row r="1807">
      <c r="A1807" t="inlineStr">
        <is>
          <t>청도군|골프장</t>
        </is>
      </c>
      <c r="B1807" t="n">
        <v>1498.514170953652</v>
      </c>
      <c r="C1807" t="n">
        <v>1454.883639024298</v>
      </c>
    </row>
    <row r="1808">
      <c r="A1808" t="inlineStr">
        <is>
          <t>청도군|기타숙박</t>
        </is>
      </c>
      <c r="B1808" t="n">
        <v>77.33161574019715</v>
      </c>
      <c r="C1808" t="n">
        <v>66.27581390632231</v>
      </c>
    </row>
    <row r="1809">
      <c r="A1809" t="inlineStr">
        <is>
          <t>청도군|뷰티</t>
        </is>
      </c>
      <c r="B1809" t="n">
        <v>62.521352669417</v>
      </c>
      <c r="C1809" t="n">
        <v>65.95766012327992</v>
      </c>
    </row>
    <row r="1810">
      <c r="A1810" t="inlineStr">
        <is>
          <t>청도군|레저용품쇼핑</t>
        </is>
      </c>
      <c r="B1810" t="n">
        <v>4.847967520518083</v>
      </c>
      <c r="C1810" t="n">
        <v>7.028110430819004</v>
      </c>
    </row>
    <row r="1811">
      <c r="A1811" t="inlineStr">
        <is>
          <t>청도군|기타레저</t>
        </is>
      </c>
      <c r="B1811" t="n">
        <v>78.04598637583675</v>
      </c>
      <c r="C1811" t="n">
        <v>69.45332992820209</v>
      </c>
    </row>
    <row r="1812">
      <c r="A1812" t="inlineStr">
        <is>
          <t>청도군|문화서비스</t>
        </is>
      </c>
      <c r="B1812" t="n">
        <v>7.046767631246268</v>
      </c>
      <c r="C1812" t="n">
        <v>23.45231470881675</v>
      </c>
    </row>
    <row r="1813">
      <c r="A1813" t="inlineStr">
        <is>
          <t>청도군|여행업</t>
        </is>
      </c>
      <c r="B1813" t="n">
        <v>3.163325693638566</v>
      </c>
      <c r="C1813" t="n">
        <v>0.4372280431517075</v>
      </c>
    </row>
    <row r="1814">
      <c r="A1814" t="inlineStr">
        <is>
          <t>청도군|호텔</t>
        </is>
      </c>
      <c r="B1814" t="n">
        <v>101.7651834697964</v>
      </c>
      <c r="C1814" t="n">
        <v>120.4916603490757</v>
      </c>
    </row>
    <row r="1815">
      <c r="A1815" t="inlineStr">
        <is>
          <t>청도군|캠핑장/펜션</t>
        </is>
      </c>
      <c r="B1815" t="n">
        <v>11.4672029627303</v>
      </c>
      <c r="C1815" t="n">
        <v>19.13878140924746</v>
      </c>
    </row>
    <row r="1816">
      <c r="A1816" t="inlineStr">
        <is>
          <t>청도군|렌터카</t>
        </is>
      </c>
      <c r="B1816" t="n">
        <v>0.1350954573894637</v>
      </c>
      <c r="C1816" t="n">
        <v>0.2661575440079218</v>
      </c>
    </row>
    <row r="1817">
      <c r="A1817" t="inlineStr">
        <is>
          <t>청송군|일반외식업</t>
        </is>
      </c>
      <c r="B1817" t="n">
        <v>3492.006373072305</v>
      </c>
      <c r="C1817" t="n">
        <v>3954.825772803931</v>
      </c>
    </row>
    <row r="1818">
      <c r="A1818" t="inlineStr">
        <is>
          <t>청송군|육상운송</t>
        </is>
      </c>
      <c r="B1818" t="n">
        <v>3496.696996882678</v>
      </c>
      <c r="C1818" t="n">
        <v>3454.252877471009</v>
      </c>
    </row>
    <row r="1819">
      <c r="A1819" t="inlineStr">
        <is>
          <t>청송군|기타관광쇼핑</t>
        </is>
      </c>
      <c r="B1819" t="n">
        <v>2562.434279355665</v>
      </c>
      <c r="C1819" t="n">
        <v>2732.905571484752</v>
      </c>
    </row>
    <row r="1820">
      <c r="A1820" t="inlineStr">
        <is>
          <t>청송군|대형쇼핑몰</t>
        </is>
      </c>
      <c r="B1820" t="n">
        <v>206.1851279006929</v>
      </c>
      <c r="C1820" t="n">
        <v>181.8557755204848</v>
      </c>
    </row>
    <row r="1821">
      <c r="A1821" t="inlineStr">
        <is>
          <t>청송군|제과음료업</t>
        </is>
      </c>
      <c r="B1821" t="n">
        <v>235.7837095327212</v>
      </c>
      <c r="C1821" t="n">
        <v>295.1615597529015</v>
      </c>
    </row>
    <row r="1822">
      <c r="A1822" t="inlineStr">
        <is>
          <t>청송군|골프장</t>
        </is>
      </c>
      <c r="B1822" t="n">
        <v>12.1578200578741</v>
      </c>
      <c r="C1822" t="n">
        <v>12.23822115753952</v>
      </c>
    </row>
    <row r="1823">
      <c r="A1823" t="inlineStr">
        <is>
          <t>청송군|기타숙박</t>
        </is>
      </c>
      <c r="B1823" t="n">
        <v>95.40308218175235</v>
      </c>
      <c r="C1823" t="n">
        <v>109.0442929000534</v>
      </c>
    </row>
    <row r="1824">
      <c r="A1824" t="inlineStr">
        <is>
          <t>청송군|뷰티</t>
        </is>
      </c>
      <c r="B1824" t="n">
        <v>20.4655750273531</v>
      </c>
      <c r="C1824" t="n">
        <v>21.44083257955236</v>
      </c>
    </row>
    <row r="1825">
      <c r="A1825" t="inlineStr">
        <is>
          <t>청송군|레저용품쇼핑</t>
        </is>
      </c>
      <c r="B1825" t="n">
        <v>19.04734016073772</v>
      </c>
      <c r="C1825" t="n">
        <v>13.09699207884347</v>
      </c>
    </row>
    <row r="1826">
      <c r="A1826" t="inlineStr">
        <is>
          <t>청송군|기타레저</t>
        </is>
      </c>
      <c r="B1826" t="n">
        <v>48.52912206536525</v>
      </c>
      <c r="C1826" t="n">
        <v>54.93061019809266</v>
      </c>
    </row>
    <row r="1827">
      <c r="A1827" t="inlineStr">
        <is>
          <t>청송군|문화서비스</t>
        </is>
      </c>
      <c r="B1827" t="n">
        <v>0.7121122981128358</v>
      </c>
      <c r="C1827" t="n">
        <v>0.6652450798833484</v>
      </c>
    </row>
    <row r="1828">
      <c r="A1828" t="inlineStr">
        <is>
          <t>청송군|여행업</t>
        </is>
      </c>
      <c r="B1828" t="n">
        <v>0</v>
      </c>
      <c r="C1828" t="n">
        <v>0</v>
      </c>
    </row>
    <row r="1829">
      <c r="A1829" t="inlineStr">
        <is>
          <t>청송군|호텔</t>
        </is>
      </c>
      <c r="B1829" t="n">
        <v>78.62984269638993</v>
      </c>
      <c r="C1829" t="n">
        <v>69.53461938664731</v>
      </c>
    </row>
    <row r="1830">
      <c r="A1830" t="inlineStr">
        <is>
          <t>청송군|캠핑장/펜션</t>
        </is>
      </c>
      <c r="B1830" t="n">
        <v>65.19454641774237</v>
      </c>
      <c r="C1830" t="n">
        <v>73.65456225729588</v>
      </c>
    </row>
    <row r="1831">
      <c r="A1831" t="inlineStr">
        <is>
          <t>청송군|렌터카</t>
        </is>
      </c>
      <c r="B1831" t="n">
        <v>0</v>
      </c>
      <c r="C1831" t="n">
        <v>0</v>
      </c>
    </row>
    <row r="1832">
      <c r="A1832" t="inlineStr">
        <is>
          <t>청양군|일반외식업</t>
        </is>
      </c>
      <c r="B1832" t="n">
        <v>2563.937225871495</v>
      </c>
      <c r="C1832" t="n">
        <v>2660.15252915364</v>
      </c>
    </row>
    <row r="1833">
      <c r="A1833" t="inlineStr">
        <is>
          <t>청양군|육상운송</t>
        </is>
      </c>
      <c r="B1833" t="n">
        <v>1490.886851185898</v>
      </c>
      <c r="C1833" t="n">
        <v>1315.092671984238</v>
      </c>
    </row>
    <row r="1834">
      <c r="A1834" t="inlineStr">
        <is>
          <t>청양군|기타관광쇼핑</t>
        </is>
      </c>
      <c r="B1834" t="n">
        <v>3246.63997703037</v>
      </c>
      <c r="C1834" t="n">
        <v>3129.813282265235</v>
      </c>
    </row>
    <row r="1835">
      <c r="A1835" t="inlineStr">
        <is>
          <t>청양군|대형쇼핑몰</t>
        </is>
      </c>
      <c r="B1835" t="n">
        <v>0</v>
      </c>
      <c r="C1835" t="n">
        <v>186.5125504411463</v>
      </c>
    </row>
    <row r="1836">
      <c r="A1836" t="inlineStr">
        <is>
          <t>청양군|제과음료업</t>
        </is>
      </c>
      <c r="B1836" t="n">
        <v>335.8639335231879</v>
      </c>
      <c r="C1836" t="n">
        <v>363.8446434709555</v>
      </c>
    </row>
    <row r="1837">
      <c r="A1837" t="inlineStr">
        <is>
          <t>청양군|골프장</t>
        </is>
      </c>
      <c r="B1837" t="n">
        <v>19.31436693204731</v>
      </c>
      <c r="C1837" t="n">
        <v>435.0450715694077</v>
      </c>
    </row>
    <row r="1838">
      <c r="A1838" t="inlineStr">
        <is>
          <t>청양군|기타숙박</t>
        </is>
      </c>
      <c r="B1838" t="n">
        <v>168.5230969505477</v>
      </c>
      <c r="C1838" t="n">
        <v>136.4199826635391</v>
      </c>
    </row>
    <row r="1839">
      <c r="A1839" t="inlineStr">
        <is>
          <t>청양군|뷰티</t>
        </is>
      </c>
      <c r="B1839" t="n">
        <v>32.38711362171825</v>
      </c>
      <c r="C1839" t="n">
        <v>29.29263071254146</v>
      </c>
    </row>
    <row r="1840">
      <c r="A1840" t="inlineStr">
        <is>
          <t>청양군|레저용품쇼핑</t>
        </is>
      </c>
      <c r="B1840" t="n">
        <v>12.36696322780468</v>
      </c>
      <c r="C1840" t="n">
        <v>13.10655230747238</v>
      </c>
    </row>
    <row r="1841">
      <c r="A1841" t="inlineStr">
        <is>
          <t>청양군|기타레저</t>
        </is>
      </c>
      <c r="B1841" t="n">
        <v>45.65571278608103</v>
      </c>
      <c r="C1841" t="n">
        <v>50.9828740071383</v>
      </c>
    </row>
    <row r="1842">
      <c r="A1842" t="inlineStr">
        <is>
          <t>청양군|문화서비스</t>
        </is>
      </c>
      <c r="B1842" t="n">
        <v>2.761747250919825</v>
      </c>
      <c r="C1842" t="n">
        <v>2.390001094903474</v>
      </c>
    </row>
    <row r="1843">
      <c r="A1843" t="inlineStr">
        <is>
          <t>청양군|여행업</t>
        </is>
      </c>
      <c r="B1843" t="n">
        <v>0</v>
      </c>
      <c r="C1843" t="n">
        <v>0</v>
      </c>
    </row>
    <row r="1844">
      <c r="A1844" t="inlineStr">
        <is>
          <t>청양군|호텔</t>
        </is>
      </c>
      <c r="B1844" t="n">
        <v>11.28603945371775</v>
      </c>
      <c r="C1844" t="n">
        <v>13.4570388350227</v>
      </c>
    </row>
    <row r="1845">
      <c r="A1845" t="inlineStr">
        <is>
          <t>청양군|캠핑장/펜션</t>
        </is>
      </c>
      <c r="B1845" t="n">
        <v>1.384283991934646</v>
      </c>
      <c r="C1845" t="n">
        <v>0.0942262775072482</v>
      </c>
    </row>
    <row r="1846">
      <c r="A1846" t="inlineStr">
        <is>
          <t>청양군|렌터카</t>
        </is>
      </c>
      <c r="B1846" t="n">
        <v>0</v>
      </c>
      <c r="C1846" t="n">
        <v>0</v>
      </c>
    </row>
    <row r="1847">
      <c r="A1847" t="inlineStr">
        <is>
          <t>춘천시|일반외식업</t>
        </is>
      </c>
      <c r="B1847" t="n">
        <v>6400.112478885384</v>
      </c>
      <c r="C1847" t="n">
        <v>6817.478108514021</v>
      </c>
    </row>
    <row r="1848">
      <c r="A1848" t="inlineStr">
        <is>
          <t>춘천시|육상운송</t>
        </is>
      </c>
      <c r="B1848" t="n">
        <v>2206.415437342225</v>
      </c>
      <c r="C1848" t="n">
        <v>2887.511262052954</v>
      </c>
    </row>
    <row r="1849">
      <c r="A1849" t="inlineStr">
        <is>
          <t>춘천시|기타관광쇼핑</t>
        </is>
      </c>
      <c r="B1849" t="n">
        <v>3469.864680264593</v>
      </c>
      <c r="C1849" t="n">
        <v>3658.423985219891</v>
      </c>
    </row>
    <row r="1850">
      <c r="A1850" t="inlineStr">
        <is>
          <t>춘천시|대형쇼핑몰</t>
        </is>
      </c>
      <c r="B1850" t="n">
        <v>1716.062708741204</v>
      </c>
      <c r="C1850" t="n">
        <v>1444.495122697876</v>
      </c>
    </row>
    <row r="1851">
      <c r="A1851" t="inlineStr">
        <is>
          <t>춘천시|제과음료업</t>
        </is>
      </c>
      <c r="B1851" t="n">
        <v>972.1165667337068</v>
      </c>
      <c r="C1851" t="n">
        <v>1053.917249463767</v>
      </c>
    </row>
    <row r="1852">
      <c r="A1852" t="inlineStr">
        <is>
          <t>춘천시|골프장</t>
        </is>
      </c>
      <c r="B1852" t="n">
        <v>2427.9739168545</v>
      </c>
      <c r="C1852" t="n">
        <v>2196.276436574002</v>
      </c>
    </row>
    <row r="1853">
      <c r="A1853" t="inlineStr">
        <is>
          <t>춘천시|기타숙박</t>
        </is>
      </c>
      <c r="B1853" t="n">
        <v>250.1088221051644</v>
      </c>
      <c r="C1853" t="n">
        <v>221.8067787276813</v>
      </c>
    </row>
    <row r="1854">
      <c r="A1854" t="inlineStr">
        <is>
          <t>춘천시|뷰티</t>
        </is>
      </c>
      <c r="B1854" t="n">
        <v>317.5541487723173</v>
      </c>
      <c r="C1854" t="n">
        <v>363.1452647309274</v>
      </c>
    </row>
    <row r="1855">
      <c r="A1855" t="inlineStr">
        <is>
          <t>춘천시|레저용품쇼핑</t>
        </is>
      </c>
      <c r="B1855" t="n">
        <v>199.2116051358572</v>
      </c>
      <c r="C1855" t="n">
        <v>193.8177280668289</v>
      </c>
    </row>
    <row r="1856">
      <c r="A1856" t="inlineStr">
        <is>
          <t>춘천시|기타레저</t>
        </is>
      </c>
      <c r="B1856" t="n">
        <v>414.8704792278747</v>
      </c>
      <c r="C1856" t="n">
        <v>468.2530653955784</v>
      </c>
    </row>
    <row r="1857">
      <c r="A1857" t="inlineStr">
        <is>
          <t>춘천시|문화서비스</t>
        </is>
      </c>
      <c r="B1857" t="n">
        <v>115.5715333984189</v>
      </c>
      <c r="C1857" t="n">
        <v>75.32892690844059</v>
      </c>
    </row>
    <row r="1858">
      <c r="A1858" t="inlineStr">
        <is>
          <t>춘천시|여행업</t>
        </is>
      </c>
      <c r="B1858" t="n">
        <v>5.226936602751378</v>
      </c>
      <c r="C1858" t="n">
        <v>1.063500453723726</v>
      </c>
    </row>
    <row r="1859">
      <c r="A1859" t="inlineStr">
        <is>
          <t>춘천시|호텔</t>
        </is>
      </c>
      <c r="B1859" t="n">
        <v>23.94195545341617</v>
      </c>
      <c r="C1859" t="n">
        <v>12.03066844171681</v>
      </c>
    </row>
    <row r="1860">
      <c r="A1860" t="inlineStr">
        <is>
          <t>춘천시|캠핑장/펜션</t>
        </is>
      </c>
      <c r="B1860" t="n">
        <v>19.64626894965604</v>
      </c>
      <c r="C1860" t="n">
        <v>14.10544908113601</v>
      </c>
    </row>
    <row r="1861">
      <c r="A1861" t="inlineStr">
        <is>
          <t>춘천시|렌터카</t>
        </is>
      </c>
      <c r="B1861" t="n">
        <v>5.939623951915401</v>
      </c>
      <c r="C1861" t="n">
        <v>3.724860068928728</v>
      </c>
    </row>
    <row r="1862">
      <c r="A1862" t="inlineStr">
        <is>
          <t>충주시|일반외식업</t>
        </is>
      </c>
      <c r="B1862" t="n">
        <v>3759.983715878029</v>
      </c>
      <c r="C1862" t="n">
        <v>4149.92186547601</v>
      </c>
    </row>
    <row r="1863">
      <c r="A1863" t="inlineStr">
        <is>
          <t>충주시|육상운송</t>
        </is>
      </c>
      <c r="B1863" t="n">
        <v>5711.671740472668</v>
      </c>
      <c r="C1863" t="n">
        <v>5260.071707646412</v>
      </c>
    </row>
    <row r="1864">
      <c r="A1864" t="inlineStr">
        <is>
          <t>충주시|기타관광쇼핑</t>
        </is>
      </c>
      <c r="B1864" t="n">
        <v>3000.154516910538</v>
      </c>
      <c r="C1864" t="n">
        <v>2924.506115788032</v>
      </c>
    </row>
    <row r="1865">
      <c r="A1865" t="inlineStr">
        <is>
          <t>충주시|대형쇼핑몰</t>
        </is>
      </c>
      <c r="B1865" t="n">
        <v>915.6174137652056</v>
      </c>
      <c r="C1865" t="n">
        <v>778.3524185862054</v>
      </c>
    </row>
    <row r="1866">
      <c r="A1866" t="inlineStr">
        <is>
          <t>충주시|제과음료업</t>
        </is>
      </c>
      <c r="B1866" t="n">
        <v>681.8886429085629</v>
      </c>
      <c r="C1866" t="n">
        <v>598.1713141438945</v>
      </c>
    </row>
    <row r="1867">
      <c r="A1867" t="inlineStr">
        <is>
          <t>충주시|골프장</t>
        </is>
      </c>
      <c r="B1867" t="n">
        <v>3501.645528750021</v>
      </c>
      <c r="C1867" t="n">
        <v>3127.079893341011</v>
      </c>
    </row>
    <row r="1868">
      <c r="A1868" t="inlineStr">
        <is>
          <t>충주시|기타숙박</t>
        </is>
      </c>
      <c r="B1868" t="n">
        <v>194.8670536403214</v>
      </c>
      <c r="C1868" t="n">
        <v>194.2043512116613</v>
      </c>
    </row>
    <row r="1869">
      <c r="A1869" t="inlineStr">
        <is>
          <t>충주시|뷰티</t>
        </is>
      </c>
      <c r="B1869" t="n">
        <v>190.1831274134032</v>
      </c>
      <c r="C1869" t="n">
        <v>202.4302666858014</v>
      </c>
    </row>
    <row r="1870">
      <c r="A1870" t="inlineStr">
        <is>
          <t>충주시|레저용품쇼핑</t>
        </is>
      </c>
      <c r="B1870" t="n">
        <v>94.89544987842322</v>
      </c>
      <c r="C1870" t="n">
        <v>81.70940308787799</v>
      </c>
    </row>
    <row r="1871">
      <c r="A1871" t="inlineStr">
        <is>
          <t>충주시|기타레저</t>
        </is>
      </c>
      <c r="B1871" t="n">
        <v>125.32646438267</v>
      </c>
      <c r="C1871" t="n">
        <v>129.3922949448484</v>
      </c>
    </row>
    <row r="1872">
      <c r="A1872" t="inlineStr">
        <is>
          <t>충주시|문화서비스</t>
        </is>
      </c>
      <c r="B1872" t="n">
        <v>32.11188462605996</v>
      </c>
      <c r="C1872" t="n">
        <v>15.16217449776548</v>
      </c>
    </row>
    <row r="1873">
      <c r="A1873" t="inlineStr">
        <is>
          <t>충주시|여행업</t>
        </is>
      </c>
      <c r="B1873" t="n">
        <v>1.818442876398539</v>
      </c>
      <c r="C1873" t="n">
        <v>3.7740421147399</v>
      </c>
    </row>
    <row r="1874">
      <c r="A1874" t="inlineStr">
        <is>
          <t>충주시|호텔</t>
        </is>
      </c>
      <c r="B1874" t="n">
        <v>115.7117395170965</v>
      </c>
      <c r="C1874" t="n">
        <v>132.8249574109226</v>
      </c>
    </row>
    <row r="1875">
      <c r="A1875" t="inlineStr">
        <is>
          <t>충주시|캠핑장/펜션</t>
        </is>
      </c>
      <c r="B1875" t="n">
        <v>9.322635200449611</v>
      </c>
      <c r="C1875" t="n">
        <v>12.29091180970987</v>
      </c>
    </row>
    <row r="1876">
      <c r="A1876" t="inlineStr">
        <is>
          <t>충주시|렌터카</t>
        </is>
      </c>
      <c r="B1876" t="n">
        <v>3.587678741758503</v>
      </c>
      <c r="C1876" t="n">
        <v>1.153313659949731</v>
      </c>
    </row>
    <row r="1877">
      <c r="A1877" t="inlineStr">
        <is>
          <t>칠곡군|일반외식업</t>
        </is>
      </c>
      <c r="B1877" t="n">
        <v>3362.34373636261</v>
      </c>
      <c r="C1877" t="n">
        <v>3318.788664019258</v>
      </c>
    </row>
    <row r="1878">
      <c r="A1878" t="inlineStr">
        <is>
          <t>칠곡군|육상운송</t>
        </is>
      </c>
      <c r="B1878" t="n">
        <v>15506.13617013281</v>
      </c>
      <c r="C1878" t="n">
        <v>18017.8299112454</v>
      </c>
    </row>
    <row r="1879">
      <c r="A1879" t="inlineStr">
        <is>
          <t>칠곡군|기타관광쇼핑</t>
        </is>
      </c>
      <c r="B1879" t="n">
        <v>3271.533783146218</v>
      </c>
      <c r="C1879" t="n">
        <v>3124.543994631483</v>
      </c>
    </row>
    <row r="1880">
      <c r="A1880" t="inlineStr">
        <is>
          <t>칠곡군|대형쇼핑몰</t>
        </is>
      </c>
      <c r="B1880" t="n">
        <v>5.204283248407357</v>
      </c>
      <c r="C1880" t="n">
        <v>13.56132111025553</v>
      </c>
    </row>
    <row r="1881">
      <c r="A1881" t="inlineStr">
        <is>
          <t>칠곡군|제과음료업</t>
        </is>
      </c>
      <c r="B1881" t="n">
        <v>384.5635334035289</v>
      </c>
      <c r="C1881" t="n">
        <v>489.1953301244706</v>
      </c>
    </row>
    <row r="1882">
      <c r="A1882" t="inlineStr">
        <is>
          <t>칠곡군|골프장</t>
        </is>
      </c>
      <c r="B1882" t="n">
        <v>627.4205537156403</v>
      </c>
      <c r="C1882" t="n">
        <v>835.6192477362791</v>
      </c>
    </row>
    <row r="1883">
      <c r="A1883" t="inlineStr">
        <is>
          <t>칠곡군|기타숙박</t>
        </is>
      </c>
      <c r="B1883" t="n">
        <v>86.25141420370443</v>
      </c>
      <c r="C1883" t="n">
        <v>68.45080347862861</v>
      </c>
    </row>
    <row r="1884">
      <c r="A1884" t="inlineStr">
        <is>
          <t>칠곡군|뷰티</t>
        </is>
      </c>
      <c r="B1884" t="n">
        <v>103.8572546454439</v>
      </c>
      <c r="C1884" t="n">
        <v>117.4452215689124</v>
      </c>
    </row>
    <row r="1885">
      <c r="A1885" t="inlineStr">
        <is>
          <t>칠곡군|레저용품쇼핑</t>
        </is>
      </c>
      <c r="B1885" t="n">
        <v>281.3025284171716</v>
      </c>
      <c r="C1885" t="n">
        <v>208.8921825727275</v>
      </c>
    </row>
    <row r="1886">
      <c r="A1886" t="inlineStr">
        <is>
          <t>칠곡군|기타레저</t>
        </is>
      </c>
      <c r="B1886" t="n">
        <v>141.6589928514037</v>
      </c>
      <c r="C1886" t="n">
        <v>137.1849468464686</v>
      </c>
    </row>
    <row r="1887">
      <c r="A1887" t="inlineStr">
        <is>
          <t>칠곡군|문화서비스</t>
        </is>
      </c>
      <c r="B1887" t="n">
        <v>3.470543374201194</v>
      </c>
      <c r="C1887" t="n">
        <v>5.023939842164473</v>
      </c>
    </row>
    <row r="1888">
      <c r="A1888" t="inlineStr">
        <is>
          <t>칠곡군|여행업</t>
        </is>
      </c>
      <c r="B1888" t="n">
        <v>2.371518682875108</v>
      </c>
      <c r="C1888" t="n">
        <v>7.180512165156939</v>
      </c>
    </row>
    <row r="1889">
      <c r="A1889" t="inlineStr">
        <is>
          <t>칠곡군|호텔</t>
        </is>
      </c>
      <c r="B1889" t="n">
        <v>0</v>
      </c>
      <c r="C1889" t="n">
        <v>0</v>
      </c>
    </row>
    <row r="1890">
      <c r="A1890" t="inlineStr">
        <is>
          <t>칠곡군|캠핑장/펜션</t>
        </is>
      </c>
      <c r="B1890" t="n">
        <v>2.310722731109377</v>
      </c>
      <c r="C1890" t="n">
        <v>2.447818125404801</v>
      </c>
    </row>
    <row r="1891">
      <c r="A1891" t="inlineStr">
        <is>
          <t>칠곡군|렌터카</t>
        </is>
      </c>
      <c r="B1891" t="n">
        <v>0.1047760019792384</v>
      </c>
      <c r="C1891" t="n">
        <v>0</v>
      </c>
    </row>
    <row r="1892">
      <c r="A1892" t="inlineStr">
        <is>
          <t>태백시|일반외식업</t>
        </is>
      </c>
      <c r="B1892" t="n">
        <v>5301.260415054185</v>
      </c>
      <c r="C1892" t="n">
        <v>5654.396264176117</v>
      </c>
    </row>
    <row r="1893">
      <c r="A1893" t="inlineStr">
        <is>
          <t>태백시|육상운송</t>
        </is>
      </c>
      <c r="B1893" t="n">
        <v>2213.683300082379</v>
      </c>
      <c r="C1893" t="n">
        <v>2374.308586676832</v>
      </c>
    </row>
    <row r="1894">
      <c r="A1894" t="inlineStr">
        <is>
          <t>태백시|기타관광쇼핑</t>
        </is>
      </c>
      <c r="B1894" t="n">
        <v>4511.983604374621</v>
      </c>
      <c r="C1894" t="n">
        <v>4526.716314277545</v>
      </c>
    </row>
    <row r="1895">
      <c r="A1895" t="inlineStr">
        <is>
          <t>태백시|대형쇼핑몰</t>
        </is>
      </c>
      <c r="B1895" t="n">
        <v>2394.119073418758</v>
      </c>
      <c r="C1895" t="n">
        <v>1905.077943118541</v>
      </c>
    </row>
    <row r="1896">
      <c r="A1896" t="inlineStr">
        <is>
          <t>태백시|제과음료업</t>
        </is>
      </c>
      <c r="B1896" t="n">
        <v>517.7961166204617</v>
      </c>
      <c r="C1896" t="n">
        <v>597.7860069978625</v>
      </c>
    </row>
    <row r="1897">
      <c r="A1897" t="inlineStr">
        <is>
          <t>태백시|골프장</t>
        </is>
      </c>
      <c r="B1897" t="n">
        <v>968.3264359703523</v>
      </c>
      <c r="C1897" t="n">
        <v>1132.036323535418</v>
      </c>
    </row>
    <row r="1898">
      <c r="A1898" t="inlineStr">
        <is>
          <t>태백시|기타숙박</t>
        </is>
      </c>
      <c r="B1898" t="n">
        <v>382.6085238632882</v>
      </c>
      <c r="C1898" t="n">
        <v>278.5631237151298</v>
      </c>
    </row>
    <row r="1899">
      <c r="A1899" t="inlineStr">
        <is>
          <t>태백시|뷰티</t>
        </is>
      </c>
      <c r="B1899" t="n">
        <v>394.3753565501855</v>
      </c>
      <c r="C1899" t="n">
        <v>393.6235041047773</v>
      </c>
    </row>
    <row r="1900">
      <c r="A1900" t="inlineStr">
        <is>
          <t>태백시|레저용품쇼핑</t>
        </is>
      </c>
      <c r="B1900" t="n">
        <v>332.3781126086971</v>
      </c>
      <c r="C1900" t="n">
        <v>267.6715088970878</v>
      </c>
    </row>
    <row r="1901">
      <c r="A1901" t="inlineStr">
        <is>
          <t>태백시|기타레저</t>
        </is>
      </c>
      <c r="B1901" t="n">
        <v>111.0469125324887</v>
      </c>
      <c r="C1901" t="n">
        <v>107.7224271963622</v>
      </c>
    </row>
    <row r="1902">
      <c r="A1902" t="inlineStr">
        <is>
          <t>태백시|문화서비스</t>
        </is>
      </c>
      <c r="B1902" t="n">
        <v>13.26529065808745</v>
      </c>
      <c r="C1902" t="n">
        <v>10.7345032742917</v>
      </c>
    </row>
    <row r="1903">
      <c r="A1903" t="inlineStr">
        <is>
          <t>태백시|여행업</t>
        </is>
      </c>
      <c r="B1903" t="n">
        <v>0.1664351909485236</v>
      </c>
      <c r="C1903" t="n">
        <v>2.301398211052266</v>
      </c>
    </row>
    <row r="1904">
      <c r="A1904" t="inlineStr">
        <is>
          <t>태백시|호텔</t>
        </is>
      </c>
      <c r="B1904" t="n">
        <v>24.95093544696103</v>
      </c>
      <c r="C1904" t="n">
        <v>48.71329185443357</v>
      </c>
    </row>
    <row r="1905">
      <c r="A1905" t="inlineStr">
        <is>
          <t>태백시|캠핑장/펜션</t>
        </is>
      </c>
      <c r="B1905" t="n">
        <v>26.02153319556649</v>
      </c>
      <c r="C1905" t="n">
        <v>24.99707287851765</v>
      </c>
    </row>
    <row r="1906">
      <c r="A1906" t="inlineStr">
        <is>
          <t>태백시|렌터카</t>
        </is>
      </c>
      <c r="B1906" t="n">
        <v>0.8549085661892457</v>
      </c>
      <c r="C1906" t="n">
        <v>0.5753495527630665</v>
      </c>
    </row>
    <row r="1907">
      <c r="A1907" t="inlineStr">
        <is>
          <t>태안군|일반외식업</t>
        </is>
      </c>
      <c r="B1907" t="n">
        <v>3940.520412434111</v>
      </c>
      <c r="C1907" t="n">
        <v>4278.007547360541</v>
      </c>
    </row>
    <row r="1908">
      <c r="A1908" t="inlineStr">
        <is>
          <t>태안군|육상운송</t>
        </is>
      </c>
      <c r="B1908" t="n">
        <v>1702.042205528684</v>
      </c>
      <c r="C1908" t="n">
        <v>1840.610008293694</v>
      </c>
    </row>
    <row r="1909">
      <c r="A1909" t="inlineStr">
        <is>
          <t>태안군|기타관광쇼핑</t>
        </is>
      </c>
      <c r="B1909" t="n">
        <v>5503.904673566573</v>
      </c>
      <c r="C1909" t="n">
        <v>5757.421412566834</v>
      </c>
    </row>
    <row r="1910">
      <c r="A1910" t="inlineStr">
        <is>
          <t>태안군|대형쇼핑몰</t>
        </is>
      </c>
      <c r="B1910" t="n">
        <v>0</v>
      </c>
      <c r="C1910" t="n">
        <v>0</v>
      </c>
    </row>
    <row r="1911">
      <c r="A1911" t="inlineStr">
        <is>
          <t>태안군|제과음료업</t>
        </is>
      </c>
      <c r="B1911" t="n">
        <v>644.9778377744418</v>
      </c>
      <c r="C1911" t="n">
        <v>717.2166859814243</v>
      </c>
    </row>
    <row r="1912">
      <c r="A1912" t="inlineStr">
        <is>
          <t>태안군|골프장</t>
        </is>
      </c>
      <c r="B1912" t="n">
        <v>1928.121459810086</v>
      </c>
      <c r="C1912" t="n">
        <v>1879.614577866699</v>
      </c>
    </row>
    <row r="1913">
      <c r="A1913" t="inlineStr">
        <is>
          <t>태안군|기타숙박</t>
        </is>
      </c>
      <c r="B1913" t="n">
        <v>313.4232464841569</v>
      </c>
      <c r="C1913" t="n">
        <v>313.2961183737007</v>
      </c>
    </row>
    <row r="1914">
      <c r="A1914" t="inlineStr">
        <is>
          <t>태안군|뷰티</t>
        </is>
      </c>
      <c r="B1914" t="n">
        <v>61.54208898620933</v>
      </c>
      <c r="C1914" t="n">
        <v>61.64148199493714</v>
      </c>
    </row>
    <row r="1915">
      <c r="A1915" t="inlineStr">
        <is>
          <t>태안군|레저용품쇼핑</t>
        </is>
      </c>
      <c r="B1915" t="n">
        <v>101.422688891321</v>
      </c>
      <c r="C1915" t="n">
        <v>99.76654907146394</v>
      </c>
    </row>
    <row r="1916">
      <c r="A1916" t="inlineStr">
        <is>
          <t>태안군|기타레저</t>
        </is>
      </c>
      <c r="B1916" t="n">
        <v>190.1610985310249</v>
      </c>
      <c r="C1916" t="n">
        <v>178.9577940544679</v>
      </c>
    </row>
    <row r="1917">
      <c r="A1917" t="inlineStr">
        <is>
          <t>태안군|문화서비스</t>
        </is>
      </c>
      <c r="B1917" t="n">
        <v>8.469246587072989</v>
      </c>
      <c r="C1917" t="n">
        <v>3.824633815496639</v>
      </c>
    </row>
    <row r="1918">
      <c r="A1918" t="inlineStr">
        <is>
          <t>태안군|여행업</t>
        </is>
      </c>
      <c r="B1918" t="n">
        <v>0</v>
      </c>
      <c r="C1918" t="n">
        <v>0.659934562848121</v>
      </c>
    </row>
    <row r="1919">
      <c r="A1919" t="inlineStr">
        <is>
          <t>태안군|호텔</t>
        </is>
      </c>
      <c r="B1919" t="n">
        <v>5.06918408861303</v>
      </c>
      <c r="C1919" t="n">
        <v>4.492363204090199</v>
      </c>
    </row>
    <row r="1920">
      <c r="A1920" t="inlineStr">
        <is>
          <t>태안군|캠핑장/펜션</t>
        </is>
      </c>
      <c r="B1920" t="n">
        <v>100.6606569582475</v>
      </c>
      <c r="C1920" t="n">
        <v>68.48558515182515</v>
      </c>
    </row>
    <row r="1921">
      <c r="A1921" t="inlineStr">
        <is>
          <t>태안군|렌터카</t>
        </is>
      </c>
      <c r="B1921" t="n">
        <v>1.543045008904158</v>
      </c>
      <c r="C1921" t="n">
        <v>0.0351997920504592</v>
      </c>
    </row>
    <row r="1922">
      <c r="A1922" t="inlineStr">
        <is>
          <t>통영시|일반외식업</t>
        </is>
      </c>
      <c r="B1922" t="n">
        <v>4404.610813846984</v>
      </c>
      <c r="C1922" t="n">
        <v>4947.432483029097</v>
      </c>
    </row>
    <row r="1923">
      <c r="A1923" t="inlineStr">
        <is>
          <t>통영시|육상운송</t>
        </is>
      </c>
      <c r="B1923" t="n">
        <v>2044.31467046909</v>
      </c>
      <c r="C1923" t="n">
        <v>2240.860866781757</v>
      </c>
    </row>
    <row r="1924">
      <c r="A1924" t="inlineStr">
        <is>
          <t>통영시|기타관광쇼핑</t>
        </is>
      </c>
      <c r="B1924" t="n">
        <v>2596.430328886393</v>
      </c>
      <c r="C1924" t="n">
        <v>2623.014161290027</v>
      </c>
    </row>
    <row r="1925">
      <c r="A1925" t="inlineStr">
        <is>
          <t>통영시|대형쇼핑몰</t>
        </is>
      </c>
      <c r="B1925" t="n">
        <v>1292.649571187235</v>
      </c>
      <c r="C1925" t="n">
        <v>1230.701924764435</v>
      </c>
    </row>
    <row r="1926">
      <c r="A1926" t="inlineStr">
        <is>
          <t>통영시|제과음료업</t>
        </is>
      </c>
      <c r="B1926" t="n">
        <v>770.477119454554</v>
      </c>
      <c r="C1926" t="n">
        <v>934.1863471955656</v>
      </c>
    </row>
    <row r="1927">
      <c r="A1927" t="inlineStr">
        <is>
          <t>통영시|골프장</t>
        </is>
      </c>
      <c r="B1927" t="n">
        <v>276.1358420045001</v>
      </c>
      <c r="C1927" t="n">
        <v>288.1414297195856</v>
      </c>
    </row>
    <row r="1928">
      <c r="A1928" t="inlineStr">
        <is>
          <t>통영시|기타숙박</t>
        </is>
      </c>
      <c r="B1928" t="n">
        <v>235.8396325223049</v>
      </c>
      <c r="C1928" t="n">
        <v>244.1215016095738</v>
      </c>
    </row>
    <row r="1929">
      <c r="A1929" t="inlineStr">
        <is>
          <t>통영시|뷰티</t>
        </is>
      </c>
      <c r="B1929" t="n">
        <v>147.5381883572051</v>
      </c>
      <c r="C1929" t="n">
        <v>141.1238565489247</v>
      </c>
    </row>
    <row r="1930">
      <c r="A1930" t="inlineStr">
        <is>
          <t>통영시|레저용품쇼핑</t>
        </is>
      </c>
      <c r="B1930" t="n">
        <v>372.8435173165076</v>
      </c>
      <c r="C1930" t="n">
        <v>448.8474507636368</v>
      </c>
    </row>
    <row r="1931">
      <c r="A1931" t="inlineStr">
        <is>
          <t>통영시|기타레저</t>
        </is>
      </c>
      <c r="B1931" t="n">
        <v>113.5747708659683</v>
      </c>
      <c r="C1931" t="n">
        <v>111.5532878778031</v>
      </c>
    </row>
    <row r="1932">
      <c r="A1932" t="inlineStr">
        <is>
          <t>통영시|문화서비스</t>
        </is>
      </c>
      <c r="B1932" t="n">
        <v>28.83158510141275</v>
      </c>
      <c r="C1932" t="n">
        <v>41.99061208381883</v>
      </c>
    </row>
    <row r="1933">
      <c r="A1933" t="inlineStr">
        <is>
          <t>통영시|여행업</t>
        </is>
      </c>
      <c r="B1933" t="n">
        <v>1.344930879204695</v>
      </c>
      <c r="C1933" t="n">
        <v>0.1721299024478595</v>
      </c>
    </row>
    <row r="1934">
      <c r="A1934" t="inlineStr">
        <is>
          <t>통영시|호텔</t>
        </is>
      </c>
      <c r="B1934" t="n">
        <v>225.984259010648</v>
      </c>
      <c r="C1934" t="n">
        <v>178.9885954106309</v>
      </c>
    </row>
    <row r="1935">
      <c r="A1935" t="inlineStr">
        <is>
          <t>통영시|캠핑장/펜션</t>
        </is>
      </c>
      <c r="B1935" t="n">
        <v>31.87821565828121</v>
      </c>
      <c r="C1935" t="n">
        <v>45.2387913746249</v>
      </c>
    </row>
    <row r="1936">
      <c r="A1936" t="inlineStr">
        <is>
          <t>통영시|렌터카</t>
        </is>
      </c>
      <c r="B1936" t="n">
        <v>1.14496537009562</v>
      </c>
      <c r="C1936" t="n">
        <v>0.9471827167343044</v>
      </c>
    </row>
    <row r="1937">
      <c r="A1937" t="inlineStr">
        <is>
          <t>파주시|일반외식업</t>
        </is>
      </c>
      <c r="B1937" t="n">
        <v>6165.409956810197</v>
      </c>
      <c r="C1937" t="n">
        <v>6299.687432652835</v>
      </c>
    </row>
    <row r="1938">
      <c r="A1938" t="inlineStr">
        <is>
          <t>파주시|육상운송</t>
        </is>
      </c>
      <c r="B1938" t="n">
        <v>2814.616618313323</v>
      </c>
      <c r="C1938" t="n">
        <v>3150.63348723805</v>
      </c>
    </row>
    <row r="1939">
      <c r="A1939" t="inlineStr">
        <is>
          <t>파주시|기타관광쇼핑</t>
        </is>
      </c>
      <c r="B1939" t="n">
        <v>3564.149215422501</v>
      </c>
      <c r="C1939" t="n">
        <v>3600.087662067514</v>
      </c>
    </row>
    <row r="1940">
      <c r="A1940" t="inlineStr">
        <is>
          <t>파주시|대형쇼핑몰</t>
        </is>
      </c>
      <c r="B1940" t="n">
        <v>7145.835444439213</v>
      </c>
      <c r="C1940" t="n">
        <v>6614.407357604847</v>
      </c>
    </row>
    <row r="1941">
      <c r="A1941" t="inlineStr">
        <is>
          <t>파주시|제과음료업</t>
        </is>
      </c>
      <c r="B1941" t="n">
        <v>1391.519931740198</v>
      </c>
      <c r="C1941" t="n">
        <v>1391.939963612675</v>
      </c>
    </row>
    <row r="1942">
      <c r="A1942" t="inlineStr">
        <is>
          <t>파주시|골프장</t>
        </is>
      </c>
      <c r="B1942" t="n">
        <v>1652.45238280134</v>
      </c>
      <c r="C1942" t="n">
        <v>1468.69429058501</v>
      </c>
    </row>
    <row r="1943">
      <c r="A1943" t="inlineStr">
        <is>
          <t>파주시|기타숙박</t>
        </is>
      </c>
      <c r="B1943" t="n">
        <v>101.4274948250482</v>
      </c>
      <c r="C1943" t="n">
        <v>87.97288506986078</v>
      </c>
    </row>
    <row r="1944">
      <c r="A1944" t="inlineStr">
        <is>
          <t>파주시|뷰티</t>
        </is>
      </c>
      <c r="B1944" t="n">
        <v>319.0198955918813</v>
      </c>
      <c r="C1944" t="n">
        <v>390.7225647174699</v>
      </c>
    </row>
    <row r="1945">
      <c r="A1945" t="inlineStr">
        <is>
          <t>파주시|레저용품쇼핑</t>
        </is>
      </c>
      <c r="B1945" t="n">
        <v>239.471629696583</v>
      </c>
      <c r="C1945" t="n">
        <v>230.8740727668045</v>
      </c>
    </row>
    <row r="1946">
      <c r="A1946" t="inlineStr">
        <is>
          <t>파주시|기타레저</t>
        </is>
      </c>
      <c r="B1946" t="n">
        <v>314.6224344376283</v>
      </c>
      <c r="C1946" t="n">
        <v>314.8319783944939</v>
      </c>
    </row>
    <row r="1947">
      <c r="A1947" t="inlineStr">
        <is>
          <t>파주시|문화서비스</t>
        </is>
      </c>
      <c r="B1947" t="n">
        <v>104.1677581102467</v>
      </c>
      <c r="C1947" t="n">
        <v>89.24525357835908</v>
      </c>
    </row>
    <row r="1948">
      <c r="A1948" t="inlineStr">
        <is>
          <t>파주시|여행업</t>
        </is>
      </c>
      <c r="B1948" t="n">
        <v>17.27739358472949</v>
      </c>
      <c r="C1948" t="n">
        <v>10.39409735402264</v>
      </c>
    </row>
    <row r="1949">
      <c r="A1949" t="inlineStr">
        <is>
          <t>파주시|호텔</t>
        </is>
      </c>
      <c r="B1949" t="n">
        <v>7.541024805814334</v>
      </c>
      <c r="C1949" t="n">
        <v>5.790614789780315</v>
      </c>
    </row>
    <row r="1950">
      <c r="A1950" t="inlineStr">
        <is>
          <t>파주시|캠핑장/펜션</t>
        </is>
      </c>
      <c r="B1950" t="n">
        <v>11.06594951939819</v>
      </c>
      <c r="C1950" t="n">
        <v>7.373939946754585</v>
      </c>
    </row>
    <row r="1951">
      <c r="A1951" t="inlineStr">
        <is>
          <t>파주시|렌터카</t>
        </is>
      </c>
      <c r="B1951" t="n">
        <v>1.172236172576747</v>
      </c>
      <c r="C1951" t="n">
        <v>0.5283592435591455</v>
      </c>
    </row>
    <row r="1952">
      <c r="A1952" t="inlineStr">
        <is>
          <t>평창군|일반외식업</t>
        </is>
      </c>
      <c r="B1952" t="n">
        <v>5815.881969333649</v>
      </c>
      <c r="C1952" t="n">
        <v>6132.907962950159</v>
      </c>
    </row>
    <row r="1953">
      <c r="A1953" t="inlineStr">
        <is>
          <t>평창군|육상운송</t>
        </is>
      </c>
      <c r="B1953" t="n">
        <v>2124.813409984578</v>
      </c>
      <c r="C1953" t="n">
        <v>2396.349988351369</v>
      </c>
    </row>
    <row r="1954">
      <c r="A1954" t="inlineStr">
        <is>
          <t>평창군|기타관광쇼핑</t>
        </is>
      </c>
      <c r="B1954" t="n">
        <v>3467.869525368187</v>
      </c>
      <c r="C1954" t="n">
        <v>3466.623688450016</v>
      </c>
    </row>
    <row r="1955">
      <c r="A1955" t="inlineStr">
        <is>
          <t>평창군|대형쇼핑몰</t>
        </is>
      </c>
      <c r="B1955" t="n">
        <v>2.211336200581081</v>
      </c>
      <c r="C1955" t="n">
        <v>2.22199862416675</v>
      </c>
    </row>
    <row r="1956">
      <c r="A1956" t="inlineStr">
        <is>
          <t>평창군|제과음료업</t>
        </is>
      </c>
      <c r="B1956" t="n">
        <v>482.7078265226184</v>
      </c>
      <c r="C1956" t="n">
        <v>528.0677006769746</v>
      </c>
    </row>
    <row r="1957">
      <c r="A1957" t="inlineStr">
        <is>
          <t>평창군|골프장</t>
        </is>
      </c>
      <c r="B1957" t="n">
        <v>878.7663737453092</v>
      </c>
      <c r="C1957" t="n">
        <v>840.9289489346517</v>
      </c>
    </row>
    <row r="1958">
      <c r="A1958" t="inlineStr">
        <is>
          <t>평창군|기타숙박</t>
        </is>
      </c>
      <c r="B1958" t="n">
        <v>128.0389571568953</v>
      </c>
      <c r="C1958" t="n">
        <v>130.5096058260589</v>
      </c>
    </row>
    <row r="1959">
      <c r="A1959" t="inlineStr">
        <is>
          <t>평창군|뷰티</t>
        </is>
      </c>
      <c r="B1959" t="n">
        <v>56.19345884638041</v>
      </c>
      <c r="C1959" t="n">
        <v>53.5389371049229</v>
      </c>
    </row>
    <row r="1960">
      <c r="A1960" t="inlineStr">
        <is>
          <t>평창군|레저용품쇼핑</t>
        </is>
      </c>
      <c r="B1960" t="n">
        <v>213.5705502250075</v>
      </c>
      <c r="C1960" t="n">
        <v>181.1565681820663</v>
      </c>
    </row>
    <row r="1961">
      <c r="A1961" t="inlineStr">
        <is>
          <t>평창군|기타레저</t>
        </is>
      </c>
      <c r="B1961" t="n">
        <v>349.4636546558369</v>
      </c>
      <c r="C1961" t="n">
        <v>443.4217137087169</v>
      </c>
    </row>
    <row r="1962">
      <c r="A1962" t="inlineStr">
        <is>
          <t>평창군|문화서비스</t>
        </is>
      </c>
      <c r="B1962" t="n">
        <v>5.812428674307187</v>
      </c>
      <c r="C1962" t="n">
        <v>10.50771699605961</v>
      </c>
    </row>
    <row r="1963">
      <c r="A1963" t="inlineStr">
        <is>
          <t>평창군|여행업</t>
        </is>
      </c>
      <c r="B1963" t="n">
        <v>0.5384293393104644</v>
      </c>
      <c r="C1963" t="n">
        <v>0.3452699998705237</v>
      </c>
    </row>
    <row r="1964">
      <c r="A1964" t="inlineStr">
        <is>
          <t>평창군|호텔</t>
        </is>
      </c>
      <c r="B1964" t="n">
        <v>4959.306691891674</v>
      </c>
      <c r="C1964" t="n">
        <v>4335.982406124007</v>
      </c>
    </row>
    <row r="1965">
      <c r="A1965" t="inlineStr">
        <is>
          <t>평창군|캠핑장/펜션</t>
        </is>
      </c>
      <c r="B1965" t="n">
        <v>38.43219468213875</v>
      </c>
      <c r="C1965" t="n">
        <v>37.75425898584215</v>
      </c>
    </row>
    <row r="1966">
      <c r="A1966" t="inlineStr">
        <is>
          <t>평창군|렌터카</t>
        </is>
      </c>
      <c r="B1966" t="n">
        <v>4.009964650498672</v>
      </c>
      <c r="C1966" t="n">
        <v>6.015314247744257</v>
      </c>
    </row>
    <row r="1967">
      <c r="A1967" t="inlineStr">
        <is>
          <t>평택시|일반외식업</t>
        </is>
      </c>
      <c r="B1967" t="n">
        <v>7321.066870979999</v>
      </c>
      <c r="C1967" t="n">
        <v>6413.01554179397</v>
      </c>
    </row>
    <row r="1968">
      <c r="A1968" t="inlineStr">
        <is>
          <t>평택시|육상운송</t>
        </is>
      </c>
      <c r="B1968" t="n">
        <v>6217.650692402395</v>
      </c>
      <c r="C1968" t="n">
        <v>7914.334178049453</v>
      </c>
    </row>
    <row r="1969">
      <c r="A1969" t="inlineStr">
        <is>
          <t>평택시|기타관광쇼핑</t>
        </is>
      </c>
      <c r="B1969" t="n">
        <v>6288.135752607355</v>
      </c>
      <c r="C1969" t="n">
        <v>4615.037754283416</v>
      </c>
    </row>
    <row r="1970">
      <c r="A1970" t="inlineStr">
        <is>
          <t>평택시|대형쇼핑몰</t>
        </is>
      </c>
      <c r="B1970" t="n">
        <v>1473.797356496781</v>
      </c>
      <c r="C1970" t="n">
        <v>1089.862537980641</v>
      </c>
    </row>
    <row r="1971">
      <c r="A1971" t="inlineStr">
        <is>
          <t>평택시|제과음료업</t>
        </is>
      </c>
      <c r="B1971" t="n">
        <v>940.90858703975</v>
      </c>
      <c r="C1971" t="n">
        <v>898.6175362645369</v>
      </c>
    </row>
    <row r="1972">
      <c r="A1972" t="inlineStr">
        <is>
          <t>평택시|골프장</t>
        </is>
      </c>
      <c r="B1972" t="n">
        <v>283.5081797365869</v>
      </c>
      <c r="C1972" t="n">
        <v>183.9648525098281</v>
      </c>
    </row>
    <row r="1973">
      <c r="A1973" t="inlineStr">
        <is>
          <t>평택시|기타숙박</t>
        </is>
      </c>
      <c r="B1973" t="n">
        <v>251.4298022949978</v>
      </c>
      <c r="C1973" t="n">
        <v>177.9491980636454</v>
      </c>
    </row>
    <row r="1974">
      <c r="A1974" t="inlineStr">
        <is>
          <t>평택시|뷰티</t>
        </is>
      </c>
      <c r="B1974" t="n">
        <v>426.7751153529052</v>
      </c>
      <c r="C1974" t="n">
        <v>378.6371924963099</v>
      </c>
    </row>
    <row r="1975">
      <c r="A1975" t="inlineStr">
        <is>
          <t>평택시|레저용품쇼핑</t>
        </is>
      </c>
      <c r="B1975" t="n">
        <v>192.8838750305822</v>
      </c>
      <c r="C1975" t="n">
        <v>146.1077871104813</v>
      </c>
    </row>
    <row r="1976">
      <c r="A1976" t="inlineStr">
        <is>
          <t>평택시|기타레저</t>
        </is>
      </c>
      <c r="B1976" t="n">
        <v>336.1317180142915</v>
      </c>
      <c r="C1976" t="n">
        <v>265.4774663991089</v>
      </c>
    </row>
    <row r="1977">
      <c r="A1977" t="inlineStr">
        <is>
          <t>평택시|문화서비스</t>
        </is>
      </c>
      <c r="B1977" t="n">
        <v>67.69360966420302</v>
      </c>
      <c r="C1977" t="n">
        <v>39.04720443533868</v>
      </c>
    </row>
    <row r="1978">
      <c r="A1978" t="inlineStr">
        <is>
          <t>평택시|여행업</t>
        </is>
      </c>
      <c r="B1978" t="n">
        <v>2.738985379507868</v>
      </c>
      <c r="C1978" t="n">
        <v>23.89050731397119</v>
      </c>
    </row>
    <row r="1979">
      <c r="A1979" t="inlineStr">
        <is>
          <t>평택시|호텔</t>
        </is>
      </c>
      <c r="B1979" t="n">
        <v>0.3970191049494151</v>
      </c>
      <c r="C1979" t="n">
        <v>33.98556683013521</v>
      </c>
    </row>
    <row r="1980">
      <c r="A1980" t="inlineStr">
        <is>
          <t>평택시|캠핑장/펜션</t>
        </is>
      </c>
      <c r="B1980" t="n">
        <v>10.69583210363164</v>
      </c>
      <c r="C1980" t="n">
        <v>7.366770334777106</v>
      </c>
    </row>
    <row r="1981">
      <c r="A1981" t="inlineStr">
        <is>
          <t>평택시|렌터카</t>
        </is>
      </c>
      <c r="B1981" t="n">
        <v>2.478179384813846</v>
      </c>
      <c r="C1981" t="n">
        <v>4.518064361261957</v>
      </c>
    </row>
    <row r="1982">
      <c r="A1982" t="inlineStr">
        <is>
          <t>포천시|일반외식업</t>
        </is>
      </c>
      <c r="B1982" t="n">
        <v>6293.211354523932</v>
      </c>
      <c r="C1982" t="n">
        <v>6255.185149417212</v>
      </c>
    </row>
    <row r="1983">
      <c r="A1983" t="inlineStr">
        <is>
          <t>포천시|육상운송</t>
        </is>
      </c>
      <c r="B1983" t="n">
        <v>6734.126928140094</v>
      </c>
      <c r="C1983" t="n">
        <v>7716.714121553296</v>
      </c>
    </row>
    <row r="1984">
      <c r="A1984" t="inlineStr">
        <is>
          <t>포천시|기타관광쇼핑</t>
        </is>
      </c>
      <c r="B1984" t="n">
        <v>4489.957955531491</v>
      </c>
      <c r="C1984" t="n">
        <v>4338.481237507961</v>
      </c>
    </row>
    <row r="1985">
      <c r="A1985" t="inlineStr">
        <is>
          <t>포천시|대형쇼핑몰</t>
        </is>
      </c>
      <c r="B1985" t="n">
        <v>593.9084513802427</v>
      </c>
      <c r="C1985" t="n">
        <v>343.2932419847197</v>
      </c>
    </row>
    <row r="1986">
      <c r="A1986" t="inlineStr">
        <is>
          <t>포천시|제과음료업</t>
        </is>
      </c>
      <c r="B1986" t="n">
        <v>968.9479211499817</v>
      </c>
      <c r="C1986" t="n">
        <v>965.7017383080348</v>
      </c>
    </row>
    <row r="1987">
      <c r="A1987" t="inlineStr">
        <is>
          <t>포천시|골프장</t>
        </is>
      </c>
      <c r="B1987" t="n">
        <v>4815.417972343525</v>
      </c>
      <c r="C1987" t="n">
        <v>4402.837351956935</v>
      </c>
    </row>
    <row r="1988">
      <c r="A1988" t="inlineStr">
        <is>
          <t>포천시|기타숙박</t>
        </is>
      </c>
      <c r="B1988" t="n">
        <v>190.2384530140851</v>
      </c>
      <c r="C1988" t="n">
        <v>136.3147489767</v>
      </c>
    </row>
    <row r="1989">
      <c r="A1989" t="inlineStr">
        <is>
          <t>포천시|뷰티</t>
        </is>
      </c>
      <c r="B1989" t="n">
        <v>147.0070835061649</v>
      </c>
      <c r="C1989" t="n">
        <v>159.3337283333468</v>
      </c>
    </row>
    <row r="1990">
      <c r="A1990" t="inlineStr">
        <is>
          <t>포천시|레저용품쇼핑</t>
        </is>
      </c>
      <c r="B1990" t="n">
        <v>428.8389721366525</v>
      </c>
      <c r="C1990" t="n">
        <v>384.4634509453702</v>
      </c>
    </row>
    <row r="1991">
      <c r="A1991" t="inlineStr">
        <is>
          <t>포천시|기타레저</t>
        </is>
      </c>
      <c r="B1991" t="n">
        <v>227.7131977559538</v>
      </c>
      <c r="C1991" t="n">
        <v>288.5105011970007</v>
      </c>
    </row>
    <row r="1992">
      <c r="A1992" t="inlineStr">
        <is>
          <t>포천시|문화서비스</t>
        </is>
      </c>
      <c r="B1992" t="n">
        <v>70.06749323709322</v>
      </c>
      <c r="C1992" t="n">
        <v>43.34246816028563</v>
      </c>
    </row>
    <row r="1993">
      <c r="A1993" t="inlineStr">
        <is>
          <t>포천시|여행업</t>
        </is>
      </c>
      <c r="B1993" t="n">
        <v>0.124045871742876</v>
      </c>
      <c r="C1993" t="n">
        <v>0.962122168972293</v>
      </c>
    </row>
    <row r="1994">
      <c r="A1994" t="inlineStr">
        <is>
          <t>포천시|호텔</t>
        </is>
      </c>
      <c r="B1994" t="n">
        <v>0</v>
      </c>
      <c r="C1994" t="n">
        <v>0</v>
      </c>
    </row>
    <row r="1995">
      <c r="A1995" t="inlineStr">
        <is>
          <t>포천시|캠핑장/펜션</t>
        </is>
      </c>
      <c r="B1995" t="n">
        <v>30.3786237425901</v>
      </c>
      <c r="C1995" t="n">
        <v>31.77625250214994</v>
      </c>
    </row>
    <row r="1996">
      <c r="A1996" t="inlineStr">
        <is>
          <t>포천시|렌터카</t>
        </is>
      </c>
      <c r="B1996" t="n">
        <v>1.355375432687437</v>
      </c>
      <c r="C1996" t="n">
        <v>1.115060365681784</v>
      </c>
    </row>
    <row r="1997">
      <c r="A1997" t="inlineStr">
        <is>
          <t>하남시|일반외식업</t>
        </is>
      </c>
      <c r="B1997" t="n">
        <v>4576.847325149227</v>
      </c>
      <c r="C1997" t="n">
        <v>4604.94919050456</v>
      </c>
    </row>
    <row r="1998">
      <c r="A1998" t="inlineStr">
        <is>
          <t>하남시|육상운송</t>
        </is>
      </c>
      <c r="B1998" t="n">
        <v>4031.564413615547</v>
      </c>
      <c r="C1998" t="n">
        <v>4464.645106523027</v>
      </c>
    </row>
    <row r="1999">
      <c r="A1999" t="inlineStr">
        <is>
          <t>하남시|기타관광쇼핑</t>
        </is>
      </c>
      <c r="B1999" t="n">
        <v>3094.014051071056</v>
      </c>
      <c r="C1999" t="n">
        <v>2908.302805942475</v>
      </c>
    </row>
    <row r="2000">
      <c r="A2000" t="inlineStr">
        <is>
          <t>하남시|대형쇼핑몰</t>
        </is>
      </c>
      <c r="B2000" t="n">
        <v>10432.21012939056</v>
      </c>
      <c r="C2000" t="n">
        <v>10526.0653591796</v>
      </c>
    </row>
    <row r="2001">
      <c r="A2001" t="inlineStr">
        <is>
          <t>하남시|제과음료업</t>
        </is>
      </c>
      <c r="B2001" t="n">
        <v>768.1343423222893</v>
      </c>
      <c r="C2001" t="n">
        <v>732.4313765904711</v>
      </c>
    </row>
    <row r="2002">
      <c r="A2002" t="inlineStr">
        <is>
          <t>하남시|골프장</t>
        </is>
      </c>
      <c r="B2002" t="n">
        <v>405.4356192440504</v>
      </c>
      <c r="C2002" t="n">
        <v>367.6535711439753</v>
      </c>
    </row>
    <row r="2003">
      <c r="A2003" t="inlineStr">
        <is>
          <t>하남시|기타숙박</t>
        </is>
      </c>
      <c r="B2003" t="n">
        <v>37.47604170546687</v>
      </c>
      <c r="C2003" t="n">
        <v>26.55909041986627</v>
      </c>
    </row>
    <row r="2004">
      <c r="A2004" t="inlineStr">
        <is>
          <t>하남시|뷰티</t>
        </is>
      </c>
      <c r="B2004" t="n">
        <v>494.9564357990118</v>
      </c>
      <c r="C2004" t="n">
        <v>461.0747157250904</v>
      </c>
    </row>
    <row r="2005">
      <c r="A2005" t="inlineStr">
        <is>
          <t>하남시|레저용품쇼핑</t>
        </is>
      </c>
      <c r="B2005" t="n">
        <v>537.8522264955546</v>
      </c>
      <c r="C2005" t="n">
        <v>492.9664540911488</v>
      </c>
    </row>
    <row r="2006">
      <c r="A2006" t="inlineStr">
        <is>
          <t>하남시|기타레저</t>
        </is>
      </c>
      <c r="B2006" t="n">
        <v>219.1155853070532</v>
      </c>
      <c r="C2006" t="n">
        <v>221.0641524447184</v>
      </c>
    </row>
    <row r="2007">
      <c r="A2007" t="inlineStr">
        <is>
          <t>하남시|문화서비스</t>
        </is>
      </c>
      <c r="B2007" t="n">
        <v>155.2093460813943</v>
      </c>
      <c r="C2007" t="n">
        <v>113.4436210185401</v>
      </c>
    </row>
    <row r="2008">
      <c r="A2008" t="inlineStr">
        <is>
          <t>하남시|여행업</t>
        </is>
      </c>
      <c r="B2008" t="n">
        <v>2.679867484210525</v>
      </c>
      <c r="C2008" t="n">
        <v>9.147230775237428</v>
      </c>
    </row>
    <row r="2009">
      <c r="A2009" t="inlineStr">
        <is>
          <t>하남시|호텔</t>
        </is>
      </c>
      <c r="B2009" t="n">
        <v>0</v>
      </c>
      <c r="C2009" t="n">
        <v>0</v>
      </c>
    </row>
    <row r="2010">
      <c r="A2010" t="inlineStr">
        <is>
          <t>하남시|캠핑장/펜션</t>
        </is>
      </c>
      <c r="B2010" t="n">
        <v>2.052545403707583</v>
      </c>
      <c r="C2010" t="n">
        <v>1.311493849386226</v>
      </c>
    </row>
    <row r="2011">
      <c r="A2011" t="inlineStr">
        <is>
          <t>하남시|렌터카</t>
        </is>
      </c>
      <c r="B2011" t="n">
        <v>1.157711091507506</v>
      </c>
      <c r="C2011" t="n">
        <v>2.096855861849648</v>
      </c>
    </row>
    <row r="2012">
      <c r="A2012" t="inlineStr">
        <is>
          <t>하동군|일반외식업</t>
        </is>
      </c>
      <c r="B2012" t="n">
        <v>3000.734849219147</v>
      </c>
      <c r="C2012" t="n">
        <v>2928.904226631947</v>
      </c>
    </row>
    <row r="2013">
      <c r="A2013" t="inlineStr">
        <is>
          <t>하동군|육상운송</t>
        </is>
      </c>
      <c r="B2013" t="n">
        <v>4769.902609990571</v>
      </c>
      <c r="C2013" t="n">
        <v>5946.40386128834</v>
      </c>
    </row>
    <row r="2014">
      <c r="A2014" t="inlineStr">
        <is>
          <t>하동군|기타관광쇼핑</t>
        </is>
      </c>
      <c r="B2014" t="n">
        <v>2813.248617315933</v>
      </c>
      <c r="C2014" t="n">
        <v>2959.931483950719</v>
      </c>
    </row>
    <row r="2015">
      <c r="A2015" t="inlineStr">
        <is>
          <t>하동군|대형쇼핑몰</t>
        </is>
      </c>
      <c r="B2015" t="n">
        <v>0</v>
      </c>
      <c r="C2015" t="n">
        <v>0.0183366373237251</v>
      </c>
    </row>
    <row r="2016">
      <c r="A2016" t="inlineStr">
        <is>
          <t>하동군|제과음료업</t>
        </is>
      </c>
      <c r="B2016" t="n">
        <v>418.3906159589498</v>
      </c>
      <c r="C2016" t="n">
        <v>557.8125465940437</v>
      </c>
    </row>
    <row r="2017">
      <c r="A2017" t="inlineStr">
        <is>
          <t>하동군|골프장</t>
        </is>
      </c>
      <c r="B2017" t="n">
        <v>79.28404428113646</v>
      </c>
      <c r="C2017" t="n">
        <v>54.41962042419865</v>
      </c>
    </row>
    <row r="2018">
      <c r="A2018" t="inlineStr">
        <is>
          <t>하동군|기타숙박</t>
        </is>
      </c>
      <c r="B2018" t="n">
        <v>101.6843706033878</v>
      </c>
      <c r="C2018" t="n">
        <v>93.29977420005494</v>
      </c>
    </row>
    <row r="2019">
      <c r="A2019" t="inlineStr">
        <is>
          <t>하동군|뷰티</t>
        </is>
      </c>
      <c r="B2019" t="n">
        <v>38.02069106299987</v>
      </c>
      <c r="C2019" t="n">
        <v>43.78270380940862</v>
      </c>
    </row>
    <row r="2020">
      <c r="A2020" t="inlineStr">
        <is>
          <t>하동군|레저용품쇼핑</t>
        </is>
      </c>
      <c r="B2020" t="n">
        <v>35.67736098995186</v>
      </c>
      <c r="C2020" t="n">
        <v>40.44339841234356</v>
      </c>
    </row>
    <row r="2021">
      <c r="A2021" t="inlineStr">
        <is>
          <t>하동군|기타레저</t>
        </is>
      </c>
      <c r="B2021" t="n">
        <v>259.5978320571226</v>
      </c>
      <c r="C2021" t="n">
        <v>249.0635812712179</v>
      </c>
    </row>
    <row r="2022">
      <c r="A2022" t="inlineStr">
        <is>
          <t>하동군|문화서비스</t>
        </is>
      </c>
      <c r="B2022" t="n">
        <v>16.98065270324648</v>
      </c>
      <c r="C2022" t="n">
        <v>19.62668458594484</v>
      </c>
    </row>
    <row r="2023">
      <c r="A2023" t="inlineStr">
        <is>
          <t>하동군|여행업</t>
        </is>
      </c>
      <c r="B2023" t="n">
        <v>0</v>
      </c>
      <c r="C2023" t="n">
        <v>1.87441181531413</v>
      </c>
    </row>
    <row r="2024">
      <c r="A2024" t="inlineStr">
        <is>
          <t>하동군|호텔</t>
        </is>
      </c>
      <c r="B2024" t="n">
        <v>0</v>
      </c>
      <c r="C2024" t="n">
        <v>0</v>
      </c>
    </row>
    <row r="2025">
      <c r="A2025" t="inlineStr">
        <is>
          <t>하동군|캠핑장/펜션</t>
        </is>
      </c>
      <c r="B2025" t="n">
        <v>16.79744522867524</v>
      </c>
      <c r="C2025" t="n">
        <v>15.21737157454482</v>
      </c>
    </row>
    <row r="2026">
      <c r="A2026" t="inlineStr">
        <is>
          <t>하동군|렌터카</t>
        </is>
      </c>
      <c r="B2026" t="n">
        <v>0</v>
      </c>
      <c r="C2026" t="n">
        <v>0</v>
      </c>
    </row>
    <row r="2027">
      <c r="A2027" t="inlineStr">
        <is>
          <t>함안군|일반외식업</t>
        </is>
      </c>
      <c r="B2027" t="n">
        <v>3466.855479219116</v>
      </c>
      <c r="C2027" t="n">
        <v>4029.355948982118</v>
      </c>
    </row>
    <row r="2028">
      <c r="A2028" t="inlineStr">
        <is>
          <t>함안군|육상운송</t>
        </is>
      </c>
      <c r="B2028" t="n">
        <v>13436.7539640617</v>
      </c>
      <c r="C2028" t="n">
        <v>16919.16831870103</v>
      </c>
    </row>
    <row r="2029">
      <c r="A2029" t="inlineStr">
        <is>
          <t>함안군|기타관광쇼핑</t>
        </is>
      </c>
      <c r="B2029" t="n">
        <v>2806.603967874499</v>
      </c>
      <c r="C2029" t="n">
        <v>2634.48312373546</v>
      </c>
    </row>
    <row r="2030">
      <c r="A2030" t="inlineStr">
        <is>
          <t>함안군|대형쇼핑몰</t>
        </is>
      </c>
      <c r="B2030" t="n">
        <v>342.5030293685944</v>
      </c>
      <c r="C2030" t="n">
        <v>3.441972133560919</v>
      </c>
    </row>
    <row r="2031">
      <c r="A2031" t="inlineStr">
        <is>
          <t>함안군|제과음료업</t>
        </is>
      </c>
      <c r="B2031" t="n">
        <v>365.8092686155187</v>
      </c>
      <c r="C2031" t="n">
        <v>375.8554221171043</v>
      </c>
    </row>
    <row r="2032">
      <c r="A2032" t="inlineStr">
        <is>
          <t>함안군|골프장</t>
        </is>
      </c>
      <c r="B2032" t="n">
        <v>738.5298670417499</v>
      </c>
      <c r="C2032" t="n">
        <v>706.0510382940289</v>
      </c>
    </row>
    <row r="2033">
      <c r="A2033" t="inlineStr">
        <is>
          <t>함안군|기타숙박</t>
        </is>
      </c>
      <c r="B2033" t="n">
        <v>69.56888619982756</v>
      </c>
      <c r="C2033" t="n">
        <v>68.41157214988991</v>
      </c>
    </row>
    <row r="2034">
      <c r="A2034" t="inlineStr">
        <is>
          <t>함안군|뷰티</t>
        </is>
      </c>
      <c r="B2034" t="n">
        <v>132.6263693386152</v>
      </c>
      <c r="C2034" t="n">
        <v>137.3826672892093</v>
      </c>
    </row>
    <row r="2035">
      <c r="A2035" t="inlineStr">
        <is>
          <t>함안군|레저용품쇼핑</t>
        </is>
      </c>
      <c r="B2035" t="n">
        <v>41.05051879154772</v>
      </c>
      <c r="C2035" t="n">
        <v>31.07138574428295</v>
      </c>
    </row>
    <row r="2036">
      <c r="A2036" t="inlineStr">
        <is>
          <t>함안군|기타레저</t>
        </is>
      </c>
      <c r="B2036" t="n">
        <v>48.04005278921773</v>
      </c>
      <c r="C2036" t="n">
        <v>43.9115836312098</v>
      </c>
    </row>
    <row r="2037">
      <c r="A2037" t="inlineStr">
        <is>
          <t>함안군|문화서비스</t>
        </is>
      </c>
      <c r="B2037" t="n">
        <v>1.74345241706599</v>
      </c>
      <c r="C2037" t="n">
        <v>1.849130353803251</v>
      </c>
    </row>
    <row r="2038">
      <c r="A2038" t="inlineStr">
        <is>
          <t>함안군|여행업</t>
        </is>
      </c>
      <c r="B2038" t="n">
        <v>0.9864581518541627</v>
      </c>
      <c r="C2038" t="n">
        <v>0.3615340063938195</v>
      </c>
    </row>
    <row r="2039">
      <c r="A2039" t="inlineStr">
        <is>
          <t>함안군|호텔</t>
        </is>
      </c>
      <c r="B2039" t="n">
        <v>0</v>
      </c>
      <c r="C2039" t="n">
        <v>0</v>
      </c>
    </row>
    <row r="2040">
      <c r="A2040" t="inlineStr">
        <is>
          <t>함안군|캠핑장/펜션</t>
        </is>
      </c>
      <c r="B2040" t="n">
        <v>0.08557931490905769</v>
      </c>
      <c r="C2040" t="n">
        <v>0.3045101175942297</v>
      </c>
    </row>
    <row r="2041">
      <c r="A2041" t="inlineStr">
        <is>
          <t>함안군|렌터카</t>
        </is>
      </c>
      <c r="B2041" t="n">
        <v>0.1134099864241984</v>
      </c>
      <c r="C2041" t="n">
        <v>0</v>
      </c>
    </row>
    <row r="2042">
      <c r="A2042" t="inlineStr">
        <is>
          <t>함양군|일반외식업</t>
        </is>
      </c>
      <c r="B2042" t="n">
        <v>2235.075742486119</v>
      </c>
      <c r="C2042" t="n">
        <v>1991.690791131382</v>
      </c>
    </row>
    <row r="2043">
      <c r="A2043" t="inlineStr">
        <is>
          <t>함양군|육상운송</t>
        </is>
      </c>
      <c r="B2043" t="n">
        <v>5463.813990781749</v>
      </c>
      <c r="C2043" t="n">
        <v>3700.021390258006</v>
      </c>
    </row>
    <row r="2044">
      <c r="A2044" t="inlineStr">
        <is>
          <t>함양군|기타관광쇼핑</t>
        </is>
      </c>
      <c r="B2044" t="n">
        <v>2392.141016646389</v>
      </c>
      <c r="C2044" t="n">
        <v>2107.014916985859</v>
      </c>
    </row>
    <row r="2045">
      <c r="A2045" t="inlineStr">
        <is>
          <t>함양군|대형쇼핑몰</t>
        </is>
      </c>
      <c r="B2045" t="n">
        <v>0</v>
      </c>
      <c r="C2045" t="n">
        <v>0</v>
      </c>
    </row>
    <row r="2046">
      <c r="A2046" t="inlineStr">
        <is>
          <t>함양군|제과음료업</t>
        </is>
      </c>
      <c r="B2046" t="n">
        <v>266.7441831944337</v>
      </c>
      <c r="C2046" t="n">
        <v>245.986516886521</v>
      </c>
    </row>
    <row r="2047">
      <c r="A2047" t="inlineStr">
        <is>
          <t>함양군|골프장</t>
        </is>
      </c>
      <c r="B2047" t="n">
        <v>400.8902771099572</v>
      </c>
      <c r="C2047" t="n">
        <v>316.0753227119222</v>
      </c>
    </row>
    <row r="2048">
      <c r="A2048" t="inlineStr">
        <is>
          <t>함양군|기타숙박</t>
        </is>
      </c>
      <c r="B2048" t="n">
        <v>107.7500880677409</v>
      </c>
      <c r="C2048" t="n">
        <v>64.50685485259756</v>
      </c>
    </row>
    <row r="2049">
      <c r="A2049" t="inlineStr">
        <is>
          <t>함양군|뷰티</t>
        </is>
      </c>
      <c r="B2049" t="n">
        <v>41.84644961193104</v>
      </c>
      <c r="C2049" t="n">
        <v>35.66426721145358</v>
      </c>
    </row>
    <row r="2050">
      <c r="A2050" t="inlineStr">
        <is>
          <t>함양군|레저용품쇼핑</t>
        </is>
      </c>
      <c r="B2050" t="n">
        <v>32.12199486014251</v>
      </c>
      <c r="C2050" t="n">
        <v>26.13236944238498</v>
      </c>
    </row>
    <row r="2051">
      <c r="A2051" t="inlineStr">
        <is>
          <t>함양군|기타레저</t>
        </is>
      </c>
      <c r="B2051" t="n">
        <v>27.100547775005</v>
      </c>
      <c r="C2051" t="n">
        <v>20.57543419504652</v>
      </c>
    </row>
    <row r="2052">
      <c r="A2052" t="inlineStr">
        <is>
          <t>함양군|문화서비스</t>
        </is>
      </c>
      <c r="B2052" t="n">
        <v>1.520516506199419</v>
      </c>
      <c r="C2052" t="n">
        <v>8.330055306506083</v>
      </c>
    </row>
    <row r="2053">
      <c r="A2053" t="inlineStr">
        <is>
          <t>함양군|여행업</t>
        </is>
      </c>
      <c r="B2053" t="n">
        <v>0</v>
      </c>
      <c r="C2053" t="n">
        <v>0</v>
      </c>
    </row>
    <row r="2054">
      <c r="A2054" t="inlineStr">
        <is>
          <t>함양군|호텔</t>
        </is>
      </c>
      <c r="B2054" t="n">
        <v>7.815932712439902</v>
      </c>
      <c r="C2054" t="n">
        <v>7.447616527055957</v>
      </c>
    </row>
    <row r="2055">
      <c r="A2055" t="inlineStr">
        <is>
          <t>함양군|캠핑장/펜션</t>
        </is>
      </c>
      <c r="B2055" t="n">
        <v>55.80513368323609</v>
      </c>
      <c r="C2055" t="n">
        <v>44.74207518131869</v>
      </c>
    </row>
    <row r="2056">
      <c r="A2056" t="inlineStr">
        <is>
          <t>함양군|렌터카</t>
        </is>
      </c>
      <c r="B2056" t="n">
        <v>3.404299228175587</v>
      </c>
      <c r="C2056" t="n">
        <v>0.8273316740777263</v>
      </c>
    </row>
    <row r="2057">
      <c r="A2057" t="inlineStr">
        <is>
          <t>함평군|일반외식업</t>
        </is>
      </c>
      <c r="B2057" t="n">
        <v>2932.69176978129</v>
      </c>
      <c r="C2057" t="n">
        <v>3063.550063896704</v>
      </c>
    </row>
    <row r="2058">
      <c r="A2058" t="inlineStr">
        <is>
          <t>함평군|육상운송</t>
        </is>
      </c>
      <c r="B2058" t="n">
        <v>14235.11695286368</v>
      </c>
      <c r="C2058" t="n">
        <v>13298.98466656353</v>
      </c>
    </row>
    <row r="2059">
      <c r="A2059" t="inlineStr">
        <is>
          <t>함평군|기타관광쇼핑</t>
        </is>
      </c>
      <c r="B2059" t="n">
        <v>3212.652427720021</v>
      </c>
      <c r="C2059" t="n">
        <v>3375.656153441218</v>
      </c>
    </row>
    <row r="2060">
      <c r="A2060" t="inlineStr">
        <is>
          <t>함평군|대형쇼핑몰</t>
        </is>
      </c>
      <c r="B2060" t="n">
        <v>402.8392895011078</v>
      </c>
      <c r="C2060" t="n">
        <v>473.1483185937509</v>
      </c>
    </row>
    <row r="2061">
      <c r="A2061" t="inlineStr">
        <is>
          <t>함평군|제과음료업</t>
        </is>
      </c>
      <c r="B2061" t="n">
        <v>474.8037775664385</v>
      </c>
      <c r="C2061" t="n">
        <v>627.4185351842066</v>
      </c>
    </row>
    <row r="2062">
      <c r="A2062" t="inlineStr">
        <is>
          <t>함평군|골프장</t>
        </is>
      </c>
      <c r="B2062" t="n">
        <v>2013.055735887792</v>
      </c>
      <c r="C2062" t="n">
        <v>1825.950290972448</v>
      </c>
    </row>
    <row r="2063">
      <c r="A2063" t="inlineStr">
        <is>
          <t>함평군|기타숙박</t>
        </is>
      </c>
      <c r="B2063" t="n">
        <v>76.80574727149015</v>
      </c>
      <c r="C2063" t="n">
        <v>66.23228217959291</v>
      </c>
    </row>
    <row r="2064">
      <c r="A2064" t="inlineStr">
        <is>
          <t>함평군|뷰티</t>
        </is>
      </c>
      <c r="B2064" t="n">
        <v>70.94606989200449</v>
      </c>
      <c r="C2064" t="n">
        <v>85.46915271730006</v>
      </c>
    </row>
    <row r="2065">
      <c r="A2065" t="inlineStr">
        <is>
          <t>함평군|레저용품쇼핑</t>
        </is>
      </c>
      <c r="B2065" t="n">
        <v>24.35955313455011</v>
      </c>
      <c r="C2065" t="n">
        <v>7.126248593753442</v>
      </c>
    </row>
    <row r="2066">
      <c r="A2066" t="inlineStr">
        <is>
          <t>함평군|기타레저</t>
        </is>
      </c>
      <c r="B2066" t="n">
        <v>37.23939462143024</v>
      </c>
      <c r="C2066" t="n">
        <v>64.85964880740923</v>
      </c>
    </row>
    <row r="2067">
      <c r="A2067" t="inlineStr">
        <is>
          <t>함평군|문화서비스</t>
        </is>
      </c>
      <c r="B2067" t="n">
        <v>0.952327673575379</v>
      </c>
      <c r="C2067" t="n">
        <v>1.268565429743631</v>
      </c>
    </row>
    <row r="2068">
      <c r="A2068" t="inlineStr">
        <is>
          <t>함평군|여행업</t>
        </is>
      </c>
      <c r="B2068" t="n">
        <v>10.18079914862947</v>
      </c>
      <c r="C2068" t="n">
        <v>2.452306624165083</v>
      </c>
    </row>
    <row r="2069">
      <c r="A2069" t="inlineStr">
        <is>
          <t>함평군|호텔</t>
        </is>
      </c>
      <c r="B2069" t="n">
        <v>0</v>
      </c>
      <c r="C2069" t="n">
        <v>0</v>
      </c>
    </row>
    <row r="2070">
      <c r="A2070" t="inlineStr">
        <is>
          <t>함평군|캠핑장/펜션</t>
        </is>
      </c>
      <c r="B2070" t="n">
        <v>2.912925766578242</v>
      </c>
      <c r="C2070" t="n">
        <v>1.982608246485555</v>
      </c>
    </row>
    <row r="2071">
      <c r="A2071" t="inlineStr">
        <is>
          <t>함평군|렌터카</t>
        </is>
      </c>
      <c r="B2071" t="n">
        <v>0</v>
      </c>
      <c r="C2071" t="n">
        <v>0.5281891190509409</v>
      </c>
    </row>
    <row r="2072">
      <c r="A2072" t="inlineStr">
        <is>
          <t>합천군|일반외식업</t>
        </is>
      </c>
      <c r="B2072" t="n">
        <v>2572.419874444494</v>
      </c>
      <c r="C2072" t="n">
        <v>2783.172103963806</v>
      </c>
    </row>
    <row r="2073">
      <c r="A2073" t="inlineStr">
        <is>
          <t>합천군|육상운송</t>
        </is>
      </c>
      <c r="B2073" t="n">
        <v>776.5297835640984</v>
      </c>
      <c r="C2073" t="n">
        <v>1131.658216693685</v>
      </c>
    </row>
    <row r="2074">
      <c r="A2074" t="inlineStr">
        <is>
          <t>합천군|기타관광쇼핑</t>
        </is>
      </c>
      <c r="B2074" t="n">
        <v>2609.096101475594</v>
      </c>
      <c r="C2074" t="n">
        <v>2718.188544768081</v>
      </c>
    </row>
    <row r="2075">
      <c r="A2075" t="inlineStr">
        <is>
          <t>합천군|대형쇼핑몰</t>
        </is>
      </c>
      <c r="B2075" t="n">
        <v>4.456569118155446</v>
      </c>
      <c r="C2075" t="n">
        <v>39.31643515330035</v>
      </c>
    </row>
    <row r="2076">
      <c r="A2076" t="inlineStr">
        <is>
          <t>합천군|제과음료업</t>
        </is>
      </c>
      <c r="B2076" t="n">
        <v>317.9682016540023</v>
      </c>
      <c r="C2076" t="n">
        <v>354.7944546279716</v>
      </c>
    </row>
    <row r="2077">
      <c r="A2077" t="inlineStr">
        <is>
          <t>합천군|골프장</t>
        </is>
      </c>
      <c r="B2077" t="n">
        <v>866.6381540981351</v>
      </c>
      <c r="C2077" t="n">
        <v>788.0401095582704</v>
      </c>
    </row>
    <row r="2078">
      <c r="A2078" t="inlineStr">
        <is>
          <t>합천군|기타숙박</t>
        </is>
      </c>
      <c r="B2078" t="n">
        <v>108.425873926167</v>
      </c>
      <c r="C2078" t="n">
        <v>162.6354909460791</v>
      </c>
    </row>
    <row r="2079">
      <c r="A2079" t="inlineStr">
        <is>
          <t>합천군|뷰티</t>
        </is>
      </c>
      <c r="B2079" t="n">
        <v>33.02903226247231</v>
      </c>
      <c r="C2079" t="n">
        <v>32.04411645245941</v>
      </c>
    </row>
    <row r="2080">
      <c r="A2080" t="inlineStr">
        <is>
          <t>합천군|레저용품쇼핑</t>
        </is>
      </c>
      <c r="B2080" t="n">
        <v>16.23849989273626</v>
      </c>
      <c r="C2080" t="n">
        <v>13.31312226943141</v>
      </c>
    </row>
    <row r="2081">
      <c r="A2081" t="inlineStr">
        <is>
          <t>합천군|기타레저</t>
        </is>
      </c>
      <c r="B2081" t="n">
        <v>115.3306068759016</v>
      </c>
      <c r="C2081" t="n">
        <v>104.9699438787583</v>
      </c>
    </row>
    <row r="2082">
      <c r="A2082" t="inlineStr">
        <is>
          <t>합천군|문화서비스</t>
        </is>
      </c>
      <c r="B2082" t="n">
        <v>2.194238001605996</v>
      </c>
      <c r="C2082" t="n">
        <v>2.483117713333121</v>
      </c>
    </row>
    <row r="2083">
      <c r="A2083" t="inlineStr">
        <is>
          <t>합천군|여행업</t>
        </is>
      </c>
      <c r="B2083" t="n">
        <v>1.335444903105092</v>
      </c>
      <c r="C2083" t="n">
        <v>0</v>
      </c>
    </row>
    <row r="2084">
      <c r="A2084" t="inlineStr">
        <is>
          <t>합천군|호텔</t>
        </is>
      </c>
      <c r="B2084" t="n">
        <v>0</v>
      </c>
      <c r="C2084" t="n">
        <v>0</v>
      </c>
    </row>
    <row r="2085">
      <c r="A2085" t="inlineStr">
        <is>
          <t>합천군|캠핑장/펜션</t>
        </is>
      </c>
      <c r="B2085" t="n">
        <v>34.39795438262318</v>
      </c>
      <c r="C2085" t="n">
        <v>32.29267103910828</v>
      </c>
    </row>
    <row r="2086">
      <c r="A2086" t="inlineStr">
        <is>
          <t>합천군|렌터카</t>
        </is>
      </c>
      <c r="B2086" t="n">
        <v>0</v>
      </c>
      <c r="C2086" t="n">
        <v>0.7377170768921052</v>
      </c>
    </row>
    <row r="2087">
      <c r="A2087" t="inlineStr">
        <is>
          <t>해남군|일반외식업</t>
        </is>
      </c>
      <c r="B2087" t="n">
        <v>2470.972997226247</v>
      </c>
      <c r="C2087" t="n">
        <v>2811.7042055946</v>
      </c>
    </row>
    <row r="2088">
      <c r="A2088" t="inlineStr">
        <is>
          <t>해남군|육상운송</t>
        </is>
      </c>
      <c r="B2088" t="n">
        <v>2482.89452636791</v>
      </c>
      <c r="C2088" t="n">
        <v>3760.641672471545</v>
      </c>
    </row>
    <row r="2089">
      <c r="A2089" t="inlineStr">
        <is>
          <t>해남군|기타관광쇼핑</t>
        </is>
      </c>
      <c r="B2089" t="n">
        <v>2449.914809477885</v>
      </c>
      <c r="C2089" t="n">
        <v>2826.43054748284</v>
      </c>
    </row>
    <row r="2090">
      <c r="A2090" t="inlineStr">
        <is>
          <t>해남군|대형쇼핑몰</t>
        </is>
      </c>
      <c r="B2090" t="n">
        <v>0.3652207619291621</v>
      </c>
      <c r="C2090" t="n">
        <v>0.8220285055326315</v>
      </c>
    </row>
    <row r="2091">
      <c r="A2091" t="inlineStr">
        <is>
          <t>해남군|제과음료업</t>
        </is>
      </c>
      <c r="B2091" t="n">
        <v>405.2055490988787</v>
      </c>
      <c r="C2091" t="n">
        <v>463.0920255384759</v>
      </c>
    </row>
    <row r="2092">
      <c r="A2092" t="inlineStr">
        <is>
          <t>해남군|골프장</t>
        </is>
      </c>
      <c r="B2092" t="n">
        <v>922.4689919110488</v>
      </c>
      <c r="C2092" t="n">
        <v>1044.486785703529</v>
      </c>
    </row>
    <row r="2093">
      <c r="A2093" t="inlineStr">
        <is>
          <t>해남군|기타숙박</t>
        </is>
      </c>
      <c r="B2093" t="n">
        <v>171.2453945014778</v>
      </c>
      <c r="C2093" t="n">
        <v>268.1761060296616</v>
      </c>
    </row>
    <row r="2094">
      <c r="A2094" t="inlineStr">
        <is>
          <t>해남군|뷰티</t>
        </is>
      </c>
      <c r="B2094" t="n">
        <v>84.26842680617513</v>
      </c>
      <c r="C2094" t="n">
        <v>99.50181644108278</v>
      </c>
    </row>
    <row r="2095">
      <c r="A2095" t="inlineStr">
        <is>
          <t>해남군|레저용품쇼핑</t>
        </is>
      </c>
      <c r="B2095" t="n">
        <v>124.6094743011357</v>
      </c>
      <c r="C2095" t="n">
        <v>136.7806729899793</v>
      </c>
    </row>
    <row r="2096">
      <c r="A2096" t="inlineStr">
        <is>
          <t>해남군|기타레저</t>
        </is>
      </c>
      <c r="B2096" t="n">
        <v>119.3901858660063</v>
      </c>
      <c r="C2096" t="n">
        <v>122.974086636774</v>
      </c>
    </row>
    <row r="2097">
      <c r="A2097" t="inlineStr">
        <is>
          <t>해남군|문화서비스</t>
        </is>
      </c>
      <c r="B2097" t="n">
        <v>15.70233562078901</v>
      </c>
      <c r="C2097" t="n">
        <v>26.98820034233298</v>
      </c>
    </row>
    <row r="2098">
      <c r="A2098" t="inlineStr">
        <is>
          <t>해남군|여행업</t>
        </is>
      </c>
      <c r="B2098" t="n">
        <v>17.18545382620603</v>
      </c>
      <c r="C2098" t="n">
        <v>3.772743963513534</v>
      </c>
    </row>
    <row r="2099">
      <c r="A2099" t="inlineStr">
        <is>
          <t>해남군|호텔</t>
        </is>
      </c>
      <c r="B2099" t="n">
        <v>1.883019175998242</v>
      </c>
      <c r="C2099" t="n">
        <v>2.841613643077818</v>
      </c>
    </row>
    <row r="2100">
      <c r="A2100" t="inlineStr">
        <is>
          <t>해남군|캠핑장/펜션</t>
        </is>
      </c>
      <c r="B2100" t="n">
        <v>8.725971925292525</v>
      </c>
      <c r="C2100" t="n">
        <v>13.46053654382112</v>
      </c>
    </row>
    <row r="2101">
      <c r="A2101" t="inlineStr">
        <is>
          <t>해남군|렌터카</t>
        </is>
      </c>
      <c r="B2101" t="n">
        <v>1.096491955850933</v>
      </c>
      <c r="C2101" t="n">
        <v>3.004225011839389</v>
      </c>
    </row>
    <row r="2102">
      <c r="A2102" t="inlineStr">
        <is>
          <t>홍성군|일반외식업</t>
        </is>
      </c>
      <c r="B2102" t="n">
        <v>4563.026186894954</v>
      </c>
      <c r="C2102" t="n">
        <v>4681.144846577169</v>
      </c>
    </row>
    <row r="2103">
      <c r="A2103" t="inlineStr">
        <is>
          <t>홍성군|육상운송</t>
        </is>
      </c>
      <c r="B2103" t="n">
        <v>4559.881562317358</v>
      </c>
      <c r="C2103" t="n">
        <v>4895.297621288446</v>
      </c>
    </row>
    <row r="2104">
      <c r="A2104" t="inlineStr">
        <is>
          <t>홍성군|기타관광쇼핑</t>
        </is>
      </c>
      <c r="B2104" t="n">
        <v>4587.403658960635</v>
      </c>
      <c r="C2104" t="n">
        <v>4140.925638965509</v>
      </c>
    </row>
    <row r="2105">
      <c r="A2105" t="inlineStr">
        <is>
          <t>홍성군|대형쇼핑몰</t>
        </is>
      </c>
      <c r="B2105" t="n">
        <v>413.7880251264663</v>
      </c>
      <c r="C2105" t="n">
        <v>485.2927228006462</v>
      </c>
    </row>
    <row r="2106">
      <c r="A2106" t="inlineStr">
        <is>
          <t>홍성군|제과음료업</t>
        </is>
      </c>
      <c r="B2106" t="n">
        <v>681.5060364354532</v>
      </c>
      <c r="C2106" t="n">
        <v>673.0714422909413</v>
      </c>
    </row>
    <row r="2107">
      <c r="A2107" t="inlineStr">
        <is>
          <t>홍성군|골프장</t>
        </is>
      </c>
      <c r="B2107" t="n">
        <v>28.85366972758307</v>
      </c>
      <c r="C2107" t="n">
        <v>27.79566805459038</v>
      </c>
    </row>
    <row r="2108">
      <c r="A2108" t="inlineStr">
        <is>
          <t>홍성군|기타숙박</t>
        </is>
      </c>
      <c r="B2108" t="n">
        <v>144.5597631947044</v>
      </c>
      <c r="C2108" t="n">
        <v>121.8346504307741</v>
      </c>
    </row>
    <row r="2109">
      <c r="A2109" t="inlineStr">
        <is>
          <t>홍성군|뷰티</t>
        </is>
      </c>
      <c r="B2109" t="n">
        <v>271.2062272875886</v>
      </c>
      <c r="C2109" t="n">
        <v>256.1403782473679</v>
      </c>
    </row>
    <row r="2110">
      <c r="A2110" t="inlineStr">
        <is>
          <t>홍성군|레저용품쇼핑</t>
        </is>
      </c>
      <c r="B2110" t="n">
        <v>219.6681427583483</v>
      </c>
      <c r="C2110" t="n">
        <v>156.128813158471</v>
      </c>
    </row>
    <row r="2111">
      <c r="A2111" t="inlineStr">
        <is>
          <t>홍성군|기타레저</t>
        </is>
      </c>
      <c r="B2111" t="n">
        <v>110.6723418056266</v>
      </c>
      <c r="C2111" t="n">
        <v>104.2600112349808</v>
      </c>
    </row>
    <row r="2112">
      <c r="A2112" t="inlineStr">
        <is>
          <t>홍성군|문화서비스</t>
        </is>
      </c>
      <c r="B2112" t="n">
        <v>49.71865169529073</v>
      </c>
      <c r="C2112" t="n">
        <v>45.54259655125205</v>
      </c>
    </row>
    <row r="2113">
      <c r="A2113" t="inlineStr">
        <is>
          <t>홍성군|여행업</t>
        </is>
      </c>
      <c r="B2113" t="n">
        <v>0.0419166494307906</v>
      </c>
      <c r="C2113" t="n">
        <v>0.6118305093828142</v>
      </c>
    </row>
    <row r="2114">
      <c r="A2114" t="inlineStr">
        <is>
          <t>홍성군|호텔</t>
        </is>
      </c>
      <c r="B2114" t="n">
        <v>0</v>
      </c>
      <c r="C2114" t="n">
        <v>0</v>
      </c>
    </row>
    <row r="2115">
      <c r="A2115" t="inlineStr">
        <is>
          <t>홍성군|캠핑장/펜션</t>
        </is>
      </c>
      <c r="B2115" t="n">
        <v>6.91899989126696</v>
      </c>
      <c r="C2115" t="n">
        <v>9.785670527009684</v>
      </c>
    </row>
    <row r="2116">
      <c r="A2116" t="inlineStr">
        <is>
          <t>홍성군|렌터카</t>
        </is>
      </c>
      <c r="B2116" t="n">
        <v>2.732465045580915</v>
      </c>
      <c r="C2116" t="n">
        <v>3.512033740666391</v>
      </c>
    </row>
    <row r="2117">
      <c r="A2117" t="inlineStr">
        <is>
          <t>홍천군|일반외식업</t>
        </is>
      </c>
      <c r="B2117" t="n">
        <v>4614.426486370258</v>
      </c>
      <c r="C2117" t="n">
        <v>4359.780302374994</v>
      </c>
    </row>
    <row r="2118">
      <c r="A2118" t="inlineStr">
        <is>
          <t>홍천군|육상운송</t>
        </is>
      </c>
      <c r="B2118" t="n">
        <v>5562.105750152149</v>
      </c>
      <c r="C2118" t="n">
        <v>4784.123479073502</v>
      </c>
    </row>
    <row r="2119">
      <c r="A2119" t="inlineStr">
        <is>
          <t>홍천군|기타관광쇼핑</t>
        </is>
      </c>
      <c r="B2119" t="n">
        <v>4544.539324451143</v>
      </c>
      <c r="C2119" t="n">
        <v>4388.549864436844</v>
      </c>
    </row>
    <row r="2120">
      <c r="A2120" t="inlineStr">
        <is>
          <t>홍천군|대형쇼핑몰</t>
        </is>
      </c>
      <c r="B2120" t="n">
        <v>119.2298843961741</v>
      </c>
      <c r="C2120" t="n">
        <v>94.960621627235</v>
      </c>
    </row>
    <row r="2121">
      <c r="A2121" t="inlineStr">
        <is>
          <t>홍천군|제과음료업</t>
        </is>
      </c>
      <c r="B2121" t="n">
        <v>415.8956358463481</v>
      </c>
      <c r="C2121" t="n">
        <v>741.6090043884149</v>
      </c>
    </row>
    <row r="2122">
      <c r="A2122" t="inlineStr">
        <is>
          <t>홍천군|골프장</t>
        </is>
      </c>
      <c r="B2122" t="n">
        <v>2473.089769638595</v>
      </c>
      <c r="C2122" t="n">
        <v>2053.075508370923</v>
      </c>
    </row>
    <row r="2123">
      <c r="A2123" t="inlineStr">
        <is>
          <t>홍천군|기타숙박</t>
        </is>
      </c>
      <c r="B2123" t="n">
        <v>108.9926086282463</v>
      </c>
      <c r="C2123" t="n">
        <v>104.8285251129021</v>
      </c>
    </row>
    <row r="2124">
      <c r="A2124" t="inlineStr">
        <is>
          <t>홍천군|뷰티</t>
        </is>
      </c>
      <c r="B2124" t="n">
        <v>56.3792958826943</v>
      </c>
      <c r="C2124" t="n">
        <v>70.32948762486041</v>
      </c>
    </row>
    <row r="2125">
      <c r="A2125" t="inlineStr">
        <is>
          <t>홍천군|레저용품쇼핑</t>
        </is>
      </c>
      <c r="B2125" t="n">
        <v>189.2212455364589</v>
      </c>
      <c r="C2125" t="n">
        <v>144.3330477065082</v>
      </c>
    </row>
    <row r="2126">
      <c r="A2126" t="inlineStr">
        <is>
          <t>홍천군|기타레저</t>
        </is>
      </c>
      <c r="B2126" t="n">
        <v>156.4726211708554</v>
      </c>
      <c r="C2126" t="n">
        <v>204.6032594498876</v>
      </c>
    </row>
    <row r="2127">
      <c r="A2127" t="inlineStr">
        <is>
          <t>홍천군|문화서비스</t>
        </is>
      </c>
      <c r="B2127" t="n">
        <v>11.56127572892751</v>
      </c>
      <c r="C2127" t="n">
        <v>6.1486311950618</v>
      </c>
    </row>
    <row r="2128">
      <c r="A2128" t="inlineStr">
        <is>
          <t>홍천군|여행업</t>
        </is>
      </c>
      <c r="B2128" t="n">
        <v>0</v>
      </c>
      <c r="C2128" t="n">
        <v>0</v>
      </c>
    </row>
    <row r="2129">
      <c r="A2129" t="inlineStr">
        <is>
          <t>홍천군|호텔</t>
        </is>
      </c>
      <c r="B2129" t="n">
        <v>57.97458595881258</v>
      </c>
      <c r="C2129" t="n">
        <v>63.17905894342481</v>
      </c>
    </row>
    <row r="2130">
      <c r="A2130" t="inlineStr">
        <is>
          <t>홍천군|캠핑장/펜션</t>
        </is>
      </c>
      <c r="B2130" t="n">
        <v>33.92027017964913</v>
      </c>
      <c r="C2130" t="n">
        <v>32.1604747409914</v>
      </c>
    </row>
    <row r="2131">
      <c r="A2131" t="inlineStr">
        <is>
          <t>홍천군|렌터카</t>
        </is>
      </c>
      <c r="B2131" t="n">
        <v>0.1843581934564228</v>
      </c>
      <c r="C2131" t="n">
        <v>0.6298240001733982</v>
      </c>
    </row>
    <row r="2132">
      <c r="A2132" t="inlineStr">
        <is>
          <t>화성시|일반외식업</t>
        </is>
      </c>
      <c r="B2132" t="n">
        <v>5474.420223093955</v>
      </c>
      <c r="C2132" t="n">
        <v>53379.29700094341</v>
      </c>
    </row>
    <row r="2133">
      <c r="A2133" t="inlineStr">
        <is>
          <t>화성시|육상운송</t>
        </is>
      </c>
      <c r="B2133" t="n">
        <v>6673.321795379896</v>
      </c>
      <c r="C2133" t="n">
        <v>67236.94259086439</v>
      </c>
    </row>
    <row r="2134">
      <c r="A2134" t="inlineStr">
        <is>
          <t>화성시|기타관광쇼핑</t>
        </is>
      </c>
      <c r="B2134" t="n">
        <v>4392.200096633476</v>
      </c>
      <c r="C2134" t="n">
        <v>44627.56521457366</v>
      </c>
    </row>
    <row r="2135">
      <c r="A2135" t="inlineStr">
        <is>
          <t>화성시|대형쇼핑몰</t>
        </is>
      </c>
      <c r="B2135" t="n">
        <v>776.2972262273256</v>
      </c>
      <c r="C2135" t="n">
        <v>5443.173930483723</v>
      </c>
    </row>
    <row r="2136">
      <c r="A2136" t="inlineStr">
        <is>
          <t>화성시|제과음료업</t>
        </is>
      </c>
      <c r="B2136" t="n">
        <v>883.5028674020012</v>
      </c>
      <c r="C2136" t="n">
        <v>9077.925389638742</v>
      </c>
    </row>
    <row r="2137">
      <c r="A2137" t="inlineStr">
        <is>
          <t>화성시|골프장</t>
        </is>
      </c>
      <c r="B2137" t="n">
        <v>601.0448629862105</v>
      </c>
      <c r="C2137" t="n">
        <v>4900.599304790056</v>
      </c>
    </row>
    <row r="2138">
      <c r="A2138" t="inlineStr">
        <is>
          <t>화성시|기타숙박</t>
        </is>
      </c>
      <c r="B2138" t="n">
        <v>137.2888607526316</v>
      </c>
      <c r="C2138" t="n">
        <v>979.1687797872409</v>
      </c>
    </row>
    <row r="2139">
      <c r="A2139" t="inlineStr">
        <is>
          <t>화성시|뷰티</t>
        </is>
      </c>
      <c r="B2139" t="n">
        <v>419.3711301292183</v>
      </c>
      <c r="C2139" t="n">
        <v>4550.830662783449</v>
      </c>
    </row>
    <row r="2140">
      <c r="A2140" t="inlineStr">
        <is>
          <t>화성시|레저용품쇼핑</t>
        </is>
      </c>
      <c r="B2140" t="n">
        <v>295.6525876622113</v>
      </c>
      <c r="C2140" t="n">
        <v>3183.656942359947</v>
      </c>
    </row>
    <row r="2141">
      <c r="A2141" t="inlineStr">
        <is>
          <t>화성시|기타레저</t>
        </is>
      </c>
      <c r="B2141" t="n">
        <v>346.1728633998683</v>
      </c>
      <c r="C2141" t="n">
        <v>3096.519443668168</v>
      </c>
    </row>
    <row r="2142">
      <c r="A2142" t="inlineStr">
        <is>
          <t>화성시|문화서비스</t>
        </is>
      </c>
      <c r="B2142" t="n">
        <v>85.12826374034481</v>
      </c>
      <c r="C2142" t="n">
        <v>710.7736436000597</v>
      </c>
    </row>
    <row r="2143">
      <c r="A2143" t="inlineStr">
        <is>
          <t>화성시|여행업</t>
        </is>
      </c>
      <c r="B2143" t="n">
        <v>4.546264165438144</v>
      </c>
      <c r="C2143" t="n">
        <v>75.92621721642149</v>
      </c>
    </row>
    <row r="2144">
      <c r="A2144" t="inlineStr">
        <is>
          <t>화성시|호텔</t>
        </is>
      </c>
      <c r="B2144" t="n">
        <v>46.60885450820387</v>
      </c>
      <c r="C2144" t="n">
        <v>452.4086346669137</v>
      </c>
    </row>
    <row r="2145">
      <c r="A2145" t="inlineStr">
        <is>
          <t>화성시|캠핑장/펜션</t>
        </is>
      </c>
      <c r="B2145" t="n">
        <v>5.864891094789046</v>
      </c>
      <c r="C2145" t="n">
        <v>45.57859858795334</v>
      </c>
    </row>
    <row r="2146">
      <c r="A2146" t="inlineStr">
        <is>
          <t>화성시|렌터카</t>
        </is>
      </c>
      <c r="B2146" t="n">
        <v>1.435099537333156</v>
      </c>
      <c r="C2146" t="n">
        <v>19.08009762586015</v>
      </c>
    </row>
    <row r="2147">
      <c r="A2147" t="inlineStr">
        <is>
          <t>화순군|일반외식업</t>
        </is>
      </c>
      <c r="B2147" t="n">
        <v>2992.778568544347</v>
      </c>
      <c r="C2147" t="n">
        <v>3073.880672811702</v>
      </c>
    </row>
    <row r="2148">
      <c r="A2148" t="inlineStr">
        <is>
          <t>화순군|육상운송</t>
        </is>
      </c>
      <c r="B2148" t="n">
        <v>2750.517238949505</v>
      </c>
      <c r="C2148" t="n">
        <v>3247.324946962271</v>
      </c>
    </row>
    <row r="2149">
      <c r="A2149" t="inlineStr">
        <is>
          <t>화순군|기타관광쇼핑</t>
        </is>
      </c>
      <c r="B2149" t="n">
        <v>3199.48665190796</v>
      </c>
      <c r="C2149" t="n">
        <v>3228.082778800429</v>
      </c>
    </row>
    <row r="2150">
      <c r="A2150" t="inlineStr">
        <is>
          <t>화순군|대형쇼핑몰</t>
        </is>
      </c>
      <c r="B2150" t="n">
        <v>0</v>
      </c>
      <c r="C2150" t="n">
        <v>8.88158007356239</v>
      </c>
    </row>
    <row r="2151">
      <c r="A2151" t="inlineStr">
        <is>
          <t>화순군|제과음료업</t>
        </is>
      </c>
      <c r="B2151" t="n">
        <v>645.2649490113852</v>
      </c>
      <c r="C2151" t="n">
        <v>754.3094938391785</v>
      </c>
    </row>
    <row r="2152">
      <c r="A2152" t="inlineStr">
        <is>
          <t>화순군|골프장</t>
        </is>
      </c>
      <c r="B2152" t="n">
        <v>1514.11658234433</v>
      </c>
      <c r="C2152" t="n">
        <v>1167.801333617875</v>
      </c>
    </row>
    <row r="2153">
      <c r="A2153" t="inlineStr">
        <is>
          <t>화순군|기타숙박</t>
        </is>
      </c>
      <c r="B2153" t="n">
        <v>111.5595230727848</v>
      </c>
      <c r="C2153" t="n">
        <v>117.661478346113</v>
      </c>
    </row>
    <row r="2154">
      <c r="A2154" t="inlineStr">
        <is>
          <t>화순군|뷰티</t>
        </is>
      </c>
      <c r="B2154" t="n">
        <v>75.40371475786918</v>
      </c>
      <c r="C2154" t="n">
        <v>82.74410764804631</v>
      </c>
    </row>
    <row r="2155">
      <c r="A2155" t="inlineStr">
        <is>
          <t>화순군|레저용품쇼핑</t>
        </is>
      </c>
      <c r="B2155" t="n">
        <v>58.71922775976682</v>
      </c>
      <c r="C2155" t="n">
        <v>68.05776347968589</v>
      </c>
    </row>
    <row r="2156">
      <c r="A2156" t="inlineStr">
        <is>
          <t>화순군|기타레저</t>
        </is>
      </c>
      <c r="B2156" t="n">
        <v>91.19753239981348</v>
      </c>
      <c r="C2156" t="n">
        <v>100.6434141347974</v>
      </c>
    </row>
    <row r="2157">
      <c r="A2157" t="inlineStr">
        <is>
          <t>화순군|문화서비스</t>
        </is>
      </c>
      <c r="B2157" t="n">
        <v>3.156680234627896</v>
      </c>
      <c r="C2157" t="n">
        <v>2.192264194653888</v>
      </c>
    </row>
    <row r="2158">
      <c r="A2158" t="inlineStr">
        <is>
          <t>화순군|여행업</t>
        </is>
      </c>
      <c r="B2158" t="n">
        <v>0.0001225466918214</v>
      </c>
      <c r="C2158" t="n">
        <v>0</v>
      </c>
    </row>
    <row r="2159">
      <c r="A2159" t="inlineStr">
        <is>
          <t>화순군|호텔</t>
        </is>
      </c>
      <c r="B2159" t="n">
        <v>0</v>
      </c>
      <c r="C2159" t="n">
        <v>0</v>
      </c>
    </row>
    <row r="2160">
      <c r="A2160" t="inlineStr">
        <is>
          <t>화순군|캠핑장/펜션</t>
        </is>
      </c>
      <c r="B2160" t="n">
        <v>5.782243106901769</v>
      </c>
      <c r="C2160" t="n">
        <v>2.26678520033369</v>
      </c>
    </row>
    <row r="2161">
      <c r="A2161" t="inlineStr">
        <is>
          <t>화순군|렌터카</t>
        </is>
      </c>
      <c r="B2161" t="n">
        <v>4.766208485010395</v>
      </c>
      <c r="C2161" t="n">
        <v>5.999112138707215</v>
      </c>
    </row>
    <row r="2162">
      <c r="A2162" t="inlineStr">
        <is>
          <t>화천군|일반외식업</t>
        </is>
      </c>
      <c r="B2162" t="n">
        <v>3654.978276187794</v>
      </c>
      <c r="C2162" t="n">
        <v>3805.325540924287</v>
      </c>
    </row>
    <row r="2163">
      <c r="A2163" t="inlineStr">
        <is>
          <t>화천군|육상운송</t>
        </is>
      </c>
      <c r="B2163" t="n">
        <v>1336.399646291124</v>
      </c>
      <c r="C2163" t="n">
        <v>1575.515920614545</v>
      </c>
    </row>
    <row r="2164">
      <c r="A2164" t="inlineStr">
        <is>
          <t>화천군|기타관광쇼핑</t>
        </is>
      </c>
      <c r="B2164" t="n">
        <v>2756.205919844742</v>
      </c>
      <c r="C2164" t="n">
        <v>2775.250778217766</v>
      </c>
    </row>
    <row r="2165">
      <c r="A2165" t="inlineStr">
        <is>
          <t>화천군|대형쇼핑몰</t>
        </is>
      </c>
      <c r="B2165" t="n">
        <v>0</v>
      </c>
      <c r="C2165" t="n">
        <v>0</v>
      </c>
    </row>
    <row r="2166">
      <c r="A2166" t="inlineStr">
        <is>
          <t>화천군|제과음료업</t>
        </is>
      </c>
      <c r="B2166" t="n">
        <v>511.2150726889365</v>
      </c>
      <c r="C2166" t="n">
        <v>559.8353413294504</v>
      </c>
    </row>
    <row r="2167">
      <c r="A2167" t="inlineStr">
        <is>
          <t>화천군|골프장</t>
        </is>
      </c>
      <c r="B2167" t="n">
        <v>46.72576953541648</v>
      </c>
      <c r="C2167" t="n">
        <v>10.4463621207805</v>
      </c>
    </row>
    <row r="2168">
      <c r="A2168" t="inlineStr">
        <is>
          <t>화천군|기타숙박</t>
        </is>
      </c>
      <c r="B2168" t="n">
        <v>129.649080529777</v>
      </c>
      <c r="C2168" t="n">
        <v>167.7563669697687</v>
      </c>
    </row>
    <row r="2169">
      <c r="A2169" t="inlineStr">
        <is>
          <t>화천군|뷰티</t>
        </is>
      </c>
      <c r="B2169" t="n">
        <v>56.67950877985012</v>
      </c>
      <c r="C2169" t="n">
        <v>68.61766590540542</v>
      </c>
    </row>
    <row r="2170">
      <c r="A2170" t="inlineStr">
        <is>
          <t>화천군|레저용품쇼핑</t>
        </is>
      </c>
      <c r="B2170" t="n">
        <v>117.3953523684022</v>
      </c>
      <c r="C2170" t="n">
        <v>136.9318389528945</v>
      </c>
    </row>
    <row r="2171">
      <c r="A2171" t="inlineStr">
        <is>
          <t>화천군|기타레저</t>
        </is>
      </c>
      <c r="B2171" t="n">
        <v>148.4797737564689</v>
      </c>
      <c r="C2171" t="n">
        <v>151.4736302643078</v>
      </c>
    </row>
    <row r="2172">
      <c r="A2172" t="inlineStr">
        <is>
          <t>화천군|문화서비스</t>
        </is>
      </c>
      <c r="B2172" t="n">
        <v>13.89449538019468</v>
      </c>
      <c r="C2172" t="n">
        <v>24.45014336588754</v>
      </c>
    </row>
    <row r="2173">
      <c r="A2173" t="inlineStr">
        <is>
          <t>화천군|여행업</t>
        </is>
      </c>
      <c r="B2173" t="n">
        <v>0</v>
      </c>
      <c r="C2173" t="n">
        <v>0</v>
      </c>
    </row>
    <row r="2174">
      <c r="A2174" t="inlineStr">
        <is>
          <t>화천군|호텔</t>
        </is>
      </c>
      <c r="B2174" t="n">
        <v>0</v>
      </c>
      <c r="C2174" t="n">
        <v>0</v>
      </c>
    </row>
    <row r="2175">
      <c r="A2175" t="inlineStr">
        <is>
          <t>화천군|캠핑장/펜션</t>
        </is>
      </c>
      <c r="B2175" t="n">
        <v>88.35163732706445</v>
      </c>
      <c r="C2175" t="n">
        <v>57.53500341774343</v>
      </c>
    </row>
    <row r="2176">
      <c r="A2176" t="inlineStr">
        <is>
          <t>화천군|렌터카</t>
        </is>
      </c>
      <c r="B2176" t="n">
        <v>0</v>
      </c>
      <c r="C2176" t="n">
        <v>0</v>
      </c>
    </row>
    <row r="2177">
      <c r="A2177" t="inlineStr">
        <is>
          <t>횡성군|일반외식업</t>
        </is>
      </c>
      <c r="B2177" t="n">
        <v>3966.89001157104</v>
      </c>
      <c r="C2177" t="n">
        <v>4331.217980200169</v>
      </c>
    </row>
    <row r="2178">
      <c r="A2178" t="inlineStr">
        <is>
          <t>횡성군|육상운송</t>
        </is>
      </c>
      <c r="B2178" t="n">
        <v>6490.900846512934</v>
      </c>
      <c r="C2178" t="n">
        <v>6438.984861180852</v>
      </c>
    </row>
    <row r="2179">
      <c r="A2179" t="inlineStr">
        <is>
          <t>횡성군|기타관광쇼핑</t>
        </is>
      </c>
      <c r="B2179" t="n">
        <v>5783.600235127771</v>
      </c>
      <c r="C2179" t="n">
        <v>6175.488982901671</v>
      </c>
    </row>
    <row r="2180">
      <c r="A2180" t="inlineStr">
        <is>
          <t>횡성군|대형쇼핑몰</t>
        </is>
      </c>
      <c r="B2180" t="n">
        <v>0</v>
      </c>
      <c r="C2180" t="n">
        <v>0</v>
      </c>
    </row>
    <row r="2181">
      <c r="A2181" t="inlineStr">
        <is>
          <t>횡성군|제과음료업</t>
        </is>
      </c>
      <c r="B2181" t="n">
        <v>433.4503676519262</v>
      </c>
      <c r="C2181" t="n">
        <v>509.6567135363071</v>
      </c>
    </row>
    <row r="2182">
      <c r="A2182" t="inlineStr">
        <is>
          <t>횡성군|골프장</t>
        </is>
      </c>
      <c r="B2182" t="n">
        <v>2346.324010305375</v>
      </c>
      <c r="C2182" t="n">
        <v>2873.894335102922</v>
      </c>
    </row>
    <row r="2183">
      <c r="A2183" t="inlineStr">
        <is>
          <t>횡성군|기타숙박</t>
        </is>
      </c>
      <c r="B2183" t="n">
        <v>110.4719236787964</v>
      </c>
      <c r="C2183" t="n">
        <v>105.9427673705305</v>
      </c>
    </row>
    <row r="2184">
      <c r="A2184" t="inlineStr">
        <is>
          <t>횡성군|뷰티</t>
        </is>
      </c>
      <c r="B2184" t="n">
        <v>47.21500687113251</v>
      </c>
      <c r="C2184" t="n">
        <v>53.63001491979968</v>
      </c>
    </row>
    <row r="2185">
      <c r="A2185" t="inlineStr">
        <is>
          <t>횡성군|레저용품쇼핑</t>
        </is>
      </c>
      <c r="B2185" t="n">
        <v>94.2782927817363</v>
      </c>
      <c r="C2185" t="n">
        <v>70.46711962145677</v>
      </c>
    </row>
    <row r="2186">
      <c r="A2186" t="inlineStr">
        <is>
          <t>횡성군|기타레저</t>
        </is>
      </c>
      <c r="B2186" t="n">
        <v>821.3530702973784</v>
      </c>
      <c r="C2186" t="n">
        <v>669.1846695814212</v>
      </c>
    </row>
    <row r="2187">
      <c r="A2187" t="inlineStr">
        <is>
          <t>횡성군|문화서비스</t>
        </is>
      </c>
      <c r="B2187" t="n">
        <v>10.27465995175644</v>
      </c>
      <c r="C2187" t="n">
        <v>13.34000222034092</v>
      </c>
    </row>
    <row r="2188">
      <c r="A2188" t="inlineStr">
        <is>
          <t>횡성군|여행업</t>
        </is>
      </c>
      <c r="B2188" t="n">
        <v>4.894920657616366</v>
      </c>
      <c r="C2188" t="n">
        <v>0</v>
      </c>
    </row>
    <row r="2189">
      <c r="A2189" t="inlineStr">
        <is>
          <t>횡성군|호텔</t>
        </is>
      </c>
      <c r="B2189" t="n">
        <v>0</v>
      </c>
      <c r="C2189" t="n">
        <v>0</v>
      </c>
    </row>
    <row r="2190">
      <c r="A2190" t="inlineStr">
        <is>
          <t>횡성군|캠핑장/펜션</t>
        </is>
      </c>
      <c r="B2190" t="n">
        <v>16.30603150394395</v>
      </c>
      <c r="C2190" t="n">
        <v>16.49002897846361</v>
      </c>
    </row>
    <row r="2191">
      <c r="A2191" t="inlineStr">
        <is>
          <t>횡성군|렌터카</t>
        </is>
      </c>
      <c r="B2191" t="n">
        <v>2.859132516211371</v>
      </c>
      <c r="C2191" t="n">
        <v>1.11344723131745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업종</t>
        </is>
      </c>
      <c r="B1" t="inlineStr">
        <is>
          <t>안동_2024</t>
        </is>
      </c>
      <c r="C1" t="inlineStr">
        <is>
          <t>안동_2026</t>
        </is>
      </c>
      <c r="D1" t="inlineStr">
        <is>
          <t>전국중앙_변화율</t>
        </is>
      </c>
      <c r="E1" t="inlineStr">
        <is>
          <t>선택_2024</t>
        </is>
      </c>
      <c r="F1" t="inlineStr">
        <is>
          <t>선택_2026</t>
        </is>
      </c>
      <c r="G1" t="inlineStr">
        <is>
          <t>안동 중앙대비(원)</t>
        </is>
      </c>
      <c r="H1" t="inlineStr">
        <is>
          <t>선택 중앙대비(원)</t>
        </is>
      </c>
      <c r="J1" t="inlineStr">
        <is>
          <t>선택 이름</t>
        </is>
      </c>
    </row>
    <row r="2">
      <c r="A2" t="inlineStr">
        <is>
          <t>일반외식업</t>
        </is>
      </c>
      <c r="B2" t="n">
        <v>4253.694340746549</v>
      </c>
      <c r="C2" t="n">
        <v>4527.93580795053</v>
      </c>
      <c r="D2" t="n">
        <v>0.0266562574937416</v>
      </c>
      <c r="E2">
        <f>SUMIFS('d_업종전체'!$B$2:$B$2191,'d_업종전체'!$A$2:$A$2191,'1_문제'!$B$7&amp;"|"&amp;A2)</f>
        <v/>
      </c>
      <c r="F2">
        <f>SUMIFS('d_업종전체'!$C$2:$C$2191,'d_업종전체'!$A$2:$A$2191,'1_문제'!$B$7&amp;"|"&amp;A2)</f>
        <v/>
      </c>
      <c r="G2">
        <f>C2-B2*(1+D2)</f>
        <v/>
      </c>
      <c r="H2">
        <f>F2-E2*(1+D2)</f>
        <v/>
      </c>
      <c r="J2">
        <f>'1_문제'!$B$7</f>
        <v/>
      </c>
    </row>
    <row r="3">
      <c r="A3" t="inlineStr">
        <is>
          <t>육상운송</t>
        </is>
      </c>
      <c r="B3" t="n">
        <v>4127.280815662149</v>
      </c>
      <c r="C3" t="n">
        <v>3998.044739044979</v>
      </c>
      <c r="D3" t="n">
        <v>0.1393933977895993</v>
      </c>
      <c r="E3">
        <f>SUMIFS('d_업종전체'!$B$2:$B$2191,'d_업종전체'!$A$2:$A$2191,'1_문제'!$B$7&amp;"|"&amp;A3)</f>
        <v/>
      </c>
      <c r="F3">
        <f>SUMIFS('d_업종전체'!$C$2:$C$2191,'d_업종전체'!$A$2:$A$2191,'1_문제'!$B$7&amp;"|"&amp;A3)</f>
        <v/>
      </c>
      <c r="G3">
        <f>C3-B3*(1+D3)</f>
        <v/>
      </c>
      <c r="H3">
        <f>F3-E3*(1+D3)</f>
        <v/>
      </c>
    </row>
    <row r="4">
      <c r="A4" t="inlineStr">
        <is>
          <t>기타관광쇼핑</t>
        </is>
      </c>
      <c r="B4" t="n">
        <v>3497.821097962664</v>
      </c>
      <c r="C4" t="n">
        <v>3442.211242545824</v>
      </c>
      <c r="D4" t="n">
        <v>0.0022993267537668</v>
      </c>
      <c r="E4">
        <f>SUMIFS('d_업종전체'!$B$2:$B$2191,'d_업종전체'!$A$2:$A$2191,'1_문제'!$B$7&amp;"|"&amp;A4)</f>
        <v/>
      </c>
      <c r="F4">
        <f>SUMIFS('d_업종전체'!$C$2:$C$2191,'d_업종전체'!$A$2:$A$2191,'1_문제'!$B$7&amp;"|"&amp;A4)</f>
        <v/>
      </c>
      <c r="G4">
        <f>C4-B4*(1+D4)</f>
        <v/>
      </c>
      <c r="H4">
        <f>F4-E4*(1+D4)</f>
        <v/>
      </c>
    </row>
    <row r="5">
      <c r="A5" t="inlineStr">
        <is>
          <t>대형쇼핑몰</t>
        </is>
      </c>
      <c r="B5" t="n">
        <v>1427.179483113915</v>
      </c>
      <c r="C5" t="n">
        <v>968.84024576525</v>
      </c>
      <c r="D5" t="n">
        <v>-0.1155409077461728</v>
      </c>
      <c r="E5">
        <f>SUMIFS('d_업종전체'!$B$2:$B$2191,'d_업종전체'!$A$2:$A$2191,'1_문제'!$B$7&amp;"|"&amp;A5)</f>
        <v/>
      </c>
      <c r="F5">
        <f>SUMIFS('d_업종전체'!$C$2:$C$2191,'d_업종전체'!$A$2:$A$2191,'1_문제'!$B$7&amp;"|"&amp;A5)</f>
        <v/>
      </c>
      <c r="G5">
        <f>C5-B5*(1+D5)</f>
        <v/>
      </c>
      <c r="H5">
        <f>F5-E5*(1+D5)</f>
        <v/>
      </c>
    </row>
    <row r="6">
      <c r="A6" t="inlineStr">
        <is>
          <t>제과음료업</t>
        </is>
      </c>
      <c r="B6" t="n">
        <v>808.228602913527</v>
      </c>
      <c r="C6" t="n">
        <v>850.9518593740299</v>
      </c>
      <c r="D6" t="n">
        <v>0.0958189854162053</v>
      </c>
      <c r="E6">
        <f>SUMIFS('d_업종전체'!$B$2:$B$2191,'d_업종전체'!$A$2:$A$2191,'1_문제'!$B$7&amp;"|"&amp;A6)</f>
        <v/>
      </c>
      <c r="F6">
        <f>SUMIFS('d_업종전체'!$C$2:$C$2191,'d_업종전체'!$A$2:$A$2191,'1_문제'!$B$7&amp;"|"&amp;A6)</f>
        <v/>
      </c>
      <c r="G6">
        <f>C6-B6*(1+D6)</f>
        <v/>
      </c>
      <c r="H6">
        <f>F6-E6*(1+D6)</f>
        <v/>
      </c>
    </row>
    <row r="7">
      <c r="A7" t="inlineStr">
        <is>
          <t>골프장</t>
        </is>
      </c>
      <c r="B7" t="n">
        <v>563.0899616453422</v>
      </c>
      <c r="C7" t="n">
        <v>380.3147144643601</v>
      </c>
      <c r="D7" t="n">
        <v>-0.0907761609098285</v>
      </c>
      <c r="E7">
        <f>SUMIFS('d_업종전체'!$B$2:$B$2191,'d_업종전체'!$A$2:$A$2191,'1_문제'!$B$7&amp;"|"&amp;A7)</f>
        <v/>
      </c>
      <c r="F7">
        <f>SUMIFS('d_업종전체'!$C$2:$C$2191,'d_업종전체'!$A$2:$A$2191,'1_문제'!$B$7&amp;"|"&amp;A7)</f>
        <v/>
      </c>
      <c r="G7">
        <f>C7-B7*(1+D7)</f>
        <v/>
      </c>
      <c r="H7">
        <f>F7-E7*(1+D7)</f>
        <v/>
      </c>
    </row>
    <row r="8">
      <c r="A8" t="inlineStr">
        <is>
          <t>기타숙박</t>
        </is>
      </c>
      <c r="B8" t="n">
        <v>229.9563264644977</v>
      </c>
      <c r="C8" t="n">
        <v>360.7975806886257</v>
      </c>
      <c r="D8" t="n">
        <v>-0.08350848096872659</v>
      </c>
      <c r="E8">
        <f>SUMIFS('d_업종전체'!$B$2:$B$2191,'d_업종전체'!$A$2:$A$2191,'1_문제'!$B$7&amp;"|"&amp;A8)</f>
        <v/>
      </c>
      <c r="F8">
        <f>SUMIFS('d_업종전체'!$C$2:$C$2191,'d_업종전체'!$A$2:$A$2191,'1_문제'!$B$7&amp;"|"&amp;A8)</f>
        <v/>
      </c>
      <c r="G8">
        <f>C8-B8*(1+D8)</f>
        <v/>
      </c>
      <c r="H8">
        <f>F8-E8*(1+D8)</f>
        <v/>
      </c>
    </row>
    <row r="9">
      <c r="A9" t="inlineStr">
        <is>
          <t>뷰티</t>
        </is>
      </c>
      <c r="B9" t="n">
        <v>257.759624565071</v>
      </c>
      <c r="C9" t="n">
        <v>257.3584090206708</v>
      </c>
      <c r="D9" t="n">
        <v>0.0724247983710106</v>
      </c>
      <c r="E9">
        <f>SUMIFS('d_업종전체'!$B$2:$B$2191,'d_업종전체'!$A$2:$A$2191,'1_문제'!$B$7&amp;"|"&amp;A9)</f>
        <v/>
      </c>
      <c r="F9">
        <f>SUMIFS('d_업종전체'!$C$2:$C$2191,'d_업종전체'!$A$2:$A$2191,'1_문제'!$B$7&amp;"|"&amp;A9)</f>
        <v/>
      </c>
      <c r="G9">
        <f>C9-B9*(1+D9)</f>
        <v/>
      </c>
      <c r="H9">
        <f>F9-E9*(1+D9)</f>
        <v/>
      </c>
    </row>
    <row r="10">
      <c r="A10" t="inlineStr">
        <is>
          <t>레저용품쇼핑</t>
        </is>
      </c>
      <c r="B10" t="n">
        <v>199.7871007485888</v>
      </c>
      <c r="C10" t="n">
        <v>160.7326327322691</v>
      </c>
      <c r="D10" t="n">
        <v>-0.0822982965502433</v>
      </c>
      <c r="E10">
        <f>SUMIFS('d_업종전체'!$B$2:$B$2191,'d_업종전체'!$A$2:$A$2191,'1_문제'!$B$7&amp;"|"&amp;A10)</f>
        <v/>
      </c>
      <c r="F10">
        <f>SUMIFS('d_업종전체'!$C$2:$C$2191,'d_업종전체'!$A$2:$A$2191,'1_문제'!$B$7&amp;"|"&amp;A10)</f>
        <v/>
      </c>
      <c r="G10">
        <f>C10-B10*(1+D10)</f>
        <v/>
      </c>
      <c r="H10">
        <f>F10-E10*(1+D10)</f>
        <v/>
      </c>
    </row>
    <row r="11">
      <c r="A11" t="inlineStr">
        <is>
          <t>기타레저</t>
        </is>
      </c>
      <c r="B11" t="n">
        <v>136.7071390257697</v>
      </c>
      <c r="C11" t="n">
        <v>126.3091072453129</v>
      </c>
      <c r="D11" t="n">
        <v>0.0070757045340179</v>
      </c>
      <c r="E11">
        <f>SUMIFS('d_업종전체'!$B$2:$B$2191,'d_업종전체'!$A$2:$A$2191,'1_문제'!$B$7&amp;"|"&amp;A11)</f>
        <v/>
      </c>
      <c r="F11">
        <f>SUMIFS('d_업종전체'!$C$2:$C$2191,'d_업종전체'!$A$2:$A$2191,'1_문제'!$B$7&amp;"|"&amp;A11)</f>
        <v/>
      </c>
      <c r="G11">
        <f>C11-B11*(1+D11)</f>
        <v/>
      </c>
      <c r="H11">
        <f>F11-E11*(1+D11)</f>
        <v/>
      </c>
    </row>
    <row r="12">
      <c r="A12" t="inlineStr">
        <is>
          <t>문화서비스</t>
        </is>
      </c>
      <c r="B12" t="n">
        <v>46.09748068618568</v>
      </c>
      <c r="C12" t="n">
        <v>26.25164672405101</v>
      </c>
      <c r="D12" t="n">
        <v>-0.06581436432665171</v>
      </c>
      <c r="E12">
        <f>SUMIFS('d_업종전체'!$B$2:$B$2191,'d_업종전체'!$A$2:$A$2191,'1_문제'!$B$7&amp;"|"&amp;A12)</f>
        <v/>
      </c>
      <c r="F12">
        <f>SUMIFS('d_업종전체'!$C$2:$C$2191,'d_업종전체'!$A$2:$A$2191,'1_문제'!$B$7&amp;"|"&amp;A12)</f>
        <v/>
      </c>
      <c r="G12">
        <f>C12-B12*(1+D12)</f>
        <v/>
      </c>
      <c r="H12">
        <f>F12-E12*(1+D12)</f>
        <v/>
      </c>
    </row>
    <row r="13">
      <c r="A13" t="inlineStr">
        <is>
          <t>여행업</t>
        </is>
      </c>
      <c r="B13" t="n">
        <v>3.640692513553498</v>
      </c>
      <c r="C13" t="n">
        <v>15.41891431850014</v>
      </c>
      <c r="D13" t="n">
        <v>-0.495257415846172</v>
      </c>
      <c r="E13">
        <f>SUMIFS('d_업종전체'!$B$2:$B$2191,'d_업종전체'!$A$2:$A$2191,'1_문제'!$B$7&amp;"|"&amp;A13)</f>
        <v/>
      </c>
      <c r="F13">
        <f>SUMIFS('d_업종전체'!$C$2:$C$2191,'d_업종전체'!$A$2:$A$2191,'1_문제'!$B$7&amp;"|"&amp;A13)</f>
        <v/>
      </c>
      <c r="G13">
        <f>C13-B13*(1+D13)</f>
        <v/>
      </c>
      <c r="H13">
        <f>F13-E13*(1+D13)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행정동</t>
        </is>
      </c>
      <c r="B1" s="90" t="inlineStr">
        <is>
          <t>방문점유율</t>
        </is>
      </c>
      <c r="C1" s="90" t="inlineStr">
        <is>
          <t>혜택업체</t>
        </is>
      </c>
      <c r="D1" t="inlineStr">
        <is>
          <t>추가</t>
        </is>
      </c>
      <c r="E1" t="inlineStr">
        <is>
          <t>혜택 합계</t>
        </is>
      </c>
      <c r="F1" t="inlineStr">
        <is>
          <t>혜택 점유율</t>
        </is>
      </c>
      <c r="G1" t="inlineStr">
        <is>
          <t>방문 점유율(비율)</t>
        </is>
      </c>
    </row>
    <row r="2">
      <c r="A2" t="inlineStr">
        <is>
          <t>중구동</t>
        </is>
      </c>
      <c r="B2" t="n">
        <v>12.45863660357266</v>
      </c>
      <c r="C2" t="n">
        <v>0</v>
      </c>
      <c r="D2">
        <f>IF(A2='2_혜택배치'!$B$7,'2_혜택배치'!$G$7,0)</f>
        <v/>
      </c>
      <c r="E2">
        <f>C2+D2</f>
        <v/>
      </c>
      <c r="F2">
        <f>E2/SUM($E$2:$E$25)</f>
        <v/>
      </c>
      <c r="G2">
        <f>B2/100</f>
        <v/>
      </c>
    </row>
    <row r="3">
      <c r="A3" t="inlineStr">
        <is>
          <t>옥동</t>
        </is>
      </c>
      <c r="B3" t="n">
        <v>9.958731480342109</v>
      </c>
      <c r="C3" t="n">
        <v>2</v>
      </c>
      <c r="D3">
        <f>IF(A3='2_혜택배치'!$B$7,'2_혜택배치'!$G$7,0)</f>
        <v/>
      </c>
      <c r="E3">
        <f>C3+D3</f>
        <v/>
      </c>
      <c r="F3">
        <f>E3/SUM($E$2:$E$25)</f>
        <v/>
      </c>
      <c r="G3">
        <f>B3/100</f>
        <v/>
      </c>
    </row>
    <row r="4">
      <c r="A4" t="inlineStr">
        <is>
          <t>서구동</t>
        </is>
      </c>
      <c r="B4" t="n">
        <v>9.666884787401285</v>
      </c>
      <c r="C4" t="n">
        <v>2</v>
      </c>
      <c r="D4">
        <f>IF(A4='2_혜택배치'!$B$7,'2_혜택배치'!$G$7,0)</f>
        <v/>
      </c>
      <c r="E4">
        <f>C4+D4</f>
        <v/>
      </c>
      <c r="F4">
        <f>E4/SUM($E$2:$E$25)</f>
        <v/>
      </c>
      <c r="G4">
        <f>B4/100</f>
        <v/>
      </c>
    </row>
    <row r="5">
      <c r="A5" t="inlineStr">
        <is>
          <t>풍산읍</t>
        </is>
      </c>
      <c r="B5" t="n">
        <v>9.356373246361045</v>
      </c>
      <c r="C5" t="n">
        <v>2</v>
      </c>
      <c r="D5">
        <f>IF(A5='2_혜택배치'!$B$7,'2_혜택배치'!$G$7,0)</f>
        <v/>
      </c>
      <c r="E5">
        <f>C5+D5</f>
        <v/>
      </c>
      <c r="F5">
        <f>E5/SUM($E$2:$E$25)</f>
        <v/>
      </c>
      <c r="G5">
        <f>B5/100</f>
        <v/>
      </c>
    </row>
    <row r="6">
      <c r="A6" t="inlineStr">
        <is>
          <t>풍천면</t>
        </is>
      </c>
      <c r="B6" t="n">
        <v>9.130721787961345</v>
      </c>
      <c r="C6" t="n">
        <v>3</v>
      </c>
      <c r="D6">
        <f>IF(A6='2_혜택배치'!$B$7,'2_혜택배치'!$G$7,0)</f>
        <v/>
      </c>
      <c r="E6">
        <f>C6+D6</f>
        <v/>
      </c>
      <c r="F6">
        <f>E6/SUM($E$2:$E$25)</f>
        <v/>
      </c>
      <c r="G6">
        <f>B6/100</f>
        <v/>
      </c>
    </row>
    <row r="7">
      <c r="A7" t="inlineStr">
        <is>
          <t>용상동</t>
        </is>
      </c>
      <c r="B7" t="n">
        <v>8.212883920285114</v>
      </c>
      <c r="C7" t="n">
        <v>3</v>
      </c>
      <c r="D7">
        <f>IF(A7='2_혜택배치'!$B$7,'2_혜택배치'!$G$7,0)</f>
        <v/>
      </c>
      <c r="E7">
        <f>C7+D7</f>
        <v/>
      </c>
      <c r="F7">
        <f>E7/SUM($E$2:$E$25)</f>
        <v/>
      </c>
      <c r="G7">
        <f>B7/100</f>
        <v/>
      </c>
    </row>
    <row r="8">
      <c r="A8" t="inlineStr">
        <is>
          <t>강남동</t>
        </is>
      </c>
      <c r="B8" t="n">
        <v>7.080026542495017</v>
      </c>
      <c r="C8" t="n">
        <v>0</v>
      </c>
      <c r="D8">
        <f>IF(A8='2_혜택배치'!$B$7,'2_혜택배치'!$G$7,0)</f>
        <v/>
      </c>
      <c r="E8">
        <f>C8+D8</f>
        <v/>
      </c>
      <c r="F8">
        <f>E8/SUM($E$2:$E$25)</f>
        <v/>
      </c>
      <c r="G8">
        <f>B8/100</f>
        <v/>
      </c>
    </row>
    <row r="9">
      <c r="A9" t="inlineStr">
        <is>
          <t>명륜동</t>
        </is>
      </c>
      <c r="B9" t="n">
        <v>4.705548508479683</v>
      </c>
      <c r="C9" t="n">
        <v>0</v>
      </c>
      <c r="D9">
        <f>IF(A9='2_혜택배치'!$B$7,'2_혜택배치'!$G$7,0)</f>
        <v/>
      </c>
      <c r="E9">
        <f>C9+D9</f>
        <v/>
      </c>
      <c r="F9">
        <f>E9/SUM($E$2:$E$25)</f>
        <v/>
      </c>
      <c r="G9">
        <f>B9/100</f>
        <v/>
      </c>
    </row>
    <row r="10">
      <c r="A10" t="inlineStr">
        <is>
          <t>송하동</t>
        </is>
      </c>
      <c r="B10" t="n">
        <v>4.689016950166121</v>
      </c>
      <c r="C10" t="n">
        <v>1</v>
      </c>
      <c r="D10">
        <f>IF(A10='2_혜택배치'!$B$7,'2_혜택배치'!$G$7,0)</f>
        <v/>
      </c>
      <c r="E10">
        <f>C10+D10</f>
        <v/>
      </c>
      <c r="F10">
        <f>E10/SUM($E$2:$E$25)</f>
        <v/>
      </c>
      <c r="G10">
        <f>B10/100</f>
        <v/>
      </c>
    </row>
    <row r="11">
      <c r="A11" t="inlineStr">
        <is>
          <t>태화동</t>
        </is>
      </c>
      <c r="B11" t="n">
        <v>4.553239667919807</v>
      </c>
      <c r="C11" t="n">
        <v>1</v>
      </c>
      <c r="D11">
        <f>IF(A11='2_혜택배치'!$B$7,'2_혜택배치'!$G$7,0)</f>
        <v/>
      </c>
      <c r="E11">
        <f>C11+D11</f>
        <v/>
      </c>
      <c r="F11">
        <f>E11/SUM($E$2:$E$25)</f>
        <v/>
      </c>
      <c r="G11">
        <f>B11/100</f>
        <v/>
      </c>
    </row>
    <row r="12">
      <c r="A12" t="inlineStr">
        <is>
          <t>서후면</t>
        </is>
      </c>
      <c r="B12" t="n">
        <v>3.329507595316652</v>
      </c>
      <c r="C12" t="n">
        <v>0</v>
      </c>
      <c r="D12">
        <f>IF(A12='2_혜택배치'!$B$7,'2_혜택배치'!$G$7,0)</f>
        <v/>
      </c>
      <c r="E12">
        <f>C12+D12</f>
        <v/>
      </c>
      <c r="F12">
        <f>E12/SUM($E$2:$E$25)</f>
        <v/>
      </c>
      <c r="G12">
        <f>B12/100</f>
        <v/>
      </c>
    </row>
    <row r="13">
      <c r="A13" t="inlineStr">
        <is>
          <t>도산면</t>
        </is>
      </c>
      <c r="B13" t="n">
        <v>2.424383214746955</v>
      </c>
      <c r="C13" t="n">
        <v>6</v>
      </c>
      <c r="D13">
        <f>IF(A13='2_혜택배치'!$B$7,'2_혜택배치'!$G$7,0)</f>
        <v/>
      </c>
      <c r="E13">
        <f>C13+D13</f>
        <v/>
      </c>
      <c r="F13">
        <f>E13/SUM($E$2:$E$25)</f>
        <v/>
      </c>
      <c r="G13">
        <f>B13/100</f>
        <v/>
      </c>
    </row>
    <row r="14">
      <c r="A14" t="inlineStr">
        <is>
          <t>남후면</t>
        </is>
      </c>
      <c r="B14" t="n">
        <v>2.192648142887865</v>
      </c>
      <c r="C14" t="n">
        <v>1</v>
      </c>
      <c r="D14">
        <f>IF(A14='2_혜택배치'!$B$7,'2_혜택배치'!$G$7,0)</f>
        <v/>
      </c>
      <c r="E14">
        <f>C14+D14</f>
        <v/>
      </c>
      <c r="F14">
        <f>E14/SUM($E$2:$E$25)</f>
        <v/>
      </c>
      <c r="G14">
        <f>B14/100</f>
        <v/>
      </c>
    </row>
    <row r="15">
      <c r="A15" t="inlineStr">
        <is>
          <t>일직면</t>
        </is>
      </c>
      <c r="B15" t="n">
        <v>2.084431124640474</v>
      </c>
      <c r="C15" t="n">
        <v>0</v>
      </c>
      <c r="D15">
        <f>IF(A15='2_혜택배치'!$B$7,'2_혜택배치'!$G$7,0)</f>
        <v/>
      </c>
      <c r="E15">
        <f>C15+D15</f>
        <v/>
      </c>
      <c r="F15">
        <f>E15/SUM($E$2:$E$25)</f>
        <v/>
      </c>
      <c r="G15">
        <f>B15/100</f>
        <v/>
      </c>
    </row>
    <row r="16">
      <c r="A16" t="inlineStr">
        <is>
          <t>길안면</t>
        </is>
      </c>
      <c r="B16" t="n">
        <v>2.019437662512406</v>
      </c>
      <c r="C16" t="n">
        <v>2</v>
      </c>
      <c r="D16">
        <f>IF(A16='2_혜택배치'!$B$7,'2_혜택배치'!$G$7,0)</f>
        <v/>
      </c>
      <c r="E16">
        <f>C16+D16</f>
        <v/>
      </c>
      <c r="F16">
        <f>E16/SUM($E$2:$E$25)</f>
        <v/>
      </c>
      <c r="G16">
        <f>B16/100</f>
        <v/>
      </c>
    </row>
    <row r="17">
      <c r="A17" t="inlineStr">
        <is>
          <t>와룡면</t>
        </is>
      </c>
      <c r="B17" t="n">
        <v>1.899317922279251</v>
      </c>
      <c r="C17" t="n">
        <v>1</v>
      </c>
      <c r="D17">
        <f>IF(A17='2_혜택배치'!$B$7,'2_혜택배치'!$G$7,0)</f>
        <v/>
      </c>
      <c r="E17">
        <f>C17+D17</f>
        <v/>
      </c>
      <c r="F17">
        <f>E17/SUM($E$2:$E$25)</f>
        <v/>
      </c>
      <c r="G17">
        <f>B17/100</f>
        <v/>
      </c>
    </row>
    <row r="18">
      <c r="A18" t="inlineStr">
        <is>
          <t>북후면</t>
        </is>
      </c>
      <c r="B18" t="n">
        <v>1.181997794258863</v>
      </c>
      <c r="C18" t="n">
        <v>0</v>
      </c>
      <c r="D18">
        <f>IF(A18='2_혜택배치'!$B$7,'2_혜택배치'!$G$7,0)</f>
        <v/>
      </c>
      <c r="E18">
        <f>C18+D18</f>
        <v/>
      </c>
      <c r="F18">
        <f>E18/SUM($E$2:$E$25)</f>
        <v/>
      </c>
      <c r="G18">
        <f>B18/100</f>
        <v/>
      </c>
    </row>
    <row r="19">
      <c r="A19" t="inlineStr">
        <is>
          <t>안기동</t>
        </is>
      </c>
      <c r="B19" t="n">
        <v>1.076466076092319</v>
      </c>
      <c r="C19" t="n">
        <v>0</v>
      </c>
      <c r="D19">
        <f>IF(A19='2_혜택배치'!$B$7,'2_혜택배치'!$G$7,0)</f>
        <v/>
      </c>
      <c r="E19">
        <f>C19+D19</f>
        <v/>
      </c>
      <c r="F19">
        <f>E19/SUM($E$2:$E$25)</f>
        <v/>
      </c>
      <c r="G19">
        <f>B19/100</f>
        <v/>
      </c>
    </row>
    <row r="20">
      <c r="A20" t="inlineStr">
        <is>
          <t>임하면</t>
        </is>
      </c>
      <c r="B20" t="n">
        <v>1.040499155309246</v>
      </c>
      <c r="C20" t="n">
        <v>3</v>
      </c>
      <c r="D20">
        <f>IF(A20='2_혜택배치'!$B$7,'2_혜택배치'!$G$7,0)</f>
        <v/>
      </c>
      <c r="E20">
        <f>C20+D20</f>
        <v/>
      </c>
      <c r="F20">
        <f>E20/SUM($E$2:$E$25)</f>
        <v/>
      </c>
      <c r="G20">
        <f>B20/100</f>
        <v/>
      </c>
    </row>
    <row r="21">
      <c r="A21" t="inlineStr">
        <is>
          <t>임동면</t>
        </is>
      </c>
      <c r="B21" t="n">
        <v>0.8248873841497143</v>
      </c>
      <c r="C21" t="n">
        <v>0</v>
      </c>
      <c r="D21">
        <f>IF(A21='2_혜택배치'!$B$7,'2_혜택배치'!$G$7,0)</f>
        <v/>
      </c>
      <c r="E21">
        <f>C21+D21</f>
        <v/>
      </c>
      <c r="F21">
        <f>E21/SUM($E$2:$E$25)</f>
        <v/>
      </c>
      <c r="G21">
        <f>B21/100</f>
        <v/>
      </c>
    </row>
    <row r="22">
      <c r="A22" t="inlineStr">
        <is>
          <t>평화동</t>
        </is>
      </c>
      <c r="B22" t="n">
        <v>0.6338573214390448</v>
      </c>
      <c r="C22" t="n">
        <v>0</v>
      </c>
      <c r="D22">
        <f>IF(A22='2_혜택배치'!$B$7,'2_혜택배치'!$G$7,0)</f>
        <v/>
      </c>
      <c r="E22">
        <f>C22+D22</f>
        <v/>
      </c>
      <c r="F22">
        <f>E22/SUM($E$2:$E$25)</f>
        <v/>
      </c>
      <c r="G22">
        <f>B22/100</f>
        <v/>
      </c>
    </row>
    <row r="23">
      <c r="A23" t="inlineStr">
        <is>
          <t>남선면</t>
        </is>
      </c>
      <c r="B23" t="n">
        <v>0.5843776486431471</v>
      </c>
      <c r="C23" t="n">
        <v>0</v>
      </c>
      <c r="D23">
        <f>IF(A23='2_혜택배치'!$B$7,'2_혜택배치'!$G$7,0)</f>
        <v/>
      </c>
      <c r="E23">
        <f>C23+D23</f>
        <v/>
      </c>
      <c r="F23">
        <f>E23/SUM($E$2:$E$25)</f>
        <v/>
      </c>
      <c r="G23">
        <f>B23/100</f>
        <v/>
      </c>
    </row>
    <row r="24">
      <c r="A24" t="inlineStr">
        <is>
          <t>녹전면</t>
        </is>
      </c>
      <c r="B24" t="n">
        <v>0.4832045117641444</v>
      </c>
      <c r="C24" t="n">
        <v>0</v>
      </c>
      <c r="D24">
        <f>IF(A24='2_혜택배치'!$B$7,'2_혜택배치'!$G$7,0)</f>
        <v/>
      </c>
      <c r="E24">
        <f>C24+D24</f>
        <v/>
      </c>
      <c r="F24">
        <f>E24/SUM($E$2:$E$25)</f>
        <v/>
      </c>
      <c r="G24">
        <f>B24/100</f>
        <v/>
      </c>
    </row>
    <row r="25">
      <c r="A25" t="inlineStr">
        <is>
          <t>예안면</t>
        </is>
      </c>
      <c r="B25" t="n">
        <v>0.4129209509757357</v>
      </c>
      <c r="C25" t="n">
        <v>0</v>
      </c>
      <c r="D25">
        <f>IF(A25='2_혜택배치'!$B$7,'2_혜택배치'!$G$7,0)</f>
        <v/>
      </c>
      <c r="E25">
        <f>C25+D25</f>
        <v/>
      </c>
      <c r="F25">
        <f>E25/SUM($E$2:$E$25)</f>
        <v/>
      </c>
      <c r="G25">
        <f>B25/100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05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키</t>
        </is>
      </c>
      <c r="B1" s="90" t="inlineStr">
        <is>
          <t>인원</t>
        </is>
      </c>
    </row>
    <row r="2">
      <c r="A2" t="inlineStr">
        <is>
          <t>2024|공휴일|KTX-이음|승차|00-01</t>
        </is>
      </c>
      <c r="B2" t="n">
        <v>0</v>
      </c>
    </row>
    <row r="3">
      <c r="A3" t="inlineStr">
        <is>
          <t>2024|공휴일|KTX-이음|승차|01-02</t>
        </is>
      </c>
      <c r="B3" t="n">
        <v>0</v>
      </c>
    </row>
    <row r="4">
      <c r="A4" t="inlineStr">
        <is>
          <t>2024|공휴일|KTX-이음|승차|02-03</t>
        </is>
      </c>
      <c r="B4" t="n">
        <v>0</v>
      </c>
    </row>
    <row r="5">
      <c r="A5" t="inlineStr">
        <is>
          <t>2024|공휴일|KTX-이음|승차|03-04</t>
        </is>
      </c>
      <c r="B5" t="n">
        <v>0</v>
      </c>
    </row>
    <row r="6">
      <c r="A6" t="inlineStr">
        <is>
          <t>2024|공휴일|KTX-이음|승차|04-05</t>
        </is>
      </c>
      <c r="B6" t="n">
        <v>0</v>
      </c>
    </row>
    <row r="7">
      <c r="A7" t="inlineStr">
        <is>
          <t>2024|공휴일|KTX-이음|승차|05-06</t>
        </is>
      </c>
      <c r="B7" t="n">
        <v>529</v>
      </c>
    </row>
    <row r="8">
      <c r="A8" t="inlineStr">
        <is>
          <t>2024|공휴일|KTX-이음|승차|06-07</t>
        </is>
      </c>
      <c r="B8" t="n">
        <v>0</v>
      </c>
    </row>
    <row r="9">
      <c r="A9" t="inlineStr">
        <is>
          <t>2024|공휴일|KTX-이음|승차|07-08</t>
        </is>
      </c>
      <c r="B9" t="n">
        <v>0</v>
      </c>
    </row>
    <row r="10">
      <c r="A10" t="inlineStr">
        <is>
          <t>2024|공휴일|KTX-이음|승차|08-09</t>
        </is>
      </c>
      <c r="B10" t="n">
        <v>884</v>
      </c>
    </row>
    <row r="11">
      <c r="A11" t="inlineStr">
        <is>
          <t>2024|공휴일|KTX-이음|승차|09-10</t>
        </is>
      </c>
      <c r="B11" t="n">
        <v>0</v>
      </c>
    </row>
    <row r="12">
      <c r="A12" t="inlineStr">
        <is>
          <t>2024|공휴일|KTX-이음|승차|10-11</t>
        </is>
      </c>
      <c r="B12" t="n">
        <v>1045</v>
      </c>
    </row>
    <row r="13">
      <c r="A13" t="inlineStr">
        <is>
          <t>2024|공휴일|KTX-이음|승차|11-12</t>
        </is>
      </c>
      <c r="B13" t="n">
        <v>1026</v>
      </c>
    </row>
    <row r="14">
      <c r="A14" t="inlineStr">
        <is>
          <t>2024|공휴일|KTX-이음|승차|12-13</t>
        </is>
      </c>
      <c r="B14" t="n">
        <v>0</v>
      </c>
    </row>
    <row r="15">
      <c r="A15" t="inlineStr">
        <is>
          <t>2024|공휴일|KTX-이음|승차|13-14</t>
        </is>
      </c>
      <c r="B15" t="n">
        <v>986</v>
      </c>
    </row>
    <row r="16">
      <c r="A16" t="inlineStr">
        <is>
          <t>2024|공휴일|KTX-이음|승차|14-15</t>
        </is>
      </c>
      <c r="B16" t="n">
        <v>933</v>
      </c>
    </row>
    <row r="17">
      <c r="A17" t="inlineStr">
        <is>
          <t>2024|공휴일|KTX-이음|승차|15-16</t>
        </is>
      </c>
      <c r="B17" t="n">
        <v>0</v>
      </c>
    </row>
    <row r="18">
      <c r="A18" t="inlineStr">
        <is>
          <t>2024|공휴일|KTX-이음|승차|16-17</t>
        </is>
      </c>
      <c r="B18" t="n">
        <v>0</v>
      </c>
    </row>
    <row r="19">
      <c r="A19" t="inlineStr">
        <is>
          <t>2024|공휴일|KTX-이음|승차|17-18</t>
        </is>
      </c>
      <c r="B19" t="n">
        <v>1262</v>
      </c>
    </row>
    <row r="20">
      <c r="A20" t="inlineStr">
        <is>
          <t>2024|공휴일|KTX-이음|승차|18-19</t>
        </is>
      </c>
      <c r="B20" t="n">
        <v>0</v>
      </c>
    </row>
    <row r="21">
      <c r="A21" t="inlineStr">
        <is>
          <t>2024|공휴일|KTX-이음|승차|19-20</t>
        </is>
      </c>
      <c r="B21" t="n">
        <v>127</v>
      </c>
    </row>
    <row r="22">
      <c r="A22" t="inlineStr">
        <is>
          <t>2024|공휴일|KTX-이음|승차|20-21</t>
        </is>
      </c>
      <c r="B22" t="n">
        <v>0</v>
      </c>
    </row>
    <row r="23">
      <c r="A23" t="inlineStr">
        <is>
          <t>2024|공휴일|KTX-이음|승차|21-22</t>
        </is>
      </c>
      <c r="B23" t="n">
        <v>902</v>
      </c>
    </row>
    <row r="24">
      <c r="A24" t="inlineStr">
        <is>
          <t>2024|공휴일|KTX-이음|승차|22-23</t>
        </is>
      </c>
      <c r="B24" t="n">
        <v>0</v>
      </c>
    </row>
    <row r="25">
      <c r="A25" t="inlineStr">
        <is>
          <t>2024|공휴일|KTX-이음|승차|23-24</t>
        </is>
      </c>
      <c r="B25" t="n">
        <v>0</v>
      </c>
    </row>
    <row r="26">
      <c r="A26" t="inlineStr">
        <is>
          <t>2024|공휴일|KTX-이음|하차|00-01</t>
        </is>
      </c>
      <c r="B26" t="n">
        <v>716</v>
      </c>
    </row>
    <row r="27">
      <c r="A27" t="inlineStr">
        <is>
          <t>2024|공휴일|KTX-이음|하차|01-02</t>
        </is>
      </c>
      <c r="B27" t="n">
        <v>0</v>
      </c>
    </row>
    <row r="28">
      <c r="A28" t="inlineStr">
        <is>
          <t>2024|공휴일|KTX-이음|하차|02-03</t>
        </is>
      </c>
      <c r="B28" t="n">
        <v>0</v>
      </c>
    </row>
    <row r="29">
      <c r="A29" t="inlineStr">
        <is>
          <t>2024|공휴일|KTX-이음|하차|03-04</t>
        </is>
      </c>
      <c r="B29" t="n">
        <v>0</v>
      </c>
    </row>
    <row r="30">
      <c r="A30" t="inlineStr">
        <is>
          <t>2024|공휴일|KTX-이음|하차|04-05</t>
        </is>
      </c>
      <c r="B30" t="n">
        <v>0</v>
      </c>
    </row>
    <row r="31">
      <c r="A31" t="inlineStr">
        <is>
          <t>2024|공휴일|KTX-이음|하차|05-06</t>
        </is>
      </c>
      <c r="B31" t="n">
        <v>0</v>
      </c>
    </row>
    <row r="32">
      <c r="A32" t="inlineStr">
        <is>
          <t>2024|공휴일|KTX-이음|하차|06-07</t>
        </is>
      </c>
      <c r="B32" t="n">
        <v>0</v>
      </c>
    </row>
    <row r="33">
      <c r="A33" t="inlineStr">
        <is>
          <t>2024|공휴일|KTX-이음|하차|07-08</t>
        </is>
      </c>
      <c r="B33" t="n">
        <v>242</v>
      </c>
    </row>
    <row r="34">
      <c r="A34" t="inlineStr">
        <is>
          <t>2024|공휴일|KTX-이음|하차|08-09</t>
        </is>
      </c>
      <c r="B34" t="n">
        <v>0</v>
      </c>
    </row>
    <row r="35">
      <c r="A35" t="inlineStr">
        <is>
          <t>2024|공휴일|KTX-이음|하차|09-10</t>
        </is>
      </c>
      <c r="B35" t="n">
        <v>765</v>
      </c>
    </row>
    <row r="36">
      <c r="A36" t="inlineStr">
        <is>
          <t>2024|공휴일|KTX-이음|하차|10-11</t>
        </is>
      </c>
      <c r="B36" t="n">
        <v>0</v>
      </c>
    </row>
    <row r="37">
      <c r="A37" t="inlineStr">
        <is>
          <t>2024|공휴일|KTX-이음|하차|11-12</t>
        </is>
      </c>
      <c r="B37" t="n">
        <v>1160</v>
      </c>
    </row>
    <row r="38">
      <c r="A38" t="inlineStr">
        <is>
          <t>2024|공휴일|KTX-이음|하차|12-13</t>
        </is>
      </c>
      <c r="B38" t="n">
        <v>0</v>
      </c>
    </row>
    <row r="39">
      <c r="A39" t="inlineStr">
        <is>
          <t>2024|공휴일|KTX-이음|하차|13-14</t>
        </is>
      </c>
      <c r="B39" t="n">
        <v>1976</v>
      </c>
    </row>
    <row r="40">
      <c r="A40" t="inlineStr">
        <is>
          <t>2024|공휴일|KTX-이음|하차|14-15</t>
        </is>
      </c>
      <c r="B40" t="n">
        <v>0</v>
      </c>
    </row>
    <row r="41">
      <c r="A41" t="inlineStr">
        <is>
          <t>2024|공휴일|KTX-이음|하차|15-16</t>
        </is>
      </c>
      <c r="B41" t="n">
        <v>0</v>
      </c>
    </row>
    <row r="42">
      <c r="A42" t="inlineStr">
        <is>
          <t>2024|공휴일|KTX-이음|하차|16-17</t>
        </is>
      </c>
      <c r="B42" t="n">
        <v>0</v>
      </c>
    </row>
    <row r="43">
      <c r="A43" t="inlineStr">
        <is>
          <t>2024|공휴일|KTX-이음|하차|17-18</t>
        </is>
      </c>
      <c r="B43" t="n">
        <v>1032</v>
      </c>
    </row>
    <row r="44">
      <c r="A44" t="inlineStr">
        <is>
          <t>2024|공휴일|KTX-이음|하차|18-19</t>
        </is>
      </c>
      <c r="B44" t="n">
        <v>123</v>
      </c>
    </row>
    <row r="45">
      <c r="A45" t="inlineStr">
        <is>
          <t>2024|공휴일|KTX-이음|하차|19-20</t>
        </is>
      </c>
      <c r="B45" t="n">
        <v>0</v>
      </c>
    </row>
    <row r="46">
      <c r="A46" t="inlineStr">
        <is>
          <t>2024|공휴일|KTX-이음|하차|20-21</t>
        </is>
      </c>
      <c r="B46" t="n">
        <v>1046</v>
      </c>
    </row>
    <row r="47">
      <c r="A47" t="inlineStr">
        <is>
          <t>2024|공휴일|KTX-이음|하차|21-22</t>
        </is>
      </c>
      <c r="B47" t="n">
        <v>0</v>
      </c>
    </row>
    <row r="48">
      <c r="A48" t="inlineStr">
        <is>
          <t>2024|공휴일|KTX-이음|하차|22-23</t>
        </is>
      </c>
      <c r="B48" t="n">
        <v>0</v>
      </c>
    </row>
    <row r="49">
      <c r="A49" t="inlineStr">
        <is>
          <t>2024|공휴일|KTX-이음|하차|23-24</t>
        </is>
      </c>
      <c r="B49" t="n">
        <v>0</v>
      </c>
    </row>
    <row r="50">
      <c r="A50" t="inlineStr">
        <is>
          <t>2024|공휴일|무궁화|승차|00-01</t>
        </is>
      </c>
      <c r="B50" t="n">
        <v>0</v>
      </c>
    </row>
    <row r="51">
      <c r="A51" t="inlineStr">
        <is>
          <t>2024|공휴일|무궁화|승차|01-02</t>
        </is>
      </c>
      <c r="B51" t="n">
        <v>0</v>
      </c>
    </row>
    <row r="52">
      <c r="A52" t="inlineStr">
        <is>
          <t>2024|공휴일|무궁화|승차|02-03</t>
        </is>
      </c>
      <c r="B52" t="n">
        <v>0</v>
      </c>
    </row>
    <row r="53">
      <c r="A53" t="inlineStr">
        <is>
          <t>2024|공휴일|무궁화|승차|03-04</t>
        </is>
      </c>
      <c r="B53" t="n">
        <v>0</v>
      </c>
    </row>
    <row r="54">
      <c r="A54" t="inlineStr">
        <is>
          <t>2024|공휴일|무궁화|승차|04-05</t>
        </is>
      </c>
      <c r="B54" t="n">
        <v>0</v>
      </c>
    </row>
    <row r="55">
      <c r="A55" t="inlineStr">
        <is>
          <t>2024|공휴일|무궁화|승차|05-06</t>
        </is>
      </c>
      <c r="B55" t="n">
        <v>0</v>
      </c>
    </row>
    <row r="56">
      <c r="A56" t="inlineStr">
        <is>
          <t>2024|공휴일|무궁화|승차|06-07</t>
        </is>
      </c>
      <c r="B56" t="n">
        <v>0</v>
      </c>
    </row>
    <row r="57">
      <c r="A57" t="inlineStr">
        <is>
          <t>2024|공휴일|무궁화|승차|07-08</t>
        </is>
      </c>
      <c r="B57" t="n">
        <v>122</v>
      </c>
    </row>
    <row r="58">
      <c r="A58" t="inlineStr">
        <is>
          <t>2024|공휴일|무궁화|승차|08-09</t>
        </is>
      </c>
      <c r="B58" t="n">
        <v>564</v>
      </c>
    </row>
    <row r="59">
      <c r="A59" t="inlineStr">
        <is>
          <t>2024|공휴일|무궁화|승차|09-10</t>
        </is>
      </c>
      <c r="B59" t="n">
        <v>348</v>
      </c>
    </row>
    <row r="60">
      <c r="A60" t="inlineStr">
        <is>
          <t>2024|공휴일|무궁화|승차|10-11</t>
        </is>
      </c>
      <c r="B60" t="n">
        <v>0</v>
      </c>
    </row>
    <row r="61">
      <c r="A61" t="inlineStr">
        <is>
          <t>2024|공휴일|무궁화|승차|11-12</t>
        </is>
      </c>
      <c r="B61" t="n">
        <v>177</v>
      </c>
    </row>
    <row r="62">
      <c r="A62" t="inlineStr">
        <is>
          <t>2024|공휴일|무궁화|승차|12-13</t>
        </is>
      </c>
      <c r="B62" t="n">
        <v>0</v>
      </c>
    </row>
    <row r="63">
      <c r="A63" t="inlineStr">
        <is>
          <t>2024|공휴일|무궁화|승차|13-14</t>
        </is>
      </c>
      <c r="B63" t="n">
        <v>0</v>
      </c>
    </row>
    <row r="64">
      <c r="A64" t="inlineStr">
        <is>
          <t>2024|공휴일|무궁화|승차|14-15</t>
        </is>
      </c>
      <c r="B64" t="n">
        <v>456</v>
      </c>
    </row>
    <row r="65">
      <c r="A65" t="inlineStr">
        <is>
          <t>2024|공휴일|무궁화|승차|15-16</t>
        </is>
      </c>
      <c r="B65" t="n">
        <v>0</v>
      </c>
    </row>
    <row r="66">
      <c r="A66" t="inlineStr">
        <is>
          <t>2024|공휴일|무궁화|승차|16-17</t>
        </is>
      </c>
      <c r="B66" t="n">
        <v>0</v>
      </c>
    </row>
    <row r="67">
      <c r="A67" t="inlineStr">
        <is>
          <t>2024|공휴일|무궁화|승차|17-18</t>
        </is>
      </c>
      <c r="B67" t="n">
        <v>568</v>
      </c>
    </row>
    <row r="68">
      <c r="A68" t="inlineStr">
        <is>
          <t>2024|공휴일|무궁화|승차|18-19</t>
        </is>
      </c>
      <c r="B68" t="n">
        <v>596</v>
      </c>
    </row>
    <row r="69">
      <c r="A69" t="inlineStr">
        <is>
          <t>2024|공휴일|무궁화|승차|19-20</t>
        </is>
      </c>
      <c r="B69" t="n">
        <v>522</v>
      </c>
    </row>
    <row r="70">
      <c r="A70" t="inlineStr">
        <is>
          <t>2024|공휴일|무궁화|승차|20-21</t>
        </is>
      </c>
      <c r="B70" t="n">
        <v>0</v>
      </c>
    </row>
    <row r="71">
      <c r="A71" t="inlineStr">
        <is>
          <t>2024|공휴일|무궁화|승차|21-22</t>
        </is>
      </c>
      <c r="B71" t="n">
        <v>300</v>
      </c>
    </row>
    <row r="72">
      <c r="A72" t="inlineStr">
        <is>
          <t>2024|공휴일|무궁화|승차|22-23</t>
        </is>
      </c>
      <c r="B72" t="n">
        <v>0</v>
      </c>
    </row>
    <row r="73">
      <c r="A73" t="inlineStr">
        <is>
          <t>2024|공휴일|무궁화|승차|23-24</t>
        </is>
      </c>
      <c r="B73" t="n">
        <v>0</v>
      </c>
    </row>
    <row r="74">
      <c r="A74" t="inlineStr">
        <is>
          <t>2024|공휴일|무궁화|하차|00-01</t>
        </is>
      </c>
      <c r="B74" t="n">
        <v>0</v>
      </c>
    </row>
    <row r="75">
      <c r="A75" t="inlineStr">
        <is>
          <t>2024|공휴일|무궁화|하차|01-02</t>
        </is>
      </c>
      <c r="B75" t="n">
        <v>0</v>
      </c>
    </row>
    <row r="76">
      <c r="A76" t="inlineStr">
        <is>
          <t>2024|공휴일|무궁화|하차|02-03</t>
        </is>
      </c>
      <c r="B76" t="n">
        <v>0</v>
      </c>
    </row>
    <row r="77">
      <c r="A77" t="inlineStr">
        <is>
          <t>2024|공휴일|무궁화|하차|03-04</t>
        </is>
      </c>
      <c r="B77" t="n">
        <v>0</v>
      </c>
    </row>
    <row r="78">
      <c r="A78" t="inlineStr">
        <is>
          <t>2024|공휴일|무궁화|하차|04-05</t>
        </is>
      </c>
      <c r="B78" t="n">
        <v>0</v>
      </c>
    </row>
    <row r="79">
      <c r="A79" t="inlineStr">
        <is>
          <t>2024|공휴일|무궁화|하차|05-06</t>
        </is>
      </c>
      <c r="B79" t="n">
        <v>0</v>
      </c>
    </row>
    <row r="80">
      <c r="A80" t="inlineStr">
        <is>
          <t>2024|공휴일|무궁화|하차|06-07</t>
        </is>
      </c>
      <c r="B80" t="n">
        <v>0</v>
      </c>
    </row>
    <row r="81">
      <c r="A81" t="inlineStr">
        <is>
          <t>2024|공휴일|무궁화|하차|07-08</t>
        </is>
      </c>
      <c r="B81" t="n">
        <v>159</v>
      </c>
    </row>
    <row r="82">
      <c r="A82" t="inlineStr">
        <is>
          <t>2024|공휴일|무궁화|하차|08-09</t>
        </is>
      </c>
      <c r="B82" t="n">
        <v>0</v>
      </c>
    </row>
    <row r="83">
      <c r="A83" t="inlineStr">
        <is>
          <t>2024|공휴일|무궁화|하차|09-10</t>
        </is>
      </c>
      <c r="B83" t="n">
        <v>450</v>
      </c>
    </row>
    <row r="84">
      <c r="A84" t="inlineStr">
        <is>
          <t>2024|공휴일|무궁화|하차|10-11</t>
        </is>
      </c>
      <c r="B84" t="n">
        <v>473</v>
      </c>
    </row>
    <row r="85">
      <c r="A85" t="inlineStr">
        <is>
          <t>2024|공휴일|무궁화|하차|11-12</t>
        </is>
      </c>
      <c r="B85" t="n">
        <v>0</v>
      </c>
    </row>
    <row r="86">
      <c r="A86" t="inlineStr">
        <is>
          <t>2024|공휴일|무궁화|하차|12-13</t>
        </is>
      </c>
      <c r="B86" t="n">
        <v>544</v>
      </c>
    </row>
    <row r="87">
      <c r="A87" t="inlineStr">
        <is>
          <t>2024|공휴일|무궁화|하차|13-14</t>
        </is>
      </c>
      <c r="B87" t="n">
        <v>0</v>
      </c>
    </row>
    <row r="88">
      <c r="A88" t="inlineStr">
        <is>
          <t>2024|공휴일|무궁화|하차|14-15</t>
        </is>
      </c>
      <c r="B88" t="n">
        <v>181</v>
      </c>
    </row>
    <row r="89">
      <c r="A89" t="inlineStr">
        <is>
          <t>2024|공휴일|무궁화|하차|15-16</t>
        </is>
      </c>
      <c r="B89" t="n">
        <v>0</v>
      </c>
    </row>
    <row r="90">
      <c r="A90" t="inlineStr">
        <is>
          <t>2024|공휴일|무궁화|하차|16-17</t>
        </is>
      </c>
      <c r="B90" t="n">
        <v>0</v>
      </c>
    </row>
    <row r="91">
      <c r="A91" t="inlineStr">
        <is>
          <t>2024|공휴일|무궁화|하차|17-18</t>
        </is>
      </c>
      <c r="B91" t="n">
        <v>471</v>
      </c>
    </row>
    <row r="92">
      <c r="A92" t="inlineStr">
        <is>
          <t>2024|공휴일|무궁화|하차|18-19</t>
        </is>
      </c>
      <c r="B92" t="n">
        <v>519</v>
      </c>
    </row>
    <row r="93">
      <c r="A93" t="inlineStr">
        <is>
          <t>2024|공휴일|무궁화|하차|19-20</t>
        </is>
      </c>
      <c r="B93" t="n">
        <v>519</v>
      </c>
    </row>
    <row r="94">
      <c r="A94" t="inlineStr">
        <is>
          <t>2024|공휴일|무궁화|하차|20-21</t>
        </is>
      </c>
      <c r="B94" t="n">
        <v>0</v>
      </c>
    </row>
    <row r="95">
      <c r="A95" t="inlineStr">
        <is>
          <t>2024|공휴일|무궁화|하차|21-22</t>
        </is>
      </c>
      <c r="B95" t="n">
        <v>117</v>
      </c>
    </row>
    <row r="96">
      <c r="A96" t="inlineStr">
        <is>
          <t>2024|공휴일|무궁화|하차|22-23</t>
        </is>
      </c>
      <c r="B96" t="n">
        <v>0</v>
      </c>
    </row>
    <row r="97">
      <c r="A97" t="inlineStr">
        <is>
          <t>2024|공휴일|무궁화|하차|23-24</t>
        </is>
      </c>
      <c r="B97" t="n">
        <v>0</v>
      </c>
    </row>
    <row r="98">
      <c r="A98" t="inlineStr">
        <is>
          <t>2024|공휴일|새마을|승차|00-01</t>
        </is>
      </c>
      <c r="B98" t="n">
        <v>0</v>
      </c>
    </row>
    <row r="99">
      <c r="A99" t="inlineStr">
        <is>
          <t>2024|공휴일|새마을|승차|01-02</t>
        </is>
      </c>
      <c r="B99" t="n">
        <v>0</v>
      </c>
    </row>
    <row r="100">
      <c r="A100" t="inlineStr">
        <is>
          <t>2024|공휴일|새마을|승차|02-03</t>
        </is>
      </c>
      <c r="B100" t="n">
        <v>0</v>
      </c>
    </row>
    <row r="101">
      <c r="A101" t="inlineStr">
        <is>
          <t>2024|공휴일|새마을|승차|03-04</t>
        </is>
      </c>
      <c r="B101" t="n">
        <v>0</v>
      </c>
    </row>
    <row r="102">
      <c r="A102" t="inlineStr">
        <is>
          <t>2024|공휴일|새마을|승차|04-05</t>
        </is>
      </c>
      <c r="B102" t="n">
        <v>0</v>
      </c>
    </row>
    <row r="103">
      <c r="A103" t="inlineStr">
        <is>
          <t>2024|공휴일|새마을|승차|05-06</t>
        </is>
      </c>
      <c r="B103" t="n">
        <v>113</v>
      </c>
    </row>
    <row r="104">
      <c r="A104" t="inlineStr">
        <is>
          <t>2024|공휴일|새마을|승차|06-07</t>
        </is>
      </c>
      <c r="B104" t="n">
        <v>0</v>
      </c>
    </row>
    <row r="105">
      <c r="A105" t="inlineStr">
        <is>
          <t>2024|공휴일|새마을|승차|07-08</t>
        </is>
      </c>
      <c r="B105" t="n">
        <v>0</v>
      </c>
    </row>
    <row r="106">
      <c r="A106" t="inlineStr">
        <is>
          <t>2024|공휴일|새마을|승차|08-09</t>
        </is>
      </c>
      <c r="B106" t="n">
        <v>367</v>
      </c>
    </row>
    <row r="107">
      <c r="A107" t="inlineStr">
        <is>
          <t>2024|공휴일|새마을|승차|09-10</t>
        </is>
      </c>
      <c r="B107" t="n">
        <v>0</v>
      </c>
    </row>
    <row r="108">
      <c r="A108" t="inlineStr">
        <is>
          <t>2024|공휴일|새마을|승차|10-11</t>
        </is>
      </c>
      <c r="B108" t="n">
        <v>0</v>
      </c>
    </row>
    <row r="109">
      <c r="A109" t="inlineStr">
        <is>
          <t>2024|공휴일|새마을|승차|11-12</t>
        </is>
      </c>
      <c r="B109" t="n">
        <v>0</v>
      </c>
    </row>
    <row r="110">
      <c r="A110" t="inlineStr">
        <is>
          <t>2024|공휴일|새마을|승차|12-13</t>
        </is>
      </c>
      <c r="B110" t="n">
        <v>0</v>
      </c>
    </row>
    <row r="111">
      <c r="A111" t="inlineStr">
        <is>
          <t>2024|공휴일|새마을|승차|13-14</t>
        </is>
      </c>
      <c r="B111" t="n">
        <v>0</v>
      </c>
    </row>
    <row r="112">
      <c r="A112" t="inlineStr">
        <is>
          <t>2024|공휴일|새마을|승차|14-15</t>
        </is>
      </c>
      <c r="B112" t="n">
        <v>0</v>
      </c>
    </row>
    <row r="113">
      <c r="A113" t="inlineStr">
        <is>
          <t>2024|공휴일|새마을|승차|15-16</t>
        </is>
      </c>
      <c r="B113" t="n">
        <v>619</v>
      </c>
    </row>
    <row r="114">
      <c r="A114" t="inlineStr">
        <is>
          <t>2024|공휴일|새마을|승차|16-17</t>
        </is>
      </c>
      <c r="B114" t="n">
        <v>0</v>
      </c>
    </row>
    <row r="115">
      <c r="A115" t="inlineStr">
        <is>
          <t>2024|공휴일|새마을|승차|17-18</t>
        </is>
      </c>
      <c r="B115" t="n">
        <v>0</v>
      </c>
    </row>
    <row r="116">
      <c r="A116" t="inlineStr">
        <is>
          <t>2024|공휴일|새마을|승차|18-19</t>
        </is>
      </c>
      <c r="B116" t="n">
        <v>0</v>
      </c>
    </row>
    <row r="117">
      <c r="A117" t="inlineStr">
        <is>
          <t>2024|공휴일|새마을|승차|19-20</t>
        </is>
      </c>
      <c r="B117" t="n">
        <v>0</v>
      </c>
    </row>
    <row r="118">
      <c r="A118" t="inlineStr">
        <is>
          <t>2024|공휴일|새마을|승차|20-21</t>
        </is>
      </c>
      <c r="B118" t="n">
        <v>0</v>
      </c>
    </row>
    <row r="119">
      <c r="A119" t="inlineStr">
        <is>
          <t>2024|공휴일|새마을|승차|21-22</t>
        </is>
      </c>
      <c r="B119" t="n">
        <v>0</v>
      </c>
    </row>
    <row r="120">
      <c r="A120" t="inlineStr">
        <is>
          <t>2024|공휴일|새마을|승차|22-23</t>
        </is>
      </c>
      <c r="B120" t="n">
        <v>0</v>
      </c>
    </row>
    <row r="121">
      <c r="A121" t="inlineStr">
        <is>
          <t>2024|공휴일|새마을|승차|23-24</t>
        </is>
      </c>
      <c r="B121" t="n">
        <v>0</v>
      </c>
    </row>
    <row r="122">
      <c r="A122" t="inlineStr">
        <is>
          <t>2024|공휴일|새마을|하차|00-01</t>
        </is>
      </c>
      <c r="B122" t="n">
        <v>0</v>
      </c>
    </row>
    <row r="123">
      <c r="A123" t="inlineStr">
        <is>
          <t>2024|공휴일|새마을|하차|01-02</t>
        </is>
      </c>
      <c r="B123" t="n">
        <v>0</v>
      </c>
    </row>
    <row r="124">
      <c r="A124" t="inlineStr">
        <is>
          <t>2024|공휴일|새마을|하차|02-03</t>
        </is>
      </c>
      <c r="B124" t="n">
        <v>0</v>
      </c>
    </row>
    <row r="125">
      <c r="A125" t="inlineStr">
        <is>
          <t>2024|공휴일|새마을|하차|03-04</t>
        </is>
      </c>
      <c r="B125" t="n">
        <v>0</v>
      </c>
    </row>
    <row r="126">
      <c r="A126" t="inlineStr">
        <is>
          <t>2024|공휴일|새마을|하차|04-05</t>
        </is>
      </c>
      <c r="B126" t="n">
        <v>0</v>
      </c>
    </row>
    <row r="127">
      <c r="A127" t="inlineStr">
        <is>
          <t>2024|공휴일|새마을|하차|05-06</t>
        </is>
      </c>
      <c r="B127" t="n">
        <v>0</v>
      </c>
    </row>
    <row r="128">
      <c r="A128" t="inlineStr">
        <is>
          <t>2024|공휴일|새마을|하차|06-07</t>
        </is>
      </c>
      <c r="B128" t="n">
        <v>0</v>
      </c>
    </row>
    <row r="129">
      <c r="A129" t="inlineStr">
        <is>
          <t>2024|공휴일|새마을|하차|07-08</t>
        </is>
      </c>
      <c r="B129" t="n">
        <v>0</v>
      </c>
    </row>
    <row r="130">
      <c r="A130" t="inlineStr">
        <is>
          <t>2024|공휴일|새마을|하차|08-09</t>
        </is>
      </c>
      <c r="B130" t="n">
        <v>0</v>
      </c>
    </row>
    <row r="131">
      <c r="A131" t="inlineStr">
        <is>
          <t>2024|공휴일|새마을|하차|09-10</t>
        </is>
      </c>
      <c r="B131" t="n">
        <v>0</v>
      </c>
    </row>
    <row r="132">
      <c r="A132" t="inlineStr">
        <is>
          <t>2024|공휴일|새마을|하차|10-11</t>
        </is>
      </c>
      <c r="B132" t="n">
        <v>0</v>
      </c>
    </row>
    <row r="133">
      <c r="A133" t="inlineStr">
        <is>
          <t>2024|공휴일|새마을|하차|11-12</t>
        </is>
      </c>
      <c r="B133" t="n">
        <v>0</v>
      </c>
    </row>
    <row r="134">
      <c r="A134" t="inlineStr">
        <is>
          <t>2024|공휴일|새마을|하차|12-13</t>
        </is>
      </c>
      <c r="B134" t="n">
        <v>0</v>
      </c>
    </row>
    <row r="135">
      <c r="A135" t="inlineStr">
        <is>
          <t>2024|공휴일|새마을|하차|13-14</t>
        </is>
      </c>
      <c r="B135" t="n">
        <v>0</v>
      </c>
    </row>
    <row r="136">
      <c r="A136" t="inlineStr">
        <is>
          <t>2024|공휴일|새마을|하차|14-15</t>
        </is>
      </c>
      <c r="B136" t="n">
        <v>411</v>
      </c>
    </row>
    <row r="137">
      <c r="A137" t="inlineStr">
        <is>
          <t>2024|공휴일|새마을|하차|15-16</t>
        </is>
      </c>
      <c r="B137" t="n">
        <v>0</v>
      </c>
    </row>
    <row r="138">
      <c r="A138" t="inlineStr">
        <is>
          <t>2024|공휴일|새마을|하차|16-17</t>
        </is>
      </c>
      <c r="B138" t="n">
        <v>0</v>
      </c>
    </row>
    <row r="139">
      <c r="A139" t="inlineStr">
        <is>
          <t>2024|공휴일|새마을|하차|17-18</t>
        </is>
      </c>
      <c r="B139" t="n">
        <v>0</v>
      </c>
    </row>
    <row r="140">
      <c r="A140" t="inlineStr">
        <is>
          <t>2024|공휴일|새마을|하차|18-19</t>
        </is>
      </c>
      <c r="B140" t="n">
        <v>589</v>
      </c>
    </row>
    <row r="141">
      <c r="A141" t="inlineStr">
        <is>
          <t>2024|공휴일|새마을|하차|19-20</t>
        </is>
      </c>
      <c r="B141" t="n">
        <v>0</v>
      </c>
    </row>
    <row r="142">
      <c r="A142" t="inlineStr">
        <is>
          <t>2024|공휴일|새마을|하차|20-21</t>
        </is>
      </c>
      <c r="B142" t="n">
        <v>0</v>
      </c>
    </row>
    <row r="143">
      <c r="A143" t="inlineStr">
        <is>
          <t>2024|공휴일|새마을|하차|21-22</t>
        </is>
      </c>
      <c r="B143" t="n">
        <v>0</v>
      </c>
    </row>
    <row r="144">
      <c r="A144" t="inlineStr">
        <is>
          <t>2024|공휴일|새마을|하차|22-23</t>
        </is>
      </c>
      <c r="B144" t="n">
        <v>0</v>
      </c>
    </row>
    <row r="145">
      <c r="A145" t="inlineStr">
        <is>
          <t>2024|공휴일|새마을|하차|23-24</t>
        </is>
      </c>
      <c r="B145" t="n">
        <v>303</v>
      </c>
    </row>
    <row r="146">
      <c r="A146" t="inlineStr">
        <is>
          <t>2024|명절대수송|KTX-이음|승차|00-01</t>
        </is>
      </c>
      <c r="B146" t="n">
        <v>0</v>
      </c>
    </row>
    <row r="147">
      <c r="A147" t="inlineStr">
        <is>
          <t>2024|명절대수송|KTX-이음|승차|01-02</t>
        </is>
      </c>
      <c r="B147" t="n">
        <v>0</v>
      </c>
    </row>
    <row r="148">
      <c r="A148" t="inlineStr">
        <is>
          <t>2024|명절대수송|KTX-이음|승차|02-03</t>
        </is>
      </c>
      <c r="B148" t="n">
        <v>0</v>
      </c>
    </row>
    <row r="149">
      <c r="A149" t="inlineStr">
        <is>
          <t>2024|명절대수송|KTX-이음|승차|03-04</t>
        </is>
      </c>
      <c r="B149" t="n">
        <v>0</v>
      </c>
    </row>
    <row r="150">
      <c r="A150" t="inlineStr">
        <is>
          <t>2024|명절대수송|KTX-이음|승차|04-05</t>
        </is>
      </c>
      <c r="B150" t="n">
        <v>0</v>
      </c>
    </row>
    <row r="151">
      <c r="A151" t="inlineStr">
        <is>
          <t>2024|명절대수송|KTX-이음|승차|05-06</t>
        </is>
      </c>
      <c r="B151" t="n">
        <v>291</v>
      </c>
    </row>
    <row r="152">
      <c r="A152" t="inlineStr">
        <is>
          <t>2024|명절대수송|KTX-이음|승차|06-07</t>
        </is>
      </c>
      <c r="B152" t="n">
        <v>0</v>
      </c>
    </row>
    <row r="153">
      <c r="A153" t="inlineStr">
        <is>
          <t>2024|명절대수송|KTX-이음|승차|07-08</t>
        </is>
      </c>
      <c r="B153" t="n">
        <v>0</v>
      </c>
    </row>
    <row r="154">
      <c r="A154" t="inlineStr">
        <is>
          <t>2024|명절대수송|KTX-이음|승차|08-09</t>
        </is>
      </c>
      <c r="B154" t="n">
        <v>552</v>
      </c>
    </row>
    <row r="155">
      <c r="A155" t="inlineStr">
        <is>
          <t>2024|명절대수송|KTX-이음|승차|09-10</t>
        </is>
      </c>
      <c r="B155" t="n">
        <v>0</v>
      </c>
    </row>
    <row r="156">
      <c r="A156" t="inlineStr">
        <is>
          <t>2024|명절대수송|KTX-이음|승차|10-11</t>
        </is>
      </c>
      <c r="B156" t="n">
        <v>727</v>
      </c>
    </row>
    <row r="157">
      <c r="A157" t="inlineStr">
        <is>
          <t>2024|명절대수송|KTX-이음|승차|11-12</t>
        </is>
      </c>
      <c r="B157" t="n">
        <v>783</v>
      </c>
    </row>
    <row r="158">
      <c r="A158" t="inlineStr">
        <is>
          <t>2024|명절대수송|KTX-이음|승차|12-13</t>
        </is>
      </c>
      <c r="B158" t="n">
        <v>0</v>
      </c>
    </row>
    <row r="159">
      <c r="A159" t="inlineStr">
        <is>
          <t>2024|명절대수송|KTX-이음|승차|13-14</t>
        </is>
      </c>
      <c r="B159" t="n">
        <v>812</v>
      </c>
    </row>
    <row r="160">
      <c r="A160" t="inlineStr">
        <is>
          <t>2024|명절대수송|KTX-이음|승차|14-15</t>
        </is>
      </c>
      <c r="B160" t="n">
        <v>778</v>
      </c>
    </row>
    <row r="161">
      <c r="A161" t="inlineStr">
        <is>
          <t>2024|명절대수송|KTX-이음|승차|15-16</t>
        </is>
      </c>
      <c r="B161" t="n">
        <v>0</v>
      </c>
    </row>
    <row r="162">
      <c r="A162" t="inlineStr">
        <is>
          <t>2024|명절대수송|KTX-이음|승차|16-17</t>
        </is>
      </c>
      <c r="B162" t="n">
        <v>0</v>
      </c>
    </row>
    <row r="163">
      <c r="A163" t="inlineStr">
        <is>
          <t>2024|명절대수송|KTX-이음|승차|17-18</t>
        </is>
      </c>
      <c r="B163" t="n">
        <v>858</v>
      </c>
    </row>
    <row r="164">
      <c r="A164" t="inlineStr">
        <is>
          <t>2024|명절대수송|KTX-이음|승차|18-19</t>
        </is>
      </c>
      <c r="B164" t="n">
        <v>0</v>
      </c>
    </row>
    <row r="165">
      <c r="A165" t="inlineStr">
        <is>
          <t>2024|명절대수송|KTX-이음|승차|19-20</t>
        </is>
      </c>
      <c r="B165" t="n">
        <v>629</v>
      </c>
    </row>
    <row r="166">
      <c r="A166" t="inlineStr">
        <is>
          <t>2024|명절대수송|KTX-이음|승차|20-21</t>
        </is>
      </c>
      <c r="B166" t="n">
        <v>0</v>
      </c>
    </row>
    <row r="167">
      <c r="A167" t="inlineStr">
        <is>
          <t>2024|명절대수송|KTX-이음|승차|21-22</t>
        </is>
      </c>
      <c r="B167" t="n">
        <v>724</v>
      </c>
    </row>
    <row r="168">
      <c r="A168" t="inlineStr">
        <is>
          <t>2024|명절대수송|KTX-이음|승차|22-23</t>
        </is>
      </c>
      <c r="B168" t="n">
        <v>0</v>
      </c>
    </row>
    <row r="169">
      <c r="A169" t="inlineStr">
        <is>
          <t>2024|명절대수송|KTX-이음|승차|23-24</t>
        </is>
      </c>
      <c r="B169" t="n">
        <v>0</v>
      </c>
    </row>
    <row r="170">
      <c r="A170" t="inlineStr">
        <is>
          <t>2024|명절대수송|KTX-이음|하차|00-01</t>
        </is>
      </c>
      <c r="B170" t="n">
        <v>516</v>
      </c>
    </row>
    <row r="171">
      <c r="A171" t="inlineStr">
        <is>
          <t>2024|명절대수송|KTX-이음|하차|01-02</t>
        </is>
      </c>
      <c r="B171" t="n">
        <v>0</v>
      </c>
    </row>
    <row r="172">
      <c r="A172" t="inlineStr">
        <is>
          <t>2024|명절대수송|KTX-이음|하차|02-03</t>
        </is>
      </c>
      <c r="B172" t="n">
        <v>0</v>
      </c>
    </row>
    <row r="173">
      <c r="A173" t="inlineStr">
        <is>
          <t>2024|명절대수송|KTX-이음|하차|03-04</t>
        </is>
      </c>
      <c r="B173" t="n">
        <v>0</v>
      </c>
    </row>
    <row r="174">
      <c r="A174" t="inlineStr">
        <is>
          <t>2024|명절대수송|KTX-이음|하차|04-05</t>
        </is>
      </c>
      <c r="B174" t="n">
        <v>0</v>
      </c>
    </row>
    <row r="175">
      <c r="A175" t="inlineStr">
        <is>
          <t>2024|명절대수송|KTX-이음|하차|05-06</t>
        </is>
      </c>
      <c r="B175" t="n">
        <v>0</v>
      </c>
    </row>
    <row r="176">
      <c r="A176" t="inlineStr">
        <is>
          <t>2024|명절대수송|KTX-이음|하차|06-07</t>
        </is>
      </c>
      <c r="B176" t="n">
        <v>0</v>
      </c>
    </row>
    <row r="177">
      <c r="A177" t="inlineStr">
        <is>
          <t>2024|명절대수송|KTX-이음|하차|07-08</t>
        </is>
      </c>
      <c r="B177" t="n">
        <v>417</v>
      </c>
    </row>
    <row r="178">
      <c r="A178" t="inlineStr">
        <is>
          <t>2024|명절대수송|KTX-이음|하차|08-09</t>
        </is>
      </c>
      <c r="B178" t="n">
        <v>0</v>
      </c>
    </row>
    <row r="179">
      <c r="A179" t="inlineStr">
        <is>
          <t>2024|명절대수송|KTX-이음|하차|09-10</t>
        </is>
      </c>
      <c r="B179" t="n">
        <v>598</v>
      </c>
    </row>
    <row r="180">
      <c r="A180" t="inlineStr">
        <is>
          <t>2024|명절대수송|KTX-이음|하차|10-11</t>
        </is>
      </c>
      <c r="B180" t="n">
        <v>0</v>
      </c>
    </row>
    <row r="181">
      <c r="A181" t="inlineStr">
        <is>
          <t>2024|명절대수송|KTX-이음|하차|11-12</t>
        </is>
      </c>
      <c r="B181" t="n">
        <v>888</v>
      </c>
    </row>
    <row r="182">
      <c r="A182" t="inlineStr">
        <is>
          <t>2024|명절대수송|KTX-이음|하차|12-13</t>
        </is>
      </c>
      <c r="B182" t="n">
        <v>0</v>
      </c>
    </row>
    <row r="183">
      <c r="A183" t="inlineStr">
        <is>
          <t>2024|명절대수송|KTX-이음|하차|13-14</t>
        </is>
      </c>
      <c r="B183" t="n">
        <v>1484</v>
      </c>
    </row>
    <row r="184">
      <c r="A184" t="inlineStr">
        <is>
          <t>2024|명절대수송|KTX-이음|하차|14-15</t>
        </is>
      </c>
      <c r="B184" t="n">
        <v>0</v>
      </c>
    </row>
    <row r="185">
      <c r="A185" t="inlineStr">
        <is>
          <t>2024|명절대수송|KTX-이음|하차|15-16</t>
        </is>
      </c>
      <c r="B185" t="n">
        <v>0</v>
      </c>
    </row>
    <row r="186">
      <c r="A186" t="inlineStr">
        <is>
          <t>2024|명절대수송|KTX-이음|하차|16-17</t>
        </is>
      </c>
      <c r="B186" t="n">
        <v>0</v>
      </c>
    </row>
    <row r="187">
      <c r="A187" t="inlineStr">
        <is>
          <t>2024|명절대수송|KTX-이음|하차|17-18</t>
        </is>
      </c>
      <c r="B187" t="n">
        <v>795</v>
      </c>
    </row>
    <row r="188">
      <c r="A188" t="inlineStr">
        <is>
          <t>2024|명절대수송|KTX-이음|하차|18-19</t>
        </is>
      </c>
      <c r="B188" t="n">
        <v>510</v>
      </c>
    </row>
    <row r="189">
      <c r="A189" t="inlineStr">
        <is>
          <t>2024|명절대수송|KTX-이음|하차|19-20</t>
        </is>
      </c>
      <c r="B189" t="n">
        <v>0</v>
      </c>
    </row>
    <row r="190">
      <c r="A190" t="inlineStr">
        <is>
          <t>2024|명절대수송|KTX-이음|하차|20-21</t>
        </is>
      </c>
      <c r="B190" t="n">
        <v>680</v>
      </c>
    </row>
    <row r="191">
      <c r="A191" t="inlineStr">
        <is>
          <t>2024|명절대수송|KTX-이음|하차|21-22</t>
        </is>
      </c>
      <c r="B191" t="n">
        <v>0</v>
      </c>
    </row>
    <row r="192">
      <c r="A192" t="inlineStr">
        <is>
          <t>2024|명절대수송|KTX-이음|하차|22-23</t>
        </is>
      </c>
      <c r="B192" t="n">
        <v>0</v>
      </c>
    </row>
    <row r="193">
      <c r="A193" t="inlineStr">
        <is>
          <t>2024|명절대수송|KTX-이음|하차|23-24</t>
        </is>
      </c>
      <c r="B193" t="n">
        <v>0</v>
      </c>
    </row>
    <row r="194">
      <c r="A194" t="inlineStr">
        <is>
          <t>2024|명절대수송|무궁화|승차|00-01</t>
        </is>
      </c>
      <c r="B194" t="n">
        <v>0</v>
      </c>
    </row>
    <row r="195">
      <c r="A195" t="inlineStr">
        <is>
          <t>2024|명절대수송|무궁화|승차|01-02</t>
        </is>
      </c>
      <c r="B195" t="n">
        <v>0</v>
      </c>
    </row>
    <row r="196">
      <c r="A196" t="inlineStr">
        <is>
          <t>2024|명절대수송|무궁화|승차|02-03</t>
        </is>
      </c>
      <c r="B196" t="n">
        <v>0</v>
      </c>
    </row>
    <row r="197">
      <c r="A197" t="inlineStr">
        <is>
          <t>2024|명절대수송|무궁화|승차|03-04</t>
        </is>
      </c>
      <c r="B197" t="n">
        <v>0</v>
      </c>
    </row>
    <row r="198">
      <c r="A198" t="inlineStr">
        <is>
          <t>2024|명절대수송|무궁화|승차|04-05</t>
        </is>
      </c>
      <c r="B198" t="n">
        <v>0</v>
      </c>
    </row>
    <row r="199">
      <c r="A199" t="inlineStr">
        <is>
          <t>2024|명절대수송|무궁화|승차|05-06</t>
        </is>
      </c>
      <c r="B199" t="n">
        <v>0</v>
      </c>
    </row>
    <row r="200">
      <c r="A200" t="inlineStr">
        <is>
          <t>2024|명절대수송|무궁화|승차|06-07</t>
        </is>
      </c>
      <c r="B200" t="n">
        <v>0</v>
      </c>
    </row>
    <row r="201">
      <c r="A201" t="inlineStr">
        <is>
          <t>2024|명절대수송|무궁화|승차|07-08</t>
        </is>
      </c>
      <c r="B201" t="n">
        <v>53</v>
      </c>
    </row>
    <row r="202">
      <c r="A202" t="inlineStr">
        <is>
          <t>2024|명절대수송|무궁화|승차|08-09</t>
        </is>
      </c>
      <c r="B202" t="n">
        <v>282</v>
      </c>
    </row>
    <row r="203">
      <c r="A203" t="inlineStr">
        <is>
          <t>2024|명절대수송|무궁화|승차|09-10</t>
        </is>
      </c>
      <c r="B203" t="n">
        <v>206</v>
      </c>
    </row>
    <row r="204">
      <c r="A204" t="inlineStr">
        <is>
          <t>2024|명절대수송|무궁화|승차|10-11</t>
        </is>
      </c>
      <c r="B204" t="n">
        <v>0</v>
      </c>
    </row>
    <row r="205">
      <c r="A205" t="inlineStr">
        <is>
          <t>2024|명절대수송|무궁화|승차|11-12</t>
        </is>
      </c>
      <c r="B205" t="n">
        <v>154</v>
      </c>
    </row>
    <row r="206">
      <c r="A206" t="inlineStr">
        <is>
          <t>2024|명절대수송|무궁화|승차|12-13</t>
        </is>
      </c>
      <c r="B206" t="n">
        <v>0</v>
      </c>
    </row>
    <row r="207">
      <c r="A207" t="inlineStr">
        <is>
          <t>2024|명절대수송|무궁화|승차|13-14</t>
        </is>
      </c>
      <c r="B207" t="n">
        <v>0</v>
      </c>
    </row>
    <row r="208">
      <c r="A208" t="inlineStr">
        <is>
          <t>2024|명절대수송|무궁화|승차|14-15</t>
        </is>
      </c>
      <c r="B208" t="n">
        <v>363</v>
      </c>
    </row>
    <row r="209">
      <c r="A209" t="inlineStr">
        <is>
          <t>2024|명절대수송|무궁화|승차|15-16</t>
        </is>
      </c>
      <c r="B209" t="n">
        <v>0</v>
      </c>
    </row>
    <row r="210">
      <c r="A210" t="inlineStr">
        <is>
          <t>2024|명절대수송|무궁화|승차|16-17</t>
        </is>
      </c>
      <c r="B210" t="n">
        <v>0</v>
      </c>
    </row>
    <row r="211">
      <c r="A211" t="inlineStr">
        <is>
          <t>2024|명절대수송|무궁화|승차|17-18</t>
        </is>
      </c>
      <c r="B211" t="n">
        <v>406</v>
      </c>
    </row>
    <row r="212">
      <c r="A212" t="inlineStr">
        <is>
          <t>2024|명절대수송|무궁화|승차|18-19</t>
        </is>
      </c>
      <c r="B212" t="n">
        <v>299</v>
      </c>
    </row>
    <row r="213">
      <c r="A213" t="inlineStr">
        <is>
          <t>2024|명절대수송|무궁화|승차|19-20</t>
        </is>
      </c>
      <c r="B213" t="n">
        <v>373</v>
      </c>
    </row>
    <row r="214">
      <c r="A214" t="inlineStr">
        <is>
          <t>2024|명절대수송|무궁화|승차|20-21</t>
        </is>
      </c>
      <c r="B214" t="n">
        <v>0</v>
      </c>
    </row>
    <row r="215">
      <c r="A215" t="inlineStr">
        <is>
          <t>2024|명절대수송|무궁화|승차|21-22</t>
        </is>
      </c>
      <c r="B215" t="n">
        <v>171</v>
      </c>
    </row>
    <row r="216">
      <c r="A216" t="inlineStr">
        <is>
          <t>2024|명절대수송|무궁화|승차|22-23</t>
        </is>
      </c>
      <c r="B216" t="n">
        <v>0</v>
      </c>
    </row>
    <row r="217">
      <c r="A217" t="inlineStr">
        <is>
          <t>2024|명절대수송|무궁화|승차|23-24</t>
        </is>
      </c>
      <c r="B217" t="n">
        <v>0</v>
      </c>
    </row>
    <row r="218">
      <c r="A218" t="inlineStr">
        <is>
          <t>2024|명절대수송|무궁화|하차|00-01</t>
        </is>
      </c>
      <c r="B218" t="n">
        <v>0</v>
      </c>
    </row>
    <row r="219">
      <c r="A219" t="inlineStr">
        <is>
          <t>2024|명절대수송|무궁화|하차|01-02</t>
        </is>
      </c>
      <c r="B219" t="n">
        <v>0</v>
      </c>
    </row>
    <row r="220">
      <c r="A220" t="inlineStr">
        <is>
          <t>2024|명절대수송|무궁화|하차|02-03</t>
        </is>
      </c>
      <c r="B220" t="n">
        <v>0</v>
      </c>
    </row>
    <row r="221">
      <c r="A221" t="inlineStr">
        <is>
          <t>2024|명절대수송|무궁화|하차|03-04</t>
        </is>
      </c>
      <c r="B221" t="n">
        <v>0</v>
      </c>
    </row>
    <row r="222">
      <c r="A222" t="inlineStr">
        <is>
          <t>2024|명절대수송|무궁화|하차|04-05</t>
        </is>
      </c>
      <c r="B222" t="n">
        <v>0</v>
      </c>
    </row>
    <row r="223">
      <c r="A223" t="inlineStr">
        <is>
          <t>2024|명절대수송|무궁화|하차|05-06</t>
        </is>
      </c>
      <c r="B223" t="n">
        <v>0</v>
      </c>
    </row>
    <row r="224">
      <c r="A224" t="inlineStr">
        <is>
          <t>2024|명절대수송|무궁화|하차|06-07</t>
        </is>
      </c>
      <c r="B224" t="n">
        <v>0</v>
      </c>
    </row>
    <row r="225">
      <c r="A225" t="inlineStr">
        <is>
          <t>2024|명절대수송|무궁화|하차|07-08</t>
        </is>
      </c>
      <c r="B225" t="n">
        <v>137</v>
      </c>
    </row>
    <row r="226">
      <c r="A226" t="inlineStr">
        <is>
          <t>2024|명절대수송|무궁화|하차|08-09</t>
        </is>
      </c>
      <c r="B226" t="n">
        <v>0</v>
      </c>
    </row>
    <row r="227">
      <c r="A227" t="inlineStr">
        <is>
          <t>2024|명절대수송|무궁화|하차|09-10</t>
        </is>
      </c>
      <c r="B227" t="n">
        <v>253</v>
      </c>
    </row>
    <row r="228">
      <c r="A228" t="inlineStr">
        <is>
          <t>2024|명절대수송|무궁화|하차|10-11</t>
        </is>
      </c>
      <c r="B228" t="n">
        <v>234</v>
      </c>
    </row>
    <row r="229">
      <c r="A229" t="inlineStr">
        <is>
          <t>2024|명절대수송|무궁화|하차|11-12</t>
        </is>
      </c>
      <c r="B229" t="n">
        <v>0</v>
      </c>
    </row>
    <row r="230">
      <c r="A230" t="inlineStr">
        <is>
          <t>2024|명절대수송|무궁화|하차|12-13</t>
        </is>
      </c>
      <c r="B230" t="n">
        <v>353</v>
      </c>
    </row>
    <row r="231">
      <c r="A231" t="inlineStr">
        <is>
          <t>2024|명절대수송|무궁화|하차|13-14</t>
        </is>
      </c>
      <c r="B231" t="n">
        <v>0</v>
      </c>
    </row>
    <row r="232">
      <c r="A232" t="inlineStr">
        <is>
          <t>2024|명절대수송|무궁화|하차|14-15</t>
        </is>
      </c>
      <c r="B232" t="n">
        <v>124</v>
      </c>
    </row>
    <row r="233">
      <c r="A233" t="inlineStr">
        <is>
          <t>2024|명절대수송|무궁화|하차|15-16</t>
        </is>
      </c>
      <c r="B233" t="n">
        <v>0</v>
      </c>
    </row>
    <row r="234">
      <c r="A234" t="inlineStr">
        <is>
          <t>2024|명절대수송|무궁화|하차|16-17</t>
        </is>
      </c>
      <c r="B234" t="n">
        <v>0</v>
      </c>
    </row>
    <row r="235">
      <c r="A235" t="inlineStr">
        <is>
          <t>2024|명절대수송|무궁화|하차|17-18</t>
        </is>
      </c>
      <c r="B235" t="n">
        <v>335</v>
      </c>
    </row>
    <row r="236">
      <c r="A236" t="inlineStr">
        <is>
          <t>2024|명절대수송|무궁화|하차|18-19</t>
        </is>
      </c>
      <c r="B236" t="n">
        <v>395</v>
      </c>
    </row>
    <row r="237">
      <c r="A237" t="inlineStr">
        <is>
          <t>2024|명절대수송|무궁화|하차|19-20</t>
        </is>
      </c>
      <c r="B237" t="n">
        <v>388</v>
      </c>
    </row>
    <row r="238">
      <c r="A238" t="inlineStr">
        <is>
          <t>2024|명절대수송|무궁화|하차|20-21</t>
        </is>
      </c>
      <c r="B238" t="n">
        <v>0</v>
      </c>
    </row>
    <row r="239">
      <c r="A239" t="inlineStr">
        <is>
          <t>2024|명절대수송|무궁화|하차|21-22</t>
        </is>
      </c>
      <c r="B239" t="n">
        <v>35</v>
      </c>
    </row>
    <row r="240">
      <c r="A240" t="inlineStr">
        <is>
          <t>2024|명절대수송|무궁화|하차|22-23</t>
        </is>
      </c>
      <c r="B240" t="n">
        <v>0</v>
      </c>
    </row>
    <row r="241">
      <c r="A241" t="inlineStr">
        <is>
          <t>2024|명절대수송|무궁화|하차|23-24</t>
        </is>
      </c>
      <c r="B241" t="n">
        <v>0</v>
      </c>
    </row>
    <row r="242">
      <c r="A242" t="inlineStr">
        <is>
          <t>2024|명절대수송|새마을|승차|00-01</t>
        </is>
      </c>
      <c r="B242" t="n">
        <v>0</v>
      </c>
    </row>
    <row r="243">
      <c r="A243" t="inlineStr">
        <is>
          <t>2024|명절대수송|새마을|승차|01-02</t>
        </is>
      </c>
      <c r="B243" t="n">
        <v>0</v>
      </c>
    </row>
    <row r="244">
      <c r="A244" t="inlineStr">
        <is>
          <t>2024|명절대수송|새마을|승차|02-03</t>
        </is>
      </c>
      <c r="B244" t="n">
        <v>0</v>
      </c>
    </row>
    <row r="245">
      <c r="A245" t="inlineStr">
        <is>
          <t>2024|명절대수송|새마을|승차|03-04</t>
        </is>
      </c>
      <c r="B245" t="n">
        <v>0</v>
      </c>
    </row>
    <row r="246">
      <c r="A246" t="inlineStr">
        <is>
          <t>2024|명절대수송|새마을|승차|04-05</t>
        </is>
      </c>
      <c r="B246" t="n">
        <v>0</v>
      </c>
    </row>
    <row r="247">
      <c r="A247" t="inlineStr">
        <is>
          <t>2024|명절대수송|새마을|승차|05-06</t>
        </is>
      </c>
      <c r="B247" t="n">
        <v>84</v>
      </c>
    </row>
    <row r="248">
      <c r="A248" t="inlineStr">
        <is>
          <t>2024|명절대수송|새마을|승차|06-07</t>
        </is>
      </c>
      <c r="B248" t="n">
        <v>0</v>
      </c>
    </row>
    <row r="249">
      <c r="A249" t="inlineStr">
        <is>
          <t>2024|명절대수송|새마을|승차|07-08</t>
        </is>
      </c>
      <c r="B249" t="n">
        <v>0</v>
      </c>
    </row>
    <row r="250">
      <c r="A250" t="inlineStr">
        <is>
          <t>2024|명절대수송|새마을|승차|08-09</t>
        </is>
      </c>
      <c r="B250" t="n">
        <v>239</v>
      </c>
    </row>
    <row r="251">
      <c r="A251" t="inlineStr">
        <is>
          <t>2024|명절대수송|새마을|승차|09-10</t>
        </is>
      </c>
      <c r="B251" t="n">
        <v>0</v>
      </c>
    </row>
    <row r="252">
      <c r="A252" t="inlineStr">
        <is>
          <t>2024|명절대수송|새마을|승차|10-11</t>
        </is>
      </c>
      <c r="B252" t="n">
        <v>0</v>
      </c>
    </row>
    <row r="253">
      <c r="A253" t="inlineStr">
        <is>
          <t>2024|명절대수송|새마을|승차|11-12</t>
        </is>
      </c>
      <c r="B253" t="n">
        <v>0</v>
      </c>
    </row>
    <row r="254">
      <c r="A254" t="inlineStr">
        <is>
          <t>2024|명절대수송|새마을|승차|12-13</t>
        </is>
      </c>
      <c r="B254" t="n">
        <v>0</v>
      </c>
    </row>
    <row r="255">
      <c r="A255" t="inlineStr">
        <is>
          <t>2024|명절대수송|새마을|승차|13-14</t>
        </is>
      </c>
      <c r="B255" t="n">
        <v>0</v>
      </c>
    </row>
    <row r="256">
      <c r="A256" t="inlineStr">
        <is>
          <t>2024|명절대수송|새마을|승차|14-15</t>
        </is>
      </c>
      <c r="B256" t="n">
        <v>0</v>
      </c>
    </row>
    <row r="257">
      <c r="A257" t="inlineStr">
        <is>
          <t>2024|명절대수송|새마을|승차|15-16</t>
        </is>
      </c>
      <c r="B257" t="n">
        <v>567</v>
      </c>
    </row>
    <row r="258">
      <c r="A258" t="inlineStr">
        <is>
          <t>2024|명절대수송|새마을|승차|16-17</t>
        </is>
      </c>
      <c r="B258" t="n">
        <v>0</v>
      </c>
    </row>
    <row r="259">
      <c r="A259" t="inlineStr">
        <is>
          <t>2024|명절대수송|새마을|승차|17-18</t>
        </is>
      </c>
      <c r="B259" t="n">
        <v>0</v>
      </c>
    </row>
    <row r="260">
      <c r="A260" t="inlineStr">
        <is>
          <t>2024|명절대수송|새마을|승차|18-19</t>
        </is>
      </c>
      <c r="B260" t="n">
        <v>0</v>
      </c>
    </row>
    <row r="261">
      <c r="A261" t="inlineStr">
        <is>
          <t>2024|명절대수송|새마을|승차|19-20</t>
        </is>
      </c>
      <c r="B261" t="n">
        <v>0</v>
      </c>
    </row>
    <row r="262">
      <c r="A262" t="inlineStr">
        <is>
          <t>2024|명절대수송|새마을|승차|20-21</t>
        </is>
      </c>
      <c r="B262" t="n">
        <v>0</v>
      </c>
    </row>
    <row r="263">
      <c r="A263" t="inlineStr">
        <is>
          <t>2024|명절대수송|새마을|승차|21-22</t>
        </is>
      </c>
      <c r="B263" t="n">
        <v>0</v>
      </c>
    </row>
    <row r="264">
      <c r="A264" t="inlineStr">
        <is>
          <t>2024|명절대수송|새마을|승차|22-23</t>
        </is>
      </c>
      <c r="B264" t="n">
        <v>0</v>
      </c>
    </row>
    <row r="265">
      <c r="A265" t="inlineStr">
        <is>
          <t>2024|명절대수송|새마을|승차|23-24</t>
        </is>
      </c>
      <c r="B265" t="n">
        <v>0</v>
      </c>
    </row>
    <row r="266">
      <c r="A266" t="inlineStr">
        <is>
          <t>2024|명절대수송|새마을|하차|00-01</t>
        </is>
      </c>
      <c r="B266" t="n">
        <v>0</v>
      </c>
    </row>
    <row r="267">
      <c r="A267" t="inlineStr">
        <is>
          <t>2024|명절대수송|새마을|하차|01-02</t>
        </is>
      </c>
      <c r="B267" t="n">
        <v>0</v>
      </c>
    </row>
    <row r="268">
      <c r="A268" t="inlineStr">
        <is>
          <t>2024|명절대수송|새마을|하차|02-03</t>
        </is>
      </c>
      <c r="B268" t="n">
        <v>0</v>
      </c>
    </row>
    <row r="269">
      <c r="A269" t="inlineStr">
        <is>
          <t>2024|명절대수송|새마을|하차|03-04</t>
        </is>
      </c>
      <c r="B269" t="n">
        <v>0</v>
      </c>
    </row>
    <row r="270">
      <c r="A270" t="inlineStr">
        <is>
          <t>2024|명절대수송|새마을|하차|04-05</t>
        </is>
      </c>
      <c r="B270" t="n">
        <v>0</v>
      </c>
    </row>
    <row r="271">
      <c r="A271" t="inlineStr">
        <is>
          <t>2024|명절대수송|새마을|하차|05-06</t>
        </is>
      </c>
      <c r="B271" t="n">
        <v>0</v>
      </c>
    </row>
    <row r="272">
      <c r="A272" t="inlineStr">
        <is>
          <t>2024|명절대수송|새마을|하차|06-07</t>
        </is>
      </c>
      <c r="B272" t="n">
        <v>0</v>
      </c>
    </row>
    <row r="273">
      <c r="A273" t="inlineStr">
        <is>
          <t>2024|명절대수송|새마을|하차|07-08</t>
        </is>
      </c>
      <c r="B273" t="n">
        <v>0</v>
      </c>
    </row>
    <row r="274">
      <c r="A274" t="inlineStr">
        <is>
          <t>2024|명절대수송|새마을|하차|08-09</t>
        </is>
      </c>
      <c r="B274" t="n">
        <v>0</v>
      </c>
    </row>
    <row r="275">
      <c r="A275" t="inlineStr">
        <is>
          <t>2024|명절대수송|새마을|하차|09-10</t>
        </is>
      </c>
      <c r="B275" t="n">
        <v>0</v>
      </c>
    </row>
    <row r="276">
      <c r="A276" t="inlineStr">
        <is>
          <t>2024|명절대수송|새마을|하차|10-11</t>
        </is>
      </c>
      <c r="B276" t="n">
        <v>0</v>
      </c>
    </row>
    <row r="277">
      <c r="A277" t="inlineStr">
        <is>
          <t>2024|명절대수송|새마을|하차|11-12</t>
        </is>
      </c>
      <c r="B277" t="n">
        <v>0</v>
      </c>
    </row>
    <row r="278">
      <c r="A278" t="inlineStr">
        <is>
          <t>2024|명절대수송|새마을|하차|12-13</t>
        </is>
      </c>
      <c r="B278" t="n">
        <v>0</v>
      </c>
    </row>
    <row r="279">
      <c r="A279" t="inlineStr">
        <is>
          <t>2024|명절대수송|새마을|하차|13-14</t>
        </is>
      </c>
      <c r="B279" t="n">
        <v>0</v>
      </c>
    </row>
    <row r="280">
      <c r="A280" t="inlineStr">
        <is>
          <t>2024|명절대수송|새마을|하차|14-15</t>
        </is>
      </c>
      <c r="B280" t="n">
        <v>427</v>
      </c>
    </row>
    <row r="281">
      <c r="A281" t="inlineStr">
        <is>
          <t>2024|명절대수송|새마을|하차|15-16</t>
        </is>
      </c>
      <c r="B281" t="n">
        <v>0</v>
      </c>
    </row>
    <row r="282">
      <c r="A282" t="inlineStr">
        <is>
          <t>2024|명절대수송|새마을|하차|16-17</t>
        </is>
      </c>
      <c r="B282" t="n">
        <v>0</v>
      </c>
    </row>
    <row r="283">
      <c r="A283" t="inlineStr">
        <is>
          <t>2024|명절대수송|새마을|하차|17-18</t>
        </is>
      </c>
      <c r="B283" t="n">
        <v>0</v>
      </c>
    </row>
    <row r="284">
      <c r="A284" t="inlineStr">
        <is>
          <t>2024|명절대수송|새마을|하차|18-19</t>
        </is>
      </c>
      <c r="B284" t="n">
        <v>355</v>
      </c>
    </row>
    <row r="285">
      <c r="A285" t="inlineStr">
        <is>
          <t>2024|명절대수송|새마을|하차|19-20</t>
        </is>
      </c>
      <c r="B285" t="n">
        <v>0</v>
      </c>
    </row>
    <row r="286">
      <c r="A286" t="inlineStr">
        <is>
          <t>2024|명절대수송|새마을|하차|20-21</t>
        </is>
      </c>
      <c r="B286" t="n">
        <v>0</v>
      </c>
    </row>
    <row r="287">
      <c r="A287" t="inlineStr">
        <is>
          <t>2024|명절대수송|새마을|하차|21-22</t>
        </is>
      </c>
      <c r="B287" t="n">
        <v>0</v>
      </c>
    </row>
    <row r="288">
      <c r="A288" t="inlineStr">
        <is>
          <t>2024|명절대수송|새마을|하차|22-23</t>
        </is>
      </c>
      <c r="B288" t="n">
        <v>0</v>
      </c>
    </row>
    <row r="289">
      <c r="A289" t="inlineStr">
        <is>
          <t>2024|명절대수송|새마을|하차|23-24</t>
        </is>
      </c>
      <c r="B289" t="n">
        <v>302</v>
      </c>
    </row>
    <row r="290">
      <c r="A290" t="inlineStr">
        <is>
          <t>2024|주말|KTX-이음|승차|00-01</t>
        </is>
      </c>
      <c r="B290" t="n">
        <v>0</v>
      </c>
    </row>
    <row r="291">
      <c r="A291" t="inlineStr">
        <is>
          <t>2024|주말|KTX-이음|승차|01-02</t>
        </is>
      </c>
      <c r="B291" t="n">
        <v>0</v>
      </c>
    </row>
    <row r="292">
      <c r="A292" t="inlineStr">
        <is>
          <t>2024|주말|KTX-이음|승차|02-03</t>
        </is>
      </c>
      <c r="B292" t="n">
        <v>0</v>
      </c>
    </row>
    <row r="293">
      <c r="A293" t="inlineStr">
        <is>
          <t>2024|주말|KTX-이음|승차|03-04</t>
        </is>
      </c>
      <c r="B293" t="n">
        <v>0</v>
      </c>
    </row>
    <row r="294">
      <c r="A294" t="inlineStr">
        <is>
          <t>2024|주말|KTX-이음|승차|04-05</t>
        </is>
      </c>
      <c r="B294" t="n">
        <v>0</v>
      </c>
    </row>
    <row r="295">
      <c r="A295" t="inlineStr">
        <is>
          <t>2024|주말|KTX-이음|승차|05-06</t>
        </is>
      </c>
      <c r="B295" t="n">
        <v>4360</v>
      </c>
    </row>
    <row r="296">
      <c r="A296" t="inlineStr">
        <is>
          <t>2024|주말|KTX-이음|승차|06-07</t>
        </is>
      </c>
      <c r="B296" t="n">
        <v>0</v>
      </c>
    </row>
    <row r="297">
      <c r="A297" t="inlineStr">
        <is>
          <t>2024|주말|KTX-이음|승차|07-08</t>
        </is>
      </c>
      <c r="B297" t="n">
        <v>0</v>
      </c>
    </row>
    <row r="298">
      <c r="A298" t="inlineStr">
        <is>
          <t>2024|주말|KTX-이음|승차|08-09</t>
        </is>
      </c>
      <c r="B298" t="n">
        <v>7630</v>
      </c>
    </row>
    <row r="299">
      <c r="A299" t="inlineStr">
        <is>
          <t>2024|주말|KTX-이음|승차|09-10</t>
        </is>
      </c>
      <c r="B299" t="n">
        <v>0</v>
      </c>
    </row>
    <row r="300">
      <c r="A300" t="inlineStr">
        <is>
          <t>2024|주말|KTX-이음|승차|10-11</t>
        </is>
      </c>
      <c r="B300" t="n">
        <v>8622</v>
      </c>
    </row>
    <row r="301">
      <c r="A301" t="inlineStr">
        <is>
          <t>2024|주말|KTX-이음|승차|11-12</t>
        </is>
      </c>
      <c r="B301" t="n">
        <v>7818</v>
      </c>
    </row>
    <row r="302">
      <c r="A302" t="inlineStr">
        <is>
          <t>2024|주말|KTX-이음|승차|12-13</t>
        </is>
      </c>
      <c r="B302" t="n">
        <v>0</v>
      </c>
    </row>
    <row r="303">
      <c r="A303" t="inlineStr">
        <is>
          <t>2024|주말|KTX-이음|승차|13-14</t>
        </is>
      </c>
      <c r="B303" t="n">
        <v>8766</v>
      </c>
    </row>
    <row r="304">
      <c r="A304" t="inlineStr">
        <is>
          <t>2024|주말|KTX-이음|승차|14-15</t>
        </is>
      </c>
      <c r="B304" t="n">
        <v>8314</v>
      </c>
    </row>
    <row r="305">
      <c r="A305" t="inlineStr">
        <is>
          <t>2024|주말|KTX-이음|승차|15-16</t>
        </is>
      </c>
      <c r="B305" t="n">
        <v>0</v>
      </c>
    </row>
    <row r="306">
      <c r="A306" t="inlineStr">
        <is>
          <t>2024|주말|KTX-이음|승차|16-17</t>
        </is>
      </c>
      <c r="B306" t="n">
        <v>0</v>
      </c>
    </row>
    <row r="307">
      <c r="A307" t="inlineStr">
        <is>
          <t>2024|주말|KTX-이음|승차|17-18</t>
        </is>
      </c>
      <c r="B307" t="n">
        <v>9566</v>
      </c>
    </row>
    <row r="308">
      <c r="A308" t="inlineStr">
        <is>
          <t>2024|주말|KTX-이음|승차|18-19</t>
        </is>
      </c>
      <c r="B308" t="n">
        <v>0</v>
      </c>
    </row>
    <row r="309">
      <c r="A309" t="inlineStr">
        <is>
          <t>2024|주말|KTX-이음|승차|19-20</t>
        </is>
      </c>
      <c r="B309" t="n">
        <v>6971</v>
      </c>
    </row>
    <row r="310">
      <c r="A310" t="inlineStr">
        <is>
          <t>2024|주말|KTX-이음|승차|20-21</t>
        </is>
      </c>
      <c r="B310" t="n">
        <v>0</v>
      </c>
    </row>
    <row r="311">
      <c r="A311" t="inlineStr">
        <is>
          <t>2024|주말|KTX-이음|승차|21-22</t>
        </is>
      </c>
      <c r="B311" t="n">
        <v>5013</v>
      </c>
    </row>
    <row r="312">
      <c r="A312" t="inlineStr">
        <is>
          <t>2024|주말|KTX-이음|승차|22-23</t>
        </is>
      </c>
      <c r="B312" t="n">
        <v>0</v>
      </c>
    </row>
    <row r="313">
      <c r="A313" t="inlineStr">
        <is>
          <t>2024|주말|KTX-이음|승차|23-24</t>
        </is>
      </c>
      <c r="B313" t="n">
        <v>0</v>
      </c>
    </row>
    <row r="314">
      <c r="A314" t="inlineStr">
        <is>
          <t>2024|주말|KTX-이음|하차|00-01</t>
        </is>
      </c>
      <c r="B314" t="n">
        <v>6744</v>
      </c>
    </row>
    <row r="315">
      <c r="A315" t="inlineStr">
        <is>
          <t>2024|주말|KTX-이음|하차|01-02</t>
        </is>
      </c>
      <c r="B315" t="n">
        <v>0</v>
      </c>
    </row>
    <row r="316">
      <c r="A316" t="inlineStr">
        <is>
          <t>2024|주말|KTX-이음|하차|02-03</t>
        </is>
      </c>
      <c r="B316" t="n">
        <v>0</v>
      </c>
    </row>
    <row r="317">
      <c r="A317" t="inlineStr">
        <is>
          <t>2024|주말|KTX-이음|하차|03-04</t>
        </is>
      </c>
      <c r="B317" t="n">
        <v>0</v>
      </c>
    </row>
    <row r="318">
      <c r="A318" t="inlineStr">
        <is>
          <t>2024|주말|KTX-이음|하차|04-05</t>
        </is>
      </c>
      <c r="B318" t="n">
        <v>0</v>
      </c>
    </row>
    <row r="319">
      <c r="A319" t="inlineStr">
        <is>
          <t>2024|주말|KTX-이음|하차|05-06</t>
        </is>
      </c>
      <c r="B319" t="n">
        <v>0</v>
      </c>
    </row>
    <row r="320">
      <c r="A320" t="inlineStr">
        <is>
          <t>2024|주말|KTX-이음|하차|06-07</t>
        </is>
      </c>
      <c r="B320" t="n">
        <v>0</v>
      </c>
    </row>
    <row r="321">
      <c r="A321" t="inlineStr">
        <is>
          <t>2024|주말|KTX-이음|하차|07-08</t>
        </is>
      </c>
      <c r="B321" t="n">
        <v>2103</v>
      </c>
    </row>
    <row r="322">
      <c r="A322" t="inlineStr">
        <is>
          <t>2024|주말|KTX-이음|하차|08-09</t>
        </is>
      </c>
      <c r="B322" t="n">
        <v>0</v>
      </c>
    </row>
    <row r="323">
      <c r="A323" t="inlineStr">
        <is>
          <t>2024|주말|KTX-이음|하차|09-10</t>
        </is>
      </c>
      <c r="B323" t="n">
        <v>6062</v>
      </c>
    </row>
    <row r="324">
      <c r="A324" t="inlineStr">
        <is>
          <t>2024|주말|KTX-이음|하차|10-11</t>
        </is>
      </c>
      <c r="B324" t="n">
        <v>0</v>
      </c>
    </row>
    <row r="325">
      <c r="A325" t="inlineStr">
        <is>
          <t>2024|주말|KTX-이음|하차|11-12</t>
        </is>
      </c>
      <c r="B325" t="n">
        <v>9144</v>
      </c>
    </row>
    <row r="326">
      <c r="A326" t="inlineStr">
        <is>
          <t>2024|주말|KTX-이음|하차|12-13</t>
        </is>
      </c>
      <c r="B326" t="n">
        <v>0</v>
      </c>
    </row>
    <row r="327">
      <c r="A327" t="inlineStr">
        <is>
          <t>2024|주말|KTX-이음|하차|13-14</t>
        </is>
      </c>
      <c r="B327" t="n">
        <v>14218</v>
      </c>
    </row>
    <row r="328">
      <c r="A328" t="inlineStr">
        <is>
          <t>2024|주말|KTX-이음|하차|14-15</t>
        </is>
      </c>
      <c r="B328" t="n">
        <v>0</v>
      </c>
    </row>
    <row r="329">
      <c r="A329" t="inlineStr">
        <is>
          <t>2024|주말|KTX-이음|하차|15-16</t>
        </is>
      </c>
      <c r="B329" t="n">
        <v>0</v>
      </c>
    </row>
    <row r="330">
      <c r="A330" t="inlineStr">
        <is>
          <t>2024|주말|KTX-이음|하차|16-17</t>
        </is>
      </c>
      <c r="B330" t="n">
        <v>0</v>
      </c>
    </row>
    <row r="331">
      <c r="A331" t="inlineStr">
        <is>
          <t>2024|주말|KTX-이음|하차|17-18</t>
        </is>
      </c>
      <c r="B331" t="n">
        <v>8719</v>
      </c>
    </row>
    <row r="332">
      <c r="A332" t="inlineStr">
        <is>
          <t>2024|주말|KTX-이음|하차|18-19</t>
        </is>
      </c>
      <c r="B332" t="n">
        <v>8323</v>
      </c>
    </row>
    <row r="333">
      <c r="A333" t="inlineStr">
        <is>
          <t>2024|주말|KTX-이음|하차|19-20</t>
        </is>
      </c>
      <c r="B333" t="n">
        <v>0</v>
      </c>
    </row>
    <row r="334">
      <c r="A334" t="inlineStr">
        <is>
          <t>2024|주말|KTX-이음|하차|20-21</t>
        </is>
      </c>
      <c r="B334" t="n">
        <v>8880</v>
      </c>
    </row>
    <row r="335">
      <c r="A335" t="inlineStr">
        <is>
          <t>2024|주말|KTX-이음|하차|21-22</t>
        </is>
      </c>
      <c r="B335" t="n">
        <v>0</v>
      </c>
    </row>
    <row r="336">
      <c r="A336" t="inlineStr">
        <is>
          <t>2024|주말|KTX-이음|하차|22-23</t>
        </is>
      </c>
      <c r="B336" t="n">
        <v>0</v>
      </c>
    </row>
    <row r="337">
      <c r="A337" t="inlineStr">
        <is>
          <t>2024|주말|KTX-이음|하차|23-24</t>
        </is>
      </c>
      <c r="B337" t="n">
        <v>0</v>
      </c>
    </row>
    <row r="338">
      <c r="A338" t="inlineStr">
        <is>
          <t>2024|주말|무궁화|승차|00-01</t>
        </is>
      </c>
      <c r="B338" t="n">
        <v>0</v>
      </c>
    </row>
    <row r="339">
      <c r="A339" t="inlineStr">
        <is>
          <t>2024|주말|무궁화|승차|01-02</t>
        </is>
      </c>
      <c r="B339" t="n">
        <v>0</v>
      </c>
    </row>
    <row r="340">
      <c r="A340" t="inlineStr">
        <is>
          <t>2024|주말|무궁화|승차|02-03</t>
        </is>
      </c>
      <c r="B340" t="n">
        <v>0</v>
      </c>
    </row>
    <row r="341">
      <c r="A341" t="inlineStr">
        <is>
          <t>2024|주말|무궁화|승차|03-04</t>
        </is>
      </c>
      <c r="B341" t="n">
        <v>0</v>
      </c>
    </row>
    <row r="342">
      <c r="A342" t="inlineStr">
        <is>
          <t>2024|주말|무궁화|승차|04-05</t>
        </is>
      </c>
      <c r="B342" t="n">
        <v>0</v>
      </c>
    </row>
    <row r="343">
      <c r="A343" t="inlineStr">
        <is>
          <t>2024|주말|무궁화|승차|05-06</t>
        </is>
      </c>
      <c r="B343" t="n">
        <v>0</v>
      </c>
    </row>
    <row r="344">
      <c r="A344" t="inlineStr">
        <is>
          <t>2024|주말|무궁화|승차|06-07</t>
        </is>
      </c>
      <c r="B344" t="n">
        <v>0</v>
      </c>
    </row>
    <row r="345">
      <c r="A345" t="inlineStr">
        <is>
          <t>2024|주말|무궁화|승차|07-08</t>
        </is>
      </c>
      <c r="B345" t="n">
        <v>934</v>
      </c>
    </row>
    <row r="346">
      <c r="A346" t="inlineStr">
        <is>
          <t>2024|주말|무궁화|승차|08-09</t>
        </is>
      </c>
      <c r="B346" t="n">
        <v>4701</v>
      </c>
    </row>
    <row r="347">
      <c r="A347" t="inlineStr">
        <is>
          <t>2024|주말|무궁화|승차|09-10</t>
        </is>
      </c>
      <c r="B347" t="n">
        <v>2778</v>
      </c>
    </row>
    <row r="348">
      <c r="A348" t="inlineStr">
        <is>
          <t>2024|주말|무궁화|승차|10-11</t>
        </is>
      </c>
      <c r="B348" t="n">
        <v>0</v>
      </c>
    </row>
    <row r="349">
      <c r="A349" t="inlineStr">
        <is>
          <t>2024|주말|무궁화|승차|11-12</t>
        </is>
      </c>
      <c r="B349" t="n">
        <v>1518</v>
      </c>
    </row>
    <row r="350">
      <c r="A350" t="inlineStr">
        <is>
          <t>2024|주말|무궁화|승차|12-13</t>
        </is>
      </c>
      <c r="B350" t="n">
        <v>0</v>
      </c>
    </row>
    <row r="351">
      <c r="A351" t="inlineStr">
        <is>
          <t>2024|주말|무궁화|승차|13-14</t>
        </is>
      </c>
      <c r="B351" t="n">
        <v>0</v>
      </c>
    </row>
    <row r="352">
      <c r="A352" t="inlineStr">
        <is>
          <t>2024|주말|무궁화|승차|14-15</t>
        </is>
      </c>
      <c r="B352" t="n">
        <v>3893</v>
      </c>
    </row>
    <row r="353">
      <c r="A353" t="inlineStr">
        <is>
          <t>2024|주말|무궁화|승차|15-16</t>
        </is>
      </c>
      <c r="B353" t="n">
        <v>0</v>
      </c>
    </row>
    <row r="354">
      <c r="A354" t="inlineStr">
        <is>
          <t>2024|주말|무궁화|승차|16-17</t>
        </is>
      </c>
      <c r="B354" t="n">
        <v>0</v>
      </c>
    </row>
    <row r="355">
      <c r="A355" t="inlineStr">
        <is>
          <t>2024|주말|무궁화|승차|17-18</t>
        </is>
      </c>
      <c r="B355" t="n">
        <v>4552</v>
      </c>
    </row>
    <row r="356">
      <c r="A356" t="inlineStr">
        <is>
          <t>2024|주말|무궁화|승차|18-19</t>
        </is>
      </c>
      <c r="B356" t="n">
        <v>3826</v>
      </c>
    </row>
    <row r="357">
      <c r="A357" t="inlineStr">
        <is>
          <t>2024|주말|무궁화|승차|19-20</t>
        </is>
      </c>
      <c r="B357" t="n">
        <v>3711</v>
      </c>
    </row>
    <row r="358">
      <c r="A358" t="inlineStr">
        <is>
          <t>2024|주말|무궁화|승차|20-21</t>
        </is>
      </c>
      <c r="B358" t="n">
        <v>0</v>
      </c>
    </row>
    <row r="359">
      <c r="A359" t="inlineStr">
        <is>
          <t>2024|주말|무궁화|승차|21-22</t>
        </is>
      </c>
      <c r="B359" t="n">
        <v>1854</v>
      </c>
    </row>
    <row r="360">
      <c r="A360" t="inlineStr">
        <is>
          <t>2024|주말|무궁화|승차|22-23</t>
        </is>
      </c>
      <c r="B360" t="n">
        <v>0</v>
      </c>
    </row>
    <row r="361">
      <c r="A361" t="inlineStr">
        <is>
          <t>2024|주말|무궁화|승차|23-24</t>
        </is>
      </c>
      <c r="B361" t="n">
        <v>0</v>
      </c>
    </row>
    <row r="362">
      <c r="A362" t="inlineStr">
        <is>
          <t>2024|주말|무궁화|하차|00-01</t>
        </is>
      </c>
      <c r="B362" t="n">
        <v>0</v>
      </c>
    </row>
    <row r="363">
      <c r="A363" t="inlineStr">
        <is>
          <t>2024|주말|무궁화|하차|01-02</t>
        </is>
      </c>
      <c r="B363" t="n">
        <v>0</v>
      </c>
    </row>
    <row r="364">
      <c r="A364" t="inlineStr">
        <is>
          <t>2024|주말|무궁화|하차|02-03</t>
        </is>
      </c>
      <c r="B364" t="n">
        <v>0</v>
      </c>
    </row>
    <row r="365">
      <c r="A365" t="inlineStr">
        <is>
          <t>2024|주말|무궁화|하차|03-04</t>
        </is>
      </c>
      <c r="B365" t="n">
        <v>0</v>
      </c>
    </row>
    <row r="366">
      <c r="A366" t="inlineStr">
        <is>
          <t>2024|주말|무궁화|하차|04-05</t>
        </is>
      </c>
      <c r="B366" t="n">
        <v>0</v>
      </c>
    </row>
    <row r="367">
      <c r="A367" t="inlineStr">
        <is>
          <t>2024|주말|무궁화|하차|05-06</t>
        </is>
      </c>
      <c r="B367" t="n">
        <v>0</v>
      </c>
    </row>
    <row r="368">
      <c r="A368" t="inlineStr">
        <is>
          <t>2024|주말|무궁화|하차|06-07</t>
        </is>
      </c>
      <c r="B368" t="n">
        <v>0</v>
      </c>
    </row>
    <row r="369">
      <c r="A369" t="inlineStr">
        <is>
          <t>2024|주말|무궁화|하차|07-08</t>
        </is>
      </c>
      <c r="B369" t="n">
        <v>1286</v>
      </c>
    </row>
    <row r="370">
      <c r="A370" t="inlineStr">
        <is>
          <t>2024|주말|무궁화|하차|08-09</t>
        </is>
      </c>
      <c r="B370" t="n">
        <v>0</v>
      </c>
    </row>
    <row r="371">
      <c r="A371" t="inlineStr">
        <is>
          <t>2024|주말|무궁화|하차|09-10</t>
        </is>
      </c>
      <c r="B371" t="n">
        <v>3978</v>
      </c>
    </row>
    <row r="372">
      <c r="A372" t="inlineStr">
        <is>
          <t>2024|주말|무궁화|하차|10-11</t>
        </is>
      </c>
      <c r="B372" t="n">
        <v>4151</v>
      </c>
    </row>
    <row r="373">
      <c r="A373" t="inlineStr">
        <is>
          <t>2024|주말|무궁화|하차|11-12</t>
        </is>
      </c>
      <c r="B373" t="n">
        <v>0</v>
      </c>
    </row>
    <row r="374">
      <c r="A374" t="inlineStr">
        <is>
          <t>2024|주말|무궁화|하차|12-13</t>
        </is>
      </c>
      <c r="B374" t="n">
        <v>4281</v>
      </c>
    </row>
    <row r="375">
      <c r="A375" t="inlineStr">
        <is>
          <t>2024|주말|무궁화|하차|13-14</t>
        </is>
      </c>
      <c r="B375" t="n">
        <v>0</v>
      </c>
    </row>
    <row r="376">
      <c r="A376" t="inlineStr">
        <is>
          <t>2024|주말|무궁화|하차|14-15</t>
        </is>
      </c>
      <c r="B376" t="n">
        <v>1775</v>
      </c>
    </row>
    <row r="377">
      <c r="A377" t="inlineStr">
        <is>
          <t>2024|주말|무궁화|하차|15-16</t>
        </is>
      </c>
      <c r="B377" t="n">
        <v>0</v>
      </c>
    </row>
    <row r="378">
      <c r="A378" t="inlineStr">
        <is>
          <t>2024|주말|무궁화|하차|16-17</t>
        </is>
      </c>
      <c r="B378" t="n">
        <v>0</v>
      </c>
    </row>
    <row r="379">
      <c r="A379" t="inlineStr">
        <is>
          <t>2024|주말|무궁화|하차|17-18</t>
        </is>
      </c>
      <c r="B379" t="n">
        <v>4019</v>
      </c>
    </row>
    <row r="380">
      <c r="A380" t="inlineStr">
        <is>
          <t>2024|주말|무궁화|하차|18-19</t>
        </is>
      </c>
      <c r="B380" t="n">
        <v>4408</v>
      </c>
    </row>
    <row r="381">
      <c r="A381" t="inlineStr">
        <is>
          <t>2024|주말|무궁화|하차|19-20</t>
        </is>
      </c>
      <c r="B381" t="n">
        <v>4500</v>
      </c>
    </row>
    <row r="382">
      <c r="A382" t="inlineStr">
        <is>
          <t>2024|주말|무궁화|하차|20-21</t>
        </is>
      </c>
      <c r="B382" t="n">
        <v>0</v>
      </c>
    </row>
    <row r="383">
      <c r="A383" t="inlineStr">
        <is>
          <t>2024|주말|무궁화|하차|21-22</t>
        </is>
      </c>
      <c r="B383" t="n">
        <v>908</v>
      </c>
    </row>
    <row r="384">
      <c r="A384" t="inlineStr">
        <is>
          <t>2024|주말|무궁화|하차|22-23</t>
        </is>
      </c>
      <c r="B384" t="n">
        <v>0</v>
      </c>
    </row>
    <row r="385">
      <c r="A385" t="inlineStr">
        <is>
          <t>2024|주말|무궁화|하차|23-24</t>
        </is>
      </c>
      <c r="B385" t="n">
        <v>0</v>
      </c>
    </row>
    <row r="386">
      <c r="A386" t="inlineStr">
        <is>
          <t>2024|주말|새마을|승차|00-01</t>
        </is>
      </c>
      <c r="B386" t="n">
        <v>0</v>
      </c>
    </row>
    <row r="387">
      <c r="A387" t="inlineStr">
        <is>
          <t>2024|주말|새마을|승차|01-02</t>
        </is>
      </c>
      <c r="B387" t="n">
        <v>0</v>
      </c>
    </row>
    <row r="388">
      <c r="A388" t="inlineStr">
        <is>
          <t>2024|주말|새마을|승차|02-03</t>
        </is>
      </c>
      <c r="B388" t="n">
        <v>0</v>
      </c>
    </row>
    <row r="389">
      <c r="A389" t="inlineStr">
        <is>
          <t>2024|주말|새마을|승차|03-04</t>
        </is>
      </c>
      <c r="B389" t="n">
        <v>0</v>
      </c>
    </row>
    <row r="390">
      <c r="A390" t="inlineStr">
        <is>
          <t>2024|주말|새마을|승차|04-05</t>
        </is>
      </c>
      <c r="B390" t="n">
        <v>0</v>
      </c>
    </row>
    <row r="391">
      <c r="A391" t="inlineStr">
        <is>
          <t>2024|주말|새마을|승차|05-06</t>
        </is>
      </c>
      <c r="B391" t="n">
        <v>778</v>
      </c>
    </row>
    <row r="392">
      <c r="A392" t="inlineStr">
        <is>
          <t>2024|주말|새마을|승차|06-07</t>
        </is>
      </c>
      <c r="B392" t="n">
        <v>0</v>
      </c>
    </row>
    <row r="393">
      <c r="A393" t="inlineStr">
        <is>
          <t>2024|주말|새마을|승차|07-08</t>
        </is>
      </c>
      <c r="B393" t="n">
        <v>0</v>
      </c>
    </row>
    <row r="394">
      <c r="A394" t="inlineStr">
        <is>
          <t>2024|주말|새마을|승차|08-09</t>
        </is>
      </c>
      <c r="B394" t="n">
        <v>3293</v>
      </c>
    </row>
    <row r="395">
      <c r="A395" t="inlineStr">
        <is>
          <t>2024|주말|새마을|승차|09-10</t>
        </is>
      </c>
      <c r="B395" t="n">
        <v>0</v>
      </c>
    </row>
    <row r="396">
      <c r="A396" t="inlineStr">
        <is>
          <t>2024|주말|새마을|승차|10-11</t>
        </is>
      </c>
      <c r="B396" t="n">
        <v>0</v>
      </c>
    </row>
    <row r="397">
      <c r="A397" t="inlineStr">
        <is>
          <t>2024|주말|새마을|승차|11-12</t>
        </is>
      </c>
      <c r="B397" t="n">
        <v>0</v>
      </c>
    </row>
    <row r="398">
      <c r="A398" t="inlineStr">
        <is>
          <t>2024|주말|새마을|승차|12-13</t>
        </is>
      </c>
      <c r="B398" t="n">
        <v>0</v>
      </c>
    </row>
    <row r="399">
      <c r="A399" t="inlineStr">
        <is>
          <t>2024|주말|새마을|승차|13-14</t>
        </is>
      </c>
      <c r="B399" t="n">
        <v>0</v>
      </c>
    </row>
    <row r="400">
      <c r="A400" t="inlineStr">
        <is>
          <t>2024|주말|새마을|승차|14-15</t>
        </is>
      </c>
      <c r="B400" t="n">
        <v>0</v>
      </c>
    </row>
    <row r="401">
      <c r="A401" t="inlineStr">
        <is>
          <t>2024|주말|새마을|승차|15-16</t>
        </is>
      </c>
      <c r="B401" t="n">
        <v>4679</v>
      </c>
    </row>
    <row r="402">
      <c r="A402" t="inlineStr">
        <is>
          <t>2024|주말|새마을|승차|16-17</t>
        </is>
      </c>
      <c r="B402" t="n">
        <v>0</v>
      </c>
    </row>
    <row r="403">
      <c r="A403" t="inlineStr">
        <is>
          <t>2024|주말|새마을|승차|17-18</t>
        </is>
      </c>
      <c r="B403" t="n">
        <v>0</v>
      </c>
    </row>
    <row r="404">
      <c r="A404" t="inlineStr">
        <is>
          <t>2024|주말|새마을|승차|18-19</t>
        </is>
      </c>
      <c r="B404" t="n">
        <v>0</v>
      </c>
    </row>
    <row r="405">
      <c r="A405" t="inlineStr">
        <is>
          <t>2024|주말|새마을|승차|19-20</t>
        </is>
      </c>
      <c r="B405" t="n">
        <v>0</v>
      </c>
    </row>
    <row r="406">
      <c r="A406" t="inlineStr">
        <is>
          <t>2024|주말|새마을|승차|20-21</t>
        </is>
      </c>
      <c r="B406" t="n">
        <v>0</v>
      </c>
    </row>
    <row r="407">
      <c r="A407" t="inlineStr">
        <is>
          <t>2024|주말|새마을|승차|21-22</t>
        </is>
      </c>
      <c r="B407" t="n">
        <v>0</v>
      </c>
    </row>
    <row r="408">
      <c r="A408" t="inlineStr">
        <is>
          <t>2024|주말|새마을|승차|22-23</t>
        </is>
      </c>
      <c r="B408" t="n">
        <v>0</v>
      </c>
    </row>
    <row r="409">
      <c r="A409" t="inlineStr">
        <is>
          <t>2024|주말|새마을|승차|23-24</t>
        </is>
      </c>
      <c r="B409" t="n">
        <v>0</v>
      </c>
    </row>
    <row r="410">
      <c r="A410" t="inlineStr">
        <is>
          <t>2024|주말|새마을|하차|00-01</t>
        </is>
      </c>
      <c r="B410" t="n">
        <v>0</v>
      </c>
    </row>
    <row r="411">
      <c r="A411" t="inlineStr">
        <is>
          <t>2024|주말|새마을|하차|01-02</t>
        </is>
      </c>
      <c r="B411" t="n">
        <v>0</v>
      </c>
    </row>
    <row r="412">
      <c r="A412" t="inlineStr">
        <is>
          <t>2024|주말|새마을|하차|02-03</t>
        </is>
      </c>
      <c r="B412" t="n">
        <v>0</v>
      </c>
    </row>
    <row r="413">
      <c r="A413" t="inlineStr">
        <is>
          <t>2024|주말|새마을|하차|03-04</t>
        </is>
      </c>
      <c r="B413" t="n">
        <v>0</v>
      </c>
    </row>
    <row r="414">
      <c r="A414" t="inlineStr">
        <is>
          <t>2024|주말|새마을|하차|04-05</t>
        </is>
      </c>
      <c r="B414" t="n">
        <v>0</v>
      </c>
    </row>
    <row r="415">
      <c r="A415" t="inlineStr">
        <is>
          <t>2024|주말|새마을|하차|05-06</t>
        </is>
      </c>
      <c r="B415" t="n">
        <v>0</v>
      </c>
    </row>
    <row r="416">
      <c r="A416" t="inlineStr">
        <is>
          <t>2024|주말|새마을|하차|06-07</t>
        </is>
      </c>
      <c r="B416" t="n">
        <v>0</v>
      </c>
    </row>
    <row r="417">
      <c r="A417" t="inlineStr">
        <is>
          <t>2024|주말|새마을|하차|07-08</t>
        </is>
      </c>
      <c r="B417" t="n">
        <v>0</v>
      </c>
    </row>
    <row r="418">
      <c r="A418" t="inlineStr">
        <is>
          <t>2024|주말|새마을|하차|08-09</t>
        </is>
      </c>
      <c r="B418" t="n">
        <v>0</v>
      </c>
    </row>
    <row r="419">
      <c r="A419" t="inlineStr">
        <is>
          <t>2024|주말|새마을|하차|09-10</t>
        </is>
      </c>
      <c r="B419" t="n">
        <v>0</v>
      </c>
    </row>
    <row r="420">
      <c r="A420" t="inlineStr">
        <is>
          <t>2024|주말|새마을|하차|10-11</t>
        </is>
      </c>
      <c r="B420" t="n">
        <v>0</v>
      </c>
    </row>
    <row r="421">
      <c r="A421" t="inlineStr">
        <is>
          <t>2024|주말|새마을|하차|11-12</t>
        </is>
      </c>
      <c r="B421" t="n">
        <v>0</v>
      </c>
    </row>
    <row r="422">
      <c r="A422" t="inlineStr">
        <is>
          <t>2024|주말|새마을|하차|12-13</t>
        </is>
      </c>
      <c r="B422" t="n">
        <v>0</v>
      </c>
    </row>
    <row r="423">
      <c r="A423" t="inlineStr">
        <is>
          <t>2024|주말|새마을|하차|13-14</t>
        </is>
      </c>
      <c r="B423" t="n">
        <v>0</v>
      </c>
    </row>
    <row r="424">
      <c r="A424" t="inlineStr">
        <is>
          <t>2024|주말|새마을|하차|14-15</t>
        </is>
      </c>
      <c r="B424" t="n">
        <v>2779</v>
      </c>
    </row>
    <row r="425">
      <c r="A425" t="inlineStr">
        <is>
          <t>2024|주말|새마을|하차|15-16</t>
        </is>
      </c>
      <c r="B425" t="n">
        <v>0</v>
      </c>
    </row>
    <row r="426">
      <c r="A426" t="inlineStr">
        <is>
          <t>2024|주말|새마을|하차|16-17</t>
        </is>
      </c>
      <c r="B426" t="n">
        <v>0</v>
      </c>
    </row>
    <row r="427">
      <c r="A427" t="inlineStr">
        <is>
          <t>2024|주말|새마을|하차|17-18</t>
        </is>
      </c>
      <c r="B427" t="n">
        <v>0</v>
      </c>
    </row>
    <row r="428">
      <c r="A428" t="inlineStr">
        <is>
          <t>2024|주말|새마을|하차|18-19</t>
        </is>
      </c>
      <c r="B428" t="n">
        <v>3489</v>
      </c>
    </row>
    <row r="429">
      <c r="A429" t="inlineStr">
        <is>
          <t>2024|주말|새마을|하차|19-20</t>
        </is>
      </c>
      <c r="B429" t="n">
        <v>0</v>
      </c>
    </row>
    <row r="430">
      <c r="A430" t="inlineStr">
        <is>
          <t>2024|주말|새마을|하차|20-21</t>
        </is>
      </c>
      <c r="B430" t="n">
        <v>0</v>
      </c>
    </row>
    <row r="431">
      <c r="A431" t="inlineStr">
        <is>
          <t>2024|주말|새마을|하차|21-22</t>
        </is>
      </c>
      <c r="B431" t="n">
        <v>0</v>
      </c>
    </row>
    <row r="432">
      <c r="A432" t="inlineStr">
        <is>
          <t>2024|주말|새마을|하차|22-23</t>
        </is>
      </c>
      <c r="B432" t="n">
        <v>0</v>
      </c>
    </row>
    <row r="433">
      <c r="A433" t="inlineStr">
        <is>
          <t>2024|주말|새마을|하차|23-24</t>
        </is>
      </c>
      <c r="B433" t="n">
        <v>3250</v>
      </c>
    </row>
    <row r="434">
      <c r="A434" t="inlineStr">
        <is>
          <t>2024|평일|KTX-이음|승차|00-01</t>
        </is>
      </c>
      <c r="B434" t="n">
        <v>0</v>
      </c>
    </row>
    <row r="435">
      <c r="A435" t="inlineStr">
        <is>
          <t>2024|평일|KTX-이음|승차|01-02</t>
        </is>
      </c>
      <c r="B435" t="n">
        <v>0</v>
      </c>
    </row>
    <row r="436">
      <c r="A436" t="inlineStr">
        <is>
          <t>2024|평일|KTX-이음|승차|02-03</t>
        </is>
      </c>
      <c r="B436" t="n">
        <v>0</v>
      </c>
    </row>
    <row r="437">
      <c r="A437" t="inlineStr">
        <is>
          <t>2024|평일|KTX-이음|승차|03-04</t>
        </is>
      </c>
      <c r="B437" t="n">
        <v>0</v>
      </c>
    </row>
    <row r="438">
      <c r="A438" t="inlineStr">
        <is>
          <t>2024|평일|KTX-이음|승차|04-05</t>
        </is>
      </c>
      <c r="B438" t="n">
        <v>0</v>
      </c>
    </row>
    <row r="439">
      <c r="A439" t="inlineStr">
        <is>
          <t>2024|평일|KTX-이음|승차|05-06</t>
        </is>
      </c>
      <c r="B439" t="n">
        <v>12041</v>
      </c>
    </row>
    <row r="440">
      <c r="A440" t="inlineStr">
        <is>
          <t>2024|평일|KTX-이음|승차|06-07</t>
        </is>
      </c>
      <c r="B440" t="n">
        <v>0</v>
      </c>
    </row>
    <row r="441">
      <c r="A441" t="inlineStr">
        <is>
          <t>2024|평일|KTX-이음|승차|07-08</t>
        </is>
      </c>
      <c r="B441" t="n">
        <v>0</v>
      </c>
    </row>
    <row r="442">
      <c r="A442" t="inlineStr">
        <is>
          <t>2024|평일|KTX-이음|승차|08-09</t>
        </is>
      </c>
      <c r="B442" t="n">
        <v>16629</v>
      </c>
    </row>
    <row r="443">
      <c r="A443" t="inlineStr">
        <is>
          <t>2024|평일|KTX-이음|승차|09-10</t>
        </is>
      </c>
      <c r="B443" t="n">
        <v>0</v>
      </c>
    </row>
    <row r="444">
      <c r="A444" t="inlineStr">
        <is>
          <t>2024|평일|KTX-이음|승차|10-11</t>
        </is>
      </c>
      <c r="B444" t="n">
        <v>14406</v>
      </c>
    </row>
    <row r="445">
      <c r="A445" t="inlineStr">
        <is>
          <t>2024|평일|KTX-이음|승차|11-12</t>
        </is>
      </c>
      <c r="B445" t="n">
        <v>14043</v>
      </c>
    </row>
    <row r="446">
      <c r="A446" t="inlineStr">
        <is>
          <t>2024|평일|KTX-이음|승차|12-13</t>
        </is>
      </c>
      <c r="B446" t="n">
        <v>0</v>
      </c>
    </row>
    <row r="447">
      <c r="A447" t="inlineStr">
        <is>
          <t>2024|평일|KTX-이음|승차|13-14</t>
        </is>
      </c>
      <c r="B447" t="n">
        <v>15340</v>
      </c>
    </row>
    <row r="448">
      <c r="A448" t="inlineStr">
        <is>
          <t>2024|평일|KTX-이음|승차|14-15</t>
        </is>
      </c>
      <c r="B448" t="n">
        <v>15593</v>
      </c>
    </row>
    <row r="449">
      <c r="A449" t="inlineStr">
        <is>
          <t>2024|평일|KTX-이음|승차|15-16</t>
        </is>
      </c>
      <c r="B449" t="n">
        <v>0</v>
      </c>
    </row>
    <row r="450">
      <c r="A450" t="inlineStr">
        <is>
          <t>2024|평일|KTX-이음|승차|16-17</t>
        </is>
      </c>
      <c r="B450" t="n">
        <v>0</v>
      </c>
    </row>
    <row r="451">
      <c r="A451" t="inlineStr">
        <is>
          <t>2024|평일|KTX-이음|승차|17-18</t>
        </is>
      </c>
      <c r="B451" t="n">
        <v>19515</v>
      </c>
    </row>
    <row r="452">
      <c r="A452" t="inlineStr">
        <is>
          <t>2024|평일|KTX-이음|승차|18-19</t>
        </is>
      </c>
      <c r="B452" t="n">
        <v>0</v>
      </c>
    </row>
    <row r="453">
      <c r="A453" t="inlineStr">
        <is>
          <t>2024|평일|KTX-이음|승차|19-20</t>
        </is>
      </c>
      <c r="B453" t="n">
        <v>0</v>
      </c>
    </row>
    <row r="454">
      <c r="A454" t="inlineStr">
        <is>
          <t>2024|평일|KTX-이음|승차|20-21</t>
        </is>
      </c>
      <c r="B454" t="n">
        <v>0</v>
      </c>
    </row>
    <row r="455">
      <c r="A455" t="inlineStr">
        <is>
          <t>2024|평일|KTX-이음|승차|21-22</t>
        </is>
      </c>
      <c r="B455" t="n">
        <v>9268</v>
      </c>
    </row>
    <row r="456">
      <c r="A456" t="inlineStr">
        <is>
          <t>2024|평일|KTX-이음|승차|22-23</t>
        </is>
      </c>
      <c r="B456" t="n">
        <v>0</v>
      </c>
    </row>
    <row r="457">
      <c r="A457" t="inlineStr">
        <is>
          <t>2024|평일|KTX-이음|승차|23-24</t>
        </is>
      </c>
      <c r="B457" t="n">
        <v>0</v>
      </c>
    </row>
    <row r="458">
      <c r="A458" t="inlineStr">
        <is>
          <t>2024|평일|KTX-이음|하차|00-01</t>
        </is>
      </c>
      <c r="B458" t="n">
        <v>10025</v>
      </c>
    </row>
    <row r="459">
      <c r="A459" t="inlineStr">
        <is>
          <t>2024|평일|KTX-이음|하차|01-02</t>
        </is>
      </c>
      <c r="B459" t="n">
        <v>0</v>
      </c>
    </row>
    <row r="460">
      <c r="A460" t="inlineStr">
        <is>
          <t>2024|평일|KTX-이음|하차|02-03</t>
        </is>
      </c>
      <c r="B460" t="n">
        <v>0</v>
      </c>
    </row>
    <row r="461">
      <c r="A461" t="inlineStr">
        <is>
          <t>2024|평일|KTX-이음|하차|03-04</t>
        </is>
      </c>
      <c r="B461" t="n">
        <v>0</v>
      </c>
    </row>
    <row r="462">
      <c r="A462" t="inlineStr">
        <is>
          <t>2024|평일|KTX-이음|하차|04-05</t>
        </is>
      </c>
      <c r="B462" t="n">
        <v>0</v>
      </c>
    </row>
    <row r="463">
      <c r="A463" t="inlineStr">
        <is>
          <t>2024|평일|KTX-이음|하차|05-06</t>
        </is>
      </c>
      <c r="B463" t="n">
        <v>0</v>
      </c>
    </row>
    <row r="464">
      <c r="A464" t="inlineStr">
        <is>
          <t>2024|평일|KTX-이음|하차|06-07</t>
        </is>
      </c>
      <c r="B464" t="n">
        <v>0</v>
      </c>
    </row>
    <row r="465">
      <c r="A465" t="inlineStr">
        <is>
          <t>2024|평일|KTX-이음|하차|07-08</t>
        </is>
      </c>
      <c r="B465" t="n">
        <v>5346</v>
      </c>
    </row>
    <row r="466">
      <c r="A466" t="inlineStr">
        <is>
          <t>2024|평일|KTX-이음|하차|08-09</t>
        </is>
      </c>
      <c r="B466" t="n">
        <v>0</v>
      </c>
    </row>
    <row r="467">
      <c r="A467" t="inlineStr">
        <is>
          <t>2024|평일|KTX-이음|하차|09-10</t>
        </is>
      </c>
      <c r="B467" t="n">
        <v>9151</v>
      </c>
    </row>
    <row r="468">
      <c r="A468" t="inlineStr">
        <is>
          <t>2024|평일|KTX-이음|하차|10-11</t>
        </is>
      </c>
      <c r="B468" t="n">
        <v>0</v>
      </c>
    </row>
    <row r="469">
      <c r="A469" t="inlineStr">
        <is>
          <t>2024|평일|KTX-이음|하차|11-12</t>
        </is>
      </c>
      <c r="B469" t="n">
        <v>20940</v>
      </c>
    </row>
    <row r="470">
      <c r="A470" t="inlineStr">
        <is>
          <t>2024|평일|KTX-이음|하차|12-13</t>
        </is>
      </c>
      <c r="B470" t="n">
        <v>0</v>
      </c>
    </row>
    <row r="471">
      <c r="A471" t="inlineStr">
        <is>
          <t>2024|평일|KTX-이음|하차|13-14</t>
        </is>
      </c>
      <c r="B471" t="n">
        <v>26872</v>
      </c>
    </row>
    <row r="472">
      <c r="A472" t="inlineStr">
        <is>
          <t>2024|평일|KTX-이음|하차|14-15</t>
        </is>
      </c>
      <c r="B472" t="n">
        <v>0</v>
      </c>
    </row>
    <row r="473">
      <c r="A473" t="inlineStr">
        <is>
          <t>2024|평일|KTX-이음|하차|15-16</t>
        </is>
      </c>
      <c r="B473" t="n">
        <v>0</v>
      </c>
    </row>
    <row r="474">
      <c r="A474" t="inlineStr">
        <is>
          <t>2024|평일|KTX-이음|하차|16-17</t>
        </is>
      </c>
      <c r="B474" t="n">
        <v>0</v>
      </c>
    </row>
    <row r="475">
      <c r="A475" t="inlineStr">
        <is>
          <t>2024|평일|KTX-이음|하차|17-18</t>
        </is>
      </c>
      <c r="B475" t="n">
        <v>20025</v>
      </c>
    </row>
    <row r="476">
      <c r="A476" t="inlineStr">
        <is>
          <t>2024|평일|KTX-이음|하차|18-19</t>
        </is>
      </c>
      <c r="B476" t="n">
        <v>0</v>
      </c>
    </row>
    <row r="477">
      <c r="A477" t="inlineStr">
        <is>
          <t>2024|평일|KTX-이음|하차|19-20</t>
        </is>
      </c>
      <c r="B477" t="n">
        <v>0</v>
      </c>
    </row>
    <row r="478">
      <c r="A478" t="inlineStr">
        <is>
          <t>2024|평일|KTX-이음|하차|20-21</t>
        </is>
      </c>
      <c r="B478" t="n">
        <v>18343</v>
      </c>
    </row>
    <row r="479">
      <c r="A479" t="inlineStr">
        <is>
          <t>2024|평일|KTX-이음|하차|21-22</t>
        </is>
      </c>
      <c r="B479" t="n">
        <v>0</v>
      </c>
    </row>
    <row r="480">
      <c r="A480" t="inlineStr">
        <is>
          <t>2024|평일|KTX-이음|하차|22-23</t>
        </is>
      </c>
      <c r="B480" t="n">
        <v>0</v>
      </c>
    </row>
    <row r="481">
      <c r="A481" t="inlineStr">
        <is>
          <t>2024|평일|KTX-이음|하차|23-24</t>
        </is>
      </c>
      <c r="B481" t="n">
        <v>0</v>
      </c>
    </row>
    <row r="482">
      <c r="A482" t="inlineStr">
        <is>
          <t>2024|평일|무궁화|승차|00-01</t>
        </is>
      </c>
      <c r="B482" t="n">
        <v>0</v>
      </c>
    </row>
    <row r="483">
      <c r="A483" t="inlineStr">
        <is>
          <t>2024|평일|무궁화|승차|01-02</t>
        </is>
      </c>
      <c r="B483" t="n">
        <v>0</v>
      </c>
    </row>
    <row r="484">
      <c r="A484" t="inlineStr">
        <is>
          <t>2024|평일|무궁화|승차|02-03</t>
        </is>
      </c>
      <c r="B484" t="n">
        <v>0</v>
      </c>
    </row>
    <row r="485">
      <c r="A485" t="inlineStr">
        <is>
          <t>2024|평일|무궁화|승차|03-04</t>
        </is>
      </c>
      <c r="B485" t="n">
        <v>0</v>
      </c>
    </row>
    <row r="486">
      <c r="A486" t="inlineStr">
        <is>
          <t>2024|평일|무궁화|승차|04-05</t>
        </is>
      </c>
      <c r="B486" t="n">
        <v>0</v>
      </c>
    </row>
    <row r="487">
      <c r="A487" t="inlineStr">
        <is>
          <t>2024|평일|무궁화|승차|05-06</t>
        </is>
      </c>
      <c r="B487" t="n">
        <v>0</v>
      </c>
    </row>
    <row r="488">
      <c r="A488" t="inlineStr">
        <is>
          <t>2024|평일|무궁화|승차|06-07</t>
        </is>
      </c>
      <c r="B488" t="n">
        <v>0</v>
      </c>
    </row>
    <row r="489">
      <c r="A489" t="inlineStr">
        <is>
          <t>2024|평일|무궁화|승차|07-08</t>
        </is>
      </c>
      <c r="B489" t="n">
        <v>2035</v>
      </c>
    </row>
    <row r="490">
      <c r="A490" t="inlineStr">
        <is>
          <t>2024|평일|무궁화|승차|08-09</t>
        </is>
      </c>
      <c r="B490" t="n">
        <v>7705</v>
      </c>
    </row>
    <row r="491">
      <c r="A491" t="inlineStr">
        <is>
          <t>2024|평일|무궁화|승차|09-10</t>
        </is>
      </c>
      <c r="B491" t="n">
        <v>5085</v>
      </c>
    </row>
    <row r="492">
      <c r="A492" t="inlineStr">
        <is>
          <t>2024|평일|무궁화|승차|10-11</t>
        </is>
      </c>
      <c r="B492" t="n">
        <v>0</v>
      </c>
    </row>
    <row r="493">
      <c r="A493" t="inlineStr">
        <is>
          <t>2024|평일|무궁화|승차|11-12</t>
        </is>
      </c>
      <c r="B493" t="n">
        <v>3761</v>
      </c>
    </row>
    <row r="494">
      <c r="A494" t="inlineStr">
        <is>
          <t>2024|평일|무궁화|승차|12-13</t>
        </is>
      </c>
      <c r="B494" t="n">
        <v>0</v>
      </c>
    </row>
    <row r="495">
      <c r="A495" t="inlineStr">
        <is>
          <t>2024|평일|무궁화|승차|13-14</t>
        </is>
      </c>
      <c r="B495" t="n">
        <v>0</v>
      </c>
    </row>
    <row r="496">
      <c r="A496" t="inlineStr">
        <is>
          <t>2024|평일|무궁화|승차|14-15</t>
        </is>
      </c>
      <c r="B496" t="n">
        <v>5957</v>
      </c>
    </row>
    <row r="497">
      <c r="A497" t="inlineStr">
        <is>
          <t>2024|평일|무궁화|승차|15-16</t>
        </is>
      </c>
      <c r="B497" t="n">
        <v>0</v>
      </c>
    </row>
    <row r="498">
      <c r="A498" t="inlineStr">
        <is>
          <t>2024|평일|무궁화|승차|16-17</t>
        </is>
      </c>
      <c r="B498" t="n">
        <v>0</v>
      </c>
    </row>
    <row r="499">
      <c r="A499" t="inlineStr">
        <is>
          <t>2024|평일|무궁화|승차|17-18</t>
        </is>
      </c>
      <c r="B499" t="n">
        <v>7115</v>
      </c>
    </row>
    <row r="500">
      <c r="A500" t="inlineStr">
        <is>
          <t>2024|평일|무궁화|승차|18-19</t>
        </is>
      </c>
      <c r="B500" t="n">
        <v>8554</v>
      </c>
    </row>
    <row r="501">
      <c r="A501" t="inlineStr">
        <is>
          <t>2024|평일|무궁화|승차|19-20</t>
        </is>
      </c>
      <c r="B501" t="n">
        <v>5758</v>
      </c>
    </row>
    <row r="502">
      <c r="A502" t="inlineStr">
        <is>
          <t>2024|평일|무궁화|승차|20-21</t>
        </is>
      </c>
      <c r="B502" t="n">
        <v>0</v>
      </c>
    </row>
    <row r="503">
      <c r="A503" t="inlineStr">
        <is>
          <t>2024|평일|무궁화|승차|21-22</t>
        </is>
      </c>
      <c r="B503" t="n">
        <v>2294</v>
      </c>
    </row>
    <row r="504">
      <c r="A504" t="inlineStr">
        <is>
          <t>2024|평일|무궁화|승차|22-23</t>
        </is>
      </c>
      <c r="B504" t="n">
        <v>0</v>
      </c>
    </row>
    <row r="505">
      <c r="A505" t="inlineStr">
        <is>
          <t>2024|평일|무궁화|승차|23-24</t>
        </is>
      </c>
      <c r="B505" t="n">
        <v>0</v>
      </c>
    </row>
    <row r="506">
      <c r="A506" t="inlineStr">
        <is>
          <t>2024|평일|무궁화|하차|00-01</t>
        </is>
      </c>
      <c r="B506" t="n">
        <v>0</v>
      </c>
    </row>
    <row r="507">
      <c r="A507" t="inlineStr">
        <is>
          <t>2024|평일|무궁화|하차|01-02</t>
        </is>
      </c>
      <c r="B507" t="n">
        <v>0</v>
      </c>
    </row>
    <row r="508">
      <c r="A508" t="inlineStr">
        <is>
          <t>2024|평일|무궁화|하차|02-03</t>
        </is>
      </c>
      <c r="B508" t="n">
        <v>0</v>
      </c>
    </row>
    <row r="509">
      <c r="A509" t="inlineStr">
        <is>
          <t>2024|평일|무궁화|하차|03-04</t>
        </is>
      </c>
      <c r="B509" t="n">
        <v>0</v>
      </c>
    </row>
    <row r="510">
      <c r="A510" t="inlineStr">
        <is>
          <t>2024|평일|무궁화|하차|04-05</t>
        </is>
      </c>
      <c r="B510" t="n">
        <v>0</v>
      </c>
    </row>
    <row r="511">
      <c r="A511" t="inlineStr">
        <is>
          <t>2024|평일|무궁화|하차|05-06</t>
        </is>
      </c>
      <c r="B511" t="n">
        <v>0</v>
      </c>
    </row>
    <row r="512">
      <c r="A512" t="inlineStr">
        <is>
          <t>2024|평일|무궁화|하차|06-07</t>
        </is>
      </c>
      <c r="B512" t="n">
        <v>0</v>
      </c>
    </row>
    <row r="513">
      <c r="A513" t="inlineStr">
        <is>
          <t>2024|평일|무궁화|하차|07-08</t>
        </is>
      </c>
      <c r="B513" t="n">
        <v>3053</v>
      </c>
    </row>
    <row r="514">
      <c r="A514" t="inlineStr">
        <is>
          <t>2024|평일|무궁화|하차|08-09</t>
        </is>
      </c>
      <c r="B514" t="n">
        <v>0</v>
      </c>
    </row>
    <row r="515">
      <c r="A515" t="inlineStr">
        <is>
          <t>2024|평일|무궁화|하차|09-10</t>
        </is>
      </c>
      <c r="B515" t="n">
        <v>8765</v>
      </c>
    </row>
    <row r="516">
      <c r="A516" t="inlineStr">
        <is>
          <t>2024|평일|무궁화|하차|10-11</t>
        </is>
      </c>
      <c r="B516" t="n">
        <v>4371</v>
      </c>
    </row>
    <row r="517">
      <c r="A517" t="inlineStr">
        <is>
          <t>2024|평일|무궁화|하차|11-12</t>
        </is>
      </c>
      <c r="B517" t="n">
        <v>0</v>
      </c>
    </row>
    <row r="518">
      <c r="A518" t="inlineStr">
        <is>
          <t>2024|평일|무궁화|하차|12-13</t>
        </is>
      </c>
      <c r="B518" t="n">
        <v>5690</v>
      </c>
    </row>
    <row r="519">
      <c r="A519" t="inlineStr">
        <is>
          <t>2024|평일|무궁화|하차|13-14</t>
        </is>
      </c>
      <c r="B519" t="n">
        <v>0</v>
      </c>
    </row>
    <row r="520">
      <c r="A520" t="inlineStr">
        <is>
          <t>2024|평일|무궁화|하차|14-15</t>
        </is>
      </c>
      <c r="B520" t="n">
        <v>3125</v>
      </c>
    </row>
    <row r="521">
      <c r="A521" t="inlineStr">
        <is>
          <t>2024|평일|무궁화|하차|15-16</t>
        </is>
      </c>
      <c r="B521" t="n">
        <v>0</v>
      </c>
    </row>
    <row r="522">
      <c r="A522" t="inlineStr">
        <is>
          <t>2024|평일|무궁화|하차|16-17</t>
        </is>
      </c>
      <c r="B522" t="n">
        <v>0</v>
      </c>
    </row>
    <row r="523">
      <c r="A523" t="inlineStr">
        <is>
          <t>2024|평일|무궁화|하차|17-18</t>
        </is>
      </c>
      <c r="B523" t="n">
        <v>7755</v>
      </c>
    </row>
    <row r="524">
      <c r="A524" t="inlineStr">
        <is>
          <t>2024|평일|무궁화|하차|18-19</t>
        </is>
      </c>
      <c r="B524" t="n">
        <v>6576</v>
      </c>
    </row>
    <row r="525">
      <c r="A525" t="inlineStr">
        <is>
          <t>2024|평일|무궁화|하차|19-20</t>
        </is>
      </c>
      <c r="B525" t="n">
        <v>7101</v>
      </c>
    </row>
    <row r="526">
      <c r="A526" t="inlineStr">
        <is>
          <t>2024|평일|무궁화|하차|20-21</t>
        </is>
      </c>
      <c r="B526" t="n">
        <v>0</v>
      </c>
    </row>
    <row r="527">
      <c r="A527" t="inlineStr">
        <is>
          <t>2024|평일|무궁화|하차|21-22</t>
        </is>
      </c>
      <c r="B527" t="n">
        <v>1462</v>
      </c>
    </row>
    <row r="528">
      <c r="A528" t="inlineStr">
        <is>
          <t>2024|평일|무궁화|하차|22-23</t>
        </is>
      </c>
      <c r="B528" t="n">
        <v>0</v>
      </c>
    </row>
    <row r="529">
      <c r="A529" t="inlineStr">
        <is>
          <t>2024|평일|무궁화|하차|23-24</t>
        </is>
      </c>
      <c r="B529" t="n">
        <v>0</v>
      </c>
    </row>
    <row r="530">
      <c r="A530" t="inlineStr">
        <is>
          <t>2024|평일|새마을|승차|00-01</t>
        </is>
      </c>
      <c r="B530" t="n">
        <v>0</v>
      </c>
    </row>
    <row r="531">
      <c r="A531" t="inlineStr">
        <is>
          <t>2024|평일|새마을|승차|01-02</t>
        </is>
      </c>
      <c r="B531" t="n">
        <v>0</v>
      </c>
    </row>
    <row r="532">
      <c r="A532" t="inlineStr">
        <is>
          <t>2024|평일|새마을|승차|02-03</t>
        </is>
      </c>
      <c r="B532" t="n">
        <v>0</v>
      </c>
    </row>
    <row r="533">
      <c r="A533" t="inlineStr">
        <is>
          <t>2024|평일|새마을|승차|03-04</t>
        </is>
      </c>
      <c r="B533" t="n">
        <v>0</v>
      </c>
    </row>
    <row r="534">
      <c r="A534" t="inlineStr">
        <is>
          <t>2024|평일|새마을|승차|04-05</t>
        </is>
      </c>
      <c r="B534" t="n">
        <v>0</v>
      </c>
    </row>
    <row r="535">
      <c r="A535" t="inlineStr">
        <is>
          <t>2024|평일|새마을|승차|05-06</t>
        </is>
      </c>
      <c r="B535" t="n">
        <v>1200</v>
      </c>
    </row>
    <row r="536">
      <c r="A536" t="inlineStr">
        <is>
          <t>2024|평일|새마을|승차|06-07</t>
        </is>
      </c>
      <c r="B536" t="n">
        <v>0</v>
      </c>
    </row>
    <row r="537">
      <c r="A537" t="inlineStr">
        <is>
          <t>2024|평일|새마을|승차|07-08</t>
        </is>
      </c>
      <c r="B537" t="n">
        <v>0</v>
      </c>
    </row>
    <row r="538">
      <c r="A538" t="inlineStr">
        <is>
          <t>2024|평일|새마을|승차|08-09</t>
        </is>
      </c>
      <c r="B538" t="n">
        <v>5547</v>
      </c>
    </row>
    <row r="539">
      <c r="A539" t="inlineStr">
        <is>
          <t>2024|평일|새마을|승차|09-10</t>
        </is>
      </c>
      <c r="B539" t="n">
        <v>0</v>
      </c>
    </row>
    <row r="540">
      <c r="A540" t="inlineStr">
        <is>
          <t>2024|평일|새마을|승차|10-11</t>
        </is>
      </c>
      <c r="B540" t="n">
        <v>0</v>
      </c>
    </row>
    <row r="541">
      <c r="A541" t="inlineStr">
        <is>
          <t>2024|평일|새마을|승차|11-12</t>
        </is>
      </c>
      <c r="B541" t="n">
        <v>0</v>
      </c>
    </row>
    <row r="542">
      <c r="A542" t="inlineStr">
        <is>
          <t>2024|평일|새마을|승차|12-13</t>
        </is>
      </c>
      <c r="B542" t="n">
        <v>0</v>
      </c>
    </row>
    <row r="543">
      <c r="A543" t="inlineStr">
        <is>
          <t>2024|평일|새마을|승차|13-14</t>
        </is>
      </c>
      <c r="B543" t="n">
        <v>0</v>
      </c>
    </row>
    <row r="544">
      <c r="A544" t="inlineStr">
        <is>
          <t>2024|평일|새마을|승차|14-15</t>
        </is>
      </c>
      <c r="B544" t="n">
        <v>197</v>
      </c>
    </row>
    <row r="545">
      <c r="A545" t="inlineStr">
        <is>
          <t>2024|평일|새마을|승차|15-16</t>
        </is>
      </c>
      <c r="B545" t="n">
        <v>6879</v>
      </c>
    </row>
    <row r="546">
      <c r="A546" t="inlineStr">
        <is>
          <t>2024|평일|새마을|승차|16-17</t>
        </is>
      </c>
      <c r="B546" t="n">
        <v>0</v>
      </c>
    </row>
    <row r="547">
      <c r="A547" t="inlineStr">
        <is>
          <t>2024|평일|새마을|승차|17-18</t>
        </is>
      </c>
      <c r="B547" t="n">
        <v>0</v>
      </c>
    </row>
    <row r="548">
      <c r="A548" t="inlineStr">
        <is>
          <t>2024|평일|새마을|승차|18-19</t>
        </is>
      </c>
      <c r="B548" t="n">
        <v>0</v>
      </c>
    </row>
    <row r="549">
      <c r="A549" t="inlineStr">
        <is>
          <t>2024|평일|새마을|승차|19-20</t>
        </is>
      </c>
      <c r="B549" t="n">
        <v>0</v>
      </c>
    </row>
    <row r="550">
      <c r="A550" t="inlineStr">
        <is>
          <t>2024|평일|새마을|승차|20-21</t>
        </is>
      </c>
      <c r="B550" t="n">
        <v>0</v>
      </c>
    </row>
    <row r="551">
      <c r="A551" t="inlineStr">
        <is>
          <t>2024|평일|새마을|승차|21-22</t>
        </is>
      </c>
      <c r="B551" t="n">
        <v>0</v>
      </c>
    </row>
    <row r="552">
      <c r="A552" t="inlineStr">
        <is>
          <t>2024|평일|새마을|승차|22-23</t>
        </is>
      </c>
      <c r="B552" t="n">
        <v>0</v>
      </c>
    </row>
    <row r="553">
      <c r="A553" t="inlineStr">
        <is>
          <t>2024|평일|새마을|승차|23-24</t>
        </is>
      </c>
      <c r="B553" t="n">
        <v>0</v>
      </c>
    </row>
    <row r="554">
      <c r="A554" t="inlineStr">
        <is>
          <t>2024|평일|새마을|하차|00-01</t>
        </is>
      </c>
      <c r="B554" t="n">
        <v>0</v>
      </c>
    </row>
    <row r="555">
      <c r="A555" t="inlineStr">
        <is>
          <t>2024|평일|새마을|하차|01-02</t>
        </is>
      </c>
      <c r="B555" t="n">
        <v>0</v>
      </c>
    </row>
    <row r="556">
      <c r="A556" t="inlineStr">
        <is>
          <t>2024|평일|새마을|하차|02-03</t>
        </is>
      </c>
      <c r="B556" t="n">
        <v>0</v>
      </c>
    </row>
    <row r="557">
      <c r="A557" t="inlineStr">
        <is>
          <t>2024|평일|새마을|하차|03-04</t>
        </is>
      </c>
      <c r="B557" t="n">
        <v>0</v>
      </c>
    </row>
    <row r="558">
      <c r="A558" t="inlineStr">
        <is>
          <t>2024|평일|새마을|하차|04-05</t>
        </is>
      </c>
      <c r="B558" t="n">
        <v>0</v>
      </c>
    </row>
    <row r="559">
      <c r="A559" t="inlineStr">
        <is>
          <t>2024|평일|새마을|하차|05-06</t>
        </is>
      </c>
      <c r="B559" t="n">
        <v>0</v>
      </c>
    </row>
    <row r="560">
      <c r="A560" t="inlineStr">
        <is>
          <t>2024|평일|새마을|하차|06-07</t>
        </is>
      </c>
      <c r="B560" t="n">
        <v>0</v>
      </c>
    </row>
    <row r="561">
      <c r="A561" t="inlineStr">
        <is>
          <t>2024|평일|새마을|하차|07-08</t>
        </is>
      </c>
      <c r="B561" t="n">
        <v>0</v>
      </c>
    </row>
    <row r="562">
      <c r="A562" t="inlineStr">
        <is>
          <t>2024|평일|새마을|하차|08-09</t>
        </is>
      </c>
      <c r="B562" t="n">
        <v>0</v>
      </c>
    </row>
    <row r="563">
      <c r="A563" t="inlineStr">
        <is>
          <t>2024|평일|새마을|하차|09-10</t>
        </is>
      </c>
      <c r="B563" t="n">
        <v>0</v>
      </c>
    </row>
    <row r="564">
      <c r="A564" t="inlineStr">
        <is>
          <t>2024|평일|새마을|하차|10-11</t>
        </is>
      </c>
      <c r="B564" t="n">
        <v>197</v>
      </c>
    </row>
    <row r="565">
      <c r="A565" t="inlineStr">
        <is>
          <t>2024|평일|새마을|하차|11-12</t>
        </is>
      </c>
      <c r="B565" t="n">
        <v>197</v>
      </c>
    </row>
    <row r="566">
      <c r="A566" t="inlineStr">
        <is>
          <t>2024|평일|새마을|하차|12-13</t>
        </is>
      </c>
      <c r="B566" t="n">
        <v>0</v>
      </c>
    </row>
    <row r="567">
      <c r="A567" t="inlineStr">
        <is>
          <t>2024|평일|새마을|하차|13-14</t>
        </is>
      </c>
      <c r="B567" t="n">
        <v>0</v>
      </c>
    </row>
    <row r="568">
      <c r="A568" t="inlineStr">
        <is>
          <t>2024|평일|새마을|하차|14-15</t>
        </is>
      </c>
      <c r="B568" t="n">
        <v>3232</v>
      </c>
    </row>
    <row r="569">
      <c r="A569" t="inlineStr">
        <is>
          <t>2024|평일|새마을|하차|15-16</t>
        </is>
      </c>
      <c r="B569" t="n">
        <v>0</v>
      </c>
    </row>
    <row r="570">
      <c r="A570" t="inlineStr">
        <is>
          <t>2024|평일|새마을|하차|16-17</t>
        </is>
      </c>
      <c r="B570" t="n">
        <v>0</v>
      </c>
    </row>
    <row r="571">
      <c r="A571" t="inlineStr">
        <is>
          <t>2024|평일|새마을|하차|17-18</t>
        </is>
      </c>
      <c r="B571" t="n">
        <v>0</v>
      </c>
    </row>
    <row r="572">
      <c r="A572" t="inlineStr">
        <is>
          <t>2024|평일|새마을|하차|18-19</t>
        </is>
      </c>
      <c r="B572" t="n">
        <v>9170</v>
      </c>
    </row>
    <row r="573">
      <c r="A573" t="inlineStr">
        <is>
          <t>2024|평일|새마을|하차|19-20</t>
        </is>
      </c>
      <c r="B573" t="n">
        <v>0</v>
      </c>
    </row>
    <row r="574">
      <c r="A574" t="inlineStr">
        <is>
          <t>2024|평일|새마을|하차|20-21</t>
        </is>
      </c>
      <c r="B574" t="n">
        <v>0</v>
      </c>
    </row>
    <row r="575">
      <c r="A575" t="inlineStr">
        <is>
          <t>2024|평일|새마을|하차|21-22</t>
        </is>
      </c>
      <c r="B575" t="n">
        <v>0</v>
      </c>
    </row>
    <row r="576">
      <c r="A576" t="inlineStr">
        <is>
          <t>2024|평일|새마을|하차|22-23</t>
        </is>
      </c>
      <c r="B576" t="n">
        <v>0</v>
      </c>
    </row>
    <row r="577">
      <c r="A577" t="inlineStr">
        <is>
          <t>2024|평일|새마을|하차|23-24</t>
        </is>
      </c>
      <c r="B577" t="n">
        <v>5369</v>
      </c>
    </row>
    <row r="578">
      <c r="A578" t="inlineStr">
        <is>
          <t>2025|공휴일|KTX-이음|승차|00-01</t>
        </is>
      </c>
      <c r="B578" t="n">
        <v>0</v>
      </c>
    </row>
    <row r="579">
      <c r="A579" t="inlineStr">
        <is>
          <t>2025|공휴일|KTX-이음|승차|01-02</t>
        </is>
      </c>
      <c r="B579" t="n">
        <v>0</v>
      </c>
    </row>
    <row r="580">
      <c r="A580" t="inlineStr">
        <is>
          <t>2025|공휴일|KTX-이음|승차|02-03</t>
        </is>
      </c>
      <c r="B580" t="n">
        <v>0</v>
      </c>
    </row>
    <row r="581">
      <c r="A581" t="inlineStr">
        <is>
          <t>2025|공휴일|KTX-이음|승차|03-04</t>
        </is>
      </c>
      <c r="B581" t="n">
        <v>0</v>
      </c>
    </row>
    <row r="582">
      <c r="A582" t="inlineStr">
        <is>
          <t>2025|공휴일|KTX-이음|승차|04-05</t>
        </is>
      </c>
      <c r="B582" t="n">
        <v>0</v>
      </c>
    </row>
    <row r="583">
      <c r="A583" t="inlineStr">
        <is>
          <t>2025|공휴일|KTX-이음|승차|05-06</t>
        </is>
      </c>
      <c r="B583" t="n">
        <v>0</v>
      </c>
    </row>
    <row r="584">
      <c r="A584" t="inlineStr">
        <is>
          <t>2025|공휴일|KTX-이음|승차|06-07</t>
        </is>
      </c>
      <c r="B584" t="n">
        <v>689</v>
      </c>
    </row>
    <row r="585">
      <c r="A585" t="inlineStr">
        <is>
          <t>2025|공휴일|KTX-이음|승차|07-08</t>
        </is>
      </c>
      <c r="B585" t="n">
        <v>0</v>
      </c>
    </row>
    <row r="586">
      <c r="A586" t="inlineStr">
        <is>
          <t>2025|공휴일|KTX-이음|승차|08-09</t>
        </is>
      </c>
      <c r="B586" t="n">
        <v>1534</v>
      </c>
    </row>
    <row r="587">
      <c r="A587" t="inlineStr">
        <is>
          <t>2025|공휴일|KTX-이음|승차|09-10</t>
        </is>
      </c>
      <c r="B587" t="n">
        <v>754</v>
      </c>
    </row>
    <row r="588">
      <c r="A588" t="inlineStr">
        <is>
          <t>2025|공휴일|KTX-이음|승차|10-11</t>
        </is>
      </c>
      <c r="B588" t="n">
        <v>0</v>
      </c>
    </row>
    <row r="589">
      <c r="A589" t="inlineStr">
        <is>
          <t>2025|공휴일|KTX-이음|승차|11-12</t>
        </is>
      </c>
      <c r="B589" t="n">
        <v>0</v>
      </c>
    </row>
    <row r="590">
      <c r="A590" t="inlineStr">
        <is>
          <t>2025|공휴일|KTX-이음|승차|12-13</t>
        </is>
      </c>
      <c r="B590" t="n">
        <v>1411</v>
      </c>
    </row>
    <row r="591">
      <c r="A591" t="inlineStr">
        <is>
          <t>2025|공휴일|KTX-이음|승차|13-14</t>
        </is>
      </c>
      <c r="B591" t="n">
        <v>596</v>
      </c>
    </row>
    <row r="592">
      <c r="A592" t="inlineStr">
        <is>
          <t>2025|공휴일|KTX-이음|승차|14-15</t>
        </is>
      </c>
      <c r="B592" t="n">
        <v>1233</v>
      </c>
    </row>
    <row r="593">
      <c r="A593" t="inlineStr">
        <is>
          <t>2025|공휴일|KTX-이음|승차|15-16</t>
        </is>
      </c>
      <c r="B593" t="n">
        <v>0</v>
      </c>
    </row>
    <row r="594">
      <c r="A594" t="inlineStr">
        <is>
          <t>2025|공휴일|KTX-이음|승차|16-17</t>
        </is>
      </c>
      <c r="B594" t="n">
        <v>614</v>
      </c>
    </row>
    <row r="595">
      <c r="A595" t="inlineStr">
        <is>
          <t>2025|공휴일|KTX-이음|승차|17-18</t>
        </is>
      </c>
      <c r="B595" t="n">
        <v>1553</v>
      </c>
    </row>
    <row r="596">
      <c r="A596" t="inlineStr">
        <is>
          <t>2025|공휴일|KTX-이음|승차|18-19</t>
        </is>
      </c>
      <c r="B596" t="n">
        <v>0</v>
      </c>
    </row>
    <row r="597">
      <c r="A597" t="inlineStr">
        <is>
          <t>2025|공휴일|KTX-이음|승차|19-20</t>
        </is>
      </c>
      <c r="B597" t="n">
        <v>94</v>
      </c>
    </row>
    <row r="598">
      <c r="A598" t="inlineStr">
        <is>
          <t>2025|공휴일|KTX-이음|승차|20-21</t>
        </is>
      </c>
      <c r="B598" t="n">
        <v>383</v>
      </c>
    </row>
    <row r="599">
      <c r="A599" t="inlineStr">
        <is>
          <t>2025|공휴일|KTX-이음|승차|21-22</t>
        </is>
      </c>
      <c r="B599" t="n">
        <v>525</v>
      </c>
    </row>
    <row r="600">
      <c r="A600" t="inlineStr">
        <is>
          <t>2025|공휴일|KTX-이음|승차|22-23</t>
        </is>
      </c>
      <c r="B600" t="n">
        <v>0</v>
      </c>
    </row>
    <row r="601">
      <c r="A601" t="inlineStr">
        <is>
          <t>2025|공휴일|KTX-이음|승차|23-24</t>
        </is>
      </c>
      <c r="B601" t="n">
        <v>0</v>
      </c>
    </row>
    <row r="602">
      <c r="A602" t="inlineStr">
        <is>
          <t>2025|공휴일|KTX-이음|하차|00-01</t>
        </is>
      </c>
      <c r="B602" t="n">
        <v>0</v>
      </c>
    </row>
    <row r="603">
      <c r="A603" t="inlineStr">
        <is>
          <t>2025|공휴일|KTX-이음|하차|01-02</t>
        </is>
      </c>
      <c r="B603" t="n">
        <v>0</v>
      </c>
    </row>
    <row r="604">
      <c r="A604" t="inlineStr">
        <is>
          <t>2025|공휴일|KTX-이음|하차|02-03</t>
        </is>
      </c>
      <c r="B604" t="n">
        <v>0</v>
      </c>
    </row>
    <row r="605">
      <c r="A605" t="inlineStr">
        <is>
          <t>2025|공휴일|KTX-이음|하차|03-04</t>
        </is>
      </c>
      <c r="B605" t="n">
        <v>0</v>
      </c>
    </row>
    <row r="606">
      <c r="A606" t="inlineStr">
        <is>
          <t>2025|공휴일|KTX-이음|하차|04-05</t>
        </is>
      </c>
      <c r="B606" t="n">
        <v>0</v>
      </c>
    </row>
    <row r="607">
      <c r="A607" t="inlineStr">
        <is>
          <t>2025|공휴일|KTX-이음|하차|05-06</t>
        </is>
      </c>
      <c r="B607" t="n">
        <v>0</v>
      </c>
    </row>
    <row r="608">
      <c r="A608" t="inlineStr">
        <is>
          <t>2025|공휴일|KTX-이음|하차|06-07</t>
        </is>
      </c>
      <c r="B608" t="n">
        <v>0</v>
      </c>
    </row>
    <row r="609">
      <c r="A609" t="inlineStr">
        <is>
          <t>2025|공휴일|KTX-이음|하차|07-08</t>
        </is>
      </c>
      <c r="B609" t="n">
        <v>498</v>
      </c>
    </row>
    <row r="610">
      <c r="A610" t="inlineStr">
        <is>
          <t>2025|공휴일|KTX-이음|하차|08-09</t>
        </is>
      </c>
      <c r="B610" t="n">
        <v>300</v>
      </c>
    </row>
    <row r="611">
      <c r="A611" t="inlineStr">
        <is>
          <t>2025|공휴일|KTX-이음|하차|09-10</t>
        </is>
      </c>
      <c r="B611" t="n">
        <v>306</v>
      </c>
    </row>
    <row r="612">
      <c r="A612" t="inlineStr">
        <is>
          <t>2025|공휴일|KTX-이음|하차|10-11</t>
        </is>
      </c>
      <c r="B612" t="n">
        <v>0</v>
      </c>
    </row>
    <row r="613">
      <c r="A613" t="inlineStr">
        <is>
          <t>2025|공휴일|KTX-이음|하차|11-12</t>
        </is>
      </c>
      <c r="B613" t="n">
        <v>1274</v>
      </c>
    </row>
    <row r="614">
      <c r="A614" t="inlineStr">
        <is>
          <t>2025|공휴일|KTX-이음|하차|12-13</t>
        </is>
      </c>
      <c r="B614" t="n">
        <v>0</v>
      </c>
    </row>
    <row r="615">
      <c r="A615" t="inlineStr">
        <is>
          <t>2025|공휴일|KTX-이음|하차|13-14</t>
        </is>
      </c>
      <c r="B615" t="n">
        <v>1824</v>
      </c>
    </row>
    <row r="616">
      <c r="A616" t="inlineStr">
        <is>
          <t>2025|공휴일|KTX-이음|하차|14-15</t>
        </is>
      </c>
      <c r="B616" t="n">
        <v>0</v>
      </c>
    </row>
    <row r="617">
      <c r="A617" t="inlineStr">
        <is>
          <t>2025|공휴일|KTX-이음|하차|15-16</t>
        </is>
      </c>
      <c r="B617" t="n">
        <v>0</v>
      </c>
    </row>
    <row r="618">
      <c r="A618" t="inlineStr">
        <is>
          <t>2025|공휴일|KTX-이음|하차|16-17</t>
        </is>
      </c>
      <c r="B618" t="n">
        <v>689</v>
      </c>
    </row>
    <row r="619">
      <c r="A619" t="inlineStr">
        <is>
          <t>2025|공휴일|KTX-이음|하차|17-18</t>
        </is>
      </c>
      <c r="B619" t="n">
        <v>1218</v>
      </c>
    </row>
    <row r="620">
      <c r="A620" t="inlineStr">
        <is>
          <t>2025|공휴일|KTX-이음|하차|18-19</t>
        </is>
      </c>
      <c r="B620" t="n">
        <v>119</v>
      </c>
    </row>
    <row r="621">
      <c r="A621" t="inlineStr">
        <is>
          <t>2025|공휴일|KTX-이음|하차|19-20</t>
        </is>
      </c>
      <c r="B621" t="n">
        <v>0</v>
      </c>
    </row>
    <row r="622">
      <c r="A622" t="inlineStr">
        <is>
          <t>2025|공휴일|KTX-이음|하차|20-21</t>
        </is>
      </c>
      <c r="B622" t="n">
        <v>726</v>
      </c>
    </row>
    <row r="623">
      <c r="A623" t="inlineStr">
        <is>
          <t>2025|공휴일|KTX-이음|하차|21-22</t>
        </is>
      </c>
      <c r="B623" t="n">
        <v>516</v>
      </c>
    </row>
    <row r="624">
      <c r="A624" t="inlineStr">
        <is>
          <t>2025|공휴일|KTX-이음|하차|22-23</t>
        </is>
      </c>
      <c r="B624" t="n">
        <v>0</v>
      </c>
    </row>
    <row r="625">
      <c r="A625" t="inlineStr">
        <is>
          <t>2025|공휴일|KTX-이음|하차|23-24</t>
        </is>
      </c>
      <c r="B625" t="n">
        <v>866</v>
      </c>
    </row>
    <row r="626">
      <c r="A626" t="inlineStr">
        <is>
          <t>2025|공휴일|무궁화|승차|00-01</t>
        </is>
      </c>
      <c r="B626" t="n">
        <v>0</v>
      </c>
    </row>
    <row r="627">
      <c r="A627" t="inlineStr">
        <is>
          <t>2025|공휴일|무궁화|승차|01-02</t>
        </is>
      </c>
      <c r="B627" t="n">
        <v>0</v>
      </c>
    </row>
    <row r="628">
      <c r="A628" t="inlineStr">
        <is>
          <t>2025|공휴일|무궁화|승차|02-03</t>
        </is>
      </c>
      <c r="B628" t="n">
        <v>0</v>
      </c>
    </row>
    <row r="629">
      <c r="A629" t="inlineStr">
        <is>
          <t>2025|공휴일|무궁화|승차|03-04</t>
        </is>
      </c>
      <c r="B629" t="n">
        <v>0</v>
      </c>
    </row>
    <row r="630">
      <c r="A630" t="inlineStr">
        <is>
          <t>2025|공휴일|무궁화|승차|04-05</t>
        </is>
      </c>
      <c r="B630" t="n">
        <v>0</v>
      </c>
    </row>
    <row r="631">
      <c r="A631" t="inlineStr">
        <is>
          <t>2025|공휴일|무궁화|승차|05-06</t>
        </is>
      </c>
      <c r="B631" t="n">
        <v>0</v>
      </c>
    </row>
    <row r="632">
      <c r="A632" t="inlineStr">
        <is>
          <t>2025|공휴일|무궁화|승차|06-07</t>
        </is>
      </c>
      <c r="B632" t="n">
        <v>0</v>
      </c>
    </row>
    <row r="633">
      <c r="A633" t="inlineStr">
        <is>
          <t>2025|공휴일|무궁화|승차|07-08</t>
        </is>
      </c>
      <c r="B633" t="n">
        <v>131</v>
      </c>
    </row>
    <row r="634">
      <c r="A634" t="inlineStr">
        <is>
          <t>2025|공휴일|무궁화|승차|08-09</t>
        </is>
      </c>
      <c r="B634" t="n">
        <v>0</v>
      </c>
    </row>
    <row r="635">
      <c r="A635" t="inlineStr">
        <is>
          <t>2025|공휴일|무궁화|승차|09-10</t>
        </is>
      </c>
      <c r="B635" t="n">
        <v>0</v>
      </c>
    </row>
    <row r="636">
      <c r="A636" t="inlineStr">
        <is>
          <t>2025|공휴일|무궁화|승차|10-11</t>
        </is>
      </c>
      <c r="B636" t="n">
        <v>0</v>
      </c>
    </row>
    <row r="637">
      <c r="A637" t="inlineStr">
        <is>
          <t>2025|공휴일|무궁화|승차|11-12</t>
        </is>
      </c>
      <c r="B637" t="n">
        <v>0</v>
      </c>
    </row>
    <row r="638">
      <c r="A638" t="inlineStr">
        <is>
          <t>2025|공휴일|무궁화|승차|12-13</t>
        </is>
      </c>
      <c r="B638" t="n">
        <v>0</v>
      </c>
    </row>
    <row r="639">
      <c r="A639" t="inlineStr">
        <is>
          <t>2025|공휴일|무궁화|승차|13-14</t>
        </is>
      </c>
      <c r="B639" t="n">
        <v>0</v>
      </c>
    </row>
    <row r="640">
      <c r="A640" t="inlineStr">
        <is>
          <t>2025|공휴일|무궁화|승차|14-15</t>
        </is>
      </c>
      <c r="B640" t="n">
        <v>502</v>
      </c>
    </row>
    <row r="641">
      <c r="A641" t="inlineStr">
        <is>
          <t>2025|공휴일|무궁화|승차|15-16</t>
        </is>
      </c>
      <c r="B641" t="n">
        <v>0</v>
      </c>
    </row>
    <row r="642">
      <c r="A642" t="inlineStr">
        <is>
          <t>2025|공휴일|무궁화|승차|16-17</t>
        </is>
      </c>
      <c r="B642" t="n">
        <v>0</v>
      </c>
    </row>
    <row r="643">
      <c r="A643" t="inlineStr">
        <is>
          <t>2025|공휴일|무궁화|승차|17-18</t>
        </is>
      </c>
      <c r="B643" t="n">
        <v>0</v>
      </c>
    </row>
    <row r="644">
      <c r="A644" t="inlineStr">
        <is>
          <t>2025|공휴일|무궁화|승차|18-19</t>
        </is>
      </c>
      <c r="B644" t="n">
        <v>0</v>
      </c>
    </row>
    <row r="645">
      <c r="A645" t="inlineStr">
        <is>
          <t>2025|공휴일|무궁화|승차|19-20</t>
        </is>
      </c>
      <c r="B645" t="n">
        <v>190</v>
      </c>
    </row>
    <row r="646">
      <c r="A646" t="inlineStr">
        <is>
          <t>2025|공휴일|무궁화|승차|20-21</t>
        </is>
      </c>
      <c r="B646" t="n">
        <v>0</v>
      </c>
    </row>
    <row r="647">
      <c r="A647" t="inlineStr">
        <is>
          <t>2025|공휴일|무궁화|승차|21-22</t>
        </is>
      </c>
      <c r="B647" t="n">
        <v>333</v>
      </c>
    </row>
    <row r="648">
      <c r="A648" t="inlineStr">
        <is>
          <t>2025|공휴일|무궁화|승차|22-23</t>
        </is>
      </c>
      <c r="B648" t="n">
        <v>0</v>
      </c>
    </row>
    <row r="649">
      <c r="A649" t="inlineStr">
        <is>
          <t>2025|공휴일|무궁화|승차|23-24</t>
        </is>
      </c>
      <c r="B649" t="n">
        <v>0</v>
      </c>
    </row>
    <row r="650">
      <c r="A650" t="inlineStr">
        <is>
          <t>2025|공휴일|무궁화|하차|00-01</t>
        </is>
      </c>
      <c r="B650" t="n">
        <v>0</v>
      </c>
    </row>
    <row r="651">
      <c r="A651" t="inlineStr">
        <is>
          <t>2025|공휴일|무궁화|하차|01-02</t>
        </is>
      </c>
      <c r="B651" t="n">
        <v>0</v>
      </c>
    </row>
    <row r="652">
      <c r="A652" t="inlineStr">
        <is>
          <t>2025|공휴일|무궁화|하차|02-03</t>
        </is>
      </c>
      <c r="B652" t="n">
        <v>0</v>
      </c>
    </row>
    <row r="653">
      <c r="A653" t="inlineStr">
        <is>
          <t>2025|공휴일|무궁화|하차|03-04</t>
        </is>
      </c>
      <c r="B653" t="n">
        <v>0</v>
      </c>
    </row>
    <row r="654">
      <c r="A654" t="inlineStr">
        <is>
          <t>2025|공휴일|무궁화|하차|04-05</t>
        </is>
      </c>
      <c r="B654" t="n">
        <v>0</v>
      </c>
    </row>
    <row r="655">
      <c r="A655" t="inlineStr">
        <is>
          <t>2025|공휴일|무궁화|하차|05-06</t>
        </is>
      </c>
      <c r="B655" t="n">
        <v>0</v>
      </c>
    </row>
    <row r="656">
      <c r="A656" t="inlineStr">
        <is>
          <t>2025|공휴일|무궁화|하차|06-07</t>
        </is>
      </c>
      <c r="B656" t="n">
        <v>0</v>
      </c>
    </row>
    <row r="657">
      <c r="A657" t="inlineStr">
        <is>
          <t>2025|공휴일|무궁화|하차|07-08</t>
        </is>
      </c>
      <c r="B657" t="n">
        <v>115</v>
      </c>
    </row>
    <row r="658">
      <c r="A658" t="inlineStr">
        <is>
          <t>2025|공휴일|무궁화|하차|08-09</t>
        </is>
      </c>
      <c r="B658" t="n">
        <v>0</v>
      </c>
    </row>
    <row r="659">
      <c r="A659" t="inlineStr">
        <is>
          <t>2025|공휴일|무궁화|하차|09-10</t>
        </is>
      </c>
      <c r="B659" t="n">
        <v>0</v>
      </c>
    </row>
    <row r="660">
      <c r="A660" t="inlineStr">
        <is>
          <t>2025|공휴일|무궁화|하차|10-11</t>
        </is>
      </c>
      <c r="B660" t="n">
        <v>0</v>
      </c>
    </row>
    <row r="661">
      <c r="A661" t="inlineStr">
        <is>
          <t>2025|공휴일|무궁화|하차|11-12</t>
        </is>
      </c>
      <c r="B661" t="n">
        <v>0</v>
      </c>
    </row>
    <row r="662">
      <c r="A662" t="inlineStr">
        <is>
          <t>2025|공휴일|무궁화|하차|12-13</t>
        </is>
      </c>
      <c r="B662" t="n">
        <v>0</v>
      </c>
    </row>
    <row r="663">
      <c r="A663" t="inlineStr">
        <is>
          <t>2025|공휴일|무궁화|하차|13-14</t>
        </is>
      </c>
      <c r="B663" t="n">
        <v>0</v>
      </c>
    </row>
    <row r="664">
      <c r="A664" t="inlineStr">
        <is>
          <t>2025|공휴일|무궁화|하차|14-15</t>
        </is>
      </c>
      <c r="B664" t="n">
        <v>277</v>
      </c>
    </row>
    <row r="665">
      <c r="A665" t="inlineStr">
        <is>
          <t>2025|공휴일|무궁화|하차|15-16</t>
        </is>
      </c>
      <c r="B665" t="n">
        <v>0</v>
      </c>
    </row>
    <row r="666">
      <c r="A666" t="inlineStr">
        <is>
          <t>2025|공휴일|무궁화|하차|16-17</t>
        </is>
      </c>
      <c r="B666" t="n">
        <v>0</v>
      </c>
    </row>
    <row r="667">
      <c r="A667" t="inlineStr">
        <is>
          <t>2025|공휴일|무궁화|하차|17-18</t>
        </is>
      </c>
      <c r="B667" t="n">
        <v>0</v>
      </c>
    </row>
    <row r="668">
      <c r="A668" t="inlineStr">
        <is>
          <t>2025|공휴일|무궁화|하차|18-19</t>
        </is>
      </c>
      <c r="B668" t="n">
        <v>0</v>
      </c>
    </row>
    <row r="669">
      <c r="A669" t="inlineStr">
        <is>
          <t>2025|공휴일|무궁화|하차|19-20</t>
        </is>
      </c>
      <c r="B669" t="n">
        <v>365</v>
      </c>
    </row>
    <row r="670">
      <c r="A670" t="inlineStr">
        <is>
          <t>2025|공휴일|무궁화|하차|20-21</t>
        </is>
      </c>
      <c r="B670" t="n">
        <v>0</v>
      </c>
    </row>
    <row r="671">
      <c r="A671" t="inlineStr">
        <is>
          <t>2025|공휴일|무궁화|하차|21-22</t>
        </is>
      </c>
      <c r="B671" t="n">
        <v>158</v>
      </c>
    </row>
    <row r="672">
      <c r="A672" t="inlineStr">
        <is>
          <t>2025|공휴일|무궁화|하차|22-23</t>
        </is>
      </c>
      <c r="B672" t="n">
        <v>0</v>
      </c>
    </row>
    <row r="673">
      <c r="A673" t="inlineStr">
        <is>
          <t>2025|공휴일|무궁화|하차|23-24</t>
        </is>
      </c>
      <c r="B673" t="n">
        <v>0</v>
      </c>
    </row>
    <row r="674">
      <c r="A674" t="inlineStr">
        <is>
          <t>2025|공휴일|새마을|승차|00-01</t>
        </is>
      </c>
      <c r="B674" t="n">
        <v>0</v>
      </c>
    </row>
    <row r="675">
      <c r="A675" t="inlineStr">
        <is>
          <t>2025|공휴일|새마을|승차|01-02</t>
        </is>
      </c>
      <c r="B675" t="n">
        <v>0</v>
      </c>
    </row>
    <row r="676">
      <c r="A676" t="inlineStr">
        <is>
          <t>2025|공휴일|새마을|승차|02-03</t>
        </is>
      </c>
      <c r="B676" t="n">
        <v>0</v>
      </c>
    </row>
    <row r="677">
      <c r="A677" t="inlineStr">
        <is>
          <t>2025|공휴일|새마을|승차|03-04</t>
        </is>
      </c>
      <c r="B677" t="n">
        <v>0</v>
      </c>
    </row>
    <row r="678">
      <c r="A678" t="inlineStr">
        <is>
          <t>2025|공휴일|새마을|승차|04-05</t>
        </is>
      </c>
      <c r="B678" t="n">
        <v>0</v>
      </c>
    </row>
    <row r="679">
      <c r="A679" t="inlineStr">
        <is>
          <t>2025|공휴일|새마을|승차|05-06</t>
        </is>
      </c>
      <c r="B679" t="n">
        <v>118</v>
      </c>
    </row>
    <row r="680">
      <c r="A680" t="inlineStr">
        <is>
          <t>2025|공휴일|새마을|승차|06-07</t>
        </is>
      </c>
      <c r="B680" t="n">
        <v>0</v>
      </c>
    </row>
    <row r="681">
      <c r="A681" t="inlineStr">
        <is>
          <t>2025|공휴일|새마을|승차|07-08</t>
        </is>
      </c>
      <c r="B681" t="n">
        <v>304</v>
      </c>
    </row>
    <row r="682">
      <c r="A682" t="inlineStr">
        <is>
          <t>2025|공휴일|새마을|승차|08-09</t>
        </is>
      </c>
      <c r="B682" t="n">
        <v>0</v>
      </c>
    </row>
    <row r="683">
      <c r="A683" t="inlineStr">
        <is>
          <t>2025|공휴일|새마을|승차|09-10</t>
        </is>
      </c>
      <c r="B683" t="n">
        <v>474</v>
      </c>
    </row>
    <row r="684">
      <c r="A684" t="inlineStr">
        <is>
          <t>2025|공휴일|새마을|승차|10-11</t>
        </is>
      </c>
      <c r="B684" t="n">
        <v>472</v>
      </c>
    </row>
    <row r="685">
      <c r="A685" t="inlineStr">
        <is>
          <t>2025|공휴일|새마을|승차|11-12</t>
        </is>
      </c>
      <c r="B685" t="n">
        <v>0</v>
      </c>
    </row>
    <row r="686">
      <c r="A686" t="inlineStr">
        <is>
          <t>2025|공휴일|새마을|승차|12-13</t>
        </is>
      </c>
      <c r="B686" t="n">
        <v>225</v>
      </c>
    </row>
    <row r="687">
      <c r="A687" t="inlineStr">
        <is>
          <t>2025|공휴일|새마을|승차|13-14</t>
        </is>
      </c>
      <c r="B687" t="n">
        <v>0</v>
      </c>
    </row>
    <row r="688">
      <c r="A688" t="inlineStr">
        <is>
          <t>2025|공휴일|새마을|승차|14-15</t>
        </is>
      </c>
      <c r="B688" t="n">
        <v>0</v>
      </c>
    </row>
    <row r="689">
      <c r="A689" t="inlineStr">
        <is>
          <t>2025|공휴일|새마을|승차|15-16</t>
        </is>
      </c>
      <c r="B689" t="n">
        <v>818</v>
      </c>
    </row>
    <row r="690">
      <c r="A690" t="inlineStr">
        <is>
          <t>2025|공휴일|새마을|승차|16-17</t>
        </is>
      </c>
      <c r="B690" t="n">
        <v>0</v>
      </c>
    </row>
    <row r="691">
      <c r="A691" t="inlineStr">
        <is>
          <t>2025|공휴일|새마을|승차|17-18</t>
        </is>
      </c>
      <c r="B691" t="n">
        <v>415</v>
      </c>
    </row>
    <row r="692">
      <c r="A692" t="inlineStr">
        <is>
          <t>2025|공휴일|새마을|승차|18-19</t>
        </is>
      </c>
      <c r="B692" t="n">
        <v>342</v>
      </c>
    </row>
    <row r="693">
      <c r="A693" t="inlineStr">
        <is>
          <t>2025|공휴일|새마을|승차|19-20</t>
        </is>
      </c>
      <c r="B693" t="n">
        <v>179</v>
      </c>
    </row>
    <row r="694">
      <c r="A694" t="inlineStr">
        <is>
          <t>2025|공휴일|새마을|승차|20-21</t>
        </is>
      </c>
      <c r="B694" t="n">
        <v>0</v>
      </c>
    </row>
    <row r="695">
      <c r="A695" t="inlineStr">
        <is>
          <t>2025|공휴일|새마을|승차|21-22</t>
        </is>
      </c>
      <c r="B695" t="n">
        <v>0</v>
      </c>
    </row>
    <row r="696">
      <c r="A696" t="inlineStr">
        <is>
          <t>2025|공휴일|새마을|승차|22-23</t>
        </is>
      </c>
      <c r="B696" t="n">
        <v>0</v>
      </c>
    </row>
    <row r="697">
      <c r="A697" t="inlineStr">
        <is>
          <t>2025|공휴일|새마을|승차|23-24</t>
        </is>
      </c>
      <c r="B697" t="n">
        <v>0</v>
      </c>
    </row>
    <row r="698">
      <c r="A698" t="inlineStr">
        <is>
          <t>2025|공휴일|새마을|하차|00-01</t>
        </is>
      </c>
      <c r="B698" t="n">
        <v>0</v>
      </c>
    </row>
    <row r="699">
      <c r="A699" t="inlineStr">
        <is>
          <t>2025|공휴일|새마을|하차|01-02</t>
        </is>
      </c>
      <c r="B699" t="n">
        <v>0</v>
      </c>
    </row>
    <row r="700">
      <c r="A700" t="inlineStr">
        <is>
          <t>2025|공휴일|새마을|하차|02-03</t>
        </is>
      </c>
      <c r="B700" t="n">
        <v>0</v>
      </c>
    </row>
    <row r="701">
      <c r="A701" t="inlineStr">
        <is>
          <t>2025|공휴일|새마을|하차|03-04</t>
        </is>
      </c>
      <c r="B701" t="n">
        <v>0</v>
      </c>
    </row>
    <row r="702">
      <c r="A702" t="inlineStr">
        <is>
          <t>2025|공휴일|새마을|하차|04-05</t>
        </is>
      </c>
      <c r="B702" t="n">
        <v>0</v>
      </c>
    </row>
    <row r="703">
      <c r="A703" t="inlineStr">
        <is>
          <t>2025|공휴일|새마을|하차|05-06</t>
        </is>
      </c>
      <c r="B703" t="n">
        <v>0</v>
      </c>
    </row>
    <row r="704">
      <c r="A704" t="inlineStr">
        <is>
          <t>2025|공휴일|새마을|하차|06-07</t>
        </is>
      </c>
      <c r="B704" t="n">
        <v>0</v>
      </c>
    </row>
    <row r="705">
      <c r="A705" t="inlineStr">
        <is>
          <t>2025|공휴일|새마을|하차|07-08</t>
        </is>
      </c>
      <c r="B705" t="n">
        <v>0</v>
      </c>
    </row>
    <row r="706">
      <c r="A706" t="inlineStr">
        <is>
          <t>2025|공휴일|새마을|하차|08-09</t>
        </is>
      </c>
      <c r="B706" t="n">
        <v>0</v>
      </c>
    </row>
    <row r="707">
      <c r="A707" t="inlineStr">
        <is>
          <t>2025|공휴일|새마을|하차|09-10</t>
        </is>
      </c>
      <c r="B707" t="n">
        <v>437</v>
      </c>
    </row>
    <row r="708">
      <c r="A708" t="inlineStr">
        <is>
          <t>2025|공휴일|새마을|하차|10-11</t>
        </is>
      </c>
      <c r="B708" t="n">
        <v>504</v>
      </c>
    </row>
    <row r="709">
      <c r="A709" t="inlineStr">
        <is>
          <t>2025|공휴일|새마을|하차|11-12</t>
        </is>
      </c>
      <c r="B709" t="n">
        <v>0</v>
      </c>
    </row>
    <row r="710">
      <c r="A710" t="inlineStr">
        <is>
          <t>2025|공휴일|새마을|하차|12-13</t>
        </is>
      </c>
      <c r="B710" t="n">
        <v>157</v>
      </c>
    </row>
    <row r="711">
      <c r="A711" t="inlineStr">
        <is>
          <t>2025|공휴일|새마을|하차|13-14</t>
        </is>
      </c>
      <c r="B711" t="n">
        <v>0</v>
      </c>
    </row>
    <row r="712">
      <c r="A712" t="inlineStr">
        <is>
          <t>2025|공휴일|새마을|하차|14-15</t>
        </is>
      </c>
      <c r="B712" t="n">
        <v>702</v>
      </c>
    </row>
    <row r="713">
      <c r="A713" t="inlineStr">
        <is>
          <t>2025|공휴일|새마을|하차|15-16</t>
        </is>
      </c>
      <c r="B713" t="n">
        <v>0</v>
      </c>
    </row>
    <row r="714">
      <c r="A714" t="inlineStr">
        <is>
          <t>2025|공휴일|새마을|하차|16-17</t>
        </is>
      </c>
      <c r="B714" t="n">
        <v>0</v>
      </c>
    </row>
    <row r="715">
      <c r="A715" t="inlineStr">
        <is>
          <t>2025|공휴일|새마을|하차|17-18</t>
        </is>
      </c>
      <c r="B715" t="n">
        <v>357</v>
      </c>
    </row>
    <row r="716">
      <c r="A716" t="inlineStr">
        <is>
          <t>2025|공휴일|새마을|하차|18-19</t>
        </is>
      </c>
      <c r="B716" t="n">
        <v>505</v>
      </c>
    </row>
    <row r="717">
      <c r="A717" t="inlineStr">
        <is>
          <t>2025|공휴일|새마을|하차|19-20</t>
        </is>
      </c>
      <c r="B717" t="n">
        <v>174</v>
      </c>
    </row>
    <row r="718">
      <c r="A718" t="inlineStr">
        <is>
          <t>2025|공휴일|새마을|하차|20-21</t>
        </is>
      </c>
      <c r="B718" t="n">
        <v>617</v>
      </c>
    </row>
    <row r="719">
      <c r="A719" t="inlineStr">
        <is>
          <t>2025|공휴일|새마을|하차|21-22</t>
        </is>
      </c>
      <c r="B719" t="n">
        <v>0</v>
      </c>
    </row>
    <row r="720">
      <c r="A720" t="inlineStr">
        <is>
          <t>2025|공휴일|새마을|하차|22-23</t>
        </is>
      </c>
      <c r="B720" t="n">
        <v>0</v>
      </c>
    </row>
    <row r="721">
      <c r="A721" t="inlineStr">
        <is>
          <t>2025|공휴일|새마을|하차|23-24</t>
        </is>
      </c>
      <c r="B721" t="n">
        <v>365</v>
      </c>
    </row>
    <row r="722">
      <c r="A722" t="inlineStr">
        <is>
          <t>2025|명절대수송|KTX-이음|승차|00-01</t>
        </is>
      </c>
      <c r="B722" t="n">
        <v>0</v>
      </c>
    </row>
    <row r="723">
      <c r="A723" t="inlineStr">
        <is>
          <t>2025|명절대수송|KTX-이음|승차|01-02</t>
        </is>
      </c>
      <c r="B723" t="n">
        <v>0</v>
      </c>
    </row>
    <row r="724">
      <c r="A724" t="inlineStr">
        <is>
          <t>2025|명절대수송|KTX-이음|승차|02-03</t>
        </is>
      </c>
      <c r="B724" t="n">
        <v>0</v>
      </c>
    </row>
    <row r="725">
      <c r="A725" t="inlineStr">
        <is>
          <t>2025|명절대수송|KTX-이음|승차|03-04</t>
        </is>
      </c>
      <c r="B725" t="n">
        <v>0</v>
      </c>
    </row>
    <row r="726">
      <c r="A726" t="inlineStr">
        <is>
          <t>2025|명절대수송|KTX-이음|승차|04-05</t>
        </is>
      </c>
      <c r="B726" t="n">
        <v>0</v>
      </c>
    </row>
    <row r="727">
      <c r="A727" t="inlineStr">
        <is>
          <t>2025|명절대수송|KTX-이음|승차|05-06</t>
        </is>
      </c>
      <c r="B727" t="n">
        <v>0</v>
      </c>
    </row>
    <row r="728">
      <c r="A728" t="inlineStr">
        <is>
          <t>2025|명절대수송|KTX-이음|승차|06-07</t>
        </is>
      </c>
      <c r="B728" t="n">
        <v>757</v>
      </c>
    </row>
    <row r="729">
      <c r="A729" t="inlineStr">
        <is>
          <t>2025|명절대수송|KTX-이음|승차|07-08</t>
        </is>
      </c>
      <c r="B729" t="n">
        <v>0</v>
      </c>
    </row>
    <row r="730">
      <c r="A730" t="inlineStr">
        <is>
          <t>2025|명절대수송|KTX-이음|승차|08-09</t>
        </is>
      </c>
      <c r="B730" t="n">
        <v>1776</v>
      </c>
    </row>
    <row r="731">
      <c r="A731" t="inlineStr">
        <is>
          <t>2025|명절대수송|KTX-이음|승차|09-10</t>
        </is>
      </c>
      <c r="B731" t="n">
        <v>596</v>
      </c>
    </row>
    <row r="732">
      <c r="A732" t="inlineStr">
        <is>
          <t>2025|명절대수송|KTX-이음|승차|10-11</t>
        </is>
      </c>
      <c r="B732" t="n">
        <v>0</v>
      </c>
    </row>
    <row r="733">
      <c r="A733" t="inlineStr">
        <is>
          <t>2025|명절대수송|KTX-이음|승차|11-12</t>
        </is>
      </c>
      <c r="B733" t="n">
        <v>0</v>
      </c>
    </row>
    <row r="734">
      <c r="A734" t="inlineStr">
        <is>
          <t>2025|명절대수송|KTX-이음|승차|12-13</t>
        </is>
      </c>
      <c r="B734" t="n">
        <v>1931</v>
      </c>
    </row>
    <row r="735">
      <c r="A735" t="inlineStr">
        <is>
          <t>2025|명절대수송|KTX-이음|승차|13-14</t>
        </is>
      </c>
      <c r="B735" t="n">
        <v>771</v>
      </c>
    </row>
    <row r="736">
      <c r="A736" t="inlineStr">
        <is>
          <t>2025|명절대수송|KTX-이음|승차|14-15</t>
        </is>
      </c>
      <c r="B736" t="n">
        <v>1631</v>
      </c>
    </row>
    <row r="737">
      <c r="A737" t="inlineStr">
        <is>
          <t>2025|명절대수송|KTX-이음|승차|15-16</t>
        </is>
      </c>
      <c r="B737" t="n">
        <v>0</v>
      </c>
    </row>
    <row r="738">
      <c r="A738" t="inlineStr">
        <is>
          <t>2025|명절대수송|KTX-이음|승차|16-17</t>
        </is>
      </c>
      <c r="B738" t="n">
        <v>808</v>
      </c>
    </row>
    <row r="739">
      <c r="A739" t="inlineStr">
        <is>
          <t>2025|명절대수송|KTX-이음|승차|17-18</t>
        </is>
      </c>
      <c r="B739" t="n">
        <v>1835</v>
      </c>
    </row>
    <row r="740">
      <c r="A740" t="inlineStr">
        <is>
          <t>2025|명절대수송|KTX-이음|승차|18-19</t>
        </is>
      </c>
      <c r="B740" t="n">
        <v>0</v>
      </c>
    </row>
    <row r="741">
      <c r="A741" t="inlineStr">
        <is>
          <t>2025|명절대수송|KTX-이음|승차|19-20</t>
        </is>
      </c>
      <c r="B741" t="n">
        <v>368</v>
      </c>
    </row>
    <row r="742">
      <c r="A742" t="inlineStr">
        <is>
          <t>2025|명절대수송|KTX-이음|승차|20-21</t>
        </is>
      </c>
      <c r="B742" t="n">
        <v>412</v>
      </c>
    </row>
    <row r="743">
      <c r="A743" t="inlineStr">
        <is>
          <t>2025|명절대수송|KTX-이음|승차|21-22</t>
        </is>
      </c>
      <c r="B743" t="n">
        <v>579</v>
      </c>
    </row>
    <row r="744">
      <c r="A744" t="inlineStr">
        <is>
          <t>2025|명절대수송|KTX-이음|승차|22-23</t>
        </is>
      </c>
      <c r="B744" t="n">
        <v>0</v>
      </c>
    </row>
    <row r="745">
      <c r="A745" t="inlineStr">
        <is>
          <t>2025|명절대수송|KTX-이음|승차|23-24</t>
        </is>
      </c>
      <c r="B745" t="n">
        <v>0</v>
      </c>
    </row>
    <row r="746">
      <c r="A746" t="inlineStr">
        <is>
          <t>2025|명절대수송|KTX-이음|하차|00-01</t>
        </is>
      </c>
      <c r="B746" t="n">
        <v>0</v>
      </c>
    </row>
    <row r="747">
      <c r="A747" t="inlineStr">
        <is>
          <t>2025|명절대수송|KTX-이음|하차|01-02</t>
        </is>
      </c>
      <c r="B747" t="n">
        <v>0</v>
      </c>
    </row>
    <row r="748">
      <c r="A748" t="inlineStr">
        <is>
          <t>2025|명절대수송|KTX-이음|하차|02-03</t>
        </is>
      </c>
      <c r="B748" t="n">
        <v>0</v>
      </c>
    </row>
    <row r="749">
      <c r="A749" t="inlineStr">
        <is>
          <t>2025|명절대수송|KTX-이음|하차|03-04</t>
        </is>
      </c>
      <c r="B749" t="n">
        <v>0</v>
      </c>
    </row>
    <row r="750">
      <c r="A750" t="inlineStr">
        <is>
          <t>2025|명절대수송|KTX-이음|하차|04-05</t>
        </is>
      </c>
      <c r="B750" t="n">
        <v>0</v>
      </c>
    </row>
    <row r="751">
      <c r="A751" t="inlineStr">
        <is>
          <t>2025|명절대수송|KTX-이음|하차|05-06</t>
        </is>
      </c>
      <c r="B751" t="n">
        <v>0</v>
      </c>
    </row>
    <row r="752">
      <c r="A752" t="inlineStr">
        <is>
          <t>2025|명절대수송|KTX-이음|하차|06-07</t>
        </is>
      </c>
      <c r="B752" t="n">
        <v>0</v>
      </c>
    </row>
    <row r="753">
      <c r="A753" t="inlineStr">
        <is>
          <t>2025|명절대수송|KTX-이음|하차|07-08</t>
        </is>
      </c>
      <c r="B753" t="n">
        <v>699</v>
      </c>
    </row>
    <row r="754">
      <c r="A754" t="inlineStr">
        <is>
          <t>2025|명절대수송|KTX-이음|하차|08-09</t>
        </is>
      </c>
      <c r="B754" t="n">
        <v>411</v>
      </c>
    </row>
    <row r="755">
      <c r="A755" t="inlineStr">
        <is>
          <t>2025|명절대수송|KTX-이음|하차|09-10</t>
        </is>
      </c>
      <c r="B755" t="n">
        <v>356</v>
      </c>
    </row>
    <row r="756">
      <c r="A756" t="inlineStr">
        <is>
          <t>2025|명절대수송|KTX-이음|하차|10-11</t>
        </is>
      </c>
      <c r="B756" t="n">
        <v>0</v>
      </c>
    </row>
    <row r="757">
      <c r="A757" t="inlineStr">
        <is>
          <t>2025|명절대수송|KTX-이음|하차|11-12</t>
        </is>
      </c>
      <c r="B757" t="n">
        <v>1631</v>
      </c>
    </row>
    <row r="758">
      <c r="A758" t="inlineStr">
        <is>
          <t>2025|명절대수송|KTX-이음|하차|12-13</t>
        </is>
      </c>
      <c r="B758" t="n">
        <v>0</v>
      </c>
    </row>
    <row r="759">
      <c r="A759" t="inlineStr">
        <is>
          <t>2025|명절대수송|KTX-이음|하차|13-14</t>
        </is>
      </c>
      <c r="B759" t="n">
        <v>2479</v>
      </c>
    </row>
    <row r="760">
      <c r="A760" t="inlineStr">
        <is>
          <t>2025|명절대수송|KTX-이음|하차|14-15</t>
        </is>
      </c>
      <c r="B760" t="n">
        <v>0</v>
      </c>
    </row>
    <row r="761">
      <c r="A761" t="inlineStr">
        <is>
          <t>2025|명절대수송|KTX-이음|하차|15-16</t>
        </is>
      </c>
      <c r="B761" t="n">
        <v>0</v>
      </c>
    </row>
    <row r="762">
      <c r="A762" t="inlineStr">
        <is>
          <t>2025|명절대수송|KTX-이음|하차|16-17</t>
        </is>
      </c>
      <c r="B762" t="n">
        <v>752</v>
      </c>
    </row>
    <row r="763">
      <c r="A763" t="inlineStr">
        <is>
          <t>2025|명절대수송|KTX-이음|하차|17-18</t>
        </is>
      </c>
      <c r="B763" t="n">
        <v>1477</v>
      </c>
    </row>
    <row r="764">
      <c r="A764" t="inlineStr">
        <is>
          <t>2025|명절대수송|KTX-이음|하차|18-19</t>
        </is>
      </c>
      <c r="B764" t="n">
        <v>539</v>
      </c>
    </row>
    <row r="765">
      <c r="A765" t="inlineStr">
        <is>
          <t>2025|명절대수송|KTX-이음|하차|19-20</t>
        </is>
      </c>
      <c r="B765" t="n">
        <v>0</v>
      </c>
    </row>
    <row r="766">
      <c r="A766" t="inlineStr">
        <is>
          <t>2025|명절대수송|KTX-이음|하차|20-21</t>
        </is>
      </c>
      <c r="B766" t="n">
        <v>497</v>
      </c>
    </row>
    <row r="767">
      <c r="A767" t="inlineStr">
        <is>
          <t>2025|명절대수송|KTX-이음|하차|21-22</t>
        </is>
      </c>
      <c r="B767" t="n">
        <v>666</v>
      </c>
    </row>
    <row r="768">
      <c r="A768" t="inlineStr">
        <is>
          <t>2025|명절대수송|KTX-이음|하차|22-23</t>
        </is>
      </c>
      <c r="B768" t="n">
        <v>0</v>
      </c>
    </row>
    <row r="769">
      <c r="A769" t="inlineStr">
        <is>
          <t>2025|명절대수송|KTX-이음|하차|23-24</t>
        </is>
      </c>
      <c r="B769" t="n">
        <v>1245</v>
      </c>
    </row>
    <row r="770">
      <c r="A770" t="inlineStr">
        <is>
          <t>2025|명절대수송|무궁화|승차|00-01</t>
        </is>
      </c>
      <c r="B770" t="n">
        <v>0</v>
      </c>
    </row>
    <row r="771">
      <c r="A771" t="inlineStr">
        <is>
          <t>2025|명절대수송|무궁화|승차|01-02</t>
        </is>
      </c>
      <c r="B771" t="n">
        <v>0</v>
      </c>
    </row>
    <row r="772">
      <c r="A772" t="inlineStr">
        <is>
          <t>2025|명절대수송|무궁화|승차|02-03</t>
        </is>
      </c>
      <c r="B772" t="n">
        <v>0</v>
      </c>
    </row>
    <row r="773">
      <c r="A773" t="inlineStr">
        <is>
          <t>2025|명절대수송|무궁화|승차|03-04</t>
        </is>
      </c>
      <c r="B773" t="n">
        <v>0</v>
      </c>
    </row>
    <row r="774">
      <c r="A774" t="inlineStr">
        <is>
          <t>2025|명절대수송|무궁화|승차|04-05</t>
        </is>
      </c>
      <c r="B774" t="n">
        <v>0</v>
      </c>
    </row>
    <row r="775">
      <c r="A775" t="inlineStr">
        <is>
          <t>2025|명절대수송|무궁화|승차|05-06</t>
        </is>
      </c>
      <c r="B775" t="n">
        <v>0</v>
      </c>
    </row>
    <row r="776">
      <c r="A776" t="inlineStr">
        <is>
          <t>2025|명절대수송|무궁화|승차|06-07</t>
        </is>
      </c>
      <c r="B776" t="n">
        <v>0</v>
      </c>
    </row>
    <row r="777">
      <c r="A777" t="inlineStr">
        <is>
          <t>2025|명절대수송|무궁화|승차|07-08</t>
        </is>
      </c>
      <c r="B777" t="n">
        <v>138</v>
      </c>
    </row>
    <row r="778">
      <c r="A778" t="inlineStr">
        <is>
          <t>2025|명절대수송|무궁화|승차|08-09</t>
        </is>
      </c>
      <c r="B778" t="n">
        <v>0</v>
      </c>
    </row>
    <row r="779">
      <c r="A779" t="inlineStr">
        <is>
          <t>2025|명절대수송|무궁화|승차|09-10</t>
        </is>
      </c>
      <c r="B779" t="n">
        <v>0</v>
      </c>
    </row>
    <row r="780">
      <c r="A780" t="inlineStr">
        <is>
          <t>2025|명절대수송|무궁화|승차|10-11</t>
        </is>
      </c>
      <c r="B780" t="n">
        <v>0</v>
      </c>
    </row>
    <row r="781">
      <c r="A781" t="inlineStr">
        <is>
          <t>2025|명절대수송|무궁화|승차|11-12</t>
        </is>
      </c>
      <c r="B781" t="n">
        <v>432</v>
      </c>
    </row>
    <row r="782">
      <c r="A782" t="inlineStr">
        <is>
          <t>2025|명절대수송|무궁화|승차|12-13</t>
        </is>
      </c>
      <c r="B782" t="n">
        <v>0</v>
      </c>
    </row>
    <row r="783">
      <c r="A783" t="inlineStr">
        <is>
          <t>2025|명절대수송|무궁화|승차|13-14</t>
        </is>
      </c>
      <c r="B783" t="n">
        <v>0</v>
      </c>
    </row>
    <row r="784">
      <c r="A784" t="inlineStr">
        <is>
          <t>2025|명절대수송|무궁화|승차|14-15</t>
        </is>
      </c>
      <c r="B784" t="n">
        <v>636</v>
      </c>
    </row>
    <row r="785">
      <c r="A785" t="inlineStr">
        <is>
          <t>2025|명절대수송|무궁화|승차|15-16</t>
        </is>
      </c>
      <c r="B785" t="n">
        <v>0</v>
      </c>
    </row>
    <row r="786">
      <c r="A786" t="inlineStr">
        <is>
          <t>2025|명절대수송|무궁화|승차|16-17</t>
        </is>
      </c>
      <c r="B786" t="n">
        <v>0</v>
      </c>
    </row>
    <row r="787">
      <c r="A787" t="inlineStr">
        <is>
          <t>2025|명절대수송|무궁화|승차|17-18</t>
        </is>
      </c>
      <c r="B787" t="n">
        <v>0</v>
      </c>
    </row>
    <row r="788">
      <c r="A788" t="inlineStr">
        <is>
          <t>2025|명절대수송|무궁화|승차|18-19</t>
        </is>
      </c>
      <c r="B788" t="n">
        <v>0</v>
      </c>
    </row>
    <row r="789">
      <c r="A789" t="inlineStr">
        <is>
          <t>2025|명절대수송|무궁화|승차|19-20</t>
        </is>
      </c>
      <c r="B789" t="n">
        <v>171</v>
      </c>
    </row>
    <row r="790">
      <c r="A790" t="inlineStr">
        <is>
          <t>2025|명절대수송|무궁화|승차|20-21</t>
        </is>
      </c>
      <c r="B790" t="n">
        <v>225</v>
      </c>
    </row>
    <row r="791">
      <c r="A791" t="inlineStr">
        <is>
          <t>2025|명절대수송|무궁화|승차|21-22</t>
        </is>
      </c>
      <c r="B791" t="n">
        <v>284</v>
      </c>
    </row>
    <row r="792">
      <c r="A792" t="inlineStr">
        <is>
          <t>2025|명절대수송|무궁화|승차|22-23</t>
        </is>
      </c>
      <c r="B792" t="n">
        <v>0</v>
      </c>
    </row>
    <row r="793">
      <c r="A793" t="inlineStr">
        <is>
          <t>2025|명절대수송|무궁화|승차|23-24</t>
        </is>
      </c>
      <c r="B793" t="n">
        <v>0</v>
      </c>
    </row>
    <row r="794">
      <c r="A794" t="inlineStr">
        <is>
          <t>2025|명절대수송|무궁화|하차|00-01</t>
        </is>
      </c>
      <c r="B794" t="n">
        <v>0</v>
      </c>
    </row>
    <row r="795">
      <c r="A795" t="inlineStr">
        <is>
          <t>2025|명절대수송|무궁화|하차|01-02</t>
        </is>
      </c>
      <c r="B795" t="n">
        <v>0</v>
      </c>
    </row>
    <row r="796">
      <c r="A796" t="inlineStr">
        <is>
          <t>2025|명절대수송|무궁화|하차|02-03</t>
        </is>
      </c>
      <c r="B796" t="n">
        <v>0</v>
      </c>
    </row>
    <row r="797">
      <c r="A797" t="inlineStr">
        <is>
          <t>2025|명절대수송|무궁화|하차|03-04</t>
        </is>
      </c>
      <c r="B797" t="n">
        <v>0</v>
      </c>
    </row>
    <row r="798">
      <c r="A798" t="inlineStr">
        <is>
          <t>2025|명절대수송|무궁화|하차|04-05</t>
        </is>
      </c>
      <c r="B798" t="n">
        <v>0</v>
      </c>
    </row>
    <row r="799">
      <c r="A799" t="inlineStr">
        <is>
          <t>2025|명절대수송|무궁화|하차|05-06</t>
        </is>
      </c>
      <c r="B799" t="n">
        <v>0</v>
      </c>
    </row>
    <row r="800">
      <c r="A800" t="inlineStr">
        <is>
          <t>2025|명절대수송|무궁화|하차|06-07</t>
        </is>
      </c>
      <c r="B800" t="n">
        <v>0</v>
      </c>
    </row>
    <row r="801">
      <c r="A801" t="inlineStr">
        <is>
          <t>2025|명절대수송|무궁화|하차|07-08</t>
        </is>
      </c>
      <c r="B801" t="n">
        <v>175</v>
      </c>
    </row>
    <row r="802">
      <c r="A802" t="inlineStr">
        <is>
          <t>2025|명절대수송|무궁화|하차|08-09</t>
        </is>
      </c>
      <c r="B802" t="n">
        <v>0</v>
      </c>
    </row>
    <row r="803">
      <c r="A803" t="inlineStr">
        <is>
          <t>2025|명절대수송|무궁화|하차|09-10</t>
        </is>
      </c>
      <c r="B803" t="n">
        <v>0</v>
      </c>
    </row>
    <row r="804">
      <c r="A804" t="inlineStr">
        <is>
          <t>2025|명절대수송|무궁화|하차|10-11</t>
        </is>
      </c>
      <c r="B804" t="n">
        <v>0</v>
      </c>
    </row>
    <row r="805">
      <c r="A805" t="inlineStr">
        <is>
          <t>2025|명절대수송|무궁화|하차|11-12</t>
        </is>
      </c>
      <c r="B805" t="n">
        <v>0</v>
      </c>
    </row>
    <row r="806">
      <c r="A806" t="inlineStr">
        <is>
          <t>2025|명절대수송|무궁화|하차|12-13</t>
        </is>
      </c>
      <c r="B806" t="n">
        <v>436</v>
      </c>
    </row>
    <row r="807">
      <c r="A807" t="inlineStr">
        <is>
          <t>2025|명절대수송|무궁화|하차|13-14</t>
        </is>
      </c>
      <c r="B807" t="n">
        <v>0</v>
      </c>
    </row>
    <row r="808">
      <c r="A808" t="inlineStr">
        <is>
          <t>2025|명절대수송|무궁화|하차|14-15</t>
        </is>
      </c>
      <c r="B808" t="n">
        <v>237</v>
      </c>
    </row>
    <row r="809">
      <c r="A809" t="inlineStr">
        <is>
          <t>2025|명절대수송|무궁화|하차|15-16</t>
        </is>
      </c>
      <c r="B809" t="n">
        <v>0</v>
      </c>
    </row>
    <row r="810">
      <c r="A810" t="inlineStr">
        <is>
          <t>2025|명절대수송|무궁화|하차|16-17</t>
        </is>
      </c>
      <c r="B810" t="n">
        <v>0</v>
      </c>
    </row>
    <row r="811">
      <c r="A811" t="inlineStr">
        <is>
          <t>2025|명절대수송|무궁화|하차|17-18</t>
        </is>
      </c>
      <c r="B811" t="n">
        <v>0</v>
      </c>
    </row>
    <row r="812">
      <c r="A812" t="inlineStr">
        <is>
          <t>2025|명절대수송|무궁화|하차|18-19</t>
        </is>
      </c>
      <c r="B812" t="n">
        <v>0</v>
      </c>
    </row>
    <row r="813">
      <c r="A813" t="inlineStr">
        <is>
          <t>2025|명절대수송|무궁화|하차|19-20</t>
        </is>
      </c>
      <c r="B813" t="n">
        <v>573</v>
      </c>
    </row>
    <row r="814">
      <c r="A814" t="inlineStr">
        <is>
          <t>2025|명절대수송|무궁화|하차|20-21</t>
        </is>
      </c>
      <c r="B814" t="n">
        <v>213</v>
      </c>
    </row>
    <row r="815">
      <c r="A815" t="inlineStr">
        <is>
          <t>2025|명절대수송|무궁화|하차|21-22</t>
        </is>
      </c>
      <c r="B815" t="n">
        <v>131</v>
      </c>
    </row>
    <row r="816">
      <c r="A816" t="inlineStr">
        <is>
          <t>2025|명절대수송|무궁화|하차|22-23</t>
        </is>
      </c>
      <c r="B816" t="n">
        <v>0</v>
      </c>
    </row>
    <row r="817">
      <c r="A817" t="inlineStr">
        <is>
          <t>2025|명절대수송|무궁화|하차|23-24</t>
        </is>
      </c>
      <c r="B817" t="n">
        <v>0</v>
      </c>
    </row>
    <row r="818">
      <c r="A818" t="inlineStr">
        <is>
          <t>2025|명절대수송|새마을|승차|00-01</t>
        </is>
      </c>
      <c r="B818" t="n">
        <v>0</v>
      </c>
    </row>
    <row r="819">
      <c r="A819" t="inlineStr">
        <is>
          <t>2025|명절대수송|새마을|승차|01-02</t>
        </is>
      </c>
      <c r="B819" t="n">
        <v>0</v>
      </c>
    </row>
    <row r="820">
      <c r="A820" t="inlineStr">
        <is>
          <t>2025|명절대수송|새마을|승차|02-03</t>
        </is>
      </c>
      <c r="B820" t="n">
        <v>0</v>
      </c>
    </row>
    <row r="821">
      <c r="A821" t="inlineStr">
        <is>
          <t>2025|명절대수송|새마을|승차|03-04</t>
        </is>
      </c>
      <c r="B821" t="n">
        <v>0</v>
      </c>
    </row>
    <row r="822">
      <c r="A822" t="inlineStr">
        <is>
          <t>2025|명절대수송|새마을|승차|04-05</t>
        </is>
      </c>
      <c r="B822" t="n">
        <v>0</v>
      </c>
    </row>
    <row r="823">
      <c r="A823" t="inlineStr">
        <is>
          <t>2025|명절대수송|새마을|승차|05-06</t>
        </is>
      </c>
      <c r="B823" t="n">
        <v>159</v>
      </c>
    </row>
    <row r="824">
      <c r="A824" t="inlineStr">
        <is>
          <t>2025|명절대수송|새마을|승차|06-07</t>
        </is>
      </c>
      <c r="B824" t="n">
        <v>0</v>
      </c>
    </row>
    <row r="825">
      <c r="A825" t="inlineStr">
        <is>
          <t>2025|명절대수송|새마을|승차|07-08</t>
        </is>
      </c>
      <c r="B825" t="n">
        <v>376</v>
      </c>
    </row>
    <row r="826">
      <c r="A826" t="inlineStr">
        <is>
          <t>2025|명절대수송|새마을|승차|08-09</t>
        </is>
      </c>
      <c r="B826" t="n">
        <v>0</v>
      </c>
    </row>
    <row r="827">
      <c r="A827" t="inlineStr">
        <is>
          <t>2025|명절대수송|새마을|승차|09-10</t>
        </is>
      </c>
      <c r="B827" t="n">
        <v>515</v>
      </c>
    </row>
    <row r="828">
      <c r="A828" t="inlineStr">
        <is>
          <t>2025|명절대수송|새마을|승차|10-11</t>
        </is>
      </c>
      <c r="B828" t="n">
        <v>546</v>
      </c>
    </row>
    <row r="829">
      <c r="A829" t="inlineStr">
        <is>
          <t>2025|명절대수송|새마을|승차|11-12</t>
        </is>
      </c>
      <c r="B829" t="n">
        <v>0</v>
      </c>
    </row>
    <row r="830">
      <c r="A830" t="inlineStr">
        <is>
          <t>2025|명절대수송|새마을|승차|12-13</t>
        </is>
      </c>
      <c r="B830" t="n">
        <v>0</v>
      </c>
    </row>
    <row r="831">
      <c r="A831" t="inlineStr">
        <is>
          <t>2025|명절대수송|새마을|승차|13-14</t>
        </is>
      </c>
      <c r="B831" t="n">
        <v>0</v>
      </c>
    </row>
    <row r="832">
      <c r="A832" t="inlineStr">
        <is>
          <t>2025|명절대수송|새마을|승차|14-15</t>
        </is>
      </c>
      <c r="B832" t="n">
        <v>0</v>
      </c>
    </row>
    <row r="833">
      <c r="A833" t="inlineStr">
        <is>
          <t>2025|명절대수송|새마을|승차|15-16</t>
        </is>
      </c>
      <c r="B833" t="n">
        <v>1214</v>
      </c>
    </row>
    <row r="834">
      <c r="A834" t="inlineStr">
        <is>
          <t>2025|명절대수송|새마을|승차|16-17</t>
        </is>
      </c>
      <c r="B834" t="n">
        <v>0</v>
      </c>
    </row>
    <row r="835">
      <c r="A835" t="inlineStr">
        <is>
          <t>2025|명절대수송|새마을|승차|17-18</t>
        </is>
      </c>
      <c r="B835" t="n">
        <v>530</v>
      </c>
    </row>
    <row r="836">
      <c r="A836" t="inlineStr">
        <is>
          <t>2025|명절대수송|새마을|승차|18-19</t>
        </is>
      </c>
      <c r="B836" t="n">
        <v>485</v>
      </c>
    </row>
    <row r="837">
      <c r="A837" t="inlineStr">
        <is>
          <t>2025|명절대수송|새마을|승차|19-20</t>
        </is>
      </c>
      <c r="B837" t="n">
        <v>0</v>
      </c>
    </row>
    <row r="838">
      <c r="A838" t="inlineStr">
        <is>
          <t>2025|명절대수송|새마을|승차|20-21</t>
        </is>
      </c>
      <c r="B838" t="n">
        <v>0</v>
      </c>
    </row>
    <row r="839">
      <c r="A839" t="inlineStr">
        <is>
          <t>2025|명절대수송|새마을|승차|21-22</t>
        </is>
      </c>
      <c r="B839" t="n">
        <v>0</v>
      </c>
    </row>
    <row r="840">
      <c r="A840" t="inlineStr">
        <is>
          <t>2025|명절대수송|새마을|승차|22-23</t>
        </is>
      </c>
      <c r="B840" t="n">
        <v>0</v>
      </c>
    </row>
    <row r="841">
      <c r="A841" t="inlineStr">
        <is>
          <t>2025|명절대수송|새마을|승차|23-24</t>
        </is>
      </c>
      <c r="B841" t="n">
        <v>0</v>
      </c>
    </row>
    <row r="842">
      <c r="A842" t="inlineStr">
        <is>
          <t>2025|명절대수송|새마을|하차|00-01</t>
        </is>
      </c>
      <c r="B842" t="n">
        <v>0</v>
      </c>
    </row>
    <row r="843">
      <c r="A843" t="inlineStr">
        <is>
          <t>2025|명절대수송|새마을|하차|01-02</t>
        </is>
      </c>
      <c r="B843" t="n">
        <v>0</v>
      </c>
    </row>
    <row r="844">
      <c r="A844" t="inlineStr">
        <is>
          <t>2025|명절대수송|새마을|하차|02-03</t>
        </is>
      </c>
      <c r="B844" t="n">
        <v>0</v>
      </c>
    </row>
    <row r="845">
      <c r="A845" t="inlineStr">
        <is>
          <t>2025|명절대수송|새마을|하차|03-04</t>
        </is>
      </c>
      <c r="B845" t="n">
        <v>0</v>
      </c>
    </row>
    <row r="846">
      <c r="A846" t="inlineStr">
        <is>
          <t>2025|명절대수송|새마을|하차|04-05</t>
        </is>
      </c>
      <c r="B846" t="n">
        <v>0</v>
      </c>
    </row>
    <row r="847">
      <c r="A847" t="inlineStr">
        <is>
          <t>2025|명절대수송|새마을|하차|05-06</t>
        </is>
      </c>
      <c r="B847" t="n">
        <v>0</v>
      </c>
    </row>
    <row r="848">
      <c r="A848" t="inlineStr">
        <is>
          <t>2025|명절대수송|새마을|하차|06-07</t>
        </is>
      </c>
      <c r="B848" t="n">
        <v>0</v>
      </c>
    </row>
    <row r="849">
      <c r="A849" t="inlineStr">
        <is>
          <t>2025|명절대수송|새마을|하차|07-08</t>
        </is>
      </c>
      <c r="B849" t="n">
        <v>0</v>
      </c>
    </row>
    <row r="850">
      <c r="A850" t="inlineStr">
        <is>
          <t>2025|명절대수송|새마을|하차|08-09</t>
        </is>
      </c>
      <c r="B850" t="n">
        <v>0</v>
      </c>
    </row>
    <row r="851">
      <c r="A851" t="inlineStr">
        <is>
          <t>2025|명절대수송|새마을|하차|09-10</t>
        </is>
      </c>
      <c r="B851" t="n">
        <v>547</v>
      </c>
    </row>
    <row r="852">
      <c r="A852" t="inlineStr">
        <is>
          <t>2025|명절대수송|새마을|하차|10-11</t>
        </is>
      </c>
      <c r="B852" t="n">
        <v>537</v>
      </c>
    </row>
    <row r="853">
      <c r="A853" t="inlineStr">
        <is>
          <t>2025|명절대수송|새마을|하차|11-12</t>
        </is>
      </c>
      <c r="B853" t="n">
        <v>0</v>
      </c>
    </row>
    <row r="854">
      <c r="A854" t="inlineStr">
        <is>
          <t>2025|명절대수송|새마을|하차|12-13</t>
        </is>
      </c>
      <c r="B854" t="n">
        <v>0</v>
      </c>
    </row>
    <row r="855">
      <c r="A855" t="inlineStr">
        <is>
          <t>2025|명절대수송|새마을|하차|13-14</t>
        </is>
      </c>
      <c r="B855" t="n">
        <v>0</v>
      </c>
    </row>
    <row r="856">
      <c r="A856" t="inlineStr">
        <is>
          <t>2025|명절대수송|새마을|하차|14-15</t>
        </is>
      </c>
      <c r="B856" t="n">
        <v>908</v>
      </c>
    </row>
    <row r="857">
      <c r="A857" t="inlineStr">
        <is>
          <t>2025|명절대수송|새마을|하차|15-16</t>
        </is>
      </c>
      <c r="B857" t="n">
        <v>0</v>
      </c>
    </row>
    <row r="858">
      <c r="A858" t="inlineStr">
        <is>
          <t>2025|명절대수송|새마을|하차|16-17</t>
        </is>
      </c>
      <c r="B858" t="n">
        <v>0</v>
      </c>
    </row>
    <row r="859">
      <c r="A859" t="inlineStr">
        <is>
          <t>2025|명절대수송|새마을|하차|17-18</t>
        </is>
      </c>
      <c r="B859" t="n">
        <v>442</v>
      </c>
    </row>
    <row r="860">
      <c r="A860" t="inlineStr">
        <is>
          <t>2025|명절대수송|새마을|하차|18-19</t>
        </is>
      </c>
      <c r="B860" t="n">
        <v>625</v>
      </c>
    </row>
    <row r="861">
      <c r="A861" t="inlineStr">
        <is>
          <t>2025|명절대수송|새마을|하차|19-20</t>
        </is>
      </c>
      <c r="B861" t="n">
        <v>0</v>
      </c>
    </row>
    <row r="862">
      <c r="A862" t="inlineStr">
        <is>
          <t>2025|명절대수송|새마을|하차|20-21</t>
        </is>
      </c>
      <c r="B862" t="n">
        <v>818</v>
      </c>
    </row>
    <row r="863">
      <c r="A863" t="inlineStr">
        <is>
          <t>2025|명절대수송|새마을|하차|21-22</t>
        </is>
      </c>
      <c r="B863" t="n">
        <v>0</v>
      </c>
    </row>
    <row r="864">
      <c r="A864" t="inlineStr">
        <is>
          <t>2025|명절대수송|새마을|하차|22-23</t>
        </is>
      </c>
      <c r="B864" t="n">
        <v>0</v>
      </c>
    </row>
    <row r="865">
      <c r="A865" t="inlineStr">
        <is>
          <t>2025|명절대수송|새마을|하차|23-24</t>
        </is>
      </c>
      <c r="B865" t="n">
        <v>490</v>
      </c>
    </row>
    <row r="866">
      <c r="A866" t="inlineStr">
        <is>
          <t>2025|주말|KTX-이음|승차|00-01</t>
        </is>
      </c>
      <c r="B866" t="n">
        <v>0</v>
      </c>
    </row>
    <row r="867">
      <c r="A867" t="inlineStr">
        <is>
          <t>2025|주말|KTX-이음|승차|01-02</t>
        </is>
      </c>
      <c r="B867" t="n">
        <v>0</v>
      </c>
    </row>
    <row r="868">
      <c r="A868" t="inlineStr">
        <is>
          <t>2025|주말|KTX-이음|승차|02-03</t>
        </is>
      </c>
      <c r="B868" t="n">
        <v>0</v>
      </c>
    </row>
    <row r="869">
      <c r="A869" t="inlineStr">
        <is>
          <t>2025|주말|KTX-이음|승차|03-04</t>
        </is>
      </c>
      <c r="B869" t="n">
        <v>0</v>
      </c>
    </row>
    <row r="870">
      <c r="A870" t="inlineStr">
        <is>
          <t>2025|주말|KTX-이음|승차|04-05</t>
        </is>
      </c>
      <c r="B870" t="n">
        <v>0</v>
      </c>
    </row>
    <row r="871">
      <c r="A871" t="inlineStr">
        <is>
          <t>2025|주말|KTX-이음|승차|05-06</t>
        </is>
      </c>
      <c r="B871" t="n">
        <v>0</v>
      </c>
    </row>
    <row r="872">
      <c r="A872" t="inlineStr">
        <is>
          <t>2025|주말|KTX-이음|승차|06-07</t>
        </is>
      </c>
      <c r="B872" t="n">
        <v>4547</v>
      </c>
    </row>
    <row r="873">
      <c r="A873" t="inlineStr">
        <is>
          <t>2025|주말|KTX-이음|승차|07-08</t>
        </is>
      </c>
      <c r="B873" t="n">
        <v>0</v>
      </c>
    </row>
    <row r="874">
      <c r="A874" t="inlineStr">
        <is>
          <t>2025|주말|KTX-이음|승차|08-09</t>
        </is>
      </c>
      <c r="B874" t="n">
        <v>12037</v>
      </c>
    </row>
    <row r="875">
      <c r="A875" t="inlineStr">
        <is>
          <t>2025|주말|KTX-이음|승차|09-10</t>
        </is>
      </c>
      <c r="B875" t="n">
        <v>6523</v>
      </c>
    </row>
    <row r="876">
      <c r="A876" t="inlineStr">
        <is>
          <t>2025|주말|KTX-이음|승차|10-11</t>
        </is>
      </c>
      <c r="B876" t="n">
        <v>0</v>
      </c>
    </row>
    <row r="877">
      <c r="A877" t="inlineStr">
        <is>
          <t>2025|주말|KTX-이음|승차|11-12</t>
        </is>
      </c>
      <c r="B877" t="n">
        <v>0</v>
      </c>
    </row>
    <row r="878">
      <c r="A878" t="inlineStr">
        <is>
          <t>2025|주말|KTX-이음|승차|12-13</t>
        </is>
      </c>
      <c r="B878" t="n">
        <v>10043</v>
      </c>
    </row>
    <row r="879">
      <c r="A879" t="inlineStr">
        <is>
          <t>2025|주말|KTX-이음|승차|13-14</t>
        </is>
      </c>
      <c r="B879" t="n">
        <v>4983</v>
      </c>
    </row>
    <row r="880">
      <c r="A880" t="inlineStr">
        <is>
          <t>2025|주말|KTX-이음|승차|14-15</t>
        </is>
      </c>
      <c r="B880" t="n">
        <v>9758</v>
      </c>
    </row>
    <row r="881">
      <c r="A881" t="inlineStr">
        <is>
          <t>2025|주말|KTX-이음|승차|15-16</t>
        </is>
      </c>
      <c r="B881" t="n">
        <v>0</v>
      </c>
    </row>
    <row r="882">
      <c r="A882" t="inlineStr">
        <is>
          <t>2025|주말|KTX-이음|승차|16-17</t>
        </is>
      </c>
      <c r="B882" t="n">
        <v>4816</v>
      </c>
    </row>
    <row r="883">
      <c r="A883" t="inlineStr">
        <is>
          <t>2025|주말|KTX-이음|승차|17-18</t>
        </is>
      </c>
      <c r="B883" t="n">
        <v>10755</v>
      </c>
    </row>
    <row r="884">
      <c r="A884" t="inlineStr">
        <is>
          <t>2025|주말|KTX-이음|승차|18-19</t>
        </is>
      </c>
      <c r="B884" t="n">
        <v>0</v>
      </c>
    </row>
    <row r="885">
      <c r="A885" t="inlineStr">
        <is>
          <t>2025|주말|KTX-이음|승차|19-20</t>
        </is>
      </c>
      <c r="B885" t="n">
        <v>6647</v>
      </c>
    </row>
    <row r="886">
      <c r="A886" t="inlineStr">
        <is>
          <t>2025|주말|KTX-이음|승차|20-21</t>
        </is>
      </c>
      <c r="B886" t="n">
        <v>2538</v>
      </c>
    </row>
    <row r="887">
      <c r="A887" t="inlineStr">
        <is>
          <t>2025|주말|KTX-이음|승차|21-22</t>
        </is>
      </c>
      <c r="B887" t="n">
        <v>4273</v>
      </c>
    </row>
    <row r="888">
      <c r="A888" t="inlineStr">
        <is>
          <t>2025|주말|KTX-이음|승차|22-23</t>
        </is>
      </c>
      <c r="B888" t="n">
        <v>0</v>
      </c>
    </row>
    <row r="889">
      <c r="A889" t="inlineStr">
        <is>
          <t>2025|주말|KTX-이음|승차|23-24</t>
        </is>
      </c>
      <c r="B889" t="n">
        <v>0</v>
      </c>
    </row>
    <row r="890">
      <c r="A890" t="inlineStr">
        <is>
          <t>2025|주말|KTX-이음|하차|00-01</t>
        </is>
      </c>
      <c r="B890" t="n">
        <v>0</v>
      </c>
    </row>
    <row r="891">
      <c r="A891" t="inlineStr">
        <is>
          <t>2025|주말|KTX-이음|하차|01-02</t>
        </is>
      </c>
      <c r="B891" t="n">
        <v>0</v>
      </c>
    </row>
    <row r="892">
      <c r="A892" t="inlineStr">
        <is>
          <t>2025|주말|KTX-이음|하차|02-03</t>
        </is>
      </c>
      <c r="B892" t="n">
        <v>0</v>
      </c>
    </row>
    <row r="893">
      <c r="A893" t="inlineStr">
        <is>
          <t>2025|주말|KTX-이음|하차|03-04</t>
        </is>
      </c>
      <c r="B893" t="n">
        <v>0</v>
      </c>
    </row>
    <row r="894">
      <c r="A894" t="inlineStr">
        <is>
          <t>2025|주말|KTX-이음|하차|04-05</t>
        </is>
      </c>
      <c r="B894" t="n">
        <v>0</v>
      </c>
    </row>
    <row r="895">
      <c r="A895" t="inlineStr">
        <is>
          <t>2025|주말|KTX-이음|하차|05-06</t>
        </is>
      </c>
      <c r="B895" t="n">
        <v>0</v>
      </c>
    </row>
    <row r="896">
      <c r="A896" t="inlineStr">
        <is>
          <t>2025|주말|KTX-이음|하차|06-07</t>
        </is>
      </c>
      <c r="B896" t="n">
        <v>0</v>
      </c>
    </row>
    <row r="897">
      <c r="A897" t="inlineStr">
        <is>
          <t>2025|주말|KTX-이음|하차|07-08</t>
        </is>
      </c>
      <c r="B897" t="n">
        <v>2018</v>
      </c>
    </row>
    <row r="898">
      <c r="A898" t="inlineStr">
        <is>
          <t>2025|주말|KTX-이음|하차|08-09</t>
        </is>
      </c>
      <c r="B898" t="n">
        <v>2820</v>
      </c>
    </row>
    <row r="899">
      <c r="A899" t="inlineStr">
        <is>
          <t>2025|주말|KTX-이음|하차|09-10</t>
        </is>
      </c>
      <c r="B899" t="n">
        <v>1852</v>
      </c>
    </row>
    <row r="900">
      <c r="A900" t="inlineStr">
        <is>
          <t>2025|주말|KTX-이음|하차|10-11</t>
        </is>
      </c>
      <c r="B900" t="n">
        <v>0</v>
      </c>
    </row>
    <row r="901">
      <c r="A901" t="inlineStr">
        <is>
          <t>2025|주말|KTX-이음|하차|11-12</t>
        </is>
      </c>
      <c r="B901" t="n">
        <v>10094</v>
      </c>
    </row>
    <row r="902">
      <c r="A902" t="inlineStr">
        <is>
          <t>2025|주말|KTX-이음|하차|12-13</t>
        </is>
      </c>
      <c r="B902" t="n">
        <v>0</v>
      </c>
    </row>
    <row r="903">
      <c r="A903" t="inlineStr">
        <is>
          <t>2025|주말|KTX-이음|하차|13-14</t>
        </is>
      </c>
      <c r="B903" t="n">
        <v>13314</v>
      </c>
    </row>
    <row r="904">
      <c r="A904" t="inlineStr">
        <is>
          <t>2025|주말|KTX-이음|하차|14-15</t>
        </is>
      </c>
      <c r="B904" t="n">
        <v>0</v>
      </c>
    </row>
    <row r="905">
      <c r="A905" t="inlineStr">
        <is>
          <t>2025|주말|KTX-이음|하차|15-16</t>
        </is>
      </c>
      <c r="B905" t="n">
        <v>0</v>
      </c>
    </row>
    <row r="906">
      <c r="A906" t="inlineStr">
        <is>
          <t>2025|주말|KTX-이음|하차|16-17</t>
        </is>
      </c>
      <c r="B906" t="n">
        <v>5597</v>
      </c>
    </row>
    <row r="907">
      <c r="A907" t="inlineStr">
        <is>
          <t>2025|주말|KTX-이음|하차|17-18</t>
        </is>
      </c>
      <c r="B907" t="n">
        <v>8276</v>
      </c>
    </row>
    <row r="908">
      <c r="A908" t="inlineStr">
        <is>
          <t>2025|주말|KTX-이음|하차|18-19</t>
        </is>
      </c>
      <c r="B908" t="n">
        <v>9346</v>
      </c>
    </row>
    <row r="909">
      <c r="A909" t="inlineStr">
        <is>
          <t>2025|주말|KTX-이음|하차|19-20</t>
        </is>
      </c>
      <c r="B909" t="n">
        <v>0</v>
      </c>
    </row>
    <row r="910">
      <c r="A910" t="inlineStr">
        <is>
          <t>2025|주말|KTX-이음|하차|20-21</t>
        </is>
      </c>
      <c r="B910" t="n">
        <v>5886</v>
      </c>
    </row>
    <row r="911">
      <c r="A911" t="inlineStr">
        <is>
          <t>2025|주말|KTX-이음|하차|21-22</t>
        </is>
      </c>
      <c r="B911" t="n">
        <v>4825</v>
      </c>
    </row>
    <row r="912">
      <c r="A912" t="inlineStr">
        <is>
          <t>2025|주말|KTX-이음|하차|22-23</t>
        </is>
      </c>
      <c r="B912" t="n">
        <v>0</v>
      </c>
    </row>
    <row r="913">
      <c r="A913" t="inlineStr">
        <is>
          <t>2025|주말|KTX-이음|하차|23-24</t>
        </is>
      </c>
      <c r="B913" t="n">
        <v>7785</v>
      </c>
    </row>
    <row r="914">
      <c r="A914" t="inlineStr">
        <is>
          <t>2025|주말|무궁화|승차|00-01</t>
        </is>
      </c>
      <c r="B914" t="n">
        <v>0</v>
      </c>
    </row>
    <row r="915">
      <c r="A915" t="inlineStr">
        <is>
          <t>2025|주말|무궁화|승차|01-02</t>
        </is>
      </c>
      <c r="B915" t="n">
        <v>0</v>
      </c>
    </row>
    <row r="916">
      <c r="A916" t="inlineStr">
        <is>
          <t>2025|주말|무궁화|승차|02-03</t>
        </is>
      </c>
      <c r="B916" t="n">
        <v>0</v>
      </c>
    </row>
    <row r="917">
      <c r="A917" t="inlineStr">
        <is>
          <t>2025|주말|무궁화|승차|03-04</t>
        </is>
      </c>
      <c r="B917" t="n">
        <v>0</v>
      </c>
    </row>
    <row r="918">
      <c r="A918" t="inlineStr">
        <is>
          <t>2025|주말|무궁화|승차|04-05</t>
        </is>
      </c>
      <c r="B918" t="n">
        <v>0</v>
      </c>
    </row>
    <row r="919">
      <c r="A919" t="inlineStr">
        <is>
          <t>2025|주말|무궁화|승차|05-06</t>
        </is>
      </c>
      <c r="B919" t="n">
        <v>0</v>
      </c>
    </row>
    <row r="920">
      <c r="A920" t="inlineStr">
        <is>
          <t>2025|주말|무궁화|승차|06-07</t>
        </is>
      </c>
      <c r="B920" t="n">
        <v>0</v>
      </c>
    </row>
    <row r="921">
      <c r="A921" t="inlineStr">
        <is>
          <t>2025|주말|무궁화|승차|07-08</t>
        </is>
      </c>
      <c r="B921" t="n">
        <v>805</v>
      </c>
    </row>
    <row r="922">
      <c r="A922" t="inlineStr">
        <is>
          <t>2025|주말|무궁화|승차|08-09</t>
        </is>
      </c>
      <c r="B922" t="n">
        <v>0</v>
      </c>
    </row>
    <row r="923">
      <c r="A923" t="inlineStr">
        <is>
          <t>2025|주말|무궁화|승차|09-10</t>
        </is>
      </c>
      <c r="B923" t="n">
        <v>0</v>
      </c>
    </row>
    <row r="924">
      <c r="A924" t="inlineStr">
        <is>
          <t>2025|주말|무궁화|승차|10-11</t>
        </is>
      </c>
      <c r="B924" t="n">
        <v>0</v>
      </c>
    </row>
    <row r="925">
      <c r="A925" t="inlineStr">
        <is>
          <t>2025|주말|무궁화|승차|11-12</t>
        </is>
      </c>
      <c r="B925" t="n">
        <v>0</v>
      </c>
    </row>
    <row r="926">
      <c r="A926" t="inlineStr">
        <is>
          <t>2025|주말|무궁화|승차|12-13</t>
        </is>
      </c>
      <c r="B926" t="n">
        <v>0</v>
      </c>
    </row>
    <row r="927">
      <c r="A927" t="inlineStr">
        <is>
          <t>2025|주말|무궁화|승차|13-14</t>
        </is>
      </c>
      <c r="B927" t="n">
        <v>0</v>
      </c>
    </row>
    <row r="928">
      <c r="A928" t="inlineStr">
        <is>
          <t>2025|주말|무궁화|승차|14-15</t>
        </is>
      </c>
      <c r="B928" t="n">
        <v>4141</v>
      </c>
    </row>
    <row r="929">
      <c r="A929" t="inlineStr">
        <is>
          <t>2025|주말|무궁화|승차|15-16</t>
        </is>
      </c>
      <c r="B929" t="n">
        <v>0</v>
      </c>
    </row>
    <row r="930">
      <c r="A930" t="inlineStr">
        <is>
          <t>2025|주말|무궁화|승차|16-17</t>
        </is>
      </c>
      <c r="B930" t="n">
        <v>0</v>
      </c>
    </row>
    <row r="931">
      <c r="A931" t="inlineStr">
        <is>
          <t>2025|주말|무궁화|승차|17-18</t>
        </is>
      </c>
      <c r="B931" t="n">
        <v>0</v>
      </c>
    </row>
    <row r="932">
      <c r="A932" t="inlineStr">
        <is>
          <t>2025|주말|무궁화|승차|18-19</t>
        </is>
      </c>
      <c r="B932" t="n">
        <v>633</v>
      </c>
    </row>
    <row r="933">
      <c r="A933" t="inlineStr">
        <is>
          <t>2025|주말|무궁화|승차|19-20</t>
        </is>
      </c>
      <c r="B933" t="n">
        <v>1352</v>
      </c>
    </row>
    <row r="934">
      <c r="A934" t="inlineStr">
        <is>
          <t>2025|주말|무궁화|승차|20-21</t>
        </is>
      </c>
      <c r="B934" t="n">
        <v>0</v>
      </c>
    </row>
    <row r="935">
      <c r="A935" t="inlineStr">
        <is>
          <t>2025|주말|무궁화|승차|21-22</t>
        </is>
      </c>
      <c r="B935" t="n">
        <v>2149</v>
      </c>
    </row>
    <row r="936">
      <c r="A936" t="inlineStr">
        <is>
          <t>2025|주말|무궁화|승차|22-23</t>
        </is>
      </c>
      <c r="B936" t="n">
        <v>0</v>
      </c>
    </row>
    <row r="937">
      <c r="A937" t="inlineStr">
        <is>
          <t>2025|주말|무궁화|승차|23-24</t>
        </is>
      </c>
      <c r="B937" t="n">
        <v>0</v>
      </c>
    </row>
    <row r="938">
      <c r="A938" t="inlineStr">
        <is>
          <t>2025|주말|무궁화|하차|00-01</t>
        </is>
      </c>
      <c r="B938" t="n">
        <v>0</v>
      </c>
    </row>
    <row r="939">
      <c r="A939" t="inlineStr">
        <is>
          <t>2025|주말|무궁화|하차|01-02</t>
        </is>
      </c>
      <c r="B939" t="n">
        <v>0</v>
      </c>
    </row>
    <row r="940">
      <c r="A940" t="inlineStr">
        <is>
          <t>2025|주말|무궁화|하차|02-03</t>
        </is>
      </c>
      <c r="B940" t="n">
        <v>0</v>
      </c>
    </row>
    <row r="941">
      <c r="A941" t="inlineStr">
        <is>
          <t>2025|주말|무궁화|하차|03-04</t>
        </is>
      </c>
      <c r="B941" t="n">
        <v>0</v>
      </c>
    </row>
    <row r="942">
      <c r="A942" t="inlineStr">
        <is>
          <t>2025|주말|무궁화|하차|04-05</t>
        </is>
      </c>
      <c r="B942" t="n">
        <v>0</v>
      </c>
    </row>
    <row r="943">
      <c r="A943" t="inlineStr">
        <is>
          <t>2025|주말|무궁화|하차|05-06</t>
        </is>
      </c>
      <c r="B943" t="n">
        <v>0</v>
      </c>
    </row>
    <row r="944">
      <c r="A944" t="inlineStr">
        <is>
          <t>2025|주말|무궁화|하차|06-07</t>
        </is>
      </c>
      <c r="B944" t="n">
        <v>0</v>
      </c>
    </row>
    <row r="945">
      <c r="A945" t="inlineStr">
        <is>
          <t>2025|주말|무궁화|하차|07-08</t>
        </is>
      </c>
      <c r="B945" t="n">
        <v>1069</v>
      </c>
    </row>
    <row r="946">
      <c r="A946" t="inlineStr">
        <is>
          <t>2025|주말|무궁화|하차|08-09</t>
        </is>
      </c>
      <c r="B946" t="n">
        <v>0</v>
      </c>
    </row>
    <row r="947">
      <c r="A947" t="inlineStr">
        <is>
          <t>2025|주말|무궁화|하차|09-10</t>
        </is>
      </c>
      <c r="B947" t="n">
        <v>633</v>
      </c>
    </row>
    <row r="948">
      <c r="A948" t="inlineStr">
        <is>
          <t>2025|주말|무궁화|하차|10-11</t>
        </is>
      </c>
      <c r="B948" t="n">
        <v>0</v>
      </c>
    </row>
    <row r="949">
      <c r="A949" t="inlineStr">
        <is>
          <t>2025|주말|무궁화|하차|11-12</t>
        </is>
      </c>
      <c r="B949" t="n">
        <v>0</v>
      </c>
    </row>
    <row r="950">
      <c r="A950" t="inlineStr">
        <is>
          <t>2025|주말|무궁화|하차|12-13</t>
        </is>
      </c>
      <c r="B950" t="n">
        <v>0</v>
      </c>
    </row>
    <row r="951">
      <c r="A951" t="inlineStr">
        <is>
          <t>2025|주말|무궁화|하차|13-14</t>
        </is>
      </c>
      <c r="B951" t="n">
        <v>0</v>
      </c>
    </row>
    <row r="952">
      <c r="A952" t="inlineStr">
        <is>
          <t>2025|주말|무궁화|하차|14-15</t>
        </is>
      </c>
      <c r="B952" t="n">
        <v>1837</v>
      </c>
    </row>
    <row r="953">
      <c r="A953" t="inlineStr">
        <is>
          <t>2025|주말|무궁화|하차|15-16</t>
        </is>
      </c>
      <c r="B953" t="n">
        <v>0</v>
      </c>
    </row>
    <row r="954">
      <c r="A954" t="inlineStr">
        <is>
          <t>2025|주말|무궁화|하차|16-17</t>
        </is>
      </c>
      <c r="B954" t="n">
        <v>0</v>
      </c>
    </row>
    <row r="955">
      <c r="A955" t="inlineStr">
        <is>
          <t>2025|주말|무궁화|하차|17-18</t>
        </is>
      </c>
      <c r="B955" t="n">
        <v>0</v>
      </c>
    </row>
    <row r="956">
      <c r="A956" t="inlineStr">
        <is>
          <t>2025|주말|무궁화|하차|18-19</t>
        </is>
      </c>
      <c r="B956" t="n">
        <v>0</v>
      </c>
    </row>
    <row r="957">
      <c r="A957" t="inlineStr">
        <is>
          <t>2025|주말|무궁화|하차|19-20</t>
        </is>
      </c>
      <c r="B957" t="n">
        <v>3235</v>
      </c>
    </row>
    <row r="958">
      <c r="A958" t="inlineStr">
        <is>
          <t>2025|주말|무궁화|하차|20-21</t>
        </is>
      </c>
      <c r="B958" t="n">
        <v>0</v>
      </c>
    </row>
    <row r="959">
      <c r="A959" t="inlineStr">
        <is>
          <t>2025|주말|무궁화|하차|21-22</t>
        </is>
      </c>
      <c r="B959" t="n">
        <v>1006</v>
      </c>
    </row>
    <row r="960">
      <c r="A960" t="inlineStr">
        <is>
          <t>2025|주말|무궁화|하차|22-23</t>
        </is>
      </c>
      <c r="B960" t="n">
        <v>0</v>
      </c>
    </row>
    <row r="961">
      <c r="A961" t="inlineStr">
        <is>
          <t>2025|주말|무궁화|하차|23-24</t>
        </is>
      </c>
      <c r="B961" t="n">
        <v>0</v>
      </c>
    </row>
    <row r="962">
      <c r="A962" t="inlineStr">
        <is>
          <t>2025|주말|새마을|승차|00-01</t>
        </is>
      </c>
      <c r="B962" t="n">
        <v>0</v>
      </c>
    </row>
    <row r="963">
      <c r="A963" t="inlineStr">
        <is>
          <t>2025|주말|새마을|승차|01-02</t>
        </is>
      </c>
      <c r="B963" t="n">
        <v>0</v>
      </c>
    </row>
    <row r="964">
      <c r="A964" t="inlineStr">
        <is>
          <t>2025|주말|새마을|승차|02-03</t>
        </is>
      </c>
      <c r="B964" t="n">
        <v>0</v>
      </c>
    </row>
    <row r="965">
      <c r="A965" t="inlineStr">
        <is>
          <t>2025|주말|새마을|승차|03-04</t>
        </is>
      </c>
      <c r="B965" t="n">
        <v>0</v>
      </c>
    </row>
    <row r="966">
      <c r="A966" t="inlineStr">
        <is>
          <t>2025|주말|새마을|승차|04-05</t>
        </is>
      </c>
      <c r="B966" t="n">
        <v>0</v>
      </c>
    </row>
    <row r="967">
      <c r="A967" t="inlineStr">
        <is>
          <t>2025|주말|새마을|승차|05-06</t>
        </is>
      </c>
      <c r="B967" t="n">
        <v>616</v>
      </c>
    </row>
    <row r="968">
      <c r="A968" t="inlineStr">
        <is>
          <t>2025|주말|새마을|승차|06-07</t>
        </is>
      </c>
      <c r="B968" t="n">
        <v>0</v>
      </c>
    </row>
    <row r="969">
      <c r="A969" t="inlineStr">
        <is>
          <t>2025|주말|새마을|승차|07-08</t>
        </is>
      </c>
      <c r="B969" t="n">
        <v>1981</v>
      </c>
    </row>
    <row r="970">
      <c r="A970" t="inlineStr">
        <is>
          <t>2025|주말|새마을|승차|08-09</t>
        </is>
      </c>
      <c r="B970" t="n">
        <v>0</v>
      </c>
    </row>
    <row r="971">
      <c r="A971" t="inlineStr">
        <is>
          <t>2025|주말|새마을|승차|09-10</t>
        </is>
      </c>
      <c r="B971" t="n">
        <v>4141</v>
      </c>
    </row>
    <row r="972">
      <c r="A972" t="inlineStr">
        <is>
          <t>2025|주말|새마을|승차|10-11</t>
        </is>
      </c>
      <c r="B972" t="n">
        <v>3628</v>
      </c>
    </row>
    <row r="973">
      <c r="A973" t="inlineStr">
        <is>
          <t>2025|주말|새마을|승차|11-12</t>
        </is>
      </c>
      <c r="B973" t="n">
        <v>0</v>
      </c>
    </row>
    <row r="974">
      <c r="A974" t="inlineStr">
        <is>
          <t>2025|주말|새마을|승차|12-13</t>
        </is>
      </c>
      <c r="B974" t="n">
        <v>630</v>
      </c>
    </row>
    <row r="975">
      <c r="A975" t="inlineStr">
        <is>
          <t>2025|주말|새마을|승차|13-14</t>
        </is>
      </c>
      <c r="B975" t="n">
        <v>0</v>
      </c>
    </row>
    <row r="976">
      <c r="A976" t="inlineStr">
        <is>
          <t>2025|주말|새마을|승차|14-15</t>
        </is>
      </c>
      <c r="B976" t="n">
        <v>0</v>
      </c>
    </row>
    <row r="977">
      <c r="A977" t="inlineStr">
        <is>
          <t>2025|주말|새마을|승차|15-16</t>
        </is>
      </c>
      <c r="B977" t="n">
        <v>5350</v>
      </c>
    </row>
    <row r="978">
      <c r="A978" t="inlineStr">
        <is>
          <t>2025|주말|새마을|승차|16-17</t>
        </is>
      </c>
      <c r="B978" t="n">
        <v>0</v>
      </c>
    </row>
    <row r="979">
      <c r="A979" t="inlineStr">
        <is>
          <t>2025|주말|새마을|승차|17-18</t>
        </is>
      </c>
      <c r="B979" t="n">
        <v>3411</v>
      </c>
    </row>
    <row r="980">
      <c r="A980" t="inlineStr">
        <is>
          <t>2025|주말|새마을|승차|18-19</t>
        </is>
      </c>
      <c r="B980" t="n">
        <v>2382</v>
      </c>
    </row>
    <row r="981">
      <c r="A981" t="inlineStr">
        <is>
          <t>2025|주말|새마을|승차|19-20</t>
        </is>
      </c>
      <c r="B981" t="n">
        <v>397</v>
      </c>
    </row>
    <row r="982">
      <c r="A982" t="inlineStr">
        <is>
          <t>2025|주말|새마을|승차|20-21</t>
        </is>
      </c>
      <c r="B982" t="n">
        <v>0</v>
      </c>
    </row>
    <row r="983">
      <c r="A983" t="inlineStr">
        <is>
          <t>2025|주말|새마을|승차|21-22</t>
        </is>
      </c>
      <c r="B983" t="n">
        <v>0</v>
      </c>
    </row>
    <row r="984">
      <c r="A984" t="inlineStr">
        <is>
          <t>2025|주말|새마을|승차|22-23</t>
        </is>
      </c>
      <c r="B984" t="n">
        <v>0</v>
      </c>
    </row>
    <row r="985">
      <c r="A985" t="inlineStr">
        <is>
          <t>2025|주말|새마을|승차|23-24</t>
        </is>
      </c>
      <c r="B985" t="n">
        <v>0</v>
      </c>
    </row>
    <row r="986">
      <c r="A986" t="inlineStr">
        <is>
          <t>2025|주말|새마을|하차|00-01</t>
        </is>
      </c>
      <c r="B986" t="n">
        <v>0</v>
      </c>
    </row>
    <row r="987">
      <c r="A987" t="inlineStr">
        <is>
          <t>2025|주말|새마을|하차|01-02</t>
        </is>
      </c>
      <c r="B987" t="n">
        <v>0</v>
      </c>
    </row>
    <row r="988">
      <c r="A988" t="inlineStr">
        <is>
          <t>2025|주말|새마을|하차|02-03</t>
        </is>
      </c>
      <c r="B988" t="n">
        <v>0</v>
      </c>
    </row>
    <row r="989">
      <c r="A989" t="inlineStr">
        <is>
          <t>2025|주말|새마을|하차|03-04</t>
        </is>
      </c>
      <c r="B989" t="n">
        <v>0</v>
      </c>
    </row>
    <row r="990">
      <c r="A990" t="inlineStr">
        <is>
          <t>2025|주말|새마을|하차|04-05</t>
        </is>
      </c>
      <c r="B990" t="n">
        <v>0</v>
      </c>
    </row>
    <row r="991">
      <c r="A991" t="inlineStr">
        <is>
          <t>2025|주말|새마을|하차|05-06</t>
        </is>
      </c>
      <c r="B991" t="n">
        <v>0</v>
      </c>
    </row>
    <row r="992">
      <c r="A992" t="inlineStr">
        <is>
          <t>2025|주말|새마을|하차|06-07</t>
        </is>
      </c>
      <c r="B992" t="n">
        <v>0</v>
      </c>
    </row>
    <row r="993">
      <c r="A993" t="inlineStr">
        <is>
          <t>2025|주말|새마을|하차|07-08</t>
        </is>
      </c>
      <c r="B993" t="n">
        <v>0</v>
      </c>
    </row>
    <row r="994">
      <c r="A994" t="inlineStr">
        <is>
          <t>2025|주말|새마을|하차|08-09</t>
        </is>
      </c>
      <c r="B994" t="n">
        <v>0</v>
      </c>
    </row>
    <row r="995">
      <c r="A995" t="inlineStr">
        <is>
          <t>2025|주말|새마을|하차|09-10</t>
        </is>
      </c>
      <c r="B995" t="n">
        <v>3933</v>
      </c>
    </row>
    <row r="996">
      <c r="A996" t="inlineStr">
        <is>
          <t>2025|주말|새마을|하차|10-11</t>
        </is>
      </c>
      <c r="B996" t="n">
        <v>3619</v>
      </c>
    </row>
    <row r="997">
      <c r="A997" t="inlineStr">
        <is>
          <t>2025|주말|새마을|하차|11-12</t>
        </is>
      </c>
      <c r="B997" t="n">
        <v>0</v>
      </c>
    </row>
    <row r="998">
      <c r="A998" t="inlineStr">
        <is>
          <t>2025|주말|새마을|하차|12-13</t>
        </is>
      </c>
      <c r="B998" t="n">
        <v>550</v>
      </c>
    </row>
    <row r="999">
      <c r="A999" t="inlineStr">
        <is>
          <t>2025|주말|새마을|하차|13-14</t>
        </is>
      </c>
      <c r="B999" t="n">
        <v>0</v>
      </c>
    </row>
    <row r="1000">
      <c r="A1000" t="inlineStr">
        <is>
          <t>2025|주말|새마을|하차|14-15</t>
        </is>
      </c>
      <c r="B1000" t="n">
        <v>3944</v>
      </c>
    </row>
    <row r="1001">
      <c r="A1001" t="inlineStr">
        <is>
          <t>2025|주말|새마을|하차|15-16</t>
        </is>
      </c>
      <c r="B1001" t="n">
        <v>0</v>
      </c>
    </row>
    <row r="1002">
      <c r="A1002" t="inlineStr">
        <is>
          <t>2025|주말|새마을|하차|16-17</t>
        </is>
      </c>
      <c r="B1002" t="n">
        <v>0</v>
      </c>
    </row>
    <row r="1003">
      <c r="A1003" t="inlineStr">
        <is>
          <t>2025|주말|새마을|하차|17-18</t>
        </is>
      </c>
      <c r="B1003" t="n">
        <v>2899</v>
      </c>
    </row>
    <row r="1004">
      <c r="A1004" t="inlineStr">
        <is>
          <t>2025|주말|새마을|하차|18-19</t>
        </is>
      </c>
      <c r="B1004" t="n">
        <v>4276</v>
      </c>
    </row>
    <row r="1005">
      <c r="A1005" t="inlineStr">
        <is>
          <t>2025|주말|새마을|하차|19-20</t>
        </is>
      </c>
      <c r="B1005" t="n">
        <v>492</v>
      </c>
    </row>
    <row r="1006">
      <c r="A1006" t="inlineStr">
        <is>
          <t>2025|주말|새마을|하차|20-21</t>
        </is>
      </c>
      <c r="B1006" t="n">
        <v>4258</v>
      </c>
    </row>
    <row r="1007">
      <c r="A1007" t="inlineStr">
        <is>
          <t>2025|주말|새마을|하차|21-22</t>
        </is>
      </c>
      <c r="B1007" t="n">
        <v>0</v>
      </c>
    </row>
    <row r="1008">
      <c r="A1008" t="inlineStr">
        <is>
          <t>2025|주말|새마을|하차|22-23</t>
        </is>
      </c>
      <c r="B1008" t="n">
        <v>0</v>
      </c>
    </row>
    <row r="1009">
      <c r="A1009" t="inlineStr">
        <is>
          <t>2025|주말|새마을|하차|23-24</t>
        </is>
      </c>
      <c r="B1009" t="n">
        <v>2901</v>
      </c>
    </row>
    <row r="1010">
      <c r="A1010" t="inlineStr">
        <is>
          <t>2025|평일|KTX-이음|승차|00-01</t>
        </is>
      </c>
      <c r="B1010" t="n">
        <v>0</v>
      </c>
    </row>
    <row r="1011">
      <c r="A1011" t="inlineStr">
        <is>
          <t>2025|평일|KTX-이음|승차|01-02</t>
        </is>
      </c>
      <c r="B1011" t="n">
        <v>0</v>
      </c>
    </row>
    <row r="1012">
      <c r="A1012" t="inlineStr">
        <is>
          <t>2025|평일|KTX-이음|승차|02-03</t>
        </is>
      </c>
      <c r="B1012" t="n">
        <v>0</v>
      </c>
    </row>
    <row r="1013">
      <c r="A1013" t="inlineStr">
        <is>
          <t>2025|평일|KTX-이음|승차|03-04</t>
        </is>
      </c>
      <c r="B1013" t="n">
        <v>0</v>
      </c>
    </row>
    <row r="1014">
      <c r="A1014" t="inlineStr">
        <is>
          <t>2025|평일|KTX-이음|승차|04-05</t>
        </is>
      </c>
      <c r="B1014" t="n">
        <v>0</v>
      </c>
    </row>
    <row r="1015">
      <c r="A1015" t="inlineStr">
        <is>
          <t>2025|평일|KTX-이음|승차|05-06</t>
        </is>
      </c>
      <c r="B1015" t="n">
        <v>0</v>
      </c>
    </row>
    <row r="1016">
      <c r="A1016" t="inlineStr">
        <is>
          <t>2025|평일|KTX-이음|승차|06-07</t>
        </is>
      </c>
      <c r="B1016" t="n">
        <v>12372</v>
      </c>
    </row>
    <row r="1017">
      <c r="A1017" t="inlineStr">
        <is>
          <t>2025|평일|KTX-이음|승차|07-08</t>
        </is>
      </c>
      <c r="B1017" t="n">
        <v>0</v>
      </c>
    </row>
    <row r="1018">
      <c r="A1018" t="inlineStr">
        <is>
          <t>2025|평일|KTX-이음|승차|08-09</t>
        </is>
      </c>
      <c r="B1018" t="n">
        <v>22629</v>
      </c>
    </row>
    <row r="1019">
      <c r="A1019" t="inlineStr">
        <is>
          <t>2025|평일|KTX-이음|승차|09-10</t>
        </is>
      </c>
      <c r="B1019" t="n">
        <v>13853</v>
      </c>
    </row>
    <row r="1020">
      <c r="A1020" t="inlineStr">
        <is>
          <t>2025|평일|KTX-이음|승차|10-11</t>
        </is>
      </c>
      <c r="B1020" t="n">
        <v>0</v>
      </c>
    </row>
    <row r="1021">
      <c r="A1021" t="inlineStr">
        <is>
          <t>2025|평일|KTX-이음|승차|11-12</t>
        </is>
      </c>
      <c r="B1021" t="n">
        <v>0</v>
      </c>
    </row>
    <row r="1022">
      <c r="A1022" t="inlineStr">
        <is>
          <t>2025|평일|KTX-이음|승차|12-13</t>
        </is>
      </c>
      <c r="B1022" t="n">
        <v>17937</v>
      </c>
    </row>
    <row r="1023">
      <c r="A1023" t="inlineStr">
        <is>
          <t>2025|평일|KTX-이음|승차|13-14</t>
        </is>
      </c>
      <c r="B1023" t="n">
        <v>10520</v>
      </c>
    </row>
    <row r="1024">
      <c r="A1024" t="inlineStr">
        <is>
          <t>2025|평일|KTX-이음|승차|14-15</t>
        </is>
      </c>
      <c r="B1024" t="n">
        <v>18909</v>
      </c>
    </row>
    <row r="1025">
      <c r="A1025" t="inlineStr">
        <is>
          <t>2025|평일|KTX-이음|승차|15-16</t>
        </is>
      </c>
      <c r="B1025" t="n">
        <v>0</v>
      </c>
    </row>
    <row r="1026">
      <c r="A1026" t="inlineStr">
        <is>
          <t>2025|평일|KTX-이음|승차|16-17</t>
        </is>
      </c>
      <c r="B1026" t="n">
        <v>7892</v>
      </c>
    </row>
    <row r="1027">
      <c r="A1027" t="inlineStr">
        <is>
          <t>2025|평일|KTX-이음|승차|17-18</t>
        </is>
      </c>
      <c r="B1027" t="n">
        <v>19246</v>
      </c>
    </row>
    <row r="1028">
      <c r="A1028" t="inlineStr">
        <is>
          <t>2025|평일|KTX-이음|승차|18-19</t>
        </is>
      </c>
      <c r="B1028" t="n">
        <v>0</v>
      </c>
    </row>
    <row r="1029">
      <c r="A1029" t="inlineStr">
        <is>
          <t>2025|평일|KTX-이음|승차|19-20</t>
        </is>
      </c>
      <c r="B1029" t="n">
        <v>0</v>
      </c>
    </row>
    <row r="1030">
      <c r="A1030" t="inlineStr">
        <is>
          <t>2025|평일|KTX-이음|승차|20-21</t>
        </is>
      </c>
      <c r="B1030" t="n">
        <v>3508</v>
      </c>
    </row>
    <row r="1031">
      <c r="A1031" t="inlineStr">
        <is>
          <t>2025|평일|KTX-이음|승차|21-22</t>
        </is>
      </c>
      <c r="B1031" t="n">
        <v>7982</v>
      </c>
    </row>
    <row r="1032">
      <c r="A1032" t="inlineStr">
        <is>
          <t>2025|평일|KTX-이음|승차|22-23</t>
        </is>
      </c>
      <c r="B1032" t="n">
        <v>0</v>
      </c>
    </row>
    <row r="1033">
      <c r="A1033" t="inlineStr">
        <is>
          <t>2025|평일|KTX-이음|승차|23-24</t>
        </is>
      </c>
      <c r="B1033" t="n">
        <v>0</v>
      </c>
    </row>
    <row r="1034">
      <c r="A1034" t="inlineStr">
        <is>
          <t>2025|평일|KTX-이음|하차|00-01</t>
        </is>
      </c>
      <c r="B1034" t="n">
        <v>0</v>
      </c>
    </row>
    <row r="1035">
      <c r="A1035" t="inlineStr">
        <is>
          <t>2025|평일|KTX-이음|하차|01-02</t>
        </is>
      </c>
      <c r="B1035" t="n">
        <v>0</v>
      </c>
    </row>
    <row r="1036">
      <c r="A1036" t="inlineStr">
        <is>
          <t>2025|평일|KTX-이음|하차|02-03</t>
        </is>
      </c>
      <c r="B1036" t="n">
        <v>0</v>
      </c>
    </row>
    <row r="1037">
      <c r="A1037" t="inlineStr">
        <is>
          <t>2025|평일|KTX-이음|하차|03-04</t>
        </is>
      </c>
      <c r="B1037" t="n">
        <v>0</v>
      </c>
    </row>
    <row r="1038">
      <c r="A1038" t="inlineStr">
        <is>
          <t>2025|평일|KTX-이음|하차|04-05</t>
        </is>
      </c>
      <c r="B1038" t="n">
        <v>0</v>
      </c>
    </row>
    <row r="1039">
      <c r="A1039" t="inlineStr">
        <is>
          <t>2025|평일|KTX-이음|하차|05-06</t>
        </is>
      </c>
      <c r="B1039" t="n">
        <v>0</v>
      </c>
    </row>
    <row r="1040">
      <c r="A1040" t="inlineStr">
        <is>
          <t>2025|평일|KTX-이음|하차|06-07</t>
        </is>
      </c>
      <c r="B1040" t="n">
        <v>0</v>
      </c>
    </row>
    <row r="1041">
      <c r="A1041" t="inlineStr">
        <is>
          <t>2025|평일|KTX-이음|하차|07-08</t>
        </is>
      </c>
      <c r="B1041" t="n">
        <v>4509</v>
      </c>
    </row>
    <row r="1042">
      <c r="A1042" t="inlineStr">
        <is>
          <t>2025|평일|KTX-이음|하차|08-09</t>
        </is>
      </c>
      <c r="B1042" t="n">
        <v>6646</v>
      </c>
    </row>
    <row r="1043">
      <c r="A1043" t="inlineStr">
        <is>
          <t>2025|평일|KTX-이음|하차|09-10</t>
        </is>
      </c>
      <c r="B1043" t="n">
        <v>3286</v>
      </c>
    </row>
    <row r="1044">
      <c r="A1044" t="inlineStr">
        <is>
          <t>2025|평일|KTX-이음|하차|10-11</t>
        </is>
      </c>
      <c r="B1044" t="n">
        <v>0</v>
      </c>
    </row>
    <row r="1045">
      <c r="A1045" t="inlineStr">
        <is>
          <t>2025|평일|KTX-이음|하차|11-12</t>
        </is>
      </c>
      <c r="B1045" t="n">
        <v>21722</v>
      </c>
    </row>
    <row r="1046">
      <c r="A1046" t="inlineStr">
        <is>
          <t>2025|평일|KTX-이음|하차|12-13</t>
        </is>
      </c>
      <c r="B1046" t="n">
        <v>0</v>
      </c>
    </row>
    <row r="1047">
      <c r="A1047" t="inlineStr">
        <is>
          <t>2025|평일|KTX-이음|하차|13-14</t>
        </is>
      </c>
      <c r="B1047" t="n">
        <v>25560</v>
      </c>
    </row>
    <row r="1048">
      <c r="A1048" t="inlineStr">
        <is>
          <t>2025|평일|KTX-이음|하차|14-15</t>
        </is>
      </c>
      <c r="B1048" t="n">
        <v>0</v>
      </c>
    </row>
    <row r="1049">
      <c r="A1049" t="inlineStr">
        <is>
          <t>2025|평일|KTX-이음|하차|15-16</t>
        </is>
      </c>
      <c r="B1049" t="n">
        <v>0</v>
      </c>
    </row>
    <row r="1050">
      <c r="A1050" t="inlineStr">
        <is>
          <t>2025|평일|KTX-이음|하차|16-17</t>
        </is>
      </c>
      <c r="B1050" t="n">
        <v>12826</v>
      </c>
    </row>
    <row r="1051">
      <c r="A1051" t="inlineStr">
        <is>
          <t>2025|평일|KTX-이음|하차|17-18</t>
        </is>
      </c>
      <c r="B1051" t="n">
        <v>18584</v>
      </c>
    </row>
    <row r="1052">
      <c r="A1052" t="inlineStr">
        <is>
          <t>2025|평일|KTX-이음|하차|18-19</t>
        </is>
      </c>
      <c r="B1052" t="n">
        <v>0</v>
      </c>
    </row>
    <row r="1053">
      <c r="A1053" t="inlineStr">
        <is>
          <t>2025|평일|KTX-이음|하차|19-20</t>
        </is>
      </c>
      <c r="B1053" t="n">
        <v>0</v>
      </c>
    </row>
    <row r="1054">
      <c r="A1054" t="inlineStr">
        <is>
          <t>2025|평일|KTX-이음|하차|20-21</t>
        </is>
      </c>
      <c r="B1054" t="n">
        <v>13148</v>
      </c>
    </row>
    <row r="1055">
      <c r="A1055" t="inlineStr">
        <is>
          <t>2025|평일|KTX-이음|하차|21-22</t>
        </is>
      </c>
      <c r="B1055" t="n">
        <v>6333</v>
      </c>
    </row>
    <row r="1056">
      <c r="A1056" t="inlineStr">
        <is>
          <t>2025|평일|KTX-이음|하차|22-23</t>
        </is>
      </c>
      <c r="B1056" t="n">
        <v>0</v>
      </c>
    </row>
    <row r="1057">
      <c r="A1057" t="inlineStr">
        <is>
          <t>2025|평일|KTX-이음|하차|23-24</t>
        </is>
      </c>
      <c r="B1057" t="n">
        <v>12225</v>
      </c>
    </row>
    <row r="1058">
      <c r="A1058" t="inlineStr">
        <is>
          <t>2025|평일|무궁화|승차|00-01</t>
        </is>
      </c>
      <c r="B1058" t="n">
        <v>0</v>
      </c>
    </row>
    <row r="1059">
      <c r="A1059" t="inlineStr">
        <is>
          <t>2025|평일|무궁화|승차|01-02</t>
        </is>
      </c>
      <c r="B1059" t="n">
        <v>0</v>
      </c>
    </row>
    <row r="1060">
      <c r="A1060" t="inlineStr">
        <is>
          <t>2025|평일|무궁화|승차|02-03</t>
        </is>
      </c>
      <c r="B1060" t="n">
        <v>0</v>
      </c>
    </row>
    <row r="1061">
      <c r="A1061" t="inlineStr">
        <is>
          <t>2025|평일|무궁화|승차|03-04</t>
        </is>
      </c>
      <c r="B1061" t="n">
        <v>0</v>
      </c>
    </row>
    <row r="1062">
      <c r="A1062" t="inlineStr">
        <is>
          <t>2025|평일|무궁화|승차|04-05</t>
        </is>
      </c>
      <c r="B1062" t="n">
        <v>0</v>
      </c>
    </row>
    <row r="1063">
      <c r="A1063" t="inlineStr">
        <is>
          <t>2025|평일|무궁화|승차|05-06</t>
        </is>
      </c>
      <c r="B1063" t="n">
        <v>0</v>
      </c>
    </row>
    <row r="1064">
      <c r="A1064" t="inlineStr">
        <is>
          <t>2025|평일|무궁화|승차|06-07</t>
        </is>
      </c>
      <c r="B1064" t="n">
        <v>0</v>
      </c>
    </row>
    <row r="1065">
      <c r="A1065" t="inlineStr">
        <is>
          <t>2025|평일|무궁화|승차|07-08</t>
        </is>
      </c>
      <c r="B1065" t="n">
        <v>1540</v>
      </c>
    </row>
    <row r="1066">
      <c r="A1066" t="inlineStr">
        <is>
          <t>2025|평일|무궁화|승차|08-09</t>
        </is>
      </c>
      <c r="B1066" t="n">
        <v>0</v>
      </c>
    </row>
    <row r="1067">
      <c r="A1067" t="inlineStr">
        <is>
          <t>2025|평일|무궁화|승차|09-10</t>
        </is>
      </c>
      <c r="B1067" t="n">
        <v>0</v>
      </c>
    </row>
    <row r="1068">
      <c r="A1068" t="inlineStr">
        <is>
          <t>2025|평일|무궁화|승차|10-11</t>
        </is>
      </c>
      <c r="B1068" t="n">
        <v>0</v>
      </c>
    </row>
    <row r="1069">
      <c r="A1069" t="inlineStr">
        <is>
          <t>2025|평일|무궁화|승차|11-12</t>
        </is>
      </c>
      <c r="B1069" t="n">
        <v>0</v>
      </c>
    </row>
    <row r="1070">
      <c r="A1070" t="inlineStr">
        <is>
          <t>2025|평일|무궁화|승차|12-13</t>
        </is>
      </c>
      <c r="B1070" t="n">
        <v>0</v>
      </c>
    </row>
    <row r="1071">
      <c r="A1071" t="inlineStr">
        <is>
          <t>2025|평일|무궁화|승차|13-14</t>
        </is>
      </c>
      <c r="B1071" t="n">
        <v>0</v>
      </c>
    </row>
    <row r="1072">
      <c r="A1072" t="inlineStr">
        <is>
          <t>2025|평일|무궁화|승차|14-15</t>
        </is>
      </c>
      <c r="B1072" t="n">
        <v>5820</v>
      </c>
    </row>
    <row r="1073">
      <c r="A1073" t="inlineStr">
        <is>
          <t>2025|평일|무궁화|승차|15-16</t>
        </is>
      </c>
      <c r="B1073" t="n">
        <v>0</v>
      </c>
    </row>
    <row r="1074">
      <c r="A1074" t="inlineStr">
        <is>
          <t>2025|평일|무궁화|승차|16-17</t>
        </is>
      </c>
      <c r="B1074" t="n">
        <v>0</v>
      </c>
    </row>
    <row r="1075">
      <c r="A1075" t="inlineStr">
        <is>
          <t>2025|평일|무궁화|승차|17-18</t>
        </is>
      </c>
      <c r="B1075" t="n">
        <v>0</v>
      </c>
    </row>
    <row r="1076">
      <c r="A1076" t="inlineStr">
        <is>
          <t>2025|평일|무궁화|승차|18-19</t>
        </is>
      </c>
      <c r="B1076" t="n">
        <v>0</v>
      </c>
    </row>
    <row r="1077">
      <c r="A1077" t="inlineStr">
        <is>
          <t>2025|평일|무궁화|승차|19-20</t>
        </is>
      </c>
      <c r="B1077" t="n">
        <v>2426</v>
      </c>
    </row>
    <row r="1078">
      <c r="A1078" t="inlineStr">
        <is>
          <t>2025|평일|무궁화|승차|20-21</t>
        </is>
      </c>
      <c r="B1078" t="n">
        <v>0</v>
      </c>
    </row>
    <row r="1079">
      <c r="A1079" t="inlineStr">
        <is>
          <t>2025|평일|무궁화|승차|21-22</t>
        </is>
      </c>
      <c r="B1079" t="n">
        <v>2878</v>
      </c>
    </row>
    <row r="1080">
      <c r="A1080" t="inlineStr">
        <is>
          <t>2025|평일|무궁화|승차|22-23</t>
        </is>
      </c>
      <c r="B1080" t="n">
        <v>0</v>
      </c>
    </row>
    <row r="1081">
      <c r="A1081" t="inlineStr">
        <is>
          <t>2025|평일|무궁화|승차|23-24</t>
        </is>
      </c>
      <c r="B1081" t="n">
        <v>0</v>
      </c>
    </row>
    <row r="1082">
      <c r="A1082" t="inlineStr">
        <is>
          <t>2025|평일|무궁화|하차|00-01</t>
        </is>
      </c>
      <c r="B1082" t="n">
        <v>0</v>
      </c>
    </row>
    <row r="1083">
      <c r="A1083" t="inlineStr">
        <is>
          <t>2025|평일|무궁화|하차|01-02</t>
        </is>
      </c>
      <c r="B1083" t="n">
        <v>0</v>
      </c>
    </row>
    <row r="1084">
      <c r="A1084" t="inlineStr">
        <is>
          <t>2025|평일|무궁화|하차|02-03</t>
        </is>
      </c>
      <c r="B1084" t="n">
        <v>0</v>
      </c>
    </row>
    <row r="1085">
      <c r="A1085" t="inlineStr">
        <is>
          <t>2025|평일|무궁화|하차|03-04</t>
        </is>
      </c>
      <c r="B1085" t="n">
        <v>0</v>
      </c>
    </row>
    <row r="1086">
      <c r="A1086" t="inlineStr">
        <is>
          <t>2025|평일|무궁화|하차|04-05</t>
        </is>
      </c>
      <c r="B1086" t="n">
        <v>0</v>
      </c>
    </row>
    <row r="1087">
      <c r="A1087" t="inlineStr">
        <is>
          <t>2025|평일|무궁화|하차|05-06</t>
        </is>
      </c>
      <c r="B1087" t="n">
        <v>0</v>
      </c>
    </row>
    <row r="1088">
      <c r="A1088" t="inlineStr">
        <is>
          <t>2025|평일|무궁화|하차|06-07</t>
        </is>
      </c>
      <c r="B1088" t="n">
        <v>0</v>
      </c>
    </row>
    <row r="1089">
      <c r="A1089" t="inlineStr">
        <is>
          <t>2025|평일|무궁화|하차|07-08</t>
        </is>
      </c>
      <c r="B1089" t="n">
        <v>2558</v>
      </c>
    </row>
    <row r="1090">
      <c r="A1090" t="inlineStr">
        <is>
          <t>2025|평일|무궁화|하차|08-09</t>
        </is>
      </c>
      <c r="B1090" t="n">
        <v>0</v>
      </c>
    </row>
    <row r="1091">
      <c r="A1091" t="inlineStr">
        <is>
          <t>2025|평일|무궁화|하차|09-10</t>
        </is>
      </c>
      <c r="B1091" t="n">
        <v>0</v>
      </c>
    </row>
    <row r="1092">
      <c r="A1092" t="inlineStr">
        <is>
          <t>2025|평일|무궁화|하차|10-11</t>
        </is>
      </c>
      <c r="B1092" t="n">
        <v>0</v>
      </c>
    </row>
    <row r="1093">
      <c r="A1093" t="inlineStr">
        <is>
          <t>2025|평일|무궁화|하차|11-12</t>
        </is>
      </c>
      <c r="B1093" t="n">
        <v>0</v>
      </c>
    </row>
    <row r="1094">
      <c r="A1094" t="inlineStr">
        <is>
          <t>2025|평일|무궁화|하차|12-13</t>
        </is>
      </c>
      <c r="B1094" t="n">
        <v>0</v>
      </c>
    </row>
    <row r="1095">
      <c r="A1095" t="inlineStr">
        <is>
          <t>2025|평일|무궁화|하차|13-14</t>
        </is>
      </c>
      <c r="B1095" t="n">
        <v>0</v>
      </c>
    </row>
    <row r="1096">
      <c r="A1096" t="inlineStr">
        <is>
          <t>2025|평일|무궁화|하차|14-15</t>
        </is>
      </c>
      <c r="B1096" t="n">
        <v>2916</v>
      </c>
    </row>
    <row r="1097">
      <c r="A1097" t="inlineStr">
        <is>
          <t>2025|평일|무궁화|하차|15-16</t>
        </is>
      </c>
      <c r="B1097" t="n">
        <v>0</v>
      </c>
    </row>
    <row r="1098">
      <c r="A1098" t="inlineStr">
        <is>
          <t>2025|평일|무궁화|하차|16-17</t>
        </is>
      </c>
      <c r="B1098" t="n">
        <v>0</v>
      </c>
    </row>
    <row r="1099">
      <c r="A1099" t="inlineStr">
        <is>
          <t>2025|평일|무궁화|하차|17-18</t>
        </is>
      </c>
      <c r="B1099" t="n">
        <v>0</v>
      </c>
    </row>
    <row r="1100">
      <c r="A1100" t="inlineStr">
        <is>
          <t>2025|평일|무궁화|하차|18-19</t>
        </is>
      </c>
      <c r="B1100" t="n">
        <v>0</v>
      </c>
    </row>
    <row r="1101">
      <c r="A1101" t="inlineStr">
        <is>
          <t>2025|평일|무궁화|하차|19-20</t>
        </is>
      </c>
      <c r="B1101" t="n">
        <v>5931</v>
      </c>
    </row>
    <row r="1102">
      <c r="A1102" t="inlineStr">
        <is>
          <t>2025|평일|무궁화|하차|20-21</t>
        </is>
      </c>
      <c r="B1102" t="n">
        <v>0</v>
      </c>
    </row>
    <row r="1103">
      <c r="A1103" t="inlineStr">
        <is>
          <t>2025|평일|무궁화|하차|21-22</t>
        </is>
      </c>
      <c r="B1103" t="n">
        <v>1509</v>
      </c>
    </row>
    <row r="1104">
      <c r="A1104" t="inlineStr">
        <is>
          <t>2025|평일|무궁화|하차|22-23</t>
        </is>
      </c>
      <c r="B1104" t="n">
        <v>0</v>
      </c>
    </row>
    <row r="1105">
      <c r="A1105" t="inlineStr">
        <is>
          <t>2025|평일|무궁화|하차|23-24</t>
        </is>
      </c>
      <c r="B1105" t="n">
        <v>0</v>
      </c>
    </row>
    <row r="1106">
      <c r="A1106" t="inlineStr">
        <is>
          <t>2025|평일|새마을|승차|00-01</t>
        </is>
      </c>
      <c r="B1106" t="n">
        <v>0</v>
      </c>
    </row>
    <row r="1107">
      <c r="A1107" t="inlineStr">
        <is>
          <t>2025|평일|새마을|승차|01-02</t>
        </is>
      </c>
      <c r="B1107" t="n">
        <v>0</v>
      </c>
    </row>
    <row r="1108">
      <c r="A1108" t="inlineStr">
        <is>
          <t>2025|평일|새마을|승차|02-03</t>
        </is>
      </c>
      <c r="B1108" t="n">
        <v>0</v>
      </c>
    </row>
    <row r="1109">
      <c r="A1109" t="inlineStr">
        <is>
          <t>2025|평일|새마을|승차|03-04</t>
        </is>
      </c>
      <c r="B1109" t="n">
        <v>0</v>
      </c>
    </row>
    <row r="1110">
      <c r="A1110" t="inlineStr">
        <is>
          <t>2025|평일|새마을|승차|04-05</t>
        </is>
      </c>
      <c r="B1110" t="n">
        <v>0</v>
      </c>
    </row>
    <row r="1111">
      <c r="A1111" t="inlineStr">
        <is>
          <t>2025|평일|새마을|승차|05-06</t>
        </is>
      </c>
      <c r="B1111" t="n">
        <v>943</v>
      </c>
    </row>
    <row r="1112">
      <c r="A1112" t="inlineStr">
        <is>
          <t>2025|평일|새마을|승차|06-07</t>
        </is>
      </c>
      <c r="B1112" t="n">
        <v>0</v>
      </c>
    </row>
    <row r="1113">
      <c r="A1113" t="inlineStr">
        <is>
          <t>2025|평일|새마을|승차|07-08</t>
        </is>
      </c>
      <c r="B1113" t="n">
        <v>3115</v>
      </c>
    </row>
    <row r="1114">
      <c r="A1114" t="inlineStr">
        <is>
          <t>2025|평일|새마을|승차|08-09</t>
        </is>
      </c>
      <c r="B1114" t="n">
        <v>0</v>
      </c>
    </row>
    <row r="1115">
      <c r="A1115" t="inlineStr">
        <is>
          <t>2025|평일|새마을|승차|09-10</t>
        </is>
      </c>
      <c r="B1115" t="n">
        <v>6718</v>
      </c>
    </row>
    <row r="1116">
      <c r="A1116" t="inlineStr">
        <is>
          <t>2025|평일|새마을|승차|10-11</t>
        </is>
      </c>
      <c r="B1116" t="n">
        <v>7895</v>
      </c>
    </row>
    <row r="1117">
      <c r="A1117" t="inlineStr">
        <is>
          <t>2025|평일|새마을|승차|11-12</t>
        </is>
      </c>
      <c r="B1117" t="n">
        <v>0</v>
      </c>
    </row>
    <row r="1118">
      <c r="A1118" t="inlineStr">
        <is>
          <t>2025|평일|새마을|승차|12-13</t>
        </is>
      </c>
      <c r="B1118" t="n">
        <v>0</v>
      </c>
    </row>
    <row r="1119">
      <c r="A1119" t="inlineStr">
        <is>
          <t>2025|평일|새마을|승차|13-14</t>
        </is>
      </c>
      <c r="B1119" t="n">
        <v>0</v>
      </c>
    </row>
    <row r="1120">
      <c r="A1120" t="inlineStr">
        <is>
          <t>2025|평일|새마을|승차|14-15</t>
        </is>
      </c>
      <c r="B1120" t="n">
        <v>0</v>
      </c>
    </row>
    <row r="1121">
      <c r="A1121" t="inlineStr">
        <is>
          <t>2025|평일|새마을|승차|15-16</t>
        </is>
      </c>
      <c r="B1121" t="n">
        <v>7376</v>
      </c>
    </row>
    <row r="1122">
      <c r="A1122" t="inlineStr">
        <is>
          <t>2025|평일|새마을|승차|16-17</t>
        </is>
      </c>
      <c r="B1122" t="n">
        <v>0</v>
      </c>
    </row>
    <row r="1123">
      <c r="A1123" t="inlineStr">
        <is>
          <t>2025|평일|새마을|승차|17-18</t>
        </is>
      </c>
      <c r="B1123" t="n">
        <v>5086</v>
      </c>
    </row>
    <row r="1124">
      <c r="A1124" t="inlineStr">
        <is>
          <t>2025|평일|새마을|승차|18-19</t>
        </is>
      </c>
      <c r="B1124" t="n">
        <v>7058</v>
      </c>
    </row>
    <row r="1125">
      <c r="A1125" t="inlineStr">
        <is>
          <t>2025|평일|새마을|승차|19-20</t>
        </is>
      </c>
      <c r="B1125" t="n">
        <v>0</v>
      </c>
    </row>
    <row r="1126">
      <c r="A1126" t="inlineStr">
        <is>
          <t>2025|평일|새마을|승차|20-21</t>
        </is>
      </c>
      <c r="B1126" t="n">
        <v>0</v>
      </c>
    </row>
    <row r="1127">
      <c r="A1127" t="inlineStr">
        <is>
          <t>2025|평일|새마을|승차|21-22</t>
        </is>
      </c>
      <c r="B1127" t="n">
        <v>0</v>
      </c>
    </row>
    <row r="1128">
      <c r="A1128" t="inlineStr">
        <is>
          <t>2025|평일|새마을|승차|22-23</t>
        </is>
      </c>
      <c r="B1128" t="n">
        <v>0</v>
      </c>
    </row>
    <row r="1129">
      <c r="A1129" t="inlineStr">
        <is>
          <t>2025|평일|새마을|승차|23-24</t>
        </is>
      </c>
      <c r="B1129" t="n">
        <v>0</v>
      </c>
    </row>
    <row r="1130">
      <c r="A1130" t="inlineStr">
        <is>
          <t>2025|평일|새마을|하차|00-01</t>
        </is>
      </c>
      <c r="B1130" t="n">
        <v>0</v>
      </c>
    </row>
    <row r="1131">
      <c r="A1131" t="inlineStr">
        <is>
          <t>2025|평일|새마을|하차|01-02</t>
        </is>
      </c>
      <c r="B1131" t="n">
        <v>0</v>
      </c>
    </row>
    <row r="1132">
      <c r="A1132" t="inlineStr">
        <is>
          <t>2025|평일|새마을|하차|02-03</t>
        </is>
      </c>
      <c r="B1132" t="n">
        <v>0</v>
      </c>
    </row>
    <row r="1133">
      <c r="A1133" t="inlineStr">
        <is>
          <t>2025|평일|새마을|하차|03-04</t>
        </is>
      </c>
      <c r="B1133" t="n">
        <v>0</v>
      </c>
    </row>
    <row r="1134">
      <c r="A1134" t="inlineStr">
        <is>
          <t>2025|평일|새마을|하차|04-05</t>
        </is>
      </c>
      <c r="B1134" t="n">
        <v>0</v>
      </c>
    </row>
    <row r="1135">
      <c r="A1135" t="inlineStr">
        <is>
          <t>2025|평일|새마을|하차|05-06</t>
        </is>
      </c>
      <c r="B1135" t="n">
        <v>0</v>
      </c>
    </row>
    <row r="1136">
      <c r="A1136" t="inlineStr">
        <is>
          <t>2025|평일|새마을|하차|06-07</t>
        </is>
      </c>
      <c r="B1136" t="n">
        <v>0</v>
      </c>
    </row>
    <row r="1137">
      <c r="A1137" t="inlineStr">
        <is>
          <t>2025|평일|새마을|하차|07-08</t>
        </is>
      </c>
      <c r="B1137" t="n">
        <v>0</v>
      </c>
    </row>
    <row r="1138">
      <c r="A1138" t="inlineStr">
        <is>
          <t>2025|평일|새마을|하차|08-09</t>
        </is>
      </c>
      <c r="B1138" t="n">
        <v>0</v>
      </c>
    </row>
    <row r="1139">
      <c r="A1139" t="inlineStr">
        <is>
          <t>2025|평일|새마을|하차|09-10</t>
        </is>
      </c>
      <c r="B1139" t="n">
        <v>8738</v>
      </c>
    </row>
    <row r="1140">
      <c r="A1140" t="inlineStr">
        <is>
          <t>2025|평일|새마을|하차|10-11</t>
        </is>
      </c>
      <c r="B1140" t="n">
        <v>4250</v>
      </c>
    </row>
    <row r="1141">
      <c r="A1141" t="inlineStr">
        <is>
          <t>2025|평일|새마을|하차|11-12</t>
        </is>
      </c>
      <c r="B1141" t="n">
        <v>0</v>
      </c>
    </row>
    <row r="1142">
      <c r="A1142" t="inlineStr">
        <is>
          <t>2025|평일|새마을|하차|12-13</t>
        </is>
      </c>
      <c r="B1142" t="n">
        <v>0</v>
      </c>
    </row>
    <row r="1143">
      <c r="A1143" t="inlineStr">
        <is>
          <t>2025|평일|새마을|하차|13-14</t>
        </is>
      </c>
      <c r="B1143" t="n">
        <v>0</v>
      </c>
    </row>
    <row r="1144">
      <c r="A1144" t="inlineStr">
        <is>
          <t>2025|평일|새마을|하차|14-15</t>
        </is>
      </c>
      <c r="B1144" t="n">
        <v>5814</v>
      </c>
    </row>
    <row r="1145">
      <c r="A1145" t="inlineStr">
        <is>
          <t>2025|평일|새마을|하차|15-16</t>
        </is>
      </c>
      <c r="B1145" t="n">
        <v>0</v>
      </c>
    </row>
    <row r="1146">
      <c r="A1146" t="inlineStr">
        <is>
          <t>2025|평일|새마을|하차|16-17</t>
        </is>
      </c>
      <c r="B1146" t="n">
        <v>0</v>
      </c>
    </row>
    <row r="1147">
      <c r="A1147" t="inlineStr">
        <is>
          <t>2025|평일|새마을|하차|17-18</t>
        </is>
      </c>
      <c r="B1147" t="n">
        <v>5299</v>
      </c>
    </row>
    <row r="1148">
      <c r="A1148" t="inlineStr">
        <is>
          <t>2025|평일|새마을|하차|18-19</t>
        </is>
      </c>
      <c r="B1148" t="n">
        <v>7184</v>
      </c>
    </row>
    <row r="1149">
      <c r="A1149" t="inlineStr">
        <is>
          <t>2025|평일|새마을|하차|19-20</t>
        </is>
      </c>
      <c r="B1149" t="n">
        <v>0</v>
      </c>
    </row>
    <row r="1150">
      <c r="A1150" t="inlineStr">
        <is>
          <t>2025|평일|새마을|하차|20-21</t>
        </is>
      </c>
      <c r="B1150" t="n">
        <v>10369</v>
      </c>
    </row>
    <row r="1151">
      <c r="A1151" t="inlineStr">
        <is>
          <t>2025|평일|새마을|하차|21-22</t>
        </is>
      </c>
      <c r="B1151" t="n">
        <v>0</v>
      </c>
    </row>
    <row r="1152">
      <c r="A1152" t="inlineStr">
        <is>
          <t>2025|평일|새마을|하차|22-23</t>
        </is>
      </c>
      <c r="B1152" t="n">
        <v>0</v>
      </c>
    </row>
    <row r="1153">
      <c r="A1153" t="inlineStr">
        <is>
          <t>2025|평일|새마을|하차|23-24</t>
        </is>
      </c>
      <c r="B1153" t="n">
        <v>4359</v>
      </c>
    </row>
    <row r="1154">
      <c r="A1154" t="inlineStr">
        <is>
          <t>2026|공휴일|KTX-이음|승차|00-01</t>
        </is>
      </c>
      <c r="B1154" t="n">
        <v>0</v>
      </c>
    </row>
    <row r="1155">
      <c r="A1155" t="inlineStr">
        <is>
          <t>2026|공휴일|KTX-이음|승차|01-02</t>
        </is>
      </c>
      <c r="B1155" t="n">
        <v>0</v>
      </c>
    </row>
    <row r="1156">
      <c r="A1156" t="inlineStr">
        <is>
          <t>2026|공휴일|KTX-이음|승차|02-03</t>
        </is>
      </c>
      <c r="B1156" t="n">
        <v>0</v>
      </c>
    </row>
    <row r="1157">
      <c r="A1157" t="inlineStr">
        <is>
          <t>2026|공휴일|KTX-이음|승차|03-04</t>
        </is>
      </c>
      <c r="B1157" t="n">
        <v>0</v>
      </c>
    </row>
    <row r="1158">
      <c r="A1158" t="inlineStr">
        <is>
          <t>2026|공휴일|KTX-이음|승차|04-05</t>
        </is>
      </c>
      <c r="B1158" t="n">
        <v>0</v>
      </c>
    </row>
    <row r="1159">
      <c r="A1159" t="inlineStr">
        <is>
          <t>2026|공휴일|KTX-이음|승차|05-06</t>
        </is>
      </c>
      <c r="B1159" t="n">
        <v>0</v>
      </c>
    </row>
    <row r="1160">
      <c r="A1160" t="inlineStr">
        <is>
          <t>2026|공휴일|KTX-이음|승차|06-07</t>
        </is>
      </c>
      <c r="B1160" t="n">
        <v>898</v>
      </c>
    </row>
    <row r="1161">
      <c r="A1161" t="inlineStr">
        <is>
          <t>2026|공휴일|KTX-이음|승차|07-08</t>
        </is>
      </c>
      <c r="B1161" t="n">
        <v>1419</v>
      </c>
    </row>
    <row r="1162">
      <c r="A1162" t="inlineStr">
        <is>
          <t>2026|공휴일|KTX-이음|승차|08-09</t>
        </is>
      </c>
      <c r="B1162" t="n">
        <v>569</v>
      </c>
    </row>
    <row r="1163">
      <c r="A1163" t="inlineStr">
        <is>
          <t>2026|공휴일|KTX-이음|승차|09-10</t>
        </is>
      </c>
      <c r="B1163" t="n">
        <v>0</v>
      </c>
    </row>
    <row r="1164">
      <c r="A1164" t="inlineStr">
        <is>
          <t>2026|공휴일|KTX-이음|승차|10-11</t>
        </is>
      </c>
      <c r="B1164" t="n">
        <v>1386</v>
      </c>
    </row>
    <row r="1165">
      <c r="A1165" t="inlineStr">
        <is>
          <t>2026|공휴일|KTX-이음|승차|11-12</t>
        </is>
      </c>
      <c r="B1165" t="n">
        <v>904</v>
      </c>
    </row>
    <row r="1166">
      <c r="A1166" t="inlineStr">
        <is>
          <t>2026|공휴일|KTX-이음|승차|12-13</t>
        </is>
      </c>
      <c r="B1166" t="n">
        <v>1201</v>
      </c>
    </row>
    <row r="1167">
      <c r="A1167" t="inlineStr">
        <is>
          <t>2026|공휴일|KTX-이음|승차|13-14</t>
        </is>
      </c>
      <c r="B1167" t="n">
        <v>689</v>
      </c>
    </row>
    <row r="1168">
      <c r="A1168" t="inlineStr">
        <is>
          <t>2026|공휴일|KTX-이음|승차|14-15</t>
        </is>
      </c>
      <c r="B1168" t="n">
        <v>998</v>
      </c>
    </row>
    <row r="1169">
      <c r="A1169" t="inlineStr">
        <is>
          <t>2026|공휴일|KTX-이음|승차|15-16</t>
        </is>
      </c>
      <c r="B1169" t="n">
        <v>2024</v>
      </c>
    </row>
    <row r="1170">
      <c r="A1170" t="inlineStr">
        <is>
          <t>2026|공휴일|KTX-이음|승차|16-17</t>
        </is>
      </c>
      <c r="B1170" t="n">
        <v>1628</v>
      </c>
    </row>
    <row r="1171">
      <c r="A1171" t="inlineStr">
        <is>
          <t>2026|공휴일|KTX-이음|승차|17-18</t>
        </is>
      </c>
      <c r="B1171" t="n">
        <v>0</v>
      </c>
    </row>
    <row r="1172">
      <c r="A1172" t="inlineStr">
        <is>
          <t>2026|공휴일|KTX-이음|승차|18-19</t>
        </is>
      </c>
      <c r="B1172" t="n">
        <v>1878</v>
      </c>
    </row>
    <row r="1173">
      <c r="A1173" t="inlineStr">
        <is>
          <t>2026|공휴일|KTX-이음|승차|19-20</t>
        </is>
      </c>
      <c r="B1173" t="n">
        <v>194</v>
      </c>
    </row>
    <row r="1174">
      <c r="A1174" t="inlineStr">
        <is>
          <t>2026|공휴일|KTX-이음|승차|20-21</t>
        </is>
      </c>
      <c r="B1174" t="n">
        <v>463</v>
      </c>
    </row>
    <row r="1175">
      <c r="A1175" t="inlineStr">
        <is>
          <t>2026|공휴일|KTX-이음|승차|21-22</t>
        </is>
      </c>
      <c r="B1175" t="n">
        <v>806</v>
      </c>
    </row>
    <row r="1176">
      <c r="A1176" t="inlineStr">
        <is>
          <t>2026|공휴일|KTX-이음|승차|22-23</t>
        </is>
      </c>
      <c r="B1176" t="n">
        <v>0</v>
      </c>
    </row>
    <row r="1177">
      <c r="A1177" t="inlineStr">
        <is>
          <t>2026|공휴일|KTX-이음|승차|23-24</t>
        </is>
      </c>
      <c r="B1177" t="n">
        <v>0</v>
      </c>
    </row>
    <row r="1178">
      <c r="A1178" t="inlineStr">
        <is>
          <t>2026|공휴일|KTX-이음|하차|00-01</t>
        </is>
      </c>
      <c r="B1178" t="n">
        <v>0</v>
      </c>
    </row>
    <row r="1179">
      <c r="A1179" t="inlineStr">
        <is>
          <t>2026|공휴일|KTX-이음|하차|01-02</t>
        </is>
      </c>
      <c r="B1179" t="n">
        <v>0</v>
      </c>
    </row>
    <row r="1180">
      <c r="A1180" t="inlineStr">
        <is>
          <t>2026|공휴일|KTX-이음|하차|02-03</t>
        </is>
      </c>
      <c r="B1180" t="n">
        <v>0</v>
      </c>
    </row>
    <row r="1181">
      <c r="A1181" t="inlineStr">
        <is>
          <t>2026|공휴일|KTX-이음|하차|03-04</t>
        </is>
      </c>
      <c r="B1181" t="n">
        <v>0</v>
      </c>
    </row>
    <row r="1182">
      <c r="A1182" t="inlineStr">
        <is>
          <t>2026|공휴일|KTX-이음|하차|04-05</t>
        </is>
      </c>
      <c r="B1182" t="n">
        <v>0</v>
      </c>
    </row>
    <row r="1183">
      <c r="A1183" t="inlineStr">
        <is>
          <t>2026|공휴일|KTX-이음|하차|05-06</t>
        </is>
      </c>
      <c r="B1183" t="n">
        <v>0</v>
      </c>
    </row>
    <row r="1184">
      <c r="A1184" t="inlineStr">
        <is>
          <t>2026|공휴일|KTX-이음|하차|06-07</t>
        </is>
      </c>
      <c r="B1184" t="n">
        <v>0</v>
      </c>
    </row>
    <row r="1185">
      <c r="A1185" t="inlineStr">
        <is>
          <t>2026|공휴일|KTX-이음|하차|07-08</t>
        </is>
      </c>
      <c r="B1185" t="n">
        <v>547</v>
      </c>
    </row>
    <row r="1186">
      <c r="A1186" t="inlineStr">
        <is>
          <t>2026|공휴일|KTX-이음|하차|08-09</t>
        </is>
      </c>
      <c r="B1186" t="n">
        <v>465</v>
      </c>
    </row>
    <row r="1187">
      <c r="A1187" t="inlineStr">
        <is>
          <t>2026|공휴일|KTX-이음|하차|09-10</t>
        </is>
      </c>
      <c r="B1187" t="n">
        <v>0</v>
      </c>
    </row>
    <row r="1188">
      <c r="A1188" t="inlineStr">
        <is>
          <t>2026|공휴일|KTX-이음|하차|10-11</t>
        </is>
      </c>
      <c r="B1188" t="n">
        <v>844</v>
      </c>
    </row>
    <row r="1189">
      <c r="A1189" t="inlineStr">
        <is>
          <t>2026|공휴일|KTX-이음|하차|11-12</t>
        </is>
      </c>
      <c r="B1189" t="n">
        <v>1527</v>
      </c>
    </row>
    <row r="1190">
      <c r="A1190" t="inlineStr">
        <is>
          <t>2026|공휴일|KTX-이음|하차|12-13</t>
        </is>
      </c>
      <c r="B1190" t="n">
        <v>835</v>
      </c>
    </row>
    <row r="1191">
      <c r="A1191" t="inlineStr">
        <is>
          <t>2026|공휴일|KTX-이음|하차|13-14</t>
        </is>
      </c>
      <c r="B1191" t="n">
        <v>989</v>
      </c>
    </row>
    <row r="1192">
      <c r="A1192" t="inlineStr">
        <is>
          <t>2026|공휴일|KTX-이음|하차|14-15</t>
        </is>
      </c>
      <c r="B1192" t="n">
        <v>571</v>
      </c>
    </row>
    <row r="1193">
      <c r="A1193" t="inlineStr">
        <is>
          <t>2026|공휴일|KTX-이음|하차|15-16</t>
        </is>
      </c>
      <c r="B1193" t="n">
        <v>2129</v>
      </c>
    </row>
    <row r="1194">
      <c r="A1194" t="inlineStr">
        <is>
          <t>2026|공휴일|KTX-이음|하차|16-17</t>
        </is>
      </c>
      <c r="B1194" t="n">
        <v>1706</v>
      </c>
    </row>
    <row r="1195">
      <c r="A1195" t="inlineStr">
        <is>
          <t>2026|공휴일|KTX-이음|하차|17-18</t>
        </is>
      </c>
      <c r="B1195" t="n">
        <v>0</v>
      </c>
    </row>
    <row r="1196">
      <c r="A1196" t="inlineStr">
        <is>
          <t>2026|공휴일|KTX-이음|하차|18-19</t>
        </is>
      </c>
      <c r="B1196" t="n">
        <v>2104</v>
      </c>
    </row>
    <row r="1197">
      <c r="A1197" t="inlineStr">
        <is>
          <t>2026|공휴일|KTX-이음|하차|19-20</t>
        </is>
      </c>
      <c r="B1197" t="n">
        <v>145</v>
      </c>
    </row>
    <row r="1198">
      <c r="A1198" t="inlineStr">
        <is>
          <t>2026|공휴일|KTX-이음|하차|20-21</t>
        </is>
      </c>
      <c r="B1198" t="n">
        <v>1040</v>
      </c>
    </row>
    <row r="1199">
      <c r="A1199" t="inlineStr">
        <is>
          <t>2026|공휴일|KTX-이음|하차|21-22</t>
        </is>
      </c>
      <c r="B1199" t="n">
        <v>854</v>
      </c>
    </row>
    <row r="1200">
      <c r="A1200" t="inlineStr">
        <is>
          <t>2026|공휴일|KTX-이음|하차|22-23</t>
        </is>
      </c>
      <c r="B1200" t="n">
        <v>0</v>
      </c>
    </row>
    <row r="1201">
      <c r="A1201" t="inlineStr">
        <is>
          <t>2026|공휴일|KTX-이음|하차|23-24</t>
        </is>
      </c>
      <c r="B1201" t="n">
        <v>1342</v>
      </c>
    </row>
    <row r="1202">
      <c r="A1202" t="inlineStr">
        <is>
          <t>2026|공휴일|무궁화|승차|00-01</t>
        </is>
      </c>
      <c r="B1202" t="n">
        <v>0</v>
      </c>
    </row>
    <row r="1203">
      <c r="A1203" t="inlineStr">
        <is>
          <t>2026|공휴일|무궁화|승차|01-02</t>
        </is>
      </c>
      <c r="B1203" t="n">
        <v>0</v>
      </c>
    </row>
    <row r="1204">
      <c r="A1204" t="inlineStr">
        <is>
          <t>2026|공휴일|무궁화|승차|02-03</t>
        </is>
      </c>
      <c r="B1204" t="n">
        <v>0</v>
      </c>
    </row>
    <row r="1205">
      <c r="A1205" t="inlineStr">
        <is>
          <t>2026|공휴일|무궁화|승차|03-04</t>
        </is>
      </c>
      <c r="B1205" t="n">
        <v>0</v>
      </c>
    </row>
    <row r="1206">
      <c r="A1206" t="inlineStr">
        <is>
          <t>2026|공휴일|무궁화|승차|04-05</t>
        </is>
      </c>
      <c r="B1206" t="n">
        <v>0</v>
      </c>
    </row>
    <row r="1207">
      <c r="A1207" t="inlineStr">
        <is>
          <t>2026|공휴일|무궁화|승차|05-06</t>
        </is>
      </c>
      <c r="B1207" t="n">
        <v>0</v>
      </c>
    </row>
    <row r="1208">
      <c r="A1208" t="inlineStr">
        <is>
          <t>2026|공휴일|무궁화|승차|06-07</t>
        </is>
      </c>
      <c r="B1208" t="n">
        <v>0</v>
      </c>
    </row>
    <row r="1209">
      <c r="A1209" t="inlineStr">
        <is>
          <t>2026|공휴일|무궁화|승차|07-08</t>
        </is>
      </c>
      <c r="B1209" t="n">
        <v>155</v>
      </c>
    </row>
    <row r="1210">
      <c r="A1210" t="inlineStr">
        <is>
          <t>2026|공휴일|무궁화|승차|08-09</t>
        </is>
      </c>
      <c r="B1210" t="n">
        <v>0</v>
      </c>
    </row>
    <row r="1211">
      <c r="A1211" t="inlineStr">
        <is>
          <t>2026|공휴일|무궁화|승차|09-10</t>
        </is>
      </c>
      <c r="B1211" t="n">
        <v>0</v>
      </c>
    </row>
    <row r="1212">
      <c r="A1212" t="inlineStr">
        <is>
          <t>2026|공휴일|무궁화|승차|10-11</t>
        </is>
      </c>
      <c r="B1212" t="n">
        <v>0</v>
      </c>
    </row>
    <row r="1213">
      <c r="A1213" t="inlineStr">
        <is>
          <t>2026|공휴일|무궁화|승차|11-12</t>
        </is>
      </c>
      <c r="B1213" t="n">
        <v>0</v>
      </c>
    </row>
    <row r="1214">
      <c r="A1214" t="inlineStr">
        <is>
          <t>2026|공휴일|무궁화|승차|12-13</t>
        </is>
      </c>
      <c r="B1214" t="n">
        <v>0</v>
      </c>
    </row>
    <row r="1215">
      <c r="A1215" t="inlineStr">
        <is>
          <t>2026|공휴일|무궁화|승차|13-14</t>
        </is>
      </c>
      <c r="B1215" t="n">
        <v>0</v>
      </c>
    </row>
    <row r="1216">
      <c r="A1216" t="inlineStr">
        <is>
          <t>2026|공휴일|무궁화|승차|14-15</t>
        </is>
      </c>
      <c r="B1216" t="n">
        <v>639</v>
      </c>
    </row>
    <row r="1217">
      <c r="A1217" t="inlineStr">
        <is>
          <t>2026|공휴일|무궁화|승차|15-16</t>
        </is>
      </c>
      <c r="B1217" t="n">
        <v>0</v>
      </c>
    </row>
    <row r="1218">
      <c r="A1218" t="inlineStr">
        <is>
          <t>2026|공휴일|무궁화|승차|16-17</t>
        </is>
      </c>
      <c r="B1218" t="n">
        <v>0</v>
      </c>
    </row>
    <row r="1219">
      <c r="A1219" t="inlineStr">
        <is>
          <t>2026|공휴일|무궁화|승차|17-18</t>
        </is>
      </c>
      <c r="B1219" t="n">
        <v>0</v>
      </c>
    </row>
    <row r="1220">
      <c r="A1220" t="inlineStr">
        <is>
          <t>2026|공휴일|무궁화|승차|18-19</t>
        </is>
      </c>
      <c r="B1220" t="n">
        <v>0</v>
      </c>
    </row>
    <row r="1221">
      <c r="A1221" t="inlineStr">
        <is>
          <t>2026|공휴일|무궁화|승차|19-20</t>
        </is>
      </c>
      <c r="B1221" t="n">
        <v>252</v>
      </c>
    </row>
    <row r="1222">
      <c r="A1222" t="inlineStr">
        <is>
          <t>2026|공휴일|무궁화|승차|20-21</t>
        </is>
      </c>
      <c r="B1222" t="n">
        <v>0</v>
      </c>
    </row>
    <row r="1223">
      <c r="A1223" t="inlineStr">
        <is>
          <t>2026|공휴일|무궁화|승차|21-22</t>
        </is>
      </c>
      <c r="B1223" t="n">
        <v>377</v>
      </c>
    </row>
    <row r="1224">
      <c r="A1224" t="inlineStr">
        <is>
          <t>2026|공휴일|무궁화|승차|22-23</t>
        </is>
      </c>
      <c r="B1224" t="n">
        <v>0</v>
      </c>
    </row>
    <row r="1225">
      <c r="A1225" t="inlineStr">
        <is>
          <t>2026|공휴일|무궁화|승차|23-24</t>
        </is>
      </c>
      <c r="B1225" t="n">
        <v>0</v>
      </c>
    </row>
    <row r="1226">
      <c r="A1226" t="inlineStr">
        <is>
          <t>2026|공휴일|무궁화|하차|00-01</t>
        </is>
      </c>
      <c r="B1226" t="n">
        <v>0</v>
      </c>
    </row>
    <row r="1227">
      <c r="A1227" t="inlineStr">
        <is>
          <t>2026|공휴일|무궁화|하차|01-02</t>
        </is>
      </c>
      <c r="B1227" t="n">
        <v>0</v>
      </c>
    </row>
    <row r="1228">
      <c r="A1228" t="inlineStr">
        <is>
          <t>2026|공휴일|무궁화|하차|02-03</t>
        </is>
      </c>
      <c r="B1228" t="n">
        <v>0</v>
      </c>
    </row>
    <row r="1229">
      <c r="A1229" t="inlineStr">
        <is>
          <t>2026|공휴일|무궁화|하차|03-04</t>
        </is>
      </c>
      <c r="B1229" t="n">
        <v>0</v>
      </c>
    </row>
    <row r="1230">
      <c r="A1230" t="inlineStr">
        <is>
          <t>2026|공휴일|무궁화|하차|04-05</t>
        </is>
      </c>
      <c r="B1230" t="n">
        <v>0</v>
      </c>
    </row>
    <row r="1231">
      <c r="A1231" t="inlineStr">
        <is>
          <t>2026|공휴일|무궁화|하차|05-06</t>
        </is>
      </c>
      <c r="B1231" t="n">
        <v>0</v>
      </c>
    </row>
    <row r="1232">
      <c r="A1232" t="inlineStr">
        <is>
          <t>2026|공휴일|무궁화|하차|06-07</t>
        </is>
      </c>
      <c r="B1232" t="n">
        <v>0</v>
      </c>
    </row>
    <row r="1233">
      <c r="A1233" t="inlineStr">
        <is>
          <t>2026|공휴일|무궁화|하차|07-08</t>
        </is>
      </c>
      <c r="B1233" t="n">
        <v>199</v>
      </c>
    </row>
    <row r="1234">
      <c r="A1234" t="inlineStr">
        <is>
          <t>2026|공휴일|무궁화|하차|08-09</t>
        </is>
      </c>
      <c r="B1234" t="n">
        <v>0</v>
      </c>
    </row>
    <row r="1235">
      <c r="A1235" t="inlineStr">
        <is>
          <t>2026|공휴일|무궁화|하차|09-10</t>
        </is>
      </c>
      <c r="B1235" t="n">
        <v>0</v>
      </c>
    </row>
    <row r="1236">
      <c r="A1236" t="inlineStr">
        <is>
          <t>2026|공휴일|무궁화|하차|10-11</t>
        </is>
      </c>
      <c r="B1236" t="n">
        <v>0</v>
      </c>
    </row>
    <row r="1237">
      <c r="A1237" t="inlineStr">
        <is>
          <t>2026|공휴일|무궁화|하차|11-12</t>
        </is>
      </c>
      <c r="B1237" t="n">
        <v>0</v>
      </c>
    </row>
    <row r="1238">
      <c r="A1238" t="inlineStr">
        <is>
          <t>2026|공휴일|무궁화|하차|12-13</t>
        </is>
      </c>
      <c r="B1238" t="n">
        <v>0</v>
      </c>
    </row>
    <row r="1239">
      <c r="A1239" t="inlineStr">
        <is>
          <t>2026|공휴일|무궁화|하차|13-14</t>
        </is>
      </c>
      <c r="B1239" t="n">
        <v>0</v>
      </c>
    </row>
    <row r="1240">
      <c r="A1240" t="inlineStr">
        <is>
          <t>2026|공휴일|무궁화|하차|14-15</t>
        </is>
      </c>
      <c r="B1240" t="n">
        <v>286</v>
      </c>
    </row>
    <row r="1241">
      <c r="A1241" t="inlineStr">
        <is>
          <t>2026|공휴일|무궁화|하차|15-16</t>
        </is>
      </c>
      <c r="B1241" t="n">
        <v>0</v>
      </c>
    </row>
    <row r="1242">
      <c r="A1242" t="inlineStr">
        <is>
          <t>2026|공휴일|무궁화|하차|16-17</t>
        </is>
      </c>
      <c r="B1242" t="n">
        <v>0</v>
      </c>
    </row>
    <row r="1243">
      <c r="A1243" t="inlineStr">
        <is>
          <t>2026|공휴일|무궁화|하차|17-18</t>
        </is>
      </c>
      <c r="B1243" t="n">
        <v>0</v>
      </c>
    </row>
    <row r="1244">
      <c r="A1244" t="inlineStr">
        <is>
          <t>2026|공휴일|무궁화|하차|18-19</t>
        </is>
      </c>
      <c r="B1244" t="n">
        <v>0</v>
      </c>
    </row>
    <row r="1245">
      <c r="A1245" t="inlineStr">
        <is>
          <t>2026|공휴일|무궁화|하차|19-20</t>
        </is>
      </c>
      <c r="B1245" t="n">
        <v>499</v>
      </c>
    </row>
    <row r="1246">
      <c r="A1246" t="inlineStr">
        <is>
          <t>2026|공휴일|무궁화|하차|20-21</t>
        </is>
      </c>
      <c r="B1246" t="n">
        <v>0</v>
      </c>
    </row>
    <row r="1247">
      <c r="A1247" t="inlineStr">
        <is>
          <t>2026|공휴일|무궁화|하차|21-22</t>
        </is>
      </c>
      <c r="B1247" t="n">
        <v>169</v>
      </c>
    </row>
    <row r="1248">
      <c r="A1248" t="inlineStr">
        <is>
          <t>2026|공휴일|무궁화|하차|22-23</t>
        </is>
      </c>
      <c r="B1248" t="n">
        <v>0</v>
      </c>
    </row>
    <row r="1249">
      <c r="A1249" t="inlineStr">
        <is>
          <t>2026|공휴일|무궁화|하차|23-24</t>
        </is>
      </c>
      <c r="B1249" t="n">
        <v>0</v>
      </c>
    </row>
    <row r="1250">
      <c r="A1250" t="inlineStr">
        <is>
          <t>2026|공휴일|새마을|승차|00-01</t>
        </is>
      </c>
      <c r="B1250" t="n">
        <v>0</v>
      </c>
    </row>
    <row r="1251">
      <c r="A1251" t="inlineStr">
        <is>
          <t>2026|공휴일|새마을|승차|01-02</t>
        </is>
      </c>
      <c r="B1251" t="n">
        <v>0</v>
      </c>
    </row>
    <row r="1252">
      <c r="A1252" t="inlineStr">
        <is>
          <t>2026|공휴일|새마을|승차|02-03</t>
        </is>
      </c>
      <c r="B1252" t="n">
        <v>0</v>
      </c>
    </row>
    <row r="1253">
      <c r="A1253" t="inlineStr">
        <is>
          <t>2026|공휴일|새마을|승차|03-04</t>
        </is>
      </c>
      <c r="B1253" t="n">
        <v>0</v>
      </c>
    </row>
    <row r="1254">
      <c r="A1254" t="inlineStr">
        <is>
          <t>2026|공휴일|새마을|승차|04-05</t>
        </is>
      </c>
      <c r="B1254" t="n">
        <v>0</v>
      </c>
    </row>
    <row r="1255">
      <c r="A1255" t="inlineStr">
        <is>
          <t>2026|공휴일|새마을|승차|05-06</t>
        </is>
      </c>
      <c r="B1255" t="n">
        <v>0</v>
      </c>
    </row>
    <row r="1256">
      <c r="A1256" t="inlineStr">
        <is>
          <t>2026|공휴일|새마을|승차|06-07</t>
        </is>
      </c>
      <c r="B1256" t="n">
        <v>0</v>
      </c>
    </row>
    <row r="1257">
      <c r="A1257" t="inlineStr">
        <is>
          <t>2026|공휴일|새마을|승차|07-08</t>
        </is>
      </c>
      <c r="B1257" t="n">
        <v>484</v>
      </c>
    </row>
    <row r="1258">
      <c r="A1258" t="inlineStr">
        <is>
          <t>2026|공휴일|새마을|승차|08-09</t>
        </is>
      </c>
      <c r="B1258" t="n">
        <v>0</v>
      </c>
    </row>
    <row r="1259">
      <c r="A1259" t="inlineStr">
        <is>
          <t>2026|공휴일|새마을|승차|09-10</t>
        </is>
      </c>
      <c r="B1259" t="n">
        <v>490</v>
      </c>
    </row>
    <row r="1260">
      <c r="A1260" t="inlineStr">
        <is>
          <t>2026|공휴일|새마을|승차|10-11</t>
        </is>
      </c>
      <c r="B1260" t="n">
        <v>699</v>
      </c>
    </row>
    <row r="1261">
      <c r="A1261" t="inlineStr">
        <is>
          <t>2026|공휴일|새마을|승차|11-12</t>
        </is>
      </c>
      <c r="B1261" t="n">
        <v>0</v>
      </c>
    </row>
    <row r="1262">
      <c r="A1262" t="inlineStr">
        <is>
          <t>2026|공휴일|새마을|승차|12-13</t>
        </is>
      </c>
      <c r="B1262" t="n">
        <v>0</v>
      </c>
    </row>
    <row r="1263">
      <c r="A1263" t="inlineStr">
        <is>
          <t>2026|공휴일|새마을|승차|13-14</t>
        </is>
      </c>
      <c r="B1263" t="n">
        <v>0</v>
      </c>
    </row>
    <row r="1264">
      <c r="A1264" t="inlineStr">
        <is>
          <t>2026|공휴일|새마을|승차|14-15</t>
        </is>
      </c>
      <c r="B1264" t="n">
        <v>890</v>
      </c>
    </row>
    <row r="1265">
      <c r="A1265" t="inlineStr">
        <is>
          <t>2026|공휴일|새마을|승차|15-16</t>
        </is>
      </c>
      <c r="B1265" t="n">
        <v>63</v>
      </c>
    </row>
    <row r="1266">
      <c r="A1266" t="inlineStr">
        <is>
          <t>2026|공휴일|새마을|승차|16-17</t>
        </is>
      </c>
      <c r="B1266" t="n">
        <v>0</v>
      </c>
    </row>
    <row r="1267">
      <c r="A1267" t="inlineStr">
        <is>
          <t>2026|공휴일|새마을|승차|17-18</t>
        </is>
      </c>
      <c r="B1267" t="n">
        <v>406</v>
      </c>
    </row>
    <row r="1268">
      <c r="A1268" t="inlineStr">
        <is>
          <t>2026|공휴일|새마을|승차|18-19</t>
        </is>
      </c>
      <c r="B1268" t="n">
        <v>569</v>
      </c>
    </row>
    <row r="1269">
      <c r="A1269" t="inlineStr">
        <is>
          <t>2026|공휴일|새마을|승차|19-20</t>
        </is>
      </c>
      <c r="B1269" t="n">
        <v>0</v>
      </c>
    </row>
    <row r="1270">
      <c r="A1270" t="inlineStr">
        <is>
          <t>2026|공휴일|새마을|승차|20-21</t>
        </is>
      </c>
      <c r="B1270" t="n">
        <v>0</v>
      </c>
    </row>
    <row r="1271">
      <c r="A1271" t="inlineStr">
        <is>
          <t>2026|공휴일|새마을|승차|21-22</t>
        </is>
      </c>
      <c r="B1271" t="n">
        <v>0</v>
      </c>
    </row>
    <row r="1272">
      <c r="A1272" t="inlineStr">
        <is>
          <t>2026|공휴일|새마을|승차|22-23</t>
        </is>
      </c>
      <c r="B1272" t="n">
        <v>0</v>
      </c>
    </row>
    <row r="1273">
      <c r="A1273" t="inlineStr">
        <is>
          <t>2026|공휴일|새마을|승차|23-24</t>
        </is>
      </c>
      <c r="B1273" t="n">
        <v>0</v>
      </c>
    </row>
    <row r="1274">
      <c r="A1274" t="inlineStr">
        <is>
          <t>2026|공휴일|새마을|하차|00-01</t>
        </is>
      </c>
      <c r="B1274" t="n">
        <v>0</v>
      </c>
    </row>
    <row r="1275">
      <c r="A1275" t="inlineStr">
        <is>
          <t>2026|공휴일|새마을|하차|01-02</t>
        </is>
      </c>
      <c r="B1275" t="n">
        <v>0</v>
      </c>
    </row>
    <row r="1276">
      <c r="A1276" t="inlineStr">
        <is>
          <t>2026|공휴일|새마을|하차|02-03</t>
        </is>
      </c>
      <c r="B1276" t="n">
        <v>0</v>
      </c>
    </row>
    <row r="1277">
      <c r="A1277" t="inlineStr">
        <is>
          <t>2026|공휴일|새마을|하차|03-04</t>
        </is>
      </c>
      <c r="B1277" t="n">
        <v>0</v>
      </c>
    </row>
    <row r="1278">
      <c r="A1278" t="inlineStr">
        <is>
          <t>2026|공휴일|새마을|하차|04-05</t>
        </is>
      </c>
      <c r="B1278" t="n">
        <v>0</v>
      </c>
    </row>
    <row r="1279">
      <c r="A1279" t="inlineStr">
        <is>
          <t>2026|공휴일|새마을|하차|05-06</t>
        </is>
      </c>
      <c r="B1279" t="n">
        <v>0</v>
      </c>
    </row>
    <row r="1280">
      <c r="A1280" t="inlineStr">
        <is>
          <t>2026|공휴일|새마을|하차|06-07</t>
        </is>
      </c>
      <c r="B1280" t="n">
        <v>0</v>
      </c>
    </row>
    <row r="1281">
      <c r="A1281" t="inlineStr">
        <is>
          <t>2026|공휴일|새마을|하차|07-08</t>
        </is>
      </c>
      <c r="B1281" t="n">
        <v>0</v>
      </c>
    </row>
    <row r="1282">
      <c r="A1282" t="inlineStr">
        <is>
          <t>2026|공휴일|새마을|하차|08-09</t>
        </is>
      </c>
      <c r="B1282" t="n">
        <v>0</v>
      </c>
    </row>
    <row r="1283">
      <c r="A1283" t="inlineStr">
        <is>
          <t>2026|공휴일|새마을|하차|09-10</t>
        </is>
      </c>
      <c r="B1283" t="n">
        <v>530</v>
      </c>
    </row>
    <row r="1284">
      <c r="A1284" t="inlineStr">
        <is>
          <t>2026|공휴일|새마을|하차|10-11</t>
        </is>
      </c>
      <c r="B1284" t="n">
        <v>380</v>
      </c>
    </row>
    <row r="1285">
      <c r="A1285" t="inlineStr">
        <is>
          <t>2026|공휴일|새마을|하차|11-12</t>
        </is>
      </c>
      <c r="B1285" t="n">
        <v>0</v>
      </c>
    </row>
    <row r="1286">
      <c r="A1286" t="inlineStr">
        <is>
          <t>2026|공휴일|새마을|하차|12-13</t>
        </is>
      </c>
      <c r="B1286" t="n">
        <v>0</v>
      </c>
    </row>
    <row r="1287">
      <c r="A1287" t="inlineStr">
        <is>
          <t>2026|공휴일|새마을|하차|13-14</t>
        </is>
      </c>
      <c r="B1287" t="n">
        <v>991</v>
      </c>
    </row>
    <row r="1288">
      <c r="A1288" t="inlineStr">
        <is>
          <t>2026|공휴일|새마을|하차|14-15</t>
        </is>
      </c>
      <c r="B1288" t="n">
        <v>63</v>
      </c>
    </row>
    <row r="1289">
      <c r="A1289" t="inlineStr">
        <is>
          <t>2026|공휴일|새마을|하차|15-16</t>
        </is>
      </c>
      <c r="B1289" t="n">
        <v>0</v>
      </c>
    </row>
    <row r="1290">
      <c r="A1290" t="inlineStr">
        <is>
          <t>2026|공휴일|새마을|하차|16-17</t>
        </is>
      </c>
      <c r="B1290" t="n">
        <v>0</v>
      </c>
    </row>
    <row r="1291">
      <c r="A1291" t="inlineStr">
        <is>
          <t>2026|공휴일|새마을|하차|17-18</t>
        </is>
      </c>
      <c r="B1291" t="n">
        <v>701</v>
      </c>
    </row>
    <row r="1292">
      <c r="A1292" t="inlineStr">
        <is>
          <t>2026|공휴일|새마을|하차|18-19</t>
        </is>
      </c>
      <c r="B1292" t="n">
        <v>366</v>
      </c>
    </row>
    <row r="1293">
      <c r="A1293" t="inlineStr">
        <is>
          <t>2026|공휴일|새마을|하차|19-20</t>
        </is>
      </c>
      <c r="B1293" t="n">
        <v>0</v>
      </c>
    </row>
    <row r="1294">
      <c r="A1294" t="inlineStr">
        <is>
          <t>2026|공휴일|새마을|하차|20-21</t>
        </is>
      </c>
      <c r="B1294" t="n">
        <v>852</v>
      </c>
    </row>
    <row r="1295">
      <c r="A1295" t="inlineStr">
        <is>
          <t>2026|공휴일|새마을|하차|21-22</t>
        </is>
      </c>
      <c r="B1295" t="n">
        <v>31</v>
      </c>
    </row>
    <row r="1296">
      <c r="A1296" t="inlineStr">
        <is>
          <t>2026|공휴일|새마을|하차|22-23</t>
        </is>
      </c>
      <c r="B1296" t="n">
        <v>0</v>
      </c>
    </row>
    <row r="1297">
      <c r="A1297" t="inlineStr">
        <is>
          <t>2026|공휴일|새마을|하차|23-24</t>
        </is>
      </c>
      <c r="B1297" t="n">
        <v>0</v>
      </c>
    </row>
    <row r="1298">
      <c r="A1298" t="inlineStr">
        <is>
          <t>2026|명절대수송|KTX-이음|승차|00-01</t>
        </is>
      </c>
      <c r="B1298" t="n">
        <v>0</v>
      </c>
    </row>
    <row r="1299">
      <c r="A1299" t="inlineStr">
        <is>
          <t>2026|명절대수송|KTX-이음|승차|01-02</t>
        </is>
      </c>
      <c r="B1299" t="n">
        <v>0</v>
      </c>
    </row>
    <row r="1300">
      <c r="A1300" t="inlineStr">
        <is>
          <t>2026|명절대수송|KTX-이음|승차|02-03</t>
        </is>
      </c>
      <c r="B1300" t="n">
        <v>0</v>
      </c>
    </row>
    <row r="1301">
      <c r="A1301" t="inlineStr">
        <is>
          <t>2026|명절대수송|KTX-이음|승차|03-04</t>
        </is>
      </c>
      <c r="B1301" t="n">
        <v>0</v>
      </c>
    </row>
    <row r="1302">
      <c r="A1302" t="inlineStr">
        <is>
          <t>2026|명절대수송|KTX-이음|승차|04-05</t>
        </is>
      </c>
      <c r="B1302" t="n">
        <v>0</v>
      </c>
    </row>
    <row r="1303">
      <c r="A1303" t="inlineStr">
        <is>
          <t>2026|명절대수송|KTX-이음|승차|05-06</t>
        </is>
      </c>
      <c r="B1303" t="n">
        <v>0</v>
      </c>
    </row>
    <row r="1304">
      <c r="A1304" t="inlineStr">
        <is>
          <t>2026|명절대수송|KTX-이음|승차|06-07</t>
        </is>
      </c>
      <c r="B1304" t="n">
        <v>479</v>
      </c>
    </row>
    <row r="1305">
      <c r="A1305" t="inlineStr">
        <is>
          <t>2026|명절대수송|KTX-이음|승차|07-08</t>
        </is>
      </c>
      <c r="B1305" t="n">
        <v>621</v>
      </c>
    </row>
    <row r="1306">
      <c r="A1306" t="inlineStr">
        <is>
          <t>2026|명절대수송|KTX-이음|승차|08-09</t>
        </is>
      </c>
      <c r="B1306" t="n">
        <v>223</v>
      </c>
    </row>
    <row r="1307">
      <c r="A1307" t="inlineStr">
        <is>
          <t>2026|명절대수송|KTX-이음|승차|09-10</t>
        </is>
      </c>
      <c r="B1307" t="n">
        <v>0</v>
      </c>
    </row>
    <row r="1308">
      <c r="A1308" t="inlineStr">
        <is>
          <t>2026|명절대수송|KTX-이음|승차|10-11</t>
        </is>
      </c>
      <c r="B1308" t="n">
        <v>683</v>
      </c>
    </row>
    <row r="1309">
      <c r="A1309" t="inlineStr">
        <is>
          <t>2026|명절대수송|KTX-이음|승차|11-12</t>
        </is>
      </c>
      <c r="B1309" t="n">
        <v>426</v>
      </c>
    </row>
    <row r="1310">
      <c r="A1310" t="inlineStr">
        <is>
          <t>2026|명절대수송|KTX-이음|승차|12-13</t>
        </is>
      </c>
      <c r="B1310" t="n">
        <v>671</v>
      </c>
    </row>
    <row r="1311">
      <c r="A1311" t="inlineStr">
        <is>
          <t>2026|명절대수송|KTX-이음|승차|13-14</t>
        </is>
      </c>
      <c r="B1311" t="n">
        <v>453</v>
      </c>
    </row>
    <row r="1312">
      <c r="A1312" t="inlineStr">
        <is>
          <t>2026|명절대수송|KTX-이음|승차|14-15</t>
        </is>
      </c>
      <c r="B1312" t="n">
        <v>611</v>
      </c>
    </row>
    <row r="1313">
      <c r="A1313" t="inlineStr">
        <is>
          <t>2026|명절대수송|KTX-이음|승차|15-16</t>
        </is>
      </c>
      <c r="B1313" t="n">
        <v>1329</v>
      </c>
    </row>
    <row r="1314">
      <c r="A1314" t="inlineStr">
        <is>
          <t>2026|명절대수송|KTX-이음|승차|16-17</t>
        </is>
      </c>
      <c r="B1314" t="n">
        <v>1009</v>
      </c>
    </row>
    <row r="1315">
      <c r="A1315" t="inlineStr">
        <is>
          <t>2026|명절대수송|KTX-이음|승차|17-18</t>
        </is>
      </c>
      <c r="B1315" t="n">
        <v>0</v>
      </c>
    </row>
    <row r="1316">
      <c r="A1316" t="inlineStr">
        <is>
          <t>2026|명절대수송|KTX-이음|승차|18-19</t>
        </is>
      </c>
      <c r="B1316" t="n">
        <v>991</v>
      </c>
    </row>
    <row r="1317">
      <c r="A1317" t="inlineStr">
        <is>
          <t>2026|명절대수송|KTX-이음|승차|19-20</t>
        </is>
      </c>
      <c r="B1317" t="n">
        <v>425</v>
      </c>
    </row>
    <row r="1318">
      <c r="A1318" t="inlineStr">
        <is>
          <t>2026|명절대수송|KTX-이음|승차|20-21</t>
        </is>
      </c>
      <c r="B1318" t="n">
        <v>239</v>
      </c>
    </row>
    <row r="1319">
      <c r="A1319" t="inlineStr">
        <is>
          <t>2026|명절대수송|KTX-이음|승차|21-22</t>
        </is>
      </c>
      <c r="B1319" t="n">
        <v>370</v>
      </c>
    </row>
    <row r="1320">
      <c r="A1320" t="inlineStr">
        <is>
          <t>2026|명절대수송|KTX-이음|승차|22-23</t>
        </is>
      </c>
      <c r="B1320" t="n">
        <v>0</v>
      </c>
    </row>
    <row r="1321">
      <c r="A1321" t="inlineStr">
        <is>
          <t>2026|명절대수송|KTX-이음|승차|23-24</t>
        </is>
      </c>
      <c r="B1321" t="n">
        <v>0</v>
      </c>
    </row>
    <row r="1322">
      <c r="A1322" t="inlineStr">
        <is>
          <t>2026|명절대수송|KTX-이음|하차|00-01</t>
        </is>
      </c>
      <c r="B1322" t="n">
        <v>0</v>
      </c>
    </row>
    <row r="1323">
      <c r="A1323" t="inlineStr">
        <is>
          <t>2026|명절대수송|KTX-이음|하차|01-02</t>
        </is>
      </c>
      <c r="B1323" t="n">
        <v>0</v>
      </c>
    </row>
    <row r="1324">
      <c r="A1324" t="inlineStr">
        <is>
          <t>2026|명절대수송|KTX-이음|하차|02-03</t>
        </is>
      </c>
      <c r="B1324" t="n">
        <v>0</v>
      </c>
    </row>
    <row r="1325">
      <c r="A1325" t="inlineStr">
        <is>
          <t>2026|명절대수송|KTX-이음|하차|03-04</t>
        </is>
      </c>
      <c r="B1325" t="n">
        <v>0</v>
      </c>
    </row>
    <row r="1326">
      <c r="A1326" t="inlineStr">
        <is>
          <t>2026|명절대수송|KTX-이음|하차|04-05</t>
        </is>
      </c>
      <c r="B1326" t="n">
        <v>0</v>
      </c>
    </row>
    <row r="1327">
      <c r="A1327" t="inlineStr">
        <is>
          <t>2026|명절대수송|KTX-이음|하차|05-06</t>
        </is>
      </c>
      <c r="B1327" t="n">
        <v>0</v>
      </c>
    </row>
    <row r="1328">
      <c r="A1328" t="inlineStr">
        <is>
          <t>2026|명절대수송|KTX-이음|하차|06-07</t>
        </is>
      </c>
      <c r="B1328" t="n">
        <v>0</v>
      </c>
    </row>
    <row r="1329">
      <c r="A1329" t="inlineStr">
        <is>
          <t>2026|명절대수송|KTX-이음|하차|07-08</t>
        </is>
      </c>
      <c r="B1329" t="n">
        <v>414</v>
      </c>
    </row>
    <row r="1330">
      <c r="A1330" t="inlineStr">
        <is>
          <t>2026|명절대수송|KTX-이음|하차|08-09</t>
        </is>
      </c>
      <c r="B1330" t="n">
        <v>470</v>
      </c>
    </row>
    <row r="1331">
      <c r="A1331" t="inlineStr">
        <is>
          <t>2026|명절대수송|KTX-이음|하차|09-10</t>
        </is>
      </c>
      <c r="B1331" t="n">
        <v>0</v>
      </c>
    </row>
    <row r="1332">
      <c r="A1332" t="inlineStr">
        <is>
          <t>2026|명절대수송|KTX-이음|하차|10-11</t>
        </is>
      </c>
      <c r="B1332" t="n">
        <v>305</v>
      </c>
    </row>
    <row r="1333">
      <c r="A1333" t="inlineStr">
        <is>
          <t>2026|명절대수송|KTX-이음|하차|11-12</t>
        </is>
      </c>
      <c r="B1333" t="n">
        <v>800</v>
      </c>
    </row>
    <row r="1334">
      <c r="A1334" t="inlineStr">
        <is>
          <t>2026|명절대수송|KTX-이음|하차|12-13</t>
        </is>
      </c>
      <c r="B1334" t="n">
        <v>503</v>
      </c>
    </row>
    <row r="1335">
      <c r="A1335" t="inlineStr">
        <is>
          <t>2026|명절대수송|KTX-이음|하차|13-14</t>
        </is>
      </c>
      <c r="B1335" t="n">
        <v>648</v>
      </c>
    </row>
    <row r="1336">
      <c r="A1336" t="inlineStr">
        <is>
          <t>2026|명절대수송|KTX-이음|하차|14-15</t>
        </is>
      </c>
      <c r="B1336" t="n">
        <v>326</v>
      </c>
    </row>
    <row r="1337">
      <c r="A1337" t="inlineStr">
        <is>
          <t>2026|명절대수송|KTX-이음|하차|15-16</t>
        </is>
      </c>
      <c r="B1337" t="n">
        <v>1578</v>
      </c>
    </row>
    <row r="1338">
      <c r="A1338" t="inlineStr">
        <is>
          <t>2026|명절대수송|KTX-이음|하차|16-17</t>
        </is>
      </c>
      <c r="B1338" t="n">
        <v>973</v>
      </c>
    </row>
    <row r="1339">
      <c r="A1339" t="inlineStr">
        <is>
          <t>2026|명절대수송|KTX-이음|하차|17-18</t>
        </is>
      </c>
      <c r="B1339" t="n">
        <v>0</v>
      </c>
    </row>
    <row r="1340">
      <c r="A1340" t="inlineStr">
        <is>
          <t>2026|명절대수송|KTX-이음|하차|18-19</t>
        </is>
      </c>
      <c r="B1340" t="n">
        <v>1033</v>
      </c>
    </row>
    <row r="1341">
      <c r="A1341" t="inlineStr">
        <is>
          <t>2026|명절대수송|KTX-이음|하차|19-20</t>
        </is>
      </c>
      <c r="B1341" t="n">
        <v>193</v>
      </c>
    </row>
    <row r="1342">
      <c r="A1342" t="inlineStr">
        <is>
          <t>2026|명절대수송|KTX-이음|하차|20-21</t>
        </is>
      </c>
      <c r="B1342" t="n">
        <v>595</v>
      </c>
    </row>
    <row r="1343">
      <c r="A1343" t="inlineStr">
        <is>
          <t>2026|명절대수송|KTX-이음|하차|21-22</t>
        </is>
      </c>
      <c r="B1343" t="n">
        <v>359</v>
      </c>
    </row>
    <row r="1344">
      <c r="A1344" t="inlineStr">
        <is>
          <t>2026|명절대수송|KTX-이음|하차|22-23</t>
        </is>
      </c>
      <c r="B1344" t="n">
        <v>0</v>
      </c>
    </row>
    <row r="1345">
      <c r="A1345" t="inlineStr">
        <is>
          <t>2026|명절대수송|KTX-이음|하차|23-24</t>
        </is>
      </c>
      <c r="B1345" t="n">
        <v>777</v>
      </c>
    </row>
    <row r="1346">
      <c r="A1346" t="inlineStr">
        <is>
          <t>2026|명절대수송|무궁화|승차|00-01</t>
        </is>
      </c>
      <c r="B1346" t="n">
        <v>0</v>
      </c>
    </row>
    <row r="1347">
      <c r="A1347" t="inlineStr">
        <is>
          <t>2026|명절대수송|무궁화|승차|01-02</t>
        </is>
      </c>
      <c r="B1347" t="n">
        <v>0</v>
      </c>
    </row>
    <row r="1348">
      <c r="A1348" t="inlineStr">
        <is>
          <t>2026|명절대수송|무궁화|승차|02-03</t>
        </is>
      </c>
      <c r="B1348" t="n">
        <v>0</v>
      </c>
    </row>
    <row r="1349">
      <c r="A1349" t="inlineStr">
        <is>
          <t>2026|명절대수송|무궁화|승차|03-04</t>
        </is>
      </c>
      <c r="B1349" t="n">
        <v>0</v>
      </c>
    </row>
    <row r="1350">
      <c r="A1350" t="inlineStr">
        <is>
          <t>2026|명절대수송|무궁화|승차|04-05</t>
        </is>
      </c>
      <c r="B1350" t="n">
        <v>0</v>
      </c>
    </row>
    <row r="1351">
      <c r="A1351" t="inlineStr">
        <is>
          <t>2026|명절대수송|무궁화|승차|05-06</t>
        </is>
      </c>
      <c r="B1351" t="n">
        <v>0</v>
      </c>
    </row>
    <row r="1352">
      <c r="A1352" t="inlineStr">
        <is>
          <t>2026|명절대수송|무궁화|승차|06-07</t>
        </is>
      </c>
      <c r="B1352" t="n">
        <v>0</v>
      </c>
    </row>
    <row r="1353">
      <c r="A1353" t="inlineStr">
        <is>
          <t>2026|명절대수송|무궁화|승차|07-08</t>
        </is>
      </c>
      <c r="B1353" t="n">
        <v>65</v>
      </c>
    </row>
    <row r="1354">
      <c r="A1354" t="inlineStr">
        <is>
          <t>2026|명절대수송|무궁화|승차|08-09</t>
        </is>
      </c>
      <c r="B1354" t="n">
        <v>0</v>
      </c>
    </row>
    <row r="1355">
      <c r="A1355" t="inlineStr">
        <is>
          <t>2026|명절대수송|무궁화|승차|09-10</t>
        </is>
      </c>
      <c r="B1355" t="n">
        <v>0</v>
      </c>
    </row>
    <row r="1356">
      <c r="A1356" t="inlineStr">
        <is>
          <t>2026|명절대수송|무궁화|승차|10-11</t>
        </is>
      </c>
      <c r="B1356" t="n">
        <v>0</v>
      </c>
    </row>
    <row r="1357">
      <c r="A1357" t="inlineStr">
        <is>
          <t>2026|명절대수송|무궁화|승차|11-12</t>
        </is>
      </c>
      <c r="B1357" t="n">
        <v>0</v>
      </c>
    </row>
    <row r="1358">
      <c r="A1358" t="inlineStr">
        <is>
          <t>2026|명절대수송|무궁화|승차|12-13</t>
        </is>
      </c>
      <c r="B1358" t="n">
        <v>0</v>
      </c>
    </row>
    <row r="1359">
      <c r="A1359" t="inlineStr">
        <is>
          <t>2026|명절대수송|무궁화|승차|13-14</t>
        </is>
      </c>
      <c r="B1359" t="n">
        <v>0</v>
      </c>
    </row>
    <row r="1360">
      <c r="A1360" t="inlineStr">
        <is>
          <t>2026|명절대수송|무궁화|승차|14-15</t>
        </is>
      </c>
      <c r="B1360" t="n">
        <v>394</v>
      </c>
    </row>
    <row r="1361">
      <c r="A1361" t="inlineStr">
        <is>
          <t>2026|명절대수송|무궁화|승차|15-16</t>
        </is>
      </c>
      <c r="B1361" t="n">
        <v>0</v>
      </c>
    </row>
    <row r="1362">
      <c r="A1362" t="inlineStr">
        <is>
          <t>2026|명절대수송|무궁화|승차|16-17</t>
        </is>
      </c>
      <c r="B1362" t="n">
        <v>0</v>
      </c>
    </row>
    <row r="1363">
      <c r="A1363" t="inlineStr">
        <is>
          <t>2026|명절대수송|무궁화|승차|17-18</t>
        </is>
      </c>
      <c r="B1363" t="n">
        <v>0</v>
      </c>
    </row>
    <row r="1364">
      <c r="A1364" t="inlineStr">
        <is>
          <t>2026|명절대수송|무궁화|승차|18-19</t>
        </is>
      </c>
      <c r="B1364" t="n">
        <v>0</v>
      </c>
    </row>
    <row r="1365">
      <c r="A1365" t="inlineStr">
        <is>
          <t>2026|명절대수송|무궁화|승차|19-20</t>
        </is>
      </c>
      <c r="B1365" t="n">
        <v>121</v>
      </c>
    </row>
    <row r="1366">
      <c r="A1366" t="inlineStr">
        <is>
          <t>2026|명절대수송|무궁화|승차|20-21</t>
        </is>
      </c>
      <c r="B1366" t="n">
        <v>0</v>
      </c>
    </row>
    <row r="1367">
      <c r="A1367" t="inlineStr">
        <is>
          <t>2026|명절대수송|무궁화|승차|21-22</t>
        </is>
      </c>
      <c r="B1367" t="n">
        <v>229</v>
      </c>
    </row>
    <row r="1368">
      <c r="A1368" t="inlineStr">
        <is>
          <t>2026|명절대수송|무궁화|승차|22-23</t>
        </is>
      </c>
      <c r="B1368" t="n">
        <v>0</v>
      </c>
    </row>
    <row r="1369">
      <c r="A1369" t="inlineStr">
        <is>
          <t>2026|명절대수송|무궁화|승차|23-24</t>
        </is>
      </c>
      <c r="B1369" t="n">
        <v>0</v>
      </c>
    </row>
    <row r="1370">
      <c r="A1370" t="inlineStr">
        <is>
          <t>2026|명절대수송|무궁화|하차|00-01</t>
        </is>
      </c>
      <c r="B1370" t="n">
        <v>0</v>
      </c>
    </row>
    <row r="1371">
      <c r="A1371" t="inlineStr">
        <is>
          <t>2026|명절대수송|무궁화|하차|01-02</t>
        </is>
      </c>
      <c r="B1371" t="n">
        <v>0</v>
      </c>
    </row>
    <row r="1372">
      <c r="A1372" t="inlineStr">
        <is>
          <t>2026|명절대수송|무궁화|하차|02-03</t>
        </is>
      </c>
      <c r="B1372" t="n">
        <v>0</v>
      </c>
    </row>
    <row r="1373">
      <c r="A1373" t="inlineStr">
        <is>
          <t>2026|명절대수송|무궁화|하차|03-04</t>
        </is>
      </c>
      <c r="B1373" t="n">
        <v>0</v>
      </c>
    </row>
    <row r="1374">
      <c r="A1374" t="inlineStr">
        <is>
          <t>2026|명절대수송|무궁화|하차|04-05</t>
        </is>
      </c>
      <c r="B1374" t="n">
        <v>0</v>
      </c>
    </row>
    <row r="1375">
      <c r="A1375" t="inlineStr">
        <is>
          <t>2026|명절대수송|무궁화|하차|05-06</t>
        </is>
      </c>
      <c r="B1375" t="n">
        <v>0</v>
      </c>
    </row>
    <row r="1376">
      <c r="A1376" t="inlineStr">
        <is>
          <t>2026|명절대수송|무궁화|하차|06-07</t>
        </is>
      </c>
      <c r="B1376" t="n">
        <v>0</v>
      </c>
    </row>
    <row r="1377">
      <c r="A1377" t="inlineStr">
        <is>
          <t>2026|명절대수송|무궁화|하차|07-08</t>
        </is>
      </c>
      <c r="B1377" t="n">
        <v>154</v>
      </c>
    </row>
    <row r="1378">
      <c r="A1378" t="inlineStr">
        <is>
          <t>2026|명절대수송|무궁화|하차|08-09</t>
        </is>
      </c>
      <c r="B1378" t="n">
        <v>0</v>
      </c>
    </row>
    <row r="1379">
      <c r="A1379" t="inlineStr">
        <is>
          <t>2026|명절대수송|무궁화|하차|09-10</t>
        </is>
      </c>
      <c r="B1379" t="n">
        <v>0</v>
      </c>
    </row>
    <row r="1380">
      <c r="A1380" t="inlineStr">
        <is>
          <t>2026|명절대수송|무궁화|하차|10-11</t>
        </is>
      </c>
      <c r="B1380" t="n">
        <v>0</v>
      </c>
    </row>
    <row r="1381">
      <c r="A1381" t="inlineStr">
        <is>
          <t>2026|명절대수송|무궁화|하차|11-12</t>
        </is>
      </c>
      <c r="B1381" t="n">
        <v>0</v>
      </c>
    </row>
    <row r="1382">
      <c r="A1382" t="inlineStr">
        <is>
          <t>2026|명절대수송|무궁화|하차|12-13</t>
        </is>
      </c>
      <c r="B1382" t="n">
        <v>0</v>
      </c>
    </row>
    <row r="1383">
      <c r="A1383" t="inlineStr">
        <is>
          <t>2026|명절대수송|무궁화|하차|13-14</t>
        </is>
      </c>
      <c r="B1383" t="n">
        <v>0</v>
      </c>
    </row>
    <row r="1384">
      <c r="A1384" t="inlineStr">
        <is>
          <t>2026|명절대수송|무궁화|하차|14-15</t>
        </is>
      </c>
      <c r="B1384" t="n">
        <v>138</v>
      </c>
    </row>
    <row r="1385">
      <c r="A1385" t="inlineStr">
        <is>
          <t>2026|명절대수송|무궁화|하차|15-16</t>
        </is>
      </c>
      <c r="B1385" t="n">
        <v>0</v>
      </c>
    </row>
    <row r="1386">
      <c r="A1386" t="inlineStr">
        <is>
          <t>2026|명절대수송|무궁화|하차|16-17</t>
        </is>
      </c>
      <c r="B1386" t="n">
        <v>0</v>
      </c>
    </row>
    <row r="1387">
      <c r="A1387" t="inlineStr">
        <is>
          <t>2026|명절대수송|무궁화|하차|17-18</t>
        </is>
      </c>
      <c r="B1387" t="n">
        <v>0</v>
      </c>
    </row>
    <row r="1388">
      <c r="A1388" t="inlineStr">
        <is>
          <t>2026|명절대수송|무궁화|하차|18-19</t>
        </is>
      </c>
      <c r="B1388" t="n">
        <v>0</v>
      </c>
    </row>
    <row r="1389">
      <c r="A1389" t="inlineStr">
        <is>
          <t>2026|명절대수송|무궁화|하차|19-20</t>
        </is>
      </c>
      <c r="B1389" t="n">
        <v>308</v>
      </c>
    </row>
    <row r="1390">
      <c r="A1390" t="inlineStr">
        <is>
          <t>2026|명절대수송|무궁화|하차|20-21</t>
        </is>
      </c>
      <c r="B1390" t="n">
        <v>0</v>
      </c>
    </row>
    <row r="1391">
      <c r="A1391" t="inlineStr">
        <is>
          <t>2026|명절대수송|무궁화|하차|21-22</t>
        </is>
      </c>
      <c r="B1391" t="n">
        <v>56</v>
      </c>
    </row>
    <row r="1392">
      <c r="A1392" t="inlineStr">
        <is>
          <t>2026|명절대수송|무궁화|하차|22-23</t>
        </is>
      </c>
      <c r="B1392" t="n">
        <v>0</v>
      </c>
    </row>
    <row r="1393">
      <c r="A1393" t="inlineStr">
        <is>
          <t>2026|명절대수송|무궁화|하차|23-24</t>
        </is>
      </c>
      <c r="B1393" t="n">
        <v>0</v>
      </c>
    </row>
    <row r="1394">
      <c r="A1394" t="inlineStr">
        <is>
          <t>2026|명절대수송|새마을|승차|00-01</t>
        </is>
      </c>
      <c r="B1394" t="n">
        <v>0</v>
      </c>
    </row>
    <row r="1395">
      <c r="A1395" t="inlineStr">
        <is>
          <t>2026|명절대수송|새마을|승차|01-02</t>
        </is>
      </c>
      <c r="B1395" t="n">
        <v>0</v>
      </c>
    </row>
    <row r="1396">
      <c r="A1396" t="inlineStr">
        <is>
          <t>2026|명절대수송|새마을|승차|02-03</t>
        </is>
      </c>
      <c r="B1396" t="n">
        <v>0</v>
      </c>
    </row>
    <row r="1397">
      <c r="A1397" t="inlineStr">
        <is>
          <t>2026|명절대수송|새마을|승차|03-04</t>
        </is>
      </c>
      <c r="B1397" t="n">
        <v>0</v>
      </c>
    </row>
    <row r="1398">
      <c r="A1398" t="inlineStr">
        <is>
          <t>2026|명절대수송|새마을|승차|04-05</t>
        </is>
      </c>
      <c r="B1398" t="n">
        <v>0</v>
      </c>
    </row>
    <row r="1399">
      <c r="A1399" t="inlineStr">
        <is>
          <t>2026|명절대수송|새마을|승차|05-06</t>
        </is>
      </c>
      <c r="B1399" t="n">
        <v>0</v>
      </c>
    </row>
    <row r="1400">
      <c r="A1400" t="inlineStr">
        <is>
          <t>2026|명절대수송|새마을|승차|06-07</t>
        </is>
      </c>
      <c r="B1400" t="n">
        <v>0</v>
      </c>
    </row>
    <row r="1401">
      <c r="A1401" t="inlineStr">
        <is>
          <t>2026|명절대수송|새마을|승차|07-08</t>
        </is>
      </c>
      <c r="B1401" t="n">
        <v>273</v>
      </c>
    </row>
    <row r="1402">
      <c r="A1402" t="inlineStr">
        <is>
          <t>2026|명절대수송|새마을|승차|08-09</t>
        </is>
      </c>
      <c r="B1402" t="n">
        <v>0</v>
      </c>
    </row>
    <row r="1403">
      <c r="A1403" t="inlineStr">
        <is>
          <t>2026|명절대수송|새마을|승차|09-10</t>
        </is>
      </c>
      <c r="B1403" t="n">
        <v>233</v>
      </c>
    </row>
    <row r="1404">
      <c r="A1404" t="inlineStr">
        <is>
          <t>2026|명절대수송|새마을|승차|10-11</t>
        </is>
      </c>
      <c r="B1404" t="n">
        <v>391</v>
      </c>
    </row>
    <row r="1405">
      <c r="A1405" t="inlineStr">
        <is>
          <t>2026|명절대수송|새마을|승차|11-12</t>
        </is>
      </c>
      <c r="B1405" t="n">
        <v>0</v>
      </c>
    </row>
    <row r="1406">
      <c r="A1406" t="inlineStr">
        <is>
          <t>2026|명절대수송|새마을|승차|12-13</t>
        </is>
      </c>
      <c r="B1406" t="n">
        <v>0</v>
      </c>
    </row>
    <row r="1407">
      <c r="A1407" t="inlineStr">
        <is>
          <t>2026|명절대수송|새마을|승차|13-14</t>
        </is>
      </c>
      <c r="B1407" t="n">
        <v>0</v>
      </c>
    </row>
    <row r="1408">
      <c r="A1408" t="inlineStr">
        <is>
          <t>2026|명절대수송|새마을|승차|14-15</t>
        </is>
      </c>
      <c r="B1408" t="n">
        <v>0</v>
      </c>
    </row>
    <row r="1409">
      <c r="A1409" t="inlineStr">
        <is>
          <t>2026|명절대수송|새마을|승차|15-16</t>
        </is>
      </c>
      <c r="B1409" t="n">
        <v>651</v>
      </c>
    </row>
    <row r="1410">
      <c r="A1410" t="inlineStr">
        <is>
          <t>2026|명절대수송|새마을|승차|16-17</t>
        </is>
      </c>
      <c r="B1410" t="n">
        <v>0</v>
      </c>
    </row>
    <row r="1411">
      <c r="A1411" t="inlineStr">
        <is>
          <t>2026|명절대수송|새마을|승차|17-18</t>
        </is>
      </c>
      <c r="B1411" t="n">
        <v>179</v>
      </c>
    </row>
    <row r="1412">
      <c r="A1412" t="inlineStr">
        <is>
          <t>2026|명절대수송|새마을|승차|18-19</t>
        </is>
      </c>
      <c r="B1412" t="n">
        <v>317</v>
      </c>
    </row>
    <row r="1413">
      <c r="A1413" t="inlineStr">
        <is>
          <t>2026|명절대수송|새마을|승차|19-20</t>
        </is>
      </c>
      <c r="B1413" t="n">
        <v>0</v>
      </c>
    </row>
    <row r="1414">
      <c r="A1414" t="inlineStr">
        <is>
          <t>2026|명절대수송|새마을|승차|20-21</t>
        </is>
      </c>
      <c r="B1414" t="n">
        <v>0</v>
      </c>
    </row>
    <row r="1415">
      <c r="A1415" t="inlineStr">
        <is>
          <t>2026|명절대수송|새마을|승차|21-22</t>
        </is>
      </c>
      <c r="B1415" t="n">
        <v>0</v>
      </c>
    </row>
    <row r="1416">
      <c r="A1416" t="inlineStr">
        <is>
          <t>2026|명절대수송|새마을|승차|22-23</t>
        </is>
      </c>
      <c r="B1416" t="n">
        <v>0</v>
      </c>
    </row>
    <row r="1417">
      <c r="A1417" t="inlineStr">
        <is>
          <t>2026|명절대수송|새마을|승차|23-24</t>
        </is>
      </c>
      <c r="B1417" t="n">
        <v>0</v>
      </c>
    </row>
    <row r="1418">
      <c r="A1418" t="inlineStr">
        <is>
          <t>2026|명절대수송|새마을|하차|00-01</t>
        </is>
      </c>
      <c r="B1418" t="n">
        <v>0</v>
      </c>
    </row>
    <row r="1419">
      <c r="A1419" t="inlineStr">
        <is>
          <t>2026|명절대수송|새마을|하차|01-02</t>
        </is>
      </c>
      <c r="B1419" t="n">
        <v>0</v>
      </c>
    </row>
    <row r="1420">
      <c r="A1420" t="inlineStr">
        <is>
          <t>2026|명절대수송|새마을|하차|02-03</t>
        </is>
      </c>
      <c r="B1420" t="n">
        <v>0</v>
      </c>
    </row>
    <row r="1421">
      <c r="A1421" t="inlineStr">
        <is>
          <t>2026|명절대수송|새마을|하차|03-04</t>
        </is>
      </c>
      <c r="B1421" t="n">
        <v>0</v>
      </c>
    </row>
    <row r="1422">
      <c r="A1422" t="inlineStr">
        <is>
          <t>2026|명절대수송|새마을|하차|04-05</t>
        </is>
      </c>
      <c r="B1422" t="n">
        <v>0</v>
      </c>
    </row>
    <row r="1423">
      <c r="A1423" t="inlineStr">
        <is>
          <t>2026|명절대수송|새마을|하차|05-06</t>
        </is>
      </c>
      <c r="B1423" t="n">
        <v>0</v>
      </c>
    </row>
    <row r="1424">
      <c r="A1424" t="inlineStr">
        <is>
          <t>2026|명절대수송|새마을|하차|06-07</t>
        </is>
      </c>
      <c r="B1424" t="n">
        <v>0</v>
      </c>
    </row>
    <row r="1425">
      <c r="A1425" t="inlineStr">
        <is>
          <t>2026|명절대수송|새마을|하차|07-08</t>
        </is>
      </c>
      <c r="B1425" t="n">
        <v>0</v>
      </c>
    </row>
    <row r="1426">
      <c r="A1426" t="inlineStr">
        <is>
          <t>2026|명절대수송|새마을|하차|08-09</t>
        </is>
      </c>
      <c r="B1426" t="n">
        <v>0</v>
      </c>
    </row>
    <row r="1427">
      <c r="A1427" t="inlineStr">
        <is>
          <t>2026|명절대수송|새마을|하차|09-10</t>
        </is>
      </c>
      <c r="B1427" t="n">
        <v>333</v>
      </c>
    </row>
    <row r="1428">
      <c r="A1428" t="inlineStr">
        <is>
          <t>2026|명절대수송|새마을|하차|10-11</t>
        </is>
      </c>
      <c r="B1428" t="n">
        <v>189</v>
      </c>
    </row>
    <row r="1429">
      <c r="A1429" t="inlineStr">
        <is>
          <t>2026|명절대수송|새마을|하차|11-12</t>
        </is>
      </c>
      <c r="B1429" t="n">
        <v>0</v>
      </c>
    </row>
    <row r="1430">
      <c r="A1430" t="inlineStr">
        <is>
          <t>2026|명절대수송|새마을|하차|12-13</t>
        </is>
      </c>
      <c r="B1430" t="n">
        <v>0</v>
      </c>
    </row>
    <row r="1431">
      <c r="A1431" t="inlineStr">
        <is>
          <t>2026|명절대수송|새마을|하차|13-14</t>
        </is>
      </c>
      <c r="B1431" t="n">
        <v>0</v>
      </c>
    </row>
    <row r="1432">
      <c r="A1432" t="inlineStr">
        <is>
          <t>2026|명절대수송|새마을|하차|14-15</t>
        </is>
      </c>
      <c r="B1432" t="n">
        <v>600</v>
      </c>
    </row>
    <row r="1433">
      <c r="A1433" t="inlineStr">
        <is>
          <t>2026|명절대수송|새마을|하차|15-16</t>
        </is>
      </c>
      <c r="B1433" t="n">
        <v>0</v>
      </c>
    </row>
    <row r="1434">
      <c r="A1434" t="inlineStr">
        <is>
          <t>2026|명절대수송|새마을|하차|16-17</t>
        </is>
      </c>
      <c r="B1434" t="n">
        <v>0</v>
      </c>
    </row>
    <row r="1435">
      <c r="A1435" t="inlineStr">
        <is>
          <t>2026|명절대수송|새마을|하차|17-18</t>
        </is>
      </c>
      <c r="B1435" t="n">
        <v>334</v>
      </c>
    </row>
    <row r="1436">
      <c r="A1436" t="inlineStr">
        <is>
          <t>2026|명절대수송|새마을|하차|18-19</t>
        </is>
      </c>
      <c r="B1436" t="n">
        <v>191</v>
      </c>
    </row>
    <row r="1437">
      <c r="A1437" t="inlineStr">
        <is>
          <t>2026|명절대수송|새마을|하차|19-20</t>
        </is>
      </c>
      <c r="B1437" t="n">
        <v>0</v>
      </c>
    </row>
    <row r="1438">
      <c r="A1438" t="inlineStr">
        <is>
          <t>2026|명절대수송|새마을|하차|20-21</t>
        </is>
      </c>
      <c r="B1438" t="n">
        <v>0</v>
      </c>
    </row>
    <row r="1439">
      <c r="A1439" t="inlineStr">
        <is>
          <t>2026|명절대수송|새마을|하차|21-22</t>
        </is>
      </c>
      <c r="B1439" t="n">
        <v>533</v>
      </c>
    </row>
    <row r="1440">
      <c r="A1440" t="inlineStr">
        <is>
          <t>2026|명절대수송|새마을|하차|22-23</t>
        </is>
      </c>
      <c r="B1440" t="n">
        <v>0</v>
      </c>
    </row>
    <row r="1441">
      <c r="A1441" t="inlineStr">
        <is>
          <t>2026|명절대수송|새마을|하차|23-24</t>
        </is>
      </c>
      <c r="B1441" t="n">
        <v>0</v>
      </c>
    </row>
    <row r="1442">
      <c r="A1442" t="inlineStr">
        <is>
          <t>2026|주말|KTX-이음|승차|00-01</t>
        </is>
      </c>
      <c r="B1442" t="n">
        <v>0</v>
      </c>
    </row>
    <row r="1443">
      <c r="A1443" t="inlineStr">
        <is>
          <t>2026|주말|KTX-이음|승차|01-02</t>
        </is>
      </c>
      <c r="B1443" t="n">
        <v>0</v>
      </c>
    </row>
    <row r="1444">
      <c r="A1444" t="inlineStr">
        <is>
          <t>2026|주말|KTX-이음|승차|02-03</t>
        </is>
      </c>
      <c r="B1444" t="n">
        <v>0</v>
      </c>
    </row>
    <row r="1445">
      <c r="A1445" t="inlineStr">
        <is>
          <t>2026|주말|KTX-이음|승차|03-04</t>
        </is>
      </c>
      <c r="B1445" t="n">
        <v>0</v>
      </c>
    </row>
    <row r="1446">
      <c r="A1446" t="inlineStr">
        <is>
          <t>2026|주말|KTX-이음|승차|04-05</t>
        </is>
      </c>
      <c r="B1446" t="n">
        <v>0</v>
      </c>
    </row>
    <row r="1447">
      <c r="A1447" t="inlineStr">
        <is>
          <t>2026|주말|KTX-이음|승차|05-06</t>
        </is>
      </c>
      <c r="B1447" t="n">
        <v>0</v>
      </c>
    </row>
    <row r="1448">
      <c r="A1448" t="inlineStr">
        <is>
          <t>2026|주말|KTX-이음|승차|06-07</t>
        </is>
      </c>
      <c r="B1448" t="n">
        <v>5297</v>
      </c>
    </row>
    <row r="1449">
      <c r="A1449" t="inlineStr">
        <is>
          <t>2026|주말|KTX-이음|승차|07-08</t>
        </is>
      </c>
      <c r="B1449" t="n">
        <v>8989</v>
      </c>
    </row>
    <row r="1450">
      <c r="A1450" t="inlineStr">
        <is>
          <t>2026|주말|KTX-이음|승차|08-09</t>
        </is>
      </c>
      <c r="B1450" t="n">
        <v>3846</v>
      </c>
    </row>
    <row r="1451">
      <c r="A1451" t="inlineStr">
        <is>
          <t>2026|주말|KTX-이음|승차|09-10</t>
        </is>
      </c>
      <c r="B1451" t="n">
        <v>0</v>
      </c>
    </row>
    <row r="1452">
      <c r="A1452" t="inlineStr">
        <is>
          <t>2026|주말|KTX-이음|승차|10-11</t>
        </is>
      </c>
      <c r="B1452" t="n">
        <v>8709</v>
      </c>
    </row>
    <row r="1453">
      <c r="A1453" t="inlineStr">
        <is>
          <t>2026|주말|KTX-이음|승차|11-12</t>
        </is>
      </c>
      <c r="B1453" t="n">
        <v>4638</v>
      </c>
    </row>
    <row r="1454">
      <c r="A1454" t="inlineStr">
        <is>
          <t>2026|주말|KTX-이음|승차|12-13</t>
        </is>
      </c>
      <c r="B1454" t="n">
        <v>7289</v>
      </c>
    </row>
    <row r="1455">
      <c r="A1455" t="inlineStr">
        <is>
          <t>2026|주말|KTX-이음|승차|13-14</t>
        </is>
      </c>
      <c r="B1455" t="n">
        <v>4325</v>
      </c>
    </row>
    <row r="1456">
      <c r="A1456" t="inlineStr">
        <is>
          <t>2026|주말|KTX-이음|승차|14-15</t>
        </is>
      </c>
      <c r="B1456" t="n">
        <v>6295</v>
      </c>
    </row>
    <row r="1457">
      <c r="A1457" t="inlineStr">
        <is>
          <t>2026|주말|KTX-이음|승차|15-16</t>
        </is>
      </c>
      <c r="B1457" t="n">
        <v>13638</v>
      </c>
    </row>
    <row r="1458">
      <c r="A1458" t="inlineStr">
        <is>
          <t>2026|주말|KTX-이음|승차|16-17</t>
        </is>
      </c>
      <c r="B1458" t="n">
        <v>10803</v>
      </c>
    </row>
    <row r="1459">
      <c r="A1459" t="inlineStr">
        <is>
          <t>2026|주말|KTX-이음|승차|17-18</t>
        </is>
      </c>
      <c r="B1459" t="n">
        <v>0</v>
      </c>
    </row>
    <row r="1460">
      <c r="A1460" t="inlineStr">
        <is>
          <t>2026|주말|KTX-이음|승차|18-19</t>
        </is>
      </c>
      <c r="B1460" t="n">
        <v>10035</v>
      </c>
    </row>
    <row r="1461">
      <c r="A1461" t="inlineStr">
        <is>
          <t>2026|주말|KTX-이음|승차|19-20</t>
        </is>
      </c>
      <c r="B1461" t="n">
        <v>5673</v>
      </c>
    </row>
    <row r="1462">
      <c r="A1462" t="inlineStr">
        <is>
          <t>2026|주말|KTX-이음|승차|20-21</t>
        </is>
      </c>
      <c r="B1462" t="n">
        <v>2625</v>
      </c>
    </row>
    <row r="1463">
      <c r="A1463" t="inlineStr">
        <is>
          <t>2026|주말|KTX-이음|승차|21-22</t>
        </is>
      </c>
      <c r="B1463" t="n">
        <v>4662</v>
      </c>
    </row>
    <row r="1464">
      <c r="A1464" t="inlineStr">
        <is>
          <t>2026|주말|KTX-이음|승차|22-23</t>
        </is>
      </c>
      <c r="B1464" t="n">
        <v>0</v>
      </c>
    </row>
    <row r="1465">
      <c r="A1465" t="inlineStr">
        <is>
          <t>2026|주말|KTX-이음|승차|23-24</t>
        </is>
      </c>
      <c r="B1465" t="n">
        <v>0</v>
      </c>
    </row>
    <row r="1466">
      <c r="A1466" t="inlineStr">
        <is>
          <t>2026|주말|KTX-이음|하차|00-01</t>
        </is>
      </c>
      <c r="B1466" t="n">
        <v>0</v>
      </c>
    </row>
    <row r="1467">
      <c r="A1467" t="inlineStr">
        <is>
          <t>2026|주말|KTX-이음|하차|01-02</t>
        </is>
      </c>
      <c r="B1467" t="n">
        <v>0</v>
      </c>
    </row>
    <row r="1468">
      <c r="A1468" t="inlineStr">
        <is>
          <t>2026|주말|KTX-이음|하차|02-03</t>
        </is>
      </c>
      <c r="B1468" t="n">
        <v>0</v>
      </c>
    </row>
    <row r="1469">
      <c r="A1469" t="inlineStr">
        <is>
          <t>2026|주말|KTX-이음|하차|03-04</t>
        </is>
      </c>
      <c r="B1469" t="n">
        <v>0</v>
      </c>
    </row>
    <row r="1470">
      <c r="A1470" t="inlineStr">
        <is>
          <t>2026|주말|KTX-이음|하차|04-05</t>
        </is>
      </c>
      <c r="B1470" t="n">
        <v>0</v>
      </c>
    </row>
    <row r="1471">
      <c r="A1471" t="inlineStr">
        <is>
          <t>2026|주말|KTX-이음|하차|05-06</t>
        </is>
      </c>
      <c r="B1471" t="n">
        <v>0</v>
      </c>
    </row>
    <row r="1472">
      <c r="A1472" t="inlineStr">
        <is>
          <t>2026|주말|KTX-이음|하차|06-07</t>
        </is>
      </c>
      <c r="B1472" t="n">
        <v>0</v>
      </c>
    </row>
    <row r="1473">
      <c r="A1473" t="inlineStr">
        <is>
          <t>2026|주말|KTX-이음|하차|07-08</t>
        </is>
      </c>
      <c r="B1473" t="n">
        <v>2921</v>
      </c>
    </row>
    <row r="1474">
      <c r="A1474" t="inlineStr">
        <is>
          <t>2026|주말|KTX-이음|하차|08-09</t>
        </is>
      </c>
      <c r="B1474" t="n">
        <v>3282</v>
      </c>
    </row>
    <row r="1475">
      <c r="A1475" t="inlineStr">
        <is>
          <t>2026|주말|KTX-이음|하차|09-10</t>
        </is>
      </c>
      <c r="B1475" t="n">
        <v>0</v>
      </c>
    </row>
    <row r="1476">
      <c r="A1476" t="inlineStr">
        <is>
          <t>2026|주말|KTX-이음|하차|10-11</t>
        </is>
      </c>
      <c r="B1476" t="n">
        <v>4781</v>
      </c>
    </row>
    <row r="1477">
      <c r="A1477" t="inlineStr">
        <is>
          <t>2026|주말|KTX-이음|하차|11-12</t>
        </is>
      </c>
      <c r="B1477" t="n">
        <v>9270</v>
      </c>
    </row>
    <row r="1478">
      <c r="A1478" t="inlineStr">
        <is>
          <t>2026|주말|KTX-이음|하차|12-13</t>
        </is>
      </c>
      <c r="B1478" t="n">
        <v>4272</v>
      </c>
    </row>
    <row r="1479">
      <c r="A1479" t="inlineStr">
        <is>
          <t>2026|주말|KTX-이음|하차|13-14</t>
        </is>
      </c>
      <c r="B1479" t="n">
        <v>5894</v>
      </c>
    </row>
    <row r="1480">
      <c r="A1480" t="inlineStr">
        <is>
          <t>2026|주말|KTX-이음|하차|14-15</t>
        </is>
      </c>
      <c r="B1480" t="n">
        <v>2694</v>
      </c>
    </row>
    <row r="1481">
      <c r="A1481" t="inlineStr">
        <is>
          <t>2026|주말|KTX-이음|하차|15-16</t>
        </is>
      </c>
      <c r="B1481" t="n">
        <v>15957</v>
      </c>
    </row>
    <row r="1482">
      <c r="A1482" t="inlineStr">
        <is>
          <t>2026|주말|KTX-이음|하차|16-17</t>
        </is>
      </c>
      <c r="B1482" t="n">
        <v>10304</v>
      </c>
    </row>
    <row r="1483">
      <c r="A1483" t="inlineStr">
        <is>
          <t>2026|주말|KTX-이음|하차|17-18</t>
        </is>
      </c>
      <c r="B1483" t="n">
        <v>0</v>
      </c>
    </row>
    <row r="1484">
      <c r="A1484" t="inlineStr">
        <is>
          <t>2026|주말|KTX-이음|하차|18-19</t>
        </is>
      </c>
      <c r="B1484" t="n">
        <v>11970</v>
      </c>
    </row>
    <row r="1485">
      <c r="A1485" t="inlineStr">
        <is>
          <t>2026|주말|KTX-이음|하차|19-20</t>
        </is>
      </c>
      <c r="B1485" t="n">
        <v>3950</v>
      </c>
    </row>
    <row r="1486">
      <c r="A1486" t="inlineStr">
        <is>
          <t>2026|주말|KTX-이음|하차|20-21</t>
        </is>
      </c>
      <c r="B1486" t="n">
        <v>6794</v>
      </c>
    </row>
    <row r="1487">
      <c r="A1487" t="inlineStr">
        <is>
          <t>2026|주말|KTX-이음|하차|21-22</t>
        </is>
      </c>
      <c r="B1487" t="n">
        <v>5168</v>
      </c>
    </row>
    <row r="1488">
      <c r="A1488" t="inlineStr">
        <is>
          <t>2026|주말|KTX-이음|하차|22-23</t>
        </is>
      </c>
      <c r="B1488" t="n">
        <v>0</v>
      </c>
    </row>
    <row r="1489">
      <c r="A1489" t="inlineStr">
        <is>
          <t>2026|주말|KTX-이음|하차|23-24</t>
        </is>
      </c>
      <c r="B1489" t="n">
        <v>9048</v>
      </c>
    </row>
    <row r="1490">
      <c r="A1490" t="inlineStr">
        <is>
          <t>2026|주말|무궁화|승차|00-01</t>
        </is>
      </c>
      <c r="B1490" t="n">
        <v>0</v>
      </c>
    </row>
    <row r="1491">
      <c r="A1491" t="inlineStr">
        <is>
          <t>2026|주말|무궁화|승차|01-02</t>
        </is>
      </c>
      <c r="B1491" t="n">
        <v>0</v>
      </c>
    </row>
    <row r="1492">
      <c r="A1492" t="inlineStr">
        <is>
          <t>2026|주말|무궁화|승차|02-03</t>
        </is>
      </c>
      <c r="B1492" t="n">
        <v>0</v>
      </c>
    </row>
    <row r="1493">
      <c r="A1493" t="inlineStr">
        <is>
          <t>2026|주말|무궁화|승차|03-04</t>
        </is>
      </c>
      <c r="B1493" t="n">
        <v>0</v>
      </c>
    </row>
    <row r="1494">
      <c r="A1494" t="inlineStr">
        <is>
          <t>2026|주말|무궁화|승차|04-05</t>
        </is>
      </c>
      <c r="B1494" t="n">
        <v>0</v>
      </c>
    </row>
    <row r="1495">
      <c r="A1495" t="inlineStr">
        <is>
          <t>2026|주말|무궁화|승차|05-06</t>
        </is>
      </c>
      <c r="B1495" t="n">
        <v>0</v>
      </c>
    </row>
    <row r="1496">
      <c r="A1496" t="inlineStr">
        <is>
          <t>2026|주말|무궁화|승차|06-07</t>
        </is>
      </c>
      <c r="B1496" t="n">
        <v>0</v>
      </c>
    </row>
    <row r="1497">
      <c r="A1497" t="inlineStr">
        <is>
          <t>2026|주말|무궁화|승차|07-08</t>
        </is>
      </c>
      <c r="B1497" t="n">
        <v>826</v>
      </c>
    </row>
    <row r="1498">
      <c r="A1498" t="inlineStr">
        <is>
          <t>2026|주말|무궁화|승차|08-09</t>
        </is>
      </c>
      <c r="B1498" t="n">
        <v>0</v>
      </c>
    </row>
    <row r="1499">
      <c r="A1499" t="inlineStr">
        <is>
          <t>2026|주말|무궁화|승차|09-10</t>
        </is>
      </c>
      <c r="B1499" t="n">
        <v>0</v>
      </c>
    </row>
    <row r="1500">
      <c r="A1500" t="inlineStr">
        <is>
          <t>2026|주말|무궁화|승차|10-11</t>
        </is>
      </c>
      <c r="B1500" t="n">
        <v>0</v>
      </c>
    </row>
    <row r="1501">
      <c r="A1501" t="inlineStr">
        <is>
          <t>2026|주말|무궁화|승차|11-12</t>
        </is>
      </c>
      <c r="B1501" t="n">
        <v>0</v>
      </c>
    </row>
    <row r="1502">
      <c r="A1502" t="inlineStr">
        <is>
          <t>2026|주말|무궁화|승차|12-13</t>
        </is>
      </c>
      <c r="B1502" t="n">
        <v>0</v>
      </c>
    </row>
    <row r="1503">
      <c r="A1503" t="inlineStr">
        <is>
          <t>2026|주말|무궁화|승차|13-14</t>
        </is>
      </c>
      <c r="B1503" t="n">
        <v>0</v>
      </c>
    </row>
    <row r="1504">
      <c r="A1504" t="inlineStr">
        <is>
          <t>2026|주말|무궁화|승차|14-15</t>
        </is>
      </c>
      <c r="B1504" t="n">
        <v>3763</v>
      </c>
    </row>
    <row r="1505">
      <c r="A1505" t="inlineStr">
        <is>
          <t>2026|주말|무궁화|승차|15-16</t>
        </is>
      </c>
      <c r="B1505" t="n">
        <v>0</v>
      </c>
    </row>
    <row r="1506">
      <c r="A1506" t="inlineStr">
        <is>
          <t>2026|주말|무궁화|승차|16-17</t>
        </is>
      </c>
      <c r="B1506" t="n">
        <v>0</v>
      </c>
    </row>
    <row r="1507">
      <c r="A1507" t="inlineStr">
        <is>
          <t>2026|주말|무궁화|승차|17-18</t>
        </is>
      </c>
      <c r="B1507" t="n">
        <v>0</v>
      </c>
    </row>
    <row r="1508">
      <c r="A1508" t="inlineStr">
        <is>
          <t>2026|주말|무궁화|승차|18-19</t>
        </is>
      </c>
      <c r="B1508" t="n">
        <v>261</v>
      </c>
    </row>
    <row r="1509">
      <c r="A1509" t="inlineStr">
        <is>
          <t>2026|주말|무궁화|승차|19-20</t>
        </is>
      </c>
      <c r="B1509" t="n">
        <v>1437</v>
      </c>
    </row>
    <row r="1510">
      <c r="A1510" t="inlineStr">
        <is>
          <t>2026|주말|무궁화|승차|20-21</t>
        </is>
      </c>
      <c r="B1510" t="n">
        <v>0</v>
      </c>
    </row>
    <row r="1511">
      <c r="A1511" t="inlineStr">
        <is>
          <t>2026|주말|무궁화|승차|21-22</t>
        </is>
      </c>
      <c r="B1511" t="n">
        <v>2448</v>
      </c>
    </row>
    <row r="1512">
      <c r="A1512" t="inlineStr">
        <is>
          <t>2026|주말|무궁화|승차|22-23</t>
        </is>
      </c>
      <c r="B1512" t="n">
        <v>0</v>
      </c>
    </row>
    <row r="1513">
      <c r="A1513" t="inlineStr">
        <is>
          <t>2026|주말|무궁화|승차|23-24</t>
        </is>
      </c>
      <c r="B1513" t="n">
        <v>0</v>
      </c>
    </row>
    <row r="1514">
      <c r="A1514" t="inlineStr">
        <is>
          <t>2026|주말|무궁화|하차|00-01</t>
        </is>
      </c>
      <c r="B1514" t="n">
        <v>0</v>
      </c>
    </row>
    <row r="1515">
      <c r="A1515" t="inlineStr">
        <is>
          <t>2026|주말|무궁화|하차|01-02</t>
        </is>
      </c>
      <c r="B1515" t="n">
        <v>0</v>
      </c>
    </row>
    <row r="1516">
      <c r="A1516" t="inlineStr">
        <is>
          <t>2026|주말|무궁화|하차|02-03</t>
        </is>
      </c>
      <c r="B1516" t="n">
        <v>0</v>
      </c>
    </row>
    <row r="1517">
      <c r="A1517" t="inlineStr">
        <is>
          <t>2026|주말|무궁화|하차|03-04</t>
        </is>
      </c>
      <c r="B1517" t="n">
        <v>0</v>
      </c>
    </row>
    <row r="1518">
      <c r="A1518" t="inlineStr">
        <is>
          <t>2026|주말|무궁화|하차|04-05</t>
        </is>
      </c>
      <c r="B1518" t="n">
        <v>0</v>
      </c>
    </row>
    <row r="1519">
      <c r="A1519" t="inlineStr">
        <is>
          <t>2026|주말|무궁화|하차|05-06</t>
        </is>
      </c>
      <c r="B1519" t="n">
        <v>0</v>
      </c>
    </row>
    <row r="1520">
      <c r="A1520" t="inlineStr">
        <is>
          <t>2026|주말|무궁화|하차|06-07</t>
        </is>
      </c>
      <c r="B1520" t="n">
        <v>0</v>
      </c>
    </row>
    <row r="1521">
      <c r="A1521" t="inlineStr">
        <is>
          <t>2026|주말|무궁화|하차|07-08</t>
        </is>
      </c>
      <c r="B1521" t="n">
        <v>1201</v>
      </c>
    </row>
    <row r="1522">
      <c r="A1522" t="inlineStr">
        <is>
          <t>2026|주말|무궁화|하차|08-09</t>
        </is>
      </c>
      <c r="B1522" t="n">
        <v>0</v>
      </c>
    </row>
    <row r="1523">
      <c r="A1523" t="inlineStr">
        <is>
          <t>2026|주말|무궁화|하차|09-10</t>
        </is>
      </c>
      <c r="B1523" t="n">
        <v>0</v>
      </c>
    </row>
    <row r="1524">
      <c r="A1524" t="inlineStr">
        <is>
          <t>2026|주말|무궁화|하차|10-11</t>
        </is>
      </c>
      <c r="B1524" t="n">
        <v>261</v>
      </c>
    </row>
    <row r="1525">
      <c r="A1525" t="inlineStr">
        <is>
          <t>2026|주말|무궁화|하차|11-12</t>
        </is>
      </c>
      <c r="B1525" t="n">
        <v>0</v>
      </c>
    </row>
    <row r="1526">
      <c r="A1526" t="inlineStr">
        <is>
          <t>2026|주말|무궁화|하차|12-13</t>
        </is>
      </c>
      <c r="B1526" t="n">
        <v>0</v>
      </c>
    </row>
    <row r="1527">
      <c r="A1527" t="inlineStr">
        <is>
          <t>2026|주말|무궁화|하차|13-14</t>
        </is>
      </c>
      <c r="B1527" t="n">
        <v>0</v>
      </c>
    </row>
    <row r="1528">
      <c r="A1528" t="inlineStr">
        <is>
          <t>2026|주말|무궁화|하차|14-15</t>
        </is>
      </c>
      <c r="B1528" t="n">
        <v>1610</v>
      </c>
    </row>
    <row r="1529">
      <c r="A1529" t="inlineStr">
        <is>
          <t>2026|주말|무궁화|하차|15-16</t>
        </is>
      </c>
      <c r="B1529" t="n">
        <v>0</v>
      </c>
    </row>
    <row r="1530">
      <c r="A1530" t="inlineStr">
        <is>
          <t>2026|주말|무궁화|하차|16-17</t>
        </is>
      </c>
      <c r="B1530" t="n">
        <v>0</v>
      </c>
    </row>
    <row r="1531">
      <c r="A1531" t="inlineStr">
        <is>
          <t>2026|주말|무궁화|하차|17-18</t>
        </is>
      </c>
      <c r="B1531" t="n">
        <v>0</v>
      </c>
    </row>
    <row r="1532">
      <c r="A1532" t="inlineStr">
        <is>
          <t>2026|주말|무궁화|하차|18-19</t>
        </is>
      </c>
      <c r="B1532" t="n">
        <v>0</v>
      </c>
    </row>
    <row r="1533">
      <c r="A1533" t="inlineStr">
        <is>
          <t>2026|주말|무궁화|하차|19-20</t>
        </is>
      </c>
      <c r="B1533" t="n">
        <v>3012</v>
      </c>
    </row>
    <row r="1534">
      <c r="A1534" t="inlineStr">
        <is>
          <t>2026|주말|무궁화|하차|20-21</t>
        </is>
      </c>
      <c r="B1534" t="n">
        <v>0</v>
      </c>
    </row>
    <row r="1535">
      <c r="A1535" t="inlineStr">
        <is>
          <t>2026|주말|무궁화|하차|21-22</t>
        </is>
      </c>
      <c r="B1535" t="n">
        <v>1032</v>
      </c>
    </row>
    <row r="1536">
      <c r="A1536" t="inlineStr">
        <is>
          <t>2026|주말|무궁화|하차|22-23</t>
        </is>
      </c>
      <c r="B1536" t="n">
        <v>0</v>
      </c>
    </row>
    <row r="1537">
      <c r="A1537" t="inlineStr">
        <is>
          <t>2026|주말|무궁화|하차|23-24</t>
        </is>
      </c>
      <c r="B1537" t="n">
        <v>0</v>
      </c>
    </row>
    <row r="1538">
      <c r="A1538" t="inlineStr">
        <is>
          <t>2026|주말|새마을|승차|00-01</t>
        </is>
      </c>
      <c r="B1538" t="n">
        <v>0</v>
      </c>
    </row>
    <row r="1539">
      <c r="A1539" t="inlineStr">
        <is>
          <t>2026|주말|새마을|승차|01-02</t>
        </is>
      </c>
      <c r="B1539" t="n">
        <v>0</v>
      </c>
    </row>
    <row r="1540">
      <c r="A1540" t="inlineStr">
        <is>
          <t>2026|주말|새마을|승차|02-03</t>
        </is>
      </c>
      <c r="B1540" t="n">
        <v>0</v>
      </c>
    </row>
    <row r="1541">
      <c r="A1541" t="inlineStr">
        <is>
          <t>2026|주말|새마을|승차|03-04</t>
        </is>
      </c>
      <c r="B1541" t="n">
        <v>0</v>
      </c>
    </row>
    <row r="1542">
      <c r="A1542" t="inlineStr">
        <is>
          <t>2026|주말|새마을|승차|04-05</t>
        </is>
      </c>
      <c r="B1542" t="n">
        <v>0</v>
      </c>
    </row>
    <row r="1543">
      <c r="A1543" t="inlineStr">
        <is>
          <t>2026|주말|새마을|승차|05-06</t>
        </is>
      </c>
      <c r="B1543" t="n">
        <v>0</v>
      </c>
    </row>
    <row r="1544">
      <c r="A1544" t="inlineStr">
        <is>
          <t>2026|주말|새마을|승차|06-07</t>
        </is>
      </c>
      <c r="B1544" t="n">
        <v>0</v>
      </c>
    </row>
    <row r="1545">
      <c r="A1545" t="inlineStr">
        <is>
          <t>2026|주말|새마을|승차|07-08</t>
        </is>
      </c>
      <c r="B1545" t="n">
        <v>2420</v>
      </c>
    </row>
    <row r="1546">
      <c r="A1546" t="inlineStr">
        <is>
          <t>2026|주말|새마을|승차|08-09</t>
        </is>
      </c>
      <c r="B1546" t="n">
        <v>0</v>
      </c>
    </row>
    <row r="1547">
      <c r="A1547" t="inlineStr">
        <is>
          <t>2026|주말|새마을|승차|09-10</t>
        </is>
      </c>
      <c r="B1547" t="n">
        <v>2752</v>
      </c>
    </row>
    <row r="1548">
      <c r="A1548" t="inlineStr">
        <is>
          <t>2026|주말|새마을|승차|10-11</t>
        </is>
      </c>
      <c r="B1548" t="n">
        <v>3627</v>
      </c>
    </row>
    <row r="1549">
      <c r="A1549" t="inlineStr">
        <is>
          <t>2026|주말|새마을|승차|11-12</t>
        </is>
      </c>
      <c r="B1549" t="n">
        <v>0</v>
      </c>
    </row>
    <row r="1550">
      <c r="A1550" t="inlineStr">
        <is>
          <t>2026|주말|새마을|승차|12-13</t>
        </is>
      </c>
      <c r="B1550" t="n">
        <v>0</v>
      </c>
    </row>
    <row r="1551">
      <c r="A1551" t="inlineStr">
        <is>
          <t>2026|주말|새마을|승차|13-14</t>
        </is>
      </c>
      <c r="B1551" t="n">
        <v>0</v>
      </c>
    </row>
    <row r="1552">
      <c r="A1552" t="inlineStr">
        <is>
          <t>2026|주말|새마을|승차|14-15</t>
        </is>
      </c>
      <c r="B1552" t="n">
        <v>3682</v>
      </c>
    </row>
    <row r="1553">
      <c r="A1553" t="inlineStr">
        <is>
          <t>2026|주말|새마을|승차|15-16</t>
        </is>
      </c>
      <c r="B1553" t="n">
        <v>1132</v>
      </c>
    </row>
    <row r="1554">
      <c r="A1554" t="inlineStr">
        <is>
          <t>2026|주말|새마을|승차|16-17</t>
        </is>
      </c>
      <c r="B1554" t="n">
        <v>0</v>
      </c>
    </row>
    <row r="1555">
      <c r="A1555" t="inlineStr">
        <is>
          <t>2026|주말|새마을|승차|17-18</t>
        </is>
      </c>
      <c r="B1555" t="n">
        <v>2217</v>
      </c>
    </row>
    <row r="1556">
      <c r="A1556" t="inlineStr">
        <is>
          <t>2026|주말|새마을|승차|18-19</t>
        </is>
      </c>
      <c r="B1556" t="n">
        <v>3158</v>
      </c>
    </row>
    <row r="1557">
      <c r="A1557" t="inlineStr">
        <is>
          <t>2026|주말|새마을|승차|19-20</t>
        </is>
      </c>
      <c r="B1557" t="n">
        <v>0</v>
      </c>
    </row>
    <row r="1558">
      <c r="A1558" t="inlineStr">
        <is>
          <t>2026|주말|새마을|승차|20-21</t>
        </is>
      </c>
      <c r="B1558" t="n">
        <v>0</v>
      </c>
    </row>
    <row r="1559">
      <c r="A1559" t="inlineStr">
        <is>
          <t>2026|주말|새마을|승차|21-22</t>
        </is>
      </c>
      <c r="B1559" t="n">
        <v>0</v>
      </c>
    </row>
    <row r="1560">
      <c r="A1560" t="inlineStr">
        <is>
          <t>2026|주말|새마을|승차|22-23</t>
        </is>
      </c>
      <c r="B1560" t="n">
        <v>0</v>
      </c>
    </row>
    <row r="1561">
      <c r="A1561" t="inlineStr">
        <is>
          <t>2026|주말|새마을|승차|23-24</t>
        </is>
      </c>
      <c r="B1561" t="n">
        <v>0</v>
      </c>
    </row>
    <row r="1562">
      <c r="A1562" t="inlineStr">
        <is>
          <t>2026|주말|새마을|하차|00-01</t>
        </is>
      </c>
      <c r="B1562" t="n">
        <v>0</v>
      </c>
    </row>
    <row r="1563">
      <c r="A1563" t="inlineStr">
        <is>
          <t>2026|주말|새마을|하차|01-02</t>
        </is>
      </c>
      <c r="B1563" t="n">
        <v>0</v>
      </c>
    </row>
    <row r="1564">
      <c r="A1564" t="inlineStr">
        <is>
          <t>2026|주말|새마을|하차|02-03</t>
        </is>
      </c>
      <c r="B1564" t="n">
        <v>0</v>
      </c>
    </row>
    <row r="1565">
      <c r="A1565" t="inlineStr">
        <is>
          <t>2026|주말|새마을|하차|03-04</t>
        </is>
      </c>
      <c r="B1565" t="n">
        <v>0</v>
      </c>
    </row>
    <row r="1566">
      <c r="A1566" t="inlineStr">
        <is>
          <t>2026|주말|새마을|하차|04-05</t>
        </is>
      </c>
      <c r="B1566" t="n">
        <v>0</v>
      </c>
    </row>
    <row r="1567">
      <c r="A1567" t="inlineStr">
        <is>
          <t>2026|주말|새마을|하차|05-06</t>
        </is>
      </c>
      <c r="B1567" t="n">
        <v>0</v>
      </c>
    </row>
    <row r="1568">
      <c r="A1568" t="inlineStr">
        <is>
          <t>2026|주말|새마을|하차|06-07</t>
        </is>
      </c>
      <c r="B1568" t="n">
        <v>0</v>
      </c>
    </row>
    <row r="1569">
      <c r="A1569" t="inlineStr">
        <is>
          <t>2026|주말|새마을|하차|07-08</t>
        </is>
      </c>
      <c r="B1569" t="n">
        <v>0</v>
      </c>
    </row>
    <row r="1570">
      <c r="A1570" t="inlineStr">
        <is>
          <t>2026|주말|새마을|하차|08-09</t>
        </is>
      </c>
      <c r="B1570" t="n">
        <v>0</v>
      </c>
    </row>
    <row r="1571">
      <c r="A1571" t="inlineStr">
        <is>
          <t>2026|주말|새마을|하차|09-10</t>
        </is>
      </c>
      <c r="B1571" t="n">
        <v>3329</v>
      </c>
    </row>
    <row r="1572">
      <c r="A1572" t="inlineStr">
        <is>
          <t>2026|주말|새마을|하차|10-11</t>
        </is>
      </c>
      <c r="B1572" t="n">
        <v>1959</v>
      </c>
    </row>
    <row r="1573">
      <c r="A1573" t="inlineStr">
        <is>
          <t>2026|주말|새마을|하차|11-12</t>
        </is>
      </c>
      <c r="B1573" t="n">
        <v>0</v>
      </c>
    </row>
    <row r="1574">
      <c r="A1574" t="inlineStr">
        <is>
          <t>2026|주말|새마을|하차|12-13</t>
        </is>
      </c>
      <c r="B1574" t="n">
        <v>0</v>
      </c>
    </row>
    <row r="1575">
      <c r="A1575" t="inlineStr">
        <is>
          <t>2026|주말|새마을|하차|13-14</t>
        </is>
      </c>
      <c r="B1575" t="n">
        <v>3799</v>
      </c>
    </row>
    <row r="1576">
      <c r="A1576" t="inlineStr">
        <is>
          <t>2026|주말|새마을|하차|14-15</t>
        </is>
      </c>
      <c r="B1576" t="n">
        <v>752</v>
      </c>
    </row>
    <row r="1577">
      <c r="A1577" t="inlineStr">
        <is>
          <t>2026|주말|새마을|하차|15-16</t>
        </is>
      </c>
      <c r="B1577" t="n">
        <v>0</v>
      </c>
    </row>
    <row r="1578">
      <c r="A1578" t="inlineStr">
        <is>
          <t>2026|주말|새마을|하차|16-17</t>
        </is>
      </c>
      <c r="B1578" t="n">
        <v>0</v>
      </c>
    </row>
    <row r="1579">
      <c r="A1579" t="inlineStr">
        <is>
          <t>2026|주말|새마을|하차|17-18</t>
        </is>
      </c>
      <c r="B1579" t="n">
        <v>3371</v>
      </c>
    </row>
    <row r="1580">
      <c r="A1580" t="inlineStr">
        <is>
          <t>2026|주말|새마을|하차|18-19</t>
        </is>
      </c>
      <c r="B1580" t="n">
        <v>2012</v>
      </c>
    </row>
    <row r="1581">
      <c r="A1581" t="inlineStr">
        <is>
          <t>2026|주말|새마을|하차|19-20</t>
        </is>
      </c>
      <c r="B1581" t="n">
        <v>0</v>
      </c>
    </row>
    <row r="1582">
      <c r="A1582" t="inlineStr">
        <is>
          <t>2026|주말|새마을|하차|20-21</t>
        </is>
      </c>
      <c r="B1582" t="n">
        <v>4149</v>
      </c>
    </row>
    <row r="1583">
      <c r="A1583" t="inlineStr">
        <is>
          <t>2026|주말|새마을|하차|21-22</t>
        </is>
      </c>
      <c r="B1583" t="n">
        <v>887</v>
      </c>
    </row>
    <row r="1584">
      <c r="A1584" t="inlineStr">
        <is>
          <t>2026|주말|새마을|하차|22-23</t>
        </is>
      </c>
      <c r="B1584" t="n">
        <v>0</v>
      </c>
    </row>
    <row r="1585">
      <c r="A1585" t="inlineStr">
        <is>
          <t>2026|주말|새마을|하차|23-24</t>
        </is>
      </c>
      <c r="B1585" t="n">
        <v>0</v>
      </c>
    </row>
    <row r="1586">
      <c r="A1586" t="inlineStr">
        <is>
          <t>2026|평일|KTX-이음|승차|00-01</t>
        </is>
      </c>
      <c r="B1586" t="n">
        <v>0</v>
      </c>
    </row>
    <row r="1587">
      <c r="A1587" t="inlineStr">
        <is>
          <t>2026|평일|KTX-이음|승차|01-02</t>
        </is>
      </c>
      <c r="B1587" t="n">
        <v>0</v>
      </c>
    </row>
    <row r="1588">
      <c r="A1588" t="inlineStr">
        <is>
          <t>2026|평일|KTX-이음|승차|02-03</t>
        </is>
      </c>
      <c r="B1588" t="n">
        <v>0</v>
      </c>
    </row>
    <row r="1589">
      <c r="A1589" t="inlineStr">
        <is>
          <t>2026|평일|KTX-이음|승차|03-04</t>
        </is>
      </c>
      <c r="B1589" t="n">
        <v>0</v>
      </c>
    </row>
    <row r="1590">
      <c r="A1590" t="inlineStr">
        <is>
          <t>2026|평일|KTX-이음|승차|04-05</t>
        </is>
      </c>
      <c r="B1590" t="n">
        <v>0</v>
      </c>
    </row>
    <row r="1591">
      <c r="A1591" t="inlineStr">
        <is>
          <t>2026|평일|KTX-이음|승차|05-06</t>
        </is>
      </c>
      <c r="B1591" t="n">
        <v>0</v>
      </c>
    </row>
    <row r="1592">
      <c r="A1592" t="inlineStr">
        <is>
          <t>2026|평일|KTX-이음|승차|06-07</t>
        </is>
      </c>
      <c r="B1592" t="n">
        <v>13741</v>
      </c>
    </row>
    <row r="1593">
      <c r="A1593" t="inlineStr">
        <is>
          <t>2026|평일|KTX-이음|승차|07-08</t>
        </is>
      </c>
      <c r="B1593" t="n">
        <v>19169</v>
      </c>
    </row>
    <row r="1594">
      <c r="A1594" t="inlineStr">
        <is>
          <t>2026|평일|KTX-이음|승차|08-09</t>
        </is>
      </c>
      <c r="B1594" t="n">
        <v>5254</v>
      </c>
    </row>
    <row r="1595">
      <c r="A1595" t="inlineStr">
        <is>
          <t>2026|평일|KTX-이음|승차|09-10</t>
        </is>
      </c>
      <c r="B1595" t="n">
        <v>0</v>
      </c>
    </row>
    <row r="1596">
      <c r="A1596" t="inlineStr">
        <is>
          <t>2026|평일|KTX-이음|승차|10-11</t>
        </is>
      </c>
      <c r="B1596" t="n">
        <v>17823</v>
      </c>
    </row>
    <row r="1597">
      <c r="A1597" t="inlineStr">
        <is>
          <t>2026|평일|KTX-이음|승차|11-12</t>
        </is>
      </c>
      <c r="B1597" t="n">
        <v>6290</v>
      </c>
    </row>
    <row r="1598">
      <c r="A1598" t="inlineStr">
        <is>
          <t>2026|평일|KTX-이음|승차|12-13</t>
        </is>
      </c>
      <c r="B1598" t="n">
        <v>16369</v>
      </c>
    </row>
    <row r="1599">
      <c r="A1599" t="inlineStr">
        <is>
          <t>2026|평일|KTX-이음|승차|13-14</t>
        </is>
      </c>
      <c r="B1599" t="n">
        <v>5658</v>
      </c>
    </row>
    <row r="1600">
      <c r="A1600" t="inlineStr">
        <is>
          <t>2026|평일|KTX-이음|승차|14-15</t>
        </is>
      </c>
      <c r="B1600" t="n">
        <v>12810</v>
      </c>
    </row>
    <row r="1601">
      <c r="A1601" t="inlineStr">
        <is>
          <t>2026|평일|KTX-이음|승차|15-16</t>
        </is>
      </c>
      <c r="B1601" t="n">
        <v>21001</v>
      </c>
    </row>
    <row r="1602">
      <c r="A1602" t="inlineStr">
        <is>
          <t>2026|평일|KTX-이음|승차|16-17</t>
        </is>
      </c>
      <c r="B1602" t="n">
        <v>21780</v>
      </c>
    </row>
    <row r="1603">
      <c r="A1603" t="inlineStr">
        <is>
          <t>2026|평일|KTX-이음|승차|17-18</t>
        </is>
      </c>
      <c r="B1603" t="n">
        <v>0</v>
      </c>
    </row>
    <row r="1604">
      <c r="A1604" t="inlineStr">
        <is>
          <t>2026|평일|KTX-이음|승차|18-19</t>
        </is>
      </c>
      <c r="B1604" t="n">
        <v>18595</v>
      </c>
    </row>
    <row r="1605">
      <c r="A1605" t="inlineStr">
        <is>
          <t>2026|평일|KTX-이음|승차|19-20</t>
        </is>
      </c>
      <c r="B1605" t="n">
        <v>82</v>
      </c>
    </row>
    <row r="1606">
      <c r="A1606" t="inlineStr">
        <is>
          <t>2026|평일|KTX-이음|승차|20-21</t>
        </is>
      </c>
      <c r="B1606" t="n">
        <v>3625</v>
      </c>
    </row>
    <row r="1607">
      <c r="A1607" t="inlineStr">
        <is>
          <t>2026|평일|KTX-이음|승차|21-22</t>
        </is>
      </c>
      <c r="B1607" t="n">
        <v>8953</v>
      </c>
    </row>
    <row r="1608">
      <c r="A1608" t="inlineStr">
        <is>
          <t>2026|평일|KTX-이음|승차|22-23</t>
        </is>
      </c>
      <c r="B1608" t="n">
        <v>0</v>
      </c>
    </row>
    <row r="1609">
      <c r="A1609" t="inlineStr">
        <is>
          <t>2026|평일|KTX-이음|승차|23-24</t>
        </is>
      </c>
      <c r="B1609" t="n">
        <v>0</v>
      </c>
    </row>
    <row r="1610">
      <c r="A1610" t="inlineStr">
        <is>
          <t>2026|평일|KTX-이음|하차|00-01</t>
        </is>
      </c>
      <c r="B1610" t="n">
        <v>0</v>
      </c>
    </row>
    <row r="1611">
      <c r="A1611" t="inlineStr">
        <is>
          <t>2026|평일|KTX-이음|하차|01-02</t>
        </is>
      </c>
      <c r="B1611" t="n">
        <v>0</v>
      </c>
    </row>
    <row r="1612">
      <c r="A1612" t="inlineStr">
        <is>
          <t>2026|평일|KTX-이음|하차|02-03</t>
        </is>
      </c>
      <c r="B1612" t="n">
        <v>0</v>
      </c>
    </row>
    <row r="1613">
      <c r="A1613" t="inlineStr">
        <is>
          <t>2026|평일|KTX-이음|하차|03-04</t>
        </is>
      </c>
      <c r="B1613" t="n">
        <v>0</v>
      </c>
    </row>
    <row r="1614">
      <c r="A1614" t="inlineStr">
        <is>
          <t>2026|평일|KTX-이음|하차|04-05</t>
        </is>
      </c>
      <c r="B1614" t="n">
        <v>0</v>
      </c>
    </row>
    <row r="1615">
      <c r="A1615" t="inlineStr">
        <is>
          <t>2026|평일|KTX-이음|하차|05-06</t>
        </is>
      </c>
      <c r="B1615" t="n">
        <v>0</v>
      </c>
    </row>
    <row r="1616">
      <c r="A1616" t="inlineStr">
        <is>
          <t>2026|평일|KTX-이음|하차|06-07</t>
        </is>
      </c>
      <c r="B1616" t="n">
        <v>0</v>
      </c>
    </row>
    <row r="1617">
      <c r="A1617" t="inlineStr">
        <is>
          <t>2026|평일|KTX-이음|하차|07-08</t>
        </is>
      </c>
      <c r="B1617" t="n">
        <v>7681</v>
      </c>
    </row>
    <row r="1618">
      <c r="A1618" t="inlineStr">
        <is>
          <t>2026|평일|KTX-이음|하차|08-09</t>
        </is>
      </c>
      <c r="B1618" t="n">
        <v>8319</v>
      </c>
    </row>
    <row r="1619">
      <c r="A1619" t="inlineStr">
        <is>
          <t>2026|평일|KTX-이음|하차|09-10</t>
        </is>
      </c>
      <c r="B1619" t="n">
        <v>0</v>
      </c>
    </row>
    <row r="1620">
      <c r="A1620" t="inlineStr">
        <is>
          <t>2026|평일|KTX-이음|하차|10-11</t>
        </is>
      </c>
      <c r="B1620" t="n">
        <v>4764</v>
      </c>
    </row>
    <row r="1621">
      <c r="A1621" t="inlineStr">
        <is>
          <t>2026|평일|KTX-이음|하차|11-12</t>
        </is>
      </c>
      <c r="B1621" t="n">
        <v>20235</v>
      </c>
    </row>
    <row r="1622">
      <c r="A1622" t="inlineStr">
        <is>
          <t>2026|평일|KTX-이음|하차|12-13</t>
        </is>
      </c>
      <c r="B1622" t="n">
        <v>5449</v>
      </c>
    </row>
    <row r="1623">
      <c r="A1623" t="inlineStr">
        <is>
          <t>2026|평일|KTX-이음|하차|13-14</t>
        </is>
      </c>
      <c r="B1623" t="n">
        <v>13652</v>
      </c>
    </row>
    <row r="1624">
      <c r="A1624" t="inlineStr">
        <is>
          <t>2026|평일|KTX-이음|하차|14-15</t>
        </is>
      </c>
      <c r="B1624" t="n">
        <v>4247</v>
      </c>
    </row>
    <row r="1625">
      <c r="A1625" t="inlineStr">
        <is>
          <t>2026|평일|KTX-이음|하차|15-16</t>
        </is>
      </c>
      <c r="B1625" t="n">
        <v>18437</v>
      </c>
    </row>
    <row r="1626">
      <c r="A1626" t="inlineStr">
        <is>
          <t>2026|평일|KTX-이음|하차|16-17</t>
        </is>
      </c>
      <c r="B1626" t="n">
        <v>18952</v>
      </c>
    </row>
    <row r="1627">
      <c r="A1627" t="inlineStr">
        <is>
          <t>2026|평일|KTX-이음|하차|17-18</t>
        </is>
      </c>
      <c r="B1627" t="n">
        <v>0</v>
      </c>
    </row>
    <row r="1628">
      <c r="A1628" t="inlineStr">
        <is>
          <t>2026|평일|KTX-이음|하차|18-19</t>
        </is>
      </c>
      <c r="B1628" t="n">
        <v>23608</v>
      </c>
    </row>
    <row r="1629">
      <c r="A1629" t="inlineStr">
        <is>
          <t>2026|평일|KTX-이음|하차|19-20</t>
        </is>
      </c>
      <c r="B1629" t="n">
        <v>20</v>
      </c>
    </row>
    <row r="1630">
      <c r="A1630" t="inlineStr">
        <is>
          <t>2026|평일|KTX-이음|하차|20-21</t>
        </is>
      </c>
      <c r="B1630" t="n">
        <v>13158</v>
      </c>
    </row>
    <row r="1631">
      <c r="A1631" t="inlineStr">
        <is>
          <t>2026|평일|KTX-이음|하차|21-22</t>
        </is>
      </c>
      <c r="B1631" t="n">
        <v>7414</v>
      </c>
    </row>
    <row r="1632">
      <c r="A1632" t="inlineStr">
        <is>
          <t>2026|평일|KTX-이음|하차|22-23</t>
        </is>
      </c>
      <c r="B1632" t="n">
        <v>0</v>
      </c>
    </row>
    <row r="1633">
      <c r="A1633" t="inlineStr">
        <is>
          <t>2026|평일|KTX-이음|하차|23-24</t>
        </is>
      </c>
      <c r="B1633" t="n">
        <v>14060</v>
      </c>
    </row>
    <row r="1634">
      <c r="A1634" t="inlineStr">
        <is>
          <t>2026|평일|무궁화|승차|00-01</t>
        </is>
      </c>
      <c r="B1634" t="n">
        <v>0</v>
      </c>
    </row>
    <row r="1635">
      <c r="A1635" t="inlineStr">
        <is>
          <t>2026|평일|무궁화|승차|01-02</t>
        </is>
      </c>
      <c r="B1635" t="n">
        <v>0</v>
      </c>
    </row>
    <row r="1636">
      <c r="A1636" t="inlineStr">
        <is>
          <t>2026|평일|무궁화|승차|02-03</t>
        </is>
      </c>
      <c r="B1636" t="n">
        <v>0</v>
      </c>
    </row>
    <row r="1637">
      <c r="A1637" t="inlineStr">
        <is>
          <t>2026|평일|무궁화|승차|03-04</t>
        </is>
      </c>
      <c r="B1637" t="n">
        <v>0</v>
      </c>
    </row>
    <row r="1638">
      <c r="A1638" t="inlineStr">
        <is>
          <t>2026|평일|무궁화|승차|04-05</t>
        </is>
      </c>
      <c r="B1638" t="n">
        <v>0</v>
      </c>
    </row>
    <row r="1639">
      <c r="A1639" t="inlineStr">
        <is>
          <t>2026|평일|무궁화|승차|05-06</t>
        </is>
      </c>
      <c r="B1639" t="n">
        <v>0</v>
      </c>
    </row>
    <row r="1640">
      <c r="A1640" t="inlineStr">
        <is>
          <t>2026|평일|무궁화|승차|06-07</t>
        </is>
      </c>
      <c r="B1640" t="n">
        <v>0</v>
      </c>
    </row>
    <row r="1641">
      <c r="A1641" t="inlineStr">
        <is>
          <t>2026|평일|무궁화|승차|07-08</t>
        </is>
      </c>
      <c r="B1641" t="n">
        <v>1729</v>
      </c>
    </row>
    <row r="1642">
      <c r="A1642" t="inlineStr">
        <is>
          <t>2026|평일|무궁화|승차|08-09</t>
        </is>
      </c>
      <c r="B1642" t="n">
        <v>0</v>
      </c>
    </row>
    <row r="1643">
      <c r="A1643" t="inlineStr">
        <is>
          <t>2026|평일|무궁화|승차|09-10</t>
        </is>
      </c>
      <c r="B1643" t="n">
        <v>0</v>
      </c>
    </row>
    <row r="1644">
      <c r="A1644" t="inlineStr">
        <is>
          <t>2026|평일|무궁화|승차|10-11</t>
        </is>
      </c>
      <c r="B1644" t="n">
        <v>0</v>
      </c>
    </row>
    <row r="1645">
      <c r="A1645" t="inlineStr">
        <is>
          <t>2026|평일|무궁화|승차|11-12</t>
        </is>
      </c>
      <c r="B1645" t="n">
        <v>0</v>
      </c>
    </row>
    <row r="1646">
      <c r="A1646" t="inlineStr">
        <is>
          <t>2026|평일|무궁화|승차|12-13</t>
        </is>
      </c>
      <c r="B1646" t="n">
        <v>0</v>
      </c>
    </row>
    <row r="1647">
      <c r="A1647" t="inlineStr">
        <is>
          <t>2026|평일|무궁화|승차|13-14</t>
        </is>
      </c>
      <c r="B1647" t="n">
        <v>0</v>
      </c>
    </row>
    <row r="1648">
      <c r="A1648" t="inlineStr">
        <is>
          <t>2026|평일|무궁화|승차|14-15</t>
        </is>
      </c>
      <c r="B1648" t="n">
        <v>6067</v>
      </c>
    </row>
    <row r="1649">
      <c r="A1649" t="inlineStr">
        <is>
          <t>2026|평일|무궁화|승차|15-16</t>
        </is>
      </c>
      <c r="B1649" t="n">
        <v>0</v>
      </c>
    </row>
    <row r="1650">
      <c r="A1650" t="inlineStr">
        <is>
          <t>2026|평일|무궁화|승차|16-17</t>
        </is>
      </c>
      <c r="B1650" t="n">
        <v>0</v>
      </c>
    </row>
    <row r="1651">
      <c r="A1651" t="inlineStr">
        <is>
          <t>2026|평일|무궁화|승차|17-18</t>
        </is>
      </c>
      <c r="B1651" t="n">
        <v>0</v>
      </c>
    </row>
    <row r="1652">
      <c r="A1652" t="inlineStr">
        <is>
          <t>2026|평일|무궁화|승차|18-19</t>
        </is>
      </c>
      <c r="B1652" t="n">
        <v>0</v>
      </c>
    </row>
    <row r="1653">
      <c r="A1653" t="inlineStr">
        <is>
          <t>2026|평일|무궁화|승차|19-20</t>
        </is>
      </c>
      <c r="B1653" t="n">
        <v>2650</v>
      </c>
    </row>
    <row r="1654">
      <c r="A1654" t="inlineStr">
        <is>
          <t>2026|평일|무궁화|승차|20-21</t>
        </is>
      </c>
      <c r="B1654" t="n">
        <v>0</v>
      </c>
    </row>
    <row r="1655">
      <c r="A1655" t="inlineStr">
        <is>
          <t>2026|평일|무궁화|승차|21-22</t>
        </is>
      </c>
      <c r="B1655" t="n">
        <v>3365</v>
      </c>
    </row>
    <row r="1656">
      <c r="A1656" t="inlineStr">
        <is>
          <t>2026|평일|무궁화|승차|22-23</t>
        </is>
      </c>
      <c r="B1656" t="n">
        <v>0</v>
      </c>
    </row>
    <row r="1657">
      <c r="A1657" t="inlineStr">
        <is>
          <t>2026|평일|무궁화|승차|23-24</t>
        </is>
      </c>
      <c r="B1657" t="n">
        <v>0</v>
      </c>
    </row>
    <row r="1658">
      <c r="A1658" t="inlineStr">
        <is>
          <t>2026|평일|무궁화|하차|00-01</t>
        </is>
      </c>
      <c r="B1658" t="n">
        <v>0</v>
      </c>
    </row>
    <row r="1659">
      <c r="A1659" t="inlineStr">
        <is>
          <t>2026|평일|무궁화|하차|01-02</t>
        </is>
      </c>
      <c r="B1659" t="n">
        <v>0</v>
      </c>
    </row>
    <row r="1660">
      <c r="A1660" t="inlineStr">
        <is>
          <t>2026|평일|무궁화|하차|02-03</t>
        </is>
      </c>
      <c r="B1660" t="n">
        <v>0</v>
      </c>
    </row>
    <row r="1661">
      <c r="A1661" t="inlineStr">
        <is>
          <t>2026|평일|무궁화|하차|03-04</t>
        </is>
      </c>
      <c r="B1661" t="n">
        <v>0</v>
      </c>
    </row>
    <row r="1662">
      <c r="A1662" t="inlineStr">
        <is>
          <t>2026|평일|무궁화|하차|04-05</t>
        </is>
      </c>
      <c r="B1662" t="n">
        <v>0</v>
      </c>
    </row>
    <row r="1663">
      <c r="A1663" t="inlineStr">
        <is>
          <t>2026|평일|무궁화|하차|05-06</t>
        </is>
      </c>
      <c r="B1663" t="n">
        <v>0</v>
      </c>
    </row>
    <row r="1664">
      <c r="A1664" t="inlineStr">
        <is>
          <t>2026|평일|무궁화|하차|06-07</t>
        </is>
      </c>
      <c r="B1664" t="n">
        <v>0</v>
      </c>
    </row>
    <row r="1665">
      <c r="A1665" t="inlineStr">
        <is>
          <t>2026|평일|무궁화|하차|07-08</t>
        </is>
      </c>
      <c r="B1665" t="n">
        <v>2913</v>
      </c>
    </row>
    <row r="1666">
      <c r="A1666" t="inlineStr">
        <is>
          <t>2026|평일|무궁화|하차|08-09</t>
        </is>
      </c>
      <c r="B1666" t="n">
        <v>0</v>
      </c>
    </row>
    <row r="1667">
      <c r="A1667" t="inlineStr">
        <is>
          <t>2026|평일|무궁화|하차|09-10</t>
        </is>
      </c>
      <c r="B1667" t="n">
        <v>0</v>
      </c>
    </row>
    <row r="1668">
      <c r="A1668" t="inlineStr">
        <is>
          <t>2026|평일|무궁화|하차|10-11</t>
        </is>
      </c>
      <c r="B1668" t="n">
        <v>0</v>
      </c>
    </row>
    <row r="1669">
      <c r="A1669" t="inlineStr">
        <is>
          <t>2026|평일|무궁화|하차|11-12</t>
        </is>
      </c>
      <c r="B1669" t="n">
        <v>0</v>
      </c>
    </row>
    <row r="1670">
      <c r="A1670" t="inlineStr">
        <is>
          <t>2026|평일|무궁화|하차|12-13</t>
        </is>
      </c>
      <c r="B1670" t="n">
        <v>0</v>
      </c>
    </row>
    <row r="1671">
      <c r="A1671" t="inlineStr">
        <is>
          <t>2026|평일|무궁화|하차|13-14</t>
        </is>
      </c>
      <c r="B1671" t="n">
        <v>0</v>
      </c>
    </row>
    <row r="1672">
      <c r="A1672" t="inlineStr">
        <is>
          <t>2026|평일|무궁화|하차|14-15</t>
        </is>
      </c>
      <c r="B1672" t="n">
        <v>3170</v>
      </c>
    </row>
    <row r="1673">
      <c r="A1673" t="inlineStr">
        <is>
          <t>2026|평일|무궁화|하차|15-16</t>
        </is>
      </c>
      <c r="B1673" t="n">
        <v>0</v>
      </c>
    </row>
    <row r="1674">
      <c r="A1674" t="inlineStr">
        <is>
          <t>2026|평일|무궁화|하차|16-17</t>
        </is>
      </c>
      <c r="B1674" t="n">
        <v>0</v>
      </c>
    </row>
    <row r="1675">
      <c r="A1675" t="inlineStr">
        <is>
          <t>2026|평일|무궁화|하차|17-18</t>
        </is>
      </c>
      <c r="B1675" t="n">
        <v>0</v>
      </c>
    </row>
    <row r="1676">
      <c r="A1676" t="inlineStr">
        <is>
          <t>2026|평일|무궁화|하차|18-19</t>
        </is>
      </c>
      <c r="B1676" t="n">
        <v>0</v>
      </c>
    </row>
    <row r="1677">
      <c r="A1677" t="inlineStr">
        <is>
          <t>2026|평일|무궁화|하차|19-20</t>
        </is>
      </c>
      <c r="B1677" t="n">
        <v>6168</v>
      </c>
    </row>
    <row r="1678">
      <c r="A1678" t="inlineStr">
        <is>
          <t>2026|평일|무궁화|하차|20-21</t>
        </is>
      </c>
      <c r="B1678" t="n">
        <v>0</v>
      </c>
    </row>
    <row r="1679">
      <c r="A1679" t="inlineStr">
        <is>
          <t>2026|평일|무궁화|하차|21-22</t>
        </is>
      </c>
      <c r="B1679" t="n">
        <v>1466</v>
      </c>
    </row>
    <row r="1680">
      <c r="A1680" t="inlineStr">
        <is>
          <t>2026|평일|무궁화|하차|22-23</t>
        </is>
      </c>
      <c r="B1680" t="n">
        <v>0</v>
      </c>
    </row>
    <row r="1681">
      <c r="A1681" t="inlineStr">
        <is>
          <t>2026|평일|무궁화|하차|23-24</t>
        </is>
      </c>
      <c r="B1681" t="n">
        <v>0</v>
      </c>
    </row>
    <row r="1682">
      <c r="A1682" t="inlineStr">
        <is>
          <t>2026|평일|새마을|승차|00-01</t>
        </is>
      </c>
      <c r="B1682" t="n">
        <v>0</v>
      </c>
    </row>
    <row r="1683">
      <c r="A1683" t="inlineStr">
        <is>
          <t>2026|평일|새마을|승차|01-02</t>
        </is>
      </c>
      <c r="B1683" t="n">
        <v>0</v>
      </c>
    </row>
    <row r="1684">
      <c r="A1684" t="inlineStr">
        <is>
          <t>2026|평일|새마을|승차|02-03</t>
        </is>
      </c>
      <c r="B1684" t="n">
        <v>0</v>
      </c>
    </row>
    <row r="1685">
      <c r="A1685" t="inlineStr">
        <is>
          <t>2026|평일|새마을|승차|03-04</t>
        </is>
      </c>
      <c r="B1685" t="n">
        <v>0</v>
      </c>
    </row>
    <row r="1686">
      <c r="A1686" t="inlineStr">
        <is>
          <t>2026|평일|새마을|승차|04-05</t>
        </is>
      </c>
      <c r="B1686" t="n">
        <v>0</v>
      </c>
    </row>
    <row r="1687">
      <c r="A1687" t="inlineStr">
        <is>
          <t>2026|평일|새마을|승차|05-06</t>
        </is>
      </c>
      <c r="B1687" t="n">
        <v>0</v>
      </c>
    </row>
    <row r="1688">
      <c r="A1688" t="inlineStr">
        <is>
          <t>2026|평일|새마을|승차|06-07</t>
        </is>
      </c>
      <c r="B1688" t="n">
        <v>0</v>
      </c>
    </row>
    <row r="1689">
      <c r="A1689" t="inlineStr">
        <is>
          <t>2026|평일|새마을|승차|07-08</t>
        </is>
      </c>
      <c r="B1689" t="n">
        <v>4204</v>
      </c>
    </row>
    <row r="1690">
      <c r="A1690" t="inlineStr">
        <is>
          <t>2026|평일|새마을|승차|08-09</t>
        </is>
      </c>
      <c r="B1690" t="n">
        <v>0</v>
      </c>
    </row>
    <row r="1691">
      <c r="A1691" t="inlineStr">
        <is>
          <t>2026|평일|새마을|승차|09-10</t>
        </is>
      </c>
      <c r="B1691" t="n">
        <v>4326</v>
      </c>
    </row>
    <row r="1692">
      <c r="A1692" t="inlineStr">
        <is>
          <t>2026|평일|새마을|승차|10-11</t>
        </is>
      </c>
      <c r="B1692" t="n">
        <v>6112</v>
      </c>
    </row>
    <row r="1693">
      <c r="A1693" t="inlineStr">
        <is>
          <t>2026|평일|새마을|승차|11-12</t>
        </is>
      </c>
      <c r="B1693" t="n">
        <v>0</v>
      </c>
    </row>
    <row r="1694">
      <c r="A1694" t="inlineStr">
        <is>
          <t>2026|평일|새마을|승차|12-13</t>
        </is>
      </c>
      <c r="B1694" t="n">
        <v>0</v>
      </c>
    </row>
    <row r="1695">
      <c r="A1695" t="inlineStr">
        <is>
          <t>2026|평일|새마을|승차|13-14</t>
        </is>
      </c>
      <c r="B1695" t="n">
        <v>0</v>
      </c>
    </row>
    <row r="1696">
      <c r="A1696" t="inlineStr">
        <is>
          <t>2026|평일|새마을|승차|14-15</t>
        </is>
      </c>
      <c r="B1696" t="n">
        <v>5289</v>
      </c>
    </row>
    <row r="1697">
      <c r="A1697" t="inlineStr">
        <is>
          <t>2026|평일|새마을|승차|15-16</t>
        </is>
      </c>
      <c r="B1697" t="n">
        <v>1752</v>
      </c>
    </row>
    <row r="1698">
      <c r="A1698" t="inlineStr">
        <is>
          <t>2026|평일|새마을|승차|16-17</t>
        </is>
      </c>
      <c r="B1698" t="n">
        <v>0</v>
      </c>
    </row>
    <row r="1699">
      <c r="A1699" t="inlineStr">
        <is>
          <t>2026|평일|새마을|승차|17-18</t>
        </is>
      </c>
      <c r="B1699" t="n">
        <v>3972</v>
      </c>
    </row>
    <row r="1700">
      <c r="A1700" t="inlineStr">
        <is>
          <t>2026|평일|새마을|승차|18-19</t>
        </is>
      </c>
      <c r="B1700" t="n">
        <v>6413</v>
      </c>
    </row>
    <row r="1701">
      <c r="A1701" t="inlineStr">
        <is>
          <t>2026|평일|새마을|승차|19-20</t>
        </is>
      </c>
      <c r="B1701" t="n">
        <v>0</v>
      </c>
    </row>
    <row r="1702">
      <c r="A1702" t="inlineStr">
        <is>
          <t>2026|평일|새마을|승차|20-21</t>
        </is>
      </c>
      <c r="B1702" t="n">
        <v>0</v>
      </c>
    </row>
    <row r="1703">
      <c r="A1703" t="inlineStr">
        <is>
          <t>2026|평일|새마을|승차|21-22</t>
        </is>
      </c>
      <c r="B1703" t="n">
        <v>0</v>
      </c>
    </row>
    <row r="1704">
      <c r="A1704" t="inlineStr">
        <is>
          <t>2026|평일|새마을|승차|22-23</t>
        </is>
      </c>
      <c r="B1704" t="n">
        <v>0</v>
      </c>
    </row>
    <row r="1705">
      <c r="A1705" t="inlineStr">
        <is>
          <t>2026|평일|새마을|승차|23-24</t>
        </is>
      </c>
      <c r="B1705" t="n">
        <v>0</v>
      </c>
    </row>
    <row r="1706">
      <c r="A1706" t="inlineStr">
        <is>
          <t>2026|평일|새마을|하차|00-01</t>
        </is>
      </c>
      <c r="B1706" t="n">
        <v>0</v>
      </c>
    </row>
    <row r="1707">
      <c r="A1707" t="inlineStr">
        <is>
          <t>2026|평일|새마을|하차|01-02</t>
        </is>
      </c>
      <c r="B1707" t="n">
        <v>0</v>
      </c>
    </row>
    <row r="1708">
      <c r="A1708" t="inlineStr">
        <is>
          <t>2026|평일|새마을|하차|02-03</t>
        </is>
      </c>
      <c r="B1708" t="n">
        <v>0</v>
      </c>
    </row>
    <row r="1709">
      <c r="A1709" t="inlineStr">
        <is>
          <t>2026|평일|새마을|하차|03-04</t>
        </is>
      </c>
      <c r="B1709" t="n">
        <v>0</v>
      </c>
    </row>
    <row r="1710">
      <c r="A1710" t="inlineStr">
        <is>
          <t>2026|평일|새마을|하차|04-05</t>
        </is>
      </c>
      <c r="B1710" t="n">
        <v>0</v>
      </c>
    </row>
    <row r="1711">
      <c r="A1711" t="inlineStr">
        <is>
          <t>2026|평일|새마을|하차|05-06</t>
        </is>
      </c>
      <c r="B1711" t="n">
        <v>0</v>
      </c>
    </row>
    <row r="1712">
      <c r="A1712" t="inlineStr">
        <is>
          <t>2026|평일|새마을|하차|06-07</t>
        </is>
      </c>
      <c r="B1712" t="n">
        <v>0</v>
      </c>
    </row>
    <row r="1713">
      <c r="A1713" t="inlineStr">
        <is>
          <t>2026|평일|새마을|하차|07-08</t>
        </is>
      </c>
      <c r="B1713" t="n">
        <v>0</v>
      </c>
    </row>
    <row r="1714">
      <c r="A1714" t="inlineStr">
        <is>
          <t>2026|평일|새마을|하차|08-09</t>
        </is>
      </c>
      <c r="B1714" t="n">
        <v>0</v>
      </c>
    </row>
    <row r="1715">
      <c r="A1715" t="inlineStr">
        <is>
          <t>2026|평일|새마을|하차|09-10</t>
        </is>
      </c>
      <c r="B1715" t="n">
        <v>6861</v>
      </c>
    </row>
    <row r="1716">
      <c r="A1716" t="inlineStr">
        <is>
          <t>2026|평일|새마을|하차|10-11</t>
        </is>
      </c>
      <c r="B1716" t="n">
        <v>2671</v>
      </c>
    </row>
    <row r="1717">
      <c r="A1717" t="inlineStr">
        <is>
          <t>2026|평일|새마을|하차|11-12</t>
        </is>
      </c>
      <c r="B1717" t="n">
        <v>216</v>
      </c>
    </row>
    <row r="1718">
      <c r="A1718" t="inlineStr">
        <is>
          <t>2026|평일|새마을|하차|12-13</t>
        </is>
      </c>
      <c r="B1718" t="n">
        <v>0</v>
      </c>
    </row>
    <row r="1719">
      <c r="A1719" t="inlineStr">
        <is>
          <t>2026|평일|새마을|하차|13-14</t>
        </is>
      </c>
      <c r="B1719" t="n">
        <v>7560</v>
      </c>
    </row>
    <row r="1720">
      <c r="A1720" t="inlineStr">
        <is>
          <t>2026|평일|새마을|하차|14-15</t>
        </is>
      </c>
      <c r="B1720" t="n">
        <v>1549</v>
      </c>
    </row>
    <row r="1721">
      <c r="A1721" t="inlineStr">
        <is>
          <t>2026|평일|새마을|하차|15-16</t>
        </is>
      </c>
      <c r="B1721" t="n">
        <v>0</v>
      </c>
    </row>
    <row r="1722">
      <c r="A1722" t="inlineStr">
        <is>
          <t>2026|평일|새마을|하차|16-17</t>
        </is>
      </c>
      <c r="B1722" t="n">
        <v>0</v>
      </c>
    </row>
    <row r="1723">
      <c r="A1723" t="inlineStr">
        <is>
          <t>2026|평일|새마을|하차|17-18</t>
        </is>
      </c>
      <c r="B1723" t="n">
        <v>6048</v>
      </c>
    </row>
    <row r="1724">
      <c r="A1724" t="inlineStr">
        <is>
          <t>2026|평일|새마을|하차|18-19</t>
        </is>
      </c>
      <c r="B1724" t="n">
        <v>2723</v>
      </c>
    </row>
    <row r="1725">
      <c r="A1725" t="inlineStr">
        <is>
          <t>2026|평일|새마을|하차|19-20</t>
        </is>
      </c>
      <c r="B1725" t="n">
        <v>0</v>
      </c>
    </row>
    <row r="1726">
      <c r="A1726" t="inlineStr">
        <is>
          <t>2026|평일|새마을|하차|20-21</t>
        </is>
      </c>
      <c r="B1726" t="n">
        <v>6418</v>
      </c>
    </row>
    <row r="1727">
      <c r="A1727" t="inlineStr">
        <is>
          <t>2026|평일|새마을|하차|21-22</t>
        </is>
      </c>
      <c r="B1727" t="n">
        <v>1485</v>
      </c>
    </row>
    <row r="1728">
      <c r="A1728" t="inlineStr">
        <is>
          <t>2026|평일|새마을|하차|22-23</t>
        </is>
      </c>
      <c r="B1728" t="n">
        <v>0</v>
      </c>
    </row>
    <row r="1729">
      <c r="A1729" t="inlineStr">
        <is>
          <t>2026|평일|새마을|하차|23-24</t>
        </is>
      </c>
      <c r="B1729" t="n">
        <v>0</v>
      </c>
    </row>
    <row r="1730">
      <c r="A1730" t="inlineStr">
        <is>
          <t>2024|공휴일|전체|승차|00-01</t>
        </is>
      </c>
      <c r="B1730" t="n">
        <v>0</v>
      </c>
    </row>
    <row r="1731">
      <c r="A1731" t="inlineStr">
        <is>
          <t>2024|공휴일|전체|승차|01-02</t>
        </is>
      </c>
      <c r="B1731" t="n">
        <v>0</v>
      </c>
    </row>
    <row r="1732">
      <c r="A1732" t="inlineStr">
        <is>
          <t>2024|공휴일|전체|승차|02-03</t>
        </is>
      </c>
      <c r="B1732" t="n">
        <v>0</v>
      </c>
    </row>
    <row r="1733">
      <c r="A1733" t="inlineStr">
        <is>
          <t>2024|공휴일|전체|승차|03-04</t>
        </is>
      </c>
      <c r="B1733" t="n">
        <v>0</v>
      </c>
    </row>
    <row r="1734">
      <c r="A1734" t="inlineStr">
        <is>
          <t>2024|공휴일|전체|승차|04-05</t>
        </is>
      </c>
      <c r="B1734" t="n">
        <v>0</v>
      </c>
    </row>
    <row r="1735">
      <c r="A1735" t="inlineStr">
        <is>
          <t>2024|공휴일|전체|승차|05-06</t>
        </is>
      </c>
      <c r="B1735" t="n">
        <v>642</v>
      </c>
    </row>
    <row r="1736">
      <c r="A1736" t="inlineStr">
        <is>
          <t>2024|공휴일|전체|승차|06-07</t>
        </is>
      </c>
      <c r="B1736" t="n">
        <v>0</v>
      </c>
    </row>
    <row r="1737">
      <c r="A1737" t="inlineStr">
        <is>
          <t>2024|공휴일|전체|승차|07-08</t>
        </is>
      </c>
      <c r="B1737" t="n">
        <v>122</v>
      </c>
    </row>
    <row r="1738">
      <c r="A1738" t="inlineStr">
        <is>
          <t>2024|공휴일|전체|승차|08-09</t>
        </is>
      </c>
      <c r="B1738" t="n">
        <v>1815</v>
      </c>
    </row>
    <row r="1739">
      <c r="A1739" t="inlineStr">
        <is>
          <t>2024|공휴일|전체|승차|09-10</t>
        </is>
      </c>
      <c r="B1739" t="n">
        <v>348</v>
      </c>
    </row>
    <row r="1740">
      <c r="A1740" t="inlineStr">
        <is>
          <t>2024|공휴일|전체|승차|10-11</t>
        </is>
      </c>
      <c r="B1740" t="n">
        <v>1045</v>
      </c>
    </row>
    <row r="1741">
      <c r="A1741" t="inlineStr">
        <is>
          <t>2024|공휴일|전체|승차|11-12</t>
        </is>
      </c>
      <c r="B1741" t="n">
        <v>1203</v>
      </c>
    </row>
    <row r="1742">
      <c r="A1742" t="inlineStr">
        <is>
          <t>2024|공휴일|전체|승차|12-13</t>
        </is>
      </c>
      <c r="B1742" t="n">
        <v>0</v>
      </c>
    </row>
    <row r="1743">
      <c r="A1743" t="inlineStr">
        <is>
          <t>2024|공휴일|전체|승차|13-14</t>
        </is>
      </c>
      <c r="B1743" t="n">
        <v>986</v>
      </c>
    </row>
    <row r="1744">
      <c r="A1744" t="inlineStr">
        <is>
          <t>2024|공휴일|전체|승차|14-15</t>
        </is>
      </c>
      <c r="B1744" t="n">
        <v>1389</v>
      </c>
    </row>
    <row r="1745">
      <c r="A1745" t="inlineStr">
        <is>
          <t>2024|공휴일|전체|승차|15-16</t>
        </is>
      </c>
      <c r="B1745" t="n">
        <v>619</v>
      </c>
    </row>
    <row r="1746">
      <c r="A1746" t="inlineStr">
        <is>
          <t>2024|공휴일|전체|승차|16-17</t>
        </is>
      </c>
      <c r="B1746" t="n">
        <v>0</v>
      </c>
    </row>
    <row r="1747">
      <c r="A1747" t="inlineStr">
        <is>
          <t>2024|공휴일|전체|승차|17-18</t>
        </is>
      </c>
      <c r="B1747" t="n">
        <v>1830</v>
      </c>
    </row>
    <row r="1748">
      <c r="A1748" t="inlineStr">
        <is>
          <t>2024|공휴일|전체|승차|18-19</t>
        </is>
      </c>
      <c r="B1748" t="n">
        <v>596</v>
      </c>
    </row>
    <row r="1749">
      <c r="A1749" t="inlineStr">
        <is>
          <t>2024|공휴일|전체|승차|19-20</t>
        </is>
      </c>
      <c r="B1749" t="n">
        <v>649</v>
      </c>
    </row>
    <row r="1750">
      <c r="A1750" t="inlineStr">
        <is>
          <t>2024|공휴일|전체|승차|20-21</t>
        </is>
      </c>
      <c r="B1750" t="n">
        <v>0</v>
      </c>
    </row>
    <row r="1751">
      <c r="A1751" t="inlineStr">
        <is>
          <t>2024|공휴일|전체|승차|21-22</t>
        </is>
      </c>
      <c r="B1751" t="n">
        <v>1202</v>
      </c>
    </row>
    <row r="1752">
      <c r="A1752" t="inlineStr">
        <is>
          <t>2024|공휴일|전체|승차|22-23</t>
        </is>
      </c>
      <c r="B1752" t="n">
        <v>0</v>
      </c>
    </row>
    <row r="1753">
      <c r="A1753" t="inlineStr">
        <is>
          <t>2024|공휴일|전체|승차|23-24</t>
        </is>
      </c>
      <c r="B1753" t="n">
        <v>0</v>
      </c>
    </row>
    <row r="1754">
      <c r="A1754" t="inlineStr">
        <is>
          <t>2024|공휴일|전체|하차|00-01</t>
        </is>
      </c>
      <c r="B1754" t="n">
        <v>716</v>
      </c>
    </row>
    <row r="1755">
      <c r="A1755" t="inlineStr">
        <is>
          <t>2024|공휴일|전체|하차|01-02</t>
        </is>
      </c>
      <c r="B1755" t="n">
        <v>0</v>
      </c>
    </row>
    <row r="1756">
      <c r="A1756" t="inlineStr">
        <is>
          <t>2024|공휴일|전체|하차|02-03</t>
        </is>
      </c>
      <c r="B1756" t="n">
        <v>0</v>
      </c>
    </row>
    <row r="1757">
      <c r="A1757" t="inlineStr">
        <is>
          <t>2024|공휴일|전체|하차|03-04</t>
        </is>
      </c>
      <c r="B1757" t="n">
        <v>0</v>
      </c>
    </row>
    <row r="1758">
      <c r="A1758" t="inlineStr">
        <is>
          <t>2024|공휴일|전체|하차|04-05</t>
        </is>
      </c>
      <c r="B1758" t="n">
        <v>0</v>
      </c>
    </row>
    <row r="1759">
      <c r="A1759" t="inlineStr">
        <is>
          <t>2024|공휴일|전체|하차|05-06</t>
        </is>
      </c>
      <c r="B1759" t="n">
        <v>0</v>
      </c>
    </row>
    <row r="1760">
      <c r="A1760" t="inlineStr">
        <is>
          <t>2024|공휴일|전체|하차|06-07</t>
        </is>
      </c>
      <c r="B1760" t="n">
        <v>0</v>
      </c>
    </row>
    <row r="1761">
      <c r="A1761" t="inlineStr">
        <is>
          <t>2024|공휴일|전체|하차|07-08</t>
        </is>
      </c>
      <c r="B1761" t="n">
        <v>401</v>
      </c>
    </row>
    <row r="1762">
      <c r="A1762" t="inlineStr">
        <is>
          <t>2024|공휴일|전체|하차|08-09</t>
        </is>
      </c>
      <c r="B1762" t="n">
        <v>0</v>
      </c>
    </row>
    <row r="1763">
      <c r="A1763" t="inlineStr">
        <is>
          <t>2024|공휴일|전체|하차|09-10</t>
        </is>
      </c>
      <c r="B1763" t="n">
        <v>1215</v>
      </c>
    </row>
    <row r="1764">
      <c r="A1764" t="inlineStr">
        <is>
          <t>2024|공휴일|전체|하차|10-11</t>
        </is>
      </c>
      <c r="B1764" t="n">
        <v>473</v>
      </c>
    </row>
    <row r="1765">
      <c r="A1765" t="inlineStr">
        <is>
          <t>2024|공휴일|전체|하차|11-12</t>
        </is>
      </c>
      <c r="B1765" t="n">
        <v>1160</v>
      </c>
    </row>
    <row r="1766">
      <c r="A1766" t="inlineStr">
        <is>
          <t>2024|공휴일|전체|하차|12-13</t>
        </is>
      </c>
      <c r="B1766" t="n">
        <v>544</v>
      </c>
    </row>
    <row r="1767">
      <c r="A1767" t="inlineStr">
        <is>
          <t>2024|공휴일|전체|하차|13-14</t>
        </is>
      </c>
      <c r="B1767" t="n">
        <v>1976</v>
      </c>
    </row>
    <row r="1768">
      <c r="A1768" t="inlineStr">
        <is>
          <t>2024|공휴일|전체|하차|14-15</t>
        </is>
      </c>
      <c r="B1768" t="n">
        <v>592</v>
      </c>
    </row>
    <row r="1769">
      <c r="A1769" t="inlineStr">
        <is>
          <t>2024|공휴일|전체|하차|15-16</t>
        </is>
      </c>
      <c r="B1769" t="n">
        <v>0</v>
      </c>
    </row>
    <row r="1770">
      <c r="A1770" t="inlineStr">
        <is>
          <t>2024|공휴일|전체|하차|16-17</t>
        </is>
      </c>
      <c r="B1770" t="n">
        <v>0</v>
      </c>
    </row>
    <row r="1771">
      <c r="A1771" t="inlineStr">
        <is>
          <t>2024|공휴일|전체|하차|17-18</t>
        </is>
      </c>
      <c r="B1771" t="n">
        <v>1503</v>
      </c>
    </row>
    <row r="1772">
      <c r="A1772" t="inlineStr">
        <is>
          <t>2024|공휴일|전체|하차|18-19</t>
        </is>
      </c>
      <c r="B1772" t="n">
        <v>1231</v>
      </c>
    </row>
    <row r="1773">
      <c r="A1773" t="inlineStr">
        <is>
          <t>2024|공휴일|전체|하차|19-20</t>
        </is>
      </c>
      <c r="B1773" t="n">
        <v>519</v>
      </c>
    </row>
    <row r="1774">
      <c r="A1774" t="inlineStr">
        <is>
          <t>2024|공휴일|전체|하차|20-21</t>
        </is>
      </c>
      <c r="B1774" t="n">
        <v>1046</v>
      </c>
    </row>
    <row r="1775">
      <c r="A1775" t="inlineStr">
        <is>
          <t>2024|공휴일|전체|하차|21-22</t>
        </is>
      </c>
      <c r="B1775" t="n">
        <v>117</v>
      </c>
    </row>
    <row r="1776">
      <c r="A1776" t="inlineStr">
        <is>
          <t>2024|공휴일|전체|하차|22-23</t>
        </is>
      </c>
      <c r="B1776" t="n">
        <v>0</v>
      </c>
    </row>
    <row r="1777">
      <c r="A1777" t="inlineStr">
        <is>
          <t>2024|공휴일|전체|하차|23-24</t>
        </is>
      </c>
      <c r="B1777" t="n">
        <v>303</v>
      </c>
    </row>
    <row r="1778">
      <c r="A1778" t="inlineStr">
        <is>
          <t>2024|명절대수송|전체|승차|00-01</t>
        </is>
      </c>
      <c r="B1778" t="n">
        <v>0</v>
      </c>
    </row>
    <row r="1779">
      <c r="A1779" t="inlineStr">
        <is>
          <t>2024|명절대수송|전체|승차|01-02</t>
        </is>
      </c>
      <c r="B1779" t="n">
        <v>0</v>
      </c>
    </row>
    <row r="1780">
      <c r="A1780" t="inlineStr">
        <is>
          <t>2024|명절대수송|전체|승차|02-03</t>
        </is>
      </c>
      <c r="B1780" t="n">
        <v>0</v>
      </c>
    </row>
    <row r="1781">
      <c r="A1781" t="inlineStr">
        <is>
          <t>2024|명절대수송|전체|승차|03-04</t>
        </is>
      </c>
      <c r="B1781" t="n">
        <v>0</v>
      </c>
    </row>
    <row r="1782">
      <c r="A1782" t="inlineStr">
        <is>
          <t>2024|명절대수송|전체|승차|04-05</t>
        </is>
      </c>
      <c r="B1782" t="n">
        <v>0</v>
      </c>
    </row>
    <row r="1783">
      <c r="A1783" t="inlineStr">
        <is>
          <t>2024|명절대수송|전체|승차|05-06</t>
        </is>
      </c>
      <c r="B1783" t="n">
        <v>375</v>
      </c>
    </row>
    <row r="1784">
      <c r="A1784" t="inlineStr">
        <is>
          <t>2024|명절대수송|전체|승차|06-07</t>
        </is>
      </c>
      <c r="B1784" t="n">
        <v>0</v>
      </c>
    </row>
    <row r="1785">
      <c r="A1785" t="inlineStr">
        <is>
          <t>2024|명절대수송|전체|승차|07-08</t>
        </is>
      </c>
      <c r="B1785" t="n">
        <v>53</v>
      </c>
    </row>
    <row r="1786">
      <c r="A1786" t="inlineStr">
        <is>
          <t>2024|명절대수송|전체|승차|08-09</t>
        </is>
      </c>
      <c r="B1786" t="n">
        <v>1073</v>
      </c>
    </row>
    <row r="1787">
      <c r="A1787" t="inlineStr">
        <is>
          <t>2024|명절대수송|전체|승차|09-10</t>
        </is>
      </c>
      <c r="B1787" t="n">
        <v>206</v>
      </c>
    </row>
    <row r="1788">
      <c r="A1788" t="inlineStr">
        <is>
          <t>2024|명절대수송|전체|승차|10-11</t>
        </is>
      </c>
      <c r="B1788" t="n">
        <v>727</v>
      </c>
    </row>
    <row r="1789">
      <c r="A1789" t="inlineStr">
        <is>
          <t>2024|명절대수송|전체|승차|11-12</t>
        </is>
      </c>
      <c r="B1789" t="n">
        <v>937</v>
      </c>
    </row>
    <row r="1790">
      <c r="A1790" t="inlineStr">
        <is>
          <t>2024|명절대수송|전체|승차|12-13</t>
        </is>
      </c>
      <c r="B1790" t="n">
        <v>0</v>
      </c>
    </row>
    <row r="1791">
      <c r="A1791" t="inlineStr">
        <is>
          <t>2024|명절대수송|전체|승차|13-14</t>
        </is>
      </c>
      <c r="B1791" t="n">
        <v>812</v>
      </c>
    </row>
    <row r="1792">
      <c r="A1792" t="inlineStr">
        <is>
          <t>2024|명절대수송|전체|승차|14-15</t>
        </is>
      </c>
      <c r="B1792" t="n">
        <v>1141</v>
      </c>
    </row>
    <row r="1793">
      <c r="A1793" t="inlineStr">
        <is>
          <t>2024|명절대수송|전체|승차|15-16</t>
        </is>
      </c>
      <c r="B1793" t="n">
        <v>567</v>
      </c>
    </row>
    <row r="1794">
      <c r="A1794" t="inlineStr">
        <is>
          <t>2024|명절대수송|전체|승차|16-17</t>
        </is>
      </c>
      <c r="B1794" t="n">
        <v>0</v>
      </c>
    </row>
    <row r="1795">
      <c r="A1795" t="inlineStr">
        <is>
          <t>2024|명절대수송|전체|승차|17-18</t>
        </is>
      </c>
      <c r="B1795" t="n">
        <v>1264</v>
      </c>
    </row>
    <row r="1796">
      <c r="A1796" t="inlineStr">
        <is>
          <t>2024|명절대수송|전체|승차|18-19</t>
        </is>
      </c>
      <c r="B1796" t="n">
        <v>299</v>
      </c>
    </row>
    <row r="1797">
      <c r="A1797" t="inlineStr">
        <is>
          <t>2024|명절대수송|전체|승차|19-20</t>
        </is>
      </c>
      <c r="B1797" t="n">
        <v>1002</v>
      </c>
    </row>
    <row r="1798">
      <c r="A1798" t="inlineStr">
        <is>
          <t>2024|명절대수송|전체|승차|20-21</t>
        </is>
      </c>
      <c r="B1798" t="n">
        <v>0</v>
      </c>
    </row>
    <row r="1799">
      <c r="A1799" t="inlineStr">
        <is>
          <t>2024|명절대수송|전체|승차|21-22</t>
        </is>
      </c>
      <c r="B1799" t="n">
        <v>895</v>
      </c>
    </row>
    <row r="1800">
      <c r="A1800" t="inlineStr">
        <is>
          <t>2024|명절대수송|전체|승차|22-23</t>
        </is>
      </c>
      <c r="B1800" t="n">
        <v>0</v>
      </c>
    </row>
    <row r="1801">
      <c r="A1801" t="inlineStr">
        <is>
          <t>2024|명절대수송|전체|승차|23-24</t>
        </is>
      </c>
      <c r="B1801" t="n">
        <v>0</v>
      </c>
    </row>
    <row r="1802">
      <c r="A1802" t="inlineStr">
        <is>
          <t>2024|명절대수송|전체|하차|00-01</t>
        </is>
      </c>
      <c r="B1802" t="n">
        <v>516</v>
      </c>
    </row>
    <row r="1803">
      <c r="A1803" t="inlineStr">
        <is>
          <t>2024|명절대수송|전체|하차|01-02</t>
        </is>
      </c>
      <c r="B1803" t="n">
        <v>0</v>
      </c>
    </row>
    <row r="1804">
      <c r="A1804" t="inlineStr">
        <is>
          <t>2024|명절대수송|전체|하차|02-03</t>
        </is>
      </c>
      <c r="B1804" t="n">
        <v>0</v>
      </c>
    </row>
    <row r="1805">
      <c r="A1805" t="inlineStr">
        <is>
          <t>2024|명절대수송|전체|하차|03-04</t>
        </is>
      </c>
      <c r="B1805" t="n">
        <v>0</v>
      </c>
    </row>
    <row r="1806">
      <c r="A1806" t="inlineStr">
        <is>
          <t>2024|명절대수송|전체|하차|04-05</t>
        </is>
      </c>
      <c r="B1806" t="n">
        <v>0</v>
      </c>
    </row>
    <row r="1807">
      <c r="A1807" t="inlineStr">
        <is>
          <t>2024|명절대수송|전체|하차|05-06</t>
        </is>
      </c>
      <c r="B1807" t="n">
        <v>0</v>
      </c>
    </row>
    <row r="1808">
      <c r="A1808" t="inlineStr">
        <is>
          <t>2024|명절대수송|전체|하차|06-07</t>
        </is>
      </c>
      <c r="B1808" t="n">
        <v>0</v>
      </c>
    </row>
    <row r="1809">
      <c r="A1809" t="inlineStr">
        <is>
          <t>2024|명절대수송|전체|하차|07-08</t>
        </is>
      </c>
      <c r="B1809" t="n">
        <v>554</v>
      </c>
    </row>
    <row r="1810">
      <c r="A1810" t="inlineStr">
        <is>
          <t>2024|명절대수송|전체|하차|08-09</t>
        </is>
      </c>
      <c r="B1810" t="n">
        <v>0</v>
      </c>
    </row>
    <row r="1811">
      <c r="A1811" t="inlineStr">
        <is>
          <t>2024|명절대수송|전체|하차|09-10</t>
        </is>
      </c>
      <c r="B1811" t="n">
        <v>851</v>
      </c>
    </row>
    <row r="1812">
      <c r="A1812" t="inlineStr">
        <is>
          <t>2024|명절대수송|전체|하차|10-11</t>
        </is>
      </c>
      <c r="B1812" t="n">
        <v>234</v>
      </c>
    </row>
    <row r="1813">
      <c r="A1813" t="inlineStr">
        <is>
          <t>2024|명절대수송|전체|하차|11-12</t>
        </is>
      </c>
      <c r="B1813" t="n">
        <v>888</v>
      </c>
    </row>
    <row r="1814">
      <c r="A1814" t="inlineStr">
        <is>
          <t>2024|명절대수송|전체|하차|12-13</t>
        </is>
      </c>
      <c r="B1814" t="n">
        <v>353</v>
      </c>
    </row>
    <row r="1815">
      <c r="A1815" t="inlineStr">
        <is>
          <t>2024|명절대수송|전체|하차|13-14</t>
        </is>
      </c>
      <c r="B1815" t="n">
        <v>1484</v>
      </c>
    </row>
    <row r="1816">
      <c r="A1816" t="inlineStr">
        <is>
          <t>2024|명절대수송|전체|하차|14-15</t>
        </is>
      </c>
      <c r="B1816" t="n">
        <v>551</v>
      </c>
    </row>
    <row r="1817">
      <c r="A1817" t="inlineStr">
        <is>
          <t>2024|명절대수송|전체|하차|15-16</t>
        </is>
      </c>
      <c r="B1817" t="n">
        <v>0</v>
      </c>
    </row>
    <row r="1818">
      <c r="A1818" t="inlineStr">
        <is>
          <t>2024|명절대수송|전체|하차|16-17</t>
        </is>
      </c>
      <c r="B1818" t="n">
        <v>0</v>
      </c>
    </row>
    <row r="1819">
      <c r="A1819" t="inlineStr">
        <is>
          <t>2024|명절대수송|전체|하차|17-18</t>
        </is>
      </c>
      <c r="B1819" t="n">
        <v>1130</v>
      </c>
    </row>
    <row r="1820">
      <c r="A1820" t="inlineStr">
        <is>
          <t>2024|명절대수송|전체|하차|18-19</t>
        </is>
      </c>
      <c r="B1820" t="n">
        <v>1260</v>
      </c>
    </row>
    <row r="1821">
      <c r="A1821" t="inlineStr">
        <is>
          <t>2024|명절대수송|전체|하차|19-20</t>
        </is>
      </c>
      <c r="B1821" t="n">
        <v>388</v>
      </c>
    </row>
    <row r="1822">
      <c r="A1822" t="inlineStr">
        <is>
          <t>2024|명절대수송|전체|하차|20-21</t>
        </is>
      </c>
      <c r="B1822" t="n">
        <v>680</v>
      </c>
    </row>
    <row r="1823">
      <c r="A1823" t="inlineStr">
        <is>
          <t>2024|명절대수송|전체|하차|21-22</t>
        </is>
      </c>
      <c r="B1823" t="n">
        <v>35</v>
      </c>
    </row>
    <row r="1824">
      <c r="A1824" t="inlineStr">
        <is>
          <t>2024|명절대수송|전체|하차|22-23</t>
        </is>
      </c>
      <c r="B1824" t="n">
        <v>0</v>
      </c>
    </row>
    <row r="1825">
      <c r="A1825" t="inlineStr">
        <is>
          <t>2024|명절대수송|전체|하차|23-24</t>
        </is>
      </c>
      <c r="B1825" t="n">
        <v>302</v>
      </c>
    </row>
    <row r="1826">
      <c r="A1826" t="inlineStr">
        <is>
          <t>2024|주말|전체|승차|00-01</t>
        </is>
      </c>
      <c r="B1826" t="n">
        <v>0</v>
      </c>
    </row>
    <row r="1827">
      <c r="A1827" t="inlineStr">
        <is>
          <t>2024|주말|전체|승차|01-02</t>
        </is>
      </c>
      <c r="B1827" t="n">
        <v>0</v>
      </c>
    </row>
    <row r="1828">
      <c r="A1828" t="inlineStr">
        <is>
          <t>2024|주말|전체|승차|02-03</t>
        </is>
      </c>
      <c r="B1828" t="n">
        <v>0</v>
      </c>
    </row>
    <row r="1829">
      <c r="A1829" t="inlineStr">
        <is>
          <t>2024|주말|전체|승차|03-04</t>
        </is>
      </c>
      <c r="B1829" t="n">
        <v>0</v>
      </c>
    </row>
    <row r="1830">
      <c r="A1830" t="inlineStr">
        <is>
          <t>2024|주말|전체|승차|04-05</t>
        </is>
      </c>
      <c r="B1830" t="n">
        <v>0</v>
      </c>
    </row>
    <row r="1831">
      <c r="A1831" t="inlineStr">
        <is>
          <t>2024|주말|전체|승차|05-06</t>
        </is>
      </c>
      <c r="B1831" t="n">
        <v>5138</v>
      </c>
    </row>
    <row r="1832">
      <c r="A1832" t="inlineStr">
        <is>
          <t>2024|주말|전체|승차|06-07</t>
        </is>
      </c>
      <c r="B1832" t="n">
        <v>0</v>
      </c>
    </row>
    <row r="1833">
      <c r="A1833" t="inlineStr">
        <is>
          <t>2024|주말|전체|승차|07-08</t>
        </is>
      </c>
      <c r="B1833" t="n">
        <v>934</v>
      </c>
    </row>
    <row r="1834">
      <c r="A1834" t="inlineStr">
        <is>
          <t>2024|주말|전체|승차|08-09</t>
        </is>
      </c>
      <c r="B1834" t="n">
        <v>15624</v>
      </c>
    </row>
    <row r="1835">
      <c r="A1835" t="inlineStr">
        <is>
          <t>2024|주말|전체|승차|09-10</t>
        </is>
      </c>
      <c r="B1835" t="n">
        <v>2778</v>
      </c>
    </row>
    <row r="1836">
      <c r="A1836" t="inlineStr">
        <is>
          <t>2024|주말|전체|승차|10-11</t>
        </is>
      </c>
      <c r="B1836" t="n">
        <v>8622</v>
      </c>
    </row>
    <row r="1837">
      <c r="A1837" t="inlineStr">
        <is>
          <t>2024|주말|전체|승차|11-12</t>
        </is>
      </c>
      <c r="B1837" t="n">
        <v>9336</v>
      </c>
    </row>
    <row r="1838">
      <c r="A1838" t="inlineStr">
        <is>
          <t>2024|주말|전체|승차|12-13</t>
        </is>
      </c>
      <c r="B1838" t="n">
        <v>0</v>
      </c>
    </row>
    <row r="1839">
      <c r="A1839" t="inlineStr">
        <is>
          <t>2024|주말|전체|승차|13-14</t>
        </is>
      </c>
      <c r="B1839" t="n">
        <v>8766</v>
      </c>
    </row>
    <row r="1840">
      <c r="A1840" t="inlineStr">
        <is>
          <t>2024|주말|전체|승차|14-15</t>
        </is>
      </c>
      <c r="B1840" t="n">
        <v>12207</v>
      </c>
    </row>
    <row r="1841">
      <c r="A1841" t="inlineStr">
        <is>
          <t>2024|주말|전체|승차|15-16</t>
        </is>
      </c>
      <c r="B1841" t="n">
        <v>4679</v>
      </c>
    </row>
    <row r="1842">
      <c r="A1842" t="inlineStr">
        <is>
          <t>2024|주말|전체|승차|16-17</t>
        </is>
      </c>
      <c r="B1842" t="n">
        <v>0</v>
      </c>
    </row>
    <row r="1843">
      <c r="A1843" t="inlineStr">
        <is>
          <t>2024|주말|전체|승차|17-18</t>
        </is>
      </c>
      <c r="B1843" t="n">
        <v>14118</v>
      </c>
    </row>
    <row r="1844">
      <c r="A1844" t="inlineStr">
        <is>
          <t>2024|주말|전체|승차|18-19</t>
        </is>
      </c>
      <c r="B1844" t="n">
        <v>3826</v>
      </c>
    </row>
    <row r="1845">
      <c r="A1845" t="inlineStr">
        <is>
          <t>2024|주말|전체|승차|19-20</t>
        </is>
      </c>
      <c r="B1845" t="n">
        <v>10682</v>
      </c>
    </row>
    <row r="1846">
      <c r="A1846" t="inlineStr">
        <is>
          <t>2024|주말|전체|승차|20-21</t>
        </is>
      </c>
      <c r="B1846" t="n">
        <v>0</v>
      </c>
    </row>
    <row r="1847">
      <c r="A1847" t="inlineStr">
        <is>
          <t>2024|주말|전체|승차|21-22</t>
        </is>
      </c>
      <c r="B1847" t="n">
        <v>6867</v>
      </c>
    </row>
    <row r="1848">
      <c r="A1848" t="inlineStr">
        <is>
          <t>2024|주말|전체|승차|22-23</t>
        </is>
      </c>
      <c r="B1848" t="n">
        <v>0</v>
      </c>
    </row>
    <row r="1849">
      <c r="A1849" t="inlineStr">
        <is>
          <t>2024|주말|전체|승차|23-24</t>
        </is>
      </c>
      <c r="B1849" t="n">
        <v>0</v>
      </c>
    </row>
    <row r="1850">
      <c r="A1850" t="inlineStr">
        <is>
          <t>2024|주말|전체|하차|00-01</t>
        </is>
      </c>
      <c r="B1850" t="n">
        <v>6744</v>
      </c>
    </row>
    <row r="1851">
      <c r="A1851" t="inlineStr">
        <is>
          <t>2024|주말|전체|하차|01-02</t>
        </is>
      </c>
      <c r="B1851" t="n">
        <v>0</v>
      </c>
    </row>
    <row r="1852">
      <c r="A1852" t="inlineStr">
        <is>
          <t>2024|주말|전체|하차|02-03</t>
        </is>
      </c>
      <c r="B1852" t="n">
        <v>0</v>
      </c>
    </row>
    <row r="1853">
      <c r="A1853" t="inlineStr">
        <is>
          <t>2024|주말|전체|하차|03-04</t>
        </is>
      </c>
      <c r="B1853" t="n">
        <v>0</v>
      </c>
    </row>
    <row r="1854">
      <c r="A1854" t="inlineStr">
        <is>
          <t>2024|주말|전체|하차|04-05</t>
        </is>
      </c>
      <c r="B1854" t="n">
        <v>0</v>
      </c>
    </row>
    <row r="1855">
      <c r="A1855" t="inlineStr">
        <is>
          <t>2024|주말|전체|하차|05-06</t>
        </is>
      </c>
      <c r="B1855" t="n">
        <v>0</v>
      </c>
    </row>
    <row r="1856">
      <c r="A1856" t="inlineStr">
        <is>
          <t>2024|주말|전체|하차|06-07</t>
        </is>
      </c>
      <c r="B1856" t="n">
        <v>0</v>
      </c>
    </row>
    <row r="1857">
      <c r="A1857" t="inlineStr">
        <is>
          <t>2024|주말|전체|하차|07-08</t>
        </is>
      </c>
      <c r="B1857" t="n">
        <v>3389</v>
      </c>
    </row>
    <row r="1858">
      <c r="A1858" t="inlineStr">
        <is>
          <t>2024|주말|전체|하차|08-09</t>
        </is>
      </c>
      <c r="B1858" t="n">
        <v>0</v>
      </c>
    </row>
    <row r="1859">
      <c r="A1859" t="inlineStr">
        <is>
          <t>2024|주말|전체|하차|09-10</t>
        </is>
      </c>
      <c r="B1859" t="n">
        <v>10040</v>
      </c>
    </row>
    <row r="1860">
      <c r="A1860" t="inlineStr">
        <is>
          <t>2024|주말|전체|하차|10-11</t>
        </is>
      </c>
      <c r="B1860" t="n">
        <v>4151</v>
      </c>
    </row>
    <row r="1861">
      <c r="A1861" t="inlineStr">
        <is>
          <t>2024|주말|전체|하차|11-12</t>
        </is>
      </c>
      <c r="B1861" t="n">
        <v>9144</v>
      </c>
    </row>
    <row r="1862">
      <c r="A1862" t="inlineStr">
        <is>
          <t>2024|주말|전체|하차|12-13</t>
        </is>
      </c>
      <c r="B1862" t="n">
        <v>4281</v>
      </c>
    </row>
    <row r="1863">
      <c r="A1863" t="inlineStr">
        <is>
          <t>2024|주말|전체|하차|13-14</t>
        </is>
      </c>
      <c r="B1863" t="n">
        <v>14218</v>
      </c>
    </row>
    <row r="1864">
      <c r="A1864" t="inlineStr">
        <is>
          <t>2024|주말|전체|하차|14-15</t>
        </is>
      </c>
      <c r="B1864" t="n">
        <v>4554</v>
      </c>
    </row>
    <row r="1865">
      <c r="A1865" t="inlineStr">
        <is>
          <t>2024|주말|전체|하차|15-16</t>
        </is>
      </c>
      <c r="B1865" t="n">
        <v>0</v>
      </c>
    </row>
    <row r="1866">
      <c r="A1866" t="inlineStr">
        <is>
          <t>2024|주말|전체|하차|16-17</t>
        </is>
      </c>
      <c r="B1866" t="n">
        <v>0</v>
      </c>
    </row>
    <row r="1867">
      <c r="A1867" t="inlineStr">
        <is>
          <t>2024|주말|전체|하차|17-18</t>
        </is>
      </c>
      <c r="B1867" t="n">
        <v>12738</v>
      </c>
    </row>
    <row r="1868">
      <c r="A1868" t="inlineStr">
        <is>
          <t>2024|주말|전체|하차|18-19</t>
        </is>
      </c>
      <c r="B1868" t="n">
        <v>16220</v>
      </c>
    </row>
    <row r="1869">
      <c r="A1869" t="inlineStr">
        <is>
          <t>2024|주말|전체|하차|19-20</t>
        </is>
      </c>
      <c r="B1869" t="n">
        <v>4500</v>
      </c>
    </row>
    <row r="1870">
      <c r="A1870" t="inlineStr">
        <is>
          <t>2024|주말|전체|하차|20-21</t>
        </is>
      </c>
      <c r="B1870" t="n">
        <v>8880</v>
      </c>
    </row>
    <row r="1871">
      <c r="A1871" t="inlineStr">
        <is>
          <t>2024|주말|전체|하차|21-22</t>
        </is>
      </c>
      <c r="B1871" t="n">
        <v>908</v>
      </c>
    </row>
    <row r="1872">
      <c r="A1872" t="inlineStr">
        <is>
          <t>2024|주말|전체|하차|22-23</t>
        </is>
      </c>
      <c r="B1872" t="n">
        <v>0</v>
      </c>
    </row>
    <row r="1873">
      <c r="A1873" t="inlineStr">
        <is>
          <t>2024|주말|전체|하차|23-24</t>
        </is>
      </c>
      <c r="B1873" t="n">
        <v>3250</v>
      </c>
    </row>
    <row r="1874">
      <c r="A1874" t="inlineStr">
        <is>
          <t>2024|평일|전체|승차|00-01</t>
        </is>
      </c>
      <c r="B1874" t="n">
        <v>0</v>
      </c>
    </row>
    <row r="1875">
      <c r="A1875" t="inlineStr">
        <is>
          <t>2024|평일|전체|승차|01-02</t>
        </is>
      </c>
      <c r="B1875" t="n">
        <v>0</v>
      </c>
    </row>
    <row r="1876">
      <c r="A1876" t="inlineStr">
        <is>
          <t>2024|평일|전체|승차|02-03</t>
        </is>
      </c>
      <c r="B1876" t="n">
        <v>0</v>
      </c>
    </row>
    <row r="1877">
      <c r="A1877" t="inlineStr">
        <is>
          <t>2024|평일|전체|승차|03-04</t>
        </is>
      </c>
      <c r="B1877" t="n">
        <v>0</v>
      </c>
    </row>
    <row r="1878">
      <c r="A1878" t="inlineStr">
        <is>
          <t>2024|평일|전체|승차|04-05</t>
        </is>
      </c>
      <c r="B1878" t="n">
        <v>0</v>
      </c>
    </row>
    <row r="1879">
      <c r="A1879" t="inlineStr">
        <is>
          <t>2024|평일|전체|승차|05-06</t>
        </is>
      </c>
      <c r="B1879" t="n">
        <v>13241</v>
      </c>
    </row>
    <row r="1880">
      <c r="A1880" t="inlineStr">
        <is>
          <t>2024|평일|전체|승차|06-07</t>
        </is>
      </c>
      <c r="B1880" t="n">
        <v>0</v>
      </c>
    </row>
    <row r="1881">
      <c r="A1881" t="inlineStr">
        <is>
          <t>2024|평일|전체|승차|07-08</t>
        </is>
      </c>
      <c r="B1881" t="n">
        <v>2035</v>
      </c>
    </row>
    <row r="1882">
      <c r="A1882" t="inlineStr">
        <is>
          <t>2024|평일|전체|승차|08-09</t>
        </is>
      </c>
      <c r="B1882" t="n">
        <v>29881</v>
      </c>
    </row>
    <row r="1883">
      <c r="A1883" t="inlineStr">
        <is>
          <t>2024|평일|전체|승차|09-10</t>
        </is>
      </c>
      <c r="B1883" t="n">
        <v>5085</v>
      </c>
    </row>
    <row r="1884">
      <c r="A1884" t="inlineStr">
        <is>
          <t>2024|평일|전체|승차|10-11</t>
        </is>
      </c>
      <c r="B1884" t="n">
        <v>14406</v>
      </c>
    </row>
    <row r="1885">
      <c r="A1885" t="inlineStr">
        <is>
          <t>2024|평일|전체|승차|11-12</t>
        </is>
      </c>
      <c r="B1885" t="n">
        <v>17804</v>
      </c>
    </row>
    <row r="1886">
      <c r="A1886" t="inlineStr">
        <is>
          <t>2024|평일|전체|승차|12-13</t>
        </is>
      </c>
      <c r="B1886" t="n">
        <v>0</v>
      </c>
    </row>
    <row r="1887">
      <c r="A1887" t="inlineStr">
        <is>
          <t>2024|평일|전체|승차|13-14</t>
        </is>
      </c>
      <c r="B1887" t="n">
        <v>15340</v>
      </c>
    </row>
    <row r="1888">
      <c r="A1888" t="inlineStr">
        <is>
          <t>2024|평일|전체|승차|14-15</t>
        </is>
      </c>
      <c r="B1888" t="n">
        <v>21747</v>
      </c>
    </row>
    <row r="1889">
      <c r="A1889" t="inlineStr">
        <is>
          <t>2024|평일|전체|승차|15-16</t>
        </is>
      </c>
      <c r="B1889" t="n">
        <v>6879</v>
      </c>
    </row>
    <row r="1890">
      <c r="A1890" t="inlineStr">
        <is>
          <t>2024|평일|전체|승차|16-17</t>
        </is>
      </c>
      <c r="B1890" t="n">
        <v>0</v>
      </c>
    </row>
    <row r="1891">
      <c r="A1891" t="inlineStr">
        <is>
          <t>2024|평일|전체|승차|17-18</t>
        </is>
      </c>
      <c r="B1891" t="n">
        <v>26630</v>
      </c>
    </row>
    <row r="1892">
      <c r="A1892" t="inlineStr">
        <is>
          <t>2024|평일|전체|승차|18-19</t>
        </is>
      </c>
      <c r="B1892" t="n">
        <v>8554</v>
      </c>
    </row>
    <row r="1893">
      <c r="A1893" t="inlineStr">
        <is>
          <t>2024|평일|전체|승차|19-20</t>
        </is>
      </c>
      <c r="B1893" t="n">
        <v>5758</v>
      </c>
    </row>
    <row r="1894">
      <c r="A1894" t="inlineStr">
        <is>
          <t>2024|평일|전체|승차|20-21</t>
        </is>
      </c>
      <c r="B1894" t="n">
        <v>0</v>
      </c>
    </row>
    <row r="1895">
      <c r="A1895" t="inlineStr">
        <is>
          <t>2024|평일|전체|승차|21-22</t>
        </is>
      </c>
      <c r="B1895" t="n">
        <v>11562</v>
      </c>
    </row>
    <row r="1896">
      <c r="A1896" t="inlineStr">
        <is>
          <t>2024|평일|전체|승차|22-23</t>
        </is>
      </c>
      <c r="B1896" t="n">
        <v>0</v>
      </c>
    </row>
    <row r="1897">
      <c r="A1897" t="inlineStr">
        <is>
          <t>2024|평일|전체|승차|23-24</t>
        </is>
      </c>
      <c r="B1897" t="n">
        <v>0</v>
      </c>
    </row>
    <row r="1898">
      <c r="A1898" t="inlineStr">
        <is>
          <t>2024|평일|전체|하차|00-01</t>
        </is>
      </c>
      <c r="B1898" t="n">
        <v>10025</v>
      </c>
    </row>
    <row r="1899">
      <c r="A1899" t="inlineStr">
        <is>
          <t>2024|평일|전체|하차|01-02</t>
        </is>
      </c>
      <c r="B1899" t="n">
        <v>0</v>
      </c>
    </row>
    <row r="1900">
      <c r="A1900" t="inlineStr">
        <is>
          <t>2024|평일|전체|하차|02-03</t>
        </is>
      </c>
      <c r="B1900" t="n">
        <v>0</v>
      </c>
    </row>
    <row r="1901">
      <c r="A1901" t="inlineStr">
        <is>
          <t>2024|평일|전체|하차|03-04</t>
        </is>
      </c>
      <c r="B1901" t="n">
        <v>0</v>
      </c>
    </row>
    <row r="1902">
      <c r="A1902" t="inlineStr">
        <is>
          <t>2024|평일|전체|하차|04-05</t>
        </is>
      </c>
      <c r="B1902" t="n">
        <v>0</v>
      </c>
    </row>
    <row r="1903">
      <c r="A1903" t="inlineStr">
        <is>
          <t>2024|평일|전체|하차|05-06</t>
        </is>
      </c>
      <c r="B1903" t="n">
        <v>0</v>
      </c>
    </row>
    <row r="1904">
      <c r="A1904" t="inlineStr">
        <is>
          <t>2024|평일|전체|하차|06-07</t>
        </is>
      </c>
      <c r="B1904" t="n">
        <v>0</v>
      </c>
    </row>
    <row r="1905">
      <c r="A1905" t="inlineStr">
        <is>
          <t>2024|평일|전체|하차|07-08</t>
        </is>
      </c>
      <c r="B1905" t="n">
        <v>8399</v>
      </c>
    </row>
    <row r="1906">
      <c r="A1906" t="inlineStr">
        <is>
          <t>2024|평일|전체|하차|08-09</t>
        </is>
      </c>
      <c r="B1906" t="n">
        <v>0</v>
      </c>
    </row>
    <row r="1907">
      <c r="A1907" t="inlineStr">
        <is>
          <t>2024|평일|전체|하차|09-10</t>
        </is>
      </c>
      <c r="B1907" t="n">
        <v>17916</v>
      </c>
    </row>
    <row r="1908">
      <c r="A1908" t="inlineStr">
        <is>
          <t>2024|평일|전체|하차|10-11</t>
        </is>
      </c>
      <c r="B1908" t="n">
        <v>4568</v>
      </c>
    </row>
    <row r="1909">
      <c r="A1909" t="inlineStr">
        <is>
          <t>2024|평일|전체|하차|11-12</t>
        </is>
      </c>
      <c r="B1909" t="n">
        <v>21137</v>
      </c>
    </row>
    <row r="1910">
      <c r="A1910" t="inlineStr">
        <is>
          <t>2024|평일|전체|하차|12-13</t>
        </is>
      </c>
      <c r="B1910" t="n">
        <v>5690</v>
      </c>
    </row>
    <row r="1911">
      <c r="A1911" t="inlineStr">
        <is>
          <t>2024|평일|전체|하차|13-14</t>
        </is>
      </c>
      <c r="B1911" t="n">
        <v>26872</v>
      </c>
    </row>
    <row r="1912">
      <c r="A1912" t="inlineStr">
        <is>
          <t>2024|평일|전체|하차|14-15</t>
        </is>
      </c>
      <c r="B1912" t="n">
        <v>6357</v>
      </c>
    </row>
    <row r="1913">
      <c r="A1913" t="inlineStr">
        <is>
          <t>2024|평일|전체|하차|15-16</t>
        </is>
      </c>
      <c r="B1913" t="n">
        <v>0</v>
      </c>
    </row>
    <row r="1914">
      <c r="A1914" t="inlineStr">
        <is>
          <t>2024|평일|전체|하차|16-17</t>
        </is>
      </c>
      <c r="B1914" t="n">
        <v>0</v>
      </c>
    </row>
    <row r="1915">
      <c r="A1915" t="inlineStr">
        <is>
          <t>2024|평일|전체|하차|17-18</t>
        </is>
      </c>
      <c r="B1915" t="n">
        <v>27780</v>
      </c>
    </row>
    <row r="1916">
      <c r="A1916" t="inlineStr">
        <is>
          <t>2024|평일|전체|하차|18-19</t>
        </is>
      </c>
      <c r="B1916" t="n">
        <v>15746</v>
      </c>
    </row>
    <row r="1917">
      <c r="A1917" t="inlineStr">
        <is>
          <t>2024|평일|전체|하차|19-20</t>
        </is>
      </c>
      <c r="B1917" t="n">
        <v>7101</v>
      </c>
    </row>
    <row r="1918">
      <c r="A1918" t="inlineStr">
        <is>
          <t>2024|평일|전체|하차|20-21</t>
        </is>
      </c>
      <c r="B1918" t="n">
        <v>18343</v>
      </c>
    </row>
    <row r="1919">
      <c r="A1919" t="inlineStr">
        <is>
          <t>2024|평일|전체|하차|21-22</t>
        </is>
      </c>
      <c r="B1919" t="n">
        <v>1462</v>
      </c>
    </row>
    <row r="1920">
      <c r="A1920" t="inlineStr">
        <is>
          <t>2024|평일|전체|하차|22-23</t>
        </is>
      </c>
      <c r="B1920" t="n">
        <v>0</v>
      </c>
    </row>
    <row r="1921">
      <c r="A1921" t="inlineStr">
        <is>
          <t>2024|평일|전체|하차|23-24</t>
        </is>
      </c>
      <c r="B1921" t="n">
        <v>5369</v>
      </c>
    </row>
    <row r="1922">
      <c r="A1922" t="inlineStr">
        <is>
          <t>2025|공휴일|전체|승차|00-01</t>
        </is>
      </c>
      <c r="B1922" t="n">
        <v>0</v>
      </c>
    </row>
    <row r="1923">
      <c r="A1923" t="inlineStr">
        <is>
          <t>2025|공휴일|전체|승차|01-02</t>
        </is>
      </c>
      <c r="B1923" t="n">
        <v>0</v>
      </c>
    </row>
    <row r="1924">
      <c r="A1924" t="inlineStr">
        <is>
          <t>2025|공휴일|전체|승차|02-03</t>
        </is>
      </c>
      <c r="B1924" t="n">
        <v>0</v>
      </c>
    </row>
    <row r="1925">
      <c r="A1925" t="inlineStr">
        <is>
          <t>2025|공휴일|전체|승차|03-04</t>
        </is>
      </c>
      <c r="B1925" t="n">
        <v>0</v>
      </c>
    </row>
    <row r="1926">
      <c r="A1926" t="inlineStr">
        <is>
          <t>2025|공휴일|전체|승차|04-05</t>
        </is>
      </c>
      <c r="B1926" t="n">
        <v>0</v>
      </c>
    </row>
    <row r="1927">
      <c r="A1927" t="inlineStr">
        <is>
          <t>2025|공휴일|전체|승차|05-06</t>
        </is>
      </c>
      <c r="B1927" t="n">
        <v>118</v>
      </c>
    </row>
    <row r="1928">
      <c r="A1928" t="inlineStr">
        <is>
          <t>2025|공휴일|전체|승차|06-07</t>
        </is>
      </c>
      <c r="B1928" t="n">
        <v>689</v>
      </c>
    </row>
    <row r="1929">
      <c r="A1929" t="inlineStr">
        <is>
          <t>2025|공휴일|전체|승차|07-08</t>
        </is>
      </c>
      <c r="B1929" t="n">
        <v>435</v>
      </c>
    </row>
    <row r="1930">
      <c r="A1930" t="inlineStr">
        <is>
          <t>2025|공휴일|전체|승차|08-09</t>
        </is>
      </c>
      <c r="B1930" t="n">
        <v>1534</v>
      </c>
    </row>
    <row r="1931">
      <c r="A1931" t="inlineStr">
        <is>
          <t>2025|공휴일|전체|승차|09-10</t>
        </is>
      </c>
      <c r="B1931" t="n">
        <v>1228</v>
      </c>
    </row>
    <row r="1932">
      <c r="A1932" t="inlineStr">
        <is>
          <t>2025|공휴일|전체|승차|10-11</t>
        </is>
      </c>
      <c r="B1932" t="n">
        <v>472</v>
      </c>
    </row>
    <row r="1933">
      <c r="A1933" t="inlineStr">
        <is>
          <t>2025|공휴일|전체|승차|11-12</t>
        </is>
      </c>
      <c r="B1933" t="n">
        <v>0</v>
      </c>
    </row>
    <row r="1934">
      <c r="A1934" t="inlineStr">
        <is>
          <t>2025|공휴일|전체|승차|12-13</t>
        </is>
      </c>
      <c r="B1934" t="n">
        <v>1636</v>
      </c>
    </row>
    <row r="1935">
      <c r="A1935" t="inlineStr">
        <is>
          <t>2025|공휴일|전체|승차|13-14</t>
        </is>
      </c>
      <c r="B1935" t="n">
        <v>596</v>
      </c>
    </row>
    <row r="1936">
      <c r="A1936" t="inlineStr">
        <is>
          <t>2025|공휴일|전체|승차|14-15</t>
        </is>
      </c>
      <c r="B1936" t="n">
        <v>1735</v>
      </c>
    </row>
    <row r="1937">
      <c r="A1937" t="inlineStr">
        <is>
          <t>2025|공휴일|전체|승차|15-16</t>
        </is>
      </c>
      <c r="B1937" t="n">
        <v>818</v>
      </c>
    </row>
    <row r="1938">
      <c r="A1938" t="inlineStr">
        <is>
          <t>2025|공휴일|전체|승차|16-17</t>
        </is>
      </c>
      <c r="B1938" t="n">
        <v>614</v>
      </c>
    </row>
    <row r="1939">
      <c r="A1939" t="inlineStr">
        <is>
          <t>2025|공휴일|전체|승차|17-18</t>
        </is>
      </c>
      <c r="B1939" t="n">
        <v>1968</v>
      </c>
    </row>
    <row r="1940">
      <c r="A1940" t="inlineStr">
        <is>
          <t>2025|공휴일|전체|승차|18-19</t>
        </is>
      </c>
      <c r="B1940" t="n">
        <v>342</v>
      </c>
    </row>
    <row r="1941">
      <c r="A1941" t="inlineStr">
        <is>
          <t>2025|공휴일|전체|승차|19-20</t>
        </is>
      </c>
      <c r="B1941" t="n">
        <v>463</v>
      </c>
    </row>
    <row r="1942">
      <c r="A1942" t="inlineStr">
        <is>
          <t>2025|공휴일|전체|승차|20-21</t>
        </is>
      </c>
      <c r="B1942" t="n">
        <v>383</v>
      </c>
    </row>
    <row r="1943">
      <c r="A1943" t="inlineStr">
        <is>
          <t>2025|공휴일|전체|승차|21-22</t>
        </is>
      </c>
      <c r="B1943" t="n">
        <v>858</v>
      </c>
    </row>
    <row r="1944">
      <c r="A1944" t="inlineStr">
        <is>
          <t>2025|공휴일|전체|승차|22-23</t>
        </is>
      </c>
      <c r="B1944" t="n">
        <v>0</v>
      </c>
    </row>
    <row r="1945">
      <c r="A1945" t="inlineStr">
        <is>
          <t>2025|공휴일|전체|승차|23-24</t>
        </is>
      </c>
      <c r="B1945" t="n">
        <v>0</v>
      </c>
    </row>
    <row r="1946">
      <c r="A1946" t="inlineStr">
        <is>
          <t>2025|공휴일|전체|하차|00-01</t>
        </is>
      </c>
      <c r="B1946" t="n">
        <v>0</v>
      </c>
    </row>
    <row r="1947">
      <c r="A1947" t="inlineStr">
        <is>
          <t>2025|공휴일|전체|하차|01-02</t>
        </is>
      </c>
      <c r="B1947" t="n">
        <v>0</v>
      </c>
    </row>
    <row r="1948">
      <c r="A1948" t="inlineStr">
        <is>
          <t>2025|공휴일|전체|하차|02-03</t>
        </is>
      </c>
      <c r="B1948" t="n">
        <v>0</v>
      </c>
    </row>
    <row r="1949">
      <c r="A1949" t="inlineStr">
        <is>
          <t>2025|공휴일|전체|하차|03-04</t>
        </is>
      </c>
      <c r="B1949" t="n">
        <v>0</v>
      </c>
    </row>
    <row r="1950">
      <c r="A1950" t="inlineStr">
        <is>
          <t>2025|공휴일|전체|하차|04-05</t>
        </is>
      </c>
      <c r="B1950" t="n">
        <v>0</v>
      </c>
    </row>
    <row r="1951">
      <c r="A1951" t="inlineStr">
        <is>
          <t>2025|공휴일|전체|하차|05-06</t>
        </is>
      </c>
      <c r="B1951" t="n">
        <v>0</v>
      </c>
    </row>
    <row r="1952">
      <c r="A1952" t="inlineStr">
        <is>
          <t>2025|공휴일|전체|하차|06-07</t>
        </is>
      </c>
      <c r="B1952" t="n">
        <v>0</v>
      </c>
    </row>
    <row r="1953">
      <c r="A1953" t="inlineStr">
        <is>
          <t>2025|공휴일|전체|하차|07-08</t>
        </is>
      </c>
      <c r="B1953" t="n">
        <v>613</v>
      </c>
    </row>
    <row r="1954">
      <c r="A1954" t="inlineStr">
        <is>
          <t>2025|공휴일|전체|하차|08-09</t>
        </is>
      </c>
      <c r="B1954" t="n">
        <v>300</v>
      </c>
    </row>
    <row r="1955">
      <c r="A1955" t="inlineStr">
        <is>
          <t>2025|공휴일|전체|하차|09-10</t>
        </is>
      </c>
      <c r="B1955" t="n">
        <v>743</v>
      </c>
    </row>
    <row r="1956">
      <c r="A1956" t="inlineStr">
        <is>
          <t>2025|공휴일|전체|하차|10-11</t>
        </is>
      </c>
      <c r="B1956" t="n">
        <v>504</v>
      </c>
    </row>
    <row r="1957">
      <c r="A1957" t="inlineStr">
        <is>
          <t>2025|공휴일|전체|하차|11-12</t>
        </is>
      </c>
      <c r="B1957" t="n">
        <v>1274</v>
      </c>
    </row>
    <row r="1958">
      <c r="A1958" t="inlineStr">
        <is>
          <t>2025|공휴일|전체|하차|12-13</t>
        </is>
      </c>
      <c r="B1958" t="n">
        <v>157</v>
      </c>
    </row>
    <row r="1959">
      <c r="A1959" t="inlineStr">
        <is>
          <t>2025|공휴일|전체|하차|13-14</t>
        </is>
      </c>
      <c r="B1959" t="n">
        <v>1824</v>
      </c>
    </row>
    <row r="1960">
      <c r="A1960" t="inlineStr">
        <is>
          <t>2025|공휴일|전체|하차|14-15</t>
        </is>
      </c>
      <c r="B1960" t="n">
        <v>979</v>
      </c>
    </row>
    <row r="1961">
      <c r="A1961" t="inlineStr">
        <is>
          <t>2025|공휴일|전체|하차|15-16</t>
        </is>
      </c>
      <c r="B1961" t="n">
        <v>0</v>
      </c>
    </row>
    <row r="1962">
      <c r="A1962" t="inlineStr">
        <is>
          <t>2025|공휴일|전체|하차|16-17</t>
        </is>
      </c>
      <c r="B1962" t="n">
        <v>689</v>
      </c>
    </row>
    <row r="1963">
      <c r="A1963" t="inlineStr">
        <is>
          <t>2025|공휴일|전체|하차|17-18</t>
        </is>
      </c>
      <c r="B1963" t="n">
        <v>1575</v>
      </c>
    </row>
    <row r="1964">
      <c r="A1964" t="inlineStr">
        <is>
          <t>2025|공휴일|전체|하차|18-19</t>
        </is>
      </c>
      <c r="B1964" t="n">
        <v>624</v>
      </c>
    </row>
    <row r="1965">
      <c r="A1965" t="inlineStr">
        <is>
          <t>2025|공휴일|전체|하차|19-20</t>
        </is>
      </c>
      <c r="B1965" t="n">
        <v>539</v>
      </c>
    </row>
    <row r="1966">
      <c r="A1966" t="inlineStr">
        <is>
          <t>2025|공휴일|전체|하차|20-21</t>
        </is>
      </c>
      <c r="B1966" t="n">
        <v>1343</v>
      </c>
    </row>
    <row r="1967">
      <c r="A1967" t="inlineStr">
        <is>
          <t>2025|공휴일|전체|하차|21-22</t>
        </is>
      </c>
      <c r="B1967" t="n">
        <v>674</v>
      </c>
    </row>
    <row r="1968">
      <c r="A1968" t="inlineStr">
        <is>
          <t>2025|공휴일|전체|하차|22-23</t>
        </is>
      </c>
      <c r="B1968" t="n">
        <v>0</v>
      </c>
    </row>
    <row r="1969">
      <c r="A1969" t="inlineStr">
        <is>
          <t>2025|공휴일|전체|하차|23-24</t>
        </is>
      </c>
      <c r="B1969" t="n">
        <v>1231</v>
      </c>
    </row>
    <row r="1970">
      <c r="A1970" t="inlineStr">
        <is>
          <t>2025|명절대수송|전체|승차|00-01</t>
        </is>
      </c>
      <c r="B1970" t="n">
        <v>0</v>
      </c>
    </row>
    <row r="1971">
      <c r="A1971" t="inlineStr">
        <is>
          <t>2025|명절대수송|전체|승차|01-02</t>
        </is>
      </c>
      <c r="B1971" t="n">
        <v>0</v>
      </c>
    </row>
    <row r="1972">
      <c r="A1972" t="inlineStr">
        <is>
          <t>2025|명절대수송|전체|승차|02-03</t>
        </is>
      </c>
      <c r="B1972" t="n">
        <v>0</v>
      </c>
    </row>
    <row r="1973">
      <c r="A1973" t="inlineStr">
        <is>
          <t>2025|명절대수송|전체|승차|03-04</t>
        </is>
      </c>
      <c r="B1973" t="n">
        <v>0</v>
      </c>
    </row>
    <row r="1974">
      <c r="A1974" t="inlineStr">
        <is>
          <t>2025|명절대수송|전체|승차|04-05</t>
        </is>
      </c>
      <c r="B1974" t="n">
        <v>0</v>
      </c>
    </row>
    <row r="1975">
      <c r="A1975" t="inlineStr">
        <is>
          <t>2025|명절대수송|전체|승차|05-06</t>
        </is>
      </c>
      <c r="B1975" t="n">
        <v>159</v>
      </c>
    </row>
    <row r="1976">
      <c r="A1976" t="inlineStr">
        <is>
          <t>2025|명절대수송|전체|승차|06-07</t>
        </is>
      </c>
      <c r="B1976" t="n">
        <v>757</v>
      </c>
    </row>
    <row r="1977">
      <c r="A1977" t="inlineStr">
        <is>
          <t>2025|명절대수송|전체|승차|07-08</t>
        </is>
      </c>
      <c r="B1977" t="n">
        <v>514</v>
      </c>
    </row>
    <row r="1978">
      <c r="A1978" t="inlineStr">
        <is>
          <t>2025|명절대수송|전체|승차|08-09</t>
        </is>
      </c>
      <c r="B1978" t="n">
        <v>1776</v>
      </c>
    </row>
    <row r="1979">
      <c r="A1979" t="inlineStr">
        <is>
          <t>2025|명절대수송|전체|승차|09-10</t>
        </is>
      </c>
      <c r="B1979" t="n">
        <v>1111</v>
      </c>
    </row>
    <row r="1980">
      <c r="A1980" t="inlineStr">
        <is>
          <t>2025|명절대수송|전체|승차|10-11</t>
        </is>
      </c>
      <c r="B1980" t="n">
        <v>546</v>
      </c>
    </row>
    <row r="1981">
      <c r="A1981" t="inlineStr">
        <is>
          <t>2025|명절대수송|전체|승차|11-12</t>
        </is>
      </c>
      <c r="B1981" t="n">
        <v>432</v>
      </c>
    </row>
    <row r="1982">
      <c r="A1982" t="inlineStr">
        <is>
          <t>2025|명절대수송|전체|승차|12-13</t>
        </is>
      </c>
      <c r="B1982" t="n">
        <v>1931</v>
      </c>
    </row>
    <row r="1983">
      <c r="A1983" t="inlineStr">
        <is>
          <t>2025|명절대수송|전체|승차|13-14</t>
        </is>
      </c>
      <c r="B1983" t="n">
        <v>771</v>
      </c>
    </row>
    <row r="1984">
      <c r="A1984" t="inlineStr">
        <is>
          <t>2025|명절대수송|전체|승차|14-15</t>
        </is>
      </c>
      <c r="B1984" t="n">
        <v>2267</v>
      </c>
    </row>
    <row r="1985">
      <c r="A1985" t="inlineStr">
        <is>
          <t>2025|명절대수송|전체|승차|15-16</t>
        </is>
      </c>
      <c r="B1985" t="n">
        <v>1214</v>
      </c>
    </row>
    <row r="1986">
      <c r="A1986" t="inlineStr">
        <is>
          <t>2025|명절대수송|전체|승차|16-17</t>
        </is>
      </c>
      <c r="B1986" t="n">
        <v>808</v>
      </c>
    </row>
    <row r="1987">
      <c r="A1987" t="inlineStr">
        <is>
          <t>2025|명절대수송|전체|승차|17-18</t>
        </is>
      </c>
      <c r="B1987" t="n">
        <v>2365</v>
      </c>
    </row>
    <row r="1988">
      <c r="A1988" t="inlineStr">
        <is>
          <t>2025|명절대수송|전체|승차|18-19</t>
        </is>
      </c>
      <c r="B1988" t="n">
        <v>485</v>
      </c>
    </row>
    <row r="1989">
      <c r="A1989" t="inlineStr">
        <is>
          <t>2025|명절대수송|전체|승차|19-20</t>
        </is>
      </c>
      <c r="B1989" t="n">
        <v>539</v>
      </c>
    </row>
    <row r="1990">
      <c r="A1990" t="inlineStr">
        <is>
          <t>2025|명절대수송|전체|승차|20-21</t>
        </is>
      </c>
      <c r="B1990" t="n">
        <v>637</v>
      </c>
    </row>
    <row r="1991">
      <c r="A1991" t="inlineStr">
        <is>
          <t>2025|명절대수송|전체|승차|21-22</t>
        </is>
      </c>
      <c r="B1991" t="n">
        <v>863</v>
      </c>
    </row>
    <row r="1992">
      <c r="A1992" t="inlineStr">
        <is>
          <t>2025|명절대수송|전체|승차|22-23</t>
        </is>
      </c>
      <c r="B1992" t="n">
        <v>0</v>
      </c>
    </row>
    <row r="1993">
      <c r="A1993" t="inlineStr">
        <is>
          <t>2025|명절대수송|전체|승차|23-24</t>
        </is>
      </c>
      <c r="B1993" t="n">
        <v>0</v>
      </c>
    </row>
    <row r="1994">
      <c r="A1994" t="inlineStr">
        <is>
          <t>2025|명절대수송|전체|하차|00-01</t>
        </is>
      </c>
      <c r="B1994" t="n">
        <v>0</v>
      </c>
    </row>
    <row r="1995">
      <c r="A1995" t="inlineStr">
        <is>
          <t>2025|명절대수송|전체|하차|01-02</t>
        </is>
      </c>
      <c r="B1995" t="n">
        <v>0</v>
      </c>
    </row>
    <row r="1996">
      <c r="A1996" t="inlineStr">
        <is>
          <t>2025|명절대수송|전체|하차|02-03</t>
        </is>
      </c>
      <c r="B1996" t="n">
        <v>0</v>
      </c>
    </row>
    <row r="1997">
      <c r="A1997" t="inlineStr">
        <is>
          <t>2025|명절대수송|전체|하차|03-04</t>
        </is>
      </c>
      <c r="B1997" t="n">
        <v>0</v>
      </c>
    </row>
    <row r="1998">
      <c r="A1998" t="inlineStr">
        <is>
          <t>2025|명절대수송|전체|하차|04-05</t>
        </is>
      </c>
      <c r="B1998" t="n">
        <v>0</v>
      </c>
    </row>
    <row r="1999">
      <c r="A1999" t="inlineStr">
        <is>
          <t>2025|명절대수송|전체|하차|05-06</t>
        </is>
      </c>
      <c r="B1999" t="n">
        <v>0</v>
      </c>
    </row>
    <row r="2000">
      <c r="A2000" t="inlineStr">
        <is>
          <t>2025|명절대수송|전체|하차|06-07</t>
        </is>
      </c>
      <c r="B2000" t="n">
        <v>0</v>
      </c>
    </row>
    <row r="2001">
      <c r="A2001" t="inlineStr">
        <is>
          <t>2025|명절대수송|전체|하차|07-08</t>
        </is>
      </c>
      <c r="B2001" t="n">
        <v>874</v>
      </c>
    </row>
    <row r="2002">
      <c r="A2002" t="inlineStr">
        <is>
          <t>2025|명절대수송|전체|하차|08-09</t>
        </is>
      </c>
      <c r="B2002" t="n">
        <v>411</v>
      </c>
    </row>
    <row r="2003">
      <c r="A2003" t="inlineStr">
        <is>
          <t>2025|명절대수송|전체|하차|09-10</t>
        </is>
      </c>
      <c r="B2003" t="n">
        <v>903</v>
      </c>
    </row>
    <row r="2004">
      <c r="A2004" t="inlineStr">
        <is>
          <t>2025|명절대수송|전체|하차|10-11</t>
        </is>
      </c>
      <c r="B2004" t="n">
        <v>537</v>
      </c>
    </row>
    <row r="2005">
      <c r="A2005" t="inlineStr">
        <is>
          <t>2025|명절대수송|전체|하차|11-12</t>
        </is>
      </c>
      <c r="B2005" t="n">
        <v>1631</v>
      </c>
    </row>
    <row r="2006">
      <c r="A2006" t="inlineStr">
        <is>
          <t>2025|명절대수송|전체|하차|12-13</t>
        </is>
      </c>
      <c r="B2006" t="n">
        <v>436</v>
      </c>
    </row>
    <row r="2007">
      <c r="A2007" t="inlineStr">
        <is>
          <t>2025|명절대수송|전체|하차|13-14</t>
        </is>
      </c>
      <c r="B2007" t="n">
        <v>2479</v>
      </c>
    </row>
    <row r="2008">
      <c r="A2008" t="inlineStr">
        <is>
          <t>2025|명절대수송|전체|하차|14-15</t>
        </is>
      </c>
      <c r="B2008" t="n">
        <v>1145</v>
      </c>
    </row>
    <row r="2009">
      <c r="A2009" t="inlineStr">
        <is>
          <t>2025|명절대수송|전체|하차|15-16</t>
        </is>
      </c>
      <c r="B2009" t="n">
        <v>0</v>
      </c>
    </row>
    <row r="2010">
      <c r="A2010" t="inlineStr">
        <is>
          <t>2025|명절대수송|전체|하차|16-17</t>
        </is>
      </c>
      <c r="B2010" t="n">
        <v>752</v>
      </c>
    </row>
    <row r="2011">
      <c r="A2011" t="inlineStr">
        <is>
          <t>2025|명절대수송|전체|하차|17-18</t>
        </is>
      </c>
      <c r="B2011" t="n">
        <v>1919</v>
      </c>
    </row>
    <row r="2012">
      <c r="A2012" t="inlineStr">
        <is>
          <t>2025|명절대수송|전체|하차|18-19</t>
        </is>
      </c>
      <c r="B2012" t="n">
        <v>1164</v>
      </c>
    </row>
    <row r="2013">
      <c r="A2013" t="inlineStr">
        <is>
          <t>2025|명절대수송|전체|하차|19-20</t>
        </is>
      </c>
      <c r="B2013" t="n">
        <v>573</v>
      </c>
    </row>
    <row r="2014">
      <c r="A2014" t="inlineStr">
        <is>
          <t>2025|명절대수송|전체|하차|20-21</t>
        </is>
      </c>
      <c r="B2014" t="n">
        <v>1528</v>
      </c>
    </row>
    <row r="2015">
      <c r="A2015" t="inlineStr">
        <is>
          <t>2025|명절대수송|전체|하차|21-22</t>
        </is>
      </c>
      <c r="B2015" t="n">
        <v>797</v>
      </c>
    </row>
    <row r="2016">
      <c r="A2016" t="inlineStr">
        <is>
          <t>2025|명절대수송|전체|하차|22-23</t>
        </is>
      </c>
      <c r="B2016" t="n">
        <v>0</v>
      </c>
    </row>
    <row r="2017">
      <c r="A2017" t="inlineStr">
        <is>
          <t>2025|명절대수송|전체|하차|23-24</t>
        </is>
      </c>
      <c r="B2017" t="n">
        <v>1735</v>
      </c>
    </row>
    <row r="2018">
      <c r="A2018" t="inlineStr">
        <is>
          <t>2025|주말|전체|승차|00-01</t>
        </is>
      </c>
      <c r="B2018" t="n">
        <v>0</v>
      </c>
    </row>
    <row r="2019">
      <c r="A2019" t="inlineStr">
        <is>
          <t>2025|주말|전체|승차|01-02</t>
        </is>
      </c>
      <c r="B2019" t="n">
        <v>0</v>
      </c>
    </row>
    <row r="2020">
      <c r="A2020" t="inlineStr">
        <is>
          <t>2025|주말|전체|승차|02-03</t>
        </is>
      </c>
      <c r="B2020" t="n">
        <v>0</v>
      </c>
    </row>
    <row r="2021">
      <c r="A2021" t="inlineStr">
        <is>
          <t>2025|주말|전체|승차|03-04</t>
        </is>
      </c>
      <c r="B2021" t="n">
        <v>0</v>
      </c>
    </row>
    <row r="2022">
      <c r="A2022" t="inlineStr">
        <is>
          <t>2025|주말|전체|승차|04-05</t>
        </is>
      </c>
      <c r="B2022" t="n">
        <v>0</v>
      </c>
    </row>
    <row r="2023">
      <c r="A2023" t="inlineStr">
        <is>
          <t>2025|주말|전체|승차|05-06</t>
        </is>
      </c>
      <c r="B2023" t="n">
        <v>616</v>
      </c>
    </row>
    <row r="2024">
      <c r="A2024" t="inlineStr">
        <is>
          <t>2025|주말|전체|승차|06-07</t>
        </is>
      </c>
      <c r="B2024" t="n">
        <v>4547</v>
      </c>
    </row>
    <row r="2025">
      <c r="A2025" t="inlineStr">
        <is>
          <t>2025|주말|전체|승차|07-08</t>
        </is>
      </c>
      <c r="B2025" t="n">
        <v>2786</v>
      </c>
    </row>
    <row r="2026">
      <c r="A2026" t="inlineStr">
        <is>
          <t>2025|주말|전체|승차|08-09</t>
        </is>
      </c>
      <c r="B2026" t="n">
        <v>12037</v>
      </c>
    </row>
    <row r="2027">
      <c r="A2027" t="inlineStr">
        <is>
          <t>2025|주말|전체|승차|09-10</t>
        </is>
      </c>
      <c r="B2027" t="n">
        <v>10664</v>
      </c>
    </row>
    <row r="2028">
      <c r="A2028" t="inlineStr">
        <is>
          <t>2025|주말|전체|승차|10-11</t>
        </is>
      </c>
      <c r="B2028" t="n">
        <v>3628</v>
      </c>
    </row>
    <row r="2029">
      <c r="A2029" t="inlineStr">
        <is>
          <t>2025|주말|전체|승차|11-12</t>
        </is>
      </c>
      <c r="B2029" t="n">
        <v>0</v>
      </c>
    </row>
    <row r="2030">
      <c r="A2030" t="inlineStr">
        <is>
          <t>2025|주말|전체|승차|12-13</t>
        </is>
      </c>
      <c r="B2030" t="n">
        <v>10673</v>
      </c>
    </row>
    <row r="2031">
      <c r="A2031" t="inlineStr">
        <is>
          <t>2025|주말|전체|승차|13-14</t>
        </is>
      </c>
      <c r="B2031" t="n">
        <v>4983</v>
      </c>
    </row>
    <row r="2032">
      <c r="A2032" t="inlineStr">
        <is>
          <t>2025|주말|전체|승차|14-15</t>
        </is>
      </c>
      <c r="B2032" t="n">
        <v>13899</v>
      </c>
    </row>
    <row r="2033">
      <c r="A2033" t="inlineStr">
        <is>
          <t>2025|주말|전체|승차|15-16</t>
        </is>
      </c>
      <c r="B2033" t="n">
        <v>5350</v>
      </c>
    </row>
    <row r="2034">
      <c r="A2034" t="inlineStr">
        <is>
          <t>2025|주말|전체|승차|16-17</t>
        </is>
      </c>
      <c r="B2034" t="n">
        <v>4816</v>
      </c>
    </row>
    <row r="2035">
      <c r="A2035" t="inlineStr">
        <is>
          <t>2025|주말|전체|승차|17-18</t>
        </is>
      </c>
      <c r="B2035" t="n">
        <v>14166</v>
      </c>
    </row>
    <row r="2036">
      <c r="A2036" t="inlineStr">
        <is>
          <t>2025|주말|전체|승차|18-19</t>
        </is>
      </c>
      <c r="B2036" t="n">
        <v>3015</v>
      </c>
    </row>
    <row r="2037">
      <c r="A2037" t="inlineStr">
        <is>
          <t>2025|주말|전체|승차|19-20</t>
        </is>
      </c>
      <c r="B2037" t="n">
        <v>8396</v>
      </c>
    </row>
    <row r="2038">
      <c r="A2038" t="inlineStr">
        <is>
          <t>2025|주말|전체|승차|20-21</t>
        </is>
      </c>
      <c r="B2038" t="n">
        <v>2538</v>
      </c>
    </row>
    <row r="2039">
      <c r="A2039" t="inlineStr">
        <is>
          <t>2025|주말|전체|승차|21-22</t>
        </is>
      </c>
      <c r="B2039" t="n">
        <v>6422</v>
      </c>
    </row>
    <row r="2040">
      <c r="A2040" t="inlineStr">
        <is>
          <t>2025|주말|전체|승차|22-23</t>
        </is>
      </c>
      <c r="B2040" t="n">
        <v>0</v>
      </c>
    </row>
    <row r="2041">
      <c r="A2041" t="inlineStr">
        <is>
          <t>2025|주말|전체|승차|23-24</t>
        </is>
      </c>
      <c r="B2041" t="n">
        <v>0</v>
      </c>
    </row>
    <row r="2042">
      <c r="A2042" t="inlineStr">
        <is>
          <t>2025|주말|전체|하차|00-01</t>
        </is>
      </c>
      <c r="B2042" t="n">
        <v>0</v>
      </c>
    </row>
    <row r="2043">
      <c r="A2043" t="inlineStr">
        <is>
          <t>2025|주말|전체|하차|01-02</t>
        </is>
      </c>
      <c r="B2043" t="n">
        <v>0</v>
      </c>
    </row>
    <row r="2044">
      <c r="A2044" t="inlineStr">
        <is>
          <t>2025|주말|전체|하차|02-03</t>
        </is>
      </c>
      <c r="B2044" t="n">
        <v>0</v>
      </c>
    </row>
    <row r="2045">
      <c r="A2045" t="inlineStr">
        <is>
          <t>2025|주말|전체|하차|03-04</t>
        </is>
      </c>
      <c r="B2045" t="n">
        <v>0</v>
      </c>
    </row>
    <row r="2046">
      <c r="A2046" t="inlineStr">
        <is>
          <t>2025|주말|전체|하차|04-05</t>
        </is>
      </c>
      <c r="B2046" t="n">
        <v>0</v>
      </c>
    </row>
    <row r="2047">
      <c r="A2047" t="inlineStr">
        <is>
          <t>2025|주말|전체|하차|05-06</t>
        </is>
      </c>
      <c r="B2047" t="n">
        <v>0</v>
      </c>
    </row>
    <row r="2048">
      <c r="A2048" t="inlineStr">
        <is>
          <t>2025|주말|전체|하차|06-07</t>
        </is>
      </c>
      <c r="B2048" t="n">
        <v>0</v>
      </c>
    </row>
    <row r="2049">
      <c r="A2049" t="inlineStr">
        <is>
          <t>2025|주말|전체|하차|07-08</t>
        </is>
      </c>
      <c r="B2049" t="n">
        <v>3087</v>
      </c>
    </row>
    <row r="2050">
      <c r="A2050" t="inlineStr">
        <is>
          <t>2025|주말|전체|하차|08-09</t>
        </is>
      </c>
      <c r="B2050" t="n">
        <v>2820</v>
      </c>
    </row>
    <row r="2051">
      <c r="A2051" t="inlineStr">
        <is>
          <t>2025|주말|전체|하차|09-10</t>
        </is>
      </c>
      <c r="B2051" t="n">
        <v>6418</v>
      </c>
    </row>
    <row r="2052">
      <c r="A2052" t="inlineStr">
        <is>
          <t>2025|주말|전체|하차|10-11</t>
        </is>
      </c>
      <c r="B2052" t="n">
        <v>3619</v>
      </c>
    </row>
    <row r="2053">
      <c r="A2053" t="inlineStr">
        <is>
          <t>2025|주말|전체|하차|11-12</t>
        </is>
      </c>
      <c r="B2053" t="n">
        <v>10094</v>
      </c>
    </row>
    <row r="2054">
      <c r="A2054" t="inlineStr">
        <is>
          <t>2025|주말|전체|하차|12-13</t>
        </is>
      </c>
      <c r="B2054" t="n">
        <v>550</v>
      </c>
    </row>
    <row r="2055">
      <c r="A2055" t="inlineStr">
        <is>
          <t>2025|주말|전체|하차|13-14</t>
        </is>
      </c>
      <c r="B2055" t="n">
        <v>13314</v>
      </c>
    </row>
    <row r="2056">
      <c r="A2056" t="inlineStr">
        <is>
          <t>2025|주말|전체|하차|14-15</t>
        </is>
      </c>
      <c r="B2056" t="n">
        <v>5781</v>
      </c>
    </row>
    <row r="2057">
      <c r="A2057" t="inlineStr">
        <is>
          <t>2025|주말|전체|하차|15-16</t>
        </is>
      </c>
      <c r="B2057" t="n">
        <v>0</v>
      </c>
    </row>
    <row r="2058">
      <c r="A2058" t="inlineStr">
        <is>
          <t>2025|주말|전체|하차|16-17</t>
        </is>
      </c>
      <c r="B2058" t="n">
        <v>5597</v>
      </c>
    </row>
    <row r="2059">
      <c r="A2059" t="inlineStr">
        <is>
          <t>2025|주말|전체|하차|17-18</t>
        </is>
      </c>
      <c r="B2059" t="n">
        <v>11175</v>
      </c>
    </row>
    <row r="2060">
      <c r="A2060" t="inlineStr">
        <is>
          <t>2025|주말|전체|하차|18-19</t>
        </is>
      </c>
      <c r="B2060" t="n">
        <v>13622</v>
      </c>
    </row>
    <row r="2061">
      <c r="A2061" t="inlineStr">
        <is>
          <t>2025|주말|전체|하차|19-20</t>
        </is>
      </c>
      <c r="B2061" t="n">
        <v>3727</v>
      </c>
    </row>
    <row r="2062">
      <c r="A2062" t="inlineStr">
        <is>
          <t>2025|주말|전체|하차|20-21</t>
        </is>
      </c>
      <c r="B2062" t="n">
        <v>10144</v>
      </c>
    </row>
    <row r="2063">
      <c r="A2063" t="inlineStr">
        <is>
          <t>2025|주말|전체|하차|21-22</t>
        </is>
      </c>
      <c r="B2063" t="n">
        <v>5831</v>
      </c>
    </row>
    <row r="2064">
      <c r="A2064" t="inlineStr">
        <is>
          <t>2025|주말|전체|하차|22-23</t>
        </is>
      </c>
      <c r="B2064" t="n">
        <v>0</v>
      </c>
    </row>
    <row r="2065">
      <c r="A2065" t="inlineStr">
        <is>
          <t>2025|주말|전체|하차|23-24</t>
        </is>
      </c>
      <c r="B2065" t="n">
        <v>10686</v>
      </c>
    </row>
    <row r="2066">
      <c r="A2066" t="inlineStr">
        <is>
          <t>2025|평일|전체|승차|00-01</t>
        </is>
      </c>
      <c r="B2066" t="n">
        <v>0</v>
      </c>
    </row>
    <row r="2067">
      <c r="A2067" t="inlineStr">
        <is>
          <t>2025|평일|전체|승차|01-02</t>
        </is>
      </c>
      <c r="B2067" t="n">
        <v>0</v>
      </c>
    </row>
    <row r="2068">
      <c r="A2068" t="inlineStr">
        <is>
          <t>2025|평일|전체|승차|02-03</t>
        </is>
      </c>
      <c r="B2068" t="n">
        <v>0</v>
      </c>
    </row>
    <row r="2069">
      <c r="A2069" t="inlineStr">
        <is>
          <t>2025|평일|전체|승차|03-04</t>
        </is>
      </c>
      <c r="B2069" t="n">
        <v>0</v>
      </c>
    </row>
    <row r="2070">
      <c r="A2070" t="inlineStr">
        <is>
          <t>2025|평일|전체|승차|04-05</t>
        </is>
      </c>
      <c r="B2070" t="n">
        <v>0</v>
      </c>
    </row>
    <row r="2071">
      <c r="A2071" t="inlineStr">
        <is>
          <t>2025|평일|전체|승차|05-06</t>
        </is>
      </c>
      <c r="B2071" t="n">
        <v>943</v>
      </c>
    </row>
    <row r="2072">
      <c r="A2072" t="inlineStr">
        <is>
          <t>2025|평일|전체|승차|06-07</t>
        </is>
      </c>
      <c r="B2072" t="n">
        <v>12372</v>
      </c>
    </row>
    <row r="2073">
      <c r="A2073" t="inlineStr">
        <is>
          <t>2025|평일|전체|승차|07-08</t>
        </is>
      </c>
      <c r="B2073" t="n">
        <v>4655</v>
      </c>
    </row>
    <row r="2074">
      <c r="A2074" t="inlineStr">
        <is>
          <t>2025|평일|전체|승차|08-09</t>
        </is>
      </c>
      <c r="B2074" t="n">
        <v>22629</v>
      </c>
    </row>
    <row r="2075">
      <c r="A2075" t="inlineStr">
        <is>
          <t>2025|평일|전체|승차|09-10</t>
        </is>
      </c>
      <c r="B2075" t="n">
        <v>20571</v>
      </c>
    </row>
    <row r="2076">
      <c r="A2076" t="inlineStr">
        <is>
          <t>2025|평일|전체|승차|10-11</t>
        </is>
      </c>
      <c r="B2076" t="n">
        <v>7895</v>
      </c>
    </row>
    <row r="2077">
      <c r="A2077" t="inlineStr">
        <is>
          <t>2025|평일|전체|승차|11-12</t>
        </is>
      </c>
      <c r="B2077" t="n">
        <v>0</v>
      </c>
    </row>
    <row r="2078">
      <c r="A2078" t="inlineStr">
        <is>
          <t>2025|평일|전체|승차|12-13</t>
        </is>
      </c>
      <c r="B2078" t="n">
        <v>17937</v>
      </c>
    </row>
    <row r="2079">
      <c r="A2079" t="inlineStr">
        <is>
          <t>2025|평일|전체|승차|13-14</t>
        </is>
      </c>
      <c r="B2079" t="n">
        <v>10520</v>
      </c>
    </row>
    <row r="2080">
      <c r="A2080" t="inlineStr">
        <is>
          <t>2025|평일|전체|승차|14-15</t>
        </is>
      </c>
      <c r="B2080" t="n">
        <v>24729</v>
      </c>
    </row>
    <row r="2081">
      <c r="A2081" t="inlineStr">
        <is>
          <t>2025|평일|전체|승차|15-16</t>
        </is>
      </c>
      <c r="B2081" t="n">
        <v>7376</v>
      </c>
    </row>
    <row r="2082">
      <c r="A2082" t="inlineStr">
        <is>
          <t>2025|평일|전체|승차|16-17</t>
        </is>
      </c>
      <c r="B2082" t="n">
        <v>7892</v>
      </c>
    </row>
    <row r="2083">
      <c r="A2083" t="inlineStr">
        <is>
          <t>2025|평일|전체|승차|17-18</t>
        </is>
      </c>
      <c r="B2083" t="n">
        <v>24332</v>
      </c>
    </row>
    <row r="2084">
      <c r="A2084" t="inlineStr">
        <is>
          <t>2025|평일|전체|승차|18-19</t>
        </is>
      </c>
      <c r="B2084" t="n">
        <v>7058</v>
      </c>
    </row>
    <row r="2085">
      <c r="A2085" t="inlineStr">
        <is>
          <t>2025|평일|전체|승차|19-20</t>
        </is>
      </c>
      <c r="B2085" t="n">
        <v>2426</v>
      </c>
    </row>
    <row r="2086">
      <c r="A2086" t="inlineStr">
        <is>
          <t>2025|평일|전체|승차|20-21</t>
        </is>
      </c>
      <c r="B2086" t="n">
        <v>3508</v>
      </c>
    </row>
    <row r="2087">
      <c r="A2087" t="inlineStr">
        <is>
          <t>2025|평일|전체|승차|21-22</t>
        </is>
      </c>
      <c r="B2087" t="n">
        <v>10860</v>
      </c>
    </row>
    <row r="2088">
      <c r="A2088" t="inlineStr">
        <is>
          <t>2025|평일|전체|승차|22-23</t>
        </is>
      </c>
      <c r="B2088" t="n">
        <v>0</v>
      </c>
    </row>
    <row r="2089">
      <c r="A2089" t="inlineStr">
        <is>
          <t>2025|평일|전체|승차|23-24</t>
        </is>
      </c>
      <c r="B2089" t="n">
        <v>0</v>
      </c>
    </row>
    <row r="2090">
      <c r="A2090" t="inlineStr">
        <is>
          <t>2025|평일|전체|하차|00-01</t>
        </is>
      </c>
      <c r="B2090" t="n">
        <v>0</v>
      </c>
    </row>
    <row r="2091">
      <c r="A2091" t="inlineStr">
        <is>
          <t>2025|평일|전체|하차|01-02</t>
        </is>
      </c>
      <c r="B2091" t="n">
        <v>0</v>
      </c>
    </row>
    <row r="2092">
      <c r="A2092" t="inlineStr">
        <is>
          <t>2025|평일|전체|하차|02-03</t>
        </is>
      </c>
      <c r="B2092" t="n">
        <v>0</v>
      </c>
    </row>
    <row r="2093">
      <c r="A2093" t="inlineStr">
        <is>
          <t>2025|평일|전체|하차|03-04</t>
        </is>
      </c>
      <c r="B2093" t="n">
        <v>0</v>
      </c>
    </row>
    <row r="2094">
      <c r="A2094" t="inlineStr">
        <is>
          <t>2025|평일|전체|하차|04-05</t>
        </is>
      </c>
      <c r="B2094" t="n">
        <v>0</v>
      </c>
    </row>
    <row r="2095">
      <c r="A2095" t="inlineStr">
        <is>
          <t>2025|평일|전체|하차|05-06</t>
        </is>
      </c>
      <c r="B2095" t="n">
        <v>0</v>
      </c>
    </row>
    <row r="2096">
      <c r="A2096" t="inlineStr">
        <is>
          <t>2025|평일|전체|하차|06-07</t>
        </is>
      </c>
      <c r="B2096" t="n">
        <v>0</v>
      </c>
    </row>
    <row r="2097">
      <c r="A2097" t="inlineStr">
        <is>
          <t>2025|평일|전체|하차|07-08</t>
        </is>
      </c>
      <c r="B2097" t="n">
        <v>7067</v>
      </c>
    </row>
    <row r="2098">
      <c r="A2098" t="inlineStr">
        <is>
          <t>2025|평일|전체|하차|08-09</t>
        </is>
      </c>
      <c r="B2098" t="n">
        <v>6646</v>
      </c>
    </row>
    <row r="2099">
      <c r="A2099" t="inlineStr">
        <is>
          <t>2025|평일|전체|하차|09-10</t>
        </is>
      </c>
      <c r="B2099" t="n">
        <v>12024</v>
      </c>
    </row>
    <row r="2100">
      <c r="A2100" t="inlineStr">
        <is>
          <t>2025|평일|전체|하차|10-11</t>
        </is>
      </c>
      <c r="B2100" t="n">
        <v>4250</v>
      </c>
    </row>
    <row r="2101">
      <c r="A2101" t="inlineStr">
        <is>
          <t>2025|평일|전체|하차|11-12</t>
        </is>
      </c>
      <c r="B2101" t="n">
        <v>21722</v>
      </c>
    </row>
    <row r="2102">
      <c r="A2102" t="inlineStr">
        <is>
          <t>2025|평일|전체|하차|12-13</t>
        </is>
      </c>
      <c r="B2102" t="n">
        <v>0</v>
      </c>
    </row>
    <row r="2103">
      <c r="A2103" t="inlineStr">
        <is>
          <t>2025|평일|전체|하차|13-14</t>
        </is>
      </c>
      <c r="B2103" t="n">
        <v>25560</v>
      </c>
    </row>
    <row r="2104">
      <c r="A2104" t="inlineStr">
        <is>
          <t>2025|평일|전체|하차|14-15</t>
        </is>
      </c>
      <c r="B2104" t="n">
        <v>8730</v>
      </c>
    </row>
    <row r="2105">
      <c r="A2105" t="inlineStr">
        <is>
          <t>2025|평일|전체|하차|15-16</t>
        </is>
      </c>
      <c r="B2105" t="n">
        <v>0</v>
      </c>
    </row>
    <row r="2106">
      <c r="A2106" t="inlineStr">
        <is>
          <t>2025|평일|전체|하차|16-17</t>
        </is>
      </c>
      <c r="B2106" t="n">
        <v>12826</v>
      </c>
    </row>
    <row r="2107">
      <c r="A2107" t="inlineStr">
        <is>
          <t>2025|평일|전체|하차|17-18</t>
        </is>
      </c>
      <c r="B2107" t="n">
        <v>23883</v>
      </c>
    </row>
    <row r="2108">
      <c r="A2108" t="inlineStr">
        <is>
          <t>2025|평일|전체|하차|18-19</t>
        </is>
      </c>
      <c r="B2108" t="n">
        <v>7184</v>
      </c>
    </row>
    <row r="2109">
      <c r="A2109" t="inlineStr">
        <is>
          <t>2025|평일|전체|하차|19-20</t>
        </is>
      </c>
      <c r="B2109" t="n">
        <v>5931</v>
      </c>
    </row>
    <row r="2110">
      <c r="A2110" t="inlineStr">
        <is>
          <t>2025|평일|전체|하차|20-21</t>
        </is>
      </c>
      <c r="B2110" t="n">
        <v>23517</v>
      </c>
    </row>
    <row r="2111">
      <c r="A2111" t="inlineStr">
        <is>
          <t>2025|평일|전체|하차|21-22</t>
        </is>
      </c>
      <c r="B2111" t="n">
        <v>7842</v>
      </c>
    </row>
    <row r="2112">
      <c r="A2112" t="inlineStr">
        <is>
          <t>2025|평일|전체|하차|22-23</t>
        </is>
      </c>
      <c r="B2112" t="n">
        <v>0</v>
      </c>
    </row>
    <row r="2113">
      <c r="A2113" t="inlineStr">
        <is>
          <t>2025|평일|전체|하차|23-24</t>
        </is>
      </c>
      <c r="B2113" t="n">
        <v>16584</v>
      </c>
    </row>
    <row r="2114">
      <c r="A2114" t="inlineStr">
        <is>
          <t>2026|공휴일|전체|승차|00-01</t>
        </is>
      </c>
      <c r="B2114" t="n">
        <v>0</v>
      </c>
    </row>
    <row r="2115">
      <c r="A2115" t="inlineStr">
        <is>
          <t>2026|공휴일|전체|승차|01-02</t>
        </is>
      </c>
      <c r="B2115" t="n">
        <v>0</v>
      </c>
    </row>
    <row r="2116">
      <c r="A2116" t="inlineStr">
        <is>
          <t>2026|공휴일|전체|승차|02-03</t>
        </is>
      </c>
      <c r="B2116" t="n">
        <v>0</v>
      </c>
    </row>
    <row r="2117">
      <c r="A2117" t="inlineStr">
        <is>
          <t>2026|공휴일|전체|승차|03-04</t>
        </is>
      </c>
      <c r="B2117" t="n">
        <v>0</v>
      </c>
    </row>
    <row r="2118">
      <c r="A2118" t="inlineStr">
        <is>
          <t>2026|공휴일|전체|승차|04-05</t>
        </is>
      </c>
      <c r="B2118" t="n">
        <v>0</v>
      </c>
    </row>
    <row r="2119">
      <c r="A2119" t="inlineStr">
        <is>
          <t>2026|공휴일|전체|승차|05-06</t>
        </is>
      </c>
      <c r="B2119" t="n">
        <v>0</v>
      </c>
    </row>
    <row r="2120">
      <c r="A2120" t="inlineStr">
        <is>
          <t>2026|공휴일|전체|승차|06-07</t>
        </is>
      </c>
      <c r="B2120" t="n">
        <v>898</v>
      </c>
    </row>
    <row r="2121">
      <c r="A2121" t="inlineStr">
        <is>
          <t>2026|공휴일|전체|승차|07-08</t>
        </is>
      </c>
      <c r="B2121" t="n">
        <v>2058</v>
      </c>
    </row>
    <row r="2122">
      <c r="A2122" t="inlineStr">
        <is>
          <t>2026|공휴일|전체|승차|08-09</t>
        </is>
      </c>
      <c r="B2122" t="n">
        <v>569</v>
      </c>
    </row>
    <row r="2123">
      <c r="A2123" t="inlineStr">
        <is>
          <t>2026|공휴일|전체|승차|09-10</t>
        </is>
      </c>
      <c r="B2123" t="n">
        <v>490</v>
      </c>
    </row>
    <row r="2124">
      <c r="A2124" t="inlineStr">
        <is>
          <t>2026|공휴일|전체|승차|10-11</t>
        </is>
      </c>
      <c r="B2124" t="n">
        <v>2085</v>
      </c>
    </row>
    <row r="2125">
      <c r="A2125" t="inlineStr">
        <is>
          <t>2026|공휴일|전체|승차|11-12</t>
        </is>
      </c>
      <c r="B2125" t="n">
        <v>904</v>
      </c>
    </row>
    <row r="2126">
      <c r="A2126" t="inlineStr">
        <is>
          <t>2026|공휴일|전체|승차|12-13</t>
        </is>
      </c>
      <c r="B2126" t="n">
        <v>1201</v>
      </c>
    </row>
    <row r="2127">
      <c r="A2127" t="inlineStr">
        <is>
          <t>2026|공휴일|전체|승차|13-14</t>
        </is>
      </c>
      <c r="B2127" t="n">
        <v>689</v>
      </c>
    </row>
    <row r="2128">
      <c r="A2128" t="inlineStr">
        <is>
          <t>2026|공휴일|전체|승차|14-15</t>
        </is>
      </c>
      <c r="B2128" t="n">
        <v>2527</v>
      </c>
    </row>
    <row r="2129">
      <c r="A2129" t="inlineStr">
        <is>
          <t>2026|공휴일|전체|승차|15-16</t>
        </is>
      </c>
      <c r="B2129" t="n">
        <v>2087</v>
      </c>
    </row>
    <row r="2130">
      <c r="A2130" t="inlineStr">
        <is>
          <t>2026|공휴일|전체|승차|16-17</t>
        </is>
      </c>
      <c r="B2130" t="n">
        <v>1628</v>
      </c>
    </row>
    <row r="2131">
      <c r="A2131" t="inlineStr">
        <is>
          <t>2026|공휴일|전체|승차|17-18</t>
        </is>
      </c>
      <c r="B2131" t="n">
        <v>406</v>
      </c>
    </row>
    <row r="2132">
      <c r="A2132" t="inlineStr">
        <is>
          <t>2026|공휴일|전체|승차|18-19</t>
        </is>
      </c>
      <c r="B2132" t="n">
        <v>2447</v>
      </c>
    </row>
    <row r="2133">
      <c r="A2133" t="inlineStr">
        <is>
          <t>2026|공휴일|전체|승차|19-20</t>
        </is>
      </c>
      <c r="B2133" t="n">
        <v>446</v>
      </c>
    </row>
    <row r="2134">
      <c r="A2134" t="inlineStr">
        <is>
          <t>2026|공휴일|전체|승차|20-21</t>
        </is>
      </c>
      <c r="B2134" t="n">
        <v>463</v>
      </c>
    </row>
    <row r="2135">
      <c r="A2135" t="inlineStr">
        <is>
          <t>2026|공휴일|전체|승차|21-22</t>
        </is>
      </c>
      <c r="B2135" t="n">
        <v>1183</v>
      </c>
    </row>
    <row r="2136">
      <c r="A2136" t="inlineStr">
        <is>
          <t>2026|공휴일|전체|승차|22-23</t>
        </is>
      </c>
      <c r="B2136" t="n">
        <v>0</v>
      </c>
    </row>
    <row r="2137">
      <c r="A2137" t="inlineStr">
        <is>
          <t>2026|공휴일|전체|승차|23-24</t>
        </is>
      </c>
      <c r="B2137" t="n">
        <v>0</v>
      </c>
    </row>
    <row r="2138">
      <c r="A2138" t="inlineStr">
        <is>
          <t>2026|공휴일|전체|하차|00-01</t>
        </is>
      </c>
      <c r="B2138" t="n">
        <v>0</v>
      </c>
    </row>
    <row r="2139">
      <c r="A2139" t="inlineStr">
        <is>
          <t>2026|공휴일|전체|하차|01-02</t>
        </is>
      </c>
      <c r="B2139" t="n">
        <v>0</v>
      </c>
    </row>
    <row r="2140">
      <c r="A2140" t="inlineStr">
        <is>
          <t>2026|공휴일|전체|하차|02-03</t>
        </is>
      </c>
      <c r="B2140" t="n">
        <v>0</v>
      </c>
    </row>
    <row r="2141">
      <c r="A2141" t="inlineStr">
        <is>
          <t>2026|공휴일|전체|하차|03-04</t>
        </is>
      </c>
      <c r="B2141" t="n">
        <v>0</v>
      </c>
    </row>
    <row r="2142">
      <c r="A2142" t="inlineStr">
        <is>
          <t>2026|공휴일|전체|하차|04-05</t>
        </is>
      </c>
      <c r="B2142" t="n">
        <v>0</v>
      </c>
    </row>
    <row r="2143">
      <c r="A2143" t="inlineStr">
        <is>
          <t>2026|공휴일|전체|하차|05-06</t>
        </is>
      </c>
      <c r="B2143" t="n">
        <v>0</v>
      </c>
    </row>
    <row r="2144">
      <c r="A2144" t="inlineStr">
        <is>
          <t>2026|공휴일|전체|하차|06-07</t>
        </is>
      </c>
      <c r="B2144" t="n">
        <v>0</v>
      </c>
    </row>
    <row r="2145">
      <c r="A2145" t="inlineStr">
        <is>
          <t>2026|공휴일|전체|하차|07-08</t>
        </is>
      </c>
      <c r="B2145" t="n">
        <v>746</v>
      </c>
    </row>
    <row r="2146">
      <c r="A2146" t="inlineStr">
        <is>
          <t>2026|공휴일|전체|하차|08-09</t>
        </is>
      </c>
      <c r="B2146" t="n">
        <v>465</v>
      </c>
    </row>
    <row r="2147">
      <c r="A2147" t="inlineStr">
        <is>
          <t>2026|공휴일|전체|하차|09-10</t>
        </is>
      </c>
      <c r="B2147" t="n">
        <v>530</v>
      </c>
    </row>
    <row r="2148">
      <c r="A2148" t="inlineStr">
        <is>
          <t>2026|공휴일|전체|하차|10-11</t>
        </is>
      </c>
      <c r="B2148" t="n">
        <v>1224</v>
      </c>
    </row>
    <row r="2149">
      <c r="A2149" t="inlineStr">
        <is>
          <t>2026|공휴일|전체|하차|11-12</t>
        </is>
      </c>
      <c r="B2149" t="n">
        <v>1527</v>
      </c>
    </row>
    <row r="2150">
      <c r="A2150" t="inlineStr">
        <is>
          <t>2026|공휴일|전체|하차|12-13</t>
        </is>
      </c>
      <c r="B2150" t="n">
        <v>835</v>
      </c>
    </row>
    <row r="2151">
      <c r="A2151" t="inlineStr">
        <is>
          <t>2026|공휴일|전체|하차|13-14</t>
        </is>
      </c>
      <c r="B2151" t="n">
        <v>1980</v>
      </c>
    </row>
    <row r="2152">
      <c r="A2152" t="inlineStr">
        <is>
          <t>2026|공휴일|전체|하차|14-15</t>
        </is>
      </c>
      <c r="B2152" t="n">
        <v>920</v>
      </c>
    </row>
    <row r="2153">
      <c r="A2153" t="inlineStr">
        <is>
          <t>2026|공휴일|전체|하차|15-16</t>
        </is>
      </c>
      <c r="B2153" t="n">
        <v>2129</v>
      </c>
    </row>
    <row r="2154">
      <c r="A2154" t="inlineStr">
        <is>
          <t>2026|공휴일|전체|하차|16-17</t>
        </is>
      </c>
      <c r="B2154" t="n">
        <v>1706</v>
      </c>
    </row>
    <row r="2155">
      <c r="A2155" t="inlineStr">
        <is>
          <t>2026|공휴일|전체|하차|17-18</t>
        </is>
      </c>
      <c r="B2155" t="n">
        <v>701</v>
      </c>
    </row>
    <row r="2156">
      <c r="A2156" t="inlineStr">
        <is>
          <t>2026|공휴일|전체|하차|18-19</t>
        </is>
      </c>
      <c r="B2156" t="n">
        <v>2470</v>
      </c>
    </row>
    <row r="2157">
      <c r="A2157" t="inlineStr">
        <is>
          <t>2026|공휴일|전체|하차|19-20</t>
        </is>
      </c>
      <c r="B2157" t="n">
        <v>644</v>
      </c>
    </row>
    <row r="2158">
      <c r="A2158" t="inlineStr">
        <is>
          <t>2026|공휴일|전체|하차|20-21</t>
        </is>
      </c>
      <c r="B2158" t="n">
        <v>1892</v>
      </c>
    </row>
    <row r="2159">
      <c r="A2159" t="inlineStr">
        <is>
          <t>2026|공휴일|전체|하차|21-22</t>
        </is>
      </c>
      <c r="B2159" t="n">
        <v>1054</v>
      </c>
    </row>
    <row r="2160">
      <c r="A2160" t="inlineStr">
        <is>
          <t>2026|공휴일|전체|하차|22-23</t>
        </is>
      </c>
      <c r="B2160" t="n">
        <v>0</v>
      </c>
    </row>
    <row r="2161">
      <c r="A2161" t="inlineStr">
        <is>
          <t>2026|공휴일|전체|하차|23-24</t>
        </is>
      </c>
      <c r="B2161" t="n">
        <v>1342</v>
      </c>
    </row>
    <row r="2162">
      <c r="A2162" t="inlineStr">
        <is>
          <t>2026|명절대수송|전체|승차|00-01</t>
        </is>
      </c>
      <c r="B2162" t="n">
        <v>0</v>
      </c>
    </row>
    <row r="2163">
      <c r="A2163" t="inlineStr">
        <is>
          <t>2026|명절대수송|전체|승차|01-02</t>
        </is>
      </c>
      <c r="B2163" t="n">
        <v>0</v>
      </c>
    </row>
    <row r="2164">
      <c r="A2164" t="inlineStr">
        <is>
          <t>2026|명절대수송|전체|승차|02-03</t>
        </is>
      </c>
      <c r="B2164" t="n">
        <v>0</v>
      </c>
    </row>
    <row r="2165">
      <c r="A2165" t="inlineStr">
        <is>
          <t>2026|명절대수송|전체|승차|03-04</t>
        </is>
      </c>
      <c r="B2165" t="n">
        <v>0</v>
      </c>
    </row>
    <row r="2166">
      <c r="A2166" t="inlineStr">
        <is>
          <t>2026|명절대수송|전체|승차|04-05</t>
        </is>
      </c>
      <c r="B2166" t="n">
        <v>0</v>
      </c>
    </row>
    <row r="2167">
      <c r="A2167" t="inlineStr">
        <is>
          <t>2026|명절대수송|전체|승차|05-06</t>
        </is>
      </c>
      <c r="B2167" t="n">
        <v>0</v>
      </c>
    </row>
    <row r="2168">
      <c r="A2168" t="inlineStr">
        <is>
          <t>2026|명절대수송|전체|승차|06-07</t>
        </is>
      </c>
      <c r="B2168" t="n">
        <v>479</v>
      </c>
    </row>
    <row r="2169">
      <c r="A2169" t="inlineStr">
        <is>
          <t>2026|명절대수송|전체|승차|07-08</t>
        </is>
      </c>
      <c r="B2169" t="n">
        <v>959</v>
      </c>
    </row>
    <row r="2170">
      <c r="A2170" t="inlineStr">
        <is>
          <t>2026|명절대수송|전체|승차|08-09</t>
        </is>
      </c>
      <c r="B2170" t="n">
        <v>223</v>
      </c>
    </row>
    <row r="2171">
      <c r="A2171" t="inlineStr">
        <is>
          <t>2026|명절대수송|전체|승차|09-10</t>
        </is>
      </c>
      <c r="B2171" t="n">
        <v>233</v>
      </c>
    </row>
    <row r="2172">
      <c r="A2172" t="inlineStr">
        <is>
          <t>2026|명절대수송|전체|승차|10-11</t>
        </is>
      </c>
      <c r="B2172" t="n">
        <v>1074</v>
      </c>
    </row>
    <row r="2173">
      <c r="A2173" t="inlineStr">
        <is>
          <t>2026|명절대수송|전체|승차|11-12</t>
        </is>
      </c>
      <c r="B2173" t="n">
        <v>426</v>
      </c>
    </row>
    <row r="2174">
      <c r="A2174" t="inlineStr">
        <is>
          <t>2026|명절대수송|전체|승차|12-13</t>
        </is>
      </c>
      <c r="B2174" t="n">
        <v>671</v>
      </c>
    </row>
    <row r="2175">
      <c r="A2175" t="inlineStr">
        <is>
          <t>2026|명절대수송|전체|승차|13-14</t>
        </is>
      </c>
      <c r="B2175" t="n">
        <v>453</v>
      </c>
    </row>
    <row r="2176">
      <c r="A2176" t="inlineStr">
        <is>
          <t>2026|명절대수송|전체|승차|14-15</t>
        </is>
      </c>
      <c r="B2176" t="n">
        <v>1005</v>
      </c>
    </row>
    <row r="2177">
      <c r="A2177" t="inlineStr">
        <is>
          <t>2026|명절대수송|전체|승차|15-16</t>
        </is>
      </c>
      <c r="B2177" t="n">
        <v>1980</v>
      </c>
    </row>
    <row r="2178">
      <c r="A2178" t="inlineStr">
        <is>
          <t>2026|명절대수송|전체|승차|16-17</t>
        </is>
      </c>
      <c r="B2178" t="n">
        <v>1009</v>
      </c>
    </row>
    <row r="2179">
      <c r="A2179" t="inlineStr">
        <is>
          <t>2026|명절대수송|전체|승차|17-18</t>
        </is>
      </c>
      <c r="B2179" t="n">
        <v>179</v>
      </c>
    </row>
    <row r="2180">
      <c r="A2180" t="inlineStr">
        <is>
          <t>2026|명절대수송|전체|승차|18-19</t>
        </is>
      </c>
      <c r="B2180" t="n">
        <v>1308</v>
      </c>
    </row>
    <row r="2181">
      <c r="A2181" t="inlineStr">
        <is>
          <t>2026|명절대수송|전체|승차|19-20</t>
        </is>
      </c>
      <c r="B2181" t="n">
        <v>546</v>
      </c>
    </row>
    <row r="2182">
      <c r="A2182" t="inlineStr">
        <is>
          <t>2026|명절대수송|전체|승차|20-21</t>
        </is>
      </c>
      <c r="B2182" t="n">
        <v>239</v>
      </c>
    </row>
    <row r="2183">
      <c r="A2183" t="inlineStr">
        <is>
          <t>2026|명절대수송|전체|승차|21-22</t>
        </is>
      </c>
      <c r="B2183" t="n">
        <v>599</v>
      </c>
    </row>
    <row r="2184">
      <c r="A2184" t="inlineStr">
        <is>
          <t>2026|명절대수송|전체|승차|22-23</t>
        </is>
      </c>
      <c r="B2184" t="n">
        <v>0</v>
      </c>
    </row>
    <row r="2185">
      <c r="A2185" t="inlineStr">
        <is>
          <t>2026|명절대수송|전체|승차|23-24</t>
        </is>
      </c>
      <c r="B2185" t="n">
        <v>0</v>
      </c>
    </row>
    <row r="2186">
      <c r="A2186" t="inlineStr">
        <is>
          <t>2026|명절대수송|전체|하차|00-01</t>
        </is>
      </c>
      <c r="B2186" t="n">
        <v>0</v>
      </c>
    </row>
    <row r="2187">
      <c r="A2187" t="inlineStr">
        <is>
          <t>2026|명절대수송|전체|하차|01-02</t>
        </is>
      </c>
      <c r="B2187" t="n">
        <v>0</v>
      </c>
    </row>
    <row r="2188">
      <c r="A2188" t="inlineStr">
        <is>
          <t>2026|명절대수송|전체|하차|02-03</t>
        </is>
      </c>
      <c r="B2188" t="n">
        <v>0</v>
      </c>
    </row>
    <row r="2189">
      <c r="A2189" t="inlineStr">
        <is>
          <t>2026|명절대수송|전체|하차|03-04</t>
        </is>
      </c>
      <c r="B2189" t="n">
        <v>0</v>
      </c>
    </row>
    <row r="2190">
      <c r="A2190" t="inlineStr">
        <is>
          <t>2026|명절대수송|전체|하차|04-05</t>
        </is>
      </c>
      <c r="B2190" t="n">
        <v>0</v>
      </c>
    </row>
    <row r="2191">
      <c r="A2191" t="inlineStr">
        <is>
          <t>2026|명절대수송|전체|하차|05-06</t>
        </is>
      </c>
      <c r="B2191" t="n">
        <v>0</v>
      </c>
    </row>
    <row r="2192">
      <c r="A2192" t="inlineStr">
        <is>
          <t>2026|명절대수송|전체|하차|06-07</t>
        </is>
      </c>
      <c r="B2192" t="n">
        <v>0</v>
      </c>
    </row>
    <row r="2193">
      <c r="A2193" t="inlineStr">
        <is>
          <t>2026|명절대수송|전체|하차|07-08</t>
        </is>
      </c>
      <c r="B2193" t="n">
        <v>568</v>
      </c>
    </row>
    <row r="2194">
      <c r="A2194" t="inlineStr">
        <is>
          <t>2026|명절대수송|전체|하차|08-09</t>
        </is>
      </c>
      <c r="B2194" t="n">
        <v>470</v>
      </c>
    </row>
    <row r="2195">
      <c r="A2195" t="inlineStr">
        <is>
          <t>2026|명절대수송|전체|하차|09-10</t>
        </is>
      </c>
      <c r="B2195" t="n">
        <v>333</v>
      </c>
    </row>
    <row r="2196">
      <c r="A2196" t="inlineStr">
        <is>
          <t>2026|명절대수송|전체|하차|10-11</t>
        </is>
      </c>
      <c r="B2196" t="n">
        <v>494</v>
      </c>
    </row>
    <row r="2197">
      <c r="A2197" t="inlineStr">
        <is>
          <t>2026|명절대수송|전체|하차|11-12</t>
        </is>
      </c>
      <c r="B2197" t="n">
        <v>800</v>
      </c>
    </row>
    <row r="2198">
      <c r="A2198" t="inlineStr">
        <is>
          <t>2026|명절대수송|전체|하차|12-13</t>
        </is>
      </c>
      <c r="B2198" t="n">
        <v>503</v>
      </c>
    </row>
    <row r="2199">
      <c r="A2199" t="inlineStr">
        <is>
          <t>2026|명절대수송|전체|하차|13-14</t>
        </is>
      </c>
      <c r="B2199" t="n">
        <v>648</v>
      </c>
    </row>
    <row r="2200">
      <c r="A2200" t="inlineStr">
        <is>
          <t>2026|명절대수송|전체|하차|14-15</t>
        </is>
      </c>
      <c r="B2200" t="n">
        <v>1064</v>
      </c>
    </row>
    <row r="2201">
      <c r="A2201" t="inlineStr">
        <is>
          <t>2026|명절대수송|전체|하차|15-16</t>
        </is>
      </c>
      <c r="B2201" t="n">
        <v>1578</v>
      </c>
    </row>
    <row r="2202">
      <c r="A2202" t="inlineStr">
        <is>
          <t>2026|명절대수송|전체|하차|16-17</t>
        </is>
      </c>
      <c r="B2202" t="n">
        <v>973</v>
      </c>
    </row>
    <row r="2203">
      <c r="A2203" t="inlineStr">
        <is>
          <t>2026|명절대수송|전체|하차|17-18</t>
        </is>
      </c>
      <c r="B2203" t="n">
        <v>334</v>
      </c>
    </row>
    <row r="2204">
      <c r="A2204" t="inlineStr">
        <is>
          <t>2026|명절대수송|전체|하차|18-19</t>
        </is>
      </c>
      <c r="B2204" t="n">
        <v>1224</v>
      </c>
    </row>
    <row r="2205">
      <c r="A2205" t="inlineStr">
        <is>
          <t>2026|명절대수송|전체|하차|19-20</t>
        </is>
      </c>
      <c r="B2205" t="n">
        <v>501</v>
      </c>
    </row>
    <row r="2206">
      <c r="A2206" t="inlineStr">
        <is>
          <t>2026|명절대수송|전체|하차|20-21</t>
        </is>
      </c>
      <c r="B2206" t="n">
        <v>595</v>
      </c>
    </row>
    <row r="2207">
      <c r="A2207" t="inlineStr">
        <is>
          <t>2026|명절대수송|전체|하차|21-22</t>
        </is>
      </c>
      <c r="B2207" t="n">
        <v>948</v>
      </c>
    </row>
    <row r="2208">
      <c r="A2208" t="inlineStr">
        <is>
          <t>2026|명절대수송|전체|하차|22-23</t>
        </is>
      </c>
      <c r="B2208" t="n">
        <v>0</v>
      </c>
    </row>
    <row r="2209">
      <c r="A2209" t="inlineStr">
        <is>
          <t>2026|명절대수송|전체|하차|23-24</t>
        </is>
      </c>
      <c r="B2209" t="n">
        <v>777</v>
      </c>
    </row>
    <row r="2210">
      <c r="A2210" t="inlineStr">
        <is>
          <t>2026|주말|전체|승차|00-01</t>
        </is>
      </c>
      <c r="B2210" t="n">
        <v>0</v>
      </c>
    </row>
    <row r="2211">
      <c r="A2211" t="inlineStr">
        <is>
          <t>2026|주말|전체|승차|01-02</t>
        </is>
      </c>
      <c r="B2211" t="n">
        <v>0</v>
      </c>
    </row>
    <row r="2212">
      <c r="A2212" t="inlineStr">
        <is>
          <t>2026|주말|전체|승차|02-03</t>
        </is>
      </c>
      <c r="B2212" t="n">
        <v>0</v>
      </c>
    </row>
    <row r="2213">
      <c r="A2213" t="inlineStr">
        <is>
          <t>2026|주말|전체|승차|03-04</t>
        </is>
      </c>
      <c r="B2213" t="n">
        <v>0</v>
      </c>
    </row>
    <row r="2214">
      <c r="A2214" t="inlineStr">
        <is>
          <t>2026|주말|전체|승차|04-05</t>
        </is>
      </c>
      <c r="B2214" t="n">
        <v>0</v>
      </c>
    </row>
    <row r="2215">
      <c r="A2215" t="inlineStr">
        <is>
          <t>2026|주말|전체|승차|05-06</t>
        </is>
      </c>
      <c r="B2215" t="n">
        <v>0</v>
      </c>
    </row>
    <row r="2216">
      <c r="A2216" t="inlineStr">
        <is>
          <t>2026|주말|전체|승차|06-07</t>
        </is>
      </c>
      <c r="B2216" t="n">
        <v>5297</v>
      </c>
    </row>
    <row r="2217">
      <c r="A2217" t="inlineStr">
        <is>
          <t>2026|주말|전체|승차|07-08</t>
        </is>
      </c>
      <c r="B2217" t="n">
        <v>12235</v>
      </c>
    </row>
    <row r="2218">
      <c r="A2218" t="inlineStr">
        <is>
          <t>2026|주말|전체|승차|08-09</t>
        </is>
      </c>
      <c r="B2218" t="n">
        <v>3846</v>
      </c>
    </row>
    <row r="2219">
      <c r="A2219" t="inlineStr">
        <is>
          <t>2026|주말|전체|승차|09-10</t>
        </is>
      </c>
      <c r="B2219" t="n">
        <v>2752</v>
      </c>
    </row>
    <row r="2220">
      <c r="A2220" t="inlineStr">
        <is>
          <t>2026|주말|전체|승차|10-11</t>
        </is>
      </c>
      <c r="B2220" t="n">
        <v>12336</v>
      </c>
    </row>
    <row r="2221">
      <c r="A2221" t="inlineStr">
        <is>
          <t>2026|주말|전체|승차|11-12</t>
        </is>
      </c>
      <c r="B2221" t="n">
        <v>4638</v>
      </c>
    </row>
    <row r="2222">
      <c r="A2222" t="inlineStr">
        <is>
          <t>2026|주말|전체|승차|12-13</t>
        </is>
      </c>
      <c r="B2222" t="n">
        <v>7289</v>
      </c>
    </row>
    <row r="2223">
      <c r="A2223" t="inlineStr">
        <is>
          <t>2026|주말|전체|승차|13-14</t>
        </is>
      </c>
      <c r="B2223" t="n">
        <v>4325</v>
      </c>
    </row>
    <row r="2224">
      <c r="A2224" t="inlineStr">
        <is>
          <t>2026|주말|전체|승차|14-15</t>
        </is>
      </c>
      <c r="B2224" t="n">
        <v>13740</v>
      </c>
    </row>
    <row r="2225">
      <c r="A2225" t="inlineStr">
        <is>
          <t>2026|주말|전체|승차|15-16</t>
        </is>
      </c>
      <c r="B2225" t="n">
        <v>14770</v>
      </c>
    </row>
    <row r="2226">
      <c r="A2226" t="inlineStr">
        <is>
          <t>2026|주말|전체|승차|16-17</t>
        </is>
      </c>
      <c r="B2226" t="n">
        <v>10803</v>
      </c>
    </row>
    <row r="2227">
      <c r="A2227" t="inlineStr">
        <is>
          <t>2026|주말|전체|승차|17-18</t>
        </is>
      </c>
      <c r="B2227" t="n">
        <v>2217</v>
      </c>
    </row>
    <row r="2228">
      <c r="A2228" t="inlineStr">
        <is>
          <t>2026|주말|전체|승차|18-19</t>
        </is>
      </c>
      <c r="B2228" t="n">
        <v>13454</v>
      </c>
    </row>
    <row r="2229">
      <c r="A2229" t="inlineStr">
        <is>
          <t>2026|주말|전체|승차|19-20</t>
        </is>
      </c>
      <c r="B2229" t="n">
        <v>7110</v>
      </c>
    </row>
    <row r="2230">
      <c r="A2230" t="inlineStr">
        <is>
          <t>2026|주말|전체|승차|20-21</t>
        </is>
      </c>
      <c r="B2230" t="n">
        <v>2625</v>
      </c>
    </row>
    <row r="2231">
      <c r="A2231" t="inlineStr">
        <is>
          <t>2026|주말|전체|승차|21-22</t>
        </is>
      </c>
      <c r="B2231" t="n">
        <v>7110</v>
      </c>
    </row>
    <row r="2232">
      <c r="A2232" t="inlineStr">
        <is>
          <t>2026|주말|전체|승차|22-23</t>
        </is>
      </c>
      <c r="B2232" t="n">
        <v>0</v>
      </c>
    </row>
    <row r="2233">
      <c r="A2233" t="inlineStr">
        <is>
          <t>2026|주말|전체|승차|23-24</t>
        </is>
      </c>
      <c r="B2233" t="n">
        <v>0</v>
      </c>
    </row>
    <row r="2234">
      <c r="A2234" t="inlineStr">
        <is>
          <t>2026|주말|전체|하차|00-01</t>
        </is>
      </c>
      <c r="B2234" t="n">
        <v>0</v>
      </c>
    </row>
    <row r="2235">
      <c r="A2235" t="inlineStr">
        <is>
          <t>2026|주말|전체|하차|01-02</t>
        </is>
      </c>
      <c r="B2235" t="n">
        <v>0</v>
      </c>
    </row>
    <row r="2236">
      <c r="A2236" t="inlineStr">
        <is>
          <t>2026|주말|전체|하차|02-03</t>
        </is>
      </c>
      <c r="B2236" t="n">
        <v>0</v>
      </c>
    </row>
    <row r="2237">
      <c r="A2237" t="inlineStr">
        <is>
          <t>2026|주말|전체|하차|03-04</t>
        </is>
      </c>
      <c r="B2237" t="n">
        <v>0</v>
      </c>
    </row>
    <row r="2238">
      <c r="A2238" t="inlineStr">
        <is>
          <t>2026|주말|전체|하차|04-05</t>
        </is>
      </c>
      <c r="B2238" t="n">
        <v>0</v>
      </c>
    </row>
    <row r="2239">
      <c r="A2239" t="inlineStr">
        <is>
          <t>2026|주말|전체|하차|05-06</t>
        </is>
      </c>
      <c r="B2239" t="n">
        <v>0</v>
      </c>
    </row>
    <row r="2240">
      <c r="A2240" t="inlineStr">
        <is>
          <t>2026|주말|전체|하차|06-07</t>
        </is>
      </c>
      <c r="B2240" t="n">
        <v>0</v>
      </c>
    </row>
    <row r="2241">
      <c r="A2241" t="inlineStr">
        <is>
          <t>2026|주말|전체|하차|07-08</t>
        </is>
      </c>
      <c r="B2241" t="n">
        <v>4122</v>
      </c>
    </row>
    <row r="2242">
      <c r="A2242" t="inlineStr">
        <is>
          <t>2026|주말|전체|하차|08-09</t>
        </is>
      </c>
      <c r="B2242" t="n">
        <v>3282</v>
      </c>
    </row>
    <row r="2243">
      <c r="A2243" t="inlineStr">
        <is>
          <t>2026|주말|전체|하차|09-10</t>
        </is>
      </c>
      <c r="B2243" t="n">
        <v>3329</v>
      </c>
    </row>
    <row r="2244">
      <c r="A2244" t="inlineStr">
        <is>
          <t>2026|주말|전체|하차|10-11</t>
        </is>
      </c>
      <c r="B2244" t="n">
        <v>7001</v>
      </c>
    </row>
    <row r="2245">
      <c r="A2245" t="inlineStr">
        <is>
          <t>2026|주말|전체|하차|11-12</t>
        </is>
      </c>
      <c r="B2245" t="n">
        <v>9270</v>
      </c>
    </row>
    <row r="2246">
      <c r="A2246" t="inlineStr">
        <is>
          <t>2026|주말|전체|하차|12-13</t>
        </is>
      </c>
      <c r="B2246" t="n">
        <v>4272</v>
      </c>
    </row>
    <row r="2247">
      <c r="A2247" t="inlineStr">
        <is>
          <t>2026|주말|전체|하차|13-14</t>
        </is>
      </c>
      <c r="B2247" t="n">
        <v>9693</v>
      </c>
    </row>
    <row r="2248">
      <c r="A2248" t="inlineStr">
        <is>
          <t>2026|주말|전체|하차|14-15</t>
        </is>
      </c>
      <c r="B2248" t="n">
        <v>5056</v>
      </c>
    </row>
    <row r="2249">
      <c r="A2249" t="inlineStr">
        <is>
          <t>2026|주말|전체|하차|15-16</t>
        </is>
      </c>
      <c r="B2249" t="n">
        <v>15957</v>
      </c>
    </row>
    <row r="2250">
      <c r="A2250" t="inlineStr">
        <is>
          <t>2026|주말|전체|하차|16-17</t>
        </is>
      </c>
      <c r="B2250" t="n">
        <v>10304</v>
      </c>
    </row>
    <row r="2251">
      <c r="A2251" t="inlineStr">
        <is>
          <t>2026|주말|전체|하차|17-18</t>
        </is>
      </c>
      <c r="B2251" t="n">
        <v>3371</v>
      </c>
    </row>
    <row r="2252">
      <c r="A2252" t="inlineStr">
        <is>
          <t>2026|주말|전체|하차|18-19</t>
        </is>
      </c>
      <c r="B2252" t="n">
        <v>13982</v>
      </c>
    </row>
    <row r="2253">
      <c r="A2253" t="inlineStr">
        <is>
          <t>2026|주말|전체|하차|19-20</t>
        </is>
      </c>
      <c r="B2253" t="n">
        <v>6962</v>
      </c>
    </row>
    <row r="2254">
      <c r="A2254" t="inlineStr">
        <is>
          <t>2026|주말|전체|하차|20-21</t>
        </is>
      </c>
      <c r="B2254" t="n">
        <v>10943</v>
      </c>
    </row>
    <row r="2255">
      <c r="A2255" t="inlineStr">
        <is>
          <t>2026|주말|전체|하차|21-22</t>
        </is>
      </c>
      <c r="B2255" t="n">
        <v>7087</v>
      </c>
    </row>
    <row r="2256">
      <c r="A2256" t="inlineStr">
        <is>
          <t>2026|주말|전체|하차|22-23</t>
        </is>
      </c>
      <c r="B2256" t="n">
        <v>0</v>
      </c>
    </row>
    <row r="2257">
      <c r="A2257" t="inlineStr">
        <is>
          <t>2026|주말|전체|하차|23-24</t>
        </is>
      </c>
      <c r="B2257" t="n">
        <v>9048</v>
      </c>
    </row>
    <row r="2258">
      <c r="A2258" t="inlineStr">
        <is>
          <t>2026|평일|전체|승차|00-01</t>
        </is>
      </c>
      <c r="B2258" t="n">
        <v>0</v>
      </c>
    </row>
    <row r="2259">
      <c r="A2259" t="inlineStr">
        <is>
          <t>2026|평일|전체|승차|01-02</t>
        </is>
      </c>
      <c r="B2259" t="n">
        <v>0</v>
      </c>
    </row>
    <row r="2260">
      <c r="A2260" t="inlineStr">
        <is>
          <t>2026|평일|전체|승차|02-03</t>
        </is>
      </c>
      <c r="B2260" t="n">
        <v>0</v>
      </c>
    </row>
    <row r="2261">
      <c r="A2261" t="inlineStr">
        <is>
          <t>2026|평일|전체|승차|03-04</t>
        </is>
      </c>
      <c r="B2261" t="n">
        <v>0</v>
      </c>
    </row>
    <row r="2262">
      <c r="A2262" t="inlineStr">
        <is>
          <t>2026|평일|전체|승차|04-05</t>
        </is>
      </c>
      <c r="B2262" t="n">
        <v>0</v>
      </c>
    </row>
    <row r="2263">
      <c r="A2263" t="inlineStr">
        <is>
          <t>2026|평일|전체|승차|05-06</t>
        </is>
      </c>
      <c r="B2263" t="n">
        <v>0</v>
      </c>
    </row>
    <row r="2264">
      <c r="A2264" t="inlineStr">
        <is>
          <t>2026|평일|전체|승차|06-07</t>
        </is>
      </c>
      <c r="B2264" t="n">
        <v>13741</v>
      </c>
    </row>
    <row r="2265">
      <c r="A2265" t="inlineStr">
        <is>
          <t>2026|평일|전체|승차|07-08</t>
        </is>
      </c>
      <c r="B2265" t="n">
        <v>25102</v>
      </c>
    </row>
    <row r="2266">
      <c r="A2266" t="inlineStr">
        <is>
          <t>2026|평일|전체|승차|08-09</t>
        </is>
      </c>
      <c r="B2266" t="n">
        <v>5254</v>
      </c>
    </row>
    <row r="2267">
      <c r="A2267" t="inlineStr">
        <is>
          <t>2026|평일|전체|승차|09-10</t>
        </is>
      </c>
      <c r="B2267" t="n">
        <v>4326</v>
      </c>
    </row>
    <row r="2268">
      <c r="A2268" t="inlineStr">
        <is>
          <t>2026|평일|전체|승차|10-11</t>
        </is>
      </c>
      <c r="B2268" t="n">
        <v>23935</v>
      </c>
    </row>
    <row r="2269">
      <c r="A2269" t="inlineStr">
        <is>
          <t>2026|평일|전체|승차|11-12</t>
        </is>
      </c>
      <c r="B2269" t="n">
        <v>6290</v>
      </c>
    </row>
    <row r="2270">
      <c r="A2270" t="inlineStr">
        <is>
          <t>2026|평일|전체|승차|12-13</t>
        </is>
      </c>
      <c r="B2270" t="n">
        <v>16369</v>
      </c>
    </row>
    <row r="2271">
      <c r="A2271" t="inlineStr">
        <is>
          <t>2026|평일|전체|승차|13-14</t>
        </is>
      </c>
      <c r="B2271" t="n">
        <v>5658</v>
      </c>
    </row>
    <row r="2272">
      <c r="A2272" t="inlineStr">
        <is>
          <t>2026|평일|전체|승차|14-15</t>
        </is>
      </c>
      <c r="B2272" t="n">
        <v>24166</v>
      </c>
    </row>
    <row r="2273">
      <c r="A2273" t="inlineStr">
        <is>
          <t>2026|평일|전체|승차|15-16</t>
        </is>
      </c>
      <c r="B2273" t="n">
        <v>22753</v>
      </c>
    </row>
    <row r="2274">
      <c r="A2274" t="inlineStr">
        <is>
          <t>2026|평일|전체|승차|16-17</t>
        </is>
      </c>
      <c r="B2274" t="n">
        <v>21780</v>
      </c>
    </row>
    <row r="2275">
      <c r="A2275" t="inlineStr">
        <is>
          <t>2026|평일|전체|승차|17-18</t>
        </is>
      </c>
      <c r="B2275" t="n">
        <v>3972</v>
      </c>
    </row>
    <row r="2276">
      <c r="A2276" t="inlineStr">
        <is>
          <t>2026|평일|전체|승차|18-19</t>
        </is>
      </c>
      <c r="B2276" t="n">
        <v>25008</v>
      </c>
    </row>
    <row r="2277">
      <c r="A2277" t="inlineStr">
        <is>
          <t>2026|평일|전체|승차|19-20</t>
        </is>
      </c>
      <c r="B2277" t="n">
        <v>2732</v>
      </c>
    </row>
    <row r="2278">
      <c r="A2278" t="inlineStr">
        <is>
          <t>2026|평일|전체|승차|20-21</t>
        </is>
      </c>
      <c r="B2278" t="n">
        <v>3625</v>
      </c>
    </row>
    <row r="2279">
      <c r="A2279" t="inlineStr">
        <is>
          <t>2026|평일|전체|승차|21-22</t>
        </is>
      </c>
      <c r="B2279" t="n">
        <v>12318</v>
      </c>
    </row>
    <row r="2280">
      <c r="A2280" t="inlineStr">
        <is>
          <t>2026|평일|전체|승차|22-23</t>
        </is>
      </c>
      <c r="B2280" t="n">
        <v>0</v>
      </c>
    </row>
    <row r="2281">
      <c r="A2281" t="inlineStr">
        <is>
          <t>2026|평일|전체|승차|23-24</t>
        </is>
      </c>
      <c r="B2281" t="n">
        <v>0</v>
      </c>
    </row>
    <row r="2282">
      <c r="A2282" t="inlineStr">
        <is>
          <t>2026|평일|전체|하차|00-01</t>
        </is>
      </c>
      <c r="B2282" t="n">
        <v>0</v>
      </c>
    </row>
    <row r="2283">
      <c r="A2283" t="inlineStr">
        <is>
          <t>2026|평일|전체|하차|01-02</t>
        </is>
      </c>
      <c r="B2283" t="n">
        <v>0</v>
      </c>
    </row>
    <row r="2284">
      <c r="A2284" t="inlineStr">
        <is>
          <t>2026|평일|전체|하차|02-03</t>
        </is>
      </c>
      <c r="B2284" t="n">
        <v>0</v>
      </c>
    </row>
    <row r="2285">
      <c r="A2285" t="inlineStr">
        <is>
          <t>2026|평일|전체|하차|03-04</t>
        </is>
      </c>
      <c r="B2285" t="n">
        <v>0</v>
      </c>
    </row>
    <row r="2286">
      <c r="A2286" t="inlineStr">
        <is>
          <t>2026|평일|전체|하차|04-05</t>
        </is>
      </c>
      <c r="B2286" t="n">
        <v>0</v>
      </c>
    </row>
    <row r="2287">
      <c r="A2287" t="inlineStr">
        <is>
          <t>2026|평일|전체|하차|05-06</t>
        </is>
      </c>
      <c r="B2287" t="n">
        <v>0</v>
      </c>
    </row>
    <row r="2288">
      <c r="A2288" t="inlineStr">
        <is>
          <t>2026|평일|전체|하차|06-07</t>
        </is>
      </c>
      <c r="B2288" t="n">
        <v>0</v>
      </c>
    </row>
    <row r="2289">
      <c r="A2289" t="inlineStr">
        <is>
          <t>2026|평일|전체|하차|07-08</t>
        </is>
      </c>
      <c r="B2289" t="n">
        <v>10594</v>
      </c>
    </row>
    <row r="2290">
      <c r="A2290" t="inlineStr">
        <is>
          <t>2026|평일|전체|하차|08-09</t>
        </is>
      </c>
      <c r="B2290" t="n">
        <v>8319</v>
      </c>
    </row>
    <row r="2291">
      <c r="A2291" t="inlineStr">
        <is>
          <t>2026|평일|전체|하차|09-10</t>
        </is>
      </c>
      <c r="B2291" t="n">
        <v>6861</v>
      </c>
    </row>
    <row r="2292">
      <c r="A2292" t="inlineStr">
        <is>
          <t>2026|평일|전체|하차|10-11</t>
        </is>
      </c>
      <c r="B2292" t="n">
        <v>7435</v>
      </c>
    </row>
    <row r="2293">
      <c r="A2293" t="inlineStr">
        <is>
          <t>2026|평일|전체|하차|11-12</t>
        </is>
      </c>
      <c r="B2293" t="n">
        <v>20451</v>
      </c>
    </row>
    <row r="2294">
      <c r="A2294" t="inlineStr">
        <is>
          <t>2026|평일|전체|하차|12-13</t>
        </is>
      </c>
      <c r="B2294" t="n">
        <v>5449</v>
      </c>
    </row>
    <row r="2295">
      <c r="A2295" t="inlineStr">
        <is>
          <t>2026|평일|전체|하차|13-14</t>
        </is>
      </c>
      <c r="B2295" t="n">
        <v>21212</v>
      </c>
    </row>
    <row r="2296">
      <c r="A2296" t="inlineStr">
        <is>
          <t>2026|평일|전체|하차|14-15</t>
        </is>
      </c>
      <c r="B2296" t="n">
        <v>8966</v>
      </c>
    </row>
    <row r="2297">
      <c r="A2297" t="inlineStr">
        <is>
          <t>2026|평일|전체|하차|15-16</t>
        </is>
      </c>
      <c r="B2297" t="n">
        <v>18437</v>
      </c>
    </row>
    <row r="2298">
      <c r="A2298" t="inlineStr">
        <is>
          <t>2026|평일|전체|하차|16-17</t>
        </is>
      </c>
      <c r="B2298" t="n">
        <v>18952</v>
      </c>
    </row>
    <row r="2299">
      <c r="A2299" t="inlineStr">
        <is>
          <t>2026|평일|전체|하차|17-18</t>
        </is>
      </c>
      <c r="B2299" t="n">
        <v>6048</v>
      </c>
    </row>
    <row r="2300">
      <c r="A2300" t="inlineStr">
        <is>
          <t>2026|평일|전체|하차|18-19</t>
        </is>
      </c>
      <c r="B2300" t="n">
        <v>26331</v>
      </c>
    </row>
    <row r="2301">
      <c r="A2301" t="inlineStr">
        <is>
          <t>2026|평일|전체|하차|19-20</t>
        </is>
      </c>
      <c r="B2301" t="n">
        <v>6188</v>
      </c>
    </row>
    <row r="2302">
      <c r="A2302" t="inlineStr">
        <is>
          <t>2026|평일|전체|하차|20-21</t>
        </is>
      </c>
      <c r="B2302" t="n">
        <v>19576</v>
      </c>
    </row>
    <row r="2303">
      <c r="A2303" t="inlineStr">
        <is>
          <t>2026|평일|전체|하차|21-22</t>
        </is>
      </c>
      <c r="B2303" t="n">
        <v>10365</v>
      </c>
    </row>
    <row r="2304">
      <c r="A2304" t="inlineStr">
        <is>
          <t>2026|평일|전체|하차|22-23</t>
        </is>
      </c>
      <c r="B2304" t="n">
        <v>0</v>
      </c>
    </row>
    <row r="2305">
      <c r="A2305" t="inlineStr">
        <is>
          <t>2026|평일|전체|하차|23-24</t>
        </is>
      </c>
      <c r="B2305" t="n">
        <v>14060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키</t>
        </is>
      </c>
      <c r="B1" s="90" t="inlineStr">
        <is>
          <t>회</t>
        </is>
      </c>
    </row>
    <row r="2">
      <c r="A2" t="inlineStr">
        <is>
          <t>110|평일|6</t>
        </is>
      </c>
      <c r="B2" t="n">
        <v>7</v>
      </c>
    </row>
    <row r="3">
      <c r="A3" t="inlineStr">
        <is>
          <t>110|평일|7</t>
        </is>
      </c>
      <c r="B3" t="n">
        <v>10</v>
      </c>
    </row>
    <row r="4">
      <c r="A4" t="inlineStr">
        <is>
          <t>110|평일|8</t>
        </is>
      </c>
      <c r="B4" t="n">
        <v>10</v>
      </c>
    </row>
    <row r="5">
      <c r="A5" t="inlineStr">
        <is>
          <t>110|평일|9</t>
        </is>
      </c>
      <c r="B5" t="n">
        <v>10</v>
      </c>
    </row>
    <row r="6">
      <c r="A6" t="inlineStr">
        <is>
          <t>110|평일|10</t>
        </is>
      </c>
      <c r="B6" t="n">
        <v>9</v>
      </c>
    </row>
    <row r="7">
      <c r="A7" t="inlineStr">
        <is>
          <t>110|평일|11</t>
        </is>
      </c>
      <c r="B7" t="n">
        <v>9</v>
      </c>
    </row>
    <row r="8">
      <c r="A8" t="inlineStr">
        <is>
          <t>110|평일|12</t>
        </is>
      </c>
      <c r="B8" t="n">
        <v>10</v>
      </c>
    </row>
    <row r="9">
      <c r="A9" t="inlineStr">
        <is>
          <t>110|평일|13</t>
        </is>
      </c>
      <c r="B9" t="n">
        <v>8</v>
      </c>
    </row>
    <row r="10">
      <c r="A10" t="inlineStr">
        <is>
          <t>110|평일|14</t>
        </is>
      </c>
      <c r="B10" t="n">
        <v>9</v>
      </c>
    </row>
    <row r="11">
      <c r="A11" t="inlineStr">
        <is>
          <t>110|평일|15</t>
        </is>
      </c>
      <c r="B11" t="n">
        <v>8</v>
      </c>
    </row>
    <row r="12">
      <c r="A12" t="inlineStr">
        <is>
          <t>110|평일|16</t>
        </is>
      </c>
      <c r="B12" t="n">
        <v>9</v>
      </c>
    </row>
    <row r="13">
      <c r="A13" t="inlineStr">
        <is>
          <t>110|평일|17</t>
        </is>
      </c>
      <c r="B13" t="n">
        <v>9</v>
      </c>
    </row>
    <row r="14">
      <c r="A14" t="inlineStr">
        <is>
          <t>110|평일|18</t>
        </is>
      </c>
      <c r="B14" t="n">
        <v>10</v>
      </c>
    </row>
    <row r="15">
      <c r="A15" t="inlineStr">
        <is>
          <t>110|평일|19</t>
        </is>
      </c>
      <c r="B15" t="n">
        <v>8</v>
      </c>
    </row>
    <row r="16">
      <c r="A16" t="inlineStr">
        <is>
          <t>110|평일|20</t>
        </is>
      </c>
      <c r="B16" t="n">
        <v>9</v>
      </c>
    </row>
    <row r="17">
      <c r="A17" t="inlineStr">
        <is>
          <t>110|평일|21</t>
        </is>
      </c>
      <c r="B17" t="n">
        <v>7</v>
      </c>
    </row>
    <row r="18">
      <c r="A18" t="inlineStr">
        <is>
          <t>110|평일|22</t>
        </is>
      </c>
      <c r="B18" t="n">
        <v>2</v>
      </c>
    </row>
    <row r="19">
      <c r="A19" t="inlineStr">
        <is>
          <t>111|공휴일(일요일)|6</t>
        </is>
      </c>
      <c r="B19" t="n">
        <v>4</v>
      </c>
    </row>
    <row r="20">
      <c r="A20" t="inlineStr">
        <is>
          <t>111|공휴일(일요일)|7</t>
        </is>
      </c>
      <c r="B20" t="n">
        <v>6</v>
      </c>
    </row>
    <row r="21">
      <c r="A21" t="inlineStr">
        <is>
          <t>111|공휴일(일요일)|8</t>
        </is>
      </c>
      <c r="B21" t="n">
        <v>6</v>
      </c>
    </row>
    <row r="22">
      <c r="A22" t="inlineStr">
        <is>
          <t>111|공휴일(일요일)|9</t>
        </is>
      </c>
      <c r="B22" t="n">
        <v>6</v>
      </c>
    </row>
    <row r="23">
      <c r="A23" t="inlineStr">
        <is>
          <t>111|공휴일(일요일)|10</t>
        </is>
      </c>
      <c r="B23" t="n">
        <v>6</v>
      </c>
    </row>
    <row r="24">
      <c r="A24" t="inlineStr">
        <is>
          <t>111|공휴일(일요일)|11</t>
        </is>
      </c>
      <c r="B24" t="n">
        <v>6</v>
      </c>
    </row>
    <row r="25">
      <c r="A25" t="inlineStr">
        <is>
          <t>111|공휴일(일요일)|12</t>
        </is>
      </c>
      <c r="B25" t="n">
        <v>6</v>
      </c>
    </row>
    <row r="26">
      <c r="A26" t="inlineStr">
        <is>
          <t>111|공휴일(일요일)|13</t>
        </is>
      </c>
      <c r="B26" t="n">
        <v>6</v>
      </c>
    </row>
    <row r="27">
      <c r="A27" t="inlineStr">
        <is>
          <t>111|공휴일(일요일)|14</t>
        </is>
      </c>
      <c r="B27" t="n">
        <v>6</v>
      </c>
    </row>
    <row r="28">
      <c r="A28" t="inlineStr">
        <is>
          <t>111|공휴일(일요일)|15</t>
        </is>
      </c>
      <c r="B28" t="n">
        <v>6</v>
      </c>
    </row>
    <row r="29">
      <c r="A29" t="inlineStr">
        <is>
          <t>111|공휴일(일요일)|16</t>
        </is>
      </c>
      <c r="B29" t="n">
        <v>6</v>
      </c>
    </row>
    <row r="30">
      <c r="A30" t="inlineStr">
        <is>
          <t>111|공휴일(일요일)|17</t>
        </is>
      </c>
      <c r="B30" t="n">
        <v>6</v>
      </c>
    </row>
    <row r="31">
      <c r="A31" t="inlineStr">
        <is>
          <t>111|공휴일(일요일)|18</t>
        </is>
      </c>
      <c r="B31" t="n">
        <v>6</v>
      </c>
    </row>
    <row r="32">
      <c r="A32" t="inlineStr">
        <is>
          <t>111|공휴일(일요일)|19</t>
        </is>
      </c>
      <c r="B32" t="n">
        <v>6</v>
      </c>
    </row>
    <row r="33">
      <c r="A33" t="inlineStr">
        <is>
          <t>111|공휴일(일요일)|20</t>
        </is>
      </c>
      <c r="B33" t="n">
        <v>6</v>
      </c>
    </row>
    <row r="34">
      <c r="A34" t="inlineStr">
        <is>
          <t>111|공휴일(일요일)|21</t>
        </is>
      </c>
      <c r="B34" t="n">
        <v>6</v>
      </c>
    </row>
    <row r="35">
      <c r="A35" t="inlineStr">
        <is>
          <t>111|공휴일(일요일)|22</t>
        </is>
      </c>
      <c r="B35" t="n">
        <v>4</v>
      </c>
    </row>
    <row r="36">
      <c r="A36" t="inlineStr">
        <is>
          <t>111|평일|6</t>
        </is>
      </c>
      <c r="B36" t="n">
        <v>6</v>
      </c>
    </row>
    <row r="37">
      <c r="A37" t="inlineStr">
        <is>
          <t>111|평일|7</t>
        </is>
      </c>
      <c r="B37" t="n">
        <v>8</v>
      </c>
    </row>
    <row r="38">
      <c r="A38" t="inlineStr">
        <is>
          <t>111|평일|8</t>
        </is>
      </c>
      <c r="B38" t="n">
        <v>8</v>
      </c>
    </row>
    <row r="39">
      <c r="A39" t="inlineStr">
        <is>
          <t>111|평일|9</t>
        </is>
      </c>
      <c r="B39" t="n">
        <v>8</v>
      </c>
    </row>
    <row r="40">
      <c r="A40" t="inlineStr">
        <is>
          <t>111|평일|10</t>
        </is>
      </c>
      <c r="B40" t="n">
        <v>8</v>
      </c>
    </row>
    <row r="41">
      <c r="A41" t="inlineStr">
        <is>
          <t>111|평일|11</t>
        </is>
      </c>
      <c r="B41" t="n">
        <v>8</v>
      </c>
    </row>
    <row r="42">
      <c r="A42" t="inlineStr">
        <is>
          <t>111|평일|12</t>
        </is>
      </c>
      <c r="B42" t="n">
        <v>8</v>
      </c>
    </row>
    <row r="43">
      <c r="A43" t="inlineStr">
        <is>
          <t>111|평일|13</t>
        </is>
      </c>
      <c r="B43" t="n">
        <v>8</v>
      </c>
    </row>
    <row r="44">
      <c r="A44" t="inlineStr">
        <is>
          <t>111|평일|14</t>
        </is>
      </c>
      <c r="B44" t="n">
        <v>8</v>
      </c>
    </row>
    <row r="45">
      <c r="A45" t="inlineStr">
        <is>
          <t>111|평일|15</t>
        </is>
      </c>
      <c r="B45" t="n">
        <v>8</v>
      </c>
    </row>
    <row r="46">
      <c r="A46" t="inlineStr">
        <is>
          <t>111|평일|16</t>
        </is>
      </c>
      <c r="B46" t="n">
        <v>8</v>
      </c>
    </row>
    <row r="47">
      <c r="A47" t="inlineStr">
        <is>
          <t>111|평일|17</t>
        </is>
      </c>
      <c r="B47" t="n">
        <v>8</v>
      </c>
    </row>
    <row r="48">
      <c r="A48" t="inlineStr">
        <is>
          <t>111|평일|18</t>
        </is>
      </c>
      <c r="B48" t="n">
        <v>8</v>
      </c>
    </row>
    <row r="49">
      <c r="A49" t="inlineStr">
        <is>
          <t>111|평일|19</t>
        </is>
      </c>
      <c r="B49" t="n">
        <v>8</v>
      </c>
    </row>
    <row r="50">
      <c r="A50" t="inlineStr">
        <is>
          <t>111|평일|20</t>
        </is>
      </c>
      <c r="B50" t="n">
        <v>7</v>
      </c>
    </row>
    <row r="51">
      <c r="A51" t="inlineStr">
        <is>
          <t>111|평일|21</t>
        </is>
      </c>
      <c r="B51" t="n">
        <v>6</v>
      </c>
    </row>
    <row r="52">
      <c r="A52" t="inlineStr">
        <is>
          <t>111|평일|22</t>
        </is>
      </c>
      <c r="B52" t="n">
        <v>4</v>
      </c>
    </row>
    <row r="53">
      <c r="A53" t="inlineStr">
        <is>
          <t>112|평일|7</t>
        </is>
      </c>
      <c r="B53" t="n">
        <v>1</v>
      </c>
    </row>
    <row r="54">
      <c r="A54" t="inlineStr">
        <is>
          <t>112|평일|8</t>
        </is>
      </c>
      <c r="B54" t="n">
        <v>1</v>
      </c>
    </row>
    <row r="55">
      <c r="A55" t="inlineStr">
        <is>
          <t>112|평일|10</t>
        </is>
      </c>
      <c r="B55" t="n">
        <v>1</v>
      </c>
    </row>
    <row r="56">
      <c r="A56" t="inlineStr">
        <is>
          <t>112|평일|12</t>
        </is>
      </c>
      <c r="B56" t="n">
        <v>1</v>
      </c>
    </row>
    <row r="57">
      <c r="A57" t="inlineStr">
        <is>
          <t>112|평일|16</t>
        </is>
      </c>
      <c r="B57" t="n">
        <v>1</v>
      </c>
    </row>
    <row r="58">
      <c r="A58" t="inlineStr">
        <is>
          <t>112|평일|17</t>
        </is>
      </c>
      <c r="B58" t="n">
        <v>1</v>
      </c>
    </row>
    <row r="59">
      <c r="A59" t="inlineStr">
        <is>
          <t>112|평일|18</t>
        </is>
      </c>
      <c r="B59" t="n">
        <v>2</v>
      </c>
    </row>
    <row r="60">
      <c r="A60" t="inlineStr">
        <is>
          <t>112|평일|19</t>
        </is>
      </c>
      <c r="B60" t="n">
        <v>1</v>
      </c>
    </row>
    <row r="61">
      <c r="A61" t="inlineStr">
        <is>
          <t>113|평일|6</t>
        </is>
      </c>
      <c r="B61" t="n">
        <v>1</v>
      </c>
    </row>
    <row r="62">
      <c r="A62" t="inlineStr">
        <is>
          <t>113|평일|7</t>
        </is>
      </c>
      <c r="B62" t="n">
        <v>1</v>
      </c>
    </row>
    <row r="63">
      <c r="A63" t="inlineStr">
        <is>
          <t>113|평일|9</t>
        </is>
      </c>
      <c r="B63" t="n">
        <v>1</v>
      </c>
    </row>
    <row r="64">
      <c r="A64" t="inlineStr">
        <is>
          <t>113|평일|11</t>
        </is>
      </c>
      <c r="B64" t="n">
        <v>1</v>
      </c>
    </row>
    <row r="65">
      <c r="A65" t="inlineStr">
        <is>
          <t>113|평일|13</t>
        </is>
      </c>
      <c r="B65" t="n">
        <v>1</v>
      </c>
    </row>
    <row r="66">
      <c r="A66" t="inlineStr">
        <is>
          <t>113|평일|14</t>
        </is>
      </c>
      <c r="B66" t="n">
        <v>1</v>
      </c>
    </row>
    <row r="67">
      <c r="A67" t="inlineStr">
        <is>
          <t>113|평일|15</t>
        </is>
      </c>
      <c r="B67" t="n">
        <v>1</v>
      </c>
    </row>
    <row r="68">
      <c r="A68" t="inlineStr">
        <is>
          <t>113|평일|17</t>
        </is>
      </c>
      <c r="B68" t="n">
        <v>1</v>
      </c>
    </row>
    <row r="69">
      <c r="A69" t="inlineStr">
        <is>
          <t>114|평일|7</t>
        </is>
      </c>
      <c r="B69" t="n">
        <v>1</v>
      </c>
    </row>
    <row r="70">
      <c r="A70" t="inlineStr">
        <is>
          <t>114|평일|8</t>
        </is>
      </c>
      <c r="B70" t="n">
        <v>1</v>
      </c>
    </row>
    <row r="71">
      <c r="A71" t="inlineStr">
        <is>
          <t>114|평일|10</t>
        </is>
      </c>
      <c r="B71" t="n">
        <v>1</v>
      </c>
    </row>
    <row r="72">
      <c r="A72" t="inlineStr">
        <is>
          <t>114|평일|12</t>
        </is>
      </c>
      <c r="B72" t="n">
        <v>1</v>
      </c>
    </row>
    <row r="73">
      <c r="A73" t="inlineStr">
        <is>
          <t>114|평일|14</t>
        </is>
      </c>
      <c r="B73" t="n">
        <v>1</v>
      </c>
    </row>
    <row r="74">
      <c r="A74" t="inlineStr">
        <is>
          <t>114|평일|15</t>
        </is>
      </c>
      <c r="B74" t="n">
        <v>1</v>
      </c>
    </row>
    <row r="75">
      <c r="A75" t="inlineStr">
        <is>
          <t>114|평일|16</t>
        </is>
      </c>
      <c r="B75" t="n">
        <v>1</v>
      </c>
    </row>
    <row r="76">
      <c r="A76" t="inlineStr">
        <is>
          <t>210|평일|6</t>
        </is>
      </c>
      <c r="B76" t="n">
        <v>1</v>
      </c>
    </row>
    <row r="77">
      <c r="A77" t="inlineStr">
        <is>
          <t>210|평일|7</t>
        </is>
      </c>
      <c r="B77" t="n">
        <v>1</v>
      </c>
    </row>
    <row r="78">
      <c r="A78" t="inlineStr">
        <is>
          <t>210|평일|8</t>
        </is>
      </c>
      <c r="B78" t="n">
        <v>1</v>
      </c>
    </row>
    <row r="79">
      <c r="A79" t="inlineStr">
        <is>
          <t>210|평일|9</t>
        </is>
      </c>
      <c r="B79" t="n">
        <v>1</v>
      </c>
    </row>
    <row r="80">
      <c r="A80" t="inlineStr">
        <is>
          <t>210|평일|10</t>
        </is>
      </c>
      <c r="B80" t="n">
        <v>1</v>
      </c>
    </row>
    <row r="81">
      <c r="A81" t="inlineStr">
        <is>
          <t>210|평일|11</t>
        </is>
      </c>
      <c r="B81" t="n">
        <v>1</v>
      </c>
    </row>
    <row r="82">
      <c r="A82" t="inlineStr">
        <is>
          <t>210|평일|12</t>
        </is>
      </c>
      <c r="B82" t="n">
        <v>1</v>
      </c>
    </row>
    <row r="83">
      <c r="A83" t="inlineStr">
        <is>
          <t>210|평일|13</t>
        </is>
      </c>
      <c r="B83" t="n">
        <v>1</v>
      </c>
    </row>
    <row r="84">
      <c r="A84" t="inlineStr">
        <is>
          <t>210|평일|14</t>
        </is>
      </c>
      <c r="B84" t="n">
        <v>1</v>
      </c>
    </row>
    <row r="85">
      <c r="A85" t="inlineStr">
        <is>
          <t>210|평일|15</t>
        </is>
      </c>
      <c r="B85" t="n">
        <v>1</v>
      </c>
    </row>
    <row r="86">
      <c r="A86" t="inlineStr">
        <is>
          <t>210|평일|16</t>
        </is>
      </c>
      <c r="B86" t="n">
        <v>1</v>
      </c>
    </row>
    <row r="87">
      <c r="A87" t="inlineStr">
        <is>
          <t>210|평일|17</t>
        </is>
      </c>
      <c r="B87" t="n">
        <v>1</v>
      </c>
    </row>
    <row r="88">
      <c r="A88" t="inlineStr">
        <is>
          <t>210|평일|18</t>
        </is>
      </c>
      <c r="B88" t="n">
        <v>1</v>
      </c>
    </row>
    <row r="89">
      <c r="A89" t="inlineStr">
        <is>
          <t>211|평일|6</t>
        </is>
      </c>
      <c r="B89" t="n">
        <v>5</v>
      </c>
    </row>
    <row r="90">
      <c r="A90" t="inlineStr">
        <is>
          <t>211|평일|7</t>
        </is>
      </c>
      <c r="B90" t="n">
        <v>3</v>
      </c>
    </row>
    <row r="91">
      <c r="A91" t="inlineStr">
        <is>
          <t>211|평일|8</t>
        </is>
      </c>
      <c r="B91" t="n">
        <v>2</v>
      </c>
    </row>
    <row r="92">
      <c r="A92" t="inlineStr">
        <is>
          <t>211|평일|9</t>
        </is>
      </c>
      <c r="B92" t="n">
        <v>2</v>
      </c>
    </row>
    <row r="93">
      <c r="A93" t="inlineStr">
        <is>
          <t>211|평일|10</t>
        </is>
      </c>
      <c r="B93" t="n">
        <v>4</v>
      </c>
    </row>
    <row r="94">
      <c r="A94" t="inlineStr">
        <is>
          <t>211|평일|11</t>
        </is>
      </c>
      <c r="B94" t="n">
        <v>4</v>
      </c>
    </row>
    <row r="95">
      <c r="A95" t="inlineStr">
        <is>
          <t>211|평일|12</t>
        </is>
      </c>
      <c r="B95" t="n">
        <v>3</v>
      </c>
    </row>
    <row r="96">
      <c r="A96" t="inlineStr">
        <is>
          <t>211|평일|13</t>
        </is>
      </c>
      <c r="B96" t="n">
        <v>2</v>
      </c>
    </row>
    <row r="97">
      <c r="A97" t="inlineStr">
        <is>
          <t>211|평일|14</t>
        </is>
      </c>
      <c r="B97" t="n">
        <v>4</v>
      </c>
    </row>
    <row r="98">
      <c r="A98" t="inlineStr">
        <is>
          <t>211|평일|15</t>
        </is>
      </c>
      <c r="B98" t="n">
        <v>1</v>
      </c>
    </row>
    <row r="99">
      <c r="A99" t="inlineStr">
        <is>
          <t>211|평일|16</t>
        </is>
      </c>
      <c r="B99" t="n">
        <v>4</v>
      </c>
    </row>
    <row r="100">
      <c r="A100" t="inlineStr">
        <is>
          <t>211|평일|17</t>
        </is>
      </c>
      <c r="B100" t="n">
        <v>2</v>
      </c>
    </row>
    <row r="101">
      <c r="A101" t="inlineStr">
        <is>
          <t>211|평일|18</t>
        </is>
      </c>
      <c r="B101" t="n">
        <v>4</v>
      </c>
    </row>
    <row r="102">
      <c r="A102" t="inlineStr">
        <is>
          <t>211|평일|19</t>
        </is>
      </c>
      <c r="B102" t="n">
        <v>3</v>
      </c>
    </row>
    <row r="103">
      <c r="A103" t="inlineStr">
        <is>
          <t>211|평일|21</t>
        </is>
      </c>
      <c r="B103" t="n">
        <v>1</v>
      </c>
    </row>
    <row r="104">
      <c r="A104" t="inlineStr">
        <is>
          <t>212|평일|6</t>
        </is>
      </c>
      <c r="B104" t="n">
        <v>7</v>
      </c>
    </row>
    <row r="105">
      <c r="A105" t="inlineStr">
        <is>
          <t>212|평일|7</t>
        </is>
      </c>
      <c r="B105" t="n">
        <v>11</v>
      </c>
    </row>
    <row r="106">
      <c r="A106" t="inlineStr">
        <is>
          <t>212|평일|8</t>
        </is>
      </c>
      <c r="B106" t="n">
        <v>9</v>
      </c>
    </row>
    <row r="107">
      <c r="A107" t="inlineStr">
        <is>
          <t>212|평일|9</t>
        </is>
      </c>
      <c r="B107" t="n">
        <v>9</v>
      </c>
    </row>
    <row r="108">
      <c r="A108" t="inlineStr">
        <is>
          <t>212|평일|10</t>
        </is>
      </c>
      <c r="B108" t="n">
        <v>8</v>
      </c>
    </row>
    <row r="109">
      <c r="A109" t="inlineStr">
        <is>
          <t>212|평일|11</t>
        </is>
      </c>
      <c r="B109" t="n">
        <v>8</v>
      </c>
    </row>
    <row r="110">
      <c r="A110" t="inlineStr">
        <is>
          <t>212|평일|12</t>
        </is>
      </c>
      <c r="B110" t="n">
        <v>8</v>
      </c>
    </row>
    <row r="111">
      <c r="A111" t="inlineStr">
        <is>
          <t>212|평일|13</t>
        </is>
      </c>
      <c r="B111" t="n">
        <v>9</v>
      </c>
    </row>
    <row r="112">
      <c r="A112" t="inlineStr">
        <is>
          <t>212|평일|14</t>
        </is>
      </c>
      <c r="B112" t="n">
        <v>8</v>
      </c>
    </row>
    <row r="113">
      <c r="A113" t="inlineStr">
        <is>
          <t>212|평일|15</t>
        </is>
      </c>
      <c r="B113" t="n">
        <v>8</v>
      </c>
    </row>
    <row r="114">
      <c r="A114" t="inlineStr">
        <is>
          <t>212|평일|16</t>
        </is>
      </c>
      <c r="B114" t="n">
        <v>9</v>
      </c>
    </row>
    <row r="115">
      <c r="A115" t="inlineStr">
        <is>
          <t>212|평일|17</t>
        </is>
      </c>
      <c r="B115" t="n">
        <v>9</v>
      </c>
    </row>
    <row r="116">
      <c r="A116" t="inlineStr">
        <is>
          <t>212|평일|18</t>
        </is>
      </c>
      <c r="B116" t="n">
        <v>9</v>
      </c>
    </row>
    <row r="117">
      <c r="A117" t="inlineStr">
        <is>
          <t>212|평일|19</t>
        </is>
      </c>
      <c r="B117" t="n">
        <v>7</v>
      </c>
    </row>
    <row r="118">
      <c r="A118" t="inlineStr">
        <is>
          <t>212|평일|20</t>
        </is>
      </c>
      <c r="B118" t="n">
        <v>3</v>
      </c>
    </row>
    <row r="119">
      <c r="A119" t="inlineStr">
        <is>
          <t>212|평일|21</t>
        </is>
      </c>
      <c r="B119" t="n">
        <v>7</v>
      </c>
    </row>
    <row r="120">
      <c r="A120" t="inlineStr">
        <is>
          <t>212|평일|22</t>
        </is>
      </c>
      <c r="B120" t="n">
        <v>2</v>
      </c>
    </row>
    <row r="121">
      <c r="A121" t="inlineStr">
        <is>
          <t>213|평일|6</t>
        </is>
      </c>
      <c r="B121" t="n">
        <v>1</v>
      </c>
    </row>
    <row r="122">
      <c r="A122" t="inlineStr">
        <is>
          <t>213|평일|7</t>
        </is>
      </c>
      <c r="B122" t="n">
        <v>1</v>
      </c>
    </row>
    <row r="123">
      <c r="A123" t="inlineStr">
        <is>
          <t>213|평일|9</t>
        </is>
      </c>
      <c r="B123" t="n">
        <v>1</v>
      </c>
    </row>
    <row r="124">
      <c r="A124" t="inlineStr">
        <is>
          <t>213|평일|14</t>
        </is>
      </c>
      <c r="B124" t="n">
        <v>2</v>
      </c>
    </row>
    <row r="125">
      <c r="A125" t="inlineStr">
        <is>
          <t>213|평일|17</t>
        </is>
      </c>
      <c r="B125" t="n">
        <v>2</v>
      </c>
    </row>
    <row r="126">
      <c r="A126" t="inlineStr">
        <is>
          <t>213|평일|18</t>
        </is>
      </c>
      <c r="B126" t="n">
        <v>1</v>
      </c>
    </row>
    <row r="127">
      <c r="A127" t="inlineStr">
        <is>
          <t>310|평일|6</t>
        </is>
      </c>
      <c r="B127" t="n">
        <v>2</v>
      </c>
    </row>
    <row r="128">
      <c r="A128" t="inlineStr">
        <is>
          <t>310|평일|8</t>
        </is>
      </c>
      <c r="B128" t="n">
        <v>1</v>
      </c>
    </row>
    <row r="129">
      <c r="A129" t="inlineStr">
        <is>
          <t>310|평일|9</t>
        </is>
      </c>
      <c r="B129" t="n">
        <v>1</v>
      </c>
    </row>
    <row r="130">
      <c r="A130" t="inlineStr">
        <is>
          <t>310|평일|10</t>
        </is>
      </c>
      <c r="B130" t="n">
        <v>1</v>
      </c>
    </row>
    <row r="131">
      <c r="A131" t="inlineStr">
        <is>
          <t>310|평일|11</t>
        </is>
      </c>
      <c r="B131" t="n">
        <v>1</v>
      </c>
    </row>
    <row r="132">
      <c r="A132" t="inlineStr">
        <is>
          <t>310|평일|13</t>
        </is>
      </c>
      <c r="B132" t="n">
        <v>1</v>
      </c>
    </row>
    <row r="133">
      <c r="A133" t="inlineStr">
        <is>
          <t>310|평일|14</t>
        </is>
      </c>
      <c r="B133" t="n">
        <v>1</v>
      </c>
    </row>
    <row r="134">
      <c r="A134" t="inlineStr">
        <is>
          <t>310|평일|16</t>
        </is>
      </c>
      <c r="B134" t="n">
        <v>1</v>
      </c>
    </row>
    <row r="135">
      <c r="A135" t="inlineStr">
        <is>
          <t>310|평일|17</t>
        </is>
      </c>
      <c r="B135" t="n">
        <v>1</v>
      </c>
    </row>
    <row r="136">
      <c r="A136" t="inlineStr">
        <is>
          <t>310|평일|19</t>
        </is>
      </c>
      <c r="B136" t="n">
        <v>1</v>
      </c>
    </row>
    <row r="137">
      <c r="A137" t="inlineStr">
        <is>
          <t>311|평일|5</t>
        </is>
      </c>
      <c r="B137" t="n">
        <v>1</v>
      </c>
    </row>
    <row r="138">
      <c r="A138" t="inlineStr">
        <is>
          <t>311|평일|6</t>
        </is>
      </c>
      <c r="B138" t="n">
        <v>4</v>
      </c>
    </row>
    <row r="139">
      <c r="A139" t="inlineStr">
        <is>
          <t>311|평일|7</t>
        </is>
      </c>
      <c r="B139" t="n">
        <v>2</v>
      </c>
    </row>
    <row r="140">
      <c r="A140" t="inlineStr">
        <is>
          <t>311|평일|8</t>
        </is>
      </c>
      <c r="B140" t="n">
        <v>3</v>
      </c>
    </row>
    <row r="141">
      <c r="A141" t="inlineStr">
        <is>
          <t>311|평일|9</t>
        </is>
      </c>
      <c r="B141" t="n">
        <v>2</v>
      </c>
    </row>
    <row r="142">
      <c r="A142" t="inlineStr">
        <is>
          <t>311|평일|10</t>
        </is>
      </c>
      <c r="B142" t="n">
        <v>4</v>
      </c>
    </row>
    <row r="143">
      <c r="A143" t="inlineStr">
        <is>
          <t>311|평일|11</t>
        </is>
      </c>
      <c r="B143" t="n">
        <v>3</v>
      </c>
    </row>
    <row r="144">
      <c r="A144" t="inlineStr">
        <is>
          <t>311|평일|12</t>
        </is>
      </c>
      <c r="B144" t="n">
        <v>3</v>
      </c>
    </row>
    <row r="145">
      <c r="A145" t="inlineStr">
        <is>
          <t>311|평일|13</t>
        </is>
      </c>
      <c r="B145" t="n">
        <v>3</v>
      </c>
    </row>
    <row r="146">
      <c r="A146" t="inlineStr">
        <is>
          <t>311|평일|14</t>
        </is>
      </c>
      <c r="B146" t="n">
        <v>2</v>
      </c>
    </row>
    <row r="147">
      <c r="A147" t="inlineStr">
        <is>
          <t>311|평일|15</t>
        </is>
      </c>
      <c r="B147" t="n">
        <v>3</v>
      </c>
    </row>
    <row r="148">
      <c r="A148" t="inlineStr">
        <is>
          <t>311|평일|16</t>
        </is>
      </c>
      <c r="B148" t="n">
        <v>3</v>
      </c>
    </row>
    <row r="149">
      <c r="A149" t="inlineStr">
        <is>
          <t>311|평일|17</t>
        </is>
      </c>
      <c r="B149" t="n">
        <v>2</v>
      </c>
    </row>
    <row r="150">
      <c r="A150" t="inlineStr">
        <is>
          <t>311|평일|18</t>
        </is>
      </c>
      <c r="B150" t="n">
        <v>3</v>
      </c>
    </row>
    <row r="151">
      <c r="A151" t="inlineStr">
        <is>
          <t>311|평일|19</t>
        </is>
      </c>
      <c r="B151" t="n">
        <v>1</v>
      </c>
    </row>
    <row r="152">
      <c r="A152" t="inlineStr">
        <is>
          <t>312|평일|6</t>
        </is>
      </c>
      <c r="B152" t="n">
        <v>2</v>
      </c>
    </row>
    <row r="153">
      <c r="A153" t="inlineStr">
        <is>
          <t>312|평일|9</t>
        </is>
      </c>
      <c r="B153" t="n">
        <v>2</v>
      </c>
    </row>
    <row r="154">
      <c r="A154" t="inlineStr">
        <is>
          <t>312|평일|13</t>
        </is>
      </c>
      <c r="B154" t="n">
        <v>1</v>
      </c>
    </row>
    <row r="155">
      <c r="A155" t="inlineStr">
        <is>
          <t>312|평일|14</t>
        </is>
      </c>
      <c r="B155" t="n">
        <v>1</v>
      </c>
    </row>
    <row r="156">
      <c r="A156" t="inlineStr">
        <is>
          <t>312|평일|18</t>
        </is>
      </c>
      <c r="B156" t="n">
        <v>1</v>
      </c>
    </row>
    <row r="157">
      <c r="A157" t="inlineStr">
        <is>
          <t>313|평일|6</t>
        </is>
      </c>
      <c r="B157" t="n">
        <v>2</v>
      </c>
    </row>
    <row r="158">
      <c r="A158" t="inlineStr">
        <is>
          <t>313|평일|10</t>
        </is>
      </c>
      <c r="B158" t="n">
        <v>1</v>
      </c>
    </row>
    <row r="159">
      <c r="A159" t="inlineStr">
        <is>
          <t>313|평일|11</t>
        </is>
      </c>
      <c r="B159" t="n">
        <v>1</v>
      </c>
    </row>
    <row r="160">
      <c r="A160" t="inlineStr">
        <is>
          <t>313|평일|14</t>
        </is>
      </c>
      <c r="B160" t="n">
        <v>2</v>
      </c>
    </row>
    <row r="161">
      <c r="A161" t="inlineStr">
        <is>
          <t>313|평일|17</t>
        </is>
      </c>
      <c r="B161" t="n">
        <v>1</v>
      </c>
    </row>
    <row r="162">
      <c r="A162" t="inlineStr">
        <is>
          <t>313|평일|18</t>
        </is>
      </c>
      <c r="B162" t="n">
        <v>1</v>
      </c>
    </row>
    <row r="163">
      <c r="A163" t="inlineStr">
        <is>
          <t>410|평일|6</t>
        </is>
      </c>
      <c r="B163" t="n">
        <v>11</v>
      </c>
    </row>
    <row r="164">
      <c r="A164" t="inlineStr">
        <is>
          <t>410|평일|7</t>
        </is>
      </c>
      <c r="B164" t="n">
        <v>2</v>
      </c>
    </row>
    <row r="165">
      <c r="A165" t="inlineStr">
        <is>
          <t>410|평일|8</t>
        </is>
      </c>
      <c r="B165" t="n">
        <v>2</v>
      </c>
    </row>
    <row r="166">
      <c r="A166" t="inlineStr">
        <is>
          <t>410|평일|9</t>
        </is>
      </c>
      <c r="B166" t="n">
        <v>3</v>
      </c>
    </row>
    <row r="167">
      <c r="A167" t="inlineStr">
        <is>
          <t>410|평일|10</t>
        </is>
      </c>
      <c r="B167" t="n">
        <v>5</v>
      </c>
    </row>
    <row r="168">
      <c r="A168" t="inlineStr">
        <is>
          <t>410|평일|11</t>
        </is>
      </c>
      <c r="B168" t="n">
        <v>3</v>
      </c>
    </row>
    <row r="169">
      <c r="A169" t="inlineStr">
        <is>
          <t>410|평일|12</t>
        </is>
      </c>
      <c r="B169" t="n">
        <v>3</v>
      </c>
    </row>
    <row r="170">
      <c r="A170" t="inlineStr">
        <is>
          <t>410|평일|13</t>
        </is>
      </c>
      <c r="B170" t="n">
        <v>3</v>
      </c>
    </row>
    <row r="171">
      <c r="A171" t="inlineStr">
        <is>
          <t>410|평일|14</t>
        </is>
      </c>
      <c r="B171" t="n">
        <v>5</v>
      </c>
    </row>
    <row r="172">
      <c r="A172" t="inlineStr">
        <is>
          <t>410|평일|15</t>
        </is>
      </c>
      <c r="B172" t="n">
        <v>3</v>
      </c>
    </row>
    <row r="173">
      <c r="A173" t="inlineStr">
        <is>
          <t>410|평일|16</t>
        </is>
      </c>
      <c r="B173" t="n">
        <v>4</v>
      </c>
    </row>
    <row r="174">
      <c r="A174" t="inlineStr">
        <is>
          <t>410|평일|17</t>
        </is>
      </c>
      <c r="B174" t="n">
        <v>5</v>
      </c>
    </row>
    <row r="175">
      <c r="A175" t="inlineStr">
        <is>
          <t>410|평일|18</t>
        </is>
      </c>
      <c r="B175" t="n">
        <v>4</v>
      </c>
    </row>
    <row r="176">
      <c r="A176" t="inlineStr">
        <is>
          <t>410|평일|19</t>
        </is>
      </c>
      <c r="B176" t="n">
        <v>3</v>
      </c>
    </row>
    <row r="177">
      <c r="A177" t="inlineStr">
        <is>
          <t>411|평일|6</t>
        </is>
      </c>
      <c r="B177" t="n">
        <v>2</v>
      </c>
    </row>
    <row r="178">
      <c r="A178" t="inlineStr">
        <is>
          <t>411|평일|8</t>
        </is>
      </c>
      <c r="B178" t="n">
        <v>2</v>
      </c>
    </row>
    <row r="179">
      <c r="A179" t="inlineStr">
        <is>
          <t>411|평일|9</t>
        </is>
      </c>
      <c r="B179" t="n">
        <v>1</v>
      </c>
    </row>
    <row r="180">
      <c r="A180" t="inlineStr">
        <is>
          <t>411|평일|11</t>
        </is>
      </c>
      <c r="B180" t="n">
        <v>2</v>
      </c>
    </row>
    <row r="181">
      <c r="A181" t="inlineStr">
        <is>
          <t>411|평일|12</t>
        </is>
      </c>
      <c r="B181" t="n">
        <v>1</v>
      </c>
    </row>
    <row r="182">
      <c r="A182" t="inlineStr">
        <is>
          <t>411|평일|13</t>
        </is>
      </c>
      <c r="B182" t="n">
        <v>2</v>
      </c>
    </row>
    <row r="183">
      <c r="A183" t="inlineStr">
        <is>
          <t>411|평일|14</t>
        </is>
      </c>
      <c r="B183" t="n">
        <v>1</v>
      </c>
    </row>
    <row r="184">
      <c r="A184" t="inlineStr">
        <is>
          <t>411|평일|15</t>
        </is>
      </c>
      <c r="B184" t="n">
        <v>1</v>
      </c>
    </row>
    <row r="185">
      <c r="A185" t="inlineStr">
        <is>
          <t>411|평일|16</t>
        </is>
      </c>
      <c r="B185" t="n">
        <v>1</v>
      </c>
    </row>
    <row r="186">
      <c r="A186" t="inlineStr">
        <is>
          <t>411|평일|17</t>
        </is>
      </c>
      <c r="B186" t="n">
        <v>1</v>
      </c>
    </row>
    <row r="187">
      <c r="A187" t="inlineStr">
        <is>
          <t>411|평일|18</t>
        </is>
      </c>
      <c r="B187" t="n">
        <v>3</v>
      </c>
    </row>
    <row r="188">
      <c r="A188" t="inlineStr">
        <is>
          <t>411|평일|19</t>
        </is>
      </c>
      <c r="B188" t="n">
        <v>1</v>
      </c>
    </row>
    <row r="189">
      <c r="A189" t="inlineStr">
        <is>
          <t>412|평일|6</t>
        </is>
      </c>
      <c r="B189" t="n">
        <v>2</v>
      </c>
    </row>
    <row r="190">
      <c r="A190" t="inlineStr">
        <is>
          <t>412|평일|8</t>
        </is>
      </c>
      <c r="B190" t="n">
        <v>1</v>
      </c>
    </row>
    <row r="191">
      <c r="A191" t="inlineStr">
        <is>
          <t>412|평일|9</t>
        </is>
      </c>
      <c r="B191" t="n">
        <v>1</v>
      </c>
    </row>
    <row r="192">
      <c r="A192" t="inlineStr">
        <is>
          <t>412|평일|10</t>
        </is>
      </c>
      <c r="B192" t="n">
        <v>1</v>
      </c>
    </row>
    <row r="193">
      <c r="A193" t="inlineStr">
        <is>
          <t>412|평일|12</t>
        </is>
      </c>
      <c r="B193" t="n">
        <v>2</v>
      </c>
    </row>
    <row r="194">
      <c r="A194" t="inlineStr">
        <is>
          <t>412|평일|14</t>
        </is>
      </c>
      <c r="B194" t="n">
        <v>1</v>
      </c>
    </row>
    <row r="195">
      <c r="A195" t="inlineStr">
        <is>
          <t>412|평일|15</t>
        </is>
      </c>
      <c r="B195" t="n">
        <v>1</v>
      </c>
    </row>
    <row r="196">
      <c r="A196" t="inlineStr">
        <is>
          <t>412|평일|18</t>
        </is>
      </c>
      <c r="B196" t="n">
        <v>1</v>
      </c>
    </row>
    <row r="197">
      <c r="A197" t="inlineStr">
        <is>
          <t>412|평일|19</t>
        </is>
      </c>
      <c r="B197" t="n">
        <v>1</v>
      </c>
    </row>
    <row r="198">
      <c r="A198" t="inlineStr">
        <is>
          <t>413|평일|6</t>
        </is>
      </c>
      <c r="B198" t="n">
        <v>2</v>
      </c>
    </row>
    <row r="199">
      <c r="A199" t="inlineStr">
        <is>
          <t>413|평일|8</t>
        </is>
      </c>
      <c r="B199" t="n">
        <v>1</v>
      </c>
    </row>
    <row r="200">
      <c r="A200" t="inlineStr">
        <is>
          <t>413|평일|9</t>
        </is>
      </c>
      <c r="B200" t="n">
        <v>1</v>
      </c>
    </row>
    <row r="201">
      <c r="A201" t="inlineStr">
        <is>
          <t>413|평일|10</t>
        </is>
      </c>
      <c r="B201" t="n">
        <v>1</v>
      </c>
    </row>
    <row r="202">
      <c r="A202" t="inlineStr">
        <is>
          <t>413|평일|16</t>
        </is>
      </c>
      <c r="B202" t="n">
        <v>1</v>
      </c>
    </row>
    <row r="203">
      <c r="A203" t="inlineStr">
        <is>
          <t>413|평일|18</t>
        </is>
      </c>
      <c r="B203" t="n">
        <v>2</v>
      </c>
    </row>
    <row r="204">
      <c r="A204" t="inlineStr">
        <is>
          <t>510|평일|5</t>
        </is>
      </c>
      <c r="B204" t="n">
        <v>2</v>
      </c>
    </row>
    <row r="205">
      <c r="A205" t="inlineStr">
        <is>
          <t>510|평일|6</t>
        </is>
      </c>
      <c r="B205" t="n">
        <v>2</v>
      </c>
    </row>
    <row r="206">
      <c r="A206" t="inlineStr">
        <is>
          <t>510|평일|7</t>
        </is>
      </c>
      <c r="B206" t="n">
        <v>2</v>
      </c>
    </row>
    <row r="207">
      <c r="A207" t="inlineStr">
        <is>
          <t>510|평일|8</t>
        </is>
      </c>
      <c r="B207" t="n">
        <v>2</v>
      </c>
    </row>
    <row r="208">
      <c r="A208" t="inlineStr">
        <is>
          <t>510|평일|9</t>
        </is>
      </c>
      <c r="B208" t="n">
        <v>4</v>
      </c>
    </row>
    <row r="209">
      <c r="A209" t="inlineStr">
        <is>
          <t>510|평일|10</t>
        </is>
      </c>
      <c r="B209" t="n">
        <v>2</v>
      </c>
    </row>
    <row r="210">
      <c r="A210" t="inlineStr">
        <is>
          <t>510|평일|11</t>
        </is>
      </c>
      <c r="B210" t="n">
        <v>1</v>
      </c>
    </row>
    <row r="211">
      <c r="A211" t="inlineStr">
        <is>
          <t>510|평일|12</t>
        </is>
      </c>
      <c r="B211" t="n">
        <v>2</v>
      </c>
    </row>
    <row r="212">
      <c r="A212" t="inlineStr">
        <is>
          <t>510|평일|13</t>
        </is>
      </c>
      <c r="B212" t="n">
        <v>1</v>
      </c>
    </row>
    <row r="213">
      <c r="A213" t="inlineStr">
        <is>
          <t>510|평일|14</t>
        </is>
      </c>
      <c r="B213" t="n">
        <v>4</v>
      </c>
    </row>
    <row r="214">
      <c r="A214" t="inlineStr">
        <is>
          <t>510|평일|15</t>
        </is>
      </c>
      <c r="B214" t="n">
        <v>2</v>
      </c>
    </row>
    <row r="215">
      <c r="A215" t="inlineStr">
        <is>
          <t>510|평일|16</t>
        </is>
      </c>
      <c r="B215" t="n">
        <v>3</v>
      </c>
    </row>
    <row r="216">
      <c r="A216" t="inlineStr">
        <is>
          <t>510|평일|17</t>
        </is>
      </c>
      <c r="B216" t="n">
        <v>2</v>
      </c>
    </row>
    <row r="217">
      <c r="A217" t="inlineStr">
        <is>
          <t>510|평일|18</t>
        </is>
      </c>
      <c r="B217" t="n">
        <v>1</v>
      </c>
    </row>
    <row r="218">
      <c r="A218" t="inlineStr">
        <is>
          <t>510|평일|19</t>
        </is>
      </c>
      <c r="B218" t="n">
        <v>1</v>
      </c>
    </row>
    <row r="219">
      <c r="A219" t="inlineStr">
        <is>
          <t>511|평일|5</t>
        </is>
      </c>
      <c r="B219" t="n">
        <v>1</v>
      </c>
    </row>
    <row r="220">
      <c r="A220" t="inlineStr">
        <is>
          <t>511|평일|6</t>
        </is>
      </c>
      <c r="B220" t="n">
        <v>2</v>
      </c>
    </row>
    <row r="221">
      <c r="A221" t="inlineStr">
        <is>
          <t>511|평일|7</t>
        </is>
      </c>
      <c r="B221" t="n">
        <v>2</v>
      </c>
    </row>
    <row r="222">
      <c r="A222" t="inlineStr">
        <is>
          <t>511|평일|9</t>
        </is>
      </c>
      <c r="B222" t="n">
        <v>2</v>
      </c>
    </row>
    <row r="223">
      <c r="A223" t="inlineStr">
        <is>
          <t>511|평일|10</t>
        </is>
      </c>
      <c r="B223" t="n">
        <v>2</v>
      </c>
    </row>
    <row r="224">
      <c r="A224" t="inlineStr">
        <is>
          <t>511|평일|11</t>
        </is>
      </c>
      <c r="B224" t="n">
        <v>1</v>
      </c>
    </row>
    <row r="225">
      <c r="A225" t="inlineStr">
        <is>
          <t>511|평일|12</t>
        </is>
      </c>
      <c r="B225" t="n">
        <v>1</v>
      </c>
    </row>
    <row r="226">
      <c r="A226" t="inlineStr">
        <is>
          <t>511|평일|13</t>
        </is>
      </c>
      <c r="B226" t="n">
        <v>4</v>
      </c>
    </row>
    <row r="227">
      <c r="A227" t="inlineStr">
        <is>
          <t>511|평일|14</t>
        </is>
      </c>
      <c r="B227" t="n">
        <v>1</v>
      </c>
    </row>
    <row r="228">
      <c r="A228" t="inlineStr">
        <is>
          <t>511|평일|15</t>
        </is>
      </c>
      <c r="B228" t="n">
        <v>2</v>
      </c>
    </row>
    <row r="229">
      <c r="A229" t="inlineStr">
        <is>
          <t>511|평일|16</t>
        </is>
      </c>
      <c r="B229" t="n">
        <v>1</v>
      </c>
    </row>
    <row r="230">
      <c r="A230" t="inlineStr">
        <is>
          <t>511|평일|17</t>
        </is>
      </c>
      <c r="B230" t="n">
        <v>1</v>
      </c>
    </row>
    <row r="231">
      <c r="A231" t="inlineStr">
        <is>
          <t>511|평일|18</t>
        </is>
      </c>
      <c r="B231" t="n">
        <v>1</v>
      </c>
    </row>
    <row r="232">
      <c r="A232" t="inlineStr">
        <is>
          <t>511|평일|19</t>
        </is>
      </c>
      <c r="B232" t="n">
        <v>1</v>
      </c>
    </row>
    <row r="233">
      <c r="A233" t="inlineStr">
        <is>
          <t>512|평일|5</t>
        </is>
      </c>
      <c r="B233" t="n">
        <v>1</v>
      </c>
    </row>
    <row r="234">
      <c r="A234" t="inlineStr">
        <is>
          <t>512|평일|6</t>
        </is>
      </c>
      <c r="B234" t="n">
        <v>1</v>
      </c>
    </row>
    <row r="235">
      <c r="A235" t="inlineStr">
        <is>
          <t>512|평일|7</t>
        </is>
      </c>
      <c r="B235" t="n">
        <v>2</v>
      </c>
    </row>
    <row r="236">
      <c r="A236" t="inlineStr">
        <is>
          <t>512|평일|8</t>
        </is>
      </c>
      <c r="B236" t="n">
        <v>3</v>
      </c>
    </row>
    <row r="237">
      <c r="A237" t="inlineStr">
        <is>
          <t>512|평일|10</t>
        </is>
      </c>
      <c r="B237" t="n">
        <v>2</v>
      </c>
    </row>
    <row r="238">
      <c r="A238" t="inlineStr">
        <is>
          <t>512|평일|11</t>
        </is>
      </c>
      <c r="B238" t="n">
        <v>1</v>
      </c>
    </row>
    <row r="239">
      <c r="A239" t="inlineStr">
        <is>
          <t>512|평일|12</t>
        </is>
      </c>
      <c r="B239" t="n">
        <v>1</v>
      </c>
    </row>
    <row r="240">
      <c r="A240" t="inlineStr">
        <is>
          <t>512|평일|13</t>
        </is>
      </c>
      <c r="B240" t="n">
        <v>1</v>
      </c>
    </row>
    <row r="241">
      <c r="A241" t="inlineStr">
        <is>
          <t>512|평일|14</t>
        </is>
      </c>
      <c r="B241" t="n">
        <v>1</v>
      </c>
    </row>
    <row r="242">
      <c r="A242" t="inlineStr">
        <is>
          <t>512|평일|15</t>
        </is>
      </c>
      <c r="B242" t="n">
        <v>3</v>
      </c>
    </row>
    <row r="243">
      <c r="A243" t="inlineStr">
        <is>
          <t>512|평일|16</t>
        </is>
      </c>
      <c r="B243" t="n">
        <v>2</v>
      </c>
    </row>
    <row r="244">
      <c r="A244" t="inlineStr">
        <is>
          <t>512|평일|17</t>
        </is>
      </c>
      <c r="B244" t="n">
        <v>1</v>
      </c>
    </row>
    <row r="245">
      <c r="A245" t="inlineStr">
        <is>
          <t>512|평일|18</t>
        </is>
      </c>
      <c r="B245" t="n">
        <v>2</v>
      </c>
    </row>
    <row r="246">
      <c r="A246" t="inlineStr">
        <is>
          <t>512|평일|19</t>
        </is>
      </c>
      <c r="B246" t="n">
        <v>1</v>
      </c>
    </row>
    <row r="247">
      <c r="A247" t="inlineStr">
        <is>
          <t>513|평일|6</t>
        </is>
      </c>
      <c r="B247" t="n">
        <v>2</v>
      </c>
    </row>
    <row r="248">
      <c r="A248" t="inlineStr">
        <is>
          <t>513|평일|8</t>
        </is>
      </c>
      <c r="B248" t="n">
        <v>1</v>
      </c>
    </row>
    <row r="249">
      <c r="A249" t="inlineStr">
        <is>
          <t>513|평일|10</t>
        </is>
      </c>
      <c r="B249" t="n">
        <v>1</v>
      </c>
    </row>
    <row r="250">
      <c r="A250" t="inlineStr">
        <is>
          <t>513|평일|13</t>
        </is>
      </c>
      <c r="B250" t="n">
        <v>1</v>
      </c>
    </row>
    <row r="251">
      <c r="A251" t="inlineStr">
        <is>
          <t>513|평일|16</t>
        </is>
      </c>
      <c r="B251" t="n">
        <v>2</v>
      </c>
    </row>
    <row r="252">
      <c r="A252" t="inlineStr">
        <is>
          <t>514|평일|7</t>
        </is>
      </c>
      <c r="B252" t="n">
        <v>1</v>
      </c>
    </row>
    <row r="253">
      <c r="A253" t="inlineStr">
        <is>
          <t>514|평일|8</t>
        </is>
      </c>
      <c r="B253" t="n">
        <v>1</v>
      </c>
    </row>
    <row r="254">
      <c r="A254" t="inlineStr">
        <is>
          <t>514|평일|10</t>
        </is>
      </c>
      <c r="B254" t="n">
        <v>2</v>
      </c>
    </row>
    <row r="255">
      <c r="A255" t="inlineStr">
        <is>
          <t>514|평일|14</t>
        </is>
      </c>
      <c r="B255" t="n">
        <v>2</v>
      </c>
    </row>
    <row r="256">
      <c r="A256" t="inlineStr">
        <is>
          <t>514|평일|17</t>
        </is>
      </c>
      <c r="B256" t="n">
        <v>2</v>
      </c>
    </row>
    <row r="257">
      <c r="A257" t="inlineStr">
        <is>
          <t>610|평일|5</t>
        </is>
      </c>
      <c r="B257" t="n">
        <v>1</v>
      </c>
    </row>
    <row r="258">
      <c r="A258" t="inlineStr">
        <is>
          <t>610|평일|6</t>
        </is>
      </c>
      <c r="B258" t="n">
        <v>3</v>
      </c>
    </row>
    <row r="259">
      <c r="A259" t="inlineStr">
        <is>
          <t>610|평일|7</t>
        </is>
      </c>
      <c r="B259" t="n">
        <v>3</v>
      </c>
    </row>
    <row r="260">
      <c r="A260" t="inlineStr">
        <is>
          <t>610|평일|8</t>
        </is>
      </c>
      <c r="B260" t="n">
        <v>3</v>
      </c>
    </row>
    <row r="261">
      <c r="A261" t="inlineStr">
        <is>
          <t>610|평일|9</t>
        </is>
      </c>
      <c r="B261" t="n">
        <v>2</v>
      </c>
    </row>
    <row r="262">
      <c r="A262" t="inlineStr">
        <is>
          <t>610|평일|10</t>
        </is>
      </c>
      <c r="B262" t="n">
        <v>4</v>
      </c>
    </row>
    <row r="263">
      <c r="A263" t="inlineStr">
        <is>
          <t>610|평일|11</t>
        </is>
      </c>
      <c r="B263" t="n">
        <v>2</v>
      </c>
    </row>
    <row r="264">
      <c r="A264" t="inlineStr">
        <is>
          <t>610|평일|12</t>
        </is>
      </c>
      <c r="B264" t="n">
        <v>4</v>
      </c>
    </row>
    <row r="265">
      <c r="A265" t="inlineStr">
        <is>
          <t>610|평일|13</t>
        </is>
      </c>
      <c r="B265" t="n">
        <v>3</v>
      </c>
    </row>
    <row r="266">
      <c r="A266" t="inlineStr">
        <is>
          <t>610|평일|14</t>
        </is>
      </c>
      <c r="B266" t="n">
        <v>3</v>
      </c>
    </row>
    <row r="267">
      <c r="A267" t="inlineStr">
        <is>
          <t>610|평일|15</t>
        </is>
      </c>
      <c r="B267" t="n">
        <v>3</v>
      </c>
    </row>
    <row r="268">
      <c r="A268" t="inlineStr">
        <is>
          <t>610|평일|16</t>
        </is>
      </c>
      <c r="B268" t="n">
        <v>3</v>
      </c>
    </row>
    <row r="269">
      <c r="A269" t="inlineStr">
        <is>
          <t>610|평일|17</t>
        </is>
      </c>
      <c r="B269" t="n">
        <v>2</v>
      </c>
    </row>
    <row r="270">
      <c r="A270" t="inlineStr">
        <is>
          <t>610|평일|18</t>
        </is>
      </c>
      <c r="B270" t="n">
        <v>3</v>
      </c>
    </row>
    <row r="271">
      <c r="A271" t="inlineStr">
        <is>
          <t>610|평일|19</t>
        </is>
      </c>
      <c r="B271" t="n">
        <v>3</v>
      </c>
    </row>
    <row r="272">
      <c r="A272" t="inlineStr">
        <is>
          <t>610|평일|20</t>
        </is>
      </c>
      <c r="B272" t="n">
        <v>1</v>
      </c>
    </row>
    <row r="273">
      <c r="A273" t="inlineStr">
        <is>
          <t>611|평일|6</t>
        </is>
      </c>
      <c r="B273" t="n">
        <v>4</v>
      </c>
    </row>
    <row r="274">
      <c r="A274" t="inlineStr">
        <is>
          <t>611|평일|7</t>
        </is>
      </c>
      <c r="B274" t="n">
        <v>2</v>
      </c>
    </row>
    <row r="275">
      <c r="A275" t="inlineStr">
        <is>
          <t>611|평일|8</t>
        </is>
      </c>
      <c r="B275" t="n">
        <v>1</v>
      </c>
    </row>
    <row r="276">
      <c r="A276" t="inlineStr">
        <is>
          <t>611|평일|9</t>
        </is>
      </c>
      <c r="B276" t="n">
        <v>2</v>
      </c>
    </row>
    <row r="277">
      <c r="A277" t="inlineStr">
        <is>
          <t>611|평일|10</t>
        </is>
      </c>
      <c r="B277" t="n">
        <v>2</v>
      </c>
    </row>
    <row r="278">
      <c r="A278" t="inlineStr">
        <is>
          <t>611|평일|11</t>
        </is>
      </c>
      <c r="B278" t="n">
        <v>2</v>
      </c>
    </row>
    <row r="279">
      <c r="A279" t="inlineStr">
        <is>
          <t>611|평일|12</t>
        </is>
      </c>
      <c r="B279" t="n">
        <v>2</v>
      </c>
    </row>
    <row r="280">
      <c r="A280" t="inlineStr">
        <is>
          <t>611|평일|13</t>
        </is>
      </c>
      <c r="B280" t="n">
        <v>1</v>
      </c>
    </row>
    <row r="281">
      <c r="A281" t="inlineStr">
        <is>
          <t>611|평일|14</t>
        </is>
      </c>
      <c r="B281" t="n">
        <v>1</v>
      </c>
    </row>
    <row r="282">
      <c r="A282" t="inlineStr">
        <is>
          <t>611|평일|15</t>
        </is>
      </c>
      <c r="B282" t="n">
        <v>3</v>
      </c>
    </row>
    <row r="283">
      <c r="A283" t="inlineStr">
        <is>
          <t>611|평일|16</t>
        </is>
      </c>
      <c r="B283" t="n">
        <v>3</v>
      </c>
    </row>
    <row r="284">
      <c r="A284" t="inlineStr">
        <is>
          <t>611|평일|18</t>
        </is>
      </c>
      <c r="B284" t="n">
        <v>2</v>
      </c>
    </row>
    <row r="285">
      <c r="A285" t="inlineStr">
        <is>
          <t>611|평일|19</t>
        </is>
      </c>
      <c r="B285" t="n">
        <v>3</v>
      </c>
    </row>
    <row r="286">
      <c r="A286" t="inlineStr">
        <is>
          <t>612|평일|6</t>
        </is>
      </c>
      <c r="B286" t="n">
        <v>2</v>
      </c>
    </row>
    <row r="287">
      <c r="A287" t="inlineStr">
        <is>
          <t>612|평일|15</t>
        </is>
      </c>
      <c r="B287" t="n">
        <v>1</v>
      </c>
    </row>
    <row r="288">
      <c r="A288" t="inlineStr">
        <is>
          <t>612|평일|16</t>
        </is>
      </c>
      <c r="B288" t="n">
        <v>1</v>
      </c>
    </row>
    <row r="289">
      <c r="A289" t="inlineStr">
        <is>
          <t>급행1|공휴일(일요일)|7</t>
        </is>
      </c>
      <c r="B289" t="n">
        <v>2</v>
      </c>
    </row>
    <row r="290">
      <c r="A290" t="inlineStr">
        <is>
          <t>급행1|공휴일(일요일)|8</t>
        </is>
      </c>
      <c r="B290" t="n">
        <v>2</v>
      </c>
    </row>
    <row r="291">
      <c r="A291" t="inlineStr">
        <is>
          <t>급행1|공휴일(일요일)|9</t>
        </is>
      </c>
      <c r="B291" t="n">
        <v>2</v>
      </c>
    </row>
    <row r="292">
      <c r="A292" t="inlineStr">
        <is>
          <t>급행1|공휴일(일요일)|10</t>
        </is>
      </c>
      <c r="B292" t="n">
        <v>1</v>
      </c>
    </row>
    <row r="293">
      <c r="A293" t="inlineStr">
        <is>
          <t>급행1|공휴일(일요일)|11</t>
        </is>
      </c>
      <c r="B293" t="n">
        <v>2</v>
      </c>
    </row>
    <row r="294">
      <c r="A294" t="inlineStr">
        <is>
          <t>급행1|공휴일(일요일)|12</t>
        </is>
      </c>
      <c r="B294" t="n">
        <v>2</v>
      </c>
    </row>
    <row r="295">
      <c r="A295" t="inlineStr">
        <is>
          <t>급행1|공휴일(일요일)|13</t>
        </is>
      </c>
      <c r="B295" t="n">
        <v>1</v>
      </c>
    </row>
    <row r="296">
      <c r="A296" t="inlineStr">
        <is>
          <t>급행1|공휴일(일요일)|14</t>
        </is>
      </c>
      <c r="B296" t="n">
        <v>3</v>
      </c>
    </row>
    <row r="297">
      <c r="A297" t="inlineStr">
        <is>
          <t>급행1|공휴일(일요일)|15</t>
        </is>
      </c>
      <c r="B297" t="n">
        <v>2</v>
      </c>
    </row>
    <row r="298">
      <c r="A298" t="inlineStr">
        <is>
          <t>급행1|공휴일(일요일)|16</t>
        </is>
      </c>
      <c r="B298" t="n">
        <v>1</v>
      </c>
    </row>
    <row r="299">
      <c r="A299" t="inlineStr">
        <is>
          <t>급행1|공휴일(일요일)|17</t>
        </is>
      </c>
      <c r="B299" t="n">
        <v>3</v>
      </c>
    </row>
    <row r="300">
      <c r="A300" t="inlineStr">
        <is>
          <t>급행1|공휴일(일요일)|18</t>
        </is>
      </c>
      <c r="B300" t="n">
        <v>2</v>
      </c>
    </row>
    <row r="301">
      <c r="A301" t="inlineStr">
        <is>
          <t>급행1|평일|7</t>
        </is>
      </c>
      <c r="B301" t="n">
        <v>3</v>
      </c>
    </row>
    <row r="302">
      <c r="A302" t="inlineStr">
        <is>
          <t>급행1|평일|8</t>
        </is>
      </c>
      <c r="B302" t="n">
        <v>4</v>
      </c>
    </row>
    <row r="303">
      <c r="A303" t="inlineStr">
        <is>
          <t>급행1|평일|9</t>
        </is>
      </c>
      <c r="B303" t="n">
        <v>2</v>
      </c>
    </row>
    <row r="304">
      <c r="A304" t="inlineStr">
        <is>
          <t>급행1|평일|10</t>
        </is>
      </c>
      <c r="B304" t="n">
        <v>3</v>
      </c>
    </row>
    <row r="305">
      <c r="A305" t="inlineStr">
        <is>
          <t>급행1|평일|11</t>
        </is>
      </c>
      <c r="B305" t="n">
        <v>3</v>
      </c>
    </row>
    <row r="306">
      <c r="A306" t="inlineStr">
        <is>
          <t>급행1|평일|12</t>
        </is>
      </c>
      <c r="B306" t="n">
        <v>3</v>
      </c>
    </row>
    <row r="307">
      <c r="A307" t="inlineStr">
        <is>
          <t>급행1|평일|13</t>
        </is>
      </c>
      <c r="B307" t="n">
        <v>3</v>
      </c>
    </row>
    <row r="308">
      <c r="A308" t="inlineStr">
        <is>
          <t>급행1|평일|14</t>
        </is>
      </c>
      <c r="B308" t="n">
        <v>4</v>
      </c>
    </row>
    <row r="309">
      <c r="A309" t="inlineStr">
        <is>
          <t>급행1|평일|15</t>
        </is>
      </c>
      <c r="B309" t="n">
        <v>3</v>
      </c>
    </row>
    <row r="310">
      <c r="A310" t="inlineStr">
        <is>
          <t>급행1|평일|16</t>
        </is>
      </c>
      <c r="B310" t="n">
        <v>3</v>
      </c>
    </row>
    <row r="311">
      <c r="A311" t="inlineStr">
        <is>
          <t>급행1|평일|17</t>
        </is>
      </c>
      <c r="B311" t="n">
        <v>3</v>
      </c>
    </row>
    <row r="312">
      <c r="A312" t="inlineStr">
        <is>
          <t>급행1|평일|18</t>
        </is>
      </c>
      <c r="B312" t="n">
        <v>4</v>
      </c>
    </row>
    <row r="313">
      <c r="A313" t="inlineStr">
        <is>
          <t>급행1|평일|19</t>
        </is>
      </c>
      <c r="B313" t="n">
        <v>1</v>
      </c>
    </row>
    <row r="314">
      <c r="A314" t="inlineStr">
        <is>
          <t>급행2|평일|7</t>
        </is>
      </c>
      <c r="B314" t="n">
        <v>2</v>
      </c>
    </row>
    <row r="315">
      <c r="A315" t="inlineStr">
        <is>
          <t>급행2|평일|8</t>
        </is>
      </c>
      <c r="B315" t="n">
        <v>1</v>
      </c>
    </row>
    <row r="316">
      <c r="A316" t="inlineStr">
        <is>
          <t>급행2|평일|10</t>
        </is>
      </c>
      <c r="B316" t="n">
        <v>1</v>
      </c>
    </row>
    <row r="317">
      <c r="A317" t="inlineStr">
        <is>
          <t>급행2|평일|11</t>
        </is>
      </c>
      <c r="B317" t="n">
        <v>1</v>
      </c>
    </row>
    <row r="318">
      <c r="A318" t="inlineStr">
        <is>
          <t>급행2|평일|12</t>
        </is>
      </c>
      <c r="B318" t="n">
        <v>1</v>
      </c>
    </row>
    <row r="319">
      <c r="A319" t="inlineStr">
        <is>
          <t>급행2|평일|13</t>
        </is>
      </c>
      <c r="B319" t="n">
        <v>1</v>
      </c>
    </row>
    <row r="320">
      <c r="A320" t="inlineStr">
        <is>
          <t>급행2|평일|14</t>
        </is>
      </c>
      <c r="B320" t="n">
        <v>1</v>
      </c>
    </row>
    <row r="321">
      <c r="A321" t="inlineStr">
        <is>
          <t>급행2|평일|15</t>
        </is>
      </c>
      <c r="B321" t="n">
        <v>2</v>
      </c>
    </row>
    <row r="322">
      <c r="A322" t="inlineStr">
        <is>
          <t>급행2|평일|16</t>
        </is>
      </c>
      <c r="B322" t="n">
        <v>1</v>
      </c>
    </row>
    <row r="323">
      <c r="A323" t="inlineStr">
        <is>
          <t>급행2|평일|17</t>
        </is>
      </c>
      <c r="B323" t="n">
        <v>1</v>
      </c>
    </row>
    <row r="324">
      <c r="A324" t="inlineStr">
        <is>
          <t>급행2|평일|18</t>
        </is>
      </c>
      <c r="B324" t="n">
        <v>2</v>
      </c>
    </row>
    <row r="325">
      <c r="A325" t="inlineStr">
        <is>
          <t>급행3|평일|6</t>
        </is>
      </c>
      <c r="B325" t="n">
        <v>1</v>
      </c>
    </row>
    <row r="326">
      <c r="A326" t="inlineStr">
        <is>
          <t>급행3|평일|7</t>
        </is>
      </c>
      <c r="B326" t="n">
        <v>1</v>
      </c>
    </row>
    <row r="327">
      <c r="A327" t="inlineStr">
        <is>
          <t>급행3|평일|8</t>
        </is>
      </c>
      <c r="B327" t="n">
        <v>1</v>
      </c>
    </row>
    <row r="328">
      <c r="A328" t="inlineStr">
        <is>
          <t>급행3|평일|9</t>
        </is>
      </c>
      <c r="B328" t="n">
        <v>2</v>
      </c>
    </row>
    <row r="329">
      <c r="A329" t="inlineStr">
        <is>
          <t>급행3|평일|11</t>
        </is>
      </c>
      <c r="B329" t="n">
        <v>1</v>
      </c>
    </row>
    <row r="330">
      <c r="A330" t="inlineStr">
        <is>
          <t>급행3|평일|12</t>
        </is>
      </c>
      <c r="B330" t="n">
        <v>1</v>
      </c>
    </row>
    <row r="331">
      <c r="A331" t="inlineStr">
        <is>
          <t>급행3|평일|13</t>
        </is>
      </c>
      <c r="B331" t="n">
        <v>2</v>
      </c>
    </row>
    <row r="332">
      <c r="A332" t="inlineStr">
        <is>
          <t>급행3|평일|14</t>
        </is>
      </c>
      <c r="B332" t="n">
        <v>1</v>
      </c>
    </row>
    <row r="333">
      <c r="A333" t="inlineStr">
        <is>
          <t>급행3|평일|16</t>
        </is>
      </c>
      <c r="B333" t="n">
        <v>1</v>
      </c>
    </row>
    <row r="334">
      <c r="A334" t="inlineStr">
        <is>
          <t>급행3|평일|17</t>
        </is>
      </c>
      <c r="B334" t="n">
        <v>1</v>
      </c>
    </row>
    <row r="335">
      <c r="A335" t="inlineStr">
        <is>
          <t>급행3|평일|19</t>
        </is>
      </c>
      <c r="B335" t="n">
        <v>1</v>
      </c>
    </row>
    <row r="336">
      <c r="A336" t="inlineStr">
        <is>
          <t>길안1|평일|6</t>
        </is>
      </c>
      <c r="B336" t="n">
        <v>2</v>
      </c>
    </row>
    <row r="337">
      <c r="A337" t="inlineStr">
        <is>
          <t>길안1|평일|7</t>
        </is>
      </c>
      <c r="B337" t="n">
        <v>2</v>
      </c>
    </row>
    <row r="338">
      <c r="A338" t="inlineStr">
        <is>
          <t>길안1|평일|9</t>
        </is>
      </c>
      <c r="B338" t="n">
        <v>2</v>
      </c>
    </row>
    <row r="339">
      <c r="A339" t="inlineStr">
        <is>
          <t>길안1|평일|10</t>
        </is>
      </c>
      <c r="B339" t="n">
        <v>2</v>
      </c>
    </row>
    <row r="340">
      <c r="A340" t="inlineStr">
        <is>
          <t>길안1|평일|12</t>
        </is>
      </c>
      <c r="B340" t="n">
        <v>1</v>
      </c>
    </row>
    <row r="341">
      <c r="A341" t="inlineStr">
        <is>
          <t>길안1|평일|13</t>
        </is>
      </c>
      <c r="B341" t="n">
        <v>2</v>
      </c>
    </row>
    <row r="342">
      <c r="A342" t="inlineStr">
        <is>
          <t>길안1|평일|14</t>
        </is>
      </c>
      <c r="B342" t="n">
        <v>2</v>
      </c>
    </row>
    <row r="343">
      <c r="A343" t="inlineStr">
        <is>
          <t>길안1|평일|16</t>
        </is>
      </c>
      <c r="B343" t="n">
        <v>1</v>
      </c>
    </row>
    <row r="344">
      <c r="A344" t="inlineStr">
        <is>
          <t>길안1|평일|17</t>
        </is>
      </c>
      <c r="B344" t="n">
        <v>3</v>
      </c>
    </row>
    <row r="345">
      <c r="A345" t="inlineStr">
        <is>
          <t>길안1|평일|18</t>
        </is>
      </c>
      <c r="B345" t="n">
        <v>1</v>
      </c>
    </row>
    <row r="346">
      <c r="A346" t="inlineStr">
        <is>
          <t>길안1|평일|19</t>
        </is>
      </c>
      <c r="B346" t="n">
        <v>1</v>
      </c>
    </row>
    <row r="347">
      <c r="A347" t="inlineStr">
        <is>
          <t>녹전1|평일|7</t>
        </is>
      </c>
      <c r="B347" t="n">
        <v>1</v>
      </c>
    </row>
    <row r="348">
      <c r="A348" t="inlineStr">
        <is>
          <t>녹전1|평일|8</t>
        </is>
      </c>
      <c r="B348" t="n">
        <v>2</v>
      </c>
    </row>
    <row r="349">
      <c r="A349" t="inlineStr">
        <is>
          <t>녹전1|평일|10</t>
        </is>
      </c>
      <c r="B349" t="n">
        <v>1</v>
      </c>
    </row>
    <row r="350">
      <c r="A350" t="inlineStr">
        <is>
          <t>북후1|평일|7</t>
        </is>
      </c>
      <c r="B350" t="n">
        <v>2</v>
      </c>
    </row>
    <row r="351">
      <c r="A351" t="inlineStr">
        <is>
          <t>북후1|평일|9</t>
        </is>
      </c>
      <c r="B351" t="n">
        <v>1</v>
      </c>
    </row>
    <row r="352">
      <c r="A352" t="inlineStr">
        <is>
          <t>북후1|평일|10</t>
        </is>
      </c>
      <c r="B352" t="n">
        <v>2</v>
      </c>
    </row>
    <row r="353">
      <c r="A353" t="inlineStr">
        <is>
          <t>북후1|평일|11</t>
        </is>
      </c>
      <c r="B353" t="n">
        <v>1</v>
      </c>
    </row>
    <row r="354">
      <c r="A354" t="inlineStr">
        <is>
          <t>순환1|평일|6</t>
        </is>
      </c>
      <c r="B354" t="n">
        <v>5</v>
      </c>
    </row>
    <row r="355">
      <c r="A355" t="inlineStr">
        <is>
          <t>순환1|평일|7</t>
        </is>
      </c>
      <c r="B355" t="n">
        <v>3</v>
      </c>
    </row>
    <row r="356">
      <c r="A356" t="inlineStr">
        <is>
          <t>순환1|평일|8</t>
        </is>
      </c>
      <c r="B356" t="n">
        <v>3</v>
      </c>
    </row>
    <row r="357">
      <c r="A357" t="inlineStr">
        <is>
          <t>순환1|평일|9</t>
        </is>
      </c>
      <c r="B357" t="n">
        <v>3</v>
      </c>
    </row>
    <row r="358">
      <c r="A358" t="inlineStr">
        <is>
          <t>순환1|평일|10</t>
        </is>
      </c>
      <c r="B358" t="n">
        <v>3</v>
      </c>
    </row>
    <row r="359">
      <c r="A359" t="inlineStr">
        <is>
          <t>순환1|평일|11</t>
        </is>
      </c>
      <c r="B359" t="n">
        <v>3</v>
      </c>
    </row>
    <row r="360">
      <c r="A360" t="inlineStr">
        <is>
          <t>순환1|평일|12</t>
        </is>
      </c>
      <c r="B360" t="n">
        <v>3</v>
      </c>
    </row>
    <row r="361">
      <c r="A361" t="inlineStr">
        <is>
          <t>순환1|평일|13</t>
        </is>
      </c>
      <c r="B361" t="n">
        <v>3</v>
      </c>
    </row>
    <row r="362">
      <c r="A362" t="inlineStr">
        <is>
          <t>순환1|평일|14</t>
        </is>
      </c>
      <c r="B362" t="n">
        <v>3</v>
      </c>
    </row>
    <row r="363">
      <c r="A363" t="inlineStr">
        <is>
          <t>순환1|평일|15</t>
        </is>
      </c>
      <c r="B363" t="n">
        <v>3</v>
      </c>
    </row>
    <row r="364">
      <c r="A364" t="inlineStr">
        <is>
          <t>순환1|평일|16</t>
        </is>
      </c>
      <c r="B364" t="n">
        <v>3</v>
      </c>
    </row>
    <row r="365">
      <c r="A365" t="inlineStr">
        <is>
          <t>순환1|평일|17</t>
        </is>
      </c>
      <c r="B365" t="n">
        <v>3</v>
      </c>
    </row>
    <row r="366">
      <c r="A366" t="inlineStr">
        <is>
          <t>순환1|평일|18</t>
        </is>
      </c>
      <c r="B366" t="n">
        <v>3</v>
      </c>
    </row>
    <row r="367">
      <c r="A367" t="inlineStr">
        <is>
          <t>순환1|평일|19</t>
        </is>
      </c>
      <c r="B367" t="n">
        <v>3</v>
      </c>
    </row>
    <row r="368">
      <c r="A368" t="inlineStr">
        <is>
          <t>순환1|평일|20</t>
        </is>
      </c>
      <c r="B368" t="n">
        <v>3</v>
      </c>
    </row>
    <row r="369">
      <c r="A369" t="inlineStr">
        <is>
          <t>순환1|평일|21</t>
        </is>
      </c>
      <c r="B369" t="n">
        <v>2</v>
      </c>
    </row>
    <row r="370">
      <c r="A370" t="inlineStr">
        <is>
          <t>순환1-1|평일|6</t>
        </is>
      </c>
      <c r="B370" t="n">
        <v>3</v>
      </c>
    </row>
    <row r="371">
      <c r="A371" t="inlineStr">
        <is>
          <t>순환1-1|평일|7</t>
        </is>
      </c>
      <c r="B371" t="n">
        <v>4</v>
      </c>
    </row>
    <row r="372">
      <c r="A372" t="inlineStr">
        <is>
          <t>순환1-1|평일|8</t>
        </is>
      </c>
      <c r="B372" t="n">
        <v>3</v>
      </c>
    </row>
    <row r="373">
      <c r="A373" t="inlineStr">
        <is>
          <t>순환1-1|평일|9</t>
        </is>
      </c>
      <c r="B373" t="n">
        <v>3</v>
      </c>
    </row>
    <row r="374">
      <c r="A374" t="inlineStr">
        <is>
          <t>순환1-1|평일|10</t>
        </is>
      </c>
      <c r="B374" t="n">
        <v>3</v>
      </c>
    </row>
    <row r="375">
      <c r="A375" t="inlineStr">
        <is>
          <t>순환1-1|평일|11</t>
        </is>
      </c>
      <c r="B375" t="n">
        <v>3</v>
      </c>
    </row>
    <row r="376">
      <c r="A376" t="inlineStr">
        <is>
          <t>순환1-1|평일|12</t>
        </is>
      </c>
      <c r="B376" t="n">
        <v>3</v>
      </c>
    </row>
    <row r="377">
      <c r="A377" t="inlineStr">
        <is>
          <t>순환1-1|평일|13</t>
        </is>
      </c>
      <c r="B377" t="n">
        <v>3</v>
      </c>
    </row>
    <row r="378">
      <c r="A378" t="inlineStr">
        <is>
          <t>순환1-1|평일|14</t>
        </is>
      </c>
      <c r="B378" t="n">
        <v>3</v>
      </c>
    </row>
    <row r="379">
      <c r="A379" t="inlineStr">
        <is>
          <t>순환1-1|평일|15</t>
        </is>
      </c>
      <c r="B379" t="n">
        <v>3</v>
      </c>
    </row>
    <row r="380">
      <c r="A380" t="inlineStr">
        <is>
          <t>순환1-1|평일|16</t>
        </is>
      </c>
      <c r="B380" t="n">
        <v>3</v>
      </c>
    </row>
    <row r="381">
      <c r="A381" t="inlineStr">
        <is>
          <t>순환1-1|평일|17</t>
        </is>
      </c>
      <c r="B381" t="n">
        <v>3</v>
      </c>
    </row>
    <row r="382">
      <c r="A382" t="inlineStr">
        <is>
          <t>순환1-1|평일|18</t>
        </is>
      </c>
      <c r="B382" t="n">
        <v>3</v>
      </c>
    </row>
    <row r="383">
      <c r="A383" t="inlineStr">
        <is>
          <t>순환1-1|평일|19</t>
        </is>
      </c>
      <c r="B383" t="n">
        <v>3</v>
      </c>
    </row>
    <row r="384">
      <c r="A384" t="inlineStr">
        <is>
          <t>순환1-1|평일|20</t>
        </is>
      </c>
      <c r="B384" t="n">
        <v>3</v>
      </c>
    </row>
    <row r="385">
      <c r="A385" t="inlineStr">
        <is>
          <t>순환1-1|평일|21</t>
        </is>
      </c>
      <c r="B385" t="n">
        <v>2</v>
      </c>
    </row>
    <row r="386">
      <c r="A386" t="inlineStr">
        <is>
          <t>순환2|공휴일(일요일)|6</t>
        </is>
      </c>
      <c r="B386" t="n">
        <v>2</v>
      </c>
    </row>
    <row r="387">
      <c r="A387" t="inlineStr">
        <is>
          <t>순환2|공휴일(일요일)|7</t>
        </is>
      </c>
      <c r="B387" t="n">
        <v>3</v>
      </c>
    </row>
    <row r="388">
      <c r="A388" t="inlineStr">
        <is>
          <t>순환2|공휴일(일요일)|8</t>
        </is>
      </c>
      <c r="B388" t="n">
        <v>3</v>
      </c>
    </row>
    <row r="389">
      <c r="A389" t="inlineStr">
        <is>
          <t>순환2|공휴일(일요일)|9</t>
        </is>
      </c>
      <c r="B389" t="n">
        <v>2</v>
      </c>
    </row>
    <row r="390">
      <c r="A390" t="inlineStr">
        <is>
          <t>순환2|공휴일(일요일)|10</t>
        </is>
      </c>
      <c r="B390" t="n">
        <v>2</v>
      </c>
    </row>
    <row r="391">
      <c r="A391" t="inlineStr">
        <is>
          <t>순환2|공휴일(일요일)|11</t>
        </is>
      </c>
      <c r="B391" t="n">
        <v>2</v>
      </c>
    </row>
    <row r="392">
      <c r="A392" t="inlineStr">
        <is>
          <t>순환2|공휴일(일요일)|12</t>
        </is>
      </c>
      <c r="B392" t="n">
        <v>2</v>
      </c>
    </row>
    <row r="393">
      <c r="A393" t="inlineStr">
        <is>
          <t>순환2|공휴일(일요일)|13</t>
        </is>
      </c>
      <c r="B393" t="n">
        <v>3</v>
      </c>
    </row>
    <row r="394">
      <c r="A394" t="inlineStr">
        <is>
          <t>순환2|공휴일(일요일)|14</t>
        </is>
      </c>
      <c r="B394" t="n">
        <v>2</v>
      </c>
    </row>
    <row r="395">
      <c r="A395" t="inlineStr">
        <is>
          <t>순환2|공휴일(일요일)|15</t>
        </is>
      </c>
      <c r="B395" t="n">
        <v>3</v>
      </c>
    </row>
    <row r="396">
      <c r="A396" t="inlineStr">
        <is>
          <t>순환2|공휴일(일요일)|16</t>
        </is>
      </c>
      <c r="B396" t="n">
        <v>3</v>
      </c>
    </row>
    <row r="397">
      <c r="A397" t="inlineStr">
        <is>
          <t>순환2|공휴일(일요일)|17</t>
        </is>
      </c>
      <c r="B397" t="n">
        <v>2</v>
      </c>
    </row>
    <row r="398">
      <c r="A398" t="inlineStr">
        <is>
          <t>순환2|공휴일(일요일)|18</t>
        </is>
      </c>
      <c r="B398" t="n">
        <v>3</v>
      </c>
    </row>
    <row r="399">
      <c r="A399" t="inlineStr">
        <is>
          <t>순환2|공휴일(일요일)|19</t>
        </is>
      </c>
      <c r="B399" t="n">
        <v>2</v>
      </c>
    </row>
    <row r="400">
      <c r="A400" t="inlineStr">
        <is>
          <t>순환2|공휴일(일요일)|20</t>
        </is>
      </c>
      <c r="B400" t="n">
        <v>1</v>
      </c>
    </row>
    <row r="401">
      <c r="A401" t="inlineStr">
        <is>
          <t>순환2|공휴일(일요일)|21</t>
        </is>
      </c>
      <c r="B401" t="n">
        <v>2</v>
      </c>
    </row>
    <row r="402">
      <c r="A402" t="inlineStr">
        <is>
          <t>순환2|공휴일(일요일)|22</t>
        </is>
      </c>
      <c r="B402" t="n">
        <v>1</v>
      </c>
    </row>
    <row r="403">
      <c r="A403" t="inlineStr">
        <is>
          <t>순환2|평일|6</t>
        </is>
      </c>
      <c r="B403" t="n">
        <v>3</v>
      </c>
    </row>
    <row r="404">
      <c r="A404" t="inlineStr">
        <is>
          <t>순환2|평일|7</t>
        </is>
      </c>
      <c r="B404" t="n">
        <v>5</v>
      </c>
    </row>
    <row r="405">
      <c r="A405" t="inlineStr">
        <is>
          <t>순환2|평일|8</t>
        </is>
      </c>
      <c r="B405" t="n">
        <v>3</v>
      </c>
    </row>
    <row r="406">
      <c r="A406" t="inlineStr">
        <is>
          <t>순환2|평일|9</t>
        </is>
      </c>
      <c r="B406" t="n">
        <v>3</v>
      </c>
    </row>
    <row r="407">
      <c r="A407" t="inlineStr">
        <is>
          <t>순환2|평일|10</t>
        </is>
      </c>
      <c r="B407" t="n">
        <v>3</v>
      </c>
    </row>
    <row r="408">
      <c r="A408" t="inlineStr">
        <is>
          <t>순환2|평일|11</t>
        </is>
      </c>
      <c r="B408" t="n">
        <v>2</v>
      </c>
    </row>
    <row r="409">
      <c r="A409" t="inlineStr">
        <is>
          <t>순환2|평일|12</t>
        </is>
      </c>
      <c r="B409" t="n">
        <v>4</v>
      </c>
    </row>
    <row r="410">
      <c r="A410" t="inlineStr">
        <is>
          <t>순환2|평일|13</t>
        </is>
      </c>
      <c r="B410" t="n">
        <v>3</v>
      </c>
    </row>
    <row r="411">
      <c r="A411" t="inlineStr">
        <is>
          <t>순환2|평일|14</t>
        </is>
      </c>
      <c r="B411" t="n">
        <v>3</v>
      </c>
    </row>
    <row r="412">
      <c r="A412" t="inlineStr">
        <is>
          <t>순환2|평일|15</t>
        </is>
      </c>
      <c r="B412" t="n">
        <v>4</v>
      </c>
    </row>
    <row r="413">
      <c r="A413" t="inlineStr">
        <is>
          <t>순환2|평일|16</t>
        </is>
      </c>
      <c r="B413" t="n">
        <v>3</v>
      </c>
    </row>
    <row r="414">
      <c r="A414" t="inlineStr">
        <is>
          <t>순환2|평일|17</t>
        </is>
      </c>
      <c r="B414" t="n">
        <v>4</v>
      </c>
    </row>
    <row r="415">
      <c r="A415" t="inlineStr">
        <is>
          <t>순환2|평일|18</t>
        </is>
      </c>
      <c r="B415" t="n">
        <v>3</v>
      </c>
    </row>
    <row r="416">
      <c r="A416" t="inlineStr">
        <is>
          <t>순환2|평일|19</t>
        </is>
      </c>
      <c r="B416" t="n">
        <v>2</v>
      </c>
    </row>
    <row r="417">
      <c r="A417" t="inlineStr">
        <is>
          <t>순환2|평일|20</t>
        </is>
      </c>
      <c r="B417" t="n">
        <v>1</v>
      </c>
    </row>
    <row r="418">
      <c r="A418" t="inlineStr">
        <is>
          <t>순환2|평일|21</t>
        </is>
      </c>
      <c r="B418" t="n">
        <v>2</v>
      </c>
    </row>
    <row r="419">
      <c r="A419" t="inlineStr">
        <is>
          <t>순환2|평일|22</t>
        </is>
      </c>
      <c r="B419" t="n">
        <v>1</v>
      </c>
    </row>
    <row r="420">
      <c r="A420" t="inlineStr">
        <is>
          <t>순환2-1|공휴일(일요일)|6</t>
        </is>
      </c>
      <c r="B420" t="n">
        <v>3</v>
      </c>
    </row>
    <row r="421">
      <c r="A421" t="inlineStr">
        <is>
          <t>순환2-1|공휴일(일요일)|7</t>
        </is>
      </c>
      <c r="B421" t="n">
        <v>3</v>
      </c>
    </row>
    <row r="422">
      <c r="A422" t="inlineStr">
        <is>
          <t>순환2-1|공휴일(일요일)|8</t>
        </is>
      </c>
      <c r="B422" t="n">
        <v>3</v>
      </c>
    </row>
    <row r="423">
      <c r="A423" t="inlineStr">
        <is>
          <t>순환2-1|공휴일(일요일)|9</t>
        </is>
      </c>
      <c r="B423" t="n">
        <v>3</v>
      </c>
    </row>
    <row r="424">
      <c r="A424" t="inlineStr">
        <is>
          <t>순환2-1|공휴일(일요일)|10</t>
        </is>
      </c>
      <c r="B424" t="n">
        <v>2</v>
      </c>
    </row>
    <row r="425">
      <c r="A425" t="inlineStr">
        <is>
          <t>순환2-1|공휴일(일요일)|11</t>
        </is>
      </c>
      <c r="B425" t="n">
        <v>3</v>
      </c>
    </row>
    <row r="426">
      <c r="A426" t="inlineStr">
        <is>
          <t>순환2-1|공휴일(일요일)|12</t>
        </is>
      </c>
      <c r="B426" t="n">
        <v>2</v>
      </c>
    </row>
    <row r="427">
      <c r="A427" t="inlineStr">
        <is>
          <t>순환2-1|공휴일(일요일)|13</t>
        </is>
      </c>
      <c r="B427" t="n">
        <v>3</v>
      </c>
    </row>
    <row r="428">
      <c r="A428" t="inlineStr">
        <is>
          <t>순환2-1|공휴일(일요일)|14</t>
        </is>
      </c>
      <c r="B428" t="n">
        <v>2</v>
      </c>
    </row>
    <row r="429">
      <c r="A429" t="inlineStr">
        <is>
          <t>순환2-1|공휴일(일요일)|15</t>
        </is>
      </c>
      <c r="B429" t="n">
        <v>2</v>
      </c>
    </row>
    <row r="430">
      <c r="A430" t="inlineStr">
        <is>
          <t>순환2-1|공휴일(일요일)|16</t>
        </is>
      </c>
      <c r="B430" t="n">
        <v>4</v>
      </c>
    </row>
    <row r="431">
      <c r="A431" t="inlineStr">
        <is>
          <t>순환2-1|공휴일(일요일)|17</t>
        </is>
      </c>
      <c r="B431" t="n">
        <v>2</v>
      </c>
    </row>
    <row r="432">
      <c r="A432" t="inlineStr">
        <is>
          <t>순환2-1|공휴일(일요일)|18</t>
        </is>
      </c>
      <c r="B432" t="n">
        <v>2</v>
      </c>
    </row>
    <row r="433">
      <c r="A433" t="inlineStr">
        <is>
          <t>순환2-1|공휴일(일요일)|19</t>
        </is>
      </c>
      <c r="B433" t="n">
        <v>1</v>
      </c>
    </row>
    <row r="434">
      <c r="A434" t="inlineStr">
        <is>
          <t>순환2-1|공휴일(일요일)|20</t>
        </is>
      </c>
      <c r="B434" t="n">
        <v>2</v>
      </c>
    </row>
    <row r="435">
      <c r="A435" t="inlineStr">
        <is>
          <t>순환2-1|공휴일(일요일)|21</t>
        </is>
      </c>
      <c r="B435" t="n">
        <v>1</v>
      </c>
    </row>
    <row r="436">
      <c r="A436" t="inlineStr">
        <is>
          <t>순환2-1|공휴일(일요일)|22</t>
        </is>
      </c>
      <c r="B436" t="n">
        <v>1</v>
      </c>
    </row>
    <row r="437">
      <c r="A437" t="inlineStr">
        <is>
          <t>순환2-1|평일|6</t>
        </is>
      </c>
      <c r="B437" t="n">
        <v>4</v>
      </c>
    </row>
    <row r="438">
      <c r="A438" t="inlineStr">
        <is>
          <t>순환2-1|평일|7</t>
        </is>
      </c>
      <c r="B438" t="n">
        <v>3</v>
      </c>
    </row>
    <row r="439">
      <c r="A439" t="inlineStr">
        <is>
          <t>순환2-1|평일|8</t>
        </is>
      </c>
      <c r="B439" t="n">
        <v>3</v>
      </c>
    </row>
    <row r="440">
      <c r="A440" t="inlineStr">
        <is>
          <t>순환2-1|평일|9</t>
        </is>
      </c>
      <c r="B440" t="n">
        <v>4</v>
      </c>
    </row>
    <row r="441">
      <c r="A441" t="inlineStr">
        <is>
          <t>순환2-1|평일|10</t>
        </is>
      </c>
      <c r="B441" t="n">
        <v>3</v>
      </c>
    </row>
    <row r="442">
      <c r="A442" t="inlineStr">
        <is>
          <t>순환2-1|평일|11</t>
        </is>
      </c>
      <c r="B442" t="n">
        <v>4</v>
      </c>
    </row>
    <row r="443">
      <c r="A443" t="inlineStr">
        <is>
          <t>순환2-1|평일|12</t>
        </is>
      </c>
      <c r="B443" t="n">
        <v>2</v>
      </c>
    </row>
    <row r="444">
      <c r="A444" t="inlineStr">
        <is>
          <t>순환2-1|평일|13</t>
        </is>
      </c>
      <c r="B444" t="n">
        <v>3</v>
      </c>
    </row>
    <row r="445">
      <c r="A445" t="inlineStr">
        <is>
          <t>순환2-1|평일|14</t>
        </is>
      </c>
      <c r="B445" t="n">
        <v>3</v>
      </c>
    </row>
    <row r="446">
      <c r="A446" t="inlineStr">
        <is>
          <t>순환2-1|평일|15</t>
        </is>
      </c>
      <c r="B446" t="n">
        <v>3</v>
      </c>
    </row>
    <row r="447">
      <c r="A447" t="inlineStr">
        <is>
          <t>순환2-1|평일|16</t>
        </is>
      </c>
      <c r="B447" t="n">
        <v>4</v>
      </c>
    </row>
    <row r="448">
      <c r="A448" t="inlineStr">
        <is>
          <t>순환2-1|평일|17</t>
        </is>
      </c>
      <c r="B448" t="n">
        <v>3</v>
      </c>
    </row>
    <row r="449">
      <c r="A449" t="inlineStr">
        <is>
          <t>순환2-1|평일|18</t>
        </is>
      </c>
      <c r="B449" t="n">
        <v>2</v>
      </c>
    </row>
    <row r="450">
      <c r="A450" t="inlineStr">
        <is>
          <t>순환2-1|평일|19</t>
        </is>
      </c>
      <c r="B450" t="n">
        <v>2</v>
      </c>
    </row>
    <row r="451">
      <c r="A451" t="inlineStr">
        <is>
          <t>순환2-1|평일|20</t>
        </is>
      </c>
      <c r="B451" t="n">
        <v>2</v>
      </c>
    </row>
    <row r="452">
      <c r="A452" t="inlineStr">
        <is>
          <t>순환2-1|평일|21</t>
        </is>
      </c>
      <c r="B452" t="n">
        <v>1</v>
      </c>
    </row>
    <row r="453">
      <c r="A453" t="inlineStr">
        <is>
          <t>순환2-1|평일|22</t>
        </is>
      </c>
      <c r="B453" t="n">
        <v>1</v>
      </c>
    </row>
    <row r="454">
      <c r="A454" t="inlineStr">
        <is>
          <t>순환3|공휴일(일요일)|7</t>
        </is>
      </c>
      <c r="B454" t="n">
        <v>1</v>
      </c>
    </row>
    <row r="455">
      <c r="A455" t="inlineStr">
        <is>
          <t>순환3|평일|7</t>
        </is>
      </c>
      <c r="B455" t="n">
        <v>2</v>
      </c>
    </row>
    <row r="456">
      <c r="A456" t="inlineStr">
        <is>
          <t>순환3|평일|9</t>
        </is>
      </c>
      <c r="B456" t="n">
        <v>1</v>
      </c>
    </row>
    <row r="457">
      <c r="A457" t="inlineStr">
        <is>
          <t>순환3|평일|10</t>
        </is>
      </c>
      <c r="B457" t="n">
        <v>1</v>
      </c>
    </row>
    <row r="458">
      <c r="A458" t="inlineStr">
        <is>
          <t>순환3|평일|11</t>
        </is>
      </c>
      <c r="B458" t="n">
        <v>1</v>
      </c>
    </row>
    <row r="459">
      <c r="A459" t="inlineStr">
        <is>
          <t>순환3|평일|13</t>
        </is>
      </c>
      <c r="B459" t="n">
        <v>1</v>
      </c>
    </row>
    <row r="460">
      <c r="A460" t="inlineStr">
        <is>
          <t>순환3|평일|15</t>
        </is>
      </c>
      <c r="B460" t="n">
        <v>1</v>
      </c>
    </row>
    <row r="461">
      <c r="A461" t="inlineStr">
        <is>
          <t>순환3|평일|16</t>
        </is>
      </c>
      <c r="B461" t="n">
        <v>1</v>
      </c>
    </row>
    <row r="462">
      <c r="A462" t="inlineStr">
        <is>
          <t>순환3|평일|18</t>
        </is>
      </c>
      <c r="B462" t="n">
        <v>1</v>
      </c>
    </row>
    <row r="463">
      <c r="A463" t="inlineStr">
        <is>
          <t>순환3-1|평일|7</t>
        </is>
      </c>
      <c r="B463" t="n">
        <v>1</v>
      </c>
    </row>
    <row r="464">
      <c r="A464" t="inlineStr">
        <is>
          <t>순환3-1|평일|8</t>
        </is>
      </c>
      <c r="B464" t="n">
        <v>1</v>
      </c>
    </row>
    <row r="465">
      <c r="A465" t="inlineStr">
        <is>
          <t>순환3-1|평일|10</t>
        </is>
      </c>
      <c r="B465" t="n">
        <v>1</v>
      </c>
    </row>
    <row r="466">
      <c r="A466" t="inlineStr">
        <is>
          <t>순환3-1|평일|11</t>
        </is>
      </c>
      <c r="B466" t="n">
        <v>1</v>
      </c>
    </row>
    <row r="467">
      <c r="A467" t="inlineStr">
        <is>
          <t>순환3-1|평일|13</t>
        </is>
      </c>
      <c r="B467" t="n">
        <v>1</v>
      </c>
    </row>
    <row r="468">
      <c r="A468" t="inlineStr">
        <is>
          <t>순환3-1|평일|14</t>
        </is>
      </c>
      <c r="B468" t="n">
        <v>1</v>
      </c>
    </row>
    <row r="469">
      <c r="A469" t="inlineStr">
        <is>
          <t>순환3-1|평일|15</t>
        </is>
      </c>
      <c r="B469" t="n">
        <v>1</v>
      </c>
    </row>
    <row r="470">
      <c r="A470" t="inlineStr">
        <is>
          <t>순환3-1|평일|16</t>
        </is>
      </c>
      <c r="B470" t="n">
        <v>1</v>
      </c>
    </row>
    <row r="471">
      <c r="A471" t="inlineStr">
        <is>
          <t>순환3-1|평일|18</t>
        </is>
      </c>
      <c r="B471" t="n">
        <v>1</v>
      </c>
    </row>
    <row r="472">
      <c r="A472" t="inlineStr">
        <is>
          <t>예안1|평일|7</t>
        </is>
      </c>
      <c r="B472" t="n">
        <v>1</v>
      </c>
    </row>
    <row r="473">
      <c r="A473" t="inlineStr">
        <is>
          <t>예안1|평일|8</t>
        </is>
      </c>
      <c r="B473" t="n">
        <v>2</v>
      </c>
    </row>
    <row r="474">
      <c r="A474" t="inlineStr">
        <is>
          <t>예안1|평일|13</t>
        </is>
      </c>
      <c r="B474" t="n">
        <v>1</v>
      </c>
    </row>
    <row r="475">
      <c r="A475" t="inlineStr">
        <is>
          <t>예안1|평일|14</t>
        </is>
      </c>
      <c r="B475" t="n">
        <v>2</v>
      </c>
    </row>
    <row r="476">
      <c r="A476" t="inlineStr">
        <is>
          <t>예안1|평일|15</t>
        </is>
      </c>
      <c r="B476" t="n">
        <v>1</v>
      </c>
    </row>
    <row r="477">
      <c r="A477" t="inlineStr">
        <is>
          <t>예안2|평일|9</t>
        </is>
      </c>
      <c r="B477" t="n">
        <v>3</v>
      </c>
    </row>
    <row r="478">
      <c r="A478" t="inlineStr">
        <is>
          <t>예안2|평일|10</t>
        </is>
      </c>
      <c r="B478" t="n">
        <v>1</v>
      </c>
    </row>
    <row r="479">
      <c r="A479" t="inlineStr">
        <is>
          <t>예안2|평일|13</t>
        </is>
      </c>
      <c r="B479" t="n">
        <v>1</v>
      </c>
    </row>
    <row r="480">
      <c r="A480" t="inlineStr">
        <is>
          <t>예안2|평일|14</t>
        </is>
      </c>
      <c r="B480" t="n">
        <v>1</v>
      </c>
    </row>
    <row r="481">
      <c r="A481" t="inlineStr">
        <is>
          <t>임동1|평일|7</t>
        </is>
      </c>
      <c r="B481" t="n">
        <v>1</v>
      </c>
    </row>
    <row r="482">
      <c r="A482" t="inlineStr">
        <is>
          <t>임동1|평일|9</t>
        </is>
      </c>
      <c r="B482" t="n">
        <v>1</v>
      </c>
    </row>
    <row r="483">
      <c r="A483" t="inlineStr">
        <is>
          <t>임동1|평일|10</t>
        </is>
      </c>
      <c r="B483" t="n">
        <v>1</v>
      </c>
    </row>
    <row r="484">
      <c r="A484" t="inlineStr">
        <is>
          <t>임동1|평일|12</t>
        </is>
      </c>
      <c r="B484" t="n">
        <v>1</v>
      </c>
    </row>
    <row r="485">
      <c r="A485" t="inlineStr">
        <is>
          <t>임동1|평일|13</t>
        </is>
      </c>
      <c r="B485" t="n">
        <v>1</v>
      </c>
    </row>
    <row r="486">
      <c r="A486" t="inlineStr">
        <is>
          <t>임동1|평일|15</t>
        </is>
      </c>
      <c r="B486" t="n">
        <v>1</v>
      </c>
    </row>
    <row r="487">
      <c r="A487" t="inlineStr">
        <is>
          <t>임동1|평일|16</t>
        </is>
      </c>
      <c r="B487" t="n">
        <v>2</v>
      </c>
    </row>
    <row r="488">
      <c r="A488" t="inlineStr">
        <is>
          <t>풍산1|평일|6</t>
        </is>
      </c>
      <c r="B488" t="n">
        <v>2</v>
      </c>
    </row>
    <row r="489">
      <c r="A489" t="inlineStr">
        <is>
          <t>풍산1|평일|8</t>
        </is>
      </c>
      <c r="B489" t="n">
        <v>2</v>
      </c>
    </row>
    <row r="490">
      <c r="A490" t="inlineStr">
        <is>
          <t>풍산1|평일|13</t>
        </is>
      </c>
      <c r="B490" t="n">
        <v>2</v>
      </c>
    </row>
    <row r="491">
      <c r="A491" t="inlineStr">
        <is>
          <t>풍산1|평일|16</t>
        </is>
      </c>
      <c r="B491" t="n">
        <v>2</v>
      </c>
    </row>
    <row r="492">
      <c r="A492" t="inlineStr">
        <is>
          <t>풍산1|평일|18</t>
        </is>
      </c>
      <c r="B492" t="n">
        <v>1</v>
      </c>
    </row>
    <row r="493">
      <c r="A493" t="inlineStr">
        <is>
          <t>풍산1|평일|19</t>
        </is>
      </c>
      <c r="B493" t="n">
        <v>1</v>
      </c>
    </row>
    <row r="494">
      <c r="A494" t="inlineStr">
        <is>
          <t>풍산2|평일|6</t>
        </is>
      </c>
      <c r="B494" t="n">
        <v>2</v>
      </c>
    </row>
    <row r="495">
      <c r="A495" t="inlineStr">
        <is>
          <t>풍산2|평일|7</t>
        </is>
      </c>
      <c r="B495" t="n">
        <v>1</v>
      </c>
    </row>
    <row r="496">
      <c r="A496" t="inlineStr">
        <is>
          <t>풍산2|평일|9</t>
        </is>
      </c>
      <c r="B496" t="n">
        <v>3</v>
      </c>
    </row>
    <row r="497">
      <c r="A497" t="inlineStr">
        <is>
          <t>풍산2|평일|10</t>
        </is>
      </c>
      <c r="B497" t="n">
        <v>1</v>
      </c>
    </row>
    <row r="498">
      <c r="A498" t="inlineStr">
        <is>
          <t>풍산2|평일|11</t>
        </is>
      </c>
      <c r="B498" t="n">
        <v>2</v>
      </c>
    </row>
    <row r="499">
      <c r="A499" t="inlineStr">
        <is>
          <t>풍산2|평일|14</t>
        </is>
      </c>
      <c r="B499" t="n">
        <v>2</v>
      </c>
    </row>
    <row r="500">
      <c r="A500" t="inlineStr">
        <is>
          <t>풍산2|평일|15</t>
        </is>
      </c>
      <c r="B500" t="n">
        <v>1</v>
      </c>
    </row>
    <row r="501">
      <c r="A501" t="inlineStr">
        <is>
          <t>풍산2|평일|17</t>
        </is>
      </c>
      <c r="B501" t="n">
        <v>3</v>
      </c>
    </row>
    <row r="502">
      <c r="A502" t="inlineStr">
        <is>
          <t>풍천1|평일|7</t>
        </is>
      </c>
      <c r="B502" t="n">
        <v>1</v>
      </c>
    </row>
    <row r="503">
      <c r="A503" t="inlineStr">
        <is>
          <t>풍천1|평일|8</t>
        </is>
      </c>
      <c r="B503" t="n">
        <v>1</v>
      </c>
    </row>
    <row r="504">
      <c r="A504" t="inlineStr">
        <is>
          <t>풍천1|평일|9</t>
        </is>
      </c>
      <c r="B504" t="n">
        <v>1</v>
      </c>
    </row>
    <row r="505">
      <c r="A505" t="inlineStr">
        <is>
          <t>풍천1|평일|10</t>
        </is>
      </c>
      <c r="B505" t="n">
        <v>1</v>
      </c>
    </row>
    <row r="506">
      <c r="A506" t="inlineStr">
        <is>
          <t>풍천1|평일|12</t>
        </is>
      </c>
      <c r="B506" t="n">
        <v>1</v>
      </c>
    </row>
    <row r="507">
      <c r="A507" t="inlineStr">
        <is>
          <t>풍천1|평일|13</t>
        </is>
      </c>
      <c r="B507" t="n">
        <v>1</v>
      </c>
    </row>
    <row r="508">
      <c r="A508" t="inlineStr">
        <is>
          <t>풍천1|평일|15</t>
        </is>
      </c>
      <c r="B508" t="n">
        <v>2</v>
      </c>
    </row>
    <row r="509">
      <c r="A509" t="inlineStr">
        <is>
          <t>풍천1|평일|16</t>
        </is>
      </c>
      <c r="B509" t="n">
        <v>1</v>
      </c>
    </row>
    <row r="510">
      <c r="A510" t="inlineStr">
        <is>
          <t>풍천1|평일|18</t>
        </is>
      </c>
      <c r="B510" t="n">
        <v>1</v>
      </c>
    </row>
    <row r="511">
      <c r="A511" t="inlineStr">
        <is>
          <t>풍천2|평일|8</t>
        </is>
      </c>
      <c r="B511" t="n">
        <v>2</v>
      </c>
    </row>
    <row r="512">
      <c r="A512" t="inlineStr">
        <is>
          <t>풍천2|평일|9</t>
        </is>
      </c>
      <c r="B512" t="n">
        <v>1</v>
      </c>
    </row>
    <row r="513">
      <c r="A513" t="inlineStr">
        <is>
          <t>풍천2|평일|10</t>
        </is>
      </c>
      <c r="B513" t="n">
        <v>1</v>
      </c>
    </row>
    <row r="514">
      <c r="A514" t="inlineStr">
        <is>
          <t>풍천2|평일|12</t>
        </is>
      </c>
      <c r="B514" t="n">
        <v>1</v>
      </c>
    </row>
    <row r="515">
      <c r="A515" t="inlineStr">
        <is>
          <t>풍천2|평일|14</t>
        </is>
      </c>
      <c r="B515" t="n">
        <v>1</v>
      </c>
    </row>
    <row r="516">
      <c r="A516" t="inlineStr">
        <is>
          <t>풍천2|평일|15</t>
        </is>
      </c>
      <c r="B516" t="n">
        <v>2</v>
      </c>
    </row>
    <row r="517">
      <c r="A517" t="inlineStr">
        <is>
          <t>풍천2|평일|16</t>
        </is>
      </c>
      <c r="B517" t="n">
        <v>1</v>
      </c>
    </row>
    <row r="518">
      <c r="A518" t="inlineStr">
        <is>
          <t>풍천2|평일|17</t>
        </is>
      </c>
      <c r="B518" t="n">
        <v>2</v>
      </c>
    </row>
    <row r="519">
      <c r="A519" t="inlineStr">
        <is>
          <t>풍천2|평일|21</t>
        </is>
      </c>
      <c r="B519" t="n">
        <v>1</v>
      </c>
    </row>
    <row r="520">
      <c r="A520" t="inlineStr">
        <is>
          <t>풍천3|평일|8</t>
        </is>
      </c>
      <c r="B520" t="n">
        <v>1</v>
      </c>
    </row>
    <row r="521">
      <c r="A521" t="inlineStr">
        <is>
          <t>풍천3|평일|11</t>
        </is>
      </c>
      <c r="B521" t="n">
        <v>1</v>
      </c>
    </row>
    <row r="522">
      <c r="A522" t="inlineStr">
        <is>
          <t>풍천3|평일|14</t>
        </is>
      </c>
      <c r="B522" t="n">
        <v>1</v>
      </c>
    </row>
    <row r="523">
      <c r="A523" t="inlineStr">
        <is>
          <t>풍천3|평일|16</t>
        </is>
      </c>
      <c r="B523" t="n">
        <v>1</v>
      </c>
    </row>
    <row r="524">
      <c r="A524" t="inlineStr">
        <is>
          <t>풍천3|평일|18</t>
        </is>
      </c>
      <c r="B524" t="n">
        <v>1</v>
      </c>
    </row>
    <row r="525">
      <c r="A525" t="inlineStr">
        <is>
          <t>풍천3-1|평일|7</t>
        </is>
      </c>
      <c r="B525" t="n">
        <v>1</v>
      </c>
    </row>
    <row r="526">
      <c r="A526" t="inlineStr">
        <is>
          <t>풍천3-1|평일|10</t>
        </is>
      </c>
      <c r="B526" t="n">
        <v>1</v>
      </c>
    </row>
    <row r="527">
      <c r="A527" t="inlineStr">
        <is>
          <t>풍천3-1|평일|12</t>
        </is>
      </c>
      <c r="B527" t="n">
        <v>1</v>
      </c>
    </row>
    <row r="528">
      <c r="A528" t="inlineStr">
        <is>
          <t>풍천3-1|평일|15</t>
        </is>
      </c>
      <c r="B528" t="n">
        <v>1</v>
      </c>
    </row>
    <row r="529">
      <c r="A529" t="inlineStr">
        <is>
          <t>풍천3-1|평일|17</t>
        </is>
      </c>
      <c r="B52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98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노선번호</t>
        </is>
      </c>
      <c r="B1" s="90" t="inlineStr">
        <is>
          <t>시간표 구분</t>
        </is>
      </c>
      <c r="C1" s="90" t="inlineStr">
        <is>
          <t>시각값</t>
        </is>
      </c>
      <c r="D1" t="inlineStr">
        <is>
          <t>선택 노선 시각</t>
        </is>
      </c>
    </row>
    <row r="2">
      <c r="A2" t="inlineStr">
        <is>
          <t>110</t>
        </is>
      </c>
      <c r="B2" t="inlineStr">
        <is>
          <t>평일</t>
        </is>
      </c>
      <c r="C2" t="n">
        <v>0.2777777777777778</v>
      </c>
      <c r="D2">
        <f>IF(AND(A2&amp;""='4_버스'!$B$7&amp;"",B2='4_버스'!$E$7),C2,"")</f>
        <v/>
      </c>
    </row>
    <row r="3">
      <c r="A3" t="inlineStr">
        <is>
          <t>110</t>
        </is>
      </c>
      <c r="B3" t="inlineStr">
        <is>
          <t>평일</t>
        </is>
      </c>
      <c r="C3" t="n">
        <v>0.2916666666666667</v>
      </c>
      <c r="D3">
        <f>IF(AND(A3&amp;""='4_버스'!$B$7&amp;"",B3='4_버스'!$E$7),C3,"")</f>
        <v/>
      </c>
    </row>
    <row r="4">
      <c r="A4" t="inlineStr">
        <is>
          <t>110</t>
        </is>
      </c>
      <c r="B4" t="inlineStr">
        <is>
          <t>평일</t>
        </is>
      </c>
      <c r="C4" t="n">
        <v>0.3041666666666667</v>
      </c>
      <c r="D4">
        <f>IF(AND(A4&amp;""='4_버스'!$B$7&amp;"",B4='4_버스'!$E$7),C4,"")</f>
        <v/>
      </c>
    </row>
    <row r="5">
      <c r="A5" t="inlineStr">
        <is>
          <t>110</t>
        </is>
      </c>
      <c r="B5" t="inlineStr">
        <is>
          <t>평일</t>
        </is>
      </c>
      <c r="C5" t="n">
        <v>0.3125</v>
      </c>
      <c r="D5">
        <f>IF(AND(A5&amp;""='4_버스'!$B$7&amp;"",B5='4_버스'!$E$7),C5,"")</f>
        <v/>
      </c>
    </row>
    <row r="6">
      <c r="A6" t="inlineStr">
        <is>
          <t>110</t>
        </is>
      </c>
      <c r="B6" t="inlineStr">
        <is>
          <t>평일</t>
        </is>
      </c>
      <c r="C6" t="n">
        <v>0.3194444444444445</v>
      </c>
      <c r="D6">
        <f>IF(AND(A6&amp;""='4_버스'!$B$7&amp;"",B6='4_버스'!$E$7),C6,"")</f>
        <v/>
      </c>
    </row>
    <row r="7">
      <c r="A7" t="inlineStr">
        <is>
          <t>110</t>
        </is>
      </c>
      <c r="B7" t="inlineStr">
        <is>
          <t>평일</t>
        </is>
      </c>
      <c r="C7" t="n">
        <v>0.325</v>
      </c>
      <c r="D7">
        <f>IF(AND(A7&amp;""='4_버스'!$B$7&amp;"",B7='4_버스'!$E$7),C7,"")</f>
        <v/>
      </c>
    </row>
    <row r="8">
      <c r="A8" t="inlineStr">
        <is>
          <t>110</t>
        </is>
      </c>
      <c r="B8" t="inlineStr">
        <is>
          <t>평일</t>
        </is>
      </c>
      <c r="C8" t="n">
        <v>0.3333333333333333</v>
      </c>
      <c r="D8">
        <f>IF(AND(A8&amp;""='4_버스'!$B$7&amp;"",B8='4_버스'!$E$7),C8,"")</f>
        <v/>
      </c>
    </row>
    <row r="9">
      <c r="A9" t="inlineStr">
        <is>
          <t>110</t>
        </is>
      </c>
      <c r="B9" t="inlineStr">
        <is>
          <t>평일</t>
        </is>
      </c>
      <c r="C9" t="n">
        <v>0.3402777777777777</v>
      </c>
      <c r="D9">
        <f>IF(AND(A9&amp;""='4_버스'!$B$7&amp;"",B9='4_버스'!$E$7),C9,"")</f>
        <v/>
      </c>
    </row>
    <row r="10">
      <c r="A10" t="inlineStr">
        <is>
          <t>110</t>
        </is>
      </c>
      <c r="B10" t="inlineStr">
        <is>
          <t>평일</t>
        </is>
      </c>
      <c r="C10" t="n">
        <v>0.3506944444444444</v>
      </c>
      <c r="D10">
        <f>IF(AND(A10&amp;""='4_버스'!$B$7&amp;"",B10='4_버스'!$E$7),C10,"")</f>
        <v/>
      </c>
    </row>
    <row r="11">
      <c r="A11" t="inlineStr">
        <is>
          <t>110</t>
        </is>
      </c>
      <c r="B11" t="inlineStr">
        <is>
          <t>평일</t>
        </is>
      </c>
      <c r="C11" t="n">
        <v>0.3611111111111111</v>
      </c>
      <c r="D11">
        <f>IF(AND(A11&amp;""='4_버스'!$B$7&amp;"",B11='4_버스'!$E$7),C11,"")</f>
        <v/>
      </c>
    </row>
    <row r="12">
      <c r="A12" t="inlineStr">
        <is>
          <t>110</t>
        </is>
      </c>
      <c r="B12" t="inlineStr">
        <is>
          <t>평일</t>
        </is>
      </c>
      <c r="C12" t="n">
        <v>0.3680555555555555</v>
      </c>
      <c r="D12">
        <f>IF(AND(A12&amp;""='4_버스'!$B$7&amp;"",B12='4_버스'!$E$7),C12,"")</f>
        <v/>
      </c>
    </row>
    <row r="13">
      <c r="A13" t="inlineStr">
        <is>
          <t>110</t>
        </is>
      </c>
      <c r="B13" t="inlineStr">
        <is>
          <t>평일</t>
        </is>
      </c>
      <c r="C13" t="n">
        <v>0.3770833333333333</v>
      </c>
      <c r="D13">
        <f>IF(AND(A13&amp;""='4_버스'!$B$7&amp;"",B13='4_버스'!$E$7),C13,"")</f>
        <v/>
      </c>
    </row>
    <row r="14">
      <c r="A14" t="inlineStr">
        <is>
          <t>110</t>
        </is>
      </c>
      <c r="B14" t="inlineStr">
        <is>
          <t>평일</t>
        </is>
      </c>
      <c r="C14" t="n">
        <v>0.3854166666666667</v>
      </c>
      <c r="D14">
        <f>IF(AND(A14&amp;""='4_버스'!$B$7&amp;"",B14='4_버스'!$E$7),C14,"")</f>
        <v/>
      </c>
    </row>
    <row r="15">
      <c r="A15" t="inlineStr">
        <is>
          <t>110</t>
        </is>
      </c>
      <c r="B15" t="inlineStr">
        <is>
          <t>평일</t>
        </is>
      </c>
      <c r="C15" t="n">
        <v>0.3958333333333333</v>
      </c>
      <c r="D15">
        <f>IF(AND(A15&amp;""='4_버스'!$B$7&amp;"",B15='4_버스'!$E$7),C15,"")</f>
        <v/>
      </c>
    </row>
    <row r="16">
      <c r="A16" t="inlineStr">
        <is>
          <t>110</t>
        </is>
      </c>
      <c r="B16" t="inlineStr">
        <is>
          <t>평일</t>
        </is>
      </c>
      <c r="C16" t="n">
        <v>0.4027777777777778</v>
      </c>
      <c r="D16">
        <f>IF(AND(A16&amp;""='4_버스'!$B$7&amp;"",B16='4_버스'!$E$7),C16,"")</f>
        <v/>
      </c>
    </row>
    <row r="17">
      <c r="A17" t="inlineStr">
        <is>
          <t>110</t>
        </is>
      </c>
      <c r="B17" t="inlineStr">
        <is>
          <t>평일</t>
        </is>
      </c>
      <c r="C17" t="n">
        <v>0.4131944444444444</v>
      </c>
      <c r="D17">
        <f>IF(AND(A17&amp;""='4_버스'!$B$7&amp;"",B17='4_버스'!$E$7),C17,"")</f>
        <v/>
      </c>
    </row>
    <row r="18">
      <c r="A18" t="inlineStr">
        <is>
          <t>110</t>
        </is>
      </c>
      <c r="B18" t="inlineStr">
        <is>
          <t>평일</t>
        </is>
      </c>
      <c r="C18" t="n">
        <v>0.4201388888888889</v>
      </c>
      <c r="D18">
        <f>IF(AND(A18&amp;""='4_버스'!$B$7&amp;"",B18='4_버스'!$E$7),C18,"")</f>
        <v/>
      </c>
    </row>
    <row r="19">
      <c r="A19" t="inlineStr">
        <is>
          <t>110</t>
        </is>
      </c>
      <c r="B19" t="inlineStr">
        <is>
          <t>평일</t>
        </is>
      </c>
      <c r="C19" t="n">
        <v>0.4291666666666667</v>
      </c>
      <c r="D19">
        <f>IF(AND(A19&amp;""='4_버스'!$B$7&amp;"",B19='4_버스'!$E$7),C19,"")</f>
        <v/>
      </c>
    </row>
    <row r="20">
      <c r="A20" t="inlineStr">
        <is>
          <t>110</t>
        </is>
      </c>
      <c r="B20" t="inlineStr">
        <is>
          <t>평일</t>
        </is>
      </c>
      <c r="C20" t="n">
        <v>0.4375</v>
      </c>
      <c r="D20">
        <f>IF(AND(A20&amp;""='4_버스'!$B$7&amp;"",B20='4_버스'!$E$7),C20,"")</f>
        <v/>
      </c>
    </row>
    <row r="21">
      <c r="A21" t="inlineStr">
        <is>
          <t>110</t>
        </is>
      </c>
      <c r="B21" t="inlineStr">
        <is>
          <t>평일</t>
        </is>
      </c>
      <c r="C21" t="n">
        <v>0.4479166666666667</v>
      </c>
      <c r="D21">
        <f>IF(AND(A21&amp;""='4_버스'!$B$7&amp;"",B21='4_버스'!$E$7),C21,"")</f>
        <v/>
      </c>
    </row>
    <row r="22">
      <c r="A22" t="inlineStr">
        <is>
          <t>110</t>
        </is>
      </c>
      <c r="B22" t="inlineStr">
        <is>
          <t>평일</t>
        </is>
      </c>
      <c r="C22" t="n">
        <v>0.4583333333333333</v>
      </c>
      <c r="D22">
        <f>IF(AND(A22&amp;""='4_버스'!$B$7&amp;"",B22='4_버스'!$E$7),C22,"")</f>
        <v/>
      </c>
    </row>
    <row r="23">
      <c r="A23" t="inlineStr">
        <is>
          <t>110</t>
        </is>
      </c>
      <c r="B23" t="inlineStr">
        <is>
          <t>평일</t>
        </is>
      </c>
      <c r="C23" t="n">
        <v>0.4652777777777777</v>
      </c>
      <c r="D23">
        <f>IF(AND(A23&amp;""='4_버스'!$B$7&amp;"",B23='4_버스'!$E$7),C23,"")</f>
        <v/>
      </c>
    </row>
    <row r="24">
      <c r="A24" t="inlineStr">
        <is>
          <t>110</t>
        </is>
      </c>
      <c r="B24" t="inlineStr">
        <is>
          <t>평일</t>
        </is>
      </c>
      <c r="C24" t="n">
        <v>0.4756944444444444</v>
      </c>
      <c r="D24">
        <f>IF(AND(A24&amp;""='4_버스'!$B$7&amp;"",B24='4_버스'!$E$7),C24,"")</f>
        <v/>
      </c>
    </row>
    <row r="25">
      <c r="A25" t="inlineStr">
        <is>
          <t>110</t>
        </is>
      </c>
      <c r="B25" t="inlineStr">
        <is>
          <t>평일</t>
        </is>
      </c>
      <c r="C25" t="n">
        <v>0.4826388888888889</v>
      </c>
      <c r="D25">
        <f>IF(AND(A25&amp;""='4_버스'!$B$7&amp;"",B25='4_버스'!$E$7),C25,"")</f>
        <v/>
      </c>
    </row>
    <row r="26">
      <c r="A26" t="inlineStr">
        <is>
          <t>110</t>
        </is>
      </c>
      <c r="B26" t="inlineStr">
        <is>
          <t>평일</t>
        </is>
      </c>
      <c r="C26" t="n">
        <v>0.4916666666666666</v>
      </c>
      <c r="D26">
        <f>IF(AND(A26&amp;""='4_버스'!$B$7&amp;"",B26='4_버스'!$E$7),C26,"")</f>
        <v/>
      </c>
    </row>
    <row r="27">
      <c r="A27" t="inlineStr">
        <is>
          <t>110</t>
        </is>
      </c>
      <c r="B27" t="inlineStr">
        <is>
          <t>평일</t>
        </is>
      </c>
      <c r="C27" t="n">
        <v>0.5</v>
      </c>
      <c r="D27">
        <f>IF(AND(A27&amp;""='4_버스'!$B$7&amp;"",B27='4_버스'!$E$7),C27,"")</f>
        <v/>
      </c>
    </row>
    <row r="28">
      <c r="A28" t="inlineStr">
        <is>
          <t>110</t>
        </is>
      </c>
      <c r="B28" t="inlineStr">
        <is>
          <t>평일</t>
        </is>
      </c>
      <c r="C28" t="n">
        <v>0.5104166666666666</v>
      </c>
      <c r="D28">
        <f>IF(AND(A28&amp;""='4_버스'!$B$7&amp;"",B28='4_버스'!$E$7),C28,"")</f>
        <v/>
      </c>
    </row>
    <row r="29">
      <c r="A29" t="inlineStr">
        <is>
          <t>110</t>
        </is>
      </c>
      <c r="B29" t="inlineStr">
        <is>
          <t>평일</t>
        </is>
      </c>
      <c r="C29" t="n">
        <v>0.5173611111111112</v>
      </c>
      <c r="D29">
        <f>IF(AND(A29&amp;""='4_버스'!$B$7&amp;"",B29='4_버스'!$E$7),C29,"")</f>
        <v/>
      </c>
    </row>
    <row r="30">
      <c r="A30" t="inlineStr">
        <is>
          <t>110</t>
        </is>
      </c>
      <c r="B30" t="inlineStr">
        <is>
          <t>평일</t>
        </is>
      </c>
      <c r="C30" t="n">
        <v>0.5277777777777778</v>
      </c>
      <c r="D30">
        <f>IF(AND(A30&amp;""='4_버스'!$B$7&amp;"",B30='4_버스'!$E$7),C30,"")</f>
        <v/>
      </c>
    </row>
    <row r="31">
      <c r="A31" t="inlineStr">
        <is>
          <t>110</t>
        </is>
      </c>
      <c r="B31" t="inlineStr">
        <is>
          <t>평일</t>
        </is>
      </c>
      <c r="C31" t="n">
        <v>0.5347222222222222</v>
      </c>
      <c r="D31">
        <f>IF(AND(A31&amp;""='4_버스'!$B$7&amp;"",B31='4_버스'!$E$7),C31,"")</f>
        <v/>
      </c>
    </row>
    <row r="32">
      <c r="A32" t="inlineStr">
        <is>
          <t>110</t>
        </is>
      </c>
      <c r="B32" t="inlineStr">
        <is>
          <t>평일</t>
        </is>
      </c>
      <c r="C32" t="n">
        <v>0.54375</v>
      </c>
      <c r="D32">
        <f>IF(AND(A32&amp;""='4_버스'!$B$7&amp;"",B32='4_버스'!$E$7),C32,"")</f>
        <v/>
      </c>
    </row>
    <row r="33">
      <c r="A33" t="inlineStr">
        <is>
          <t>110</t>
        </is>
      </c>
      <c r="B33" t="inlineStr">
        <is>
          <t>평일</t>
        </is>
      </c>
      <c r="C33" t="n">
        <v>0.5541666666666666</v>
      </c>
      <c r="D33">
        <f>IF(AND(A33&amp;""='4_버스'!$B$7&amp;"",B33='4_버스'!$E$7),C33,"")</f>
        <v/>
      </c>
    </row>
    <row r="34">
      <c r="A34" t="inlineStr">
        <is>
          <t>110</t>
        </is>
      </c>
      <c r="B34" t="inlineStr">
        <is>
          <t>평일</t>
        </is>
      </c>
      <c r="C34" t="n">
        <v>0.5645833333333333</v>
      </c>
      <c r="D34">
        <f>IF(AND(A34&amp;""='4_버스'!$B$7&amp;"",B34='4_버스'!$E$7),C34,"")</f>
        <v/>
      </c>
    </row>
    <row r="35">
      <c r="A35" t="inlineStr">
        <is>
          <t>110</t>
        </is>
      </c>
      <c r="B35" t="inlineStr">
        <is>
          <t>평일</t>
        </is>
      </c>
      <c r="C35" t="n">
        <v>0.575</v>
      </c>
      <c r="D35">
        <f>IF(AND(A35&amp;""='4_버스'!$B$7&amp;"",B35='4_버스'!$E$7),C35,"")</f>
        <v/>
      </c>
    </row>
    <row r="36">
      <c r="A36" t="inlineStr">
        <is>
          <t>110</t>
        </is>
      </c>
      <c r="B36" t="inlineStr">
        <is>
          <t>평일</t>
        </is>
      </c>
      <c r="C36" t="n">
        <v>0.5854166666666667</v>
      </c>
      <c r="D36">
        <f>IF(AND(A36&amp;""='4_버스'!$B$7&amp;"",B36='4_버스'!$E$7),C36,"")</f>
        <v/>
      </c>
    </row>
    <row r="37">
      <c r="A37" t="inlineStr">
        <is>
          <t>110</t>
        </is>
      </c>
      <c r="B37" t="inlineStr">
        <is>
          <t>평일</t>
        </is>
      </c>
      <c r="C37" t="n">
        <v>0.59375</v>
      </c>
      <c r="D37">
        <f>IF(AND(A37&amp;""='4_버스'!$B$7&amp;"",B37='4_버스'!$E$7),C37,"")</f>
        <v/>
      </c>
    </row>
    <row r="38">
      <c r="A38" t="inlineStr">
        <is>
          <t>110</t>
        </is>
      </c>
      <c r="B38" t="inlineStr">
        <is>
          <t>평일</t>
        </is>
      </c>
      <c r="C38" t="n">
        <v>0.6041666666666667</v>
      </c>
      <c r="D38">
        <f>IF(AND(A38&amp;""='4_버스'!$B$7&amp;"",B38='4_버스'!$E$7),C38,"")</f>
        <v/>
      </c>
    </row>
    <row r="39">
      <c r="A39" t="inlineStr">
        <is>
          <t>110</t>
        </is>
      </c>
      <c r="B39" t="inlineStr">
        <is>
          <t>평일</t>
        </is>
      </c>
      <c r="C39" t="n">
        <v>0.6145833333333334</v>
      </c>
      <c r="D39">
        <f>IF(AND(A39&amp;""='4_버스'!$B$7&amp;"",B39='4_버스'!$E$7),C39,"")</f>
        <v/>
      </c>
    </row>
    <row r="40">
      <c r="A40" t="inlineStr">
        <is>
          <t>110</t>
        </is>
      </c>
      <c r="B40" t="inlineStr">
        <is>
          <t>평일</t>
        </is>
      </c>
      <c r="C40" t="n">
        <v>0.625</v>
      </c>
      <c r="D40">
        <f>IF(AND(A40&amp;""='4_버스'!$B$7&amp;"",B40='4_버스'!$E$7),C40,"")</f>
        <v/>
      </c>
    </row>
    <row r="41">
      <c r="A41" t="inlineStr">
        <is>
          <t>110</t>
        </is>
      </c>
      <c r="B41" t="inlineStr">
        <is>
          <t>평일</t>
        </is>
      </c>
      <c r="C41" t="n">
        <v>0.6354166666666666</v>
      </c>
      <c r="D41">
        <f>IF(AND(A41&amp;""='4_버스'!$B$7&amp;"",B41='4_버스'!$E$7),C41,"")</f>
        <v/>
      </c>
    </row>
    <row r="42">
      <c r="A42" t="inlineStr">
        <is>
          <t>110</t>
        </is>
      </c>
      <c r="B42" t="inlineStr">
        <is>
          <t>평일</t>
        </is>
      </c>
      <c r="C42" t="n">
        <v>0.6458333333333334</v>
      </c>
      <c r="D42">
        <f>IF(AND(A42&amp;""='4_버스'!$B$7&amp;"",B42='4_버스'!$E$7),C42,"")</f>
        <v/>
      </c>
    </row>
    <row r="43">
      <c r="A43" t="inlineStr">
        <is>
          <t>110</t>
        </is>
      </c>
      <c r="B43" t="inlineStr">
        <is>
          <t>평일</t>
        </is>
      </c>
      <c r="C43" t="n">
        <v>0.65625</v>
      </c>
      <c r="D43">
        <f>IF(AND(A43&amp;""='4_버스'!$B$7&amp;"",B43='4_버스'!$E$7),C43,"")</f>
        <v/>
      </c>
    </row>
    <row r="44">
      <c r="A44" t="inlineStr">
        <is>
          <t>110</t>
        </is>
      </c>
      <c r="B44" t="inlineStr">
        <is>
          <t>평일</t>
        </is>
      </c>
      <c r="C44" t="n">
        <v>0.6666666666666666</v>
      </c>
      <c r="D44">
        <f>IF(AND(A44&amp;""='4_버스'!$B$7&amp;"",B44='4_버스'!$E$7),C44,"")</f>
        <v/>
      </c>
    </row>
    <row r="45">
      <c r="A45" t="inlineStr">
        <is>
          <t>110</t>
        </is>
      </c>
      <c r="B45" t="inlineStr">
        <is>
          <t>평일</t>
        </is>
      </c>
      <c r="C45" t="n">
        <v>0.6770833333333333</v>
      </c>
      <c r="D45">
        <f>IF(AND(A45&amp;""='4_버스'!$B$7&amp;"",B45='4_버스'!$E$7),C45,"")</f>
        <v/>
      </c>
    </row>
    <row r="46">
      <c r="A46" t="inlineStr">
        <is>
          <t>110</t>
        </is>
      </c>
      <c r="B46" t="inlineStr">
        <is>
          <t>평일</t>
        </is>
      </c>
      <c r="C46" t="n">
        <v>0.6840277777777778</v>
      </c>
      <c r="D46">
        <f>IF(AND(A46&amp;""='4_버스'!$B$7&amp;"",B46='4_버스'!$E$7),C46,"")</f>
        <v/>
      </c>
    </row>
    <row r="47">
      <c r="A47" t="inlineStr">
        <is>
          <t>110</t>
        </is>
      </c>
      <c r="B47" t="inlineStr">
        <is>
          <t>평일</t>
        </is>
      </c>
      <c r="C47" t="n">
        <v>0.6944444444444444</v>
      </c>
      <c r="D47">
        <f>IF(AND(A47&amp;""='4_버스'!$B$7&amp;"",B47='4_버스'!$E$7),C47,"")</f>
        <v/>
      </c>
    </row>
    <row r="48">
      <c r="A48" t="inlineStr">
        <is>
          <t>110</t>
        </is>
      </c>
      <c r="B48" t="inlineStr">
        <is>
          <t>평일</t>
        </is>
      </c>
      <c r="C48" t="n">
        <v>0.704861111111111</v>
      </c>
      <c r="D48">
        <f>IF(AND(A48&amp;""='4_버스'!$B$7&amp;"",B48='4_버스'!$E$7),C48,"")</f>
        <v/>
      </c>
    </row>
    <row r="49">
      <c r="A49" t="inlineStr">
        <is>
          <t>110</t>
        </is>
      </c>
      <c r="B49" t="inlineStr">
        <is>
          <t>평일</t>
        </is>
      </c>
      <c r="C49" t="n">
        <v>0.7152777777777778</v>
      </c>
      <c r="D49">
        <f>IF(AND(A49&amp;""='4_버스'!$B$7&amp;"",B49='4_버스'!$E$7),C49,"")</f>
        <v/>
      </c>
    </row>
    <row r="50">
      <c r="A50" t="inlineStr">
        <is>
          <t>110</t>
        </is>
      </c>
      <c r="B50" t="inlineStr">
        <is>
          <t>평일</t>
        </is>
      </c>
      <c r="C50" t="n">
        <v>0.7222222222222222</v>
      </c>
      <c r="D50">
        <f>IF(AND(A50&amp;""='4_버스'!$B$7&amp;"",B50='4_버스'!$E$7),C50,"")</f>
        <v/>
      </c>
    </row>
    <row r="51">
      <c r="A51" t="inlineStr">
        <is>
          <t>110</t>
        </is>
      </c>
      <c r="B51" t="inlineStr">
        <is>
          <t>평일</t>
        </is>
      </c>
      <c r="C51" t="n">
        <v>0.7291666666666667</v>
      </c>
      <c r="D51">
        <f>IF(AND(A51&amp;""='4_버스'!$B$7&amp;"",B51='4_버스'!$E$7),C51,"")</f>
        <v/>
      </c>
    </row>
    <row r="52">
      <c r="A52" t="inlineStr">
        <is>
          <t>110</t>
        </is>
      </c>
      <c r="B52" t="inlineStr">
        <is>
          <t>평일</t>
        </is>
      </c>
      <c r="C52" t="n">
        <v>0.7361111111111112</v>
      </c>
      <c r="D52">
        <f>IF(AND(A52&amp;""='4_버스'!$B$7&amp;"",B52='4_버스'!$E$7),C52,"")</f>
        <v/>
      </c>
    </row>
    <row r="53">
      <c r="A53" t="inlineStr">
        <is>
          <t>110</t>
        </is>
      </c>
      <c r="B53" t="inlineStr">
        <is>
          <t>평일</t>
        </is>
      </c>
      <c r="C53" t="n">
        <v>0.7430555555555556</v>
      </c>
      <c r="D53">
        <f>IF(AND(A53&amp;""='4_버스'!$B$7&amp;"",B53='4_버스'!$E$7),C53,"")</f>
        <v/>
      </c>
    </row>
    <row r="54">
      <c r="A54" t="inlineStr">
        <is>
          <t>110</t>
        </is>
      </c>
      <c r="B54" t="inlineStr">
        <is>
          <t>평일</t>
        </is>
      </c>
      <c r="C54" t="n">
        <v>0.75</v>
      </c>
      <c r="D54">
        <f>IF(AND(A54&amp;""='4_버스'!$B$7&amp;"",B54='4_버스'!$E$7),C54,"")</f>
        <v/>
      </c>
    </row>
    <row r="55">
      <c r="A55" t="inlineStr">
        <is>
          <t>110</t>
        </is>
      </c>
      <c r="B55" t="inlineStr">
        <is>
          <t>평일</t>
        </is>
      </c>
      <c r="C55" t="n">
        <v>0.7569444444444444</v>
      </c>
      <c r="D55">
        <f>IF(AND(A55&amp;""='4_버스'!$B$7&amp;"",B55='4_버스'!$E$7),C55,"")</f>
        <v/>
      </c>
    </row>
    <row r="56">
      <c r="A56" t="inlineStr">
        <is>
          <t>110</t>
        </is>
      </c>
      <c r="B56" t="inlineStr">
        <is>
          <t>평일</t>
        </is>
      </c>
      <c r="C56" t="n">
        <v>0.7673611111111112</v>
      </c>
      <c r="D56">
        <f>IF(AND(A56&amp;""='4_버스'!$B$7&amp;"",B56='4_버스'!$E$7),C56,"")</f>
        <v/>
      </c>
    </row>
    <row r="57">
      <c r="A57" t="inlineStr">
        <is>
          <t>110</t>
        </is>
      </c>
      <c r="B57" t="inlineStr">
        <is>
          <t>평일</t>
        </is>
      </c>
      <c r="C57" t="n">
        <v>0.7777777777777778</v>
      </c>
      <c r="D57">
        <f>IF(AND(A57&amp;""='4_버스'!$B$7&amp;"",B57='4_버스'!$E$7),C57,"")</f>
        <v/>
      </c>
    </row>
    <row r="58">
      <c r="A58" t="inlineStr">
        <is>
          <t>110</t>
        </is>
      </c>
      <c r="B58" t="inlineStr">
        <is>
          <t>평일</t>
        </is>
      </c>
      <c r="C58" t="n">
        <v>0.7881944444444444</v>
      </c>
      <c r="D58">
        <f>IF(AND(A58&amp;""='4_버스'!$B$7&amp;"",B58='4_버스'!$E$7),C58,"")</f>
        <v/>
      </c>
    </row>
    <row r="59">
      <c r="A59" t="inlineStr">
        <is>
          <t>110</t>
        </is>
      </c>
      <c r="B59" t="inlineStr">
        <is>
          <t>평일</t>
        </is>
      </c>
      <c r="C59" t="n">
        <v>0.798611111111111</v>
      </c>
      <c r="D59">
        <f>IF(AND(A59&amp;""='4_버스'!$B$7&amp;"",B59='4_버스'!$E$7),C59,"")</f>
        <v/>
      </c>
    </row>
    <row r="60">
      <c r="A60" t="inlineStr">
        <is>
          <t>110</t>
        </is>
      </c>
      <c r="B60" t="inlineStr">
        <is>
          <t>평일</t>
        </is>
      </c>
      <c r="C60" t="n">
        <v>0.8090277777777778</v>
      </c>
      <c r="D60">
        <f>IF(AND(A60&amp;""='4_버스'!$B$7&amp;"",B60='4_버스'!$E$7),C60,"")</f>
        <v/>
      </c>
    </row>
    <row r="61">
      <c r="A61" t="inlineStr">
        <is>
          <t>110</t>
        </is>
      </c>
      <c r="B61" t="inlineStr">
        <is>
          <t>평일</t>
        </is>
      </c>
      <c r="C61" t="n">
        <v>0.8194444444444444</v>
      </c>
      <c r="D61">
        <f>IF(AND(A61&amp;""='4_버스'!$B$7&amp;"",B61='4_버스'!$E$7),C61,"")</f>
        <v/>
      </c>
    </row>
    <row r="62">
      <c r="A62" t="inlineStr">
        <is>
          <t>110</t>
        </is>
      </c>
      <c r="B62" t="inlineStr">
        <is>
          <t>평일</t>
        </is>
      </c>
      <c r="C62" t="n">
        <v>0.829861111111111</v>
      </c>
      <c r="D62">
        <f>IF(AND(A62&amp;""='4_버스'!$B$7&amp;"",B62='4_버스'!$E$7),C62,"")</f>
        <v/>
      </c>
    </row>
    <row r="63">
      <c r="A63" t="inlineStr">
        <is>
          <t>110</t>
        </is>
      </c>
      <c r="B63" t="inlineStr">
        <is>
          <t>평일</t>
        </is>
      </c>
      <c r="C63" t="n">
        <v>0.8402777777777778</v>
      </c>
      <c r="D63">
        <f>IF(AND(A63&amp;""='4_버스'!$B$7&amp;"",B63='4_버스'!$E$7),C63,"")</f>
        <v/>
      </c>
    </row>
    <row r="64">
      <c r="A64" t="inlineStr">
        <is>
          <t>110</t>
        </is>
      </c>
      <c r="B64" t="inlineStr">
        <is>
          <t>평일</t>
        </is>
      </c>
      <c r="C64" t="n">
        <v>0.8472222222222222</v>
      </c>
      <c r="D64">
        <f>IF(AND(A64&amp;""='4_버스'!$B$7&amp;"",B64='4_버스'!$E$7),C64,"")</f>
        <v/>
      </c>
    </row>
    <row r="65">
      <c r="A65" t="inlineStr">
        <is>
          <t>110</t>
        </is>
      </c>
      <c r="B65" t="inlineStr">
        <is>
          <t>평일</t>
        </is>
      </c>
      <c r="C65" t="n">
        <v>0.857638888888889</v>
      </c>
      <c r="D65">
        <f>IF(AND(A65&amp;""='4_버스'!$B$7&amp;"",B65='4_버스'!$E$7),C65,"")</f>
        <v/>
      </c>
    </row>
    <row r="66">
      <c r="A66" t="inlineStr">
        <is>
          <t>110</t>
        </is>
      </c>
      <c r="B66" t="inlineStr">
        <is>
          <t>평일</t>
        </is>
      </c>
      <c r="C66" t="n">
        <v>0.8645833333333334</v>
      </c>
      <c r="D66">
        <f>IF(AND(A66&amp;""='4_버스'!$B$7&amp;"",B66='4_버스'!$E$7),C66,"")</f>
        <v/>
      </c>
    </row>
    <row r="67">
      <c r="A67" t="inlineStr">
        <is>
          <t>110</t>
        </is>
      </c>
      <c r="B67" t="inlineStr">
        <is>
          <t>평일</t>
        </is>
      </c>
      <c r="C67" t="n">
        <v>0.8715277777777778</v>
      </c>
      <c r="D67">
        <f>IF(AND(A67&amp;""='4_버스'!$B$7&amp;"",B67='4_버스'!$E$7),C67,"")</f>
        <v/>
      </c>
    </row>
    <row r="68">
      <c r="A68" t="inlineStr">
        <is>
          <t>110</t>
        </is>
      </c>
      <c r="B68" t="inlineStr">
        <is>
          <t>평일</t>
        </is>
      </c>
      <c r="C68" t="n">
        <v>0.8819444444444444</v>
      </c>
      <c r="D68">
        <f>IF(AND(A68&amp;""='4_버스'!$B$7&amp;"",B68='4_버스'!$E$7),C68,"")</f>
        <v/>
      </c>
    </row>
    <row r="69">
      <c r="A69" t="inlineStr">
        <is>
          <t>110</t>
        </is>
      </c>
      <c r="B69" t="inlineStr">
        <is>
          <t>평일</t>
        </is>
      </c>
      <c r="C69" t="n">
        <v>0.8923611111111112</v>
      </c>
      <c r="D69">
        <f>IF(AND(A69&amp;""='4_버스'!$B$7&amp;"",B69='4_버스'!$E$7),C69,"")</f>
        <v/>
      </c>
    </row>
    <row r="70">
      <c r="A70" t="inlineStr">
        <is>
          <t>110</t>
        </is>
      </c>
      <c r="B70" t="inlineStr">
        <is>
          <t>평일</t>
        </is>
      </c>
      <c r="C70" t="n">
        <v>0.9027777777777778</v>
      </c>
      <c r="D70">
        <f>IF(AND(A70&amp;""='4_버스'!$B$7&amp;"",B70='4_버스'!$E$7),C70,"")</f>
        <v/>
      </c>
    </row>
    <row r="71">
      <c r="A71" t="inlineStr">
        <is>
          <t>110</t>
        </is>
      </c>
      <c r="B71" t="inlineStr">
        <is>
          <t>평일</t>
        </is>
      </c>
      <c r="C71" t="n">
        <v>0.9131944444444444</v>
      </c>
      <c r="D71">
        <f>IF(AND(A71&amp;""='4_버스'!$B$7&amp;"",B71='4_버스'!$E$7),C71,"")</f>
        <v/>
      </c>
    </row>
    <row r="72">
      <c r="A72" t="inlineStr">
        <is>
          <t>110</t>
        </is>
      </c>
      <c r="B72" t="inlineStr">
        <is>
          <t>평일</t>
        </is>
      </c>
      <c r="C72" t="n">
        <v>0.923611111111111</v>
      </c>
      <c r="D72">
        <f>IF(AND(A72&amp;""='4_버스'!$B$7&amp;"",B72='4_버스'!$E$7),C72,"")</f>
        <v/>
      </c>
    </row>
    <row r="73">
      <c r="A73" t="inlineStr">
        <is>
          <t>110</t>
        </is>
      </c>
      <c r="B73" t="inlineStr">
        <is>
          <t>평일</t>
        </is>
      </c>
      <c r="C73" t="n">
        <v>0.2743055555555556</v>
      </c>
      <c r="D73">
        <f>IF(AND(A73&amp;""='4_버스'!$B$7&amp;"",B73='4_버스'!$E$7),C73,"")</f>
        <v/>
      </c>
    </row>
    <row r="74">
      <c r="A74" t="inlineStr">
        <is>
          <t>110</t>
        </is>
      </c>
      <c r="B74" t="inlineStr">
        <is>
          <t>평일</t>
        </is>
      </c>
      <c r="C74" t="n">
        <v>0.2847222222222222</v>
      </c>
      <c r="D74">
        <f>IF(AND(A74&amp;""='4_버스'!$B$7&amp;"",B74='4_버스'!$E$7),C74,"")</f>
        <v/>
      </c>
    </row>
    <row r="75">
      <c r="A75" t="inlineStr">
        <is>
          <t>110</t>
        </is>
      </c>
      <c r="B75" t="inlineStr">
        <is>
          <t>평일</t>
        </is>
      </c>
      <c r="C75" t="n">
        <v>0.2951388888888889</v>
      </c>
      <c r="D75">
        <f>IF(AND(A75&amp;""='4_버스'!$B$7&amp;"",B75='4_버스'!$E$7),C75,"")</f>
        <v/>
      </c>
    </row>
    <row r="76">
      <c r="A76" t="inlineStr">
        <is>
          <t>110</t>
        </is>
      </c>
      <c r="B76" t="inlineStr">
        <is>
          <t>평일</t>
        </is>
      </c>
      <c r="C76" t="n">
        <v>0.3055555555555556</v>
      </c>
      <c r="D76">
        <f>IF(AND(A76&amp;""='4_버스'!$B$7&amp;"",B76='4_버스'!$E$7),C76,"")</f>
        <v/>
      </c>
    </row>
    <row r="77">
      <c r="A77" t="inlineStr">
        <is>
          <t>110</t>
        </is>
      </c>
      <c r="B77" t="inlineStr">
        <is>
          <t>평일</t>
        </is>
      </c>
      <c r="C77" t="n">
        <v>0.3159722222222223</v>
      </c>
      <c r="D77">
        <f>IF(AND(A77&amp;""='4_버스'!$B$7&amp;"",B77='4_버스'!$E$7),C77,"")</f>
        <v/>
      </c>
    </row>
    <row r="78">
      <c r="A78" t="inlineStr">
        <is>
          <t>110</t>
        </is>
      </c>
      <c r="B78" t="inlineStr">
        <is>
          <t>평일</t>
        </is>
      </c>
      <c r="C78" t="n">
        <v>0.3263888888888889</v>
      </c>
      <c r="D78">
        <f>IF(AND(A78&amp;""='4_버스'!$B$7&amp;"",B78='4_버스'!$E$7),C78,"")</f>
        <v/>
      </c>
    </row>
    <row r="79">
      <c r="A79" t="inlineStr">
        <is>
          <t>110</t>
        </is>
      </c>
      <c r="B79" t="inlineStr">
        <is>
          <t>평일</t>
        </is>
      </c>
      <c r="C79" t="n">
        <v>0.3319444444444445</v>
      </c>
      <c r="D79">
        <f>IF(AND(A79&amp;""='4_버스'!$B$7&amp;"",B79='4_버스'!$E$7),C79,"")</f>
        <v/>
      </c>
    </row>
    <row r="80">
      <c r="A80" t="inlineStr">
        <is>
          <t>110</t>
        </is>
      </c>
      <c r="B80" t="inlineStr">
        <is>
          <t>평일</t>
        </is>
      </c>
      <c r="C80" t="n">
        <v>0.34375</v>
      </c>
      <c r="D80">
        <f>IF(AND(A80&amp;""='4_버스'!$B$7&amp;"",B80='4_버스'!$E$7),C80,"")</f>
        <v/>
      </c>
    </row>
    <row r="81">
      <c r="A81" t="inlineStr">
        <is>
          <t>110</t>
        </is>
      </c>
      <c r="B81" t="inlineStr">
        <is>
          <t>평일</t>
        </is>
      </c>
      <c r="C81" t="n">
        <v>0.3493055555555555</v>
      </c>
      <c r="D81">
        <f>IF(AND(A81&amp;""='4_버스'!$B$7&amp;"",B81='4_버스'!$E$7),C81,"")</f>
        <v/>
      </c>
    </row>
    <row r="82">
      <c r="A82" t="inlineStr">
        <is>
          <t>110</t>
        </is>
      </c>
      <c r="B82" t="inlineStr">
        <is>
          <t>평일</t>
        </is>
      </c>
      <c r="C82" t="n">
        <v>0.35625</v>
      </c>
      <c r="D82">
        <f>IF(AND(A82&amp;""='4_버스'!$B$7&amp;"",B82='4_버스'!$E$7),C82,"")</f>
        <v/>
      </c>
    </row>
    <row r="83">
      <c r="A83" t="inlineStr">
        <is>
          <t>110</t>
        </is>
      </c>
      <c r="B83" t="inlineStr">
        <is>
          <t>평일</t>
        </is>
      </c>
      <c r="C83" t="n">
        <v>0.3631944444444444</v>
      </c>
      <c r="D83">
        <f>IF(AND(A83&amp;""='4_버스'!$B$7&amp;"",B83='4_버스'!$E$7),C83,"")</f>
        <v/>
      </c>
    </row>
    <row r="84">
      <c r="A84" t="inlineStr">
        <is>
          <t>110</t>
        </is>
      </c>
      <c r="B84" t="inlineStr">
        <is>
          <t>평일</t>
        </is>
      </c>
      <c r="C84" t="n">
        <v>0.3701388888888889</v>
      </c>
      <c r="D84">
        <f>IF(AND(A84&amp;""='4_버스'!$B$7&amp;"",B84='4_버스'!$E$7),C84,"")</f>
        <v/>
      </c>
    </row>
    <row r="85">
      <c r="A85" t="inlineStr">
        <is>
          <t>110</t>
        </is>
      </c>
      <c r="B85" t="inlineStr">
        <is>
          <t>평일</t>
        </is>
      </c>
      <c r="C85" t="n">
        <v>0.3819444444444444</v>
      </c>
      <c r="D85">
        <f>IF(AND(A85&amp;""='4_버스'!$B$7&amp;"",B85='4_버스'!$E$7),C85,"")</f>
        <v/>
      </c>
    </row>
    <row r="86">
      <c r="A86" t="inlineStr">
        <is>
          <t>110</t>
        </is>
      </c>
      <c r="B86" t="inlineStr">
        <is>
          <t>평일</t>
        </is>
      </c>
      <c r="C86" t="n">
        <v>0.3923611111111111</v>
      </c>
      <c r="D86">
        <f>IF(AND(A86&amp;""='4_버스'!$B$7&amp;"",B86='4_버스'!$E$7),C86,"")</f>
        <v/>
      </c>
    </row>
    <row r="87">
      <c r="A87" t="inlineStr">
        <is>
          <t>110</t>
        </is>
      </c>
      <c r="B87" t="inlineStr">
        <is>
          <t>평일</t>
        </is>
      </c>
      <c r="C87" t="n">
        <v>0.3993055555555556</v>
      </c>
      <c r="D87">
        <f>IF(AND(A87&amp;""='4_버스'!$B$7&amp;"",B87='4_버스'!$E$7),C87,"")</f>
        <v/>
      </c>
    </row>
    <row r="88">
      <c r="A88" t="inlineStr">
        <is>
          <t>110</t>
        </is>
      </c>
      <c r="B88" t="inlineStr">
        <is>
          <t>평일</t>
        </is>
      </c>
      <c r="C88" t="n">
        <v>0.4097222222222222</v>
      </c>
      <c r="D88">
        <f>IF(AND(A88&amp;""='4_버스'!$B$7&amp;"",B88='4_버스'!$E$7),C88,"")</f>
        <v/>
      </c>
    </row>
    <row r="89">
      <c r="A89" t="inlineStr">
        <is>
          <t>110</t>
        </is>
      </c>
      <c r="B89" t="inlineStr">
        <is>
          <t>평일</t>
        </is>
      </c>
      <c r="C89" t="n">
        <v>0.4152777777777778</v>
      </c>
      <c r="D89">
        <f>IF(AND(A89&amp;""='4_버스'!$B$7&amp;"",B89='4_버스'!$E$7),C89,"")</f>
        <v/>
      </c>
    </row>
    <row r="90">
      <c r="A90" t="inlineStr">
        <is>
          <t>110</t>
        </is>
      </c>
      <c r="B90" t="inlineStr">
        <is>
          <t>평일</t>
        </is>
      </c>
      <c r="C90" t="n">
        <v>0.4236111111111111</v>
      </c>
      <c r="D90">
        <f>IF(AND(A90&amp;""='4_버스'!$B$7&amp;"",B90='4_버스'!$E$7),C90,"")</f>
        <v/>
      </c>
    </row>
    <row r="91">
      <c r="A91" t="inlineStr">
        <is>
          <t>110</t>
        </is>
      </c>
      <c r="B91" t="inlineStr">
        <is>
          <t>평일</t>
        </is>
      </c>
      <c r="C91" t="n">
        <v>0.4305555555555556</v>
      </c>
      <c r="D91">
        <f>IF(AND(A91&amp;""='4_버스'!$B$7&amp;"",B91='4_버스'!$E$7),C91,"")</f>
        <v/>
      </c>
    </row>
    <row r="92">
      <c r="A92" t="inlineStr">
        <is>
          <t>110</t>
        </is>
      </c>
      <c r="B92" t="inlineStr">
        <is>
          <t>평일</t>
        </is>
      </c>
      <c r="C92" t="n">
        <v>0.4409722222222223</v>
      </c>
      <c r="D92">
        <f>IF(AND(A92&amp;""='4_버스'!$B$7&amp;"",B92='4_버스'!$E$7),C92,"")</f>
        <v/>
      </c>
    </row>
    <row r="93">
      <c r="A93" t="inlineStr">
        <is>
          <t>110</t>
        </is>
      </c>
      <c r="B93" t="inlineStr">
        <is>
          <t>평일</t>
        </is>
      </c>
      <c r="C93" t="n">
        <v>0.4513888888888889</v>
      </c>
      <c r="D93">
        <f>IF(AND(A93&amp;""='4_버스'!$B$7&amp;"",B93='4_버스'!$E$7),C93,"")</f>
        <v/>
      </c>
    </row>
    <row r="94">
      <c r="A94" t="inlineStr">
        <is>
          <t>110</t>
        </is>
      </c>
      <c r="B94" t="inlineStr">
        <is>
          <t>평일</t>
        </is>
      </c>
      <c r="C94" t="n">
        <v>0.4569444444444445</v>
      </c>
      <c r="D94">
        <f>IF(AND(A94&amp;""='4_버스'!$B$7&amp;"",B94='4_버스'!$E$7),C94,"")</f>
        <v/>
      </c>
    </row>
    <row r="95">
      <c r="A95" t="inlineStr">
        <is>
          <t>110</t>
        </is>
      </c>
      <c r="B95" t="inlineStr">
        <is>
          <t>평일</t>
        </is>
      </c>
      <c r="C95" t="n">
        <v>0.4673611111111111</v>
      </c>
      <c r="D95">
        <f>IF(AND(A95&amp;""='4_버스'!$B$7&amp;"",B95='4_버스'!$E$7),C95,"")</f>
        <v/>
      </c>
    </row>
    <row r="96">
      <c r="A96" t="inlineStr">
        <is>
          <t>110</t>
        </is>
      </c>
      <c r="B96" t="inlineStr">
        <is>
          <t>평일</t>
        </is>
      </c>
      <c r="C96" t="n">
        <v>0.4756944444444444</v>
      </c>
      <c r="D96">
        <f>IF(AND(A96&amp;""='4_버스'!$B$7&amp;"",B96='4_버스'!$E$7),C96,"")</f>
        <v/>
      </c>
    </row>
    <row r="97">
      <c r="A97" t="inlineStr">
        <is>
          <t>110</t>
        </is>
      </c>
      <c r="B97" t="inlineStr">
        <is>
          <t>평일</t>
        </is>
      </c>
      <c r="C97" t="n">
        <v>0.4861111111111111</v>
      </c>
      <c r="D97">
        <f>IF(AND(A97&amp;""='4_버스'!$B$7&amp;"",B97='4_버스'!$E$7),C97,"")</f>
        <v/>
      </c>
    </row>
    <row r="98">
      <c r="A98" t="inlineStr">
        <is>
          <t>110</t>
        </is>
      </c>
      <c r="B98" t="inlineStr">
        <is>
          <t>평일</t>
        </is>
      </c>
      <c r="C98" t="n">
        <v>0.4965277777777778</v>
      </c>
      <c r="D98">
        <f>IF(AND(A98&amp;""='4_버스'!$B$7&amp;"",B98='4_버스'!$E$7),C98,"")</f>
        <v/>
      </c>
    </row>
    <row r="99">
      <c r="A99" t="inlineStr">
        <is>
          <t>110</t>
        </is>
      </c>
      <c r="B99" t="inlineStr">
        <is>
          <t>평일</t>
        </is>
      </c>
      <c r="C99" t="n">
        <v>0.5020833333333333</v>
      </c>
      <c r="D99">
        <f>IF(AND(A99&amp;""='4_버스'!$B$7&amp;"",B99='4_버스'!$E$7),C99,"")</f>
        <v/>
      </c>
    </row>
    <row r="100">
      <c r="A100" t="inlineStr">
        <is>
          <t>110</t>
        </is>
      </c>
      <c r="B100" t="inlineStr">
        <is>
          <t>평일</t>
        </is>
      </c>
      <c r="C100" t="n">
        <v>0.5104166666666666</v>
      </c>
      <c r="D100">
        <f>IF(AND(A100&amp;""='4_버스'!$B$7&amp;"",B100='4_버스'!$E$7),C100,"")</f>
        <v/>
      </c>
    </row>
    <row r="101">
      <c r="A101" t="inlineStr">
        <is>
          <t>110</t>
        </is>
      </c>
      <c r="B101" t="inlineStr">
        <is>
          <t>평일</t>
        </is>
      </c>
      <c r="C101" t="n">
        <v>0.5173611111111112</v>
      </c>
      <c r="D101">
        <f>IF(AND(A101&amp;""='4_버스'!$B$7&amp;"",B101='4_버스'!$E$7),C101,"")</f>
        <v/>
      </c>
    </row>
    <row r="102">
      <c r="A102" t="inlineStr">
        <is>
          <t>110</t>
        </is>
      </c>
      <c r="B102" t="inlineStr">
        <is>
          <t>평일</t>
        </is>
      </c>
      <c r="C102" t="n">
        <v>0.5277777777777778</v>
      </c>
      <c r="D102">
        <f>IF(AND(A102&amp;""='4_버스'!$B$7&amp;"",B102='4_버스'!$E$7),C102,"")</f>
        <v/>
      </c>
    </row>
    <row r="103">
      <c r="A103" t="inlineStr">
        <is>
          <t>110</t>
        </is>
      </c>
      <c r="B103" t="inlineStr">
        <is>
          <t>평일</t>
        </is>
      </c>
      <c r="C103" t="n">
        <v>0.5381944444444444</v>
      </c>
      <c r="D103">
        <f>IF(AND(A103&amp;""='4_버스'!$B$7&amp;"",B103='4_버스'!$E$7),C103,"")</f>
        <v/>
      </c>
    </row>
    <row r="104">
      <c r="A104" t="inlineStr">
        <is>
          <t>110</t>
        </is>
      </c>
      <c r="B104" t="inlineStr">
        <is>
          <t>평일</t>
        </is>
      </c>
      <c r="C104" t="n">
        <v>0.548611111111111</v>
      </c>
      <c r="D104">
        <f>IF(AND(A104&amp;""='4_버스'!$B$7&amp;"",B104='4_버스'!$E$7),C104,"")</f>
        <v/>
      </c>
    </row>
    <row r="105">
      <c r="A105" t="inlineStr">
        <is>
          <t>110</t>
        </is>
      </c>
      <c r="B105" t="inlineStr">
        <is>
          <t>평일</t>
        </is>
      </c>
      <c r="C105" t="n">
        <v>0.5555555555555555</v>
      </c>
      <c r="D105">
        <f>IF(AND(A105&amp;""='4_버스'!$B$7&amp;"",B105='4_버스'!$E$7),C105,"")</f>
        <v/>
      </c>
    </row>
    <row r="106">
      <c r="A106" t="inlineStr">
        <is>
          <t>110</t>
        </is>
      </c>
      <c r="B106" t="inlineStr">
        <is>
          <t>평일</t>
        </is>
      </c>
      <c r="C106" t="n">
        <v>0.5659722222222222</v>
      </c>
      <c r="D106">
        <f>IF(AND(A106&amp;""='4_버스'!$B$7&amp;"",B106='4_버스'!$E$7),C106,"")</f>
        <v/>
      </c>
    </row>
    <row r="107">
      <c r="A107" t="inlineStr">
        <is>
          <t>110</t>
        </is>
      </c>
      <c r="B107" t="inlineStr">
        <is>
          <t>평일</t>
        </is>
      </c>
      <c r="C107" t="n">
        <v>0.5729166666666666</v>
      </c>
      <c r="D107">
        <f>IF(AND(A107&amp;""='4_버스'!$B$7&amp;"",B107='4_버스'!$E$7),C107,"")</f>
        <v/>
      </c>
    </row>
    <row r="108">
      <c r="A108" t="inlineStr">
        <is>
          <t>110</t>
        </is>
      </c>
      <c r="B108" t="inlineStr">
        <is>
          <t>평일</t>
        </is>
      </c>
      <c r="C108" t="n">
        <v>0.5833333333333334</v>
      </c>
      <c r="D108">
        <f>IF(AND(A108&amp;""='4_버스'!$B$7&amp;"",B108='4_버스'!$E$7),C108,"")</f>
        <v/>
      </c>
    </row>
    <row r="109">
      <c r="A109" t="inlineStr">
        <is>
          <t>110</t>
        </is>
      </c>
      <c r="B109" t="inlineStr">
        <is>
          <t>평일</t>
        </is>
      </c>
      <c r="C109" t="n">
        <v>0.59375</v>
      </c>
      <c r="D109">
        <f>IF(AND(A109&amp;""='4_버스'!$B$7&amp;"",B109='4_버스'!$E$7),C109,"")</f>
        <v/>
      </c>
    </row>
    <row r="110">
      <c r="A110" t="inlineStr">
        <is>
          <t>110</t>
        </is>
      </c>
      <c r="B110" t="inlineStr">
        <is>
          <t>평일</t>
        </is>
      </c>
      <c r="C110" t="n">
        <v>0.6041666666666667</v>
      </c>
      <c r="D110">
        <f>IF(AND(A110&amp;""='4_버스'!$B$7&amp;"",B110='4_버스'!$E$7),C110,"")</f>
        <v/>
      </c>
    </row>
    <row r="111">
      <c r="A111" t="inlineStr">
        <is>
          <t>110</t>
        </is>
      </c>
      <c r="B111" t="inlineStr">
        <is>
          <t>평일</t>
        </is>
      </c>
      <c r="C111" t="n">
        <v>0.6131944444444445</v>
      </c>
      <c r="D111">
        <f>IF(AND(A111&amp;""='4_버스'!$B$7&amp;"",B111='4_버스'!$E$7),C111,"")</f>
        <v/>
      </c>
    </row>
    <row r="112">
      <c r="A112" t="inlineStr">
        <is>
          <t>110</t>
        </is>
      </c>
      <c r="B112" t="inlineStr">
        <is>
          <t>평일</t>
        </is>
      </c>
      <c r="C112" t="n">
        <v>0.6236111111111111</v>
      </c>
      <c r="D112">
        <f>IF(AND(A112&amp;""='4_버스'!$B$7&amp;"",B112='4_버스'!$E$7),C112,"")</f>
        <v/>
      </c>
    </row>
    <row r="113">
      <c r="A113" t="inlineStr">
        <is>
          <t>110</t>
        </is>
      </c>
      <c r="B113" t="inlineStr">
        <is>
          <t>평일</t>
        </is>
      </c>
      <c r="C113" t="n">
        <v>0.6305555555555555</v>
      </c>
      <c r="D113">
        <f>IF(AND(A113&amp;""='4_버스'!$B$7&amp;"",B113='4_버스'!$E$7),C113,"")</f>
        <v/>
      </c>
    </row>
    <row r="114">
      <c r="A114" t="inlineStr">
        <is>
          <t>110</t>
        </is>
      </c>
      <c r="B114" t="inlineStr">
        <is>
          <t>평일</t>
        </is>
      </c>
      <c r="C114" t="n">
        <v>0.6388888888888888</v>
      </c>
      <c r="D114">
        <f>IF(AND(A114&amp;""='4_버스'!$B$7&amp;"",B114='4_버스'!$E$7),C114,"")</f>
        <v/>
      </c>
    </row>
    <row r="115">
      <c r="A115" t="inlineStr">
        <is>
          <t>110</t>
        </is>
      </c>
      <c r="B115" t="inlineStr">
        <is>
          <t>평일</t>
        </is>
      </c>
      <c r="C115" t="n">
        <v>0.6493055555555556</v>
      </c>
      <c r="D115">
        <f>IF(AND(A115&amp;""='4_버스'!$B$7&amp;"",B115='4_버스'!$E$7),C115,"")</f>
        <v/>
      </c>
    </row>
    <row r="116">
      <c r="A116" t="inlineStr">
        <is>
          <t>110</t>
        </is>
      </c>
      <c r="B116" t="inlineStr">
        <is>
          <t>평일</t>
        </is>
      </c>
      <c r="C116" t="n">
        <v>0.6597222222222222</v>
      </c>
      <c r="D116">
        <f>IF(AND(A116&amp;""='4_버스'!$B$7&amp;"",B116='4_버스'!$E$7),C116,"")</f>
        <v/>
      </c>
    </row>
    <row r="117">
      <c r="A117" t="inlineStr">
        <is>
          <t>110</t>
        </is>
      </c>
      <c r="B117" t="inlineStr">
        <is>
          <t>평일</t>
        </is>
      </c>
      <c r="C117" t="n">
        <v>0.6701388888888888</v>
      </c>
      <c r="D117">
        <f>IF(AND(A117&amp;""='4_버스'!$B$7&amp;"",B117='4_버스'!$E$7),C117,"")</f>
        <v/>
      </c>
    </row>
    <row r="118">
      <c r="A118" t="inlineStr">
        <is>
          <t>110</t>
        </is>
      </c>
      <c r="B118" t="inlineStr">
        <is>
          <t>평일</t>
        </is>
      </c>
      <c r="C118" t="n">
        <v>0.6805555555555555</v>
      </c>
      <c r="D118">
        <f>IF(AND(A118&amp;""='4_버스'!$B$7&amp;"",B118='4_버스'!$E$7),C118,"")</f>
        <v/>
      </c>
    </row>
    <row r="119">
      <c r="A119" t="inlineStr">
        <is>
          <t>110</t>
        </is>
      </c>
      <c r="B119" t="inlineStr">
        <is>
          <t>평일</t>
        </is>
      </c>
      <c r="C119" t="n">
        <v>0.6909722222222222</v>
      </c>
      <c r="D119">
        <f>IF(AND(A119&amp;""='4_버스'!$B$7&amp;"",B119='4_버스'!$E$7),C119,"")</f>
        <v/>
      </c>
    </row>
    <row r="120">
      <c r="A120" t="inlineStr">
        <is>
          <t>110</t>
        </is>
      </c>
      <c r="B120" t="inlineStr">
        <is>
          <t>평일</t>
        </is>
      </c>
      <c r="C120" t="n">
        <v>0.7013888888888888</v>
      </c>
      <c r="D120">
        <f>IF(AND(A120&amp;""='4_버스'!$B$7&amp;"",B120='4_버스'!$E$7),C120,"")</f>
        <v/>
      </c>
    </row>
    <row r="121">
      <c r="A121" t="inlineStr">
        <is>
          <t>110</t>
        </is>
      </c>
      <c r="B121" t="inlineStr">
        <is>
          <t>평일</t>
        </is>
      </c>
      <c r="C121" t="n">
        <v>0.7118055555555556</v>
      </c>
      <c r="D121">
        <f>IF(AND(A121&amp;""='4_버스'!$B$7&amp;"",B121='4_버스'!$E$7),C121,"")</f>
        <v/>
      </c>
    </row>
    <row r="122">
      <c r="A122" t="inlineStr">
        <is>
          <t>110</t>
        </is>
      </c>
      <c r="B122" t="inlineStr">
        <is>
          <t>평일</t>
        </is>
      </c>
      <c r="C122" t="n">
        <v>0.7222222222222222</v>
      </c>
      <c r="D122">
        <f>IF(AND(A122&amp;""='4_버스'!$B$7&amp;"",B122='4_버스'!$E$7),C122,"")</f>
        <v/>
      </c>
    </row>
    <row r="123">
      <c r="A123" t="inlineStr">
        <is>
          <t>110</t>
        </is>
      </c>
      <c r="B123" t="inlineStr">
        <is>
          <t>평일</t>
        </is>
      </c>
      <c r="C123" t="n">
        <v>0.732638888888889</v>
      </c>
      <c r="D123">
        <f>IF(AND(A123&amp;""='4_버스'!$B$7&amp;"",B123='4_버스'!$E$7),C123,"")</f>
        <v/>
      </c>
    </row>
    <row r="124">
      <c r="A124" t="inlineStr">
        <is>
          <t>110</t>
        </is>
      </c>
      <c r="B124" t="inlineStr">
        <is>
          <t>평일</t>
        </is>
      </c>
      <c r="C124" t="n">
        <v>0.7430555555555556</v>
      </c>
      <c r="D124">
        <f>IF(AND(A124&amp;""='4_버스'!$B$7&amp;"",B124='4_버스'!$E$7),C124,"")</f>
        <v/>
      </c>
    </row>
    <row r="125">
      <c r="A125" t="inlineStr">
        <is>
          <t>110</t>
        </is>
      </c>
      <c r="B125" t="inlineStr">
        <is>
          <t>평일</t>
        </is>
      </c>
      <c r="C125" t="n">
        <v>0.7534722222222222</v>
      </c>
      <c r="D125">
        <f>IF(AND(A125&amp;""='4_버스'!$B$7&amp;"",B125='4_버스'!$E$7),C125,"")</f>
        <v/>
      </c>
    </row>
    <row r="126">
      <c r="A126" t="inlineStr">
        <is>
          <t>110</t>
        </is>
      </c>
      <c r="B126" t="inlineStr">
        <is>
          <t>평일</t>
        </is>
      </c>
      <c r="C126" t="n">
        <v>0.7638888888888888</v>
      </c>
      <c r="D126">
        <f>IF(AND(A126&amp;""='4_버스'!$B$7&amp;"",B126='4_버스'!$E$7),C126,"")</f>
        <v/>
      </c>
    </row>
    <row r="127">
      <c r="A127" t="inlineStr">
        <is>
          <t>110</t>
        </is>
      </c>
      <c r="B127" t="inlineStr">
        <is>
          <t>평일</t>
        </is>
      </c>
      <c r="C127" t="n">
        <v>0.7743055555555556</v>
      </c>
      <c r="D127">
        <f>IF(AND(A127&amp;""='4_버스'!$B$7&amp;"",B127='4_버스'!$E$7),C127,"")</f>
        <v/>
      </c>
    </row>
    <row r="128">
      <c r="A128" t="inlineStr">
        <is>
          <t>110</t>
        </is>
      </c>
      <c r="B128" t="inlineStr">
        <is>
          <t>평일</t>
        </is>
      </c>
      <c r="C128" t="n">
        <v>0.78125</v>
      </c>
      <c r="D128">
        <f>IF(AND(A128&amp;""='4_버스'!$B$7&amp;"",B128='4_버스'!$E$7),C128,"")</f>
        <v/>
      </c>
    </row>
    <row r="129">
      <c r="A129" t="inlineStr">
        <is>
          <t>110</t>
        </is>
      </c>
      <c r="B129" t="inlineStr">
        <is>
          <t>평일</t>
        </is>
      </c>
      <c r="C129" t="n">
        <v>0.7868055555555555</v>
      </c>
      <c r="D129">
        <f>IF(AND(A129&amp;""='4_버스'!$B$7&amp;"",B129='4_버스'!$E$7),C129,"")</f>
        <v/>
      </c>
    </row>
    <row r="130">
      <c r="A130" t="inlineStr">
        <is>
          <t>110</t>
        </is>
      </c>
      <c r="B130" t="inlineStr">
        <is>
          <t>평일</t>
        </is>
      </c>
      <c r="C130" t="n">
        <v>0.7951388888888888</v>
      </c>
      <c r="D130">
        <f>IF(AND(A130&amp;""='4_버스'!$B$7&amp;"",B130='4_버스'!$E$7),C130,"")</f>
        <v/>
      </c>
    </row>
    <row r="131">
      <c r="A131" t="inlineStr">
        <is>
          <t>110</t>
        </is>
      </c>
      <c r="B131" t="inlineStr">
        <is>
          <t>평일</t>
        </is>
      </c>
      <c r="C131" t="n">
        <v>0.8055555555555555</v>
      </c>
      <c r="D131">
        <f>IF(AND(A131&amp;""='4_버스'!$B$7&amp;"",B131='4_버스'!$E$7),C131,"")</f>
        <v/>
      </c>
    </row>
    <row r="132">
      <c r="A132" t="inlineStr">
        <is>
          <t>110</t>
        </is>
      </c>
      <c r="B132" t="inlineStr">
        <is>
          <t>평일</t>
        </is>
      </c>
      <c r="C132" t="n">
        <v>0.8159722222222222</v>
      </c>
      <c r="D132">
        <f>IF(AND(A132&amp;""='4_버스'!$B$7&amp;"",B132='4_버스'!$E$7),C132,"")</f>
        <v/>
      </c>
    </row>
    <row r="133">
      <c r="A133" t="inlineStr">
        <is>
          <t>110</t>
        </is>
      </c>
      <c r="B133" t="inlineStr">
        <is>
          <t>평일</t>
        </is>
      </c>
      <c r="C133" t="n">
        <v>0.8263888888888888</v>
      </c>
      <c r="D133">
        <f>IF(AND(A133&amp;""='4_버스'!$B$7&amp;"",B133='4_버스'!$E$7),C133,"")</f>
        <v/>
      </c>
    </row>
    <row r="134">
      <c r="A134" t="inlineStr">
        <is>
          <t>110</t>
        </is>
      </c>
      <c r="B134" t="inlineStr">
        <is>
          <t>평일</t>
        </is>
      </c>
      <c r="C134" t="n">
        <v>0.8333333333333334</v>
      </c>
      <c r="D134">
        <f>IF(AND(A134&amp;""='4_버스'!$B$7&amp;"",B134='4_버스'!$E$7),C134,"")</f>
        <v/>
      </c>
    </row>
    <row r="135">
      <c r="A135" t="inlineStr">
        <is>
          <t>110</t>
        </is>
      </c>
      <c r="B135" t="inlineStr">
        <is>
          <t>평일</t>
        </is>
      </c>
      <c r="C135" t="n">
        <v>0.84375</v>
      </c>
      <c r="D135">
        <f>IF(AND(A135&amp;""='4_버스'!$B$7&amp;"",B135='4_버스'!$E$7),C135,"")</f>
        <v/>
      </c>
    </row>
    <row r="136">
      <c r="A136" t="inlineStr">
        <is>
          <t>110</t>
        </is>
      </c>
      <c r="B136" t="inlineStr">
        <is>
          <t>평일</t>
        </is>
      </c>
      <c r="C136" t="n">
        <v>0.857638888888889</v>
      </c>
      <c r="D136">
        <f>IF(AND(A136&amp;""='4_버스'!$B$7&amp;"",B136='4_버스'!$E$7),C136,"")</f>
        <v/>
      </c>
    </row>
    <row r="137">
      <c r="A137" t="inlineStr">
        <is>
          <t>110</t>
        </is>
      </c>
      <c r="B137" t="inlineStr">
        <is>
          <t>평일</t>
        </is>
      </c>
      <c r="C137" t="n">
        <v>0.8680555555555556</v>
      </c>
      <c r="D137">
        <f>IF(AND(A137&amp;""='4_버스'!$B$7&amp;"",B137='4_버스'!$E$7),C137,"")</f>
        <v/>
      </c>
    </row>
    <row r="138">
      <c r="A138" t="inlineStr">
        <is>
          <t>110</t>
        </is>
      </c>
      <c r="B138" t="inlineStr">
        <is>
          <t>평일</t>
        </is>
      </c>
      <c r="C138" t="n">
        <v>0.8819444444444444</v>
      </c>
      <c r="D138">
        <f>IF(AND(A138&amp;""='4_버스'!$B$7&amp;"",B138='4_버스'!$E$7),C138,"")</f>
        <v/>
      </c>
    </row>
    <row r="139">
      <c r="A139" t="inlineStr">
        <is>
          <t>110</t>
        </is>
      </c>
      <c r="B139" t="inlineStr">
        <is>
          <t>평일</t>
        </is>
      </c>
      <c r="C139" t="n">
        <v>0.8958333333333334</v>
      </c>
      <c r="D139">
        <f>IF(AND(A139&amp;""='4_버스'!$B$7&amp;"",B139='4_버스'!$E$7),C139,"")</f>
        <v/>
      </c>
    </row>
    <row r="140">
      <c r="A140" t="inlineStr">
        <is>
          <t>110</t>
        </is>
      </c>
      <c r="B140" t="inlineStr">
        <is>
          <t>평일</t>
        </is>
      </c>
      <c r="C140" t="n">
        <v>0.90625</v>
      </c>
      <c r="D140">
        <f>IF(AND(A140&amp;""='4_버스'!$B$7&amp;"",B140='4_버스'!$E$7),C140,"")</f>
        <v/>
      </c>
    </row>
    <row r="141">
      <c r="A141" t="inlineStr">
        <is>
          <t>110</t>
        </is>
      </c>
      <c r="B141" t="inlineStr">
        <is>
          <t>평일</t>
        </is>
      </c>
      <c r="C141" t="n">
        <v>0.9166666666666666</v>
      </c>
      <c r="D141">
        <f>IF(AND(A141&amp;""='4_버스'!$B$7&amp;"",B141='4_버스'!$E$7),C141,"")</f>
        <v/>
      </c>
    </row>
    <row r="142">
      <c r="A142" t="inlineStr">
        <is>
          <t>110</t>
        </is>
      </c>
      <c r="B142" t="inlineStr">
        <is>
          <t>평일</t>
        </is>
      </c>
      <c r="C142" t="n">
        <v>0.2534722222222222</v>
      </c>
      <c r="D142">
        <f>IF(AND(A142&amp;""='4_버스'!$B$7&amp;"",B142='4_버스'!$E$7),C142,"")</f>
        <v/>
      </c>
    </row>
    <row r="143">
      <c r="A143" t="inlineStr">
        <is>
          <t>110</t>
        </is>
      </c>
      <c r="B143" t="inlineStr">
        <is>
          <t>평일</t>
        </is>
      </c>
      <c r="C143" t="n">
        <v>0.2638888888888889</v>
      </c>
      <c r="D143">
        <f>IF(AND(A143&amp;""='4_버스'!$B$7&amp;"",B143='4_버스'!$E$7),C143,"")</f>
        <v/>
      </c>
    </row>
    <row r="144">
      <c r="A144" t="inlineStr">
        <is>
          <t>110</t>
        </is>
      </c>
      <c r="B144" t="inlineStr">
        <is>
          <t>평일</t>
        </is>
      </c>
      <c r="C144" t="n">
        <v>0.2534722222222222</v>
      </c>
      <c r="D144">
        <f>IF(AND(A144&amp;""='4_버스'!$B$7&amp;"",B144='4_버스'!$E$7),C144,"")</f>
        <v/>
      </c>
    </row>
    <row r="145">
      <c r="A145" t="inlineStr">
        <is>
          <t>110</t>
        </is>
      </c>
      <c r="B145" t="inlineStr">
        <is>
          <t>평일</t>
        </is>
      </c>
      <c r="C145" t="n">
        <v>0.2673611111111111</v>
      </c>
      <c r="D145">
        <f>IF(AND(A145&amp;""='4_버스'!$B$7&amp;"",B145='4_버스'!$E$7),C145,"")</f>
        <v/>
      </c>
    </row>
    <row r="146">
      <c r="A146" t="inlineStr">
        <is>
          <t>111</t>
        </is>
      </c>
      <c r="B146" t="inlineStr">
        <is>
          <t>공휴일(일요일)</t>
        </is>
      </c>
      <c r="C146" t="n">
        <v>0.2638888888888889</v>
      </c>
      <c r="D146">
        <f>IF(AND(A146&amp;""='4_버스'!$B$7&amp;"",B146='4_버스'!$E$7),C146,"")</f>
        <v/>
      </c>
    </row>
    <row r="147">
      <c r="A147" t="inlineStr">
        <is>
          <t>111</t>
        </is>
      </c>
      <c r="B147" t="inlineStr">
        <is>
          <t>공휴일(일요일)</t>
        </is>
      </c>
      <c r="C147" t="n">
        <v>0.2777777777777778</v>
      </c>
      <c r="D147">
        <f>IF(AND(A147&amp;""='4_버스'!$B$7&amp;"",B147='4_버스'!$E$7),C147,"")</f>
        <v/>
      </c>
    </row>
    <row r="148">
      <c r="A148" t="inlineStr">
        <is>
          <t>111</t>
        </is>
      </c>
      <c r="B148" t="inlineStr">
        <is>
          <t>공휴일(일요일)</t>
        </is>
      </c>
      <c r="C148" t="n">
        <v>0.2916666666666667</v>
      </c>
      <c r="D148">
        <f>IF(AND(A148&amp;""='4_버스'!$B$7&amp;"",B148='4_버스'!$E$7),C148,"")</f>
        <v/>
      </c>
    </row>
    <row r="149">
      <c r="A149" t="inlineStr">
        <is>
          <t>111</t>
        </is>
      </c>
      <c r="B149" t="inlineStr">
        <is>
          <t>공휴일(일요일)</t>
        </is>
      </c>
      <c r="C149" t="n">
        <v>0.3055555555555556</v>
      </c>
      <c r="D149">
        <f>IF(AND(A149&amp;""='4_버스'!$B$7&amp;"",B149='4_버스'!$E$7),C149,"")</f>
        <v/>
      </c>
    </row>
    <row r="150">
      <c r="A150" t="inlineStr">
        <is>
          <t>111</t>
        </is>
      </c>
      <c r="B150" t="inlineStr">
        <is>
          <t>공휴일(일요일)</t>
        </is>
      </c>
      <c r="C150" t="n">
        <v>0.3194444444444445</v>
      </c>
      <c r="D150">
        <f>IF(AND(A150&amp;""='4_버스'!$B$7&amp;"",B150='4_버스'!$E$7),C150,"")</f>
        <v/>
      </c>
    </row>
    <row r="151">
      <c r="A151" t="inlineStr">
        <is>
          <t>111</t>
        </is>
      </c>
      <c r="B151" t="inlineStr">
        <is>
          <t>공휴일(일요일)</t>
        </is>
      </c>
      <c r="C151" t="n">
        <v>0.3333333333333333</v>
      </c>
      <c r="D151">
        <f>IF(AND(A151&amp;""='4_버스'!$B$7&amp;"",B151='4_버스'!$E$7),C151,"")</f>
        <v/>
      </c>
    </row>
    <row r="152">
      <c r="A152" t="inlineStr">
        <is>
          <t>111</t>
        </is>
      </c>
      <c r="B152" t="inlineStr">
        <is>
          <t>공휴일(일요일)</t>
        </is>
      </c>
      <c r="C152" t="n">
        <v>0.3472222222222222</v>
      </c>
      <c r="D152">
        <f>IF(AND(A152&amp;""='4_버스'!$B$7&amp;"",B152='4_버스'!$E$7),C152,"")</f>
        <v/>
      </c>
    </row>
    <row r="153">
      <c r="A153" t="inlineStr">
        <is>
          <t>111</t>
        </is>
      </c>
      <c r="B153" t="inlineStr">
        <is>
          <t>공휴일(일요일)</t>
        </is>
      </c>
      <c r="C153" t="n">
        <v>0.3611111111111111</v>
      </c>
      <c r="D153">
        <f>IF(AND(A153&amp;""='4_버스'!$B$7&amp;"",B153='4_버스'!$E$7),C153,"")</f>
        <v/>
      </c>
    </row>
    <row r="154">
      <c r="A154" t="inlineStr">
        <is>
          <t>111</t>
        </is>
      </c>
      <c r="B154" t="inlineStr">
        <is>
          <t>공휴일(일요일)</t>
        </is>
      </c>
      <c r="C154" t="n">
        <v>0.375</v>
      </c>
      <c r="D154">
        <f>IF(AND(A154&amp;""='4_버스'!$B$7&amp;"",B154='4_버스'!$E$7),C154,"")</f>
        <v/>
      </c>
    </row>
    <row r="155">
      <c r="A155" t="inlineStr">
        <is>
          <t>111</t>
        </is>
      </c>
      <c r="B155" t="inlineStr">
        <is>
          <t>공휴일(일요일)</t>
        </is>
      </c>
      <c r="C155" t="n">
        <v>0.3888888888888889</v>
      </c>
      <c r="D155">
        <f>IF(AND(A155&amp;""='4_버스'!$B$7&amp;"",B155='4_버스'!$E$7),C155,"")</f>
        <v/>
      </c>
    </row>
    <row r="156">
      <c r="A156" t="inlineStr">
        <is>
          <t>111</t>
        </is>
      </c>
      <c r="B156" t="inlineStr">
        <is>
          <t>공휴일(일요일)</t>
        </is>
      </c>
      <c r="C156" t="n">
        <v>0.4027777777777778</v>
      </c>
      <c r="D156">
        <f>IF(AND(A156&amp;""='4_버스'!$B$7&amp;"",B156='4_버스'!$E$7),C156,"")</f>
        <v/>
      </c>
    </row>
    <row r="157">
      <c r="A157" t="inlineStr">
        <is>
          <t>111</t>
        </is>
      </c>
      <c r="B157" t="inlineStr">
        <is>
          <t>공휴일(일요일)</t>
        </is>
      </c>
      <c r="C157" t="n">
        <v>0.4166666666666667</v>
      </c>
      <c r="D157">
        <f>IF(AND(A157&amp;""='4_버스'!$B$7&amp;"",B157='4_버스'!$E$7),C157,"")</f>
        <v/>
      </c>
    </row>
    <row r="158">
      <c r="A158" t="inlineStr">
        <is>
          <t>111</t>
        </is>
      </c>
      <c r="B158" t="inlineStr">
        <is>
          <t>공휴일(일요일)</t>
        </is>
      </c>
      <c r="C158" t="n">
        <v>0.4305555555555556</v>
      </c>
      <c r="D158">
        <f>IF(AND(A158&amp;""='4_버스'!$B$7&amp;"",B158='4_버스'!$E$7),C158,"")</f>
        <v/>
      </c>
    </row>
    <row r="159">
      <c r="A159" t="inlineStr">
        <is>
          <t>111</t>
        </is>
      </c>
      <c r="B159" t="inlineStr">
        <is>
          <t>공휴일(일요일)</t>
        </is>
      </c>
      <c r="C159" t="n">
        <v>0.4444444444444445</v>
      </c>
      <c r="D159">
        <f>IF(AND(A159&amp;""='4_버스'!$B$7&amp;"",B159='4_버스'!$E$7),C159,"")</f>
        <v/>
      </c>
    </row>
    <row r="160">
      <c r="A160" t="inlineStr">
        <is>
          <t>111</t>
        </is>
      </c>
      <c r="B160" t="inlineStr">
        <is>
          <t>공휴일(일요일)</t>
        </is>
      </c>
      <c r="C160" t="n">
        <v>0.4583333333333333</v>
      </c>
      <c r="D160">
        <f>IF(AND(A160&amp;""='4_버스'!$B$7&amp;"",B160='4_버스'!$E$7),C160,"")</f>
        <v/>
      </c>
    </row>
    <row r="161">
      <c r="A161" t="inlineStr">
        <is>
          <t>111</t>
        </is>
      </c>
      <c r="B161" t="inlineStr">
        <is>
          <t>공휴일(일요일)</t>
        </is>
      </c>
      <c r="C161" t="n">
        <v>0.4722222222222222</v>
      </c>
      <c r="D161">
        <f>IF(AND(A161&amp;""='4_버스'!$B$7&amp;"",B161='4_버스'!$E$7),C161,"")</f>
        <v/>
      </c>
    </row>
    <row r="162">
      <c r="A162" t="inlineStr">
        <is>
          <t>111</t>
        </is>
      </c>
      <c r="B162" t="inlineStr">
        <is>
          <t>공휴일(일요일)</t>
        </is>
      </c>
      <c r="C162" t="n">
        <v>0.4861111111111111</v>
      </c>
      <c r="D162">
        <f>IF(AND(A162&amp;""='4_버스'!$B$7&amp;"",B162='4_버스'!$E$7),C162,"")</f>
        <v/>
      </c>
    </row>
    <row r="163">
      <c r="A163" t="inlineStr">
        <is>
          <t>111</t>
        </is>
      </c>
      <c r="B163" t="inlineStr">
        <is>
          <t>공휴일(일요일)</t>
        </is>
      </c>
      <c r="C163" t="n">
        <v>0.5</v>
      </c>
      <c r="D163">
        <f>IF(AND(A163&amp;""='4_버스'!$B$7&amp;"",B163='4_버스'!$E$7),C163,"")</f>
        <v/>
      </c>
    </row>
    <row r="164">
      <c r="A164" t="inlineStr">
        <is>
          <t>111</t>
        </is>
      </c>
      <c r="B164" t="inlineStr">
        <is>
          <t>공휴일(일요일)</t>
        </is>
      </c>
      <c r="C164" t="n">
        <v>0.5138888888888888</v>
      </c>
      <c r="D164">
        <f>IF(AND(A164&amp;""='4_버스'!$B$7&amp;"",B164='4_버스'!$E$7),C164,"")</f>
        <v/>
      </c>
    </row>
    <row r="165">
      <c r="A165" t="inlineStr">
        <is>
          <t>111</t>
        </is>
      </c>
      <c r="B165" t="inlineStr">
        <is>
          <t>공휴일(일요일)</t>
        </is>
      </c>
      <c r="C165" t="n">
        <v>0.5277777777777778</v>
      </c>
      <c r="D165">
        <f>IF(AND(A165&amp;""='4_버스'!$B$7&amp;"",B165='4_버스'!$E$7),C165,"")</f>
        <v/>
      </c>
    </row>
    <row r="166">
      <c r="A166" t="inlineStr">
        <is>
          <t>111</t>
        </is>
      </c>
      <c r="B166" t="inlineStr">
        <is>
          <t>공휴일(일요일)</t>
        </is>
      </c>
      <c r="C166" t="n">
        <v>0.5416666666666666</v>
      </c>
      <c r="D166">
        <f>IF(AND(A166&amp;""='4_버스'!$B$7&amp;"",B166='4_버스'!$E$7),C166,"")</f>
        <v/>
      </c>
    </row>
    <row r="167">
      <c r="A167" t="inlineStr">
        <is>
          <t>111</t>
        </is>
      </c>
      <c r="B167" t="inlineStr">
        <is>
          <t>공휴일(일요일)</t>
        </is>
      </c>
      <c r="C167" t="n">
        <v>0.5555555555555555</v>
      </c>
      <c r="D167">
        <f>IF(AND(A167&amp;""='4_버스'!$B$7&amp;"",B167='4_버스'!$E$7),C167,"")</f>
        <v/>
      </c>
    </row>
    <row r="168">
      <c r="A168" t="inlineStr">
        <is>
          <t>111</t>
        </is>
      </c>
      <c r="B168" t="inlineStr">
        <is>
          <t>공휴일(일요일)</t>
        </is>
      </c>
      <c r="C168" t="n">
        <v>0.5694444444444444</v>
      </c>
      <c r="D168">
        <f>IF(AND(A168&amp;""='4_버스'!$B$7&amp;"",B168='4_버스'!$E$7),C168,"")</f>
        <v/>
      </c>
    </row>
    <row r="169">
      <c r="A169" t="inlineStr">
        <is>
          <t>111</t>
        </is>
      </c>
      <c r="B169" t="inlineStr">
        <is>
          <t>공휴일(일요일)</t>
        </is>
      </c>
      <c r="C169" t="n">
        <v>0.5833333333333334</v>
      </c>
      <c r="D169">
        <f>IF(AND(A169&amp;""='4_버스'!$B$7&amp;"",B169='4_버스'!$E$7),C169,"")</f>
        <v/>
      </c>
    </row>
    <row r="170">
      <c r="A170" t="inlineStr">
        <is>
          <t>111</t>
        </is>
      </c>
      <c r="B170" t="inlineStr">
        <is>
          <t>공휴일(일요일)</t>
        </is>
      </c>
      <c r="C170" t="n">
        <v>0.5972222222222222</v>
      </c>
      <c r="D170">
        <f>IF(AND(A170&amp;""='4_버스'!$B$7&amp;"",B170='4_버스'!$E$7),C170,"")</f>
        <v/>
      </c>
    </row>
    <row r="171">
      <c r="A171" t="inlineStr">
        <is>
          <t>111</t>
        </is>
      </c>
      <c r="B171" t="inlineStr">
        <is>
          <t>공휴일(일요일)</t>
        </is>
      </c>
      <c r="C171" t="n">
        <v>0.6111111111111112</v>
      </c>
      <c r="D171">
        <f>IF(AND(A171&amp;""='4_버스'!$B$7&amp;"",B171='4_버스'!$E$7),C171,"")</f>
        <v/>
      </c>
    </row>
    <row r="172">
      <c r="A172" t="inlineStr">
        <is>
          <t>111</t>
        </is>
      </c>
      <c r="B172" t="inlineStr">
        <is>
          <t>공휴일(일요일)</t>
        </is>
      </c>
      <c r="C172" t="n">
        <v>0.625</v>
      </c>
      <c r="D172">
        <f>IF(AND(A172&amp;""='4_버스'!$B$7&amp;"",B172='4_버스'!$E$7),C172,"")</f>
        <v/>
      </c>
    </row>
    <row r="173">
      <c r="A173" t="inlineStr">
        <is>
          <t>111</t>
        </is>
      </c>
      <c r="B173" t="inlineStr">
        <is>
          <t>공휴일(일요일)</t>
        </is>
      </c>
      <c r="C173" t="n">
        <v>0.6388888888888888</v>
      </c>
      <c r="D173">
        <f>IF(AND(A173&amp;""='4_버스'!$B$7&amp;"",B173='4_버스'!$E$7),C173,"")</f>
        <v/>
      </c>
    </row>
    <row r="174">
      <c r="A174" t="inlineStr">
        <is>
          <t>111</t>
        </is>
      </c>
      <c r="B174" t="inlineStr">
        <is>
          <t>공휴일(일요일)</t>
        </is>
      </c>
      <c r="C174" t="n">
        <v>0.6527777777777778</v>
      </c>
      <c r="D174">
        <f>IF(AND(A174&amp;""='4_버스'!$B$7&amp;"",B174='4_버스'!$E$7),C174,"")</f>
        <v/>
      </c>
    </row>
    <row r="175">
      <c r="A175" t="inlineStr">
        <is>
          <t>111</t>
        </is>
      </c>
      <c r="B175" t="inlineStr">
        <is>
          <t>공휴일(일요일)</t>
        </is>
      </c>
      <c r="C175" t="n">
        <v>0.6666666666666666</v>
      </c>
      <c r="D175">
        <f>IF(AND(A175&amp;""='4_버스'!$B$7&amp;"",B175='4_버스'!$E$7),C175,"")</f>
        <v/>
      </c>
    </row>
    <row r="176">
      <c r="A176" t="inlineStr">
        <is>
          <t>111</t>
        </is>
      </c>
      <c r="B176" t="inlineStr">
        <is>
          <t>공휴일(일요일)</t>
        </is>
      </c>
      <c r="C176" t="n">
        <v>0.6805555555555555</v>
      </c>
      <c r="D176">
        <f>IF(AND(A176&amp;""='4_버스'!$B$7&amp;"",B176='4_버스'!$E$7),C176,"")</f>
        <v/>
      </c>
    </row>
    <row r="177">
      <c r="A177" t="inlineStr">
        <is>
          <t>111</t>
        </is>
      </c>
      <c r="B177" t="inlineStr">
        <is>
          <t>공휴일(일요일)</t>
        </is>
      </c>
      <c r="C177" t="n">
        <v>0.6944444444444444</v>
      </c>
      <c r="D177">
        <f>IF(AND(A177&amp;""='4_버스'!$B$7&amp;"",B177='4_버스'!$E$7),C177,"")</f>
        <v/>
      </c>
    </row>
    <row r="178">
      <c r="A178" t="inlineStr">
        <is>
          <t>111</t>
        </is>
      </c>
      <c r="B178" t="inlineStr">
        <is>
          <t>공휴일(일요일)</t>
        </is>
      </c>
      <c r="C178" t="n">
        <v>0.7083333333333334</v>
      </c>
      <c r="D178">
        <f>IF(AND(A178&amp;""='4_버스'!$B$7&amp;"",B178='4_버스'!$E$7),C178,"")</f>
        <v/>
      </c>
    </row>
    <row r="179">
      <c r="A179" t="inlineStr">
        <is>
          <t>111</t>
        </is>
      </c>
      <c r="B179" t="inlineStr">
        <is>
          <t>공휴일(일요일)</t>
        </is>
      </c>
      <c r="C179" t="n">
        <v>0.7222222222222222</v>
      </c>
      <c r="D179">
        <f>IF(AND(A179&amp;""='4_버스'!$B$7&amp;"",B179='4_버스'!$E$7),C179,"")</f>
        <v/>
      </c>
    </row>
    <row r="180">
      <c r="A180" t="inlineStr">
        <is>
          <t>111</t>
        </is>
      </c>
      <c r="B180" t="inlineStr">
        <is>
          <t>공휴일(일요일)</t>
        </is>
      </c>
      <c r="C180" t="n">
        <v>0.7361111111111112</v>
      </c>
      <c r="D180">
        <f>IF(AND(A180&amp;""='4_버스'!$B$7&amp;"",B180='4_버스'!$E$7),C180,"")</f>
        <v/>
      </c>
    </row>
    <row r="181">
      <c r="A181" t="inlineStr">
        <is>
          <t>111</t>
        </is>
      </c>
      <c r="B181" t="inlineStr">
        <is>
          <t>공휴일(일요일)</t>
        </is>
      </c>
      <c r="C181" t="n">
        <v>0.75</v>
      </c>
      <c r="D181">
        <f>IF(AND(A181&amp;""='4_버스'!$B$7&amp;"",B181='4_버스'!$E$7),C181,"")</f>
        <v/>
      </c>
    </row>
    <row r="182">
      <c r="A182" t="inlineStr">
        <is>
          <t>111</t>
        </is>
      </c>
      <c r="B182" t="inlineStr">
        <is>
          <t>공휴일(일요일)</t>
        </is>
      </c>
      <c r="C182" t="n">
        <v>0.7638888888888888</v>
      </c>
      <c r="D182">
        <f>IF(AND(A182&amp;""='4_버스'!$B$7&amp;"",B182='4_버스'!$E$7),C182,"")</f>
        <v/>
      </c>
    </row>
    <row r="183">
      <c r="A183" t="inlineStr">
        <is>
          <t>111</t>
        </is>
      </c>
      <c r="B183" t="inlineStr">
        <is>
          <t>공휴일(일요일)</t>
        </is>
      </c>
      <c r="C183" t="n">
        <v>0.7777777777777778</v>
      </c>
      <c r="D183">
        <f>IF(AND(A183&amp;""='4_버스'!$B$7&amp;"",B183='4_버스'!$E$7),C183,"")</f>
        <v/>
      </c>
    </row>
    <row r="184">
      <c r="A184" t="inlineStr">
        <is>
          <t>111</t>
        </is>
      </c>
      <c r="B184" t="inlineStr">
        <is>
          <t>공휴일(일요일)</t>
        </is>
      </c>
      <c r="C184" t="n">
        <v>0.7916666666666666</v>
      </c>
      <c r="D184">
        <f>IF(AND(A184&amp;""='4_버스'!$B$7&amp;"",B184='4_버스'!$E$7),C184,"")</f>
        <v/>
      </c>
    </row>
    <row r="185">
      <c r="A185" t="inlineStr">
        <is>
          <t>111</t>
        </is>
      </c>
      <c r="B185" t="inlineStr">
        <is>
          <t>공휴일(일요일)</t>
        </is>
      </c>
      <c r="C185" t="n">
        <v>0.8055555555555555</v>
      </c>
      <c r="D185">
        <f>IF(AND(A185&amp;""='4_버스'!$B$7&amp;"",B185='4_버스'!$E$7),C185,"")</f>
        <v/>
      </c>
    </row>
    <row r="186">
      <c r="A186" t="inlineStr">
        <is>
          <t>111</t>
        </is>
      </c>
      <c r="B186" t="inlineStr">
        <is>
          <t>공휴일(일요일)</t>
        </is>
      </c>
      <c r="C186" t="n">
        <v>0.8194444444444444</v>
      </c>
      <c r="D186">
        <f>IF(AND(A186&amp;""='4_버스'!$B$7&amp;"",B186='4_버스'!$E$7),C186,"")</f>
        <v/>
      </c>
    </row>
    <row r="187">
      <c r="A187" t="inlineStr">
        <is>
          <t>111</t>
        </is>
      </c>
      <c r="B187" t="inlineStr">
        <is>
          <t>공휴일(일요일)</t>
        </is>
      </c>
      <c r="C187" t="n">
        <v>0.8333333333333334</v>
      </c>
      <c r="D187">
        <f>IF(AND(A187&amp;""='4_버스'!$B$7&amp;"",B187='4_버스'!$E$7),C187,"")</f>
        <v/>
      </c>
    </row>
    <row r="188">
      <c r="A188" t="inlineStr">
        <is>
          <t>111</t>
        </is>
      </c>
      <c r="B188" t="inlineStr">
        <is>
          <t>공휴일(일요일)</t>
        </is>
      </c>
      <c r="C188" t="n">
        <v>0.8472222222222222</v>
      </c>
      <c r="D188">
        <f>IF(AND(A188&amp;""='4_버스'!$B$7&amp;"",B188='4_버스'!$E$7),C188,"")</f>
        <v/>
      </c>
    </row>
    <row r="189">
      <c r="A189" t="inlineStr">
        <is>
          <t>111</t>
        </is>
      </c>
      <c r="B189" t="inlineStr">
        <is>
          <t>공휴일(일요일)</t>
        </is>
      </c>
      <c r="C189" t="n">
        <v>0.8611111111111112</v>
      </c>
      <c r="D189">
        <f>IF(AND(A189&amp;""='4_버스'!$B$7&amp;"",B189='4_버스'!$E$7),C189,"")</f>
        <v/>
      </c>
    </row>
    <row r="190">
      <c r="A190" t="inlineStr">
        <is>
          <t>111</t>
        </is>
      </c>
      <c r="B190" t="inlineStr">
        <is>
          <t>공휴일(일요일)</t>
        </is>
      </c>
      <c r="C190" t="n">
        <v>0.875</v>
      </c>
      <c r="D190">
        <f>IF(AND(A190&amp;""='4_버스'!$B$7&amp;"",B190='4_버스'!$E$7),C190,"")</f>
        <v/>
      </c>
    </row>
    <row r="191">
      <c r="A191" t="inlineStr">
        <is>
          <t>111</t>
        </is>
      </c>
      <c r="B191" t="inlineStr">
        <is>
          <t>공휴일(일요일)</t>
        </is>
      </c>
      <c r="C191" t="n">
        <v>0.8888888888888888</v>
      </c>
      <c r="D191">
        <f>IF(AND(A191&amp;""='4_버스'!$B$7&amp;"",B191='4_버스'!$E$7),C191,"")</f>
        <v/>
      </c>
    </row>
    <row r="192">
      <c r="A192" t="inlineStr">
        <is>
          <t>111</t>
        </is>
      </c>
      <c r="B192" t="inlineStr">
        <is>
          <t>공휴일(일요일)</t>
        </is>
      </c>
      <c r="C192" t="n">
        <v>0.9027777777777778</v>
      </c>
      <c r="D192">
        <f>IF(AND(A192&amp;""='4_버스'!$B$7&amp;"",B192='4_버스'!$E$7),C192,"")</f>
        <v/>
      </c>
    </row>
    <row r="193">
      <c r="A193" t="inlineStr">
        <is>
          <t>111</t>
        </is>
      </c>
      <c r="B193" t="inlineStr">
        <is>
          <t>공휴일(일요일)</t>
        </is>
      </c>
      <c r="C193" t="n">
        <v>0.9166666666666666</v>
      </c>
      <c r="D193">
        <f>IF(AND(A193&amp;""='4_버스'!$B$7&amp;"",B193='4_버스'!$E$7),C193,"")</f>
        <v/>
      </c>
    </row>
    <row r="194">
      <c r="A194" t="inlineStr">
        <is>
          <t>111</t>
        </is>
      </c>
      <c r="B194" t="inlineStr">
        <is>
          <t>평일</t>
        </is>
      </c>
      <c r="C194" t="n">
        <v>0.2638888888888889</v>
      </c>
      <c r="D194">
        <f>IF(AND(A194&amp;""='4_버스'!$B$7&amp;"",B194='4_버스'!$E$7),C194,"")</f>
        <v/>
      </c>
    </row>
    <row r="195">
      <c r="A195" t="inlineStr">
        <is>
          <t>111</t>
        </is>
      </c>
      <c r="B195" t="inlineStr">
        <is>
          <t>평일</t>
        </is>
      </c>
      <c r="C195" t="n">
        <v>0.2743055555555556</v>
      </c>
      <c r="D195">
        <f>IF(AND(A195&amp;""='4_버스'!$B$7&amp;"",B195='4_버스'!$E$7),C195,"")</f>
        <v/>
      </c>
    </row>
    <row r="196">
      <c r="A196" t="inlineStr">
        <is>
          <t>111</t>
        </is>
      </c>
      <c r="B196" t="inlineStr">
        <is>
          <t>평일</t>
        </is>
      </c>
      <c r="C196" t="n">
        <v>0.2847222222222222</v>
      </c>
      <c r="D196">
        <f>IF(AND(A196&amp;""='4_버스'!$B$7&amp;"",B196='4_버스'!$E$7),C196,"")</f>
        <v/>
      </c>
    </row>
    <row r="197">
      <c r="A197" t="inlineStr">
        <is>
          <t>111</t>
        </is>
      </c>
      <c r="B197" t="inlineStr">
        <is>
          <t>평일</t>
        </is>
      </c>
      <c r="C197" t="n">
        <v>0.2951388888888889</v>
      </c>
      <c r="D197">
        <f>IF(AND(A197&amp;""='4_버스'!$B$7&amp;"",B197='4_버스'!$E$7),C197,"")</f>
        <v/>
      </c>
    </row>
    <row r="198">
      <c r="A198" t="inlineStr">
        <is>
          <t>111</t>
        </is>
      </c>
      <c r="B198" t="inlineStr">
        <is>
          <t>평일</t>
        </is>
      </c>
      <c r="C198" t="n">
        <v>0.3055555555555556</v>
      </c>
      <c r="D198">
        <f>IF(AND(A198&amp;""='4_버스'!$B$7&amp;"",B198='4_버스'!$E$7),C198,"")</f>
        <v/>
      </c>
    </row>
    <row r="199">
      <c r="A199" t="inlineStr">
        <is>
          <t>111</t>
        </is>
      </c>
      <c r="B199" t="inlineStr">
        <is>
          <t>평일</t>
        </is>
      </c>
      <c r="C199" t="n">
        <v>0.3159722222222223</v>
      </c>
      <c r="D199">
        <f>IF(AND(A199&amp;""='4_버스'!$B$7&amp;"",B199='4_버스'!$E$7),C199,"")</f>
        <v/>
      </c>
    </row>
    <row r="200">
      <c r="A200" t="inlineStr">
        <is>
          <t>111</t>
        </is>
      </c>
      <c r="B200" t="inlineStr">
        <is>
          <t>평일</t>
        </is>
      </c>
      <c r="C200" t="n">
        <v>0.3263888888888889</v>
      </c>
      <c r="D200">
        <f>IF(AND(A200&amp;""='4_버스'!$B$7&amp;"",B200='4_버스'!$E$7),C200,"")</f>
        <v/>
      </c>
    </row>
    <row r="201">
      <c r="A201" t="inlineStr">
        <is>
          <t>111</t>
        </is>
      </c>
      <c r="B201" t="inlineStr">
        <is>
          <t>평일</t>
        </is>
      </c>
      <c r="C201" t="n">
        <v>0.3368055555555555</v>
      </c>
      <c r="D201">
        <f>IF(AND(A201&amp;""='4_버스'!$B$7&amp;"",B201='4_버스'!$E$7),C201,"")</f>
        <v/>
      </c>
    </row>
    <row r="202">
      <c r="A202" t="inlineStr">
        <is>
          <t>111</t>
        </is>
      </c>
      <c r="B202" t="inlineStr">
        <is>
          <t>평일</t>
        </is>
      </c>
      <c r="C202" t="n">
        <v>0.3472222222222222</v>
      </c>
      <c r="D202">
        <f>IF(AND(A202&amp;""='4_버스'!$B$7&amp;"",B202='4_버스'!$E$7),C202,"")</f>
        <v/>
      </c>
    </row>
    <row r="203">
      <c r="A203" t="inlineStr">
        <is>
          <t>111</t>
        </is>
      </c>
      <c r="B203" t="inlineStr">
        <is>
          <t>평일</t>
        </is>
      </c>
      <c r="C203" t="n">
        <v>0.3576388888888889</v>
      </c>
      <c r="D203">
        <f>IF(AND(A203&amp;""='4_버스'!$B$7&amp;"",B203='4_버스'!$E$7),C203,"")</f>
        <v/>
      </c>
    </row>
    <row r="204">
      <c r="A204" t="inlineStr">
        <is>
          <t>111</t>
        </is>
      </c>
      <c r="B204" t="inlineStr">
        <is>
          <t>평일</t>
        </is>
      </c>
      <c r="C204" t="n">
        <v>0.3680555555555555</v>
      </c>
      <c r="D204">
        <f>IF(AND(A204&amp;""='4_버스'!$B$7&amp;"",B204='4_버스'!$E$7),C204,"")</f>
        <v/>
      </c>
    </row>
    <row r="205">
      <c r="A205" t="inlineStr">
        <is>
          <t>111</t>
        </is>
      </c>
      <c r="B205" t="inlineStr">
        <is>
          <t>평일</t>
        </is>
      </c>
      <c r="C205" t="n">
        <v>0.3784722222222222</v>
      </c>
      <c r="D205">
        <f>IF(AND(A205&amp;""='4_버스'!$B$7&amp;"",B205='4_버스'!$E$7),C205,"")</f>
        <v/>
      </c>
    </row>
    <row r="206">
      <c r="A206" t="inlineStr">
        <is>
          <t>111</t>
        </is>
      </c>
      <c r="B206" t="inlineStr">
        <is>
          <t>평일</t>
        </is>
      </c>
      <c r="C206" t="n">
        <v>0.3888888888888889</v>
      </c>
      <c r="D206">
        <f>IF(AND(A206&amp;""='4_버스'!$B$7&amp;"",B206='4_버스'!$E$7),C206,"")</f>
        <v/>
      </c>
    </row>
    <row r="207">
      <c r="A207" t="inlineStr">
        <is>
          <t>111</t>
        </is>
      </c>
      <c r="B207" t="inlineStr">
        <is>
          <t>평일</t>
        </is>
      </c>
      <c r="C207" t="n">
        <v>0.3993055555555556</v>
      </c>
      <c r="D207">
        <f>IF(AND(A207&amp;""='4_버스'!$B$7&amp;"",B207='4_버스'!$E$7),C207,"")</f>
        <v/>
      </c>
    </row>
    <row r="208">
      <c r="A208" t="inlineStr">
        <is>
          <t>111</t>
        </is>
      </c>
      <c r="B208" t="inlineStr">
        <is>
          <t>평일</t>
        </is>
      </c>
      <c r="C208" t="n">
        <v>0.4097222222222222</v>
      </c>
      <c r="D208">
        <f>IF(AND(A208&amp;""='4_버스'!$B$7&amp;"",B208='4_버스'!$E$7),C208,"")</f>
        <v/>
      </c>
    </row>
    <row r="209">
      <c r="A209" t="inlineStr">
        <is>
          <t>111</t>
        </is>
      </c>
      <c r="B209" t="inlineStr">
        <is>
          <t>평일</t>
        </is>
      </c>
      <c r="C209" t="n">
        <v>0.4201388888888889</v>
      </c>
      <c r="D209">
        <f>IF(AND(A209&amp;""='4_버스'!$B$7&amp;"",B209='4_버스'!$E$7),C209,"")</f>
        <v/>
      </c>
    </row>
    <row r="210">
      <c r="A210" t="inlineStr">
        <is>
          <t>111</t>
        </is>
      </c>
      <c r="B210" t="inlineStr">
        <is>
          <t>평일</t>
        </is>
      </c>
      <c r="C210" t="n">
        <v>0.4305555555555556</v>
      </c>
      <c r="D210">
        <f>IF(AND(A210&amp;""='4_버스'!$B$7&amp;"",B210='4_버스'!$E$7),C210,"")</f>
        <v/>
      </c>
    </row>
    <row r="211">
      <c r="A211" t="inlineStr">
        <is>
          <t>111</t>
        </is>
      </c>
      <c r="B211" t="inlineStr">
        <is>
          <t>평일</t>
        </is>
      </c>
      <c r="C211" t="n">
        <v>0.4409722222222223</v>
      </c>
      <c r="D211">
        <f>IF(AND(A211&amp;""='4_버스'!$B$7&amp;"",B211='4_버스'!$E$7),C211,"")</f>
        <v/>
      </c>
    </row>
    <row r="212">
      <c r="A212" t="inlineStr">
        <is>
          <t>111</t>
        </is>
      </c>
      <c r="B212" t="inlineStr">
        <is>
          <t>평일</t>
        </is>
      </c>
      <c r="C212" t="n">
        <v>0.4513888888888889</v>
      </c>
      <c r="D212">
        <f>IF(AND(A212&amp;""='4_버스'!$B$7&amp;"",B212='4_버스'!$E$7),C212,"")</f>
        <v/>
      </c>
    </row>
    <row r="213">
      <c r="A213" t="inlineStr">
        <is>
          <t>111</t>
        </is>
      </c>
      <c r="B213" t="inlineStr">
        <is>
          <t>평일</t>
        </is>
      </c>
      <c r="C213" t="n">
        <v>0.4618055555555555</v>
      </c>
      <c r="D213">
        <f>IF(AND(A213&amp;""='4_버스'!$B$7&amp;"",B213='4_버스'!$E$7),C213,"")</f>
        <v/>
      </c>
    </row>
    <row r="214">
      <c r="A214" t="inlineStr">
        <is>
          <t>111</t>
        </is>
      </c>
      <c r="B214" t="inlineStr">
        <is>
          <t>평일</t>
        </is>
      </c>
      <c r="C214" t="n">
        <v>0.4722222222222222</v>
      </c>
      <c r="D214">
        <f>IF(AND(A214&amp;""='4_버스'!$B$7&amp;"",B214='4_버스'!$E$7),C214,"")</f>
        <v/>
      </c>
    </row>
    <row r="215">
      <c r="A215" t="inlineStr">
        <is>
          <t>111</t>
        </is>
      </c>
      <c r="B215" t="inlineStr">
        <is>
          <t>평일</t>
        </is>
      </c>
      <c r="C215" t="n">
        <v>0.4826388888888889</v>
      </c>
      <c r="D215">
        <f>IF(AND(A215&amp;""='4_버스'!$B$7&amp;"",B215='4_버스'!$E$7),C215,"")</f>
        <v/>
      </c>
    </row>
    <row r="216">
      <c r="A216" t="inlineStr">
        <is>
          <t>111</t>
        </is>
      </c>
      <c r="B216" t="inlineStr">
        <is>
          <t>평일</t>
        </is>
      </c>
      <c r="C216" t="n">
        <v>0.4930555555555555</v>
      </c>
      <c r="D216">
        <f>IF(AND(A216&amp;""='4_버스'!$B$7&amp;"",B216='4_버스'!$E$7),C216,"")</f>
        <v/>
      </c>
    </row>
    <row r="217">
      <c r="A217" t="inlineStr">
        <is>
          <t>111</t>
        </is>
      </c>
      <c r="B217" t="inlineStr">
        <is>
          <t>평일</t>
        </is>
      </c>
      <c r="C217" t="n">
        <v>0.5034722222222222</v>
      </c>
      <c r="D217">
        <f>IF(AND(A217&amp;""='4_버스'!$B$7&amp;"",B217='4_버스'!$E$7),C217,"")</f>
        <v/>
      </c>
    </row>
    <row r="218">
      <c r="A218" t="inlineStr">
        <is>
          <t>111</t>
        </is>
      </c>
      <c r="B218" t="inlineStr">
        <is>
          <t>평일</t>
        </is>
      </c>
      <c r="C218" t="n">
        <v>0.5138888888888888</v>
      </c>
      <c r="D218">
        <f>IF(AND(A218&amp;""='4_버스'!$B$7&amp;"",B218='4_버스'!$E$7),C218,"")</f>
        <v/>
      </c>
    </row>
    <row r="219">
      <c r="A219" t="inlineStr">
        <is>
          <t>111</t>
        </is>
      </c>
      <c r="B219" t="inlineStr">
        <is>
          <t>평일</t>
        </is>
      </c>
      <c r="C219" t="n">
        <v>0.5243055555555556</v>
      </c>
      <c r="D219">
        <f>IF(AND(A219&amp;""='4_버스'!$B$7&amp;"",B219='4_버스'!$E$7),C219,"")</f>
        <v/>
      </c>
    </row>
    <row r="220">
      <c r="A220" t="inlineStr">
        <is>
          <t>111</t>
        </is>
      </c>
      <c r="B220" t="inlineStr">
        <is>
          <t>평일</t>
        </is>
      </c>
      <c r="C220" t="n">
        <v>0.5347222222222222</v>
      </c>
      <c r="D220">
        <f>IF(AND(A220&amp;""='4_버스'!$B$7&amp;"",B220='4_버스'!$E$7),C220,"")</f>
        <v/>
      </c>
    </row>
    <row r="221">
      <c r="A221" t="inlineStr">
        <is>
          <t>111</t>
        </is>
      </c>
      <c r="B221" t="inlineStr">
        <is>
          <t>평일</t>
        </is>
      </c>
      <c r="C221" t="n">
        <v>0.5451388888888888</v>
      </c>
      <c r="D221">
        <f>IF(AND(A221&amp;""='4_버스'!$B$7&amp;"",B221='4_버스'!$E$7),C221,"")</f>
        <v/>
      </c>
    </row>
    <row r="222">
      <c r="A222" t="inlineStr">
        <is>
          <t>111</t>
        </is>
      </c>
      <c r="B222" t="inlineStr">
        <is>
          <t>평일</t>
        </is>
      </c>
      <c r="C222" t="n">
        <v>0.5555555555555555</v>
      </c>
      <c r="D222">
        <f>IF(AND(A222&amp;""='4_버스'!$B$7&amp;"",B222='4_버스'!$E$7),C222,"")</f>
        <v/>
      </c>
    </row>
    <row r="223">
      <c r="A223" t="inlineStr">
        <is>
          <t>111</t>
        </is>
      </c>
      <c r="B223" t="inlineStr">
        <is>
          <t>평일</t>
        </is>
      </c>
      <c r="C223" t="n">
        <v>0.5659722222222222</v>
      </c>
      <c r="D223">
        <f>IF(AND(A223&amp;""='4_버스'!$B$7&amp;"",B223='4_버스'!$E$7),C223,"")</f>
        <v/>
      </c>
    </row>
    <row r="224">
      <c r="A224" t="inlineStr">
        <is>
          <t>111</t>
        </is>
      </c>
      <c r="B224" t="inlineStr">
        <is>
          <t>평일</t>
        </is>
      </c>
      <c r="C224" t="n">
        <v>0.5763888888888888</v>
      </c>
      <c r="D224">
        <f>IF(AND(A224&amp;""='4_버스'!$B$7&amp;"",B224='4_버스'!$E$7),C224,"")</f>
        <v/>
      </c>
    </row>
    <row r="225">
      <c r="A225" t="inlineStr">
        <is>
          <t>111</t>
        </is>
      </c>
      <c r="B225" t="inlineStr">
        <is>
          <t>평일</t>
        </is>
      </c>
      <c r="C225" t="n">
        <v>0.5868055555555556</v>
      </c>
      <c r="D225">
        <f>IF(AND(A225&amp;""='4_버스'!$B$7&amp;"",B225='4_버스'!$E$7),C225,"")</f>
        <v/>
      </c>
    </row>
    <row r="226">
      <c r="A226" t="inlineStr">
        <is>
          <t>111</t>
        </is>
      </c>
      <c r="B226" t="inlineStr">
        <is>
          <t>평일</t>
        </is>
      </c>
      <c r="C226" t="n">
        <v>0.5972222222222222</v>
      </c>
      <c r="D226">
        <f>IF(AND(A226&amp;""='4_버스'!$B$7&amp;"",B226='4_버스'!$E$7),C226,"")</f>
        <v/>
      </c>
    </row>
    <row r="227">
      <c r="A227" t="inlineStr">
        <is>
          <t>111</t>
        </is>
      </c>
      <c r="B227" t="inlineStr">
        <is>
          <t>평일</t>
        </is>
      </c>
      <c r="C227" t="n">
        <v>0.607638888888889</v>
      </c>
      <c r="D227">
        <f>IF(AND(A227&amp;""='4_버스'!$B$7&amp;"",B227='4_버스'!$E$7),C227,"")</f>
        <v/>
      </c>
    </row>
    <row r="228">
      <c r="A228" t="inlineStr">
        <is>
          <t>111</t>
        </is>
      </c>
      <c r="B228" t="inlineStr">
        <is>
          <t>평일</t>
        </is>
      </c>
      <c r="C228" t="n">
        <v>0.6180555555555556</v>
      </c>
      <c r="D228">
        <f>IF(AND(A228&amp;""='4_버스'!$B$7&amp;"",B228='4_버스'!$E$7),C228,"")</f>
        <v/>
      </c>
    </row>
    <row r="229">
      <c r="A229" t="inlineStr">
        <is>
          <t>111</t>
        </is>
      </c>
      <c r="B229" t="inlineStr">
        <is>
          <t>평일</t>
        </is>
      </c>
      <c r="C229" t="n">
        <v>0.6284722222222222</v>
      </c>
      <c r="D229">
        <f>IF(AND(A229&amp;""='4_버스'!$B$7&amp;"",B229='4_버스'!$E$7),C229,"")</f>
        <v/>
      </c>
    </row>
    <row r="230">
      <c r="A230" t="inlineStr">
        <is>
          <t>111</t>
        </is>
      </c>
      <c r="B230" t="inlineStr">
        <is>
          <t>평일</t>
        </is>
      </c>
      <c r="C230" t="n">
        <v>0.6388888888888888</v>
      </c>
      <c r="D230">
        <f>IF(AND(A230&amp;""='4_버스'!$B$7&amp;"",B230='4_버스'!$E$7),C230,"")</f>
        <v/>
      </c>
    </row>
    <row r="231">
      <c r="A231" t="inlineStr">
        <is>
          <t>111</t>
        </is>
      </c>
      <c r="B231" t="inlineStr">
        <is>
          <t>평일</t>
        </is>
      </c>
      <c r="C231" t="n">
        <v>0.6493055555555556</v>
      </c>
      <c r="D231">
        <f>IF(AND(A231&amp;""='4_버스'!$B$7&amp;"",B231='4_버스'!$E$7),C231,"")</f>
        <v/>
      </c>
    </row>
    <row r="232">
      <c r="A232" t="inlineStr">
        <is>
          <t>111</t>
        </is>
      </c>
      <c r="B232" t="inlineStr">
        <is>
          <t>평일</t>
        </is>
      </c>
      <c r="C232" t="n">
        <v>0.6597222222222222</v>
      </c>
      <c r="D232">
        <f>IF(AND(A232&amp;""='4_버스'!$B$7&amp;"",B232='4_버스'!$E$7),C232,"")</f>
        <v/>
      </c>
    </row>
    <row r="233">
      <c r="A233" t="inlineStr">
        <is>
          <t>111</t>
        </is>
      </c>
      <c r="B233" t="inlineStr">
        <is>
          <t>평일</t>
        </is>
      </c>
      <c r="C233" t="n">
        <v>0.6701388888888888</v>
      </c>
      <c r="D233">
        <f>IF(AND(A233&amp;""='4_버스'!$B$7&amp;"",B233='4_버스'!$E$7),C233,"")</f>
        <v/>
      </c>
    </row>
    <row r="234">
      <c r="A234" t="inlineStr">
        <is>
          <t>111</t>
        </is>
      </c>
      <c r="B234" t="inlineStr">
        <is>
          <t>평일</t>
        </is>
      </c>
      <c r="C234" t="n">
        <v>0.6805555555555555</v>
      </c>
      <c r="D234">
        <f>IF(AND(A234&amp;""='4_버스'!$B$7&amp;"",B234='4_버스'!$E$7),C234,"")</f>
        <v/>
      </c>
    </row>
    <row r="235">
      <c r="A235" t="inlineStr">
        <is>
          <t>111</t>
        </is>
      </c>
      <c r="B235" t="inlineStr">
        <is>
          <t>평일</t>
        </is>
      </c>
      <c r="C235" t="n">
        <v>0.6909722222222222</v>
      </c>
      <c r="D235">
        <f>IF(AND(A235&amp;""='4_버스'!$B$7&amp;"",B235='4_버스'!$E$7),C235,"")</f>
        <v/>
      </c>
    </row>
    <row r="236">
      <c r="A236" t="inlineStr">
        <is>
          <t>111</t>
        </is>
      </c>
      <c r="B236" t="inlineStr">
        <is>
          <t>평일</t>
        </is>
      </c>
      <c r="C236" t="n">
        <v>0.7013888888888888</v>
      </c>
      <c r="D236">
        <f>IF(AND(A236&amp;""='4_버스'!$B$7&amp;"",B236='4_버스'!$E$7),C236,"")</f>
        <v/>
      </c>
    </row>
    <row r="237">
      <c r="A237" t="inlineStr">
        <is>
          <t>111</t>
        </is>
      </c>
      <c r="B237" t="inlineStr">
        <is>
          <t>평일</t>
        </is>
      </c>
      <c r="C237" t="n">
        <v>0.7118055555555556</v>
      </c>
      <c r="D237">
        <f>IF(AND(A237&amp;""='4_버스'!$B$7&amp;"",B237='4_버스'!$E$7),C237,"")</f>
        <v/>
      </c>
    </row>
    <row r="238">
      <c r="A238" t="inlineStr">
        <is>
          <t>111</t>
        </is>
      </c>
      <c r="B238" t="inlineStr">
        <is>
          <t>평일</t>
        </is>
      </c>
      <c r="C238" t="n">
        <v>0.7222222222222222</v>
      </c>
      <c r="D238">
        <f>IF(AND(A238&amp;""='4_버스'!$B$7&amp;"",B238='4_버스'!$E$7),C238,"")</f>
        <v/>
      </c>
    </row>
    <row r="239">
      <c r="A239" t="inlineStr">
        <is>
          <t>111</t>
        </is>
      </c>
      <c r="B239" t="inlineStr">
        <is>
          <t>평일</t>
        </is>
      </c>
      <c r="C239" t="n">
        <v>0.732638888888889</v>
      </c>
      <c r="D239">
        <f>IF(AND(A239&amp;""='4_버스'!$B$7&amp;"",B239='4_버스'!$E$7),C239,"")</f>
        <v/>
      </c>
    </row>
    <row r="240">
      <c r="A240" t="inlineStr">
        <is>
          <t>111</t>
        </is>
      </c>
      <c r="B240" t="inlineStr">
        <is>
          <t>평일</t>
        </is>
      </c>
      <c r="C240" t="n">
        <v>0.7430555555555556</v>
      </c>
      <c r="D240">
        <f>IF(AND(A240&amp;""='4_버스'!$B$7&amp;"",B240='4_버스'!$E$7),C240,"")</f>
        <v/>
      </c>
    </row>
    <row r="241">
      <c r="A241" t="inlineStr">
        <is>
          <t>111</t>
        </is>
      </c>
      <c r="B241" t="inlineStr">
        <is>
          <t>평일</t>
        </is>
      </c>
      <c r="C241" t="n">
        <v>0.7534722222222222</v>
      </c>
      <c r="D241">
        <f>IF(AND(A241&amp;""='4_버스'!$B$7&amp;"",B241='4_버스'!$E$7),C241,"")</f>
        <v/>
      </c>
    </row>
    <row r="242">
      <c r="A242" t="inlineStr">
        <is>
          <t>111</t>
        </is>
      </c>
      <c r="B242" t="inlineStr">
        <is>
          <t>평일</t>
        </is>
      </c>
      <c r="C242" t="n">
        <v>0.7638888888888888</v>
      </c>
      <c r="D242">
        <f>IF(AND(A242&amp;""='4_버스'!$B$7&amp;"",B242='4_버스'!$E$7),C242,"")</f>
        <v/>
      </c>
    </row>
    <row r="243">
      <c r="A243" t="inlineStr">
        <is>
          <t>111</t>
        </is>
      </c>
      <c r="B243" t="inlineStr">
        <is>
          <t>평일</t>
        </is>
      </c>
      <c r="C243" t="n">
        <v>0.7743055555555556</v>
      </c>
      <c r="D243">
        <f>IF(AND(A243&amp;""='4_버스'!$B$7&amp;"",B243='4_버스'!$E$7),C243,"")</f>
        <v/>
      </c>
    </row>
    <row r="244">
      <c r="A244" t="inlineStr">
        <is>
          <t>111</t>
        </is>
      </c>
      <c r="B244" t="inlineStr">
        <is>
          <t>평일</t>
        </is>
      </c>
      <c r="C244" t="n">
        <v>0.7847222222222222</v>
      </c>
      <c r="D244">
        <f>IF(AND(A244&amp;""='4_버스'!$B$7&amp;"",B244='4_버스'!$E$7),C244,"")</f>
        <v/>
      </c>
    </row>
    <row r="245">
      <c r="A245" t="inlineStr">
        <is>
          <t>111</t>
        </is>
      </c>
      <c r="B245" t="inlineStr">
        <is>
          <t>평일</t>
        </is>
      </c>
      <c r="C245" t="n">
        <v>0.7951388888888888</v>
      </c>
      <c r="D245">
        <f>IF(AND(A245&amp;""='4_버스'!$B$7&amp;"",B245='4_버스'!$E$7),C245,"")</f>
        <v/>
      </c>
    </row>
    <row r="246">
      <c r="A246" t="inlineStr">
        <is>
          <t>111</t>
        </is>
      </c>
      <c r="B246" t="inlineStr">
        <is>
          <t>평일</t>
        </is>
      </c>
      <c r="C246" t="n">
        <v>0.8055555555555555</v>
      </c>
      <c r="D246">
        <f>IF(AND(A246&amp;""='4_버스'!$B$7&amp;"",B246='4_버스'!$E$7),C246,"")</f>
        <v/>
      </c>
    </row>
    <row r="247">
      <c r="A247" t="inlineStr">
        <is>
          <t>111</t>
        </is>
      </c>
      <c r="B247" t="inlineStr">
        <is>
          <t>평일</t>
        </is>
      </c>
      <c r="C247" t="n">
        <v>0.8159722222222222</v>
      </c>
      <c r="D247">
        <f>IF(AND(A247&amp;""='4_버스'!$B$7&amp;"",B247='4_버스'!$E$7),C247,"")</f>
        <v/>
      </c>
    </row>
    <row r="248">
      <c r="A248" t="inlineStr">
        <is>
          <t>111</t>
        </is>
      </c>
      <c r="B248" t="inlineStr">
        <is>
          <t>평일</t>
        </is>
      </c>
      <c r="C248" t="n">
        <v>0.8263888888888888</v>
      </c>
      <c r="D248">
        <f>IF(AND(A248&amp;""='4_버스'!$B$7&amp;"",B248='4_버스'!$E$7),C248,"")</f>
        <v/>
      </c>
    </row>
    <row r="249">
      <c r="A249" t="inlineStr">
        <is>
          <t>111</t>
        </is>
      </c>
      <c r="B249" t="inlineStr">
        <is>
          <t>평일</t>
        </is>
      </c>
      <c r="C249" t="n">
        <v>0.8368055555555556</v>
      </c>
      <c r="D249">
        <f>IF(AND(A249&amp;""='4_버스'!$B$7&amp;"",B249='4_버스'!$E$7),C249,"")</f>
        <v/>
      </c>
    </row>
    <row r="250">
      <c r="A250" t="inlineStr">
        <is>
          <t>111</t>
        </is>
      </c>
      <c r="B250" t="inlineStr">
        <is>
          <t>평일</t>
        </is>
      </c>
      <c r="C250" t="n">
        <v>0.8506944444444445</v>
      </c>
      <c r="D250">
        <f>IF(AND(A250&amp;""='4_버스'!$B$7&amp;"",B250='4_버스'!$E$7),C250,"")</f>
        <v/>
      </c>
    </row>
    <row r="251">
      <c r="A251" t="inlineStr">
        <is>
          <t>111</t>
        </is>
      </c>
      <c r="B251" t="inlineStr">
        <is>
          <t>평일</t>
        </is>
      </c>
      <c r="C251" t="n">
        <v>0.8645833333333334</v>
      </c>
      <c r="D251">
        <f>IF(AND(A251&amp;""='4_버스'!$B$7&amp;"",B251='4_버스'!$E$7),C251,"")</f>
        <v/>
      </c>
    </row>
    <row r="252">
      <c r="A252" t="inlineStr">
        <is>
          <t>111</t>
        </is>
      </c>
      <c r="B252" t="inlineStr">
        <is>
          <t>평일</t>
        </is>
      </c>
      <c r="C252" t="n">
        <v>0.8784722222222222</v>
      </c>
      <c r="D252">
        <f>IF(AND(A252&amp;""='4_버스'!$B$7&amp;"",B252='4_버스'!$E$7),C252,"")</f>
        <v/>
      </c>
    </row>
    <row r="253">
      <c r="A253" t="inlineStr">
        <is>
          <t>111</t>
        </is>
      </c>
      <c r="B253" t="inlineStr">
        <is>
          <t>평일</t>
        </is>
      </c>
      <c r="C253" t="n">
        <v>0.8923611111111112</v>
      </c>
      <c r="D253">
        <f>IF(AND(A253&amp;""='4_버스'!$B$7&amp;"",B253='4_버스'!$E$7),C253,"")</f>
        <v/>
      </c>
    </row>
    <row r="254">
      <c r="A254" t="inlineStr">
        <is>
          <t>111</t>
        </is>
      </c>
      <c r="B254" t="inlineStr">
        <is>
          <t>평일</t>
        </is>
      </c>
      <c r="C254" t="n">
        <v>0.90625</v>
      </c>
      <c r="D254">
        <f>IF(AND(A254&amp;""='4_버스'!$B$7&amp;"",B254='4_버스'!$E$7),C254,"")</f>
        <v/>
      </c>
    </row>
    <row r="255">
      <c r="A255" t="inlineStr">
        <is>
          <t>111</t>
        </is>
      </c>
      <c r="B255" t="inlineStr">
        <is>
          <t>평일</t>
        </is>
      </c>
      <c r="C255" t="n">
        <v>0.9201388888888888</v>
      </c>
      <c r="D255">
        <f>IF(AND(A255&amp;""='4_버스'!$B$7&amp;"",B255='4_버스'!$E$7),C255,"")</f>
        <v/>
      </c>
    </row>
    <row r="256">
      <c r="A256" t="inlineStr">
        <is>
          <t>111</t>
        </is>
      </c>
      <c r="B256" t="inlineStr">
        <is>
          <t>공휴일(일요일)</t>
        </is>
      </c>
      <c r="C256" t="n">
        <v>0.2638888888888889</v>
      </c>
      <c r="D256">
        <f>IF(AND(A256&amp;""='4_버스'!$B$7&amp;"",B256='4_버스'!$E$7),C256,"")</f>
        <v/>
      </c>
    </row>
    <row r="257">
      <c r="A257" t="inlineStr">
        <is>
          <t>111</t>
        </is>
      </c>
      <c r="B257" t="inlineStr">
        <is>
          <t>공휴일(일요일)</t>
        </is>
      </c>
      <c r="C257" t="n">
        <v>0.2777777777777778</v>
      </c>
      <c r="D257">
        <f>IF(AND(A257&amp;""='4_버스'!$B$7&amp;"",B257='4_버스'!$E$7),C257,"")</f>
        <v/>
      </c>
    </row>
    <row r="258">
      <c r="A258" t="inlineStr">
        <is>
          <t>111</t>
        </is>
      </c>
      <c r="B258" t="inlineStr">
        <is>
          <t>공휴일(일요일)</t>
        </is>
      </c>
      <c r="C258" t="n">
        <v>0.2916666666666667</v>
      </c>
      <c r="D258">
        <f>IF(AND(A258&amp;""='4_버스'!$B$7&amp;"",B258='4_버스'!$E$7),C258,"")</f>
        <v/>
      </c>
    </row>
    <row r="259">
      <c r="A259" t="inlineStr">
        <is>
          <t>111</t>
        </is>
      </c>
      <c r="B259" t="inlineStr">
        <is>
          <t>공휴일(일요일)</t>
        </is>
      </c>
      <c r="C259" t="n">
        <v>0.3055555555555556</v>
      </c>
      <c r="D259">
        <f>IF(AND(A259&amp;""='4_버스'!$B$7&amp;"",B259='4_버스'!$E$7),C259,"")</f>
        <v/>
      </c>
    </row>
    <row r="260">
      <c r="A260" t="inlineStr">
        <is>
          <t>111</t>
        </is>
      </c>
      <c r="B260" t="inlineStr">
        <is>
          <t>공휴일(일요일)</t>
        </is>
      </c>
      <c r="C260" t="n">
        <v>0.3194444444444445</v>
      </c>
      <c r="D260">
        <f>IF(AND(A260&amp;""='4_버스'!$B$7&amp;"",B260='4_버스'!$E$7),C260,"")</f>
        <v/>
      </c>
    </row>
    <row r="261">
      <c r="A261" t="inlineStr">
        <is>
          <t>111</t>
        </is>
      </c>
      <c r="B261" t="inlineStr">
        <is>
          <t>공휴일(일요일)</t>
        </is>
      </c>
      <c r="C261" t="n">
        <v>0.3333333333333333</v>
      </c>
      <c r="D261">
        <f>IF(AND(A261&amp;""='4_버스'!$B$7&amp;"",B261='4_버스'!$E$7),C261,"")</f>
        <v/>
      </c>
    </row>
    <row r="262">
      <c r="A262" t="inlineStr">
        <is>
          <t>111</t>
        </is>
      </c>
      <c r="B262" t="inlineStr">
        <is>
          <t>공휴일(일요일)</t>
        </is>
      </c>
      <c r="C262" t="n">
        <v>0.3472222222222222</v>
      </c>
      <c r="D262">
        <f>IF(AND(A262&amp;""='4_버스'!$B$7&amp;"",B262='4_버스'!$E$7),C262,"")</f>
        <v/>
      </c>
    </row>
    <row r="263">
      <c r="A263" t="inlineStr">
        <is>
          <t>111</t>
        </is>
      </c>
      <c r="B263" t="inlineStr">
        <is>
          <t>공휴일(일요일)</t>
        </is>
      </c>
      <c r="C263" t="n">
        <v>0.3611111111111111</v>
      </c>
      <c r="D263">
        <f>IF(AND(A263&amp;""='4_버스'!$B$7&amp;"",B263='4_버스'!$E$7),C263,"")</f>
        <v/>
      </c>
    </row>
    <row r="264">
      <c r="A264" t="inlineStr">
        <is>
          <t>111</t>
        </is>
      </c>
      <c r="B264" t="inlineStr">
        <is>
          <t>공휴일(일요일)</t>
        </is>
      </c>
      <c r="C264" t="n">
        <v>0.375</v>
      </c>
      <c r="D264">
        <f>IF(AND(A264&amp;""='4_버스'!$B$7&amp;"",B264='4_버스'!$E$7),C264,"")</f>
        <v/>
      </c>
    </row>
    <row r="265">
      <c r="A265" t="inlineStr">
        <is>
          <t>111</t>
        </is>
      </c>
      <c r="B265" t="inlineStr">
        <is>
          <t>공휴일(일요일)</t>
        </is>
      </c>
      <c r="C265" t="n">
        <v>0.3888888888888889</v>
      </c>
      <c r="D265">
        <f>IF(AND(A265&amp;""='4_버스'!$B$7&amp;"",B265='4_버스'!$E$7),C265,"")</f>
        <v/>
      </c>
    </row>
    <row r="266">
      <c r="A266" t="inlineStr">
        <is>
          <t>111</t>
        </is>
      </c>
      <c r="B266" t="inlineStr">
        <is>
          <t>공휴일(일요일)</t>
        </is>
      </c>
      <c r="C266" t="n">
        <v>0.4027777777777778</v>
      </c>
      <c r="D266">
        <f>IF(AND(A266&amp;""='4_버스'!$B$7&amp;"",B266='4_버스'!$E$7),C266,"")</f>
        <v/>
      </c>
    </row>
    <row r="267">
      <c r="A267" t="inlineStr">
        <is>
          <t>111</t>
        </is>
      </c>
      <c r="B267" t="inlineStr">
        <is>
          <t>공휴일(일요일)</t>
        </is>
      </c>
      <c r="C267" t="n">
        <v>0.4166666666666667</v>
      </c>
      <c r="D267">
        <f>IF(AND(A267&amp;""='4_버스'!$B$7&amp;"",B267='4_버스'!$E$7),C267,"")</f>
        <v/>
      </c>
    </row>
    <row r="268">
      <c r="A268" t="inlineStr">
        <is>
          <t>111</t>
        </is>
      </c>
      <c r="B268" t="inlineStr">
        <is>
          <t>공휴일(일요일)</t>
        </is>
      </c>
      <c r="C268" t="n">
        <v>0.4305555555555556</v>
      </c>
      <c r="D268">
        <f>IF(AND(A268&amp;""='4_버스'!$B$7&amp;"",B268='4_버스'!$E$7),C268,"")</f>
        <v/>
      </c>
    </row>
    <row r="269">
      <c r="A269" t="inlineStr">
        <is>
          <t>111</t>
        </is>
      </c>
      <c r="B269" t="inlineStr">
        <is>
          <t>공휴일(일요일)</t>
        </is>
      </c>
      <c r="C269" t="n">
        <v>0.4444444444444445</v>
      </c>
      <c r="D269">
        <f>IF(AND(A269&amp;""='4_버스'!$B$7&amp;"",B269='4_버스'!$E$7),C269,"")</f>
        <v/>
      </c>
    </row>
    <row r="270">
      <c r="A270" t="inlineStr">
        <is>
          <t>111</t>
        </is>
      </c>
      <c r="B270" t="inlineStr">
        <is>
          <t>공휴일(일요일)</t>
        </is>
      </c>
      <c r="C270" t="n">
        <v>0.4583333333333333</v>
      </c>
      <c r="D270">
        <f>IF(AND(A270&amp;""='4_버스'!$B$7&amp;"",B270='4_버스'!$E$7),C270,"")</f>
        <v/>
      </c>
    </row>
    <row r="271">
      <c r="A271" t="inlineStr">
        <is>
          <t>111</t>
        </is>
      </c>
      <c r="B271" t="inlineStr">
        <is>
          <t>공휴일(일요일)</t>
        </is>
      </c>
      <c r="C271" t="n">
        <v>0.4722222222222222</v>
      </c>
      <c r="D271">
        <f>IF(AND(A271&amp;""='4_버스'!$B$7&amp;"",B271='4_버스'!$E$7),C271,"")</f>
        <v/>
      </c>
    </row>
    <row r="272">
      <c r="A272" t="inlineStr">
        <is>
          <t>111</t>
        </is>
      </c>
      <c r="B272" t="inlineStr">
        <is>
          <t>공휴일(일요일)</t>
        </is>
      </c>
      <c r="C272" t="n">
        <v>0.4861111111111111</v>
      </c>
      <c r="D272">
        <f>IF(AND(A272&amp;""='4_버스'!$B$7&amp;"",B272='4_버스'!$E$7),C272,"")</f>
        <v/>
      </c>
    </row>
    <row r="273">
      <c r="A273" t="inlineStr">
        <is>
          <t>111</t>
        </is>
      </c>
      <c r="B273" t="inlineStr">
        <is>
          <t>공휴일(일요일)</t>
        </is>
      </c>
      <c r="C273" t="n">
        <v>0.5</v>
      </c>
      <c r="D273">
        <f>IF(AND(A273&amp;""='4_버스'!$B$7&amp;"",B273='4_버스'!$E$7),C273,"")</f>
        <v/>
      </c>
    </row>
    <row r="274">
      <c r="A274" t="inlineStr">
        <is>
          <t>111</t>
        </is>
      </c>
      <c r="B274" t="inlineStr">
        <is>
          <t>공휴일(일요일)</t>
        </is>
      </c>
      <c r="C274" t="n">
        <v>0.5138888888888888</v>
      </c>
      <c r="D274">
        <f>IF(AND(A274&amp;""='4_버스'!$B$7&amp;"",B274='4_버스'!$E$7),C274,"")</f>
        <v/>
      </c>
    </row>
    <row r="275">
      <c r="A275" t="inlineStr">
        <is>
          <t>111</t>
        </is>
      </c>
      <c r="B275" t="inlineStr">
        <is>
          <t>공휴일(일요일)</t>
        </is>
      </c>
      <c r="C275" t="n">
        <v>0.5277777777777778</v>
      </c>
      <c r="D275">
        <f>IF(AND(A275&amp;""='4_버스'!$B$7&amp;"",B275='4_버스'!$E$7),C275,"")</f>
        <v/>
      </c>
    </row>
    <row r="276">
      <c r="A276" t="inlineStr">
        <is>
          <t>111</t>
        </is>
      </c>
      <c r="B276" t="inlineStr">
        <is>
          <t>공휴일(일요일)</t>
        </is>
      </c>
      <c r="C276" t="n">
        <v>0.5416666666666666</v>
      </c>
      <c r="D276">
        <f>IF(AND(A276&amp;""='4_버스'!$B$7&amp;"",B276='4_버스'!$E$7),C276,"")</f>
        <v/>
      </c>
    </row>
    <row r="277">
      <c r="A277" t="inlineStr">
        <is>
          <t>111</t>
        </is>
      </c>
      <c r="B277" t="inlineStr">
        <is>
          <t>공휴일(일요일)</t>
        </is>
      </c>
      <c r="C277" t="n">
        <v>0.5555555555555555</v>
      </c>
      <c r="D277">
        <f>IF(AND(A277&amp;""='4_버스'!$B$7&amp;"",B277='4_버스'!$E$7),C277,"")</f>
        <v/>
      </c>
    </row>
    <row r="278">
      <c r="A278" t="inlineStr">
        <is>
          <t>111</t>
        </is>
      </c>
      <c r="B278" t="inlineStr">
        <is>
          <t>공휴일(일요일)</t>
        </is>
      </c>
      <c r="C278" t="n">
        <v>0.5694444444444444</v>
      </c>
      <c r="D278">
        <f>IF(AND(A278&amp;""='4_버스'!$B$7&amp;"",B278='4_버스'!$E$7),C278,"")</f>
        <v/>
      </c>
    </row>
    <row r="279">
      <c r="A279" t="inlineStr">
        <is>
          <t>111</t>
        </is>
      </c>
      <c r="B279" t="inlineStr">
        <is>
          <t>공휴일(일요일)</t>
        </is>
      </c>
      <c r="C279" t="n">
        <v>0.5833333333333334</v>
      </c>
      <c r="D279">
        <f>IF(AND(A279&amp;""='4_버스'!$B$7&amp;"",B279='4_버스'!$E$7),C279,"")</f>
        <v/>
      </c>
    </row>
    <row r="280">
      <c r="A280" t="inlineStr">
        <is>
          <t>111</t>
        </is>
      </c>
      <c r="B280" t="inlineStr">
        <is>
          <t>공휴일(일요일)</t>
        </is>
      </c>
      <c r="C280" t="n">
        <v>0.5972222222222222</v>
      </c>
      <c r="D280">
        <f>IF(AND(A280&amp;""='4_버스'!$B$7&amp;"",B280='4_버스'!$E$7),C280,"")</f>
        <v/>
      </c>
    </row>
    <row r="281">
      <c r="A281" t="inlineStr">
        <is>
          <t>111</t>
        </is>
      </c>
      <c r="B281" t="inlineStr">
        <is>
          <t>공휴일(일요일)</t>
        </is>
      </c>
      <c r="C281" t="n">
        <v>0.6111111111111112</v>
      </c>
      <c r="D281">
        <f>IF(AND(A281&amp;""='4_버스'!$B$7&amp;"",B281='4_버스'!$E$7),C281,"")</f>
        <v/>
      </c>
    </row>
    <row r="282">
      <c r="A282" t="inlineStr">
        <is>
          <t>111</t>
        </is>
      </c>
      <c r="B282" t="inlineStr">
        <is>
          <t>공휴일(일요일)</t>
        </is>
      </c>
      <c r="C282" t="n">
        <v>0.625</v>
      </c>
      <c r="D282">
        <f>IF(AND(A282&amp;""='4_버스'!$B$7&amp;"",B282='4_버스'!$E$7),C282,"")</f>
        <v/>
      </c>
    </row>
    <row r="283">
      <c r="A283" t="inlineStr">
        <is>
          <t>111</t>
        </is>
      </c>
      <c r="B283" t="inlineStr">
        <is>
          <t>공휴일(일요일)</t>
        </is>
      </c>
      <c r="C283" t="n">
        <v>0.6388888888888888</v>
      </c>
      <c r="D283">
        <f>IF(AND(A283&amp;""='4_버스'!$B$7&amp;"",B283='4_버스'!$E$7),C283,"")</f>
        <v/>
      </c>
    </row>
    <row r="284">
      <c r="A284" t="inlineStr">
        <is>
          <t>111</t>
        </is>
      </c>
      <c r="B284" t="inlineStr">
        <is>
          <t>공휴일(일요일)</t>
        </is>
      </c>
      <c r="C284" t="n">
        <v>0.6527777777777778</v>
      </c>
      <c r="D284">
        <f>IF(AND(A284&amp;""='4_버스'!$B$7&amp;"",B284='4_버스'!$E$7),C284,"")</f>
        <v/>
      </c>
    </row>
    <row r="285">
      <c r="A285" t="inlineStr">
        <is>
          <t>111</t>
        </is>
      </c>
      <c r="B285" t="inlineStr">
        <is>
          <t>공휴일(일요일)</t>
        </is>
      </c>
      <c r="C285" t="n">
        <v>0.6666666666666666</v>
      </c>
      <c r="D285">
        <f>IF(AND(A285&amp;""='4_버스'!$B$7&amp;"",B285='4_버스'!$E$7),C285,"")</f>
        <v/>
      </c>
    </row>
    <row r="286">
      <c r="A286" t="inlineStr">
        <is>
          <t>111</t>
        </is>
      </c>
      <c r="B286" t="inlineStr">
        <is>
          <t>공휴일(일요일)</t>
        </is>
      </c>
      <c r="C286" t="n">
        <v>0.6805555555555555</v>
      </c>
      <c r="D286">
        <f>IF(AND(A286&amp;""='4_버스'!$B$7&amp;"",B286='4_버스'!$E$7),C286,"")</f>
        <v/>
      </c>
    </row>
    <row r="287">
      <c r="A287" t="inlineStr">
        <is>
          <t>111</t>
        </is>
      </c>
      <c r="B287" t="inlineStr">
        <is>
          <t>공휴일(일요일)</t>
        </is>
      </c>
      <c r="C287" t="n">
        <v>0.6944444444444444</v>
      </c>
      <c r="D287">
        <f>IF(AND(A287&amp;""='4_버스'!$B$7&amp;"",B287='4_버스'!$E$7),C287,"")</f>
        <v/>
      </c>
    </row>
    <row r="288">
      <c r="A288" t="inlineStr">
        <is>
          <t>111</t>
        </is>
      </c>
      <c r="B288" t="inlineStr">
        <is>
          <t>공휴일(일요일)</t>
        </is>
      </c>
      <c r="C288" t="n">
        <v>0.7083333333333334</v>
      </c>
      <c r="D288">
        <f>IF(AND(A288&amp;""='4_버스'!$B$7&amp;"",B288='4_버스'!$E$7),C288,"")</f>
        <v/>
      </c>
    </row>
    <row r="289">
      <c r="A289" t="inlineStr">
        <is>
          <t>111</t>
        </is>
      </c>
      <c r="B289" t="inlineStr">
        <is>
          <t>공휴일(일요일)</t>
        </is>
      </c>
      <c r="C289" t="n">
        <v>0.7222222222222222</v>
      </c>
      <c r="D289">
        <f>IF(AND(A289&amp;""='4_버스'!$B$7&amp;"",B289='4_버스'!$E$7),C289,"")</f>
        <v/>
      </c>
    </row>
    <row r="290">
      <c r="A290" t="inlineStr">
        <is>
          <t>111</t>
        </is>
      </c>
      <c r="B290" t="inlineStr">
        <is>
          <t>공휴일(일요일)</t>
        </is>
      </c>
      <c r="C290" t="n">
        <v>0.7361111111111112</v>
      </c>
      <c r="D290">
        <f>IF(AND(A290&amp;""='4_버스'!$B$7&amp;"",B290='4_버스'!$E$7),C290,"")</f>
        <v/>
      </c>
    </row>
    <row r="291">
      <c r="A291" t="inlineStr">
        <is>
          <t>111</t>
        </is>
      </c>
      <c r="B291" t="inlineStr">
        <is>
          <t>공휴일(일요일)</t>
        </is>
      </c>
      <c r="C291" t="n">
        <v>0.75</v>
      </c>
      <c r="D291">
        <f>IF(AND(A291&amp;""='4_버스'!$B$7&amp;"",B291='4_버스'!$E$7),C291,"")</f>
        <v/>
      </c>
    </row>
    <row r="292">
      <c r="A292" t="inlineStr">
        <is>
          <t>111</t>
        </is>
      </c>
      <c r="B292" t="inlineStr">
        <is>
          <t>공휴일(일요일)</t>
        </is>
      </c>
      <c r="C292" t="n">
        <v>0.7638888888888888</v>
      </c>
      <c r="D292">
        <f>IF(AND(A292&amp;""='4_버스'!$B$7&amp;"",B292='4_버스'!$E$7),C292,"")</f>
        <v/>
      </c>
    </row>
    <row r="293">
      <c r="A293" t="inlineStr">
        <is>
          <t>111</t>
        </is>
      </c>
      <c r="B293" t="inlineStr">
        <is>
          <t>공휴일(일요일)</t>
        </is>
      </c>
      <c r="C293" t="n">
        <v>0.7777777777777778</v>
      </c>
      <c r="D293">
        <f>IF(AND(A293&amp;""='4_버스'!$B$7&amp;"",B293='4_버스'!$E$7),C293,"")</f>
        <v/>
      </c>
    </row>
    <row r="294">
      <c r="A294" t="inlineStr">
        <is>
          <t>111</t>
        </is>
      </c>
      <c r="B294" t="inlineStr">
        <is>
          <t>공휴일(일요일)</t>
        </is>
      </c>
      <c r="C294" t="n">
        <v>0.7916666666666666</v>
      </c>
      <c r="D294">
        <f>IF(AND(A294&amp;""='4_버스'!$B$7&amp;"",B294='4_버스'!$E$7),C294,"")</f>
        <v/>
      </c>
    </row>
    <row r="295">
      <c r="A295" t="inlineStr">
        <is>
          <t>111</t>
        </is>
      </c>
      <c r="B295" t="inlineStr">
        <is>
          <t>공휴일(일요일)</t>
        </is>
      </c>
      <c r="C295" t="n">
        <v>0.8055555555555555</v>
      </c>
      <c r="D295">
        <f>IF(AND(A295&amp;""='4_버스'!$B$7&amp;"",B295='4_버스'!$E$7),C295,"")</f>
        <v/>
      </c>
    </row>
    <row r="296">
      <c r="A296" t="inlineStr">
        <is>
          <t>111</t>
        </is>
      </c>
      <c r="B296" t="inlineStr">
        <is>
          <t>공휴일(일요일)</t>
        </is>
      </c>
      <c r="C296" t="n">
        <v>0.8194444444444444</v>
      </c>
      <c r="D296">
        <f>IF(AND(A296&amp;""='4_버스'!$B$7&amp;"",B296='4_버스'!$E$7),C296,"")</f>
        <v/>
      </c>
    </row>
    <row r="297">
      <c r="A297" t="inlineStr">
        <is>
          <t>111</t>
        </is>
      </c>
      <c r="B297" t="inlineStr">
        <is>
          <t>공휴일(일요일)</t>
        </is>
      </c>
      <c r="C297" t="n">
        <v>0.8333333333333334</v>
      </c>
      <c r="D297">
        <f>IF(AND(A297&amp;""='4_버스'!$B$7&amp;"",B297='4_버스'!$E$7),C297,"")</f>
        <v/>
      </c>
    </row>
    <row r="298">
      <c r="A298" t="inlineStr">
        <is>
          <t>111</t>
        </is>
      </c>
      <c r="B298" t="inlineStr">
        <is>
          <t>공휴일(일요일)</t>
        </is>
      </c>
      <c r="C298" t="n">
        <v>0.8472222222222222</v>
      </c>
      <c r="D298">
        <f>IF(AND(A298&amp;""='4_버스'!$B$7&amp;"",B298='4_버스'!$E$7),C298,"")</f>
        <v/>
      </c>
    </row>
    <row r="299">
      <c r="A299" t="inlineStr">
        <is>
          <t>111</t>
        </is>
      </c>
      <c r="B299" t="inlineStr">
        <is>
          <t>공휴일(일요일)</t>
        </is>
      </c>
      <c r="C299" t="n">
        <v>0.8611111111111112</v>
      </c>
      <c r="D299">
        <f>IF(AND(A299&amp;""='4_버스'!$B$7&amp;"",B299='4_버스'!$E$7),C299,"")</f>
        <v/>
      </c>
    </row>
    <row r="300">
      <c r="A300" t="inlineStr">
        <is>
          <t>111</t>
        </is>
      </c>
      <c r="B300" t="inlineStr">
        <is>
          <t>공휴일(일요일)</t>
        </is>
      </c>
      <c r="C300" t="n">
        <v>0.875</v>
      </c>
      <c r="D300">
        <f>IF(AND(A300&amp;""='4_버스'!$B$7&amp;"",B300='4_버스'!$E$7),C300,"")</f>
        <v/>
      </c>
    </row>
    <row r="301">
      <c r="A301" t="inlineStr">
        <is>
          <t>111</t>
        </is>
      </c>
      <c r="B301" t="inlineStr">
        <is>
          <t>공휴일(일요일)</t>
        </is>
      </c>
      <c r="C301" t="n">
        <v>0.8888888888888888</v>
      </c>
      <c r="D301">
        <f>IF(AND(A301&amp;""='4_버스'!$B$7&amp;"",B301='4_버스'!$E$7),C301,"")</f>
        <v/>
      </c>
    </row>
    <row r="302">
      <c r="A302" t="inlineStr">
        <is>
          <t>111</t>
        </is>
      </c>
      <c r="B302" t="inlineStr">
        <is>
          <t>공휴일(일요일)</t>
        </is>
      </c>
      <c r="C302" t="n">
        <v>0.9027777777777778</v>
      </c>
      <c r="D302">
        <f>IF(AND(A302&amp;""='4_버스'!$B$7&amp;"",B302='4_버스'!$E$7),C302,"")</f>
        <v/>
      </c>
    </row>
    <row r="303">
      <c r="A303" t="inlineStr">
        <is>
          <t>111</t>
        </is>
      </c>
      <c r="B303" t="inlineStr">
        <is>
          <t>공휴일(일요일)</t>
        </is>
      </c>
      <c r="C303" t="n">
        <v>0.9166666666666666</v>
      </c>
      <c r="D303">
        <f>IF(AND(A303&amp;""='4_버스'!$B$7&amp;"",B303='4_버스'!$E$7),C303,"")</f>
        <v/>
      </c>
    </row>
    <row r="304">
      <c r="A304" t="inlineStr">
        <is>
          <t>111</t>
        </is>
      </c>
      <c r="B304" t="inlineStr">
        <is>
          <t>공휴일(일요일)</t>
        </is>
      </c>
      <c r="C304" t="n">
        <v>0.9305555555555555</v>
      </c>
      <c r="D304">
        <f>IF(AND(A304&amp;""='4_버스'!$B$7&amp;"",B304='4_버스'!$E$7),C304,"")</f>
        <v/>
      </c>
    </row>
    <row r="305">
      <c r="A305" t="inlineStr">
        <is>
          <t>111</t>
        </is>
      </c>
      <c r="B305" t="inlineStr">
        <is>
          <t>공휴일(일요일)</t>
        </is>
      </c>
      <c r="C305" t="n">
        <v>0.9444444444444444</v>
      </c>
      <c r="D305">
        <f>IF(AND(A305&amp;""='4_버스'!$B$7&amp;"",B305='4_버스'!$E$7),C305,"")</f>
        <v/>
      </c>
    </row>
    <row r="306">
      <c r="A306" t="inlineStr">
        <is>
          <t>111</t>
        </is>
      </c>
      <c r="B306" t="inlineStr">
        <is>
          <t>평일</t>
        </is>
      </c>
      <c r="C306" t="n">
        <v>0.2604166666666667</v>
      </c>
      <c r="D306">
        <f>IF(AND(A306&amp;""='4_버스'!$B$7&amp;"",B306='4_버스'!$E$7),C306,"")</f>
        <v/>
      </c>
    </row>
    <row r="307">
      <c r="A307" t="inlineStr">
        <is>
          <t>111</t>
        </is>
      </c>
      <c r="B307" t="inlineStr">
        <is>
          <t>평일</t>
        </is>
      </c>
      <c r="C307" t="n">
        <v>0.2708333333333333</v>
      </c>
      <c r="D307">
        <f>IF(AND(A307&amp;""='4_버스'!$B$7&amp;"",B307='4_버스'!$E$7),C307,"")</f>
        <v/>
      </c>
    </row>
    <row r="308">
      <c r="A308" t="inlineStr">
        <is>
          <t>111</t>
        </is>
      </c>
      <c r="B308" t="inlineStr">
        <is>
          <t>평일</t>
        </is>
      </c>
      <c r="C308" t="n">
        <v>0.28125</v>
      </c>
      <c r="D308">
        <f>IF(AND(A308&amp;""='4_버스'!$B$7&amp;"",B308='4_버스'!$E$7),C308,"")</f>
        <v/>
      </c>
    </row>
    <row r="309">
      <c r="A309" t="inlineStr">
        <is>
          <t>111</t>
        </is>
      </c>
      <c r="B309" t="inlineStr">
        <is>
          <t>평일</t>
        </is>
      </c>
      <c r="C309" t="n">
        <v>0.2916666666666667</v>
      </c>
      <c r="D309">
        <f>IF(AND(A309&amp;""='4_버스'!$B$7&amp;"",B309='4_버스'!$E$7),C309,"")</f>
        <v/>
      </c>
    </row>
    <row r="310">
      <c r="A310" t="inlineStr">
        <is>
          <t>111</t>
        </is>
      </c>
      <c r="B310" t="inlineStr">
        <is>
          <t>평일</t>
        </is>
      </c>
      <c r="C310" t="n">
        <v>0.3020833333333334</v>
      </c>
      <c r="D310">
        <f>IF(AND(A310&amp;""='4_버스'!$B$7&amp;"",B310='4_버스'!$E$7),C310,"")</f>
        <v/>
      </c>
    </row>
    <row r="311">
      <c r="A311" t="inlineStr">
        <is>
          <t>111</t>
        </is>
      </c>
      <c r="B311" t="inlineStr">
        <is>
          <t>평일</t>
        </is>
      </c>
      <c r="C311" t="n">
        <v>0.3125</v>
      </c>
      <c r="D311">
        <f>IF(AND(A311&amp;""='4_버스'!$B$7&amp;"",B311='4_버스'!$E$7),C311,"")</f>
        <v/>
      </c>
    </row>
    <row r="312">
      <c r="A312" t="inlineStr">
        <is>
          <t>111</t>
        </is>
      </c>
      <c r="B312" t="inlineStr">
        <is>
          <t>평일</t>
        </is>
      </c>
      <c r="C312" t="n">
        <v>0.3229166666666667</v>
      </c>
      <c r="D312">
        <f>IF(AND(A312&amp;""='4_버스'!$B$7&amp;"",B312='4_버스'!$E$7),C312,"")</f>
        <v/>
      </c>
    </row>
    <row r="313">
      <c r="A313" t="inlineStr">
        <is>
          <t>111</t>
        </is>
      </c>
      <c r="B313" t="inlineStr">
        <is>
          <t>평일</t>
        </is>
      </c>
      <c r="C313" t="n">
        <v>0.3333333333333333</v>
      </c>
      <c r="D313">
        <f>IF(AND(A313&amp;""='4_버스'!$B$7&amp;"",B313='4_버스'!$E$7),C313,"")</f>
        <v/>
      </c>
    </row>
    <row r="314">
      <c r="A314" t="inlineStr">
        <is>
          <t>111</t>
        </is>
      </c>
      <c r="B314" t="inlineStr">
        <is>
          <t>평일</t>
        </is>
      </c>
      <c r="C314" t="n">
        <v>0.34375</v>
      </c>
      <c r="D314">
        <f>IF(AND(A314&amp;""='4_버스'!$B$7&amp;"",B314='4_버스'!$E$7),C314,"")</f>
        <v/>
      </c>
    </row>
    <row r="315">
      <c r="A315" t="inlineStr">
        <is>
          <t>111</t>
        </is>
      </c>
      <c r="B315" t="inlineStr">
        <is>
          <t>평일</t>
        </is>
      </c>
      <c r="C315" t="n">
        <v>0.3541666666666666</v>
      </c>
      <c r="D315">
        <f>IF(AND(A315&amp;""='4_버스'!$B$7&amp;"",B315='4_버스'!$E$7),C315,"")</f>
        <v/>
      </c>
    </row>
    <row r="316">
      <c r="A316" t="inlineStr">
        <is>
          <t>111</t>
        </is>
      </c>
      <c r="B316" t="inlineStr">
        <is>
          <t>평일</t>
        </is>
      </c>
      <c r="C316" t="n">
        <v>0.3645833333333333</v>
      </c>
      <c r="D316">
        <f>IF(AND(A316&amp;""='4_버스'!$B$7&amp;"",B316='4_버스'!$E$7),C316,"")</f>
        <v/>
      </c>
    </row>
    <row r="317">
      <c r="A317" t="inlineStr">
        <is>
          <t>111</t>
        </is>
      </c>
      <c r="B317" t="inlineStr">
        <is>
          <t>평일</t>
        </is>
      </c>
      <c r="C317" t="n">
        <v>0.375</v>
      </c>
      <c r="D317">
        <f>IF(AND(A317&amp;""='4_버스'!$B$7&amp;"",B317='4_버스'!$E$7),C317,"")</f>
        <v/>
      </c>
    </row>
    <row r="318">
      <c r="A318" t="inlineStr">
        <is>
          <t>111</t>
        </is>
      </c>
      <c r="B318" t="inlineStr">
        <is>
          <t>평일</t>
        </is>
      </c>
      <c r="C318" t="n">
        <v>0.3854166666666667</v>
      </c>
      <c r="D318">
        <f>IF(AND(A318&amp;""='4_버스'!$B$7&amp;"",B318='4_버스'!$E$7),C318,"")</f>
        <v/>
      </c>
    </row>
    <row r="319">
      <c r="A319" t="inlineStr">
        <is>
          <t>111</t>
        </is>
      </c>
      <c r="B319" t="inlineStr">
        <is>
          <t>평일</t>
        </is>
      </c>
      <c r="C319" t="n">
        <v>0.3958333333333333</v>
      </c>
      <c r="D319">
        <f>IF(AND(A319&amp;""='4_버스'!$B$7&amp;"",B319='4_버스'!$E$7),C319,"")</f>
        <v/>
      </c>
    </row>
    <row r="320">
      <c r="A320" t="inlineStr">
        <is>
          <t>111</t>
        </is>
      </c>
      <c r="B320" t="inlineStr">
        <is>
          <t>평일</t>
        </is>
      </c>
      <c r="C320" t="n">
        <v>0.40625</v>
      </c>
      <c r="D320">
        <f>IF(AND(A320&amp;""='4_버스'!$B$7&amp;"",B320='4_버스'!$E$7),C320,"")</f>
        <v/>
      </c>
    </row>
    <row r="321">
      <c r="A321" t="inlineStr">
        <is>
          <t>111</t>
        </is>
      </c>
      <c r="B321" t="inlineStr">
        <is>
          <t>평일</t>
        </is>
      </c>
      <c r="C321" t="n">
        <v>0.4166666666666667</v>
      </c>
      <c r="D321">
        <f>IF(AND(A321&amp;""='4_버스'!$B$7&amp;"",B321='4_버스'!$E$7),C321,"")</f>
        <v/>
      </c>
    </row>
    <row r="322">
      <c r="A322" t="inlineStr">
        <is>
          <t>111</t>
        </is>
      </c>
      <c r="B322" t="inlineStr">
        <is>
          <t>평일</t>
        </is>
      </c>
      <c r="C322" t="n">
        <v>0.4270833333333334</v>
      </c>
      <c r="D322">
        <f>IF(AND(A322&amp;""='4_버스'!$B$7&amp;"",B322='4_버스'!$E$7),C322,"")</f>
        <v/>
      </c>
    </row>
    <row r="323">
      <c r="A323" t="inlineStr">
        <is>
          <t>111</t>
        </is>
      </c>
      <c r="B323" t="inlineStr">
        <is>
          <t>평일</t>
        </is>
      </c>
      <c r="C323" t="n">
        <v>0.4375</v>
      </c>
      <c r="D323">
        <f>IF(AND(A323&amp;""='4_버스'!$B$7&amp;"",B323='4_버스'!$E$7),C323,"")</f>
        <v/>
      </c>
    </row>
    <row r="324">
      <c r="A324" t="inlineStr">
        <is>
          <t>111</t>
        </is>
      </c>
      <c r="B324" t="inlineStr">
        <is>
          <t>평일</t>
        </is>
      </c>
      <c r="C324" t="n">
        <v>0.4479166666666667</v>
      </c>
      <c r="D324">
        <f>IF(AND(A324&amp;""='4_버스'!$B$7&amp;"",B324='4_버스'!$E$7),C324,"")</f>
        <v/>
      </c>
    </row>
    <row r="325">
      <c r="A325" t="inlineStr">
        <is>
          <t>111</t>
        </is>
      </c>
      <c r="B325" t="inlineStr">
        <is>
          <t>평일</t>
        </is>
      </c>
      <c r="C325" t="n">
        <v>0.4583333333333333</v>
      </c>
      <c r="D325">
        <f>IF(AND(A325&amp;""='4_버스'!$B$7&amp;"",B325='4_버스'!$E$7),C325,"")</f>
        <v/>
      </c>
    </row>
    <row r="326">
      <c r="A326" t="inlineStr">
        <is>
          <t>111</t>
        </is>
      </c>
      <c r="B326" t="inlineStr">
        <is>
          <t>평일</t>
        </is>
      </c>
      <c r="C326" t="n">
        <v>0.46875</v>
      </c>
      <c r="D326">
        <f>IF(AND(A326&amp;""='4_버스'!$B$7&amp;"",B326='4_버스'!$E$7),C326,"")</f>
        <v/>
      </c>
    </row>
    <row r="327">
      <c r="A327" t="inlineStr">
        <is>
          <t>111</t>
        </is>
      </c>
      <c r="B327" t="inlineStr">
        <is>
          <t>평일</t>
        </is>
      </c>
      <c r="C327" t="n">
        <v>0.4791666666666666</v>
      </c>
      <c r="D327">
        <f>IF(AND(A327&amp;""='4_버스'!$B$7&amp;"",B327='4_버스'!$E$7),C327,"")</f>
        <v/>
      </c>
    </row>
    <row r="328">
      <c r="A328" t="inlineStr">
        <is>
          <t>111</t>
        </is>
      </c>
      <c r="B328" t="inlineStr">
        <is>
          <t>평일</t>
        </is>
      </c>
      <c r="C328" t="n">
        <v>0.4895833333333333</v>
      </c>
      <c r="D328">
        <f>IF(AND(A328&amp;""='4_버스'!$B$7&amp;"",B328='4_버스'!$E$7),C328,"")</f>
        <v/>
      </c>
    </row>
    <row r="329">
      <c r="A329" t="inlineStr">
        <is>
          <t>111</t>
        </is>
      </c>
      <c r="B329" t="inlineStr">
        <is>
          <t>평일</t>
        </is>
      </c>
      <c r="C329" t="n">
        <v>0.5</v>
      </c>
      <c r="D329">
        <f>IF(AND(A329&amp;""='4_버스'!$B$7&amp;"",B329='4_버스'!$E$7),C329,"")</f>
        <v/>
      </c>
    </row>
    <row r="330">
      <c r="A330" t="inlineStr">
        <is>
          <t>111</t>
        </is>
      </c>
      <c r="B330" t="inlineStr">
        <is>
          <t>평일</t>
        </is>
      </c>
      <c r="C330" t="n">
        <v>0.5104166666666666</v>
      </c>
      <c r="D330">
        <f>IF(AND(A330&amp;""='4_버스'!$B$7&amp;"",B330='4_버스'!$E$7),C330,"")</f>
        <v/>
      </c>
    </row>
    <row r="331">
      <c r="A331" t="inlineStr">
        <is>
          <t>111</t>
        </is>
      </c>
      <c r="B331" t="inlineStr">
        <is>
          <t>평일</t>
        </is>
      </c>
      <c r="C331" t="n">
        <v>0.5208333333333334</v>
      </c>
      <c r="D331">
        <f>IF(AND(A331&amp;""='4_버스'!$B$7&amp;"",B331='4_버스'!$E$7),C331,"")</f>
        <v/>
      </c>
    </row>
    <row r="332">
      <c r="A332" t="inlineStr">
        <is>
          <t>111</t>
        </is>
      </c>
      <c r="B332" t="inlineStr">
        <is>
          <t>평일</t>
        </is>
      </c>
      <c r="C332" t="n">
        <v>0.53125</v>
      </c>
      <c r="D332">
        <f>IF(AND(A332&amp;""='4_버스'!$B$7&amp;"",B332='4_버스'!$E$7),C332,"")</f>
        <v/>
      </c>
    </row>
    <row r="333">
      <c r="A333" t="inlineStr">
        <is>
          <t>111</t>
        </is>
      </c>
      <c r="B333" t="inlineStr">
        <is>
          <t>평일</t>
        </is>
      </c>
      <c r="C333" t="n">
        <v>0.5416666666666666</v>
      </c>
      <c r="D333">
        <f>IF(AND(A333&amp;""='4_버스'!$B$7&amp;"",B333='4_버스'!$E$7),C333,"")</f>
        <v/>
      </c>
    </row>
    <row r="334">
      <c r="A334" t="inlineStr">
        <is>
          <t>111</t>
        </is>
      </c>
      <c r="B334" t="inlineStr">
        <is>
          <t>평일</t>
        </is>
      </c>
      <c r="C334" t="n">
        <v>0.5520833333333333</v>
      </c>
      <c r="D334">
        <f>IF(AND(A334&amp;""='4_버스'!$B$7&amp;"",B334='4_버스'!$E$7),C334,"")</f>
        <v/>
      </c>
    </row>
    <row r="335">
      <c r="A335" t="inlineStr">
        <is>
          <t>111</t>
        </is>
      </c>
      <c r="B335" t="inlineStr">
        <is>
          <t>평일</t>
        </is>
      </c>
      <c r="C335" t="n">
        <v>0.5625</v>
      </c>
      <c r="D335">
        <f>IF(AND(A335&amp;""='4_버스'!$B$7&amp;"",B335='4_버스'!$E$7),C335,"")</f>
        <v/>
      </c>
    </row>
    <row r="336">
      <c r="A336" t="inlineStr">
        <is>
          <t>111</t>
        </is>
      </c>
      <c r="B336" t="inlineStr">
        <is>
          <t>평일</t>
        </is>
      </c>
      <c r="C336" t="n">
        <v>0.5729166666666666</v>
      </c>
      <c r="D336">
        <f>IF(AND(A336&amp;""='4_버스'!$B$7&amp;"",B336='4_버스'!$E$7),C336,"")</f>
        <v/>
      </c>
    </row>
    <row r="337">
      <c r="A337" t="inlineStr">
        <is>
          <t>111</t>
        </is>
      </c>
      <c r="B337" t="inlineStr">
        <is>
          <t>평일</t>
        </is>
      </c>
      <c r="C337" t="n">
        <v>0.5833333333333334</v>
      </c>
      <c r="D337">
        <f>IF(AND(A337&amp;""='4_버스'!$B$7&amp;"",B337='4_버스'!$E$7),C337,"")</f>
        <v/>
      </c>
    </row>
    <row r="338">
      <c r="A338" t="inlineStr">
        <is>
          <t>111</t>
        </is>
      </c>
      <c r="B338" t="inlineStr">
        <is>
          <t>평일</t>
        </is>
      </c>
      <c r="C338" t="n">
        <v>0.59375</v>
      </c>
      <c r="D338">
        <f>IF(AND(A338&amp;""='4_버스'!$B$7&amp;"",B338='4_버스'!$E$7),C338,"")</f>
        <v/>
      </c>
    </row>
    <row r="339">
      <c r="A339" t="inlineStr">
        <is>
          <t>111</t>
        </is>
      </c>
      <c r="B339" t="inlineStr">
        <is>
          <t>평일</t>
        </is>
      </c>
      <c r="C339" t="n">
        <v>0.6041666666666667</v>
      </c>
      <c r="D339">
        <f>IF(AND(A339&amp;""='4_버스'!$B$7&amp;"",B339='4_버스'!$E$7),C339,"")</f>
        <v/>
      </c>
    </row>
    <row r="340">
      <c r="A340" t="inlineStr">
        <is>
          <t>111</t>
        </is>
      </c>
      <c r="B340" t="inlineStr">
        <is>
          <t>평일</t>
        </is>
      </c>
      <c r="C340" t="n">
        <v>0.6145833333333334</v>
      </c>
      <c r="D340">
        <f>IF(AND(A340&amp;""='4_버스'!$B$7&amp;"",B340='4_버스'!$E$7),C340,"")</f>
        <v/>
      </c>
    </row>
    <row r="341">
      <c r="A341" t="inlineStr">
        <is>
          <t>111</t>
        </is>
      </c>
      <c r="B341" t="inlineStr">
        <is>
          <t>평일</t>
        </is>
      </c>
      <c r="C341" t="n">
        <v>0.625</v>
      </c>
      <c r="D341">
        <f>IF(AND(A341&amp;""='4_버스'!$B$7&amp;"",B341='4_버스'!$E$7),C341,"")</f>
        <v/>
      </c>
    </row>
    <row r="342">
      <c r="A342" t="inlineStr">
        <is>
          <t>111</t>
        </is>
      </c>
      <c r="B342" t="inlineStr">
        <is>
          <t>평일</t>
        </is>
      </c>
      <c r="C342" t="n">
        <v>0.6354166666666666</v>
      </c>
      <c r="D342">
        <f>IF(AND(A342&amp;""='4_버스'!$B$7&amp;"",B342='4_버스'!$E$7),C342,"")</f>
        <v/>
      </c>
    </row>
    <row r="343">
      <c r="A343" t="inlineStr">
        <is>
          <t>111</t>
        </is>
      </c>
      <c r="B343" t="inlineStr">
        <is>
          <t>평일</t>
        </is>
      </c>
      <c r="C343" t="n">
        <v>0.6458333333333334</v>
      </c>
      <c r="D343">
        <f>IF(AND(A343&amp;""='4_버스'!$B$7&amp;"",B343='4_버스'!$E$7),C343,"")</f>
        <v/>
      </c>
    </row>
    <row r="344">
      <c r="A344" t="inlineStr">
        <is>
          <t>111</t>
        </is>
      </c>
      <c r="B344" t="inlineStr">
        <is>
          <t>평일</t>
        </is>
      </c>
      <c r="C344" t="n">
        <v>0.65625</v>
      </c>
      <c r="D344">
        <f>IF(AND(A344&amp;""='4_버스'!$B$7&amp;"",B344='4_버스'!$E$7),C344,"")</f>
        <v/>
      </c>
    </row>
    <row r="345">
      <c r="A345" t="inlineStr">
        <is>
          <t>111</t>
        </is>
      </c>
      <c r="B345" t="inlineStr">
        <is>
          <t>평일</t>
        </is>
      </c>
      <c r="C345" t="n">
        <v>0.6666666666666666</v>
      </c>
      <c r="D345">
        <f>IF(AND(A345&amp;""='4_버스'!$B$7&amp;"",B345='4_버스'!$E$7),C345,"")</f>
        <v/>
      </c>
    </row>
    <row r="346">
      <c r="A346" t="inlineStr">
        <is>
          <t>111</t>
        </is>
      </c>
      <c r="B346" t="inlineStr">
        <is>
          <t>평일</t>
        </is>
      </c>
      <c r="C346" t="n">
        <v>0.6770833333333333</v>
      </c>
      <c r="D346">
        <f>IF(AND(A346&amp;""='4_버스'!$B$7&amp;"",B346='4_버스'!$E$7),C346,"")</f>
        <v/>
      </c>
    </row>
    <row r="347">
      <c r="A347" t="inlineStr">
        <is>
          <t>111</t>
        </is>
      </c>
      <c r="B347" t="inlineStr">
        <is>
          <t>평일</t>
        </is>
      </c>
      <c r="C347" t="n">
        <v>0.6875</v>
      </c>
      <c r="D347">
        <f>IF(AND(A347&amp;""='4_버스'!$B$7&amp;"",B347='4_버스'!$E$7),C347,"")</f>
        <v/>
      </c>
    </row>
    <row r="348">
      <c r="A348" t="inlineStr">
        <is>
          <t>111</t>
        </is>
      </c>
      <c r="B348" t="inlineStr">
        <is>
          <t>평일</t>
        </is>
      </c>
      <c r="C348" t="n">
        <v>0.6979166666666666</v>
      </c>
      <c r="D348">
        <f>IF(AND(A348&amp;""='4_버스'!$B$7&amp;"",B348='4_버스'!$E$7),C348,"")</f>
        <v/>
      </c>
    </row>
    <row r="349">
      <c r="A349" t="inlineStr">
        <is>
          <t>111</t>
        </is>
      </c>
      <c r="B349" t="inlineStr">
        <is>
          <t>평일</t>
        </is>
      </c>
      <c r="C349" t="n">
        <v>0.7083333333333334</v>
      </c>
      <c r="D349">
        <f>IF(AND(A349&amp;""='4_버스'!$B$7&amp;"",B349='4_버스'!$E$7),C349,"")</f>
        <v/>
      </c>
    </row>
    <row r="350">
      <c r="A350" t="inlineStr">
        <is>
          <t>111</t>
        </is>
      </c>
      <c r="B350" t="inlineStr">
        <is>
          <t>평일</t>
        </is>
      </c>
      <c r="C350" t="n">
        <v>0.71875</v>
      </c>
      <c r="D350">
        <f>IF(AND(A350&amp;""='4_버스'!$B$7&amp;"",B350='4_버스'!$E$7),C350,"")</f>
        <v/>
      </c>
    </row>
    <row r="351">
      <c r="A351" t="inlineStr">
        <is>
          <t>111</t>
        </is>
      </c>
      <c r="B351" t="inlineStr">
        <is>
          <t>평일</t>
        </is>
      </c>
      <c r="C351" t="n">
        <v>0.7291666666666667</v>
      </c>
      <c r="D351">
        <f>IF(AND(A351&amp;""='4_버스'!$B$7&amp;"",B351='4_버스'!$E$7),C351,"")</f>
        <v/>
      </c>
    </row>
    <row r="352">
      <c r="A352" t="inlineStr">
        <is>
          <t>111</t>
        </is>
      </c>
      <c r="B352" t="inlineStr">
        <is>
          <t>평일</t>
        </is>
      </c>
      <c r="C352" t="n">
        <v>0.7395833333333334</v>
      </c>
      <c r="D352">
        <f>IF(AND(A352&amp;""='4_버스'!$B$7&amp;"",B352='4_버스'!$E$7),C352,"")</f>
        <v/>
      </c>
    </row>
    <row r="353">
      <c r="A353" t="inlineStr">
        <is>
          <t>111</t>
        </is>
      </c>
      <c r="B353" t="inlineStr">
        <is>
          <t>평일</t>
        </is>
      </c>
      <c r="C353" t="n">
        <v>0.75</v>
      </c>
      <c r="D353">
        <f>IF(AND(A353&amp;""='4_버스'!$B$7&amp;"",B353='4_버스'!$E$7),C353,"")</f>
        <v/>
      </c>
    </row>
    <row r="354">
      <c r="A354" t="inlineStr">
        <is>
          <t>111</t>
        </is>
      </c>
      <c r="B354" t="inlineStr">
        <is>
          <t>평일</t>
        </is>
      </c>
      <c r="C354" t="n">
        <v>0.7604166666666666</v>
      </c>
      <c r="D354">
        <f>IF(AND(A354&amp;""='4_버스'!$B$7&amp;"",B354='4_버스'!$E$7),C354,"")</f>
        <v/>
      </c>
    </row>
    <row r="355">
      <c r="A355" t="inlineStr">
        <is>
          <t>111</t>
        </is>
      </c>
      <c r="B355" t="inlineStr">
        <is>
          <t>평일</t>
        </is>
      </c>
      <c r="C355" t="n">
        <v>0.7708333333333334</v>
      </c>
      <c r="D355">
        <f>IF(AND(A355&amp;""='4_버스'!$B$7&amp;"",B355='4_버스'!$E$7),C355,"")</f>
        <v/>
      </c>
    </row>
    <row r="356">
      <c r="A356" t="inlineStr">
        <is>
          <t>111</t>
        </is>
      </c>
      <c r="B356" t="inlineStr">
        <is>
          <t>평일</t>
        </is>
      </c>
      <c r="C356" t="n">
        <v>0.78125</v>
      </c>
      <c r="D356">
        <f>IF(AND(A356&amp;""='4_버스'!$B$7&amp;"",B356='4_버스'!$E$7),C356,"")</f>
        <v/>
      </c>
    </row>
    <row r="357">
      <c r="A357" t="inlineStr">
        <is>
          <t>111</t>
        </is>
      </c>
      <c r="B357" t="inlineStr">
        <is>
          <t>평일</t>
        </is>
      </c>
      <c r="C357" t="n">
        <v>0.7916666666666666</v>
      </c>
      <c r="D357">
        <f>IF(AND(A357&amp;""='4_버스'!$B$7&amp;"",B357='4_버스'!$E$7),C357,"")</f>
        <v/>
      </c>
    </row>
    <row r="358">
      <c r="A358" t="inlineStr">
        <is>
          <t>111</t>
        </is>
      </c>
      <c r="B358" t="inlineStr">
        <is>
          <t>평일</t>
        </is>
      </c>
      <c r="C358" t="n">
        <v>0.8020833333333333</v>
      </c>
      <c r="D358">
        <f>IF(AND(A358&amp;""='4_버스'!$B$7&amp;"",B358='4_버스'!$E$7),C358,"")</f>
        <v/>
      </c>
    </row>
    <row r="359">
      <c r="A359" t="inlineStr">
        <is>
          <t>111</t>
        </is>
      </c>
      <c r="B359" t="inlineStr">
        <is>
          <t>평일</t>
        </is>
      </c>
      <c r="C359" t="n">
        <v>0.8125</v>
      </c>
      <c r="D359">
        <f>IF(AND(A359&amp;""='4_버스'!$B$7&amp;"",B359='4_버스'!$E$7),C359,"")</f>
        <v/>
      </c>
    </row>
    <row r="360">
      <c r="A360" t="inlineStr">
        <is>
          <t>111</t>
        </is>
      </c>
      <c r="B360" t="inlineStr">
        <is>
          <t>평일</t>
        </is>
      </c>
      <c r="C360" t="n">
        <v>0.8229166666666666</v>
      </c>
      <c r="D360">
        <f>IF(AND(A360&amp;""='4_버스'!$B$7&amp;"",B360='4_버스'!$E$7),C360,"")</f>
        <v/>
      </c>
    </row>
    <row r="361">
      <c r="A361" t="inlineStr">
        <is>
          <t>111</t>
        </is>
      </c>
      <c r="B361" t="inlineStr">
        <is>
          <t>평일</t>
        </is>
      </c>
      <c r="C361" t="n">
        <v>0.8333333333333334</v>
      </c>
      <c r="D361">
        <f>IF(AND(A361&amp;""='4_버스'!$B$7&amp;"",B361='4_버스'!$E$7),C361,"")</f>
        <v/>
      </c>
    </row>
    <row r="362">
      <c r="A362" t="inlineStr">
        <is>
          <t>111</t>
        </is>
      </c>
      <c r="B362" t="inlineStr">
        <is>
          <t>평일</t>
        </is>
      </c>
      <c r="C362" t="n">
        <v>0.84375</v>
      </c>
      <c r="D362">
        <f>IF(AND(A362&amp;""='4_버스'!$B$7&amp;"",B362='4_버스'!$E$7),C362,"")</f>
        <v/>
      </c>
    </row>
    <row r="363">
      <c r="A363" t="inlineStr">
        <is>
          <t>111</t>
        </is>
      </c>
      <c r="B363" t="inlineStr">
        <is>
          <t>평일</t>
        </is>
      </c>
      <c r="C363" t="n">
        <v>0.8541666666666667</v>
      </c>
      <c r="D363">
        <f>IF(AND(A363&amp;""='4_버스'!$B$7&amp;"",B363='4_버스'!$E$7),C363,"")</f>
        <v/>
      </c>
    </row>
    <row r="364">
      <c r="A364" t="inlineStr">
        <is>
          <t>111</t>
        </is>
      </c>
      <c r="B364" t="inlineStr">
        <is>
          <t>평일</t>
        </is>
      </c>
      <c r="C364" t="n">
        <v>0.8645833333333334</v>
      </c>
      <c r="D364">
        <f>IF(AND(A364&amp;""='4_버스'!$B$7&amp;"",B364='4_버스'!$E$7),C364,"")</f>
        <v/>
      </c>
    </row>
    <row r="365">
      <c r="A365" t="inlineStr">
        <is>
          <t>111</t>
        </is>
      </c>
      <c r="B365" t="inlineStr">
        <is>
          <t>평일</t>
        </is>
      </c>
      <c r="C365" t="n">
        <v>0.8784722222222222</v>
      </c>
      <c r="D365">
        <f>IF(AND(A365&amp;""='4_버스'!$B$7&amp;"",B365='4_버스'!$E$7),C365,"")</f>
        <v/>
      </c>
    </row>
    <row r="366">
      <c r="A366" t="inlineStr">
        <is>
          <t>111</t>
        </is>
      </c>
      <c r="B366" t="inlineStr">
        <is>
          <t>평일</t>
        </is>
      </c>
      <c r="C366" t="n">
        <v>0.8923611111111112</v>
      </c>
      <c r="D366">
        <f>IF(AND(A366&amp;""='4_버스'!$B$7&amp;"",B366='4_버스'!$E$7),C366,"")</f>
        <v/>
      </c>
    </row>
    <row r="367">
      <c r="A367" t="inlineStr">
        <is>
          <t>111</t>
        </is>
      </c>
      <c r="B367" t="inlineStr">
        <is>
          <t>평일</t>
        </is>
      </c>
      <c r="C367" t="n">
        <v>0.90625</v>
      </c>
      <c r="D367">
        <f>IF(AND(A367&amp;""='4_버스'!$B$7&amp;"",B367='4_버스'!$E$7),C367,"")</f>
        <v/>
      </c>
    </row>
    <row r="368">
      <c r="A368" t="inlineStr">
        <is>
          <t>111</t>
        </is>
      </c>
      <c r="B368" t="inlineStr">
        <is>
          <t>평일</t>
        </is>
      </c>
      <c r="C368" t="n">
        <v>0.9166666666666666</v>
      </c>
      <c r="D368">
        <f>IF(AND(A368&amp;""='4_버스'!$B$7&amp;"",B368='4_버스'!$E$7),C368,"")</f>
        <v/>
      </c>
    </row>
    <row r="369">
      <c r="A369" t="inlineStr">
        <is>
          <t>111</t>
        </is>
      </c>
      <c r="B369" t="inlineStr">
        <is>
          <t>평일</t>
        </is>
      </c>
      <c r="C369" t="n">
        <v>0.9340277777777778</v>
      </c>
      <c r="D369">
        <f>IF(AND(A369&amp;""='4_버스'!$B$7&amp;"",B369='4_버스'!$E$7),C369,"")</f>
        <v/>
      </c>
    </row>
    <row r="370">
      <c r="A370" t="inlineStr">
        <is>
          <t>111</t>
        </is>
      </c>
      <c r="B370" t="inlineStr">
        <is>
          <t>평일</t>
        </is>
      </c>
      <c r="C370" t="n">
        <v>0.9444444444444444</v>
      </c>
      <c r="D370">
        <f>IF(AND(A370&amp;""='4_버스'!$B$7&amp;"",B370='4_버스'!$E$7),C370,"")</f>
        <v/>
      </c>
    </row>
    <row r="371">
      <c r="A371" t="inlineStr">
        <is>
          <t>112</t>
        </is>
      </c>
      <c r="B371" t="inlineStr">
        <is>
          <t>평일</t>
        </is>
      </c>
      <c r="C371" t="n">
        <v>0.3194444444444445</v>
      </c>
      <c r="D371">
        <f>IF(AND(A371&amp;""='4_버스'!$B$7&amp;"",B371='4_버스'!$E$7),C371,"")</f>
        <v/>
      </c>
    </row>
    <row r="372">
      <c r="A372" t="inlineStr">
        <is>
          <t>112</t>
        </is>
      </c>
      <c r="B372" t="inlineStr">
        <is>
          <t>평일</t>
        </is>
      </c>
      <c r="C372" t="n">
        <v>0.3506944444444444</v>
      </c>
      <c r="D372">
        <f>IF(AND(A372&amp;""='4_버스'!$B$7&amp;"",B372='4_버스'!$E$7),C372,"")</f>
        <v/>
      </c>
    </row>
    <row r="373">
      <c r="A373" t="inlineStr">
        <is>
          <t>112</t>
        </is>
      </c>
      <c r="B373" t="inlineStr">
        <is>
          <t>평일</t>
        </is>
      </c>
      <c r="C373" t="n">
        <v>0.4375</v>
      </c>
      <c r="D373">
        <f>IF(AND(A373&amp;""='4_버스'!$B$7&amp;"",B373='4_버스'!$E$7),C373,"")</f>
        <v/>
      </c>
    </row>
    <row r="374">
      <c r="A374" t="inlineStr">
        <is>
          <t>112</t>
        </is>
      </c>
      <c r="B374" t="inlineStr">
        <is>
          <t>평일</t>
        </is>
      </c>
      <c r="C374" t="n">
        <v>0.5347222222222222</v>
      </c>
      <c r="D374">
        <f>IF(AND(A374&amp;""='4_버스'!$B$7&amp;"",B374='4_버스'!$E$7),C374,"")</f>
        <v/>
      </c>
    </row>
    <row r="375">
      <c r="A375" t="inlineStr">
        <is>
          <t>112</t>
        </is>
      </c>
      <c r="B375" t="inlineStr">
        <is>
          <t>평일</t>
        </is>
      </c>
      <c r="C375" t="n">
        <v>0.7465277777777778</v>
      </c>
      <c r="D375">
        <f>IF(AND(A375&amp;""='4_버스'!$B$7&amp;"",B375='4_버스'!$E$7),C375,"")</f>
        <v/>
      </c>
    </row>
    <row r="376">
      <c r="A376" t="inlineStr">
        <is>
          <t>112</t>
        </is>
      </c>
      <c r="B376" t="inlineStr">
        <is>
          <t>평일</t>
        </is>
      </c>
      <c r="C376" t="n">
        <v>0.78125</v>
      </c>
      <c r="D376">
        <f>IF(AND(A376&amp;""='4_버스'!$B$7&amp;"",B376='4_버스'!$E$7),C376,"")</f>
        <v/>
      </c>
    </row>
    <row r="377">
      <c r="A377" t="inlineStr">
        <is>
          <t>112</t>
        </is>
      </c>
      <c r="B377" t="inlineStr">
        <is>
          <t>평일</t>
        </is>
      </c>
      <c r="C377" t="n">
        <v>0.7673611111111112</v>
      </c>
      <c r="D377">
        <f>IF(AND(A377&amp;""='4_버스'!$B$7&amp;"",B377='4_버스'!$E$7),C377,"")</f>
        <v/>
      </c>
    </row>
    <row r="378">
      <c r="A378" t="inlineStr">
        <is>
          <t>112</t>
        </is>
      </c>
      <c r="B378" t="inlineStr">
        <is>
          <t>평일</t>
        </is>
      </c>
      <c r="C378" t="n">
        <v>0.7916666666666666</v>
      </c>
      <c r="D378">
        <f>IF(AND(A378&amp;""='4_버스'!$B$7&amp;"",B378='4_버스'!$E$7),C378,"")</f>
        <v/>
      </c>
    </row>
    <row r="379">
      <c r="A379" t="inlineStr">
        <is>
          <t>112</t>
        </is>
      </c>
      <c r="B379" t="inlineStr">
        <is>
          <t>평일</t>
        </is>
      </c>
      <c r="C379" t="n">
        <v>0.6944444444444444</v>
      </c>
      <c r="D379">
        <f>IF(AND(A379&amp;""='4_버스'!$B$7&amp;"",B379='4_버스'!$E$7),C379,"")</f>
        <v/>
      </c>
    </row>
    <row r="380">
      <c r="A380" t="inlineStr">
        <is>
          <t>113</t>
        </is>
      </c>
      <c r="B380" t="inlineStr">
        <is>
          <t>평일</t>
        </is>
      </c>
      <c r="C380" t="n">
        <v>0.3090277777777778</v>
      </c>
      <c r="D380">
        <f>IF(AND(A380&amp;""='4_버스'!$B$7&amp;"",B380='4_버스'!$E$7),C380,"")</f>
        <v/>
      </c>
    </row>
    <row r="381">
      <c r="A381" t="inlineStr">
        <is>
          <t>113</t>
        </is>
      </c>
      <c r="B381" t="inlineStr">
        <is>
          <t>평일</t>
        </is>
      </c>
      <c r="C381" t="n">
        <v>0.4097222222222222</v>
      </c>
      <c r="D381">
        <f>IF(AND(A381&amp;""='4_버스'!$B$7&amp;"",B381='4_버스'!$E$7),C381,"")</f>
        <v/>
      </c>
    </row>
    <row r="382">
      <c r="A382" t="inlineStr">
        <is>
          <t>113</t>
        </is>
      </c>
      <c r="B382" t="inlineStr">
        <is>
          <t>평일</t>
        </is>
      </c>
      <c r="C382" t="n">
        <v>0.4930555555555555</v>
      </c>
      <c r="D382">
        <f>IF(AND(A382&amp;""='4_버스'!$B$7&amp;"",B382='4_버스'!$E$7),C382,"")</f>
        <v/>
      </c>
    </row>
    <row r="383">
      <c r="A383" t="inlineStr">
        <is>
          <t>113</t>
        </is>
      </c>
      <c r="B383" t="inlineStr">
        <is>
          <t>평일</t>
        </is>
      </c>
      <c r="C383" t="n">
        <v>0.5763888888888888</v>
      </c>
      <c r="D383">
        <f>IF(AND(A383&amp;""='4_버스'!$B$7&amp;"",B383='4_버스'!$E$7),C383,"")</f>
        <v/>
      </c>
    </row>
    <row r="384">
      <c r="A384" t="inlineStr">
        <is>
          <t>113</t>
        </is>
      </c>
      <c r="B384" t="inlineStr">
        <is>
          <t>평일</t>
        </is>
      </c>
      <c r="C384" t="n">
        <v>0.6111111111111112</v>
      </c>
      <c r="D384">
        <f>IF(AND(A384&amp;""='4_버스'!$B$7&amp;"",B384='4_버스'!$E$7),C384,"")</f>
        <v/>
      </c>
    </row>
    <row r="385">
      <c r="A385" t="inlineStr">
        <is>
          <t>113</t>
        </is>
      </c>
      <c r="B385" t="inlineStr">
        <is>
          <t>평일</t>
        </is>
      </c>
      <c r="C385" t="n">
        <v>0.6458333333333334</v>
      </c>
      <c r="D385">
        <f>IF(AND(A385&amp;""='4_버스'!$B$7&amp;"",B385='4_버스'!$E$7),C385,"")</f>
        <v/>
      </c>
    </row>
    <row r="386">
      <c r="A386" t="inlineStr">
        <is>
          <t>113</t>
        </is>
      </c>
      <c r="B386" t="inlineStr">
        <is>
          <t>평일</t>
        </is>
      </c>
      <c r="C386" t="n">
        <v>0.2638888888888889</v>
      </c>
      <c r="D386">
        <f>IF(AND(A386&amp;""='4_버스'!$B$7&amp;"",B386='4_버스'!$E$7),C386,"")</f>
        <v/>
      </c>
    </row>
    <row r="387">
      <c r="A387" t="inlineStr">
        <is>
          <t>113</t>
        </is>
      </c>
      <c r="B387" t="inlineStr">
        <is>
          <t>평일</t>
        </is>
      </c>
      <c r="C387" t="n">
        <v>0.7291666666666667</v>
      </c>
      <c r="D387">
        <f>IF(AND(A387&amp;""='4_버스'!$B$7&amp;"",B387='4_버스'!$E$7),C387,"")</f>
        <v/>
      </c>
    </row>
    <row r="388">
      <c r="A388" t="inlineStr">
        <is>
          <t>114</t>
        </is>
      </c>
      <c r="B388" t="inlineStr">
        <is>
          <t>평일</t>
        </is>
      </c>
      <c r="C388" t="n">
        <v>0.2916666666666667</v>
      </c>
      <c r="D388">
        <f>IF(AND(A388&amp;""='4_버스'!$B$7&amp;"",B388='4_버스'!$E$7),C388,"")</f>
        <v/>
      </c>
    </row>
    <row r="389">
      <c r="A389" t="inlineStr">
        <is>
          <t>114</t>
        </is>
      </c>
      <c r="B389" t="inlineStr">
        <is>
          <t>평일</t>
        </is>
      </c>
      <c r="C389" t="n">
        <v>0.3645833333333333</v>
      </c>
      <c r="D389">
        <f>IF(AND(A389&amp;""='4_버스'!$B$7&amp;"",B389='4_버스'!$E$7),C389,"")</f>
        <v/>
      </c>
    </row>
    <row r="390">
      <c r="A390" t="inlineStr">
        <is>
          <t>114</t>
        </is>
      </c>
      <c r="B390" t="inlineStr">
        <is>
          <t>평일</t>
        </is>
      </c>
      <c r="C390" t="n">
        <v>0.4513888888888889</v>
      </c>
      <c r="D390">
        <f>IF(AND(A390&amp;""='4_버스'!$B$7&amp;"",B390='4_버스'!$E$7),C390,"")</f>
        <v/>
      </c>
    </row>
    <row r="391">
      <c r="A391" t="inlineStr">
        <is>
          <t>114</t>
        </is>
      </c>
      <c r="B391" t="inlineStr">
        <is>
          <t>평일</t>
        </is>
      </c>
      <c r="C391" t="n">
        <v>0.5347222222222222</v>
      </c>
      <c r="D391">
        <f>IF(AND(A391&amp;""='4_버스'!$B$7&amp;"",B391='4_버스'!$E$7),C391,"")</f>
        <v/>
      </c>
    </row>
    <row r="392">
      <c r="A392" t="inlineStr">
        <is>
          <t>114</t>
        </is>
      </c>
      <c r="B392" t="inlineStr">
        <is>
          <t>평일</t>
        </is>
      </c>
      <c r="C392" t="n">
        <v>0.6041666666666667</v>
      </c>
      <c r="D392">
        <f>IF(AND(A392&amp;""='4_버스'!$B$7&amp;"",B392='4_버스'!$E$7),C392,"")</f>
        <v/>
      </c>
    </row>
    <row r="393">
      <c r="A393" t="inlineStr">
        <is>
          <t>114</t>
        </is>
      </c>
      <c r="B393" t="inlineStr">
        <is>
          <t>평일</t>
        </is>
      </c>
      <c r="C393" t="n">
        <v>0.6458333333333334</v>
      </c>
      <c r="D393">
        <f>IF(AND(A393&amp;""='4_버스'!$B$7&amp;"",B393='4_버스'!$E$7),C393,"")</f>
        <v/>
      </c>
    </row>
    <row r="394">
      <c r="A394" t="inlineStr">
        <is>
          <t>114</t>
        </is>
      </c>
      <c r="B394" t="inlineStr">
        <is>
          <t>평일</t>
        </is>
      </c>
      <c r="C394" t="n">
        <v>0.7013888888888888</v>
      </c>
      <c r="D394">
        <f>IF(AND(A394&amp;""='4_버스'!$B$7&amp;"",B394='4_버스'!$E$7),C394,"")</f>
        <v/>
      </c>
    </row>
    <row r="395">
      <c r="A395" t="inlineStr">
        <is>
          <t>210</t>
        </is>
      </c>
      <c r="B395" t="inlineStr">
        <is>
          <t>평일</t>
        </is>
      </c>
      <c r="C395" t="n">
        <v>0.2708333333333333</v>
      </c>
      <c r="D395">
        <f>IF(AND(A395&amp;""='4_버스'!$B$7&amp;"",B395='4_버스'!$E$7),C395,"")</f>
        <v/>
      </c>
    </row>
    <row r="396">
      <c r="A396" t="inlineStr">
        <is>
          <t>210</t>
        </is>
      </c>
      <c r="B396" t="inlineStr">
        <is>
          <t>평일</t>
        </is>
      </c>
      <c r="C396" t="n">
        <v>0.3125</v>
      </c>
      <c r="D396">
        <f>IF(AND(A396&amp;""='4_버스'!$B$7&amp;"",B396='4_버스'!$E$7),C396,"")</f>
        <v/>
      </c>
    </row>
    <row r="397">
      <c r="A397" t="inlineStr">
        <is>
          <t>210</t>
        </is>
      </c>
      <c r="B397" t="inlineStr">
        <is>
          <t>평일</t>
        </is>
      </c>
      <c r="C397" t="n">
        <v>0.3888888888888889</v>
      </c>
      <c r="D397">
        <f>IF(AND(A397&amp;""='4_버스'!$B$7&amp;"",B397='4_버스'!$E$7),C397,"")</f>
        <v/>
      </c>
    </row>
    <row r="398">
      <c r="A398" t="inlineStr">
        <is>
          <t>210</t>
        </is>
      </c>
      <c r="B398" t="inlineStr">
        <is>
          <t>평일</t>
        </is>
      </c>
      <c r="C398" t="n">
        <v>0.4305555555555556</v>
      </c>
      <c r="D398">
        <f>IF(AND(A398&amp;""='4_버스'!$B$7&amp;"",B398='4_버스'!$E$7),C398,"")</f>
        <v/>
      </c>
    </row>
    <row r="399">
      <c r="A399" t="inlineStr">
        <is>
          <t>210</t>
        </is>
      </c>
      <c r="B399" t="inlineStr">
        <is>
          <t>평일</t>
        </is>
      </c>
      <c r="C399" t="n">
        <v>0.5208333333333334</v>
      </c>
      <c r="D399">
        <f>IF(AND(A399&amp;""='4_버스'!$B$7&amp;"",B399='4_버스'!$E$7),C399,"")</f>
        <v/>
      </c>
    </row>
    <row r="400">
      <c r="A400" t="inlineStr">
        <is>
          <t>210</t>
        </is>
      </c>
      <c r="B400" t="inlineStr">
        <is>
          <t>평일</t>
        </is>
      </c>
      <c r="C400" t="n">
        <v>0.548611111111111</v>
      </c>
      <c r="D400">
        <f>IF(AND(A400&amp;""='4_버스'!$B$7&amp;"",B400='4_버스'!$E$7),C400,"")</f>
        <v/>
      </c>
    </row>
    <row r="401">
      <c r="A401" t="inlineStr">
        <is>
          <t>210</t>
        </is>
      </c>
      <c r="B401" t="inlineStr">
        <is>
          <t>평일</t>
        </is>
      </c>
      <c r="C401" t="n">
        <v>0.6319444444444444</v>
      </c>
      <c r="D401">
        <f>IF(AND(A401&amp;""='4_버스'!$B$7&amp;"",B401='4_버스'!$E$7),C401,"")</f>
        <v/>
      </c>
    </row>
    <row r="402">
      <c r="A402" t="inlineStr">
        <is>
          <t>210</t>
        </is>
      </c>
      <c r="B402" t="inlineStr">
        <is>
          <t>평일</t>
        </is>
      </c>
      <c r="C402" t="n">
        <v>0.6666666666666666</v>
      </c>
      <c r="D402">
        <f>IF(AND(A402&amp;""='4_버스'!$B$7&amp;"",B402='4_버스'!$E$7),C402,"")</f>
        <v/>
      </c>
    </row>
    <row r="403">
      <c r="A403" t="inlineStr">
        <is>
          <t>210</t>
        </is>
      </c>
      <c r="B403" t="inlineStr">
        <is>
          <t>평일</t>
        </is>
      </c>
      <c r="C403" t="n">
        <v>0.7222222222222222</v>
      </c>
      <c r="D403">
        <f>IF(AND(A403&amp;""='4_버스'!$B$7&amp;"",B403='4_버스'!$E$7),C403,"")</f>
        <v/>
      </c>
    </row>
    <row r="404">
      <c r="A404" t="inlineStr">
        <is>
          <t>210</t>
        </is>
      </c>
      <c r="B404" t="inlineStr">
        <is>
          <t>평일</t>
        </is>
      </c>
      <c r="C404" t="n">
        <v>0.7638888888888888</v>
      </c>
      <c r="D404">
        <f>IF(AND(A404&amp;""='4_버스'!$B$7&amp;"",B404='4_버스'!$E$7),C404,"")</f>
        <v/>
      </c>
    </row>
    <row r="405">
      <c r="A405" t="inlineStr">
        <is>
          <t>210</t>
        </is>
      </c>
      <c r="B405" t="inlineStr">
        <is>
          <t>평일</t>
        </is>
      </c>
      <c r="C405" t="n">
        <v>0.3472222222222222</v>
      </c>
      <c r="D405">
        <f>IF(AND(A405&amp;""='4_버스'!$B$7&amp;"",B405='4_버스'!$E$7),C405,"")</f>
        <v/>
      </c>
    </row>
    <row r="406">
      <c r="A406" t="inlineStr">
        <is>
          <t>210</t>
        </is>
      </c>
      <c r="B406" t="inlineStr">
        <is>
          <t>평일</t>
        </is>
      </c>
      <c r="C406" t="n">
        <v>0.4583333333333333</v>
      </c>
      <c r="D406">
        <f>IF(AND(A406&amp;""='4_버스'!$B$7&amp;"",B406='4_버스'!$E$7),C406,"")</f>
        <v/>
      </c>
    </row>
    <row r="407">
      <c r="A407" t="inlineStr">
        <is>
          <t>210</t>
        </is>
      </c>
      <c r="B407" t="inlineStr">
        <is>
          <t>평일</t>
        </is>
      </c>
      <c r="C407" t="n">
        <v>0.5868055555555556</v>
      </c>
      <c r="D407">
        <f>IF(AND(A407&amp;""='4_버스'!$B$7&amp;"",B407='4_버스'!$E$7),C407,"")</f>
        <v/>
      </c>
    </row>
    <row r="408">
      <c r="A408" t="inlineStr">
        <is>
          <t>211</t>
        </is>
      </c>
      <c r="B408" t="inlineStr">
        <is>
          <t>평일</t>
        </is>
      </c>
      <c r="C408" t="n">
        <v>0.25</v>
      </c>
      <c r="D408">
        <f>IF(AND(A408&amp;""='4_버스'!$B$7&amp;"",B408='4_버스'!$E$7),C408,"")</f>
        <v/>
      </c>
    </row>
    <row r="409">
      <c r="A409" t="inlineStr">
        <is>
          <t>211</t>
        </is>
      </c>
      <c r="B409" t="inlineStr">
        <is>
          <t>평일</t>
        </is>
      </c>
      <c r="C409" t="n">
        <v>0.3263888888888889</v>
      </c>
      <c r="D409">
        <f>IF(AND(A409&amp;""='4_버스'!$B$7&amp;"",B409='4_버스'!$E$7),C409,"")</f>
        <v/>
      </c>
    </row>
    <row r="410">
      <c r="A410" t="inlineStr">
        <is>
          <t>211</t>
        </is>
      </c>
      <c r="B410" t="inlineStr">
        <is>
          <t>평일</t>
        </is>
      </c>
      <c r="C410" t="n">
        <v>0.3611111111111111</v>
      </c>
      <c r="D410">
        <f>IF(AND(A410&amp;""='4_버스'!$B$7&amp;"",B410='4_버스'!$E$7),C410,"")</f>
        <v/>
      </c>
    </row>
    <row r="411">
      <c r="A411" t="inlineStr">
        <is>
          <t>211</t>
        </is>
      </c>
      <c r="B411" t="inlineStr">
        <is>
          <t>평일</t>
        </is>
      </c>
      <c r="C411" t="n">
        <v>0.3958333333333333</v>
      </c>
      <c r="D411">
        <f>IF(AND(A411&amp;""='4_버스'!$B$7&amp;"",B411='4_버스'!$E$7),C411,"")</f>
        <v/>
      </c>
    </row>
    <row r="412">
      <c r="A412" t="inlineStr">
        <is>
          <t>211</t>
        </is>
      </c>
      <c r="B412" t="inlineStr">
        <is>
          <t>평일</t>
        </is>
      </c>
      <c r="C412" t="n">
        <v>0.4166666666666667</v>
      </c>
      <c r="D412">
        <f>IF(AND(A412&amp;""='4_버스'!$B$7&amp;"",B412='4_버스'!$E$7),C412,"")</f>
        <v/>
      </c>
    </row>
    <row r="413">
      <c r="A413" t="inlineStr">
        <is>
          <t>211</t>
        </is>
      </c>
      <c r="B413" t="inlineStr">
        <is>
          <t>평일</t>
        </is>
      </c>
      <c r="C413" t="n">
        <v>0.4375</v>
      </c>
      <c r="D413">
        <f>IF(AND(A413&amp;""='4_버스'!$B$7&amp;"",B413='4_버스'!$E$7),C413,"")</f>
        <v/>
      </c>
    </row>
    <row r="414">
      <c r="A414" t="inlineStr">
        <is>
          <t>211</t>
        </is>
      </c>
      <c r="B414" t="inlineStr">
        <is>
          <t>평일</t>
        </is>
      </c>
      <c r="C414" t="n">
        <v>0.4652777777777777</v>
      </c>
      <c r="D414">
        <f>IF(AND(A414&amp;""='4_버스'!$B$7&amp;"",B414='4_버스'!$E$7),C414,"")</f>
        <v/>
      </c>
    </row>
    <row r="415">
      <c r="A415" t="inlineStr">
        <is>
          <t>211</t>
        </is>
      </c>
      <c r="B415" t="inlineStr">
        <is>
          <t>평일</t>
        </is>
      </c>
      <c r="C415" t="n">
        <v>0.4861111111111111</v>
      </c>
      <c r="D415">
        <f>IF(AND(A415&amp;""='4_버스'!$B$7&amp;"",B415='4_버스'!$E$7),C415,"")</f>
        <v/>
      </c>
    </row>
    <row r="416">
      <c r="A416" t="inlineStr">
        <is>
          <t>211</t>
        </is>
      </c>
      <c r="B416" t="inlineStr">
        <is>
          <t>평일</t>
        </is>
      </c>
      <c r="C416" t="n">
        <v>0.5138888888888888</v>
      </c>
      <c r="D416">
        <f>IF(AND(A416&amp;""='4_버스'!$B$7&amp;"",B416='4_버스'!$E$7),C416,"")</f>
        <v/>
      </c>
    </row>
    <row r="417">
      <c r="A417" t="inlineStr">
        <is>
          <t>211</t>
        </is>
      </c>
      <c r="B417" t="inlineStr">
        <is>
          <t>평일</t>
        </is>
      </c>
      <c r="C417" t="n">
        <v>0.5625</v>
      </c>
      <c r="D417">
        <f>IF(AND(A417&amp;""='4_버스'!$B$7&amp;"",B417='4_버스'!$E$7),C417,"")</f>
        <v/>
      </c>
    </row>
    <row r="418">
      <c r="A418" t="inlineStr">
        <is>
          <t>211</t>
        </is>
      </c>
      <c r="B418" t="inlineStr">
        <is>
          <t>평일</t>
        </is>
      </c>
      <c r="C418" t="n">
        <v>0.6493055555555556</v>
      </c>
      <c r="D418">
        <f>IF(AND(A418&amp;""='4_버스'!$B$7&amp;"",B418='4_버스'!$E$7),C418,"")</f>
        <v/>
      </c>
    </row>
    <row r="419">
      <c r="A419" t="inlineStr">
        <is>
          <t>211</t>
        </is>
      </c>
      <c r="B419" t="inlineStr">
        <is>
          <t>평일</t>
        </is>
      </c>
      <c r="C419" t="n">
        <v>0.6805555555555555</v>
      </c>
      <c r="D419">
        <f>IF(AND(A419&amp;""='4_버스'!$B$7&amp;"",B419='4_버스'!$E$7),C419,"")</f>
        <v/>
      </c>
    </row>
    <row r="420">
      <c r="A420" t="inlineStr">
        <is>
          <t>211</t>
        </is>
      </c>
      <c r="B420" t="inlineStr">
        <is>
          <t>평일</t>
        </is>
      </c>
      <c r="C420" t="n">
        <v>0.7013888888888888</v>
      </c>
      <c r="D420">
        <f>IF(AND(A420&amp;""='4_버스'!$B$7&amp;"",B420='4_버스'!$E$7),C420,"")</f>
        <v/>
      </c>
    </row>
    <row r="421">
      <c r="A421" t="inlineStr">
        <is>
          <t>211</t>
        </is>
      </c>
      <c r="B421" t="inlineStr">
        <is>
          <t>평일</t>
        </is>
      </c>
      <c r="C421" t="n">
        <v>0.7916666666666666</v>
      </c>
      <c r="D421">
        <f>IF(AND(A421&amp;""='4_버스'!$B$7&amp;"",B421='4_버스'!$E$7),C421,"")</f>
        <v/>
      </c>
    </row>
    <row r="422">
      <c r="A422" t="inlineStr">
        <is>
          <t>211</t>
        </is>
      </c>
      <c r="B422" t="inlineStr">
        <is>
          <t>평일</t>
        </is>
      </c>
      <c r="C422" t="n">
        <v>0.2638888888888889</v>
      </c>
      <c r="D422">
        <f>IF(AND(A422&amp;""='4_버스'!$B$7&amp;"",B422='4_버스'!$E$7),C422,"")</f>
        <v/>
      </c>
    </row>
    <row r="423">
      <c r="A423" t="inlineStr">
        <is>
          <t>211</t>
        </is>
      </c>
      <c r="B423" t="inlineStr">
        <is>
          <t>평일</t>
        </is>
      </c>
      <c r="C423" t="n">
        <v>0.5347222222222222</v>
      </c>
      <c r="D423">
        <f>IF(AND(A423&amp;""='4_버스'!$B$7&amp;"",B423='4_버스'!$E$7),C423,"")</f>
        <v/>
      </c>
    </row>
    <row r="424">
      <c r="A424" t="inlineStr">
        <is>
          <t>211</t>
        </is>
      </c>
      <c r="B424" t="inlineStr">
        <is>
          <t>평일</t>
        </is>
      </c>
      <c r="C424" t="n">
        <v>0.7291666666666667</v>
      </c>
      <c r="D424">
        <f>IF(AND(A424&amp;""='4_버스'!$B$7&amp;"",B424='4_버스'!$E$7),C424,"")</f>
        <v/>
      </c>
    </row>
    <row r="425">
      <c r="A425" t="inlineStr">
        <is>
          <t>211</t>
        </is>
      </c>
      <c r="B425" t="inlineStr">
        <is>
          <t>평일</t>
        </is>
      </c>
      <c r="C425" t="n">
        <v>0.6041666666666667</v>
      </c>
      <c r="D425">
        <f>IF(AND(A425&amp;""='4_버스'!$B$7&amp;"",B425='4_버스'!$E$7),C425,"")</f>
        <v/>
      </c>
    </row>
    <row r="426">
      <c r="A426" t="inlineStr">
        <is>
          <t>211</t>
        </is>
      </c>
      <c r="B426" t="inlineStr">
        <is>
          <t>평일</t>
        </is>
      </c>
      <c r="C426" t="n">
        <v>0.7569444444444444</v>
      </c>
      <c r="D426">
        <f>IF(AND(A426&amp;""='4_버스'!$B$7&amp;"",B426='4_버스'!$E$7),C426,"")</f>
        <v/>
      </c>
    </row>
    <row r="427">
      <c r="A427" t="inlineStr">
        <is>
          <t>211</t>
        </is>
      </c>
      <c r="B427" t="inlineStr">
        <is>
          <t>평일</t>
        </is>
      </c>
      <c r="C427" t="n">
        <v>0.2847222222222222</v>
      </c>
      <c r="D427">
        <f>IF(AND(A427&amp;""='4_버스'!$B$7&amp;"",B427='4_버스'!$E$7),C427,"")</f>
        <v/>
      </c>
    </row>
    <row r="428">
      <c r="A428" t="inlineStr">
        <is>
          <t>211</t>
        </is>
      </c>
      <c r="B428" t="inlineStr">
        <is>
          <t>평일</t>
        </is>
      </c>
      <c r="C428" t="n">
        <v>0.2604166666666667</v>
      </c>
      <c r="D428">
        <f>IF(AND(A428&amp;""='4_버스'!$B$7&amp;"",B428='4_버스'!$E$7),C428,"")</f>
        <v/>
      </c>
    </row>
    <row r="429">
      <c r="A429" t="inlineStr">
        <is>
          <t>211</t>
        </is>
      </c>
      <c r="B429" t="inlineStr">
        <is>
          <t>평일</t>
        </is>
      </c>
      <c r="C429" t="n">
        <v>0.2847222222222222</v>
      </c>
      <c r="D429">
        <f>IF(AND(A429&amp;""='4_버스'!$B$7&amp;"",B429='4_버스'!$E$7),C429,"")</f>
        <v/>
      </c>
    </row>
    <row r="430">
      <c r="A430" t="inlineStr">
        <is>
          <t>211</t>
        </is>
      </c>
      <c r="B430" t="inlineStr">
        <is>
          <t>평일</t>
        </is>
      </c>
      <c r="C430" t="n">
        <v>0.3854166666666667</v>
      </c>
      <c r="D430">
        <f>IF(AND(A430&amp;""='4_버스'!$B$7&amp;"",B430='4_버스'!$E$7),C430,"")</f>
        <v/>
      </c>
    </row>
    <row r="431">
      <c r="A431" t="inlineStr">
        <is>
          <t>211</t>
        </is>
      </c>
      <c r="B431" t="inlineStr">
        <is>
          <t>평일</t>
        </is>
      </c>
      <c r="C431" t="n">
        <v>0.4236111111111111</v>
      </c>
      <c r="D431">
        <f>IF(AND(A431&amp;""='4_버스'!$B$7&amp;"",B431='4_버스'!$E$7),C431,"")</f>
        <v/>
      </c>
    </row>
    <row r="432">
      <c r="A432" t="inlineStr">
        <is>
          <t>211</t>
        </is>
      </c>
      <c r="B432" t="inlineStr">
        <is>
          <t>평일</t>
        </is>
      </c>
      <c r="C432" t="n">
        <v>0.4375</v>
      </c>
      <c r="D432">
        <f>IF(AND(A432&amp;""='4_버스'!$B$7&amp;"",B432='4_버스'!$E$7),C432,"")</f>
        <v/>
      </c>
    </row>
    <row r="433">
      <c r="A433" t="inlineStr">
        <is>
          <t>211</t>
        </is>
      </c>
      <c r="B433" t="inlineStr">
        <is>
          <t>평일</t>
        </is>
      </c>
      <c r="C433" t="n">
        <v>0.4583333333333333</v>
      </c>
      <c r="D433">
        <f>IF(AND(A433&amp;""='4_버스'!$B$7&amp;"",B433='4_버스'!$E$7),C433,"")</f>
        <v/>
      </c>
    </row>
    <row r="434">
      <c r="A434" t="inlineStr">
        <is>
          <t>211</t>
        </is>
      </c>
      <c r="B434" t="inlineStr">
        <is>
          <t>평일</t>
        </is>
      </c>
      <c r="C434" t="n">
        <v>0.4861111111111111</v>
      </c>
      <c r="D434">
        <f>IF(AND(A434&amp;""='4_버스'!$B$7&amp;"",B434='4_버스'!$E$7),C434,"")</f>
        <v/>
      </c>
    </row>
    <row r="435">
      <c r="A435" t="inlineStr">
        <is>
          <t>211</t>
        </is>
      </c>
      <c r="B435" t="inlineStr">
        <is>
          <t>평일</t>
        </is>
      </c>
      <c r="C435" t="n">
        <v>0.5138888888888888</v>
      </c>
      <c r="D435">
        <f>IF(AND(A435&amp;""='4_버스'!$B$7&amp;"",B435='4_버스'!$E$7),C435,"")</f>
        <v/>
      </c>
    </row>
    <row r="436">
      <c r="A436" t="inlineStr">
        <is>
          <t>211</t>
        </is>
      </c>
      <c r="B436" t="inlineStr">
        <is>
          <t>평일</t>
        </is>
      </c>
      <c r="C436" t="n">
        <v>0.5416666666666666</v>
      </c>
      <c r="D436">
        <f>IF(AND(A436&amp;""='4_버스'!$B$7&amp;"",B436='4_버스'!$E$7),C436,"")</f>
        <v/>
      </c>
    </row>
    <row r="437">
      <c r="A437" t="inlineStr">
        <is>
          <t>211</t>
        </is>
      </c>
      <c r="B437" t="inlineStr">
        <is>
          <t>평일</t>
        </is>
      </c>
      <c r="C437" t="n">
        <v>0.5833333333333334</v>
      </c>
      <c r="D437">
        <f>IF(AND(A437&amp;""='4_버스'!$B$7&amp;"",B437='4_버스'!$E$7),C437,"")</f>
        <v/>
      </c>
    </row>
    <row r="438">
      <c r="A438" t="inlineStr">
        <is>
          <t>211</t>
        </is>
      </c>
      <c r="B438" t="inlineStr">
        <is>
          <t>평일</t>
        </is>
      </c>
      <c r="C438" t="n">
        <v>0.607638888888889</v>
      </c>
      <c r="D438">
        <f>IF(AND(A438&amp;""='4_버스'!$B$7&amp;"",B438='4_버스'!$E$7),C438,"")</f>
        <v/>
      </c>
    </row>
    <row r="439">
      <c r="A439" t="inlineStr">
        <is>
          <t>211</t>
        </is>
      </c>
      <c r="B439" t="inlineStr">
        <is>
          <t>평일</t>
        </is>
      </c>
      <c r="C439" t="n">
        <v>0.7013888888888888</v>
      </c>
      <c r="D439">
        <f>IF(AND(A439&amp;""='4_버스'!$B$7&amp;"",B439='4_버스'!$E$7),C439,"")</f>
        <v/>
      </c>
    </row>
    <row r="440">
      <c r="A440" t="inlineStr">
        <is>
          <t>211</t>
        </is>
      </c>
      <c r="B440" t="inlineStr">
        <is>
          <t>평일</t>
        </is>
      </c>
      <c r="C440" t="n">
        <v>0.7291666666666667</v>
      </c>
      <c r="D440">
        <f>IF(AND(A440&amp;""='4_버스'!$B$7&amp;"",B440='4_버스'!$E$7),C440,"")</f>
        <v/>
      </c>
    </row>
    <row r="441">
      <c r="A441" t="inlineStr">
        <is>
          <t>211</t>
        </is>
      </c>
      <c r="B441" t="inlineStr">
        <is>
          <t>평일</t>
        </is>
      </c>
      <c r="C441" t="n">
        <v>0.75</v>
      </c>
      <c r="D441">
        <f>IF(AND(A441&amp;""='4_버스'!$B$7&amp;"",B441='4_버스'!$E$7),C441,"")</f>
        <v/>
      </c>
    </row>
    <row r="442">
      <c r="A442" t="inlineStr">
        <is>
          <t>211</t>
        </is>
      </c>
      <c r="B442" t="inlineStr">
        <is>
          <t>평일</t>
        </is>
      </c>
      <c r="C442" t="n">
        <v>0.7708333333333334</v>
      </c>
      <c r="D442">
        <f>IF(AND(A442&amp;""='4_버스'!$B$7&amp;"",B442='4_버스'!$E$7),C442,"")</f>
        <v/>
      </c>
    </row>
    <row r="443">
      <c r="A443" t="inlineStr">
        <is>
          <t>211</t>
        </is>
      </c>
      <c r="B443" t="inlineStr">
        <is>
          <t>평일</t>
        </is>
      </c>
      <c r="C443" t="n">
        <v>0.8194444444444444</v>
      </c>
      <c r="D443">
        <f>IF(AND(A443&amp;""='4_버스'!$B$7&amp;"",B443='4_버스'!$E$7),C443,"")</f>
        <v/>
      </c>
    </row>
    <row r="444">
      <c r="A444" t="inlineStr">
        <is>
          <t>211</t>
        </is>
      </c>
      <c r="B444" t="inlineStr">
        <is>
          <t>평일</t>
        </is>
      </c>
      <c r="C444" t="n">
        <v>0.3125</v>
      </c>
      <c r="D444">
        <f>IF(AND(A444&amp;""='4_버스'!$B$7&amp;"",B444='4_버스'!$E$7),C444,"")</f>
        <v/>
      </c>
    </row>
    <row r="445">
      <c r="A445" t="inlineStr">
        <is>
          <t>211</t>
        </is>
      </c>
      <c r="B445" t="inlineStr">
        <is>
          <t>평일</t>
        </is>
      </c>
      <c r="C445" t="n">
        <v>0.7777777777777778</v>
      </c>
      <c r="D445">
        <f>IF(AND(A445&amp;""='4_버스'!$B$7&amp;"",B445='4_버스'!$E$7),C445,"")</f>
        <v/>
      </c>
    </row>
    <row r="446">
      <c r="A446" t="inlineStr">
        <is>
          <t>211</t>
        </is>
      </c>
      <c r="B446" t="inlineStr">
        <is>
          <t>평일</t>
        </is>
      </c>
      <c r="C446" t="n">
        <v>0.6111111111111112</v>
      </c>
      <c r="D446">
        <f>IF(AND(A446&amp;""='4_버스'!$B$7&amp;"",B446='4_버스'!$E$7),C446,"")</f>
        <v/>
      </c>
    </row>
    <row r="447">
      <c r="A447" t="inlineStr">
        <is>
          <t>211</t>
        </is>
      </c>
      <c r="B447" t="inlineStr">
        <is>
          <t>평일</t>
        </is>
      </c>
      <c r="C447" t="n">
        <v>0.3402777777777777</v>
      </c>
      <c r="D447">
        <f>IF(AND(A447&amp;""='4_버스'!$B$7&amp;"",B447='4_버스'!$E$7),C447,"")</f>
        <v/>
      </c>
    </row>
    <row r="448">
      <c r="A448" t="inlineStr">
        <is>
          <t>211</t>
        </is>
      </c>
      <c r="B448" t="inlineStr">
        <is>
          <t>평일</t>
        </is>
      </c>
      <c r="C448" t="n">
        <v>0.6666666666666666</v>
      </c>
      <c r="D448">
        <f>IF(AND(A448&amp;""='4_버스'!$B$7&amp;"",B448='4_버스'!$E$7),C448,"")</f>
        <v/>
      </c>
    </row>
    <row r="449">
      <c r="A449" t="inlineStr">
        <is>
          <t>211</t>
        </is>
      </c>
      <c r="B449" t="inlineStr">
        <is>
          <t>평일</t>
        </is>
      </c>
      <c r="C449" t="n">
        <v>0.798611111111111</v>
      </c>
      <c r="D449">
        <f>IF(AND(A449&amp;""='4_버스'!$B$7&amp;"",B449='4_버스'!$E$7),C449,"")</f>
        <v/>
      </c>
    </row>
    <row r="450">
      <c r="A450" t="inlineStr">
        <is>
          <t>211</t>
        </is>
      </c>
      <c r="B450" t="inlineStr">
        <is>
          <t>평일</t>
        </is>
      </c>
      <c r="C450" t="n">
        <v>0.8958333333333334</v>
      </c>
      <c r="D450">
        <f>IF(AND(A450&amp;""='4_버스'!$B$7&amp;"",B450='4_버스'!$E$7),C450,"")</f>
        <v/>
      </c>
    </row>
    <row r="451">
      <c r="A451" t="inlineStr">
        <is>
          <t>211</t>
        </is>
      </c>
      <c r="B451" t="inlineStr">
        <is>
          <t>평일</t>
        </is>
      </c>
      <c r="C451" t="n">
        <v>0.2986111111111111</v>
      </c>
      <c r="D451">
        <f>IF(AND(A451&amp;""='4_버스'!$B$7&amp;"",B451='4_버스'!$E$7),C451,"")</f>
        <v/>
      </c>
    </row>
    <row r="452">
      <c r="A452" t="inlineStr">
        <is>
          <t>212</t>
        </is>
      </c>
      <c r="B452" t="inlineStr">
        <is>
          <t>평일</t>
        </is>
      </c>
      <c r="C452" t="n">
        <v>0.3229166666666667</v>
      </c>
      <c r="D452">
        <f>IF(AND(A452&amp;""='4_버스'!$B$7&amp;"",B452='4_버스'!$E$7),C452,"")</f>
        <v/>
      </c>
    </row>
    <row r="453">
      <c r="A453" t="inlineStr">
        <is>
          <t>212</t>
        </is>
      </c>
      <c r="B453" t="inlineStr">
        <is>
          <t>평일</t>
        </is>
      </c>
      <c r="C453" t="n">
        <v>0.3333333333333333</v>
      </c>
      <c r="D453">
        <f>IF(AND(A453&amp;""='4_버스'!$B$7&amp;"",B453='4_버스'!$E$7),C453,"")</f>
        <v/>
      </c>
    </row>
    <row r="454">
      <c r="A454" t="inlineStr">
        <is>
          <t>212</t>
        </is>
      </c>
      <c r="B454" t="inlineStr">
        <is>
          <t>평일</t>
        </is>
      </c>
      <c r="C454" t="n">
        <v>0.3472222222222222</v>
      </c>
      <c r="D454">
        <f>IF(AND(A454&amp;""='4_버스'!$B$7&amp;"",B454='4_버스'!$E$7),C454,"")</f>
        <v/>
      </c>
    </row>
    <row r="455">
      <c r="A455" t="inlineStr">
        <is>
          <t>212</t>
        </is>
      </c>
      <c r="B455" t="inlineStr">
        <is>
          <t>평일</t>
        </is>
      </c>
      <c r="C455" t="n">
        <v>0.3576388888888889</v>
      </c>
      <c r="D455">
        <f>IF(AND(A455&amp;""='4_버스'!$B$7&amp;"",B455='4_버스'!$E$7),C455,"")</f>
        <v/>
      </c>
    </row>
    <row r="456">
      <c r="A456" t="inlineStr">
        <is>
          <t>212</t>
        </is>
      </c>
      <c r="B456" t="inlineStr">
        <is>
          <t>평일</t>
        </is>
      </c>
      <c r="C456" t="n">
        <v>0.3645833333333333</v>
      </c>
      <c r="D456">
        <f>IF(AND(A456&amp;""='4_버스'!$B$7&amp;"",B456='4_버스'!$E$7),C456,"")</f>
        <v/>
      </c>
    </row>
    <row r="457">
      <c r="A457" t="inlineStr">
        <is>
          <t>212</t>
        </is>
      </c>
      <c r="B457" t="inlineStr">
        <is>
          <t>평일</t>
        </is>
      </c>
      <c r="C457" t="n">
        <v>0.375</v>
      </c>
      <c r="D457">
        <f>IF(AND(A457&amp;""='4_버스'!$B$7&amp;"",B457='4_버스'!$E$7),C457,"")</f>
        <v/>
      </c>
    </row>
    <row r="458">
      <c r="A458" t="inlineStr">
        <is>
          <t>212</t>
        </is>
      </c>
      <c r="B458" t="inlineStr">
        <is>
          <t>평일</t>
        </is>
      </c>
      <c r="C458" t="n">
        <v>0.3854166666666667</v>
      </c>
      <c r="D458">
        <f>IF(AND(A458&amp;""='4_버스'!$B$7&amp;"",B458='4_버스'!$E$7),C458,"")</f>
        <v/>
      </c>
    </row>
    <row r="459">
      <c r="A459" t="inlineStr">
        <is>
          <t>212</t>
        </is>
      </c>
      <c r="B459" t="inlineStr">
        <is>
          <t>평일</t>
        </is>
      </c>
      <c r="C459" t="n">
        <v>0.3958333333333333</v>
      </c>
      <c r="D459">
        <f>IF(AND(A459&amp;""='4_버스'!$B$7&amp;"",B459='4_버스'!$E$7),C459,"")</f>
        <v/>
      </c>
    </row>
    <row r="460">
      <c r="A460" t="inlineStr">
        <is>
          <t>212</t>
        </is>
      </c>
      <c r="B460" t="inlineStr">
        <is>
          <t>평일</t>
        </is>
      </c>
      <c r="C460" t="n">
        <v>0.40625</v>
      </c>
      <c r="D460">
        <f>IF(AND(A460&amp;""='4_버스'!$B$7&amp;"",B460='4_버스'!$E$7),C460,"")</f>
        <v/>
      </c>
    </row>
    <row r="461">
      <c r="A461" t="inlineStr">
        <is>
          <t>212</t>
        </is>
      </c>
      <c r="B461" t="inlineStr">
        <is>
          <t>평일</t>
        </is>
      </c>
      <c r="C461" t="n">
        <v>0.4166666666666667</v>
      </c>
      <c r="D461">
        <f>IF(AND(A461&amp;""='4_버스'!$B$7&amp;"",B461='4_버스'!$E$7),C461,"")</f>
        <v/>
      </c>
    </row>
    <row r="462">
      <c r="A462" t="inlineStr">
        <is>
          <t>212</t>
        </is>
      </c>
      <c r="B462" t="inlineStr">
        <is>
          <t>평일</t>
        </is>
      </c>
      <c r="C462" t="n">
        <v>0.4270833333333334</v>
      </c>
      <c r="D462">
        <f>IF(AND(A462&amp;""='4_버스'!$B$7&amp;"",B462='4_버스'!$E$7),C462,"")</f>
        <v/>
      </c>
    </row>
    <row r="463">
      <c r="A463" t="inlineStr">
        <is>
          <t>212</t>
        </is>
      </c>
      <c r="B463" t="inlineStr">
        <is>
          <t>평일</t>
        </is>
      </c>
      <c r="C463" t="n">
        <v>0.4375</v>
      </c>
      <c r="D463">
        <f>IF(AND(A463&amp;""='4_버스'!$B$7&amp;"",B463='4_버스'!$E$7),C463,"")</f>
        <v/>
      </c>
    </row>
    <row r="464">
      <c r="A464" t="inlineStr">
        <is>
          <t>212</t>
        </is>
      </c>
      <c r="B464" t="inlineStr">
        <is>
          <t>평일</t>
        </is>
      </c>
      <c r="C464" t="n">
        <v>0.4479166666666667</v>
      </c>
      <c r="D464">
        <f>IF(AND(A464&amp;""='4_버스'!$B$7&amp;"",B464='4_버스'!$E$7),C464,"")</f>
        <v/>
      </c>
    </row>
    <row r="465">
      <c r="A465" t="inlineStr">
        <is>
          <t>212</t>
        </is>
      </c>
      <c r="B465" t="inlineStr">
        <is>
          <t>평일</t>
        </is>
      </c>
      <c r="C465" t="n">
        <v>0.4618055555555555</v>
      </c>
      <c r="D465">
        <f>IF(AND(A465&amp;""='4_버스'!$B$7&amp;"",B465='4_버스'!$E$7),C465,"")</f>
        <v/>
      </c>
    </row>
    <row r="466">
      <c r="A466" t="inlineStr">
        <is>
          <t>212</t>
        </is>
      </c>
      <c r="B466" t="inlineStr">
        <is>
          <t>평일</t>
        </is>
      </c>
      <c r="C466" t="n">
        <v>0.4722222222222222</v>
      </c>
      <c r="D466">
        <f>IF(AND(A466&amp;""='4_버스'!$B$7&amp;"",B466='4_버스'!$E$7),C466,"")</f>
        <v/>
      </c>
    </row>
    <row r="467">
      <c r="A467" t="inlineStr">
        <is>
          <t>212</t>
        </is>
      </c>
      <c r="B467" t="inlineStr">
        <is>
          <t>평일</t>
        </is>
      </c>
      <c r="C467" t="n">
        <v>0.4826388888888889</v>
      </c>
      <c r="D467">
        <f>IF(AND(A467&amp;""='4_버스'!$B$7&amp;"",B467='4_버스'!$E$7),C467,"")</f>
        <v/>
      </c>
    </row>
    <row r="468">
      <c r="A468" t="inlineStr">
        <is>
          <t>212</t>
        </is>
      </c>
      <c r="B468" t="inlineStr">
        <is>
          <t>평일</t>
        </is>
      </c>
      <c r="C468" t="n">
        <v>0.4930555555555555</v>
      </c>
      <c r="D468">
        <f>IF(AND(A468&amp;""='4_버스'!$B$7&amp;"",B468='4_버스'!$E$7),C468,"")</f>
        <v/>
      </c>
    </row>
    <row r="469">
      <c r="A469" t="inlineStr">
        <is>
          <t>212</t>
        </is>
      </c>
      <c r="B469" t="inlineStr">
        <is>
          <t>평일</t>
        </is>
      </c>
      <c r="C469" t="n">
        <v>0.5034722222222222</v>
      </c>
      <c r="D469">
        <f>IF(AND(A469&amp;""='4_버스'!$B$7&amp;"",B469='4_버스'!$E$7),C469,"")</f>
        <v/>
      </c>
    </row>
    <row r="470">
      <c r="A470" t="inlineStr">
        <is>
          <t>212</t>
        </is>
      </c>
      <c r="B470" t="inlineStr">
        <is>
          <t>평일</t>
        </is>
      </c>
      <c r="C470" t="n">
        <v>0.5208333333333334</v>
      </c>
      <c r="D470">
        <f>IF(AND(A470&amp;""='4_버스'!$B$7&amp;"",B470='4_버스'!$E$7),C470,"")</f>
        <v/>
      </c>
    </row>
    <row r="471">
      <c r="A471" t="inlineStr">
        <is>
          <t>212</t>
        </is>
      </c>
      <c r="B471" t="inlineStr">
        <is>
          <t>평일</t>
        </is>
      </c>
      <c r="C471" t="n">
        <v>0.53125</v>
      </c>
      <c r="D471">
        <f>IF(AND(A471&amp;""='4_버스'!$B$7&amp;"",B471='4_버스'!$E$7),C471,"")</f>
        <v/>
      </c>
    </row>
    <row r="472">
      <c r="A472" t="inlineStr">
        <is>
          <t>212</t>
        </is>
      </c>
      <c r="B472" t="inlineStr">
        <is>
          <t>평일</t>
        </is>
      </c>
      <c r="C472" t="n">
        <v>0.5416666666666666</v>
      </c>
      <c r="D472">
        <f>IF(AND(A472&amp;""='4_버스'!$B$7&amp;"",B472='4_버스'!$E$7),C472,"")</f>
        <v/>
      </c>
    </row>
    <row r="473">
      <c r="A473" t="inlineStr">
        <is>
          <t>212</t>
        </is>
      </c>
      <c r="B473" t="inlineStr">
        <is>
          <t>평일</t>
        </is>
      </c>
      <c r="C473" t="n">
        <v>0.5520833333333333</v>
      </c>
      <c r="D473">
        <f>IF(AND(A473&amp;""='4_버스'!$B$7&amp;"",B473='4_버스'!$E$7),C473,"")</f>
        <v/>
      </c>
    </row>
    <row r="474">
      <c r="A474" t="inlineStr">
        <is>
          <t>212</t>
        </is>
      </c>
      <c r="B474" t="inlineStr">
        <is>
          <t>평일</t>
        </is>
      </c>
      <c r="C474" t="n">
        <v>0.5590277777777778</v>
      </c>
      <c r="D474">
        <f>IF(AND(A474&amp;""='4_버스'!$B$7&amp;"",B474='4_버스'!$E$7),C474,"")</f>
        <v/>
      </c>
    </row>
    <row r="475">
      <c r="A475" t="inlineStr">
        <is>
          <t>212</t>
        </is>
      </c>
      <c r="B475" t="inlineStr">
        <is>
          <t>평일</t>
        </is>
      </c>
      <c r="C475" t="n">
        <v>0.5694444444444444</v>
      </c>
      <c r="D475">
        <f>IF(AND(A475&amp;""='4_버스'!$B$7&amp;"",B475='4_버스'!$E$7),C475,"")</f>
        <v/>
      </c>
    </row>
    <row r="476">
      <c r="A476" t="inlineStr">
        <is>
          <t>212</t>
        </is>
      </c>
      <c r="B476" t="inlineStr">
        <is>
          <t>평일</t>
        </is>
      </c>
      <c r="C476" t="n">
        <v>0.579861111111111</v>
      </c>
      <c r="D476">
        <f>IF(AND(A476&amp;""='4_버스'!$B$7&amp;"",B476='4_버스'!$E$7),C476,"")</f>
        <v/>
      </c>
    </row>
    <row r="477">
      <c r="A477" t="inlineStr">
        <is>
          <t>212</t>
        </is>
      </c>
      <c r="B477" t="inlineStr">
        <is>
          <t>평일</t>
        </is>
      </c>
      <c r="C477" t="n">
        <v>0.5902777777777778</v>
      </c>
      <c r="D477">
        <f>IF(AND(A477&amp;""='4_버스'!$B$7&amp;"",B477='4_버스'!$E$7),C477,"")</f>
        <v/>
      </c>
    </row>
    <row r="478">
      <c r="A478" t="inlineStr">
        <is>
          <t>212</t>
        </is>
      </c>
      <c r="B478" t="inlineStr">
        <is>
          <t>평일</t>
        </is>
      </c>
      <c r="C478" t="n">
        <v>0.6006944444444445</v>
      </c>
      <c r="D478">
        <f>IF(AND(A478&amp;""='4_버스'!$B$7&amp;"",B478='4_버스'!$E$7),C478,"")</f>
        <v/>
      </c>
    </row>
    <row r="479">
      <c r="A479" t="inlineStr">
        <is>
          <t>212</t>
        </is>
      </c>
      <c r="B479" t="inlineStr">
        <is>
          <t>평일</t>
        </is>
      </c>
      <c r="C479" t="n">
        <v>0.6111111111111112</v>
      </c>
      <c r="D479">
        <f>IF(AND(A479&amp;""='4_버스'!$B$7&amp;"",B479='4_버스'!$E$7),C479,"")</f>
        <v/>
      </c>
    </row>
    <row r="480">
      <c r="A480" t="inlineStr">
        <is>
          <t>212</t>
        </is>
      </c>
      <c r="B480" t="inlineStr">
        <is>
          <t>평일</t>
        </is>
      </c>
      <c r="C480" t="n">
        <v>0.625</v>
      </c>
      <c r="D480">
        <f>IF(AND(A480&amp;""='4_버스'!$B$7&amp;"",B480='4_버스'!$E$7),C480,"")</f>
        <v/>
      </c>
    </row>
    <row r="481">
      <c r="A481" t="inlineStr">
        <is>
          <t>212</t>
        </is>
      </c>
      <c r="B481" t="inlineStr">
        <is>
          <t>평일</t>
        </is>
      </c>
      <c r="C481" t="n">
        <v>0.6423611111111112</v>
      </c>
      <c r="D481">
        <f>IF(AND(A481&amp;""='4_버스'!$B$7&amp;"",B481='4_버스'!$E$7),C481,"")</f>
        <v/>
      </c>
    </row>
    <row r="482">
      <c r="A482" t="inlineStr">
        <is>
          <t>212</t>
        </is>
      </c>
      <c r="B482" t="inlineStr">
        <is>
          <t>평일</t>
        </is>
      </c>
      <c r="C482" t="n">
        <v>0.6527777777777778</v>
      </c>
      <c r="D482">
        <f>IF(AND(A482&amp;""='4_버스'!$B$7&amp;"",B482='4_버스'!$E$7),C482,"")</f>
        <v/>
      </c>
    </row>
    <row r="483">
      <c r="A483" t="inlineStr">
        <is>
          <t>212</t>
        </is>
      </c>
      <c r="B483" t="inlineStr">
        <is>
          <t>평일</t>
        </is>
      </c>
      <c r="C483" t="n">
        <v>0.6666666666666666</v>
      </c>
      <c r="D483">
        <f>IF(AND(A483&amp;""='4_버스'!$B$7&amp;"",B483='4_버스'!$E$7),C483,"")</f>
        <v/>
      </c>
    </row>
    <row r="484">
      <c r="A484" t="inlineStr">
        <is>
          <t>212</t>
        </is>
      </c>
      <c r="B484" t="inlineStr">
        <is>
          <t>평일</t>
        </is>
      </c>
      <c r="C484" t="n">
        <v>0.6770833333333333</v>
      </c>
      <c r="D484">
        <f>IF(AND(A484&amp;""='4_버스'!$B$7&amp;"",B484='4_버스'!$E$7),C484,"")</f>
        <v/>
      </c>
    </row>
    <row r="485">
      <c r="A485" t="inlineStr">
        <is>
          <t>212</t>
        </is>
      </c>
      <c r="B485" t="inlineStr">
        <is>
          <t>평일</t>
        </is>
      </c>
      <c r="C485" t="n">
        <v>0.6979166666666666</v>
      </c>
      <c r="D485">
        <f>IF(AND(A485&amp;""='4_버스'!$B$7&amp;"",B485='4_버스'!$E$7),C485,"")</f>
        <v/>
      </c>
    </row>
    <row r="486">
      <c r="A486" t="inlineStr">
        <is>
          <t>212</t>
        </is>
      </c>
      <c r="B486" t="inlineStr">
        <is>
          <t>평일</t>
        </is>
      </c>
      <c r="C486" t="n">
        <v>0.7083333333333334</v>
      </c>
      <c r="D486">
        <f>IF(AND(A486&amp;""='4_버스'!$B$7&amp;"",B486='4_버스'!$E$7),C486,"")</f>
        <v/>
      </c>
    </row>
    <row r="487">
      <c r="A487" t="inlineStr">
        <is>
          <t>212</t>
        </is>
      </c>
      <c r="B487" t="inlineStr">
        <is>
          <t>평일</t>
        </is>
      </c>
      <c r="C487" t="n">
        <v>0.71875</v>
      </c>
      <c r="D487">
        <f>IF(AND(A487&amp;""='4_버스'!$B$7&amp;"",B487='4_버스'!$E$7),C487,"")</f>
        <v/>
      </c>
    </row>
    <row r="488">
      <c r="A488" t="inlineStr">
        <is>
          <t>212</t>
        </is>
      </c>
      <c r="B488" t="inlineStr">
        <is>
          <t>평일</t>
        </is>
      </c>
      <c r="C488" t="n">
        <v>0.7465277777777778</v>
      </c>
      <c r="D488">
        <f>IF(AND(A488&amp;""='4_버스'!$B$7&amp;"",B488='4_버스'!$E$7),C488,"")</f>
        <v/>
      </c>
    </row>
    <row r="489">
      <c r="A489" t="inlineStr">
        <is>
          <t>212</t>
        </is>
      </c>
      <c r="B489" t="inlineStr">
        <is>
          <t>평일</t>
        </is>
      </c>
      <c r="C489" t="n">
        <v>0.7916666666666666</v>
      </c>
      <c r="D489">
        <f>IF(AND(A489&amp;""='4_버스'!$B$7&amp;"",B489='4_버스'!$E$7),C489,"")</f>
        <v/>
      </c>
    </row>
    <row r="490">
      <c r="A490" t="inlineStr">
        <is>
          <t>212</t>
        </is>
      </c>
      <c r="B490" t="inlineStr">
        <is>
          <t>평일</t>
        </is>
      </c>
      <c r="C490" t="n">
        <v>0.8090277777777778</v>
      </c>
      <c r="D490">
        <f>IF(AND(A490&amp;""='4_버스'!$B$7&amp;"",B490='4_버스'!$E$7),C490,"")</f>
        <v/>
      </c>
    </row>
    <row r="491">
      <c r="A491" t="inlineStr">
        <is>
          <t>212</t>
        </is>
      </c>
      <c r="B491" t="inlineStr">
        <is>
          <t>평일</t>
        </is>
      </c>
      <c r="C491" t="n">
        <v>0.829861111111111</v>
      </c>
      <c r="D491">
        <f>IF(AND(A491&amp;""='4_버스'!$B$7&amp;"",B491='4_버스'!$E$7),C491,"")</f>
        <v/>
      </c>
    </row>
    <row r="492">
      <c r="A492" t="inlineStr">
        <is>
          <t>212</t>
        </is>
      </c>
      <c r="B492" t="inlineStr">
        <is>
          <t>평일</t>
        </is>
      </c>
      <c r="C492" t="n">
        <v>0.8472222222222222</v>
      </c>
      <c r="D492">
        <f>IF(AND(A492&amp;""='4_버스'!$B$7&amp;"",B492='4_버스'!$E$7),C492,"")</f>
        <v/>
      </c>
    </row>
    <row r="493">
      <c r="A493" t="inlineStr">
        <is>
          <t>212</t>
        </is>
      </c>
      <c r="B493" t="inlineStr">
        <is>
          <t>평일</t>
        </is>
      </c>
      <c r="C493" t="n">
        <v>0.8611111111111112</v>
      </c>
      <c r="D493">
        <f>IF(AND(A493&amp;""='4_버스'!$B$7&amp;"",B493='4_버스'!$E$7),C493,"")</f>
        <v/>
      </c>
    </row>
    <row r="494">
      <c r="A494" t="inlineStr">
        <is>
          <t>212</t>
        </is>
      </c>
      <c r="B494" t="inlineStr">
        <is>
          <t>평일</t>
        </is>
      </c>
      <c r="C494" t="n">
        <v>0.8854166666666666</v>
      </c>
      <c r="D494">
        <f>IF(AND(A494&amp;""='4_버스'!$B$7&amp;"",B494='4_버스'!$E$7),C494,"")</f>
        <v/>
      </c>
    </row>
    <row r="495">
      <c r="A495" t="inlineStr">
        <is>
          <t>212</t>
        </is>
      </c>
      <c r="B495" t="inlineStr">
        <is>
          <t>평일</t>
        </is>
      </c>
      <c r="C495" t="n">
        <v>0.8923611111111112</v>
      </c>
      <c r="D495">
        <f>IF(AND(A495&amp;""='4_버스'!$B$7&amp;"",B495='4_버스'!$E$7),C495,"")</f>
        <v/>
      </c>
    </row>
    <row r="496">
      <c r="A496" t="inlineStr">
        <is>
          <t>212</t>
        </is>
      </c>
      <c r="B496" t="inlineStr">
        <is>
          <t>평일</t>
        </is>
      </c>
      <c r="C496" t="n">
        <v>0.2777777777777778</v>
      </c>
      <c r="D496">
        <f>IF(AND(A496&amp;""='4_버스'!$B$7&amp;"",B496='4_버스'!$E$7),C496,"")</f>
        <v/>
      </c>
    </row>
    <row r="497">
      <c r="A497" t="inlineStr">
        <is>
          <t>212</t>
        </is>
      </c>
      <c r="B497" t="inlineStr">
        <is>
          <t>평일</t>
        </is>
      </c>
      <c r="C497" t="n">
        <v>0.2916666666666667</v>
      </c>
      <c r="D497">
        <f>IF(AND(A497&amp;""='4_버스'!$B$7&amp;"",B497='4_버스'!$E$7),C497,"")</f>
        <v/>
      </c>
    </row>
    <row r="498">
      <c r="A498" t="inlineStr">
        <is>
          <t>212</t>
        </is>
      </c>
      <c r="B498" t="inlineStr">
        <is>
          <t>평일</t>
        </is>
      </c>
      <c r="C498" t="n">
        <v>0.3020833333333334</v>
      </c>
      <c r="D498">
        <f>IF(AND(A498&amp;""='4_버스'!$B$7&amp;"",B498='4_버스'!$E$7),C498,"")</f>
        <v/>
      </c>
    </row>
    <row r="499">
      <c r="A499" t="inlineStr">
        <is>
          <t>212</t>
        </is>
      </c>
      <c r="B499" t="inlineStr">
        <is>
          <t>평일</t>
        </is>
      </c>
      <c r="C499" t="n">
        <v>0.3125</v>
      </c>
      <c r="D499">
        <f>IF(AND(A499&amp;""='4_버스'!$B$7&amp;"",B499='4_버스'!$E$7),C499,"")</f>
        <v/>
      </c>
    </row>
    <row r="500">
      <c r="A500" t="inlineStr">
        <is>
          <t>212</t>
        </is>
      </c>
      <c r="B500" t="inlineStr">
        <is>
          <t>평일</t>
        </is>
      </c>
      <c r="C500" t="n">
        <v>0.7291666666666667</v>
      </c>
      <c r="D500">
        <f>IF(AND(A500&amp;""='4_버스'!$B$7&amp;"",B500='4_버스'!$E$7),C500,"")</f>
        <v/>
      </c>
    </row>
    <row r="501">
      <c r="A501" t="inlineStr">
        <is>
          <t>212</t>
        </is>
      </c>
      <c r="B501" t="inlineStr">
        <is>
          <t>평일</t>
        </is>
      </c>
      <c r="C501" t="n">
        <v>0.7569444444444444</v>
      </c>
      <c r="D501">
        <f>IF(AND(A501&amp;""='4_버스'!$B$7&amp;"",B501='4_버스'!$E$7),C501,"")</f>
        <v/>
      </c>
    </row>
    <row r="502">
      <c r="A502" t="inlineStr">
        <is>
          <t>212</t>
        </is>
      </c>
      <c r="B502" t="inlineStr">
        <is>
          <t>평일</t>
        </is>
      </c>
      <c r="C502" t="n">
        <v>0.7708333333333334</v>
      </c>
      <c r="D502">
        <f>IF(AND(A502&amp;""='4_버스'!$B$7&amp;"",B502='4_버스'!$E$7),C502,"")</f>
        <v/>
      </c>
    </row>
    <row r="503">
      <c r="A503" t="inlineStr">
        <is>
          <t>212</t>
        </is>
      </c>
      <c r="B503" t="inlineStr">
        <is>
          <t>평일</t>
        </is>
      </c>
      <c r="C503" t="n">
        <v>0.7777777777777778</v>
      </c>
      <c r="D503">
        <f>IF(AND(A503&amp;""='4_버스'!$B$7&amp;"",B503='4_버스'!$E$7),C503,"")</f>
        <v/>
      </c>
    </row>
    <row r="504">
      <c r="A504" t="inlineStr">
        <is>
          <t>212</t>
        </is>
      </c>
      <c r="B504" t="inlineStr">
        <is>
          <t>평일</t>
        </is>
      </c>
      <c r="C504" t="n">
        <v>0.9305555555555555</v>
      </c>
      <c r="D504">
        <f>IF(AND(A504&amp;""='4_버스'!$B$7&amp;"",B504='4_버스'!$E$7),C504,"")</f>
        <v/>
      </c>
    </row>
    <row r="505">
      <c r="A505" t="inlineStr">
        <is>
          <t>212</t>
        </is>
      </c>
      <c r="B505" t="inlineStr">
        <is>
          <t>평일</t>
        </is>
      </c>
      <c r="C505" t="n">
        <v>0.5138888888888888</v>
      </c>
      <c r="D505">
        <f>IF(AND(A505&amp;""='4_버스'!$B$7&amp;"",B505='4_버스'!$E$7),C505,"")</f>
        <v/>
      </c>
    </row>
    <row r="506">
      <c r="A506" t="inlineStr">
        <is>
          <t>212</t>
        </is>
      </c>
      <c r="B506" t="inlineStr">
        <is>
          <t>평일</t>
        </is>
      </c>
      <c r="C506" t="n">
        <v>0.6875</v>
      </c>
      <c r="D506">
        <f>IF(AND(A506&amp;""='4_버스'!$B$7&amp;"",B506='4_버스'!$E$7),C506,"")</f>
        <v/>
      </c>
    </row>
    <row r="507">
      <c r="A507" t="inlineStr">
        <is>
          <t>212</t>
        </is>
      </c>
      <c r="B507" t="inlineStr">
        <is>
          <t>평일</t>
        </is>
      </c>
      <c r="C507" t="n">
        <v>0.25</v>
      </c>
      <c r="D507">
        <f>IF(AND(A507&amp;""='4_버스'!$B$7&amp;"",B507='4_버스'!$E$7),C507,"")</f>
        <v/>
      </c>
    </row>
    <row r="508">
      <c r="A508" t="inlineStr">
        <is>
          <t>212</t>
        </is>
      </c>
      <c r="B508" t="inlineStr">
        <is>
          <t>평일</t>
        </is>
      </c>
      <c r="C508" t="n">
        <v>0.2916666666666667</v>
      </c>
      <c r="D508">
        <f>IF(AND(A508&amp;""='4_버스'!$B$7&amp;"",B508='4_버스'!$E$7),C508,"")</f>
        <v/>
      </c>
    </row>
    <row r="509">
      <c r="A509" t="inlineStr">
        <is>
          <t>212</t>
        </is>
      </c>
      <c r="B509" t="inlineStr">
        <is>
          <t>평일</t>
        </is>
      </c>
      <c r="C509" t="n">
        <v>0.3229166666666667</v>
      </c>
      <c r="D509">
        <f>IF(AND(A509&amp;""='4_버스'!$B$7&amp;"",B509='4_버스'!$E$7),C509,"")</f>
        <v/>
      </c>
    </row>
    <row r="510">
      <c r="A510" t="inlineStr">
        <is>
          <t>212</t>
        </is>
      </c>
      <c r="B510" t="inlineStr">
        <is>
          <t>평일</t>
        </is>
      </c>
      <c r="C510" t="n">
        <v>0.5208333333333334</v>
      </c>
      <c r="D510">
        <f>IF(AND(A510&amp;""='4_버스'!$B$7&amp;"",B510='4_버스'!$E$7),C510,"")</f>
        <v/>
      </c>
    </row>
    <row r="511">
      <c r="A511" t="inlineStr">
        <is>
          <t>212</t>
        </is>
      </c>
      <c r="B511" t="inlineStr">
        <is>
          <t>평일</t>
        </is>
      </c>
      <c r="C511" t="n">
        <v>0.5902777777777778</v>
      </c>
      <c r="D511">
        <f>IF(AND(A511&amp;""='4_버스'!$B$7&amp;"",B511='4_버스'!$E$7),C511,"")</f>
        <v/>
      </c>
    </row>
    <row r="512">
      <c r="A512" t="inlineStr">
        <is>
          <t>212</t>
        </is>
      </c>
      <c r="B512" t="inlineStr">
        <is>
          <t>평일</t>
        </is>
      </c>
      <c r="C512" t="n">
        <v>0.7569444444444444</v>
      </c>
      <c r="D512">
        <f>IF(AND(A512&amp;""='4_버스'!$B$7&amp;"",B512='4_버스'!$E$7),C512,"")</f>
        <v/>
      </c>
    </row>
    <row r="513">
      <c r="A513" t="inlineStr">
        <is>
          <t>212</t>
        </is>
      </c>
      <c r="B513" t="inlineStr">
        <is>
          <t>평일</t>
        </is>
      </c>
      <c r="C513" t="n">
        <v>0.875</v>
      </c>
      <c r="D513">
        <f>IF(AND(A513&amp;""='4_버스'!$B$7&amp;"",B513='4_버스'!$E$7),C513,"")</f>
        <v/>
      </c>
    </row>
    <row r="514">
      <c r="A514" t="inlineStr">
        <is>
          <t>212</t>
        </is>
      </c>
      <c r="B514" t="inlineStr">
        <is>
          <t>평일</t>
        </is>
      </c>
      <c r="C514" t="n">
        <v>0.8125</v>
      </c>
      <c r="D514">
        <f>IF(AND(A514&amp;""='4_버스'!$B$7&amp;"",B514='4_버스'!$E$7),C514,"")</f>
        <v/>
      </c>
    </row>
    <row r="515">
      <c r="A515" t="inlineStr">
        <is>
          <t>212</t>
        </is>
      </c>
      <c r="B515" t="inlineStr">
        <is>
          <t>평일</t>
        </is>
      </c>
      <c r="C515" t="n">
        <v>0.2847222222222222</v>
      </c>
      <c r="D515">
        <f>IF(AND(A515&amp;""='4_버스'!$B$7&amp;"",B515='4_버스'!$E$7),C515,"")</f>
        <v/>
      </c>
    </row>
    <row r="516">
      <c r="A516" t="inlineStr">
        <is>
          <t>212</t>
        </is>
      </c>
      <c r="B516" t="inlineStr">
        <is>
          <t>평일</t>
        </is>
      </c>
      <c r="C516" t="n">
        <v>0.3090277777777778</v>
      </c>
      <c r="D516">
        <f>IF(AND(A516&amp;""='4_버스'!$B$7&amp;"",B516='4_버스'!$E$7),C516,"")</f>
        <v/>
      </c>
    </row>
    <row r="517">
      <c r="A517" t="inlineStr">
        <is>
          <t>212</t>
        </is>
      </c>
      <c r="B517" t="inlineStr">
        <is>
          <t>평일</t>
        </is>
      </c>
      <c r="C517" t="n">
        <v>0.3506944444444444</v>
      </c>
      <c r="D517">
        <f>IF(AND(A517&amp;""='4_버스'!$B$7&amp;"",B517='4_버스'!$E$7),C517,"")</f>
        <v/>
      </c>
    </row>
    <row r="518">
      <c r="A518" t="inlineStr">
        <is>
          <t>212</t>
        </is>
      </c>
      <c r="B518" t="inlineStr">
        <is>
          <t>평일</t>
        </is>
      </c>
      <c r="C518" t="n">
        <v>0.3611111111111111</v>
      </c>
      <c r="D518">
        <f>IF(AND(A518&amp;""='4_버스'!$B$7&amp;"",B518='4_버스'!$E$7),C518,"")</f>
        <v/>
      </c>
    </row>
    <row r="519">
      <c r="A519" t="inlineStr">
        <is>
          <t>212</t>
        </is>
      </c>
      <c r="B519" t="inlineStr">
        <is>
          <t>평일</t>
        </is>
      </c>
      <c r="C519" t="n">
        <v>0.3715277777777778</v>
      </c>
      <c r="D519">
        <f>IF(AND(A519&amp;""='4_버스'!$B$7&amp;"",B519='4_버스'!$E$7),C519,"")</f>
        <v/>
      </c>
    </row>
    <row r="520">
      <c r="A520" t="inlineStr">
        <is>
          <t>212</t>
        </is>
      </c>
      <c r="B520" t="inlineStr">
        <is>
          <t>평일</t>
        </is>
      </c>
      <c r="C520" t="n">
        <v>0.3819444444444444</v>
      </c>
      <c r="D520">
        <f>IF(AND(A520&amp;""='4_버스'!$B$7&amp;"",B520='4_버스'!$E$7),C520,"")</f>
        <v/>
      </c>
    </row>
    <row r="521">
      <c r="A521" t="inlineStr">
        <is>
          <t>212</t>
        </is>
      </c>
      <c r="B521" t="inlineStr">
        <is>
          <t>평일</t>
        </is>
      </c>
      <c r="C521" t="n">
        <v>0.3923611111111111</v>
      </c>
      <c r="D521">
        <f>IF(AND(A521&amp;""='4_버스'!$B$7&amp;"",B521='4_버스'!$E$7),C521,"")</f>
        <v/>
      </c>
    </row>
    <row r="522">
      <c r="A522" t="inlineStr">
        <is>
          <t>212</t>
        </is>
      </c>
      <c r="B522" t="inlineStr">
        <is>
          <t>평일</t>
        </is>
      </c>
      <c r="C522" t="n">
        <v>0.4027777777777778</v>
      </c>
      <c r="D522">
        <f>IF(AND(A522&amp;""='4_버스'!$B$7&amp;"",B522='4_버스'!$E$7),C522,"")</f>
        <v/>
      </c>
    </row>
    <row r="523">
      <c r="A523" t="inlineStr">
        <is>
          <t>212</t>
        </is>
      </c>
      <c r="B523" t="inlineStr">
        <is>
          <t>평일</t>
        </is>
      </c>
      <c r="C523" t="n">
        <v>0.4131944444444444</v>
      </c>
      <c r="D523">
        <f>IF(AND(A523&amp;""='4_버스'!$B$7&amp;"",B523='4_버스'!$E$7),C523,"")</f>
        <v/>
      </c>
    </row>
    <row r="524">
      <c r="A524" t="inlineStr">
        <is>
          <t>212</t>
        </is>
      </c>
      <c r="B524" t="inlineStr">
        <is>
          <t>평일</t>
        </is>
      </c>
      <c r="C524" t="n">
        <v>0.4340277777777778</v>
      </c>
      <c r="D524">
        <f>IF(AND(A524&amp;""='4_버스'!$B$7&amp;"",B524='4_버스'!$E$7),C524,"")</f>
        <v/>
      </c>
    </row>
    <row r="525">
      <c r="A525" t="inlineStr">
        <is>
          <t>212</t>
        </is>
      </c>
      <c r="B525" t="inlineStr">
        <is>
          <t>평일</t>
        </is>
      </c>
      <c r="C525" t="n">
        <v>0.4548611111111112</v>
      </c>
      <c r="D525">
        <f>IF(AND(A525&amp;""='4_버스'!$B$7&amp;"",B525='4_버스'!$E$7),C525,"")</f>
        <v/>
      </c>
    </row>
    <row r="526">
      <c r="A526" t="inlineStr">
        <is>
          <t>212</t>
        </is>
      </c>
      <c r="B526" t="inlineStr">
        <is>
          <t>평일</t>
        </is>
      </c>
      <c r="C526" t="n">
        <v>0.4652777777777777</v>
      </c>
      <c r="D526">
        <f>IF(AND(A526&amp;""='4_버스'!$B$7&amp;"",B526='4_버스'!$E$7),C526,"")</f>
        <v/>
      </c>
    </row>
    <row r="527">
      <c r="A527" t="inlineStr">
        <is>
          <t>212</t>
        </is>
      </c>
      <c r="B527" t="inlineStr">
        <is>
          <t>평일</t>
        </is>
      </c>
      <c r="C527" t="n">
        <v>0.4756944444444444</v>
      </c>
      <c r="D527">
        <f>IF(AND(A527&amp;""='4_버스'!$B$7&amp;"",B527='4_버스'!$E$7),C527,"")</f>
        <v/>
      </c>
    </row>
    <row r="528">
      <c r="A528" t="inlineStr">
        <is>
          <t>212</t>
        </is>
      </c>
      <c r="B528" t="inlineStr">
        <is>
          <t>평일</t>
        </is>
      </c>
      <c r="C528" t="n">
        <v>0.4861111111111111</v>
      </c>
      <c r="D528">
        <f>IF(AND(A528&amp;""='4_버스'!$B$7&amp;"",B528='4_버스'!$E$7),C528,"")</f>
        <v/>
      </c>
    </row>
    <row r="529">
      <c r="A529" t="inlineStr">
        <is>
          <t>212</t>
        </is>
      </c>
      <c r="B529" t="inlineStr">
        <is>
          <t>평일</t>
        </is>
      </c>
      <c r="C529" t="n">
        <v>0.4930555555555555</v>
      </c>
      <c r="D529">
        <f>IF(AND(A529&amp;""='4_버스'!$B$7&amp;"",B529='4_버스'!$E$7),C529,"")</f>
        <v/>
      </c>
    </row>
    <row r="530">
      <c r="A530" t="inlineStr">
        <is>
          <t>212</t>
        </is>
      </c>
      <c r="B530" t="inlineStr">
        <is>
          <t>평일</t>
        </is>
      </c>
      <c r="C530" t="n">
        <v>0.5243055555555556</v>
      </c>
      <c r="D530">
        <f>IF(AND(A530&amp;""='4_버스'!$B$7&amp;"",B530='4_버스'!$E$7),C530,"")</f>
        <v/>
      </c>
    </row>
    <row r="531">
      <c r="A531" t="inlineStr">
        <is>
          <t>212</t>
        </is>
      </c>
      <c r="B531" t="inlineStr">
        <is>
          <t>평일</t>
        </is>
      </c>
      <c r="C531" t="n">
        <v>0.5347222222222222</v>
      </c>
      <c r="D531">
        <f>IF(AND(A531&amp;""='4_버스'!$B$7&amp;"",B531='4_버스'!$E$7),C531,"")</f>
        <v/>
      </c>
    </row>
    <row r="532">
      <c r="A532" t="inlineStr">
        <is>
          <t>212</t>
        </is>
      </c>
      <c r="B532" t="inlineStr">
        <is>
          <t>평일</t>
        </is>
      </c>
      <c r="C532" t="n">
        <v>0.5451388888888888</v>
      </c>
      <c r="D532">
        <f>IF(AND(A532&amp;""='4_버스'!$B$7&amp;"",B532='4_버스'!$E$7),C532,"")</f>
        <v/>
      </c>
    </row>
    <row r="533">
      <c r="A533" t="inlineStr">
        <is>
          <t>212</t>
        </is>
      </c>
      <c r="B533" t="inlineStr">
        <is>
          <t>평일</t>
        </is>
      </c>
      <c r="C533" t="n">
        <v>0.5555555555555555</v>
      </c>
      <c r="D533">
        <f>IF(AND(A533&amp;""='4_버스'!$B$7&amp;"",B533='4_버스'!$E$7),C533,"")</f>
        <v/>
      </c>
    </row>
    <row r="534">
      <c r="A534" t="inlineStr">
        <is>
          <t>212</t>
        </is>
      </c>
      <c r="B534" t="inlineStr">
        <is>
          <t>평일</t>
        </is>
      </c>
      <c r="C534" t="n">
        <v>0.5763888888888888</v>
      </c>
      <c r="D534">
        <f>IF(AND(A534&amp;""='4_버스'!$B$7&amp;"",B534='4_버스'!$E$7),C534,"")</f>
        <v/>
      </c>
    </row>
    <row r="535">
      <c r="A535" t="inlineStr">
        <is>
          <t>212</t>
        </is>
      </c>
      <c r="B535" t="inlineStr">
        <is>
          <t>평일</t>
        </is>
      </c>
      <c r="C535" t="n">
        <v>0.607638888888889</v>
      </c>
      <c r="D535">
        <f>IF(AND(A535&amp;""='4_버스'!$B$7&amp;"",B535='4_버스'!$E$7),C535,"")</f>
        <v/>
      </c>
    </row>
    <row r="536">
      <c r="A536" t="inlineStr">
        <is>
          <t>212</t>
        </is>
      </c>
      <c r="B536" t="inlineStr">
        <is>
          <t>평일</t>
        </is>
      </c>
      <c r="C536" t="n">
        <v>0.6180555555555556</v>
      </c>
      <c r="D536">
        <f>IF(AND(A536&amp;""='4_버스'!$B$7&amp;"",B536='4_버스'!$E$7),C536,"")</f>
        <v/>
      </c>
    </row>
    <row r="537">
      <c r="A537" t="inlineStr">
        <is>
          <t>212</t>
        </is>
      </c>
      <c r="B537" t="inlineStr">
        <is>
          <t>평일</t>
        </is>
      </c>
      <c r="C537" t="n">
        <v>0.6284722222222222</v>
      </c>
      <c r="D537">
        <f>IF(AND(A537&amp;""='4_버스'!$B$7&amp;"",B537='4_버스'!$E$7),C537,"")</f>
        <v/>
      </c>
    </row>
    <row r="538">
      <c r="A538" t="inlineStr">
        <is>
          <t>212</t>
        </is>
      </c>
      <c r="B538" t="inlineStr">
        <is>
          <t>평일</t>
        </is>
      </c>
      <c r="C538" t="n">
        <v>0.6388888888888888</v>
      </c>
      <c r="D538">
        <f>IF(AND(A538&amp;""='4_버스'!$B$7&amp;"",B538='4_버스'!$E$7),C538,"")</f>
        <v/>
      </c>
    </row>
    <row r="539">
      <c r="A539" t="inlineStr">
        <is>
          <t>212</t>
        </is>
      </c>
      <c r="B539" t="inlineStr">
        <is>
          <t>평일</t>
        </is>
      </c>
      <c r="C539" t="n">
        <v>0.6493055555555556</v>
      </c>
      <c r="D539">
        <f>IF(AND(A539&amp;""='4_버스'!$B$7&amp;"",B539='4_버스'!$E$7),C539,"")</f>
        <v/>
      </c>
    </row>
    <row r="540">
      <c r="A540" t="inlineStr">
        <is>
          <t>212</t>
        </is>
      </c>
      <c r="B540" t="inlineStr">
        <is>
          <t>평일</t>
        </is>
      </c>
      <c r="C540" t="n">
        <v>0.6701388888888888</v>
      </c>
      <c r="D540">
        <f>IF(AND(A540&amp;""='4_버스'!$B$7&amp;"",B540='4_버스'!$E$7),C540,"")</f>
        <v/>
      </c>
    </row>
    <row r="541">
      <c r="A541" t="inlineStr">
        <is>
          <t>212</t>
        </is>
      </c>
      <c r="B541" t="inlineStr">
        <is>
          <t>평일</t>
        </is>
      </c>
      <c r="C541" t="n">
        <v>0.6909722222222222</v>
      </c>
      <c r="D541">
        <f>IF(AND(A541&amp;""='4_버스'!$B$7&amp;"",B541='4_버스'!$E$7),C541,"")</f>
        <v/>
      </c>
    </row>
    <row r="542">
      <c r="A542" t="inlineStr">
        <is>
          <t>212</t>
        </is>
      </c>
      <c r="B542" t="inlineStr">
        <is>
          <t>평일</t>
        </is>
      </c>
      <c r="C542" t="n">
        <v>0.7013888888888888</v>
      </c>
      <c r="D542">
        <f>IF(AND(A542&amp;""='4_버스'!$B$7&amp;"",B542='4_버스'!$E$7),C542,"")</f>
        <v/>
      </c>
    </row>
    <row r="543">
      <c r="A543" t="inlineStr">
        <is>
          <t>212</t>
        </is>
      </c>
      <c r="B543" t="inlineStr">
        <is>
          <t>평일</t>
        </is>
      </c>
      <c r="C543" t="n">
        <v>0.7222222222222222</v>
      </c>
      <c r="D543">
        <f>IF(AND(A543&amp;""='4_버스'!$B$7&amp;"",B543='4_버스'!$E$7),C543,"")</f>
        <v/>
      </c>
    </row>
    <row r="544">
      <c r="A544" t="inlineStr">
        <is>
          <t>212</t>
        </is>
      </c>
      <c r="B544" t="inlineStr">
        <is>
          <t>평일</t>
        </is>
      </c>
      <c r="C544" t="n">
        <v>0.732638888888889</v>
      </c>
      <c r="D544">
        <f>IF(AND(A544&amp;""='4_버스'!$B$7&amp;"",B544='4_버스'!$E$7),C544,"")</f>
        <v/>
      </c>
    </row>
    <row r="545">
      <c r="A545" t="inlineStr">
        <is>
          <t>212</t>
        </is>
      </c>
      <c r="B545" t="inlineStr">
        <is>
          <t>평일</t>
        </is>
      </c>
      <c r="C545" t="n">
        <v>0.7534722222222222</v>
      </c>
      <c r="D545">
        <f>IF(AND(A545&amp;""='4_버스'!$B$7&amp;"",B545='4_버스'!$E$7),C545,"")</f>
        <v/>
      </c>
    </row>
    <row r="546">
      <c r="A546" t="inlineStr">
        <is>
          <t>212</t>
        </is>
      </c>
      <c r="B546" t="inlineStr">
        <is>
          <t>평일</t>
        </is>
      </c>
      <c r="C546" t="n">
        <v>0.7847222222222222</v>
      </c>
      <c r="D546">
        <f>IF(AND(A546&amp;""='4_버스'!$B$7&amp;"",B546='4_버스'!$E$7),C546,"")</f>
        <v/>
      </c>
    </row>
    <row r="547">
      <c r="A547" t="inlineStr">
        <is>
          <t>212</t>
        </is>
      </c>
      <c r="B547" t="inlineStr">
        <is>
          <t>평일</t>
        </is>
      </c>
      <c r="C547" t="n">
        <v>0.8263888888888888</v>
      </c>
      <c r="D547">
        <f>IF(AND(A547&amp;""='4_버스'!$B$7&amp;"",B547='4_버스'!$E$7),C547,"")</f>
        <v/>
      </c>
    </row>
    <row r="548">
      <c r="A548" t="inlineStr">
        <is>
          <t>212</t>
        </is>
      </c>
      <c r="B548" t="inlineStr">
        <is>
          <t>평일</t>
        </is>
      </c>
      <c r="C548" t="n">
        <v>0.8541666666666667</v>
      </c>
      <c r="D548">
        <f>IF(AND(A548&amp;""='4_버스'!$B$7&amp;"",B548='4_버스'!$E$7),C548,"")</f>
        <v/>
      </c>
    </row>
    <row r="549">
      <c r="A549" t="inlineStr">
        <is>
          <t>212</t>
        </is>
      </c>
      <c r="B549" t="inlineStr">
        <is>
          <t>평일</t>
        </is>
      </c>
      <c r="C549" t="n">
        <v>0.875</v>
      </c>
      <c r="D549">
        <f>IF(AND(A549&amp;""='4_버스'!$B$7&amp;"",B549='4_버스'!$E$7),C549,"")</f>
        <v/>
      </c>
    </row>
    <row r="550">
      <c r="A550" t="inlineStr">
        <is>
          <t>212</t>
        </is>
      </c>
      <c r="B550" t="inlineStr">
        <is>
          <t>평일</t>
        </is>
      </c>
      <c r="C550" t="n">
        <v>0.5659722222222222</v>
      </c>
      <c r="D550">
        <f>IF(AND(A550&amp;""='4_버스'!$B$7&amp;"",B550='4_버스'!$E$7),C550,"")</f>
        <v/>
      </c>
    </row>
    <row r="551">
      <c r="A551" t="inlineStr">
        <is>
          <t>212</t>
        </is>
      </c>
      <c r="B551" t="inlineStr">
        <is>
          <t>평일</t>
        </is>
      </c>
      <c r="C551" t="n">
        <v>0.6597222222222222</v>
      </c>
      <c r="D551">
        <f>IF(AND(A551&amp;""='4_버스'!$B$7&amp;"",B551='4_버스'!$E$7),C551,"")</f>
        <v/>
      </c>
    </row>
    <row r="552">
      <c r="A552" t="inlineStr">
        <is>
          <t>212</t>
        </is>
      </c>
      <c r="B552" t="inlineStr">
        <is>
          <t>평일</t>
        </is>
      </c>
      <c r="C552" t="n">
        <v>0.2708333333333333</v>
      </c>
      <c r="D552">
        <f>IF(AND(A552&amp;""='4_버스'!$B$7&amp;"",B552='4_버스'!$E$7),C552,"")</f>
        <v/>
      </c>
    </row>
    <row r="553">
      <c r="A553" t="inlineStr">
        <is>
          <t>212</t>
        </is>
      </c>
      <c r="B553" t="inlineStr">
        <is>
          <t>평일</t>
        </is>
      </c>
      <c r="C553" t="n">
        <v>0.2708333333333333</v>
      </c>
      <c r="D553">
        <f>IF(AND(A553&amp;""='4_버스'!$B$7&amp;"",B553='4_버스'!$E$7),C553,"")</f>
        <v/>
      </c>
    </row>
    <row r="554">
      <c r="A554" t="inlineStr">
        <is>
          <t>212</t>
        </is>
      </c>
      <c r="B554" t="inlineStr">
        <is>
          <t>평일</t>
        </is>
      </c>
      <c r="C554" t="n">
        <v>0.3263888888888889</v>
      </c>
      <c r="D554">
        <f>IF(AND(A554&amp;""='4_버스'!$B$7&amp;"",B554='4_버스'!$E$7),C554,"")</f>
        <v/>
      </c>
    </row>
    <row r="555">
      <c r="A555" t="inlineStr">
        <is>
          <t>212</t>
        </is>
      </c>
      <c r="B555" t="inlineStr">
        <is>
          <t>평일</t>
        </is>
      </c>
      <c r="C555" t="n">
        <v>0.5</v>
      </c>
      <c r="D555">
        <f>IF(AND(A555&amp;""='4_버스'!$B$7&amp;"",B555='4_버스'!$E$7),C555,"")</f>
        <v/>
      </c>
    </row>
    <row r="556">
      <c r="A556" t="inlineStr">
        <is>
          <t>212</t>
        </is>
      </c>
      <c r="B556" t="inlineStr">
        <is>
          <t>평일</t>
        </is>
      </c>
      <c r="C556" t="n">
        <v>0.5833333333333334</v>
      </c>
      <c r="D556">
        <f>IF(AND(A556&amp;""='4_버스'!$B$7&amp;"",B556='4_버스'!$E$7),C556,"")</f>
        <v/>
      </c>
    </row>
    <row r="557">
      <c r="A557" t="inlineStr">
        <is>
          <t>212</t>
        </is>
      </c>
      <c r="B557" t="inlineStr">
        <is>
          <t>평일</t>
        </is>
      </c>
      <c r="C557" t="n">
        <v>0.7604166666666666</v>
      </c>
      <c r="D557">
        <f>IF(AND(A557&amp;""='4_버스'!$B$7&amp;"",B557='4_버스'!$E$7),C557,"")</f>
        <v/>
      </c>
    </row>
    <row r="558">
      <c r="A558" t="inlineStr">
        <is>
          <t>212</t>
        </is>
      </c>
      <c r="B558" t="inlineStr">
        <is>
          <t>평일</t>
        </is>
      </c>
      <c r="C558" t="n">
        <v>0.7708333333333334</v>
      </c>
      <c r="D558">
        <f>IF(AND(A558&amp;""='4_버스'!$B$7&amp;"",B558='4_버스'!$E$7),C558,"")</f>
        <v/>
      </c>
    </row>
    <row r="559">
      <c r="A559" t="inlineStr">
        <is>
          <t>212</t>
        </is>
      </c>
      <c r="B559" t="inlineStr">
        <is>
          <t>평일</t>
        </is>
      </c>
      <c r="C559" t="n">
        <v>0.8888888888888888</v>
      </c>
      <c r="D559">
        <f>IF(AND(A559&amp;""='4_버스'!$B$7&amp;"",B559='4_버스'!$E$7),C559,"")</f>
        <v/>
      </c>
    </row>
    <row r="560">
      <c r="A560" t="inlineStr">
        <is>
          <t>212</t>
        </is>
      </c>
      <c r="B560" t="inlineStr">
        <is>
          <t>평일</t>
        </is>
      </c>
      <c r="C560" t="n">
        <v>0.6805555555555555</v>
      </c>
      <c r="D560">
        <f>IF(AND(A560&amp;""='4_버스'!$B$7&amp;"",B560='4_버스'!$E$7),C560,"")</f>
        <v/>
      </c>
    </row>
    <row r="561">
      <c r="A561" t="inlineStr">
        <is>
          <t>212</t>
        </is>
      </c>
      <c r="B561" t="inlineStr">
        <is>
          <t>평일</t>
        </is>
      </c>
      <c r="C561" t="n">
        <v>0.3159722222222223</v>
      </c>
      <c r="D561">
        <f>IF(AND(A561&amp;""='4_버스'!$B$7&amp;"",B561='4_버스'!$E$7),C561,"")</f>
        <v/>
      </c>
    </row>
    <row r="562">
      <c r="A562" t="inlineStr">
        <is>
          <t>212</t>
        </is>
      </c>
      <c r="B562" t="inlineStr">
        <is>
          <t>평일</t>
        </is>
      </c>
      <c r="C562" t="n">
        <v>0.90625</v>
      </c>
      <c r="D562">
        <f>IF(AND(A562&amp;""='4_버스'!$B$7&amp;"",B562='4_버스'!$E$7),C562,"")</f>
        <v/>
      </c>
    </row>
    <row r="563">
      <c r="A563" t="inlineStr">
        <is>
          <t>212</t>
        </is>
      </c>
      <c r="B563" t="inlineStr">
        <is>
          <t>평일</t>
        </is>
      </c>
      <c r="C563" t="n">
        <v>0.9201388888888888</v>
      </c>
      <c r="D563">
        <f>IF(AND(A563&amp;""='4_버스'!$B$7&amp;"",B563='4_버스'!$E$7),C563,"")</f>
        <v/>
      </c>
    </row>
    <row r="564">
      <c r="A564" t="inlineStr">
        <is>
          <t>212</t>
        </is>
      </c>
      <c r="B564" t="inlineStr">
        <is>
          <t>평일</t>
        </is>
      </c>
      <c r="C564" t="n">
        <v>0.7569444444444444</v>
      </c>
      <c r="D564">
        <f>IF(AND(A564&amp;""='4_버스'!$B$7&amp;"",B564='4_버스'!$E$7),C564,"")</f>
        <v/>
      </c>
    </row>
    <row r="565">
      <c r="A565" t="inlineStr">
        <is>
          <t>212</t>
        </is>
      </c>
      <c r="B565" t="inlineStr">
        <is>
          <t>평일</t>
        </is>
      </c>
      <c r="C565" t="n">
        <v>0.3402777777777777</v>
      </c>
      <c r="D565">
        <f>IF(AND(A565&amp;""='4_버스'!$B$7&amp;"",B565='4_버스'!$E$7),C565,"")</f>
        <v/>
      </c>
    </row>
    <row r="566">
      <c r="A566" t="inlineStr">
        <is>
          <t>212</t>
        </is>
      </c>
      <c r="B566" t="inlineStr">
        <is>
          <t>평일</t>
        </is>
      </c>
      <c r="C566" t="n">
        <v>0.6319444444444444</v>
      </c>
      <c r="D566">
        <f>IF(AND(A566&amp;""='4_버스'!$B$7&amp;"",B566='4_버스'!$E$7),C566,"")</f>
        <v/>
      </c>
    </row>
    <row r="567">
      <c r="A567" t="inlineStr">
        <is>
          <t>212</t>
        </is>
      </c>
      <c r="B567" t="inlineStr">
        <is>
          <t>평일</t>
        </is>
      </c>
      <c r="C567" t="n">
        <v>0.7395833333333334</v>
      </c>
      <c r="D567">
        <f>IF(AND(A567&amp;""='4_버스'!$B$7&amp;"",B567='4_버스'!$E$7),C567,"")</f>
        <v/>
      </c>
    </row>
    <row r="568">
      <c r="A568" t="inlineStr">
        <is>
          <t>212</t>
        </is>
      </c>
      <c r="B568" t="inlineStr">
        <is>
          <t>평일</t>
        </is>
      </c>
      <c r="C568" t="n">
        <v>0.2743055555555556</v>
      </c>
      <c r="D568">
        <f>IF(AND(A568&amp;""='4_버스'!$B$7&amp;"",B568='4_버스'!$E$7),C568,"")</f>
        <v/>
      </c>
    </row>
    <row r="569">
      <c r="A569" t="inlineStr">
        <is>
          <t>212</t>
        </is>
      </c>
      <c r="B569" t="inlineStr">
        <is>
          <t>평일</t>
        </is>
      </c>
      <c r="C569" t="n">
        <v>0.2986111111111111</v>
      </c>
      <c r="D569">
        <f>IF(AND(A569&amp;""='4_버스'!$B$7&amp;"",B569='4_버스'!$E$7),C569,"")</f>
        <v/>
      </c>
    </row>
    <row r="570">
      <c r="A570" t="inlineStr">
        <is>
          <t>212</t>
        </is>
      </c>
      <c r="B570" t="inlineStr">
        <is>
          <t>평일</t>
        </is>
      </c>
      <c r="C570" t="n">
        <v>0.4236111111111111</v>
      </c>
      <c r="D570">
        <f>IF(AND(A570&amp;""='4_버스'!$B$7&amp;"",B570='4_버스'!$E$7),C570,"")</f>
        <v/>
      </c>
    </row>
    <row r="571">
      <c r="A571" t="inlineStr">
        <is>
          <t>212</t>
        </is>
      </c>
      <c r="B571" t="inlineStr">
        <is>
          <t>평일</t>
        </is>
      </c>
      <c r="C571" t="n">
        <v>0.4444444444444445</v>
      </c>
      <c r="D571">
        <f>IF(AND(A571&amp;""='4_버스'!$B$7&amp;"",B571='4_버스'!$E$7),C571,"")</f>
        <v/>
      </c>
    </row>
    <row r="572">
      <c r="A572" t="inlineStr">
        <is>
          <t>212</t>
        </is>
      </c>
      <c r="B572" t="inlineStr">
        <is>
          <t>평일</t>
        </is>
      </c>
      <c r="C572" t="n">
        <v>0.7430555555555556</v>
      </c>
      <c r="D572">
        <f>IF(AND(A572&amp;""='4_버스'!$B$7&amp;"",B572='4_버스'!$E$7),C572,"")</f>
        <v/>
      </c>
    </row>
    <row r="573">
      <c r="A573" t="inlineStr">
        <is>
          <t>212</t>
        </is>
      </c>
      <c r="B573" t="inlineStr">
        <is>
          <t>평일</t>
        </is>
      </c>
      <c r="C573" t="n">
        <v>0.2916666666666667</v>
      </c>
      <c r="D573">
        <f>IF(AND(A573&amp;""='4_버스'!$B$7&amp;"",B573='4_버스'!$E$7),C573,"")</f>
        <v/>
      </c>
    </row>
    <row r="574">
      <c r="A574" t="inlineStr">
        <is>
          <t>212</t>
        </is>
      </c>
      <c r="B574" t="inlineStr">
        <is>
          <t>평일</t>
        </is>
      </c>
      <c r="C574" t="n">
        <v>0.8125</v>
      </c>
      <c r="D574">
        <f>IF(AND(A574&amp;""='4_버스'!$B$7&amp;"",B574='4_버스'!$E$7),C574,"")</f>
        <v/>
      </c>
    </row>
    <row r="575">
      <c r="A575" t="inlineStr">
        <is>
          <t>212</t>
        </is>
      </c>
      <c r="B575" t="inlineStr">
        <is>
          <t>평일</t>
        </is>
      </c>
      <c r="C575" t="n">
        <v>0.6770833333333333</v>
      </c>
      <c r="D575">
        <f>IF(AND(A575&amp;""='4_버스'!$B$7&amp;"",B575='4_버스'!$E$7),C575,"")</f>
        <v/>
      </c>
    </row>
    <row r="576">
      <c r="A576" t="inlineStr">
        <is>
          <t>212</t>
        </is>
      </c>
      <c r="B576" t="inlineStr">
        <is>
          <t>평일</t>
        </is>
      </c>
      <c r="C576" t="n">
        <v>0.5972222222222222</v>
      </c>
      <c r="D576">
        <f>IF(AND(A576&amp;""='4_버스'!$B$7&amp;"",B576='4_버스'!$E$7),C576,"")</f>
        <v/>
      </c>
    </row>
    <row r="577">
      <c r="A577" t="inlineStr">
        <is>
          <t>212</t>
        </is>
      </c>
      <c r="B577" t="inlineStr">
        <is>
          <t>평일</t>
        </is>
      </c>
      <c r="C577" t="n">
        <v>0.4131944444444444</v>
      </c>
      <c r="D577">
        <f>IF(AND(A577&amp;""='4_버스'!$B$7&amp;"",B577='4_버스'!$E$7),C577,"")</f>
        <v/>
      </c>
    </row>
    <row r="578">
      <c r="A578" t="inlineStr">
        <is>
          <t>212</t>
        </is>
      </c>
      <c r="B578" t="inlineStr">
        <is>
          <t>평일</t>
        </is>
      </c>
      <c r="C578" t="n">
        <v>0.2847222222222222</v>
      </c>
      <c r="D578">
        <f>IF(AND(A578&amp;""='4_버스'!$B$7&amp;"",B578='4_버스'!$E$7),C578,"")</f>
        <v/>
      </c>
    </row>
    <row r="579">
      <c r="A579" t="inlineStr">
        <is>
          <t>212</t>
        </is>
      </c>
      <c r="B579" t="inlineStr">
        <is>
          <t>평일</t>
        </is>
      </c>
      <c r="C579" t="n">
        <v>0.3368055555555555</v>
      </c>
      <c r="D579">
        <f>IF(AND(A579&amp;""='4_버스'!$B$7&amp;"",B579='4_버스'!$E$7),C579,"")</f>
        <v/>
      </c>
    </row>
    <row r="580">
      <c r="A580" t="inlineStr">
        <is>
          <t>212</t>
        </is>
      </c>
      <c r="B580" t="inlineStr">
        <is>
          <t>평일</t>
        </is>
      </c>
      <c r="C580" t="n">
        <v>0.798611111111111</v>
      </c>
      <c r="D580">
        <f>IF(AND(A580&amp;""='4_버스'!$B$7&amp;"",B580='4_버스'!$E$7),C580,"")</f>
        <v/>
      </c>
    </row>
    <row r="581">
      <c r="A581" t="inlineStr">
        <is>
          <t>212</t>
        </is>
      </c>
      <c r="B581" t="inlineStr">
        <is>
          <t>평일</t>
        </is>
      </c>
      <c r="C581" t="n">
        <v>0.7118055555555556</v>
      </c>
      <c r="D581">
        <f>IF(AND(A581&amp;""='4_버스'!$B$7&amp;"",B581='4_버스'!$E$7),C581,"")</f>
        <v/>
      </c>
    </row>
    <row r="582">
      <c r="A582" t="inlineStr">
        <is>
          <t>212</t>
        </is>
      </c>
      <c r="B582" t="inlineStr">
        <is>
          <t>평일</t>
        </is>
      </c>
      <c r="C582" t="n">
        <v>0.9027777777777778</v>
      </c>
      <c r="D582">
        <f>IF(AND(A582&amp;""='4_버스'!$B$7&amp;"",B582='4_버스'!$E$7),C582,"")</f>
        <v/>
      </c>
    </row>
    <row r="583">
      <c r="A583" t="inlineStr">
        <is>
          <t>213</t>
        </is>
      </c>
      <c r="B583" t="inlineStr">
        <is>
          <t>평일</t>
        </is>
      </c>
      <c r="C583" t="n">
        <v>0.7777777777777778</v>
      </c>
      <c r="D583">
        <f>IF(AND(A583&amp;""='4_버스'!$B$7&amp;"",B583='4_버스'!$E$7),C583,"")</f>
        <v/>
      </c>
    </row>
    <row r="584">
      <c r="A584" t="inlineStr">
        <is>
          <t>213</t>
        </is>
      </c>
      <c r="B584" t="inlineStr">
        <is>
          <t>평일</t>
        </is>
      </c>
      <c r="C584" t="n">
        <v>0.2638888888888889</v>
      </c>
      <c r="D584">
        <f>IF(AND(A584&amp;""='4_버스'!$B$7&amp;"",B584='4_버스'!$E$7),C584,"")</f>
        <v/>
      </c>
    </row>
    <row r="585">
      <c r="A585" t="inlineStr">
        <is>
          <t>213</t>
        </is>
      </c>
      <c r="B585" t="inlineStr">
        <is>
          <t>평일</t>
        </is>
      </c>
      <c r="C585" t="n">
        <v>0.6145833333333334</v>
      </c>
      <c r="D585">
        <f>IF(AND(A585&amp;""='4_버스'!$B$7&amp;"",B585='4_버스'!$E$7),C585,"")</f>
        <v/>
      </c>
    </row>
    <row r="586">
      <c r="A586" t="inlineStr">
        <is>
          <t>213</t>
        </is>
      </c>
      <c r="B586" t="inlineStr">
        <is>
          <t>평일</t>
        </is>
      </c>
      <c r="C586" t="n">
        <v>0.732638888888889</v>
      </c>
      <c r="D586">
        <f>IF(AND(A586&amp;""='4_버스'!$B$7&amp;"",B586='4_버스'!$E$7),C586,"")</f>
        <v/>
      </c>
    </row>
    <row r="587">
      <c r="A587" t="inlineStr">
        <is>
          <t>213</t>
        </is>
      </c>
      <c r="B587" t="inlineStr">
        <is>
          <t>평일</t>
        </is>
      </c>
      <c r="C587" t="n">
        <v>0.6111111111111112</v>
      </c>
      <c r="D587">
        <f>IF(AND(A587&amp;""='4_버스'!$B$7&amp;"",B587='4_버스'!$E$7),C587,"")</f>
        <v/>
      </c>
    </row>
    <row r="588">
      <c r="A588" t="inlineStr">
        <is>
          <t>213</t>
        </is>
      </c>
      <c r="B588" t="inlineStr">
        <is>
          <t>평일</t>
        </is>
      </c>
      <c r="C588" t="n">
        <v>0.7291666666666667</v>
      </c>
      <c r="D588">
        <f>IF(AND(A588&amp;""='4_버스'!$B$7&amp;"",B588='4_버스'!$E$7),C588,"")</f>
        <v/>
      </c>
    </row>
    <row r="589">
      <c r="A589" t="inlineStr">
        <is>
          <t>213</t>
        </is>
      </c>
      <c r="B589" t="inlineStr">
        <is>
          <t>평일</t>
        </is>
      </c>
      <c r="C589" t="n">
        <v>0.2951388888888889</v>
      </c>
      <c r="D589">
        <f>IF(AND(A589&amp;""='4_버스'!$B$7&amp;"",B589='4_버스'!$E$7),C589,"")</f>
        <v/>
      </c>
    </row>
    <row r="590">
      <c r="A590" t="inlineStr">
        <is>
          <t>213</t>
        </is>
      </c>
      <c r="B590" t="inlineStr">
        <is>
          <t>평일</t>
        </is>
      </c>
      <c r="C590" t="n">
        <v>0.3958333333333333</v>
      </c>
      <c r="D590">
        <f>IF(AND(A590&amp;""='4_버스'!$B$7&amp;"",B590='4_버스'!$E$7),C590,"")</f>
        <v/>
      </c>
    </row>
    <row r="591">
      <c r="A591" t="inlineStr">
        <is>
          <t>310</t>
        </is>
      </c>
      <c r="B591" t="inlineStr">
        <is>
          <t>평일</t>
        </is>
      </c>
      <c r="C591" t="n">
        <v>0.34375</v>
      </c>
      <c r="D591">
        <f>IF(AND(A591&amp;""='4_버스'!$B$7&amp;"",B591='4_버스'!$E$7),C591,"")</f>
        <v/>
      </c>
    </row>
    <row r="592">
      <c r="A592" t="inlineStr">
        <is>
          <t>310</t>
        </is>
      </c>
      <c r="B592" t="inlineStr">
        <is>
          <t>평일</t>
        </is>
      </c>
      <c r="C592" t="n">
        <v>0.4375</v>
      </c>
      <c r="D592">
        <f>IF(AND(A592&amp;""='4_버스'!$B$7&amp;"",B592='4_버스'!$E$7),C592,"")</f>
        <v/>
      </c>
    </row>
    <row r="593">
      <c r="A593" t="inlineStr">
        <is>
          <t>310</t>
        </is>
      </c>
      <c r="B593" t="inlineStr">
        <is>
          <t>평일</t>
        </is>
      </c>
      <c r="C593" t="n">
        <v>0.2569444444444444</v>
      </c>
      <c r="D593">
        <f>IF(AND(A593&amp;""='4_버스'!$B$7&amp;"",B593='4_버스'!$E$7),C593,"")</f>
        <v/>
      </c>
    </row>
    <row r="594">
      <c r="A594" t="inlineStr">
        <is>
          <t>310</t>
        </is>
      </c>
      <c r="B594" t="inlineStr">
        <is>
          <t>평일</t>
        </is>
      </c>
      <c r="C594" t="n">
        <v>0.5555555555555555</v>
      </c>
      <c r="D594">
        <f>IF(AND(A594&amp;""='4_버스'!$B$7&amp;"",B594='4_버스'!$E$7),C594,"")</f>
        <v/>
      </c>
    </row>
    <row r="595">
      <c r="A595" t="inlineStr">
        <is>
          <t>310</t>
        </is>
      </c>
      <c r="B595" t="inlineStr">
        <is>
          <t>평일</t>
        </is>
      </c>
      <c r="C595" t="n">
        <v>0.6909722222222222</v>
      </c>
      <c r="D595">
        <f>IF(AND(A595&amp;""='4_버스'!$B$7&amp;"",B595='4_버스'!$E$7),C595,"")</f>
        <v/>
      </c>
    </row>
    <row r="596">
      <c r="A596" t="inlineStr">
        <is>
          <t>310</t>
        </is>
      </c>
      <c r="B596" t="inlineStr">
        <is>
          <t>평일</t>
        </is>
      </c>
      <c r="C596" t="n">
        <v>0.4791666666666666</v>
      </c>
      <c r="D596">
        <f>IF(AND(A596&amp;""='4_버스'!$B$7&amp;"",B596='4_버스'!$E$7),C596,"")</f>
        <v/>
      </c>
    </row>
    <row r="597">
      <c r="A597" t="inlineStr">
        <is>
          <t>310</t>
        </is>
      </c>
      <c r="B597" t="inlineStr">
        <is>
          <t>평일</t>
        </is>
      </c>
      <c r="C597" t="n">
        <v>0.6180555555555556</v>
      </c>
      <c r="D597">
        <f>IF(AND(A597&amp;""='4_버스'!$B$7&amp;"",B597='4_버스'!$E$7),C597,"")</f>
        <v/>
      </c>
    </row>
    <row r="598">
      <c r="A598" t="inlineStr">
        <is>
          <t>310</t>
        </is>
      </c>
      <c r="B598" t="inlineStr">
        <is>
          <t>평일</t>
        </is>
      </c>
      <c r="C598" t="n">
        <v>0.7430555555555556</v>
      </c>
      <c r="D598">
        <f>IF(AND(A598&amp;""='4_버스'!$B$7&amp;"",B598='4_버스'!$E$7),C598,"")</f>
        <v/>
      </c>
    </row>
    <row r="599">
      <c r="A599" t="inlineStr">
        <is>
          <t>310</t>
        </is>
      </c>
      <c r="B599" t="inlineStr">
        <is>
          <t>평일</t>
        </is>
      </c>
      <c r="C599" t="n">
        <v>0.2881944444444444</v>
      </c>
      <c r="D599">
        <f>IF(AND(A599&amp;""='4_버스'!$B$7&amp;"",B599='4_버스'!$E$7),C599,"")</f>
        <v/>
      </c>
    </row>
    <row r="600">
      <c r="A600" t="inlineStr">
        <is>
          <t>310</t>
        </is>
      </c>
      <c r="B600" t="inlineStr">
        <is>
          <t>평일</t>
        </is>
      </c>
      <c r="C600" t="n">
        <v>0.3888888888888889</v>
      </c>
      <c r="D600">
        <f>IF(AND(A600&amp;""='4_버스'!$B$7&amp;"",B600='4_버스'!$E$7),C600,"")</f>
        <v/>
      </c>
    </row>
    <row r="601">
      <c r="A601" t="inlineStr">
        <is>
          <t>310</t>
        </is>
      </c>
      <c r="B601" t="inlineStr">
        <is>
          <t>평일</t>
        </is>
      </c>
      <c r="C601" t="n">
        <v>0.8055555555555555</v>
      </c>
      <c r="D601">
        <f>IF(AND(A601&amp;""='4_버스'!$B$7&amp;"",B601='4_버스'!$E$7),C601,"")</f>
        <v/>
      </c>
    </row>
    <row r="602">
      <c r="A602" t="inlineStr">
        <is>
          <t>311</t>
        </is>
      </c>
      <c r="B602" t="inlineStr">
        <is>
          <t>평일</t>
        </is>
      </c>
      <c r="C602" t="n">
        <v>0.5763888888888888</v>
      </c>
      <c r="D602">
        <f>IF(AND(A602&amp;""='4_버스'!$B$7&amp;"",B602='4_버스'!$E$7),C602,"")</f>
        <v/>
      </c>
    </row>
    <row r="603">
      <c r="A603" t="inlineStr">
        <is>
          <t>311</t>
        </is>
      </c>
      <c r="B603" t="inlineStr">
        <is>
          <t>평일</t>
        </is>
      </c>
      <c r="C603" t="n">
        <v>0.3229166666666667</v>
      </c>
      <c r="D603">
        <f>IF(AND(A603&amp;""='4_버스'!$B$7&amp;"",B603='4_버스'!$E$7),C603,"")</f>
        <v/>
      </c>
    </row>
    <row r="604">
      <c r="A604" t="inlineStr">
        <is>
          <t>311</t>
        </is>
      </c>
      <c r="B604" t="inlineStr">
        <is>
          <t>평일</t>
        </is>
      </c>
      <c r="C604" t="n">
        <v>0.2465277777777778</v>
      </c>
      <c r="D604">
        <f>IF(AND(A604&amp;""='4_버스'!$B$7&amp;"",B604='4_버스'!$E$7),C604,"")</f>
        <v/>
      </c>
    </row>
    <row r="605">
      <c r="A605" t="inlineStr">
        <is>
          <t>311</t>
        </is>
      </c>
      <c r="B605" t="inlineStr">
        <is>
          <t>평일</t>
        </is>
      </c>
      <c r="C605" t="n">
        <v>0.2881944444444444</v>
      </c>
      <c r="D605">
        <f>IF(AND(A605&amp;""='4_버스'!$B$7&amp;"",B605='4_버스'!$E$7),C605,"")</f>
        <v/>
      </c>
    </row>
    <row r="606">
      <c r="A606" t="inlineStr">
        <is>
          <t>311</t>
        </is>
      </c>
      <c r="B606" t="inlineStr">
        <is>
          <t>평일</t>
        </is>
      </c>
      <c r="C606" t="n">
        <v>0.5069444444444444</v>
      </c>
      <c r="D606">
        <f>IF(AND(A606&amp;""='4_버스'!$B$7&amp;"",B606='4_버스'!$E$7),C606,"")</f>
        <v/>
      </c>
    </row>
    <row r="607">
      <c r="A607" t="inlineStr">
        <is>
          <t>311</t>
        </is>
      </c>
      <c r="B607" t="inlineStr">
        <is>
          <t>평일</t>
        </is>
      </c>
      <c r="C607" t="n">
        <v>0.5659722222222222</v>
      </c>
      <c r="D607">
        <f>IF(AND(A607&amp;""='4_버스'!$B$7&amp;"",B607='4_버스'!$E$7),C607,"")</f>
        <v/>
      </c>
    </row>
    <row r="608">
      <c r="A608" t="inlineStr">
        <is>
          <t>311</t>
        </is>
      </c>
      <c r="B608" t="inlineStr">
        <is>
          <t>평일</t>
        </is>
      </c>
      <c r="C608" t="n">
        <v>0.548611111111111</v>
      </c>
      <c r="D608">
        <f>IF(AND(A608&amp;""='4_버스'!$B$7&amp;"",B608='4_버스'!$E$7),C608,"")</f>
        <v/>
      </c>
    </row>
    <row r="609">
      <c r="A609" t="inlineStr">
        <is>
          <t>311</t>
        </is>
      </c>
      <c r="B609" t="inlineStr">
        <is>
          <t>평일</t>
        </is>
      </c>
      <c r="C609" t="n">
        <v>0.3541666666666666</v>
      </c>
      <c r="D609">
        <f>IF(AND(A609&amp;""='4_버스'!$B$7&amp;"",B609='4_버스'!$E$7),C609,"")</f>
        <v/>
      </c>
    </row>
    <row r="610">
      <c r="A610" t="inlineStr">
        <is>
          <t>311</t>
        </is>
      </c>
      <c r="B610" t="inlineStr">
        <is>
          <t>평일</t>
        </is>
      </c>
      <c r="C610" t="n">
        <v>0.6805555555555555</v>
      </c>
      <c r="D610">
        <f>IF(AND(A610&amp;""='4_버스'!$B$7&amp;"",B610='4_버스'!$E$7),C610,"")</f>
        <v/>
      </c>
    </row>
    <row r="611">
      <c r="A611" t="inlineStr">
        <is>
          <t>311</t>
        </is>
      </c>
      <c r="B611" t="inlineStr">
        <is>
          <t>평일</t>
        </is>
      </c>
      <c r="C611" t="n">
        <v>0.5173611111111112</v>
      </c>
      <c r="D611">
        <f>IF(AND(A611&amp;""='4_버스'!$B$7&amp;"",B611='4_버스'!$E$7),C611,"")</f>
        <v/>
      </c>
    </row>
    <row r="612">
      <c r="A612" t="inlineStr">
        <is>
          <t>311</t>
        </is>
      </c>
      <c r="B612" t="inlineStr">
        <is>
          <t>평일</t>
        </is>
      </c>
      <c r="C612" t="n">
        <v>0.75</v>
      </c>
      <c r="D612">
        <f>IF(AND(A612&amp;""='4_버스'!$B$7&amp;"",B612='4_버스'!$E$7),C612,"")</f>
        <v/>
      </c>
    </row>
    <row r="613">
      <c r="A613" t="inlineStr">
        <is>
          <t>311</t>
        </is>
      </c>
      <c r="B613" t="inlineStr">
        <is>
          <t>평일</t>
        </is>
      </c>
      <c r="C613" t="n">
        <v>0.3333333333333333</v>
      </c>
      <c r="D613">
        <f>IF(AND(A613&amp;""='4_버스'!$B$7&amp;"",B613='4_버스'!$E$7),C613,"")</f>
        <v/>
      </c>
    </row>
    <row r="614">
      <c r="A614" t="inlineStr">
        <is>
          <t>311</t>
        </is>
      </c>
      <c r="B614" t="inlineStr">
        <is>
          <t>평일</t>
        </is>
      </c>
      <c r="C614" t="n">
        <v>0.4236111111111111</v>
      </c>
      <c r="D614">
        <f>IF(AND(A614&amp;""='4_버스'!$B$7&amp;"",B614='4_버스'!$E$7),C614,"")</f>
        <v/>
      </c>
    </row>
    <row r="615">
      <c r="A615" t="inlineStr">
        <is>
          <t>311</t>
        </is>
      </c>
      <c r="B615" t="inlineStr">
        <is>
          <t>평일</t>
        </is>
      </c>
      <c r="C615" t="n">
        <v>0.75</v>
      </c>
      <c r="D615">
        <f>IF(AND(A615&amp;""='4_버스'!$B$7&amp;"",B615='4_버스'!$E$7),C615,"")</f>
        <v/>
      </c>
    </row>
    <row r="616">
      <c r="A616" t="inlineStr">
        <is>
          <t>311</t>
        </is>
      </c>
      <c r="B616" t="inlineStr">
        <is>
          <t>평일</t>
        </is>
      </c>
      <c r="C616" t="n">
        <v>0.4930555555555555</v>
      </c>
      <c r="D616">
        <f>IF(AND(A616&amp;""='4_버스'!$B$7&amp;"",B616='4_버스'!$E$7),C616,"")</f>
        <v/>
      </c>
    </row>
    <row r="617">
      <c r="A617" t="inlineStr">
        <is>
          <t>311</t>
        </is>
      </c>
      <c r="B617" t="inlineStr">
        <is>
          <t>평일</t>
        </is>
      </c>
      <c r="C617" t="n">
        <v>0.8090277777777778</v>
      </c>
      <c r="D617">
        <f>IF(AND(A617&amp;""='4_버스'!$B$7&amp;"",B617='4_버스'!$E$7),C617,"")</f>
        <v/>
      </c>
    </row>
    <row r="618">
      <c r="A618" t="inlineStr">
        <is>
          <t>311</t>
        </is>
      </c>
      <c r="B618" t="inlineStr">
        <is>
          <t>평일</t>
        </is>
      </c>
      <c r="C618" t="n">
        <v>0.2604166666666667</v>
      </c>
      <c r="D618">
        <f>IF(AND(A618&amp;""='4_버스'!$B$7&amp;"",B618='4_버스'!$E$7),C618,"")</f>
        <v/>
      </c>
    </row>
    <row r="619">
      <c r="A619" t="inlineStr">
        <is>
          <t>311</t>
        </is>
      </c>
      <c r="B619" t="inlineStr">
        <is>
          <t>평일</t>
        </is>
      </c>
      <c r="C619" t="n">
        <v>0.4027777777777778</v>
      </c>
      <c r="D619">
        <f>IF(AND(A619&amp;""='4_버스'!$B$7&amp;"",B619='4_버스'!$E$7),C619,"")</f>
        <v/>
      </c>
    </row>
    <row r="620">
      <c r="A620" t="inlineStr">
        <is>
          <t>311</t>
        </is>
      </c>
      <c r="B620" t="inlineStr">
        <is>
          <t>평일</t>
        </is>
      </c>
      <c r="C620" t="n">
        <v>0.6111111111111112</v>
      </c>
      <c r="D620">
        <f>IF(AND(A620&amp;""='4_버스'!$B$7&amp;"",B620='4_버스'!$E$7),C620,"")</f>
        <v/>
      </c>
    </row>
    <row r="621">
      <c r="A621" t="inlineStr">
        <is>
          <t>311</t>
        </is>
      </c>
      <c r="B621" t="inlineStr">
        <is>
          <t>평일</t>
        </is>
      </c>
      <c r="C621" t="n">
        <v>0.4652777777777777</v>
      </c>
      <c r="D621">
        <f>IF(AND(A621&amp;""='4_버스'!$B$7&amp;"",B621='4_버스'!$E$7),C621,"")</f>
        <v/>
      </c>
    </row>
    <row r="622">
      <c r="A622" t="inlineStr">
        <is>
          <t>311</t>
        </is>
      </c>
      <c r="B622" t="inlineStr">
        <is>
          <t>평일</t>
        </is>
      </c>
      <c r="C622" t="n">
        <v>0.6597222222222222</v>
      </c>
      <c r="D622">
        <f>IF(AND(A622&amp;""='4_버스'!$B$7&amp;"",B622='4_버스'!$E$7),C622,"")</f>
        <v/>
      </c>
    </row>
    <row r="623">
      <c r="A623" t="inlineStr">
        <is>
          <t>311</t>
        </is>
      </c>
      <c r="B623" t="inlineStr">
        <is>
          <t>평일</t>
        </is>
      </c>
      <c r="C623" t="n">
        <v>0.6875</v>
      </c>
      <c r="D623">
        <f>IF(AND(A623&amp;""='4_버스'!$B$7&amp;"",B623='4_버스'!$E$7),C623,"")</f>
        <v/>
      </c>
    </row>
    <row r="624">
      <c r="A624" t="inlineStr">
        <is>
          <t>311</t>
        </is>
      </c>
      <c r="B624" t="inlineStr">
        <is>
          <t>평일</t>
        </is>
      </c>
      <c r="C624" t="n">
        <v>0.625</v>
      </c>
      <c r="D624">
        <f>IF(AND(A624&amp;""='4_버스'!$B$7&amp;"",B624='4_버스'!$E$7),C624,"")</f>
        <v/>
      </c>
    </row>
    <row r="625">
      <c r="A625" t="inlineStr">
        <is>
          <t>311</t>
        </is>
      </c>
      <c r="B625" t="inlineStr">
        <is>
          <t>평일</t>
        </is>
      </c>
      <c r="C625" t="n">
        <v>0.4513888888888889</v>
      </c>
      <c r="D625">
        <f>IF(AND(A625&amp;""='4_버스'!$B$7&amp;"",B625='4_버스'!$E$7),C625,"")</f>
        <v/>
      </c>
    </row>
    <row r="626">
      <c r="A626" t="inlineStr">
        <is>
          <t>311</t>
        </is>
      </c>
      <c r="B626" t="inlineStr">
        <is>
          <t>평일</t>
        </is>
      </c>
      <c r="C626" t="n">
        <v>0.6388888888888888</v>
      </c>
      <c r="D626">
        <f>IF(AND(A626&amp;""='4_버스'!$B$7&amp;"",B626='4_버스'!$E$7),C626,"")</f>
        <v/>
      </c>
    </row>
    <row r="627">
      <c r="A627" t="inlineStr">
        <is>
          <t>311</t>
        </is>
      </c>
      <c r="B627" t="inlineStr">
        <is>
          <t>평일</t>
        </is>
      </c>
      <c r="C627" t="n">
        <v>0.28125</v>
      </c>
      <c r="D627">
        <f>IF(AND(A627&amp;""='4_버스'!$B$7&amp;"",B627='4_버스'!$E$7),C627,"")</f>
        <v/>
      </c>
    </row>
    <row r="628">
      <c r="A628" t="inlineStr">
        <is>
          <t>311</t>
        </is>
      </c>
      <c r="B628" t="inlineStr">
        <is>
          <t>평일</t>
        </is>
      </c>
      <c r="C628" t="n">
        <v>0.6875</v>
      </c>
      <c r="D628">
        <f>IF(AND(A628&amp;""='4_버스'!$B$7&amp;"",B628='4_버스'!$E$7),C628,"")</f>
        <v/>
      </c>
    </row>
    <row r="629">
      <c r="A629" t="inlineStr">
        <is>
          <t>311</t>
        </is>
      </c>
      <c r="B629" t="inlineStr">
        <is>
          <t>평일</t>
        </is>
      </c>
      <c r="C629" t="n">
        <v>0.3055555555555556</v>
      </c>
      <c r="D629">
        <f>IF(AND(A629&amp;""='4_버스'!$B$7&amp;"",B629='4_버스'!$E$7),C629,"")</f>
        <v/>
      </c>
    </row>
    <row r="630">
      <c r="A630" t="inlineStr">
        <is>
          <t>311</t>
        </is>
      </c>
      <c r="B630" t="inlineStr">
        <is>
          <t>평일</t>
        </is>
      </c>
      <c r="C630" t="n">
        <v>0.6041666666666667</v>
      </c>
      <c r="D630">
        <f>IF(AND(A630&amp;""='4_버스'!$B$7&amp;"",B630='4_버스'!$E$7),C630,"")</f>
        <v/>
      </c>
    </row>
    <row r="631">
      <c r="A631" t="inlineStr">
        <is>
          <t>311</t>
        </is>
      </c>
      <c r="B631" t="inlineStr">
        <is>
          <t>평일</t>
        </is>
      </c>
      <c r="C631" t="n">
        <v>0.7152777777777778</v>
      </c>
      <c r="D631">
        <f>IF(AND(A631&amp;""='4_버스'!$B$7&amp;"",B631='4_버스'!$E$7),C631,"")</f>
        <v/>
      </c>
    </row>
    <row r="632">
      <c r="A632" t="inlineStr">
        <is>
          <t>311</t>
        </is>
      </c>
      <c r="B632" t="inlineStr">
        <is>
          <t>평일</t>
        </is>
      </c>
      <c r="C632" t="n">
        <v>0.7638888888888888</v>
      </c>
      <c r="D632">
        <f>IF(AND(A632&amp;""='4_버스'!$B$7&amp;"",B632='4_버스'!$E$7),C632,"")</f>
        <v/>
      </c>
    </row>
    <row r="633">
      <c r="A633" t="inlineStr">
        <is>
          <t>311</t>
        </is>
      </c>
      <c r="B633" t="inlineStr">
        <is>
          <t>평일</t>
        </is>
      </c>
      <c r="C633" t="n">
        <v>0.4375</v>
      </c>
      <c r="D633">
        <f>IF(AND(A633&amp;""='4_버스'!$B$7&amp;"",B633='4_버스'!$E$7),C633,"")</f>
        <v/>
      </c>
    </row>
    <row r="634">
      <c r="A634" t="inlineStr">
        <is>
          <t>311</t>
        </is>
      </c>
      <c r="B634" t="inlineStr">
        <is>
          <t>평일</t>
        </is>
      </c>
      <c r="C634" t="n">
        <v>0.5</v>
      </c>
      <c r="D634">
        <f>IF(AND(A634&amp;""='4_버스'!$B$7&amp;"",B634='4_버스'!$E$7),C634,"")</f>
        <v/>
      </c>
    </row>
    <row r="635">
      <c r="A635" t="inlineStr">
        <is>
          <t>311</t>
        </is>
      </c>
      <c r="B635" t="inlineStr">
        <is>
          <t>평일</t>
        </is>
      </c>
      <c r="C635" t="n">
        <v>0.2534722222222222</v>
      </c>
      <c r="D635">
        <f>IF(AND(A635&amp;""='4_버스'!$B$7&amp;"",B635='4_버스'!$E$7),C635,"")</f>
        <v/>
      </c>
    </row>
    <row r="636">
      <c r="A636" t="inlineStr">
        <is>
          <t>311</t>
        </is>
      </c>
      <c r="B636" t="inlineStr">
        <is>
          <t>평일</t>
        </is>
      </c>
      <c r="C636" t="n">
        <v>0.732638888888889</v>
      </c>
      <c r="D636">
        <f>IF(AND(A636&amp;""='4_버스'!$B$7&amp;"",B636='4_버스'!$E$7),C636,"")</f>
        <v/>
      </c>
    </row>
    <row r="637">
      <c r="A637" t="inlineStr">
        <is>
          <t>311</t>
        </is>
      </c>
      <c r="B637" t="inlineStr">
        <is>
          <t>평일</t>
        </is>
      </c>
      <c r="C637" t="n">
        <v>0.4027777777777778</v>
      </c>
      <c r="D637">
        <f>IF(AND(A637&amp;""='4_버스'!$B$7&amp;"",B637='4_버스'!$E$7),C637,"")</f>
        <v/>
      </c>
    </row>
    <row r="638">
      <c r="A638" t="inlineStr">
        <is>
          <t>311</t>
        </is>
      </c>
      <c r="B638" t="inlineStr">
        <is>
          <t>평일</t>
        </is>
      </c>
      <c r="C638" t="n">
        <v>0.4270833333333334</v>
      </c>
      <c r="D638">
        <f>IF(AND(A638&amp;""='4_버스'!$B$7&amp;"",B638='4_버스'!$E$7),C638,"")</f>
        <v/>
      </c>
    </row>
    <row r="639">
      <c r="A639" t="inlineStr">
        <is>
          <t>311</t>
        </is>
      </c>
      <c r="B639" t="inlineStr">
        <is>
          <t>평일</t>
        </is>
      </c>
      <c r="C639" t="n">
        <v>0.3541666666666666</v>
      </c>
      <c r="D639">
        <f>IF(AND(A639&amp;""='4_버스'!$B$7&amp;"",B639='4_버스'!$E$7),C639,"")</f>
        <v/>
      </c>
    </row>
    <row r="640">
      <c r="A640" t="inlineStr">
        <is>
          <t>311</t>
        </is>
      </c>
      <c r="B640" t="inlineStr">
        <is>
          <t>평일</t>
        </is>
      </c>
      <c r="C640" t="n">
        <v>0.4583333333333333</v>
      </c>
      <c r="D640">
        <f>IF(AND(A640&amp;""='4_버스'!$B$7&amp;"",B640='4_버스'!$E$7),C640,"")</f>
        <v/>
      </c>
    </row>
    <row r="641">
      <c r="A641" t="inlineStr">
        <is>
          <t>312</t>
        </is>
      </c>
      <c r="B641" t="inlineStr">
        <is>
          <t>평일</t>
        </is>
      </c>
      <c r="C641" t="n">
        <v>0.7638888888888888</v>
      </c>
      <c r="D641">
        <f>IF(AND(A641&amp;""='4_버스'!$B$7&amp;"",B641='4_버스'!$E$7),C641,"")</f>
        <v/>
      </c>
    </row>
    <row r="642">
      <c r="A642" t="inlineStr">
        <is>
          <t>312</t>
        </is>
      </c>
      <c r="B642" t="inlineStr">
        <is>
          <t>평일</t>
        </is>
      </c>
      <c r="C642" t="n">
        <v>0.3819444444444444</v>
      </c>
      <c r="D642">
        <f>IF(AND(A642&amp;""='4_버스'!$B$7&amp;"",B642='4_버스'!$E$7),C642,"")</f>
        <v/>
      </c>
    </row>
    <row r="643">
      <c r="A643" t="inlineStr">
        <is>
          <t>312</t>
        </is>
      </c>
      <c r="B643" t="inlineStr">
        <is>
          <t>평일</t>
        </is>
      </c>
      <c r="C643" t="n">
        <v>0.2847222222222222</v>
      </c>
      <c r="D643">
        <f>IF(AND(A643&amp;""='4_버스'!$B$7&amp;"",B643='4_버스'!$E$7),C643,"")</f>
        <v/>
      </c>
    </row>
    <row r="644">
      <c r="A644" t="inlineStr">
        <is>
          <t>312</t>
        </is>
      </c>
      <c r="B644" t="inlineStr">
        <is>
          <t>평일</t>
        </is>
      </c>
      <c r="C644" t="n">
        <v>0.4027777777777778</v>
      </c>
      <c r="D644">
        <f>IF(AND(A644&amp;""='4_버스'!$B$7&amp;"",B644='4_버스'!$E$7),C644,"")</f>
        <v/>
      </c>
    </row>
    <row r="645">
      <c r="A645" t="inlineStr">
        <is>
          <t>312</t>
        </is>
      </c>
      <c r="B645" t="inlineStr">
        <is>
          <t>평일</t>
        </is>
      </c>
      <c r="C645" t="n">
        <v>0.6111111111111112</v>
      </c>
      <c r="D645">
        <f>IF(AND(A645&amp;""='4_버스'!$B$7&amp;"",B645='4_버스'!$E$7),C645,"")</f>
        <v/>
      </c>
    </row>
    <row r="646">
      <c r="A646" t="inlineStr">
        <is>
          <t>312</t>
        </is>
      </c>
      <c r="B646" t="inlineStr">
        <is>
          <t>평일</t>
        </is>
      </c>
      <c r="C646" t="n">
        <v>0.2569444444444444</v>
      </c>
      <c r="D646">
        <f>IF(AND(A646&amp;""='4_버스'!$B$7&amp;"",B646='4_버스'!$E$7),C646,"")</f>
        <v/>
      </c>
    </row>
    <row r="647">
      <c r="A647" t="inlineStr">
        <is>
          <t>312</t>
        </is>
      </c>
      <c r="B647" t="inlineStr">
        <is>
          <t>평일</t>
        </is>
      </c>
      <c r="C647" t="n">
        <v>0.5763888888888888</v>
      </c>
      <c r="D647">
        <f>IF(AND(A647&amp;""='4_버스'!$B$7&amp;"",B647='4_버스'!$E$7),C647,"")</f>
        <v/>
      </c>
    </row>
    <row r="648">
      <c r="A648" t="inlineStr">
        <is>
          <t>313</t>
        </is>
      </c>
      <c r="B648" t="inlineStr">
        <is>
          <t>평일</t>
        </is>
      </c>
      <c r="C648" t="n">
        <v>0.2847222222222222</v>
      </c>
      <c r="D648">
        <f>IF(AND(A648&amp;""='4_버스'!$B$7&amp;"",B648='4_버스'!$E$7),C648,"")</f>
        <v/>
      </c>
    </row>
    <row r="649">
      <c r="A649" t="inlineStr">
        <is>
          <t>313</t>
        </is>
      </c>
      <c r="B649" t="inlineStr">
        <is>
          <t>평일</t>
        </is>
      </c>
      <c r="C649" t="n">
        <v>0.4722222222222222</v>
      </c>
      <c r="D649">
        <f>IF(AND(A649&amp;""='4_버스'!$B$7&amp;"",B649='4_버스'!$E$7),C649,"")</f>
        <v/>
      </c>
    </row>
    <row r="650">
      <c r="A650" t="inlineStr">
        <is>
          <t>313</t>
        </is>
      </c>
      <c r="B650" t="inlineStr">
        <is>
          <t>평일</t>
        </is>
      </c>
      <c r="C650" t="n">
        <v>0.4444444444444445</v>
      </c>
      <c r="D650">
        <f>IF(AND(A650&amp;""='4_버스'!$B$7&amp;"",B650='4_버스'!$E$7),C650,"")</f>
        <v/>
      </c>
    </row>
    <row r="651">
      <c r="A651" t="inlineStr">
        <is>
          <t>313</t>
        </is>
      </c>
      <c r="B651" t="inlineStr">
        <is>
          <t>평일</t>
        </is>
      </c>
      <c r="C651" t="n">
        <v>0.5833333333333334</v>
      </c>
      <c r="D651">
        <f>IF(AND(A651&amp;""='4_버스'!$B$7&amp;"",B651='4_버스'!$E$7),C651,"")</f>
        <v/>
      </c>
    </row>
    <row r="652">
      <c r="A652" t="inlineStr">
        <is>
          <t>313</t>
        </is>
      </c>
      <c r="B652" t="inlineStr">
        <is>
          <t>평일</t>
        </is>
      </c>
      <c r="C652" t="n">
        <v>0.7291666666666667</v>
      </c>
      <c r="D652">
        <f>IF(AND(A652&amp;""='4_버스'!$B$7&amp;"",B652='4_버스'!$E$7),C652,"")</f>
        <v/>
      </c>
    </row>
    <row r="653">
      <c r="A653" t="inlineStr">
        <is>
          <t>313</t>
        </is>
      </c>
      <c r="B653" t="inlineStr">
        <is>
          <t>평일</t>
        </is>
      </c>
      <c r="C653" t="n">
        <v>0.6111111111111112</v>
      </c>
      <c r="D653">
        <f>IF(AND(A653&amp;""='4_버스'!$B$7&amp;"",B653='4_버스'!$E$7),C653,"")</f>
        <v/>
      </c>
    </row>
    <row r="654">
      <c r="A654" t="inlineStr">
        <is>
          <t>313</t>
        </is>
      </c>
      <c r="B654" t="inlineStr">
        <is>
          <t>평일</t>
        </is>
      </c>
      <c r="C654" t="n">
        <v>0.7569444444444444</v>
      </c>
      <c r="D654">
        <f>IF(AND(A654&amp;""='4_버스'!$B$7&amp;"",B654='4_버스'!$E$7),C654,"")</f>
        <v/>
      </c>
    </row>
    <row r="655">
      <c r="A655" t="inlineStr">
        <is>
          <t>313</t>
        </is>
      </c>
      <c r="B655" t="inlineStr">
        <is>
          <t>평일</t>
        </is>
      </c>
      <c r="C655" t="n">
        <v>0.2673611111111111</v>
      </c>
      <c r="D655">
        <f>IF(AND(A655&amp;""='4_버스'!$B$7&amp;"",B655='4_버스'!$E$7),C655,"")</f>
        <v/>
      </c>
    </row>
    <row r="656">
      <c r="A656" t="inlineStr">
        <is>
          <t>410</t>
        </is>
      </c>
      <c r="B656" t="inlineStr">
        <is>
          <t>평일</t>
        </is>
      </c>
      <c r="C656" t="n">
        <v>0.25</v>
      </c>
      <c r="D656">
        <f>IF(AND(A656&amp;""='4_버스'!$B$7&amp;"",B656='4_버스'!$E$7),C656,"")</f>
        <v/>
      </c>
    </row>
    <row r="657">
      <c r="A657" t="inlineStr">
        <is>
          <t>410</t>
        </is>
      </c>
      <c r="B657" t="inlineStr">
        <is>
          <t>평일</t>
        </is>
      </c>
      <c r="C657" t="n">
        <v>0.25</v>
      </c>
      <c r="D657">
        <f>IF(AND(A657&amp;""='4_버스'!$B$7&amp;"",B657='4_버스'!$E$7),C657,"")</f>
        <v/>
      </c>
    </row>
    <row r="658">
      <c r="A658" t="inlineStr">
        <is>
          <t>410</t>
        </is>
      </c>
      <c r="B658" t="inlineStr">
        <is>
          <t>평일</t>
        </is>
      </c>
      <c r="C658" t="n">
        <v>0.2777777777777778</v>
      </c>
      <c r="D658">
        <f>IF(AND(A658&amp;""='4_버스'!$B$7&amp;"",B658='4_버스'!$E$7),C658,"")</f>
        <v/>
      </c>
    </row>
    <row r="659">
      <c r="A659" t="inlineStr">
        <is>
          <t>410</t>
        </is>
      </c>
      <c r="B659" t="inlineStr">
        <is>
          <t>평일</t>
        </is>
      </c>
      <c r="C659" t="n">
        <v>0.6180555555555556</v>
      </c>
      <c r="D659">
        <f>IF(AND(A659&amp;""='4_버스'!$B$7&amp;"",B659='4_버스'!$E$7),C659,"")</f>
        <v/>
      </c>
    </row>
    <row r="660">
      <c r="A660" t="inlineStr">
        <is>
          <t>410</t>
        </is>
      </c>
      <c r="B660" t="inlineStr">
        <is>
          <t>평일</t>
        </is>
      </c>
      <c r="C660" t="n">
        <v>0.7361111111111112</v>
      </c>
      <c r="D660">
        <f>IF(AND(A660&amp;""='4_버스'!$B$7&amp;"",B660='4_버스'!$E$7),C660,"")</f>
        <v/>
      </c>
    </row>
    <row r="661">
      <c r="A661" t="inlineStr">
        <is>
          <t>410</t>
        </is>
      </c>
      <c r="B661" t="inlineStr">
        <is>
          <t>평일</t>
        </is>
      </c>
      <c r="C661" t="n">
        <v>0.4027777777777778</v>
      </c>
      <c r="D661">
        <f>IF(AND(A661&amp;""='4_버스'!$B$7&amp;"",B661='4_버스'!$E$7),C661,"")</f>
        <v/>
      </c>
    </row>
    <row r="662">
      <c r="A662" t="inlineStr">
        <is>
          <t>410</t>
        </is>
      </c>
      <c r="B662" t="inlineStr">
        <is>
          <t>평일</t>
        </is>
      </c>
      <c r="C662" t="n">
        <v>0.6041666666666667</v>
      </c>
      <c r="D662">
        <f>IF(AND(A662&amp;""='4_버스'!$B$7&amp;"",B662='4_버스'!$E$7),C662,"")</f>
        <v/>
      </c>
    </row>
    <row r="663">
      <c r="A663" t="inlineStr">
        <is>
          <t>410</t>
        </is>
      </c>
      <c r="B663" t="inlineStr">
        <is>
          <t>평일</t>
        </is>
      </c>
      <c r="C663" t="n">
        <v>0.6631944444444444</v>
      </c>
      <c r="D663">
        <f>IF(AND(A663&amp;""='4_버스'!$B$7&amp;"",B663='4_버스'!$E$7),C663,"")</f>
        <v/>
      </c>
    </row>
    <row r="664">
      <c r="A664" t="inlineStr">
        <is>
          <t>410</t>
        </is>
      </c>
      <c r="B664" t="inlineStr">
        <is>
          <t>평일</t>
        </is>
      </c>
      <c r="C664" t="n">
        <v>0.4930555555555555</v>
      </c>
      <c r="D664">
        <f>IF(AND(A664&amp;""='4_버스'!$B$7&amp;"",B664='4_버스'!$E$7),C664,"")</f>
        <v/>
      </c>
    </row>
    <row r="665">
      <c r="A665" t="inlineStr">
        <is>
          <t>410</t>
        </is>
      </c>
      <c r="B665" t="inlineStr">
        <is>
          <t>평일</t>
        </is>
      </c>
      <c r="C665" t="n">
        <v>0.4652777777777777</v>
      </c>
      <c r="D665">
        <f>IF(AND(A665&amp;""='4_버스'!$B$7&amp;"",B665='4_버스'!$E$7),C665,"")</f>
        <v/>
      </c>
    </row>
    <row r="666">
      <c r="A666" t="inlineStr">
        <is>
          <t>410</t>
        </is>
      </c>
      <c r="B666" t="inlineStr">
        <is>
          <t>평일</t>
        </is>
      </c>
      <c r="C666" t="n">
        <v>0.6041666666666667</v>
      </c>
      <c r="D666">
        <f>IF(AND(A666&amp;""='4_버스'!$B$7&amp;"",B666='4_버스'!$E$7),C666,"")</f>
        <v/>
      </c>
    </row>
    <row r="667">
      <c r="A667" t="inlineStr">
        <is>
          <t>410</t>
        </is>
      </c>
      <c r="B667" t="inlineStr">
        <is>
          <t>평일</t>
        </is>
      </c>
      <c r="C667" t="n">
        <v>0.5729166666666666</v>
      </c>
      <c r="D667">
        <f>IF(AND(A667&amp;""='4_버스'!$B$7&amp;"",B667='4_버스'!$E$7),C667,"")</f>
        <v/>
      </c>
    </row>
    <row r="668">
      <c r="A668" t="inlineStr">
        <is>
          <t>410</t>
        </is>
      </c>
      <c r="B668" t="inlineStr">
        <is>
          <t>평일</t>
        </is>
      </c>
      <c r="C668" t="n">
        <v>0.7152777777777778</v>
      </c>
      <c r="D668">
        <f>IF(AND(A668&amp;""='4_버스'!$B$7&amp;"",B668='4_버스'!$E$7),C668,"")</f>
        <v/>
      </c>
    </row>
    <row r="669">
      <c r="A669" t="inlineStr">
        <is>
          <t>410</t>
        </is>
      </c>
      <c r="B669" t="inlineStr">
        <is>
          <t>평일</t>
        </is>
      </c>
      <c r="C669" t="n">
        <v>0.25</v>
      </c>
      <c r="D669">
        <f>IF(AND(A669&amp;""='4_버스'!$B$7&amp;"",B669='4_버스'!$E$7),C669,"")</f>
        <v/>
      </c>
    </row>
    <row r="670">
      <c r="A670" t="inlineStr">
        <is>
          <t>410</t>
        </is>
      </c>
      <c r="B670" t="inlineStr">
        <is>
          <t>평일</t>
        </is>
      </c>
      <c r="C670" t="n">
        <v>0.25</v>
      </c>
      <c r="D670">
        <f>IF(AND(A670&amp;""='4_버스'!$B$7&amp;"",B670='4_버스'!$E$7),C670,"")</f>
        <v/>
      </c>
    </row>
    <row r="671">
      <c r="A671" t="inlineStr">
        <is>
          <t>410</t>
        </is>
      </c>
      <c r="B671" t="inlineStr">
        <is>
          <t>평일</t>
        </is>
      </c>
      <c r="C671" t="n">
        <v>0.4305555555555556</v>
      </c>
      <c r="D671">
        <f>IF(AND(A671&amp;""='4_버스'!$B$7&amp;"",B671='4_버스'!$E$7),C671,"")</f>
        <v/>
      </c>
    </row>
    <row r="672">
      <c r="A672" t="inlineStr">
        <is>
          <t>410</t>
        </is>
      </c>
      <c r="B672" t="inlineStr">
        <is>
          <t>평일</t>
        </is>
      </c>
      <c r="C672" t="n">
        <v>0.548611111111111</v>
      </c>
      <c r="D672">
        <f>IF(AND(A672&amp;""='4_버스'!$B$7&amp;"",B672='4_버스'!$E$7),C672,"")</f>
        <v/>
      </c>
    </row>
    <row r="673">
      <c r="A673" t="inlineStr">
        <is>
          <t>410</t>
        </is>
      </c>
      <c r="B673" t="inlineStr">
        <is>
          <t>평일</t>
        </is>
      </c>
      <c r="C673" t="n">
        <v>0.7152777777777778</v>
      </c>
      <c r="D673">
        <f>IF(AND(A673&amp;""='4_버스'!$B$7&amp;"",B673='4_버스'!$E$7),C673,"")</f>
        <v/>
      </c>
    </row>
    <row r="674">
      <c r="A674" t="inlineStr">
        <is>
          <t>410</t>
        </is>
      </c>
      <c r="B674" t="inlineStr">
        <is>
          <t>평일</t>
        </is>
      </c>
      <c r="C674" t="n">
        <v>0.3333333333333333</v>
      </c>
      <c r="D674">
        <f>IF(AND(A674&amp;""='4_버스'!$B$7&amp;"",B674='4_버스'!$E$7),C674,"")</f>
        <v/>
      </c>
    </row>
    <row r="675">
      <c r="A675" t="inlineStr">
        <is>
          <t>410</t>
        </is>
      </c>
      <c r="B675" t="inlineStr">
        <is>
          <t>평일</t>
        </is>
      </c>
      <c r="C675" t="n">
        <v>0.798611111111111</v>
      </c>
      <c r="D675">
        <f>IF(AND(A675&amp;""='4_버스'!$B$7&amp;"",B675='4_버스'!$E$7),C675,"")</f>
        <v/>
      </c>
    </row>
    <row r="676">
      <c r="A676" t="inlineStr">
        <is>
          <t>410</t>
        </is>
      </c>
      <c r="B676" t="inlineStr">
        <is>
          <t>평일</t>
        </is>
      </c>
      <c r="C676" t="n">
        <v>0.3506944444444444</v>
      </c>
      <c r="D676">
        <f>IF(AND(A676&amp;""='4_버스'!$B$7&amp;"",B676='4_버스'!$E$7),C676,"")</f>
        <v/>
      </c>
    </row>
    <row r="677">
      <c r="A677" t="inlineStr">
        <is>
          <t>410</t>
        </is>
      </c>
      <c r="B677" t="inlineStr">
        <is>
          <t>평일</t>
        </is>
      </c>
      <c r="C677" t="n">
        <v>0.25</v>
      </c>
      <c r="D677">
        <f>IF(AND(A677&amp;""='4_버스'!$B$7&amp;"",B677='4_버스'!$E$7),C677,"")</f>
        <v/>
      </c>
    </row>
    <row r="678">
      <c r="A678" t="inlineStr">
        <is>
          <t>410</t>
        </is>
      </c>
      <c r="B678" t="inlineStr">
        <is>
          <t>평일</t>
        </is>
      </c>
      <c r="C678" t="n">
        <v>0.4409722222222223</v>
      </c>
      <c r="D678">
        <f>IF(AND(A678&amp;""='4_버스'!$B$7&amp;"",B678='4_버스'!$E$7),C678,"")</f>
        <v/>
      </c>
    </row>
    <row r="679">
      <c r="A679" t="inlineStr">
        <is>
          <t>410</t>
        </is>
      </c>
      <c r="B679" t="inlineStr">
        <is>
          <t>평일</t>
        </is>
      </c>
      <c r="C679" t="n">
        <v>0.5243055555555556</v>
      </c>
      <c r="D679">
        <f>IF(AND(A679&amp;""='4_버스'!$B$7&amp;"",B679='4_버스'!$E$7),C679,"")</f>
        <v/>
      </c>
    </row>
    <row r="680">
      <c r="A680" t="inlineStr">
        <is>
          <t>410</t>
        </is>
      </c>
      <c r="B680" t="inlineStr">
        <is>
          <t>평일</t>
        </is>
      </c>
      <c r="C680" t="n">
        <v>0.6493055555555556</v>
      </c>
      <c r="D680">
        <f>IF(AND(A680&amp;""='4_버스'!$B$7&amp;"",B680='4_버스'!$E$7),C680,"")</f>
        <v/>
      </c>
    </row>
    <row r="681">
      <c r="A681" t="inlineStr">
        <is>
          <t>410</t>
        </is>
      </c>
      <c r="B681" t="inlineStr">
        <is>
          <t>평일</t>
        </is>
      </c>
      <c r="C681" t="n">
        <v>0.2881944444444444</v>
      </c>
      <c r="D681">
        <f>IF(AND(A681&amp;""='4_버스'!$B$7&amp;"",B681='4_버스'!$E$7),C681,"")</f>
        <v/>
      </c>
    </row>
    <row r="682">
      <c r="A682" t="inlineStr">
        <is>
          <t>410</t>
        </is>
      </c>
      <c r="B682" t="inlineStr">
        <is>
          <t>평일</t>
        </is>
      </c>
      <c r="C682" t="n">
        <v>0.5</v>
      </c>
      <c r="D682">
        <f>IF(AND(A682&amp;""='4_버스'!$B$7&amp;"",B682='4_버스'!$E$7),C682,"")</f>
        <v/>
      </c>
    </row>
    <row r="683">
      <c r="A683" t="inlineStr">
        <is>
          <t>410</t>
        </is>
      </c>
      <c r="B683" t="inlineStr">
        <is>
          <t>평일</t>
        </is>
      </c>
      <c r="C683" t="n">
        <v>0.5347222222222222</v>
      </c>
      <c r="D683">
        <f>IF(AND(A683&amp;""='4_버스'!$B$7&amp;"",B683='4_버스'!$E$7),C683,"")</f>
        <v/>
      </c>
    </row>
    <row r="684">
      <c r="A684" t="inlineStr">
        <is>
          <t>410</t>
        </is>
      </c>
      <c r="B684" t="inlineStr">
        <is>
          <t>평일</t>
        </is>
      </c>
      <c r="C684" t="n">
        <v>0.673611111111111</v>
      </c>
      <c r="D684">
        <f>IF(AND(A684&amp;""='4_버스'!$B$7&amp;"",B684='4_버스'!$E$7),C684,"")</f>
        <v/>
      </c>
    </row>
    <row r="685">
      <c r="A685" t="inlineStr">
        <is>
          <t>410</t>
        </is>
      </c>
      <c r="B685" t="inlineStr">
        <is>
          <t>평일</t>
        </is>
      </c>
      <c r="C685" t="n">
        <v>0.78125</v>
      </c>
      <c r="D685">
        <f>IF(AND(A685&amp;""='4_버스'!$B$7&amp;"",B685='4_버스'!$E$7),C685,"")</f>
        <v/>
      </c>
    </row>
    <row r="686">
      <c r="A686" t="inlineStr">
        <is>
          <t>410</t>
        </is>
      </c>
      <c r="B686" t="inlineStr">
        <is>
          <t>평일</t>
        </is>
      </c>
      <c r="C686" t="n">
        <v>0.2986111111111111</v>
      </c>
      <c r="D686">
        <f>IF(AND(A686&amp;""='4_버스'!$B$7&amp;"",B686='4_버스'!$E$7),C686,"")</f>
        <v/>
      </c>
    </row>
    <row r="687">
      <c r="A687" t="inlineStr">
        <is>
          <t>410</t>
        </is>
      </c>
      <c r="B687" t="inlineStr">
        <is>
          <t>평일</t>
        </is>
      </c>
      <c r="C687" t="n">
        <v>0.4513888888888889</v>
      </c>
      <c r="D687">
        <f>IF(AND(A687&amp;""='4_버스'!$B$7&amp;"",B687='4_버스'!$E$7),C687,"")</f>
        <v/>
      </c>
    </row>
    <row r="688">
      <c r="A688" t="inlineStr">
        <is>
          <t>410</t>
        </is>
      </c>
      <c r="B688" t="inlineStr">
        <is>
          <t>평일</t>
        </is>
      </c>
      <c r="C688" t="n">
        <v>0.5451388888888888</v>
      </c>
      <c r="D688">
        <f>IF(AND(A688&amp;""='4_버스'!$B$7&amp;"",B688='4_버스'!$E$7),C688,"")</f>
        <v/>
      </c>
    </row>
    <row r="689">
      <c r="A689" t="inlineStr">
        <is>
          <t>410</t>
        </is>
      </c>
      <c r="B689" t="inlineStr">
        <is>
          <t>평일</t>
        </is>
      </c>
      <c r="C689" t="n">
        <v>0.2743055555555556</v>
      </c>
      <c r="D689">
        <f>IF(AND(A689&amp;""='4_버스'!$B$7&amp;"",B689='4_버스'!$E$7),C689,"")</f>
        <v/>
      </c>
    </row>
    <row r="690">
      <c r="A690" t="inlineStr">
        <is>
          <t>410</t>
        </is>
      </c>
      <c r="B690" t="inlineStr">
        <is>
          <t>평일</t>
        </is>
      </c>
      <c r="C690" t="n">
        <v>0.6423611111111112</v>
      </c>
      <c r="D690">
        <f>IF(AND(A690&amp;""='4_버스'!$B$7&amp;"",B690='4_버스'!$E$7),C690,"")</f>
        <v/>
      </c>
    </row>
    <row r="691">
      <c r="A691" t="inlineStr">
        <is>
          <t>410</t>
        </is>
      </c>
      <c r="B691" t="inlineStr">
        <is>
          <t>평일</t>
        </is>
      </c>
      <c r="C691" t="n">
        <v>0.7569444444444444</v>
      </c>
      <c r="D691">
        <f>IF(AND(A691&amp;""='4_버스'!$B$7&amp;"",B691='4_버스'!$E$7),C691,"")</f>
        <v/>
      </c>
    </row>
    <row r="692">
      <c r="A692" t="inlineStr">
        <is>
          <t>410</t>
        </is>
      </c>
      <c r="B692" t="inlineStr">
        <is>
          <t>평일</t>
        </is>
      </c>
      <c r="C692" t="n">
        <v>0.2847222222222222</v>
      </c>
      <c r="D692">
        <f>IF(AND(A692&amp;""='4_버스'!$B$7&amp;"",B692='4_버스'!$E$7),C692,"")</f>
        <v/>
      </c>
    </row>
    <row r="693">
      <c r="A693" t="inlineStr">
        <is>
          <t>410</t>
        </is>
      </c>
      <c r="B693" t="inlineStr">
        <is>
          <t>평일</t>
        </is>
      </c>
      <c r="C693" t="n">
        <v>0.4027777777777778</v>
      </c>
      <c r="D693">
        <f>IF(AND(A693&amp;""='4_버스'!$B$7&amp;"",B693='4_버스'!$E$7),C693,"")</f>
        <v/>
      </c>
    </row>
    <row r="694">
      <c r="A694" t="inlineStr">
        <is>
          <t>410</t>
        </is>
      </c>
      <c r="B694" t="inlineStr">
        <is>
          <t>평일</t>
        </is>
      </c>
      <c r="C694" t="n">
        <v>0.4756944444444444</v>
      </c>
      <c r="D694">
        <f>IF(AND(A694&amp;""='4_버스'!$B$7&amp;"",B694='4_버스'!$E$7),C694,"")</f>
        <v/>
      </c>
    </row>
    <row r="695">
      <c r="A695" t="inlineStr">
        <is>
          <t>410</t>
        </is>
      </c>
      <c r="B695" t="inlineStr">
        <is>
          <t>평일</t>
        </is>
      </c>
      <c r="C695" t="n">
        <v>0.6180555555555556</v>
      </c>
      <c r="D695">
        <f>IF(AND(A695&amp;""='4_버스'!$B$7&amp;"",B695='4_버스'!$E$7),C695,"")</f>
        <v/>
      </c>
    </row>
    <row r="696">
      <c r="A696" t="inlineStr">
        <is>
          <t>410</t>
        </is>
      </c>
      <c r="B696" t="inlineStr">
        <is>
          <t>평일</t>
        </is>
      </c>
      <c r="C696" t="n">
        <v>0.7291666666666667</v>
      </c>
      <c r="D696">
        <f>IF(AND(A696&amp;""='4_버스'!$B$7&amp;"",B696='4_버스'!$E$7),C696,"")</f>
        <v/>
      </c>
    </row>
    <row r="697">
      <c r="A697" t="inlineStr">
        <is>
          <t>410</t>
        </is>
      </c>
      <c r="B697" t="inlineStr">
        <is>
          <t>평일</t>
        </is>
      </c>
      <c r="C697" t="n">
        <v>0.6666666666666666</v>
      </c>
      <c r="D697">
        <f>IF(AND(A697&amp;""='4_버스'!$B$7&amp;"",B697='4_버스'!$E$7),C697,"")</f>
        <v/>
      </c>
    </row>
    <row r="698">
      <c r="A698" t="inlineStr">
        <is>
          <t>410</t>
        </is>
      </c>
      <c r="B698" t="inlineStr">
        <is>
          <t>평일</t>
        </is>
      </c>
      <c r="C698" t="n">
        <v>0.3263888888888889</v>
      </c>
      <c r="D698">
        <f>IF(AND(A698&amp;""='4_버스'!$B$7&amp;"",B698='4_버스'!$E$7),C698,"")</f>
        <v/>
      </c>
    </row>
    <row r="699">
      <c r="A699" t="inlineStr">
        <is>
          <t>410</t>
        </is>
      </c>
      <c r="B699" t="inlineStr">
        <is>
          <t>평일</t>
        </is>
      </c>
      <c r="C699" t="n">
        <v>0.4513888888888889</v>
      </c>
      <c r="D699">
        <f>IF(AND(A699&amp;""='4_버스'!$B$7&amp;"",B699='4_버스'!$E$7),C699,"")</f>
        <v/>
      </c>
    </row>
    <row r="700">
      <c r="A700" t="inlineStr">
        <is>
          <t>410</t>
        </is>
      </c>
      <c r="B700" t="inlineStr">
        <is>
          <t>평일</t>
        </is>
      </c>
      <c r="C700" t="n">
        <v>0.8263888888888888</v>
      </c>
      <c r="D700">
        <f>IF(AND(A700&amp;""='4_버스'!$B$7&amp;"",B700='4_버스'!$E$7),C700,"")</f>
        <v/>
      </c>
    </row>
    <row r="701">
      <c r="A701" t="inlineStr">
        <is>
          <t>410</t>
        </is>
      </c>
      <c r="B701" t="inlineStr">
        <is>
          <t>평일</t>
        </is>
      </c>
      <c r="C701" t="n">
        <v>0.3923611111111111</v>
      </c>
      <c r="D701">
        <f>IF(AND(A701&amp;""='4_버스'!$B$7&amp;"",B701='4_버스'!$E$7),C701,"")</f>
        <v/>
      </c>
    </row>
    <row r="702">
      <c r="A702" t="inlineStr">
        <is>
          <t>410</t>
        </is>
      </c>
      <c r="B702" t="inlineStr">
        <is>
          <t>평일</t>
        </is>
      </c>
      <c r="C702" t="n">
        <v>0.5833333333333334</v>
      </c>
      <c r="D702">
        <f>IF(AND(A702&amp;""='4_버스'!$B$7&amp;"",B702='4_버스'!$E$7),C702,"")</f>
        <v/>
      </c>
    </row>
    <row r="703">
      <c r="A703" t="inlineStr">
        <is>
          <t>410</t>
        </is>
      </c>
      <c r="B703" t="inlineStr">
        <is>
          <t>평일</t>
        </is>
      </c>
      <c r="C703" t="n">
        <v>0.798611111111111</v>
      </c>
      <c r="D703">
        <f>IF(AND(A703&amp;""='4_버스'!$B$7&amp;"",B703='4_버스'!$E$7),C703,"")</f>
        <v/>
      </c>
    </row>
    <row r="704">
      <c r="A704" t="inlineStr">
        <is>
          <t>410</t>
        </is>
      </c>
      <c r="B704" t="inlineStr">
        <is>
          <t>평일</t>
        </is>
      </c>
      <c r="C704" t="n">
        <v>0.28125</v>
      </c>
      <c r="D704">
        <f>IF(AND(A704&amp;""='4_버스'!$B$7&amp;"",B704='4_버스'!$E$7),C704,"")</f>
        <v/>
      </c>
    </row>
    <row r="705">
      <c r="A705" t="inlineStr">
        <is>
          <t>410</t>
        </is>
      </c>
      <c r="B705" t="inlineStr">
        <is>
          <t>평일</t>
        </is>
      </c>
      <c r="C705" t="n">
        <v>0.7569444444444444</v>
      </c>
      <c r="D705">
        <f>IF(AND(A705&amp;""='4_버스'!$B$7&amp;"",B705='4_버스'!$E$7),C705,"")</f>
        <v/>
      </c>
    </row>
    <row r="706">
      <c r="A706" t="inlineStr">
        <is>
          <t>410</t>
        </is>
      </c>
      <c r="B706" t="inlineStr">
        <is>
          <t>평일</t>
        </is>
      </c>
      <c r="C706" t="n">
        <v>0.7604166666666666</v>
      </c>
      <c r="D706">
        <f>IF(AND(A706&amp;""='4_버스'!$B$7&amp;"",B706='4_버스'!$E$7),C706,"")</f>
        <v/>
      </c>
    </row>
    <row r="707">
      <c r="A707" t="inlineStr">
        <is>
          <t>410</t>
        </is>
      </c>
      <c r="B707" t="inlineStr">
        <is>
          <t>평일</t>
        </is>
      </c>
      <c r="C707" t="n">
        <v>0.7118055555555556</v>
      </c>
      <c r="D707">
        <f>IF(AND(A707&amp;""='4_버스'!$B$7&amp;"",B707='4_버스'!$E$7),C707,"")</f>
        <v/>
      </c>
    </row>
    <row r="708">
      <c r="A708" t="inlineStr">
        <is>
          <t>410</t>
        </is>
      </c>
      <c r="B708" t="inlineStr">
        <is>
          <t>평일</t>
        </is>
      </c>
      <c r="C708" t="n">
        <v>0.4166666666666667</v>
      </c>
      <c r="D708">
        <f>IF(AND(A708&amp;""='4_버스'!$B$7&amp;"",B708='4_버스'!$E$7),C708,"")</f>
        <v/>
      </c>
    </row>
    <row r="709">
      <c r="A709" t="inlineStr">
        <is>
          <t>410</t>
        </is>
      </c>
      <c r="B709" t="inlineStr">
        <is>
          <t>평일</t>
        </is>
      </c>
      <c r="C709" t="n">
        <v>0.673611111111111</v>
      </c>
      <c r="D709">
        <f>IF(AND(A709&amp;""='4_버스'!$B$7&amp;"",B709='4_버스'!$E$7),C709,"")</f>
        <v/>
      </c>
    </row>
    <row r="710">
      <c r="A710" t="inlineStr">
        <is>
          <t>410</t>
        </is>
      </c>
      <c r="B710" t="inlineStr">
        <is>
          <t>평일</t>
        </is>
      </c>
      <c r="C710" t="n">
        <v>0.2743055555555556</v>
      </c>
      <c r="D710">
        <f>IF(AND(A710&amp;""='4_버스'!$B$7&amp;"",B710='4_버스'!$E$7),C710,"")</f>
        <v/>
      </c>
    </row>
    <row r="711">
      <c r="A711" t="inlineStr">
        <is>
          <t>410</t>
        </is>
      </c>
      <c r="B711" t="inlineStr">
        <is>
          <t>평일</t>
        </is>
      </c>
      <c r="C711" t="n">
        <v>0.6666666666666666</v>
      </c>
      <c r="D711">
        <f>IF(AND(A711&amp;""='4_버스'!$B$7&amp;"",B711='4_버스'!$E$7),C711,"")</f>
        <v/>
      </c>
    </row>
    <row r="712">
      <c r="A712" t="inlineStr">
        <is>
          <t>411</t>
        </is>
      </c>
      <c r="B712" t="inlineStr">
        <is>
          <t>평일</t>
        </is>
      </c>
      <c r="C712" t="n">
        <v>0.3402777777777777</v>
      </c>
      <c r="D712">
        <f>IF(AND(A712&amp;""='4_버스'!$B$7&amp;"",B712='4_버스'!$E$7),C712,"")</f>
        <v/>
      </c>
    </row>
    <row r="713">
      <c r="A713" t="inlineStr">
        <is>
          <t>411</t>
        </is>
      </c>
      <c r="B713" t="inlineStr">
        <is>
          <t>평일</t>
        </is>
      </c>
      <c r="C713" t="n">
        <v>0.5347222222222222</v>
      </c>
      <c r="D713">
        <f>IF(AND(A713&amp;""='4_버스'!$B$7&amp;"",B713='4_버스'!$E$7),C713,"")</f>
        <v/>
      </c>
    </row>
    <row r="714">
      <c r="A714" t="inlineStr">
        <is>
          <t>411</t>
        </is>
      </c>
      <c r="B714" t="inlineStr">
        <is>
          <t>평일</t>
        </is>
      </c>
      <c r="C714" t="n">
        <v>0.673611111111111</v>
      </c>
      <c r="D714">
        <f>IF(AND(A714&amp;""='4_버스'!$B$7&amp;"",B714='4_버스'!$E$7),C714,"")</f>
        <v/>
      </c>
    </row>
    <row r="715">
      <c r="A715" t="inlineStr">
        <is>
          <t>411</t>
        </is>
      </c>
      <c r="B715" t="inlineStr">
        <is>
          <t>평일</t>
        </is>
      </c>
      <c r="C715" t="n">
        <v>0.7673611111111112</v>
      </c>
      <c r="D715">
        <f>IF(AND(A715&amp;""='4_버스'!$B$7&amp;"",B715='4_버스'!$E$7),C715,"")</f>
        <v/>
      </c>
    </row>
    <row r="716">
      <c r="A716" t="inlineStr">
        <is>
          <t>411</t>
        </is>
      </c>
      <c r="B716" t="inlineStr">
        <is>
          <t>평일</t>
        </is>
      </c>
      <c r="C716" t="n">
        <v>0.2534722222222222</v>
      </c>
      <c r="D716">
        <f>IF(AND(A716&amp;""='4_버스'!$B$7&amp;"",B716='4_버스'!$E$7),C716,"")</f>
        <v/>
      </c>
    </row>
    <row r="717">
      <c r="A717" t="inlineStr">
        <is>
          <t>411</t>
        </is>
      </c>
      <c r="B717" t="inlineStr">
        <is>
          <t>평일</t>
        </is>
      </c>
      <c r="C717" t="n">
        <v>0.3333333333333333</v>
      </c>
      <c r="D717">
        <f>IF(AND(A717&amp;""='4_버스'!$B$7&amp;"",B717='4_버스'!$E$7),C717,"")</f>
        <v/>
      </c>
    </row>
    <row r="718">
      <c r="A718" t="inlineStr">
        <is>
          <t>411</t>
        </is>
      </c>
      <c r="B718" t="inlineStr">
        <is>
          <t>평일</t>
        </is>
      </c>
      <c r="C718" t="n">
        <v>0.4583333333333333</v>
      </c>
      <c r="D718">
        <f>IF(AND(A718&amp;""='4_버스'!$B$7&amp;"",B718='4_버스'!$E$7),C718,"")</f>
        <v/>
      </c>
    </row>
    <row r="719">
      <c r="A719" t="inlineStr">
        <is>
          <t>411</t>
        </is>
      </c>
      <c r="B719" t="inlineStr">
        <is>
          <t>평일</t>
        </is>
      </c>
      <c r="C719" t="n">
        <v>0.6041666666666667</v>
      </c>
      <c r="D719">
        <f>IF(AND(A719&amp;""='4_버스'!$B$7&amp;"",B719='4_버스'!$E$7),C719,"")</f>
        <v/>
      </c>
    </row>
    <row r="720">
      <c r="A720" t="inlineStr">
        <is>
          <t>411</t>
        </is>
      </c>
      <c r="B720" t="inlineStr">
        <is>
          <t>평일</t>
        </is>
      </c>
      <c r="C720" t="n">
        <v>0.7673611111111112</v>
      </c>
      <c r="D720">
        <f>IF(AND(A720&amp;""='4_버스'!$B$7&amp;"",B720='4_버스'!$E$7),C720,"")</f>
        <v/>
      </c>
    </row>
    <row r="721">
      <c r="A721" t="inlineStr">
        <is>
          <t>411</t>
        </is>
      </c>
      <c r="B721" t="inlineStr">
        <is>
          <t>평일</t>
        </is>
      </c>
      <c r="C721" t="n">
        <v>0.5416666666666666</v>
      </c>
      <c r="D721">
        <f>IF(AND(A721&amp;""='4_버스'!$B$7&amp;"",B721='4_버스'!$E$7),C721,"")</f>
        <v/>
      </c>
    </row>
    <row r="722">
      <c r="A722" t="inlineStr">
        <is>
          <t>411</t>
        </is>
      </c>
      <c r="B722" t="inlineStr">
        <is>
          <t>평일</t>
        </is>
      </c>
      <c r="C722" t="n">
        <v>0.7152777777777778</v>
      </c>
      <c r="D722">
        <f>IF(AND(A722&amp;""='4_버스'!$B$7&amp;"",B722='4_버스'!$E$7),C722,"")</f>
        <v/>
      </c>
    </row>
    <row r="723">
      <c r="A723" t="inlineStr">
        <is>
          <t>411</t>
        </is>
      </c>
      <c r="B723" t="inlineStr">
        <is>
          <t>평일</t>
        </is>
      </c>
      <c r="C723" t="n">
        <v>0.3888888888888889</v>
      </c>
      <c r="D723">
        <f>IF(AND(A723&amp;""='4_버스'!$B$7&amp;"",B723='4_버스'!$E$7),C723,"")</f>
        <v/>
      </c>
    </row>
    <row r="724">
      <c r="A724" t="inlineStr">
        <is>
          <t>411</t>
        </is>
      </c>
      <c r="B724" t="inlineStr">
        <is>
          <t>평일</t>
        </is>
      </c>
      <c r="C724" t="n">
        <v>0.6597222222222222</v>
      </c>
      <c r="D724">
        <f>IF(AND(A724&amp;""='4_버스'!$B$7&amp;"",B724='4_버스'!$E$7),C724,"")</f>
        <v/>
      </c>
    </row>
    <row r="725">
      <c r="A725" t="inlineStr">
        <is>
          <t>411</t>
        </is>
      </c>
      <c r="B725" t="inlineStr">
        <is>
          <t>평일</t>
        </is>
      </c>
      <c r="C725" t="n">
        <v>0.798611111111111</v>
      </c>
      <c r="D725">
        <f>IF(AND(A725&amp;""='4_버스'!$B$7&amp;"",B725='4_버스'!$E$7),C725,"")</f>
        <v/>
      </c>
    </row>
    <row r="726">
      <c r="A726" t="inlineStr">
        <is>
          <t>411</t>
        </is>
      </c>
      <c r="B726" t="inlineStr">
        <is>
          <t>평일</t>
        </is>
      </c>
      <c r="C726" t="n">
        <v>0.28125</v>
      </c>
      <c r="D726">
        <f>IF(AND(A726&amp;""='4_버스'!$B$7&amp;"",B726='4_버스'!$E$7),C726,"")</f>
        <v/>
      </c>
    </row>
    <row r="727">
      <c r="A727" t="inlineStr">
        <is>
          <t>411</t>
        </is>
      </c>
      <c r="B727" t="inlineStr">
        <is>
          <t>평일</t>
        </is>
      </c>
      <c r="C727" t="n">
        <v>0.7638888888888888</v>
      </c>
      <c r="D727">
        <f>IF(AND(A727&amp;""='4_버스'!$B$7&amp;"",B727='4_버스'!$E$7),C727,"")</f>
        <v/>
      </c>
    </row>
    <row r="728">
      <c r="A728" t="inlineStr">
        <is>
          <t>411</t>
        </is>
      </c>
      <c r="B728" t="inlineStr">
        <is>
          <t>평일</t>
        </is>
      </c>
      <c r="C728" t="n">
        <v>0.4861111111111111</v>
      </c>
      <c r="D728">
        <f>IF(AND(A728&amp;""='4_버스'!$B$7&amp;"",B728='4_버스'!$E$7),C728,"")</f>
        <v/>
      </c>
    </row>
    <row r="729">
      <c r="A729" t="inlineStr">
        <is>
          <t>411</t>
        </is>
      </c>
      <c r="B729" t="inlineStr">
        <is>
          <t>평일</t>
        </is>
      </c>
      <c r="C729" t="n">
        <v>0.5625</v>
      </c>
      <c r="D729">
        <f>IF(AND(A729&amp;""='4_버스'!$B$7&amp;"",B729='4_버스'!$E$7),C729,"")</f>
        <v/>
      </c>
    </row>
    <row r="730">
      <c r="A730" t="inlineStr">
        <is>
          <t>412</t>
        </is>
      </c>
      <c r="B730" t="inlineStr">
        <is>
          <t>평일</t>
        </is>
      </c>
      <c r="C730" t="n">
        <v>0.2604166666666667</v>
      </c>
      <c r="D730">
        <f>IF(AND(A730&amp;""='4_버스'!$B$7&amp;"",B730='4_버스'!$E$7),C730,"")</f>
        <v/>
      </c>
    </row>
    <row r="731">
      <c r="A731" t="inlineStr">
        <is>
          <t>412</t>
        </is>
      </c>
      <c r="B731" t="inlineStr">
        <is>
          <t>평일</t>
        </is>
      </c>
      <c r="C731" t="n">
        <v>0.7743055555555556</v>
      </c>
      <c r="D731">
        <f>IF(AND(A731&amp;""='4_버스'!$B$7&amp;"",B731='4_버스'!$E$7),C731,"")</f>
        <v/>
      </c>
    </row>
    <row r="732">
      <c r="A732" t="inlineStr">
        <is>
          <t>412</t>
        </is>
      </c>
      <c r="B732" t="inlineStr">
        <is>
          <t>평일</t>
        </is>
      </c>
      <c r="C732" t="n">
        <v>0.5208333333333334</v>
      </c>
      <c r="D732">
        <f>IF(AND(A732&amp;""='4_버스'!$B$7&amp;"",B732='4_버스'!$E$7),C732,"")</f>
        <v/>
      </c>
    </row>
    <row r="733">
      <c r="A733" t="inlineStr">
        <is>
          <t>412</t>
        </is>
      </c>
      <c r="B733" t="inlineStr">
        <is>
          <t>평일</t>
        </is>
      </c>
      <c r="C733" t="n">
        <v>0.4097222222222222</v>
      </c>
      <c r="D733">
        <f>IF(AND(A733&amp;""='4_버스'!$B$7&amp;"",B733='4_버스'!$E$7),C733,"")</f>
        <v/>
      </c>
    </row>
    <row r="734">
      <c r="A734" t="inlineStr">
        <is>
          <t>412</t>
        </is>
      </c>
      <c r="B734" t="inlineStr">
        <is>
          <t>평일</t>
        </is>
      </c>
      <c r="C734" t="n">
        <v>0.6111111111111112</v>
      </c>
      <c r="D734">
        <f>IF(AND(A734&amp;""='4_버스'!$B$7&amp;"",B734='4_버스'!$E$7),C734,"")</f>
        <v/>
      </c>
    </row>
    <row r="735">
      <c r="A735" t="inlineStr">
        <is>
          <t>412</t>
        </is>
      </c>
      <c r="B735" t="inlineStr">
        <is>
          <t>평일</t>
        </is>
      </c>
      <c r="C735" t="n">
        <v>0.798611111111111</v>
      </c>
      <c r="D735">
        <f>IF(AND(A735&amp;""='4_버스'!$B$7&amp;"",B735='4_버스'!$E$7),C735,"")</f>
        <v/>
      </c>
    </row>
    <row r="736">
      <c r="A736" t="inlineStr">
        <is>
          <t>412</t>
        </is>
      </c>
      <c r="B736" t="inlineStr">
        <is>
          <t>평일</t>
        </is>
      </c>
      <c r="C736" t="n">
        <v>0.5208333333333334</v>
      </c>
      <c r="D736">
        <f>IF(AND(A736&amp;""='4_버스'!$B$7&amp;"",B736='4_버스'!$E$7),C736,"")</f>
        <v/>
      </c>
    </row>
    <row r="737">
      <c r="A737" t="inlineStr">
        <is>
          <t>412</t>
        </is>
      </c>
      <c r="B737" t="inlineStr">
        <is>
          <t>평일</t>
        </is>
      </c>
      <c r="C737" t="n">
        <v>0.2881944444444444</v>
      </c>
      <c r="D737">
        <f>IF(AND(A737&amp;""='4_버스'!$B$7&amp;"",B737='4_버스'!$E$7),C737,"")</f>
        <v/>
      </c>
    </row>
    <row r="738">
      <c r="A738" t="inlineStr">
        <is>
          <t>412</t>
        </is>
      </c>
      <c r="B738" t="inlineStr">
        <is>
          <t>평일</t>
        </is>
      </c>
      <c r="C738" t="n">
        <v>0.4444444444444445</v>
      </c>
      <c r="D738">
        <f>IF(AND(A738&amp;""='4_버스'!$B$7&amp;"",B738='4_버스'!$E$7),C738,"")</f>
        <v/>
      </c>
    </row>
    <row r="739">
      <c r="A739" t="inlineStr">
        <is>
          <t>412</t>
        </is>
      </c>
      <c r="B739" t="inlineStr">
        <is>
          <t>평일</t>
        </is>
      </c>
      <c r="C739" t="n">
        <v>0.3680555555555555</v>
      </c>
      <c r="D739">
        <f>IF(AND(A739&amp;""='4_버스'!$B$7&amp;"",B739='4_버스'!$E$7),C739,"")</f>
        <v/>
      </c>
    </row>
    <row r="740">
      <c r="A740" t="inlineStr">
        <is>
          <t>412</t>
        </is>
      </c>
      <c r="B740" t="inlineStr">
        <is>
          <t>평일</t>
        </is>
      </c>
      <c r="C740" t="n">
        <v>0.6527777777777778</v>
      </c>
      <c r="D740">
        <f>IF(AND(A740&amp;""='4_버스'!$B$7&amp;"",B740='4_버스'!$E$7),C740,"")</f>
        <v/>
      </c>
    </row>
    <row r="741">
      <c r="A741" t="inlineStr">
        <is>
          <t>413</t>
        </is>
      </c>
      <c r="B741" t="inlineStr">
        <is>
          <t>평일</t>
        </is>
      </c>
      <c r="C741" t="n">
        <v>0.2604166666666667</v>
      </c>
      <c r="D741">
        <f>IF(AND(A741&amp;""='4_버스'!$B$7&amp;"",B741='4_버스'!$E$7),C741,"")</f>
        <v/>
      </c>
    </row>
    <row r="742">
      <c r="A742" t="inlineStr">
        <is>
          <t>413</t>
        </is>
      </c>
      <c r="B742" t="inlineStr">
        <is>
          <t>평일</t>
        </is>
      </c>
      <c r="C742" t="n">
        <v>0.3472222222222222</v>
      </c>
      <c r="D742">
        <f>IF(AND(A742&amp;""='4_버스'!$B$7&amp;"",B742='4_버스'!$E$7),C742,"")</f>
        <v/>
      </c>
    </row>
    <row r="743">
      <c r="A743" t="inlineStr">
        <is>
          <t>413</t>
        </is>
      </c>
      <c r="B743" t="inlineStr">
        <is>
          <t>평일</t>
        </is>
      </c>
      <c r="C743" t="n">
        <v>0.2847222222222222</v>
      </c>
      <c r="D743">
        <f>IF(AND(A743&amp;""='4_버스'!$B$7&amp;"",B743='4_버스'!$E$7),C743,"")</f>
        <v/>
      </c>
    </row>
    <row r="744">
      <c r="A744" t="inlineStr">
        <is>
          <t>413</t>
        </is>
      </c>
      <c r="B744" t="inlineStr">
        <is>
          <t>평일</t>
        </is>
      </c>
      <c r="C744" t="n">
        <v>0.4236111111111111</v>
      </c>
      <c r="D744">
        <f>IF(AND(A744&amp;""='4_버스'!$B$7&amp;"",B744='4_버스'!$E$7),C744,"")</f>
        <v/>
      </c>
    </row>
    <row r="745">
      <c r="A745" t="inlineStr">
        <is>
          <t>413</t>
        </is>
      </c>
      <c r="B745" t="inlineStr">
        <is>
          <t>평일</t>
        </is>
      </c>
      <c r="C745" t="n">
        <v>0.7881944444444444</v>
      </c>
      <c r="D745">
        <f>IF(AND(A745&amp;""='4_버스'!$B$7&amp;"",B745='4_버스'!$E$7),C745,"")</f>
        <v/>
      </c>
    </row>
    <row r="746">
      <c r="A746" t="inlineStr">
        <is>
          <t>413</t>
        </is>
      </c>
      <c r="B746" t="inlineStr">
        <is>
          <t>평일</t>
        </is>
      </c>
      <c r="C746" t="n">
        <v>0.375</v>
      </c>
      <c r="D746">
        <f>IF(AND(A746&amp;""='4_버스'!$B$7&amp;"",B746='4_버스'!$E$7),C746,"")</f>
        <v/>
      </c>
    </row>
    <row r="747">
      <c r="A747" t="inlineStr">
        <is>
          <t>413</t>
        </is>
      </c>
      <c r="B747" t="inlineStr">
        <is>
          <t>평일</t>
        </is>
      </c>
      <c r="C747" t="n">
        <v>0.7638888888888888</v>
      </c>
      <c r="D747">
        <f>IF(AND(A747&amp;""='4_버스'!$B$7&amp;"",B747='4_버스'!$E$7),C747,"")</f>
        <v/>
      </c>
    </row>
    <row r="748">
      <c r="A748" t="inlineStr">
        <is>
          <t>413</t>
        </is>
      </c>
      <c r="B748" t="inlineStr">
        <is>
          <t>평일</t>
        </is>
      </c>
      <c r="C748" t="n">
        <v>0.6944444444444444</v>
      </c>
      <c r="D748">
        <f>IF(AND(A748&amp;""='4_버스'!$B$7&amp;"",B748='4_버스'!$E$7),C748,"")</f>
        <v/>
      </c>
    </row>
    <row r="749">
      <c r="A749" t="inlineStr">
        <is>
          <t>510</t>
        </is>
      </c>
      <c r="B749" t="inlineStr">
        <is>
          <t>평일</t>
        </is>
      </c>
      <c r="C749" t="n">
        <v>0.3854166666666667</v>
      </c>
      <c r="D749">
        <f>IF(AND(A749&amp;""='4_버스'!$B$7&amp;"",B749='4_버스'!$E$7),C749,"")</f>
        <v/>
      </c>
    </row>
    <row r="750">
      <c r="A750" t="inlineStr">
        <is>
          <t>510</t>
        </is>
      </c>
      <c r="B750" t="inlineStr">
        <is>
          <t>평일</t>
        </is>
      </c>
      <c r="C750" t="n">
        <v>0.6041666666666667</v>
      </c>
      <c r="D750">
        <f>IF(AND(A750&amp;""='4_버스'!$B$7&amp;"",B750='4_버스'!$E$7),C750,"")</f>
        <v/>
      </c>
    </row>
    <row r="751">
      <c r="A751" t="inlineStr">
        <is>
          <t>510</t>
        </is>
      </c>
      <c r="B751" t="inlineStr">
        <is>
          <t>평일</t>
        </is>
      </c>
      <c r="C751" t="n">
        <v>0.3958333333333333</v>
      </c>
      <c r="D751">
        <f>IF(AND(A751&amp;""='4_버스'!$B$7&amp;"",B751='4_버스'!$E$7),C751,"")</f>
        <v/>
      </c>
    </row>
    <row r="752">
      <c r="A752" t="inlineStr">
        <is>
          <t>510</t>
        </is>
      </c>
      <c r="B752" t="inlineStr">
        <is>
          <t>평일</t>
        </is>
      </c>
      <c r="C752" t="n">
        <v>0.75</v>
      </c>
      <c r="D752">
        <f>IF(AND(A752&amp;""='4_버스'!$B$7&amp;"",B752='4_버스'!$E$7),C752,"")</f>
        <v/>
      </c>
    </row>
    <row r="753">
      <c r="A753" t="inlineStr">
        <is>
          <t>510</t>
        </is>
      </c>
      <c r="B753" t="inlineStr">
        <is>
          <t>평일</t>
        </is>
      </c>
      <c r="C753" t="n">
        <v>0.4444444444444445</v>
      </c>
      <c r="D753">
        <f>IF(AND(A753&amp;""='4_버스'!$B$7&amp;"",B753='4_버스'!$E$7),C753,"")</f>
        <v/>
      </c>
    </row>
    <row r="754">
      <c r="A754" t="inlineStr">
        <is>
          <t>510</t>
        </is>
      </c>
      <c r="B754" t="inlineStr">
        <is>
          <t>평일</t>
        </is>
      </c>
      <c r="C754" t="n">
        <v>0.7916666666666666</v>
      </c>
      <c r="D754">
        <f>IF(AND(A754&amp;""='4_버스'!$B$7&amp;"",B754='4_버스'!$E$7),C754,"")</f>
        <v/>
      </c>
    </row>
    <row r="755">
      <c r="A755" t="inlineStr">
        <is>
          <t>510</t>
        </is>
      </c>
      <c r="B755" t="inlineStr">
        <is>
          <t>평일</t>
        </is>
      </c>
      <c r="C755" t="n">
        <v>0.25</v>
      </c>
      <c r="D755">
        <f>IF(AND(A755&amp;""='4_버스'!$B$7&amp;"",B755='4_버스'!$E$7),C755,"")</f>
        <v/>
      </c>
    </row>
    <row r="756">
      <c r="A756" t="inlineStr">
        <is>
          <t>510</t>
        </is>
      </c>
      <c r="B756" t="inlineStr">
        <is>
          <t>평일</t>
        </is>
      </c>
      <c r="C756" t="n">
        <v>0.3472222222222222</v>
      </c>
      <c r="D756">
        <f>IF(AND(A756&amp;""='4_버스'!$B$7&amp;"",B756='4_버스'!$E$7),C756,"")</f>
        <v/>
      </c>
    </row>
    <row r="757">
      <c r="A757" t="inlineStr">
        <is>
          <t>510</t>
        </is>
      </c>
      <c r="B757" t="inlineStr">
        <is>
          <t>평일</t>
        </is>
      </c>
      <c r="C757" t="n">
        <v>0.2430555555555556</v>
      </c>
      <c r="D757">
        <f>IF(AND(A757&amp;""='4_버스'!$B$7&amp;"",B757='4_버스'!$E$7),C757,"")</f>
        <v/>
      </c>
    </row>
    <row r="758">
      <c r="A758" t="inlineStr">
        <is>
          <t>510</t>
        </is>
      </c>
      <c r="B758" t="inlineStr">
        <is>
          <t>평일</t>
        </is>
      </c>
      <c r="C758" t="n">
        <v>0.2916666666666667</v>
      </c>
      <c r="D758">
        <f>IF(AND(A758&amp;""='4_버스'!$B$7&amp;"",B758='4_버스'!$E$7),C758,"")</f>
        <v/>
      </c>
    </row>
    <row r="759">
      <c r="A759" t="inlineStr">
        <is>
          <t>510</t>
        </is>
      </c>
      <c r="B759" t="inlineStr">
        <is>
          <t>평일</t>
        </is>
      </c>
      <c r="C759" t="n">
        <v>0.2465277777777778</v>
      </c>
      <c r="D759">
        <f>IF(AND(A759&amp;""='4_버스'!$B$7&amp;"",B759='4_버스'!$E$7),C759,"")</f>
        <v/>
      </c>
    </row>
    <row r="760">
      <c r="A760" t="inlineStr">
        <is>
          <t>510</t>
        </is>
      </c>
      <c r="B760" t="inlineStr">
        <is>
          <t>평일</t>
        </is>
      </c>
      <c r="C760" t="n">
        <v>0.3958333333333333</v>
      </c>
      <c r="D760">
        <f>IF(AND(A760&amp;""='4_버스'!$B$7&amp;"",B760='4_버스'!$E$7),C760,"")</f>
        <v/>
      </c>
    </row>
    <row r="761">
      <c r="A761" t="inlineStr">
        <is>
          <t>510</t>
        </is>
      </c>
      <c r="B761" t="inlineStr">
        <is>
          <t>평일</t>
        </is>
      </c>
      <c r="C761" t="n">
        <v>0.6145833333333334</v>
      </c>
      <c r="D761">
        <f>IF(AND(A761&amp;""='4_버스'!$B$7&amp;"",B761='4_버스'!$E$7),C761,"")</f>
        <v/>
      </c>
    </row>
    <row r="762">
      <c r="A762" t="inlineStr">
        <is>
          <t>510</t>
        </is>
      </c>
      <c r="B762" t="inlineStr">
        <is>
          <t>평일</t>
        </is>
      </c>
      <c r="C762" t="n">
        <v>0.4722222222222222</v>
      </c>
      <c r="D762">
        <f>IF(AND(A762&amp;""='4_버스'!$B$7&amp;"",B762='4_버스'!$E$7),C762,"")</f>
        <v/>
      </c>
    </row>
    <row r="763">
      <c r="A763" t="inlineStr">
        <is>
          <t>510</t>
        </is>
      </c>
      <c r="B763" t="inlineStr">
        <is>
          <t>평일</t>
        </is>
      </c>
      <c r="C763" t="n">
        <v>0.4513888888888889</v>
      </c>
      <c r="D763">
        <f>IF(AND(A763&amp;""='4_버스'!$B$7&amp;"",B763='4_버스'!$E$7),C763,"")</f>
        <v/>
      </c>
    </row>
    <row r="764">
      <c r="A764" t="inlineStr">
        <is>
          <t>510</t>
        </is>
      </c>
      <c r="B764" t="inlineStr">
        <is>
          <t>평일</t>
        </is>
      </c>
      <c r="C764" t="n">
        <v>0.5173611111111112</v>
      </c>
      <c r="D764">
        <f>IF(AND(A764&amp;""='4_버스'!$B$7&amp;"",B764='4_버스'!$E$7),C764,"")</f>
        <v/>
      </c>
    </row>
    <row r="765">
      <c r="A765" t="inlineStr">
        <is>
          <t>510</t>
        </is>
      </c>
      <c r="B765" t="inlineStr">
        <is>
          <t>평일</t>
        </is>
      </c>
      <c r="C765" t="n">
        <v>0.3020833333333334</v>
      </c>
      <c r="D765">
        <f>IF(AND(A765&amp;""='4_버스'!$B$7&amp;"",B765='4_버스'!$E$7),C765,"")</f>
        <v/>
      </c>
    </row>
    <row r="766">
      <c r="A766" t="inlineStr">
        <is>
          <t>510</t>
        </is>
      </c>
      <c r="B766" t="inlineStr">
        <is>
          <t>평일</t>
        </is>
      </c>
      <c r="C766" t="n">
        <v>0.5104166666666666</v>
      </c>
      <c r="D766">
        <f>IF(AND(A766&amp;""='4_버스'!$B$7&amp;"",B766='4_버스'!$E$7),C766,"")</f>
        <v/>
      </c>
    </row>
    <row r="767">
      <c r="A767" t="inlineStr">
        <is>
          <t>510</t>
        </is>
      </c>
      <c r="B767" t="inlineStr">
        <is>
          <t>평일</t>
        </is>
      </c>
      <c r="C767" t="n">
        <v>0.673611111111111</v>
      </c>
      <c r="D767">
        <f>IF(AND(A767&amp;""='4_버스'!$B$7&amp;"",B767='4_버스'!$E$7),C767,"")</f>
        <v/>
      </c>
    </row>
    <row r="768">
      <c r="A768" t="inlineStr">
        <is>
          <t>510</t>
        </is>
      </c>
      <c r="B768" t="inlineStr">
        <is>
          <t>평일</t>
        </is>
      </c>
      <c r="C768" t="n">
        <v>0.6909722222222222</v>
      </c>
      <c r="D768">
        <f>IF(AND(A768&amp;""='4_버스'!$B$7&amp;"",B768='4_버스'!$E$7),C768,"")</f>
        <v/>
      </c>
    </row>
    <row r="769">
      <c r="A769" t="inlineStr">
        <is>
          <t>510</t>
        </is>
      </c>
      <c r="B769" t="inlineStr">
        <is>
          <t>평일</t>
        </is>
      </c>
      <c r="C769" t="n">
        <v>0.6597222222222222</v>
      </c>
      <c r="D769">
        <f>IF(AND(A769&amp;""='4_버스'!$B$7&amp;"",B769='4_버스'!$E$7),C769,"")</f>
        <v/>
      </c>
    </row>
    <row r="770">
      <c r="A770" t="inlineStr">
        <is>
          <t>510</t>
        </is>
      </c>
      <c r="B770" t="inlineStr">
        <is>
          <t>평일</t>
        </is>
      </c>
      <c r="C770" t="n">
        <v>0.7222222222222222</v>
      </c>
      <c r="D770">
        <f>IF(AND(A770&amp;""='4_버스'!$B$7&amp;"",B770='4_버스'!$E$7),C770,"")</f>
        <v/>
      </c>
    </row>
    <row r="771">
      <c r="A771" t="inlineStr">
        <is>
          <t>510</t>
        </is>
      </c>
      <c r="B771" t="inlineStr">
        <is>
          <t>평일</t>
        </is>
      </c>
      <c r="C771" t="n">
        <v>0.6006944444444445</v>
      </c>
      <c r="D771">
        <f>IF(AND(A771&amp;""='4_버스'!$B$7&amp;"",B771='4_버스'!$E$7),C771,"")</f>
        <v/>
      </c>
    </row>
    <row r="772">
      <c r="A772" t="inlineStr">
        <is>
          <t>510</t>
        </is>
      </c>
      <c r="B772" t="inlineStr">
        <is>
          <t>평일</t>
        </is>
      </c>
      <c r="C772" t="n">
        <v>0.2777777777777778</v>
      </c>
      <c r="D772">
        <f>IF(AND(A772&amp;""='4_버스'!$B$7&amp;"",B772='4_버스'!$E$7),C772,"")</f>
        <v/>
      </c>
    </row>
    <row r="773">
      <c r="A773" t="inlineStr">
        <is>
          <t>510</t>
        </is>
      </c>
      <c r="B773" t="inlineStr">
        <is>
          <t>평일</t>
        </is>
      </c>
      <c r="C773" t="n">
        <v>0.4027777777777778</v>
      </c>
      <c r="D773">
        <f>IF(AND(A773&amp;""='4_버스'!$B$7&amp;"",B773='4_버스'!$E$7),C773,"")</f>
        <v/>
      </c>
    </row>
    <row r="774">
      <c r="A774" t="inlineStr">
        <is>
          <t>510</t>
        </is>
      </c>
      <c r="B774" t="inlineStr">
        <is>
          <t>평일</t>
        </is>
      </c>
      <c r="C774" t="n">
        <v>0.6805555555555555</v>
      </c>
      <c r="D774">
        <f>IF(AND(A774&amp;""='4_버스'!$B$7&amp;"",B774='4_버스'!$E$7),C774,"")</f>
        <v/>
      </c>
    </row>
    <row r="775">
      <c r="A775" t="inlineStr">
        <is>
          <t>510</t>
        </is>
      </c>
      <c r="B775" t="inlineStr">
        <is>
          <t>평일</t>
        </is>
      </c>
      <c r="C775" t="n">
        <v>0.3472222222222222</v>
      </c>
      <c r="D775">
        <f>IF(AND(A775&amp;""='4_버스'!$B$7&amp;"",B775='4_버스'!$E$7),C775,"")</f>
        <v/>
      </c>
    </row>
    <row r="776">
      <c r="A776" t="inlineStr">
        <is>
          <t>510</t>
        </is>
      </c>
      <c r="B776" t="inlineStr">
        <is>
          <t>평일</t>
        </is>
      </c>
      <c r="C776" t="n">
        <v>0.5694444444444444</v>
      </c>
      <c r="D776">
        <f>IF(AND(A776&amp;""='4_버스'!$B$7&amp;"",B776='4_버스'!$E$7),C776,"")</f>
        <v/>
      </c>
    </row>
    <row r="777">
      <c r="A777" t="inlineStr">
        <is>
          <t>510</t>
        </is>
      </c>
      <c r="B777" t="inlineStr">
        <is>
          <t>평일</t>
        </is>
      </c>
      <c r="C777" t="n">
        <v>0.6215277777777778</v>
      </c>
      <c r="D777">
        <f>IF(AND(A777&amp;""='4_버스'!$B$7&amp;"",B777='4_버스'!$E$7),C777,"")</f>
        <v/>
      </c>
    </row>
    <row r="778">
      <c r="A778" t="inlineStr">
        <is>
          <t>510</t>
        </is>
      </c>
      <c r="B778" t="inlineStr">
        <is>
          <t>평일</t>
        </is>
      </c>
      <c r="C778" t="n">
        <v>0.7430555555555556</v>
      </c>
      <c r="D778">
        <f>IF(AND(A778&amp;""='4_버스'!$B$7&amp;"",B778='4_버스'!$E$7),C778,"")</f>
        <v/>
      </c>
    </row>
    <row r="779">
      <c r="A779" t="inlineStr">
        <is>
          <t>510</t>
        </is>
      </c>
      <c r="B779" t="inlineStr">
        <is>
          <t>평일</t>
        </is>
      </c>
      <c r="C779" t="n">
        <v>0.6493055555555556</v>
      </c>
      <c r="D779">
        <f>IF(AND(A779&amp;""='4_버스'!$B$7&amp;"",B779='4_버스'!$E$7),C779,"")</f>
        <v/>
      </c>
    </row>
    <row r="780">
      <c r="A780" t="inlineStr">
        <is>
          <t>511</t>
        </is>
      </c>
      <c r="B780" t="inlineStr">
        <is>
          <t>평일</t>
        </is>
      </c>
      <c r="C780" t="n">
        <v>0.375</v>
      </c>
      <c r="D780">
        <f>IF(AND(A780&amp;""='4_버스'!$B$7&amp;"",B780='4_버스'!$E$7),C780,"")</f>
        <v/>
      </c>
    </row>
    <row r="781">
      <c r="A781" t="inlineStr">
        <is>
          <t>511</t>
        </is>
      </c>
      <c r="B781" t="inlineStr">
        <is>
          <t>평일</t>
        </is>
      </c>
      <c r="C781" t="n">
        <v>0.4097222222222222</v>
      </c>
      <c r="D781">
        <f>IF(AND(A781&amp;""='4_버스'!$B$7&amp;"",B781='4_버스'!$E$7),C781,"")</f>
        <v/>
      </c>
    </row>
    <row r="782">
      <c r="A782" t="inlineStr">
        <is>
          <t>511</t>
        </is>
      </c>
      <c r="B782" t="inlineStr">
        <is>
          <t>평일</t>
        </is>
      </c>
      <c r="C782" t="n">
        <v>0.4166666666666667</v>
      </c>
      <c r="D782">
        <f>IF(AND(A782&amp;""='4_버스'!$B$7&amp;"",B782='4_버스'!$E$7),C782,"")</f>
        <v/>
      </c>
    </row>
    <row r="783">
      <c r="A783" t="inlineStr">
        <is>
          <t>511</t>
        </is>
      </c>
      <c r="B783" t="inlineStr">
        <is>
          <t>평일</t>
        </is>
      </c>
      <c r="C783" t="n">
        <v>0.5</v>
      </c>
      <c r="D783">
        <f>IF(AND(A783&amp;""='4_버스'!$B$7&amp;"",B783='4_버스'!$E$7),C783,"")</f>
        <v/>
      </c>
    </row>
    <row r="784">
      <c r="A784" t="inlineStr">
        <is>
          <t>511</t>
        </is>
      </c>
      <c r="B784" t="inlineStr">
        <is>
          <t>평일</t>
        </is>
      </c>
      <c r="C784" t="n">
        <v>0.3159722222222223</v>
      </c>
      <c r="D784">
        <f>IF(AND(A784&amp;""='4_버스'!$B$7&amp;"",B784='4_버스'!$E$7),C784,"")</f>
        <v/>
      </c>
    </row>
    <row r="785">
      <c r="A785" t="inlineStr">
        <is>
          <t>511</t>
        </is>
      </c>
      <c r="B785" t="inlineStr">
        <is>
          <t>평일</t>
        </is>
      </c>
      <c r="C785" t="n">
        <v>0.2881944444444444</v>
      </c>
      <c r="D785">
        <f>IF(AND(A785&amp;""='4_버스'!$B$7&amp;"",B785='4_버스'!$E$7),C785,"")</f>
        <v/>
      </c>
    </row>
    <row r="786">
      <c r="A786" t="inlineStr">
        <is>
          <t>511</t>
        </is>
      </c>
      <c r="B786" t="inlineStr">
        <is>
          <t>평일</t>
        </is>
      </c>
      <c r="C786" t="n">
        <v>0.5763888888888888</v>
      </c>
      <c r="D786">
        <f>IF(AND(A786&amp;""='4_버스'!$B$7&amp;"",B786='4_버스'!$E$7),C786,"")</f>
        <v/>
      </c>
    </row>
    <row r="787">
      <c r="A787" t="inlineStr">
        <is>
          <t>511</t>
        </is>
      </c>
      <c r="B787" t="inlineStr">
        <is>
          <t>평일</t>
        </is>
      </c>
      <c r="C787" t="n">
        <v>0.732638888888889</v>
      </c>
      <c r="D787">
        <f>IF(AND(A787&amp;""='4_버스'!$B$7&amp;"",B787='4_버스'!$E$7),C787,"")</f>
        <v/>
      </c>
    </row>
    <row r="788">
      <c r="A788" t="inlineStr">
        <is>
          <t>511</t>
        </is>
      </c>
      <c r="B788" t="inlineStr">
        <is>
          <t>평일</t>
        </is>
      </c>
      <c r="C788" t="n">
        <v>0.548611111111111</v>
      </c>
      <c r="D788">
        <f>IF(AND(A788&amp;""='4_버스'!$B$7&amp;"",B788='4_버스'!$E$7),C788,"")</f>
        <v/>
      </c>
    </row>
    <row r="789">
      <c r="A789" t="inlineStr">
        <is>
          <t>511</t>
        </is>
      </c>
      <c r="B789" t="inlineStr">
        <is>
          <t>평일</t>
        </is>
      </c>
      <c r="C789" t="n">
        <v>0.65625</v>
      </c>
      <c r="D789">
        <f>IF(AND(A789&amp;""='4_버스'!$B$7&amp;"",B789='4_버스'!$E$7),C789,"")</f>
        <v/>
      </c>
    </row>
    <row r="790">
      <c r="A790" t="inlineStr">
        <is>
          <t>511</t>
        </is>
      </c>
      <c r="B790" t="inlineStr">
        <is>
          <t>평일</t>
        </is>
      </c>
      <c r="C790" t="n">
        <v>0.6458333333333334</v>
      </c>
      <c r="D790">
        <f>IF(AND(A790&amp;""='4_버스'!$B$7&amp;"",B790='4_버스'!$E$7),C790,"")</f>
        <v/>
      </c>
    </row>
    <row r="791">
      <c r="A791" t="inlineStr">
        <is>
          <t>511</t>
        </is>
      </c>
      <c r="B791" t="inlineStr">
        <is>
          <t>평일</t>
        </is>
      </c>
      <c r="C791" t="n">
        <v>0.7569444444444444</v>
      </c>
      <c r="D791">
        <f>IF(AND(A791&amp;""='4_버스'!$B$7&amp;"",B791='4_버스'!$E$7),C791,"")</f>
        <v/>
      </c>
    </row>
    <row r="792">
      <c r="A792" t="inlineStr">
        <is>
          <t>511</t>
        </is>
      </c>
      <c r="B792" t="inlineStr">
        <is>
          <t>평일</t>
        </is>
      </c>
      <c r="C792" t="n">
        <v>0.4583333333333333</v>
      </c>
      <c r="D792">
        <f>IF(AND(A792&amp;""='4_버스'!$B$7&amp;"",B792='4_버스'!$E$7),C792,"")</f>
        <v/>
      </c>
    </row>
    <row r="793">
      <c r="A793" t="inlineStr">
        <is>
          <t>511</t>
        </is>
      </c>
      <c r="B793" t="inlineStr">
        <is>
          <t>평일</t>
        </is>
      </c>
      <c r="C793" t="n">
        <v>0.5694444444444444</v>
      </c>
      <c r="D793">
        <f>IF(AND(A793&amp;""='4_버스'!$B$7&amp;"",B793='4_버스'!$E$7),C793,"")</f>
        <v/>
      </c>
    </row>
    <row r="794">
      <c r="A794" t="inlineStr">
        <is>
          <t>511</t>
        </is>
      </c>
      <c r="B794" t="inlineStr">
        <is>
          <t>평일</t>
        </is>
      </c>
      <c r="C794" t="n">
        <v>0.2916666666666667</v>
      </c>
      <c r="D794">
        <f>IF(AND(A794&amp;""='4_버스'!$B$7&amp;"",B794='4_버스'!$E$7),C794,"")</f>
        <v/>
      </c>
    </row>
    <row r="795">
      <c r="A795" t="inlineStr">
        <is>
          <t>511</t>
        </is>
      </c>
      <c r="B795" t="inlineStr">
        <is>
          <t>평일</t>
        </is>
      </c>
      <c r="C795" t="n">
        <v>0.6180555555555556</v>
      </c>
      <c r="D795">
        <f>IF(AND(A795&amp;""='4_버스'!$B$7&amp;"",B795='4_버스'!$E$7),C795,"")</f>
        <v/>
      </c>
    </row>
    <row r="796">
      <c r="A796" t="inlineStr">
        <is>
          <t>511</t>
        </is>
      </c>
      <c r="B796" t="inlineStr">
        <is>
          <t>평일</t>
        </is>
      </c>
      <c r="C796" t="n">
        <v>0.7013888888888888</v>
      </c>
      <c r="D796">
        <f>IF(AND(A796&amp;""='4_버스'!$B$7&amp;"",B796='4_버스'!$E$7),C796,"")</f>
        <v/>
      </c>
    </row>
    <row r="797">
      <c r="A797" t="inlineStr">
        <is>
          <t>511</t>
        </is>
      </c>
      <c r="B797" t="inlineStr">
        <is>
          <t>평일</t>
        </is>
      </c>
      <c r="C797" t="n">
        <v>0.798611111111111</v>
      </c>
      <c r="D797">
        <f>IF(AND(A797&amp;""='4_버스'!$B$7&amp;"",B797='4_버스'!$E$7),C797,"")</f>
        <v/>
      </c>
    </row>
    <row r="798">
      <c r="A798" t="inlineStr">
        <is>
          <t>511</t>
        </is>
      </c>
      <c r="B798" t="inlineStr">
        <is>
          <t>평일</t>
        </is>
      </c>
      <c r="C798" t="n">
        <v>0.2743055555555556</v>
      </c>
      <c r="D798">
        <f>IF(AND(A798&amp;""='4_버스'!$B$7&amp;"",B798='4_버스'!$E$7),C798,"")</f>
        <v/>
      </c>
    </row>
    <row r="799">
      <c r="A799" t="inlineStr">
        <is>
          <t>511</t>
        </is>
      </c>
      <c r="B799" t="inlineStr">
        <is>
          <t>평일</t>
        </is>
      </c>
      <c r="C799" t="n">
        <v>0.548611111111111</v>
      </c>
      <c r="D799">
        <f>IF(AND(A799&amp;""='4_버스'!$B$7&amp;"",B799='4_버스'!$E$7),C799,"")</f>
        <v/>
      </c>
    </row>
    <row r="800">
      <c r="A800" t="inlineStr">
        <is>
          <t>511</t>
        </is>
      </c>
      <c r="B800" t="inlineStr">
        <is>
          <t>평일</t>
        </is>
      </c>
      <c r="C800" t="n">
        <v>0.2430555555555556</v>
      </c>
      <c r="D800">
        <f>IF(AND(A800&amp;""='4_버스'!$B$7&amp;"",B800='4_버스'!$E$7),C800,"")</f>
        <v/>
      </c>
    </row>
    <row r="801">
      <c r="A801" t="inlineStr">
        <is>
          <t>511</t>
        </is>
      </c>
      <c r="B801" t="inlineStr">
        <is>
          <t>평일</t>
        </is>
      </c>
      <c r="C801" t="n">
        <v>0.4340277777777778</v>
      </c>
      <c r="D801">
        <f>IF(AND(A801&amp;""='4_버스'!$B$7&amp;"",B801='4_버스'!$E$7),C801,"")</f>
        <v/>
      </c>
    </row>
    <row r="802">
      <c r="A802" t="inlineStr">
        <is>
          <t>512</t>
        </is>
      </c>
      <c r="B802" t="inlineStr">
        <is>
          <t>평일</t>
        </is>
      </c>
      <c r="C802" t="n">
        <v>0.7569444444444444</v>
      </c>
      <c r="D802">
        <f>IF(AND(A802&amp;""='4_버스'!$B$7&amp;"",B802='4_버스'!$E$7),C802,"")</f>
        <v/>
      </c>
    </row>
    <row r="803">
      <c r="A803" t="inlineStr">
        <is>
          <t>512</t>
        </is>
      </c>
      <c r="B803" t="inlineStr">
        <is>
          <t>평일</t>
        </is>
      </c>
      <c r="C803" t="n">
        <v>0.4513888888888889</v>
      </c>
      <c r="D803">
        <f>IF(AND(A803&amp;""='4_버스'!$B$7&amp;"",B803='4_버스'!$E$7),C803,"")</f>
        <v/>
      </c>
    </row>
    <row r="804">
      <c r="A804" t="inlineStr">
        <is>
          <t>512</t>
        </is>
      </c>
      <c r="B804" t="inlineStr">
        <is>
          <t>평일</t>
        </is>
      </c>
      <c r="C804" t="n">
        <v>0.7083333333333334</v>
      </c>
      <c r="D804">
        <f>IF(AND(A804&amp;""='4_버스'!$B$7&amp;"",B804='4_버스'!$E$7),C804,"")</f>
        <v/>
      </c>
    </row>
    <row r="805">
      <c r="A805" t="inlineStr">
        <is>
          <t>512</t>
        </is>
      </c>
      <c r="B805" t="inlineStr">
        <is>
          <t>평일</t>
        </is>
      </c>
      <c r="C805" t="n">
        <v>0.28125</v>
      </c>
      <c r="D805">
        <f>IF(AND(A805&amp;""='4_버스'!$B$7&amp;"",B805='4_버스'!$E$7),C805,"")</f>
        <v/>
      </c>
    </row>
    <row r="806">
      <c r="A806" t="inlineStr">
        <is>
          <t>512</t>
        </is>
      </c>
      <c r="B806" t="inlineStr">
        <is>
          <t>평일</t>
        </is>
      </c>
      <c r="C806" t="n">
        <v>0.4166666666666667</v>
      </c>
      <c r="D806">
        <f>IF(AND(A806&amp;""='4_버스'!$B$7&amp;"",B806='4_버스'!$E$7),C806,"")</f>
        <v/>
      </c>
    </row>
    <row r="807">
      <c r="A807" t="inlineStr">
        <is>
          <t>512</t>
        </is>
      </c>
      <c r="B807" t="inlineStr">
        <is>
          <t>평일</t>
        </is>
      </c>
      <c r="C807" t="n">
        <v>0.5416666666666666</v>
      </c>
      <c r="D807">
        <f>IF(AND(A807&amp;""='4_버스'!$B$7&amp;"",B807='4_버스'!$E$7),C807,"")</f>
        <v/>
      </c>
    </row>
    <row r="808">
      <c r="A808" t="inlineStr">
        <is>
          <t>512</t>
        </is>
      </c>
      <c r="B808" t="inlineStr">
        <is>
          <t>평일</t>
        </is>
      </c>
      <c r="C808" t="n">
        <v>0.2430555555555556</v>
      </c>
      <c r="D808">
        <f>IF(AND(A808&amp;""='4_버스'!$B$7&amp;"",B808='4_버스'!$E$7),C808,"")</f>
        <v/>
      </c>
    </row>
    <row r="809">
      <c r="A809" t="inlineStr">
        <is>
          <t>512</t>
        </is>
      </c>
      <c r="B809" t="inlineStr">
        <is>
          <t>평일</t>
        </is>
      </c>
      <c r="C809" t="n">
        <v>0.3680555555555555</v>
      </c>
      <c r="D809">
        <f>IF(AND(A809&amp;""='4_버스'!$B$7&amp;"",B809='4_버스'!$E$7),C809,"")</f>
        <v/>
      </c>
    </row>
    <row r="810">
      <c r="A810" t="inlineStr">
        <is>
          <t>512</t>
        </is>
      </c>
      <c r="B810" t="inlineStr">
        <is>
          <t>평일</t>
        </is>
      </c>
      <c r="C810" t="n">
        <v>0.4930555555555555</v>
      </c>
      <c r="D810">
        <f>IF(AND(A810&amp;""='4_버스'!$B$7&amp;"",B810='4_버스'!$E$7),C810,"")</f>
        <v/>
      </c>
    </row>
    <row r="811">
      <c r="A811" t="inlineStr">
        <is>
          <t>512</t>
        </is>
      </c>
      <c r="B811" t="inlineStr">
        <is>
          <t>평일</t>
        </is>
      </c>
      <c r="C811" t="n">
        <v>0.625</v>
      </c>
      <c r="D811">
        <f>IF(AND(A811&amp;""='4_버스'!$B$7&amp;"",B811='4_버스'!$E$7),C811,"")</f>
        <v/>
      </c>
    </row>
    <row r="812">
      <c r="A812" t="inlineStr">
        <is>
          <t>512</t>
        </is>
      </c>
      <c r="B812" t="inlineStr">
        <is>
          <t>평일</t>
        </is>
      </c>
      <c r="C812" t="n">
        <v>0.2916666666666667</v>
      </c>
      <c r="D812">
        <f>IF(AND(A812&amp;""='4_버스'!$B$7&amp;"",B812='4_버스'!$E$7),C812,"")</f>
        <v/>
      </c>
    </row>
    <row r="813">
      <c r="A813" t="inlineStr">
        <is>
          <t>512</t>
        </is>
      </c>
      <c r="B813" t="inlineStr">
        <is>
          <t>평일</t>
        </is>
      </c>
      <c r="C813" t="n">
        <v>0.6597222222222222</v>
      </c>
      <c r="D813">
        <f>IF(AND(A813&amp;""='4_버스'!$B$7&amp;"",B813='4_버스'!$E$7),C813,"")</f>
        <v/>
      </c>
    </row>
    <row r="814">
      <c r="A814" t="inlineStr">
        <is>
          <t>512</t>
        </is>
      </c>
      <c r="B814" t="inlineStr">
        <is>
          <t>평일</t>
        </is>
      </c>
      <c r="C814" t="n">
        <v>0.5833333333333334</v>
      </c>
      <c r="D814">
        <f>IF(AND(A814&amp;""='4_버스'!$B$7&amp;"",B814='4_버스'!$E$7),C814,"")</f>
        <v/>
      </c>
    </row>
    <row r="815">
      <c r="A815" t="inlineStr">
        <is>
          <t>512</t>
        </is>
      </c>
      <c r="B815" t="inlineStr">
        <is>
          <t>평일</t>
        </is>
      </c>
      <c r="C815" t="n">
        <v>0.6423611111111112</v>
      </c>
      <c r="D815">
        <f>IF(AND(A815&amp;""='4_버스'!$B$7&amp;"",B815='4_버스'!$E$7),C815,"")</f>
        <v/>
      </c>
    </row>
    <row r="816">
      <c r="A816" t="inlineStr">
        <is>
          <t>512</t>
        </is>
      </c>
      <c r="B816" t="inlineStr">
        <is>
          <t>평일</t>
        </is>
      </c>
      <c r="C816" t="n">
        <v>0.3194444444444445</v>
      </c>
      <c r="D816">
        <f>IF(AND(A816&amp;""='4_버스'!$B$7&amp;"",B816='4_버스'!$E$7),C816,"")</f>
        <v/>
      </c>
    </row>
    <row r="817">
      <c r="A817" t="inlineStr">
        <is>
          <t>512</t>
        </is>
      </c>
      <c r="B817" t="inlineStr">
        <is>
          <t>평일</t>
        </is>
      </c>
      <c r="C817" t="n">
        <v>0.673611111111111</v>
      </c>
      <c r="D817">
        <f>IF(AND(A817&amp;""='4_버스'!$B$7&amp;"",B817='4_버스'!$E$7),C817,"")</f>
        <v/>
      </c>
    </row>
    <row r="818">
      <c r="A818" t="inlineStr">
        <is>
          <t>512</t>
        </is>
      </c>
      <c r="B818" t="inlineStr">
        <is>
          <t>평일</t>
        </is>
      </c>
      <c r="C818" t="n">
        <v>0.7604166666666666</v>
      </c>
      <c r="D818">
        <f>IF(AND(A818&amp;""='4_버스'!$B$7&amp;"",B818='4_버스'!$E$7),C818,"")</f>
        <v/>
      </c>
    </row>
    <row r="819">
      <c r="A819" t="inlineStr">
        <is>
          <t>512</t>
        </is>
      </c>
      <c r="B819" t="inlineStr">
        <is>
          <t>평일</t>
        </is>
      </c>
      <c r="C819" t="n">
        <v>0.3541666666666666</v>
      </c>
      <c r="D819">
        <f>IF(AND(A819&amp;""='4_버스'!$B$7&amp;"",B819='4_버스'!$E$7),C819,"")</f>
        <v/>
      </c>
    </row>
    <row r="820">
      <c r="A820" t="inlineStr">
        <is>
          <t>512</t>
        </is>
      </c>
      <c r="B820" t="inlineStr">
        <is>
          <t>평일</t>
        </is>
      </c>
      <c r="C820" t="n">
        <v>0.5</v>
      </c>
      <c r="D820">
        <f>IF(AND(A820&amp;""='4_버스'!$B$7&amp;"",B820='4_버스'!$E$7),C820,"")</f>
        <v/>
      </c>
    </row>
    <row r="821">
      <c r="A821" t="inlineStr">
        <is>
          <t>512</t>
        </is>
      </c>
      <c r="B821" t="inlineStr">
        <is>
          <t>평일</t>
        </is>
      </c>
      <c r="C821" t="n">
        <v>0.3402777777777777</v>
      </c>
      <c r="D821">
        <f>IF(AND(A821&amp;""='4_버스'!$B$7&amp;"",B821='4_버스'!$E$7),C821,"")</f>
        <v/>
      </c>
    </row>
    <row r="822">
      <c r="A822" t="inlineStr">
        <is>
          <t>512</t>
        </is>
      </c>
      <c r="B822" t="inlineStr">
        <is>
          <t>평일</t>
        </is>
      </c>
      <c r="C822" t="n">
        <v>0.7013888888888888</v>
      </c>
      <c r="D822">
        <f>IF(AND(A822&amp;""='4_버스'!$B$7&amp;"",B822='4_버스'!$E$7),C822,"")</f>
        <v/>
      </c>
    </row>
    <row r="823">
      <c r="A823" t="inlineStr">
        <is>
          <t>512</t>
        </is>
      </c>
      <c r="B823" t="inlineStr">
        <is>
          <t>평일</t>
        </is>
      </c>
      <c r="C823" t="n">
        <v>0.7916666666666666</v>
      </c>
      <c r="D823">
        <f>IF(AND(A823&amp;""='4_버스'!$B$7&amp;"",B823='4_버스'!$E$7),C823,"")</f>
        <v/>
      </c>
    </row>
    <row r="824">
      <c r="A824" t="inlineStr">
        <is>
          <t>513</t>
        </is>
      </c>
      <c r="B824" t="inlineStr">
        <is>
          <t>평일</t>
        </is>
      </c>
      <c r="C824" t="n">
        <v>0.6875</v>
      </c>
      <c r="D824">
        <f>IF(AND(A824&amp;""='4_버스'!$B$7&amp;"",B824='4_버스'!$E$7),C824,"")</f>
        <v/>
      </c>
    </row>
    <row r="825">
      <c r="A825" t="inlineStr">
        <is>
          <t>513</t>
        </is>
      </c>
      <c r="B825" t="inlineStr">
        <is>
          <t>평일</t>
        </is>
      </c>
      <c r="C825" t="n">
        <v>0.25</v>
      </c>
      <c r="D825">
        <f>IF(AND(A825&amp;""='4_버스'!$B$7&amp;"",B825='4_버스'!$E$7),C825,"")</f>
        <v/>
      </c>
    </row>
    <row r="826">
      <c r="A826" t="inlineStr">
        <is>
          <t>513</t>
        </is>
      </c>
      <c r="B826" t="inlineStr">
        <is>
          <t>평일</t>
        </is>
      </c>
      <c r="C826" t="n">
        <v>0.2708333333333333</v>
      </c>
      <c r="D826">
        <f>IF(AND(A826&amp;""='4_버스'!$B$7&amp;"",B826='4_버스'!$E$7),C826,"")</f>
        <v/>
      </c>
    </row>
    <row r="827">
      <c r="A827" t="inlineStr">
        <is>
          <t>513</t>
        </is>
      </c>
      <c r="B827" t="inlineStr">
        <is>
          <t>평일</t>
        </is>
      </c>
      <c r="C827" t="n">
        <v>0.3541666666666666</v>
      </c>
      <c r="D827">
        <f>IF(AND(A827&amp;""='4_버스'!$B$7&amp;"",B827='4_버스'!$E$7),C827,"")</f>
        <v/>
      </c>
    </row>
    <row r="828">
      <c r="A828" t="inlineStr">
        <is>
          <t>513</t>
        </is>
      </c>
      <c r="B828" t="inlineStr">
        <is>
          <t>평일</t>
        </is>
      </c>
      <c r="C828" t="n">
        <v>0.6666666666666666</v>
      </c>
      <c r="D828">
        <f>IF(AND(A828&amp;""='4_버스'!$B$7&amp;"",B828='4_버스'!$E$7),C828,"")</f>
        <v/>
      </c>
    </row>
    <row r="829">
      <c r="A829" t="inlineStr">
        <is>
          <t>513</t>
        </is>
      </c>
      <c r="B829" t="inlineStr">
        <is>
          <t>평일</t>
        </is>
      </c>
      <c r="C829" t="n">
        <v>0.5694444444444444</v>
      </c>
      <c r="D829">
        <f>IF(AND(A829&amp;""='4_버스'!$B$7&amp;"",B829='4_버스'!$E$7),C829,"")</f>
        <v/>
      </c>
    </row>
    <row r="830">
      <c r="A830" t="inlineStr">
        <is>
          <t>513</t>
        </is>
      </c>
      <c r="B830" t="inlineStr">
        <is>
          <t>평일</t>
        </is>
      </c>
      <c r="C830" t="n">
        <v>0.4513888888888889</v>
      </c>
      <c r="D830">
        <f>IF(AND(A830&amp;""='4_버스'!$B$7&amp;"",B830='4_버스'!$E$7),C830,"")</f>
        <v/>
      </c>
    </row>
    <row r="831">
      <c r="A831" t="inlineStr">
        <is>
          <t>514</t>
        </is>
      </c>
      <c r="B831" t="inlineStr">
        <is>
          <t>평일</t>
        </is>
      </c>
      <c r="C831" t="n">
        <v>0.3125</v>
      </c>
      <c r="D831">
        <f>IF(AND(A831&amp;""='4_버스'!$B$7&amp;"",B831='4_버스'!$E$7),C831,"")</f>
        <v/>
      </c>
    </row>
    <row r="832">
      <c r="A832" t="inlineStr">
        <is>
          <t>514</t>
        </is>
      </c>
      <c r="B832" t="inlineStr">
        <is>
          <t>평일</t>
        </is>
      </c>
      <c r="C832" t="n">
        <v>0.4236111111111111</v>
      </c>
      <c r="D832">
        <f>IF(AND(A832&amp;""='4_버스'!$B$7&amp;"",B832='4_버스'!$E$7),C832,"")</f>
        <v/>
      </c>
    </row>
    <row r="833">
      <c r="A833" t="inlineStr">
        <is>
          <t>514</t>
        </is>
      </c>
      <c r="B833" t="inlineStr">
        <is>
          <t>평일</t>
        </is>
      </c>
      <c r="C833" t="n">
        <v>0.5833333333333334</v>
      </c>
      <c r="D833">
        <f>IF(AND(A833&amp;""='4_버스'!$B$7&amp;"",B833='4_버스'!$E$7),C833,"")</f>
        <v/>
      </c>
    </row>
    <row r="834">
      <c r="A834" t="inlineStr">
        <is>
          <t>514</t>
        </is>
      </c>
      <c r="B834" t="inlineStr">
        <is>
          <t>평일</t>
        </is>
      </c>
      <c r="C834" t="n">
        <v>0.7083333333333334</v>
      </c>
      <c r="D834">
        <f>IF(AND(A834&amp;""='4_버스'!$B$7&amp;"",B834='4_버스'!$E$7),C834,"")</f>
        <v/>
      </c>
    </row>
    <row r="835">
      <c r="A835" t="inlineStr">
        <is>
          <t>514</t>
        </is>
      </c>
      <c r="B835" t="inlineStr">
        <is>
          <t>평일</t>
        </is>
      </c>
      <c r="C835" t="n">
        <v>0.3368055555555555</v>
      </c>
      <c r="D835">
        <f>IF(AND(A835&amp;""='4_버스'!$B$7&amp;"",B835='4_버스'!$E$7),C835,"")</f>
        <v/>
      </c>
    </row>
    <row r="836">
      <c r="A836" t="inlineStr">
        <is>
          <t>514</t>
        </is>
      </c>
      <c r="B836" t="inlineStr">
        <is>
          <t>평일</t>
        </is>
      </c>
      <c r="C836" t="n">
        <v>0.607638888888889</v>
      </c>
      <c r="D836">
        <f>IF(AND(A836&amp;""='4_버스'!$B$7&amp;"",B836='4_버스'!$E$7),C836,"")</f>
        <v/>
      </c>
    </row>
    <row r="837">
      <c r="A837" t="inlineStr">
        <is>
          <t>514</t>
        </is>
      </c>
      <c r="B837" t="inlineStr">
        <is>
          <t>평일</t>
        </is>
      </c>
      <c r="C837" t="n">
        <v>0.4479166666666667</v>
      </c>
      <c r="D837">
        <f>IF(AND(A837&amp;""='4_버스'!$B$7&amp;"",B837='4_버스'!$E$7),C837,"")</f>
        <v/>
      </c>
    </row>
    <row r="838">
      <c r="A838" t="inlineStr">
        <is>
          <t>514</t>
        </is>
      </c>
      <c r="B838" t="inlineStr">
        <is>
          <t>평일</t>
        </is>
      </c>
      <c r="C838" t="n">
        <v>0.732638888888889</v>
      </c>
      <c r="D838">
        <f>IF(AND(A838&amp;""='4_버스'!$B$7&amp;"",B838='4_버스'!$E$7),C838,"")</f>
        <v/>
      </c>
    </row>
    <row r="839">
      <c r="A839" t="inlineStr">
        <is>
          <t>610</t>
        </is>
      </c>
      <c r="B839" t="inlineStr">
        <is>
          <t>평일</t>
        </is>
      </c>
      <c r="C839" t="n">
        <v>0.2777777777777778</v>
      </c>
      <c r="D839">
        <f>IF(AND(A839&amp;""='4_버스'!$B$7&amp;"",B839='4_버스'!$E$7),C839,"")</f>
        <v/>
      </c>
    </row>
    <row r="840">
      <c r="A840" t="inlineStr">
        <is>
          <t>610</t>
        </is>
      </c>
      <c r="B840" t="inlineStr">
        <is>
          <t>평일</t>
        </is>
      </c>
      <c r="C840" t="n">
        <v>0.3055555555555556</v>
      </c>
      <c r="D840">
        <f>IF(AND(A840&amp;""='4_버스'!$B$7&amp;"",B840='4_버스'!$E$7),C840,"")</f>
        <v/>
      </c>
    </row>
    <row r="841">
      <c r="A841" t="inlineStr">
        <is>
          <t>610</t>
        </is>
      </c>
      <c r="B841" t="inlineStr">
        <is>
          <t>평일</t>
        </is>
      </c>
      <c r="C841" t="n">
        <v>0.4270833333333334</v>
      </c>
      <c r="D841">
        <f>IF(AND(A841&amp;""='4_버스'!$B$7&amp;"",B841='4_버스'!$E$7),C841,"")</f>
        <v/>
      </c>
    </row>
    <row r="842">
      <c r="A842" t="inlineStr">
        <is>
          <t>610</t>
        </is>
      </c>
      <c r="B842" t="inlineStr">
        <is>
          <t>평일</t>
        </is>
      </c>
      <c r="C842" t="n">
        <v>0.4548611111111112</v>
      </c>
      <c r="D842">
        <f>IF(AND(A842&amp;""='4_버스'!$B$7&amp;"",B842='4_버스'!$E$7),C842,"")</f>
        <v/>
      </c>
    </row>
    <row r="843">
      <c r="A843" t="inlineStr">
        <is>
          <t>610</t>
        </is>
      </c>
      <c r="B843" t="inlineStr">
        <is>
          <t>평일</t>
        </is>
      </c>
      <c r="C843" t="n">
        <v>0.4826388888888889</v>
      </c>
      <c r="D843">
        <f>IF(AND(A843&amp;""='4_버스'!$B$7&amp;"",B843='4_버스'!$E$7),C843,"")</f>
        <v/>
      </c>
    </row>
    <row r="844">
      <c r="A844" t="inlineStr">
        <is>
          <t>610</t>
        </is>
      </c>
      <c r="B844" t="inlineStr">
        <is>
          <t>평일</t>
        </is>
      </c>
      <c r="C844" t="n">
        <v>0.6180555555555556</v>
      </c>
      <c r="D844">
        <f>IF(AND(A844&amp;""='4_버스'!$B$7&amp;"",B844='4_버스'!$E$7),C844,"")</f>
        <v/>
      </c>
    </row>
    <row r="845">
      <c r="A845" t="inlineStr">
        <is>
          <t>610</t>
        </is>
      </c>
      <c r="B845" t="inlineStr">
        <is>
          <t>평일</t>
        </is>
      </c>
      <c r="C845" t="n">
        <v>0.673611111111111</v>
      </c>
      <c r="D845">
        <f>IF(AND(A845&amp;""='4_버스'!$B$7&amp;"",B845='4_버스'!$E$7),C845,"")</f>
        <v/>
      </c>
    </row>
    <row r="846">
      <c r="A846" t="inlineStr">
        <is>
          <t>610</t>
        </is>
      </c>
      <c r="B846" t="inlineStr">
        <is>
          <t>평일</t>
        </is>
      </c>
      <c r="C846" t="n">
        <v>0.7673611111111112</v>
      </c>
      <c r="D846">
        <f>IF(AND(A846&amp;""='4_버스'!$B$7&amp;"",B846='4_버스'!$E$7),C846,"")</f>
        <v/>
      </c>
    </row>
    <row r="847">
      <c r="A847" t="inlineStr">
        <is>
          <t>610</t>
        </is>
      </c>
      <c r="B847" t="inlineStr">
        <is>
          <t>평일</t>
        </is>
      </c>
      <c r="C847" t="n">
        <v>0.3368055555555555</v>
      </c>
      <c r="D847">
        <f>IF(AND(A847&amp;""='4_버스'!$B$7&amp;"",B847='4_버스'!$E$7),C847,"")</f>
        <v/>
      </c>
    </row>
    <row r="848">
      <c r="A848" t="inlineStr">
        <is>
          <t>610</t>
        </is>
      </c>
      <c r="B848" t="inlineStr">
        <is>
          <t>평일</t>
        </is>
      </c>
      <c r="C848" t="n">
        <v>0.3993055555555556</v>
      </c>
      <c r="D848">
        <f>IF(AND(A848&amp;""='4_버스'!$B$7&amp;"",B848='4_버스'!$E$7),C848,"")</f>
        <v/>
      </c>
    </row>
    <row r="849">
      <c r="A849" t="inlineStr">
        <is>
          <t>610</t>
        </is>
      </c>
      <c r="B849" t="inlineStr">
        <is>
          <t>평일</t>
        </is>
      </c>
      <c r="C849" t="n">
        <v>0.5138888888888888</v>
      </c>
      <c r="D849">
        <f>IF(AND(A849&amp;""='4_버스'!$B$7&amp;"",B849='4_버스'!$E$7),C849,"")</f>
        <v/>
      </c>
    </row>
    <row r="850">
      <c r="A850" t="inlineStr">
        <is>
          <t>610</t>
        </is>
      </c>
      <c r="B850" t="inlineStr">
        <is>
          <t>평일</t>
        </is>
      </c>
      <c r="C850" t="n">
        <v>0.6354166666666666</v>
      </c>
      <c r="D850">
        <f>IF(AND(A850&amp;""='4_버스'!$B$7&amp;"",B850='4_버스'!$E$7),C850,"")</f>
        <v/>
      </c>
    </row>
    <row r="851">
      <c r="A851" t="inlineStr">
        <is>
          <t>610</t>
        </is>
      </c>
      <c r="B851" t="inlineStr">
        <is>
          <t>평일</t>
        </is>
      </c>
      <c r="C851" t="n">
        <v>0.2569444444444444</v>
      </c>
      <c r="D851">
        <f>IF(AND(A851&amp;""='4_버스'!$B$7&amp;"",B851='4_버스'!$E$7),C851,"")</f>
        <v/>
      </c>
    </row>
    <row r="852">
      <c r="A852" t="inlineStr">
        <is>
          <t>610</t>
        </is>
      </c>
      <c r="B852" t="inlineStr">
        <is>
          <t>평일</t>
        </is>
      </c>
      <c r="C852" t="n">
        <v>0.7291666666666667</v>
      </c>
      <c r="D852">
        <f>IF(AND(A852&amp;""='4_버스'!$B$7&amp;"",B852='4_버스'!$E$7),C852,"")</f>
        <v/>
      </c>
    </row>
    <row r="853">
      <c r="A853" t="inlineStr">
        <is>
          <t>610</t>
        </is>
      </c>
      <c r="B853" t="inlineStr">
        <is>
          <t>평일</t>
        </is>
      </c>
      <c r="C853" t="n">
        <v>0.7777777777777778</v>
      </c>
      <c r="D853">
        <f>IF(AND(A853&amp;""='4_버스'!$B$7&amp;"",B853='4_버스'!$E$7),C853,"")</f>
        <v/>
      </c>
    </row>
    <row r="854">
      <c r="A854" t="inlineStr">
        <is>
          <t>610</t>
        </is>
      </c>
      <c r="B854" t="inlineStr">
        <is>
          <t>평일</t>
        </is>
      </c>
      <c r="C854" t="n">
        <v>0.3645833333333333</v>
      </c>
      <c r="D854">
        <f>IF(AND(A854&amp;""='4_버스'!$B$7&amp;"",B854='4_버스'!$E$7),C854,"")</f>
        <v/>
      </c>
    </row>
    <row r="855">
      <c r="A855" t="inlineStr">
        <is>
          <t>610</t>
        </is>
      </c>
      <c r="B855" t="inlineStr">
        <is>
          <t>평일</t>
        </is>
      </c>
      <c r="C855" t="n">
        <v>0.4479166666666667</v>
      </c>
      <c r="D855">
        <f>IF(AND(A855&amp;""='4_버스'!$B$7&amp;"",B855='4_버스'!$E$7),C855,"")</f>
        <v/>
      </c>
    </row>
    <row r="856">
      <c r="A856" t="inlineStr">
        <is>
          <t>610</t>
        </is>
      </c>
      <c r="B856" t="inlineStr">
        <is>
          <t>평일</t>
        </is>
      </c>
      <c r="C856" t="n">
        <v>0.5069444444444444</v>
      </c>
      <c r="D856">
        <f>IF(AND(A856&amp;""='4_버스'!$B$7&amp;"",B856='4_버스'!$E$7),C856,"")</f>
        <v/>
      </c>
    </row>
    <row r="857">
      <c r="A857" t="inlineStr">
        <is>
          <t>610</t>
        </is>
      </c>
      <c r="B857" t="inlineStr">
        <is>
          <t>평일</t>
        </is>
      </c>
      <c r="C857" t="n">
        <v>0.5277777777777778</v>
      </c>
      <c r="D857">
        <f>IF(AND(A857&amp;""='4_버스'!$B$7&amp;"",B857='4_버스'!$E$7),C857,"")</f>
        <v/>
      </c>
    </row>
    <row r="858">
      <c r="A858" t="inlineStr">
        <is>
          <t>610</t>
        </is>
      </c>
      <c r="B858" t="inlineStr">
        <is>
          <t>평일</t>
        </is>
      </c>
      <c r="C858" t="n">
        <v>0.6319444444444444</v>
      </c>
      <c r="D858">
        <f>IF(AND(A858&amp;""='4_버스'!$B$7&amp;"",B858='4_버스'!$E$7),C858,"")</f>
        <v/>
      </c>
    </row>
    <row r="859">
      <c r="A859" t="inlineStr">
        <is>
          <t>610</t>
        </is>
      </c>
      <c r="B859" t="inlineStr">
        <is>
          <t>평일</t>
        </is>
      </c>
      <c r="C859" t="n">
        <v>0.673611111111111</v>
      </c>
      <c r="D859">
        <f>IF(AND(A859&amp;""='4_버스'!$B$7&amp;"",B859='4_버스'!$E$7),C859,"")</f>
        <v/>
      </c>
    </row>
    <row r="860">
      <c r="A860" t="inlineStr">
        <is>
          <t>610</t>
        </is>
      </c>
      <c r="B860" t="inlineStr">
        <is>
          <t>평일</t>
        </is>
      </c>
      <c r="C860" t="n">
        <v>0.7673611111111112</v>
      </c>
      <c r="D860">
        <f>IF(AND(A860&amp;""='4_버스'!$B$7&amp;"",B860='4_버스'!$E$7),C860,"")</f>
        <v/>
      </c>
    </row>
    <row r="861">
      <c r="A861" t="inlineStr">
        <is>
          <t>610</t>
        </is>
      </c>
      <c r="B861" t="inlineStr">
        <is>
          <t>평일</t>
        </is>
      </c>
      <c r="C861" t="n">
        <v>0.8159722222222222</v>
      </c>
      <c r="D861">
        <f>IF(AND(A861&amp;""='4_버스'!$B$7&amp;"",B861='4_버스'!$E$7),C861,"")</f>
        <v/>
      </c>
    </row>
    <row r="862">
      <c r="A862" t="inlineStr">
        <is>
          <t>610</t>
        </is>
      </c>
      <c r="B862" t="inlineStr">
        <is>
          <t>평일</t>
        </is>
      </c>
      <c r="C862" t="n">
        <v>0.4166666666666667</v>
      </c>
      <c r="D862">
        <f>IF(AND(A862&amp;""='4_버스'!$B$7&amp;"",B862='4_버스'!$E$7),C862,"")</f>
        <v/>
      </c>
    </row>
    <row r="863">
      <c r="A863" t="inlineStr">
        <is>
          <t>610</t>
        </is>
      </c>
      <c r="B863" t="inlineStr">
        <is>
          <t>평일</t>
        </is>
      </c>
      <c r="C863" t="n">
        <v>0.4756944444444444</v>
      </c>
      <c r="D863">
        <f>IF(AND(A863&amp;""='4_버스'!$B$7&amp;"",B863='4_버스'!$E$7),C863,"")</f>
        <v/>
      </c>
    </row>
    <row r="864">
      <c r="A864" t="inlineStr">
        <is>
          <t>610</t>
        </is>
      </c>
      <c r="B864" t="inlineStr">
        <is>
          <t>평일</t>
        </is>
      </c>
      <c r="C864" t="n">
        <v>0.5729166666666666</v>
      </c>
      <c r="D864">
        <f>IF(AND(A864&amp;""='4_버스'!$B$7&amp;"",B864='4_버스'!$E$7),C864,"")</f>
        <v/>
      </c>
    </row>
    <row r="865">
      <c r="A865" t="inlineStr">
        <is>
          <t>610</t>
        </is>
      </c>
      <c r="B865" t="inlineStr">
        <is>
          <t>평일</t>
        </is>
      </c>
      <c r="C865" t="n">
        <v>0.7013888888888888</v>
      </c>
      <c r="D865">
        <f>IF(AND(A865&amp;""='4_버스'!$B$7&amp;"",B865='4_버스'!$E$7),C865,"")</f>
        <v/>
      </c>
    </row>
    <row r="866">
      <c r="A866" t="inlineStr">
        <is>
          <t>610</t>
        </is>
      </c>
      <c r="B866" t="inlineStr">
        <is>
          <t>평일</t>
        </is>
      </c>
      <c r="C866" t="n">
        <v>0.2916666666666667</v>
      </c>
      <c r="D866">
        <f>IF(AND(A866&amp;""='4_버스'!$B$7&amp;"",B866='4_버스'!$E$7),C866,"")</f>
        <v/>
      </c>
    </row>
    <row r="867">
      <c r="A867" t="inlineStr">
        <is>
          <t>610</t>
        </is>
      </c>
      <c r="B867" t="inlineStr">
        <is>
          <t>평일</t>
        </is>
      </c>
      <c r="C867" t="n">
        <v>0.5555555555555555</v>
      </c>
      <c r="D867">
        <f>IF(AND(A867&amp;""='4_버스'!$B$7&amp;"",B867='4_버스'!$E$7),C867,"")</f>
        <v/>
      </c>
    </row>
    <row r="868">
      <c r="A868" t="inlineStr">
        <is>
          <t>610</t>
        </is>
      </c>
      <c r="B868" t="inlineStr">
        <is>
          <t>평일</t>
        </is>
      </c>
      <c r="C868" t="n">
        <v>0.2430555555555556</v>
      </c>
      <c r="D868">
        <f>IF(AND(A868&amp;""='4_버스'!$B$7&amp;"",B868='4_버스'!$E$7),C868,"")</f>
        <v/>
      </c>
    </row>
    <row r="869">
      <c r="A869" t="inlineStr">
        <is>
          <t>610</t>
        </is>
      </c>
      <c r="B869" t="inlineStr">
        <is>
          <t>평일</t>
        </is>
      </c>
      <c r="C869" t="n">
        <v>0.8263888888888888</v>
      </c>
      <c r="D869">
        <f>IF(AND(A869&amp;""='4_버스'!$B$7&amp;"",B869='4_버스'!$E$7),C869,"")</f>
        <v/>
      </c>
    </row>
    <row r="870">
      <c r="A870" t="inlineStr">
        <is>
          <t>610</t>
        </is>
      </c>
      <c r="B870" t="inlineStr">
        <is>
          <t>평일</t>
        </is>
      </c>
      <c r="C870" t="n">
        <v>0.8333333333333334</v>
      </c>
      <c r="D870">
        <f>IF(AND(A870&amp;""='4_버스'!$B$7&amp;"",B870='4_버스'!$E$7),C870,"")</f>
        <v/>
      </c>
    </row>
    <row r="871">
      <c r="A871" t="inlineStr">
        <is>
          <t>610</t>
        </is>
      </c>
      <c r="B871" t="inlineStr">
        <is>
          <t>평일</t>
        </is>
      </c>
      <c r="C871" t="n">
        <v>0.3090277777777778</v>
      </c>
      <c r="D871">
        <f>IF(AND(A871&amp;""='4_버스'!$B$7&amp;"",B871='4_버스'!$E$7),C871,"")</f>
        <v/>
      </c>
    </row>
    <row r="872">
      <c r="A872" t="inlineStr">
        <is>
          <t>610</t>
        </is>
      </c>
      <c r="B872" t="inlineStr">
        <is>
          <t>평일</t>
        </is>
      </c>
      <c r="C872" t="n">
        <v>0.5208333333333334</v>
      </c>
      <c r="D872">
        <f>IF(AND(A872&amp;""='4_버스'!$B$7&amp;"",B872='4_버스'!$E$7),C872,"")</f>
        <v/>
      </c>
    </row>
    <row r="873">
      <c r="A873" t="inlineStr">
        <is>
          <t>610</t>
        </is>
      </c>
      <c r="B873" t="inlineStr">
        <is>
          <t>평일</t>
        </is>
      </c>
      <c r="C873" t="n">
        <v>0.7430555555555556</v>
      </c>
      <c r="D873">
        <f>IF(AND(A873&amp;""='4_버스'!$B$7&amp;"",B873='4_버스'!$E$7),C873,"")</f>
        <v/>
      </c>
    </row>
    <row r="874">
      <c r="A874" t="inlineStr">
        <is>
          <t>610</t>
        </is>
      </c>
      <c r="B874" t="inlineStr">
        <is>
          <t>평일</t>
        </is>
      </c>
      <c r="C874" t="n">
        <v>0.3680555555555555</v>
      </c>
      <c r="D874">
        <f>IF(AND(A874&amp;""='4_버스'!$B$7&amp;"",B874='4_버스'!$E$7),C874,"")</f>
        <v/>
      </c>
    </row>
    <row r="875">
      <c r="A875" t="inlineStr">
        <is>
          <t>610</t>
        </is>
      </c>
      <c r="B875" t="inlineStr">
        <is>
          <t>평일</t>
        </is>
      </c>
      <c r="C875" t="n">
        <v>0.3819444444444444</v>
      </c>
      <c r="D875">
        <f>IF(AND(A875&amp;""='4_버스'!$B$7&amp;"",B875='4_버스'!$E$7),C875,"")</f>
        <v/>
      </c>
    </row>
    <row r="876">
      <c r="A876" t="inlineStr">
        <is>
          <t>610</t>
        </is>
      </c>
      <c r="B876" t="inlineStr">
        <is>
          <t>평일</t>
        </is>
      </c>
      <c r="C876" t="n">
        <v>0.7951388888888888</v>
      </c>
      <c r="D876">
        <f>IF(AND(A876&amp;""='4_버스'!$B$7&amp;"",B876='4_버스'!$E$7),C876,"")</f>
        <v/>
      </c>
    </row>
    <row r="877">
      <c r="A877" t="inlineStr">
        <is>
          <t>610</t>
        </is>
      </c>
      <c r="B877" t="inlineStr">
        <is>
          <t>평일</t>
        </is>
      </c>
      <c r="C877" t="n">
        <v>0.6041666666666667</v>
      </c>
      <c r="D877">
        <f>IF(AND(A877&amp;""='4_버스'!$B$7&amp;"",B877='4_버스'!$E$7),C877,"")</f>
        <v/>
      </c>
    </row>
    <row r="878">
      <c r="A878" t="inlineStr">
        <is>
          <t>610</t>
        </is>
      </c>
      <c r="B878" t="inlineStr">
        <is>
          <t>평일</t>
        </is>
      </c>
      <c r="C878" t="n">
        <v>0.5833333333333334</v>
      </c>
      <c r="D878">
        <f>IF(AND(A878&amp;""='4_버스'!$B$7&amp;"",B878='4_버스'!$E$7),C878,"")</f>
        <v/>
      </c>
    </row>
    <row r="879">
      <c r="A879" t="inlineStr">
        <is>
          <t>610</t>
        </is>
      </c>
      <c r="B879" t="inlineStr">
        <is>
          <t>평일</t>
        </is>
      </c>
      <c r="C879" t="n">
        <v>0.6388888888888888</v>
      </c>
      <c r="D879">
        <f>IF(AND(A879&amp;""='4_버스'!$B$7&amp;"",B879='4_버스'!$E$7),C879,"")</f>
        <v/>
      </c>
    </row>
    <row r="880">
      <c r="A880" t="inlineStr">
        <is>
          <t>610</t>
        </is>
      </c>
      <c r="B880" t="inlineStr">
        <is>
          <t>평일</t>
        </is>
      </c>
      <c r="C880" t="n">
        <v>0.2638888888888889</v>
      </c>
      <c r="D880">
        <f>IF(AND(A880&amp;""='4_버스'!$B$7&amp;"",B880='4_버스'!$E$7),C880,"")</f>
        <v/>
      </c>
    </row>
    <row r="881">
      <c r="A881" t="inlineStr">
        <is>
          <t>610</t>
        </is>
      </c>
      <c r="B881" t="inlineStr">
        <is>
          <t>평일</t>
        </is>
      </c>
      <c r="C881" t="n">
        <v>0.5659722222222222</v>
      </c>
      <c r="D881">
        <f>IF(AND(A881&amp;""='4_버스'!$B$7&amp;"",B881='4_버스'!$E$7),C881,"")</f>
        <v/>
      </c>
    </row>
    <row r="882">
      <c r="A882" t="inlineStr">
        <is>
          <t>611</t>
        </is>
      </c>
      <c r="B882" t="inlineStr">
        <is>
          <t>평일</t>
        </is>
      </c>
      <c r="C882" t="n">
        <v>0.3541666666666666</v>
      </c>
      <c r="D882">
        <f>IF(AND(A882&amp;""='4_버스'!$B$7&amp;"",B882='4_버스'!$E$7),C882,"")</f>
        <v/>
      </c>
    </row>
    <row r="883">
      <c r="A883" t="inlineStr">
        <is>
          <t>611</t>
        </is>
      </c>
      <c r="B883" t="inlineStr">
        <is>
          <t>평일</t>
        </is>
      </c>
      <c r="C883" t="n">
        <v>0.40625</v>
      </c>
      <c r="D883">
        <f>IF(AND(A883&amp;""='4_버스'!$B$7&amp;"",B883='4_버스'!$E$7),C883,"")</f>
        <v/>
      </c>
    </row>
    <row r="884">
      <c r="A884" t="inlineStr">
        <is>
          <t>611</t>
        </is>
      </c>
      <c r="B884" t="inlineStr">
        <is>
          <t>평일</t>
        </is>
      </c>
      <c r="C884" t="n">
        <v>0.4548611111111112</v>
      </c>
      <c r="D884">
        <f>IF(AND(A884&amp;""='4_버스'!$B$7&amp;"",B884='4_버스'!$E$7),C884,"")</f>
        <v/>
      </c>
    </row>
    <row r="885">
      <c r="A885" t="inlineStr">
        <is>
          <t>611</t>
        </is>
      </c>
      <c r="B885" t="inlineStr">
        <is>
          <t>평일</t>
        </is>
      </c>
      <c r="C885" t="n">
        <v>0.4861111111111111</v>
      </c>
      <c r="D885">
        <f>IF(AND(A885&amp;""='4_버스'!$B$7&amp;"",B885='4_버스'!$E$7),C885,"")</f>
        <v/>
      </c>
    </row>
    <row r="886">
      <c r="A886" t="inlineStr">
        <is>
          <t>611</t>
        </is>
      </c>
      <c r="B886" t="inlineStr">
        <is>
          <t>평일</t>
        </is>
      </c>
      <c r="C886" t="n">
        <v>0.5277777777777778</v>
      </c>
      <c r="D886">
        <f>IF(AND(A886&amp;""='4_버스'!$B$7&amp;"",B886='4_버스'!$E$7),C886,"")</f>
        <v/>
      </c>
    </row>
    <row r="887">
      <c r="A887" t="inlineStr">
        <is>
          <t>611</t>
        </is>
      </c>
      <c r="B887" t="inlineStr">
        <is>
          <t>평일</t>
        </is>
      </c>
      <c r="C887" t="n">
        <v>0.5868055555555556</v>
      </c>
      <c r="D887">
        <f>IF(AND(A887&amp;""='4_버스'!$B$7&amp;"",B887='4_버스'!$E$7),C887,"")</f>
        <v/>
      </c>
    </row>
    <row r="888">
      <c r="A888" t="inlineStr">
        <is>
          <t>611</t>
        </is>
      </c>
      <c r="B888" t="inlineStr">
        <is>
          <t>평일</t>
        </is>
      </c>
      <c r="C888" t="n">
        <v>0.625</v>
      </c>
      <c r="D888">
        <f>IF(AND(A888&amp;""='4_버스'!$B$7&amp;"",B888='4_버스'!$E$7),C888,"")</f>
        <v/>
      </c>
    </row>
    <row r="889">
      <c r="A889" t="inlineStr">
        <is>
          <t>611</t>
        </is>
      </c>
      <c r="B889" t="inlineStr">
        <is>
          <t>평일</t>
        </is>
      </c>
      <c r="C889" t="n">
        <v>0.65625</v>
      </c>
      <c r="D889">
        <f>IF(AND(A889&amp;""='4_버스'!$B$7&amp;"",B889='4_버스'!$E$7),C889,"")</f>
        <v/>
      </c>
    </row>
    <row r="890">
      <c r="A890" t="inlineStr">
        <is>
          <t>611</t>
        </is>
      </c>
      <c r="B890" t="inlineStr">
        <is>
          <t>평일</t>
        </is>
      </c>
      <c r="C890" t="n">
        <v>0.2569444444444444</v>
      </c>
      <c r="D890">
        <f>IF(AND(A890&amp;""='4_버스'!$B$7&amp;"",B890='4_버스'!$E$7),C890,"")</f>
        <v/>
      </c>
    </row>
    <row r="891">
      <c r="A891" t="inlineStr">
        <is>
          <t>611</t>
        </is>
      </c>
      <c r="B891" t="inlineStr">
        <is>
          <t>평일</t>
        </is>
      </c>
      <c r="C891" t="n">
        <v>0.7569444444444444</v>
      </c>
      <c r="D891">
        <f>IF(AND(A891&amp;""='4_버스'!$B$7&amp;"",B891='4_버스'!$E$7),C891,"")</f>
        <v/>
      </c>
    </row>
    <row r="892">
      <c r="A892" t="inlineStr">
        <is>
          <t>611</t>
        </is>
      </c>
      <c r="B892" t="inlineStr">
        <is>
          <t>평일</t>
        </is>
      </c>
      <c r="C892" t="n">
        <v>0.25</v>
      </c>
      <c r="D892">
        <f>IF(AND(A892&amp;""='4_버스'!$B$7&amp;"",B892='4_버스'!$E$7),C892,"")</f>
        <v/>
      </c>
    </row>
    <row r="893">
      <c r="A893" t="inlineStr">
        <is>
          <t>611</t>
        </is>
      </c>
      <c r="B893" t="inlineStr">
        <is>
          <t>평일</t>
        </is>
      </c>
      <c r="C893" t="n">
        <v>0.2604166666666667</v>
      </c>
      <c r="D893">
        <f>IF(AND(A893&amp;""='4_버스'!$B$7&amp;"",B893='4_버스'!$E$7),C893,"")</f>
        <v/>
      </c>
    </row>
    <row r="894">
      <c r="A894" t="inlineStr">
        <is>
          <t>611</t>
        </is>
      </c>
      <c r="B894" t="inlineStr">
        <is>
          <t>평일</t>
        </is>
      </c>
      <c r="C894" t="n">
        <v>0.704861111111111</v>
      </c>
      <c r="D894">
        <f>IF(AND(A894&amp;""='4_버스'!$B$7&amp;"",B894='4_버스'!$E$7),C894,"")</f>
        <v/>
      </c>
    </row>
    <row r="895">
      <c r="A895" t="inlineStr">
        <is>
          <t>611</t>
        </is>
      </c>
      <c r="B895" t="inlineStr">
        <is>
          <t>평일</t>
        </is>
      </c>
      <c r="C895" t="n">
        <v>0.3923611111111111</v>
      </c>
      <c r="D895">
        <f>IF(AND(A895&amp;""='4_버스'!$B$7&amp;"",B895='4_버스'!$E$7),C895,"")</f>
        <v/>
      </c>
    </row>
    <row r="896">
      <c r="A896" t="inlineStr">
        <is>
          <t>611</t>
        </is>
      </c>
      <c r="B896" t="inlineStr">
        <is>
          <t>평일</t>
        </is>
      </c>
      <c r="C896" t="n">
        <v>0.4444444444444445</v>
      </c>
      <c r="D896">
        <f>IF(AND(A896&amp;""='4_버스'!$B$7&amp;"",B896='4_버스'!$E$7),C896,"")</f>
        <v/>
      </c>
    </row>
    <row r="897">
      <c r="A897" t="inlineStr">
        <is>
          <t>611</t>
        </is>
      </c>
      <c r="B897" t="inlineStr">
        <is>
          <t>평일</t>
        </is>
      </c>
      <c r="C897" t="n">
        <v>0.4930555555555555</v>
      </c>
      <c r="D897">
        <f>IF(AND(A897&amp;""='4_버스'!$B$7&amp;"",B897='4_버스'!$E$7),C897,"")</f>
        <v/>
      </c>
    </row>
    <row r="898">
      <c r="A898" t="inlineStr">
        <is>
          <t>611</t>
        </is>
      </c>
      <c r="B898" t="inlineStr">
        <is>
          <t>평일</t>
        </is>
      </c>
      <c r="C898" t="n">
        <v>0.5277777777777778</v>
      </c>
      <c r="D898">
        <f>IF(AND(A898&amp;""='4_버스'!$B$7&amp;"",B898='4_버스'!$E$7),C898,"")</f>
        <v/>
      </c>
    </row>
    <row r="899">
      <c r="A899" t="inlineStr">
        <is>
          <t>611</t>
        </is>
      </c>
      <c r="B899" t="inlineStr">
        <is>
          <t>평일</t>
        </is>
      </c>
      <c r="C899" t="n">
        <v>0.5659722222222222</v>
      </c>
      <c r="D899">
        <f>IF(AND(A899&amp;""='4_버스'!$B$7&amp;"",B899='4_버스'!$E$7),C899,"")</f>
        <v/>
      </c>
    </row>
    <row r="900">
      <c r="A900" t="inlineStr">
        <is>
          <t>611</t>
        </is>
      </c>
      <c r="B900" t="inlineStr">
        <is>
          <t>평일</t>
        </is>
      </c>
      <c r="C900" t="n">
        <v>0.625</v>
      </c>
      <c r="D900">
        <f>IF(AND(A900&amp;""='4_버스'!$B$7&amp;"",B900='4_버스'!$E$7),C900,"")</f>
        <v/>
      </c>
    </row>
    <row r="901">
      <c r="A901" t="inlineStr">
        <is>
          <t>611</t>
        </is>
      </c>
      <c r="B901" t="inlineStr">
        <is>
          <t>평일</t>
        </is>
      </c>
      <c r="C901" t="n">
        <v>0.6666666666666666</v>
      </c>
      <c r="D901">
        <f>IF(AND(A901&amp;""='4_버스'!$B$7&amp;"",B901='4_버스'!$E$7),C901,"")</f>
        <v/>
      </c>
    </row>
    <row r="902">
      <c r="A902" t="inlineStr">
        <is>
          <t>611</t>
        </is>
      </c>
      <c r="B902" t="inlineStr">
        <is>
          <t>평일</t>
        </is>
      </c>
      <c r="C902" t="n">
        <v>0.6979166666666666</v>
      </c>
      <c r="D902">
        <f>IF(AND(A902&amp;""='4_버스'!$B$7&amp;"",B902='4_버스'!$E$7),C902,"")</f>
        <v/>
      </c>
    </row>
    <row r="903">
      <c r="A903" t="inlineStr">
        <is>
          <t>611</t>
        </is>
      </c>
      <c r="B903" t="inlineStr">
        <is>
          <t>평일</t>
        </is>
      </c>
      <c r="C903" t="n">
        <v>0.8020833333333333</v>
      </c>
      <c r="D903">
        <f>IF(AND(A903&amp;""='4_버스'!$B$7&amp;"",B903='4_버스'!$E$7),C903,"")</f>
        <v/>
      </c>
    </row>
    <row r="904">
      <c r="A904" t="inlineStr">
        <is>
          <t>611</t>
        </is>
      </c>
      <c r="B904" t="inlineStr">
        <is>
          <t>평일</t>
        </is>
      </c>
      <c r="C904" t="n">
        <v>0.8194444444444444</v>
      </c>
      <c r="D904">
        <f>IF(AND(A904&amp;""='4_버스'!$B$7&amp;"",B904='4_버스'!$E$7),C904,"")</f>
        <v/>
      </c>
    </row>
    <row r="905">
      <c r="A905" t="inlineStr">
        <is>
          <t>611</t>
        </is>
      </c>
      <c r="B905" t="inlineStr">
        <is>
          <t>평일</t>
        </is>
      </c>
      <c r="C905" t="n">
        <v>0.7916666666666666</v>
      </c>
      <c r="D905">
        <f>IF(AND(A905&amp;""='4_버스'!$B$7&amp;"",B905='4_버스'!$E$7),C905,"")</f>
        <v/>
      </c>
    </row>
    <row r="906">
      <c r="A906" t="inlineStr">
        <is>
          <t>611</t>
        </is>
      </c>
      <c r="B906" t="inlineStr">
        <is>
          <t>평일</t>
        </is>
      </c>
      <c r="C906" t="n">
        <v>0.2916666666666667</v>
      </c>
      <c r="D906">
        <f>IF(AND(A906&amp;""='4_버스'!$B$7&amp;"",B906='4_버스'!$E$7),C906,"")</f>
        <v/>
      </c>
    </row>
    <row r="907">
      <c r="A907" t="inlineStr">
        <is>
          <t>611</t>
        </is>
      </c>
      <c r="B907" t="inlineStr">
        <is>
          <t>평일</t>
        </is>
      </c>
      <c r="C907" t="n">
        <v>0.2847222222222222</v>
      </c>
      <c r="D907">
        <f>IF(AND(A907&amp;""='4_버스'!$B$7&amp;"",B907='4_버스'!$E$7),C907,"")</f>
        <v/>
      </c>
    </row>
    <row r="908">
      <c r="A908" t="inlineStr">
        <is>
          <t>611</t>
        </is>
      </c>
      <c r="B908" t="inlineStr">
        <is>
          <t>평일</t>
        </is>
      </c>
      <c r="C908" t="n">
        <v>0.3020833333333334</v>
      </c>
      <c r="D908">
        <f>IF(AND(A908&amp;""='4_버스'!$B$7&amp;"",B908='4_버스'!$E$7),C908,"")</f>
        <v/>
      </c>
    </row>
    <row r="909">
      <c r="A909" t="inlineStr">
        <is>
          <t>611</t>
        </is>
      </c>
      <c r="B909" t="inlineStr">
        <is>
          <t>평일</t>
        </is>
      </c>
      <c r="C909" t="n">
        <v>0.75</v>
      </c>
      <c r="D909">
        <f>IF(AND(A909&amp;""='4_버스'!$B$7&amp;"",B909='4_버스'!$E$7),C909,"")</f>
        <v/>
      </c>
    </row>
    <row r="910">
      <c r="A910" t="inlineStr">
        <is>
          <t>612</t>
        </is>
      </c>
      <c r="B910" t="inlineStr">
        <is>
          <t>평일</t>
        </is>
      </c>
      <c r="C910" t="n">
        <v>0.6458333333333334</v>
      </c>
      <c r="D910">
        <f>IF(AND(A910&amp;""='4_버스'!$B$7&amp;"",B910='4_버스'!$E$7),C910,"")</f>
        <v/>
      </c>
    </row>
    <row r="911">
      <c r="A911" t="inlineStr">
        <is>
          <t>612</t>
        </is>
      </c>
      <c r="B911" t="inlineStr">
        <is>
          <t>평일</t>
        </is>
      </c>
      <c r="C911" t="n">
        <v>0.2604166666666667</v>
      </c>
      <c r="D911">
        <f>IF(AND(A911&amp;""='4_버스'!$B$7&amp;"",B911='4_버스'!$E$7),C911,"")</f>
        <v/>
      </c>
    </row>
    <row r="912">
      <c r="A912" t="inlineStr">
        <is>
          <t>612</t>
        </is>
      </c>
      <c r="B912" t="inlineStr">
        <is>
          <t>평일</t>
        </is>
      </c>
      <c r="C912" t="n">
        <v>0.28125</v>
      </c>
      <c r="D912">
        <f>IF(AND(A912&amp;""='4_버스'!$B$7&amp;"",B912='4_버스'!$E$7),C912,"")</f>
        <v/>
      </c>
    </row>
    <row r="913">
      <c r="A913" t="inlineStr">
        <is>
          <t>612</t>
        </is>
      </c>
      <c r="B913" t="inlineStr">
        <is>
          <t>평일</t>
        </is>
      </c>
      <c r="C913" t="n">
        <v>0.6805555555555555</v>
      </c>
      <c r="D913">
        <f>IF(AND(A913&amp;""='4_버스'!$B$7&amp;"",B913='4_버스'!$E$7),C913,"")</f>
        <v/>
      </c>
    </row>
    <row r="914">
      <c r="A914" t="inlineStr">
        <is>
          <t>급행1</t>
        </is>
      </c>
      <c r="B914" t="inlineStr">
        <is>
          <t>공휴일(일요일)</t>
        </is>
      </c>
      <c r="C914" t="n">
        <v>0.3194444444444445</v>
      </c>
      <c r="D914">
        <f>IF(AND(A914&amp;""='4_버스'!$B$7&amp;"",B914='4_버스'!$E$7),C914,"")</f>
        <v/>
      </c>
    </row>
    <row r="915">
      <c r="A915" t="inlineStr">
        <is>
          <t>급행1</t>
        </is>
      </c>
      <c r="B915" t="inlineStr">
        <is>
          <t>공휴일(일요일)</t>
        </is>
      </c>
      <c r="C915" t="n">
        <v>0.3715277777777778</v>
      </c>
      <c r="D915">
        <f>IF(AND(A915&amp;""='4_버스'!$B$7&amp;"",B915='4_버스'!$E$7),C915,"")</f>
        <v/>
      </c>
    </row>
    <row r="916">
      <c r="A916" t="inlineStr">
        <is>
          <t>급행1</t>
        </is>
      </c>
      <c r="B916" t="inlineStr">
        <is>
          <t>공휴일(일요일)</t>
        </is>
      </c>
      <c r="C916" t="n">
        <v>0.4027777777777778</v>
      </c>
      <c r="D916">
        <f>IF(AND(A916&amp;""='4_버스'!$B$7&amp;"",B916='4_버스'!$E$7),C916,"")</f>
        <v/>
      </c>
    </row>
    <row r="917">
      <c r="A917" t="inlineStr">
        <is>
          <t>급행1</t>
        </is>
      </c>
      <c r="B917" t="inlineStr">
        <is>
          <t>공휴일(일요일)</t>
        </is>
      </c>
      <c r="C917" t="n">
        <v>0.4583333333333333</v>
      </c>
      <c r="D917">
        <f>IF(AND(A917&amp;""='4_버스'!$B$7&amp;"",B917='4_버스'!$E$7),C917,"")</f>
        <v/>
      </c>
    </row>
    <row r="918">
      <c r="A918" t="inlineStr">
        <is>
          <t>급행1</t>
        </is>
      </c>
      <c r="B918" t="inlineStr">
        <is>
          <t>공휴일(일요일)</t>
        </is>
      </c>
      <c r="C918" t="n">
        <v>0.5069444444444444</v>
      </c>
      <c r="D918">
        <f>IF(AND(A918&amp;""='4_버스'!$B$7&amp;"",B918='4_버스'!$E$7),C918,"")</f>
        <v/>
      </c>
    </row>
    <row r="919">
      <c r="A919" t="inlineStr">
        <is>
          <t>급행1</t>
        </is>
      </c>
      <c r="B919" t="inlineStr">
        <is>
          <t>공휴일(일요일)</t>
        </is>
      </c>
      <c r="C919" t="n">
        <v>0.5451388888888888</v>
      </c>
      <c r="D919">
        <f>IF(AND(A919&amp;""='4_버스'!$B$7&amp;"",B919='4_버스'!$E$7),C919,"")</f>
        <v/>
      </c>
    </row>
    <row r="920">
      <c r="A920" t="inlineStr">
        <is>
          <t>급행1</t>
        </is>
      </c>
      <c r="B920" t="inlineStr">
        <is>
          <t>공휴일(일요일)</t>
        </is>
      </c>
      <c r="C920" t="n">
        <v>0.5972222222222222</v>
      </c>
      <c r="D920">
        <f>IF(AND(A920&amp;""='4_버스'!$B$7&amp;"",B920='4_버스'!$E$7),C920,"")</f>
        <v/>
      </c>
    </row>
    <row r="921">
      <c r="A921" t="inlineStr">
        <is>
          <t>급행1</t>
        </is>
      </c>
      <c r="B921" t="inlineStr">
        <is>
          <t>공휴일(일요일)</t>
        </is>
      </c>
      <c r="C921" t="n">
        <v>0.65625</v>
      </c>
      <c r="D921">
        <f>IF(AND(A921&amp;""='4_버스'!$B$7&amp;"",B921='4_버스'!$E$7),C921,"")</f>
        <v/>
      </c>
    </row>
    <row r="922">
      <c r="A922" t="inlineStr">
        <is>
          <t>급행1</t>
        </is>
      </c>
      <c r="B922" t="inlineStr">
        <is>
          <t>공휴일(일요일)</t>
        </is>
      </c>
      <c r="C922" t="n">
        <v>0.673611111111111</v>
      </c>
      <c r="D922">
        <f>IF(AND(A922&amp;""='4_버스'!$B$7&amp;"",B922='4_버스'!$E$7),C922,"")</f>
        <v/>
      </c>
    </row>
    <row r="923">
      <c r="A923" t="inlineStr">
        <is>
          <t>급행1</t>
        </is>
      </c>
      <c r="B923" t="inlineStr">
        <is>
          <t>공휴일(일요일)</t>
        </is>
      </c>
      <c r="C923" t="n">
        <v>0.7256944444444445</v>
      </c>
      <c r="D923">
        <f>IF(AND(A923&amp;""='4_버스'!$B$7&amp;"",B923='4_버스'!$E$7),C923,"")</f>
        <v/>
      </c>
    </row>
    <row r="924">
      <c r="A924" t="inlineStr">
        <is>
          <t>급행1</t>
        </is>
      </c>
      <c r="B924" t="inlineStr">
        <is>
          <t>공휴일(일요일)</t>
        </is>
      </c>
      <c r="C924" t="n">
        <v>0.7881944444444444</v>
      </c>
      <c r="D924">
        <f>IF(AND(A924&amp;""='4_버스'!$B$7&amp;"",B924='4_버스'!$E$7),C924,"")</f>
        <v/>
      </c>
    </row>
    <row r="925">
      <c r="A925" t="inlineStr">
        <is>
          <t>급행1</t>
        </is>
      </c>
      <c r="B925" t="inlineStr">
        <is>
          <t>평일</t>
        </is>
      </c>
      <c r="C925" t="n">
        <v>0.2986111111111111</v>
      </c>
      <c r="D925">
        <f>IF(AND(A925&amp;""='4_버스'!$B$7&amp;"",B925='4_버스'!$E$7),C925,"")</f>
        <v/>
      </c>
    </row>
    <row r="926">
      <c r="A926" t="inlineStr">
        <is>
          <t>급행1</t>
        </is>
      </c>
      <c r="B926" t="inlineStr">
        <is>
          <t>평일</t>
        </is>
      </c>
      <c r="C926" t="n">
        <v>0.3194444444444445</v>
      </c>
      <c r="D926">
        <f>IF(AND(A926&amp;""='4_버스'!$B$7&amp;"",B926='4_버스'!$E$7),C926,"")</f>
        <v/>
      </c>
    </row>
    <row r="927">
      <c r="A927" t="inlineStr">
        <is>
          <t>급행1</t>
        </is>
      </c>
      <c r="B927" t="inlineStr">
        <is>
          <t>평일</t>
        </is>
      </c>
      <c r="C927" t="n">
        <v>0.3506944444444444</v>
      </c>
      <c r="D927">
        <f>IF(AND(A927&amp;""='4_버스'!$B$7&amp;"",B927='4_버스'!$E$7),C927,"")</f>
        <v/>
      </c>
    </row>
    <row r="928">
      <c r="A928" t="inlineStr">
        <is>
          <t>급행1</t>
        </is>
      </c>
      <c r="B928" t="inlineStr">
        <is>
          <t>평일</t>
        </is>
      </c>
      <c r="C928" t="n">
        <v>0.3715277777777778</v>
      </c>
      <c r="D928">
        <f>IF(AND(A928&amp;""='4_버스'!$B$7&amp;"",B928='4_버스'!$E$7),C928,"")</f>
        <v/>
      </c>
    </row>
    <row r="929">
      <c r="A929" t="inlineStr">
        <is>
          <t>급행1</t>
        </is>
      </c>
      <c r="B929" t="inlineStr">
        <is>
          <t>평일</t>
        </is>
      </c>
      <c r="C929" t="n">
        <v>0.4027777777777778</v>
      </c>
      <c r="D929">
        <f>IF(AND(A929&amp;""='4_버스'!$B$7&amp;"",B929='4_버스'!$E$7),C929,"")</f>
        <v/>
      </c>
    </row>
    <row r="930">
      <c r="A930" t="inlineStr">
        <is>
          <t>급행1</t>
        </is>
      </c>
      <c r="B930" t="inlineStr">
        <is>
          <t>평일</t>
        </is>
      </c>
      <c r="C930" t="n">
        <v>0.4340277777777778</v>
      </c>
      <c r="D930">
        <f>IF(AND(A930&amp;""='4_버스'!$B$7&amp;"",B930='4_버스'!$E$7),C930,"")</f>
        <v/>
      </c>
    </row>
    <row r="931">
      <c r="A931" t="inlineStr">
        <is>
          <t>급행1</t>
        </is>
      </c>
      <c r="B931" t="inlineStr">
        <is>
          <t>평일</t>
        </is>
      </c>
      <c r="C931" t="n">
        <v>0.4583333333333333</v>
      </c>
      <c r="D931">
        <f>IF(AND(A931&amp;""='4_버스'!$B$7&amp;"",B931='4_버스'!$E$7),C931,"")</f>
        <v/>
      </c>
    </row>
    <row r="932">
      <c r="A932" t="inlineStr">
        <is>
          <t>급행1</t>
        </is>
      </c>
      <c r="B932" t="inlineStr">
        <is>
          <t>평일</t>
        </is>
      </c>
      <c r="C932" t="n">
        <v>0.4791666666666666</v>
      </c>
      <c r="D932">
        <f>IF(AND(A932&amp;""='4_버스'!$B$7&amp;"",B932='4_버스'!$E$7),C932,"")</f>
        <v/>
      </c>
    </row>
    <row r="933">
      <c r="A933" t="inlineStr">
        <is>
          <t>급행1</t>
        </is>
      </c>
      <c r="B933" t="inlineStr">
        <is>
          <t>평일</t>
        </is>
      </c>
      <c r="C933" t="n">
        <v>0.5069444444444444</v>
      </c>
      <c r="D933">
        <f>IF(AND(A933&amp;""='4_버스'!$B$7&amp;"",B933='4_버스'!$E$7),C933,"")</f>
        <v/>
      </c>
    </row>
    <row r="934">
      <c r="A934" t="inlineStr">
        <is>
          <t>급행1</t>
        </is>
      </c>
      <c r="B934" t="inlineStr">
        <is>
          <t>평일</t>
        </is>
      </c>
      <c r="C934" t="n">
        <v>0.5451388888888888</v>
      </c>
      <c r="D934">
        <f>IF(AND(A934&amp;""='4_버스'!$B$7&amp;"",B934='4_버스'!$E$7),C934,"")</f>
        <v/>
      </c>
    </row>
    <row r="935">
      <c r="A935" t="inlineStr">
        <is>
          <t>급행1</t>
        </is>
      </c>
      <c r="B935" t="inlineStr">
        <is>
          <t>평일</t>
        </is>
      </c>
      <c r="C935" t="n">
        <v>0.5763888888888888</v>
      </c>
      <c r="D935">
        <f>IF(AND(A935&amp;""='4_버스'!$B$7&amp;"",B935='4_버스'!$E$7),C935,"")</f>
        <v/>
      </c>
    </row>
    <row r="936">
      <c r="A936" t="inlineStr">
        <is>
          <t>급행1</t>
        </is>
      </c>
      <c r="B936" t="inlineStr">
        <is>
          <t>평일</t>
        </is>
      </c>
      <c r="C936" t="n">
        <v>0.5972222222222222</v>
      </c>
      <c r="D936">
        <f>IF(AND(A936&amp;""='4_버스'!$B$7&amp;"",B936='4_버스'!$E$7),C936,"")</f>
        <v/>
      </c>
    </row>
    <row r="937">
      <c r="A937" t="inlineStr">
        <is>
          <t>급행1</t>
        </is>
      </c>
      <c r="B937" t="inlineStr">
        <is>
          <t>평일</t>
        </is>
      </c>
      <c r="C937" t="n">
        <v>0.6145833333333334</v>
      </c>
      <c r="D937">
        <f>IF(AND(A937&amp;""='4_버스'!$B$7&amp;"",B937='4_버스'!$E$7),C937,"")</f>
        <v/>
      </c>
    </row>
    <row r="938">
      <c r="A938" t="inlineStr">
        <is>
          <t>급행1</t>
        </is>
      </c>
      <c r="B938" t="inlineStr">
        <is>
          <t>평일</t>
        </is>
      </c>
      <c r="C938" t="n">
        <v>0.65625</v>
      </c>
      <c r="D938">
        <f>IF(AND(A938&amp;""='4_버스'!$B$7&amp;"",B938='4_버스'!$E$7),C938,"")</f>
        <v/>
      </c>
    </row>
    <row r="939">
      <c r="A939" t="inlineStr">
        <is>
          <t>급행1</t>
        </is>
      </c>
      <c r="B939" t="inlineStr">
        <is>
          <t>평일</t>
        </is>
      </c>
      <c r="C939" t="n">
        <v>0.673611111111111</v>
      </c>
      <c r="D939">
        <f>IF(AND(A939&amp;""='4_버스'!$B$7&amp;"",B939='4_버스'!$E$7),C939,"")</f>
        <v/>
      </c>
    </row>
    <row r="940">
      <c r="A940" t="inlineStr">
        <is>
          <t>급행1</t>
        </is>
      </c>
      <c r="B940" t="inlineStr">
        <is>
          <t>평일</t>
        </is>
      </c>
      <c r="C940" t="n">
        <v>0.704861111111111</v>
      </c>
      <c r="D940">
        <f>IF(AND(A940&amp;""='4_버스'!$B$7&amp;"",B940='4_버스'!$E$7),C940,"")</f>
        <v/>
      </c>
    </row>
    <row r="941">
      <c r="A941" t="inlineStr">
        <is>
          <t>급행1</t>
        </is>
      </c>
      <c r="B941" t="inlineStr">
        <is>
          <t>평일</t>
        </is>
      </c>
      <c r="C941" t="n">
        <v>0.7256944444444445</v>
      </c>
      <c r="D941">
        <f>IF(AND(A941&amp;""='4_버스'!$B$7&amp;"",B941='4_버스'!$E$7),C941,"")</f>
        <v/>
      </c>
    </row>
    <row r="942">
      <c r="A942" t="inlineStr">
        <is>
          <t>급행1</t>
        </is>
      </c>
      <c r="B942" t="inlineStr">
        <is>
          <t>평일</t>
        </is>
      </c>
      <c r="C942" t="n">
        <v>0.75</v>
      </c>
      <c r="D942">
        <f>IF(AND(A942&amp;""='4_버스'!$B$7&amp;"",B942='4_버스'!$E$7),C942,"")</f>
        <v/>
      </c>
    </row>
    <row r="943">
      <c r="A943" t="inlineStr">
        <is>
          <t>급행1</t>
        </is>
      </c>
      <c r="B943" t="inlineStr">
        <is>
          <t>평일</t>
        </is>
      </c>
      <c r="C943" t="n">
        <v>0.7881944444444444</v>
      </c>
      <c r="D943">
        <f>IF(AND(A943&amp;""='4_버스'!$B$7&amp;"",B943='4_버스'!$E$7),C943,"")</f>
        <v/>
      </c>
    </row>
    <row r="944">
      <c r="A944" t="inlineStr">
        <is>
          <t>급행1</t>
        </is>
      </c>
      <c r="B944" t="inlineStr">
        <is>
          <t>공휴일(일요일)</t>
        </is>
      </c>
      <c r="C944" t="n">
        <v>0.3125</v>
      </c>
      <c r="D944">
        <f>IF(AND(A944&amp;""='4_버스'!$B$7&amp;"",B944='4_버스'!$E$7),C944,"")</f>
        <v/>
      </c>
    </row>
    <row r="945">
      <c r="A945" t="inlineStr">
        <is>
          <t>급행1</t>
        </is>
      </c>
      <c r="B945" t="inlineStr">
        <is>
          <t>공휴일(일요일)</t>
        </is>
      </c>
      <c r="C945" t="n">
        <v>0.3333333333333333</v>
      </c>
      <c r="D945">
        <f>IF(AND(A945&amp;""='4_버스'!$B$7&amp;"",B945='4_버스'!$E$7),C945,"")</f>
        <v/>
      </c>
    </row>
    <row r="946">
      <c r="A946" t="inlineStr">
        <is>
          <t>급행1</t>
        </is>
      </c>
      <c r="B946" t="inlineStr">
        <is>
          <t>공휴일(일요일)</t>
        </is>
      </c>
      <c r="C946" t="n">
        <v>0.3854166666666667</v>
      </c>
      <c r="D946">
        <f>IF(AND(A946&amp;""='4_버스'!$B$7&amp;"",B946='4_버스'!$E$7),C946,"")</f>
        <v/>
      </c>
    </row>
    <row r="947">
      <c r="A947" t="inlineStr">
        <is>
          <t>급행1</t>
        </is>
      </c>
      <c r="B947" t="inlineStr">
        <is>
          <t>공휴일(일요일)</t>
        </is>
      </c>
      <c r="C947" t="n">
        <v>0.4340277777777778</v>
      </c>
      <c r="D947">
        <f>IF(AND(A947&amp;""='4_버스'!$B$7&amp;"",B947='4_버스'!$E$7),C947,"")</f>
        <v/>
      </c>
    </row>
    <row r="948">
      <c r="A948" t="inlineStr">
        <is>
          <t>급행1</t>
        </is>
      </c>
      <c r="B948" t="inlineStr">
        <is>
          <t>공휴일(일요일)</t>
        </is>
      </c>
      <c r="C948" t="n">
        <v>0.4791666666666666</v>
      </c>
      <c r="D948">
        <f>IF(AND(A948&amp;""='4_버스'!$B$7&amp;"",B948='4_버스'!$E$7),C948,"")</f>
        <v/>
      </c>
    </row>
    <row r="949">
      <c r="A949" t="inlineStr">
        <is>
          <t>급행1</t>
        </is>
      </c>
      <c r="B949" t="inlineStr">
        <is>
          <t>공휴일(일요일)</t>
        </is>
      </c>
      <c r="C949" t="n">
        <v>0.5277777777777778</v>
      </c>
      <c r="D949">
        <f>IF(AND(A949&amp;""='4_버스'!$B$7&amp;"",B949='4_버스'!$E$7),C949,"")</f>
        <v/>
      </c>
    </row>
    <row r="950">
      <c r="A950" t="inlineStr">
        <is>
          <t>급행1</t>
        </is>
      </c>
      <c r="B950" t="inlineStr">
        <is>
          <t>공휴일(일요일)</t>
        </is>
      </c>
      <c r="C950" t="n">
        <v>0.5868055555555556</v>
      </c>
      <c r="D950">
        <f>IF(AND(A950&amp;""='4_버스'!$B$7&amp;"",B950='4_버스'!$E$7),C950,"")</f>
        <v/>
      </c>
    </row>
    <row r="951">
      <c r="A951" t="inlineStr">
        <is>
          <t>급행1</t>
        </is>
      </c>
      <c r="B951" t="inlineStr">
        <is>
          <t>공휴일(일요일)</t>
        </is>
      </c>
      <c r="C951" t="n">
        <v>0.607638888888889</v>
      </c>
      <c r="D951">
        <f>IF(AND(A951&amp;""='4_버스'!$B$7&amp;"",B951='4_버스'!$E$7),C951,"")</f>
        <v/>
      </c>
    </row>
    <row r="952">
      <c r="A952" t="inlineStr">
        <is>
          <t>급행1</t>
        </is>
      </c>
      <c r="B952" t="inlineStr">
        <is>
          <t>공휴일(일요일)</t>
        </is>
      </c>
      <c r="C952" t="n">
        <v>0.6631944444444444</v>
      </c>
      <c r="D952">
        <f>IF(AND(A952&amp;""='4_버스'!$B$7&amp;"",B952='4_버스'!$E$7),C952,"")</f>
        <v/>
      </c>
    </row>
    <row r="953">
      <c r="A953" t="inlineStr">
        <is>
          <t>급행1</t>
        </is>
      </c>
      <c r="B953" t="inlineStr">
        <is>
          <t>공휴일(일요일)</t>
        </is>
      </c>
      <c r="C953" t="n">
        <v>0.71875</v>
      </c>
      <c r="D953">
        <f>IF(AND(A953&amp;""='4_버스'!$B$7&amp;"",B953='4_버스'!$E$7),C953,"")</f>
        <v/>
      </c>
    </row>
    <row r="954">
      <c r="A954" t="inlineStr">
        <is>
          <t>급행1</t>
        </is>
      </c>
      <c r="B954" t="inlineStr">
        <is>
          <t>공휴일(일요일)</t>
        </is>
      </c>
      <c r="C954" t="n">
        <v>0.732638888888889</v>
      </c>
      <c r="D954">
        <f>IF(AND(A954&amp;""='4_버스'!$B$7&amp;"",B954='4_버스'!$E$7),C954,"")</f>
        <v/>
      </c>
    </row>
    <row r="955">
      <c r="A955" t="inlineStr">
        <is>
          <t>급행1</t>
        </is>
      </c>
      <c r="B955" t="inlineStr">
        <is>
          <t>공휴일(일요일)</t>
        </is>
      </c>
      <c r="C955" t="n">
        <v>0.7881944444444444</v>
      </c>
      <c r="D955">
        <f>IF(AND(A955&amp;""='4_버스'!$B$7&amp;"",B955='4_버스'!$E$7),C955,"")</f>
        <v/>
      </c>
    </row>
    <row r="956">
      <c r="A956" t="inlineStr">
        <is>
          <t>급행1</t>
        </is>
      </c>
      <c r="B956" t="inlineStr">
        <is>
          <t>평일</t>
        </is>
      </c>
      <c r="C956" t="n">
        <v>0.3125</v>
      </c>
      <c r="D956">
        <f>IF(AND(A956&amp;""='4_버스'!$B$7&amp;"",B956='4_버스'!$E$7),C956,"")</f>
        <v/>
      </c>
    </row>
    <row r="957">
      <c r="A957" t="inlineStr">
        <is>
          <t>급행1</t>
        </is>
      </c>
      <c r="B957" t="inlineStr">
        <is>
          <t>평일</t>
        </is>
      </c>
      <c r="C957" t="n">
        <v>0.3333333333333333</v>
      </c>
      <c r="D957">
        <f>IF(AND(A957&amp;""='4_버스'!$B$7&amp;"",B957='4_버스'!$E$7),C957,"")</f>
        <v/>
      </c>
    </row>
    <row r="958">
      <c r="A958" t="inlineStr">
        <is>
          <t>급행1</t>
        </is>
      </c>
      <c r="B958" t="inlineStr">
        <is>
          <t>평일</t>
        </is>
      </c>
      <c r="C958" t="n">
        <v>0.3645833333333333</v>
      </c>
      <c r="D958">
        <f>IF(AND(A958&amp;""='4_버스'!$B$7&amp;"",B958='4_버스'!$E$7),C958,"")</f>
        <v/>
      </c>
    </row>
    <row r="959">
      <c r="A959" t="inlineStr">
        <is>
          <t>급행1</t>
        </is>
      </c>
      <c r="B959" t="inlineStr">
        <is>
          <t>평일</t>
        </is>
      </c>
      <c r="C959" t="n">
        <v>0.3854166666666667</v>
      </c>
      <c r="D959">
        <f>IF(AND(A959&amp;""='4_버스'!$B$7&amp;"",B959='4_버스'!$E$7),C959,"")</f>
        <v/>
      </c>
    </row>
    <row r="960">
      <c r="A960" t="inlineStr">
        <is>
          <t>급행1</t>
        </is>
      </c>
      <c r="B960" t="inlineStr">
        <is>
          <t>평일</t>
        </is>
      </c>
      <c r="C960" t="n">
        <v>0.4166666666666667</v>
      </c>
      <c r="D960">
        <f>IF(AND(A960&amp;""='4_버스'!$B$7&amp;"",B960='4_버스'!$E$7),C960,"")</f>
        <v/>
      </c>
    </row>
    <row r="961">
      <c r="A961" t="inlineStr">
        <is>
          <t>급행1</t>
        </is>
      </c>
      <c r="B961" t="inlineStr">
        <is>
          <t>평일</t>
        </is>
      </c>
      <c r="C961" t="n">
        <v>0.4340277777777778</v>
      </c>
      <c r="D961">
        <f>IF(AND(A961&amp;""='4_버스'!$B$7&amp;"",B961='4_버스'!$E$7),C961,"")</f>
        <v/>
      </c>
    </row>
    <row r="962">
      <c r="A962" t="inlineStr">
        <is>
          <t>급행1</t>
        </is>
      </c>
      <c r="B962" t="inlineStr">
        <is>
          <t>평일</t>
        </is>
      </c>
      <c r="C962" t="n">
        <v>0.4791666666666666</v>
      </c>
      <c r="D962">
        <f>IF(AND(A962&amp;""='4_버스'!$B$7&amp;"",B962='4_버스'!$E$7),C962,"")</f>
        <v/>
      </c>
    </row>
    <row r="963">
      <c r="A963" t="inlineStr">
        <is>
          <t>급행1</t>
        </is>
      </c>
      <c r="B963" t="inlineStr">
        <is>
          <t>평일</t>
        </is>
      </c>
      <c r="C963" t="n">
        <v>0.5069444444444444</v>
      </c>
      <c r="D963">
        <f>IF(AND(A963&amp;""='4_버스'!$B$7&amp;"",B963='4_버스'!$E$7),C963,"")</f>
        <v/>
      </c>
    </row>
    <row r="964">
      <c r="A964" t="inlineStr">
        <is>
          <t>급행1</t>
        </is>
      </c>
      <c r="B964" t="inlineStr">
        <is>
          <t>평일</t>
        </is>
      </c>
      <c r="C964" t="n">
        <v>0.5277777777777778</v>
      </c>
      <c r="D964">
        <f>IF(AND(A964&amp;""='4_버스'!$B$7&amp;"",B964='4_버스'!$E$7),C964,"")</f>
        <v/>
      </c>
    </row>
    <row r="965">
      <c r="A965" t="inlineStr">
        <is>
          <t>급행1</t>
        </is>
      </c>
      <c r="B965" t="inlineStr">
        <is>
          <t>평일</t>
        </is>
      </c>
      <c r="C965" t="n">
        <v>0.5555555555555555</v>
      </c>
      <c r="D965">
        <f>IF(AND(A965&amp;""='4_버스'!$B$7&amp;"",B965='4_버스'!$E$7),C965,"")</f>
        <v/>
      </c>
    </row>
    <row r="966">
      <c r="A966" t="inlineStr">
        <is>
          <t>급행1</t>
        </is>
      </c>
      <c r="B966" t="inlineStr">
        <is>
          <t>평일</t>
        </is>
      </c>
      <c r="C966" t="n">
        <v>0.5868055555555556</v>
      </c>
      <c r="D966">
        <f>IF(AND(A966&amp;""='4_버스'!$B$7&amp;"",B966='4_버스'!$E$7),C966,"")</f>
        <v/>
      </c>
    </row>
    <row r="967">
      <c r="A967" t="inlineStr">
        <is>
          <t>급행1</t>
        </is>
      </c>
      <c r="B967" t="inlineStr">
        <is>
          <t>평일</t>
        </is>
      </c>
      <c r="C967" t="n">
        <v>0.607638888888889</v>
      </c>
      <c r="D967">
        <f>IF(AND(A967&amp;""='4_버스'!$B$7&amp;"",B967='4_버스'!$E$7),C967,"")</f>
        <v/>
      </c>
    </row>
    <row r="968">
      <c r="A968" t="inlineStr">
        <is>
          <t>급행1</t>
        </is>
      </c>
      <c r="B968" t="inlineStr">
        <is>
          <t>평일</t>
        </is>
      </c>
      <c r="C968" t="n">
        <v>0.6388888888888888</v>
      </c>
      <c r="D968">
        <f>IF(AND(A968&amp;""='4_버스'!$B$7&amp;"",B968='4_버스'!$E$7),C968,"")</f>
        <v/>
      </c>
    </row>
    <row r="969">
      <c r="A969" t="inlineStr">
        <is>
          <t>급행1</t>
        </is>
      </c>
      <c r="B969" t="inlineStr">
        <is>
          <t>평일</t>
        </is>
      </c>
      <c r="C969" t="n">
        <v>0.6631944444444444</v>
      </c>
      <c r="D969">
        <f>IF(AND(A969&amp;""='4_버스'!$B$7&amp;"",B969='4_버스'!$E$7),C969,"")</f>
        <v/>
      </c>
    </row>
    <row r="970">
      <c r="A970" t="inlineStr">
        <is>
          <t>급행1</t>
        </is>
      </c>
      <c r="B970" t="inlineStr">
        <is>
          <t>평일</t>
        </is>
      </c>
      <c r="C970" t="n">
        <v>0.6840277777777778</v>
      </c>
      <c r="D970">
        <f>IF(AND(A970&amp;""='4_버스'!$B$7&amp;"",B970='4_버스'!$E$7),C970,"")</f>
        <v/>
      </c>
    </row>
    <row r="971">
      <c r="A971" t="inlineStr">
        <is>
          <t>급행1</t>
        </is>
      </c>
      <c r="B971" t="inlineStr">
        <is>
          <t>평일</t>
        </is>
      </c>
      <c r="C971" t="n">
        <v>0.71875</v>
      </c>
      <c r="D971">
        <f>IF(AND(A971&amp;""='4_버스'!$B$7&amp;"",B971='4_버스'!$E$7),C971,"")</f>
        <v/>
      </c>
    </row>
    <row r="972">
      <c r="A972" t="inlineStr">
        <is>
          <t>급행1</t>
        </is>
      </c>
      <c r="B972" t="inlineStr">
        <is>
          <t>평일</t>
        </is>
      </c>
      <c r="C972" t="n">
        <v>0.732638888888889</v>
      </c>
      <c r="D972">
        <f>IF(AND(A972&amp;""='4_버스'!$B$7&amp;"",B972='4_버스'!$E$7),C972,"")</f>
        <v/>
      </c>
    </row>
    <row r="973">
      <c r="A973" t="inlineStr">
        <is>
          <t>급행1</t>
        </is>
      </c>
      <c r="B973" t="inlineStr">
        <is>
          <t>평일</t>
        </is>
      </c>
      <c r="C973" t="n">
        <v>0.7638888888888888</v>
      </c>
      <c r="D973">
        <f>IF(AND(A973&amp;""='4_버스'!$B$7&amp;"",B973='4_버스'!$E$7),C973,"")</f>
        <v/>
      </c>
    </row>
    <row r="974">
      <c r="A974" t="inlineStr">
        <is>
          <t>급행1</t>
        </is>
      </c>
      <c r="B974" t="inlineStr">
        <is>
          <t>평일</t>
        </is>
      </c>
      <c r="C974" t="n">
        <v>0.7881944444444444</v>
      </c>
      <c r="D974">
        <f>IF(AND(A974&amp;""='4_버스'!$B$7&amp;"",B974='4_버스'!$E$7),C974,"")</f>
        <v/>
      </c>
    </row>
    <row r="975">
      <c r="A975" t="inlineStr">
        <is>
          <t>급행1</t>
        </is>
      </c>
      <c r="B975" t="inlineStr">
        <is>
          <t>평일</t>
        </is>
      </c>
      <c r="C975" t="n">
        <v>0.8055555555555555</v>
      </c>
      <c r="D975">
        <f>IF(AND(A975&amp;""='4_버스'!$B$7&amp;"",B975='4_버스'!$E$7),C975,"")</f>
        <v/>
      </c>
    </row>
    <row r="976">
      <c r="A976" t="inlineStr">
        <is>
          <t>급행2</t>
        </is>
      </c>
      <c r="B976" t="inlineStr">
        <is>
          <t>평일</t>
        </is>
      </c>
      <c r="C976" t="n">
        <v>0.3055555555555556</v>
      </c>
      <c r="D976">
        <f>IF(AND(A976&amp;""='4_버스'!$B$7&amp;"",B976='4_버스'!$E$7),C976,"")</f>
        <v/>
      </c>
    </row>
    <row r="977">
      <c r="A977" t="inlineStr">
        <is>
          <t>급행2</t>
        </is>
      </c>
      <c r="B977" t="inlineStr">
        <is>
          <t>평일</t>
        </is>
      </c>
      <c r="C977" t="n">
        <v>0.3194444444444445</v>
      </c>
      <c r="D977">
        <f>IF(AND(A977&amp;""='4_버스'!$B$7&amp;"",B977='4_버스'!$E$7),C977,"")</f>
        <v/>
      </c>
    </row>
    <row r="978">
      <c r="A978" t="inlineStr">
        <is>
          <t>급행2</t>
        </is>
      </c>
      <c r="B978" t="inlineStr">
        <is>
          <t>평일</t>
        </is>
      </c>
      <c r="C978" t="n">
        <v>0.4166666666666667</v>
      </c>
      <c r="D978">
        <f>IF(AND(A978&amp;""='4_버스'!$B$7&amp;"",B978='4_버스'!$E$7),C978,"")</f>
        <v/>
      </c>
    </row>
    <row r="979">
      <c r="A979" t="inlineStr">
        <is>
          <t>급행2</t>
        </is>
      </c>
      <c r="B979" t="inlineStr">
        <is>
          <t>평일</t>
        </is>
      </c>
      <c r="C979" t="n">
        <v>0.3541666666666666</v>
      </c>
      <c r="D979">
        <f>IF(AND(A979&amp;""='4_버스'!$B$7&amp;"",B979='4_버스'!$E$7),C979,"")</f>
        <v/>
      </c>
    </row>
    <row r="980">
      <c r="A980" t="inlineStr">
        <is>
          <t>급행2</t>
        </is>
      </c>
      <c r="B980" t="inlineStr">
        <is>
          <t>평일</t>
        </is>
      </c>
      <c r="C980" t="n">
        <v>0.4652777777777777</v>
      </c>
      <c r="D980">
        <f>IF(AND(A980&amp;""='4_버스'!$B$7&amp;"",B980='4_버스'!$E$7),C980,"")</f>
        <v/>
      </c>
    </row>
    <row r="981">
      <c r="A981" t="inlineStr">
        <is>
          <t>급행2</t>
        </is>
      </c>
      <c r="B981" t="inlineStr">
        <is>
          <t>평일</t>
        </is>
      </c>
      <c r="C981" t="n">
        <v>0.5833333333333334</v>
      </c>
      <c r="D981">
        <f>IF(AND(A981&amp;""='4_버스'!$B$7&amp;"",B981='4_버스'!$E$7),C981,"")</f>
        <v/>
      </c>
    </row>
    <row r="982">
      <c r="A982" t="inlineStr">
        <is>
          <t>급행2</t>
        </is>
      </c>
      <c r="B982" t="inlineStr">
        <is>
          <t>평일</t>
        </is>
      </c>
      <c r="C982" t="n">
        <v>0.7013888888888888</v>
      </c>
      <c r="D982">
        <f>IF(AND(A982&amp;""='4_버스'!$B$7&amp;"",B982='4_버스'!$E$7),C982,"")</f>
        <v/>
      </c>
    </row>
    <row r="983">
      <c r="A983" t="inlineStr">
        <is>
          <t>급행2</t>
        </is>
      </c>
      <c r="B983" t="inlineStr">
        <is>
          <t>평일</t>
        </is>
      </c>
      <c r="C983" t="n">
        <v>0.5138888888888888</v>
      </c>
      <c r="D983">
        <f>IF(AND(A983&amp;""='4_버스'!$B$7&amp;"",B983='4_버스'!$E$7),C983,"")</f>
        <v/>
      </c>
    </row>
    <row r="984">
      <c r="A984" t="inlineStr">
        <is>
          <t>급행2</t>
        </is>
      </c>
      <c r="B984" t="inlineStr">
        <is>
          <t>평일</t>
        </is>
      </c>
      <c r="C984" t="n">
        <v>0.6319444444444444</v>
      </c>
      <c r="D984">
        <f>IF(AND(A984&amp;""='4_버스'!$B$7&amp;"",B984='4_버스'!$E$7),C984,"")</f>
        <v/>
      </c>
    </row>
    <row r="985">
      <c r="A985" t="inlineStr">
        <is>
          <t>급행2</t>
        </is>
      </c>
      <c r="B985" t="inlineStr">
        <is>
          <t>평일</t>
        </is>
      </c>
      <c r="C985" t="n">
        <v>0.7361111111111112</v>
      </c>
      <c r="D985">
        <f>IF(AND(A985&amp;""='4_버스'!$B$7&amp;"",B985='4_버스'!$E$7),C985,"")</f>
        <v/>
      </c>
    </row>
    <row r="986">
      <c r="A986" t="inlineStr">
        <is>
          <t>급행2</t>
        </is>
      </c>
      <c r="B986" t="inlineStr">
        <is>
          <t>평일</t>
        </is>
      </c>
      <c r="C986" t="n">
        <v>0.5555555555555555</v>
      </c>
      <c r="D986">
        <f>IF(AND(A986&amp;""='4_버스'!$B$7&amp;"",B986='4_버스'!$E$7),C986,"")</f>
        <v/>
      </c>
    </row>
    <row r="987">
      <c r="A987" t="inlineStr">
        <is>
          <t>급행2</t>
        </is>
      </c>
      <c r="B987" t="inlineStr">
        <is>
          <t>평일</t>
        </is>
      </c>
      <c r="C987" t="n">
        <v>0.6597222222222222</v>
      </c>
      <c r="D987">
        <f>IF(AND(A987&amp;""='4_버스'!$B$7&amp;"",B987='4_버스'!$E$7),C987,"")</f>
        <v/>
      </c>
    </row>
    <row r="988">
      <c r="A988" t="inlineStr">
        <is>
          <t>급행2</t>
        </is>
      </c>
      <c r="B988" t="inlineStr">
        <is>
          <t>평일</t>
        </is>
      </c>
      <c r="C988" t="n">
        <v>0.7569444444444444</v>
      </c>
      <c r="D988">
        <f>IF(AND(A988&amp;""='4_버스'!$B$7&amp;"",B988='4_버스'!$E$7),C988,"")</f>
        <v/>
      </c>
    </row>
    <row r="989">
      <c r="A989" t="inlineStr">
        <is>
          <t>급행2</t>
        </is>
      </c>
      <c r="B989" t="inlineStr">
        <is>
          <t>평일</t>
        </is>
      </c>
      <c r="C989" t="n">
        <v>0.7777777777777778</v>
      </c>
      <c r="D989">
        <f>IF(AND(A989&amp;""='4_버스'!$B$7&amp;"",B989='4_버스'!$E$7),C989,"")</f>
        <v/>
      </c>
    </row>
    <row r="990">
      <c r="A990" t="inlineStr">
        <is>
          <t>급행3</t>
        </is>
      </c>
      <c r="B990" t="inlineStr">
        <is>
          <t>평일</t>
        </is>
      </c>
      <c r="C990" t="n">
        <v>0.34375</v>
      </c>
      <c r="D990">
        <f>IF(AND(A990&amp;""='4_버스'!$B$7&amp;"",B990='4_버스'!$E$7),C990,"")</f>
        <v/>
      </c>
    </row>
    <row r="991">
      <c r="A991" t="inlineStr">
        <is>
          <t>급행3</t>
        </is>
      </c>
      <c r="B991" t="inlineStr">
        <is>
          <t>평일</t>
        </is>
      </c>
      <c r="C991" t="n">
        <v>0.3993055555555556</v>
      </c>
      <c r="D991">
        <f>IF(AND(A991&amp;""='4_버스'!$B$7&amp;"",B991='4_버스'!$E$7),C991,"")</f>
        <v/>
      </c>
    </row>
    <row r="992">
      <c r="A992" t="inlineStr">
        <is>
          <t>급행3</t>
        </is>
      </c>
      <c r="B992" t="inlineStr">
        <is>
          <t>평일</t>
        </is>
      </c>
      <c r="C992" t="n">
        <v>0.5520833333333333</v>
      </c>
      <c r="D992">
        <f>IF(AND(A992&amp;""='4_버스'!$B$7&amp;"",B992='4_버스'!$E$7),C992,"")</f>
        <v/>
      </c>
    </row>
    <row r="993">
      <c r="A993" t="inlineStr">
        <is>
          <t>급행3</t>
        </is>
      </c>
      <c r="B993" t="inlineStr">
        <is>
          <t>평일</t>
        </is>
      </c>
      <c r="C993" t="n">
        <v>0.4027777777777778</v>
      </c>
      <c r="D993">
        <f>IF(AND(A993&amp;""='4_버스'!$B$7&amp;"",B993='4_버스'!$E$7),C993,"")</f>
        <v/>
      </c>
    </row>
    <row r="994">
      <c r="A994" t="inlineStr">
        <is>
          <t>급행3</t>
        </is>
      </c>
      <c r="B994" t="inlineStr">
        <is>
          <t>평일</t>
        </is>
      </c>
      <c r="C994" t="n">
        <v>0.4652777777777777</v>
      </c>
      <c r="D994">
        <f>IF(AND(A994&amp;""='4_버스'!$B$7&amp;"",B994='4_버스'!$E$7),C994,"")</f>
        <v/>
      </c>
    </row>
    <row r="995">
      <c r="A995" t="inlineStr">
        <is>
          <t>급행3</t>
        </is>
      </c>
      <c r="B995" t="inlineStr">
        <is>
          <t>평일</t>
        </is>
      </c>
      <c r="C995" t="n">
        <v>0.6215277777777778</v>
      </c>
      <c r="D995">
        <f>IF(AND(A995&amp;""='4_버스'!$B$7&amp;"",B995='4_버스'!$E$7),C995,"")</f>
        <v/>
      </c>
    </row>
    <row r="996">
      <c r="A996" t="inlineStr">
        <is>
          <t>급행3</t>
        </is>
      </c>
      <c r="B996" t="inlineStr">
        <is>
          <t>평일</t>
        </is>
      </c>
      <c r="C996" t="n">
        <v>0.8263888888888888</v>
      </c>
      <c r="D996">
        <f>IF(AND(A996&amp;""='4_버스'!$B$7&amp;"",B996='4_버스'!$E$7),C996,"")</f>
        <v/>
      </c>
    </row>
    <row r="997">
      <c r="A997" t="inlineStr">
        <is>
          <t>급행3</t>
        </is>
      </c>
      <c r="B997" t="inlineStr">
        <is>
          <t>평일</t>
        </is>
      </c>
      <c r="C997" t="n">
        <v>0.7222222222222222</v>
      </c>
      <c r="D997">
        <f>IF(AND(A997&amp;""='4_버스'!$B$7&amp;"",B997='4_버스'!$E$7),C997,"")</f>
        <v/>
      </c>
    </row>
    <row r="998">
      <c r="A998" t="inlineStr">
        <is>
          <t>급행3</t>
        </is>
      </c>
      <c r="B998" t="inlineStr">
        <is>
          <t>평일</t>
        </is>
      </c>
      <c r="C998" t="n">
        <v>0.2569444444444444</v>
      </c>
      <c r="D998">
        <f>IF(AND(A998&amp;""='4_버스'!$B$7&amp;"",B998='4_버스'!$E$7),C998,"")</f>
        <v/>
      </c>
    </row>
    <row r="999">
      <c r="A999" t="inlineStr">
        <is>
          <t>급행3</t>
        </is>
      </c>
      <c r="B999" t="inlineStr">
        <is>
          <t>평일</t>
        </is>
      </c>
      <c r="C999" t="n">
        <v>0.2986111111111111</v>
      </c>
      <c r="D999">
        <f>IF(AND(A999&amp;""='4_버스'!$B$7&amp;"",B999='4_버스'!$E$7),C999,"")</f>
        <v/>
      </c>
    </row>
    <row r="1000">
      <c r="A1000" t="inlineStr">
        <is>
          <t>급행3</t>
        </is>
      </c>
      <c r="B1000" t="inlineStr">
        <is>
          <t>평일</t>
        </is>
      </c>
      <c r="C1000" t="n">
        <v>0.5555555555555555</v>
      </c>
      <c r="D1000">
        <f>IF(AND(A1000&amp;""='4_버스'!$B$7&amp;"",B1000='4_버스'!$E$7),C1000,"")</f>
        <v/>
      </c>
    </row>
    <row r="1001">
      <c r="A1001" t="inlineStr">
        <is>
          <t>급행3</t>
        </is>
      </c>
      <c r="B1001" t="inlineStr">
        <is>
          <t>평일</t>
        </is>
      </c>
      <c r="C1001" t="n">
        <v>0.5104166666666666</v>
      </c>
      <c r="D1001">
        <f>IF(AND(A1001&amp;""='4_버스'!$B$7&amp;"",B1001='4_버스'!$E$7),C1001,"")</f>
        <v/>
      </c>
    </row>
    <row r="1002">
      <c r="A1002" t="inlineStr">
        <is>
          <t>급행3</t>
        </is>
      </c>
      <c r="B1002" t="inlineStr">
        <is>
          <t>평일</t>
        </is>
      </c>
      <c r="C1002" t="n">
        <v>0.6770833333333333</v>
      </c>
      <c r="D1002">
        <f>IF(AND(A1002&amp;""='4_버스'!$B$7&amp;"",B1002='4_버스'!$E$7),C1002,"")</f>
        <v/>
      </c>
    </row>
    <row r="1003">
      <c r="A1003" t="inlineStr">
        <is>
          <t>길안1</t>
        </is>
      </c>
      <c r="B1003" t="inlineStr">
        <is>
          <t>평일</t>
        </is>
      </c>
      <c r="C1003" t="n">
        <v>0.4444444444444445</v>
      </c>
      <c r="D1003">
        <f>IF(AND(A1003&amp;""='4_버스'!$B$7&amp;"",B1003='4_버스'!$E$7),C1003,"")</f>
        <v/>
      </c>
    </row>
    <row r="1004">
      <c r="A1004" t="inlineStr">
        <is>
          <t>길안1</t>
        </is>
      </c>
      <c r="B1004" t="inlineStr">
        <is>
          <t>평일</t>
        </is>
      </c>
      <c r="C1004" t="n">
        <v>0.3229166666666667</v>
      </c>
      <c r="D1004">
        <f>IF(AND(A1004&amp;""='4_버스'!$B$7&amp;"",B1004='4_버스'!$E$7),C1004,"")</f>
        <v/>
      </c>
    </row>
    <row r="1005">
      <c r="A1005" t="inlineStr">
        <is>
          <t>길안1</t>
        </is>
      </c>
      <c r="B1005" t="inlineStr">
        <is>
          <t>평일</t>
        </is>
      </c>
      <c r="C1005" t="n">
        <v>0.7152777777777778</v>
      </c>
      <c r="D1005">
        <f>IF(AND(A1005&amp;""='4_버스'!$B$7&amp;"",B1005='4_버스'!$E$7),C1005,"")</f>
        <v/>
      </c>
    </row>
    <row r="1006">
      <c r="A1006" t="inlineStr">
        <is>
          <t>길안1</t>
        </is>
      </c>
      <c r="B1006" t="inlineStr">
        <is>
          <t>평일</t>
        </is>
      </c>
      <c r="C1006" t="n">
        <v>0.6805555555555555</v>
      </c>
      <c r="D1006">
        <f>IF(AND(A1006&amp;""='4_버스'!$B$7&amp;"",B1006='4_버스'!$E$7),C1006,"")</f>
        <v/>
      </c>
    </row>
    <row r="1007">
      <c r="A1007" t="inlineStr">
        <is>
          <t>길안1</t>
        </is>
      </c>
      <c r="B1007" t="inlineStr">
        <is>
          <t>평일</t>
        </is>
      </c>
      <c r="C1007" t="n">
        <v>0.7430555555555556</v>
      </c>
      <c r="D1007">
        <f>IF(AND(A1007&amp;""='4_버스'!$B$7&amp;"",B1007='4_버스'!$E$7),C1007,"")</f>
        <v/>
      </c>
    </row>
    <row r="1008">
      <c r="A1008" t="inlineStr">
        <is>
          <t>길안1</t>
        </is>
      </c>
      <c r="B1008" t="inlineStr">
        <is>
          <t>평일</t>
        </is>
      </c>
      <c r="C1008" t="n">
        <v>0.2708333333333333</v>
      </c>
      <c r="D1008">
        <f>IF(AND(A1008&amp;""='4_버스'!$B$7&amp;"",B1008='4_버스'!$E$7),C1008,"")</f>
        <v/>
      </c>
    </row>
    <row r="1009">
      <c r="A1009" t="inlineStr">
        <is>
          <t>길안1</t>
        </is>
      </c>
      <c r="B1009" t="inlineStr">
        <is>
          <t>평일</t>
        </is>
      </c>
      <c r="C1009" t="n">
        <v>0.2777777777777778</v>
      </c>
      <c r="D1009">
        <f>IF(AND(A1009&amp;""='4_버스'!$B$7&amp;"",B1009='4_버스'!$E$7),C1009,"")</f>
        <v/>
      </c>
    </row>
    <row r="1010">
      <c r="A1010" t="inlineStr">
        <is>
          <t>길안1</t>
        </is>
      </c>
      <c r="B1010" t="inlineStr">
        <is>
          <t>평일</t>
        </is>
      </c>
      <c r="C1010" t="n">
        <v>0.4097222222222222</v>
      </c>
      <c r="D1010">
        <f>IF(AND(A1010&amp;""='4_버스'!$B$7&amp;"",B1010='4_버스'!$E$7),C1010,"")</f>
        <v/>
      </c>
    </row>
    <row r="1011">
      <c r="A1011" t="inlineStr">
        <is>
          <t>길안1</t>
        </is>
      </c>
      <c r="B1011" t="inlineStr">
        <is>
          <t>평일</t>
        </is>
      </c>
      <c r="C1011" t="n">
        <v>0.5590277777777778</v>
      </c>
      <c r="D1011">
        <f>IF(AND(A1011&amp;""='4_버스'!$B$7&amp;"",B1011='4_버스'!$E$7),C1011,"")</f>
        <v/>
      </c>
    </row>
    <row r="1012">
      <c r="A1012" t="inlineStr">
        <is>
          <t>길안1</t>
        </is>
      </c>
      <c r="B1012" t="inlineStr">
        <is>
          <t>평일</t>
        </is>
      </c>
      <c r="C1012" t="n">
        <v>0.7673611111111112</v>
      </c>
      <c r="D1012">
        <f>IF(AND(A1012&amp;""='4_버스'!$B$7&amp;"",B1012='4_버스'!$E$7),C1012,"")</f>
        <v/>
      </c>
    </row>
    <row r="1013">
      <c r="A1013" t="inlineStr">
        <is>
          <t>길안1</t>
        </is>
      </c>
      <c r="B1013" t="inlineStr">
        <is>
          <t>평일</t>
        </is>
      </c>
      <c r="C1013" t="n">
        <v>0.4409722222222223</v>
      </c>
      <c r="D1013">
        <f>IF(AND(A1013&amp;""='4_버스'!$B$7&amp;"",B1013='4_버스'!$E$7),C1013,"")</f>
        <v/>
      </c>
    </row>
    <row r="1014">
      <c r="A1014" t="inlineStr">
        <is>
          <t>길안1</t>
        </is>
      </c>
      <c r="B1014" t="inlineStr">
        <is>
          <t>평일</t>
        </is>
      </c>
      <c r="C1014" t="n">
        <v>0.5</v>
      </c>
      <c r="D1014">
        <f>IF(AND(A1014&amp;""='4_버스'!$B$7&amp;"",B1014='4_버스'!$E$7),C1014,"")</f>
        <v/>
      </c>
    </row>
    <row r="1015">
      <c r="A1015" t="inlineStr">
        <is>
          <t>길안1</t>
        </is>
      </c>
      <c r="B1015" t="inlineStr">
        <is>
          <t>평일</t>
        </is>
      </c>
      <c r="C1015" t="n">
        <v>0.5555555555555555</v>
      </c>
      <c r="D1015">
        <f>IF(AND(A1015&amp;""='4_버스'!$B$7&amp;"",B1015='4_버스'!$E$7),C1015,"")</f>
        <v/>
      </c>
    </row>
    <row r="1016">
      <c r="A1016" t="inlineStr">
        <is>
          <t>길안1</t>
        </is>
      </c>
      <c r="B1016" t="inlineStr">
        <is>
          <t>평일</t>
        </is>
      </c>
      <c r="C1016" t="n">
        <v>0.6215277777777778</v>
      </c>
      <c r="D1016">
        <f>IF(AND(A1016&amp;""='4_버스'!$B$7&amp;"",B1016='4_버스'!$E$7),C1016,"")</f>
        <v/>
      </c>
    </row>
    <row r="1017">
      <c r="A1017" t="inlineStr">
        <is>
          <t>길안1</t>
        </is>
      </c>
      <c r="B1017" t="inlineStr">
        <is>
          <t>평일</t>
        </is>
      </c>
      <c r="C1017" t="n">
        <v>0.375</v>
      </c>
      <c r="D1017">
        <f>IF(AND(A1017&amp;""='4_버스'!$B$7&amp;"",B1017='4_버스'!$E$7),C1017,"")</f>
        <v/>
      </c>
    </row>
    <row r="1018">
      <c r="A1018" t="inlineStr">
        <is>
          <t>길안1</t>
        </is>
      </c>
      <c r="B1018" t="inlineStr">
        <is>
          <t>평일</t>
        </is>
      </c>
      <c r="C1018" t="n">
        <v>0.7465277777777778</v>
      </c>
      <c r="D1018">
        <f>IF(AND(A1018&amp;""='4_버스'!$B$7&amp;"",B1018='4_버스'!$E$7),C1018,"")</f>
        <v/>
      </c>
    </row>
    <row r="1019">
      <c r="A1019" t="inlineStr">
        <is>
          <t>길안1</t>
        </is>
      </c>
      <c r="B1019" t="inlineStr">
        <is>
          <t>평일</t>
        </is>
      </c>
      <c r="C1019" t="n">
        <v>0.3020833333333334</v>
      </c>
      <c r="D1019">
        <f>IF(AND(A1019&amp;""='4_버스'!$B$7&amp;"",B1019='4_버스'!$E$7),C1019,"")</f>
        <v/>
      </c>
    </row>
    <row r="1020">
      <c r="A1020" t="inlineStr">
        <is>
          <t>길안1</t>
        </is>
      </c>
      <c r="B1020" t="inlineStr">
        <is>
          <t>평일</t>
        </is>
      </c>
      <c r="C1020" t="n">
        <v>0.6215277777777778</v>
      </c>
      <c r="D1020">
        <f>IF(AND(A1020&amp;""='4_버스'!$B$7&amp;"",B1020='4_버스'!$E$7),C1020,"")</f>
        <v/>
      </c>
    </row>
    <row r="1021">
      <c r="A1021" t="inlineStr">
        <is>
          <t>길안1</t>
        </is>
      </c>
      <c r="B1021" t="inlineStr">
        <is>
          <t>평일</t>
        </is>
      </c>
      <c r="C1021" t="n">
        <v>0.7951388888888888</v>
      </c>
      <c r="D1021">
        <f>IF(AND(A1021&amp;""='4_버스'!$B$7&amp;"",B1021='4_버스'!$E$7),C1021,"")</f>
        <v/>
      </c>
    </row>
    <row r="1022">
      <c r="A1022" t="inlineStr">
        <is>
          <t>녹전1</t>
        </is>
      </c>
      <c r="B1022" t="inlineStr">
        <is>
          <t>평일</t>
        </is>
      </c>
      <c r="C1022" t="n">
        <v>0.4236111111111111</v>
      </c>
      <c r="D1022">
        <f>IF(AND(A1022&amp;""='4_버스'!$B$7&amp;"",B1022='4_버스'!$E$7),C1022,"")</f>
        <v/>
      </c>
    </row>
    <row r="1023">
      <c r="A1023" t="inlineStr">
        <is>
          <t>녹전1</t>
        </is>
      </c>
      <c r="B1023" t="inlineStr">
        <is>
          <t>평일</t>
        </is>
      </c>
      <c r="C1023" t="n">
        <v>0.3263888888888889</v>
      </c>
      <c r="D1023">
        <f>IF(AND(A1023&amp;""='4_버스'!$B$7&amp;"",B1023='4_버스'!$E$7),C1023,"")</f>
        <v/>
      </c>
    </row>
    <row r="1024">
      <c r="A1024" t="inlineStr">
        <is>
          <t>녹전1</t>
        </is>
      </c>
      <c r="B1024" t="inlineStr">
        <is>
          <t>평일</t>
        </is>
      </c>
      <c r="C1024" t="n">
        <v>0.3368055555555555</v>
      </c>
      <c r="D1024">
        <f>IF(AND(A1024&amp;""='4_버스'!$B$7&amp;"",B1024='4_버스'!$E$7),C1024,"")</f>
        <v/>
      </c>
    </row>
    <row r="1025">
      <c r="A1025" t="inlineStr">
        <is>
          <t>녹전1</t>
        </is>
      </c>
      <c r="B1025" t="inlineStr">
        <is>
          <t>평일</t>
        </is>
      </c>
      <c r="C1025" t="n">
        <v>0.3576388888888889</v>
      </c>
      <c r="D1025">
        <f>IF(AND(A1025&amp;""='4_버스'!$B$7&amp;"",B1025='4_버스'!$E$7),C1025,"")</f>
        <v/>
      </c>
    </row>
    <row r="1026">
      <c r="A1026" t="inlineStr">
        <is>
          <t>북후1</t>
        </is>
      </c>
      <c r="B1026" t="inlineStr">
        <is>
          <t>평일</t>
        </is>
      </c>
      <c r="C1026" t="n">
        <v>0.3125</v>
      </c>
      <c r="D1026">
        <f>IF(AND(A1026&amp;""='4_버스'!$B$7&amp;"",B1026='4_버스'!$E$7),C1026,"")</f>
        <v/>
      </c>
    </row>
    <row r="1027">
      <c r="A1027" t="inlineStr">
        <is>
          <t>북후1</t>
        </is>
      </c>
      <c r="B1027" t="inlineStr">
        <is>
          <t>평일</t>
        </is>
      </c>
      <c r="C1027" t="n">
        <v>0.4375</v>
      </c>
      <c r="D1027">
        <f>IF(AND(A1027&amp;""='4_버스'!$B$7&amp;"",B1027='4_버스'!$E$7),C1027,"")</f>
        <v/>
      </c>
    </row>
    <row r="1028">
      <c r="A1028" t="inlineStr">
        <is>
          <t>북후1</t>
        </is>
      </c>
      <c r="B1028" t="inlineStr">
        <is>
          <t>평일</t>
        </is>
      </c>
      <c r="C1028" t="n">
        <v>0.2916666666666667</v>
      </c>
      <c r="D1028">
        <f>IF(AND(A1028&amp;""='4_버스'!$B$7&amp;"",B1028='4_버스'!$E$7),C1028,"")</f>
        <v/>
      </c>
    </row>
    <row r="1029">
      <c r="A1029" t="inlineStr">
        <is>
          <t>북후1</t>
        </is>
      </c>
      <c r="B1029" t="inlineStr">
        <is>
          <t>평일</t>
        </is>
      </c>
      <c r="C1029" t="n">
        <v>0.40625</v>
      </c>
      <c r="D1029">
        <f>IF(AND(A1029&amp;""='4_버스'!$B$7&amp;"",B1029='4_버스'!$E$7),C1029,"")</f>
        <v/>
      </c>
    </row>
    <row r="1030">
      <c r="A1030" t="inlineStr">
        <is>
          <t>북후1</t>
        </is>
      </c>
      <c r="B1030" t="inlineStr">
        <is>
          <t>평일</t>
        </is>
      </c>
      <c r="C1030" t="n">
        <v>0.4930555555555555</v>
      </c>
      <c r="D1030">
        <f>IF(AND(A1030&amp;""='4_버스'!$B$7&amp;"",B1030='4_버스'!$E$7),C1030,"")</f>
        <v/>
      </c>
    </row>
    <row r="1031">
      <c r="A1031" t="inlineStr">
        <is>
          <t>북후1</t>
        </is>
      </c>
      <c r="B1031" t="inlineStr">
        <is>
          <t>평일</t>
        </is>
      </c>
      <c r="C1031" t="n">
        <v>0.4479166666666667</v>
      </c>
      <c r="D1031">
        <f>IF(AND(A1031&amp;""='4_버스'!$B$7&amp;"",B1031='4_버스'!$E$7),C1031,"")</f>
        <v/>
      </c>
    </row>
    <row r="1032">
      <c r="A1032" t="inlineStr">
        <is>
          <t>순환1</t>
        </is>
      </c>
      <c r="B1032" t="inlineStr">
        <is>
          <t>평일</t>
        </is>
      </c>
      <c r="C1032" t="n">
        <v>0.2604166666666667</v>
      </c>
      <c r="D1032">
        <f>IF(AND(A1032&amp;""='4_버스'!$B$7&amp;"",B1032='4_버스'!$E$7),C1032,"")</f>
        <v/>
      </c>
    </row>
    <row r="1033">
      <c r="A1033" t="inlineStr">
        <is>
          <t>순환1</t>
        </is>
      </c>
      <c r="B1033" t="inlineStr">
        <is>
          <t>평일</t>
        </is>
      </c>
      <c r="C1033" t="n">
        <v>0.2743055555555556</v>
      </c>
      <c r="D1033">
        <f>IF(AND(A1033&amp;""='4_버스'!$B$7&amp;"",B1033='4_버스'!$E$7),C1033,"")</f>
        <v/>
      </c>
    </row>
    <row r="1034">
      <c r="A1034" t="inlineStr">
        <is>
          <t>순환1</t>
        </is>
      </c>
      <c r="B1034" t="inlineStr">
        <is>
          <t>평일</t>
        </is>
      </c>
      <c r="C1034" t="n">
        <v>0.2881944444444444</v>
      </c>
      <c r="D1034">
        <f>IF(AND(A1034&amp;""='4_버스'!$B$7&amp;"",B1034='4_버스'!$E$7),C1034,"")</f>
        <v/>
      </c>
    </row>
    <row r="1035">
      <c r="A1035" t="inlineStr">
        <is>
          <t>순환1</t>
        </is>
      </c>
      <c r="B1035" t="inlineStr">
        <is>
          <t>평일</t>
        </is>
      </c>
      <c r="C1035" t="n">
        <v>0.3020833333333334</v>
      </c>
      <c r="D1035">
        <f>IF(AND(A1035&amp;""='4_버스'!$B$7&amp;"",B1035='4_버스'!$E$7),C1035,"")</f>
        <v/>
      </c>
    </row>
    <row r="1036">
      <c r="A1036" t="inlineStr">
        <is>
          <t>순환1</t>
        </is>
      </c>
      <c r="B1036" t="inlineStr">
        <is>
          <t>평일</t>
        </is>
      </c>
      <c r="C1036" t="n">
        <v>0.3159722222222223</v>
      </c>
      <c r="D1036">
        <f>IF(AND(A1036&amp;""='4_버스'!$B$7&amp;"",B1036='4_버스'!$E$7),C1036,"")</f>
        <v/>
      </c>
    </row>
    <row r="1037">
      <c r="A1037" t="inlineStr">
        <is>
          <t>순환1</t>
        </is>
      </c>
      <c r="B1037" t="inlineStr">
        <is>
          <t>평일</t>
        </is>
      </c>
      <c r="C1037" t="n">
        <v>0.3298611111111112</v>
      </c>
      <c r="D1037">
        <f>IF(AND(A1037&amp;""='4_버스'!$B$7&amp;"",B1037='4_버스'!$E$7),C1037,"")</f>
        <v/>
      </c>
    </row>
    <row r="1038">
      <c r="A1038" t="inlineStr">
        <is>
          <t>순환1</t>
        </is>
      </c>
      <c r="B1038" t="inlineStr">
        <is>
          <t>평일</t>
        </is>
      </c>
      <c r="C1038" t="n">
        <v>0.34375</v>
      </c>
      <c r="D1038">
        <f>IF(AND(A1038&amp;""='4_버스'!$B$7&amp;"",B1038='4_버스'!$E$7),C1038,"")</f>
        <v/>
      </c>
    </row>
    <row r="1039">
      <c r="A1039" t="inlineStr">
        <is>
          <t>순환1</t>
        </is>
      </c>
      <c r="B1039" t="inlineStr">
        <is>
          <t>평일</t>
        </is>
      </c>
      <c r="C1039" t="n">
        <v>0.3576388888888889</v>
      </c>
      <c r="D1039">
        <f>IF(AND(A1039&amp;""='4_버스'!$B$7&amp;"",B1039='4_버스'!$E$7),C1039,"")</f>
        <v/>
      </c>
    </row>
    <row r="1040">
      <c r="A1040" t="inlineStr">
        <is>
          <t>순환1</t>
        </is>
      </c>
      <c r="B1040" t="inlineStr">
        <is>
          <t>평일</t>
        </is>
      </c>
      <c r="C1040" t="n">
        <v>0.3715277777777778</v>
      </c>
      <c r="D1040">
        <f>IF(AND(A1040&amp;""='4_버스'!$B$7&amp;"",B1040='4_버스'!$E$7),C1040,"")</f>
        <v/>
      </c>
    </row>
    <row r="1041">
      <c r="A1041" t="inlineStr">
        <is>
          <t>순환1</t>
        </is>
      </c>
      <c r="B1041" t="inlineStr">
        <is>
          <t>평일</t>
        </is>
      </c>
      <c r="C1041" t="n">
        <v>0.3854166666666667</v>
      </c>
      <c r="D1041">
        <f>IF(AND(A1041&amp;""='4_버스'!$B$7&amp;"",B1041='4_버스'!$E$7),C1041,"")</f>
        <v/>
      </c>
    </row>
    <row r="1042">
      <c r="A1042" t="inlineStr">
        <is>
          <t>순환1</t>
        </is>
      </c>
      <c r="B1042" t="inlineStr">
        <is>
          <t>평일</t>
        </is>
      </c>
      <c r="C1042" t="n">
        <v>0.3993055555555556</v>
      </c>
      <c r="D1042">
        <f>IF(AND(A1042&amp;""='4_버스'!$B$7&amp;"",B1042='4_버스'!$E$7),C1042,"")</f>
        <v/>
      </c>
    </row>
    <row r="1043">
      <c r="A1043" t="inlineStr">
        <is>
          <t>순환1</t>
        </is>
      </c>
      <c r="B1043" t="inlineStr">
        <is>
          <t>평일</t>
        </is>
      </c>
      <c r="C1043" t="n">
        <v>0.4131944444444444</v>
      </c>
      <c r="D1043">
        <f>IF(AND(A1043&amp;""='4_버스'!$B$7&amp;"",B1043='4_버스'!$E$7),C1043,"")</f>
        <v/>
      </c>
    </row>
    <row r="1044">
      <c r="A1044" t="inlineStr">
        <is>
          <t>순환1</t>
        </is>
      </c>
      <c r="B1044" t="inlineStr">
        <is>
          <t>평일</t>
        </is>
      </c>
      <c r="C1044" t="n">
        <v>0.4270833333333334</v>
      </c>
      <c r="D1044">
        <f>IF(AND(A1044&amp;""='4_버스'!$B$7&amp;"",B1044='4_버스'!$E$7),C1044,"")</f>
        <v/>
      </c>
    </row>
    <row r="1045">
      <c r="A1045" t="inlineStr">
        <is>
          <t>순환1</t>
        </is>
      </c>
      <c r="B1045" t="inlineStr">
        <is>
          <t>평일</t>
        </is>
      </c>
      <c r="C1045" t="n">
        <v>0.4409722222222223</v>
      </c>
      <c r="D1045">
        <f>IF(AND(A1045&amp;""='4_버스'!$B$7&amp;"",B1045='4_버스'!$E$7),C1045,"")</f>
        <v/>
      </c>
    </row>
    <row r="1046">
      <c r="A1046" t="inlineStr">
        <is>
          <t>순환1</t>
        </is>
      </c>
      <c r="B1046" t="inlineStr">
        <is>
          <t>평일</t>
        </is>
      </c>
      <c r="C1046" t="n">
        <v>0.4548611111111112</v>
      </c>
      <c r="D1046">
        <f>IF(AND(A1046&amp;""='4_버스'!$B$7&amp;"",B1046='4_버스'!$E$7),C1046,"")</f>
        <v/>
      </c>
    </row>
    <row r="1047">
      <c r="A1047" t="inlineStr">
        <is>
          <t>순환1</t>
        </is>
      </c>
      <c r="B1047" t="inlineStr">
        <is>
          <t>평일</t>
        </is>
      </c>
      <c r="C1047" t="n">
        <v>0.46875</v>
      </c>
      <c r="D1047">
        <f>IF(AND(A1047&amp;""='4_버스'!$B$7&amp;"",B1047='4_버스'!$E$7),C1047,"")</f>
        <v/>
      </c>
    </row>
    <row r="1048">
      <c r="A1048" t="inlineStr">
        <is>
          <t>순환1</t>
        </is>
      </c>
      <c r="B1048" t="inlineStr">
        <is>
          <t>평일</t>
        </is>
      </c>
      <c r="C1048" t="n">
        <v>0.4826388888888889</v>
      </c>
      <c r="D1048">
        <f>IF(AND(A1048&amp;""='4_버스'!$B$7&amp;"",B1048='4_버스'!$E$7),C1048,"")</f>
        <v/>
      </c>
    </row>
    <row r="1049">
      <c r="A1049" t="inlineStr">
        <is>
          <t>순환1</t>
        </is>
      </c>
      <c r="B1049" t="inlineStr">
        <is>
          <t>평일</t>
        </is>
      </c>
      <c r="C1049" t="n">
        <v>0.4965277777777778</v>
      </c>
      <c r="D1049">
        <f>IF(AND(A1049&amp;""='4_버스'!$B$7&amp;"",B1049='4_버스'!$E$7),C1049,"")</f>
        <v/>
      </c>
    </row>
    <row r="1050">
      <c r="A1050" t="inlineStr">
        <is>
          <t>순환1</t>
        </is>
      </c>
      <c r="B1050" t="inlineStr">
        <is>
          <t>평일</t>
        </is>
      </c>
      <c r="C1050" t="n">
        <v>0.5104166666666666</v>
      </c>
      <c r="D1050">
        <f>IF(AND(A1050&amp;""='4_버스'!$B$7&amp;"",B1050='4_버스'!$E$7),C1050,"")</f>
        <v/>
      </c>
    </row>
    <row r="1051">
      <c r="A1051" t="inlineStr">
        <is>
          <t>순환1</t>
        </is>
      </c>
      <c r="B1051" t="inlineStr">
        <is>
          <t>평일</t>
        </is>
      </c>
      <c r="C1051" t="n">
        <v>0.5243055555555556</v>
      </c>
      <c r="D1051">
        <f>IF(AND(A1051&amp;""='4_버스'!$B$7&amp;"",B1051='4_버스'!$E$7),C1051,"")</f>
        <v/>
      </c>
    </row>
    <row r="1052">
      <c r="A1052" t="inlineStr">
        <is>
          <t>순환1</t>
        </is>
      </c>
      <c r="B1052" t="inlineStr">
        <is>
          <t>평일</t>
        </is>
      </c>
      <c r="C1052" t="n">
        <v>0.5381944444444444</v>
      </c>
      <c r="D1052">
        <f>IF(AND(A1052&amp;""='4_버스'!$B$7&amp;"",B1052='4_버스'!$E$7),C1052,"")</f>
        <v/>
      </c>
    </row>
    <row r="1053">
      <c r="A1053" t="inlineStr">
        <is>
          <t>순환1</t>
        </is>
      </c>
      <c r="B1053" t="inlineStr">
        <is>
          <t>평일</t>
        </is>
      </c>
      <c r="C1053" t="n">
        <v>0.5520833333333333</v>
      </c>
      <c r="D1053">
        <f>IF(AND(A1053&amp;""='4_버스'!$B$7&amp;"",B1053='4_버스'!$E$7),C1053,"")</f>
        <v/>
      </c>
    </row>
    <row r="1054">
      <c r="A1054" t="inlineStr">
        <is>
          <t>순환1</t>
        </is>
      </c>
      <c r="B1054" t="inlineStr">
        <is>
          <t>평일</t>
        </is>
      </c>
      <c r="C1054" t="n">
        <v>0.5659722222222222</v>
      </c>
      <c r="D1054">
        <f>IF(AND(A1054&amp;""='4_버스'!$B$7&amp;"",B1054='4_버스'!$E$7),C1054,"")</f>
        <v/>
      </c>
    </row>
    <row r="1055">
      <c r="A1055" t="inlineStr">
        <is>
          <t>순환1</t>
        </is>
      </c>
      <c r="B1055" t="inlineStr">
        <is>
          <t>평일</t>
        </is>
      </c>
      <c r="C1055" t="n">
        <v>0.579861111111111</v>
      </c>
      <c r="D1055">
        <f>IF(AND(A1055&amp;""='4_버스'!$B$7&amp;"",B1055='4_버스'!$E$7),C1055,"")</f>
        <v/>
      </c>
    </row>
    <row r="1056">
      <c r="A1056" t="inlineStr">
        <is>
          <t>순환1</t>
        </is>
      </c>
      <c r="B1056" t="inlineStr">
        <is>
          <t>평일</t>
        </is>
      </c>
      <c r="C1056" t="n">
        <v>0.59375</v>
      </c>
      <c r="D1056">
        <f>IF(AND(A1056&amp;""='4_버스'!$B$7&amp;"",B1056='4_버스'!$E$7),C1056,"")</f>
        <v/>
      </c>
    </row>
    <row r="1057">
      <c r="A1057" t="inlineStr">
        <is>
          <t>순환1</t>
        </is>
      </c>
      <c r="B1057" t="inlineStr">
        <is>
          <t>평일</t>
        </is>
      </c>
      <c r="C1057" t="n">
        <v>0.607638888888889</v>
      </c>
      <c r="D1057">
        <f>IF(AND(A1057&amp;""='4_버스'!$B$7&amp;"",B1057='4_버스'!$E$7),C1057,"")</f>
        <v/>
      </c>
    </row>
    <row r="1058">
      <c r="A1058" t="inlineStr">
        <is>
          <t>순환1</t>
        </is>
      </c>
      <c r="B1058" t="inlineStr">
        <is>
          <t>평일</t>
        </is>
      </c>
      <c r="C1058" t="n">
        <v>0.6215277777777778</v>
      </c>
      <c r="D1058">
        <f>IF(AND(A1058&amp;""='4_버스'!$B$7&amp;"",B1058='4_버스'!$E$7),C1058,"")</f>
        <v/>
      </c>
    </row>
    <row r="1059">
      <c r="A1059" t="inlineStr">
        <is>
          <t>순환1</t>
        </is>
      </c>
      <c r="B1059" t="inlineStr">
        <is>
          <t>평일</t>
        </is>
      </c>
      <c r="C1059" t="n">
        <v>0.6354166666666666</v>
      </c>
      <c r="D1059">
        <f>IF(AND(A1059&amp;""='4_버스'!$B$7&amp;"",B1059='4_버스'!$E$7),C1059,"")</f>
        <v/>
      </c>
    </row>
    <row r="1060">
      <c r="A1060" t="inlineStr">
        <is>
          <t>순환1</t>
        </is>
      </c>
      <c r="B1060" t="inlineStr">
        <is>
          <t>평일</t>
        </is>
      </c>
      <c r="C1060" t="n">
        <v>0.6493055555555556</v>
      </c>
      <c r="D1060">
        <f>IF(AND(A1060&amp;""='4_버스'!$B$7&amp;"",B1060='4_버스'!$E$7),C1060,"")</f>
        <v/>
      </c>
    </row>
    <row r="1061">
      <c r="A1061" t="inlineStr">
        <is>
          <t>순환1</t>
        </is>
      </c>
      <c r="B1061" t="inlineStr">
        <is>
          <t>평일</t>
        </is>
      </c>
      <c r="C1061" t="n">
        <v>0.6631944444444444</v>
      </c>
      <c r="D1061">
        <f>IF(AND(A1061&amp;""='4_버스'!$B$7&amp;"",B1061='4_버스'!$E$7),C1061,"")</f>
        <v/>
      </c>
    </row>
    <row r="1062">
      <c r="A1062" t="inlineStr">
        <is>
          <t>순환1</t>
        </is>
      </c>
      <c r="B1062" t="inlineStr">
        <is>
          <t>평일</t>
        </is>
      </c>
      <c r="C1062" t="n">
        <v>0.6770833333333333</v>
      </c>
      <c r="D1062">
        <f>IF(AND(A1062&amp;""='4_버스'!$B$7&amp;"",B1062='4_버스'!$E$7),C1062,"")</f>
        <v/>
      </c>
    </row>
    <row r="1063">
      <c r="A1063" t="inlineStr">
        <is>
          <t>순환1</t>
        </is>
      </c>
      <c r="B1063" t="inlineStr">
        <is>
          <t>평일</t>
        </is>
      </c>
      <c r="C1063" t="n">
        <v>0.6909722222222222</v>
      </c>
      <c r="D1063">
        <f>IF(AND(A1063&amp;""='4_버스'!$B$7&amp;"",B1063='4_버스'!$E$7),C1063,"")</f>
        <v/>
      </c>
    </row>
    <row r="1064">
      <c r="A1064" t="inlineStr">
        <is>
          <t>순환1</t>
        </is>
      </c>
      <c r="B1064" t="inlineStr">
        <is>
          <t>평일</t>
        </is>
      </c>
      <c r="C1064" t="n">
        <v>0.704861111111111</v>
      </c>
      <c r="D1064">
        <f>IF(AND(A1064&amp;""='4_버스'!$B$7&amp;"",B1064='4_버스'!$E$7),C1064,"")</f>
        <v/>
      </c>
    </row>
    <row r="1065">
      <c r="A1065" t="inlineStr">
        <is>
          <t>순환1</t>
        </is>
      </c>
      <c r="B1065" t="inlineStr">
        <is>
          <t>평일</t>
        </is>
      </c>
      <c r="C1065" t="n">
        <v>0.71875</v>
      </c>
      <c r="D1065">
        <f>IF(AND(A1065&amp;""='4_버스'!$B$7&amp;"",B1065='4_버스'!$E$7),C1065,"")</f>
        <v/>
      </c>
    </row>
    <row r="1066">
      <c r="A1066" t="inlineStr">
        <is>
          <t>순환1</t>
        </is>
      </c>
      <c r="B1066" t="inlineStr">
        <is>
          <t>평일</t>
        </is>
      </c>
      <c r="C1066" t="n">
        <v>0.732638888888889</v>
      </c>
      <c r="D1066">
        <f>IF(AND(A1066&amp;""='4_버스'!$B$7&amp;"",B1066='4_버스'!$E$7),C1066,"")</f>
        <v/>
      </c>
    </row>
    <row r="1067">
      <c r="A1067" t="inlineStr">
        <is>
          <t>순환1</t>
        </is>
      </c>
      <c r="B1067" t="inlineStr">
        <is>
          <t>평일</t>
        </is>
      </c>
      <c r="C1067" t="n">
        <v>0.7465277777777778</v>
      </c>
      <c r="D1067">
        <f>IF(AND(A1067&amp;""='4_버스'!$B$7&amp;"",B1067='4_버스'!$E$7),C1067,"")</f>
        <v/>
      </c>
    </row>
    <row r="1068">
      <c r="A1068" t="inlineStr">
        <is>
          <t>순환1</t>
        </is>
      </c>
      <c r="B1068" t="inlineStr">
        <is>
          <t>평일</t>
        </is>
      </c>
      <c r="C1068" t="n">
        <v>0.7604166666666666</v>
      </c>
      <c r="D1068">
        <f>IF(AND(A1068&amp;""='4_버스'!$B$7&amp;"",B1068='4_버스'!$E$7),C1068,"")</f>
        <v/>
      </c>
    </row>
    <row r="1069">
      <c r="A1069" t="inlineStr">
        <is>
          <t>순환1</t>
        </is>
      </c>
      <c r="B1069" t="inlineStr">
        <is>
          <t>평일</t>
        </is>
      </c>
      <c r="C1069" t="n">
        <v>0.7743055555555556</v>
      </c>
      <c r="D1069">
        <f>IF(AND(A1069&amp;""='4_버스'!$B$7&amp;"",B1069='4_버스'!$E$7),C1069,"")</f>
        <v/>
      </c>
    </row>
    <row r="1070">
      <c r="A1070" t="inlineStr">
        <is>
          <t>순환1</t>
        </is>
      </c>
      <c r="B1070" t="inlineStr">
        <is>
          <t>평일</t>
        </is>
      </c>
      <c r="C1070" t="n">
        <v>0.7881944444444444</v>
      </c>
      <c r="D1070">
        <f>IF(AND(A1070&amp;""='4_버스'!$B$7&amp;"",B1070='4_버스'!$E$7),C1070,"")</f>
        <v/>
      </c>
    </row>
    <row r="1071">
      <c r="A1071" t="inlineStr">
        <is>
          <t>순환1</t>
        </is>
      </c>
      <c r="B1071" t="inlineStr">
        <is>
          <t>평일</t>
        </is>
      </c>
      <c r="C1071" t="n">
        <v>0.8020833333333333</v>
      </c>
      <c r="D1071">
        <f>IF(AND(A1071&amp;""='4_버스'!$B$7&amp;"",B1071='4_버스'!$E$7),C1071,"")</f>
        <v/>
      </c>
    </row>
    <row r="1072">
      <c r="A1072" t="inlineStr">
        <is>
          <t>순환1</t>
        </is>
      </c>
      <c r="B1072" t="inlineStr">
        <is>
          <t>평일</t>
        </is>
      </c>
      <c r="C1072" t="n">
        <v>0.8159722222222222</v>
      </c>
      <c r="D1072">
        <f>IF(AND(A1072&amp;""='4_버스'!$B$7&amp;"",B1072='4_버스'!$E$7),C1072,"")</f>
        <v/>
      </c>
    </row>
    <row r="1073">
      <c r="A1073" t="inlineStr">
        <is>
          <t>순환1</t>
        </is>
      </c>
      <c r="B1073" t="inlineStr">
        <is>
          <t>평일</t>
        </is>
      </c>
      <c r="C1073" t="n">
        <v>0.829861111111111</v>
      </c>
      <c r="D1073">
        <f>IF(AND(A1073&amp;""='4_버스'!$B$7&amp;"",B1073='4_버스'!$E$7),C1073,"")</f>
        <v/>
      </c>
    </row>
    <row r="1074">
      <c r="A1074" t="inlineStr">
        <is>
          <t>순환1</t>
        </is>
      </c>
      <c r="B1074" t="inlineStr">
        <is>
          <t>평일</t>
        </is>
      </c>
      <c r="C1074" t="n">
        <v>0.84375</v>
      </c>
      <c r="D1074">
        <f>IF(AND(A1074&amp;""='4_버스'!$B$7&amp;"",B1074='4_버스'!$E$7),C1074,"")</f>
        <v/>
      </c>
    </row>
    <row r="1075">
      <c r="A1075" t="inlineStr">
        <is>
          <t>순환1</t>
        </is>
      </c>
      <c r="B1075" t="inlineStr">
        <is>
          <t>평일</t>
        </is>
      </c>
      <c r="C1075" t="n">
        <v>0.857638888888889</v>
      </c>
      <c r="D1075">
        <f>IF(AND(A1075&amp;""='4_버스'!$B$7&amp;"",B1075='4_버스'!$E$7),C1075,"")</f>
        <v/>
      </c>
    </row>
    <row r="1076">
      <c r="A1076" t="inlineStr">
        <is>
          <t>순환1</t>
        </is>
      </c>
      <c r="B1076" t="inlineStr">
        <is>
          <t>평일</t>
        </is>
      </c>
      <c r="C1076" t="n">
        <v>0.8715277777777778</v>
      </c>
      <c r="D1076">
        <f>IF(AND(A1076&amp;""='4_버스'!$B$7&amp;"",B1076='4_버스'!$E$7),C1076,"")</f>
        <v/>
      </c>
    </row>
    <row r="1077">
      <c r="A1077" t="inlineStr">
        <is>
          <t>순환1</t>
        </is>
      </c>
      <c r="B1077" t="inlineStr">
        <is>
          <t>평일</t>
        </is>
      </c>
      <c r="C1077" t="n">
        <v>0.8854166666666666</v>
      </c>
      <c r="D1077">
        <f>IF(AND(A1077&amp;""='4_버스'!$B$7&amp;"",B1077='4_버스'!$E$7),C1077,"")</f>
        <v/>
      </c>
    </row>
    <row r="1078">
      <c r="A1078" t="inlineStr">
        <is>
          <t>순환1</t>
        </is>
      </c>
      <c r="B1078" t="inlineStr">
        <is>
          <t>평일</t>
        </is>
      </c>
      <c r="C1078" t="n">
        <v>0.2638888888888889</v>
      </c>
      <c r="D1078">
        <f>IF(AND(A1078&amp;""='4_버스'!$B$7&amp;"",B1078='4_버스'!$E$7),C1078,"")</f>
        <v/>
      </c>
    </row>
    <row r="1079">
      <c r="A1079" t="inlineStr">
        <is>
          <t>순환1</t>
        </is>
      </c>
      <c r="B1079" t="inlineStr">
        <is>
          <t>평일</t>
        </is>
      </c>
      <c r="C1079" t="n">
        <v>0.2777777777777778</v>
      </c>
      <c r="D1079">
        <f>IF(AND(A1079&amp;""='4_버스'!$B$7&amp;"",B1079='4_버스'!$E$7),C1079,"")</f>
        <v/>
      </c>
    </row>
    <row r="1080">
      <c r="A1080" t="inlineStr">
        <is>
          <t>순환1</t>
        </is>
      </c>
      <c r="B1080" t="inlineStr">
        <is>
          <t>평일</t>
        </is>
      </c>
      <c r="C1080" t="n">
        <v>0.8993055555555556</v>
      </c>
      <c r="D1080">
        <f>IF(AND(A1080&amp;""='4_버스'!$B$7&amp;"",B1080='4_버스'!$E$7),C1080,"")</f>
        <v/>
      </c>
    </row>
    <row r="1081">
      <c r="A1081" t="inlineStr">
        <is>
          <t>순환1-1</t>
        </is>
      </c>
      <c r="B1081" t="inlineStr">
        <is>
          <t>평일</t>
        </is>
      </c>
      <c r="C1081" t="n">
        <v>0.2777777777777778</v>
      </c>
      <c r="D1081">
        <f>IF(AND(A1081&amp;""='4_버스'!$B$7&amp;"",B1081='4_버스'!$E$7),C1081,"")</f>
        <v/>
      </c>
    </row>
    <row r="1082">
      <c r="A1082" t="inlineStr">
        <is>
          <t>순환1-1</t>
        </is>
      </c>
      <c r="B1082" t="inlineStr">
        <is>
          <t>평일</t>
        </is>
      </c>
      <c r="C1082" t="n">
        <v>0.2916666666666667</v>
      </c>
      <c r="D1082">
        <f>IF(AND(A1082&amp;""='4_버스'!$B$7&amp;"",B1082='4_버스'!$E$7),C1082,"")</f>
        <v/>
      </c>
    </row>
    <row r="1083">
      <c r="A1083" t="inlineStr">
        <is>
          <t>순환1-1</t>
        </is>
      </c>
      <c r="B1083" t="inlineStr">
        <is>
          <t>평일</t>
        </is>
      </c>
      <c r="C1083" t="n">
        <v>0.3090277777777778</v>
      </c>
      <c r="D1083">
        <f>IF(AND(A1083&amp;""='4_버스'!$B$7&amp;"",B1083='4_버스'!$E$7),C1083,"")</f>
        <v/>
      </c>
    </row>
    <row r="1084">
      <c r="A1084" t="inlineStr">
        <is>
          <t>순환1-1</t>
        </is>
      </c>
      <c r="B1084" t="inlineStr">
        <is>
          <t>평일</t>
        </is>
      </c>
      <c r="C1084" t="n">
        <v>0.3229166666666667</v>
      </c>
      <c r="D1084">
        <f>IF(AND(A1084&amp;""='4_버스'!$B$7&amp;"",B1084='4_버스'!$E$7),C1084,"")</f>
        <v/>
      </c>
    </row>
    <row r="1085">
      <c r="A1085" t="inlineStr">
        <is>
          <t>순환1-1</t>
        </is>
      </c>
      <c r="B1085" t="inlineStr">
        <is>
          <t>평일</t>
        </is>
      </c>
      <c r="C1085" t="n">
        <v>0.3368055555555555</v>
      </c>
      <c r="D1085">
        <f>IF(AND(A1085&amp;""='4_버스'!$B$7&amp;"",B1085='4_버스'!$E$7),C1085,"")</f>
        <v/>
      </c>
    </row>
    <row r="1086">
      <c r="A1086" t="inlineStr">
        <is>
          <t>순환1-1</t>
        </is>
      </c>
      <c r="B1086" t="inlineStr">
        <is>
          <t>평일</t>
        </is>
      </c>
      <c r="C1086" t="n">
        <v>0.3506944444444444</v>
      </c>
      <c r="D1086">
        <f>IF(AND(A1086&amp;""='4_버스'!$B$7&amp;"",B1086='4_버스'!$E$7),C1086,"")</f>
        <v/>
      </c>
    </row>
    <row r="1087">
      <c r="A1087" t="inlineStr">
        <is>
          <t>순환1-1</t>
        </is>
      </c>
      <c r="B1087" t="inlineStr">
        <is>
          <t>평일</t>
        </is>
      </c>
      <c r="C1087" t="n">
        <v>0.3645833333333333</v>
      </c>
      <c r="D1087">
        <f>IF(AND(A1087&amp;""='4_버스'!$B$7&amp;"",B1087='4_버스'!$E$7),C1087,"")</f>
        <v/>
      </c>
    </row>
    <row r="1088">
      <c r="A1088" t="inlineStr">
        <is>
          <t>순환1-1</t>
        </is>
      </c>
      <c r="B1088" t="inlineStr">
        <is>
          <t>평일</t>
        </is>
      </c>
      <c r="C1088" t="n">
        <v>0.3784722222222222</v>
      </c>
      <c r="D1088">
        <f>IF(AND(A1088&amp;""='4_버스'!$B$7&amp;"",B1088='4_버스'!$E$7),C1088,"")</f>
        <v/>
      </c>
    </row>
    <row r="1089">
      <c r="A1089" t="inlineStr">
        <is>
          <t>순환1-1</t>
        </is>
      </c>
      <c r="B1089" t="inlineStr">
        <is>
          <t>평일</t>
        </is>
      </c>
      <c r="C1089" t="n">
        <v>0.3923611111111111</v>
      </c>
      <c r="D1089">
        <f>IF(AND(A1089&amp;""='4_버스'!$B$7&amp;"",B1089='4_버스'!$E$7),C1089,"")</f>
        <v/>
      </c>
    </row>
    <row r="1090">
      <c r="A1090" t="inlineStr">
        <is>
          <t>순환1-1</t>
        </is>
      </c>
      <c r="B1090" t="inlineStr">
        <is>
          <t>평일</t>
        </is>
      </c>
      <c r="C1090" t="n">
        <v>0.40625</v>
      </c>
      <c r="D1090">
        <f>IF(AND(A1090&amp;""='4_버스'!$B$7&amp;"",B1090='4_버스'!$E$7),C1090,"")</f>
        <v/>
      </c>
    </row>
    <row r="1091">
      <c r="A1091" t="inlineStr">
        <is>
          <t>순환1-1</t>
        </is>
      </c>
      <c r="B1091" t="inlineStr">
        <is>
          <t>평일</t>
        </is>
      </c>
      <c r="C1091" t="n">
        <v>0.4201388888888889</v>
      </c>
      <c r="D1091">
        <f>IF(AND(A1091&amp;""='4_버스'!$B$7&amp;"",B1091='4_버스'!$E$7),C1091,"")</f>
        <v/>
      </c>
    </row>
    <row r="1092">
      <c r="A1092" t="inlineStr">
        <is>
          <t>순환1-1</t>
        </is>
      </c>
      <c r="B1092" t="inlineStr">
        <is>
          <t>평일</t>
        </is>
      </c>
      <c r="C1092" t="n">
        <v>0.4340277777777778</v>
      </c>
      <c r="D1092">
        <f>IF(AND(A1092&amp;""='4_버스'!$B$7&amp;"",B1092='4_버스'!$E$7),C1092,"")</f>
        <v/>
      </c>
    </row>
    <row r="1093">
      <c r="A1093" t="inlineStr">
        <is>
          <t>순환1-1</t>
        </is>
      </c>
      <c r="B1093" t="inlineStr">
        <is>
          <t>평일</t>
        </is>
      </c>
      <c r="C1093" t="n">
        <v>0.4479166666666667</v>
      </c>
      <c r="D1093">
        <f>IF(AND(A1093&amp;""='4_버스'!$B$7&amp;"",B1093='4_버스'!$E$7),C1093,"")</f>
        <v/>
      </c>
    </row>
    <row r="1094">
      <c r="A1094" t="inlineStr">
        <is>
          <t>순환1-1</t>
        </is>
      </c>
      <c r="B1094" t="inlineStr">
        <is>
          <t>평일</t>
        </is>
      </c>
      <c r="C1094" t="n">
        <v>0.4618055555555555</v>
      </c>
      <c r="D1094">
        <f>IF(AND(A1094&amp;""='4_버스'!$B$7&amp;"",B1094='4_버스'!$E$7),C1094,"")</f>
        <v/>
      </c>
    </row>
    <row r="1095">
      <c r="A1095" t="inlineStr">
        <is>
          <t>순환1-1</t>
        </is>
      </c>
      <c r="B1095" t="inlineStr">
        <is>
          <t>평일</t>
        </is>
      </c>
      <c r="C1095" t="n">
        <v>0.4756944444444444</v>
      </c>
      <c r="D1095">
        <f>IF(AND(A1095&amp;""='4_버스'!$B$7&amp;"",B1095='4_버스'!$E$7),C1095,"")</f>
        <v/>
      </c>
    </row>
    <row r="1096">
      <c r="A1096" t="inlineStr">
        <is>
          <t>순환1-1</t>
        </is>
      </c>
      <c r="B1096" t="inlineStr">
        <is>
          <t>평일</t>
        </is>
      </c>
      <c r="C1096" t="n">
        <v>0.4895833333333333</v>
      </c>
      <c r="D1096">
        <f>IF(AND(A1096&amp;""='4_버스'!$B$7&amp;"",B1096='4_버스'!$E$7),C1096,"")</f>
        <v/>
      </c>
    </row>
    <row r="1097">
      <c r="A1097" t="inlineStr">
        <is>
          <t>순환1-1</t>
        </is>
      </c>
      <c r="B1097" t="inlineStr">
        <is>
          <t>평일</t>
        </is>
      </c>
      <c r="C1097" t="n">
        <v>0.5034722222222222</v>
      </c>
      <c r="D1097">
        <f>IF(AND(A1097&amp;""='4_버스'!$B$7&amp;"",B1097='4_버스'!$E$7),C1097,"")</f>
        <v/>
      </c>
    </row>
    <row r="1098">
      <c r="A1098" t="inlineStr">
        <is>
          <t>순환1-1</t>
        </is>
      </c>
      <c r="B1098" t="inlineStr">
        <is>
          <t>평일</t>
        </is>
      </c>
      <c r="C1098" t="n">
        <v>0.5173611111111112</v>
      </c>
      <c r="D1098">
        <f>IF(AND(A1098&amp;""='4_버스'!$B$7&amp;"",B1098='4_버스'!$E$7),C1098,"")</f>
        <v/>
      </c>
    </row>
    <row r="1099">
      <c r="A1099" t="inlineStr">
        <is>
          <t>순환1-1</t>
        </is>
      </c>
      <c r="B1099" t="inlineStr">
        <is>
          <t>평일</t>
        </is>
      </c>
      <c r="C1099" t="n">
        <v>0.53125</v>
      </c>
      <c r="D1099">
        <f>IF(AND(A1099&amp;""='4_버스'!$B$7&amp;"",B1099='4_버스'!$E$7),C1099,"")</f>
        <v/>
      </c>
    </row>
    <row r="1100">
      <c r="A1100" t="inlineStr">
        <is>
          <t>순환1-1</t>
        </is>
      </c>
      <c r="B1100" t="inlineStr">
        <is>
          <t>평일</t>
        </is>
      </c>
      <c r="C1100" t="n">
        <v>0.5451388888888888</v>
      </c>
      <c r="D1100">
        <f>IF(AND(A1100&amp;""='4_버스'!$B$7&amp;"",B1100='4_버스'!$E$7),C1100,"")</f>
        <v/>
      </c>
    </row>
    <row r="1101">
      <c r="A1101" t="inlineStr">
        <is>
          <t>순환1-1</t>
        </is>
      </c>
      <c r="B1101" t="inlineStr">
        <is>
          <t>평일</t>
        </is>
      </c>
      <c r="C1101" t="n">
        <v>0.5590277777777778</v>
      </c>
      <c r="D1101">
        <f>IF(AND(A1101&amp;""='4_버스'!$B$7&amp;"",B1101='4_버스'!$E$7),C1101,"")</f>
        <v/>
      </c>
    </row>
    <row r="1102">
      <c r="A1102" t="inlineStr">
        <is>
          <t>순환1-1</t>
        </is>
      </c>
      <c r="B1102" t="inlineStr">
        <is>
          <t>평일</t>
        </is>
      </c>
      <c r="C1102" t="n">
        <v>0.5729166666666666</v>
      </c>
      <c r="D1102">
        <f>IF(AND(A1102&amp;""='4_버스'!$B$7&amp;"",B1102='4_버스'!$E$7),C1102,"")</f>
        <v/>
      </c>
    </row>
    <row r="1103">
      <c r="A1103" t="inlineStr">
        <is>
          <t>순환1-1</t>
        </is>
      </c>
      <c r="B1103" t="inlineStr">
        <is>
          <t>평일</t>
        </is>
      </c>
      <c r="C1103" t="n">
        <v>0.5868055555555556</v>
      </c>
      <c r="D1103">
        <f>IF(AND(A1103&amp;""='4_버스'!$B$7&amp;"",B1103='4_버스'!$E$7),C1103,"")</f>
        <v/>
      </c>
    </row>
    <row r="1104">
      <c r="A1104" t="inlineStr">
        <is>
          <t>순환1-1</t>
        </is>
      </c>
      <c r="B1104" t="inlineStr">
        <is>
          <t>평일</t>
        </is>
      </c>
      <c r="C1104" t="n">
        <v>0.6006944444444445</v>
      </c>
      <c r="D1104">
        <f>IF(AND(A1104&amp;""='4_버스'!$B$7&amp;"",B1104='4_버스'!$E$7),C1104,"")</f>
        <v/>
      </c>
    </row>
    <row r="1105">
      <c r="A1105" t="inlineStr">
        <is>
          <t>순환1-1</t>
        </is>
      </c>
      <c r="B1105" t="inlineStr">
        <is>
          <t>평일</t>
        </is>
      </c>
      <c r="C1105" t="n">
        <v>0.6145833333333334</v>
      </c>
      <c r="D1105">
        <f>IF(AND(A1105&amp;""='4_버스'!$B$7&amp;"",B1105='4_버스'!$E$7),C1105,"")</f>
        <v/>
      </c>
    </row>
    <row r="1106">
      <c r="A1106" t="inlineStr">
        <is>
          <t>순환1-1</t>
        </is>
      </c>
      <c r="B1106" t="inlineStr">
        <is>
          <t>평일</t>
        </is>
      </c>
      <c r="C1106" t="n">
        <v>0.6284722222222222</v>
      </c>
      <c r="D1106">
        <f>IF(AND(A1106&amp;""='4_버스'!$B$7&amp;"",B1106='4_버스'!$E$7),C1106,"")</f>
        <v/>
      </c>
    </row>
    <row r="1107">
      <c r="A1107" t="inlineStr">
        <is>
          <t>순환1-1</t>
        </is>
      </c>
      <c r="B1107" t="inlineStr">
        <is>
          <t>평일</t>
        </is>
      </c>
      <c r="C1107" t="n">
        <v>0.6423611111111112</v>
      </c>
      <c r="D1107">
        <f>IF(AND(A1107&amp;""='4_버스'!$B$7&amp;"",B1107='4_버스'!$E$7),C1107,"")</f>
        <v/>
      </c>
    </row>
    <row r="1108">
      <c r="A1108" t="inlineStr">
        <is>
          <t>순환1-1</t>
        </is>
      </c>
      <c r="B1108" t="inlineStr">
        <is>
          <t>평일</t>
        </is>
      </c>
      <c r="C1108" t="n">
        <v>0.65625</v>
      </c>
      <c r="D1108">
        <f>IF(AND(A1108&amp;""='4_버스'!$B$7&amp;"",B1108='4_버스'!$E$7),C1108,"")</f>
        <v/>
      </c>
    </row>
    <row r="1109">
      <c r="A1109" t="inlineStr">
        <is>
          <t>순환1-1</t>
        </is>
      </c>
      <c r="B1109" t="inlineStr">
        <is>
          <t>평일</t>
        </is>
      </c>
      <c r="C1109" t="n">
        <v>0.6701388888888888</v>
      </c>
      <c r="D1109">
        <f>IF(AND(A1109&amp;""='4_버스'!$B$7&amp;"",B1109='4_버스'!$E$7),C1109,"")</f>
        <v/>
      </c>
    </row>
    <row r="1110">
      <c r="A1110" t="inlineStr">
        <is>
          <t>순환1-1</t>
        </is>
      </c>
      <c r="B1110" t="inlineStr">
        <is>
          <t>평일</t>
        </is>
      </c>
      <c r="C1110" t="n">
        <v>0.6840277777777778</v>
      </c>
      <c r="D1110">
        <f>IF(AND(A1110&amp;""='4_버스'!$B$7&amp;"",B1110='4_버스'!$E$7),C1110,"")</f>
        <v/>
      </c>
    </row>
    <row r="1111">
      <c r="A1111" t="inlineStr">
        <is>
          <t>순환1-1</t>
        </is>
      </c>
      <c r="B1111" t="inlineStr">
        <is>
          <t>평일</t>
        </is>
      </c>
      <c r="C1111" t="n">
        <v>0.6979166666666666</v>
      </c>
      <c r="D1111">
        <f>IF(AND(A1111&amp;""='4_버스'!$B$7&amp;"",B1111='4_버스'!$E$7),C1111,"")</f>
        <v/>
      </c>
    </row>
    <row r="1112">
      <c r="A1112" t="inlineStr">
        <is>
          <t>순환1-1</t>
        </is>
      </c>
      <c r="B1112" t="inlineStr">
        <is>
          <t>평일</t>
        </is>
      </c>
      <c r="C1112" t="n">
        <v>0.7118055555555556</v>
      </c>
      <c r="D1112">
        <f>IF(AND(A1112&amp;""='4_버스'!$B$7&amp;"",B1112='4_버스'!$E$7),C1112,"")</f>
        <v/>
      </c>
    </row>
    <row r="1113">
      <c r="A1113" t="inlineStr">
        <is>
          <t>순환1-1</t>
        </is>
      </c>
      <c r="B1113" t="inlineStr">
        <is>
          <t>평일</t>
        </is>
      </c>
      <c r="C1113" t="n">
        <v>0.7256944444444445</v>
      </c>
      <c r="D1113">
        <f>IF(AND(A1113&amp;""='4_버스'!$B$7&amp;"",B1113='4_버스'!$E$7),C1113,"")</f>
        <v/>
      </c>
    </row>
    <row r="1114">
      <c r="A1114" t="inlineStr">
        <is>
          <t>순환1-1</t>
        </is>
      </c>
      <c r="B1114" t="inlineStr">
        <is>
          <t>평일</t>
        </is>
      </c>
      <c r="C1114" t="n">
        <v>0.7395833333333334</v>
      </c>
      <c r="D1114">
        <f>IF(AND(A1114&amp;""='4_버스'!$B$7&amp;"",B1114='4_버스'!$E$7),C1114,"")</f>
        <v/>
      </c>
    </row>
    <row r="1115">
      <c r="A1115" t="inlineStr">
        <is>
          <t>순환1-1</t>
        </is>
      </c>
      <c r="B1115" t="inlineStr">
        <is>
          <t>평일</t>
        </is>
      </c>
      <c r="C1115" t="n">
        <v>0.7534722222222222</v>
      </c>
      <c r="D1115">
        <f>IF(AND(A1115&amp;""='4_버스'!$B$7&amp;"",B1115='4_버스'!$E$7),C1115,"")</f>
        <v/>
      </c>
    </row>
    <row r="1116">
      <c r="A1116" t="inlineStr">
        <is>
          <t>순환1-1</t>
        </is>
      </c>
      <c r="B1116" t="inlineStr">
        <is>
          <t>평일</t>
        </is>
      </c>
      <c r="C1116" t="n">
        <v>0.7673611111111112</v>
      </c>
      <c r="D1116">
        <f>IF(AND(A1116&amp;""='4_버스'!$B$7&amp;"",B1116='4_버스'!$E$7),C1116,"")</f>
        <v/>
      </c>
    </row>
    <row r="1117">
      <c r="A1117" t="inlineStr">
        <is>
          <t>순환1-1</t>
        </is>
      </c>
      <c r="B1117" t="inlineStr">
        <is>
          <t>평일</t>
        </is>
      </c>
      <c r="C1117" t="n">
        <v>0.78125</v>
      </c>
      <c r="D1117">
        <f>IF(AND(A1117&amp;""='4_버스'!$B$7&amp;"",B1117='4_버스'!$E$7),C1117,"")</f>
        <v/>
      </c>
    </row>
    <row r="1118">
      <c r="A1118" t="inlineStr">
        <is>
          <t>순환1-1</t>
        </is>
      </c>
      <c r="B1118" t="inlineStr">
        <is>
          <t>평일</t>
        </is>
      </c>
      <c r="C1118" t="n">
        <v>0.7951388888888888</v>
      </c>
      <c r="D1118">
        <f>IF(AND(A1118&amp;""='4_버스'!$B$7&amp;"",B1118='4_버스'!$E$7),C1118,"")</f>
        <v/>
      </c>
    </row>
    <row r="1119">
      <c r="A1119" t="inlineStr">
        <is>
          <t>순환1-1</t>
        </is>
      </c>
      <c r="B1119" t="inlineStr">
        <is>
          <t>평일</t>
        </is>
      </c>
      <c r="C1119" t="n">
        <v>0.8090277777777778</v>
      </c>
      <c r="D1119">
        <f>IF(AND(A1119&amp;""='4_버스'!$B$7&amp;"",B1119='4_버스'!$E$7),C1119,"")</f>
        <v/>
      </c>
    </row>
    <row r="1120">
      <c r="A1120" t="inlineStr">
        <is>
          <t>순환1-1</t>
        </is>
      </c>
      <c r="B1120" t="inlineStr">
        <is>
          <t>평일</t>
        </is>
      </c>
      <c r="C1120" t="n">
        <v>0.8229166666666666</v>
      </c>
      <c r="D1120">
        <f>IF(AND(A1120&amp;""='4_버스'!$B$7&amp;"",B1120='4_버스'!$E$7),C1120,"")</f>
        <v/>
      </c>
    </row>
    <row r="1121">
      <c r="A1121" t="inlineStr">
        <is>
          <t>순환1-1</t>
        </is>
      </c>
      <c r="B1121" t="inlineStr">
        <is>
          <t>평일</t>
        </is>
      </c>
      <c r="C1121" t="n">
        <v>0.8368055555555556</v>
      </c>
      <c r="D1121">
        <f>IF(AND(A1121&amp;""='4_버스'!$B$7&amp;"",B1121='4_버스'!$E$7),C1121,"")</f>
        <v/>
      </c>
    </row>
    <row r="1122">
      <c r="A1122" t="inlineStr">
        <is>
          <t>순환1-1</t>
        </is>
      </c>
      <c r="B1122" t="inlineStr">
        <is>
          <t>평일</t>
        </is>
      </c>
      <c r="C1122" t="n">
        <v>0.8506944444444445</v>
      </c>
      <c r="D1122">
        <f>IF(AND(A1122&amp;""='4_버스'!$B$7&amp;"",B1122='4_버스'!$E$7),C1122,"")</f>
        <v/>
      </c>
    </row>
    <row r="1123">
      <c r="A1123" t="inlineStr">
        <is>
          <t>순환1-1</t>
        </is>
      </c>
      <c r="B1123" t="inlineStr">
        <is>
          <t>평일</t>
        </is>
      </c>
      <c r="C1123" t="n">
        <v>0.8645833333333334</v>
      </c>
      <c r="D1123">
        <f>IF(AND(A1123&amp;""='4_버스'!$B$7&amp;"",B1123='4_버스'!$E$7),C1123,"")</f>
        <v/>
      </c>
    </row>
    <row r="1124">
      <c r="A1124" t="inlineStr">
        <is>
          <t>순환1-1</t>
        </is>
      </c>
      <c r="B1124" t="inlineStr">
        <is>
          <t>평일</t>
        </is>
      </c>
      <c r="C1124" t="n">
        <v>0.8784722222222222</v>
      </c>
      <c r="D1124">
        <f>IF(AND(A1124&amp;""='4_버스'!$B$7&amp;"",B1124='4_버스'!$E$7),C1124,"")</f>
        <v/>
      </c>
    </row>
    <row r="1125">
      <c r="A1125" t="inlineStr">
        <is>
          <t>순환1-1</t>
        </is>
      </c>
      <c r="B1125" t="inlineStr">
        <is>
          <t>평일</t>
        </is>
      </c>
      <c r="C1125" t="n">
        <v>0.8923611111111112</v>
      </c>
      <c r="D1125">
        <f>IF(AND(A1125&amp;""='4_버스'!$B$7&amp;"",B1125='4_버스'!$E$7),C1125,"")</f>
        <v/>
      </c>
    </row>
    <row r="1126">
      <c r="A1126" t="inlineStr">
        <is>
          <t>순환1-1</t>
        </is>
      </c>
      <c r="B1126" t="inlineStr">
        <is>
          <t>평일</t>
        </is>
      </c>
      <c r="C1126" t="n">
        <v>0.2708333333333333</v>
      </c>
      <c r="D1126">
        <f>IF(AND(A1126&amp;""='4_버스'!$B$7&amp;"",B1126='4_버스'!$E$7),C1126,"")</f>
        <v/>
      </c>
    </row>
    <row r="1127">
      <c r="A1127" t="inlineStr">
        <is>
          <t>순환1-1</t>
        </is>
      </c>
      <c r="B1127" t="inlineStr">
        <is>
          <t>평일</t>
        </is>
      </c>
      <c r="C1127" t="n">
        <v>0.2847222222222222</v>
      </c>
      <c r="D1127">
        <f>IF(AND(A1127&amp;""='4_버스'!$B$7&amp;"",B1127='4_버스'!$E$7),C1127,"")</f>
        <v/>
      </c>
    </row>
    <row r="1128">
      <c r="A1128" t="inlineStr">
        <is>
          <t>순환1-1</t>
        </is>
      </c>
      <c r="B1128" t="inlineStr">
        <is>
          <t>평일</t>
        </is>
      </c>
      <c r="C1128" t="n">
        <v>0.2986111111111111</v>
      </c>
      <c r="D1128">
        <f>IF(AND(A1128&amp;""='4_버스'!$B$7&amp;"",B1128='4_버스'!$E$7),C1128,"")</f>
        <v/>
      </c>
    </row>
    <row r="1129">
      <c r="A1129" t="inlineStr">
        <is>
          <t>순환2</t>
        </is>
      </c>
      <c r="B1129" t="inlineStr">
        <is>
          <t>공휴일(일요일)</t>
        </is>
      </c>
      <c r="C1129" t="n">
        <v>0.3090277777777778</v>
      </c>
      <c r="D1129">
        <f>IF(AND(A1129&amp;""='4_버스'!$B$7&amp;"",B1129='4_버스'!$E$7),C1129,"")</f>
        <v/>
      </c>
    </row>
    <row r="1130">
      <c r="A1130" t="inlineStr">
        <is>
          <t>순환2</t>
        </is>
      </c>
      <c r="B1130" t="inlineStr">
        <is>
          <t>공휴일(일요일)</t>
        </is>
      </c>
      <c r="C1130" t="n">
        <v>0.3368055555555555</v>
      </c>
      <c r="D1130">
        <f>IF(AND(A1130&amp;""='4_버스'!$B$7&amp;"",B1130='4_버스'!$E$7),C1130,"")</f>
        <v/>
      </c>
    </row>
    <row r="1131">
      <c r="A1131" t="inlineStr">
        <is>
          <t>순환2</t>
        </is>
      </c>
      <c r="B1131" t="inlineStr">
        <is>
          <t>공휴일(일요일)</t>
        </is>
      </c>
      <c r="C1131" t="n">
        <v>0.3611111111111111</v>
      </c>
      <c r="D1131">
        <f>IF(AND(A1131&amp;""='4_버스'!$B$7&amp;"",B1131='4_버스'!$E$7),C1131,"")</f>
        <v/>
      </c>
    </row>
    <row r="1132">
      <c r="A1132" t="inlineStr">
        <is>
          <t>순환2</t>
        </is>
      </c>
      <c r="B1132" t="inlineStr">
        <is>
          <t>공휴일(일요일)</t>
        </is>
      </c>
      <c r="C1132" t="n">
        <v>0.375</v>
      </c>
      <c r="D1132">
        <f>IF(AND(A1132&amp;""='4_버스'!$B$7&amp;"",B1132='4_버스'!$E$7),C1132,"")</f>
        <v/>
      </c>
    </row>
    <row r="1133">
      <c r="A1133" t="inlineStr">
        <is>
          <t>순환2</t>
        </is>
      </c>
      <c r="B1133" t="inlineStr">
        <is>
          <t>공휴일(일요일)</t>
        </is>
      </c>
      <c r="C1133" t="n">
        <v>0.4027777777777778</v>
      </c>
      <c r="D1133">
        <f>IF(AND(A1133&amp;""='4_버스'!$B$7&amp;"",B1133='4_버스'!$E$7),C1133,"")</f>
        <v/>
      </c>
    </row>
    <row r="1134">
      <c r="A1134" t="inlineStr">
        <is>
          <t>순환2</t>
        </is>
      </c>
      <c r="B1134" t="inlineStr">
        <is>
          <t>공휴일(일요일)</t>
        </is>
      </c>
      <c r="C1134" t="n">
        <v>0.4166666666666667</v>
      </c>
      <c r="D1134">
        <f>IF(AND(A1134&amp;""='4_버스'!$B$7&amp;"",B1134='4_버스'!$E$7),C1134,"")</f>
        <v/>
      </c>
    </row>
    <row r="1135">
      <c r="A1135" t="inlineStr">
        <is>
          <t>순환2</t>
        </is>
      </c>
      <c r="B1135" t="inlineStr">
        <is>
          <t>공휴일(일요일)</t>
        </is>
      </c>
      <c r="C1135" t="n">
        <v>0.4583333333333333</v>
      </c>
      <c r="D1135">
        <f>IF(AND(A1135&amp;""='4_버스'!$B$7&amp;"",B1135='4_버스'!$E$7),C1135,"")</f>
        <v/>
      </c>
    </row>
    <row r="1136">
      <c r="A1136" t="inlineStr">
        <is>
          <t>순환2</t>
        </is>
      </c>
      <c r="B1136" t="inlineStr">
        <is>
          <t>공휴일(일요일)</t>
        </is>
      </c>
      <c r="C1136" t="n">
        <v>0.4895833333333333</v>
      </c>
      <c r="D1136">
        <f>IF(AND(A1136&amp;""='4_버스'!$B$7&amp;"",B1136='4_버스'!$E$7),C1136,"")</f>
        <v/>
      </c>
    </row>
    <row r="1137">
      <c r="A1137" t="inlineStr">
        <is>
          <t>순환2</t>
        </is>
      </c>
      <c r="B1137" t="inlineStr">
        <is>
          <t>공휴일(일요일)</t>
        </is>
      </c>
      <c r="C1137" t="n">
        <v>0.5104166666666666</v>
      </c>
      <c r="D1137">
        <f>IF(AND(A1137&amp;""='4_버스'!$B$7&amp;"",B1137='4_버스'!$E$7),C1137,"")</f>
        <v/>
      </c>
    </row>
    <row r="1138">
      <c r="A1138" t="inlineStr">
        <is>
          <t>순환2</t>
        </is>
      </c>
      <c r="B1138" t="inlineStr">
        <is>
          <t>공휴일(일요일)</t>
        </is>
      </c>
      <c r="C1138" t="n">
        <v>0.5416666666666666</v>
      </c>
      <c r="D1138">
        <f>IF(AND(A1138&amp;""='4_버스'!$B$7&amp;"",B1138='4_버스'!$E$7),C1138,"")</f>
        <v/>
      </c>
    </row>
    <row r="1139">
      <c r="A1139" t="inlineStr">
        <is>
          <t>순환2</t>
        </is>
      </c>
      <c r="B1139" t="inlineStr">
        <is>
          <t>공휴일(일요일)</t>
        </is>
      </c>
      <c r="C1139" t="n">
        <v>0.5729166666666666</v>
      </c>
      <c r="D1139">
        <f>IF(AND(A1139&amp;""='4_버스'!$B$7&amp;"",B1139='4_버스'!$E$7),C1139,"")</f>
        <v/>
      </c>
    </row>
    <row r="1140">
      <c r="A1140" t="inlineStr">
        <is>
          <t>순환2</t>
        </is>
      </c>
      <c r="B1140" t="inlineStr">
        <is>
          <t>공휴일(일요일)</t>
        </is>
      </c>
      <c r="C1140" t="n">
        <v>0.5972222222222222</v>
      </c>
      <c r="D1140">
        <f>IF(AND(A1140&amp;""='4_버스'!$B$7&amp;"",B1140='4_버스'!$E$7),C1140,"")</f>
        <v/>
      </c>
    </row>
    <row r="1141">
      <c r="A1141" t="inlineStr">
        <is>
          <t>순환2</t>
        </is>
      </c>
      <c r="B1141" t="inlineStr">
        <is>
          <t>공휴일(일요일)</t>
        </is>
      </c>
      <c r="C1141" t="n">
        <v>0.6111111111111112</v>
      </c>
      <c r="D1141">
        <f>IF(AND(A1141&amp;""='4_버스'!$B$7&amp;"",B1141='4_버스'!$E$7),C1141,"")</f>
        <v/>
      </c>
    </row>
    <row r="1142">
      <c r="A1142" t="inlineStr">
        <is>
          <t>순환2</t>
        </is>
      </c>
      <c r="B1142" t="inlineStr">
        <is>
          <t>공휴일(일요일)</t>
        </is>
      </c>
      <c r="C1142" t="n">
        <v>0.625</v>
      </c>
      <c r="D1142">
        <f>IF(AND(A1142&amp;""='4_버스'!$B$7&amp;"",B1142='4_버스'!$E$7),C1142,"")</f>
        <v/>
      </c>
    </row>
    <row r="1143">
      <c r="A1143" t="inlineStr">
        <is>
          <t>순환2</t>
        </is>
      </c>
      <c r="B1143" t="inlineStr">
        <is>
          <t>공휴일(일요일)</t>
        </is>
      </c>
      <c r="C1143" t="n">
        <v>0.6458333333333334</v>
      </c>
      <c r="D1143">
        <f>IF(AND(A1143&amp;""='4_버스'!$B$7&amp;"",B1143='4_버스'!$E$7),C1143,"")</f>
        <v/>
      </c>
    </row>
    <row r="1144">
      <c r="A1144" t="inlineStr">
        <is>
          <t>순환2</t>
        </is>
      </c>
      <c r="B1144" t="inlineStr">
        <is>
          <t>공휴일(일요일)</t>
        </is>
      </c>
      <c r="C1144" t="n">
        <v>0.6805555555555555</v>
      </c>
      <c r="D1144">
        <f>IF(AND(A1144&amp;""='4_버스'!$B$7&amp;"",B1144='4_버스'!$E$7),C1144,"")</f>
        <v/>
      </c>
    </row>
    <row r="1145">
      <c r="A1145" t="inlineStr">
        <is>
          <t>순환2</t>
        </is>
      </c>
      <c r="B1145" t="inlineStr">
        <is>
          <t>공휴일(일요일)</t>
        </is>
      </c>
      <c r="C1145" t="n">
        <v>0.7361111111111112</v>
      </c>
      <c r="D1145">
        <f>IF(AND(A1145&amp;""='4_버스'!$B$7&amp;"",B1145='4_버스'!$E$7),C1145,"")</f>
        <v/>
      </c>
    </row>
    <row r="1146">
      <c r="A1146" t="inlineStr">
        <is>
          <t>순환2</t>
        </is>
      </c>
      <c r="B1146" t="inlineStr">
        <is>
          <t>공휴일(일요일)</t>
        </is>
      </c>
      <c r="C1146" t="n">
        <v>0.7534722222222222</v>
      </c>
      <c r="D1146">
        <f>IF(AND(A1146&amp;""='4_버스'!$B$7&amp;"",B1146='4_버스'!$E$7),C1146,"")</f>
        <v/>
      </c>
    </row>
    <row r="1147">
      <c r="A1147" t="inlineStr">
        <is>
          <t>순환2</t>
        </is>
      </c>
      <c r="B1147" t="inlineStr">
        <is>
          <t>공휴일(일요일)</t>
        </is>
      </c>
      <c r="C1147" t="n">
        <v>0.7708333333333334</v>
      </c>
      <c r="D1147">
        <f>IF(AND(A1147&amp;""='4_버스'!$B$7&amp;"",B1147='4_버스'!$E$7),C1147,"")</f>
        <v/>
      </c>
    </row>
    <row r="1148">
      <c r="A1148" t="inlineStr">
        <is>
          <t>순환2</t>
        </is>
      </c>
      <c r="B1148" t="inlineStr">
        <is>
          <t>공휴일(일요일)</t>
        </is>
      </c>
      <c r="C1148" t="n">
        <v>0.7881944444444444</v>
      </c>
      <c r="D1148">
        <f>IF(AND(A1148&amp;""='4_버스'!$B$7&amp;"",B1148='4_버스'!$E$7),C1148,"")</f>
        <v/>
      </c>
    </row>
    <row r="1149">
      <c r="A1149" t="inlineStr">
        <is>
          <t>순환2</t>
        </is>
      </c>
      <c r="B1149" t="inlineStr">
        <is>
          <t>공휴일(일요일)</t>
        </is>
      </c>
      <c r="C1149" t="n">
        <v>0.8055555555555555</v>
      </c>
      <c r="D1149">
        <f>IF(AND(A1149&amp;""='4_버스'!$B$7&amp;"",B1149='4_버스'!$E$7),C1149,"")</f>
        <v/>
      </c>
    </row>
    <row r="1150">
      <c r="A1150" t="inlineStr">
        <is>
          <t>순환2</t>
        </is>
      </c>
      <c r="B1150" t="inlineStr">
        <is>
          <t>공휴일(일요일)</t>
        </is>
      </c>
      <c r="C1150" t="n">
        <v>0.8263888888888888</v>
      </c>
      <c r="D1150">
        <f>IF(AND(A1150&amp;""='4_버스'!$B$7&amp;"",B1150='4_버스'!$E$7),C1150,"")</f>
        <v/>
      </c>
    </row>
    <row r="1151">
      <c r="A1151" t="inlineStr">
        <is>
          <t>순환2</t>
        </is>
      </c>
      <c r="B1151" t="inlineStr">
        <is>
          <t>공휴일(일요일)</t>
        </is>
      </c>
      <c r="C1151" t="n">
        <v>0.8541666666666667</v>
      </c>
      <c r="D1151">
        <f>IF(AND(A1151&amp;""='4_버스'!$B$7&amp;"",B1151='4_버스'!$E$7),C1151,"")</f>
        <v/>
      </c>
    </row>
    <row r="1152">
      <c r="A1152" t="inlineStr">
        <is>
          <t>순환2</t>
        </is>
      </c>
      <c r="B1152" t="inlineStr">
        <is>
          <t>공휴일(일요일)</t>
        </is>
      </c>
      <c r="C1152" t="n">
        <v>0.8819444444444444</v>
      </c>
      <c r="D1152">
        <f>IF(AND(A1152&amp;""='4_버스'!$B$7&amp;"",B1152='4_버스'!$E$7),C1152,"")</f>
        <v/>
      </c>
    </row>
    <row r="1153">
      <c r="A1153" t="inlineStr">
        <is>
          <t>순환2</t>
        </is>
      </c>
      <c r="B1153" t="inlineStr">
        <is>
          <t>평일</t>
        </is>
      </c>
      <c r="C1153" t="n">
        <v>0.2708333333333333</v>
      </c>
      <c r="D1153">
        <f>IF(AND(A1153&amp;""='4_버스'!$B$7&amp;"",B1153='4_버스'!$E$7),C1153,"")</f>
        <v/>
      </c>
    </row>
    <row r="1154">
      <c r="A1154" t="inlineStr">
        <is>
          <t>순환2</t>
        </is>
      </c>
      <c r="B1154" t="inlineStr">
        <is>
          <t>평일</t>
        </is>
      </c>
      <c r="C1154" t="n">
        <v>0.3298611111111112</v>
      </c>
      <c r="D1154">
        <f>IF(AND(A1154&amp;""='4_버스'!$B$7&amp;"",B1154='4_버스'!$E$7),C1154,"")</f>
        <v/>
      </c>
    </row>
    <row r="1155">
      <c r="A1155" t="inlineStr">
        <is>
          <t>순환2</t>
        </is>
      </c>
      <c r="B1155" t="inlineStr">
        <is>
          <t>평일</t>
        </is>
      </c>
      <c r="C1155" t="n">
        <v>0.3368055555555555</v>
      </c>
      <c r="D1155">
        <f>IF(AND(A1155&amp;""='4_버스'!$B$7&amp;"",B1155='4_버스'!$E$7),C1155,"")</f>
        <v/>
      </c>
    </row>
    <row r="1156">
      <c r="A1156" t="inlineStr">
        <is>
          <t>순환2</t>
        </is>
      </c>
      <c r="B1156" t="inlineStr">
        <is>
          <t>평일</t>
        </is>
      </c>
      <c r="C1156" t="n">
        <v>0.3611111111111111</v>
      </c>
      <c r="D1156">
        <f>IF(AND(A1156&amp;""='4_버스'!$B$7&amp;"",B1156='4_버스'!$E$7),C1156,"")</f>
        <v/>
      </c>
    </row>
    <row r="1157">
      <c r="A1157" t="inlineStr">
        <is>
          <t>순환2</t>
        </is>
      </c>
      <c r="B1157" t="inlineStr">
        <is>
          <t>평일</t>
        </is>
      </c>
      <c r="C1157" t="n">
        <v>0.375</v>
      </c>
      <c r="D1157">
        <f>IF(AND(A1157&amp;""='4_버스'!$B$7&amp;"",B1157='4_버스'!$E$7),C1157,"")</f>
        <v/>
      </c>
    </row>
    <row r="1158">
      <c r="A1158" t="inlineStr">
        <is>
          <t>순환2</t>
        </is>
      </c>
      <c r="B1158" t="inlineStr">
        <is>
          <t>평일</t>
        </is>
      </c>
      <c r="C1158" t="n">
        <v>0.3888888888888889</v>
      </c>
      <c r="D1158">
        <f>IF(AND(A1158&amp;""='4_버스'!$B$7&amp;"",B1158='4_버스'!$E$7),C1158,"")</f>
        <v/>
      </c>
    </row>
    <row r="1159">
      <c r="A1159" t="inlineStr">
        <is>
          <t>순환2</t>
        </is>
      </c>
      <c r="B1159" t="inlineStr">
        <is>
          <t>평일</t>
        </is>
      </c>
      <c r="C1159" t="n">
        <v>0.4027777777777778</v>
      </c>
      <c r="D1159">
        <f>IF(AND(A1159&amp;""='4_버스'!$B$7&amp;"",B1159='4_버스'!$E$7),C1159,"")</f>
        <v/>
      </c>
    </row>
    <row r="1160">
      <c r="A1160" t="inlineStr">
        <is>
          <t>순환2</t>
        </is>
      </c>
      <c r="B1160" t="inlineStr">
        <is>
          <t>평일</t>
        </is>
      </c>
      <c r="C1160" t="n">
        <v>0.4166666666666667</v>
      </c>
      <c r="D1160">
        <f>IF(AND(A1160&amp;""='4_버스'!$B$7&amp;"",B1160='4_버스'!$E$7),C1160,"")</f>
        <v/>
      </c>
    </row>
    <row r="1161">
      <c r="A1161" t="inlineStr">
        <is>
          <t>순환2</t>
        </is>
      </c>
      <c r="B1161" t="inlineStr">
        <is>
          <t>평일</t>
        </is>
      </c>
      <c r="C1161" t="n">
        <v>0.4444444444444445</v>
      </c>
      <c r="D1161">
        <f>IF(AND(A1161&amp;""='4_버스'!$B$7&amp;"",B1161='4_버스'!$E$7),C1161,"")</f>
        <v/>
      </c>
    </row>
    <row r="1162">
      <c r="A1162" t="inlineStr">
        <is>
          <t>순환2</t>
        </is>
      </c>
      <c r="B1162" t="inlineStr">
        <is>
          <t>평일</t>
        </is>
      </c>
      <c r="C1162" t="n">
        <v>0.4652777777777777</v>
      </c>
      <c r="D1162">
        <f>IF(AND(A1162&amp;""='4_버스'!$B$7&amp;"",B1162='4_버스'!$E$7),C1162,"")</f>
        <v/>
      </c>
    </row>
    <row r="1163">
      <c r="A1163" t="inlineStr">
        <is>
          <t>순환2</t>
        </is>
      </c>
      <c r="B1163" t="inlineStr">
        <is>
          <t>평일</t>
        </is>
      </c>
      <c r="C1163" t="n">
        <v>0.4861111111111111</v>
      </c>
      <c r="D1163">
        <f>IF(AND(A1163&amp;""='4_버스'!$B$7&amp;"",B1163='4_버스'!$E$7),C1163,"")</f>
        <v/>
      </c>
    </row>
    <row r="1164">
      <c r="A1164" t="inlineStr">
        <is>
          <t>순환2</t>
        </is>
      </c>
      <c r="B1164" t="inlineStr">
        <is>
          <t>평일</t>
        </is>
      </c>
      <c r="C1164" t="n">
        <v>0.5</v>
      </c>
      <c r="D1164">
        <f>IF(AND(A1164&amp;""='4_버스'!$B$7&amp;"",B1164='4_버스'!$E$7),C1164,"")</f>
        <v/>
      </c>
    </row>
    <row r="1165">
      <c r="A1165" t="inlineStr">
        <is>
          <t>순환2</t>
        </is>
      </c>
      <c r="B1165" t="inlineStr">
        <is>
          <t>평일</t>
        </is>
      </c>
      <c r="C1165" t="n">
        <v>0.5173611111111112</v>
      </c>
      <c r="D1165">
        <f>IF(AND(A1165&amp;""='4_버스'!$B$7&amp;"",B1165='4_버스'!$E$7),C1165,"")</f>
        <v/>
      </c>
    </row>
    <row r="1166">
      <c r="A1166" t="inlineStr">
        <is>
          <t>순환2</t>
        </is>
      </c>
      <c r="B1166" t="inlineStr">
        <is>
          <t>평일</t>
        </is>
      </c>
      <c r="C1166" t="n">
        <v>0.5277777777777778</v>
      </c>
      <c r="D1166">
        <f>IF(AND(A1166&amp;""='4_버스'!$B$7&amp;"",B1166='4_버스'!$E$7),C1166,"")</f>
        <v/>
      </c>
    </row>
    <row r="1167">
      <c r="A1167" t="inlineStr">
        <is>
          <t>순환2</t>
        </is>
      </c>
      <c r="B1167" t="inlineStr">
        <is>
          <t>평일</t>
        </is>
      </c>
      <c r="C1167" t="n">
        <v>0.5416666666666666</v>
      </c>
      <c r="D1167">
        <f>IF(AND(A1167&amp;""='4_버스'!$B$7&amp;"",B1167='4_버스'!$E$7),C1167,"")</f>
        <v/>
      </c>
    </row>
    <row r="1168">
      <c r="A1168" t="inlineStr">
        <is>
          <t>순환2</t>
        </is>
      </c>
      <c r="B1168" t="inlineStr">
        <is>
          <t>평일</t>
        </is>
      </c>
      <c r="C1168" t="n">
        <v>0.5659722222222222</v>
      </c>
      <c r="D1168">
        <f>IF(AND(A1168&amp;""='4_버스'!$B$7&amp;"",B1168='4_버스'!$E$7),C1168,"")</f>
        <v/>
      </c>
    </row>
    <row r="1169">
      <c r="A1169" t="inlineStr">
        <is>
          <t>순환2</t>
        </is>
      </c>
      <c r="B1169" t="inlineStr">
        <is>
          <t>평일</t>
        </is>
      </c>
      <c r="C1169" t="n">
        <v>0.5833333333333334</v>
      </c>
      <c r="D1169">
        <f>IF(AND(A1169&amp;""='4_버스'!$B$7&amp;"",B1169='4_버스'!$E$7),C1169,"")</f>
        <v/>
      </c>
    </row>
    <row r="1170">
      <c r="A1170" t="inlineStr">
        <is>
          <t>순환2</t>
        </is>
      </c>
      <c r="B1170" t="inlineStr">
        <is>
          <t>평일</t>
        </is>
      </c>
      <c r="C1170" t="n">
        <v>0.5972222222222222</v>
      </c>
      <c r="D1170">
        <f>IF(AND(A1170&amp;""='4_버스'!$B$7&amp;"",B1170='4_버스'!$E$7),C1170,"")</f>
        <v/>
      </c>
    </row>
    <row r="1171">
      <c r="A1171" t="inlineStr">
        <is>
          <t>순환2</t>
        </is>
      </c>
      <c r="B1171" t="inlineStr">
        <is>
          <t>평일</t>
        </is>
      </c>
      <c r="C1171" t="n">
        <v>0.6111111111111112</v>
      </c>
      <c r="D1171">
        <f>IF(AND(A1171&amp;""='4_버스'!$B$7&amp;"",B1171='4_버스'!$E$7),C1171,"")</f>
        <v/>
      </c>
    </row>
    <row r="1172">
      <c r="A1172" t="inlineStr">
        <is>
          <t>순환2</t>
        </is>
      </c>
      <c r="B1172" t="inlineStr">
        <is>
          <t>평일</t>
        </is>
      </c>
      <c r="C1172" t="n">
        <v>0.625</v>
      </c>
      <c r="D1172">
        <f>IF(AND(A1172&amp;""='4_버스'!$B$7&amp;"",B1172='4_버스'!$E$7),C1172,"")</f>
        <v/>
      </c>
    </row>
    <row r="1173">
      <c r="A1173" t="inlineStr">
        <is>
          <t>순환2</t>
        </is>
      </c>
      <c r="B1173" t="inlineStr">
        <is>
          <t>평일</t>
        </is>
      </c>
      <c r="C1173" t="n">
        <v>0.6388888888888888</v>
      </c>
      <c r="D1173">
        <f>IF(AND(A1173&amp;""='4_버스'!$B$7&amp;"",B1173='4_버스'!$E$7),C1173,"")</f>
        <v/>
      </c>
    </row>
    <row r="1174">
      <c r="A1174" t="inlineStr">
        <is>
          <t>순환2</t>
        </is>
      </c>
      <c r="B1174" t="inlineStr">
        <is>
          <t>평일</t>
        </is>
      </c>
      <c r="C1174" t="n">
        <v>0.6805555555555555</v>
      </c>
      <c r="D1174">
        <f>IF(AND(A1174&amp;""='4_버스'!$B$7&amp;"",B1174='4_버스'!$E$7),C1174,"")</f>
        <v/>
      </c>
    </row>
    <row r="1175">
      <c r="A1175" t="inlineStr">
        <is>
          <t>순환2</t>
        </is>
      </c>
      <c r="B1175" t="inlineStr">
        <is>
          <t>평일</t>
        </is>
      </c>
      <c r="C1175" t="n">
        <v>0.6944444444444444</v>
      </c>
      <c r="D1175">
        <f>IF(AND(A1175&amp;""='4_버스'!$B$7&amp;"",B1175='4_버스'!$E$7),C1175,"")</f>
        <v/>
      </c>
    </row>
    <row r="1176">
      <c r="A1176" t="inlineStr">
        <is>
          <t>순환2</t>
        </is>
      </c>
      <c r="B1176" t="inlineStr">
        <is>
          <t>평일</t>
        </is>
      </c>
      <c r="C1176" t="n">
        <v>0.7222222222222222</v>
      </c>
      <c r="D1176">
        <f>IF(AND(A1176&amp;""='4_버스'!$B$7&amp;"",B1176='4_버스'!$E$7),C1176,"")</f>
        <v/>
      </c>
    </row>
    <row r="1177">
      <c r="A1177" t="inlineStr">
        <is>
          <t>순환2</t>
        </is>
      </c>
      <c r="B1177" t="inlineStr">
        <is>
          <t>평일</t>
        </is>
      </c>
      <c r="C1177" t="n">
        <v>0.7361111111111112</v>
      </c>
      <c r="D1177">
        <f>IF(AND(A1177&amp;""='4_버스'!$B$7&amp;"",B1177='4_버스'!$E$7),C1177,"")</f>
        <v/>
      </c>
    </row>
    <row r="1178">
      <c r="A1178" t="inlineStr">
        <is>
          <t>순환2</t>
        </is>
      </c>
      <c r="B1178" t="inlineStr">
        <is>
          <t>평일</t>
        </is>
      </c>
      <c r="C1178" t="n">
        <v>0.7534722222222222</v>
      </c>
      <c r="D1178">
        <f>IF(AND(A1178&amp;""='4_버스'!$B$7&amp;"",B1178='4_버스'!$E$7),C1178,"")</f>
        <v/>
      </c>
    </row>
    <row r="1179">
      <c r="A1179" t="inlineStr">
        <is>
          <t>순환2</t>
        </is>
      </c>
      <c r="B1179" t="inlineStr">
        <is>
          <t>평일</t>
        </is>
      </c>
      <c r="C1179" t="n">
        <v>0.7881944444444444</v>
      </c>
      <c r="D1179">
        <f>IF(AND(A1179&amp;""='4_버스'!$B$7&amp;"",B1179='4_버스'!$E$7),C1179,"")</f>
        <v/>
      </c>
    </row>
    <row r="1180">
      <c r="A1180" t="inlineStr">
        <is>
          <t>순환2</t>
        </is>
      </c>
      <c r="B1180" t="inlineStr">
        <is>
          <t>평일</t>
        </is>
      </c>
      <c r="C1180" t="n">
        <v>0.8055555555555555</v>
      </c>
      <c r="D1180">
        <f>IF(AND(A1180&amp;""='4_버스'!$B$7&amp;"",B1180='4_버스'!$E$7),C1180,"")</f>
        <v/>
      </c>
    </row>
    <row r="1181">
      <c r="A1181" t="inlineStr">
        <is>
          <t>순환2</t>
        </is>
      </c>
      <c r="B1181" t="inlineStr">
        <is>
          <t>평일</t>
        </is>
      </c>
      <c r="C1181" t="n">
        <v>0.8263888888888888</v>
      </c>
      <c r="D1181">
        <f>IF(AND(A1181&amp;""='4_버스'!$B$7&amp;"",B1181='4_버스'!$E$7),C1181,"")</f>
        <v/>
      </c>
    </row>
    <row r="1182">
      <c r="A1182" t="inlineStr">
        <is>
          <t>순환2</t>
        </is>
      </c>
      <c r="B1182" t="inlineStr">
        <is>
          <t>평일</t>
        </is>
      </c>
      <c r="C1182" t="n">
        <v>0.8541666666666667</v>
      </c>
      <c r="D1182">
        <f>IF(AND(A1182&amp;""='4_버스'!$B$7&amp;"",B1182='4_버스'!$E$7),C1182,"")</f>
        <v/>
      </c>
    </row>
    <row r="1183">
      <c r="A1183" t="inlineStr">
        <is>
          <t>순환2</t>
        </is>
      </c>
      <c r="B1183" t="inlineStr">
        <is>
          <t>평일</t>
        </is>
      </c>
      <c r="C1183" t="n">
        <v>0.8819444444444444</v>
      </c>
      <c r="D1183">
        <f>IF(AND(A1183&amp;""='4_버스'!$B$7&amp;"",B1183='4_버스'!$E$7),C1183,"")</f>
        <v/>
      </c>
    </row>
    <row r="1184">
      <c r="A1184" t="inlineStr">
        <is>
          <t>순환2</t>
        </is>
      </c>
      <c r="B1184" t="inlineStr">
        <is>
          <t>공휴일(일요일)</t>
        </is>
      </c>
      <c r="C1184" t="n">
        <v>0.5277777777777778</v>
      </c>
      <c r="D1184">
        <f>IF(AND(A1184&amp;""='4_버스'!$B$7&amp;"",B1184='4_버스'!$E$7),C1184,"")</f>
        <v/>
      </c>
    </row>
    <row r="1185">
      <c r="A1185" t="inlineStr">
        <is>
          <t>순환2</t>
        </is>
      </c>
      <c r="B1185" t="inlineStr">
        <is>
          <t>공휴일(일요일)</t>
        </is>
      </c>
      <c r="C1185" t="n">
        <v>0.6458333333333334</v>
      </c>
      <c r="D1185">
        <f>IF(AND(A1185&amp;""='4_버스'!$B$7&amp;"",B1185='4_버스'!$E$7),C1185,"")</f>
        <v/>
      </c>
    </row>
    <row r="1186">
      <c r="A1186" t="inlineStr">
        <is>
          <t>순환2</t>
        </is>
      </c>
      <c r="B1186" t="inlineStr">
        <is>
          <t>평일</t>
        </is>
      </c>
      <c r="C1186" t="n">
        <v>0.3298611111111112</v>
      </c>
      <c r="D1186">
        <f>IF(AND(A1186&amp;""='4_버스'!$B$7&amp;"",B1186='4_버스'!$E$7),C1186,"")</f>
        <v/>
      </c>
    </row>
    <row r="1187">
      <c r="A1187" t="inlineStr">
        <is>
          <t>순환2</t>
        </is>
      </c>
      <c r="B1187" t="inlineStr">
        <is>
          <t>평일</t>
        </is>
      </c>
      <c r="C1187" t="n">
        <v>0.5277777777777778</v>
      </c>
      <c r="D1187">
        <f>IF(AND(A1187&amp;""='4_버스'!$B$7&amp;"",B1187='4_버스'!$E$7),C1187,"")</f>
        <v/>
      </c>
    </row>
    <row r="1188">
      <c r="A1188" t="inlineStr">
        <is>
          <t>순환2</t>
        </is>
      </c>
      <c r="B1188" t="inlineStr">
        <is>
          <t>평일</t>
        </is>
      </c>
      <c r="C1188" t="n">
        <v>0.6388888888888888</v>
      </c>
      <c r="D1188">
        <f>IF(AND(A1188&amp;""='4_버스'!$B$7&amp;"",B1188='4_버스'!$E$7),C1188,"")</f>
        <v/>
      </c>
    </row>
    <row r="1189">
      <c r="A1189" t="inlineStr">
        <is>
          <t>순환2</t>
        </is>
      </c>
      <c r="B1189" t="inlineStr">
        <is>
          <t>공휴일(일요일)</t>
        </is>
      </c>
      <c r="C1189" t="n">
        <v>0.2847222222222222</v>
      </c>
      <c r="D1189">
        <f>IF(AND(A1189&amp;""='4_버스'!$B$7&amp;"",B1189='4_버스'!$E$7),C1189,"")</f>
        <v/>
      </c>
    </row>
    <row r="1190">
      <c r="A1190" t="inlineStr">
        <is>
          <t>순환2</t>
        </is>
      </c>
      <c r="B1190" t="inlineStr">
        <is>
          <t>공휴일(일요일)</t>
        </is>
      </c>
      <c r="C1190" t="n">
        <v>0.3194444444444445</v>
      </c>
      <c r="D1190">
        <f>IF(AND(A1190&amp;""='4_버스'!$B$7&amp;"",B1190='4_버스'!$E$7),C1190,"")</f>
        <v/>
      </c>
    </row>
    <row r="1191">
      <c r="A1191" t="inlineStr">
        <is>
          <t>순환2</t>
        </is>
      </c>
      <c r="B1191" t="inlineStr">
        <is>
          <t>공휴일(일요일)</t>
        </is>
      </c>
      <c r="C1191" t="n">
        <v>0.3472222222222222</v>
      </c>
      <c r="D1191">
        <f>IF(AND(A1191&amp;""='4_버스'!$B$7&amp;"",B1191='4_버스'!$E$7),C1191,"")</f>
        <v/>
      </c>
    </row>
    <row r="1192">
      <c r="A1192" t="inlineStr">
        <is>
          <t>순환2</t>
        </is>
      </c>
      <c r="B1192" t="inlineStr">
        <is>
          <t>공휴일(일요일)</t>
        </is>
      </c>
      <c r="C1192" t="n">
        <v>0.4340277777777778</v>
      </c>
      <c r="D1192">
        <f>IF(AND(A1192&amp;""='4_버스'!$B$7&amp;"",B1192='4_버스'!$E$7),C1192,"")</f>
        <v/>
      </c>
    </row>
    <row r="1193">
      <c r="A1193" t="inlineStr">
        <is>
          <t>순환2</t>
        </is>
      </c>
      <c r="B1193" t="inlineStr">
        <is>
          <t>공휴일(일요일)</t>
        </is>
      </c>
      <c r="C1193" t="n">
        <v>0.5555555555555555</v>
      </c>
      <c r="D1193">
        <f>IF(AND(A1193&amp;""='4_버스'!$B$7&amp;"",B1193='4_버스'!$E$7),C1193,"")</f>
        <v/>
      </c>
    </row>
    <row r="1194">
      <c r="A1194" t="inlineStr">
        <is>
          <t>순환2</t>
        </is>
      </c>
      <c r="B1194" t="inlineStr">
        <is>
          <t>공휴일(일요일)</t>
        </is>
      </c>
      <c r="C1194" t="n">
        <v>0.6666666666666666</v>
      </c>
      <c r="D1194">
        <f>IF(AND(A1194&amp;""='4_버스'!$B$7&amp;"",B1194='4_버스'!$E$7),C1194,"")</f>
        <v/>
      </c>
    </row>
    <row r="1195">
      <c r="A1195" t="inlineStr">
        <is>
          <t>순환2</t>
        </is>
      </c>
      <c r="B1195" t="inlineStr">
        <is>
          <t>공휴일(일요일)</t>
        </is>
      </c>
      <c r="C1195" t="n">
        <v>0.7118055555555556</v>
      </c>
      <c r="D1195">
        <f>IF(AND(A1195&amp;""='4_버스'!$B$7&amp;"",B1195='4_버스'!$E$7),C1195,"")</f>
        <v/>
      </c>
    </row>
    <row r="1196">
      <c r="A1196" t="inlineStr">
        <is>
          <t>순환2</t>
        </is>
      </c>
      <c r="B1196" t="inlineStr">
        <is>
          <t>평일</t>
        </is>
      </c>
      <c r="C1196" t="n">
        <v>0.2847222222222222</v>
      </c>
      <c r="D1196">
        <f>IF(AND(A1196&amp;""='4_버스'!$B$7&amp;"",B1196='4_버스'!$E$7),C1196,"")</f>
        <v/>
      </c>
    </row>
    <row r="1197">
      <c r="A1197" t="inlineStr">
        <is>
          <t>순환2</t>
        </is>
      </c>
      <c r="B1197" t="inlineStr">
        <is>
          <t>평일</t>
        </is>
      </c>
      <c r="C1197" t="n">
        <v>0.3194444444444445</v>
      </c>
      <c r="D1197">
        <f>IF(AND(A1197&amp;""='4_버스'!$B$7&amp;"",B1197='4_버스'!$E$7),C1197,"")</f>
        <v/>
      </c>
    </row>
    <row r="1198">
      <c r="A1198" t="inlineStr">
        <is>
          <t>순환2</t>
        </is>
      </c>
      <c r="B1198" t="inlineStr">
        <is>
          <t>평일</t>
        </is>
      </c>
      <c r="C1198" t="n">
        <v>0.3472222222222222</v>
      </c>
      <c r="D1198">
        <f>IF(AND(A1198&amp;""='4_버스'!$B$7&amp;"",B1198='4_버스'!$E$7),C1198,"")</f>
        <v/>
      </c>
    </row>
    <row r="1199">
      <c r="A1199" t="inlineStr">
        <is>
          <t>순환2</t>
        </is>
      </c>
      <c r="B1199" t="inlineStr">
        <is>
          <t>평일</t>
        </is>
      </c>
      <c r="C1199" t="n">
        <v>0.4305555555555556</v>
      </c>
      <c r="D1199">
        <f>IF(AND(A1199&amp;""='4_버스'!$B$7&amp;"",B1199='4_버스'!$E$7),C1199,"")</f>
        <v/>
      </c>
    </row>
    <row r="1200">
      <c r="A1200" t="inlineStr">
        <is>
          <t>순환2</t>
        </is>
      </c>
      <c r="B1200" t="inlineStr">
        <is>
          <t>평일</t>
        </is>
      </c>
      <c r="C1200" t="n">
        <v>0.5555555555555555</v>
      </c>
      <c r="D1200">
        <f>IF(AND(A1200&amp;""='4_버스'!$B$7&amp;"",B1200='4_버스'!$E$7),C1200,"")</f>
        <v/>
      </c>
    </row>
    <row r="1201">
      <c r="A1201" t="inlineStr">
        <is>
          <t>순환2</t>
        </is>
      </c>
      <c r="B1201" t="inlineStr">
        <is>
          <t>평일</t>
        </is>
      </c>
      <c r="C1201" t="n">
        <v>0.6527777777777778</v>
      </c>
      <c r="D1201">
        <f>IF(AND(A1201&amp;""='4_버스'!$B$7&amp;"",B1201='4_버스'!$E$7),C1201,"")</f>
        <v/>
      </c>
    </row>
    <row r="1202">
      <c r="A1202" t="inlineStr">
        <is>
          <t>순환2</t>
        </is>
      </c>
      <c r="B1202" t="inlineStr">
        <is>
          <t>평일</t>
        </is>
      </c>
      <c r="C1202" t="n">
        <v>0.6666666666666666</v>
      </c>
      <c r="D1202">
        <f>IF(AND(A1202&amp;""='4_버스'!$B$7&amp;"",B1202='4_버스'!$E$7),C1202,"")</f>
        <v/>
      </c>
    </row>
    <row r="1203">
      <c r="A1203" t="inlineStr">
        <is>
          <t>순환2</t>
        </is>
      </c>
      <c r="B1203" t="inlineStr">
        <is>
          <t>평일</t>
        </is>
      </c>
      <c r="C1203" t="n">
        <v>0.7118055555555556</v>
      </c>
      <c r="D1203">
        <f>IF(AND(A1203&amp;""='4_버스'!$B$7&amp;"",B1203='4_버스'!$E$7),C1203,"")</f>
        <v/>
      </c>
    </row>
    <row r="1204">
      <c r="A1204" t="inlineStr">
        <is>
          <t>순환2</t>
        </is>
      </c>
      <c r="B1204" t="inlineStr">
        <is>
          <t>공휴일(일요일)</t>
        </is>
      </c>
      <c r="C1204" t="n">
        <v>0.2986111111111111</v>
      </c>
      <c r="D1204">
        <f>IF(AND(A1204&amp;""='4_버스'!$B$7&amp;"",B1204='4_버스'!$E$7),C1204,"")</f>
        <v/>
      </c>
    </row>
    <row r="1205">
      <c r="A1205" t="inlineStr">
        <is>
          <t>순환2</t>
        </is>
      </c>
      <c r="B1205" t="inlineStr">
        <is>
          <t>공휴일(일요일)</t>
        </is>
      </c>
      <c r="C1205" t="n">
        <v>0.6944444444444444</v>
      </c>
      <c r="D1205">
        <f>IF(AND(A1205&amp;""='4_버스'!$B$7&amp;"",B1205='4_버스'!$E$7),C1205,"")</f>
        <v/>
      </c>
    </row>
    <row r="1206">
      <c r="A1206" t="inlineStr">
        <is>
          <t>순환2</t>
        </is>
      </c>
      <c r="B1206" t="inlineStr">
        <is>
          <t>평일</t>
        </is>
      </c>
      <c r="C1206" t="n">
        <v>0.2986111111111111</v>
      </c>
      <c r="D1206">
        <f>IF(AND(A1206&amp;""='4_버스'!$B$7&amp;"",B1206='4_버스'!$E$7),C1206,"")</f>
        <v/>
      </c>
    </row>
    <row r="1207">
      <c r="A1207" t="inlineStr">
        <is>
          <t>순환2</t>
        </is>
      </c>
      <c r="B1207" t="inlineStr">
        <is>
          <t>평일</t>
        </is>
      </c>
      <c r="C1207" t="n">
        <v>0.3090277777777778</v>
      </c>
      <c r="D1207">
        <f>IF(AND(A1207&amp;""='4_버스'!$B$7&amp;"",B1207='4_버스'!$E$7),C1207,"")</f>
        <v/>
      </c>
    </row>
    <row r="1208">
      <c r="A1208" t="inlineStr">
        <is>
          <t>순환2</t>
        </is>
      </c>
      <c r="B1208" t="inlineStr">
        <is>
          <t>평일</t>
        </is>
      </c>
      <c r="C1208" t="n">
        <v>0.7222222222222222</v>
      </c>
      <c r="D1208">
        <f>IF(AND(A1208&amp;""='4_버스'!$B$7&amp;"",B1208='4_버스'!$E$7),C1208,"")</f>
        <v/>
      </c>
    </row>
    <row r="1209">
      <c r="A1209" t="inlineStr">
        <is>
          <t>순환2</t>
        </is>
      </c>
      <c r="B1209" t="inlineStr">
        <is>
          <t>평일</t>
        </is>
      </c>
      <c r="C1209" t="n">
        <v>0.7708333333333334</v>
      </c>
      <c r="D1209">
        <f>IF(AND(A1209&amp;""='4_버스'!$B$7&amp;"",B1209='4_버스'!$E$7),C1209,"")</f>
        <v/>
      </c>
    </row>
    <row r="1210">
      <c r="A1210" t="inlineStr">
        <is>
          <t>순환2</t>
        </is>
      </c>
      <c r="B1210" t="inlineStr">
        <is>
          <t>공휴일(일요일)</t>
        </is>
      </c>
      <c r="C1210" t="n">
        <v>0.9097222222222222</v>
      </c>
      <c r="D1210">
        <f>IF(AND(A1210&amp;""='4_버스'!$B$7&amp;"",B1210='4_버스'!$E$7),C1210,"")</f>
        <v/>
      </c>
    </row>
    <row r="1211">
      <c r="A1211" t="inlineStr">
        <is>
          <t>순환2</t>
        </is>
      </c>
      <c r="B1211" t="inlineStr">
        <is>
          <t>공휴일(일요일)</t>
        </is>
      </c>
      <c r="C1211" t="n">
        <v>0.923611111111111</v>
      </c>
      <c r="D1211">
        <f>IF(AND(A1211&amp;""='4_버스'!$B$7&amp;"",B1211='4_버스'!$E$7),C1211,"")</f>
        <v/>
      </c>
    </row>
    <row r="1212">
      <c r="A1212" t="inlineStr">
        <is>
          <t>순환2</t>
        </is>
      </c>
      <c r="B1212" t="inlineStr">
        <is>
          <t>평일</t>
        </is>
      </c>
      <c r="C1212" t="n">
        <v>0.9097222222222222</v>
      </c>
      <c r="D1212">
        <f>IF(AND(A1212&amp;""='4_버스'!$B$7&amp;"",B1212='4_버스'!$E$7),C1212,"")</f>
        <v/>
      </c>
    </row>
    <row r="1213">
      <c r="A1213" t="inlineStr">
        <is>
          <t>순환2</t>
        </is>
      </c>
      <c r="B1213" t="inlineStr">
        <is>
          <t>평일</t>
        </is>
      </c>
      <c r="C1213" t="n">
        <v>0.923611111111111</v>
      </c>
      <c r="D1213">
        <f>IF(AND(A1213&amp;""='4_버스'!$B$7&amp;"",B1213='4_버스'!$E$7),C1213,"")</f>
        <v/>
      </c>
    </row>
    <row r="1214">
      <c r="A1214" t="inlineStr">
        <is>
          <t>순환2</t>
        </is>
      </c>
      <c r="B1214" t="inlineStr">
        <is>
          <t>공휴일(일요일)</t>
        </is>
      </c>
      <c r="C1214" t="n">
        <v>0.2708333333333333</v>
      </c>
      <c r="D1214">
        <f>IF(AND(A1214&amp;""='4_버스'!$B$7&amp;"",B1214='4_버스'!$E$7),C1214,"")</f>
        <v/>
      </c>
    </row>
    <row r="1215">
      <c r="A1215" t="inlineStr">
        <is>
          <t>순환2</t>
        </is>
      </c>
      <c r="B1215" t="inlineStr">
        <is>
          <t>평일</t>
        </is>
      </c>
      <c r="C1215" t="n">
        <v>0.2708333333333333</v>
      </c>
      <c r="D1215">
        <f>IF(AND(A1215&amp;""='4_버스'!$B$7&amp;"",B1215='4_버스'!$E$7),C1215,"")</f>
        <v/>
      </c>
    </row>
    <row r="1216">
      <c r="A1216" t="inlineStr">
        <is>
          <t>순환2-1</t>
        </is>
      </c>
      <c r="B1216" t="inlineStr">
        <is>
          <t>공휴일(일요일)</t>
        </is>
      </c>
      <c r="C1216" t="n">
        <v>0.2881944444444444</v>
      </c>
      <c r="D1216">
        <f>IF(AND(A1216&amp;""='4_버스'!$B$7&amp;"",B1216='4_버스'!$E$7),C1216,"")</f>
        <v/>
      </c>
    </row>
    <row r="1217">
      <c r="A1217" t="inlineStr">
        <is>
          <t>순환2-1</t>
        </is>
      </c>
      <c r="B1217" t="inlineStr">
        <is>
          <t>공휴일(일요일)</t>
        </is>
      </c>
      <c r="C1217" t="n">
        <v>0.3402777777777777</v>
      </c>
      <c r="D1217">
        <f>IF(AND(A1217&amp;""='4_버스'!$B$7&amp;"",B1217='4_버스'!$E$7),C1217,"")</f>
        <v/>
      </c>
    </row>
    <row r="1218">
      <c r="A1218" t="inlineStr">
        <is>
          <t>순환2-1</t>
        </is>
      </c>
      <c r="B1218" t="inlineStr">
        <is>
          <t>공휴일(일요일)</t>
        </is>
      </c>
      <c r="C1218" t="n">
        <v>0.3506944444444444</v>
      </c>
      <c r="D1218">
        <f>IF(AND(A1218&amp;""='4_버스'!$B$7&amp;"",B1218='4_버스'!$E$7),C1218,"")</f>
        <v/>
      </c>
    </row>
    <row r="1219">
      <c r="A1219" t="inlineStr">
        <is>
          <t>순환2-1</t>
        </is>
      </c>
      <c r="B1219" t="inlineStr">
        <is>
          <t>공휴일(일요일)</t>
        </is>
      </c>
      <c r="C1219" t="n">
        <v>0.3611111111111111</v>
      </c>
      <c r="D1219">
        <f>IF(AND(A1219&amp;""='4_버스'!$B$7&amp;"",B1219='4_버스'!$E$7),C1219,"")</f>
        <v/>
      </c>
    </row>
    <row r="1220">
      <c r="A1220" t="inlineStr">
        <is>
          <t>순환2-1</t>
        </is>
      </c>
      <c r="B1220" t="inlineStr">
        <is>
          <t>공휴일(일요일)</t>
        </is>
      </c>
      <c r="C1220" t="n">
        <v>0.375</v>
      </c>
      <c r="D1220">
        <f>IF(AND(A1220&amp;""='4_버스'!$B$7&amp;"",B1220='4_버스'!$E$7),C1220,"")</f>
        <v/>
      </c>
    </row>
    <row r="1221">
      <c r="A1221" t="inlineStr">
        <is>
          <t>순환2-1</t>
        </is>
      </c>
      <c r="B1221" t="inlineStr">
        <is>
          <t>공휴일(일요일)</t>
        </is>
      </c>
      <c r="C1221" t="n">
        <v>0.4097222222222222</v>
      </c>
      <c r="D1221">
        <f>IF(AND(A1221&amp;""='4_버스'!$B$7&amp;"",B1221='4_버스'!$E$7),C1221,"")</f>
        <v/>
      </c>
    </row>
    <row r="1222">
      <c r="A1222" t="inlineStr">
        <is>
          <t>순환2-1</t>
        </is>
      </c>
      <c r="B1222" t="inlineStr">
        <is>
          <t>공휴일(일요일)</t>
        </is>
      </c>
      <c r="C1222" t="n">
        <v>0.4340277777777778</v>
      </c>
      <c r="D1222">
        <f>IF(AND(A1222&amp;""='4_버스'!$B$7&amp;"",B1222='4_버스'!$E$7),C1222,"")</f>
        <v/>
      </c>
    </row>
    <row r="1223">
      <c r="A1223" t="inlineStr">
        <is>
          <t>순환2-1</t>
        </is>
      </c>
      <c r="B1223" t="inlineStr">
        <is>
          <t>공휴일(일요일)</t>
        </is>
      </c>
      <c r="C1223" t="n">
        <v>0.4583333333333333</v>
      </c>
      <c r="D1223">
        <f>IF(AND(A1223&amp;""='4_버스'!$B$7&amp;"",B1223='4_버스'!$E$7),C1223,"")</f>
        <v/>
      </c>
    </row>
    <row r="1224">
      <c r="A1224" t="inlineStr">
        <is>
          <t>순환2-1</t>
        </is>
      </c>
      <c r="B1224" t="inlineStr">
        <is>
          <t>공휴일(일요일)</t>
        </is>
      </c>
      <c r="C1224" t="n">
        <v>0.4826388888888889</v>
      </c>
      <c r="D1224">
        <f>IF(AND(A1224&amp;""='4_버스'!$B$7&amp;"",B1224='4_버스'!$E$7),C1224,"")</f>
        <v/>
      </c>
    </row>
    <row r="1225">
      <c r="A1225" t="inlineStr">
        <is>
          <t>순환2-1</t>
        </is>
      </c>
      <c r="B1225" t="inlineStr">
        <is>
          <t>공휴일(일요일)</t>
        </is>
      </c>
      <c r="C1225" t="n">
        <v>0.5034722222222222</v>
      </c>
      <c r="D1225">
        <f>IF(AND(A1225&amp;""='4_버스'!$B$7&amp;"",B1225='4_버스'!$E$7),C1225,"")</f>
        <v/>
      </c>
    </row>
    <row r="1226">
      <c r="A1226" t="inlineStr">
        <is>
          <t>순환2-1</t>
        </is>
      </c>
      <c r="B1226" t="inlineStr">
        <is>
          <t>공휴일(일요일)</t>
        </is>
      </c>
      <c r="C1226" t="n">
        <v>0.548611111111111</v>
      </c>
      <c r="D1226">
        <f>IF(AND(A1226&amp;""='4_버스'!$B$7&amp;"",B1226='4_버스'!$E$7),C1226,"")</f>
        <v/>
      </c>
    </row>
    <row r="1227">
      <c r="A1227" t="inlineStr">
        <is>
          <t>순환2-1</t>
        </is>
      </c>
      <c r="B1227" t="inlineStr">
        <is>
          <t>공휴일(일요일)</t>
        </is>
      </c>
      <c r="C1227" t="n">
        <v>0.5625</v>
      </c>
      <c r="D1227">
        <f>IF(AND(A1227&amp;""='4_버스'!$B$7&amp;"",B1227='4_버스'!$E$7),C1227,"")</f>
        <v/>
      </c>
    </row>
    <row r="1228">
      <c r="A1228" t="inlineStr">
        <is>
          <t>순환2-1</t>
        </is>
      </c>
      <c r="B1228" t="inlineStr">
        <is>
          <t>공휴일(일요일)</t>
        </is>
      </c>
      <c r="C1228" t="n">
        <v>0.5763888888888888</v>
      </c>
      <c r="D1228">
        <f>IF(AND(A1228&amp;""='4_버스'!$B$7&amp;"",B1228='4_버스'!$E$7),C1228,"")</f>
        <v/>
      </c>
    </row>
    <row r="1229">
      <c r="A1229" t="inlineStr">
        <is>
          <t>순환2-1</t>
        </is>
      </c>
      <c r="B1229" t="inlineStr">
        <is>
          <t>공휴일(일요일)</t>
        </is>
      </c>
      <c r="C1229" t="n">
        <v>0.6180555555555556</v>
      </c>
      <c r="D1229">
        <f>IF(AND(A1229&amp;""='4_버스'!$B$7&amp;"",B1229='4_버스'!$E$7),C1229,"")</f>
        <v/>
      </c>
    </row>
    <row r="1230">
      <c r="A1230" t="inlineStr">
        <is>
          <t>순환2-1</t>
        </is>
      </c>
      <c r="B1230" t="inlineStr">
        <is>
          <t>공휴일(일요일)</t>
        </is>
      </c>
      <c r="C1230" t="n">
        <v>0.6319444444444444</v>
      </c>
      <c r="D1230">
        <f>IF(AND(A1230&amp;""='4_버스'!$B$7&amp;"",B1230='4_버스'!$E$7),C1230,"")</f>
        <v/>
      </c>
    </row>
    <row r="1231">
      <c r="A1231" t="inlineStr">
        <is>
          <t>순환2-1</t>
        </is>
      </c>
      <c r="B1231" t="inlineStr">
        <is>
          <t>공휴일(일요일)</t>
        </is>
      </c>
      <c r="C1231" t="n">
        <v>0.6701388888888888</v>
      </c>
      <c r="D1231">
        <f>IF(AND(A1231&amp;""='4_버스'!$B$7&amp;"",B1231='4_버스'!$E$7),C1231,"")</f>
        <v/>
      </c>
    </row>
    <row r="1232">
      <c r="A1232" t="inlineStr">
        <is>
          <t>순환2-1</t>
        </is>
      </c>
      <c r="B1232" t="inlineStr">
        <is>
          <t>공휴일(일요일)</t>
        </is>
      </c>
      <c r="C1232" t="n">
        <v>0.6840277777777778</v>
      </c>
      <c r="D1232">
        <f>IF(AND(A1232&amp;""='4_버스'!$B$7&amp;"",B1232='4_버스'!$E$7),C1232,"")</f>
        <v/>
      </c>
    </row>
    <row r="1233">
      <c r="A1233" t="inlineStr">
        <is>
          <t>순환2-1</t>
        </is>
      </c>
      <c r="B1233" t="inlineStr">
        <is>
          <t>공휴일(일요일)</t>
        </is>
      </c>
      <c r="C1233" t="n">
        <v>0.7118055555555556</v>
      </c>
      <c r="D1233">
        <f>IF(AND(A1233&amp;""='4_버스'!$B$7&amp;"",B1233='4_버스'!$E$7),C1233,"")</f>
        <v/>
      </c>
    </row>
    <row r="1234">
      <c r="A1234" t="inlineStr">
        <is>
          <t>순환2-1</t>
        </is>
      </c>
      <c r="B1234" t="inlineStr">
        <is>
          <t>공휴일(일요일)</t>
        </is>
      </c>
      <c r="C1234" t="n">
        <v>0.7361111111111112</v>
      </c>
      <c r="D1234">
        <f>IF(AND(A1234&amp;""='4_버스'!$B$7&amp;"",B1234='4_버스'!$E$7),C1234,"")</f>
        <v/>
      </c>
    </row>
    <row r="1235">
      <c r="A1235" t="inlineStr">
        <is>
          <t>순환2-1</t>
        </is>
      </c>
      <c r="B1235" t="inlineStr">
        <is>
          <t>공휴일(일요일)</t>
        </is>
      </c>
      <c r="C1235" t="n">
        <v>0.78125</v>
      </c>
      <c r="D1235">
        <f>IF(AND(A1235&amp;""='4_버스'!$B$7&amp;"",B1235='4_버스'!$E$7),C1235,"")</f>
        <v/>
      </c>
    </row>
    <row r="1236">
      <c r="A1236" t="inlineStr">
        <is>
          <t>순환2-1</t>
        </is>
      </c>
      <c r="B1236" t="inlineStr">
        <is>
          <t>공휴일(일요일)</t>
        </is>
      </c>
      <c r="C1236" t="n">
        <v>0.8402777777777778</v>
      </c>
      <c r="D1236">
        <f>IF(AND(A1236&amp;""='4_버스'!$B$7&amp;"",B1236='4_버스'!$E$7),C1236,"")</f>
        <v/>
      </c>
    </row>
    <row r="1237">
      <c r="A1237" t="inlineStr">
        <is>
          <t>순환2-1</t>
        </is>
      </c>
      <c r="B1237" t="inlineStr">
        <is>
          <t>공휴일(일요일)</t>
        </is>
      </c>
      <c r="C1237" t="n">
        <v>0.8680555555555556</v>
      </c>
      <c r="D1237">
        <f>IF(AND(A1237&amp;""='4_버스'!$B$7&amp;"",B1237='4_버스'!$E$7),C1237,"")</f>
        <v/>
      </c>
    </row>
    <row r="1238">
      <c r="A1238" t="inlineStr">
        <is>
          <t>순환2-1</t>
        </is>
      </c>
      <c r="B1238" t="inlineStr">
        <is>
          <t>평일</t>
        </is>
      </c>
      <c r="C1238" t="n">
        <v>0.2673611111111111</v>
      </c>
      <c r="D1238">
        <f>IF(AND(A1238&amp;""='4_버스'!$B$7&amp;"",B1238='4_버스'!$E$7),C1238,"")</f>
        <v/>
      </c>
    </row>
    <row r="1239">
      <c r="A1239" t="inlineStr">
        <is>
          <t>순환2-1</t>
        </is>
      </c>
      <c r="B1239" t="inlineStr">
        <is>
          <t>평일</t>
        </is>
      </c>
      <c r="C1239" t="n">
        <v>0.2881944444444444</v>
      </c>
      <c r="D1239">
        <f>IF(AND(A1239&amp;""='4_버스'!$B$7&amp;"",B1239='4_버스'!$E$7),C1239,"")</f>
        <v/>
      </c>
    </row>
    <row r="1240">
      <c r="A1240" t="inlineStr">
        <is>
          <t>순환2-1</t>
        </is>
      </c>
      <c r="B1240" t="inlineStr">
        <is>
          <t>평일</t>
        </is>
      </c>
      <c r="C1240" t="n">
        <v>0.3298611111111112</v>
      </c>
      <c r="D1240">
        <f>IF(AND(A1240&amp;""='4_버스'!$B$7&amp;"",B1240='4_버스'!$E$7),C1240,"")</f>
        <v/>
      </c>
    </row>
    <row r="1241">
      <c r="A1241" t="inlineStr">
        <is>
          <t>순환2-1</t>
        </is>
      </c>
      <c r="B1241" t="inlineStr">
        <is>
          <t>평일</t>
        </is>
      </c>
      <c r="C1241" t="n">
        <v>0.3402777777777777</v>
      </c>
      <c r="D1241">
        <f>IF(AND(A1241&amp;""='4_버스'!$B$7&amp;"",B1241='4_버스'!$E$7),C1241,"")</f>
        <v/>
      </c>
    </row>
    <row r="1242">
      <c r="A1242" t="inlineStr">
        <is>
          <t>순환2-1</t>
        </is>
      </c>
      <c r="B1242" t="inlineStr">
        <is>
          <t>평일</t>
        </is>
      </c>
      <c r="C1242" t="n">
        <v>0.3506944444444444</v>
      </c>
      <c r="D1242">
        <f>IF(AND(A1242&amp;""='4_버스'!$B$7&amp;"",B1242='4_버스'!$E$7),C1242,"")</f>
        <v/>
      </c>
    </row>
    <row r="1243">
      <c r="A1243" t="inlineStr">
        <is>
          <t>순환2-1</t>
        </is>
      </c>
      <c r="B1243" t="inlineStr">
        <is>
          <t>평일</t>
        </is>
      </c>
      <c r="C1243" t="n">
        <v>0.3611111111111111</v>
      </c>
      <c r="D1243">
        <f>IF(AND(A1243&amp;""='4_버스'!$B$7&amp;"",B1243='4_버스'!$E$7),C1243,"")</f>
        <v/>
      </c>
    </row>
    <row r="1244">
      <c r="A1244" t="inlineStr">
        <is>
          <t>순환2-1</t>
        </is>
      </c>
      <c r="B1244" t="inlineStr">
        <is>
          <t>평일</t>
        </is>
      </c>
      <c r="C1244" t="n">
        <v>0.375</v>
      </c>
      <c r="D1244">
        <f>IF(AND(A1244&amp;""='4_버스'!$B$7&amp;"",B1244='4_버스'!$E$7),C1244,"")</f>
        <v/>
      </c>
    </row>
    <row r="1245">
      <c r="A1245" t="inlineStr">
        <is>
          <t>순환2-1</t>
        </is>
      </c>
      <c r="B1245" t="inlineStr">
        <is>
          <t>평일</t>
        </is>
      </c>
      <c r="C1245" t="n">
        <v>0.3854166666666667</v>
      </c>
      <c r="D1245">
        <f>IF(AND(A1245&amp;""='4_버스'!$B$7&amp;"",B1245='4_버스'!$E$7),C1245,"")</f>
        <v/>
      </c>
    </row>
    <row r="1246">
      <c r="A1246" t="inlineStr">
        <is>
          <t>순환2-1</t>
        </is>
      </c>
      <c r="B1246" t="inlineStr">
        <is>
          <t>평일</t>
        </is>
      </c>
      <c r="C1246" t="n">
        <v>0.4097222222222222</v>
      </c>
      <c r="D1246">
        <f>IF(AND(A1246&amp;""='4_버스'!$B$7&amp;"",B1246='4_버스'!$E$7),C1246,"")</f>
        <v/>
      </c>
    </row>
    <row r="1247">
      <c r="A1247" t="inlineStr">
        <is>
          <t>순환2-1</t>
        </is>
      </c>
      <c r="B1247" t="inlineStr">
        <is>
          <t>평일</t>
        </is>
      </c>
      <c r="C1247" t="n">
        <v>0.4340277777777778</v>
      </c>
      <c r="D1247">
        <f>IF(AND(A1247&amp;""='4_버스'!$B$7&amp;"",B1247='4_버스'!$E$7),C1247,"")</f>
        <v/>
      </c>
    </row>
    <row r="1248">
      <c r="A1248" t="inlineStr">
        <is>
          <t>순환2-1</t>
        </is>
      </c>
      <c r="B1248" t="inlineStr">
        <is>
          <t>평일</t>
        </is>
      </c>
      <c r="C1248" t="n">
        <v>0.4513888888888889</v>
      </c>
      <c r="D1248">
        <f>IF(AND(A1248&amp;""='4_버스'!$B$7&amp;"",B1248='4_버스'!$E$7),C1248,"")</f>
        <v/>
      </c>
    </row>
    <row r="1249">
      <c r="A1249" t="inlineStr">
        <is>
          <t>순환2-1</t>
        </is>
      </c>
      <c r="B1249" t="inlineStr">
        <is>
          <t>평일</t>
        </is>
      </c>
      <c r="C1249" t="n">
        <v>0.46875</v>
      </c>
      <c r="D1249">
        <f>IF(AND(A1249&amp;""='4_버스'!$B$7&amp;"",B1249='4_버스'!$E$7),C1249,"")</f>
        <v/>
      </c>
    </row>
    <row r="1250">
      <c r="A1250" t="inlineStr">
        <is>
          <t>순환2-1</t>
        </is>
      </c>
      <c r="B1250" t="inlineStr">
        <is>
          <t>평일</t>
        </is>
      </c>
      <c r="C1250" t="n">
        <v>0.4826388888888889</v>
      </c>
      <c r="D1250">
        <f>IF(AND(A1250&amp;""='4_버스'!$B$7&amp;"",B1250='4_버스'!$E$7),C1250,"")</f>
        <v/>
      </c>
    </row>
    <row r="1251">
      <c r="A1251" t="inlineStr">
        <is>
          <t>순환2-1</t>
        </is>
      </c>
      <c r="B1251" t="inlineStr">
        <is>
          <t>평일</t>
        </is>
      </c>
      <c r="C1251" t="n">
        <v>0.4965277777777778</v>
      </c>
      <c r="D1251">
        <f>IF(AND(A1251&amp;""='4_버스'!$B$7&amp;"",B1251='4_버스'!$E$7),C1251,"")</f>
        <v/>
      </c>
    </row>
    <row r="1252">
      <c r="A1252" t="inlineStr">
        <is>
          <t>순환2-1</t>
        </is>
      </c>
      <c r="B1252" t="inlineStr">
        <is>
          <t>평일</t>
        </is>
      </c>
      <c r="C1252" t="n">
        <v>0.5138888888888888</v>
      </c>
      <c r="D1252">
        <f>IF(AND(A1252&amp;""='4_버스'!$B$7&amp;"",B1252='4_버스'!$E$7),C1252,"")</f>
        <v/>
      </c>
    </row>
    <row r="1253">
      <c r="A1253" t="inlineStr">
        <is>
          <t>순환2-1</t>
        </is>
      </c>
      <c r="B1253" t="inlineStr">
        <is>
          <t>평일</t>
        </is>
      </c>
      <c r="C1253" t="n">
        <v>0.548611111111111</v>
      </c>
      <c r="D1253">
        <f>IF(AND(A1253&amp;""='4_버스'!$B$7&amp;"",B1253='4_버스'!$E$7),C1253,"")</f>
        <v/>
      </c>
    </row>
    <row r="1254">
      <c r="A1254" t="inlineStr">
        <is>
          <t>순환2-1</t>
        </is>
      </c>
      <c r="B1254" t="inlineStr">
        <is>
          <t>평일</t>
        </is>
      </c>
      <c r="C1254" t="n">
        <v>0.5625</v>
      </c>
      <c r="D1254">
        <f>IF(AND(A1254&amp;""='4_버스'!$B$7&amp;"",B1254='4_버스'!$E$7),C1254,"")</f>
        <v/>
      </c>
    </row>
    <row r="1255">
      <c r="A1255" t="inlineStr">
        <is>
          <t>순환2-1</t>
        </is>
      </c>
      <c r="B1255" t="inlineStr">
        <is>
          <t>평일</t>
        </is>
      </c>
      <c r="C1255" t="n">
        <v>0.5763888888888888</v>
      </c>
      <c r="D1255">
        <f>IF(AND(A1255&amp;""='4_버스'!$B$7&amp;"",B1255='4_버스'!$E$7),C1255,"")</f>
        <v/>
      </c>
    </row>
    <row r="1256">
      <c r="A1256" t="inlineStr">
        <is>
          <t>순환2-1</t>
        </is>
      </c>
      <c r="B1256" t="inlineStr">
        <is>
          <t>평일</t>
        </is>
      </c>
      <c r="C1256" t="n">
        <v>0.5902777777777778</v>
      </c>
      <c r="D1256">
        <f>IF(AND(A1256&amp;""='4_버스'!$B$7&amp;"",B1256='4_버스'!$E$7),C1256,"")</f>
        <v/>
      </c>
    </row>
    <row r="1257">
      <c r="A1257" t="inlineStr">
        <is>
          <t>순환2-1</t>
        </is>
      </c>
      <c r="B1257" t="inlineStr">
        <is>
          <t>평일</t>
        </is>
      </c>
      <c r="C1257" t="n">
        <v>0.6180555555555556</v>
      </c>
      <c r="D1257">
        <f>IF(AND(A1257&amp;""='4_버스'!$B$7&amp;"",B1257='4_버스'!$E$7),C1257,"")</f>
        <v/>
      </c>
    </row>
    <row r="1258">
      <c r="A1258" t="inlineStr">
        <is>
          <t>순환2-1</t>
        </is>
      </c>
      <c r="B1258" t="inlineStr">
        <is>
          <t>평일</t>
        </is>
      </c>
      <c r="C1258" t="n">
        <v>0.6319444444444444</v>
      </c>
      <c r="D1258">
        <f>IF(AND(A1258&amp;""='4_버스'!$B$7&amp;"",B1258='4_버스'!$E$7),C1258,"")</f>
        <v/>
      </c>
    </row>
    <row r="1259">
      <c r="A1259" t="inlineStr">
        <is>
          <t>순환2-1</t>
        </is>
      </c>
      <c r="B1259" t="inlineStr">
        <is>
          <t>평일</t>
        </is>
      </c>
      <c r="C1259" t="n">
        <v>0.6458333333333334</v>
      </c>
      <c r="D1259">
        <f>IF(AND(A1259&amp;""='4_버스'!$B$7&amp;"",B1259='4_버스'!$E$7),C1259,"")</f>
        <v/>
      </c>
    </row>
    <row r="1260">
      <c r="A1260" t="inlineStr">
        <is>
          <t>순환2-1</t>
        </is>
      </c>
      <c r="B1260" t="inlineStr">
        <is>
          <t>평일</t>
        </is>
      </c>
      <c r="C1260" t="n">
        <v>0.6597222222222222</v>
      </c>
      <c r="D1260">
        <f>IF(AND(A1260&amp;""='4_버스'!$B$7&amp;"",B1260='4_버스'!$E$7),C1260,"")</f>
        <v/>
      </c>
    </row>
    <row r="1261">
      <c r="A1261" t="inlineStr">
        <is>
          <t>순환2-1</t>
        </is>
      </c>
      <c r="B1261" t="inlineStr">
        <is>
          <t>평일</t>
        </is>
      </c>
      <c r="C1261" t="n">
        <v>0.6701388888888888</v>
      </c>
      <c r="D1261">
        <f>IF(AND(A1261&amp;""='4_버스'!$B$7&amp;"",B1261='4_버스'!$E$7),C1261,"")</f>
        <v/>
      </c>
    </row>
    <row r="1262">
      <c r="A1262" t="inlineStr">
        <is>
          <t>순환2-1</t>
        </is>
      </c>
      <c r="B1262" t="inlineStr">
        <is>
          <t>평일</t>
        </is>
      </c>
      <c r="C1262" t="n">
        <v>0.6840277777777778</v>
      </c>
      <c r="D1262">
        <f>IF(AND(A1262&amp;""='4_버스'!$B$7&amp;"",B1262='4_버스'!$E$7),C1262,"")</f>
        <v/>
      </c>
    </row>
    <row r="1263">
      <c r="A1263" t="inlineStr">
        <is>
          <t>순환2-1</t>
        </is>
      </c>
      <c r="B1263" t="inlineStr">
        <is>
          <t>평일</t>
        </is>
      </c>
      <c r="C1263" t="n">
        <v>0.7118055555555556</v>
      </c>
      <c r="D1263">
        <f>IF(AND(A1263&amp;""='4_버스'!$B$7&amp;"",B1263='4_버스'!$E$7),C1263,"")</f>
        <v/>
      </c>
    </row>
    <row r="1264">
      <c r="A1264" t="inlineStr">
        <is>
          <t>순환2-1</t>
        </is>
      </c>
      <c r="B1264" t="inlineStr">
        <is>
          <t>평일</t>
        </is>
      </c>
      <c r="C1264" t="n">
        <v>0.7465277777777778</v>
      </c>
      <c r="D1264">
        <f>IF(AND(A1264&amp;""='4_버스'!$B$7&amp;"",B1264='4_버스'!$E$7),C1264,"")</f>
        <v/>
      </c>
    </row>
    <row r="1265">
      <c r="A1265" t="inlineStr">
        <is>
          <t>순환2-1</t>
        </is>
      </c>
      <c r="B1265" t="inlineStr">
        <is>
          <t>평일</t>
        </is>
      </c>
      <c r="C1265" t="n">
        <v>0.78125</v>
      </c>
      <c r="D1265">
        <f>IF(AND(A1265&amp;""='4_버스'!$B$7&amp;"",B1265='4_버스'!$E$7),C1265,"")</f>
        <v/>
      </c>
    </row>
    <row r="1266">
      <c r="A1266" t="inlineStr">
        <is>
          <t>순환2-1</t>
        </is>
      </c>
      <c r="B1266" t="inlineStr">
        <is>
          <t>평일</t>
        </is>
      </c>
      <c r="C1266" t="n">
        <v>0.7951388888888888</v>
      </c>
      <c r="D1266">
        <f>IF(AND(A1266&amp;""='4_버스'!$B$7&amp;"",B1266='4_버스'!$E$7),C1266,"")</f>
        <v/>
      </c>
    </row>
    <row r="1267">
      <c r="A1267" t="inlineStr">
        <is>
          <t>순환2-1</t>
        </is>
      </c>
      <c r="B1267" t="inlineStr">
        <is>
          <t>평일</t>
        </is>
      </c>
      <c r="C1267" t="n">
        <v>0.8402777777777778</v>
      </c>
      <c r="D1267">
        <f>IF(AND(A1267&amp;""='4_버스'!$B$7&amp;"",B1267='4_버스'!$E$7),C1267,"")</f>
        <v/>
      </c>
    </row>
    <row r="1268">
      <c r="A1268" t="inlineStr">
        <is>
          <t>순환2-1</t>
        </is>
      </c>
      <c r="B1268" t="inlineStr">
        <is>
          <t>평일</t>
        </is>
      </c>
      <c r="C1268" t="n">
        <v>0.8680555555555556</v>
      </c>
      <c r="D1268">
        <f>IF(AND(A1268&amp;""='4_버스'!$B$7&amp;"",B1268='4_버스'!$E$7),C1268,"")</f>
        <v/>
      </c>
    </row>
    <row r="1269">
      <c r="A1269" t="inlineStr">
        <is>
          <t>순환2-1</t>
        </is>
      </c>
      <c r="B1269" t="inlineStr">
        <is>
          <t>공휴일(일요일)</t>
        </is>
      </c>
      <c r="C1269" t="n">
        <v>0.2881944444444444</v>
      </c>
      <c r="D1269">
        <f>IF(AND(A1269&amp;""='4_버스'!$B$7&amp;"",B1269='4_버스'!$E$7),C1269,"")</f>
        <v/>
      </c>
    </row>
    <row r="1270">
      <c r="A1270" t="inlineStr">
        <is>
          <t>순환2-1</t>
        </is>
      </c>
      <c r="B1270" t="inlineStr">
        <is>
          <t>공휴일(일요일)</t>
        </is>
      </c>
      <c r="C1270" t="n">
        <v>0.4826388888888889</v>
      </c>
      <c r="D1270">
        <f>IF(AND(A1270&amp;""='4_버스'!$B$7&amp;"",B1270='4_버스'!$E$7),C1270,"")</f>
        <v/>
      </c>
    </row>
    <row r="1271">
      <c r="A1271" t="inlineStr">
        <is>
          <t>순환2-1</t>
        </is>
      </c>
      <c r="B1271" t="inlineStr">
        <is>
          <t>공휴일(일요일)</t>
        </is>
      </c>
      <c r="C1271" t="n">
        <v>0.6701388888888888</v>
      </c>
      <c r="D1271">
        <f>IF(AND(A1271&amp;""='4_버스'!$B$7&amp;"",B1271='4_버스'!$E$7),C1271,"")</f>
        <v/>
      </c>
    </row>
    <row r="1272">
      <c r="A1272" t="inlineStr">
        <is>
          <t>순환2-1</t>
        </is>
      </c>
      <c r="B1272" t="inlineStr">
        <is>
          <t>평일</t>
        </is>
      </c>
      <c r="C1272" t="n">
        <v>0.2881944444444444</v>
      </c>
      <c r="D1272">
        <f>IF(AND(A1272&amp;""='4_버스'!$B$7&amp;"",B1272='4_버스'!$E$7),C1272,"")</f>
        <v/>
      </c>
    </row>
    <row r="1273">
      <c r="A1273" t="inlineStr">
        <is>
          <t>순환2-1</t>
        </is>
      </c>
      <c r="B1273" t="inlineStr">
        <is>
          <t>평일</t>
        </is>
      </c>
      <c r="C1273" t="n">
        <v>0.4826388888888889</v>
      </c>
      <c r="D1273">
        <f>IF(AND(A1273&amp;""='4_버스'!$B$7&amp;"",B1273='4_버스'!$E$7),C1273,"")</f>
        <v/>
      </c>
    </row>
    <row r="1274">
      <c r="A1274" t="inlineStr">
        <is>
          <t>순환2-1</t>
        </is>
      </c>
      <c r="B1274" t="inlineStr">
        <is>
          <t>평일</t>
        </is>
      </c>
      <c r="C1274" t="n">
        <v>0.6701388888888888</v>
      </c>
      <c r="D1274">
        <f>IF(AND(A1274&amp;""='4_버스'!$B$7&amp;"",B1274='4_버스'!$E$7),C1274,"")</f>
        <v/>
      </c>
    </row>
    <row r="1275">
      <c r="A1275" t="inlineStr">
        <is>
          <t>순환2-1</t>
        </is>
      </c>
      <c r="B1275" t="inlineStr">
        <is>
          <t>공휴일(일요일)</t>
        </is>
      </c>
      <c r="C1275" t="n">
        <v>0.3055555555555556</v>
      </c>
      <c r="D1275">
        <f>IF(AND(A1275&amp;""='4_버스'!$B$7&amp;"",B1275='4_버스'!$E$7),C1275,"")</f>
        <v/>
      </c>
    </row>
    <row r="1276">
      <c r="A1276" t="inlineStr">
        <is>
          <t>순환2-1</t>
        </is>
      </c>
      <c r="B1276" t="inlineStr">
        <is>
          <t>공휴일(일요일)</t>
        </is>
      </c>
      <c r="C1276" t="n">
        <v>0.3194444444444445</v>
      </c>
      <c r="D1276">
        <f>IF(AND(A1276&amp;""='4_버스'!$B$7&amp;"",B1276='4_버스'!$E$7),C1276,"")</f>
        <v/>
      </c>
    </row>
    <row r="1277">
      <c r="A1277" t="inlineStr">
        <is>
          <t>순환2-1</t>
        </is>
      </c>
      <c r="B1277" t="inlineStr">
        <is>
          <t>공휴일(일요일)</t>
        </is>
      </c>
      <c r="C1277" t="n">
        <v>0.3993055555555556</v>
      </c>
      <c r="D1277">
        <f>IF(AND(A1277&amp;""='4_버스'!$B$7&amp;"",B1277='4_버스'!$E$7),C1277,"")</f>
        <v/>
      </c>
    </row>
    <row r="1278">
      <c r="A1278" t="inlineStr">
        <is>
          <t>순환2-1</t>
        </is>
      </c>
      <c r="B1278" t="inlineStr">
        <is>
          <t>공휴일(일요일)</t>
        </is>
      </c>
      <c r="C1278" t="n">
        <v>0.5277777777777778</v>
      </c>
      <c r="D1278">
        <f>IF(AND(A1278&amp;""='4_버스'!$B$7&amp;"",B1278='4_버스'!$E$7),C1278,"")</f>
        <v/>
      </c>
    </row>
    <row r="1279">
      <c r="A1279" t="inlineStr">
        <is>
          <t>순환2-1</t>
        </is>
      </c>
      <c r="B1279" t="inlineStr">
        <is>
          <t>공휴일(일요일)</t>
        </is>
      </c>
      <c r="C1279" t="n">
        <v>0.6006944444444445</v>
      </c>
      <c r="D1279">
        <f>IF(AND(A1279&amp;""='4_버스'!$B$7&amp;"",B1279='4_버스'!$E$7),C1279,"")</f>
        <v/>
      </c>
    </row>
    <row r="1280">
      <c r="A1280" t="inlineStr">
        <is>
          <t>순환2-1</t>
        </is>
      </c>
      <c r="B1280" t="inlineStr">
        <is>
          <t>공휴일(일요일)</t>
        </is>
      </c>
      <c r="C1280" t="n">
        <v>0.6979166666666666</v>
      </c>
      <c r="D1280">
        <f>IF(AND(A1280&amp;""='4_버스'!$B$7&amp;"",B1280='4_버스'!$E$7),C1280,"")</f>
        <v/>
      </c>
    </row>
    <row r="1281">
      <c r="A1281" t="inlineStr">
        <is>
          <t>순환2-1</t>
        </is>
      </c>
      <c r="B1281" t="inlineStr">
        <is>
          <t>공휴일(일요일)</t>
        </is>
      </c>
      <c r="C1281" t="n">
        <v>0.8090277777777778</v>
      </c>
      <c r="D1281">
        <f>IF(AND(A1281&amp;""='4_버스'!$B$7&amp;"",B1281='4_버스'!$E$7),C1281,"")</f>
        <v/>
      </c>
    </row>
    <row r="1282">
      <c r="A1282" t="inlineStr">
        <is>
          <t>순환2-1</t>
        </is>
      </c>
      <c r="B1282" t="inlineStr">
        <is>
          <t>평일</t>
        </is>
      </c>
      <c r="C1282" t="n">
        <v>0.3194444444444445</v>
      </c>
      <c r="D1282">
        <f>IF(AND(A1282&amp;""='4_버스'!$B$7&amp;"",B1282='4_버스'!$E$7),C1282,"")</f>
        <v/>
      </c>
    </row>
    <row r="1283">
      <c r="A1283" t="inlineStr">
        <is>
          <t>순환2-1</t>
        </is>
      </c>
      <c r="B1283" t="inlineStr">
        <is>
          <t>평일</t>
        </is>
      </c>
      <c r="C1283" t="n">
        <v>0.3993055555555556</v>
      </c>
      <c r="D1283">
        <f>IF(AND(A1283&amp;""='4_버스'!$B$7&amp;"",B1283='4_버스'!$E$7),C1283,"")</f>
        <v/>
      </c>
    </row>
    <row r="1284">
      <c r="A1284" t="inlineStr">
        <is>
          <t>순환2-1</t>
        </is>
      </c>
      <c r="B1284" t="inlineStr">
        <is>
          <t>평일</t>
        </is>
      </c>
      <c r="C1284" t="n">
        <v>0.5347222222222222</v>
      </c>
      <c r="D1284">
        <f>IF(AND(A1284&amp;""='4_버스'!$B$7&amp;"",B1284='4_버스'!$E$7),C1284,"")</f>
        <v/>
      </c>
    </row>
    <row r="1285">
      <c r="A1285" t="inlineStr">
        <is>
          <t>순환2-1</t>
        </is>
      </c>
      <c r="B1285" t="inlineStr">
        <is>
          <t>평일</t>
        </is>
      </c>
      <c r="C1285" t="n">
        <v>0.6006944444444445</v>
      </c>
      <c r="D1285">
        <f>IF(AND(A1285&amp;""='4_버스'!$B$7&amp;"",B1285='4_버스'!$E$7),C1285,"")</f>
        <v/>
      </c>
    </row>
    <row r="1286">
      <c r="A1286" t="inlineStr">
        <is>
          <t>순환2-1</t>
        </is>
      </c>
      <c r="B1286" t="inlineStr">
        <is>
          <t>평일</t>
        </is>
      </c>
      <c r="C1286" t="n">
        <v>0.6979166666666666</v>
      </c>
      <c r="D1286">
        <f>IF(AND(A1286&amp;""='4_버스'!$B$7&amp;"",B1286='4_버스'!$E$7),C1286,"")</f>
        <v/>
      </c>
    </row>
    <row r="1287">
      <c r="A1287" t="inlineStr">
        <is>
          <t>순환2-1</t>
        </is>
      </c>
      <c r="B1287" t="inlineStr">
        <is>
          <t>평일</t>
        </is>
      </c>
      <c r="C1287" t="n">
        <v>0.8159722222222222</v>
      </c>
      <c r="D1287">
        <f>IF(AND(A1287&amp;""='4_버스'!$B$7&amp;"",B1287='4_버스'!$E$7),C1287,"")</f>
        <v/>
      </c>
    </row>
    <row r="1288">
      <c r="A1288" t="inlineStr">
        <is>
          <t>순환2-1</t>
        </is>
      </c>
      <c r="B1288" t="inlineStr">
        <is>
          <t>공휴일(일요일)</t>
        </is>
      </c>
      <c r="C1288" t="n">
        <v>0.2986111111111111</v>
      </c>
      <c r="D1288">
        <f>IF(AND(A1288&amp;""='4_버스'!$B$7&amp;"",B1288='4_버스'!$E$7),C1288,"")</f>
        <v/>
      </c>
    </row>
    <row r="1289">
      <c r="A1289" t="inlineStr">
        <is>
          <t>순환2-1</t>
        </is>
      </c>
      <c r="B1289" t="inlineStr">
        <is>
          <t>공휴일(일요일)</t>
        </is>
      </c>
      <c r="C1289" t="n">
        <v>0.4201388888888889</v>
      </c>
      <c r="D1289">
        <f>IF(AND(A1289&amp;""='4_버스'!$B$7&amp;"",B1289='4_버스'!$E$7),C1289,"")</f>
        <v/>
      </c>
    </row>
    <row r="1290">
      <c r="A1290" t="inlineStr">
        <is>
          <t>순환2-1</t>
        </is>
      </c>
      <c r="B1290" t="inlineStr">
        <is>
          <t>공휴일(일요일)</t>
        </is>
      </c>
      <c r="C1290" t="n">
        <v>0.6458333333333334</v>
      </c>
      <c r="D1290">
        <f>IF(AND(A1290&amp;""='4_버스'!$B$7&amp;"",B1290='4_버스'!$E$7),C1290,"")</f>
        <v/>
      </c>
    </row>
    <row r="1291">
      <c r="A1291" t="inlineStr">
        <is>
          <t>순환2-1</t>
        </is>
      </c>
      <c r="B1291" t="inlineStr">
        <is>
          <t>공휴일(일요일)</t>
        </is>
      </c>
      <c r="C1291" t="n">
        <v>0.7638888888888888</v>
      </c>
      <c r="D1291">
        <f>IF(AND(A1291&amp;""='4_버스'!$B$7&amp;"",B1291='4_버스'!$E$7),C1291,"")</f>
        <v/>
      </c>
    </row>
    <row r="1292">
      <c r="A1292" t="inlineStr">
        <is>
          <t>순환2-1</t>
        </is>
      </c>
      <c r="B1292" t="inlineStr">
        <is>
          <t>평일</t>
        </is>
      </c>
      <c r="C1292" t="n">
        <v>0.2986111111111111</v>
      </c>
      <c r="D1292">
        <f>IF(AND(A1292&amp;""='4_버스'!$B$7&amp;"",B1292='4_버스'!$E$7),C1292,"")</f>
        <v/>
      </c>
    </row>
    <row r="1293">
      <c r="A1293" t="inlineStr">
        <is>
          <t>순환2-1</t>
        </is>
      </c>
      <c r="B1293" t="inlineStr">
        <is>
          <t>평일</t>
        </is>
      </c>
      <c r="C1293" t="n">
        <v>0.4201388888888889</v>
      </c>
      <c r="D1293">
        <f>IF(AND(A1293&amp;""='4_버스'!$B$7&amp;"",B1293='4_버스'!$E$7),C1293,"")</f>
        <v/>
      </c>
    </row>
    <row r="1294">
      <c r="A1294" t="inlineStr">
        <is>
          <t>순환2-1</t>
        </is>
      </c>
      <c r="B1294" t="inlineStr">
        <is>
          <t>평일</t>
        </is>
      </c>
      <c r="C1294" t="n">
        <v>0.7256944444444445</v>
      </c>
      <c r="D1294">
        <f>IF(AND(A1294&amp;""='4_버스'!$B$7&amp;"",B1294='4_버스'!$E$7),C1294,"")</f>
        <v/>
      </c>
    </row>
    <row r="1295">
      <c r="A1295" t="inlineStr">
        <is>
          <t>순환2-1</t>
        </is>
      </c>
      <c r="B1295" t="inlineStr">
        <is>
          <t>평일</t>
        </is>
      </c>
      <c r="C1295" t="n">
        <v>0.7638888888888888</v>
      </c>
      <c r="D1295">
        <f>IF(AND(A1295&amp;""='4_버스'!$B$7&amp;"",B1295='4_버스'!$E$7),C1295,"")</f>
        <v/>
      </c>
    </row>
    <row r="1296">
      <c r="A1296" t="inlineStr">
        <is>
          <t>순환2-1</t>
        </is>
      </c>
      <c r="B1296" t="inlineStr">
        <is>
          <t>공휴일(일요일)</t>
        </is>
      </c>
      <c r="C1296" t="n">
        <v>0.8958333333333334</v>
      </c>
      <c r="D1296">
        <f>IF(AND(A1296&amp;""='4_버스'!$B$7&amp;"",B1296='4_버스'!$E$7),C1296,"")</f>
        <v/>
      </c>
    </row>
    <row r="1297">
      <c r="A1297" t="inlineStr">
        <is>
          <t>순환2-1</t>
        </is>
      </c>
      <c r="B1297" t="inlineStr">
        <is>
          <t>평일</t>
        </is>
      </c>
      <c r="C1297" t="n">
        <v>0.8958333333333334</v>
      </c>
      <c r="D1297">
        <f>IF(AND(A1297&amp;""='4_버스'!$B$7&amp;"",B1297='4_버스'!$E$7),C1297,"")</f>
        <v/>
      </c>
    </row>
    <row r="1298">
      <c r="A1298" t="inlineStr">
        <is>
          <t>순환2-1</t>
        </is>
      </c>
      <c r="B1298" t="inlineStr">
        <is>
          <t>공휴일(일요일)</t>
        </is>
      </c>
      <c r="C1298" t="n">
        <v>0.2638888888888889</v>
      </c>
      <c r="D1298">
        <f>IF(AND(A1298&amp;""='4_버스'!$B$7&amp;"",B1298='4_버스'!$E$7),C1298,"")</f>
        <v/>
      </c>
    </row>
    <row r="1299">
      <c r="A1299" t="inlineStr">
        <is>
          <t>순환2-1</t>
        </is>
      </c>
      <c r="B1299" t="inlineStr">
        <is>
          <t>평일</t>
        </is>
      </c>
      <c r="C1299" t="n">
        <v>0.2638888888888889</v>
      </c>
      <c r="D1299">
        <f>IF(AND(A1299&amp;""='4_버스'!$B$7&amp;"",B1299='4_버스'!$E$7),C1299,"")</f>
        <v/>
      </c>
    </row>
    <row r="1300">
      <c r="A1300" t="inlineStr">
        <is>
          <t>순환2-1</t>
        </is>
      </c>
      <c r="B1300" t="inlineStr">
        <is>
          <t>공휴일(일요일)</t>
        </is>
      </c>
      <c r="C1300" t="n">
        <v>0.9166666666666666</v>
      </c>
      <c r="D1300">
        <f>IF(AND(A1300&amp;""='4_버스'!$B$7&amp;"",B1300='4_버스'!$E$7),C1300,"")</f>
        <v/>
      </c>
    </row>
    <row r="1301">
      <c r="A1301" t="inlineStr">
        <is>
          <t>순환2-1</t>
        </is>
      </c>
      <c r="B1301" t="inlineStr">
        <is>
          <t>평일</t>
        </is>
      </c>
      <c r="C1301" t="n">
        <v>0.9166666666666666</v>
      </c>
      <c r="D1301">
        <f>IF(AND(A1301&amp;""='4_버스'!$B$7&amp;"",B1301='4_버스'!$E$7),C1301,"")</f>
        <v/>
      </c>
    </row>
    <row r="1302">
      <c r="A1302" t="inlineStr">
        <is>
          <t>순환3</t>
        </is>
      </c>
      <c r="B1302" t="inlineStr">
        <is>
          <t>공휴일(일요일)</t>
        </is>
      </c>
      <c r="C1302" t="n">
        <v>0.2916666666666667</v>
      </c>
      <c r="D1302">
        <f>IF(AND(A1302&amp;""='4_버스'!$B$7&amp;"",B1302='4_버스'!$E$7),C1302,"")</f>
        <v/>
      </c>
    </row>
    <row r="1303">
      <c r="A1303" t="inlineStr">
        <is>
          <t>순환3</t>
        </is>
      </c>
      <c r="B1303" t="inlineStr">
        <is>
          <t>평일</t>
        </is>
      </c>
      <c r="C1303" t="n">
        <v>0.2916666666666667</v>
      </c>
      <c r="D1303">
        <f>IF(AND(A1303&amp;""='4_버스'!$B$7&amp;"",B1303='4_버스'!$E$7),C1303,"")</f>
        <v/>
      </c>
    </row>
    <row r="1304">
      <c r="A1304" t="inlineStr">
        <is>
          <t>순환3</t>
        </is>
      </c>
      <c r="B1304" t="inlineStr">
        <is>
          <t>평일</t>
        </is>
      </c>
      <c r="C1304" t="n">
        <v>0.3159722222222223</v>
      </c>
      <c r="D1304">
        <f>IF(AND(A1304&amp;""='4_버스'!$B$7&amp;"",B1304='4_버스'!$E$7),C1304,"")</f>
        <v/>
      </c>
    </row>
    <row r="1305">
      <c r="A1305" t="inlineStr">
        <is>
          <t>순환3</t>
        </is>
      </c>
      <c r="B1305" t="inlineStr">
        <is>
          <t>평일</t>
        </is>
      </c>
      <c r="C1305" t="n">
        <v>0.375</v>
      </c>
      <c r="D1305">
        <f>IF(AND(A1305&amp;""='4_버스'!$B$7&amp;"",B1305='4_버스'!$E$7),C1305,"")</f>
        <v/>
      </c>
    </row>
    <row r="1306">
      <c r="A1306" t="inlineStr">
        <is>
          <t>순환3</t>
        </is>
      </c>
      <c r="B1306" t="inlineStr">
        <is>
          <t>평일</t>
        </is>
      </c>
      <c r="C1306" t="n">
        <v>0.4305555555555556</v>
      </c>
      <c r="D1306">
        <f>IF(AND(A1306&amp;""='4_버스'!$B$7&amp;"",B1306='4_버스'!$E$7),C1306,"")</f>
        <v/>
      </c>
    </row>
    <row r="1307">
      <c r="A1307" t="inlineStr">
        <is>
          <t>순환3</t>
        </is>
      </c>
      <c r="B1307" t="inlineStr">
        <is>
          <t>평일</t>
        </is>
      </c>
      <c r="C1307" t="n">
        <v>0.4895833333333333</v>
      </c>
      <c r="D1307">
        <f>IF(AND(A1307&amp;""='4_버스'!$B$7&amp;"",B1307='4_버스'!$E$7),C1307,"")</f>
        <v/>
      </c>
    </row>
    <row r="1308">
      <c r="A1308" t="inlineStr">
        <is>
          <t>순환3</t>
        </is>
      </c>
      <c r="B1308" t="inlineStr">
        <is>
          <t>평일</t>
        </is>
      </c>
      <c r="C1308" t="n">
        <v>0.548611111111111</v>
      </c>
      <c r="D1308">
        <f>IF(AND(A1308&amp;""='4_버스'!$B$7&amp;"",B1308='4_버스'!$E$7),C1308,"")</f>
        <v/>
      </c>
    </row>
    <row r="1309">
      <c r="A1309" t="inlineStr">
        <is>
          <t>순환3</t>
        </is>
      </c>
      <c r="B1309" t="inlineStr">
        <is>
          <t>평일</t>
        </is>
      </c>
      <c r="C1309" t="n">
        <v>0.6354166666666666</v>
      </c>
      <c r="D1309">
        <f>IF(AND(A1309&amp;""='4_버스'!$B$7&amp;"",B1309='4_버스'!$E$7),C1309,"")</f>
        <v/>
      </c>
    </row>
    <row r="1310">
      <c r="A1310" t="inlineStr">
        <is>
          <t>순환3</t>
        </is>
      </c>
      <c r="B1310" t="inlineStr">
        <is>
          <t>평일</t>
        </is>
      </c>
      <c r="C1310" t="n">
        <v>0.6840277777777778</v>
      </c>
      <c r="D1310">
        <f>IF(AND(A1310&amp;""='4_버스'!$B$7&amp;"",B1310='4_버스'!$E$7),C1310,"")</f>
        <v/>
      </c>
    </row>
    <row r="1311">
      <c r="A1311" t="inlineStr">
        <is>
          <t>순환3</t>
        </is>
      </c>
      <c r="B1311" t="inlineStr">
        <is>
          <t>평일</t>
        </is>
      </c>
      <c r="C1311" t="n">
        <v>0.7708333333333334</v>
      </c>
      <c r="D1311">
        <f>IF(AND(A1311&amp;""='4_버스'!$B$7&amp;"",B1311='4_버스'!$E$7),C1311,"")</f>
        <v/>
      </c>
    </row>
    <row r="1312">
      <c r="A1312" t="inlineStr">
        <is>
          <t>순환3-1</t>
        </is>
      </c>
      <c r="B1312" t="inlineStr">
        <is>
          <t>평일</t>
        </is>
      </c>
      <c r="C1312" t="n">
        <v>0.2986111111111111</v>
      </c>
      <c r="D1312">
        <f>IF(AND(A1312&amp;""='4_버스'!$B$7&amp;"",B1312='4_버스'!$E$7),C1312,"")</f>
        <v/>
      </c>
    </row>
    <row r="1313">
      <c r="A1313" t="inlineStr">
        <is>
          <t>순환3-1</t>
        </is>
      </c>
      <c r="B1313" t="inlineStr">
        <is>
          <t>평일</t>
        </is>
      </c>
      <c r="C1313" t="n">
        <v>0.3645833333333333</v>
      </c>
      <c r="D1313">
        <f>IF(AND(A1313&amp;""='4_버스'!$B$7&amp;"",B1313='4_버스'!$E$7),C1313,"")</f>
        <v/>
      </c>
    </row>
    <row r="1314">
      <c r="A1314" t="inlineStr">
        <is>
          <t>순환3-1</t>
        </is>
      </c>
      <c r="B1314" t="inlineStr">
        <is>
          <t>평일</t>
        </is>
      </c>
      <c r="C1314" t="n">
        <v>0.4201388888888889</v>
      </c>
      <c r="D1314">
        <f>IF(AND(A1314&amp;""='4_버스'!$B$7&amp;"",B1314='4_버스'!$E$7),C1314,"")</f>
        <v/>
      </c>
    </row>
    <row r="1315">
      <c r="A1315" t="inlineStr">
        <is>
          <t>순환3-1</t>
        </is>
      </c>
      <c r="B1315" t="inlineStr">
        <is>
          <t>평일</t>
        </is>
      </c>
      <c r="C1315" t="n">
        <v>0.4826388888888889</v>
      </c>
      <c r="D1315">
        <f>IF(AND(A1315&amp;""='4_버스'!$B$7&amp;"",B1315='4_버스'!$E$7),C1315,"")</f>
        <v/>
      </c>
    </row>
    <row r="1316">
      <c r="A1316" t="inlineStr">
        <is>
          <t>순환3-1</t>
        </is>
      </c>
      <c r="B1316" t="inlineStr">
        <is>
          <t>평일</t>
        </is>
      </c>
      <c r="C1316" t="n">
        <v>0.5416666666666666</v>
      </c>
      <c r="D1316">
        <f>IF(AND(A1316&amp;""='4_버스'!$B$7&amp;"",B1316='4_버스'!$E$7),C1316,"")</f>
        <v/>
      </c>
    </row>
    <row r="1317">
      <c r="A1317" t="inlineStr">
        <is>
          <t>순환3-1</t>
        </is>
      </c>
      <c r="B1317" t="inlineStr">
        <is>
          <t>평일</t>
        </is>
      </c>
      <c r="C1317" t="n">
        <v>0.5902777777777778</v>
      </c>
      <c r="D1317">
        <f>IF(AND(A1317&amp;""='4_버스'!$B$7&amp;"",B1317='4_버스'!$E$7),C1317,"")</f>
        <v/>
      </c>
    </row>
    <row r="1318">
      <c r="A1318" t="inlineStr">
        <is>
          <t>순환3-1</t>
        </is>
      </c>
      <c r="B1318" t="inlineStr">
        <is>
          <t>평일</t>
        </is>
      </c>
      <c r="C1318" t="n">
        <v>0.6493055555555556</v>
      </c>
      <c r="D1318">
        <f>IF(AND(A1318&amp;""='4_버스'!$B$7&amp;"",B1318='4_버스'!$E$7),C1318,"")</f>
        <v/>
      </c>
    </row>
    <row r="1319">
      <c r="A1319" t="inlineStr">
        <is>
          <t>순환3-1</t>
        </is>
      </c>
      <c r="B1319" t="inlineStr">
        <is>
          <t>평일</t>
        </is>
      </c>
      <c r="C1319" t="n">
        <v>0.7013888888888888</v>
      </c>
      <c r="D1319">
        <f>IF(AND(A1319&amp;""='4_버스'!$B$7&amp;"",B1319='4_버스'!$E$7),C1319,"")</f>
        <v/>
      </c>
    </row>
    <row r="1320">
      <c r="A1320" t="inlineStr">
        <is>
          <t>순환3-1</t>
        </is>
      </c>
      <c r="B1320" t="inlineStr">
        <is>
          <t>평일</t>
        </is>
      </c>
      <c r="C1320" t="n">
        <v>0.7569444444444444</v>
      </c>
      <c r="D1320">
        <f>IF(AND(A1320&amp;""='4_버스'!$B$7&amp;"",B1320='4_버스'!$E$7),C1320,"")</f>
        <v/>
      </c>
    </row>
    <row r="1321">
      <c r="A1321" t="inlineStr">
        <is>
          <t>예안1</t>
        </is>
      </c>
      <c r="B1321" t="inlineStr">
        <is>
          <t>평일</t>
        </is>
      </c>
      <c r="C1321" t="n">
        <v>0.5416666666666666</v>
      </c>
      <c r="D1321">
        <f>IF(AND(A1321&amp;""='4_버스'!$B$7&amp;"",B1321='4_버스'!$E$7),C1321,"")</f>
        <v/>
      </c>
    </row>
    <row r="1322">
      <c r="A1322" t="inlineStr">
        <is>
          <t>예안1</t>
        </is>
      </c>
      <c r="B1322" t="inlineStr">
        <is>
          <t>평일</t>
        </is>
      </c>
      <c r="C1322" t="n">
        <v>0.6354166666666666</v>
      </c>
      <c r="D1322">
        <f>IF(AND(A1322&amp;""='4_버스'!$B$7&amp;"",B1322='4_버스'!$E$7),C1322,"")</f>
        <v/>
      </c>
    </row>
    <row r="1323">
      <c r="A1323" t="inlineStr">
        <is>
          <t>예안1</t>
        </is>
      </c>
      <c r="B1323" t="inlineStr">
        <is>
          <t>평일</t>
        </is>
      </c>
      <c r="C1323" t="n">
        <v>0.59375</v>
      </c>
      <c r="D1323">
        <f>IF(AND(A1323&amp;""='4_버스'!$B$7&amp;"",B1323='4_버스'!$E$7),C1323,"")</f>
        <v/>
      </c>
    </row>
    <row r="1324">
      <c r="A1324" t="inlineStr">
        <is>
          <t>예안1</t>
        </is>
      </c>
      <c r="B1324" t="inlineStr">
        <is>
          <t>평일</t>
        </is>
      </c>
      <c r="C1324" t="n">
        <v>0.6145833333333334</v>
      </c>
      <c r="D1324">
        <f>IF(AND(A1324&amp;""='4_버스'!$B$7&amp;"",B1324='4_버스'!$E$7),C1324,"")</f>
        <v/>
      </c>
    </row>
    <row r="1325">
      <c r="A1325" t="inlineStr">
        <is>
          <t>예안1</t>
        </is>
      </c>
      <c r="B1325" t="inlineStr">
        <is>
          <t>평일</t>
        </is>
      </c>
      <c r="C1325" t="n">
        <v>0.3541666666666666</v>
      </c>
      <c r="D1325">
        <f>IF(AND(A1325&amp;""='4_버스'!$B$7&amp;"",B1325='4_버스'!$E$7),C1325,"")</f>
        <v/>
      </c>
    </row>
    <row r="1326">
      <c r="A1326" t="inlineStr">
        <is>
          <t>예안1</t>
        </is>
      </c>
      <c r="B1326" t="inlineStr">
        <is>
          <t>평일</t>
        </is>
      </c>
      <c r="C1326" t="n">
        <v>0.3263888888888889</v>
      </c>
      <c r="D1326">
        <f>IF(AND(A1326&amp;""='4_버스'!$B$7&amp;"",B1326='4_버스'!$E$7),C1326,"")</f>
        <v/>
      </c>
    </row>
    <row r="1327">
      <c r="A1327" t="inlineStr">
        <is>
          <t>예안1</t>
        </is>
      </c>
      <c r="B1327" t="inlineStr">
        <is>
          <t>평일</t>
        </is>
      </c>
      <c r="C1327" t="n">
        <v>0.3402777777777777</v>
      </c>
      <c r="D1327">
        <f>IF(AND(A1327&amp;""='4_버스'!$B$7&amp;"",B1327='4_버스'!$E$7),C1327,"")</f>
        <v/>
      </c>
    </row>
    <row r="1328">
      <c r="A1328" t="inlineStr">
        <is>
          <t>예안2</t>
        </is>
      </c>
      <c r="B1328" t="inlineStr">
        <is>
          <t>평일</t>
        </is>
      </c>
      <c r="C1328" t="n">
        <v>0.4340277777777778</v>
      </c>
      <c r="D1328">
        <f>IF(AND(A1328&amp;""='4_버스'!$B$7&amp;"",B1328='4_버스'!$E$7),C1328,"")</f>
        <v/>
      </c>
    </row>
    <row r="1329">
      <c r="A1329" t="inlineStr">
        <is>
          <t>예안2</t>
        </is>
      </c>
      <c r="B1329" t="inlineStr">
        <is>
          <t>평일</t>
        </is>
      </c>
      <c r="C1329" t="n">
        <v>0.375</v>
      </c>
      <c r="D1329">
        <f>IF(AND(A1329&amp;""='4_버스'!$B$7&amp;"",B1329='4_버스'!$E$7),C1329,"")</f>
        <v/>
      </c>
    </row>
    <row r="1330">
      <c r="A1330" t="inlineStr">
        <is>
          <t>예안2</t>
        </is>
      </c>
      <c r="B1330" t="inlineStr">
        <is>
          <t>평일</t>
        </is>
      </c>
      <c r="C1330" t="n">
        <v>0.59375</v>
      </c>
      <c r="D1330">
        <f>IF(AND(A1330&amp;""='4_버스'!$B$7&amp;"",B1330='4_버스'!$E$7),C1330,"")</f>
        <v/>
      </c>
    </row>
    <row r="1331">
      <c r="A1331" t="inlineStr">
        <is>
          <t>예안2</t>
        </is>
      </c>
      <c r="B1331" t="inlineStr">
        <is>
          <t>평일</t>
        </is>
      </c>
      <c r="C1331" t="n">
        <v>0.3819444444444444</v>
      </c>
      <c r="D1331">
        <f>IF(AND(A1331&amp;""='4_버스'!$B$7&amp;"",B1331='4_버스'!$E$7),C1331,"")</f>
        <v/>
      </c>
    </row>
    <row r="1332">
      <c r="A1332" t="inlineStr">
        <is>
          <t>예안2</t>
        </is>
      </c>
      <c r="B1332" t="inlineStr">
        <is>
          <t>평일</t>
        </is>
      </c>
      <c r="C1332" t="n">
        <v>0.3993055555555556</v>
      </c>
      <c r="D1332">
        <f>IF(AND(A1332&amp;""='4_버스'!$B$7&amp;"",B1332='4_버스'!$E$7),C1332,"")</f>
        <v/>
      </c>
    </row>
    <row r="1333">
      <c r="A1333" t="inlineStr">
        <is>
          <t>예안2</t>
        </is>
      </c>
      <c r="B1333" t="inlineStr">
        <is>
          <t>평일</t>
        </is>
      </c>
      <c r="C1333" t="n">
        <v>0.5590277777777778</v>
      </c>
      <c r="D1333">
        <f>IF(AND(A1333&amp;""='4_버스'!$B$7&amp;"",B1333='4_버스'!$E$7),C1333,"")</f>
        <v/>
      </c>
    </row>
    <row r="1334">
      <c r="A1334" t="inlineStr">
        <is>
          <t>임동1</t>
        </is>
      </c>
      <c r="B1334" t="inlineStr">
        <is>
          <t>평일</t>
        </is>
      </c>
      <c r="C1334" t="n">
        <v>0.6979166666666666</v>
      </c>
      <c r="D1334">
        <f>IF(AND(A1334&amp;""='4_버스'!$B$7&amp;"",B1334='4_버스'!$E$7),C1334,"")</f>
        <v/>
      </c>
    </row>
    <row r="1335">
      <c r="A1335" t="inlineStr">
        <is>
          <t>임동1</t>
        </is>
      </c>
      <c r="B1335" t="inlineStr">
        <is>
          <t>평일</t>
        </is>
      </c>
      <c r="C1335" t="n">
        <v>0.3090277777777778</v>
      </c>
      <c r="D1335">
        <f>IF(AND(A1335&amp;""='4_버스'!$B$7&amp;"",B1335='4_버스'!$E$7),C1335,"")</f>
        <v/>
      </c>
    </row>
    <row r="1336">
      <c r="A1336" t="inlineStr">
        <is>
          <t>임동1</t>
        </is>
      </c>
      <c r="B1336" t="inlineStr">
        <is>
          <t>평일</t>
        </is>
      </c>
      <c r="C1336" t="n">
        <v>0.3958333333333333</v>
      </c>
      <c r="D1336">
        <f>IF(AND(A1336&amp;""='4_버스'!$B$7&amp;"",B1336='4_버스'!$E$7),C1336,"")</f>
        <v/>
      </c>
    </row>
    <row r="1337">
      <c r="A1337" t="inlineStr">
        <is>
          <t>임동1</t>
        </is>
      </c>
      <c r="B1337" t="inlineStr">
        <is>
          <t>평일</t>
        </is>
      </c>
      <c r="C1337" t="n">
        <v>0.4513888888888889</v>
      </c>
      <c r="D1337">
        <f>IF(AND(A1337&amp;""='4_버스'!$B$7&amp;"",B1337='4_버스'!$E$7),C1337,"")</f>
        <v/>
      </c>
    </row>
    <row r="1338">
      <c r="A1338" t="inlineStr">
        <is>
          <t>임동1</t>
        </is>
      </c>
      <c r="B1338" t="inlineStr">
        <is>
          <t>평일</t>
        </is>
      </c>
      <c r="C1338" t="n">
        <v>0.6319444444444444</v>
      </c>
      <c r="D1338">
        <f>IF(AND(A1338&amp;""='4_버스'!$B$7&amp;"",B1338='4_버스'!$E$7),C1338,"")</f>
        <v/>
      </c>
    </row>
    <row r="1339">
      <c r="A1339" t="inlineStr">
        <is>
          <t>임동1</t>
        </is>
      </c>
      <c r="B1339" t="inlineStr">
        <is>
          <t>평일</t>
        </is>
      </c>
      <c r="C1339" t="n">
        <v>0.5</v>
      </c>
      <c r="D1339">
        <f>IF(AND(A1339&amp;""='4_버스'!$B$7&amp;"",B1339='4_버스'!$E$7),C1339,"")</f>
        <v/>
      </c>
    </row>
    <row r="1340">
      <c r="A1340" t="inlineStr">
        <is>
          <t>임동1</t>
        </is>
      </c>
      <c r="B1340" t="inlineStr">
        <is>
          <t>평일</t>
        </is>
      </c>
      <c r="C1340" t="n">
        <v>0.6666666666666666</v>
      </c>
      <c r="D1340">
        <f>IF(AND(A1340&amp;""='4_버스'!$B$7&amp;"",B1340='4_버스'!$E$7),C1340,"")</f>
        <v/>
      </c>
    </row>
    <row r="1341">
      <c r="A1341" t="inlineStr">
        <is>
          <t>임동1</t>
        </is>
      </c>
      <c r="B1341" t="inlineStr">
        <is>
          <t>평일</t>
        </is>
      </c>
      <c r="C1341" t="n">
        <v>0.5694444444444444</v>
      </c>
      <c r="D1341">
        <f>IF(AND(A1341&amp;""='4_버스'!$B$7&amp;"",B1341='4_버스'!$E$7),C1341,"")</f>
        <v/>
      </c>
    </row>
    <row r="1342">
      <c r="A1342" t="inlineStr">
        <is>
          <t>풍산1</t>
        </is>
      </c>
      <c r="B1342" t="inlineStr">
        <is>
          <t>평일</t>
        </is>
      </c>
      <c r="C1342" t="n">
        <v>0.3611111111111111</v>
      </c>
      <c r="D1342">
        <f>IF(AND(A1342&amp;""='4_버스'!$B$7&amp;"",B1342='4_버스'!$E$7),C1342,"")</f>
        <v/>
      </c>
    </row>
    <row r="1343">
      <c r="A1343" t="inlineStr">
        <is>
          <t>풍산1</t>
        </is>
      </c>
      <c r="B1343" t="inlineStr">
        <is>
          <t>평일</t>
        </is>
      </c>
      <c r="C1343" t="n">
        <v>0.5625</v>
      </c>
      <c r="D1343">
        <f>IF(AND(A1343&amp;""='4_버스'!$B$7&amp;"",B1343='4_버스'!$E$7),C1343,"")</f>
        <v/>
      </c>
    </row>
    <row r="1344">
      <c r="A1344" t="inlineStr">
        <is>
          <t>풍산1</t>
        </is>
      </c>
      <c r="B1344" t="inlineStr">
        <is>
          <t>평일</t>
        </is>
      </c>
      <c r="C1344" t="n">
        <v>0.6805555555555555</v>
      </c>
      <c r="D1344">
        <f>IF(AND(A1344&amp;""='4_버스'!$B$7&amp;"",B1344='4_버스'!$E$7),C1344,"")</f>
        <v/>
      </c>
    </row>
    <row r="1345">
      <c r="A1345" t="inlineStr">
        <is>
          <t>풍산1</t>
        </is>
      </c>
      <c r="B1345" t="inlineStr">
        <is>
          <t>평일</t>
        </is>
      </c>
      <c r="C1345" t="n">
        <v>0.2569444444444444</v>
      </c>
      <c r="D1345">
        <f>IF(AND(A1345&amp;""='4_버스'!$B$7&amp;"",B1345='4_버스'!$E$7),C1345,"")</f>
        <v/>
      </c>
    </row>
    <row r="1346">
      <c r="A1346" t="inlineStr">
        <is>
          <t>풍산1</t>
        </is>
      </c>
      <c r="B1346" t="inlineStr">
        <is>
          <t>평일</t>
        </is>
      </c>
      <c r="C1346" t="n">
        <v>0.7916666666666666</v>
      </c>
      <c r="D1346">
        <f>IF(AND(A1346&amp;""='4_버스'!$B$7&amp;"",B1346='4_버스'!$E$7),C1346,"")</f>
        <v/>
      </c>
    </row>
    <row r="1347">
      <c r="A1347" t="inlineStr">
        <is>
          <t>풍산1</t>
        </is>
      </c>
      <c r="B1347" t="inlineStr">
        <is>
          <t>평일</t>
        </is>
      </c>
      <c r="C1347" t="n">
        <v>0.2604166666666667</v>
      </c>
      <c r="D1347">
        <f>IF(AND(A1347&amp;""='4_버스'!$B$7&amp;"",B1347='4_버스'!$E$7),C1347,"")</f>
        <v/>
      </c>
    </row>
    <row r="1348">
      <c r="A1348" t="inlineStr">
        <is>
          <t>풍산1</t>
        </is>
      </c>
      <c r="B1348" t="inlineStr">
        <is>
          <t>평일</t>
        </is>
      </c>
      <c r="C1348" t="n">
        <v>0.75</v>
      </c>
      <c r="D1348">
        <f>IF(AND(A1348&amp;""='4_버스'!$B$7&amp;"",B1348='4_버스'!$E$7),C1348,"")</f>
        <v/>
      </c>
    </row>
    <row r="1349">
      <c r="A1349" t="inlineStr">
        <is>
          <t>풍산1</t>
        </is>
      </c>
      <c r="B1349" t="inlineStr">
        <is>
          <t>평일</t>
        </is>
      </c>
      <c r="C1349" t="n">
        <v>0.3472222222222222</v>
      </c>
      <c r="D1349">
        <f>IF(AND(A1349&amp;""='4_버스'!$B$7&amp;"",B1349='4_버스'!$E$7),C1349,"")</f>
        <v/>
      </c>
    </row>
    <row r="1350">
      <c r="A1350" t="inlineStr">
        <is>
          <t>풍산1</t>
        </is>
      </c>
      <c r="B1350" t="inlineStr">
        <is>
          <t>평일</t>
        </is>
      </c>
      <c r="C1350" t="n">
        <v>0.548611111111111</v>
      </c>
      <c r="D1350">
        <f>IF(AND(A1350&amp;""='4_버스'!$B$7&amp;"",B1350='4_버스'!$E$7),C1350,"")</f>
        <v/>
      </c>
    </row>
    <row r="1351">
      <c r="A1351" t="inlineStr">
        <is>
          <t>풍산1</t>
        </is>
      </c>
      <c r="B1351" t="inlineStr">
        <is>
          <t>평일</t>
        </is>
      </c>
      <c r="C1351" t="n">
        <v>0.6666666666666666</v>
      </c>
      <c r="D1351">
        <f>IF(AND(A1351&amp;""='4_버스'!$B$7&amp;"",B1351='4_버스'!$E$7),C1351,"")</f>
        <v/>
      </c>
    </row>
    <row r="1352">
      <c r="A1352" t="inlineStr">
        <is>
          <t>풍산2</t>
        </is>
      </c>
      <c r="B1352" t="inlineStr">
        <is>
          <t>평일</t>
        </is>
      </c>
      <c r="C1352" t="n">
        <v>0.3819444444444444</v>
      </c>
      <c r="D1352">
        <f>IF(AND(A1352&amp;""='4_버스'!$B$7&amp;"",B1352='4_버스'!$E$7),C1352,"")</f>
        <v/>
      </c>
    </row>
    <row r="1353">
      <c r="A1353" t="inlineStr">
        <is>
          <t>풍산2</t>
        </is>
      </c>
      <c r="B1353" t="inlineStr">
        <is>
          <t>평일</t>
        </is>
      </c>
      <c r="C1353" t="n">
        <v>0.4548611111111112</v>
      </c>
      <c r="D1353">
        <f>IF(AND(A1353&amp;""='4_버스'!$B$7&amp;"",B1353='4_버스'!$E$7),C1353,"")</f>
        <v/>
      </c>
    </row>
    <row r="1354">
      <c r="A1354" t="inlineStr">
        <is>
          <t>풍산2</t>
        </is>
      </c>
      <c r="B1354" t="inlineStr">
        <is>
          <t>평일</t>
        </is>
      </c>
      <c r="C1354" t="n">
        <v>0.6041666666666667</v>
      </c>
      <c r="D1354">
        <f>IF(AND(A1354&amp;""='4_버스'!$B$7&amp;"",B1354='4_버스'!$E$7),C1354,"")</f>
        <v/>
      </c>
    </row>
    <row r="1355">
      <c r="A1355" t="inlineStr">
        <is>
          <t>풍산2</t>
        </is>
      </c>
      <c r="B1355" t="inlineStr">
        <is>
          <t>평일</t>
        </is>
      </c>
      <c r="C1355" t="n">
        <v>0.7222222222222222</v>
      </c>
      <c r="D1355">
        <f>IF(AND(A1355&amp;""='4_버스'!$B$7&amp;"",B1355='4_버스'!$E$7),C1355,"")</f>
        <v/>
      </c>
    </row>
    <row r="1356">
      <c r="A1356" t="inlineStr">
        <is>
          <t>풍산2</t>
        </is>
      </c>
      <c r="B1356" t="inlineStr">
        <is>
          <t>평일</t>
        </is>
      </c>
      <c r="C1356" t="n">
        <v>0.25</v>
      </c>
      <c r="D1356">
        <f>IF(AND(A1356&amp;""='4_버스'!$B$7&amp;"",B1356='4_버스'!$E$7),C1356,"")</f>
        <v/>
      </c>
    </row>
    <row r="1357">
      <c r="A1357" t="inlineStr">
        <is>
          <t>풍산2</t>
        </is>
      </c>
      <c r="B1357" t="inlineStr">
        <is>
          <t>평일</t>
        </is>
      </c>
      <c r="C1357" t="n">
        <v>0.6111111111111112</v>
      </c>
      <c r="D1357">
        <f>IF(AND(A1357&amp;""='4_버스'!$B$7&amp;"",B1357='4_버스'!$E$7),C1357,"")</f>
        <v/>
      </c>
    </row>
    <row r="1358">
      <c r="A1358" t="inlineStr">
        <is>
          <t>풍산2</t>
        </is>
      </c>
      <c r="B1358" t="inlineStr">
        <is>
          <t>평일</t>
        </is>
      </c>
      <c r="C1358" t="n">
        <v>0.7361111111111112</v>
      </c>
      <c r="D1358">
        <f>IF(AND(A1358&amp;""='4_버스'!$B$7&amp;"",B1358='4_버스'!$E$7),C1358,"")</f>
        <v/>
      </c>
    </row>
    <row r="1359">
      <c r="A1359" t="inlineStr">
        <is>
          <t>풍산2</t>
        </is>
      </c>
      <c r="B1359" t="inlineStr">
        <is>
          <t>평일</t>
        </is>
      </c>
      <c r="C1359" t="n">
        <v>0.3055555555555556</v>
      </c>
      <c r="D1359">
        <f>IF(AND(A1359&amp;""='4_버스'!$B$7&amp;"",B1359='4_버스'!$E$7),C1359,"")</f>
        <v/>
      </c>
    </row>
    <row r="1360">
      <c r="A1360" t="inlineStr">
        <is>
          <t>풍산2</t>
        </is>
      </c>
      <c r="B1360" t="inlineStr">
        <is>
          <t>평일</t>
        </is>
      </c>
      <c r="C1360" t="n">
        <v>0.7222222222222222</v>
      </c>
      <c r="D1360">
        <f>IF(AND(A1360&amp;""='4_버스'!$B$7&amp;"",B1360='4_버스'!$E$7),C1360,"")</f>
        <v/>
      </c>
    </row>
    <row r="1361">
      <c r="A1361" t="inlineStr">
        <is>
          <t>풍산2</t>
        </is>
      </c>
      <c r="B1361" t="inlineStr">
        <is>
          <t>평일</t>
        </is>
      </c>
      <c r="C1361" t="n">
        <v>0.2708333333333333</v>
      </c>
      <c r="D1361">
        <f>IF(AND(A1361&amp;""='4_버스'!$B$7&amp;"",B1361='4_버스'!$E$7),C1361,"")</f>
        <v/>
      </c>
    </row>
    <row r="1362">
      <c r="A1362" t="inlineStr">
        <is>
          <t>풍산2</t>
        </is>
      </c>
      <c r="B1362" t="inlineStr">
        <is>
          <t>평일</t>
        </is>
      </c>
      <c r="C1362" t="n">
        <v>0.4826388888888889</v>
      </c>
      <c r="D1362">
        <f>IF(AND(A1362&amp;""='4_버스'!$B$7&amp;"",B1362='4_버스'!$E$7),C1362,"")</f>
        <v/>
      </c>
    </row>
    <row r="1363">
      <c r="A1363" t="inlineStr">
        <is>
          <t>풍산2</t>
        </is>
      </c>
      <c r="B1363" t="inlineStr">
        <is>
          <t>평일</t>
        </is>
      </c>
      <c r="C1363" t="n">
        <v>0.4027777777777778</v>
      </c>
      <c r="D1363">
        <f>IF(AND(A1363&amp;""='4_버스'!$B$7&amp;"",B1363='4_버스'!$E$7),C1363,"")</f>
        <v/>
      </c>
    </row>
    <row r="1364">
      <c r="A1364" t="inlineStr">
        <is>
          <t>풍산2</t>
        </is>
      </c>
      <c r="B1364" t="inlineStr">
        <is>
          <t>평일</t>
        </is>
      </c>
      <c r="C1364" t="n">
        <v>0.4722222222222222</v>
      </c>
      <c r="D1364">
        <f>IF(AND(A1364&amp;""='4_버스'!$B$7&amp;"",B1364='4_버스'!$E$7),C1364,"")</f>
        <v/>
      </c>
    </row>
    <row r="1365">
      <c r="A1365" t="inlineStr">
        <is>
          <t>풍산2</t>
        </is>
      </c>
      <c r="B1365" t="inlineStr">
        <is>
          <t>평일</t>
        </is>
      </c>
      <c r="C1365" t="n">
        <v>0.6388888888888888</v>
      </c>
      <c r="D1365">
        <f>IF(AND(A1365&amp;""='4_버스'!$B$7&amp;"",B1365='4_버스'!$E$7),C1365,"")</f>
        <v/>
      </c>
    </row>
    <row r="1366">
      <c r="A1366" t="inlineStr">
        <is>
          <t>풍산2</t>
        </is>
      </c>
      <c r="B1366" t="inlineStr">
        <is>
          <t>평일</t>
        </is>
      </c>
      <c r="C1366" t="n">
        <v>0.4097222222222222</v>
      </c>
      <c r="D1366">
        <f>IF(AND(A1366&amp;""='4_버스'!$B$7&amp;"",B1366='4_버스'!$E$7),C1366,"")</f>
        <v/>
      </c>
    </row>
    <row r="1367">
      <c r="A1367" t="inlineStr">
        <is>
          <t>풍천1</t>
        </is>
      </c>
      <c r="B1367" t="inlineStr">
        <is>
          <t>평일</t>
        </is>
      </c>
      <c r="C1367" t="n">
        <v>0.3541666666666666</v>
      </c>
      <c r="D1367">
        <f>IF(AND(A1367&amp;""='4_버스'!$B$7&amp;"",B1367='4_버스'!$E$7),C1367,"")</f>
        <v/>
      </c>
    </row>
    <row r="1368">
      <c r="A1368" t="inlineStr">
        <is>
          <t>풍천1</t>
        </is>
      </c>
      <c r="B1368" t="inlineStr">
        <is>
          <t>평일</t>
        </is>
      </c>
      <c r="C1368" t="n">
        <v>0.4340277777777778</v>
      </c>
      <c r="D1368">
        <f>IF(AND(A1368&amp;""='4_버스'!$B$7&amp;"",B1368='4_버스'!$E$7),C1368,"")</f>
        <v/>
      </c>
    </row>
    <row r="1369">
      <c r="A1369" t="inlineStr">
        <is>
          <t>풍천1</t>
        </is>
      </c>
      <c r="B1369" t="inlineStr">
        <is>
          <t>평일</t>
        </is>
      </c>
      <c r="C1369" t="n">
        <v>0.6423611111111112</v>
      </c>
      <c r="D1369">
        <f>IF(AND(A1369&amp;""='4_버스'!$B$7&amp;"",B1369='4_버스'!$E$7),C1369,"")</f>
        <v/>
      </c>
    </row>
    <row r="1370">
      <c r="A1370" t="inlineStr">
        <is>
          <t>풍천1</t>
        </is>
      </c>
      <c r="B1370" t="inlineStr">
        <is>
          <t>평일</t>
        </is>
      </c>
      <c r="C1370" t="n">
        <v>0.6909722222222222</v>
      </c>
      <c r="D1370">
        <f>IF(AND(A1370&amp;""='4_버스'!$B$7&amp;"",B1370='4_버스'!$E$7),C1370,"")</f>
        <v/>
      </c>
    </row>
    <row r="1371">
      <c r="A1371" t="inlineStr">
        <is>
          <t>풍천1</t>
        </is>
      </c>
      <c r="B1371" t="inlineStr">
        <is>
          <t>평일</t>
        </is>
      </c>
      <c r="C1371" t="n">
        <v>0.3229166666666667</v>
      </c>
      <c r="D1371">
        <f>IF(AND(A1371&amp;""='4_버스'!$B$7&amp;"",B1371='4_버스'!$E$7),C1371,"")</f>
        <v/>
      </c>
    </row>
    <row r="1372">
      <c r="A1372" t="inlineStr">
        <is>
          <t>풍천1</t>
        </is>
      </c>
      <c r="B1372" t="inlineStr">
        <is>
          <t>평일</t>
        </is>
      </c>
      <c r="C1372" t="n">
        <v>0.4027777777777778</v>
      </c>
      <c r="D1372">
        <f>IF(AND(A1372&amp;""='4_버스'!$B$7&amp;"",B1372='4_버스'!$E$7),C1372,"")</f>
        <v/>
      </c>
    </row>
    <row r="1373">
      <c r="A1373" t="inlineStr">
        <is>
          <t>풍천1</t>
        </is>
      </c>
      <c r="B1373" t="inlineStr">
        <is>
          <t>평일</t>
        </is>
      </c>
      <c r="C1373" t="n">
        <v>0.5104166666666666</v>
      </c>
      <c r="D1373">
        <f>IF(AND(A1373&amp;""='4_버스'!$B$7&amp;"",B1373='4_버스'!$E$7),C1373,"")</f>
        <v/>
      </c>
    </row>
    <row r="1374">
      <c r="A1374" t="inlineStr">
        <is>
          <t>풍천1</t>
        </is>
      </c>
      <c r="B1374" t="inlineStr">
        <is>
          <t>평일</t>
        </is>
      </c>
      <c r="C1374" t="n">
        <v>0.579861111111111</v>
      </c>
      <c r="D1374">
        <f>IF(AND(A1374&amp;""='4_버스'!$B$7&amp;"",B1374='4_버스'!$E$7),C1374,"")</f>
        <v/>
      </c>
    </row>
    <row r="1375">
      <c r="A1375" t="inlineStr">
        <is>
          <t>풍천1</t>
        </is>
      </c>
      <c r="B1375" t="inlineStr">
        <is>
          <t>평일</t>
        </is>
      </c>
      <c r="C1375" t="n">
        <v>0.6388888888888888</v>
      </c>
      <c r="D1375">
        <f>IF(AND(A1375&amp;""='4_버스'!$B$7&amp;"",B1375='4_버스'!$E$7),C1375,"")</f>
        <v/>
      </c>
    </row>
    <row r="1376">
      <c r="A1376" t="inlineStr">
        <is>
          <t>풍천1</t>
        </is>
      </c>
      <c r="B1376" t="inlineStr">
        <is>
          <t>평일</t>
        </is>
      </c>
      <c r="C1376" t="n">
        <v>0.7881944444444444</v>
      </c>
      <c r="D1376">
        <f>IF(AND(A1376&amp;""='4_버스'!$B$7&amp;"",B1376='4_버스'!$E$7),C1376,"")</f>
        <v/>
      </c>
    </row>
    <row r="1377">
      <c r="A1377" t="inlineStr">
        <is>
          <t>풍천2</t>
        </is>
      </c>
      <c r="B1377" t="inlineStr">
        <is>
          <t>평일</t>
        </is>
      </c>
      <c r="C1377" t="n">
        <v>0.3333333333333333</v>
      </c>
      <c r="D1377">
        <f>IF(AND(A1377&amp;""='4_버스'!$B$7&amp;"",B1377='4_버스'!$E$7),C1377,"")</f>
        <v/>
      </c>
    </row>
    <row r="1378">
      <c r="A1378" t="inlineStr">
        <is>
          <t>풍천2</t>
        </is>
      </c>
      <c r="B1378" t="inlineStr">
        <is>
          <t>평일</t>
        </is>
      </c>
      <c r="C1378" t="n">
        <v>0.4444444444444445</v>
      </c>
      <c r="D1378">
        <f>IF(AND(A1378&amp;""='4_버스'!$B$7&amp;"",B1378='4_버스'!$E$7),C1378,"")</f>
        <v/>
      </c>
    </row>
    <row r="1379">
      <c r="A1379" t="inlineStr">
        <is>
          <t>풍천2</t>
        </is>
      </c>
      <c r="B1379" t="inlineStr">
        <is>
          <t>평일</t>
        </is>
      </c>
      <c r="C1379" t="n">
        <v>0.6423611111111112</v>
      </c>
      <c r="D1379">
        <f>IF(AND(A1379&amp;""='4_버스'!$B$7&amp;"",B1379='4_버스'!$E$7),C1379,"")</f>
        <v/>
      </c>
    </row>
    <row r="1380">
      <c r="A1380" t="inlineStr">
        <is>
          <t>풍천2</t>
        </is>
      </c>
      <c r="B1380" t="inlineStr">
        <is>
          <t>평일</t>
        </is>
      </c>
      <c r="C1380" t="n">
        <v>0.7152777777777778</v>
      </c>
      <c r="D1380">
        <f>IF(AND(A1380&amp;""='4_버스'!$B$7&amp;"",B1380='4_버스'!$E$7),C1380,"")</f>
        <v/>
      </c>
    </row>
    <row r="1381">
      <c r="A1381" t="inlineStr">
        <is>
          <t>풍천2</t>
        </is>
      </c>
      <c r="B1381" t="inlineStr">
        <is>
          <t>평일</t>
        </is>
      </c>
      <c r="C1381" t="n">
        <v>0.3645833333333333</v>
      </c>
      <c r="D1381">
        <f>IF(AND(A1381&amp;""='4_버스'!$B$7&amp;"",B1381='4_버스'!$E$7),C1381,"")</f>
        <v/>
      </c>
    </row>
    <row r="1382">
      <c r="A1382" t="inlineStr">
        <is>
          <t>풍천2</t>
        </is>
      </c>
      <c r="B1382" t="inlineStr">
        <is>
          <t>평일</t>
        </is>
      </c>
      <c r="C1382" t="n">
        <v>0.5277777777777778</v>
      </c>
      <c r="D1382">
        <f>IF(AND(A1382&amp;""='4_버스'!$B$7&amp;"",B1382='4_버스'!$E$7),C1382,"")</f>
        <v/>
      </c>
    </row>
    <row r="1383">
      <c r="A1383" t="inlineStr">
        <is>
          <t>풍천2</t>
        </is>
      </c>
      <c r="B1383" t="inlineStr">
        <is>
          <t>평일</t>
        </is>
      </c>
      <c r="C1383" t="n">
        <v>0.6770833333333333</v>
      </c>
      <c r="D1383">
        <f>IF(AND(A1383&amp;""='4_버스'!$B$7&amp;"",B1383='4_버스'!$E$7),C1383,"")</f>
        <v/>
      </c>
    </row>
    <row r="1384">
      <c r="A1384" t="inlineStr">
        <is>
          <t>풍천2</t>
        </is>
      </c>
      <c r="B1384" t="inlineStr">
        <is>
          <t>평일</t>
        </is>
      </c>
      <c r="C1384" t="n">
        <v>0.7430555555555556</v>
      </c>
      <c r="D1384">
        <f>IF(AND(A1384&amp;""='4_버스'!$B$7&amp;"",B1384='4_버스'!$E$7),C1384,"")</f>
        <v/>
      </c>
    </row>
    <row r="1385">
      <c r="A1385" t="inlineStr">
        <is>
          <t>풍천2</t>
        </is>
      </c>
      <c r="B1385" t="inlineStr">
        <is>
          <t>평일</t>
        </is>
      </c>
      <c r="C1385" t="n">
        <v>0.3993055555555556</v>
      </c>
      <c r="D1385">
        <f>IF(AND(A1385&amp;""='4_버스'!$B$7&amp;"",B1385='4_버스'!$E$7),C1385,"")</f>
        <v/>
      </c>
    </row>
    <row r="1386">
      <c r="A1386" t="inlineStr">
        <is>
          <t>풍천2</t>
        </is>
      </c>
      <c r="B1386" t="inlineStr">
        <is>
          <t>평일</t>
        </is>
      </c>
      <c r="C1386" t="n">
        <v>0.6006944444444445</v>
      </c>
      <c r="D1386">
        <f>IF(AND(A1386&amp;""='4_버스'!$B$7&amp;"",B1386='4_버스'!$E$7),C1386,"")</f>
        <v/>
      </c>
    </row>
    <row r="1387">
      <c r="A1387" t="inlineStr">
        <is>
          <t>풍천2</t>
        </is>
      </c>
      <c r="B1387" t="inlineStr">
        <is>
          <t>평일</t>
        </is>
      </c>
      <c r="C1387" t="n">
        <v>0.6284722222222222</v>
      </c>
      <c r="D1387">
        <f>IF(AND(A1387&amp;""='4_버스'!$B$7&amp;"",B1387='4_버스'!$E$7),C1387,"")</f>
        <v/>
      </c>
    </row>
    <row r="1388">
      <c r="A1388" t="inlineStr">
        <is>
          <t>풍천2</t>
        </is>
      </c>
      <c r="B1388" t="inlineStr">
        <is>
          <t>평일</t>
        </is>
      </c>
      <c r="C1388" t="n">
        <v>0.8958333333333334</v>
      </c>
      <c r="D1388">
        <f>IF(AND(A1388&amp;""='4_버스'!$B$7&amp;"",B1388='4_버스'!$E$7),C1388,"")</f>
        <v/>
      </c>
    </row>
    <row r="1389">
      <c r="A1389" t="inlineStr">
        <is>
          <t>풍천3</t>
        </is>
      </c>
      <c r="B1389" t="inlineStr">
        <is>
          <t>평일</t>
        </is>
      </c>
      <c r="C1389" t="n">
        <v>0.3541666666666666</v>
      </c>
      <c r="D1389">
        <f>IF(AND(A1389&amp;""='4_버스'!$B$7&amp;"",B1389='4_버스'!$E$7),C1389,"")</f>
        <v/>
      </c>
    </row>
    <row r="1390">
      <c r="A1390" t="inlineStr">
        <is>
          <t>풍천3</t>
        </is>
      </c>
      <c r="B1390" t="inlineStr">
        <is>
          <t>평일</t>
        </is>
      </c>
      <c r="C1390" t="n">
        <v>0.4583333333333333</v>
      </c>
      <c r="D1390">
        <f>IF(AND(A1390&amp;""='4_버스'!$B$7&amp;"",B1390='4_버스'!$E$7),C1390,"")</f>
        <v/>
      </c>
    </row>
    <row r="1391">
      <c r="A1391" t="inlineStr">
        <is>
          <t>풍천3</t>
        </is>
      </c>
      <c r="B1391" t="inlineStr">
        <is>
          <t>평일</t>
        </is>
      </c>
      <c r="C1391" t="n">
        <v>0.5833333333333334</v>
      </c>
      <c r="D1391">
        <f>IF(AND(A1391&amp;""='4_버스'!$B$7&amp;"",B1391='4_버스'!$E$7),C1391,"")</f>
        <v/>
      </c>
    </row>
    <row r="1392">
      <c r="A1392" t="inlineStr">
        <is>
          <t>풍천3</t>
        </is>
      </c>
      <c r="B1392" t="inlineStr">
        <is>
          <t>평일</t>
        </is>
      </c>
      <c r="C1392" t="n">
        <v>0.6666666666666666</v>
      </c>
      <c r="D1392">
        <f>IF(AND(A1392&amp;""='4_버스'!$B$7&amp;"",B1392='4_버스'!$E$7),C1392,"")</f>
        <v/>
      </c>
    </row>
    <row r="1393">
      <c r="A1393" t="inlineStr">
        <is>
          <t>풍천3</t>
        </is>
      </c>
      <c r="B1393" t="inlineStr">
        <is>
          <t>평일</t>
        </is>
      </c>
      <c r="C1393" t="n">
        <v>0.75</v>
      </c>
      <c r="D1393">
        <f>IF(AND(A1393&amp;""='4_버스'!$B$7&amp;"",B1393='4_버스'!$E$7),C1393,"")</f>
        <v/>
      </c>
    </row>
    <row r="1394">
      <c r="A1394" t="inlineStr">
        <is>
          <t>풍천3-1</t>
        </is>
      </c>
      <c r="B1394" t="inlineStr">
        <is>
          <t>평일</t>
        </is>
      </c>
      <c r="C1394" t="n">
        <v>0.3263888888888889</v>
      </c>
      <c r="D1394">
        <f>IF(AND(A1394&amp;""='4_버스'!$B$7&amp;"",B1394='4_버스'!$E$7),C1394,"")</f>
        <v/>
      </c>
    </row>
    <row r="1395">
      <c r="A1395" t="inlineStr">
        <is>
          <t>풍천3-1</t>
        </is>
      </c>
      <c r="B1395" t="inlineStr">
        <is>
          <t>평일</t>
        </is>
      </c>
      <c r="C1395" t="n">
        <v>0.4166666666666667</v>
      </c>
      <c r="D1395">
        <f>IF(AND(A1395&amp;""='4_버스'!$B$7&amp;"",B1395='4_버스'!$E$7),C1395,"")</f>
        <v/>
      </c>
    </row>
    <row r="1396">
      <c r="A1396" t="inlineStr">
        <is>
          <t>풍천3-1</t>
        </is>
      </c>
      <c r="B1396" t="inlineStr">
        <is>
          <t>평일</t>
        </is>
      </c>
      <c r="C1396" t="n">
        <v>0.5</v>
      </c>
      <c r="D1396">
        <f>IF(AND(A1396&amp;""='4_버스'!$B$7&amp;"",B1396='4_버스'!$E$7),C1396,"")</f>
        <v/>
      </c>
    </row>
    <row r="1397">
      <c r="A1397" t="inlineStr">
        <is>
          <t>풍천3-1</t>
        </is>
      </c>
      <c r="B1397" t="inlineStr">
        <is>
          <t>평일</t>
        </is>
      </c>
      <c r="C1397" t="n">
        <v>0.6319444444444444</v>
      </c>
      <c r="D1397">
        <f>IF(AND(A1397&amp;""='4_버스'!$B$7&amp;"",B1397='4_버스'!$E$7),C1397,"")</f>
        <v/>
      </c>
    </row>
    <row r="1398">
      <c r="A1398" t="inlineStr">
        <is>
          <t>풍천3-1</t>
        </is>
      </c>
      <c r="B1398" t="inlineStr">
        <is>
          <t>평일</t>
        </is>
      </c>
      <c r="C1398" t="n">
        <v>0.7083333333333334</v>
      </c>
      <c r="D1398">
        <f>IF(AND(A1398&amp;""='4_버스'!$B$7&amp;"",B1398='4_버스'!$E$7),C1398,"")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노선</t>
        </is>
      </c>
    </row>
    <row r="2">
      <c r="A2" t="inlineStr">
        <is>
          <t>110</t>
        </is>
      </c>
    </row>
    <row r="3">
      <c r="A3" t="inlineStr">
        <is>
          <t>111</t>
        </is>
      </c>
    </row>
    <row r="4">
      <c r="A4" t="inlineStr">
        <is>
          <t>112</t>
        </is>
      </c>
    </row>
    <row r="5">
      <c r="A5" t="inlineStr">
        <is>
          <t>113</t>
        </is>
      </c>
    </row>
    <row r="6">
      <c r="A6" t="inlineStr">
        <is>
          <t>114</t>
        </is>
      </c>
    </row>
    <row r="7">
      <c r="A7" t="inlineStr">
        <is>
          <t>210</t>
        </is>
      </c>
    </row>
    <row r="8">
      <c r="A8" t="inlineStr">
        <is>
          <t>211</t>
        </is>
      </c>
    </row>
    <row r="9">
      <c r="A9" t="inlineStr">
        <is>
          <t>212</t>
        </is>
      </c>
    </row>
    <row r="10">
      <c r="A10" t="inlineStr">
        <is>
          <t>213</t>
        </is>
      </c>
    </row>
    <row r="11">
      <c r="A11" t="inlineStr">
        <is>
          <t>310</t>
        </is>
      </c>
    </row>
    <row r="12">
      <c r="A12" t="inlineStr">
        <is>
          <t>311</t>
        </is>
      </c>
    </row>
    <row r="13">
      <c r="A13" t="inlineStr">
        <is>
          <t>312</t>
        </is>
      </c>
    </row>
    <row r="14">
      <c r="A14" t="inlineStr">
        <is>
          <t>313</t>
        </is>
      </c>
    </row>
    <row r="15">
      <c r="A15" t="inlineStr">
        <is>
          <t>410</t>
        </is>
      </c>
    </row>
    <row r="16">
      <c r="A16" t="inlineStr">
        <is>
          <t>411</t>
        </is>
      </c>
    </row>
    <row r="17">
      <c r="A17" t="inlineStr">
        <is>
          <t>412</t>
        </is>
      </c>
    </row>
    <row r="18">
      <c r="A18" t="inlineStr">
        <is>
          <t>413</t>
        </is>
      </c>
    </row>
    <row r="19">
      <c r="A19" t="inlineStr">
        <is>
          <t>510</t>
        </is>
      </c>
    </row>
    <row r="20">
      <c r="A20" t="inlineStr">
        <is>
          <t>511</t>
        </is>
      </c>
    </row>
    <row r="21">
      <c r="A21" t="inlineStr">
        <is>
          <t>512</t>
        </is>
      </c>
    </row>
    <row r="22">
      <c r="A22" t="inlineStr">
        <is>
          <t>513</t>
        </is>
      </c>
    </row>
    <row r="23">
      <c r="A23" t="inlineStr">
        <is>
          <t>514</t>
        </is>
      </c>
    </row>
    <row r="24">
      <c r="A24" t="inlineStr">
        <is>
          <t>610</t>
        </is>
      </c>
    </row>
    <row r="25">
      <c r="A25" t="inlineStr">
        <is>
          <t>611</t>
        </is>
      </c>
    </row>
    <row r="26">
      <c r="A26" t="inlineStr">
        <is>
          <t>612</t>
        </is>
      </c>
    </row>
    <row r="27">
      <c r="A27" t="inlineStr">
        <is>
          <t>급행1</t>
        </is>
      </c>
    </row>
    <row r="28">
      <c r="A28" t="inlineStr">
        <is>
          <t>급행2</t>
        </is>
      </c>
    </row>
    <row r="29">
      <c r="A29" t="inlineStr">
        <is>
          <t>급행3</t>
        </is>
      </c>
    </row>
    <row r="30">
      <c r="A30" t="inlineStr">
        <is>
          <t>길안1</t>
        </is>
      </c>
    </row>
    <row r="31">
      <c r="A31" t="inlineStr">
        <is>
          <t>녹전1</t>
        </is>
      </c>
    </row>
    <row r="32">
      <c r="A32" t="inlineStr">
        <is>
          <t>북후1</t>
        </is>
      </c>
    </row>
    <row r="33">
      <c r="A33" t="inlineStr">
        <is>
          <t>순환1</t>
        </is>
      </c>
    </row>
    <row r="34">
      <c r="A34" t="inlineStr">
        <is>
          <t>순환1-1</t>
        </is>
      </c>
    </row>
    <row r="35">
      <c r="A35" t="inlineStr">
        <is>
          <t>순환2</t>
        </is>
      </c>
    </row>
    <row r="36">
      <c r="A36" t="inlineStr">
        <is>
          <t>순환2-1</t>
        </is>
      </c>
    </row>
    <row r="37">
      <c r="A37" t="inlineStr">
        <is>
          <t>순환3</t>
        </is>
      </c>
    </row>
    <row r="38">
      <c r="A38" t="inlineStr">
        <is>
          <t>순환3-1</t>
        </is>
      </c>
    </row>
    <row r="39">
      <c r="A39" t="inlineStr">
        <is>
          <t>예안1</t>
        </is>
      </c>
    </row>
    <row r="40">
      <c r="A40" t="inlineStr">
        <is>
          <t>예안2</t>
        </is>
      </c>
    </row>
    <row r="41">
      <c r="A41" t="inlineStr">
        <is>
          <t>임동1</t>
        </is>
      </c>
    </row>
    <row r="42">
      <c r="A42" t="inlineStr">
        <is>
          <t>풍산1</t>
        </is>
      </c>
    </row>
    <row r="43">
      <c r="A43" t="inlineStr">
        <is>
          <t>풍산2</t>
        </is>
      </c>
    </row>
    <row r="44">
      <c r="A44" t="inlineStr">
        <is>
          <t>풍천1</t>
        </is>
      </c>
    </row>
    <row r="45">
      <c r="A45" t="inlineStr">
        <is>
          <t>풍천2</t>
        </is>
      </c>
    </row>
    <row r="46">
      <c r="A46" t="inlineStr">
        <is>
          <t>풍천3</t>
        </is>
      </c>
    </row>
    <row r="47">
      <c r="A47" t="inlineStr">
        <is>
          <t>풍천3-1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310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경도_전체</t>
        </is>
      </c>
      <c r="B1" s="90" t="inlineStr">
        <is>
          <t>위도_전체</t>
        </is>
      </c>
      <c r="C1" s="90" t="inlineStr">
        <is>
          <t>경도_안내기</t>
        </is>
      </c>
      <c r="D1" s="90" t="inlineStr">
        <is>
          <t>위도_안내기</t>
        </is>
      </c>
      <c r="F1" s="90" t="inlineStr">
        <is>
          <t>경도_112</t>
        </is>
      </c>
      <c r="G1" s="90" t="inlineStr">
        <is>
          <t>위도_112</t>
        </is>
      </c>
      <c r="H1" s="90" t="inlineStr">
        <is>
          <t>경도_안동역</t>
        </is>
      </c>
      <c r="I1" s="90" t="inlineStr">
        <is>
          <t>위도_안동역</t>
        </is>
      </c>
      <c r="J1" s="90" t="inlineStr">
        <is>
          <t>경도_원도심</t>
        </is>
      </c>
      <c r="K1" s="90" t="inlineStr">
        <is>
          <t>위도_원도심</t>
        </is>
      </c>
      <c r="L1" s="90" t="inlineStr">
        <is>
          <t>경도_월영교</t>
        </is>
      </c>
      <c r="M1" s="90" t="inlineStr">
        <is>
          <t>위도_월영교</t>
        </is>
      </c>
    </row>
    <row r="2">
      <c r="A2" t="n">
        <v>128.5864</v>
      </c>
      <c r="B2" t="n">
        <v>36.633899</v>
      </c>
      <c r="F2" t="n">
        <v>128.765393</v>
      </c>
      <c r="G2" t="n">
        <v>36.551019</v>
      </c>
      <c r="H2" t="n">
        <v>128.67597</v>
      </c>
      <c r="I2" t="n">
        <v>36.57419</v>
      </c>
      <c r="J2" t="n">
        <v>128.727703</v>
      </c>
      <c r="K2" t="n">
        <v>36.566105</v>
      </c>
      <c r="L2" t="n">
        <v>128.758647</v>
      </c>
      <c r="M2" t="n">
        <v>36.577697</v>
      </c>
    </row>
    <row r="3">
      <c r="A3" t="n">
        <v>128.586348</v>
      </c>
      <c r="B3" t="n">
        <v>36.633991</v>
      </c>
      <c r="F3" t="n">
        <v>128.762477</v>
      </c>
      <c r="G3" t="n">
        <v>36.552204</v>
      </c>
      <c r="H3" t="n">
        <v>128.67597</v>
      </c>
      <c r="I3" t="n">
        <v>36.57419</v>
      </c>
      <c r="J3" t="n">
        <v>128.726724</v>
      </c>
      <c r="K3" t="n">
        <v>36.565713</v>
      </c>
      <c r="L3" t="n">
        <v>128.758814</v>
      </c>
      <c r="M3" t="n">
        <v>36.578155</v>
      </c>
    </row>
    <row r="4">
      <c r="A4" t="n">
        <v>128.747812</v>
      </c>
      <c r="B4" t="n">
        <v>36.561408</v>
      </c>
      <c r="C4" t="n">
        <v>128.747812</v>
      </c>
      <c r="D4" t="n">
        <v>36.561408</v>
      </c>
      <c r="F4" t="n">
        <v>128.760177</v>
      </c>
      <c r="G4" t="n">
        <v>36.5537</v>
      </c>
      <c r="H4" t="n">
        <v>128.675524</v>
      </c>
      <c r="I4" t="n">
        <v>36.573483</v>
      </c>
      <c r="J4" t="n">
        <v>128.726172</v>
      </c>
      <c r="K4" t="n">
        <v>36.566704</v>
      </c>
      <c r="L4" t="n">
        <v>128.761692</v>
      </c>
      <c r="M4" t="n">
        <v>36.580393</v>
      </c>
    </row>
    <row r="5">
      <c r="A5" t="n">
        <v>128.748775</v>
      </c>
      <c r="B5" t="n">
        <v>36.560797</v>
      </c>
      <c r="C5" t="n">
        <v>128.748775</v>
      </c>
      <c r="D5" t="n">
        <v>36.560797</v>
      </c>
      <c r="F5" t="n">
        <v>128.757544</v>
      </c>
      <c r="G5" t="n">
        <v>36.555419</v>
      </c>
      <c r="H5" t="n">
        <v>128.67566</v>
      </c>
      <c r="I5" t="n">
        <v>36.57349</v>
      </c>
      <c r="J5" t="n">
        <v>128.727645</v>
      </c>
      <c r="K5" t="n">
        <v>36.563376</v>
      </c>
      <c r="L5" t="n">
        <v>128.761833</v>
      </c>
      <c r="M5" t="n">
        <v>36.580607</v>
      </c>
    </row>
    <row r="6">
      <c r="A6" t="n">
        <v>128.700956</v>
      </c>
      <c r="B6" t="n">
        <v>36.564399</v>
      </c>
      <c r="C6" t="n">
        <v>128.700956</v>
      </c>
      <c r="D6" t="n">
        <v>36.564399</v>
      </c>
      <c r="F6" t="n">
        <v>128.754856</v>
      </c>
      <c r="G6" t="n">
        <v>36.557173</v>
      </c>
      <c r="H6" t="n">
        <v>128.676868</v>
      </c>
      <c r="I6" t="n">
        <v>36.575506</v>
      </c>
      <c r="J6" t="n">
        <v>128.727123</v>
      </c>
      <c r="K6" t="n">
        <v>36.563374</v>
      </c>
    </row>
    <row r="7">
      <c r="A7" t="n">
        <v>128.200983</v>
      </c>
      <c r="B7" t="n">
        <v>36.594511</v>
      </c>
      <c r="F7" t="n">
        <v>128.75264</v>
      </c>
      <c r="G7" t="n">
        <v>36.558602</v>
      </c>
      <c r="J7" t="n">
        <v>128.725644</v>
      </c>
      <c r="K7" t="n">
        <v>36.566804</v>
      </c>
    </row>
    <row r="8">
      <c r="A8" t="n">
        <v>128.200529</v>
      </c>
      <c r="B8" t="n">
        <v>36.594469</v>
      </c>
      <c r="F8" t="n">
        <v>128.75066</v>
      </c>
      <c r="G8" t="n">
        <v>36.559922</v>
      </c>
      <c r="J8" t="n">
        <v>128.72712</v>
      </c>
      <c r="K8" t="n">
        <v>36.563138</v>
      </c>
    </row>
    <row r="9">
      <c r="A9" t="n">
        <v>128.709948</v>
      </c>
      <c r="B9" t="n">
        <v>36.571661</v>
      </c>
      <c r="C9" t="n">
        <v>128.709948</v>
      </c>
      <c r="D9" t="n">
        <v>36.571661</v>
      </c>
      <c r="F9" t="n">
        <v>128.747812</v>
      </c>
      <c r="G9" t="n">
        <v>36.561408</v>
      </c>
      <c r="J9" t="n">
        <v>128.729803</v>
      </c>
      <c r="K9" t="n">
        <v>36.5675</v>
      </c>
    </row>
    <row r="10">
      <c r="A10" t="n">
        <v>128.501056</v>
      </c>
      <c r="B10" t="n">
        <v>36.571655</v>
      </c>
      <c r="F10" t="n">
        <v>128.737246</v>
      </c>
      <c r="G10" t="n">
        <v>36.564038</v>
      </c>
      <c r="J10" t="n">
        <v>128.730125</v>
      </c>
      <c r="K10" t="n">
        <v>36.567516</v>
      </c>
    </row>
    <row r="11">
      <c r="A11" t="n">
        <v>128.544218</v>
      </c>
      <c r="B11" t="n">
        <v>36.600394</v>
      </c>
      <c r="C11" t="n">
        <v>128.544218</v>
      </c>
      <c r="D11" t="n">
        <v>36.600394</v>
      </c>
      <c r="F11" t="n">
        <v>128.734296</v>
      </c>
      <c r="G11" t="n">
        <v>36.563491</v>
      </c>
      <c r="J11" t="n">
        <v>128.730787</v>
      </c>
      <c r="K11" t="n">
        <v>36.563294</v>
      </c>
    </row>
    <row r="12">
      <c r="A12" t="n">
        <v>128.543978</v>
      </c>
      <c r="B12" t="n">
        <v>36.600427</v>
      </c>
      <c r="C12" t="n">
        <v>128.543978</v>
      </c>
      <c r="D12" t="n">
        <v>36.600427</v>
      </c>
      <c r="F12" t="n">
        <v>128.730787</v>
      </c>
      <c r="G12" t="n">
        <v>36.563294</v>
      </c>
      <c r="J12" t="n">
        <v>128.732117</v>
      </c>
      <c r="K12" t="n">
        <v>36.565983</v>
      </c>
    </row>
    <row r="13">
      <c r="A13" t="n">
        <v>128.700345</v>
      </c>
      <c r="B13" t="n">
        <v>36.572195</v>
      </c>
      <c r="F13" t="n">
        <v>128.727645</v>
      </c>
      <c r="G13" t="n">
        <v>36.563376</v>
      </c>
      <c r="J13" t="n">
        <v>128.730896</v>
      </c>
      <c r="K13" t="n">
        <v>36.563049</v>
      </c>
    </row>
    <row r="14">
      <c r="A14" t="n">
        <v>128.459529</v>
      </c>
      <c r="B14" t="n">
        <v>36.657996</v>
      </c>
      <c r="F14" t="n">
        <v>128.723805</v>
      </c>
      <c r="G14" t="n">
        <v>36.563465</v>
      </c>
      <c r="J14" t="n">
        <v>128.731073</v>
      </c>
      <c r="K14" t="n">
        <v>36.563112</v>
      </c>
    </row>
    <row r="15">
      <c r="A15" t="n">
        <v>128.394936</v>
      </c>
      <c r="B15" t="n">
        <v>36.633912</v>
      </c>
      <c r="F15" t="n">
        <v>128.718782</v>
      </c>
      <c r="G15" t="n">
        <v>36.563648</v>
      </c>
      <c r="J15" t="n">
        <v>128.723863</v>
      </c>
      <c r="K15" t="n">
        <v>36.566732</v>
      </c>
    </row>
    <row r="16">
      <c r="A16" t="n">
        <v>128.395244</v>
      </c>
      <c r="B16" t="n">
        <v>36.634087</v>
      </c>
      <c r="F16" t="n">
        <v>128.716609</v>
      </c>
      <c r="G16" t="n">
        <v>36.562456</v>
      </c>
      <c r="J16" t="n">
        <v>128.731284</v>
      </c>
      <c r="K16" t="n">
        <v>36.563039</v>
      </c>
    </row>
    <row r="17">
      <c r="A17" t="n">
        <v>128.376245</v>
      </c>
      <c r="B17" t="n">
        <v>36.640337</v>
      </c>
      <c r="F17" t="n">
        <v>128.715815</v>
      </c>
      <c r="G17" t="n">
        <v>36.559499</v>
      </c>
      <c r="J17" t="n">
        <v>128.730838</v>
      </c>
      <c r="K17" t="n">
        <v>36.56842</v>
      </c>
    </row>
    <row r="18">
      <c r="A18" t="n">
        <v>128.376383</v>
      </c>
      <c r="B18" t="n">
        <v>36.64034</v>
      </c>
      <c r="F18" t="n">
        <v>128.699157</v>
      </c>
      <c r="G18" t="n">
        <v>36.55351</v>
      </c>
      <c r="J18" t="n">
        <v>128.732773</v>
      </c>
      <c r="K18" t="n">
        <v>36.565946</v>
      </c>
    </row>
    <row r="19">
      <c r="A19" t="n">
        <v>128.355995</v>
      </c>
      <c r="B19" t="n">
        <v>36.609642</v>
      </c>
      <c r="F19" t="n">
        <v>128.692568</v>
      </c>
      <c r="G19" t="n">
        <v>36.548398</v>
      </c>
      <c r="J19" t="n">
        <v>128.731149</v>
      </c>
      <c r="K19" t="n">
        <v>36.568499</v>
      </c>
    </row>
    <row r="20">
      <c r="A20" t="n">
        <v>128.355995</v>
      </c>
      <c r="B20" t="n">
        <v>36.609489</v>
      </c>
      <c r="F20" t="n">
        <v>128.687407</v>
      </c>
      <c r="G20" t="n">
        <v>36.54605</v>
      </c>
      <c r="J20" t="n">
        <v>128.723805</v>
      </c>
      <c r="K20" t="n">
        <v>36.563465</v>
      </c>
    </row>
    <row r="21">
      <c r="A21" t="n">
        <v>128.352256</v>
      </c>
      <c r="B21" t="n">
        <v>36.611325</v>
      </c>
      <c r="F21" t="n">
        <v>128.682579</v>
      </c>
      <c r="G21" t="n">
        <v>36.552048</v>
      </c>
      <c r="J21" t="n">
        <v>128.723771</v>
      </c>
      <c r="K21" t="n">
        <v>36.563227</v>
      </c>
    </row>
    <row r="22">
      <c r="A22" t="n">
        <v>128.352328</v>
      </c>
      <c r="B22" t="n">
        <v>36.611229</v>
      </c>
      <c r="F22" t="n">
        <v>128.68487</v>
      </c>
      <c r="G22" t="n">
        <v>36.557149</v>
      </c>
    </row>
    <row r="23">
      <c r="A23" t="n">
        <v>128.519527</v>
      </c>
      <c r="B23" t="n">
        <v>36.571617</v>
      </c>
      <c r="F23" t="n">
        <v>128.676868</v>
      </c>
      <c r="G23" t="n">
        <v>36.575506</v>
      </c>
    </row>
    <row r="24">
      <c r="A24" t="n">
        <v>128.51972</v>
      </c>
      <c r="B24" t="n">
        <v>36.571715</v>
      </c>
      <c r="F24" t="n">
        <v>128.67566</v>
      </c>
      <c r="G24" t="n">
        <v>36.57349</v>
      </c>
    </row>
    <row r="25">
      <c r="A25" t="n">
        <v>128.776616</v>
      </c>
      <c r="B25" t="n">
        <v>36.616301</v>
      </c>
      <c r="F25" t="n">
        <v>128.675524</v>
      </c>
      <c r="G25" t="n">
        <v>36.573483</v>
      </c>
    </row>
    <row r="26">
      <c r="A26" t="n">
        <v>128.777588</v>
      </c>
      <c r="B26" t="n">
        <v>36.616044</v>
      </c>
      <c r="F26" t="n">
        <v>128.684619</v>
      </c>
      <c r="G26" t="n">
        <v>36.557141</v>
      </c>
    </row>
    <row r="27">
      <c r="A27" t="n">
        <v>128.781586</v>
      </c>
      <c r="B27" t="n">
        <v>36.616552</v>
      </c>
      <c r="F27" t="n">
        <v>128.682456</v>
      </c>
      <c r="G27" t="n">
        <v>36.552428</v>
      </c>
    </row>
    <row r="28">
      <c r="A28" t="n">
        <v>128.781615</v>
      </c>
      <c r="B28" t="n">
        <v>36.616662</v>
      </c>
      <c r="F28" t="n">
        <v>128.687166</v>
      </c>
      <c r="G28" t="n">
        <v>36.545892</v>
      </c>
    </row>
    <row r="29">
      <c r="A29" t="n">
        <v>128.776147</v>
      </c>
      <c r="B29" t="n">
        <v>36.604022</v>
      </c>
      <c r="F29" t="n">
        <v>128.692645</v>
      </c>
      <c r="G29" t="n">
        <v>36.548258</v>
      </c>
    </row>
    <row r="30">
      <c r="A30" t="n">
        <v>128.775988</v>
      </c>
      <c r="B30" t="n">
        <v>36.603841</v>
      </c>
      <c r="F30" t="n">
        <v>128.699281</v>
      </c>
      <c r="G30" t="n">
        <v>36.553198</v>
      </c>
    </row>
    <row r="31">
      <c r="A31" t="n">
        <v>128.979015</v>
      </c>
      <c r="B31" t="n">
        <v>36.464722</v>
      </c>
      <c r="F31" t="n">
        <v>128.716306</v>
      </c>
      <c r="G31" t="n">
        <v>36.559764</v>
      </c>
    </row>
    <row r="32">
      <c r="A32" t="n">
        <v>128.842411</v>
      </c>
      <c r="B32" t="n">
        <v>36.61826</v>
      </c>
      <c r="F32" t="n">
        <v>128.716875</v>
      </c>
      <c r="G32" t="n">
        <v>36.562141</v>
      </c>
    </row>
    <row r="33">
      <c r="A33" t="n">
        <v>128.842355</v>
      </c>
      <c r="B33" t="n">
        <v>36.618259</v>
      </c>
      <c r="F33" t="n">
        <v>128.718965</v>
      </c>
      <c r="G33" t="n">
        <v>36.563434</v>
      </c>
    </row>
    <row r="34">
      <c r="A34" t="n">
        <v>128.746971</v>
      </c>
      <c r="B34" t="n">
        <v>36.773235</v>
      </c>
      <c r="F34" t="n">
        <v>128.723771</v>
      </c>
      <c r="G34" t="n">
        <v>36.563227</v>
      </c>
    </row>
    <row r="35">
      <c r="A35" t="n">
        <v>128.747069</v>
      </c>
      <c r="B35" t="n">
        <v>36.773105</v>
      </c>
      <c r="F35" t="n">
        <v>128.72712</v>
      </c>
      <c r="G35" t="n">
        <v>36.563138</v>
      </c>
    </row>
    <row r="36">
      <c r="A36" t="n">
        <v>128.860196</v>
      </c>
      <c r="B36" t="n">
        <v>36.708717</v>
      </c>
      <c r="F36" t="n">
        <v>128.730896</v>
      </c>
      <c r="G36" t="n">
        <v>36.563049</v>
      </c>
    </row>
    <row r="37">
      <c r="A37" t="n">
        <v>128.860194</v>
      </c>
      <c r="B37" t="n">
        <v>36.708667</v>
      </c>
      <c r="F37" t="n">
        <v>128.734102</v>
      </c>
      <c r="G37" t="n">
        <v>36.563196</v>
      </c>
    </row>
    <row r="38">
      <c r="A38" t="n">
        <v>128.889763</v>
      </c>
      <c r="B38" t="n">
        <v>36.767398</v>
      </c>
      <c r="F38" t="n">
        <v>128.738679</v>
      </c>
      <c r="G38" t="n">
        <v>36.564071</v>
      </c>
    </row>
    <row r="39">
      <c r="A39" t="n">
        <v>128.89177</v>
      </c>
      <c r="B39" t="n">
        <v>36.765765</v>
      </c>
      <c r="F39" t="n">
        <v>128.74134</v>
      </c>
      <c r="G39" t="n">
        <v>36.56413</v>
      </c>
    </row>
    <row r="40">
      <c r="A40" t="n">
        <v>128.889624</v>
      </c>
      <c r="B40" t="n">
        <v>36.767353</v>
      </c>
      <c r="F40" t="n">
        <v>128.745527</v>
      </c>
      <c r="G40" t="n">
        <v>36.565115</v>
      </c>
    </row>
    <row r="41">
      <c r="A41" t="n">
        <v>128.86602</v>
      </c>
      <c r="B41" t="n">
        <v>36.773566</v>
      </c>
      <c r="F41" t="n">
        <v>128.753821</v>
      </c>
      <c r="G41" t="n">
        <v>36.571994</v>
      </c>
    </row>
    <row r="42">
      <c r="A42" t="n">
        <v>128.866233</v>
      </c>
      <c r="B42" t="n">
        <v>36.773587</v>
      </c>
      <c r="F42" t="n">
        <v>128.758647</v>
      </c>
      <c r="G42" t="n">
        <v>36.577697</v>
      </c>
    </row>
    <row r="43">
      <c r="A43" t="n">
        <v>128.870897</v>
      </c>
      <c r="B43" t="n">
        <v>36.771396</v>
      </c>
      <c r="F43" t="n">
        <v>128.761692</v>
      </c>
      <c r="G43" t="n">
        <v>36.580393</v>
      </c>
    </row>
    <row r="44">
      <c r="A44" t="n">
        <v>128.871005</v>
      </c>
      <c r="B44" t="n">
        <v>36.771473</v>
      </c>
      <c r="F44" t="n">
        <v>128.766037</v>
      </c>
      <c r="G44" t="n">
        <v>36.579896</v>
      </c>
    </row>
    <row r="45">
      <c r="A45" t="n">
        <v>128.747116</v>
      </c>
      <c r="B45" t="n">
        <v>36.594742</v>
      </c>
      <c r="F45" t="n">
        <v>128.769499</v>
      </c>
      <c r="G45" t="n">
        <v>36.580586</v>
      </c>
    </row>
    <row r="46">
      <c r="A46" t="n">
        <v>128.288962</v>
      </c>
      <c r="B46" t="n">
        <v>36.614199</v>
      </c>
      <c r="F46" t="n">
        <v>128.776636</v>
      </c>
      <c r="G46" t="n">
        <v>36.579324</v>
      </c>
    </row>
    <row r="47">
      <c r="A47" t="n">
        <v>128.28884</v>
      </c>
      <c r="B47" t="n">
        <v>36.614243</v>
      </c>
      <c r="F47" t="n">
        <v>128.782057</v>
      </c>
      <c r="G47" t="n">
        <v>36.576151</v>
      </c>
    </row>
    <row r="48">
      <c r="A48" t="n">
        <v>128.802874</v>
      </c>
      <c r="B48" t="n">
        <v>36.636499</v>
      </c>
      <c r="F48" t="n">
        <v>128.777307</v>
      </c>
      <c r="G48" t="n">
        <v>36.575106</v>
      </c>
    </row>
    <row r="49">
      <c r="A49" t="n">
        <v>128.802911</v>
      </c>
      <c r="B49" t="n">
        <v>36.636382</v>
      </c>
      <c r="F49" t="n">
        <v>128.779489</v>
      </c>
      <c r="G49" t="n">
        <v>36.569886</v>
      </c>
    </row>
    <row r="50">
      <c r="A50" t="n">
        <v>128.791662</v>
      </c>
      <c r="B50" t="n">
        <v>36.652338</v>
      </c>
      <c r="F50" t="n">
        <v>128.781268</v>
      </c>
      <c r="G50" t="n">
        <v>36.567956</v>
      </c>
    </row>
    <row r="51">
      <c r="A51" t="n">
        <v>128.288328</v>
      </c>
      <c r="B51" t="n">
        <v>36.612686</v>
      </c>
      <c r="F51" t="n">
        <v>128.778043</v>
      </c>
      <c r="G51" t="n">
        <v>36.567197</v>
      </c>
    </row>
    <row r="52">
      <c r="A52" t="n">
        <v>128.288495</v>
      </c>
      <c r="B52" t="n">
        <v>36.612713</v>
      </c>
      <c r="F52" t="n">
        <v>128.771646</v>
      </c>
      <c r="G52" t="n">
        <v>36.567925</v>
      </c>
    </row>
    <row r="53">
      <c r="A53" t="n">
        <v>128.526616</v>
      </c>
      <c r="B53" t="n">
        <v>36.56921</v>
      </c>
      <c r="F53" t="n">
        <v>128.759867</v>
      </c>
      <c r="G53" t="n">
        <v>36.561451</v>
      </c>
    </row>
    <row r="54">
      <c r="A54" t="n">
        <v>128.52694</v>
      </c>
      <c r="B54" t="n">
        <v>36.569478</v>
      </c>
      <c r="F54" t="n">
        <v>128.757371</v>
      </c>
      <c r="G54" t="n">
        <v>36.555161</v>
      </c>
    </row>
    <row r="55">
      <c r="A55" t="n">
        <v>128.818019</v>
      </c>
      <c r="B55" t="n">
        <v>36.648447</v>
      </c>
      <c r="F55" t="n">
        <v>128.76125</v>
      </c>
      <c r="G55" t="n">
        <v>36.55265</v>
      </c>
    </row>
    <row r="56">
      <c r="A56" t="n">
        <v>128.818049</v>
      </c>
      <c r="B56" t="n">
        <v>36.648569</v>
      </c>
      <c r="F56" t="n">
        <v>128.762876</v>
      </c>
      <c r="G56" t="n">
        <v>36.551572</v>
      </c>
    </row>
    <row r="57">
      <c r="A57" t="n">
        <v>128.539034</v>
      </c>
      <c r="B57" t="n">
        <v>36.571001</v>
      </c>
      <c r="F57" t="n">
        <v>128.765608</v>
      </c>
      <c r="G57" t="n">
        <v>36.550667</v>
      </c>
    </row>
    <row r="58">
      <c r="A58" t="n">
        <v>128.539179</v>
      </c>
      <c r="B58" t="n">
        <v>36.571182</v>
      </c>
      <c r="F58" t="n">
        <v>128.765393</v>
      </c>
      <c r="G58" t="n">
        <v>36.551019</v>
      </c>
    </row>
    <row r="59">
      <c r="A59" t="n">
        <v>128.64204</v>
      </c>
      <c r="B59" t="n">
        <v>36.655878</v>
      </c>
      <c r="F59" t="n">
        <v>128.762477</v>
      </c>
      <c r="G59" t="n">
        <v>36.552204</v>
      </c>
    </row>
    <row r="60">
      <c r="A60" t="n">
        <v>128.642117</v>
      </c>
      <c r="B60" t="n">
        <v>36.655747</v>
      </c>
      <c r="F60" t="n">
        <v>128.760177</v>
      </c>
      <c r="G60" t="n">
        <v>36.5537</v>
      </c>
    </row>
    <row r="61">
      <c r="A61" t="n">
        <v>128.51593</v>
      </c>
      <c r="B61" t="n">
        <v>36.670263</v>
      </c>
      <c r="F61" t="n">
        <v>128.757544</v>
      </c>
      <c r="G61" t="n">
        <v>36.555419</v>
      </c>
    </row>
    <row r="62">
      <c r="A62" t="n">
        <v>128.516056</v>
      </c>
      <c r="B62" t="n">
        <v>36.670356</v>
      </c>
      <c r="F62" t="n">
        <v>128.762354</v>
      </c>
      <c r="G62" t="n">
        <v>36.562385</v>
      </c>
    </row>
    <row r="63">
      <c r="A63" t="n">
        <v>128.51682</v>
      </c>
      <c r="B63" t="n">
        <v>36.691401</v>
      </c>
      <c r="F63" t="n">
        <v>128.771101</v>
      </c>
      <c r="G63" t="n">
        <v>36.567401</v>
      </c>
    </row>
    <row r="64">
      <c r="A64" t="n">
        <v>128.516919</v>
      </c>
      <c r="B64" t="n">
        <v>36.691322</v>
      </c>
      <c r="F64" t="n">
        <v>128.777794</v>
      </c>
      <c r="G64" t="n">
        <v>36.567209</v>
      </c>
    </row>
    <row r="65">
      <c r="A65" t="n">
        <v>128.486425</v>
      </c>
      <c r="B65" t="n">
        <v>36.662965</v>
      </c>
      <c r="F65" t="n">
        <v>128.781454</v>
      </c>
      <c r="G65" t="n">
        <v>36.56703</v>
      </c>
    </row>
    <row r="66">
      <c r="A66" t="n">
        <v>128.486909</v>
      </c>
      <c r="B66" t="n">
        <v>36.663417</v>
      </c>
      <c r="F66" t="n">
        <v>128.780618</v>
      </c>
      <c r="G66" t="n">
        <v>36.569338</v>
      </c>
    </row>
    <row r="67">
      <c r="A67" t="n">
        <v>128.486383</v>
      </c>
      <c r="B67" t="n">
        <v>36.663132</v>
      </c>
      <c r="F67" t="n">
        <v>128.779002</v>
      </c>
      <c r="G67" t="n">
        <v>36.570387</v>
      </c>
    </row>
    <row r="68">
      <c r="A68" t="n">
        <v>128.976184</v>
      </c>
      <c r="B68" t="n">
        <v>36.651237</v>
      </c>
      <c r="F68" t="n">
        <v>128.778013</v>
      </c>
      <c r="G68" t="n">
        <v>36.575517</v>
      </c>
    </row>
    <row r="69">
      <c r="A69" t="n">
        <v>128.976296</v>
      </c>
      <c r="B69" t="n">
        <v>36.651016</v>
      </c>
      <c r="F69" t="n">
        <v>128.782057</v>
      </c>
      <c r="G69" t="n">
        <v>36.576151</v>
      </c>
    </row>
    <row r="70">
      <c r="A70" t="n">
        <v>128.976566</v>
      </c>
      <c r="B70" t="n">
        <v>36.653938</v>
      </c>
      <c r="F70" t="n">
        <v>128.778372</v>
      </c>
      <c r="G70" t="n">
        <v>36.576527</v>
      </c>
    </row>
    <row r="71">
      <c r="A71" t="n">
        <v>128.976631</v>
      </c>
      <c r="B71" t="n">
        <v>36.653948</v>
      </c>
      <c r="F71" t="n">
        <v>128.776988</v>
      </c>
      <c r="G71" t="n">
        <v>36.579187</v>
      </c>
    </row>
    <row r="72">
      <c r="A72" t="n">
        <v>128.597673</v>
      </c>
      <c r="B72" t="n">
        <v>36.490043</v>
      </c>
      <c r="F72" t="n">
        <v>128.769513</v>
      </c>
      <c r="G72" t="n">
        <v>36.580702</v>
      </c>
    </row>
    <row r="73">
      <c r="A73" t="n">
        <v>128.638927</v>
      </c>
      <c r="B73" t="n">
        <v>36.541124</v>
      </c>
      <c r="F73" t="n">
        <v>128.765863</v>
      </c>
      <c r="G73" t="n">
        <v>36.580021</v>
      </c>
    </row>
    <row r="74">
      <c r="A74" t="n">
        <v>128.638802</v>
      </c>
      <c r="B74" t="n">
        <v>36.541163</v>
      </c>
      <c r="F74" t="n">
        <v>128.761833</v>
      </c>
      <c r="G74" t="n">
        <v>36.580607</v>
      </c>
    </row>
    <row r="75">
      <c r="A75" t="n">
        <v>128.63722</v>
      </c>
      <c r="B75" t="n">
        <v>36.543146</v>
      </c>
      <c r="F75" t="n">
        <v>128.758814</v>
      </c>
      <c r="G75" t="n">
        <v>36.578155</v>
      </c>
    </row>
    <row r="76">
      <c r="A76" t="n">
        <v>128.637494</v>
      </c>
      <c r="B76" t="n">
        <v>36.543152</v>
      </c>
      <c r="F76" t="n">
        <v>128.753474</v>
      </c>
      <c r="G76" t="n">
        <v>36.571769</v>
      </c>
    </row>
    <row r="77">
      <c r="A77" t="n">
        <v>128.487616</v>
      </c>
      <c r="B77" t="n">
        <v>36.691521</v>
      </c>
      <c r="F77" t="n">
        <v>128.748945</v>
      </c>
      <c r="G77" t="n">
        <v>36.567595</v>
      </c>
    </row>
    <row r="78">
      <c r="A78" t="n">
        <v>128.487628</v>
      </c>
      <c r="B78" t="n">
        <v>36.691643</v>
      </c>
      <c r="F78" t="n">
        <v>128.744705</v>
      </c>
      <c r="G78" t="n">
        <v>36.564751</v>
      </c>
    </row>
    <row r="79">
      <c r="A79" t="n">
        <v>128.479082</v>
      </c>
      <c r="B79" t="n">
        <v>36.697622</v>
      </c>
      <c r="F79" t="n">
        <v>128.737246</v>
      </c>
      <c r="G79" t="n">
        <v>36.564038</v>
      </c>
    </row>
    <row r="80">
      <c r="A80" t="n">
        <v>128.483543</v>
      </c>
      <c r="B80" t="n">
        <v>36.689074</v>
      </c>
      <c r="F80" t="n">
        <v>128.734296</v>
      </c>
      <c r="G80" t="n">
        <v>36.563491</v>
      </c>
    </row>
    <row r="81">
      <c r="A81" t="n">
        <v>128.471477</v>
      </c>
      <c r="B81" t="n">
        <v>36.684876</v>
      </c>
      <c r="F81" t="n">
        <v>128.730787</v>
      </c>
      <c r="G81" t="n">
        <v>36.563294</v>
      </c>
    </row>
    <row r="82">
      <c r="A82" t="n">
        <v>128.471403</v>
      </c>
      <c r="B82" t="n">
        <v>36.684979</v>
      </c>
      <c r="F82" t="n">
        <v>128.727645</v>
      </c>
      <c r="G82" t="n">
        <v>36.563376</v>
      </c>
    </row>
    <row r="83">
      <c r="A83" t="n">
        <v>128.752323</v>
      </c>
      <c r="B83" t="n">
        <v>36.502357</v>
      </c>
      <c r="F83" t="n">
        <v>128.723805</v>
      </c>
      <c r="G83" t="n">
        <v>36.563465</v>
      </c>
    </row>
    <row r="84">
      <c r="A84" t="n">
        <v>128.754496</v>
      </c>
      <c r="B84" t="n">
        <v>36.507339</v>
      </c>
      <c r="F84" t="n">
        <v>128.718782</v>
      </c>
      <c r="G84" t="n">
        <v>36.563648</v>
      </c>
    </row>
    <row r="85">
      <c r="A85" t="n">
        <v>128.345898</v>
      </c>
      <c r="B85" t="n">
        <v>36.623669</v>
      </c>
      <c r="F85" t="n">
        <v>128.716609</v>
      </c>
      <c r="G85" t="n">
        <v>36.562456</v>
      </c>
    </row>
    <row r="86">
      <c r="A86" t="n">
        <v>128.345869</v>
      </c>
      <c r="B86" t="n">
        <v>36.623788</v>
      </c>
      <c r="F86" t="n">
        <v>128.715815</v>
      </c>
      <c r="G86" t="n">
        <v>36.559499</v>
      </c>
    </row>
    <row r="87">
      <c r="A87" t="n">
        <v>128.347159</v>
      </c>
      <c r="B87" t="n">
        <v>36.624411</v>
      </c>
      <c r="F87" t="n">
        <v>128.699157</v>
      </c>
      <c r="G87" t="n">
        <v>36.55351</v>
      </c>
    </row>
    <row r="88">
      <c r="A88" t="n">
        <v>128.347092</v>
      </c>
      <c r="B88" t="n">
        <v>36.624506</v>
      </c>
      <c r="F88" t="n">
        <v>128.692568</v>
      </c>
      <c r="G88" t="n">
        <v>36.548398</v>
      </c>
    </row>
    <row r="89">
      <c r="A89" t="n">
        <v>128.652808</v>
      </c>
      <c r="B89" t="n">
        <v>36.572487</v>
      </c>
      <c r="F89" t="n">
        <v>128.687407</v>
      </c>
      <c r="G89" t="n">
        <v>36.54605</v>
      </c>
    </row>
    <row r="90">
      <c r="A90" t="n">
        <v>128.652938</v>
      </c>
      <c r="B90" t="n">
        <v>36.572578</v>
      </c>
      <c r="F90" t="n">
        <v>128.682579</v>
      </c>
      <c r="G90" t="n">
        <v>36.552048</v>
      </c>
    </row>
    <row r="91">
      <c r="A91" t="n">
        <v>128.271389</v>
      </c>
      <c r="B91" t="n">
        <v>36.476121</v>
      </c>
      <c r="F91" t="n">
        <v>128.68487</v>
      </c>
      <c r="G91" t="n">
        <v>36.557149</v>
      </c>
    </row>
    <row r="92">
      <c r="A92" t="n">
        <v>128.730491</v>
      </c>
      <c r="B92" t="n">
        <v>36.763122</v>
      </c>
      <c r="F92" t="n">
        <v>128.676868</v>
      </c>
      <c r="G92" t="n">
        <v>36.575506</v>
      </c>
    </row>
    <row r="93">
      <c r="A93" t="n">
        <v>128.730584</v>
      </c>
      <c r="B93" t="n">
        <v>36.763004</v>
      </c>
      <c r="F93" t="n">
        <v>128.67566</v>
      </c>
      <c r="G93" t="n">
        <v>36.57349</v>
      </c>
    </row>
    <row r="94">
      <c r="A94" t="n">
        <v>128.729497</v>
      </c>
      <c r="B94" t="n">
        <v>36.759925</v>
      </c>
      <c r="F94" t="n">
        <v>128.731284</v>
      </c>
      <c r="G94" t="n">
        <v>36.563039</v>
      </c>
    </row>
    <row r="95">
      <c r="A95" t="n">
        <v>128.729389</v>
      </c>
      <c r="B95" t="n">
        <v>36.760023</v>
      </c>
      <c r="F95" t="n">
        <v>128.734102</v>
      </c>
      <c r="G95" t="n">
        <v>36.563196</v>
      </c>
    </row>
    <row r="96">
      <c r="A96" t="n">
        <v>128.973535</v>
      </c>
      <c r="B96" t="n">
        <v>36.578494</v>
      </c>
      <c r="F96" t="n">
        <v>128.738679</v>
      </c>
      <c r="G96" t="n">
        <v>36.564071</v>
      </c>
    </row>
    <row r="97">
      <c r="A97" t="n">
        <v>128.514518</v>
      </c>
      <c r="B97" t="n">
        <v>36.563819</v>
      </c>
      <c r="F97" t="n">
        <v>128.74134</v>
      </c>
      <c r="G97" t="n">
        <v>36.56413</v>
      </c>
    </row>
    <row r="98">
      <c r="A98" t="n">
        <v>128.514312</v>
      </c>
      <c r="B98" t="n">
        <v>36.563862</v>
      </c>
      <c r="F98" t="n">
        <v>128.745527</v>
      </c>
      <c r="G98" t="n">
        <v>36.565115</v>
      </c>
    </row>
    <row r="99">
      <c r="A99" t="n">
        <v>128.516504</v>
      </c>
      <c r="B99" t="n">
        <v>36.56328</v>
      </c>
      <c r="F99" t="n">
        <v>128.753821</v>
      </c>
      <c r="G99" t="n">
        <v>36.571994</v>
      </c>
    </row>
    <row r="100">
      <c r="A100" t="n">
        <v>128.516337</v>
      </c>
      <c r="B100" t="n">
        <v>36.563465</v>
      </c>
      <c r="F100" t="n">
        <v>128.758647</v>
      </c>
      <c r="G100" t="n">
        <v>36.577697</v>
      </c>
    </row>
    <row r="101">
      <c r="A101" t="n">
        <v>128.973486</v>
      </c>
      <c r="B101" t="n">
        <v>36.578545</v>
      </c>
      <c r="F101" t="n">
        <v>128.761692</v>
      </c>
      <c r="G101" t="n">
        <v>36.580393</v>
      </c>
    </row>
    <row r="102">
      <c r="A102" t="n">
        <v>128.961135</v>
      </c>
      <c r="B102" t="n">
        <v>36.566795</v>
      </c>
      <c r="F102" t="n">
        <v>128.766037</v>
      </c>
      <c r="G102" t="n">
        <v>36.579896</v>
      </c>
    </row>
    <row r="103">
      <c r="A103" t="n">
        <v>128.515384</v>
      </c>
      <c r="B103" t="n">
        <v>36.557605</v>
      </c>
      <c r="F103" t="n">
        <v>128.769499</v>
      </c>
      <c r="G103" t="n">
        <v>36.580586</v>
      </c>
    </row>
    <row r="104">
      <c r="A104" t="n">
        <v>128.964629</v>
      </c>
      <c r="B104" t="n">
        <v>36.57035</v>
      </c>
      <c r="F104" t="n">
        <v>128.776636</v>
      </c>
      <c r="G104" t="n">
        <v>36.579324</v>
      </c>
    </row>
    <row r="105">
      <c r="A105" t="n">
        <v>128.974066</v>
      </c>
      <c r="B105" t="n">
        <v>36.566903</v>
      </c>
      <c r="F105" t="n">
        <v>128.777307</v>
      </c>
      <c r="G105" t="n">
        <v>36.575106</v>
      </c>
    </row>
    <row r="106">
      <c r="A106" t="n">
        <v>128.515309</v>
      </c>
      <c r="B106" t="n">
        <v>36.557718</v>
      </c>
      <c r="F106" t="n">
        <v>128.779489</v>
      </c>
      <c r="G106" t="n">
        <v>36.569886</v>
      </c>
    </row>
    <row r="107">
      <c r="A107" t="n">
        <v>128.961117</v>
      </c>
      <c r="B107" t="n">
        <v>36.566649</v>
      </c>
      <c r="F107" t="n">
        <v>128.781268</v>
      </c>
      <c r="G107" t="n">
        <v>36.567956</v>
      </c>
    </row>
    <row r="108">
      <c r="A108" t="n">
        <v>128.964549</v>
      </c>
      <c r="B108" t="n">
        <v>36.570394</v>
      </c>
      <c r="F108" t="n">
        <v>128.781268</v>
      </c>
      <c r="G108" t="n">
        <v>36.567956</v>
      </c>
    </row>
    <row r="109">
      <c r="A109" t="n">
        <v>128.509025</v>
      </c>
      <c r="B109" t="n">
        <v>36.564546</v>
      </c>
      <c r="F109" t="n">
        <v>128.778043</v>
      </c>
      <c r="G109" t="n">
        <v>36.567197</v>
      </c>
    </row>
    <row r="110">
      <c r="A110" t="n">
        <v>128.508979</v>
      </c>
      <c r="B110" t="n">
        <v>36.564594</v>
      </c>
      <c r="F110" t="n">
        <v>128.778013</v>
      </c>
      <c r="G110" t="n">
        <v>36.575517</v>
      </c>
    </row>
    <row r="111">
      <c r="A111" t="n">
        <v>128.443337</v>
      </c>
      <c r="B111" t="n">
        <v>36.564748</v>
      </c>
      <c r="F111" t="n">
        <v>128.778372</v>
      </c>
      <c r="G111" t="n">
        <v>36.576527</v>
      </c>
    </row>
    <row r="112">
      <c r="A112" t="n">
        <v>128.443547</v>
      </c>
      <c r="B112" t="n">
        <v>36.56488</v>
      </c>
      <c r="F112" t="n">
        <v>128.776988</v>
      </c>
      <c r="G112" t="n">
        <v>36.579187</v>
      </c>
    </row>
    <row r="113">
      <c r="A113" t="n">
        <v>128.784373</v>
      </c>
      <c r="B113" t="n">
        <v>36.782298</v>
      </c>
      <c r="F113" t="n">
        <v>128.769513</v>
      </c>
      <c r="G113" t="n">
        <v>36.580702</v>
      </c>
    </row>
    <row r="114">
      <c r="A114" t="n">
        <v>128.785043</v>
      </c>
      <c r="B114" t="n">
        <v>36.7886</v>
      </c>
      <c r="F114" t="n">
        <v>128.765863</v>
      </c>
      <c r="G114" t="n">
        <v>36.580021</v>
      </c>
    </row>
    <row r="115">
      <c r="A115" t="n">
        <v>128.784243</v>
      </c>
      <c r="B115" t="n">
        <v>36.782336</v>
      </c>
      <c r="F115" t="n">
        <v>128.761833</v>
      </c>
      <c r="G115" t="n">
        <v>36.580607</v>
      </c>
    </row>
    <row r="116">
      <c r="A116" t="n">
        <v>128.78517</v>
      </c>
      <c r="B116" t="n">
        <v>36.788635</v>
      </c>
      <c r="F116" t="n">
        <v>128.758814</v>
      </c>
      <c r="G116" t="n">
        <v>36.578155</v>
      </c>
    </row>
    <row r="117">
      <c r="A117" t="n">
        <v>128.617643</v>
      </c>
      <c r="B117" t="n">
        <v>36.681754</v>
      </c>
      <c r="F117" t="n">
        <v>128.753474</v>
      </c>
      <c r="G117" t="n">
        <v>36.571769</v>
      </c>
    </row>
    <row r="118">
      <c r="A118" t="n">
        <v>128.617647</v>
      </c>
      <c r="B118" t="n">
        <v>36.681632</v>
      </c>
      <c r="F118" t="n">
        <v>128.748945</v>
      </c>
      <c r="G118" t="n">
        <v>36.567595</v>
      </c>
    </row>
    <row r="119">
      <c r="A119" t="n">
        <v>128.775175</v>
      </c>
      <c r="B119" t="n">
        <v>36.661413</v>
      </c>
      <c r="F119" t="n">
        <v>128.744705</v>
      </c>
      <c r="G119" t="n">
        <v>36.564751</v>
      </c>
    </row>
    <row r="120">
      <c r="A120" t="n">
        <v>128.775311</v>
      </c>
      <c r="B120" t="n">
        <v>36.661622</v>
      </c>
      <c r="F120" t="n">
        <v>128.741447</v>
      </c>
      <c r="G120" t="n">
        <v>36.562844</v>
      </c>
    </row>
    <row r="121">
      <c r="A121" t="n">
        <v>128.76238</v>
      </c>
      <c r="B121" t="n">
        <v>36.666204</v>
      </c>
      <c r="F121" t="n">
        <v>128.729742</v>
      </c>
      <c r="G121" t="n">
        <v>36.559509</v>
      </c>
    </row>
    <row r="122">
      <c r="A122" t="n">
        <v>128.7625</v>
      </c>
      <c r="B122" t="n">
        <v>36.666257</v>
      </c>
      <c r="F122" t="n">
        <v>128.723326</v>
      </c>
      <c r="G122" t="n">
        <v>36.558764</v>
      </c>
    </row>
    <row r="123">
      <c r="A123" t="n">
        <v>128.758752</v>
      </c>
      <c r="B123" t="n">
        <v>36.656146</v>
      </c>
      <c r="F123" t="n">
        <v>128.720959</v>
      </c>
      <c r="G123" t="n">
        <v>36.560075</v>
      </c>
    </row>
    <row r="124">
      <c r="A124" t="n">
        <v>128.758643</v>
      </c>
      <c r="B124" t="n">
        <v>36.656212</v>
      </c>
      <c r="F124" t="n">
        <v>128.720907</v>
      </c>
      <c r="G124" t="n">
        <v>36.562363</v>
      </c>
    </row>
    <row r="125">
      <c r="A125" t="n">
        <v>128.773719</v>
      </c>
      <c r="B125" t="n">
        <v>36.660226</v>
      </c>
      <c r="F125" t="n">
        <v>128.723771</v>
      </c>
      <c r="G125" t="n">
        <v>36.563227</v>
      </c>
    </row>
    <row r="126">
      <c r="A126" t="n">
        <v>128.767115</v>
      </c>
      <c r="B126" t="n">
        <v>36.663363</v>
      </c>
      <c r="F126" t="n">
        <v>128.72712</v>
      </c>
      <c r="G126" t="n">
        <v>36.563138</v>
      </c>
    </row>
    <row r="127">
      <c r="A127" t="n">
        <v>128.767062</v>
      </c>
      <c r="B127" t="n">
        <v>36.663262</v>
      </c>
      <c r="F127" t="n">
        <v>128.731284</v>
      </c>
      <c r="G127" t="n">
        <v>36.563039</v>
      </c>
    </row>
    <row r="128">
      <c r="A128" t="n">
        <v>128.773943</v>
      </c>
      <c r="B128" t="n">
        <v>36.660289</v>
      </c>
      <c r="F128" t="n">
        <v>128.675524</v>
      </c>
      <c r="G128" t="n">
        <v>36.573483</v>
      </c>
    </row>
    <row r="129">
      <c r="A129" t="n">
        <v>128.527761</v>
      </c>
      <c r="B129" t="n">
        <v>36.722301</v>
      </c>
      <c r="F129" t="n">
        <v>128.684619</v>
      </c>
      <c r="G129" t="n">
        <v>36.557141</v>
      </c>
    </row>
    <row r="130">
      <c r="A130" t="n">
        <v>128.526735</v>
      </c>
      <c r="B130" t="n">
        <v>36.720717</v>
      </c>
      <c r="F130" t="n">
        <v>128.682456</v>
      </c>
      <c r="G130" t="n">
        <v>36.552428</v>
      </c>
    </row>
    <row r="131">
      <c r="A131" t="n">
        <v>128.526762</v>
      </c>
      <c r="B131" t="n">
        <v>36.720481</v>
      </c>
      <c r="F131" t="n">
        <v>128.687166</v>
      </c>
      <c r="G131" t="n">
        <v>36.545892</v>
      </c>
    </row>
    <row r="132">
      <c r="A132" t="n">
        <v>128.208502</v>
      </c>
      <c r="B132" t="n">
        <v>36.609046</v>
      </c>
      <c r="F132" t="n">
        <v>128.692645</v>
      </c>
      <c r="G132" t="n">
        <v>36.548258</v>
      </c>
    </row>
    <row r="133">
      <c r="A133" t="n">
        <v>128.535458</v>
      </c>
      <c r="B133" t="n">
        <v>36.59172</v>
      </c>
      <c r="F133" t="n">
        <v>128.699281</v>
      </c>
      <c r="G133" t="n">
        <v>36.553198</v>
      </c>
    </row>
    <row r="134">
      <c r="A134" t="n">
        <v>128.535229</v>
      </c>
      <c r="B134" t="n">
        <v>36.591483</v>
      </c>
      <c r="F134" t="n">
        <v>128.716306</v>
      </c>
      <c r="G134" t="n">
        <v>36.559764</v>
      </c>
    </row>
    <row r="135">
      <c r="A135" t="n">
        <v>128.782672</v>
      </c>
      <c r="B135" t="n">
        <v>36.589819</v>
      </c>
      <c r="F135" t="n">
        <v>128.716875</v>
      </c>
      <c r="G135" t="n">
        <v>36.562141</v>
      </c>
    </row>
    <row r="136">
      <c r="A136" t="n">
        <v>128.782646</v>
      </c>
      <c r="B136" t="n">
        <v>36.589644</v>
      </c>
      <c r="F136" t="n">
        <v>128.718965</v>
      </c>
      <c r="G136" t="n">
        <v>36.563434</v>
      </c>
    </row>
    <row r="137">
      <c r="A137" t="n">
        <v>128.732964</v>
      </c>
      <c r="B137" t="n">
        <v>36.550607</v>
      </c>
      <c r="C137" t="n">
        <v>128.732964</v>
      </c>
      <c r="D137" t="n">
        <v>36.550607</v>
      </c>
      <c r="F137" t="n">
        <v>128.723771</v>
      </c>
      <c r="G137" t="n">
        <v>36.563227</v>
      </c>
    </row>
    <row r="138">
      <c r="A138" t="n">
        <v>128.725856</v>
      </c>
      <c r="B138" t="n">
        <v>36.548187</v>
      </c>
      <c r="F138" t="n">
        <v>128.72712</v>
      </c>
      <c r="G138" t="n">
        <v>36.563138</v>
      </c>
    </row>
    <row r="139">
      <c r="A139" t="n">
        <v>128.725744</v>
      </c>
      <c r="B139" t="n">
        <v>36.547942</v>
      </c>
      <c r="F139" t="n">
        <v>128.730896</v>
      </c>
      <c r="G139" t="n">
        <v>36.563049</v>
      </c>
    </row>
    <row r="140">
      <c r="A140" t="n">
        <v>128.721268</v>
      </c>
      <c r="B140" t="n">
        <v>36.550813</v>
      </c>
      <c r="C140" t="n">
        <v>128.721268</v>
      </c>
      <c r="D140" t="n">
        <v>36.550813</v>
      </c>
      <c r="F140" t="n">
        <v>128.734102</v>
      </c>
      <c r="G140" t="n">
        <v>36.563196</v>
      </c>
    </row>
    <row r="141">
      <c r="A141" t="n">
        <v>128.703955</v>
      </c>
      <c r="B141" t="n">
        <v>36.546565</v>
      </c>
      <c r="F141" t="n">
        <v>128.738679</v>
      </c>
      <c r="G141" t="n">
        <v>36.564071</v>
      </c>
    </row>
    <row r="142">
      <c r="A142" t="n">
        <v>128.719298</v>
      </c>
      <c r="B142" t="n">
        <v>36.552139</v>
      </c>
      <c r="F142" t="n">
        <v>128.74134</v>
      </c>
      <c r="G142" t="n">
        <v>36.56413</v>
      </c>
    </row>
    <row r="143">
      <c r="A143" t="n">
        <v>128.71953</v>
      </c>
      <c r="B143" t="n">
        <v>36.552</v>
      </c>
      <c r="F143" t="n">
        <v>128.745527</v>
      </c>
      <c r="G143" t="n">
        <v>36.565115</v>
      </c>
    </row>
    <row r="144">
      <c r="A144" t="n">
        <v>128.741447</v>
      </c>
      <c r="B144" t="n">
        <v>36.562844</v>
      </c>
      <c r="F144" t="n">
        <v>128.753821</v>
      </c>
      <c r="G144" t="n">
        <v>36.571994</v>
      </c>
    </row>
    <row r="145">
      <c r="A145" t="n">
        <v>128.667477</v>
      </c>
      <c r="B145" t="n">
        <v>36.534839</v>
      </c>
      <c r="F145" t="n">
        <v>128.758647</v>
      </c>
      <c r="G145" t="n">
        <v>36.577697</v>
      </c>
    </row>
    <row r="146">
      <c r="A146" t="n">
        <v>128.667187</v>
      </c>
      <c r="B146" t="n">
        <v>36.534841</v>
      </c>
      <c r="F146" t="n">
        <v>128.761692</v>
      </c>
      <c r="G146" t="n">
        <v>36.580393</v>
      </c>
    </row>
    <row r="147">
      <c r="A147" t="n">
        <v>128.669463</v>
      </c>
      <c r="B147" t="n">
        <v>36.530603</v>
      </c>
      <c r="F147" t="n">
        <v>128.766037</v>
      </c>
      <c r="G147" t="n">
        <v>36.579896</v>
      </c>
    </row>
    <row r="148">
      <c r="A148" t="n">
        <v>128.669332</v>
      </c>
      <c r="B148" t="n">
        <v>36.530531</v>
      </c>
      <c r="F148" t="n">
        <v>128.769499</v>
      </c>
      <c r="G148" t="n">
        <v>36.580586</v>
      </c>
    </row>
    <row r="149">
      <c r="A149" t="n">
        <v>128.813102</v>
      </c>
      <c r="B149" t="n">
        <v>36.539552</v>
      </c>
      <c r="F149" t="n">
        <v>128.776636</v>
      </c>
      <c r="G149" t="n">
        <v>36.579324</v>
      </c>
    </row>
    <row r="150">
      <c r="A150" t="n">
        <v>128.813332</v>
      </c>
      <c r="B150" t="n">
        <v>36.53947</v>
      </c>
      <c r="F150" t="n">
        <v>128.782057</v>
      </c>
      <c r="G150" t="n">
        <v>36.576151</v>
      </c>
    </row>
    <row r="151">
      <c r="A151" t="n">
        <v>128.366513</v>
      </c>
      <c r="B151" t="n">
        <v>36.608116</v>
      </c>
      <c r="F151" t="n">
        <v>128.777307</v>
      </c>
      <c r="G151" t="n">
        <v>36.575106</v>
      </c>
    </row>
    <row r="152">
      <c r="A152" t="n">
        <v>128.366598</v>
      </c>
      <c r="B152" t="n">
        <v>36.608186</v>
      </c>
      <c r="F152" t="n">
        <v>128.779489</v>
      </c>
      <c r="G152" t="n">
        <v>36.569886</v>
      </c>
    </row>
    <row r="153">
      <c r="A153" t="n">
        <v>128.328735</v>
      </c>
      <c r="B153" t="n">
        <v>36.625426</v>
      </c>
      <c r="F153" t="n">
        <v>128.781268</v>
      </c>
      <c r="G153" t="n">
        <v>36.567956</v>
      </c>
    </row>
    <row r="154">
      <c r="A154" t="n">
        <v>128.36318</v>
      </c>
      <c r="B154" t="n">
        <v>36.609052</v>
      </c>
      <c r="F154" t="n">
        <v>128.778043</v>
      </c>
      <c r="G154" t="n">
        <v>36.567197</v>
      </c>
    </row>
    <row r="155">
      <c r="A155" t="n">
        <v>128.36298</v>
      </c>
      <c r="B155" t="n">
        <v>36.609124</v>
      </c>
      <c r="F155" t="n">
        <v>128.771646</v>
      </c>
      <c r="G155" t="n">
        <v>36.567925</v>
      </c>
    </row>
    <row r="156">
      <c r="A156" t="n">
        <v>128.477892</v>
      </c>
      <c r="B156" t="n">
        <v>36.546611</v>
      </c>
      <c r="F156" t="n">
        <v>128.759867</v>
      </c>
      <c r="G156" t="n">
        <v>36.561451</v>
      </c>
    </row>
    <row r="157">
      <c r="A157" t="n">
        <v>128.477735</v>
      </c>
      <c r="B157" t="n">
        <v>36.546456</v>
      </c>
      <c r="F157" t="n">
        <v>128.757371</v>
      </c>
      <c r="G157" t="n">
        <v>36.555161</v>
      </c>
    </row>
    <row r="158">
      <c r="A158" t="n">
        <v>128.75147</v>
      </c>
      <c r="B158" t="n">
        <v>36.549445</v>
      </c>
      <c r="F158" t="n">
        <v>128.76125</v>
      </c>
      <c r="G158" t="n">
        <v>36.55265</v>
      </c>
    </row>
    <row r="159">
      <c r="A159" t="n">
        <v>128.751874</v>
      </c>
      <c r="B159" t="n">
        <v>36.54938</v>
      </c>
      <c r="F159" t="n">
        <v>128.762876</v>
      </c>
      <c r="G159" t="n">
        <v>36.551572</v>
      </c>
    </row>
    <row r="160">
      <c r="A160" t="n">
        <v>128.465656</v>
      </c>
      <c r="B160" t="n">
        <v>36.678571</v>
      </c>
      <c r="F160" t="n">
        <v>128.765608</v>
      </c>
      <c r="G160" t="n">
        <v>36.550667</v>
      </c>
    </row>
    <row r="161">
      <c r="A161" t="n">
        <v>128.465533</v>
      </c>
      <c r="B161" t="n">
        <v>36.678517</v>
      </c>
      <c r="F161" t="n">
        <v>128.765393</v>
      </c>
      <c r="G161" t="n">
        <v>36.551019</v>
      </c>
    </row>
    <row r="162">
      <c r="A162" t="n">
        <v>128.465644</v>
      </c>
      <c r="B162" t="n">
        <v>36.678619</v>
      </c>
      <c r="F162" t="n">
        <v>128.762477</v>
      </c>
      <c r="G162" t="n">
        <v>36.552204</v>
      </c>
    </row>
    <row r="163">
      <c r="A163" t="n">
        <v>128.695955</v>
      </c>
      <c r="B163" t="n">
        <v>36.527884</v>
      </c>
      <c r="F163" t="n">
        <v>128.760177</v>
      </c>
      <c r="G163" t="n">
        <v>36.5537</v>
      </c>
    </row>
    <row r="164">
      <c r="A164" t="n">
        <v>128.516909</v>
      </c>
      <c r="B164" t="n">
        <v>36.4425</v>
      </c>
      <c r="F164" t="n">
        <v>128.757544</v>
      </c>
      <c r="G164" t="n">
        <v>36.555419</v>
      </c>
    </row>
    <row r="165">
      <c r="A165" t="n">
        <v>128.516779</v>
      </c>
      <c r="B165" t="n">
        <v>36.442692</v>
      </c>
      <c r="F165" t="n">
        <v>128.762354</v>
      </c>
      <c r="G165" t="n">
        <v>36.562385</v>
      </c>
    </row>
    <row r="166">
      <c r="A166" t="n">
        <v>128.515839</v>
      </c>
      <c r="B166" t="n">
        <v>36.436457</v>
      </c>
      <c r="F166" t="n">
        <v>128.771101</v>
      </c>
      <c r="G166" t="n">
        <v>36.567401</v>
      </c>
    </row>
    <row r="167">
      <c r="A167" t="n">
        <v>128.515953</v>
      </c>
      <c r="B167" t="n">
        <v>36.436444</v>
      </c>
      <c r="F167" t="n">
        <v>128.777794</v>
      </c>
      <c r="G167" t="n">
        <v>36.567209</v>
      </c>
    </row>
    <row r="168">
      <c r="A168" t="n">
        <v>128.658866</v>
      </c>
      <c r="B168" t="n">
        <v>36.539769</v>
      </c>
      <c r="F168" t="n">
        <v>128.781454</v>
      </c>
      <c r="G168" t="n">
        <v>36.56703</v>
      </c>
    </row>
    <row r="169">
      <c r="A169" t="n">
        <v>128.658957</v>
      </c>
      <c r="B169" t="n">
        <v>36.539849</v>
      </c>
      <c r="F169" t="n">
        <v>128.780618</v>
      </c>
      <c r="G169" t="n">
        <v>36.569338</v>
      </c>
    </row>
    <row r="170">
      <c r="A170" t="n">
        <v>128.665257</v>
      </c>
      <c r="B170" t="n">
        <v>36.536105</v>
      </c>
      <c r="F170" t="n">
        <v>128.779002</v>
      </c>
      <c r="G170" t="n">
        <v>36.570387</v>
      </c>
    </row>
    <row r="171">
      <c r="A171" t="n">
        <v>128.665152</v>
      </c>
      <c r="B171" t="n">
        <v>36.536022</v>
      </c>
      <c r="F171" t="n">
        <v>128.778013</v>
      </c>
      <c r="G171" t="n">
        <v>36.575517</v>
      </c>
    </row>
    <row r="172">
      <c r="A172" t="n">
        <v>128.655673</v>
      </c>
      <c r="B172" t="n">
        <v>36.540675</v>
      </c>
      <c r="F172" t="n">
        <v>128.782057</v>
      </c>
      <c r="G172" t="n">
        <v>36.576151</v>
      </c>
    </row>
    <row r="173">
      <c r="A173" t="n">
        <v>128.655572</v>
      </c>
      <c r="B173" t="n">
        <v>36.540563</v>
      </c>
      <c r="F173" t="n">
        <v>128.778372</v>
      </c>
      <c r="G173" t="n">
        <v>36.576527</v>
      </c>
    </row>
    <row r="174">
      <c r="A174" t="n">
        <v>128.713404</v>
      </c>
      <c r="B174" t="n">
        <v>36.560364</v>
      </c>
      <c r="C174" t="n">
        <v>128.713404</v>
      </c>
      <c r="D174" t="n">
        <v>36.560364</v>
      </c>
      <c r="F174" t="n">
        <v>128.776988</v>
      </c>
      <c r="G174" t="n">
        <v>36.579187</v>
      </c>
    </row>
    <row r="175">
      <c r="A175" t="n">
        <v>128.712877</v>
      </c>
      <c r="B175" t="n">
        <v>36.559764</v>
      </c>
      <c r="C175" t="n">
        <v>128.712877</v>
      </c>
      <c r="D175" t="n">
        <v>36.559764</v>
      </c>
      <c r="F175" t="n">
        <v>128.769513</v>
      </c>
      <c r="G175" t="n">
        <v>36.580702</v>
      </c>
    </row>
    <row r="176">
      <c r="A176" t="n">
        <v>128.457242</v>
      </c>
      <c r="B176" t="n">
        <v>36.642596</v>
      </c>
      <c r="C176" t="n">
        <v>128.457242</v>
      </c>
      <c r="D176" t="n">
        <v>36.642596</v>
      </c>
      <c r="F176" t="n">
        <v>128.765863</v>
      </c>
      <c r="G176" t="n">
        <v>36.580021</v>
      </c>
    </row>
    <row r="177">
      <c r="A177" t="n">
        <v>128.458809</v>
      </c>
      <c r="B177" t="n">
        <v>36.638078</v>
      </c>
      <c r="F177" t="n">
        <v>128.761833</v>
      </c>
      <c r="G177" t="n">
        <v>36.580607</v>
      </c>
    </row>
    <row r="178">
      <c r="A178" t="n">
        <v>128.458497</v>
      </c>
      <c r="B178" t="n">
        <v>36.638197</v>
      </c>
      <c r="F178" t="n">
        <v>128.758814</v>
      </c>
      <c r="G178" t="n">
        <v>36.578155</v>
      </c>
    </row>
    <row r="179">
      <c r="A179" t="n">
        <v>128.500593</v>
      </c>
      <c r="B179" t="n">
        <v>36.576587</v>
      </c>
      <c r="C179" t="n">
        <v>128.500593</v>
      </c>
      <c r="D179" t="n">
        <v>36.576587</v>
      </c>
      <c r="F179" t="n">
        <v>128.753474</v>
      </c>
      <c r="G179" t="n">
        <v>36.571769</v>
      </c>
    </row>
    <row r="180">
      <c r="A180" t="n">
        <v>128.499054</v>
      </c>
      <c r="B180" t="n">
        <v>36.576852</v>
      </c>
      <c r="C180" t="n">
        <v>128.499054</v>
      </c>
      <c r="D180" t="n">
        <v>36.576852</v>
      </c>
      <c r="F180" t="n">
        <v>128.748945</v>
      </c>
      <c r="G180" t="n">
        <v>36.567595</v>
      </c>
    </row>
    <row r="181">
      <c r="A181" t="n">
        <v>128.502465</v>
      </c>
      <c r="B181" t="n">
        <v>36.555578</v>
      </c>
      <c r="F181" t="n">
        <v>128.744705</v>
      </c>
      <c r="G181" t="n">
        <v>36.564751</v>
      </c>
    </row>
    <row r="182">
      <c r="A182" t="n">
        <v>128.502421</v>
      </c>
      <c r="B182" t="n">
        <v>36.555469</v>
      </c>
      <c r="F182" t="n">
        <v>128.741447</v>
      </c>
      <c r="G182" t="n">
        <v>36.562844</v>
      </c>
    </row>
    <row r="183">
      <c r="A183" t="n">
        <v>128.456403</v>
      </c>
      <c r="B183" t="n">
        <v>36.642344</v>
      </c>
      <c r="F183" t="n">
        <v>128.729742</v>
      </c>
      <c r="G183" t="n">
        <v>36.559509</v>
      </c>
    </row>
    <row r="184">
      <c r="A184" t="n">
        <v>128.45663</v>
      </c>
      <c r="B184" t="n">
        <v>36.641771</v>
      </c>
      <c r="F184" t="n">
        <v>128.72712</v>
      </c>
      <c r="G184" t="n">
        <v>36.563138</v>
      </c>
    </row>
    <row r="185">
      <c r="A185" t="n">
        <v>128.509178</v>
      </c>
      <c r="B185" t="n">
        <v>36.573854</v>
      </c>
      <c r="C185" t="n">
        <v>128.509178</v>
      </c>
      <c r="D185" t="n">
        <v>36.573854</v>
      </c>
      <c r="F185" t="n">
        <v>128.730896</v>
      </c>
      <c r="G185" t="n">
        <v>36.563049</v>
      </c>
    </row>
    <row r="186">
      <c r="A186" t="n">
        <v>128.508857</v>
      </c>
      <c r="B186" t="n">
        <v>36.573872</v>
      </c>
      <c r="C186" t="n">
        <v>128.508857</v>
      </c>
      <c r="D186" t="n">
        <v>36.573872</v>
      </c>
    </row>
    <row r="187">
      <c r="A187" t="n">
        <v>128.502221</v>
      </c>
      <c r="B187" t="n">
        <v>36.569822</v>
      </c>
      <c r="C187" t="n">
        <v>128.502221</v>
      </c>
      <c r="D187" t="n">
        <v>36.569822</v>
      </c>
    </row>
    <row r="188">
      <c r="A188" t="n">
        <v>128.780618</v>
      </c>
      <c r="B188" t="n">
        <v>36.569338</v>
      </c>
    </row>
    <row r="189">
      <c r="A189" t="n">
        <v>128.545881</v>
      </c>
      <c r="B189" t="n">
        <v>36.594561</v>
      </c>
    </row>
    <row r="190">
      <c r="A190" t="n">
        <v>128.546068</v>
      </c>
      <c r="B190" t="n">
        <v>36.594703</v>
      </c>
    </row>
    <row r="191">
      <c r="A191" t="n">
        <v>128.508816</v>
      </c>
      <c r="B191" t="n">
        <v>36.570325</v>
      </c>
      <c r="C191" t="n">
        <v>128.508816</v>
      </c>
      <c r="D191" t="n">
        <v>36.570325</v>
      </c>
    </row>
    <row r="192">
      <c r="A192" t="n">
        <v>128.508599</v>
      </c>
      <c r="B192" t="n">
        <v>36.571348</v>
      </c>
      <c r="C192" t="n">
        <v>128.508599</v>
      </c>
      <c r="D192" t="n">
        <v>36.571348</v>
      </c>
    </row>
    <row r="193">
      <c r="A193" t="n">
        <v>128.46081</v>
      </c>
      <c r="B193" t="n">
        <v>36.662225</v>
      </c>
    </row>
    <row r="194">
      <c r="A194" t="n">
        <v>128.460682</v>
      </c>
      <c r="B194" t="n">
        <v>36.662264</v>
      </c>
      <c r="C194" t="n">
        <v>128.460682</v>
      </c>
      <c r="D194" t="n">
        <v>36.662264</v>
      </c>
    </row>
    <row r="195">
      <c r="A195" t="n">
        <v>128.484935</v>
      </c>
      <c r="B195" t="n">
        <v>36.578226</v>
      </c>
      <c r="C195" t="n">
        <v>128.484935</v>
      </c>
      <c r="D195" t="n">
        <v>36.578226</v>
      </c>
    </row>
    <row r="196">
      <c r="A196" t="n">
        <v>128.484257</v>
      </c>
      <c r="B196" t="n">
        <v>36.578343</v>
      </c>
      <c r="C196" t="n">
        <v>128.484257</v>
      </c>
      <c r="D196" t="n">
        <v>36.578343</v>
      </c>
    </row>
    <row r="197">
      <c r="A197" t="n">
        <v>128.698211</v>
      </c>
      <c r="B197" t="n">
        <v>36.65284</v>
      </c>
    </row>
    <row r="198">
      <c r="A198" t="n">
        <v>128.698246</v>
      </c>
      <c r="B198" t="n">
        <v>36.652867</v>
      </c>
    </row>
    <row r="199">
      <c r="A199" t="n">
        <v>128.705398</v>
      </c>
      <c r="B199" t="n">
        <v>36.569949</v>
      </c>
      <c r="C199" t="n">
        <v>128.705398</v>
      </c>
      <c r="D199" t="n">
        <v>36.569949</v>
      </c>
    </row>
    <row r="200">
      <c r="A200" t="n">
        <v>128.511525</v>
      </c>
      <c r="B200" t="n">
        <v>36.577323</v>
      </c>
      <c r="C200" t="n">
        <v>128.511525</v>
      </c>
      <c r="D200" t="n">
        <v>36.577323</v>
      </c>
    </row>
    <row r="201">
      <c r="A201" t="n">
        <v>128.513166</v>
      </c>
      <c r="B201" t="n">
        <v>36.577732</v>
      </c>
      <c r="C201" t="n">
        <v>128.513166</v>
      </c>
      <c r="D201" t="n">
        <v>36.577732</v>
      </c>
    </row>
    <row r="202">
      <c r="A202" t="n">
        <v>128.581155</v>
      </c>
      <c r="B202" t="n">
        <v>36.581814</v>
      </c>
    </row>
    <row r="203">
      <c r="A203" t="n">
        <v>128.580969</v>
      </c>
      <c r="B203" t="n">
        <v>36.581782</v>
      </c>
    </row>
    <row r="204">
      <c r="A204" t="n">
        <v>128.824933</v>
      </c>
      <c r="B204" t="n">
        <v>36.711623</v>
      </c>
    </row>
    <row r="205">
      <c r="A205" t="n">
        <v>128.825054</v>
      </c>
      <c r="B205" t="n">
        <v>36.711549</v>
      </c>
    </row>
    <row r="206">
      <c r="A206" t="n">
        <v>128.719434</v>
      </c>
      <c r="B206" t="n">
        <v>36.568461</v>
      </c>
      <c r="C206" t="n">
        <v>128.719434</v>
      </c>
      <c r="D206" t="n">
        <v>36.568461</v>
      </c>
    </row>
    <row r="207">
      <c r="A207" t="n">
        <v>128.683438</v>
      </c>
      <c r="B207" t="n">
        <v>36.574543</v>
      </c>
      <c r="C207" t="n">
        <v>128.683438</v>
      </c>
      <c r="D207" t="n">
        <v>36.574543</v>
      </c>
    </row>
    <row r="208">
      <c r="A208" t="n">
        <v>128.683974</v>
      </c>
      <c r="B208" t="n">
        <v>36.574266</v>
      </c>
      <c r="C208" t="n">
        <v>128.683974</v>
      </c>
      <c r="D208" t="n">
        <v>36.574266</v>
      </c>
    </row>
    <row r="209">
      <c r="A209" t="n">
        <v>128.733807</v>
      </c>
      <c r="B209" t="n">
        <v>36.575475</v>
      </c>
      <c r="C209" t="n">
        <v>128.733807</v>
      </c>
      <c r="D209" t="n">
        <v>36.575475</v>
      </c>
    </row>
    <row r="210">
      <c r="A210" t="n">
        <v>128.733558</v>
      </c>
      <c r="B210" t="n">
        <v>36.576204</v>
      </c>
      <c r="C210" t="n">
        <v>128.733558</v>
      </c>
      <c r="D210" t="n">
        <v>36.576204</v>
      </c>
    </row>
    <row r="211">
      <c r="A211" t="n">
        <v>128.418662</v>
      </c>
      <c r="B211" t="n">
        <v>36.618621</v>
      </c>
    </row>
    <row r="212">
      <c r="A212" t="n">
        <v>128.418813</v>
      </c>
      <c r="B212" t="n">
        <v>36.618158</v>
      </c>
    </row>
    <row r="213">
      <c r="A213" t="n">
        <v>128.407767</v>
      </c>
      <c r="B213" t="n">
        <v>36.613706</v>
      </c>
    </row>
    <row r="214">
      <c r="A214" t="n">
        <v>128.418008</v>
      </c>
      <c r="B214" t="n">
        <v>36.615299</v>
      </c>
    </row>
    <row r="215">
      <c r="A215" t="n">
        <v>128.414732</v>
      </c>
      <c r="B215" t="n">
        <v>36.611149</v>
      </c>
    </row>
    <row r="216">
      <c r="A216" t="n">
        <v>128.414822</v>
      </c>
      <c r="B216" t="n">
        <v>36.611274</v>
      </c>
    </row>
    <row r="217">
      <c r="A217" t="n">
        <v>128.41468</v>
      </c>
      <c r="B217" t="n">
        <v>36.611527</v>
      </c>
    </row>
    <row r="218">
      <c r="A218" t="n">
        <v>128.414606</v>
      </c>
      <c r="B218" t="n">
        <v>36.611273</v>
      </c>
    </row>
    <row r="219">
      <c r="A219" t="n">
        <v>128.919928</v>
      </c>
      <c r="B219" t="n">
        <v>36.310066</v>
      </c>
    </row>
    <row r="220">
      <c r="A220" t="n">
        <v>128.920068</v>
      </c>
      <c r="B220" t="n">
        <v>36.310051</v>
      </c>
    </row>
    <row r="221">
      <c r="A221" t="n">
        <v>128.733062</v>
      </c>
      <c r="B221" t="n">
        <v>36.578358</v>
      </c>
      <c r="C221" t="n">
        <v>128.733062</v>
      </c>
      <c r="D221" t="n">
        <v>36.578358</v>
      </c>
    </row>
    <row r="222">
      <c r="A222" t="n">
        <v>128.604808</v>
      </c>
      <c r="B222" t="n">
        <v>36.610195</v>
      </c>
    </row>
    <row r="223">
      <c r="A223" t="n">
        <v>128.604882</v>
      </c>
      <c r="B223" t="n">
        <v>36.610133</v>
      </c>
    </row>
    <row r="224">
      <c r="A224" t="n">
        <v>128.941701</v>
      </c>
      <c r="B224" t="n">
        <v>36.402639</v>
      </c>
    </row>
    <row r="225">
      <c r="A225" t="n">
        <v>128.9417</v>
      </c>
      <c r="B225" t="n">
        <v>36.402548</v>
      </c>
    </row>
    <row r="226">
      <c r="A226" t="n">
        <v>128.642447</v>
      </c>
      <c r="B226" t="n">
        <v>36.550924</v>
      </c>
    </row>
    <row r="227">
      <c r="A227" t="n">
        <v>128.640958</v>
      </c>
      <c r="B227" t="n">
        <v>36.552002</v>
      </c>
    </row>
    <row r="228">
      <c r="A228" t="n">
        <v>128.641028</v>
      </c>
      <c r="B228" t="n">
        <v>36.5521</v>
      </c>
    </row>
    <row r="229">
      <c r="A229" t="n">
        <v>128.642313</v>
      </c>
      <c r="B229" t="n">
        <v>36.550871</v>
      </c>
    </row>
    <row r="230">
      <c r="A230" t="n">
        <v>128.650858</v>
      </c>
      <c r="B230" t="n">
        <v>36.54765</v>
      </c>
    </row>
    <row r="231">
      <c r="A231" t="n">
        <v>128.663912</v>
      </c>
      <c r="B231" t="n">
        <v>36.553245</v>
      </c>
    </row>
    <row r="232">
      <c r="A232" t="n">
        <v>128.66404</v>
      </c>
      <c r="B232" t="n">
        <v>36.553198</v>
      </c>
    </row>
    <row r="233">
      <c r="A233" t="n">
        <v>128.655491</v>
      </c>
      <c r="B233" t="n">
        <v>36.547499</v>
      </c>
    </row>
    <row r="234">
      <c r="A234" t="n">
        <v>128.659796</v>
      </c>
      <c r="B234" t="n">
        <v>36.548252</v>
      </c>
    </row>
    <row r="235">
      <c r="A235" t="n">
        <v>128.65977</v>
      </c>
      <c r="B235" t="n">
        <v>36.54834</v>
      </c>
    </row>
    <row r="236">
      <c r="A236" t="n">
        <v>128.655271</v>
      </c>
      <c r="B236" t="n">
        <v>36.547614</v>
      </c>
    </row>
    <row r="237">
      <c r="A237" t="n">
        <v>128.925797</v>
      </c>
      <c r="B237" t="n">
        <v>36.72458</v>
      </c>
    </row>
    <row r="238">
      <c r="A238" t="n">
        <v>128.925884</v>
      </c>
      <c r="B238" t="n">
        <v>36.724488</v>
      </c>
    </row>
    <row r="239">
      <c r="A239" t="n">
        <v>128.509182</v>
      </c>
      <c r="B239" t="n">
        <v>36.816757</v>
      </c>
    </row>
    <row r="240">
      <c r="A240" t="n">
        <v>128.509068</v>
      </c>
      <c r="B240" t="n">
        <v>36.81686</v>
      </c>
    </row>
    <row r="241">
      <c r="A241" t="n">
        <v>128.840754</v>
      </c>
      <c r="B241" t="n">
        <v>36.741693</v>
      </c>
    </row>
    <row r="242">
      <c r="A242" t="n">
        <v>128.840886</v>
      </c>
      <c r="B242" t="n">
        <v>36.741701</v>
      </c>
    </row>
    <row r="243">
      <c r="A243" t="n">
        <v>128.86077</v>
      </c>
      <c r="B243" t="n">
        <v>36.493514</v>
      </c>
    </row>
    <row r="244">
      <c r="A244" t="n">
        <v>128.860802</v>
      </c>
      <c r="B244" t="n">
        <v>36.493448</v>
      </c>
    </row>
    <row r="245">
      <c r="A245" t="n">
        <v>128.972814</v>
      </c>
      <c r="B245" t="n">
        <v>36.643483</v>
      </c>
    </row>
    <row r="246">
      <c r="A246" t="n">
        <v>128.972832</v>
      </c>
      <c r="B246" t="n">
        <v>36.643562</v>
      </c>
    </row>
    <row r="247">
      <c r="A247" t="n">
        <v>128.92491</v>
      </c>
      <c r="B247" t="n">
        <v>36.408222</v>
      </c>
    </row>
    <row r="248">
      <c r="A248" t="n">
        <v>128.923973</v>
      </c>
      <c r="B248" t="n">
        <v>36.397713</v>
      </c>
    </row>
    <row r="249">
      <c r="A249" t="n">
        <v>128.924976</v>
      </c>
      <c r="B249" t="n">
        <v>36.408086</v>
      </c>
    </row>
    <row r="250">
      <c r="A250" t="n">
        <v>128.93323</v>
      </c>
      <c r="B250" t="n">
        <v>36.401997</v>
      </c>
    </row>
    <row r="251">
      <c r="A251" t="n">
        <v>128.933383</v>
      </c>
      <c r="B251" t="n">
        <v>36.402176</v>
      </c>
    </row>
    <row r="252">
      <c r="A252" t="n">
        <v>128.459787</v>
      </c>
      <c r="B252" t="n">
        <v>36.819326</v>
      </c>
    </row>
    <row r="253">
      <c r="A253" t="n">
        <v>128.459655</v>
      </c>
      <c r="B253" t="n">
        <v>36.81934</v>
      </c>
    </row>
    <row r="254">
      <c r="A254" t="n">
        <v>128.367439</v>
      </c>
      <c r="B254" t="n">
        <v>36.650955</v>
      </c>
    </row>
    <row r="255">
      <c r="A255" t="n">
        <v>128.367454</v>
      </c>
      <c r="B255" t="n">
        <v>36.651182</v>
      </c>
    </row>
    <row r="256">
      <c r="A256" t="n">
        <v>128.367569</v>
      </c>
      <c r="B256" t="n">
        <v>36.65105</v>
      </c>
    </row>
    <row r="257">
      <c r="A257" t="n">
        <v>128.367079</v>
      </c>
      <c r="B257" t="n">
        <v>36.651107</v>
      </c>
    </row>
    <row r="258">
      <c r="A258" t="n">
        <v>128.358461</v>
      </c>
      <c r="B258" t="n">
        <v>36.651512</v>
      </c>
    </row>
    <row r="259">
      <c r="A259" t="n">
        <v>128.358385</v>
      </c>
      <c r="B259" t="n">
        <v>36.651398</v>
      </c>
    </row>
    <row r="260">
      <c r="A260" t="n">
        <v>128.923843</v>
      </c>
      <c r="B260" t="n">
        <v>36.397607</v>
      </c>
    </row>
    <row r="261">
      <c r="A261" t="n">
        <v>128.453444</v>
      </c>
      <c r="B261" t="n">
        <v>36.61394</v>
      </c>
    </row>
    <row r="262">
      <c r="A262" t="n">
        <v>128.453716</v>
      </c>
      <c r="B262" t="n">
        <v>36.614162</v>
      </c>
    </row>
    <row r="263">
      <c r="A263" t="n">
        <v>128.837573</v>
      </c>
      <c r="B263" t="n">
        <v>36.769737</v>
      </c>
    </row>
    <row r="264">
      <c r="A264" t="n">
        <v>128.292183</v>
      </c>
      <c r="B264" t="n">
        <v>36.480759</v>
      </c>
    </row>
    <row r="265">
      <c r="A265" t="n">
        <v>128.292097</v>
      </c>
      <c r="B265" t="n">
        <v>36.480851</v>
      </c>
    </row>
    <row r="266">
      <c r="A266" t="n">
        <v>128.398045</v>
      </c>
      <c r="B266" t="n">
        <v>36.644771</v>
      </c>
    </row>
    <row r="267">
      <c r="A267" t="n">
        <v>128.399905</v>
      </c>
      <c r="B267" t="n">
        <v>36.645338</v>
      </c>
    </row>
    <row r="268">
      <c r="A268" t="n">
        <v>128.39989</v>
      </c>
      <c r="B268" t="n">
        <v>36.645454</v>
      </c>
    </row>
    <row r="269">
      <c r="A269" t="n">
        <v>128.398146</v>
      </c>
      <c r="B269" t="n">
        <v>36.64485</v>
      </c>
    </row>
    <row r="270">
      <c r="A270" t="n">
        <v>128.291878</v>
      </c>
      <c r="B270" t="n">
        <v>36.479748</v>
      </c>
    </row>
    <row r="271">
      <c r="A271" t="n">
        <v>128.619564</v>
      </c>
      <c r="B271" t="n">
        <v>36.515275</v>
      </c>
    </row>
    <row r="272">
      <c r="A272" t="n">
        <v>128.619532</v>
      </c>
      <c r="B272" t="n">
        <v>36.515116</v>
      </c>
    </row>
    <row r="273">
      <c r="A273" t="n">
        <v>128.600293</v>
      </c>
      <c r="B273" t="n">
        <v>36.493418</v>
      </c>
    </row>
    <row r="274">
      <c r="A274" t="n">
        <v>128.600393</v>
      </c>
      <c r="B274" t="n">
        <v>36.493337</v>
      </c>
    </row>
    <row r="275">
      <c r="A275" t="n">
        <v>128.768323</v>
      </c>
      <c r="B275" t="n">
        <v>36.621334</v>
      </c>
    </row>
    <row r="276">
      <c r="A276" t="n">
        <v>128.768098</v>
      </c>
      <c r="B276" t="n">
        <v>36.621397</v>
      </c>
    </row>
    <row r="277">
      <c r="A277" t="n">
        <v>128.737709</v>
      </c>
      <c r="B277" t="n">
        <v>36.456699</v>
      </c>
    </row>
    <row r="278">
      <c r="A278" t="n">
        <v>128.662622</v>
      </c>
      <c r="B278" t="n">
        <v>36.466075</v>
      </c>
    </row>
    <row r="279">
      <c r="A279" t="n">
        <v>128.830141</v>
      </c>
      <c r="B279" t="n">
        <v>36.467178</v>
      </c>
    </row>
    <row r="280">
      <c r="A280" t="n">
        <v>128.94972</v>
      </c>
      <c r="B280" t="n">
        <v>36.56049</v>
      </c>
    </row>
    <row r="281">
      <c r="A281" t="n">
        <v>128.964009</v>
      </c>
      <c r="B281" t="n">
        <v>36.555118</v>
      </c>
    </row>
    <row r="282">
      <c r="A282" t="n">
        <v>128.963917</v>
      </c>
      <c r="B282" t="n">
        <v>36.555158</v>
      </c>
    </row>
    <row r="283">
      <c r="A283" t="n">
        <v>128.964498</v>
      </c>
      <c r="B283" t="n">
        <v>36.558772</v>
      </c>
    </row>
    <row r="284">
      <c r="A284" t="n">
        <v>128.964654</v>
      </c>
      <c r="B284" t="n">
        <v>36.558763</v>
      </c>
    </row>
    <row r="285">
      <c r="A285" t="n">
        <v>128.949722</v>
      </c>
      <c r="B285" t="n">
        <v>36.560434</v>
      </c>
    </row>
    <row r="286">
      <c r="A286" t="n">
        <v>128.946886</v>
      </c>
      <c r="B286" t="n">
        <v>36.559791</v>
      </c>
    </row>
    <row r="287">
      <c r="A287" t="n">
        <v>128.946876</v>
      </c>
      <c r="B287" t="n">
        <v>36.559859</v>
      </c>
    </row>
    <row r="288">
      <c r="A288" t="n">
        <v>128.968123</v>
      </c>
      <c r="B288" t="n">
        <v>36.542429</v>
      </c>
    </row>
    <row r="289">
      <c r="A289" t="n">
        <v>128.968473</v>
      </c>
      <c r="B289" t="n">
        <v>36.548505</v>
      </c>
    </row>
    <row r="290">
      <c r="A290" t="n">
        <v>128.968032</v>
      </c>
      <c r="B290" t="n">
        <v>36.542449</v>
      </c>
    </row>
    <row r="291">
      <c r="A291" t="n">
        <v>128.968562</v>
      </c>
      <c r="B291" t="n">
        <v>36.548495</v>
      </c>
    </row>
    <row r="292">
      <c r="A292" t="n">
        <v>128.96369</v>
      </c>
      <c r="B292" t="n">
        <v>36.55388</v>
      </c>
    </row>
    <row r="293">
      <c r="A293" t="n">
        <v>128.963754</v>
      </c>
      <c r="B293" t="n">
        <v>36.553872</v>
      </c>
    </row>
    <row r="294">
      <c r="A294" t="n">
        <v>128.484733</v>
      </c>
      <c r="B294" t="n">
        <v>36.643646</v>
      </c>
    </row>
    <row r="295">
      <c r="A295" t="n">
        <v>128.459465</v>
      </c>
      <c r="B295" t="n">
        <v>36.822426</v>
      </c>
    </row>
    <row r="296">
      <c r="A296" t="n">
        <v>128.459329</v>
      </c>
      <c r="B296" t="n">
        <v>36.822431</v>
      </c>
    </row>
    <row r="297">
      <c r="A297" t="n">
        <v>128.45718</v>
      </c>
      <c r="B297" t="n">
        <v>36.808578</v>
      </c>
    </row>
    <row r="298">
      <c r="A298" t="n">
        <v>128.457664</v>
      </c>
      <c r="B298" t="n">
        <v>36.792166</v>
      </c>
    </row>
    <row r="299">
      <c r="A299" t="n">
        <v>128.457529</v>
      </c>
      <c r="B299" t="n">
        <v>36.792186</v>
      </c>
    </row>
    <row r="300">
      <c r="A300" t="n">
        <v>128.786649</v>
      </c>
      <c r="B300" t="n">
        <v>36.618271</v>
      </c>
    </row>
    <row r="301">
      <c r="A301" t="n">
        <v>128.786519</v>
      </c>
      <c r="B301" t="n">
        <v>36.618377</v>
      </c>
    </row>
    <row r="302">
      <c r="A302" t="n">
        <v>128.797814</v>
      </c>
      <c r="B302" t="n">
        <v>36.794535</v>
      </c>
    </row>
    <row r="303">
      <c r="A303" t="n">
        <v>128.887605</v>
      </c>
      <c r="B303" t="n">
        <v>36.462226</v>
      </c>
    </row>
    <row r="304">
      <c r="A304" t="n">
        <v>128.356116</v>
      </c>
      <c r="B304" t="n">
        <v>36.625903</v>
      </c>
      <c r="C304" t="n">
        <v>128.356116</v>
      </c>
      <c r="D304" t="n">
        <v>36.625903</v>
      </c>
    </row>
    <row r="305">
      <c r="A305" t="n">
        <v>128.35619</v>
      </c>
      <c r="B305" t="n">
        <v>36.626025</v>
      </c>
      <c r="C305" t="n">
        <v>128.35619</v>
      </c>
      <c r="D305" t="n">
        <v>36.626025</v>
      </c>
    </row>
    <row r="306">
      <c r="A306" t="n">
        <v>128.321771</v>
      </c>
      <c r="B306" t="n">
        <v>36.496675</v>
      </c>
    </row>
    <row r="307">
      <c r="A307" t="n">
        <v>128.321878</v>
      </c>
      <c r="B307" t="n">
        <v>36.496746</v>
      </c>
    </row>
    <row r="308">
      <c r="A308" t="n">
        <v>128.322167</v>
      </c>
      <c r="B308" t="n">
        <v>36.49674</v>
      </c>
    </row>
    <row r="309">
      <c r="A309" t="n">
        <v>128.463113</v>
      </c>
      <c r="B309" t="n">
        <v>36.657134</v>
      </c>
    </row>
    <row r="310">
      <c r="A310" t="n">
        <v>128.463188</v>
      </c>
      <c r="B310" t="n">
        <v>36.657022</v>
      </c>
    </row>
    <row r="311">
      <c r="A311" t="n">
        <v>128.761692</v>
      </c>
      <c r="B311" t="n">
        <v>36.580393</v>
      </c>
    </row>
    <row r="312">
      <c r="A312" t="n">
        <v>128.761833</v>
      </c>
      <c r="B312" t="n">
        <v>36.580607</v>
      </c>
    </row>
    <row r="313">
      <c r="A313" t="n">
        <v>128.437218</v>
      </c>
      <c r="B313" t="n">
        <v>36.738851</v>
      </c>
    </row>
    <row r="314">
      <c r="A314" t="n">
        <v>128.437064</v>
      </c>
      <c r="B314" t="n">
        <v>36.738888</v>
      </c>
    </row>
    <row r="315">
      <c r="A315" t="n">
        <v>128.654012</v>
      </c>
      <c r="B315" t="n">
        <v>36.585659</v>
      </c>
      <c r="C315" t="n">
        <v>128.654012</v>
      </c>
      <c r="D315" t="n">
        <v>36.585659</v>
      </c>
    </row>
    <row r="316">
      <c r="A316" t="n">
        <v>128.663013</v>
      </c>
      <c r="B316" t="n">
        <v>36.502657</v>
      </c>
    </row>
    <row r="317">
      <c r="A317" t="n">
        <v>128.494409</v>
      </c>
      <c r="B317" t="n">
        <v>36.721486</v>
      </c>
    </row>
    <row r="318">
      <c r="A318" t="n">
        <v>128.494573</v>
      </c>
      <c r="B318" t="n">
        <v>36.721507</v>
      </c>
    </row>
    <row r="319">
      <c r="A319" t="n">
        <v>128.498486</v>
      </c>
      <c r="B319" t="n">
        <v>36.716171</v>
      </c>
    </row>
    <row r="320">
      <c r="A320" t="n">
        <v>128.498366</v>
      </c>
      <c r="B320" t="n">
        <v>36.716296</v>
      </c>
    </row>
    <row r="321">
      <c r="A321" t="n">
        <v>128.508685</v>
      </c>
      <c r="B321" t="n">
        <v>36.548482</v>
      </c>
    </row>
    <row r="322">
      <c r="A322" t="n">
        <v>128.498751</v>
      </c>
      <c r="B322" t="n">
        <v>36.540665</v>
      </c>
    </row>
    <row r="323">
      <c r="A323" t="n">
        <v>128.498996</v>
      </c>
      <c r="B323" t="n">
        <v>36.540774</v>
      </c>
    </row>
    <row r="324">
      <c r="A324" t="n">
        <v>128.506159</v>
      </c>
      <c r="B324" t="n">
        <v>36.543791</v>
      </c>
    </row>
    <row r="325">
      <c r="A325" t="n">
        <v>128.506176</v>
      </c>
      <c r="B325" t="n">
        <v>36.543899</v>
      </c>
    </row>
    <row r="326">
      <c r="A326" t="n">
        <v>128.492966</v>
      </c>
      <c r="B326" t="n">
        <v>36.537792</v>
      </c>
    </row>
    <row r="327">
      <c r="A327" t="n">
        <v>128.493019</v>
      </c>
      <c r="B327" t="n">
        <v>36.53769</v>
      </c>
    </row>
    <row r="328">
      <c r="A328" t="n">
        <v>128.513008</v>
      </c>
      <c r="B328" t="n">
        <v>36.532316</v>
      </c>
    </row>
    <row r="329">
      <c r="A329" t="n">
        <v>128.513108</v>
      </c>
      <c r="B329" t="n">
        <v>36.532213</v>
      </c>
    </row>
    <row r="330">
      <c r="A330" t="n">
        <v>128.841316</v>
      </c>
      <c r="B330" t="n">
        <v>36.548103</v>
      </c>
    </row>
    <row r="331">
      <c r="A331" t="n">
        <v>128.841177</v>
      </c>
      <c r="B331" t="n">
        <v>36.548153</v>
      </c>
    </row>
    <row r="332">
      <c r="A332" t="n">
        <v>128.682226</v>
      </c>
      <c r="B332" t="n">
        <v>36.443376</v>
      </c>
    </row>
    <row r="333">
      <c r="A333" t="n">
        <v>128.679271</v>
      </c>
      <c r="B333" t="n">
        <v>36.444849</v>
      </c>
    </row>
    <row r="334">
      <c r="A334" t="n">
        <v>128.672104</v>
      </c>
      <c r="B334" t="n">
        <v>36.454376</v>
      </c>
    </row>
    <row r="335">
      <c r="A335" t="n">
        <v>128.689949</v>
      </c>
      <c r="B335" t="n">
        <v>36.566371</v>
      </c>
    </row>
    <row r="336">
      <c r="A336" t="n">
        <v>128.68979</v>
      </c>
      <c r="B336" t="n">
        <v>36.566525</v>
      </c>
    </row>
    <row r="337">
      <c r="A337" t="n">
        <v>128.670187</v>
      </c>
      <c r="B337" t="n">
        <v>36.50443</v>
      </c>
    </row>
    <row r="338">
      <c r="A338" t="n">
        <v>128.670267</v>
      </c>
      <c r="B338" t="n">
        <v>36.504468</v>
      </c>
    </row>
    <row r="339">
      <c r="A339" t="n">
        <v>128.666723</v>
      </c>
      <c r="B339" t="n">
        <v>36.502616</v>
      </c>
    </row>
    <row r="340">
      <c r="A340" t="n">
        <v>128.658464</v>
      </c>
      <c r="B340" t="n">
        <v>36.503522</v>
      </c>
    </row>
    <row r="341">
      <c r="A341" t="n">
        <v>128.666779</v>
      </c>
      <c r="B341" t="n">
        <v>36.502833</v>
      </c>
    </row>
    <row r="342">
      <c r="A342" t="n">
        <v>128.666499</v>
      </c>
      <c r="B342" t="n">
        <v>36.509754</v>
      </c>
    </row>
    <row r="343">
      <c r="A343" t="n">
        <v>128.66184</v>
      </c>
      <c r="B343" t="n">
        <v>36.511729</v>
      </c>
    </row>
    <row r="344">
      <c r="A344" t="n">
        <v>128.652384</v>
      </c>
      <c r="B344" t="n">
        <v>36.506812</v>
      </c>
    </row>
    <row r="345">
      <c r="A345" t="n">
        <v>128.655812</v>
      </c>
      <c r="B345" t="n">
        <v>36.510358</v>
      </c>
    </row>
    <row r="346">
      <c r="A346" t="n">
        <v>128.657299</v>
      </c>
      <c r="B346" t="n">
        <v>36.504012</v>
      </c>
    </row>
    <row r="347">
      <c r="A347" t="n">
        <v>128.387645</v>
      </c>
      <c r="B347" t="n">
        <v>36.651811</v>
      </c>
    </row>
    <row r="348">
      <c r="A348" t="n">
        <v>128.387584</v>
      </c>
      <c r="B348" t="n">
        <v>36.651709</v>
      </c>
    </row>
    <row r="349">
      <c r="A349" t="n">
        <v>128.697719</v>
      </c>
      <c r="B349" t="n">
        <v>36.649282</v>
      </c>
    </row>
    <row r="350">
      <c r="A350" t="n">
        <v>128.677968</v>
      </c>
      <c r="B350" t="n">
        <v>36.651823</v>
      </c>
    </row>
    <row r="351">
      <c r="A351" t="n">
        <v>128.677926</v>
      </c>
      <c r="B351" t="n">
        <v>36.651752</v>
      </c>
    </row>
    <row r="352">
      <c r="A352" t="n">
        <v>128.69786</v>
      </c>
      <c r="B352" t="n">
        <v>36.649271</v>
      </c>
    </row>
    <row r="353">
      <c r="A353" t="n">
        <v>128.797341</v>
      </c>
      <c r="B353" t="n">
        <v>36.712487</v>
      </c>
    </row>
    <row r="354">
      <c r="A354" t="n">
        <v>128.80062</v>
      </c>
      <c r="B354" t="n">
        <v>36.711429</v>
      </c>
    </row>
    <row r="355">
      <c r="A355" t="n">
        <v>128.800865</v>
      </c>
      <c r="B355" t="n">
        <v>36.711326</v>
      </c>
    </row>
    <row r="356">
      <c r="A356" t="n">
        <v>128.80054</v>
      </c>
      <c r="B356" t="n">
        <v>36.711326</v>
      </c>
    </row>
    <row r="357">
      <c r="A357" t="n">
        <v>128.796978</v>
      </c>
      <c r="B357" t="n">
        <v>36.712519</v>
      </c>
    </row>
    <row r="358">
      <c r="A358" t="n">
        <v>128.299024</v>
      </c>
      <c r="B358" t="n">
        <v>36.48751</v>
      </c>
    </row>
    <row r="359">
      <c r="A359" t="n">
        <v>128.299058</v>
      </c>
      <c r="B359" t="n">
        <v>36.487397</v>
      </c>
    </row>
    <row r="360">
      <c r="A360" t="n">
        <v>128.299571</v>
      </c>
      <c r="B360" t="n">
        <v>36.488813</v>
      </c>
    </row>
    <row r="361">
      <c r="A361" t="n">
        <v>128.299466</v>
      </c>
      <c r="B361" t="n">
        <v>36.488834</v>
      </c>
    </row>
    <row r="362">
      <c r="A362" t="n">
        <v>128.536753</v>
      </c>
      <c r="B362" t="n">
        <v>36.595166</v>
      </c>
    </row>
    <row r="363">
      <c r="A363" t="n">
        <v>128.53688</v>
      </c>
      <c r="B363" t="n">
        <v>36.595206</v>
      </c>
    </row>
    <row r="364">
      <c r="A364" t="n">
        <v>128.53942</v>
      </c>
      <c r="B364" t="n">
        <v>36.590873</v>
      </c>
    </row>
    <row r="365">
      <c r="A365" t="n">
        <v>128.539481</v>
      </c>
      <c r="B365" t="n">
        <v>36.591033</v>
      </c>
    </row>
    <row r="366">
      <c r="A366" t="n">
        <v>128.370084</v>
      </c>
      <c r="B366" t="n">
        <v>36.648917</v>
      </c>
    </row>
    <row r="367">
      <c r="A367" t="n">
        <v>128.370097</v>
      </c>
      <c r="B367" t="n">
        <v>36.64903</v>
      </c>
    </row>
    <row r="368">
      <c r="A368" t="n">
        <v>128.668972</v>
      </c>
      <c r="B368" t="n">
        <v>36.588418</v>
      </c>
    </row>
    <row r="369">
      <c r="A369" t="n">
        <v>128.669073</v>
      </c>
      <c r="B369" t="n">
        <v>36.588499</v>
      </c>
    </row>
    <row r="370">
      <c r="A370" t="n">
        <v>128.664989</v>
      </c>
      <c r="B370" t="n">
        <v>36.582975</v>
      </c>
    </row>
    <row r="371">
      <c r="A371" t="n">
        <v>128.669103</v>
      </c>
      <c r="B371" t="n">
        <v>36.588348</v>
      </c>
    </row>
    <row r="372">
      <c r="A372" t="n">
        <v>128.669203</v>
      </c>
      <c r="B372" t="n">
        <v>36.588419</v>
      </c>
    </row>
    <row r="373">
      <c r="A373" t="n">
        <v>128.677846</v>
      </c>
      <c r="B373" t="n">
        <v>36.594745</v>
      </c>
    </row>
    <row r="374">
      <c r="A374" t="n">
        <v>128.677958</v>
      </c>
      <c r="B374" t="n">
        <v>36.594833</v>
      </c>
    </row>
    <row r="375">
      <c r="A375" t="n">
        <v>128.662675</v>
      </c>
      <c r="B375" t="n">
        <v>36.594779</v>
      </c>
    </row>
    <row r="376">
      <c r="A376" t="n">
        <v>128.731073</v>
      </c>
      <c r="B376" t="n">
        <v>36.563112</v>
      </c>
    </row>
    <row r="377">
      <c r="A377" t="n">
        <v>128.730896</v>
      </c>
      <c r="B377" t="n">
        <v>36.563049</v>
      </c>
      <c r="C377" t="n">
        <v>128.730896</v>
      </c>
      <c r="D377" t="n">
        <v>36.563049</v>
      </c>
    </row>
    <row r="378">
      <c r="A378" t="n">
        <v>128.731284</v>
      </c>
      <c r="B378" t="n">
        <v>36.563039</v>
      </c>
    </row>
    <row r="379">
      <c r="A379" t="n">
        <v>128.730787</v>
      </c>
      <c r="B379" t="n">
        <v>36.563294</v>
      </c>
      <c r="C379" t="n">
        <v>128.730787</v>
      </c>
      <c r="D379" t="n">
        <v>36.563294</v>
      </c>
    </row>
    <row r="380">
      <c r="A380" t="n">
        <v>128.506265</v>
      </c>
      <c r="B380" t="n">
        <v>36.464824</v>
      </c>
    </row>
    <row r="381">
      <c r="A381" t="n">
        <v>128.505619</v>
      </c>
      <c r="B381" t="n">
        <v>36.470151</v>
      </c>
    </row>
    <row r="382">
      <c r="A382" t="n">
        <v>128.506429</v>
      </c>
      <c r="B382" t="n">
        <v>36.464778</v>
      </c>
    </row>
    <row r="383">
      <c r="A383" t="n">
        <v>128.5055</v>
      </c>
      <c r="B383" t="n">
        <v>36.470079</v>
      </c>
    </row>
    <row r="384">
      <c r="A384" t="n">
        <v>128.494954</v>
      </c>
      <c r="B384" t="n">
        <v>36.478027</v>
      </c>
    </row>
    <row r="385">
      <c r="A385" t="n">
        <v>128.493162</v>
      </c>
      <c r="B385" t="n">
        <v>36.480826</v>
      </c>
    </row>
    <row r="386">
      <c r="A386" t="n">
        <v>128.498647</v>
      </c>
      <c r="B386" t="n">
        <v>36.47493</v>
      </c>
    </row>
    <row r="387">
      <c r="A387" t="n">
        <v>128.495072</v>
      </c>
      <c r="B387" t="n">
        <v>36.478106</v>
      </c>
    </row>
    <row r="388">
      <c r="A388" t="n">
        <v>128.493059</v>
      </c>
      <c r="B388" t="n">
        <v>36.481061</v>
      </c>
    </row>
    <row r="389">
      <c r="A389" t="n">
        <v>128.498462</v>
      </c>
      <c r="B389" t="n">
        <v>36.474987</v>
      </c>
    </row>
    <row r="390">
      <c r="A390" t="n">
        <v>128.50843</v>
      </c>
      <c r="B390" t="n">
        <v>36.460107</v>
      </c>
    </row>
    <row r="391">
      <c r="A391" t="n">
        <v>128.503587</v>
      </c>
      <c r="B391" t="n">
        <v>36.472904</v>
      </c>
    </row>
    <row r="392">
      <c r="A392" t="n">
        <v>128.509605</v>
      </c>
      <c r="B392" t="n">
        <v>36.457542</v>
      </c>
    </row>
    <row r="393">
      <c r="A393" t="n">
        <v>128.508268</v>
      </c>
      <c r="B393" t="n">
        <v>36.460119</v>
      </c>
    </row>
    <row r="394">
      <c r="A394" t="n">
        <v>128.509466</v>
      </c>
      <c r="B394" t="n">
        <v>36.45759</v>
      </c>
    </row>
    <row r="395">
      <c r="A395" t="n">
        <v>128.503327</v>
      </c>
      <c r="B395" t="n">
        <v>36.472819</v>
      </c>
    </row>
    <row r="396">
      <c r="A396" t="n">
        <v>128.500715</v>
      </c>
      <c r="B396" t="n">
        <v>36.473701</v>
      </c>
    </row>
    <row r="397">
      <c r="A397" t="n">
        <v>128.734102</v>
      </c>
      <c r="B397" t="n">
        <v>36.563196</v>
      </c>
      <c r="C397" t="n">
        <v>128.734102</v>
      </c>
      <c r="D397" t="n">
        <v>36.563196</v>
      </c>
    </row>
    <row r="398">
      <c r="A398" t="n">
        <v>128.734296</v>
      </c>
      <c r="B398" t="n">
        <v>36.563491</v>
      </c>
      <c r="C398" t="n">
        <v>128.734296</v>
      </c>
      <c r="D398" t="n">
        <v>36.563491</v>
      </c>
    </row>
    <row r="399">
      <c r="A399" t="n">
        <v>128.713777</v>
      </c>
      <c r="B399" t="n">
        <v>36.459536</v>
      </c>
    </row>
    <row r="400">
      <c r="A400" t="n">
        <v>128.713913</v>
      </c>
      <c r="B400" t="n">
        <v>36.459629</v>
      </c>
    </row>
    <row r="401">
      <c r="A401" t="n">
        <v>128.725336</v>
      </c>
      <c r="B401" t="n">
        <v>36.462056</v>
      </c>
    </row>
    <row r="402">
      <c r="A402" t="n">
        <v>128.726366</v>
      </c>
      <c r="B402" t="n">
        <v>36.463226</v>
      </c>
    </row>
    <row r="403">
      <c r="A403" t="n">
        <v>128.726464</v>
      </c>
      <c r="B403" t="n">
        <v>36.463294</v>
      </c>
    </row>
    <row r="404">
      <c r="A404" t="n">
        <v>128.725298</v>
      </c>
      <c r="B404" t="n">
        <v>36.462142</v>
      </c>
    </row>
    <row r="405">
      <c r="A405" t="n">
        <v>128.734709</v>
      </c>
      <c r="B405" t="n">
        <v>36.471896</v>
      </c>
    </row>
    <row r="406">
      <c r="A406" t="n">
        <v>128.389273</v>
      </c>
      <c r="B406" t="n">
        <v>36.685564</v>
      </c>
    </row>
    <row r="407">
      <c r="A407" t="n">
        <v>128.389066</v>
      </c>
      <c r="B407" t="n">
        <v>36.685363</v>
      </c>
    </row>
    <row r="408">
      <c r="A408" t="n">
        <v>128.38603</v>
      </c>
      <c r="B408" t="n">
        <v>36.687274</v>
      </c>
    </row>
    <row r="409">
      <c r="A409" t="n">
        <v>128.38619</v>
      </c>
      <c r="B409" t="n">
        <v>36.687288</v>
      </c>
    </row>
    <row r="410">
      <c r="A410" t="n">
        <v>128.463365</v>
      </c>
      <c r="B410" t="n">
        <v>36.541176</v>
      </c>
    </row>
    <row r="411">
      <c r="A411" t="n">
        <v>128.463682</v>
      </c>
      <c r="B411" t="n">
        <v>36.54183</v>
      </c>
    </row>
    <row r="412">
      <c r="A412" t="n">
        <v>128.463291</v>
      </c>
      <c r="B412" t="n">
        <v>36.541051</v>
      </c>
    </row>
    <row r="413">
      <c r="A413" t="n">
        <v>128.463555</v>
      </c>
      <c r="B413" t="n">
        <v>36.541795</v>
      </c>
    </row>
    <row r="414">
      <c r="A414" t="n">
        <v>128.468667</v>
      </c>
      <c r="B414" t="n">
        <v>36.542149</v>
      </c>
    </row>
    <row r="415">
      <c r="A415" t="n">
        <v>128.468217</v>
      </c>
      <c r="B415" t="n">
        <v>36.541885</v>
      </c>
    </row>
    <row r="416">
      <c r="A416" t="n">
        <v>128.458772</v>
      </c>
      <c r="B416" t="n">
        <v>36.540374</v>
      </c>
    </row>
    <row r="417">
      <c r="A417" t="n">
        <v>128.458699</v>
      </c>
      <c r="B417" t="n">
        <v>36.540465</v>
      </c>
    </row>
    <row r="418">
      <c r="A418" t="n">
        <v>128.465493</v>
      </c>
      <c r="B418" t="n">
        <v>36.541914</v>
      </c>
    </row>
    <row r="419">
      <c r="A419" t="n">
        <v>128.465646</v>
      </c>
      <c r="B419" t="n">
        <v>36.541905</v>
      </c>
      <c r="C419" t="n">
        <v>128.465646</v>
      </c>
      <c r="D419" t="n">
        <v>36.541905</v>
      </c>
    </row>
    <row r="420">
      <c r="A420" t="n">
        <v>128.287927</v>
      </c>
      <c r="B420" t="n">
        <v>36.546806</v>
      </c>
    </row>
    <row r="421">
      <c r="A421" t="n">
        <v>128.287952</v>
      </c>
      <c r="B421" t="n">
        <v>36.546918</v>
      </c>
    </row>
    <row r="422">
      <c r="A422" t="n">
        <v>128.902865</v>
      </c>
      <c r="B422" t="n">
        <v>36.643714</v>
      </c>
    </row>
    <row r="423">
      <c r="A423" t="n">
        <v>128.902864</v>
      </c>
      <c r="B423" t="n">
        <v>36.643583</v>
      </c>
    </row>
    <row r="424">
      <c r="A424" t="n">
        <v>128.916971</v>
      </c>
      <c r="B424" t="n">
        <v>36.646161</v>
      </c>
    </row>
    <row r="425">
      <c r="A425" t="n">
        <v>128.916902</v>
      </c>
      <c r="B425" t="n">
        <v>36.646088</v>
      </c>
    </row>
    <row r="426">
      <c r="A426" t="n">
        <v>128.901293</v>
      </c>
      <c r="B426" t="n">
        <v>36.644241</v>
      </c>
    </row>
    <row r="427">
      <c r="A427" t="n">
        <v>128.901219</v>
      </c>
      <c r="B427" t="n">
        <v>36.644186</v>
      </c>
    </row>
    <row r="428">
      <c r="A428" t="n">
        <v>128.680913</v>
      </c>
      <c r="B428" t="n">
        <v>36.510998</v>
      </c>
    </row>
    <row r="429">
      <c r="A429" t="n">
        <v>128.373812</v>
      </c>
      <c r="B429" t="n">
        <v>36.529708</v>
      </c>
    </row>
    <row r="430">
      <c r="A430" t="n">
        <v>128.373676</v>
      </c>
      <c r="B430" t="n">
        <v>36.529728</v>
      </c>
    </row>
    <row r="431">
      <c r="A431" t="n">
        <v>128.373754</v>
      </c>
      <c r="B431" t="n">
        <v>36.52987</v>
      </c>
    </row>
    <row r="432">
      <c r="A432" t="n">
        <v>128.76057</v>
      </c>
      <c r="B432" t="n">
        <v>36.526897</v>
      </c>
    </row>
    <row r="433">
      <c r="A433" t="n">
        <v>128.771165</v>
      </c>
      <c r="B433" t="n">
        <v>36.52634</v>
      </c>
    </row>
    <row r="434">
      <c r="A434" t="n">
        <v>128.76041</v>
      </c>
      <c r="B434" t="n">
        <v>36.52696</v>
      </c>
    </row>
    <row r="435">
      <c r="A435" t="n">
        <v>128.642295</v>
      </c>
      <c r="B435" t="n">
        <v>36.675701</v>
      </c>
    </row>
    <row r="436">
      <c r="A436" t="n">
        <v>128.642166</v>
      </c>
      <c r="B436" t="n">
        <v>36.675738</v>
      </c>
    </row>
    <row r="437">
      <c r="A437" t="n">
        <v>128.792347</v>
      </c>
      <c r="B437" t="n">
        <v>36.712223</v>
      </c>
    </row>
    <row r="438">
      <c r="A438" t="n">
        <v>128.792277</v>
      </c>
      <c r="B438" t="n">
        <v>36.712115</v>
      </c>
    </row>
    <row r="439">
      <c r="A439" t="n">
        <v>128.781469</v>
      </c>
      <c r="B439" t="n">
        <v>36.723512</v>
      </c>
    </row>
    <row r="440">
      <c r="A440" t="n">
        <v>128.781608</v>
      </c>
      <c r="B440" t="n">
        <v>36.723566</v>
      </c>
    </row>
    <row r="441">
      <c r="A441" t="n">
        <v>128.945946</v>
      </c>
      <c r="B441" t="n">
        <v>36.453409</v>
      </c>
    </row>
    <row r="442">
      <c r="A442" t="n">
        <v>128.94601</v>
      </c>
      <c r="B442" t="n">
        <v>36.453311</v>
      </c>
    </row>
    <row r="443">
      <c r="A443" t="n">
        <v>128.956147</v>
      </c>
      <c r="B443" t="n">
        <v>36.449927</v>
      </c>
    </row>
    <row r="444">
      <c r="A444" t="n">
        <v>128.956254</v>
      </c>
      <c r="B444" t="n">
        <v>36.449788</v>
      </c>
    </row>
    <row r="445">
      <c r="A445" t="n">
        <v>128.939809</v>
      </c>
      <c r="B445" t="n">
        <v>36.455644</v>
      </c>
    </row>
    <row r="446">
      <c r="A446" t="n">
        <v>128.941481</v>
      </c>
      <c r="B446" t="n">
        <v>36.454626</v>
      </c>
    </row>
    <row r="447">
      <c r="A447" t="n">
        <v>128.938274</v>
      </c>
      <c r="B447" t="n">
        <v>36.472728</v>
      </c>
    </row>
    <row r="448">
      <c r="A448" t="n">
        <v>128.938378</v>
      </c>
      <c r="B448" t="n">
        <v>36.47276</v>
      </c>
    </row>
    <row r="449">
      <c r="A449" t="n">
        <v>128.943685</v>
      </c>
      <c r="B449" t="n">
        <v>36.454421</v>
      </c>
    </row>
    <row r="450">
      <c r="A450" t="n">
        <v>128.943471</v>
      </c>
      <c r="B450" t="n">
        <v>36.454366</v>
      </c>
    </row>
    <row r="451">
      <c r="A451" t="n">
        <v>128.727123</v>
      </c>
      <c r="B451" t="n">
        <v>36.563374</v>
      </c>
    </row>
    <row r="452">
      <c r="A452" t="n">
        <v>128.659389</v>
      </c>
      <c r="B452" t="n">
        <v>36.476551</v>
      </c>
    </row>
    <row r="453">
      <c r="A453" t="n">
        <v>128.659149</v>
      </c>
      <c r="B453" t="n">
        <v>36.476472</v>
      </c>
    </row>
    <row r="454">
      <c r="A454" t="n">
        <v>128.652918</v>
      </c>
      <c r="B454" t="n">
        <v>36.477069</v>
      </c>
    </row>
    <row r="455">
      <c r="A455" t="n">
        <v>128.653029</v>
      </c>
      <c r="B455" t="n">
        <v>36.477158</v>
      </c>
    </row>
    <row r="456">
      <c r="A456" t="n">
        <v>128.793021</v>
      </c>
      <c r="B456" t="n">
        <v>36.587812</v>
      </c>
    </row>
    <row r="457">
      <c r="A457" t="n">
        <v>128.793131</v>
      </c>
      <c r="B457" t="n">
        <v>36.587739</v>
      </c>
    </row>
    <row r="458">
      <c r="A458" t="n">
        <v>128.668107</v>
      </c>
      <c r="B458" t="n">
        <v>36.481168</v>
      </c>
    </row>
    <row r="459">
      <c r="A459" t="n">
        <v>128.672221</v>
      </c>
      <c r="B459" t="n">
        <v>36.480723</v>
      </c>
    </row>
    <row r="460">
      <c r="A460" t="n">
        <v>128.674956</v>
      </c>
      <c r="B460" t="n">
        <v>36.480426</v>
      </c>
    </row>
    <row r="461">
      <c r="A461" t="n">
        <v>128.674938</v>
      </c>
      <c r="B461" t="n">
        <v>36.480507</v>
      </c>
    </row>
    <row r="462">
      <c r="A462" t="n">
        <v>128.366371</v>
      </c>
      <c r="B462" t="n">
        <v>36.581224</v>
      </c>
    </row>
    <row r="463">
      <c r="A463" t="n">
        <v>128.366147</v>
      </c>
      <c r="B463" t="n">
        <v>36.581286</v>
      </c>
    </row>
    <row r="464">
      <c r="A464" t="n">
        <v>128.947131</v>
      </c>
      <c r="B464" t="n">
        <v>36.752089</v>
      </c>
    </row>
    <row r="465">
      <c r="A465" t="n">
        <v>128.947046</v>
      </c>
      <c r="B465" t="n">
        <v>36.752155</v>
      </c>
    </row>
    <row r="466">
      <c r="A466" t="n">
        <v>128.392557</v>
      </c>
      <c r="B466" t="n">
        <v>36.793495</v>
      </c>
    </row>
    <row r="467">
      <c r="A467" t="n">
        <v>128.392508</v>
      </c>
      <c r="B467" t="n">
        <v>36.79339</v>
      </c>
    </row>
    <row r="468">
      <c r="A468" t="n">
        <v>128.462085</v>
      </c>
      <c r="B468" t="n">
        <v>36.502079</v>
      </c>
    </row>
    <row r="469">
      <c r="A469" t="n">
        <v>128.462929</v>
      </c>
      <c r="B469" t="n">
        <v>36.507486</v>
      </c>
    </row>
    <row r="470">
      <c r="A470" t="n">
        <v>128.462963</v>
      </c>
      <c r="B470" t="n">
        <v>36.505736</v>
      </c>
    </row>
    <row r="471">
      <c r="A471" t="n">
        <v>128.461972</v>
      </c>
      <c r="B471" t="n">
        <v>36.502141</v>
      </c>
    </row>
    <row r="472">
      <c r="A472" t="n">
        <v>128.462798</v>
      </c>
      <c r="B472" t="n">
        <v>36.507461</v>
      </c>
    </row>
    <row r="473">
      <c r="A473" t="n">
        <v>128.462859</v>
      </c>
      <c r="B473" t="n">
        <v>36.505854</v>
      </c>
    </row>
    <row r="474">
      <c r="A474" t="n">
        <v>128.596584</v>
      </c>
      <c r="B474" t="n">
        <v>36.476382</v>
      </c>
    </row>
    <row r="475">
      <c r="A475" t="n">
        <v>128.6158</v>
      </c>
      <c r="B475" t="n">
        <v>36.465861</v>
      </c>
    </row>
    <row r="476">
      <c r="A476" t="n">
        <v>128.596564</v>
      </c>
      <c r="B476" t="n">
        <v>36.476493</v>
      </c>
    </row>
    <row r="477">
      <c r="A477" t="n">
        <v>128.795091</v>
      </c>
      <c r="B477" t="n">
        <v>36.538862</v>
      </c>
    </row>
    <row r="478">
      <c r="A478" t="n">
        <v>128.794452</v>
      </c>
      <c r="B478" t="n">
        <v>36.540557</v>
      </c>
      <c r="C478" t="n">
        <v>128.794452</v>
      </c>
      <c r="D478" t="n">
        <v>36.540557</v>
      </c>
    </row>
    <row r="479">
      <c r="A479" t="n">
        <v>128.795094</v>
      </c>
      <c r="B479" t="n">
        <v>36.538864</v>
      </c>
    </row>
    <row r="480">
      <c r="A480" t="n">
        <v>128.794434</v>
      </c>
      <c r="B480" t="n">
        <v>36.540643</v>
      </c>
    </row>
    <row r="481">
      <c r="A481" t="n">
        <v>128.798375</v>
      </c>
      <c r="B481" t="n">
        <v>36.54014</v>
      </c>
    </row>
    <row r="482">
      <c r="A482" t="n">
        <v>128.798448</v>
      </c>
      <c r="B482" t="n">
        <v>36.540187</v>
      </c>
    </row>
    <row r="483">
      <c r="A483" t="n">
        <v>128.796137</v>
      </c>
      <c r="B483" t="n">
        <v>36.541101</v>
      </c>
      <c r="C483" t="n">
        <v>128.796137</v>
      </c>
      <c r="D483" t="n">
        <v>36.541101</v>
      </c>
    </row>
    <row r="484">
      <c r="A484" t="n">
        <v>128.796129</v>
      </c>
      <c r="B484" t="n">
        <v>36.541259</v>
      </c>
    </row>
    <row r="485">
      <c r="A485" t="n">
        <v>128.799826</v>
      </c>
      <c r="B485" t="n">
        <v>36.538675</v>
      </c>
    </row>
    <row r="486">
      <c r="A486" t="n">
        <v>128.799904</v>
      </c>
      <c r="B486" t="n">
        <v>36.538823</v>
      </c>
    </row>
    <row r="487">
      <c r="A487" t="n">
        <v>128.549872</v>
      </c>
      <c r="B487" t="n">
        <v>36.588346</v>
      </c>
      <c r="C487" t="n">
        <v>128.549872</v>
      </c>
      <c r="D487" t="n">
        <v>36.588346</v>
      </c>
    </row>
    <row r="488">
      <c r="A488" t="n">
        <v>128.550495</v>
      </c>
      <c r="B488" t="n">
        <v>36.588013</v>
      </c>
      <c r="C488" t="n">
        <v>128.550495</v>
      </c>
      <c r="D488" t="n">
        <v>36.588013</v>
      </c>
    </row>
    <row r="489">
      <c r="A489" t="n">
        <v>128.919644</v>
      </c>
      <c r="B489" t="n">
        <v>36.414407</v>
      </c>
    </row>
    <row r="490">
      <c r="A490" t="n">
        <v>128.919652</v>
      </c>
      <c r="B490" t="n">
        <v>36.414295</v>
      </c>
    </row>
    <row r="491">
      <c r="A491" t="n">
        <v>128.755321</v>
      </c>
      <c r="B491" t="n">
        <v>36.554779</v>
      </c>
      <c r="C491" t="n">
        <v>128.755321</v>
      </c>
      <c r="D491" t="n">
        <v>36.554779</v>
      </c>
    </row>
    <row r="492">
      <c r="A492" t="n">
        <v>128.754994</v>
      </c>
      <c r="B492" t="n">
        <v>36.554907</v>
      </c>
      <c r="C492" t="n">
        <v>128.754994</v>
      </c>
      <c r="D492" t="n">
        <v>36.554907</v>
      </c>
    </row>
    <row r="493">
      <c r="A493" t="n">
        <v>128.97538</v>
      </c>
      <c r="B493" t="n">
        <v>36.647006</v>
      </c>
    </row>
    <row r="494">
      <c r="A494" t="n">
        <v>128.975424</v>
      </c>
      <c r="B494" t="n">
        <v>36.646976</v>
      </c>
    </row>
    <row r="495">
      <c r="A495" t="n">
        <v>128.800035</v>
      </c>
      <c r="B495" t="n">
        <v>36.674829</v>
      </c>
    </row>
    <row r="496">
      <c r="A496" t="n">
        <v>128.799936</v>
      </c>
      <c r="B496" t="n">
        <v>36.674545</v>
      </c>
    </row>
    <row r="497">
      <c r="A497" t="n">
        <v>128.447908</v>
      </c>
      <c r="B497" t="n">
        <v>36.650815</v>
      </c>
    </row>
    <row r="498">
      <c r="A498" t="n">
        <v>128.935739</v>
      </c>
      <c r="B498" t="n">
        <v>36.737629</v>
      </c>
    </row>
    <row r="499">
      <c r="A499" t="n">
        <v>128.935724</v>
      </c>
      <c r="B499" t="n">
        <v>36.737492</v>
      </c>
    </row>
    <row r="500">
      <c r="A500" t="n">
        <v>128.936169</v>
      </c>
      <c r="B500" t="n">
        <v>36.741404</v>
      </c>
    </row>
    <row r="501">
      <c r="A501" t="n">
        <v>128.528133</v>
      </c>
      <c r="B501" t="n">
        <v>36.506882</v>
      </c>
    </row>
    <row r="502">
      <c r="A502" t="n">
        <v>128.528121</v>
      </c>
      <c r="B502" t="n">
        <v>36.506978</v>
      </c>
    </row>
    <row r="503">
      <c r="A503" t="n">
        <v>128.503284</v>
      </c>
      <c r="B503" t="n">
        <v>36.526231</v>
      </c>
    </row>
    <row r="504">
      <c r="A504" t="n">
        <v>128.503157</v>
      </c>
      <c r="B504" t="n">
        <v>36.526282</v>
      </c>
    </row>
    <row r="505">
      <c r="A505" t="n">
        <v>128.664183</v>
      </c>
      <c r="B505" t="n">
        <v>36.624989</v>
      </c>
    </row>
    <row r="506">
      <c r="A506" t="n">
        <v>128.664236</v>
      </c>
      <c r="B506" t="n">
        <v>36.624897</v>
      </c>
    </row>
    <row r="507">
      <c r="A507" t="n">
        <v>128.771101</v>
      </c>
      <c r="B507" t="n">
        <v>36.567401</v>
      </c>
    </row>
    <row r="508">
      <c r="A508" t="n">
        <v>128.771646</v>
      </c>
      <c r="B508" t="n">
        <v>36.567925</v>
      </c>
    </row>
    <row r="509">
      <c r="A509" t="n">
        <v>128.88966</v>
      </c>
      <c r="B509" t="n">
        <v>36.683336</v>
      </c>
    </row>
    <row r="510">
      <c r="A510" t="n">
        <v>128.889574</v>
      </c>
      <c r="B510" t="n">
        <v>36.683303</v>
      </c>
    </row>
    <row r="511">
      <c r="A511" t="n">
        <v>128.861332</v>
      </c>
      <c r="B511" t="n">
        <v>36.668609</v>
      </c>
    </row>
    <row r="512">
      <c r="A512" t="n">
        <v>128.861361</v>
      </c>
      <c r="B512" t="n">
        <v>36.668519</v>
      </c>
    </row>
    <row r="513">
      <c r="A513" t="n">
        <v>128.682347</v>
      </c>
      <c r="B513" t="n">
        <v>36.466436</v>
      </c>
    </row>
    <row r="514">
      <c r="A514" t="n">
        <v>128.682287</v>
      </c>
      <c r="B514" t="n">
        <v>36.466522</v>
      </c>
    </row>
    <row r="515">
      <c r="A515" t="n">
        <v>128.675984</v>
      </c>
      <c r="B515" t="n">
        <v>36.466999</v>
      </c>
    </row>
    <row r="516">
      <c r="A516" t="n">
        <v>128.675865</v>
      </c>
      <c r="B516" t="n">
        <v>36.466819</v>
      </c>
    </row>
    <row r="517">
      <c r="A517" t="n">
        <v>128.781454</v>
      </c>
      <c r="B517" t="n">
        <v>36.56703</v>
      </c>
    </row>
    <row r="518">
      <c r="A518" t="n">
        <v>128.692241</v>
      </c>
      <c r="B518" t="n">
        <v>36.567877</v>
      </c>
      <c r="C518" t="n">
        <v>128.692241</v>
      </c>
      <c r="D518" t="n">
        <v>36.567877</v>
      </c>
    </row>
    <row r="519">
      <c r="A519" t="n">
        <v>128.69213</v>
      </c>
      <c r="B519" t="n">
        <v>36.567663</v>
      </c>
      <c r="C519" t="n">
        <v>128.69213</v>
      </c>
      <c r="D519" t="n">
        <v>36.567663</v>
      </c>
    </row>
    <row r="520">
      <c r="A520" t="n">
        <v>128.535894</v>
      </c>
      <c r="B520" t="n">
        <v>36.506112</v>
      </c>
    </row>
    <row r="521">
      <c r="A521" t="n">
        <v>128.672543</v>
      </c>
      <c r="B521" t="n">
        <v>36.604294</v>
      </c>
    </row>
    <row r="522">
      <c r="A522" t="n">
        <v>128.535979</v>
      </c>
      <c r="B522" t="n">
        <v>36.506195</v>
      </c>
    </row>
    <row r="523">
      <c r="A523" t="n">
        <v>128.66838</v>
      </c>
      <c r="B523" t="n">
        <v>36.609859</v>
      </c>
    </row>
    <row r="524">
      <c r="A524" t="n">
        <v>128.667769</v>
      </c>
      <c r="B524" t="n">
        <v>36.610264</v>
      </c>
    </row>
    <row r="525">
      <c r="A525" t="n">
        <v>128.52074</v>
      </c>
      <c r="B525" t="n">
        <v>36.505976</v>
      </c>
    </row>
    <row r="526">
      <c r="A526" t="n">
        <v>128.676574</v>
      </c>
      <c r="B526" t="n">
        <v>36.598879</v>
      </c>
    </row>
    <row r="527">
      <c r="A527" t="n">
        <v>128.676338</v>
      </c>
      <c r="B527" t="n">
        <v>36.599003</v>
      </c>
    </row>
    <row r="528">
      <c r="A528" t="n">
        <v>128.664937</v>
      </c>
      <c r="B528" t="n">
        <v>36.613839</v>
      </c>
    </row>
    <row r="529">
      <c r="A529" t="n">
        <v>128.520655</v>
      </c>
      <c r="B529" t="n">
        <v>36.506086</v>
      </c>
    </row>
    <row r="530">
      <c r="A530" t="n">
        <v>128.664866</v>
      </c>
      <c r="B530" t="n">
        <v>36.613767</v>
      </c>
    </row>
    <row r="531">
      <c r="A531" t="n">
        <v>128.857445</v>
      </c>
      <c r="B531" t="n">
        <v>36.667204</v>
      </c>
    </row>
    <row r="532">
      <c r="A532" t="n">
        <v>128.857501</v>
      </c>
      <c r="B532" t="n">
        <v>36.667432</v>
      </c>
    </row>
    <row r="533">
      <c r="A533" t="n">
        <v>128.933225</v>
      </c>
      <c r="B533" t="n">
        <v>36.394288</v>
      </c>
    </row>
    <row r="534">
      <c r="A534" t="n">
        <v>128.932975</v>
      </c>
      <c r="B534" t="n">
        <v>36.394761</v>
      </c>
    </row>
    <row r="535">
      <c r="A535" t="n">
        <v>128.419492</v>
      </c>
      <c r="B535" t="n">
        <v>36.736627</v>
      </c>
    </row>
    <row r="536">
      <c r="A536" t="n">
        <v>128.926868</v>
      </c>
      <c r="B536" t="n">
        <v>36.397606</v>
      </c>
    </row>
    <row r="537">
      <c r="A537" t="n">
        <v>128.927108</v>
      </c>
      <c r="B537" t="n">
        <v>36.39748</v>
      </c>
    </row>
    <row r="538">
      <c r="A538" t="n">
        <v>128.440883</v>
      </c>
      <c r="B538" t="n">
        <v>36.730427</v>
      </c>
    </row>
    <row r="539">
      <c r="A539" t="n">
        <v>128.440834</v>
      </c>
      <c r="B539" t="n">
        <v>36.730881</v>
      </c>
    </row>
    <row r="540">
      <c r="A540" t="n">
        <v>128.714358</v>
      </c>
      <c r="B540" t="n">
        <v>36.709424</v>
      </c>
    </row>
    <row r="541">
      <c r="A541" t="n">
        <v>128.714949</v>
      </c>
      <c r="B541" t="n">
        <v>36.711887</v>
      </c>
    </row>
    <row r="542">
      <c r="A542" t="n">
        <v>128.463422</v>
      </c>
      <c r="B542" t="n">
        <v>36.579794</v>
      </c>
    </row>
    <row r="543">
      <c r="A543" t="n">
        <v>128.460676</v>
      </c>
      <c r="B543" t="n">
        <v>36.559273</v>
      </c>
    </row>
    <row r="544">
      <c r="A544" t="n">
        <v>128.422286</v>
      </c>
      <c r="B544" t="n">
        <v>36.696907</v>
      </c>
    </row>
    <row r="545">
      <c r="A545" t="n">
        <v>128.460534</v>
      </c>
      <c r="B545" t="n">
        <v>36.559311</v>
      </c>
    </row>
    <row r="546">
      <c r="A546" t="n">
        <v>128.418539</v>
      </c>
      <c r="B546" t="n">
        <v>36.623037</v>
      </c>
    </row>
    <row r="547">
      <c r="A547" t="n">
        <v>128.418676</v>
      </c>
      <c r="B547" t="n">
        <v>36.623092</v>
      </c>
    </row>
    <row r="548">
      <c r="A548" t="n">
        <v>128.850396</v>
      </c>
      <c r="B548" t="n">
        <v>36.507141</v>
      </c>
    </row>
    <row r="549">
      <c r="A549" t="n">
        <v>128.850274</v>
      </c>
      <c r="B549" t="n">
        <v>36.507192</v>
      </c>
    </row>
    <row r="550">
      <c r="A550" t="n">
        <v>128.849519</v>
      </c>
      <c r="B550" t="n">
        <v>36.509459</v>
      </c>
    </row>
    <row r="551">
      <c r="A551" t="n">
        <v>128.849671</v>
      </c>
      <c r="B551" t="n">
        <v>36.509449</v>
      </c>
    </row>
    <row r="552">
      <c r="A552" t="n">
        <v>128.852631</v>
      </c>
      <c r="B552" t="n">
        <v>36.504214</v>
      </c>
    </row>
    <row r="553">
      <c r="A553" t="n">
        <v>128.854338</v>
      </c>
      <c r="B553" t="n">
        <v>36.503755</v>
      </c>
    </row>
    <row r="554">
      <c r="A554" t="n">
        <v>128.854738</v>
      </c>
      <c r="B554" t="n">
        <v>36.503684</v>
      </c>
    </row>
    <row r="555">
      <c r="A555" t="n">
        <v>128.852868</v>
      </c>
      <c r="B555" t="n">
        <v>36.504231</v>
      </c>
    </row>
    <row r="556">
      <c r="A556" t="n">
        <v>128.858732</v>
      </c>
      <c r="B556" t="n">
        <v>36.500901</v>
      </c>
    </row>
    <row r="557">
      <c r="A557" t="n">
        <v>128.974066</v>
      </c>
      <c r="B557" t="n">
        <v>36.644271</v>
      </c>
    </row>
    <row r="558">
      <c r="A558" t="n">
        <v>128.974011</v>
      </c>
      <c r="B558" t="n">
        <v>36.644306</v>
      </c>
    </row>
    <row r="559">
      <c r="A559" t="n">
        <v>128.705549</v>
      </c>
      <c r="B559" t="n">
        <v>36.695914</v>
      </c>
    </row>
    <row r="560">
      <c r="A560" t="n">
        <v>128.705481</v>
      </c>
      <c r="B560" t="n">
        <v>36.6956</v>
      </c>
    </row>
    <row r="561">
      <c r="A561" t="n">
        <v>128.569995</v>
      </c>
      <c r="B561" t="n">
        <v>36.707606</v>
      </c>
    </row>
    <row r="562">
      <c r="A562" t="n">
        <v>128.588421</v>
      </c>
      <c r="B562" t="n">
        <v>36.702704</v>
      </c>
    </row>
    <row r="563">
      <c r="A563" t="n">
        <v>128.582665</v>
      </c>
      <c r="B563" t="n">
        <v>36.707609</v>
      </c>
    </row>
    <row r="564">
      <c r="A564" t="n">
        <v>128.588344</v>
      </c>
      <c r="B564" t="n">
        <v>36.702588</v>
      </c>
    </row>
    <row r="565">
      <c r="A565" t="n">
        <v>128.866885</v>
      </c>
      <c r="B565" t="n">
        <v>36.521665</v>
      </c>
    </row>
    <row r="566">
      <c r="A566" t="n">
        <v>128.876186</v>
      </c>
      <c r="B566" t="n">
        <v>36.637756</v>
      </c>
    </row>
    <row r="567">
      <c r="A567" t="n">
        <v>128.876111</v>
      </c>
      <c r="B567" t="n">
        <v>36.637802</v>
      </c>
    </row>
    <row r="568">
      <c r="A568" t="n">
        <v>128.871076</v>
      </c>
      <c r="B568" t="n">
        <v>36.651283</v>
      </c>
    </row>
    <row r="569">
      <c r="A569" t="n">
        <v>128.871185</v>
      </c>
      <c r="B569" t="n">
        <v>36.651365</v>
      </c>
    </row>
    <row r="570">
      <c r="A570" t="n">
        <v>128.465097</v>
      </c>
      <c r="B570" t="n">
        <v>36.535633</v>
      </c>
    </row>
    <row r="571">
      <c r="A571" t="n">
        <v>128.46303</v>
      </c>
      <c r="B571" t="n">
        <v>36.535266</v>
      </c>
    </row>
    <row r="572">
      <c r="A572" t="n">
        <v>128.484624</v>
      </c>
      <c r="B572" t="n">
        <v>36.532948</v>
      </c>
    </row>
    <row r="573">
      <c r="A573" t="n">
        <v>128.484578</v>
      </c>
      <c r="B573" t="n">
        <v>36.533053</v>
      </c>
    </row>
    <row r="574">
      <c r="A574" t="n">
        <v>128.465288</v>
      </c>
      <c r="B574" t="n">
        <v>36.534446</v>
      </c>
    </row>
    <row r="575">
      <c r="A575" t="n">
        <v>128.465131</v>
      </c>
      <c r="B575" t="n">
        <v>36.534511</v>
      </c>
    </row>
    <row r="576">
      <c r="A576" t="n">
        <v>128.473895</v>
      </c>
      <c r="B576" t="n">
        <v>36.527991</v>
      </c>
    </row>
    <row r="577">
      <c r="A577" t="n">
        <v>128.473766</v>
      </c>
      <c r="B577" t="n">
        <v>36.527966</v>
      </c>
    </row>
    <row r="578">
      <c r="A578" t="n">
        <v>128.472125</v>
      </c>
      <c r="B578" t="n">
        <v>36.526954</v>
      </c>
    </row>
    <row r="579">
      <c r="A579" t="n">
        <v>128.470948</v>
      </c>
      <c r="B579" t="n">
        <v>36.533487</v>
      </c>
    </row>
    <row r="580">
      <c r="A580" t="n">
        <v>128.472427</v>
      </c>
      <c r="B580" t="n">
        <v>36.530947</v>
      </c>
    </row>
    <row r="581">
      <c r="A581" t="n">
        <v>128.470778</v>
      </c>
      <c r="B581" t="n">
        <v>36.533493</v>
      </c>
    </row>
    <row r="582">
      <c r="A582" t="n">
        <v>128.472271</v>
      </c>
      <c r="B582" t="n">
        <v>36.530974</v>
      </c>
    </row>
    <row r="583">
      <c r="A583" t="n">
        <v>128.475499</v>
      </c>
      <c r="B583" t="n">
        <v>36.528385</v>
      </c>
    </row>
    <row r="584">
      <c r="A584" t="n">
        <v>128.475418</v>
      </c>
      <c r="B584" t="n">
        <v>36.528249</v>
      </c>
    </row>
    <row r="585">
      <c r="A585" t="n">
        <v>128.757913</v>
      </c>
      <c r="B585" t="n">
        <v>36.795911</v>
      </c>
    </row>
    <row r="586">
      <c r="A586" t="n">
        <v>128.757966</v>
      </c>
      <c r="B586" t="n">
        <v>36.795997</v>
      </c>
    </row>
    <row r="587">
      <c r="A587" t="n">
        <v>128.927808</v>
      </c>
      <c r="B587" t="n">
        <v>36.369816</v>
      </c>
    </row>
    <row r="588">
      <c r="A588" t="n">
        <v>128.896247</v>
      </c>
      <c r="B588" t="n">
        <v>36.456293</v>
      </c>
    </row>
    <row r="589">
      <c r="A589" t="n">
        <v>128.896156</v>
      </c>
      <c r="B589" t="n">
        <v>36.456222</v>
      </c>
    </row>
    <row r="590">
      <c r="A590" t="n">
        <v>128.891203</v>
      </c>
      <c r="B590" t="n">
        <v>36.458704</v>
      </c>
      <c r="C590" t="n">
        <v>128.891203</v>
      </c>
      <c r="D590" t="n">
        <v>36.458704</v>
      </c>
    </row>
    <row r="591">
      <c r="A591" t="n">
        <v>128.891122</v>
      </c>
      <c r="B591" t="n">
        <v>36.458703</v>
      </c>
      <c r="C591" t="n">
        <v>128.891122</v>
      </c>
      <c r="D591" t="n">
        <v>36.458703</v>
      </c>
    </row>
    <row r="592">
      <c r="A592" t="n">
        <v>128.733464</v>
      </c>
      <c r="B592" t="n">
        <v>36.578618</v>
      </c>
      <c r="C592" t="n">
        <v>128.733464</v>
      </c>
      <c r="D592" t="n">
        <v>36.578618</v>
      </c>
    </row>
    <row r="593">
      <c r="A593" t="n">
        <v>128.219306</v>
      </c>
      <c r="B593" t="n">
        <v>36.588741</v>
      </c>
    </row>
    <row r="594">
      <c r="A594" t="n">
        <v>128.219476</v>
      </c>
      <c r="B594" t="n">
        <v>36.588761</v>
      </c>
    </row>
    <row r="595">
      <c r="A595" t="n">
        <v>128.216429</v>
      </c>
      <c r="B595" t="n">
        <v>36.590772</v>
      </c>
    </row>
    <row r="596">
      <c r="A596" t="n">
        <v>128.216366</v>
      </c>
      <c r="B596" t="n">
        <v>36.590999</v>
      </c>
    </row>
    <row r="597">
      <c r="A597" t="n">
        <v>128.819406</v>
      </c>
      <c r="B597" t="n">
        <v>36.530781</v>
      </c>
    </row>
    <row r="598">
      <c r="A598" t="n">
        <v>128.819486</v>
      </c>
      <c r="B598" t="n">
        <v>36.530547</v>
      </c>
    </row>
    <row r="599">
      <c r="A599" t="n">
        <v>128.667718</v>
      </c>
      <c r="B599" t="n">
        <v>36.683877</v>
      </c>
    </row>
    <row r="600">
      <c r="A600" t="n">
        <v>128.719298</v>
      </c>
      <c r="B600" t="n">
        <v>36.573421</v>
      </c>
      <c r="C600" t="n">
        <v>128.719298</v>
      </c>
      <c r="D600" t="n">
        <v>36.573421</v>
      </c>
    </row>
    <row r="601">
      <c r="A601" t="n">
        <v>128.543645</v>
      </c>
      <c r="B601" t="n">
        <v>36.589437</v>
      </c>
    </row>
    <row r="602">
      <c r="A602" t="n">
        <v>128.543784</v>
      </c>
      <c r="B602" t="n">
        <v>36.58931</v>
      </c>
    </row>
    <row r="603">
      <c r="A603" t="n">
        <v>128.61935</v>
      </c>
      <c r="B603" t="n">
        <v>36.559526</v>
      </c>
    </row>
    <row r="604">
      <c r="A604" t="n">
        <v>128.619727</v>
      </c>
      <c r="B604" t="n">
        <v>36.559593</v>
      </c>
    </row>
    <row r="605">
      <c r="A605" t="n">
        <v>128.610781</v>
      </c>
      <c r="B605" t="n">
        <v>36.5078</v>
      </c>
    </row>
    <row r="606">
      <c r="A606" t="n">
        <v>128.610795</v>
      </c>
      <c r="B606" t="n">
        <v>36.507663</v>
      </c>
    </row>
    <row r="607">
      <c r="A607" t="n">
        <v>128.795348</v>
      </c>
      <c r="B607" t="n">
        <v>36.659058</v>
      </c>
    </row>
    <row r="608">
      <c r="A608" t="n">
        <v>128.795414</v>
      </c>
      <c r="B608" t="n">
        <v>36.659118</v>
      </c>
    </row>
    <row r="609">
      <c r="A609" t="n">
        <v>128.812889</v>
      </c>
      <c r="B609" t="n">
        <v>36.645831</v>
      </c>
    </row>
    <row r="610">
      <c r="A610" t="n">
        <v>128.812934</v>
      </c>
      <c r="B610" t="n">
        <v>36.645691</v>
      </c>
    </row>
    <row r="611">
      <c r="A611" t="n">
        <v>128.81313</v>
      </c>
      <c r="B611" t="n">
        <v>36.662902</v>
      </c>
    </row>
    <row r="612">
      <c r="A612" t="n">
        <v>128.81321</v>
      </c>
      <c r="B612" t="n">
        <v>36.662838</v>
      </c>
    </row>
    <row r="613">
      <c r="A613" t="n">
        <v>128.876178</v>
      </c>
      <c r="B613" t="n">
        <v>36.484472</v>
      </c>
    </row>
    <row r="614">
      <c r="A614" t="n">
        <v>128.876175</v>
      </c>
      <c r="B614" t="n">
        <v>36.484357</v>
      </c>
    </row>
    <row r="615">
      <c r="A615" t="n">
        <v>128.878658</v>
      </c>
      <c r="B615" t="n">
        <v>36.482079</v>
      </c>
    </row>
    <row r="616">
      <c r="A616" t="n">
        <v>128.878724</v>
      </c>
      <c r="B616" t="n">
        <v>36.482028</v>
      </c>
    </row>
    <row r="617">
      <c r="A617" t="n">
        <v>128.295029</v>
      </c>
      <c r="B617" t="n">
        <v>36.505985</v>
      </c>
    </row>
    <row r="618">
      <c r="A618" t="n">
        <v>128.273409</v>
      </c>
      <c r="B618" t="n">
        <v>36.5092</v>
      </c>
    </row>
    <row r="619">
      <c r="A619" t="n">
        <v>128.291507</v>
      </c>
      <c r="B619" t="n">
        <v>36.505306</v>
      </c>
    </row>
    <row r="620">
      <c r="A620" t="n">
        <v>128.291485</v>
      </c>
      <c r="B620" t="n">
        <v>36.505411</v>
      </c>
    </row>
    <row r="621">
      <c r="A621" t="n">
        <v>128.696532</v>
      </c>
      <c r="B621" t="n">
        <v>36.52797</v>
      </c>
    </row>
    <row r="622">
      <c r="A622" t="n">
        <v>128.454529</v>
      </c>
      <c r="B622" t="n">
        <v>36.651216</v>
      </c>
      <c r="C622" t="n">
        <v>128.454529</v>
      </c>
      <c r="D622" t="n">
        <v>36.651216</v>
      </c>
    </row>
    <row r="623">
      <c r="A623" t="n">
        <v>128.682456</v>
      </c>
      <c r="B623" t="n">
        <v>36.552428</v>
      </c>
    </row>
    <row r="624">
      <c r="A624" t="n">
        <v>128.682579</v>
      </c>
      <c r="B624" t="n">
        <v>36.552048</v>
      </c>
    </row>
    <row r="625">
      <c r="A625" t="n">
        <v>128.757478</v>
      </c>
      <c r="B625" t="n">
        <v>36.525853</v>
      </c>
    </row>
    <row r="626">
      <c r="A626" t="n">
        <v>128.757543</v>
      </c>
      <c r="B626" t="n">
        <v>36.525768</v>
      </c>
    </row>
    <row r="627">
      <c r="A627" t="n">
        <v>128.770735</v>
      </c>
      <c r="B627" t="n">
        <v>36.525988</v>
      </c>
    </row>
    <row r="628">
      <c r="A628" t="n">
        <v>128.937193</v>
      </c>
      <c r="B628" t="n">
        <v>36.474964</v>
      </c>
    </row>
    <row r="629">
      <c r="A629" t="n">
        <v>128.937328</v>
      </c>
      <c r="B629" t="n">
        <v>36.474989</v>
      </c>
    </row>
    <row r="630">
      <c r="A630" t="n">
        <v>128.691299</v>
      </c>
      <c r="B630" t="n">
        <v>36.52248</v>
      </c>
      <c r="C630" t="n">
        <v>128.691299</v>
      </c>
      <c r="D630" t="n">
        <v>36.52248</v>
      </c>
    </row>
    <row r="631">
      <c r="A631" t="n">
        <v>128.69118</v>
      </c>
      <c r="B631" t="n">
        <v>36.522546</v>
      </c>
    </row>
    <row r="632">
      <c r="A632" t="n">
        <v>128.770305</v>
      </c>
      <c r="B632" t="n">
        <v>36.596389</v>
      </c>
    </row>
    <row r="633">
      <c r="A633" t="n">
        <v>128.770455</v>
      </c>
      <c r="B633" t="n">
        <v>36.596382</v>
      </c>
    </row>
    <row r="634">
      <c r="A634" t="n">
        <v>128.441676</v>
      </c>
      <c r="B634" t="n">
        <v>36.618718</v>
      </c>
    </row>
    <row r="635">
      <c r="A635" t="n">
        <v>128.441511</v>
      </c>
      <c r="B635" t="n">
        <v>36.61865</v>
      </c>
    </row>
    <row r="636">
      <c r="A636" t="n">
        <v>128.717214</v>
      </c>
      <c r="B636" t="n">
        <v>36.52103</v>
      </c>
    </row>
    <row r="637">
      <c r="A637" t="n">
        <v>128.717207</v>
      </c>
      <c r="B637" t="n">
        <v>36.521115</v>
      </c>
    </row>
    <row r="638">
      <c r="A638" t="n">
        <v>128.967448</v>
      </c>
      <c r="B638" t="n">
        <v>36.418429</v>
      </c>
    </row>
    <row r="639">
      <c r="A639" t="n">
        <v>128.873116</v>
      </c>
      <c r="B639" t="n">
        <v>36.729858</v>
      </c>
    </row>
    <row r="640">
      <c r="A640" t="n">
        <v>128.87609</v>
      </c>
      <c r="B640" t="n">
        <v>36.733315</v>
      </c>
    </row>
    <row r="641">
      <c r="A641" t="n">
        <v>128.873053</v>
      </c>
      <c r="B641" t="n">
        <v>36.729884</v>
      </c>
    </row>
    <row r="642">
      <c r="A642" t="n">
        <v>128.876037</v>
      </c>
      <c r="B642" t="n">
        <v>36.733391</v>
      </c>
    </row>
    <row r="643">
      <c r="A643" t="n">
        <v>128.435708</v>
      </c>
      <c r="B643" t="n">
        <v>36.623047</v>
      </c>
    </row>
    <row r="644">
      <c r="A644" t="n">
        <v>128.435853</v>
      </c>
      <c r="B644" t="n">
        <v>36.622924</v>
      </c>
    </row>
    <row r="645">
      <c r="A645" t="n">
        <v>128.433352</v>
      </c>
      <c r="B645" t="n">
        <v>36.618249</v>
      </c>
    </row>
    <row r="646">
      <c r="A646" t="n">
        <v>128.433234</v>
      </c>
      <c r="B646" t="n">
        <v>36.618311</v>
      </c>
    </row>
    <row r="647">
      <c r="A647" t="n">
        <v>128.64741</v>
      </c>
      <c r="B647" t="n">
        <v>36.454449</v>
      </c>
    </row>
    <row r="648">
      <c r="A648" t="n">
        <v>128.444435</v>
      </c>
      <c r="B648" t="n">
        <v>36.70461</v>
      </c>
    </row>
    <row r="649">
      <c r="A649" t="n">
        <v>128.444635</v>
      </c>
      <c r="B649" t="n">
        <v>36.704487</v>
      </c>
    </row>
    <row r="650">
      <c r="A650" t="n">
        <v>128.364066</v>
      </c>
      <c r="B650" t="n">
        <v>36.708155</v>
      </c>
    </row>
    <row r="651">
      <c r="A651" t="n">
        <v>128.364182</v>
      </c>
      <c r="B651" t="n">
        <v>36.708211</v>
      </c>
    </row>
    <row r="652">
      <c r="A652" t="n">
        <v>128.373551</v>
      </c>
      <c r="B652" t="n">
        <v>36.71036</v>
      </c>
    </row>
    <row r="653">
      <c r="A653" t="n">
        <v>128.373647</v>
      </c>
      <c r="B653" t="n">
        <v>36.710439</v>
      </c>
    </row>
    <row r="654">
      <c r="A654" t="n">
        <v>128.387409</v>
      </c>
      <c r="B654" t="n">
        <v>36.761437</v>
      </c>
    </row>
    <row r="655">
      <c r="A655" t="n">
        <v>128.387335</v>
      </c>
      <c r="B655" t="n">
        <v>36.761306</v>
      </c>
    </row>
    <row r="656">
      <c r="A656" t="n">
        <v>128.832218</v>
      </c>
      <c r="B656" t="n">
        <v>36.730871</v>
      </c>
    </row>
    <row r="657">
      <c r="A657" t="n">
        <v>128.833483</v>
      </c>
      <c r="B657" t="n">
        <v>36.73408</v>
      </c>
    </row>
    <row r="658">
      <c r="A658" t="n">
        <v>128.832089</v>
      </c>
      <c r="B658" t="n">
        <v>36.730921</v>
      </c>
    </row>
    <row r="659">
      <c r="A659" t="n">
        <v>128.833497</v>
      </c>
      <c r="B659" t="n">
        <v>36.734256</v>
      </c>
    </row>
    <row r="660">
      <c r="A660" t="n">
        <v>128.85149</v>
      </c>
      <c r="B660" t="n">
        <v>36.789666</v>
      </c>
    </row>
    <row r="661">
      <c r="A661" t="n">
        <v>128.621983</v>
      </c>
      <c r="B661" t="n">
        <v>36.590012</v>
      </c>
    </row>
    <row r="662">
      <c r="A662" t="n">
        <v>128.62266</v>
      </c>
      <c r="B662" t="n">
        <v>36.590195</v>
      </c>
    </row>
    <row r="663">
      <c r="A663" t="n">
        <v>128.621789</v>
      </c>
      <c r="B663" t="n">
        <v>36.590067</v>
      </c>
    </row>
    <row r="664">
      <c r="A664" t="n">
        <v>128.632705</v>
      </c>
      <c r="B664" t="n">
        <v>36.590328</v>
      </c>
    </row>
    <row r="665">
      <c r="A665" t="n">
        <v>128.632718</v>
      </c>
      <c r="B665" t="n">
        <v>36.590486</v>
      </c>
      <c r="C665" t="n">
        <v>128.632718</v>
      </c>
      <c r="D665" t="n">
        <v>36.590486</v>
      </c>
    </row>
    <row r="666">
      <c r="A666" t="n">
        <v>128.632977</v>
      </c>
      <c r="B666" t="n">
        <v>36.589747</v>
      </c>
      <c r="C666" t="n">
        <v>128.632977</v>
      </c>
      <c r="D666" t="n">
        <v>36.589747</v>
      </c>
    </row>
    <row r="667">
      <c r="A667" t="n">
        <v>128.374101</v>
      </c>
      <c r="B667" t="n">
        <v>36.683972</v>
      </c>
    </row>
    <row r="668">
      <c r="A668" t="n">
        <v>128.373904</v>
      </c>
      <c r="B668" t="n">
        <v>36.683935</v>
      </c>
    </row>
    <row r="669">
      <c r="A669" t="n">
        <v>128.361092</v>
      </c>
      <c r="B669" t="n">
        <v>36.683461</v>
      </c>
    </row>
    <row r="670">
      <c r="A670" t="n">
        <v>128.695074</v>
      </c>
      <c r="B670" t="n">
        <v>36.69038</v>
      </c>
    </row>
    <row r="671">
      <c r="A671" t="n">
        <v>128.69495</v>
      </c>
      <c r="B671" t="n">
        <v>36.690282</v>
      </c>
    </row>
    <row r="672">
      <c r="A672" t="n">
        <v>128.703441</v>
      </c>
      <c r="B672" t="n">
        <v>36.520028</v>
      </c>
    </row>
    <row r="673">
      <c r="A673" t="n">
        <v>128.703335</v>
      </c>
      <c r="B673" t="n">
        <v>36.520028</v>
      </c>
    </row>
    <row r="674">
      <c r="A674" t="n">
        <v>128.573213</v>
      </c>
      <c r="B674" t="n">
        <v>36.542499</v>
      </c>
    </row>
    <row r="675">
      <c r="A675" t="n">
        <v>128.57333</v>
      </c>
      <c r="B675" t="n">
        <v>36.542551</v>
      </c>
    </row>
    <row r="676">
      <c r="A676" t="n">
        <v>128.501218</v>
      </c>
      <c r="B676" t="n">
        <v>36.795515</v>
      </c>
    </row>
    <row r="677">
      <c r="A677" t="n">
        <v>128.501301</v>
      </c>
      <c r="B677" t="n">
        <v>36.795417</v>
      </c>
    </row>
    <row r="678">
      <c r="A678" t="n">
        <v>128.491189</v>
      </c>
      <c r="B678" t="n">
        <v>36.673436</v>
      </c>
    </row>
    <row r="679">
      <c r="A679" t="n">
        <v>128.491187</v>
      </c>
      <c r="B679" t="n">
        <v>36.673557</v>
      </c>
    </row>
    <row r="680">
      <c r="A680" t="n">
        <v>128.680776</v>
      </c>
      <c r="B680" t="n">
        <v>36.577976</v>
      </c>
    </row>
    <row r="681">
      <c r="A681" t="n">
        <v>128.676868</v>
      </c>
      <c r="B681" t="n">
        <v>36.575506</v>
      </c>
    </row>
    <row r="682">
      <c r="A682" t="n">
        <v>128.678782</v>
      </c>
      <c r="B682" t="n">
        <v>36.574643</v>
      </c>
      <c r="C682" t="n">
        <v>128.678782</v>
      </c>
      <c r="D682" t="n">
        <v>36.574643</v>
      </c>
    </row>
    <row r="683">
      <c r="A683" t="n">
        <v>128.678782</v>
      </c>
      <c r="B683" t="n">
        <v>36.574643</v>
      </c>
      <c r="C683" t="n">
        <v>128.678782</v>
      </c>
      <c r="D683" t="n">
        <v>36.574643</v>
      </c>
    </row>
    <row r="684">
      <c r="A684" t="n">
        <v>128.678824</v>
      </c>
      <c r="B684" t="n">
        <v>36.574899</v>
      </c>
    </row>
    <row r="685">
      <c r="A685" t="n">
        <v>128.752057</v>
      </c>
      <c r="B685" t="n">
        <v>36.727691</v>
      </c>
    </row>
    <row r="686">
      <c r="A686" t="n">
        <v>128.752235</v>
      </c>
      <c r="B686" t="n">
        <v>36.727621</v>
      </c>
    </row>
    <row r="687">
      <c r="A687" t="n">
        <v>128.747891</v>
      </c>
      <c r="B687" t="n">
        <v>36.740148</v>
      </c>
    </row>
    <row r="688">
      <c r="A688" t="n">
        <v>128.747929</v>
      </c>
      <c r="B688" t="n">
        <v>36.74021</v>
      </c>
    </row>
    <row r="689">
      <c r="A689" t="n">
        <v>128.752294</v>
      </c>
      <c r="B689" t="n">
        <v>36.729794</v>
      </c>
    </row>
    <row r="690">
      <c r="A690" t="n">
        <v>128.752266</v>
      </c>
      <c r="B690" t="n">
        <v>36.729921</v>
      </c>
    </row>
    <row r="691">
      <c r="A691" t="n">
        <v>128.834638</v>
      </c>
      <c r="B691" t="n">
        <v>36.759385</v>
      </c>
    </row>
    <row r="692">
      <c r="A692" t="n">
        <v>128.236392</v>
      </c>
      <c r="B692" t="n">
        <v>36.564198</v>
      </c>
    </row>
    <row r="693">
      <c r="A693" t="n">
        <v>128.771034</v>
      </c>
      <c r="B693" t="n">
        <v>36.652849</v>
      </c>
    </row>
    <row r="694">
      <c r="A694" t="n">
        <v>128.518952</v>
      </c>
      <c r="B694" t="n">
        <v>36.71239</v>
      </c>
    </row>
    <row r="695">
      <c r="A695" t="n">
        <v>128.610187</v>
      </c>
      <c r="B695" t="n">
        <v>36.59004</v>
      </c>
    </row>
    <row r="696">
      <c r="A696" t="n">
        <v>128.609241</v>
      </c>
      <c r="B696" t="n">
        <v>36.588871</v>
      </c>
    </row>
    <row r="697">
      <c r="A697" t="n">
        <v>128.609135</v>
      </c>
      <c r="B697" t="n">
        <v>36.58902</v>
      </c>
    </row>
    <row r="698">
      <c r="A698" t="n">
        <v>128.805477</v>
      </c>
      <c r="B698" t="n">
        <v>36.539045</v>
      </c>
    </row>
    <row r="699">
      <c r="A699" t="n">
        <v>128.208109</v>
      </c>
      <c r="B699" t="n">
        <v>36.608662</v>
      </c>
    </row>
    <row r="700">
      <c r="A700" t="n">
        <v>128.805798</v>
      </c>
      <c r="B700" t="n">
        <v>36.538937</v>
      </c>
    </row>
    <row r="701">
      <c r="A701" t="n">
        <v>128.509058</v>
      </c>
      <c r="B701" t="n">
        <v>36.5563</v>
      </c>
    </row>
    <row r="702">
      <c r="A702" t="n">
        <v>128.502248</v>
      </c>
      <c r="B702" t="n">
        <v>36.570069</v>
      </c>
      <c r="C702" t="n">
        <v>128.502248</v>
      </c>
      <c r="D702" t="n">
        <v>36.570069</v>
      </c>
    </row>
    <row r="703">
      <c r="A703" t="n">
        <v>128.468663</v>
      </c>
      <c r="B703" t="n">
        <v>36.535889</v>
      </c>
    </row>
    <row r="704">
      <c r="A704" t="n">
        <v>128.468798</v>
      </c>
      <c r="B704" t="n">
        <v>36.53592</v>
      </c>
    </row>
    <row r="705">
      <c r="A705" t="n">
        <v>128.732117</v>
      </c>
      <c r="B705" t="n">
        <v>36.565983</v>
      </c>
      <c r="C705" t="n">
        <v>128.732117</v>
      </c>
      <c r="D705" t="n">
        <v>36.565983</v>
      </c>
    </row>
    <row r="706">
      <c r="A706" t="n">
        <v>128.450264</v>
      </c>
      <c r="B706" t="n">
        <v>36.654243</v>
      </c>
    </row>
    <row r="707">
      <c r="A707" t="n">
        <v>128.562795</v>
      </c>
      <c r="B707" t="n">
        <v>36.582733</v>
      </c>
      <c r="C707" t="n">
        <v>128.562795</v>
      </c>
      <c r="D707" t="n">
        <v>36.582733</v>
      </c>
    </row>
    <row r="708">
      <c r="A708" t="n">
        <v>128.200961</v>
      </c>
      <c r="B708" t="n">
        <v>36.597596</v>
      </c>
    </row>
    <row r="709">
      <c r="A709" t="n">
        <v>128.201298</v>
      </c>
      <c r="B709" t="n">
        <v>36.597833</v>
      </c>
    </row>
    <row r="710">
      <c r="A710" t="n">
        <v>128.701116</v>
      </c>
      <c r="B710" t="n">
        <v>36.685051</v>
      </c>
    </row>
    <row r="711">
      <c r="A711" t="n">
        <v>128.700988</v>
      </c>
      <c r="B711" t="n">
        <v>36.684994</v>
      </c>
    </row>
    <row r="712">
      <c r="A712" t="n">
        <v>128.764043</v>
      </c>
      <c r="B712" t="n">
        <v>36.723988</v>
      </c>
    </row>
    <row r="713">
      <c r="A713" t="n">
        <v>128.764147</v>
      </c>
      <c r="B713" t="n">
        <v>36.724062</v>
      </c>
    </row>
    <row r="714">
      <c r="A714" t="n">
        <v>128.73909</v>
      </c>
      <c r="B714" t="n">
        <v>36.709298</v>
      </c>
    </row>
    <row r="715">
      <c r="A715" t="n">
        <v>128.427739</v>
      </c>
      <c r="B715" t="n">
        <v>36.699138</v>
      </c>
    </row>
    <row r="716">
      <c r="A716" t="n">
        <v>128.427618</v>
      </c>
      <c r="B716" t="n">
        <v>36.699023</v>
      </c>
    </row>
    <row r="717">
      <c r="A717" t="n">
        <v>128.355622</v>
      </c>
      <c r="B717" t="n">
        <v>36.447532</v>
      </c>
    </row>
    <row r="718">
      <c r="A718" t="n">
        <v>128.355517</v>
      </c>
      <c r="B718" t="n">
        <v>36.447455</v>
      </c>
    </row>
    <row r="719">
      <c r="A719" t="n">
        <v>128.793699</v>
      </c>
      <c r="B719" t="n">
        <v>36.807207</v>
      </c>
    </row>
    <row r="720">
      <c r="A720" t="n">
        <v>128.511953</v>
      </c>
      <c r="B720" t="n">
        <v>36.68965</v>
      </c>
    </row>
    <row r="721">
      <c r="A721" t="n">
        <v>128.882889</v>
      </c>
      <c r="B721" t="n">
        <v>36.738921</v>
      </c>
    </row>
    <row r="722">
      <c r="A722" t="n">
        <v>128.608421</v>
      </c>
      <c r="B722" t="n">
        <v>36.560118</v>
      </c>
    </row>
    <row r="723">
      <c r="A723" t="n">
        <v>128.608143</v>
      </c>
      <c r="B723" t="n">
        <v>36.560166</v>
      </c>
    </row>
    <row r="724">
      <c r="A724" t="n">
        <v>128.602153</v>
      </c>
      <c r="B724" t="n">
        <v>36.556658</v>
      </c>
    </row>
    <row r="725">
      <c r="A725" t="n">
        <v>128.605803</v>
      </c>
      <c r="B725" t="n">
        <v>36.558555</v>
      </c>
    </row>
    <row r="726">
      <c r="A726" t="n">
        <v>128.608532</v>
      </c>
      <c r="B726" t="n">
        <v>36.560275</v>
      </c>
    </row>
    <row r="727">
      <c r="A727" t="n">
        <v>128.605675</v>
      </c>
      <c r="B727" t="n">
        <v>36.558614</v>
      </c>
    </row>
    <row r="728">
      <c r="A728" t="n">
        <v>128.602141</v>
      </c>
      <c r="B728" t="n">
        <v>36.556786</v>
      </c>
    </row>
    <row r="729">
      <c r="A729" t="n">
        <v>128.626529</v>
      </c>
      <c r="B729" t="n">
        <v>36.557592</v>
      </c>
    </row>
    <row r="730">
      <c r="A730" t="n">
        <v>128.626677</v>
      </c>
      <c r="B730" t="n">
        <v>36.557515</v>
      </c>
    </row>
    <row r="731">
      <c r="A731" t="n">
        <v>128.516323</v>
      </c>
      <c r="B731" t="n">
        <v>36.709141</v>
      </c>
    </row>
    <row r="732">
      <c r="A732" t="n">
        <v>128.430488</v>
      </c>
      <c r="B732" t="n">
        <v>36.615274</v>
      </c>
    </row>
    <row r="733">
      <c r="A733" t="n">
        <v>128.800614</v>
      </c>
      <c r="B733" t="n">
        <v>36.676408</v>
      </c>
    </row>
    <row r="734">
      <c r="A734" t="n">
        <v>128.800473</v>
      </c>
      <c r="B734" t="n">
        <v>36.676507</v>
      </c>
    </row>
    <row r="735">
      <c r="A735" t="n">
        <v>128.834417</v>
      </c>
      <c r="B735" t="n">
        <v>36.754784</v>
      </c>
    </row>
    <row r="736">
      <c r="A736" t="n">
        <v>128.834569</v>
      </c>
      <c r="B736" t="n">
        <v>36.754719</v>
      </c>
    </row>
    <row r="737">
      <c r="A737" t="n">
        <v>128.873656</v>
      </c>
      <c r="B737" t="n">
        <v>36.635168</v>
      </c>
    </row>
    <row r="738">
      <c r="A738" t="n">
        <v>128.874014</v>
      </c>
      <c r="B738" t="n">
        <v>36.63501</v>
      </c>
    </row>
    <row r="739">
      <c r="A739" t="n">
        <v>128.87398</v>
      </c>
      <c r="B739" t="n">
        <v>36.63509</v>
      </c>
    </row>
    <row r="740">
      <c r="A740" t="n">
        <v>128.754663</v>
      </c>
      <c r="B740" t="n">
        <v>36.669689</v>
      </c>
    </row>
    <row r="741">
      <c r="A741" t="n">
        <v>128.754784</v>
      </c>
      <c r="B741" t="n">
        <v>36.66974</v>
      </c>
    </row>
    <row r="742">
      <c r="A742" t="n">
        <v>128.960728</v>
      </c>
      <c r="B742" t="n">
        <v>36.628859</v>
      </c>
    </row>
    <row r="743">
      <c r="A743" t="n">
        <v>128.960334</v>
      </c>
      <c r="B743" t="n">
        <v>36.627081</v>
      </c>
    </row>
    <row r="744">
      <c r="A744" t="n">
        <v>128.960271</v>
      </c>
      <c r="B744" t="n">
        <v>36.626907</v>
      </c>
    </row>
    <row r="745">
      <c r="A745" t="n">
        <v>128.960222</v>
      </c>
      <c r="B745" t="n">
        <v>36.626955</v>
      </c>
    </row>
    <row r="746">
      <c r="A746" t="n">
        <v>128.960656</v>
      </c>
      <c r="B746" t="n">
        <v>36.628856</v>
      </c>
    </row>
    <row r="747">
      <c r="A747" t="n">
        <v>128.971158</v>
      </c>
      <c r="B747" t="n">
        <v>36.640033</v>
      </c>
    </row>
    <row r="748">
      <c r="A748" t="n">
        <v>128.971168</v>
      </c>
      <c r="B748" t="n">
        <v>36.640125</v>
      </c>
    </row>
    <row r="749">
      <c r="A749" t="n">
        <v>128.72854</v>
      </c>
      <c r="B749" t="n">
        <v>36.570174</v>
      </c>
    </row>
    <row r="750">
      <c r="A750" t="n">
        <v>128.728617</v>
      </c>
      <c r="B750" t="n">
        <v>36.570022</v>
      </c>
    </row>
    <row r="751">
      <c r="A751" t="n">
        <v>128.666348</v>
      </c>
      <c r="B751" t="n">
        <v>36.555226</v>
      </c>
    </row>
    <row r="752">
      <c r="A752" t="n">
        <v>128.666268</v>
      </c>
      <c r="B752" t="n">
        <v>36.555307</v>
      </c>
    </row>
    <row r="753">
      <c r="A753" t="n">
        <v>128.619163</v>
      </c>
      <c r="B753" t="n">
        <v>36.618059</v>
      </c>
    </row>
    <row r="754">
      <c r="A754" t="n">
        <v>128.539562</v>
      </c>
      <c r="B754" t="n">
        <v>36.726165</v>
      </c>
    </row>
    <row r="755">
      <c r="A755" t="n">
        <v>128.53948</v>
      </c>
      <c r="B755" t="n">
        <v>36.726067</v>
      </c>
    </row>
    <row r="756">
      <c r="A756" t="n">
        <v>128.54865</v>
      </c>
      <c r="B756" t="n">
        <v>36.728471</v>
      </c>
    </row>
    <row r="757">
      <c r="A757" t="n">
        <v>128.548548</v>
      </c>
      <c r="B757" t="n">
        <v>36.728391</v>
      </c>
    </row>
    <row r="758">
      <c r="A758" t="n">
        <v>128.553613</v>
      </c>
      <c r="B758" t="n">
        <v>36.726991</v>
      </c>
    </row>
    <row r="759">
      <c r="A759" t="n">
        <v>128.53642</v>
      </c>
      <c r="B759" t="n">
        <v>36.735614</v>
      </c>
    </row>
    <row r="760">
      <c r="A760" t="n">
        <v>128.536495</v>
      </c>
      <c r="B760" t="n">
        <v>36.735489</v>
      </c>
    </row>
    <row r="761">
      <c r="A761" t="n">
        <v>128.937317</v>
      </c>
      <c r="B761" t="n">
        <v>36.642649</v>
      </c>
    </row>
    <row r="762">
      <c r="A762" t="n">
        <v>128.940353</v>
      </c>
      <c r="B762" t="n">
        <v>36.36858</v>
      </c>
    </row>
    <row r="763">
      <c r="A763" t="n">
        <v>128.940231</v>
      </c>
      <c r="B763" t="n">
        <v>36.368556</v>
      </c>
    </row>
    <row r="764">
      <c r="A764" t="n">
        <v>128.94173</v>
      </c>
      <c r="B764" t="n">
        <v>36.379765</v>
      </c>
    </row>
    <row r="765">
      <c r="A765" t="n">
        <v>128.941697</v>
      </c>
      <c r="B765" t="n">
        <v>36.379649</v>
      </c>
    </row>
    <row r="766">
      <c r="A766" t="n">
        <v>128.941634</v>
      </c>
      <c r="B766" t="n">
        <v>36.367081</v>
      </c>
    </row>
    <row r="767">
      <c r="A767" t="n">
        <v>128.941591</v>
      </c>
      <c r="B767" t="n">
        <v>36.367009</v>
      </c>
    </row>
    <row r="768">
      <c r="A768" t="n">
        <v>128.965023</v>
      </c>
      <c r="B768" t="n">
        <v>36.371658</v>
      </c>
    </row>
    <row r="769">
      <c r="A769" t="n">
        <v>128.965005</v>
      </c>
      <c r="B769" t="n">
        <v>36.371607</v>
      </c>
    </row>
    <row r="770">
      <c r="A770" t="n">
        <v>128.962433</v>
      </c>
      <c r="B770" t="n">
        <v>36.367492</v>
      </c>
    </row>
    <row r="771">
      <c r="A771" t="n">
        <v>128.962584</v>
      </c>
      <c r="B771" t="n">
        <v>36.367588</v>
      </c>
    </row>
    <row r="772">
      <c r="A772" t="n">
        <v>128.841744</v>
      </c>
      <c r="B772" t="n">
        <v>36.485865</v>
      </c>
    </row>
    <row r="773">
      <c r="A773" t="n">
        <v>128.864647</v>
      </c>
      <c r="B773" t="n">
        <v>36.495453</v>
      </c>
      <c r="C773" t="n">
        <v>128.864647</v>
      </c>
      <c r="D773" t="n">
        <v>36.495453</v>
      </c>
    </row>
    <row r="774">
      <c r="A774" t="n">
        <v>128.841941</v>
      </c>
      <c r="B774" t="n">
        <v>36.485824</v>
      </c>
    </row>
    <row r="775">
      <c r="A775" t="n">
        <v>128.86455</v>
      </c>
      <c r="B775" t="n">
        <v>36.495377</v>
      </c>
    </row>
    <row r="776">
      <c r="A776" t="n">
        <v>128.864834</v>
      </c>
      <c r="B776" t="n">
        <v>36.495354</v>
      </c>
    </row>
    <row r="777">
      <c r="A777" t="n">
        <v>128.832313</v>
      </c>
      <c r="B777" t="n">
        <v>36.480152</v>
      </c>
    </row>
    <row r="778">
      <c r="A778" t="n">
        <v>128.832395</v>
      </c>
      <c r="B778" t="n">
        <v>36.480129</v>
      </c>
    </row>
    <row r="779">
      <c r="A779" t="n">
        <v>128.710634</v>
      </c>
      <c r="B779" t="n">
        <v>36.571735</v>
      </c>
      <c r="C779" t="n">
        <v>128.710634</v>
      </c>
      <c r="D779" t="n">
        <v>36.571735</v>
      </c>
    </row>
    <row r="780">
      <c r="A780" t="n">
        <v>128.839923</v>
      </c>
      <c r="B780" t="n">
        <v>36.485194</v>
      </c>
    </row>
    <row r="781">
      <c r="A781" t="n">
        <v>128.839908</v>
      </c>
      <c r="B781" t="n">
        <v>36.485278</v>
      </c>
    </row>
    <row r="782">
      <c r="A782" t="n">
        <v>128.429068</v>
      </c>
      <c r="B782" t="n">
        <v>36.647053</v>
      </c>
    </row>
    <row r="783">
      <c r="A783" t="n">
        <v>128.428845</v>
      </c>
      <c r="B783" t="n">
        <v>36.647206</v>
      </c>
    </row>
    <row r="784">
      <c r="A784" t="n">
        <v>128.315314</v>
      </c>
      <c r="B784" t="n">
        <v>36.596332</v>
      </c>
    </row>
    <row r="785">
      <c r="A785" t="n">
        <v>128.315181</v>
      </c>
      <c r="B785" t="n">
        <v>36.596354</v>
      </c>
    </row>
    <row r="786">
      <c r="A786" t="n">
        <v>128.318916</v>
      </c>
      <c r="B786" t="n">
        <v>36.588672</v>
      </c>
    </row>
    <row r="787">
      <c r="A787" t="n">
        <v>128.317059</v>
      </c>
      <c r="B787" t="n">
        <v>36.598494</v>
      </c>
    </row>
    <row r="788">
      <c r="A788" t="n">
        <v>128.317143</v>
      </c>
      <c r="B788" t="n">
        <v>36.598403</v>
      </c>
    </row>
    <row r="789">
      <c r="A789" t="n">
        <v>128.441963</v>
      </c>
      <c r="B789" t="n">
        <v>36.542452</v>
      </c>
    </row>
    <row r="790">
      <c r="A790" t="n">
        <v>128.441954</v>
      </c>
      <c r="B790" t="n">
        <v>36.542337</v>
      </c>
    </row>
    <row r="791">
      <c r="A791" t="n">
        <v>128.710631</v>
      </c>
      <c r="B791" t="n">
        <v>36.622258</v>
      </c>
    </row>
    <row r="792">
      <c r="A792" t="n">
        <v>128.711572</v>
      </c>
      <c r="B792" t="n">
        <v>36.62357</v>
      </c>
    </row>
    <row r="793">
      <c r="A793" t="n">
        <v>128.744936</v>
      </c>
      <c r="B793" t="n">
        <v>36.687334</v>
      </c>
    </row>
    <row r="794">
      <c r="A794" t="n">
        <v>128.74479</v>
      </c>
      <c r="B794" t="n">
        <v>36.687309</v>
      </c>
    </row>
    <row r="795">
      <c r="A795" t="n">
        <v>128.74476</v>
      </c>
      <c r="B795" t="n">
        <v>36.688139</v>
      </c>
    </row>
    <row r="796">
      <c r="A796" t="n">
        <v>128.744891</v>
      </c>
      <c r="B796" t="n">
        <v>36.688098</v>
      </c>
    </row>
    <row r="797">
      <c r="A797" t="n">
        <v>128.738472</v>
      </c>
      <c r="B797" t="n">
        <v>36.699752</v>
      </c>
    </row>
    <row r="798">
      <c r="A798" t="n">
        <v>128.738504</v>
      </c>
      <c r="B798" t="n">
        <v>36.69986</v>
      </c>
    </row>
    <row r="799">
      <c r="A799" t="n">
        <v>128.745723</v>
      </c>
      <c r="B799" t="n">
        <v>36.685307</v>
      </c>
    </row>
    <row r="800">
      <c r="A800" t="n">
        <v>128.895564</v>
      </c>
      <c r="B800" t="n">
        <v>36.471379</v>
      </c>
    </row>
    <row r="801">
      <c r="A801" t="n">
        <v>128.622509</v>
      </c>
      <c r="B801" t="n">
        <v>36.621409</v>
      </c>
    </row>
    <row r="802">
      <c r="A802" t="n">
        <v>128.622403</v>
      </c>
      <c r="B802" t="n">
        <v>36.621338</v>
      </c>
    </row>
    <row r="803">
      <c r="A803" t="n">
        <v>128.946854</v>
      </c>
      <c r="B803" t="n">
        <v>36.530834</v>
      </c>
    </row>
    <row r="804">
      <c r="A804" t="n">
        <v>128.947034</v>
      </c>
      <c r="B804" t="n">
        <v>36.530767</v>
      </c>
    </row>
    <row r="805">
      <c r="A805" t="n">
        <v>128.512181</v>
      </c>
      <c r="B805" t="n">
        <v>36.68984</v>
      </c>
    </row>
    <row r="806">
      <c r="A806" t="n">
        <v>128.318738</v>
      </c>
      <c r="B806" t="n">
        <v>36.643435</v>
      </c>
    </row>
    <row r="807">
      <c r="A807" t="n">
        <v>128.3188</v>
      </c>
      <c r="B807" t="n">
        <v>36.643532</v>
      </c>
    </row>
    <row r="808">
      <c r="A808" t="n">
        <v>128.319637</v>
      </c>
      <c r="B808" t="n">
        <v>36.644236</v>
      </c>
    </row>
    <row r="809">
      <c r="A809" t="n">
        <v>128.903028</v>
      </c>
      <c r="B809" t="n">
        <v>36.289093</v>
      </c>
    </row>
    <row r="810">
      <c r="A810" t="n">
        <v>128.902864</v>
      </c>
      <c r="B810" t="n">
        <v>36.289143</v>
      </c>
    </row>
    <row r="811">
      <c r="A811" t="n">
        <v>128.318827</v>
      </c>
      <c r="B811" t="n">
        <v>36.650125</v>
      </c>
    </row>
    <row r="812">
      <c r="A812" t="n">
        <v>128.339429</v>
      </c>
      <c r="B812" t="n">
        <v>36.478331</v>
      </c>
    </row>
    <row r="813">
      <c r="A813" t="n">
        <v>128.340103</v>
      </c>
      <c r="B813" t="n">
        <v>36.479368</v>
      </c>
    </row>
    <row r="814">
      <c r="A814" t="n">
        <v>128.536099</v>
      </c>
      <c r="B814" t="n">
        <v>36.470582</v>
      </c>
    </row>
    <row r="815">
      <c r="A815" t="n">
        <v>128.536206</v>
      </c>
      <c r="B815" t="n">
        <v>36.470658</v>
      </c>
    </row>
    <row r="816">
      <c r="A816" t="n">
        <v>128.537122</v>
      </c>
      <c r="B816" t="n">
        <v>36.465258</v>
      </c>
    </row>
    <row r="817">
      <c r="A817" t="n">
        <v>128.537252</v>
      </c>
      <c r="B817" t="n">
        <v>36.465228</v>
      </c>
    </row>
    <row r="818">
      <c r="A818" t="n">
        <v>128.392127</v>
      </c>
      <c r="B818" t="n">
        <v>36.674193</v>
      </c>
    </row>
    <row r="819">
      <c r="A819" t="n">
        <v>128.397002</v>
      </c>
      <c r="B819" t="n">
        <v>36.676116</v>
      </c>
    </row>
    <row r="820">
      <c r="A820" t="n">
        <v>128.397034</v>
      </c>
      <c r="B820" t="n">
        <v>36.676007</v>
      </c>
    </row>
    <row r="821">
      <c r="A821" t="n">
        <v>128.4045</v>
      </c>
      <c r="B821" t="n">
        <v>36.680311</v>
      </c>
    </row>
    <row r="822">
      <c r="A822" t="n">
        <v>128.502386</v>
      </c>
      <c r="B822" t="n">
        <v>36.708883</v>
      </c>
    </row>
    <row r="823">
      <c r="A823" t="n">
        <v>128.502633</v>
      </c>
      <c r="B823" t="n">
        <v>36.708856</v>
      </c>
    </row>
    <row r="824">
      <c r="A824" t="n">
        <v>128.49256</v>
      </c>
      <c r="B824" t="n">
        <v>36.695184</v>
      </c>
    </row>
    <row r="825">
      <c r="A825" t="n">
        <v>128.492721</v>
      </c>
      <c r="B825" t="n">
        <v>36.695118</v>
      </c>
    </row>
    <row r="826">
      <c r="A826" t="n">
        <v>128.505272</v>
      </c>
      <c r="B826" t="n">
        <v>36.706355</v>
      </c>
    </row>
    <row r="827">
      <c r="A827" t="n">
        <v>128.505038</v>
      </c>
      <c r="B827" t="n">
        <v>36.706442</v>
      </c>
    </row>
    <row r="828">
      <c r="A828" t="n">
        <v>128.49976</v>
      </c>
      <c r="B828" t="n">
        <v>36.71175</v>
      </c>
    </row>
    <row r="829">
      <c r="A829" t="n">
        <v>128.499997</v>
      </c>
      <c r="B829" t="n">
        <v>36.711679</v>
      </c>
    </row>
    <row r="830">
      <c r="A830" t="n">
        <v>128.506568</v>
      </c>
      <c r="B830" t="n">
        <v>36.703232</v>
      </c>
    </row>
    <row r="831">
      <c r="A831" t="n">
        <v>128.506143</v>
      </c>
      <c r="B831" t="n">
        <v>36.702789</v>
      </c>
    </row>
    <row r="832">
      <c r="A832" t="n">
        <v>128.506188</v>
      </c>
      <c r="B832" t="n">
        <v>36.703026</v>
      </c>
    </row>
    <row r="833">
      <c r="A833" t="n">
        <v>128.338573</v>
      </c>
      <c r="B833" t="n">
        <v>36.464551</v>
      </c>
    </row>
    <row r="834">
      <c r="A834" t="n">
        <v>128.338043</v>
      </c>
      <c r="B834" t="n">
        <v>36.46606</v>
      </c>
    </row>
    <row r="835">
      <c r="A835" t="n">
        <v>128.755726</v>
      </c>
      <c r="B835" t="n">
        <v>36.547346</v>
      </c>
    </row>
    <row r="836">
      <c r="A836" t="n">
        <v>128.488582</v>
      </c>
      <c r="B836" t="n">
        <v>36.57485</v>
      </c>
      <c r="C836" t="n">
        <v>128.488582</v>
      </c>
      <c r="D836" t="n">
        <v>36.57485</v>
      </c>
    </row>
    <row r="837">
      <c r="A837" t="n">
        <v>128.335747</v>
      </c>
      <c r="B837" t="n">
        <v>36.532606</v>
      </c>
    </row>
    <row r="838">
      <c r="A838" t="n">
        <v>128.335696</v>
      </c>
      <c r="B838" t="n">
        <v>36.532716</v>
      </c>
    </row>
    <row r="839">
      <c r="A839" t="n">
        <v>128.333988</v>
      </c>
      <c r="B839" t="n">
        <v>36.536111</v>
      </c>
    </row>
    <row r="840">
      <c r="A840" t="n">
        <v>128.333852</v>
      </c>
      <c r="B840" t="n">
        <v>36.536099</v>
      </c>
    </row>
    <row r="841">
      <c r="A841" t="n">
        <v>128.855906</v>
      </c>
      <c r="B841" t="n">
        <v>36.631289</v>
      </c>
    </row>
    <row r="842">
      <c r="A842" t="n">
        <v>128.855916</v>
      </c>
      <c r="B842" t="n">
        <v>36.631093</v>
      </c>
    </row>
    <row r="843">
      <c r="A843" t="n">
        <v>128.861606</v>
      </c>
      <c r="B843" t="n">
        <v>36.633867</v>
      </c>
    </row>
    <row r="844">
      <c r="A844" t="n">
        <v>128.861604</v>
      </c>
      <c r="B844" t="n">
        <v>36.633799</v>
      </c>
    </row>
    <row r="845">
      <c r="A845" t="n">
        <v>128.854253</v>
      </c>
      <c r="B845" t="n">
        <v>36.6228</v>
      </c>
    </row>
    <row r="846">
      <c r="A846" t="n">
        <v>128.854849</v>
      </c>
      <c r="B846" t="n">
        <v>36.629956</v>
      </c>
    </row>
    <row r="847">
      <c r="A847" t="n">
        <v>128.85479</v>
      </c>
      <c r="B847" t="n">
        <v>36.629849</v>
      </c>
    </row>
    <row r="848">
      <c r="A848" t="n">
        <v>128.833065</v>
      </c>
      <c r="B848" t="n">
        <v>36.744917</v>
      </c>
    </row>
    <row r="849">
      <c r="A849" t="n">
        <v>128.833296</v>
      </c>
      <c r="B849" t="n">
        <v>36.744939</v>
      </c>
    </row>
    <row r="850">
      <c r="A850" t="n">
        <v>128.833888</v>
      </c>
      <c r="B850" t="n">
        <v>36.739225</v>
      </c>
    </row>
    <row r="851">
      <c r="A851" t="n">
        <v>128.833777</v>
      </c>
      <c r="B851" t="n">
        <v>36.739407</v>
      </c>
    </row>
    <row r="852">
      <c r="A852" t="n">
        <v>128.830676</v>
      </c>
      <c r="B852" t="n">
        <v>36.722004</v>
      </c>
    </row>
    <row r="853">
      <c r="A853" t="n">
        <v>128.840061</v>
      </c>
      <c r="B853" t="n">
        <v>36.728167</v>
      </c>
      <c r="C853" t="n">
        <v>128.840061</v>
      </c>
      <c r="D853" t="n">
        <v>36.728167</v>
      </c>
    </row>
    <row r="854">
      <c r="A854" t="n">
        <v>128.830817</v>
      </c>
      <c r="B854" t="n">
        <v>36.721752</v>
      </c>
    </row>
    <row r="855">
      <c r="A855" t="n">
        <v>128.840129</v>
      </c>
      <c r="B855" t="n">
        <v>36.728175</v>
      </c>
    </row>
    <row r="856">
      <c r="A856" t="n">
        <v>128.820682</v>
      </c>
      <c r="B856" t="n">
        <v>36.750449</v>
      </c>
    </row>
    <row r="857">
      <c r="A857" t="n">
        <v>128.496018</v>
      </c>
      <c r="B857" t="n">
        <v>36.554913</v>
      </c>
    </row>
    <row r="858">
      <c r="A858" t="n">
        <v>128.496219</v>
      </c>
      <c r="B858" t="n">
        <v>36.555015</v>
      </c>
    </row>
    <row r="859">
      <c r="A859" t="n">
        <v>128.492288</v>
      </c>
      <c r="B859" t="n">
        <v>36.554302</v>
      </c>
    </row>
    <row r="860">
      <c r="A860" t="n">
        <v>128.492349</v>
      </c>
      <c r="B860" t="n">
        <v>36.55443</v>
      </c>
    </row>
    <row r="861">
      <c r="A861" t="n">
        <v>128.486898</v>
      </c>
      <c r="B861" t="n">
        <v>36.550729</v>
      </c>
    </row>
    <row r="862">
      <c r="A862" t="n">
        <v>128.487262</v>
      </c>
      <c r="B862" t="n">
        <v>36.550781</v>
      </c>
    </row>
    <row r="863">
      <c r="A863" t="n">
        <v>128.487855</v>
      </c>
      <c r="B863" t="n">
        <v>36.555004</v>
      </c>
    </row>
    <row r="864">
      <c r="A864" t="n">
        <v>128.806564</v>
      </c>
      <c r="B864" t="n">
        <v>36.660085</v>
      </c>
    </row>
    <row r="865">
      <c r="A865" t="n">
        <v>128.806651</v>
      </c>
      <c r="B865" t="n">
        <v>36.660009</v>
      </c>
    </row>
    <row r="866">
      <c r="A866" t="n">
        <v>128.395808</v>
      </c>
      <c r="B866" t="n">
        <v>36.526222</v>
      </c>
    </row>
    <row r="867">
      <c r="A867" t="n">
        <v>128.391597</v>
      </c>
      <c r="B867" t="n">
        <v>36.525151</v>
      </c>
    </row>
    <row r="868">
      <c r="A868" t="n">
        <v>128.391401</v>
      </c>
      <c r="B868" t="n">
        <v>36.525105</v>
      </c>
    </row>
    <row r="869">
      <c r="A869" t="n">
        <v>128.386999</v>
      </c>
      <c r="B869" t="n">
        <v>36.528015</v>
      </c>
    </row>
    <row r="870">
      <c r="A870" t="n">
        <v>128.387</v>
      </c>
      <c r="B870" t="n">
        <v>36.528123</v>
      </c>
    </row>
    <row r="871">
      <c r="A871" t="n">
        <v>128.716731</v>
      </c>
      <c r="B871" t="n">
        <v>36.640651</v>
      </c>
    </row>
    <row r="872">
      <c r="A872" t="n">
        <v>128.716869</v>
      </c>
      <c r="B872" t="n">
        <v>36.640671</v>
      </c>
    </row>
    <row r="873">
      <c r="A873" t="n">
        <v>128.52322</v>
      </c>
      <c r="B873" t="n">
        <v>36.583227</v>
      </c>
    </row>
    <row r="874">
      <c r="A874" t="n">
        <v>128.420849</v>
      </c>
      <c r="B874" t="n">
        <v>36.776131</v>
      </c>
    </row>
    <row r="875">
      <c r="A875" t="n">
        <v>128.420975</v>
      </c>
      <c r="B875" t="n">
        <v>36.776062</v>
      </c>
    </row>
    <row r="876">
      <c r="A876" t="n">
        <v>128.700513</v>
      </c>
      <c r="B876" t="n">
        <v>36.657948</v>
      </c>
    </row>
    <row r="877">
      <c r="A877" t="n">
        <v>128.956197</v>
      </c>
      <c r="B877" t="n">
        <v>36.72762</v>
      </c>
    </row>
    <row r="878">
      <c r="A878" t="n">
        <v>128.93079</v>
      </c>
      <c r="B878" t="n">
        <v>36.726869</v>
      </c>
    </row>
    <row r="879">
      <c r="A879" t="n">
        <v>128.930685</v>
      </c>
      <c r="B879" t="n">
        <v>36.726918</v>
      </c>
    </row>
    <row r="880">
      <c r="A880" t="n">
        <v>128.956196</v>
      </c>
      <c r="B880" t="n">
        <v>36.727566</v>
      </c>
    </row>
    <row r="881">
      <c r="A881" t="n">
        <v>128.702858</v>
      </c>
      <c r="B881" t="n">
        <v>36.66443</v>
      </c>
    </row>
    <row r="882">
      <c r="A882" t="n">
        <v>128.702715</v>
      </c>
      <c r="B882" t="n">
        <v>36.664383</v>
      </c>
    </row>
    <row r="883">
      <c r="A883" t="n">
        <v>128.700625</v>
      </c>
      <c r="B883" t="n">
        <v>36.659611</v>
      </c>
    </row>
    <row r="884">
      <c r="A884" t="n">
        <v>128.700726</v>
      </c>
      <c r="B884" t="n">
        <v>36.659606</v>
      </c>
    </row>
    <row r="885">
      <c r="A885" t="n">
        <v>128.967837</v>
      </c>
      <c r="B885" t="n">
        <v>36.725937</v>
      </c>
    </row>
    <row r="886">
      <c r="A886" t="n">
        <v>128.700461</v>
      </c>
      <c r="B886" t="n">
        <v>36.658078</v>
      </c>
    </row>
    <row r="887">
      <c r="A887" t="n">
        <v>128.930568</v>
      </c>
      <c r="B887" t="n">
        <v>36.726701</v>
      </c>
    </row>
    <row r="888">
      <c r="A888" t="n">
        <v>128.395726</v>
      </c>
      <c r="B888" t="n">
        <v>36.526056</v>
      </c>
    </row>
    <row r="889">
      <c r="A889" t="n">
        <v>128.403789</v>
      </c>
      <c r="B889" t="n">
        <v>36.528569</v>
      </c>
    </row>
    <row r="890">
      <c r="A890" t="n">
        <v>128.403791</v>
      </c>
      <c r="B890" t="n">
        <v>36.528456</v>
      </c>
    </row>
    <row r="891">
      <c r="A891" t="n">
        <v>128.410167</v>
      </c>
      <c r="B891" t="n">
        <v>36.528282</v>
      </c>
    </row>
    <row r="892">
      <c r="A892" t="n">
        <v>128.410196</v>
      </c>
      <c r="B892" t="n">
        <v>36.528171</v>
      </c>
    </row>
    <row r="893">
      <c r="A893" t="n">
        <v>128.415755</v>
      </c>
      <c r="B893" t="n">
        <v>36.531563</v>
      </c>
    </row>
    <row r="894">
      <c r="A894" t="n">
        <v>128.415674</v>
      </c>
      <c r="B894" t="n">
        <v>36.531722</v>
      </c>
    </row>
    <row r="895">
      <c r="A895" t="n">
        <v>128.922729</v>
      </c>
      <c r="B895" t="n">
        <v>36.695251</v>
      </c>
    </row>
    <row r="896">
      <c r="A896" t="n">
        <v>128.922718</v>
      </c>
      <c r="B896" t="n">
        <v>36.69536</v>
      </c>
    </row>
    <row r="897">
      <c r="A897" t="n">
        <v>128.559963</v>
      </c>
      <c r="B897" t="n">
        <v>36.719565</v>
      </c>
    </row>
    <row r="898">
      <c r="A898" t="n">
        <v>128.559937</v>
      </c>
      <c r="B898" t="n">
        <v>36.719449</v>
      </c>
    </row>
    <row r="899">
      <c r="A899" t="n">
        <v>128.557605</v>
      </c>
      <c r="B899" t="n">
        <v>36.720494</v>
      </c>
    </row>
    <row r="900">
      <c r="A900" t="n">
        <v>128.557135</v>
      </c>
      <c r="B900" t="n">
        <v>36.720628</v>
      </c>
    </row>
    <row r="901">
      <c r="A901" t="n">
        <v>128.37747</v>
      </c>
      <c r="B901" t="n">
        <v>36.769992</v>
      </c>
    </row>
    <row r="902">
      <c r="A902" t="n">
        <v>128.377539</v>
      </c>
      <c r="B902" t="n">
        <v>36.770096</v>
      </c>
    </row>
    <row r="903">
      <c r="A903" t="n">
        <v>128.536577</v>
      </c>
      <c r="B903" t="n">
        <v>36.759429</v>
      </c>
    </row>
    <row r="904">
      <c r="A904" t="n">
        <v>128.536711</v>
      </c>
      <c r="B904" t="n">
        <v>36.759467</v>
      </c>
    </row>
    <row r="905">
      <c r="A905" t="n">
        <v>128.958744</v>
      </c>
      <c r="B905" t="n">
        <v>36.805525</v>
      </c>
    </row>
    <row r="906">
      <c r="A906" t="n">
        <v>128.95885</v>
      </c>
      <c r="B906" t="n">
        <v>36.805596</v>
      </c>
    </row>
    <row r="907">
      <c r="A907" t="n">
        <v>128.962411</v>
      </c>
      <c r="B907" t="n">
        <v>36.801819</v>
      </c>
    </row>
    <row r="908">
      <c r="A908" t="n">
        <v>128.962266</v>
      </c>
      <c r="B908" t="n">
        <v>36.801807</v>
      </c>
    </row>
    <row r="909">
      <c r="A909" t="n">
        <v>128.469197</v>
      </c>
      <c r="B909" t="n">
        <v>36.656297</v>
      </c>
    </row>
    <row r="910">
      <c r="A910" t="n">
        <v>128.469214</v>
      </c>
      <c r="B910" t="n">
        <v>36.656406</v>
      </c>
    </row>
    <row r="911">
      <c r="A911" t="n">
        <v>128.817634</v>
      </c>
      <c r="B911" t="n">
        <v>36.70434</v>
      </c>
    </row>
    <row r="912">
      <c r="A912" t="n">
        <v>128.8176</v>
      </c>
      <c r="B912" t="n">
        <v>36.704449</v>
      </c>
    </row>
    <row r="913">
      <c r="A913" t="n">
        <v>128.455091</v>
      </c>
      <c r="B913" t="n">
        <v>36.775671</v>
      </c>
    </row>
    <row r="914">
      <c r="A914" t="n">
        <v>128.454979</v>
      </c>
      <c r="B914" t="n">
        <v>36.775738</v>
      </c>
    </row>
    <row r="915">
      <c r="A915" t="n">
        <v>128.656681</v>
      </c>
      <c r="B915" t="n">
        <v>36.685511</v>
      </c>
    </row>
    <row r="916">
      <c r="A916" t="n">
        <v>128.656589</v>
      </c>
      <c r="B916" t="n">
        <v>36.68551</v>
      </c>
    </row>
    <row r="917">
      <c r="A917" t="n">
        <v>128.408802</v>
      </c>
      <c r="B917" t="n">
        <v>36.600312</v>
      </c>
    </row>
    <row r="918">
      <c r="A918" t="n">
        <v>128.408832</v>
      </c>
      <c r="B918" t="n">
        <v>36.600456</v>
      </c>
    </row>
    <row r="919">
      <c r="A919" t="n">
        <v>128.417437</v>
      </c>
      <c r="B919" t="n">
        <v>36.606128</v>
      </c>
    </row>
    <row r="920">
      <c r="A920" t="n">
        <v>128.417252</v>
      </c>
      <c r="B920" t="n">
        <v>36.606211</v>
      </c>
    </row>
    <row r="921">
      <c r="A921" t="n">
        <v>128.417302</v>
      </c>
      <c r="B921" t="n">
        <v>36.606124</v>
      </c>
    </row>
    <row r="922">
      <c r="A922" t="n">
        <v>128.40562</v>
      </c>
      <c r="B922" t="n">
        <v>36.59993</v>
      </c>
    </row>
    <row r="923">
      <c r="A923" t="n">
        <v>128.706682</v>
      </c>
      <c r="B923" t="n">
        <v>36.547986</v>
      </c>
    </row>
    <row r="924">
      <c r="A924" t="n">
        <v>128.704625</v>
      </c>
      <c r="B924" t="n">
        <v>36.624237</v>
      </c>
    </row>
    <row r="925">
      <c r="A925" t="n">
        <v>128.704773</v>
      </c>
      <c r="B925" t="n">
        <v>36.624231</v>
      </c>
    </row>
    <row r="926">
      <c r="A926" t="n">
        <v>128.69872</v>
      </c>
      <c r="B926" t="n">
        <v>36.686875</v>
      </c>
    </row>
    <row r="927">
      <c r="A927" t="n">
        <v>128.698842</v>
      </c>
      <c r="B927" t="n">
        <v>36.68693</v>
      </c>
    </row>
    <row r="928">
      <c r="A928" t="n">
        <v>128.688546</v>
      </c>
      <c r="B928" t="n">
        <v>36.687414</v>
      </c>
    </row>
    <row r="929">
      <c r="A929" t="n">
        <v>128.688676</v>
      </c>
      <c r="B929" t="n">
        <v>36.687496</v>
      </c>
    </row>
    <row r="930">
      <c r="A930" t="n">
        <v>128.671886</v>
      </c>
      <c r="B930" t="n">
        <v>36.687841</v>
      </c>
    </row>
    <row r="931">
      <c r="A931" t="n">
        <v>128.678907</v>
      </c>
      <c r="B931" t="n">
        <v>36.693572</v>
      </c>
    </row>
    <row r="932">
      <c r="A932" t="n">
        <v>128.678814</v>
      </c>
      <c r="B932" t="n">
        <v>36.693673</v>
      </c>
    </row>
    <row r="933">
      <c r="A933" t="n">
        <v>128.671772</v>
      </c>
      <c r="B933" t="n">
        <v>36.68773</v>
      </c>
    </row>
    <row r="934">
      <c r="A934" t="n">
        <v>128.681462</v>
      </c>
      <c r="B934" t="n">
        <v>36.691949</v>
      </c>
    </row>
    <row r="935">
      <c r="A935" t="n">
        <v>128.68139</v>
      </c>
      <c r="B935" t="n">
        <v>36.691852</v>
      </c>
    </row>
    <row r="936">
      <c r="A936" t="n">
        <v>128.414056</v>
      </c>
      <c r="B936" t="n">
        <v>36.781928</v>
      </c>
    </row>
    <row r="937">
      <c r="A937" t="n">
        <v>128.414135</v>
      </c>
      <c r="B937" t="n">
        <v>36.782028</v>
      </c>
    </row>
    <row r="938">
      <c r="A938" t="n">
        <v>128.412268</v>
      </c>
      <c r="B938" t="n">
        <v>36.783837</v>
      </c>
    </row>
    <row r="939">
      <c r="A939" t="n">
        <v>128.411965</v>
      </c>
      <c r="B939" t="n">
        <v>36.783942</v>
      </c>
    </row>
    <row r="940">
      <c r="A940" t="n">
        <v>128.348248</v>
      </c>
      <c r="B940" t="n">
        <v>36.7068</v>
      </c>
    </row>
    <row r="941">
      <c r="A941" t="n">
        <v>128.348222</v>
      </c>
      <c r="B941" t="n">
        <v>36.706934</v>
      </c>
    </row>
    <row r="942">
      <c r="A942" t="n">
        <v>128.512026</v>
      </c>
      <c r="B942" t="n">
        <v>36.664161</v>
      </c>
    </row>
    <row r="943">
      <c r="A943" t="n">
        <v>128.372861</v>
      </c>
      <c r="B943" t="n">
        <v>36.715931</v>
      </c>
    </row>
    <row r="944">
      <c r="A944" t="n">
        <v>128.373385</v>
      </c>
      <c r="B944" t="n">
        <v>36.716255</v>
      </c>
    </row>
    <row r="945">
      <c r="A945" t="n">
        <v>128.789865</v>
      </c>
      <c r="B945" t="n">
        <v>36.66385</v>
      </c>
    </row>
    <row r="946">
      <c r="A946" t="n">
        <v>128.78961</v>
      </c>
      <c r="B946" t="n">
        <v>36.664195</v>
      </c>
    </row>
    <row r="947">
      <c r="A947" t="n">
        <v>128.877373</v>
      </c>
      <c r="B947" t="n">
        <v>36.740686</v>
      </c>
    </row>
    <row r="948">
      <c r="A948" t="n">
        <v>128.88753</v>
      </c>
      <c r="B948" t="n">
        <v>36.651474</v>
      </c>
    </row>
    <row r="949">
      <c r="A949" t="n">
        <v>128.886489</v>
      </c>
      <c r="B949" t="n">
        <v>36.652351</v>
      </c>
    </row>
    <row r="950">
      <c r="A950" t="n">
        <v>128.887599</v>
      </c>
      <c r="B950" t="n">
        <v>36.651554</v>
      </c>
    </row>
    <row r="951">
      <c r="A951" t="n">
        <v>128.886604</v>
      </c>
      <c r="B951" t="n">
        <v>36.652352</v>
      </c>
    </row>
    <row r="952">
      <c r="A952" t="n">
        <v>128.886212</v>
      </c>
      <c r="B952" t="n">
        <v>36.656223</v>
      </c>
    </row>
    <row r="953">
      <c r="A953" t="n">
        <v>128.886343</v>
      </c>
      <c r="B953" t="n">
        <v>36.656124</v>
      </c>
    </row>
    <row r="954">
      <c r="A954" t="n">
        <v>128.64936</v>
      </c>
      <c r="B954" t="n">
        <v>36.568307</v>
      </c>
    </row>
    <row r="955">
      <c r="A955" t="n">
        <v>128.649277</v>
      </c>
      <c r="B955" t="n">
        <v>36.568146</v>
      </c>
    </row>
    <row r="956">
      <c r="A956" t="n">
        <v>128.753213</v>
      </c>
      <c r="B956" t="n">
        <v>36.605697</v>
      </c>
    </row>
    <row r="957">
      <c r="A957" t="n">
        <v>128.941471</v>
      </c>
      <c r="B957" t="n">
        <v>36.603798</v>
      </c>
    </row>
    <row r="958">
      <c r="A958" t="n">
        <v>128.753442</v>
      </c>
      <c r="B958" t="n">
        <v>36.605899</v>
      </c>
    </row>
    <row r="959">
      <c r="A959" t="n">
        <v>128.941566</v>
      </c>
      <c r="B959" t="n">
        <v>36.60379</v>
      </c>
    </row>
    <row r="960">
      <c r="A960" t="n">
        <v>128.880318</v>
      </c>
      <c r="B960" t="n">
        <v>36.56026</v>
      </c>
    </row>
    <row r="961">
      <c r="A961" t="n">
        <v>128.880344</v>
      </c>
      <c r="B961" t="n">
        <v>36.560084</v>
      </c>
    </row>
    <row r="962">
      <c r="A962" t="n">
        <v>128.610197</v>
      </c>
      <c r="B962" t="n">
        <v>36.468234</v>
      </c>
    </row>
    <row r="963">
      <c r="A963" t="n">
        <v>128.610262</v>
      </c>
      <c r="B963" t="n">
        <v>36.468316</v>
      </c>
    </row>
    <row r="964">
      <c r="A964" t="n">
        <v>128.441786</v>
      </c>
      <c r="B964" t="n">
        <v>36.650166</v>
      </c>
    </row>
    <row r="965">
      <c r="A965" t="n">
        <v>128.441523</v>
      </c>
      <c r="B965" t="n">
        <v>36.650455</v>
      </c>
      <c r="C965" t="n">
        <v>128.441523</v>
      </c>
      <c r="D965" t="n">
        <v>36.650455</v>
      </c>
    </row>
    <row r="966">
      <c r="A966" t="n">
        <v>128.781268</v>
      </c>
      <c r="B966" t="n">
        <v>36.567956</v>
      </c>
    </row>
    <row r="967">
      <c r="A967" t="n">
        <v>128.935545</v>
      </c>
      <c r="B967" t="n">
        <v>36.593373</v>
      </c>
    </row>
    <row r="968">
      <c r="A968" t="n">
        <v>128.935656</v>
      </c>
      <c r="B968" t="n">
        <v>36.593342</v>
      </c>
    </row>
    <row r="969">
      <c r="A969" t="n">
        <v>128.982353</v>
      </c>
      <c r="B969" t="n">
        <v>36.599195</v>
      </c>
    </row>
    <row r="970">
      <c r="A970" t="n">
        <v>128.982452</v>
      </c>
      <c r="B970" t="n">
        <v>36.59911</v>
      </c>
    </row>
    <row r="971">
      <c r="A971" t="n">
        <v>128.936916</v>
      </c>
      <c r="B971" t="n">
        <v>36.583742</v>
      </c>
    </row>
    <row r="972">
      <c r="A972" t="n">
        <v>128.936822</v>
      </c>
      <c r="B972" t="n">
        <v>36.583699</v>
      </c>
    </row>
    <row r="973">
      <c r="A973" t="n">
        <v>128.884696</v>
      </c>
      <c r="B973" t="n">
        <v>36.569992</v>
      </c>
    </row>
    <row r="974">
      <c r="A974" t="n">
        <v>128.884824</v>
      </c>
      <c r="B974" t="n">
        <v>36.569965</v>
      </c>
    </row>
    <row r="975">
      <c r="A975" t="n">
        <v>128.731367</v>
      </c>
      <c r="B975" t="n">
        <v>36.65029</v>
      </c>
    </row>
    <row r="976">
      <c r="A976" t="n">
        <v>128.731237</v>
      </c>
      <c r="B976" t="n">
        <v>36.650394</v>
      </c>
    </row>
    <row r="977">
      <c r="A977" t="n">
        <v>128.908016</v>
      </c>
      <c r="B977" t="n">
        <v>36.30229</v>
      </c>
    </row>
    <row r="978">
      <c r="A978" t="n">
        <v>128.908277</v>
      </c>
      <c r="B978" t="n">
        <v>36.30243</v>
      </c>
    </row>
    <row r="979">
      <c r="A979" t="n">
        <v>128.413828</v>
      </c>
      <c r="B979" t="n">
        <v>36.578608</v>
      </c>
    </row>
    <row r="980">
      <c r="A980" t="n">
        <v>128.330769</v>
      </c>
      <c r="B980" t="n">
        <v>36.560861</v>
      </c>
    </row>
    <row r="981">
      <c r="A981" t="n">
        <v>128.58744</v>
      </c>
      <c r="B981" t="n">
        <v>36.554817</v>
      </c>
    </row>
    <row r="982">
      <c r="A982" t="n">
        <v>128.815554</v>
      </c>
      <c r="B982" t="n">
        <v>36.663491</v>
      </c>
    </row>
    <row r="983">
      <c r="A983" t="n">
        <v>128.81554</v>
      </c>
      <c r="B983" t="n">
        <v>36.66359</v>
      </c>
    </row>
    <row r="984">
      <c r="A984" t="n">
        <v>128.384597</v>
      </c>
      <c r="B984" t="n">
        <v>36.540257</v>
      </c>
    </row>
    <row r="985">
      <c r="A985" t="n">
        <v>128.384593</v>
      </c>
      <c r="B985" t="n">
        <v>36.54041</v>
      </c>
    </row>
    <row r="986">
      <c r="A986" t="n">
        <v>128.371736</v>
      </c>
      <c r="B986" t="n">
        <v>36.530394</v>
      </c>
    </row>
    <row r="987">
      <c r="A987" t="n">
        <v>128.370931</v>
      </c>
      <c r="B987" t="n">
        <v>36.53048</v>
      </c>
    </row>
    <row r="988">
      <c r="A988" t="n">
        <v>128.348916</v>
      </c>
      <c r="B988" t="n">
        <v>36.677886</v>
      </c>
    </row>
    <row r="989">
      <c r="A989" t="n">
        <v>128.348889</v>
      </c>
      <c r="B989" t="n">
        <v>36.677996</v>
      </c>
    </row>
    <row r="990">
      <c r="A990" t="n">
        <v>128.537311</v>
      </c>
      <c r="B990" t="n">
        <v>36.70438</v>
      </c>
    </row>
    <row r="991">
      <c r="A991" t="n">
        <v>128.518029</v>
      </c>
      <c r="B991" t="n">
        <v>36.71085</v>
      </c>
    </row>
    <row r="992">
      <c r="A992" t="n">
        <v>128.517911</v>
      </c>
      <c r="B992" t="n">
        <v>36.71078</v>
      </c>
    </row>
    <row r="993">
      <c r="A993" t="n">
        <v>128.517861</v>
      </c>
      <c r="B993" t="n">
        <v>36.710925</v>
      </c>
    </row>
    <row r="994">
      <c r="A994" t="n">
        <v>128.703865</v>
      </c>
      <c r="B994" t="n">
        <v>36.615304</v>
      </c>
    </row>
    <row r="995">
      <c r="A995" t="n">
        <v>128.671347</v>
      </c>
      <c r="B995" t="n">
        <v>36.570402</v>
      </c>
    </row>
    <row r="996">
      <c r="A996" t="n">
        <v>128.670959</v>
      </c>
      <c r="B996" t="n">
        <v>36.565966</v>
      </c>
    </row>
    <row r="997">
      <c r="A997" t="n">
        <v>128.671584</v>
      </c>
      <c r="B997" t="n">
        <v>36.570576</v>
      </c>
    </row>
    <row r="998">
      <c r="A998" t="n">
        <v>128.671095</v>
      </c>
      <c r="B998" t="n">
        <v>36.56595</v>
      </c>
    </row>
    <row r="999">
      <c r="A999" t="n">
        <v>128.574236</v>
      </c>
      <c r="B999" t="n">
        <v>36.594067</v>
      </c>
    </row>
    <row r="1000">
      <c r="A1000" t="n">
        <v>128.574088</v>
      </c>
      <c r="B1000" t="n">
        <v>36.594047</v>
      </c>
    </row>
    <row r="1001">
      <c r="A1001" t="n">
        <v>128.579566</v>
      </c>
      <c r="B1001" t="n">
        <v>36.607495</v>
      </c>
    </row>
    <row r="1002">
      <c r="A1002" t="n">
        <v>128.579381</v>
      </c>
      <c r="B1002" t="n">
        <v>36.607536</v>
      </c>
    </row>
    <row r="1003">
      <c r="A1003" t="n">
        <v>128.902115</v>
      </c>
      <c r="B1003" t="n">
        <v>36.43679</v>
      </c>
    </row>
    <row r="1004">
      <c r="A1004" t="n">
        <v>128.901962</v>
      </c>
      <c r="B1004" t="n">
        <v>36.436713</v>
      </c>
    </row>
    <row r="1005">
      <c r="A1005" t="n">
        <v>128.895449</v>
      </c>
      <c r="B1005" t="n">
        <v>36.432661</v>
      </c>
    </row>
    <row r="1006">
      <c r="A1006" t="n">
        <v>128.895315</v>
      </c>
      <c r="B1006" t="n">
        <v>36.43264</v>
      </c>
    </row>
    <row r="1007">
      <c r="A1007" t="n">
        <v>128.90763</v>
      </c>
      <c r="B1007" t="n">
        <v>36.433888</v>
      </c>
    </row>
    <row r="1008">
      <c r="A1008" t="n">
        <v>128.905753</v>
      </c>
      <c r="B1008" t="n">
        <v>36.435089</v>
      </c>
    </row>
    <row r="1009">
      <c r="A1009" t="n">
        <v>128.905779</v>
      </c>
      <c r="B1009" t="n">
        <v>36.435202</v>
      </c>
    </row>
    <row r="1010">
      <c r="A1010" t="n">
        <v>128.37573</v>
      </c>
      <c r="B1010" t="n">
        <v>36.561712</v>
      </c>
    </row>
    <row r="1011">
      <c r="A1011" t="n">
        <v>128.375845</v>
      </c>
      <c r="B1011" t="n">
        <v>36.561656</v>
      </c>
    </row>
    <row r="1012">
      <c r="A1012" t="n">
        <v>128.911925</v>
      </c>
      <c r="B1012" t="n">
        <v>36.411463</v>
      </c>
    </row>
    <row r="1013">
      <c r="A1013" t="n">
        <v>128.936899</v>
      </c>
      <c r="B1013" t="n">
        <v>36.744915</v>
      </c>
    </row>
    <row r="1014">
      <c r="A1014" t="n">
        <v>128.936905</v>
      </c>
      <c r="B1014" t="n">
        <v>36.744741</v>
      </c>
    </row>
    <row r="1015">
      <c r="A1015" t="n">
        <v>128.938869</v>
      </c>
      <c r="B1015" t="n">
        <v>36.747023</v>
      </c>
    </row>
    <row r="1016">
      <c r="A1016" t="n">
        <v>128.938957</v>
      </c>
      <c r="B1016" t="n">
        <v>36.74696</v>
      </c>
    </row>
    <row r="1017">
      <c r="A1017" t="n">
        <v>128.765127</v>
      </c>
      <c r="B1017" t="n">
        <v>36.685374</v>
      </c>
    </row>
    <row r="1018">
      <c r="A1018" t="n">
        <v>128.764989</v>
      </c>
      <c r="B1018" t="n">
        <v>36.685376</v>
      </c>
    </row>
    <row r="1019">
      <c r="A1019" t="n">
        <v>128.765264</v>
      </c>
      <c r="B1019" t="n">
        <v>36.635093</v>
      </c>
    </row>
    <row r="1020">
      <c r="A1020" t="n">
        <v>128.765132</v>
      </c>
      <c r="B1020" t="n">
        <v>36.63519</v>
      </c>
    </row>
    <row r="1021">
      <c r="A1021" t="n">
        <v>128.245533</v>
      </c>
      <c r="B1021" t="n">
        <v>36.542796</v>
      </c>
    </row>
    <row r="1022">
      <c r="A1022" t="n">
        <v>128.245543</v>
      </c>
      <c r="B1022" t="n">
        <v>36.542949</v>
      </c>
    </row>
    <row r="1023">
      <c r="A1023" t="n">
        <v>128.241182</v>
      </c>
      <c r="B1023" t="n">
        <v>36.542667</v>
      </c>
    </row>
    <row r="1024">
      <c r="A1024" t="n">
        <v>128.241074</v>
      </c>
      <c r="B1024" t="n">
        <v>36.542774</v>
      </c>
    </row>
    <row r="1025">
      <c r="A1025" t="n">
        <v>128.247684</v>
      </c>
      <c r="B1025" t="n">
        <v>36.540868</v>
      </c>
    </row>
    <row r="1026">
      <c r="A1026" t="n">
        <v>128.247686</v>
      </c>
      <c r="B1026" t="n">
        <v>36.541029</v>
      </c>
    </row>
    <row r="1027">
      <c r="A1027" t="n">
        <v>128.251531</v>
      </c>
      <c r="B1027" t="n">
        <v>36.539621</v>
      </c>
    </row>
    <row r="1028">
      <c r="A1028" t="n">
        <v>128.477751</v>
      </c>
      <c r="B1028" t="n">
        <v>36.562911</v>
      </c>
    </row>
    <row r="1029">
      <c r="A1029" t="n">
        <v>128.445506</v>
      </c>
      <c r="B1029" t="n">
        <v>36.70254</v>
      </c>
    </row>
    <row r="1030">
      <c r="A1030" t="n">
        <v>128.894467</v>
      </c>
      <c r="B1030" t="n">
        <v>36.549337</v>
      </c>
    </row>
    <row r="1031">
      <c r="A1031" t="n">
        <v>128.89449</v>
      </c>
      <c r="B1031" t="n">
        <v>36.549249</v>
      </c>
    </row>
    <row r="1032">
      <c r="A1032" t="n">
        <v>128.882139</v>
      </c>
      <c r="B1032" t="n">
        <v>36.555836</v>
      </c>
    </row>
    <row r="1033">
      <c r="A1033" t="n">
        <v>128.882555</v>
      </c>
      <c r="B1033" t="n">
        <v>36.555679</v>
      </c>
    </row>
    <row r="1034">
      <c r="A1034" t="n">
        <v>128.886336</v>
      </c>
      <c r="B1034" t="n">
        <v>36.546045</v>
      </c>
    </row>
    <row r="1035">
      <c r="A1035" t="n">
        <v>128.886143</v>
      </c>
      <c r="B1035" t="n">
        <v>36.545919</v>
      </c>
    </row>
    <row r="1036">
      <c r="A1036" t="n">
        <v>128.672121</v>
      </c>
      <c r="B1036" t="n">
        <v>36.46536</v>
      </c>
    </row>
    <row r="1037">
      <c r="A1037" t="n">
        <v>128.663118</v>
      </c>
      <c r="B1037" t="n">
        <v>36.465014</v>
      </c>
    </row>
    <row r="1038">
      <c r="A1038" t="n">
        <v>128.445614</v>
      </c>
      <c r="B1038" t="n">
        <v>36.702652</v>
      </c>
    </row>
    <row r="1039">
      <c r="A1039" t="n">
        <v>128.562942</v>
      </c>
      <c r="B1039" t="n">
        <v>36.594812</v>
      </c>
    </row>
    <row r="1040">
      <c r="A1040" t="n">
        <v>128.563048</v>
      </c>
      <c r="B1040" t="n">
        <v>36.59488</v>
      </c>
    </row>
    <row r="1041">
      <c r="A1041" t="n">
        <v>128.56735</v>
      </c>
      <c r="B1041" t="n">
        <v>36.587807</v>
      </c>
    </row>
    <row r="1042">
      <c r="A1042" t="n">
        <v>128.567204</v>
      </c>
      <c r="B1042" t="n">
        <v>36.587788</v>
      </c>
    </row>
    <row r="1043">
      <c r="A1043" t="n">
        <v>128.560201</v>
      </c>
      <c r="B1043" t="n">
        <v>36.597452</v>
      </c>
    </row>
    <row r="1044">
      <c r="A1044" t="n">
        <v>128.560029</v>
      </c>
      <c r="B1044" t="n">
        <v>36.597525</v>
      </c>
    </row>
    <row r="1045">
      <c r="A1045" t="n">
        <v>128.373406</v>
      </c>
      <c r="B1045" t="n">
        <v>36.629449</v>
      </c>
    </row>
    <row r="1046">
      <c r="A1046" t="n">
        <v>128.373578</v>
      </c>
      <c r="B1046" t="n">
        <v>36.629417</v>
      </c>
    </row>
    <row r="1047">
      <c r="A1047" t="n">
        <v>128.801372</v>
      </c>
      <c r="B1047" t="n">
        <v>36.717266</v>
      </c>
    </row>
    <row r="1048">
      <c r="A1048" t="n">
        <v>128.801408</v>
      </c>
      <c r="B1048" t="n">
        <v>36.717134</v>
      </c>
    </row>
    <row r="1049">
      <c r="A1049" t="n">
        <v>128.775197</v>
      </c>
      <c r="B1049" t="n">
        <v>36.796016</v>
      </c>
    </row>
    <row r="1050">
      <c r="A1050" t="n">
        <v>128.775238</v>
      </c>
      <c r="B1050" t="n">
        <v>36.796129</v>
      </c>
    </row>
    <row r="1051">
      <c r="A1051" t="n">
        <v>128.783985</v>
      </c>
      <c r="B1051" t="n">
        <v>36.799983</v>
      </c>
    </row>
    <row r="1052">
      <c r="A1052" t="n">
        <v>128.783911</v>
      </c>
      <c r="B1052" t="n">
        <v>36.800077</v>
      </c>
    </row>
    <row r="1053">
      <c r="A1053" t="n">
        <v>128.36536</v>
      </c>
      <c r="B1053" t="n">
        <v>36.536493</v>
      </c>
    </row>
    <row r="1054">
      <c r="A1054" t="n">
        <v>128.358444</v>
      </c>
      <c r="B1054" t="n">
        <v>36.543001</v>
      </c>
    </row>
    <row r="1055">
      <c r="A1055" t="n">
        <v>128.35858</v>
      </c>
      <c r="B1055" t="n">
        <v>36.543036</v>
      </c>
    </row>
    <row r="1056">
      <c r="A1056" t="n">
        <v>128.381513</v>
      </c>
      <c r="B1056" t="n">
        <v>36.537902</v>
      </c>
    </row>
    <row r="1057">
      <c r="A1057" t="n">
        <v>128.381265</v>
      </c>
      <c r="B1057" t="n">
        <v>36.537894</v>
      </c>
    </row>
    <row r="1058">
      <c r="A1058" t="n">
        <v>128.357029</v>
      </c>
      <c r="B1058" t="n">
        <v>36.546622</v>
      </c>
    </row>
    <row r="1059">
      <c r="A1059" t="n">
        <v>128.700902</v>
      </c>
      <c r="B1059" t="n">
        <v>36.594272</v>
      </c>
    </row>
    <row r="1060">
      <c r="A1060" t="n">
        <v>128.701036</v>
      </c>
      <c r="B1060" t="n">
        <v>36.594302</v>
      </c>
    </row>
    <row r="1061">
      <c r="A1061" t="n">
        <v>128.70753</v>
      </c>
      <c r="B1061" t="n">
        <v>36.620301</v>
      </c>
    </row>
    <row r="1062">
      <c r="A1062" t="n">
        <v>128.707441</v>
      </c>
      <c r="B1062" t="n">
        <v>36.620364</v>
      </c>
      <c r="C1062" t="n">
        <v>128.707441</v>
      </c>
      <c r="D1062" t="n">
        <v>36.620364</v>
      </c>
    </row>
    <row r="1063">
      <c r="A1063" t="n">
        <v>128.827209</v>
      </c>
      <c r="B1063" t="n">
        <v>36.803205</v>
      </c>
    </row>
    <row r="1064">
      <c r="A1064" t="n">
        <v>128.82713</v>
      </c>
      <c r="B1064" t="n">
        <v>36.803235</v>
      </c>
    </row>
    <row r="1065">
      <c r="A1065" t="n">
        <v>128.68583</v>
      </c>
      <c r="B1065" t="n">
        <v>36.466089</v>
      </c>
    </row>
    <row r="1066">
      <c r="A1066" t="n">
        <v>128.685755</v>
      </c>
      <c r="B1066" t="n">
        <v>36.465989</v>
      </c>
    </row>
    <row r="1067">
      <c r="A1067" t="n">
        <v>128.725232</v>
      </c>
      <c r="B1067" t="n">
        <v>36.587188</v>
      </c>
    </row>
    <row r="1068">
      <c r="A1068" t="n">
        <v>128.724815</v>
      </c>
      <c r="B1068" t="n">
        <v>36.587294</v>
      </c>
    </row>
    <row r="1069">
      <c r="A1069" t="n">
        <v>128.926181</v>
      </c>
      <c r="B1069" t="n">
        <v>36.336086</v>
      </c>
    </row>
    <row r="1070">
      <c r="A1070" t="n">
        <v>128.926279</v>
      </c>
      <c r="B1070" t="n">
        <v>36.336195</v>
      </c>
    </row>
    <row r="1071">
      <c r="A1071" t="n">
        <v>128.898851</v>
      </c>
      <c r="B1071" t="n">
        <v>36.441072</v>
      </c>
    </row>
    <row r="1072">
      <c r="A1072" t="n">
        <v>128.898995</v>
      </c>
      <c r="B1072" t="n">
        <v>36.44118</v>
      </c>
    </row>
    <row r="1073">
      <c r="A1073" t="n">
        <v>128.730838</v>
      </c>
      <c r="B1073" t="n">
        <v>36.56842</v>
      </c>
      <c r="C1073" t="n">
        <v>128.730838</v>
      </c>
      <c r="D1073" t="n">
        <v>36.56842</v>
      </c>
    </row>
    <row r="1074">
      <c r="A1074" t="n">
        <v>128.73431</v>
      </c>
      <c r="B1074" t="n">
        <v>36.581831</v>
      </c>
      <c r="C1074" t="n">
        <v>128.73431</v>
      </c>
      <c r="D1074" t="n">
        <v>36.581831</v>
      </c>
    </row>
    <row r="1075">
      <c r="A1075" t="n">
        <v>128.645571</v>
      </c>
      <c r="B1075" t="n">
        <v>36.595979</v>
      </c>
    </row>
    <row r="1076">
      <c r="A1076" t="n">
        <v>128.645399</v>
      </c>
      <c r="B1076" t="n">
        <v>36.59592</v>
      </c>
    </row>
    <row r="1077">
      <c r="A1077" t="n">
        <v>128.375119</v>
      </c>
      <c r="B1077" t="n">
        <v>36.772635</v>
      </c>
    </row>
    <row r="1078">
      <c r="A1078" t="n">
        <v>128.646363</v>
      </c>
      <c r="B1078" t="n">
        <v>36.429962</v>
      </c>
    </row>
    <row r="1079">
      <c r="A1079" t="n">
        <v>128.636401</v>
      </c>
      <c r="B1079" t="n">
        <v>36.43106</v>
      </c>
    </row>
    <row r="1080">
      <c r="A1080" t="n">
        <v>128.646311</v>
      </c>
      <c r="B1080" t="n">
        <v>36.430061</v>
      </c>
    </row>
    <row r="1081">
      <c r="A1081" t="n">
        <v>128.636494</v>
      </c>
      <c r="B1081" t="n">
        <v>36.431158</v>
      </c>
    </row>
    <row r="1082">
      <c r="A1082" t="n">
        <v>128.655468</v>
      </c>
      <c r="B1082" t="n">
        <v>36.432885</v>
      </c>
    </row>
    <row r="1083">
      <c r="A1083" t="n">
        <v>128.655721</v>
      </c>
      <c r="B1083" t="n">
        <v>36.432849</v>
      </c>
    </row>
    <row r="1084">
      <c r="A1084" t="n">
        <v>128.642123</v>
      </c>
      <c r="B1084" t="n">
        <v>36.42948</v>
      </c>
    </row>
    <row r="1085">
      <c r="A1085" t="n">
        <v>128.642226</v>
      </c>
      <c r="B1085" t="n">
        <v>36.429601</v>
      </c>
    </row>
    <row r="1086">
      <c r="A1086" t="n">
        <v>128.963262</v>
      </c>
      <c r="B1086" t="n">
        <v>36.446825</v>
      </c>
    </row>
    <row r="1087">
      <c r="A1087" t="n">
        <v>128.963126</v>
      </c>
      <c r="B1087" t="n">
        <v>36.446836</v>
      </c>
    </row>
    <row r="1088">
      <c r="A1088" t="n">
        <v>128.96309</v>
      </c>
      <c r="B1088" t="n">
        <v>36.446954</v>
      </c>
    </row>
    <row r="1089">
      <c r="A1089" t="n">
        <v>128.769595</v>
      </c>
      <c r="B1089" t="n">
        <v>36.687646</v>
      </c>
    </row>
    <row r="1090">
      <c r="A1090" t="n">
        <v>128.769697</v>
      </c>
      <c r="B1090" t="n">
        <v>36.687541</v>
      </c>
    </row>
    <row r="1091">
      <c r="A1091" t="n">
        <v>128.698074</v>
      </c>
      <c r="B1091" t="n">
        <v>36.579751</v>
      </c>
    </row>
    <row r="1092">
      <c r="A1092" t="n">
        <v>128.698187</v>
      </c>
      <c r="B1092" t="n">
        <v>36.57934</v>
      </c>
    </row>
    <row r="1093">
      <c r="A1093" t="n">
        <v>128.698376</v>
      </c>
      <c r="B1093" t="n">
        <v>36.582715</v>
      </c>
    </row>
    <row r="1094">
      <c r="A1094" t="n">
        <v>128.792985</v>
      </c>
      <c r="B1094" t="n">
        <v>36.6266</v>
      </c>
    </row>
    <row r="1095">
      <c r="A1095" t="n">
        <v>128.792953</v>
      </c>
      <c r="B1095" t="n">
        <v>36.62672</v>
      </c>
    </row>
    <row r="1096">
      <c r="A1096" t="n">
        <v>128.791374</v>
      </c>
      <c r="B1096" t="n">
        <v>36.622555</v>
      </c>
    </row>
    <row r="1097">
      <c r="A1097" t="n">
        <v>128.791257</v>
      </c>
      <c r="B1097" t="n">
        <v>36.622482</v>
      </c>
    </row>
    <row r="1098">
      <c r="A1098" t="n">
        <v>128.651699</v>
      </c>
      <c r="B1098" t="n">
        <v>36.541077</v>
      </c>
    </row>
    <row r="1099">
      <c r="A1099" t="n">
        <v>128.651659</v>
      </c>
      <c r="B1099" t="n">
        <v>36.540974</v>
      </c>
    </row>
    <row r="1100">
      <c r="A1100" t="n">
        <v>128.19244</v>
      </c>
      <c r="B1100" t="n">
        <v>36.587212</v>
      </c>
    </row>
    <row r="1101">
      <c r="A1101" t="n">
        <v>128.193445</v>
      </c>
      <c r="B1101" t="n">
        <v>36.588301</v>
      </c>
    </row>
    <row r="1102">
      <c r="A1102" t="n">
        <v>128.193135</v>
      </c>
      <c r="B1102" t="n">
        <v>36.588135</v>
      </c>
    </row>
    <row r="1103">
      <c r="A1103" t="n">
        <v>128.95443</v>
      </c>
      <c r="B1103" t="n">
        <v>36.401383</v>
      </c>
    </row>
    <row r="1104">
      <c r="A1104" t="n">
        <v>128.978058</v>
      </c>
      <c r="B1104" t="n">
        <v>36.474228</v>
      </c>
    </row>
    <row r="1105">
      <c r="A1105" t="n">
        <v>128.977961</v>
      </c>
      <c r="B1105" t="n">
        <v>36.474266</v>
      </c>
    </row>
    <row r="1106">
      <c r="A1106" t="n">
        <v>128.530295</v>
      </c>
      <c r="B1106" t="n">
        <v>36.551791</v>
      </c>
    </row>
    <row r="1107">
      <c r="A1107" t="n">
        <v>128.530378</v>
      </c>
      <c r="B1107" t="n">
        <v>36.551725</v>
      </c>
    </row>
    <row r="1108">
      <c r="A1108" t="n">
        <v>128.877409</v>
      </c>
      <c r="B1108" t="n">
        <v>36.746145</v>
      </c>
    </row>
    <row r="1109">
      <c r="A1109" t="n">
        <v>128.98109</v>
      </c>
      <c r="B1109" t="n">
        <v>36.583108</v>
      </c>
    </row>
    <row r="1110">
      <c r="A1110" t="n">
        <v>128.77107</v>
      </c>
      <c r="B1110" t="n">
        <v>36.65494</v>
      </c>
    </row>
    <row r="1111">
      <c r="A1111" t="n">
        <v>128.771004</v>
      </c>
      <c r="B1111" t="n">
        <v>36.652258</v>
      </c>
    </row>
    <row r="1112">
      <c r="A1112" t="n">
        <v>128.771334</v>
      </c>
      <c r="B1112" t="n">
        <v>36.655198</v>
      </c>
    </row>
    <row r="1113">
      <c r="A1113" t="n">
        <v>128.77118</v>
      </c>
      <c r="B1113" t="n">
        <v>36.652418</v>
      </c>
    </row>
    <row r="1114">
      <c r="A1114" t="n">
        <v>128.68144</v>
      </c>
      <c r="B1114" t="n">
        <v>36.515211</v>
      </c>
    </row>
    <row r="1115">
      <c r="A1115" t="n">
        <v>128.680864</v>
      </c>
      <c r="B1115" t="n">
        <v>36.514744</v>
      </c>
    </row>
    <row r="1116">
      <c r="A1116" t="n">
        <v>128.680274</v>
      </c>
      <c r="B1116" t="n">
        <v>36.526041</v>
      </c>
    </row>
    <row r="1117">
      <c r="A1117" t="n">
        <v>128.68024</v>
      </c>
      <c r="B1117" t="n">
        <v>36.525938</v>
      </c>
    </row>
    <row r="1118">
      <c r="A1118" t="n">
        <v>128.676111</v>
      </c>
      <c r="B1118" t="n">
        <v>36.526367</v>
      </c>
    </row>
    <row r="1119">
      <c r="A1119" t="n">
        <v>128.676162</v>
      </c>
      <c r="B1119" t="n">
        <v>36.526468</v>
      </c>
    </row>
    <row r="1120">
      <c r="A1120" t="n">
        <v>128.686388</v>
      </c>
      <c r="B1120" t="n">
        <v>36.519946</v>
      </c>
    </row>
    <row r="1121">
      <c r="A1121" t="n">
        <v>128.686749</v>
      </c>
      <c r="B1121" t="n">
        <v>36.519939</v>
      </c>
    </row>
    <row r="1122">
      <c r="A1122" t="n">
        <v>128.680304</v>
      </c>
      <c r="B1122" t="n">
        <v>36.518837</v>
      </c>
    </row>
    <row r="1123">
      <c r="A1123" t="n">
        <v>128.439626</v>
      </c>
      <c r="B1123" t="n">
        <v>36.629887</v>
      </c>
    </row>
    <row r="1124">
      <c r="A1124" t="n">
        <v>128.439628</v>
      </c>
      <c r="B1124" t="n">
        <v>36.629999</v>
      </c>
    </row>
    <row r="1125">
      <c r="A1125" t="n">
        <v>128.286422</v>
      </c>
      <c r="B1125" t="n">
        <v>36.588429</v>
      </c>
    </row>
    <row r="1126">
      <c r="A1126" t="n">
        <v>128.286255</v>
      </c>
      <c r="B1126" t="n">
        <v>36.588417</v>
      </c>
    </row>
    <row r="1127">
      <c r="A1127" t="n">
        <v>128.288965</v>
      </c>
      <c r="B1127" t="n">
        <v>36.590898</v>
      </c>
    </row>
    <row r="1128">
      <c r="A1128" t="n">
        <v>128.289082</v>
      </c>
      <c r="B1128" t="n">
        <v>36.590834</v>
      </c>
    </row>
    <row r="1129">
      <c r="A1129" t="n">
        <v>128.698852</v>
      </c>
      <c r="B1129" t="n">
        <v>36.542736</v>
      </c>
    </row>
    <row r="1130">
      <c r="A1130" t="n">
        <v>128.695252</v>
      </c>
      <c r="B1130" t="n">
        <v>36.542971</v>
      </c>
    </row>
    <row r="1131">
      <c r="A1131" t="n">
        <v>128.692123</v>
      </c>
      <c r="B1131" t="n">
        <v>36.540848</v>
      </c>
      <c r="C1131" t="n">
        <v>128.692123</v>
      </c>
      <c r="D1131" t="n">
        <v>36.540848</v>
      </c>
    </row>
    <row r="1132">
      <c r="A1132" t="n">
        <v>128.699205</v>
      </c>
      <c r="B1132" t="n">
        <v>36.542849</v>
      </c>
    </row>
    <row r="1133">
      <c r="A1133" t="n">
        <v>128.693907</v>
      </c>
      <c r="B1133" t="n">
        <v>36.541088</v>
      </c>
    </row>
    <row r="1134">
      <c r="A1134" t="n">
        <v>128.316479</v>
      </c>
      <c r="B1134" t="n">
        <v>36.603528</v>
      </c>
    </row>
    <row r="1135">
      <c r="A1135" t="n">
        <v>128.316587</v>
      </c>
      <c r="B1135" t="n">
        <v>36.603594</v>
      </c>
    </row>
    <row r="1136">
      <c r="A1136" t="n">
        <v>128.371086</v>
      </c>
      <c r="B1136" t="n">
        <v>36.566582</v>
      </c>
    </row>
    <row r="1137">
      <c r="A1137" t="n">
        <v>128.370919</v>
      </c>
      <c r="B1137" t="n">
        <v>36.566601</v>
      </c>
    </row>
    <row r="1138">
      <c r="A1138" t="n">
        <v>128.914487</v>
      </c>
      <c r="B1138" t="n">
        <v>36.416728</v>
      </c>
    </row>
    <row r="1139">
      <c r="A1139" t="n">
        <v>128.914605</v>
      </c>
      <c r="B1139" t="n">
        <v>36.416754</v>
      </c>
    </row>
    <row r="1140">
      <c r="A1140" t="n">
        <v>128.909765</v>
      </c>
      <c r="B1140" t="n">
        <v>36.432047</v>
      </c>
    </row>
    <row r="1141">
      <c r="A1141" t="n">
        <v>128.909721</v>
      </c>
      <c r="B1141" t="n">
        <v>36.431958</v>
      </c>
    </row>
    <row r="1142">
      <c r="A1142" t="n">
        <v>128.20642</v>
      </c>
      <c r="B1142" t="n">
        <v>36.593171</v>
      </c>
    </row>
    <row r="1143">
      <c r="A1143" t="n">
        <v>128.20638</v>
      </c>
      <c r="B1143" t="n">
        <v>36.593099</v>
      </c>
    </row>
    <row r="1144">
      <c r="A1144" t="n">
        <v>128.205722</v>
      </c>
      <c r="B1144" t="n">
        <v>36.606226</v>
      </c>
    </row>
    <row r="1145">
      <c r="A1145" t="n">
        <v>128.205583</v>
      </c>
      <c r="B1145" t="n">
        <v>36.606223</v>
      </c>
    </row>
    <row r="1146">
      <c r="A1146" t="n">
        <v>128.5041</v>
      </c>
      <c r="B1146" t="n">
        <v>36.681866</v>
      </c>
    </row>
    <row r="1147">
      <c r="A1147" t="n">
        <v>128.504145</v>
      </c>
      <c r="B1147" t="n">
        <v>36.681754</v>
      </c>
    </row>
    <row r="1148">
      <c r="A1148" t="n">
        <v>128.907073</v>
      </c>
      <c r="B1148" t="n">
        <v>36.676026</v>
      </c>
    </row>
    <row r="1149">
      <c r="A1149" t="n">
        <v>128.907175</v>
      </c>
      <c r="B1149" t="n">
        <v>36.675986</v>
      </c>
    </row>
    <row r="1150">
      <c r="A1150" t="n">
        <v>128.254732</v>
      </c>
      <c r="B1150" t="n">
        <v>36.539514</v>
      </c>
    </row>
    <row r="1151">
      <c r="A1151" t="n">
        <v>128.254902</v>
      </c>
      <c r="B1151" t="n">
        <v>36.539283</v>
      </c>
    </row>
    <row r="1152">
      <c r="A1152" t="n">
        <v>128.777794</v>
      </c>
      <c r="B1152" t="n">
        <v>36.567209</v>
      </c>
    </row>
    <row r="1153">
      <c r="A1153" t="n">
        <v>128.778043</v>
      </c>
      <c r="B1153" t="n">
        <v>36.567197</v>
      </c>
    </row>
    <row r="1154">
      <c r="A1154" t="n">
        <v>128.778372</v>
      </c>
      <c r="B1154" t="n">
        <v>36.576527</v>
      </c>
    </row>
    <row r="1155">
      <c r="A1155" t="n">
        <v>128.769547</v>
      </c>
      <c r="B1155" t="n">
        <v>36.617302</v>
      </c>
    </row>
    <row r="1156">
      <c r="A1156" t="n">
        <v>128.769522</v>
      </c>
      <c r="B1156" t="n">
        <v>36.617194</v>
      </c>
    </row>
    <row r="1157">
      <c r="A1157" t="n">
        <v>128.502089</v>
      </c>
      <c r="B1157" t="n">
        <v>36.6997</v>
      </c>
    </row>
    <row r="1158">
      <c r="A1158" t="n">
        <v>128.502188</v>
      </c>
      <c r="B1158" t="n">
        <v>36.699855</v>
      </c>
    </row>
    <row r="1159">
      <c r="A1159" t="n">
        <v>128.776988</v>
      </c>
      <c r="B1159" t="n">
        <v>36.579187</v>
      </c>
    </row>
    <row r="1160">
      <c r="A1160" t="n">
        <v>128.776636</v>
      </c>
      <c r="B1160" t="n">
        <v>36.579324</v>
      </c>
    </row>
    <row r="1161">
      <c r="A1161" t="n">
        <v>128.712821</v>
      </c>
      <c r="B1161" t="n">
        <v>36.657772</v>
      </c>
    </row>
    <row r="1162">
      <c r="A1162" t="n">
        <v>128.708427</v>
      </c>
      <c r="B1162" t="n">
        <v>36.660071</v>
      </c>
    </row>
    <row r="1163">
      <c r="A1163" t="n">
        <v>128.699305</v>
      </c>
      <c r="B1163" t="n">
        <v>36.645089</v>
      </c>
    </row>
    <row r="1164">
      <c r="A1164" t="n">
        <v>128.829674</v>
      </c>
      <c r="B1164" t="n">
        <v>36.653209</v>
      </c>
    </row>
    <row r="1165">
      <c r="A1165" t="n">
        <v>128.829694</v>
      </c>
      <c r="B1165" t="n">
        <v>36.653348</v>
      </c>
    </row>
    <row r="1166">
      <c r="A1166" t="n">
        <v>128.7152</v>
      </c>
      <c r="B1166" t="n">
        <v>36.590805</v>
      </c>
    </row>
    <row r="1167">
      <c r="A1167" t="n">
        <v>128.715328</v>
      </c>
      <c r="B1167" t="n">
        <v>36.590792</v>
      </c>
    </row>
    <row r="1168">
      <c r="A1168" t="n">
        <v>128.692208</v>
      </c>
      <c r="B1168" t="n">
        <v>36.553127</v>
      </c>
    </row>
    <row r="1169">
      <c r="A1169" t="n">
        <v>128.672362</v>
      </c>
      <c r="B1169" t="n">
        <v>36.572309</v>
      </c>
    </row>
    <row r="1170">
      <c r="A1170" t="n">
        <v>128.672526</v>
      </c>
      <c r="B1170" t="n">
        <v>36.572302</v>
      </c>
    </row>
    <row r="1171">
      <c r="A1171" t="n">
        <v>128.672632</v>
      </c>
      <c r="B1171" t="n">
        <v>36.604378</v>
      </c>
    </row>
    <row r="1172">
      <c r="A1172" t="n">
        <v>128.559456</v>
      </c>
      <c r="B1172" t="n">
        <v>36.748451</v>
      </c>
    </row>
    <row r="1173">
      <c r="A1173" t="n">
        <v>128.559658</v>
      </c>
      <c r="B1173" t="n">
        <v>36.748441</v>
      </c>
    </row>
    <row r="1174">
      <c r="A1174" t="n">
        <v>128.565763</v>
      </c>
      <c r="B1174" t="n">
        <v>36.743567</v>
      </c>
    </row>
    <row r="1175">
      <c r="A1175" t="n">
        <v>128.565627</v>
      </c>
      <c r="B1175" t="n">
        <v>36.743749</v>
      </c>
    </row>
    <row r="1176">
      <c r="A1176" t="n">
        <v>128.562811</v>
      </c>
      <c r="B1176" t="n">
        <v>36.740728</v>
      </c>
    </row>
    <row r="1177">
      <c r="A1177" t="n">
        <v>128.546319</v>
      </c>
      <c r="B1177" t="n">
        <v>36.601686</v>
      </c>
    </row>
    <row r="1178">
      <c r="A1178" t="n">
        <v>128.546589</v>
      </c>
      <c r="B1178" t="n">
        <v>36.601335</v>
      </c>
    </row>
    <row r="1179">
      <c r="A1179" t="n">
        <v>128.509325</v>
      </c>
      <c r="B1179" t="n">
        <v>36.665037</v>
      </c>
    </row>
    <row r="1180">
      <c r="A1180" t="n">
        <v>128.509295</v>
      </c>
      <c r="B1180" t="n">
        <v>36.664931</v>
      </c>
    </row>
    <row r="1181">
      <c r="A1181" t="n">
        <v>128.374578</v>
      </c>
      <c r="B1181" t="n">
        <v>36.702898</v>
      </c>
    </row>
    <row r="1182">
      <c r="A1182" t="n">
        <v>128.374608</v>
      </c>
      <c r="B1182" t="n">
        <v>36.703036</v>
      </c>
    </row>
    <row r="1183">
      <c r="A1183" t="n">
        <v>128.374744</v>
      </c>
      <c r="B1183" t="n">
        <v>36.702996</v>
      </c>
    </row>
    <row r="1184">
      <c r="A1184" t="n">
        <v>128.971718</v>
      </c>
      <c r="B1184" t="n">
        <v>36.641618</v>
      </c>
    </row>
    <row r="1185">
      <c r="A1185" t="n">
        <v>128.971651</v>
      </c>
      <c r="B1185" t="n">
        <v>36.641633</v>
      </c>
    </row>
    <row r="1186">
      <c r="A1186" t="n">
        <v>128.916323</v>
      </c>
      <c r="B1186" t="n">
        <v>36.532457</v>
      </c>
    </row>
    <row r="1187">
      <c r="A1187" t="n">
        <v>128.916409</v>
      </c>
      <c r="B1187" t="n">
        <v>36.532511</v>
      </c>
    </row>
    <row r="1188">
      <c r="A1188" t="n">
        <v>128.96552</v>
      </c>
      <c r="B1188" t="n">
        <v>36.524747</v>
      </c>
    </row>
    <row r="1189">
      <c r="A1189" t="n">
        <v>128.965455</v>
      </c>
      <c r="B1189" t="n">
        <v>36.524692</v>
      </c>
    </row>
    <row r="1190">
      <c r="A1190" t="n">
        <v>128.845939</v>
      </c>
      <c r="B1190" t="n">
        <v>36.604648</v>
      </c>
    </row>
    <row r="1191">
      <c r="A1191" t="n">
        <v>128.220375</v>
      </c>
      <c r="B1191" t="n">
        <v>36.612886</v>
      </c>
    </row>
    <row r="1192">
      <c r="A1192" t="n">
        <v>128.220479</v>
      </c>
      <c r="B1192" t="n">
        <v>36.612762</v>
      </c>
    </row>
    <row r="1193">
      <c r="A1193" t="n">
        <v>128.349702</v>
      </c>
      <c r="B1193" t="n">
        <v>36.500479</v>
      </c>
    </row>
    <row r="1194">
      <c r="A1194" t="n">
        <v>128.349782</v>
      </c>
      <c r="B1194" t="n">
        <v>36.50037</v>
      </c>
    </row>
    <row r="1195">
      <c r="A1195" t="n">
        <v>128.454729</v>
      </c>
      <c r="B1195" t="n">
        <v>36.731563</v>
      </c>
    </row>
    <row r="1196">
      <c r="A1196" t="n">
        <v>128.454867</v>
      </c>
      <c r="B1196" t="n">
        <v>36.731511</v>
      </c>
    </row>
    <row r="1197">
      <c r="A1197" t="n">
        <v>128.232101</v>
      </c>
      <c r="B1197" t="n">
        <v>36.549684</v>
      </c>
    </row>
    <row r="1198">
      <c r="A1198" t="n">
        <v>128.386532</v>
      </c>
      <c r="B1198" t="n">
        <v>36.681922</v>
      </c>
    </row>
    <row r="1199">
      <c r="A1199" t="n">
        <v>128.386633</v>
      </c>
      <c r="B1199" t="n">
        <v>36.681851</v>
      </c>
    </row>
    <row r="1200">
      <c r="A1200" t="n">
        <v>128.380398</v>
      </c>
      <c r="B1200" t="n">
        <v>36.675485</v>
      </c>
    </row>
    <row r="1201">
      <c r="A1201" t="n">
        <v>128.380464</v>
      </c>
      <c r="B1201" t="n">
        <v>36.675377</v>
      </c>
    </row>
    <row r="1202">
      <c r="A1202" t="n">
        <v>128.381288</v>
      </c>
      <c r="B1202" t="n">
        <v>36.67839</v>
      </c>
    </row>
    <row r="1203">
      <c r="A1203" t="n">
        <v>128.381293</v>
      </c>
      <c r="B1203" t="n">
        <v>36.678522</v>
      </c>
    </row>
    <row r="1204">
      <c r="A1204" t="n">
        <v>128.803954</v>
      </c>
      <c r="B1204" t="n">
        <v>36.730389</v>
      </c>
    </row>
    <row r="1205">
      <c r="A1205" t="n">
        <v>128.818928</v>
      </c>
      <c r="B1205" t="n">
        <v>36.661899</v>
      </c>
    </row>
    <row r="1206">
      <c r="A1206" t="n">
        <v>128.818861</v>
      </c>
      <c r="B1206" t="n">
        <v>36.661808</v>
      </c>
    </row>
    <row r="1207">
      <c r="A1207" t="n">
        <v>128.810998</v>
      </c>
      <c r="B1207" t="n">
        <v>36.661285</v>
      </c>
    </row>
    <row r="1208">
      <c r="A1208" t="n">
        <v>128.810956</v>
      </c>
      <c r="B1208" t="n">
        <v>36.661378</v>
      </c>
    </row>
    <row r="1209">
      <c r="A1209" t="n">
        <v>128.821281</v>
      </c>
      <c r="B1209" t="n">
        <v>36.652603</v>
      </c>
    </row>
    <row r="1210">
      <c r="A1210" t="n">
        <v>128.821548</v>
      </c>
      <c r="B1210" t="n">
        <v>36.652533</v>
      </c>
    </row>
    <row r="1211">
      <c r="A1211" t="n">
        <v>128.767355</v>
      </c>
      <c r="B1211" t="n">
        <v>36.749219</v>
      </c>
    </row>
    <row r="1212">
      <c r="A1212" t="n">
        <v>128.763732</v>
      </c>
      <c r="B1212" t="n">
        <v>36.750859</v>
      </c>
    </row>
    <row r="1213">
      <c r="A1213" t="n">
        <v>128.763801</v>
      </c>
      <c r="B1213" t="n">
        <v>36.750955</v>
      </c>
    </row>
    <row r="1214">
      <c r="A1214" t="n">
        <v>128.767222</v>
      </c>
      <c r="B1214" t="n">
        <v>36.749154</v>
      </c>
    </row>
    <row r="1215">
      <c r="A1215" t="n">
        <v>128.489362</v>
      </c>
      <c r="B1215" t="n">
        <v>36.595922</v>
      </c>
    </row>
    <row r="1216">
      <c r="A1216" t="n">
        <v>128.489283</v>
      </c>
      <c r="B1216" t="n">
        <v>36.596034</v>
      </c>
    </row>
    <row r="1217">
      <c r="A1217" t="n">
        <v>128.863216</v>
      </c>
      <c r="B1217" t="n">
        <v>36.647715</v>
      </c>
    </row>
    <row r="1218">
      <c r="A1218" t="n">
        <v>128.863084</v>
      </c>
      <c r="B1218" t="n">
        <v>36.647681</v>
      </c>
    </row>
    <row r="1219">
      <c r="A1219" t="n">
        <v>128.973091</v>
      </c>
      <c r="B1219" t="n">
        <v>36.439827</v>
      </c>
    </row>
    <row r="1220">
      <c r="A1220" t="n">
        <v>128.973069</v>
      </c>
      <c r="B1220" t="n">
        <v>36.439728</v>
      </c>
    </row>
    <row r="1221">
      <c r="A1221" t="n">
        <v>128.831424</v>
      </c>
      <c r="B1221" t="n">
        <v>36.538472</v>
      </c>
    </row>
    <row r="1222">
      <c r="A1222" t="n">
        <v>128.831312</v>
      </c>
      <c r="B1222" t="n">
        <v>36.538612</v>
      </c>
    </row>
    <row r="1223">
      <c r="A1223" t="n">
        <v>128.7814</v>
      </c>
      <c r="B1223" t="n">
        <v>36.669233</v>
      </c>
    </row>
    <row r="1224">
      <c r="A1224" t="n">
        <v>128.781161</v>
      </c>
      <c r="B1224" t="n">
        <v>36.669421</v>
      </c>
    </row>
    <row r="1225">
      <c r="A1225" t="n">
        <v>128.457058</v>
      </c>
      <c r="B1225" t="n">
        <v>36.796805</v>
      </c>
    </row>
    <row r="1226">
      <c r="A1226" t="n">
        <v>128.456956</v>
      </c>
      <c r="B1226" t="n">
        <v>36.796894</v>
      </c>
    </row>
    <row r="1227">
      <c r="A1227" t="n">
        <v>128.45174</v>
      </c>
      <c r="B1227" t="n">
        <v>36.802573</v>
      </c>
    </row>
    <row r="1228">
      <c r="A1228" t="n">
        <v>128.453968</v>
      </c>
      <c r="B1228" t="n">
        <v>36.591701</v>
      </c>
    </row>
    <row r="1229">
      <c r="A1229" t="n">
        <v>128.453896</v>
      </c>
      <c r="B1229" t="n">
        <v>36.591793</v>
      </c>
    </row>
    <row r="1230">
      <c r="A1230" t="n">
        <v>128.869604</v>
      </c>
      <c r="B1230" t="n">
        <v>36.748882</v>
      </c>
    </row>
    <row r="1231">
      <c r="A1231" t="n">
        <v>128.876666</v>
      </c>
      <c r="B1231" t="n">
        <v>36.743948</v>
      </c>
    </row>
    <row r="1232">
      <c r="A1232" t="n">
        <v>128.876752</v>
      </c>
      <c r="B1232" t="n">
        <v>36.744218</v>
      </c>
    </row>
    <row r="1233">
      <c r="A1233" t="n">
        <v>128.869767</v>
      </c>
      <c r="B1233" t="n">
        <v>36.410828</v>
      </c>
    </row>
    <row r="1234">
      <c r="A1234" t="n">
        <v>128.86977</v>
      </c>
      <c r="B1234" t="n">
        <v>36.410932</v>
      </c>
    </row>
    <row r="1235">
      <c r="A1235" t="n">
        <v>128.462641</v>
      </c>
      <c r="B1235" t="n">
        <v>36.669258</v>
      </c>
    </row>
    <row r="1236">
      <c r="A1236" t="n">
        <v>128.462774</v>
      </c>
      <c r="B1236" t="n">
        <v>36.669244</v>
      </c>
    </row>
    <row r="1237">
      <c r="A1237" t="n">
        <v>128.716817</v>
      </c>
      <c r="B1237" t="n">
        <v>36.642115</v>
      </c>
    </row>
    <row r="1238">
      <c r="A1238" t="n">
        <v>128.717246</v>
      </c>
      <c r="B1238" t="n">
        <v>36.642697</v>
      </c>
    </row>
    <row r="1239">
      <c r="A1239" t="n">
        <v>128.54822</v>
      </c>
      <c r="B1239" t="n">
        <v>36.590818</v>
      </c>
    </row>
    <row r="1240">
      <c r="A1240" t="n">
        <v>128.548334</v>
      </c>
      <c r="B1240" t="n">
        <v>36.590976</v>
      </c>
    </row>
    <row r="1241">
      <c r="A1241" t="n">
        <v>128.499336</v>
      </c>
      <c r="B1241" t="n">
        <v>36.759618</v>
      </c>
    </row>
    <row r="1242">
      <c r="A1242" t="n">
        <v>128.499376</v>
      </c>
      <c r="B1242" t="n">
        <v>36.759431</v>
      </c>
    </row>
    <row r="1243">
      <c r="A1243" t="n">
        <v>128.732534</v>
      </c>
      <c r="B1243" t="n">
        <v>36.572479</v>
      </c>
      <c r="C1243" t="n">
        <v>128.732534</v>
      </c>
      <c r="D1243" t="n">
        <v>36.572479</v>
      </c>
    </row>
    <row r="1244">
      <c r="A1244" t="n">
        <v>128.732632</v>
      </c>
      <c r="B1244" t="n">
        <v>36.573854</v>
      </c>
      <c r="C1244" t="n">
        <v>128.732632</v>
      </c>
      <c r="D1244" t="n">
        <v>36.573854</v>
      </c>
    </row>
    <row r="1245">
      <c r="A1245" t="n">
        <v>128.705618</v>
      </c>
      <c r="B1245" t="n">
        <v>36.570063</v>
      </c>
      <c r="C1245" t="n">
        <v>128.705618</v>
      </c>
      <c r="D1245" t="n">
        <v>36.570063</v>
      </c>
    </row>
    <row r="1246">
      <c r="A1246" t="n">
        <v>128.736378</v>
      </c>
      <c r="B1246" t="n">
        <v>36.551837</v>
      </c>
      <c r="C1246" t="n">
        <v>128.736378</v>
      </c>
      <c r="D1246" t="n">
        <v>36.551837</v>
      </c>
    </row>
    <row r="1247">
      <c r="A1247" t="n">
        <v>128.736032</v>
      </c>
      <c r="B1247" t="n">
        <v>36.551858</v>
      </c>
      <c r="C1247" t="n">
        <v>128.736032</v>
      </c>
      <c r="D1247" t="n">
        <v>36.551858</v>
      </c>
    </row>
    <row r="1248">
      <c r="A1248" t="n">
        <v>128.721728</v>
      </c>
      <c r="B1248" t="n">
        <v>36.520092</v>
      </c>
    </row>
    <row r="1249">
      <c r="A1249" t="n">
        <v>128.721644</v>
      </c>
      <c r="B1249" t="n">
        <v>36.520055</v>
      </c>
    </row>
    <row r="1250">
      <c r="A1250" t="n">
        <v>128.738679</v>
      </c>
      <c r="B1250" t="n">
        <v>36.564071</v>
      </c>
      <c r="C1250" t="n">
        <v>128.738679</v>
      </c>
      <c r="D1250" t="n">
        <v>36.564071</v>
      </c>
    </row>
    <row r="1251">
      <c r="A1251" t="n">
        <v>128.737246</v>
      </c>
      <c r="B1251" t="n">
        <v>36.564038</v>
      </c>
      <c r="C1251" t="n">
        <v>128.737246</v>
      </c>
      <c r="D1251" t="n">
        <v>36.564038</v>
      </c>
    </row>
    <row r="1252">
      <c r="A1252" t="n">
        <v>128.934244</v>
      </c>
      <c r="B1252" t="n">
        <v>36.648747</v>
      </c>
    </row>
    <row r="1253">
      <c r="A1253" t="n">
        <v>128.934293</v>
      </c>
      <c r="B1253" t="n">
        <v>36.648811</v>
      </c>
    </row>
    <row r="1254">
      <c r="A1254" t="n">
        <v>128.874459</v>
      </c>
      <c r="B1254" t="n">
        <v>36.496282</v>
      </c>
    </row>
    <row r="1255">
      <c r="A1255" t="n">
        <v>128.874425</v>
      </c>
      <c r="B1255" t="n">
        <v>36.496231</v>
      </c>
    </row>
    <row r="1256">
      <c r="A1256" t="n">
        <v>128.329677</v>
      </c>
      <c r="B1256" t="n">
        <v>36.541696</v>
      </c>
    </row>
    <row r="1257">
      <c r="A1257" t="n">
        <v>128.32986</v>
      </c>
      <c r="B1257" t="n">
        <v>36.541778</v>
      </c>
    </row>
    <row r="1258">
      <c r="A1258" t="n">
        <v>128.538094</v>
      </c>
      <c r="B1258" t="n">
        <v>36.556347</v>
      </c>
    </row>
    <row r="1259">
      <c r="A1259" t="n">
        <v>128.556794</v>
      </c>
      <c r="B1259" t="n">
        <v>36.542164</v>
      </c>
    </row>
    <row r="1260">
      <c r="A1260" t="n">
        <v>128.556877</v>
      </c>
      <c r="B1260" t="n">
        <v>36.542123</v>
      </c>
    </row>
    <row r="1261">
      <c r="A1261" t="n">
        <v>128.808939</v>
      </c>
      <c r="B1261" t="n">
        <v>36.695713</v>
      </c>
    </row>
    <row r="1262">
      <c r="A1262" t="n">
        <v>128.809093</v>
      </c>
      <c r="B1262" t="n">
        <v>36.6956</v>
      </c>
    </row>
    <row r="1263">
      <c r="A1263" t="n">
        <v>128.419171</v>
      </c>
      <c r="B1263" t="n">
        <v>36.778794</v>
      </c>
    </row>
    <row r="1264">
      <c r="A1264" t="n">
        <v>128.419036</v>
      </c>
      <c r="B1264" t="n">
        <v>36.778773</v>
      </c>
    </row>
    <row r="1265">
      <c r="A1265" t="n">
        <v>128.511859</v>
      </c>
      <c r="B1265" t="n">
        <v>36.664272</v>
      </c>
    </row>
    <row r="1266">
      <c r="A1266" t="n">
        <v>128.501694</v>
      </c>
      <c r="B1266" t="n">
        <v>36.666681</v>
      </c>
    </row>
    <row r="1267">
      <c r="A1267" t="n">
        <v>128.50151</v>
      </c>
      <c r="B1267" t="n">
        <v>36.666629</v>
      </c>
    </row>
    <row r="1268">
      <c r="A1268" t="n">
        <v>128.748945</v>
      </c>
      <c r="B1268" t="n">
        <v>36.567595</v>
      </c>
    </row>
    <row r="1269">
      <c r="A1269" t="n">
        <v>128.961459</v>
      </c>
      <c r="B1269" t="n">
        <v>36.459616</v>
      </c>
    </row>
    <row r="1270">
      <c r="A1270" t="n">
        <v>128.961615</v>
      </c>
      <c r="B1270" t="n">
        <v>36.459617</v>
      </c>
    </row>
    <row r="1271">
      <c r="A1271" t="n">
        <v>128.820069</v>
      </c>
      <c r="B1271" t="n">
        <v>36.614682</v>
      </c>
    </row>
    <row r="1272">
      <c r="A1272" t="n">
        <v>128.766605</v>
      </c>
      <c r="B1272" t="n">
        <v>36.681647</v>
      </c>
    </row>
    <row r="1273">
      <c r="A1273" t="n">
        <v>128.766471</v>
      </c>
      <c r="B1273" t="n">
        <v>36.681622</v>
      </c>
    </row>
    <row r="1274">
      <c r="A1274" t="n">
        <v>128.678923</v>
      </c>
      <c r="B1274" t="n">
        <v>36.502434</v>
      </c>
    </row>
    <row r="1275">
      <c r="A1275" t="n">
        <v>128.678902</v>
      </c>
      <c r="B1275" t="n">
        <v>36.502306</v>
      </c>
    </row>
    <row r="1276">
      <c r="A1276" t="n">
        <v>128.716875</v>
      </c>
      <c r="B1276" t="n">
        <v>36.562141</v>
      </c>
    </row>
    <row r="1277">
      <c r="A1277" t="n">
        <v>128.716609</v>
      </c>
      <c r="B1277" t="n">
        <v>36.562456</v>
      </c>
    </row>
    <row r="1278">
      <c r="A1278" t="n">
        <v>128.669637</v>
      </c>
      <c r="B1278" t="n">
        <v>36.579498</v>
      </c>
    </row>
    <row r="1279">
      <c r="A1279" t="n">
        <v>128.741457</v>
      </c>
      <c r="B1279" t="n">
        <v>36.589023</v>
      </c>
      <c r="C1279" t="n">
        <v>128.741457</v>
      </c>
      <c r="D1279" t="n">
        <v>36.589023</v>
      </c>
    </row>
    <row r="1280">
      <c r="A1280" t="n">
        <v>128.741695</v>
      </c>
      <c r="B1280" t="n">
        <v>36.588947</v>
      </c>
      <c r="C1280" t="n">
        <v>128.741695</v>
      </c>
      <c r="D1280" t="n">
        <v>36.588947</v>
      </c>
    </row>
    <row r="1281">
      <c r="A1281" t="n">
        <v>128.487115</v>
      </c>
      <c r="B1281" t="n">
        <v>36.595817</v>
      </c>
    </row>
    <row r="1282">
      <c r="A1282" t="n">
        <v>128.480665</v>
      </c>
      <c r="B1282" t="n">
        <v>36.591305</v>
      </c>
    </row>
    <row r="1283">
      <c r="A1283" t="n">
        <v>128.480533</v>
      </c>
      <c r="B1283" t="n">
        <v>36.591202</v>
      </c>
    </row>
    <row r="1284">
      <c r="A1284" t="n">
        <v>128.493388</v>
      </c>
      <c r="B1284" t="n">
        <v>36.598921</v>
      </c>
    </row>
    <row r="1285">
      <c r="A1285" t="n">
        <v>128.487045</v>
      </c>
      <c r="B1285" t="n">
        <v>36.595925</v>
      </c>
    </row>
    <row r="1286">
      <c r="A1286" t="n">
        <v>128.485647</v>
      </c>
      <c r="B1286" t="n">
        <v>36.594203</v>
      </c>
    </row>
    <row r="1287">
      <c r="A1287" t="n">
        <v>128.48562</v>
      </c>
      <c r="B1287" t="n">
        <v>36.594369</v>
      </c>
    </row>
    <row r="1288">
      <c r="A1288" t="n">
        <v>128.492091</v>
      </c>
      <c r="B1288" t="n">
        <v>36.595711</v>
      </c>
    </row>
    <row r="1289">
      <c r="A1289" t="n">
        <v>128.492029</v>
      </c>
      <c r="B1289" t="n">
        <v>36.595613</v>
      </c>
    </row>
    <row r="1290">
      <c r="A1290" t="n">
        <v>128.69384</v>
      </c>
      <c r="B1290" t="n">
        <v>36.610256</v>
      </c>
    </row>
    <row r="1291">
      <c r="A1291" t="n">
        <v>128.694089</v>
      </c>
      <c r="B1291" t="n">
        <v>36.610326</v>
      </c>
    </row>
    <row r="1292">
      <c r="A1292" t="n">
        <v>128.432555</v>
      </c>
      <c r="B1292" t="n">
        <v>36.582566</v>
      </c>
    </row>
    <row r="1293">
      <c r="A1293" t="n">
        <v>128.432677</v>
      </c>
      <c r="B1293" t="n">
        <v>36.582623</v>
      </c>
    </row>
    <row r="1294">
      <c r="A1294" t="n">
        <v>128.433822</v>
      </c>
      <c r="B1294" t="n">
        <v>36.586852</v>
      </c>
    </row>
    <row r="1295">
      <c r="A1295" t="n">
        <v>128.4337</v>
      </c>
      <c r="B1295" t="n">
        <v>36.58694</v>
      </c>
    </row>
    <row r="1296">
      <c r="A1296" t="n">
        <v>128.417519</v>
      </c>
      <c r="B1296" t="n">
        <v>36.591626</v>
      </c>
    </row>
    <row r="1297">
      <c r="A1297" t="n">
        <v>128.417652</v>
      </c>
      <c r="B1297" t="n">
        <v>36.591597</v>
      </c>
    </row>
    <row r="1298">
      <c r="A1298" t="n">
        <v>128.662721</v>
      </c>
      <c r="B1298" t="n">
        <v>36.648694</v>
      </c>
      <c r="C1298" t="n">
        <v>128.662721</v>
      </c>
      <c r="D1298" t="n">
        <v>36.648694</v>
      </c>
    </row>
    <row r="1299">
      <c r="A1299" t="n">
        <v>128.662599</v>
      </c>
      <c r="B1299" t="n">
        <v>36.648597</v>
      </c>
    </row>
    <row r="1300">
      <c r="A1300" t="n">
        <v>128.523084</v>
      </c>
      <c r="B1300" t="n">
        <v>36.866023</v>
      </c>
    </row>
    <row r="1301">
      <c r="A1301" t="n">
        <v>128.523199</v>
      </c>
      <c r="B1301" t="n">
        <v>36.865877</v>
      </c>
    </row>
    <row r="1302">
      <c r="A1302" t="n">
        <v>128.526213</v>
      </c>
      <c r="B1302" t="n">
        <v>36.846611</v>
      </c>
    </row>
    <row r="1303">
      <c r="A1303" t="n">
        <v>128.526339</v>
      </c>
      <c r="B1303" t="n">
        <v>36.846573</v>
      </c>
    </row>
    <row r="1304">
      <c r="A1304" t="n">
        <v>128.525525</v>
      </c>
      <c r="B1304" t="n">
        <v>36.861224</v>
      </c>
    </row>
    <row r="1305">
      <c r="A1305" t="n">
        <v>128.525695</v>
      </c>
      <c r="B1305" t="n">
        <v>36.861191</v>
      </c>
    </row>
    <row r="1306">
      <c r="A1306" t="n">
        <v>128.448158</v>
      </c>
      <c r="B1306" t="n">
        <v>36.721954</v>
      </c>
    </row>
    <row r="1307">
      <c r="A1307" t="n">
        <v>128.448285</v>
      </c>
      <c r="B1307" t="n">
        <v>36.721887</v>
      </c>
    </row>
    <row r="1308">
      <c r="A1308" t="n">
        <v>128.444472</v>
      </c>
      <c r="B1308" t="n">
        <v>36.712761</v>
      </c>
    </row>
    <row r="1309">
      <c r="A1309" t="n">
        <v>128.444142</v>
      </c>
      <c r="B1309" t="n">
        <v>36.712905</v>
      </c>
    </row>
    <row r="1310">
      <c r="A1310" t="n">
        <v>128.444278</v>
      </c>
      <c r="B1310" t="n">
        <v>36.712944</v>
      </c>
    </row>
    <row r="1311">
      <c r="A1311" t="n">
        <v>128.864769</v>
      </c>
      <c r="B1311" t="n">
        <v>36.703588</v>
      </c>
    </row>
    <row r="1312">
      <c r="A1312" t="n">
        <v>128.86466</v>
      </c>
      <c r="B1312" t="n">
        <v>36.703646</v>
      </c>
    </row>
    <row r="1313">
      <c r="A1313" t="n">
        <v>128.731997</v>
      </c>
      <c r="B1313" t="n">
        <v>36.570079</v>
      </c>
      <c r="C1313" t="n">
        <v>128.731997</v>
      </c>
      <c r="D1313" t="n">
        <v>36.570079</v>
      </c>
    </row>
    <row r="1314">
      <c r="A1314" t="n">
        <v>128.202293</v>
      </c>
      <c r="B1314" t="n">
        <v>36.599489</v>
      </c>
    </row>
    <row r="1315">
      <c r="A1315" t="n">
        <v>128.202015</v>
      </c>
      <c r="B1315" t="n">
        <v>36.599196</v>
      </c>
    </row>
    <row r="1316">
      <c r="A1316" t="n">
        <v>128.582585</v>
      </c>
      <c r="B1316" t="n">
        <v>36.580581</v>
      </c>
    </row>
    <row r="1317">
      <c r="A1317" t="n">
        <v>128.622904</v>
      </c>
      <c r="B1317" t="n">
        <v>36.676867</v>
      </c>
    </row>
    <row r="1318">
      <c r="A1318" t="n">
        <v>128.623032</v>
      </c>
      <c r="B1318" t="n">
        <v>36.676875</v>
      </c>
    </row>
    <row r="1319">
      <c r="A1319" t="n">
        <v>128.700852</v>
      </c>
      <c r="B1319" t="n">
        <v>36.680913</v>
      </c>
      <c r="C1319" t="n">
        <v>128.700852</v>
      </c>
      <c r="D1319" t="n">
        <v>36.680913</v>
      </c>
    </row>
    <row r="1320">
      <c r="A1320" t="n">
        <v>128.700987</v>
      </c>
      <c r="B1320" t="n">
        <v>36.680935</v>
      </c>
    </row>
    <row r="1321">
      <c r="A1321" t="n">
        <v>128.825933</v>
      </c>
      <c r="B1321" t="n">
        <v>36.715876</v>
      </c>
    </row>
    <row r="1322">
      <c r="A1322" t="n">
        <v>128.826057</v>
      </c>
      <c r="B1322" t="n">
        <v>36.715892</v>
      </c>
    </row>
    <row r="1323">
      <c r="A1323" t="n">
        <v>128.960901</v>
      </c>
      <c r="B1323" t="n">
        <v>36.694939</v>
      </c>
    </row>
    <row r="1324">
      <c r="A1324" t="n">
        <v>128.955771</v>
      </c>
      <c r="B1324" t="n">
        <v>36.69537</v>
      </c>
    </row>
    <row r="1325">
      <c r="A1325" t="n">
        <v>128.955611</v>
      </c>
      <c r="B1325" t="n">
        <v>36.695282</v>
      </c>
    </row>
    <row r="1326">
      <c r="A1326" t="n">
        <v>128.958494</v>
      </c>
      <c r="B1326" t="n">
        <v>36.695093</v>
      </c>
    </row>
    <row r="1327">
      <c r="A1327" t="n">
        <v>128.958613</v>
      </c>
      <c r="B1327" t="n">
        <v>36.695204</v>
      </c>
    </row>
    <row r="1328">
      <c r="A1328" t="n">
        <v>128.847478</v>
      </c>
      <c r="B1328" t="n">
        <v>36.53792</v>
      </c>
    </row>
    <row r="1329">
      <c r="A1329" t="n">
        <v>128.847593</v>
      </c>
      <c r="B1329" t="n">
        <v>36.537848</v>
      </c>
    </row>
    <row r="1330">
      <c r="A1330" t="n">
        <v>128.513348</v>
      </c>
      <c r="B1330" t="n">
        <v>36.557132</v>
      </c>
    </row>
    <row r="1331">
      <c r="A1331" t="n">
        <v>128.513101</v>
      </c>
      <c r="B1331" t="n">
        <v>36.557196</v>
      </c>
    </row>
    <row r="1332">
      <c r="A1332" t="n">
        <v>128.959881</v>
      </c>
      <c r="B1332" t="n">
        <v>36.365904</v>
      </c>
    </row>
    <row r="1333">
      <c r="A1333" t="n">
        <v>128.959809</v>
      </c>
      <c r="B1333" t="n">
        <v>36.365996</v>
      </c>
    </row>
    <row r="1334">
      <c r="A1334" t="n">
        <v>128.409019</v>
      </c>
      <c r="B1334" t="n">
        <v>36.764749</v>
      </c>
    </row>
    <row r="1335">
      <c r="A1335" t="n">
        <v>128.408964</v>
      </c>
      <c r="B1335" t="n">
        <v>36.764637</v>
      </c>
    </row>
    <row r="1336">
      <c r="A1336" t="n">
        <v>128.411816</v>
      </c>
      <c r="B1336" t="n">
        <v>36.765058</v>
      </c>
    </row>
    <row r="1337">
      <c r="A1337" t="n">
        <v>128.340728</v>
      </c>
      <c r="B1337" t="n">
        <v>36.680103</v>
      </c>
    </row>
    <row r="1338">
      <c r="A1338" t="n">
        <v>128.411852</v>
      </c>
      <c r="B1338" t="n">
        <v>36.765191</v>
      </c>
    </row>
    <row r="1339">
      <c r="A1339" t="n">
        <v>128.41504</v>
      </c>
      <c r="B1339" t="n">
        <v>36.766374</v>
      </c>
    </row>
    <row r="1340">
      <c r="A1340" t="n">
        <v>128.414653</v>
      </c>
      <c r="B1340" t="n">
        <v>36.765983</v>
      </c>
    </row>
    <row r="1341">
      <c r="A1341" t="n">
        <v>128.414734</v>
      </c>
      <c r="B1341" t="n">
        <v>36.765852</v>
      </c>
    </row>
    <row r="1342">
      <c r="A1342" t="n">
        <v>128.758908</v>
      </c>
      <c r="B1342" t="n">
        <v>36.766774</v>
      </c>
    </row>
    <row r="1343">
      <c r="A1343" t="n">
        <v>128.75904</v>
      </c>
      <c r="B1343" t="n">
        <v>36.766813</v>
      </c>
    </row>
    <row r="1344">
      <c r="A1344" t="n">
        <v>128.703318</v>
      </c>
      <c r="B1344" t="n">
        <v>36.571767</v>
      </c>
      <c r="C1344" t="n">
        <v>128.703318</v>
      </c>
      <c r="D1344" t="n">
        <v>36.571767</v>
      </c>
    </row>
    <row r="1345">
      <c r="A1345" t="n">
        <v>128.944743</v>
      </c>
      <c r="B1345" t="n">
        <v>36.728148</v>
      </c>
    </row>
    <row r="1346">
      <c r="A1346" t="n">
        <v>128.944734</v>
      </c>
      <c r="B1346" t="n">
        <v>36.728209</v>
      </c>
    </row>
    <row r="1347">
      <c r="A1347" t="n">
        <v>128.357345</v>
      </c>
      <c r="B1347" t="n">
        <v>36.714552</v>
      </c>
    </row>
    <row r="1348">
      <c r="A1348" t="n">
        <v>128.357196</v>
      </c>
      <c r="B1348" t="n">
        <v>36.71452</v>
      </c>
    </row>
    <row r="1349">
      <c r="A1349" t="n">
        <v>128.348576</v>
      </c>
      <c r="B1349" t="n">
        <v>36.722831</v>
      </c>
    </row>
    <row r="1350">
      <c r="A1350" t="n">
        <v>128.348326</v>
      </c>
      <c r="B1350" t="n">
        <v>36.722917</v>
      </c>
    </row>
    <row r="1351">
      <c r="A1351" t="n">
        <v>128.346665</v>
      </c>
      <c r="B1351" t="n">
        <v>36.726855</v>
      </c>
    </row>
    <row r="1352">
      <c r="A1352" t="n">
        <v>128.367304</v>
      </c>
      <c r="B1352" t="n">
        <v>36.706321</v>
      </c>
    </row>
    <row r="1353">
      <c r="A1353" t="n">
        <v>128.367359</v>
      </c>
      <c r="B1353" t="n">
        <v>36.706443</v>
      </c>
    </row>
    <row r="1354">
      <c r="A1354" t="n">
        <v>128.768408</v>
      </c>
      <c r="B1354" t="n">
        <v>36.513253</v>
      </c>
    </row>
    <row r="1355">
      <c r="A1355" t="n">
        <v>128.768474</v>
      </c>
      <c r="B1355" t="n">
        <v>36.513214</v>
      </c>
    </row>
    <row r="1356">
      <c r="A1356" t="n">
        <v>128.770254</v>
      </c>
      <c r="B1356" t="n">
        <v>36.70218</v>
      </c>
    </row>
    <row r="1357">
      <c r="A1357" t="n">
        <v>128.770064</v>
      </c>
      <c r="B1357" t="n">
        <v>36.702072</v>
      </c>
    </row>
    <row r="1358">
      <c r="A1358" t="n">
        <v>128.770664</v>
      </c>
      <c r="B1358" t="n">
        <v>36.698419</v>
      </c>
    </row>
    <row r="1359">
      <c r="A1359" t="n">
        <v>128.770513</v>
      </c>
      <c r="B1359" t="n">
        <v>36.698551</v>
      </c>
    </row>
    <row r="1360">
      <c r="A1360" t="n">
        <v>128.898867</v>
      </c>
      <c r="B1360" t="n">
        <v>36.591986</v>
      </c>
    </row>
    <row r="1361">
      <c r="A1361" t="n">
        <v>128.899015</v>
      </c>
      <c r="B1361" t="n">
        <v>36.591961</v>
      </c>
    </row>
    <row r="1362">
      <c r="A1362" t="n">
        <v>128.899308</v>
      </c>
      <c r="B1362" t="n">
        <v>36.589893</v>
      </c>
    </row>
    <row r="1363">
      <c r="A1363" t="n">
        <v>128.899177</v>
      </c>
      <c r="B1363" t="n">
        <v>36.589822</v>
      </c>
    </row>
    <row r="1364">
      <c r="A1364" t="n">
        <v>128.911143</v>
      </c>
      <c r="B1364" t="n">
        <v>36.603063</v>
      </c>
    </row>
    <row r="1365">
      <c r="A1365" t="n">
        <v>128.911204</v>
      </c>
      <c r="B1365" t="n">
        <v>36.602971</v>
      </c>
    </row>
    <row r="1366">
      <c r="A1366" t="n">
        <v>128.905896</v>
      </c>
      <c r="B1366" t="n">
        <v>36.580544</v>
      </c>
    </row>
    <row r="1367">
      <c r="A1367" t="n">
        <v>128.90601</v>
      </c>
      <c r="B1367" t="n">
        <v>36.580573</v>
      </c>
    </row>
    <row r="1368">
      <c r="A1368" t="n">
        <v>128.813599</v>
      </c>
      <c r="B1368" t="n">
        <v>36.607426</v>
      </c>
    </row>
    <row r="1369">
      <c r="A1369" t="n">
        <v>128.517398</v>
      </c>
      <c r="B1369" t="n">
        <v>36.703831</v>
      </c>
    </row>
    <row r="1370">
      <c r="A1370" t="n">
        <v>128.517452</v>
      </c>
      <c r="B1370" t="n">
        <v>36.703701</v>
      </c>
    </row>
    <row r="1371">
      <c r="A1371" t="n">
        <v>128.588503</v>
      </c>
      <c r="B1371" t="n">
        <v>36.655489</v>
      </c>
    </row>
    <row r="1372">
      <c r="A1372" t="n">
        <v>128.588082</v>
      </c>
      <c r="B1372" t="n">
        <v>36.65776</v>
      </c>
    </row>
    <row r="1373">
      <c r="A1373" t="n">
        <v>128.587947</v>
      </c>
      <c r="B1373" t="n">
        <v>36.65774</v>
      </c>
    </row>
    <row r="1374">
      <c r="A1374" t="n">
        <v>128.5655</v>
      </c>
      <c r="B1374" t="n">
        <v>36.695253</v>
      </c>
    </row>
    <row r="1375">
      <c r="A1375" t="n">
        <v>128.565335</v>
      </c>
      <c r="B1375" t="n">
        <v>36.695301</v>
      </c>
    </row>
    <row r="1376">
      <c r="A1376" t="n">
        <v>128.565594</v>
      </c>
      <c r="B1376" t="n">
        <v>36.695342</v>
      </c>
    </row>
    <row r="1377">
      <c r="A1377" t="n">
        <v>128.805067</v>
      </c>
      <c r="B1377" t="n">
        <v>36.608901</v>
      </c>
    </row>
    <row r="1378">
      <c r="A1378" t="n">
        <v>128.805189</v>
      </c>
      <c r="B1378" t="n">
        <v>36.60878</v>
      </c>
    </row>
    <row r="1379">
      <c r="A1379" t="n">
        <v>128.822107</v>
      </c>
      <c r="B1379" t="n">
        <v>36.614912</v>
      </c>
    </row>
    <row r="1380">
      <c r="A1380" t="n">
        <v>128.822101</v>
      </c>
      <c r="B1380" t="n">
        <v>36.615048</v>
      </c>
    </row>
    <row r="1381">
      <c r="A1381" t="n">
        <v>128.803766</v>
      </c>
      <c r="B1381" t="n">
        <v>36.600188</v>
      </c>
    </row>
    <row r="1382">
      <c r="A1382" t="n">
        <v>128.803745</v>
      </c>
      <c r="B1382" t="n">
        <v>36.600077</v>
      </c>
    </row>
    <row r="1383">
      <c r="A1383" t="n">
        <v>128.704655</v>
      </c>
      <c r="B1383" t="n">
        <v>36.689083</v>
      </c>
    </row>
    <row r="1384">
      <c r="A1384" t="n">
        <v>128.704701</v>
      </c>
      <c r="B1384" t="n">
        <v>36.688781</v>
      </c>
    </row>
    <row r="1385">
      <c r="A1385" t="n">
        <v>128.258806</v>
      </c>
      <c r="B1385" t="n">
        <v>36.610944</v>
      </c>
    </row>
    <row r="1386">
      <c r="A1386" t="n">
        <v>128.258435</v>
      </c>
      <c r="B1386" t="n">
        <v>36.61095</v>
      </c>
    </row>
    <row r="1387">
      <c r="A1387" t="n">
        <v>128.228781</v>
      </c>
      <c r="B1387" t="n">
        <v>36.612494</v>
      </c>
    </row>
    <row r="1388">
      <c r="A1388" t="n">
        <v>128.229105</v>
      </c>
      <c r="B1388" t="n">
        <v>36.612302</v>
      </c>
    </row>
    <row r="1389">
      <c r="A1389" t="n">
        <v>128.251565</v>
      </c>
      <c r="B1389" t="n">
        <v>36.609623</v>
      </c>
    </row>
    <row r="1390">
      <c r="A1390" t="n">
        <v>128.25139</v>
      </c>
      <c r="B1390" t="n">
        <v>36.609529</v>
      </c>
    </row>
    <row r="1391">
      <c r="A1391" t="n">
        <v>128.336182</v>
      </c>
      <c r="B1391" t="n">
        <v>36.605503</v>
      </c>
    </row>
    <row r="1392">
      <c r="A1392" t="n">
        <v>128.336274</v>
      </c>
      <c r="B1392" t="n">
        <v>36.605421</v>
      </c>
    </row>
    <row r="1393">
      <c r="A1393" t="n">
        <v>128.298848</v>
      </c>
      <c r="B1393" t="n">
        <v>36.609295</v>
      </c>
    </row>
    <row r="1394">
      <c r="A1394" t="n">
        <v>128.293018</v>
      </c>
      <c r="B1394" t="n">
        <v>36.598724</v>
      </c>
    </row>
    <row r="1395">
      <c r="A1395" t="n">
        <v>128.298744</v>
      </c>
      <c r="B1395" t="n">
        <v>36.609379</v>
      </c>
    </row>
    <row r="1396">
      <c r="A1396" t="n">
        <v>128.473881</v>
      </c>
      <c r="B1396" t="n">
        <v>36.575094</v>
      </c>
      <c r="C1396" t="n">
        <v>128.473881</v>
      </c>
      <c r="D1396" t="n">
        <v>36.575094</v>
      </c>
    </row>
    <row r="1397">
      <c r="A1397" t="n">
        <v>128.473115</v>
      </c>
      <c r="B1397" t="n">
        <v>36.581409</v>
      </c>
      <c r="C1397" t="n">
        <v>128.473115</v>
      </c>
      <c r="D1397" t="n">
        <v>36.581409</v>
      </c>
    </row>
    <row r="1398">
      <c r="A1398" t="n">
        <v>128.472981</v>
      </c>
      <c r="B1398" t="n">
        <v>36.580282</v>
      </c>
      <c r="C1398" t="n">
        <v>128.472981</v>
      </c>
      <c r="D1398" t="n">
        <v>36.580282</v>
      </c>
    </row>
    <row r="1399">
      <c r="A1399" t="n">
        <v>128.473501</v>
      </c>
      <c r="B1399" t="n">
        <v>36.573983</v>
      </c>
    </row>
    <row r="1400">
      <c r="A1400" t="n">
        <v>128.473353</v>
      </c>
      <c r="B1400" t="n">
        <v>36.573938</v>
      </c>
    </row>
    <row r="1401">
      <c r="A1401" t="n">
        <v>128.789514</v>
      </c>
      <c r="B1401" t="n">
        <v>36.620541</v>
      </c>
    </row>
    <row r="1402">
      <c r="A1402" t="n">
        <v>128.789505</v>
      </c>
      <c r="B1402" t="n">
        <v>36.620384</v>
      </c>
    </row>
    <row r="1403">
      <c r="A1403" t="n">
        <v>128.300107</v>
      </c>
      <c r="B1403" t="n">
        <v>36.559953</v>
      </c>
    </row>
    <row r="1404">
      <c r="A1404" t="n">
        <v>128.902144</v>
      </c>
      <c r="B1404" t="n">
        <v>36.584246</v>
      </c>
    </row>
    <row r="1405">
      <c r="A1405" t="n">
        <v>128.626085</v>
      </c>
      <c r="B1405" t="n">
        <v>36.633597</v>
      </c>
    </row>
    <row r="1406">
      <c r="A1406" t="n">
        <v>128.625962</v>
      </c>
      <c r="B1406" t="n">
        <v>36.633649</v>
      </c>
    </row>
    <row r="1407">
      <c r="A1407" t="n">
        <v>128.902247</v>
      </c>
      <c r="B1407" t="n">
        <v>36.584355</v>
      </c>
    </row>
    <row r="1408">
      <c r="A1408" t="n">
        <v>128.924898</v>
      </c>
      <c r="B1408" t="n">
        <v>36.719272</v>
      </c>
    </row>
    <row r="1409">
      <c r="A1409" t="n">
        <v>128.924775</v>
      </c>
      <c r="B1409" t="n">
        <v>36.71926</v>
      </c>
    </row>
    <row r="1410">
      <c r="A1410" t="n">
        <v>128.926173</v>
      </c>
      <c r="B1410" t="n">
        <v>36.705577</v>
      </c>
    </row>
    <row r="1411">
      <c r="A1411" t="n">
        <v>128.92605</v>
      </c>
      <c r="B1411" t="n">
        <v>36.705572</v>
      </c>
    </row>
    <row r="1412">
      <c r="A1412" t="n">
        <v>128.854533</v>
      </c>
      <c r="B1412" t="n">
        <v>36.665521</v>
      </c>
    </row>
    <row r="1413">
      <c r="A1413" t="n">
        <v>128.854941</v>
      </c>
      <c r="B1413" t="n">
        <v>36.665611</v>
      </c>
    </row>
    <row r="1414">
      <c r="A1414" t="n">
        <v>128.854646</v>
      </c>
      <c r="B1414" t="n">
        <v>36.665434</v>
      </c>
    </row>
    <row r="1415">
      <c r="A1415" t="n">
        <v>128.85417</v>
      </c>
      <c r="B1415" t="n">
        <v>36.66215</v>
      </c>
    </row>
    <row r="1416">
      <c r="A1416" t="n">
        <v>128.85407</v>
      </c>
      <c r="B1416" t="n">
        <v>36.661992</v>
      </c>
    </row>
    <row r="1417">
      <c r="A1417" t="n">
        <v>128.703605</v>
      </c>
      <c r="B1417" t="n">
        <v>36.561334</v>
      </c>
      <c r="C1417" t="n">
        <v>128.703605</v>
      </c>
      <c r="D1417" t="n">
        <v>36.561334</v>
      </c>
    </row>
    <row r="1418">
      <c r="A1418" t="n">
        <v>128.703362</v>
      </c>
      <c r="B1418" t="n">
        <v>36.560916</v>
      </c>
      <c r="C1418" t="n">
        <v>128.703362</v>
      </c>
      <c r="D1418" t="n">
        <v>36.560916</v>
      </c>
    </row>
    <row r="1419">
      <c r="A1419" t="n">
        <v>128.69246</v>
      </c>
      <c r="B1419" t="n">
        <v>36.573028</v>
      </c>
      <c r="C1419" t="n">
        <v>128.69246</v>
      </c>
      <c r="D1419" t="n">
        <v>36.573028</v>
      </c>
    </row>
    <row r="1420">
      <c r="A1420" t="n">
        <v>128.692376</v>
      </c>
      <c r="B1420" t="n">
        <v>36.5733</v>
      </c>
      <c r="C1420" t="n">
        <v>128.692376</v>
      </c>
      <c r="D1420" t="n">
        <v>36.5733</v>
      </c>
    </row>
    <row r="1421">
      <c r="A1421" t="n">
        <v>128.704648</v>
      </c>
      <c r="B1421" t="n">
        <v>36.56368</v>
      </c>
      <c r="C1421" t="n">
        <v>128.704648</v>
      </c>
      <c r="D1421" t="n">
        <v>36.56368</v>
      </c>
    </row>
    <row r="1422">
      <c r="A1422" t="n">
        <v>128.704631</v>
      </c>
      <c r="B1422" t="n">
        <v>36.563907</v>
      </c>
      <c r="C1422" t="n">
        <v>128.704631</v>
      </c>
      <c r="D1422" t="n">
        <v>36.563907</v>
      </c>
    </row>
    <row r="1423">
      <c r="A1423" t="n">
        <v>128.284988</v>
      </c>
      <c r="B1423" t="n">
        <v>36.50577</v>
      </c>
    </row>
    <row r="1424">
      <c r="A1424" t="n">
        <v>128.912469</v>
      </c>
      <c r="B1424" t="n">
        <v>36.688893</v>
      </c>
    </row>
    <row r="1425">
      <c r="A1425" t="n">
        <v>128.912597</v>
      </c>
      <c r="B1425" t="n">
        <v>36.688765</v>
      </c>
    </row>
    <row r="1426">
      <c r="A1426" t="n">
        <v>128.740933</v>
      </c>
      <c r="B1426" t="n">
        <v>36.603136</v>
      </c>
    </row>
    <row r="1427">
      <c r="A1427" t="n">
        <v>128.740831</v>
      </c>
      <c r="B1427" t="n">
        <v>36.603081</v>
      </c>
    </row>
    <row r="1428">
      <c r="A1428" t="n">
        <v>128.890523</v>
      </c>
      <c r="B1428" t="n">
        <v>36.383802</v>
      </c>
    </row>
    <row r="1429">
      <c r="A1429" t="n">
        <v>128.890658</v>
      </c>
      <c r="B1429" t="n">
        <v>36.383743</v>
      </c>
    </row>
    <row r="1430">
      <c r="A1430" t="n">
        <v>128.593503</v>
      </c>
      <c r="B1430" t="n">
        <v>36.489443</v>
      </c>
    </row>
    <row r="1431">
      <c r="A1431" t="n">
        <v>128.593652</v>
      </c>
      <c r="B1431" t="n">
        <v>36.489383</v>
      </c>
    </row>
    <row r="1432">
      <c r="A1432" t="n">
        <v>128.593652</v>
      </c>
      <c r="B1432" t="n">
        <v>36.489374</v>
      </c>
    </row>
    <row r="1433">
      <c r="A1433" t="n">
        <v>128.412087</v>
      </c>
      <c r="B1433" t="n">
        <v>36.687192</v>
      </c>
    </row>
    <row r="1434">
      <c r="A1434" t="n">
        <v>128.627008</v>
      </c>
      <c r="B1434" t="n">
        <v>36.55601</v>
      </c>
    </row>
    <row r="1435">
      <c r="A1435" t="n">
        <v>128.626845</v>
      </c>
      <c r="B1435" t="n">
        <v>36.556086</v>
      </c>
    </row>
    <row r="1436">
      <c r="A1436" t="n">
        <v>128.874069</v>
      </c>
      <c r="B1436" t="n">
        <v>36.654044</v>
      </c>
    </row>
    <row r="1437">
      <c r="A1437" t="n">
        <v>128.421679</v>
      </c>
      <c r="B1437" t="n">
        <v>36.636648</v>
      </c>
    </row>
    <row r="1438">
      <c r="A1438" t="n">
        <v>128.421175</v>
      </c>
      <c r="B1438" t="n">
        <v>36.636736</v>
      </c>
    </row>
    <row r="1439">
      <c r="A1439" t="n">
        <v>128.784029</v>
      </c>
      <c r="B1439" t="n">
        <v>36.779826</v>
      </c>
    </row>
    <row r="1440">
      <c r="A1440" t="n">
        <v>128.784214</v>
      </c>
      <c r="B1440" t="n">
        <v>36.779544</v>
      </c>
    </row>
    <row r="1441">
      <c r="A1441" t="n">
        <v>128.496934</v>
      </c>
      <c r="B1441" t="n">
        <v>36.577744</v>
      </c>
      <c r="C1441" t="n">
        <v>128.496934</v>
      </c>
      <c r="D1441" t="n">
        <v>36.577744</v>
      </c>
    </row>
    <row r="1442">
      <c r="A1442" t="n">
        <v>128.496772</v>
      </c>
      <c r="B1442" t="n">
        <v>36.577602</v>
      </c>
      <c r="C1442" t="n">
        <v>128.496772</v>
      </c>
      <c r="D1442" t="n">
        <v>36.577602</v>
      </c>
    </row>
    <row r="1443">
      <c r="A1443" t="n">
        <v>128.615623</v>
      </c>
      <c r="B1443" t="n">
        <v>36.511348</v>
      </c>
    </row>
    <row r="1444">
      <c r="A1444" t="n">
        <v>128.615547</v>
      </c>
      <c r="B1444" t="n">
        <v>36.511449</v>
      </c>
    </row>
    <row r="1445">
      <c r="A1445" t="n">
        <v>128.598348</v>
      </c>
      <c r="B1445" t="n">
        <v>36.593655</v>
      </c>
      <c r="C1445" t="n">
        <v>128.598348</v>
      </c>
      <c r="D1445" t="n">
        <v>36.593655</v>
      </c>
    </row>
    <row r="1446">
      <c r="A1446" t="n">
        <v>128.598353</v>
      </c>
      <c r="B1446" t="n">
        <v>36.593648</v>
      </c>
    </row>
    <row r="1447">
      <c r="A1447" t="n">
        <v>128.591774</v>
      </c>
      <c r="B1447" t="n">
        <v>36.591873</v>
      </c>
    </row>
    <row r="1448">
      <c r="A1448" t="n">
        <v>128.583311</v>
      </c>
      <c r="B1448" t="n">
        <v>36.585565</v>
      </c>
    </row>
    <row r="1449">
      <c r="A1449" t="n">
        <v>128.583546</v>
      </c>
      <c r="B1449" t="n">
        <v>36.585652</v>
      </c>
    </row>
    <row r="1450">
      <c r="A1450" t="n">
        <v>128.727294</v>
      </c>
      <c r="B1450" t="n">
        <v>36.491384</v>
      </c>
    </row>
    <row r="1451">
      <c r="A1451" t="n">
        <v>128.727183</v>
      </c>
      <c r="B1451" t="n">
        <v>36.491405</v>
      </c>
    </row>
    <row r="1452">
      <c r="A1452" t="n">
        <v>128.451866</v>
      </c>
      <c r="B1452" t="n">
        <v>36.802627</v>
      </c>
    </row>
    <row r="1453">
      <c r="A1453" t="n">
        <v>128.652752</v>
      </c>
      <c r="B1453" t="n">
        <v>36.663689</v>
      </c>
    </row>
    <row r="1454">
      <c r="A1454" t="n">
        <v>128.652664</v>
      </c>
      <c r="B1454" t="n">
        <v>36.663768</v>
      </c>
    </row>
    <row r="1455">
      <c r="A1455" t="n">
        <v>128.944669</v>
      </c>
      <c r="B1455" t="n">
        <v>36.608208</v>
      </c>
    </row>
    <row r="1456">
      <c r="A1456" t="n">
        <v>128.944543</v>
      </c>
      <c r="B1456" t="n">
        <v>36.608228</v>
      </c>
    </row>
    <row r="1457">
      <c r="A1457" t="n">
        <v>128.305947</v>
      </c>
      <c r="B1457" t="n">
        <v>36.590595</v>
      </c>
    </row>
    <row r="1458">
      <c r="A1458" t="n">
        <v>128.306008</v>
      </c>
      <c r="B1458" t="n">
        <v>36.590692</v>
      </c>
    </row>
    <row r="1459">
      <c r="A1459" t="n">
        <v>128.586403</v>
      </c>
      <c r="B1459" t="n">
        <v>36.51789</v>
      </c>
    </row>
    <row r="1460">
      <c r="A1460" t="n">
        <v>128.586296</v>
      </c>
      <c r="B1460" t="n">
        <v>36.517878</v>
      </c>
    </row>
    <row r="1461">
      <c r="A1461" t="n">
        <v>128.748205</v>
      </c>
      <c r="B1461" t="n">
        <v>36.585807</v>
      </c>
    </row>
    <row r="1462">
      <c r="A1462" t="n">
        <v>128.748159</v>
      </c>
      <c r="B1462" t="n">
        <v>36.585705</v>
      </c>
    </row>
    <row r="1463">
      <c r="A1463" t="n">
        <v>128.753474</v>
      </c>
      <c r="B1463" t="n">
        <v>36.571769</v>
      </c>
    </row>
    <row r="1464">
      <c r="A1464" t="n">
        <v>128.753821</v>
      </c>
      <c r="B1464" t="n">
        <v>36.571994</v>
      </c>
    </row>
    <row r="1465">
      <c r="A1465" t="n">
        <v>128.372271</v>
      </c>
      <c r="B1465" t="n">
        <v>36.586211</v>
      </c>
    </row>
    <row r="1466">
      <c r="A1466" t="n">
        <v>128.372154</v>
      </c>
      <c r="B1466" t="n">
        <v>36.586295</v>
      </c>
    </row>
    <row r="1467">
      <c r="A1467" t="n">
        <v>128.732068</v>
      </c>
      <c r="B1467" t="n">
        <v>36.571112</v>
      </c>
      <c r="C1467" t="n">
        <v>128.732068</v>
      </c>
      <c r="D1467" t="n">
        <v>36.571112</v>
      </c>
    </row>
    <row r="1468">
      <c r="A1468" t="n">
        <v>128.714179</v>
      </c>
      <c r="B1468" t="n">
        <v>36.571239</v>
      </c>
      <c r="C1468" t="n">
        <v>128.714179</v>
      </c>
      <c r="D1468" t="n">
        <v>36.571239</v>
      </c>
    </row>
    <row r="1469">
      <c r="A1469" t="n">
        <v>128.713886</v>
      </c>
      <c r="B1469" t="n">
        <v>36.571418</v>
      </c>
      <c r="C1469" t="n">
        <v>128.713886</v>
      </c>
      <c r="D1469" t="n">
        <v>36.571418</v>
      </c>
    </row>
    <row r="1470">
      <c r="A1470" t="n">
        <v>128.831199</v>
      </c>
      <c r="B1470" t="n">
        <v>36.599451</v>
      </c>
    </row>
    <row r="1471">
      <c r="A1471" t="n">
        <v>128.831283</v>
      </c>
      <c r="B1471" t="n">
        <v>36.599443</v>
      </c>
    </row>
    <row r="1472">
      <c r="A1472" t="n">
        <v>128.813398</v>
      </c>
      <c r="B1472" t="n">
        <v>36.473133</v>
      </c>
    </row>
    <row r="1473">
      <c r="A1473" t="n">
        <v>128.672404</v>
      </c>
      <c r="B1473" t="n">
        <v>36.639733</v>
      </c>
    </row>
    <row r="1474">
      <c r="A1474" t="n">
        <v>128.672298</v>
      </c>
      <c r="B1474" t="n">
        <v>36.63967</v>
      </c>
    </row>
    <row r="1475">
      <c r="A1475" t="n">
        <v>128.966066</v>
      </c>
      <c r="B1475" t="n">
        <v>36.636659</v>
      </c>
    </row>
    <row r="1476">
      <c r="A1476" t="n">
        <v>128.966</v>
      </c>
      <c r="B1476" t="n">
        <v>36.636697</v>
      </c>
    </row>
    <row r="1477">
      <c r="A1477" t="n">
        <v>128.925511</v>
      </c>
      <c r="B1477" t="n">
        <v>36.713007</v>
      </c>
    </row>
    <row r="1478">
      <c r="A1478" t="n">
        <v>128.925624</v>
      </c>
      <c r="B1478" t="n">
        <v>36.713062</v>
      </c>
    </row>
    <row r="1479">
      <c r="A1479" t="n">
        <v>128.682071</v>
      </c>
      <c r="B1479" t="n">
        <v>36.518684</v>
      </c>
    </row>
    <row r="1480">
      <c r="A1480" t="n">
        <v>128.900871</v>
      </c>
      <c r="B1480" t="n">
        <v>36.594668</v>
      </c>
    </row>
    <row r="1481">
      <c r="A1481" t="n">
        <v>128.681972</v>
      </c>
      <c r="B1481" t="n">
        <v>36.518773</v>
      </c>
    </row>
    <row r="1482">
      <c r="A1482" t="n">
        <v>128.900997</v>
      </c>
      <c r="B1482" t="n">
        <v>36.594651</v>
      </c>
    </row>
    <row r="1483">
      <c r="A1483" t="n">
        <v>128.966413</v>
      </c>
      <c r="B1483" t="n">
        <v>36.726499</v>
      </c>
    </row>
    <row r="1484">
      <c r="A1484" t="n">
        <v>128.96635</v>
      </c>
      <c r="B1484" t="n">
        <v>36.726473</v>
      </c>
    </row>
    <row r="1485">
      <c r="A1485" t="n">
        <v>128.982556</v>
      </c>
      <c r="B1485" t="n">
        <v>36.507463</v>
      </c>
    </row>
    <row r="1486">
      <c r="A1486" t="n">
        <v>128.982519</v>
      </c>
      <c r="B1486" t="n">
        <v>36.507547</v>
      </c>
    </row>
    <row r="1487">
      <c r="A1487" t="n">
        <v>128.553477</v>
      </c>
      <c r="B1487" t="n">
        <v>36.726955</v>
      </c>
    </row>
    <row r="1488">
      <c r="A1488" t="n">
        <v>128.428808</v>
      </c>
      <c r="B1488" t="n">
        <v>36.749948</v>
      </c>
    </row>
    <row r="1489">
      <c r="A1489" t="n">
        <v>128.428697</v>
      </c>
      <c r="B1489" t="n">
        <v>36.749869</v>
      </c>
    </row>
    <row r="1490">
      <c r="A1490" t="n">
        <v>128.618332</v>
      </c>
      <c r="B1490" t="n">
        <v>36.687761</v>
      </c>
    </row>
    <row r="1491">
      <c r="A1491" t="n">
        <v>128.559238</v>
      </c>
      <c r="B1491" t="n">
        <v>36.584782</v>
      </c>
    </row>
    <row r="1492">
      <c r="A1492" t="n">
        <v>128.958283</v>
      </c>
      <c r="B1492" t="n">
        <v>36.624115</v>
      </c>
    </row>
    <row r="1493">
      <c r="A1493" t="n">
        <v>128.618434</v>
      </c>
      <c r="B1493" t="n">
        <v>36.687676</v>
      </c>
    </row>
    <row r="1494">
      <c r="A1494" t="n">
        <v>128.958381</v>
      </c>
      <c r="B1494" t="n">
        <v>36.624132</v>
      </c>
    </row>
    <row r="1495">
      <c r="A1495" t="n">
        <v>128.718606</v>
      </c>
      <c r="B1495" t="n">
        <v>36.512852</v>
      </c>
    </row>
    <row r="1496">
      <c r="A1496" t="n">
        <v>128.713057</v>
      </c>
      <c r="B1496" t="n">
        <v>36.550559</v>
      </c>
    </row>
    <row r="1497">
      <c r="A1497" t="n">
        <v>128.713415</v>
      </c>
      <c r="B1497" t="n">
        <v>36.550859</v>
      </c>
    </row>
    <row r="1498">
      <c r="A1498" t="n">
        <v>128.487256</v>
      </c>
      <c r="B1498" t="n">
        <v>36.534593</v>
      </c>
    </row>
    <row r="1499">
      <c r="A1499" t="n">
        <v>128.487276</v>
      </c>
      <c r="B1499" t="n">
        <v>36.534471</v>
      </c>
    </row>
    <row r="1500">
      <c r="A1500" t="n">
        <v>128.968311</v>
      </c>
      <c r="B1500" t="n">
        <v>36.544679</v>
      </c>
    </row>
    <row r="1501">
      <c r="A1501" t="n">
        <v>128.968213</v>
      </c>
      <c r="B1501" t="n">
        <v>36.54466</v>
      </c>
    </row>
    <row r="1502">
      <c r="A1502" t="n">
        <v>128.575882</v>
      </c>
      <c r="B1502" t="n">
        <v>36.539406</v>
      </c>
    </row>
    <row r="1503">
      <c r="A1503" t="n">
        <v>128.575749</v>
      </c>
      <c r="B1503" t="n">
        <v>36.539445</v>
      </c>
    </row>
    <row r="1504">
      <c r="A1504" t="n">
        <v>128.863337</v>
      </c>
      <c r="B1504" t="n">
        <v>36.497373</v>
      </c>
    </row>
    <row r="1505">
      <c r="A1505" t="n">
        <v>128.53809</v>
      </c>
      <c r="B1505" t="n">
        <v>36.622425</v>
      </c>
    </row>
    <row r="1506">
      <c r="A1506" t="n">
        <v>128.863535</v>
      </c>
      <c r="B1506" t="n">
        <v>36.496685</v>
      </c>
    </row>
    <row r="1507">
      <c r="A1507" t="n">
        <v>128.669399</v>
      </c>
      <c r="B1507" t="n">
        <v>36.508791</v>
      </c>
    </row>
    <row r="1508">
      <c r="A1508" t="n">
        <v>128.630112</v>
      </c>
      <c r="B1508" t="n">
        <v>36.527062</v>
      </c>
    </row>
    <row r="1509">
      <c r="A1509" t="n">
        <v>128.630033</v>
      </c>
      <c r="B1509" t="n">
        <v>36.527177</v>
      </c>
    </row>
    <row r="1510">
      <c r="A1510" t="n">
        <v>128.631466</v>
      </c>
      <c r="B1510" t="n">
        <v>36.62368</v>
      </c>
    </row>
    <row r="1511">
      <c r="A1511" t="n">
        <v>128.700687</v>
      </c>
      <c r="B1511" t="n">
        <v>36.662315</v>
      </c>
    </row>
    <row r="1512">
      <c r="A1512" t="n">
        <v>128.458416</v>
      </c>
      <c r="B1512" t="n">
        <v>36.683386</v>
      </c>
    </row>
    <row r="1513">
      <c r="A1513" t="n">
        <v>128.458755</v>
      </c>
      <c r="B1513" t="n">
        <v>36.675023</v>
      </c>
    </row>
    <row r="1514">
      <c r="A1514" t="n">
        <v>128.458307</v>
      </c>
      <c r="B1514" t="n">
        <v>36.683269</v>
      </c>
    </row>
    <row r="1515">
      <c r="A1515" t="n">
        <v>128.458811</v>
      </c>
      <c r="B1515" t="n">
        <v>36.675124</v>
      </c>
    </row>
    <row r="1516">
      <c r="A1516" t="n">
        <v>128.453721</v>
      </c>
      <c r="B1516" t="n">
        <v>36.678087</v>
      </c>
    </row>
    <row r="1517">
      <c r="A1517" t="n">
        <v>128.453775</v>
      </c>
      <c r="B1517" t="n">
        <v>36.67792</v>
      </c>
    </row>
    <row r="1518">
      <c r="A1518" t="n">
        <v>128.748652</v>
      </c>
      <c r="B1518" t="n">
        <v>36.600505</v>
      </c>
    </row>
    <row r="1519">
      <c r="A1519" t="n">
        <v>128.748926</v>
      </c>
      <c r="B1519" t="n">
        <v>36.60051</v>
      </c>
    </row>
    <row r="1520">
      <c r="A1520" t="n">
        <v>128.384209</v>
      </c>
      <c r="B1520" t="n">
        <v>36.652977</v>
      </c>
    </row>
    <row r="1521">
      <c r="A1521" t="n">
        <v>128.867814</v>
      </c>
      <c r="B1521" t="n">
        <v>36.646746</v>
      </c>
    </row>
    <row r="1522">
      <c r="A1522" t="n">
        <v>128.867581</v>
      </c>
      <c r="B1522" t="n">
        <v>36.646845</v>
      </c>
    </row>
    <row r="1523">
      <c r="A1523" t="n">
        <v>128.351723</v>
      </c>
      <c r="B1523" t="n">
        <v>36.450392</v>
      </c>
    </row>
    <row r="1524">
      <c r="A1524" t="n">
        <v>128.351345</v>
      </c>
      <c r="B1524" t="n">
        <v>36.450566</v>
      </c>
    </row>
    <row r="1525">
      <c r="A1525" t="n">
        <v>128.687095</v>
      </c>
      <c r="B1525" t="n">
        <v>36.565751</v>
      </c>
    </row>
    <row r="1526">
      <c r="A1526" t="n">
        <v>128.566285</v>
      </c>
      <c r="B1526" t="n">
        <v>36.632108</v>
      </c>
    </row>
    <row r="1527">
      <c r="A1527" t="n">
        <v>128.567303</v>
      </c>
      <c r="B1527" t="n">
        <v>36.633664</v>
      </c>
    </row>
    <row r="1528">
      <c r="A1528" t="n">
        <v>128.57438</v>
      </c>
      <c r="B1528" t="n">
        <v>36.626245</v>
      </c>
    </row>
    <row r="1529">
      <c r="A1529" t="n">
        <v>128.811569</v>
      </c>
      <c r="B1529" t="n">
        <v>36.698258</v>
      </c>
      <c r="C1529" t="n">
        <v>128.811569</v>
      </c>
      <c r="D1529" t="n">
        <v>36.698258</v>
      </c>
    </row>
    <row r="1530">
      <c r="A1530" t="n">
        <v>128.811634</v>
      </c>
      <c r="B1530" t="n">
        <v>36.69816</v>
      </c>
      <c r="C1530" t="n">
        <v>128.811634</v>
      </c>
      <c r="D1530" t="n">
        <v>36.69816</v>
      </c>
    </row>
    <row r="1531">
      <c r="A1531" t="n">
        <v>128.719129</v>
      </c>
      <c r="B1531" t="n">
        <v>36.568425</v>
      </c>
      <c r="C1531" t="n">
        <v>128.719129</v>
      </c>
      <c r="D1531" t="n">
        <v>36.568425</v>
      </c>
    </row>
    <row r="1532">
      <c r="A1532" t="n">
        <v>128.718933</v>
      </c>
      <c r="B1532" t="n">
        <v>36.57244</v>
      </c>
      <c r="C1532" t="n">
        <v>128.718933</v>
      </c>
      <c r="D1532" t="n">
        <v>36.57244</v>
      </c>
    </row>
    <row r="1533">
      <c r="A1533" t="n">
        <v>128.742593</v>
      </c>
      <c r="B1533" t="n">
        <v>36.699766</v>
      </c>
    </row>
    <row r="1534">
      <c r="A1534" t="n">
        <v>128.748531</v>
      </c>
      <c r="B1534" t="n">
        <v>36.698673</v>
      </c>
    </row>
    <row r="1535">
      <c r="A1535" t="n">
        <v>128.742782</v>
      </c>
      <c r="B1535" t="n">
        <v>36.699843</v>
      </c>
    </row>
    <row r="1536">
      <c r="A1536" t="n">
        <v>128.744049</v>
      </c>
      <c r="B1536" t="n">
        <v>36.699383</v>
      </c>
    </row>
    <row r="1537">
      <c r="A1537" t="n">
        <v>128.744141</v>
      </c>
      <c r="B1537" t="n">
        <v>36.699258</v>
      </c>
    </row>
    <row r="1538">
      <c r="A1538" t="n">
        <v>128.748379</v>
      </c>
      <c r="B1538" t="n">
        <v>36.698622</v>
      </c>
    </row>
    <row r="1539">
      <c r="A1539" t="n">
        <v>128.641845</v>
      </c>
      <c r="B1539" t="n">
        <v>36.589705</v>
      </c>
      <c r="C1539" t="n">
        <v>128.641845</v>
      </c>
      <c r="D1539" t="n">
        <v>36.589705</v>
      </c>
    </row>
    <row r="1540">
      <c r="A1540" t="n">
        <v>128.618367</v>
      </c>
      <c r="B1540" t="n">
        <v>36.589575</v>
      </c>
      <c r="C1540" t="n">
        <v>128.618367</v>
      </c>
      <c r="D1540" t="n">
        <v>36.589575</v>
      </c>
    </row>
    <row r="1541">
      <c r="A1541" t="n">
        <v>128.618025</v>
      </c>
      <c r="B1541" t="n">
        <v>36.589256</v>
      </c>
      <c r="C1541" t="n">
        <v>128.618025</v>
      </c>
      <c r="D1541" t="n">
        <v>36.589256</v>
      </c>
    </row>
    <row r="1542">
      <c r="A1542" t="n">
        <v>128.613529</v>
      </c>
      <c r="B1542" t="n">
        <v>36.588909</v>
      </c>
    </row>
    <row r="1543">
      <c r="A1543" t="n">
        <v>128.743067</v>
      </c>
      <c r="B1543" t="n">
        <v>36.592934</v>
      </c>
    </row>
    <row r="1544">
      <c r="A1544" t="n">
        <v>128.744782</v>
      </c>
      <c r="B1544" t="n">
        <v>36.593292</v>
      </c>
    </row>
    <row r="1545">
      <c r="A1545" t="n">
        <v>128.749691</v>
      </c>
      <c r="B1545" t="n">
        <v>36.670128</v>
      </c>
    </row>
    <row r="1546">
      <c r="A1546" t="n">
        <v>128.749853</v>
      </c>
      <c r="B1546" t="n">
        <v>36.670178</v>
      </c>
    </row>
    <row r="1547">
      <c r="A1547" t="n">
        <v>128.663653</v>
      </c>
      <c r="B1547" t="n">
        <v>36.616111</v>
      </c>
    </row>
    <row r="1548">
      <c r="A1548" t="n">
        <v>128.663476</v>
      </c>
      <c r="B1548" t="n">
        <v>36.615945</v>
      </c>
      <c r="C1548" t="n">
        <v>128.663476</v>
      </c>
      <c r="D1548" t="n">
        <v>36.615945</v>
      </c>
    </row>
    <row r="1549">
      <c r="A1549" t="n">
        <v>128.663708</v>
      </c>
      <c r="B1549" t="n">
        <v>36.61593</v>
      </c>
    </row>
    <row r="1550">
      <c r="A1550" t="n">
        <v>128.804027</v>
      </c>
      <c r="B1550" t="n">
        <v>36.563236</v>
      </c>
    </row>
    <row r="1551">
      <c r="A1551" t="n">
        <v>128.803891</v>
      </c>
      <c r="B1551" t="n">
        <v>36.56323</v>
      </c>
    </row>
    <row r="1552">
      <c r="A1552" t="n">
        <v>128.813855</v>
      </c>
      <c r="B1552" t="n">
        <v>36.573944</v>
      </c>
    </row>
    <row r="1553">
      <c r="A1553" t="n">
        <v>128.787198</v>
      </c>
      <c r="B1553" t="n">
        <v>36.546185</v>
      </c>
    </row>
    <row r="1554">
      <c r="A1554" t="n">
        <v>128.446354</v>
      </c>
      <c r="B1554" t="n">
        <v>36.698533</v>
      </c>
    </row>
    <row r="1555">
      <c r="A1555" t="n">
        <v>128.446224</v>
      </c>
      <c r="B1555" t="n">
        <v>36.69869</v>
      </c>
    </row>
    <row r="1556">
      <c r="A1556" t="n">
        <v>128.456585</v>
      </c>
      <c r="B1556" t="n">
        <v>36.786395</v>
      </c>
    </row>
    <row r="1557">
      <c r="A1557" t="n">
        <v>128.456723</v>
      </c>
      <c r="B1557" t="n">
        <v>36.786351</v>
      </c>
    </row>
    <row r="1558">
      <c r="A1558" t="n">
        <v>128.730313</v>
      </c>
      <c r="B1558" t="n">
        <v>36.550173</v>
      </c>
      <c r="C1558" t="n">
        <v>128.730313</v>
      </c>
      <c r="D1558" t="n">
        <v>36.550173</v>
      </c>
    </row>
    <row r="1559">
      <c r="A1559" t="n">
        <v>128.481882</v>
      </c>
      <c r="B1559" t="n">
        <v>36.531853</v>
      </c>
    </row>
    <row r="1560">
      <c r="A1560" t="n">
        <v>128.481955</v>
      </c>
      <c r="B1560" t="n">
        <v>36.531754</v>
      </c>
    </row>
    <row r="1561">
      <c r="A1561" t="n">
        <v>128.425285</v>
      </c>
      <c r="B1561" t="n">
        <v>36.650968</v>
      </c>
    </row>
    <row r="1562">
      <c r="A1562" t="n">
        <v>128.425743</v>
      </c>
      <c r="B1562" t="n">
        <v>36.650975</v>
      </c>
    </row>
    <row r="1563">
      <c r="A1563" t="n">
        <v>128.420221</v>
      </c>
      <c r="B1563" t="n">
        <v>36.651634</v>
      </c>
    </row>
    <row r="1564">
      <c r="A1564" t="n">
        <v>128.420192</v>
      </c>
      <c r="B1564" t="n">
        <v>36.651802</v>
      </c>
    </row>
    <row r="1565">
      <c r="A1565" t="n">
        <v>128.433104</v>
      </c>
      <c r="B1565" t="n">
        <v>36.6444</v>
      </c>
    </row>
    <row r="1566">
      <c r="A1566" t="n">
        <v>128.433053</v>
      </c>
      <c r="B1566" t="n">
        <v>36.644487</v>
      </c>
    </row>
    <row r="1567">
      <c r="A1567" t="n">
        <v>128.433143</v>
      </c>
      <c r="B1567" t="n">
        <v>36.644572</v>
      </c>
    </row>
    <row r="1568">
      <c r="A1568" t="n">
        <v>128.407087</v>
      </c>
      <c r="B1568" t="n">
        <v>36.647673</v>
      </c>
    </row>
    <row r="1569">
      <c r="A1569" t="n">
        <v>128.61383</v>
      </c>
      <c r="B1569" t="n">
        <v>36.703411</v>
      </c>
    </row>
    <row r="1570">
      <c r="A1570" t="n">
        <v>128.601388</v>
      </c>
      <c r="B1570" t="n">
        <v>36.714654</v>
      </c>
    </row>
    <row r="1571">
      <c r="A1571" t="n">
        <v>128.613963</v>
      </c>
      <c r="B1571" t="n">
        <v>36.703434</v>
      </c>
    </row>
    <row r="1572">
      <c r="A1572" t="n">
        <v>128.601361</v>
      </c>
      <c r="B1572" t="n">
        <v>36.714623</v>
      </c>
    </row>
    <row r="1573">
      <c r="A1573" t="n">
        <v>128.406753</v>
      </c>
      <c r="B1573" t="n">
        <v>36.716267</v>
      </c>
    </row>
    <row r="1574">
      <c r="A1574" t="n">
        <v>128.406602</v>
      </c>
      <c r="B1574" t="n">
        <v>36.716279</v>
      </c>
    </row>
    <row r="1575">
      <c r="A1575" t="n">
        <v>128.403923</v>
      </c>
      <c r="B1575" t="n">
        <v>36.725532</v>
      </c>
    </row>
    <row r="1576">
      <c r="A1576" t="n">
        <v>128.412754</v>
      </c>
      <c r="B1576" t="n">
        <v>36.690584</v>
      </c>
    </row>
    <row r="1577">
      <c r="A1577" t="n">
        <v>128.412785</v>
      </c>
      <c r="B1577" t="n">
        <v>36.690682</v>
      </c>
    </row>
    <row r="1578">
      <c r="A1578" t="n">
        <v>128.412901</v>
      </c>
      <c r="B1578" t="n">
        <v>36.690609</v>
      </c>
    </row>
    <row r="1579">
      <c r="A1579" t="n">
        <v>128.456042</v>
      </c>
      <c r="B1579" t="n">
        <v>36.592266</v>
      </c>
    </row>
    <row r="1580">
      <c r="A1580" t="n">
        <v>128.456102</v>
      </c>
      <c r="B1580" t="n">
        <v>36.592165</v>
      </c>
    </row>
    <row r="1581">
      <c r="A1581" t="n">
        <v>128.77305</v>
      </c>
      <c r="B1581" t="n">
        <v>36.550164</v>
      </c>
    </row>
    <row r="1582">
      <c r="A1582" t="n">
        <v>128.782057</v>
      </c>
      <c r="B1582" t="n">
        <v>36.576151</v>
      </c>
    </row>
    <row r="1583">
      <c r="A1583" t="n">
        <v>128.740354</v>
      </c>
      <c r="B1583" t="n">
        <v>36.614779</v>
      </c>
    </row>
    <row r="1584">
      <c r="A1584" t="n">
        <v>128.759867</v>
      </c>
      <c r="B1584" t="n">
        <v>36.561451</v>
      </c>
    </row>
    <row r="1585">
      <c r="A1585" t="n">
        <v>128.762354</v>
      </c>
      <c r="B1585" t="n">
        <v>36.562385</v>
      </c>
    </row>
    <row r="1586">
      <c r="A1586" t="n">
        <v>128.642522</v>
      </c>
      <c r="B1586" t="n">
        <v>36.629964</v>
      </c>
    </row>
    <row r="1587">
      <c r="A1587" t="n">
        <v>128.651861</v>
      </c>
      <c r="B1587" t="n">
        <v>36.629741</v>
      </c>
    </row>
    <row r="1588">
      <c r="A1588" t="n">
        <v>128.666311</v>
      </c>
      <c r="B1588" t="n">
        <v>36.627059</v>
      </c>
    </row>
    <row r="1589">
      <c r="A1589" t="n">
        <v>128.734224</v>
      </c>
      <c r="B1589" t="n">
        <v>36.581503</v>
      </c>
    </row>
    <row r="1590">
      <c r="A1590" t="n">
        <v>128.723863</v>
      </c>
      <c r="B1590" t="n">
        <v>36.566732</v>
      </c>
      <c r="C1590" t="n">
        <v>128.723863</v>
      </c>
      <c r="D1590" t="n">
        <v>36.566732</v>
      </c>
    </row>
    <row r="1591">
      <c r="A1591" t="n">
        <v>128.722648</v>
      </c>
      <c r="B1591" t="n">
        <v>36.566827</v>
      </c>
      <c r="C1591" t="n">
        <v>128.722648</v>
      </c>
      <c r="D1591" t="n">
        <v>36.566827</v>
      </c>
    </row>
    <row r="1592">
      <c r="A1592" t="n">
        <v>128.688995</v>
      </c>
      <c r="B1592" t="n">
        <v>36.572668</v>
      </c>
      <c r="C1592" t="n">
        <v>128.688995</v>
      </c>
      <c r="D1592" t="n">
        <v>36.572668</v>
      </c>
    </row>
    <row r="1593">
      <c r="A1593" t="n">
        <v>128.70302</v>
      </c>
      <c r="B1593" t="n">
        <v>36.571651</v>
      </c>
      <c r="C1593" t="n">
        <v>128.70302</v>
      </c>
      <c r="D1593" t="n">
        <v>36.571651</v>
      </c>
    </row>
    <row r="1594">
      <c r="A1594" t="n">
        <v>128.716678</v>
      </c>
      <c r="B1594" t="n">
        <v>36.578939</v>
      </c>
      <c r="C1594" t="n">
        <v>128.716678</v>
      </c>
      <c r="D1594" t="n">
        <v>36.578939</v>
      </c>
    </row>
    <row r="1595">
      <c r="A1595" t="n">
        <v>128.394109</v>
      </c>
      <c r="B1595" t="n">
        <v>36.650318</v>
      </c>
    </row>
    <row r="1596">
      <c r="A1596" t="n">
        <v>128.394043</v>
      </c>
      <c r="B1596" t="n">
        <v>36.650202</v>
      </c>
    </row>
    <row r="1597">
      <c r="A1597" t="n">
        <v>128.40447</v>
      </c>
      <c r="B1597" t="n">
        <v>36.680201</v>
      </c>
    </row>
    <row r="1598">
      <c r="A1598" t="n">
        <v>128.415229</v>
      </c>
      <c r="B1598" t="n">
        <v>36.679245</v>
      </c>
    </row>
    <row r="1599">
      <c r="A1599" t="n">
        <v>128.415233</v>
      </c>
      <c r="B1599" t="n">
        <v>36.679185</v>
      </c>
    </row>
    <row r="1600">
      <c r="A1600" t="n">
        <v>128.462851</v>
      </c>
      <c r="B1600" t="n">
        <v>36.645499</v>
      </c>
    </row>
    <row r="1601">
      <c r="A1601" t="n">
        <v>128.461809</v>
      </c>
      <c r="B1601" t="n">
        <v>36.645546</v>
      </c>
    </row>
    <row r="1602">
      <c r="A1602" t="n">
        <v>128.462731</v>
      </c>
      <c r="B1602" t="n">
        <v>36.645442</v>
      </c>
    </row>
    <row r="1603">
      <c r="A1603" t="n">
        <v>128.462596</v>
      </c>
      <c r="B1603" t="n">
        <v>36.646333</v>
      </c>
    </row>
    <row r="1604">
      <c r="A1604" t="n">
        <v>128.700063</v>
      </c>
      <c r="B1604" t="n">
        <v>36.561002</v>
      </c>
      <c r="C1604" t="n">
        <v>128.700063</v>
      </c>
      <c r="D1604" t="n">
        <v>36.561002</v>
      </c>
    </row>
    <row r="1605">
      <c r="A1605" t="n">
        <v>128.699838</v>
      </c>
      <c r="B1605" t="n">
        <v>36.561077</v>
      </c>
      <c r="C1605" t="n">
        <v>128.699838</v>
      </c>
      <c r="D1605" t="n">
        <v>36.561077</v>
      </c>
    </row>
    <row r="1606">
      <c r="A1606" t="n">
        <v>128.698807</v>
      </c>
      <c r="B1606" t="n">
        <v>36.560004</v>
      </c>
      <c r="C1606" t="n">
        <v>128.698807</v>
      </c>
      <c r="D1606" t="n">
        <v>36.560004</v>
      </c>
    </row>
    <row r="1607">
      <c r="A1607" t="n">
        <v>128.698966</v>
      </c>
      <c r="B1607" t="n">
        <v>36.559884</v>
      </c>
      <c r="C1607" t="n">
        <v>128.698966</v>
      </c>
      <c r="D1607" t="n">
        <v>36.559884</v>
      </c>
    </row>
    <row r="1608">
      <c r="A1608" t="n">
        <v>128.670053</v>
      </c>
      <c r="B1608" t="n">
        <v>36.425046</v>
      </c>
    </row>
    <row r="1609">
      <c r="A1609" t="n">
        <v>128.670067</v>
      </c>
      <c r="B1609" t="n">
        <v>36.424848</v>
      </c>
    </row>
    <row r="1610">
      <c r="A1610" t="n">
        <v>128.68186</v>
      </c>
      <c r="B1610" t="n">
        <v>36.440597</v>
      </c>
    </row>
    <row r="1611">
      <c r="A1611" t="n">
        <v>128.681469</v>
      </c>
      <c r="B1611" t="n">
        <v>36.440659</v>
      </c>
    </row>
    <row r="1612">
      <c r="A1612" t="n">
        <v>128.379893</v>
      </c>
      <c r="B1612" t="n">
        <v>36.613757</v>
      </c>
    </row>
    <row r="1613">
      <c r="A1613" t="n">
        <v>128.37973</v>
      </c>
      <c r="B1613" t="n">
        <v>36.613826</v>
      </c>
    </row>
    <row r="1614">
      <c r="A1614" t="n">
        <v>128.88658</v>
      </c>
      <c r="B1614" t="n">
        <v>36.772779</v>
      </c>
    </row>
    <row r="1615">
      <c r="A1615" t="n">
        <v>128.886543</v>
      </c>
      <c r="B1615" t="n">
        <v>36.77265</v>
      </c>
    </row>
    <row r="1616">
      <c r="A1616" t="n">
        <v>128.786474</v>
      </c>
      <c r="B1616" t="n">
        <v>36.803315</v>
      </c>
    </row>
    <row r="1617">
      <c r="A1617" t="n">
        <v>128.786385</v>
      </c>
      <c r="B1617" t="n">
        <v>36.803362</v>
      </c>
    </row>
    <row r="1618">
      <c r="A1618" t="n">
        <v>128.407933</v>
      </c>
      <c r="B1618" t="n">
        <v>36.61377</v>
      </c>
    </row>
    <row r="1619">
      <c r="A1619" t="n">
        <v>128.549713</v>
      </c>
      <c r="B1619" t="n">
        <v>36.577738</v>
      </c>
      <c r="C1619" t="n">
        <v>128.549713</v>
      </c>
      <c r="D1619" t="n">
        <v>36.577738</v>
      </c>
    </row>
    <row r="1620">
      <c r="A1620" t="n">
        <v>128.543511</v>
      </c>
      <c r="B1620" t="n">
        <v>36.572471</v>
      </c>
    </row>
    <row r="1621">
      <c r="A1621" t="n">
        <v>128.543651</v>
      </c>
      <c r="B1621" t="n">
        <v>36.572636</v>
      </c>
    </row>
    <row r="1622">
      <c r="A1622" t="n">
        <v>128.549293</v>
      </c>
      <c r="B1622" t="n">
        <v>36.57785</v>
      </c>
    </row>
    <row r="1623">
      <c r="A1623" t="n">
        <v>128.899253</v>
      </c>
      <c r="B1623" t="n">
        <v>36.368555</v>
      </c>
    </row>
    <row r="1624">
      <c r="A1624" t="n">
        <v>128.899483</v>
      </c>
      <c r="B1624" t="n">
        <v>36.365525</v>
      </c>
    </row>
    <row r="1625">
      <c r="A1625" t="n">
        <v>128.89937</v>
      </c>
      <c r="B1625" t="n">
        <v>36.368483</v>
      </c>
    </row>
    <row r="1626">
      <c r="A1626" t="n">
        <v>128.829037</v>
      </c>
      <c r="B1626" t="n">
        <v>36.790566</v>
      </c>
    </row>
    <row r="1627">
      <c r="A1627" t="n">
        <v>128.829165</v>
      </c>
      <c r="B1627" t="n">
        <v>36.790633</v>
      </c>
    </row>
    <row r="1628">
      <c r="A1628" t="n">
        <v>128.664566</v>
      </c>
      <c r="B1628" t="n">
        <v>36.465218</v>
      </c>
    </row>
    <row r="1629">
      <c r="A1629" t="n">
        <v>128.664665</v>
      </c>
      <c r="B1629" t="n">
        <v>36.465139</v>
      </c>
    </row>
    <row r="1630">
      <c r="A1630" t="n">
        <v>128.401212</v>
      </c>
      <c r="B1630" t="n">
        <v>36.562576</v>
      </c>
    </row>
    <row r="1631">
      <c r="A1631" t="n">
        <v>128.400978</v>
      </c>
      <c r="B1631" t="n">
        <v>36.562324</v>
      </c>
    </row>
    <row r="1632">
      <c r="A1632" t="n">
        <v>128.366705</v>
      </c>
      <c r="B1632" t="n">
        <v>36.655021</v>
      </c>
    </row>
    <row r="1633">
      <c r="A1633" t="n">
        <v>128.36649</v>
      </c>
      <c r="B1633" t="n">
        <v>36.655014</v>
      </c>
    </row>
    <row r="1634">
      <c r="A1634" t="n">
        <v>128.437415</v>
      </c>
      <c r="B1634" t="n">
        <v>36.724822</v>
      </c>
    </row>
    <row r="1635">
      <c r="A1635" t="n">
        <v>128.437567</v>
      </c>
      <c r="B1635" t="n">
        <v>36.724758</v>
      </c>
    </row>
    <row r="1636">
      <c r="A1636" t="n">
        <v>128.741799</v>
      </c>
      <c r="B1636" t="n">
        <v>36.606027</v>
      </c>
    </row>
    <row r="1637">
      <c r="A1637" t="n">
        <v>128.741924</v>
      </c>
      <c r="B1637" t="n">
        <v>36.605983</v>
      </c>
    </row>
    <row r="1638">
      <c r="A1638" t="n">
        <v>128.789622</v>
      </c>
      <c r="B1638" t="n">
        <v>36.541605</v>
      </c>
      <c r="C1638" t="n">
        <v>128.789622</v>
      </c>
      <c r="D1638" t="n">
        <v>36.541605</v>
      </c>
    </row>
    <row r="1639">
      <c r="A1639" t="n">
        <v>128.789432</v>
      </c>
      <c r="B1639" t="n">
        <v>36.541506</v>
      </c>
    </row>
    <row r="1640">
      <c r="A1640" t="n">
        <v>128.742771</v>
      </c>
      <c r="B1640" t="n">
        <v>36.622046</v>
      </c>
    </row>
    <row r="1641">
      <c r="A1641" t="n">
        <v>128.742629</v>
      </c>
      <c r="B1641" t="n">
        <v>36.622098</v>
      </c>
    </row>
    <row r="1642">
      <c r="A1642" t="n">
        <v>128.443049</v>
      </c>
      <c r="B1642" t="n">
        <v>36.58797</v>
      </c>
    </row>
    <row r="1643">
      <c r="A1643" t="n">
        <v>128.443012</v>
      </c>
      <c r="B1643" t="n">
        <v>36.587869</v>
      </c>
    </row>
    <row r="1644">
      <c r="A1644" t="n">
        <v>128.450103</v>
      </c>
      <c r="B1644" t="n">
        <v>36.587684</v>
      </c>
    </row>
    <row r="1645">
      <c r="A1645" t="n">
        <v>128.450134</v>
      </c>
      <c r="B1645" t="n">
        <v>36.587572</v>
      </c>
    </row>
    <row r="1646">
      <c r="A1646" t="n">
        <v>128.448122</v>
      </c>
      <c r="B1646" t="n">
        <v>36.587261</v>
      </c>
    </row>
    <row r="1647">
      <c r="A1647" t="n">
        <v>128.448305</v>
      </c>
      <c r="B1647" t="n">
        <v>36.587151</v>
      </c>
    </row>
    <row r="1648">
      <c r="A1648" t="n">
        <v>128.639478</v>
      </c>
      <c r="B1648" t="n">
        <v>36.483362</v>
      </c>
    </row>
    <row r="1649">
      <c r="A1649" t="n">
        <v>128.63969</v>
      </c>
      <c r="B1649" t="n">
        <v>36.483504</v>
      </c>
    </row>
    <row r="1650">
      <c r="A1650" t="n">
        <v>128.636629</v>
      </c>
      <c r="B1650" t="n">
        <v>36.488468</v>
      </c>
    </row>
    <row r="1651">
      <c r="A1651" t="n">
        <v>128.296126</v>
      </c>
      <c r="B1651" t="n">
        <v>36.624141</v>
      </c>
    </row>
    <row r="1652">
      <c r="A1652" t="n">
        <v>128.928079</v>
      </c>
      <c r="B1652" t="n">
        <v>36.366079</v>
      </c>
    </row>
    <row r="1653">
      <c r="A1653" t="n">
        <v>128.927751</v>
      </c>
      <c r="B1653" t="n">
        <v>36.364507</v>
      </c>
    </row>
    <row r="1654">
      <c r="A1654" t="n">
        <v>128.929284</v>
      </c>
      <c r="B1654" t="n">
        <v>36.365545</v>
      </c>
    </row>
    <row r="1655">
      <c r="A1655" t="n">
        <v>128.929209</v>
      </c>
      <c r="B1655" t="n">
        <v>36.365487</v>
      </c>
    </row>
    <row r="1656">
      <c r="A1656" t="n">
        <v>128.925067</v>
      </c>
      <c r="B1656" t="n">
        <v>36.346432</v>
      </c>
    </row>
    <row r="1657">
      <c r="A1657" t="n">
        <v>128.925184</v>
      </c>
      <c r="B1657" t="n">
        <v>36.346515</v>
      </c>
    </row>
    <row r="1658">
      <c r="A1658" t="n">
        <v>128.929663</v>
      </c>
      <c r="B1658" t="n">
        <v>36.366671</v>
      </c>
    </row>
    <row r="1659">
      <c r="A1659" t="n">
        <v>128.929557</v>
      </c>
      <c r="B1659" t="n">
        <v>36.366729</v>
      </c>
    </row>
    <row r="1660">
      <c r="A1660" t="n">
        <v>128.95906</v>
      </c>
      <c r="B1660" t="n">
        <v>36.44889</v>
      </c>
    </row>
    <row r="1661">
      <c r="A1661" t="n">
        <v>128.959131</v>
      </c>
      <c r="B1661" t="n">
        <v>36.448965</v>
      </c>
    </row>
    <row r="1662">
      <c r="A1662" t="n">
        <v>128.671248</v>
      </c>
      <c r="B1662" t="n">
        <v>36.578416</v>
      </c>
      <c r="C1662" t="n">
        <v>128.671248</v>
      </c>
      <c r="D1662" t="n">
        <v>36.578416</v>
      </c>
    </row>
    <row r="1663">
      <c r="A1663" t="n">
        <v>128.671162</v>
      </c>
      <c r="B1663" t="n">
        <v>36.578219</v>
      </c>
      <c r="C1663" t="n">
        <v>128.671162</v>
      </c>
      <c r="D1663" t="n">
        <v>36.578219</v>
      </c>
    </row>
    <row r="1664">
      <c r="A1664" t="n">
        <v>128.297433</v>
      </c>
      <c r="B1664" t="n">
        <v>36.627517</v>
      </c>
    </row>
    <row r="1665">
      <c r="A1665" t="n">
        <v>128.297573</v>
      </c>
      <c r="B1665" t="n">
        <v>36.627527</v>
      </c>
    </row>
    <row r="1666">
      <c r="A1666" t="n">
        <v>128.302762</v>
      </c>
      <c r="B1666" t="n">
        <v>36.633508</v>
      </c>
    </row>
    <row r="1667">
      <c r="A1667" t="n">
        <v>128.292039</v>
      </c>
      <c r="B1667" t="n">
        <v>36.622397</v>
      </c>
    </row>
    <row r="1668">
      <c r="A1668" t="n">
        <v>128.292079</v>
      </c>
      <c r="B1668" t="n">
        <v>36.622293</v>
      </c>
    </row>
    <row r="1669">
      <c r="A1669" t="n">
        <v>128.296029</v>
      </c>
      <c r="B1669" t="n">
        <v>36.624212</v>
      </c>
    </row>
    <row r="1670">
      <c r="A1670" t="n">
        <v>128.291676</v>
      </c>
      <c r="B1670" t="n">
        <v>36.627838</v>
      </c>
    </row>
    <row r="1671">
      <c r="A1671" t="n">
        <v>128.672392</v>
      </c>
      <c r="B1671" t="n">
        <v>36.578914</v>
      </c>
    </row>
    <row r="1672">
      <c r="A1672" t="n">
        <v>128.672548</v>
      </c>
      <c r="B1672" t="n">
        <v>36.57874</v>
      </c>
    </row>
    <row r="1673">
      <c r="A1673" t="n">
        <v>128.430508</v>
      </c>
      <c r="B1673" t="n">
        <v>36.752381</v>
      </c>
    </row>
    <row r="1674">
      <c r="A1674" t="n">
        <v>128.35244</v>
      </c>
      <c r="B1674" t="n">
        <v>36.635712</v>
      </c>
    </row>
    <row r="1675">
      <c r="A1675" t="n">
        <v>128.352585</v>
      </c>
      <c r="B1675" t="n">
        <v>36.635647</v>
      </c>
    </row>
    <row r="1676">
      <c r="A1676" t="n">
        <v>128.509406</v>
      </c>
      <c r="B1676" t="n">
        <v>36.592596</v>
      </c>
    </row>
    <row r="1677">
      <c r="A1677" t="n">
        <v>128.509443</v>
      </c>
      <c r="B1677" t="n">
        <v>36.59249</v>
      </c>
    </row>
    <row r="1678">
      <c r="A1678" t="n">
        <v>128.336839</v>
      </c>
      <c r="B1678" t="n">
        <v>36.634307</v>
      </c>
    </row>
    <row r="1679">
      <c r="A1679" t="n">
        <v>128.336733</v>
      </c>
      <c r="B1679" t="n">
        <v>36.634145</v>
      </c>
    </row>
    <row r="1680">
      <c r="A1680" t="n">
        <v>128.345105</v>
      </c>
      <c r="B1680" t="n">
        <v>36.635332</v>
      </c>
    </row>
    <row r="1681">
      <c r="A1681" t="n">
        <v>128.787462</v>
      </c>
      <c r="B1681" t="n">
        <v>36.546151</v>
      </c>
      <c r="C1681" t="n">
        <v>128.787462</v>
      </c>
      <c r="D1681" t="n">
        <v>36.546151</v>
      </c>
    </row>
    <row r="1682">
      <c r="A1682" t="n">
        <v>128.41392</v>
      </c>
      <c r="B1682" t="n">
        <v>36.587118</v>
      </c>
    </row>
    <row r="1683">
      <c r="A1683" t="n">
        <v>128.408212</v>
      </c>
      <c r="B1683" t="n">
        <v>36.569299</v>
      </c>
    </row>
    <row r="1684">
      <c r="A1684" t="n">
        <v>128.414053</v>
      </c>
      <c r="B1684" t="n">
        <v>36.587086</v>
      </c>
    </row>
    <row r="1685">
      <c r="A1685" t="n">
        <v>128.413833</v>
      </c>
      <c r="B1685" t="n">
        <v>36.579165</v>
      </c>
    </row>
    <row r="1686">
      <c r="A1686" t="n">
        <v>128.413685</v>
      </c>
      <c r="B1686" t="n">
        <v>36.578451</v>
      </c>
    </row>
    <row r="1687">
      <c r="A1687" t="n">
        <v>128.413977</v>
      </c>
      <c r="B1687" t="n">
        <v>36.579171</v>
      </c>
    </row>
    <row r="1688">
      <c r="A1688" t="n">
        <v>128.697208</v>
      </c>
      <c r="B1688" t="n">
        <v>36.569631</v>
      </c>
      <c r="C1688" t="n">
        <v>128.697208</v>
      </c>
      <c r="D1688" t="n">
        <v>36.569631</v>
      </c>
    </row>
    <row r="1689">
      <c r="A1689" t="n">
        <v>128.696342</v>
      </c>
      <c r="B1689" t="n">
        <v>36.568244</v>
      </c>
    </row>
    <row r="1690">
      <c r="A1690" t="n">
        <v>128.697401</v>
      </c>
      <c r="B1690" t="n">
        <v>36.573044</v>
      </c>
    </row>
    <row r="1691">
      <c r="A1691" t="n">
        <v>128.69761</v>
      </c>
      <c r="B1691" t="n">
        <v>36.573662</v>
      </c>
    </row>
    <row r="1692">
      <c r="A1692" t="n">
        <v>128.69841</v>
      </c>
      <c r="B1692" t="n">
        <v>36.571849</v>
      </c>
      <c r="C1692" t="n">
        <v>128.69841</v>
      </c>
      <c r="D1692" t="n">
        <v>36.571849</v>
      </c>
    </row>
    <row r="1693">
      <c r="A1693" t="n">
        <v>128.698378</v>
      </c>
      <c r="B1693" t="n">
        <v>36.572034</v>
      </c>
      <c r="C1693" t="n">
        <v>128.698378</v>
      </c>
      <c r="D1693" t="n">
        <v>36.572034</v>
      </c>
    </row>
    <row r="1694">
      <c r="A1694" t="n">
        <v>128.694655</v>
      </c>
      <c r="B1694" t="n">
        <v>36.572971</v>
      </c>
      <c r="C1694" t="n">
        <v>128.694655</v>
      </c>
      <c r="D1694" t="n">
        <v>36.572971</v>
      </c>
    </row>
    <row r="1695">
      <c r="A1695" t="n">
        <v>128.695177</v>
      </c>
      <c r="B1695" t="n">
        <v>36.572539</v>
      </c>
      <c r="C1695" t="n">
        <v>128.695177</v>
      </c>
      <c r="D1695" t="n">
        <v>36.572539</v>
      </c>
    </row>
    <row r="1696">
      <c r="A1696" t="n">
        <v>128.867422</v>
      </c>
      <c r="B1696" t="n">
        <v>36.668086</v>
      </c>
    </row>
    <row r="1697">
      <c r="A1697" t="n">
        <v>128.850687</v>
      </c>
      <c r="B1697" t="n">
        <v>36.435672</v>
      </c>
    </row>
    <row r="1698">
      <c r="A1698" t="n">
        <v>128.850741</v>
      </c>
      <c r="B1698" t="n">
        <v>36.435594</v>
      </c>
    </row>
    <row r="1699">
      <c r="A1699" t="n">
        <v>128.610271</v>
      </c>
      <c r="B1699" t="n">
        <v>36.577405</v>
      </c>
    </row>
    <row r="1700">
      <c r="A1700" t="n">
        <v>128.610394</v>
      </c>
      <c r="B1700" t="n">
        <v>36.577458</v>
      </c>
    </row>
    <row r="1701">
      <c r="A1701" t="n">
        <v>128.615671</v>
      </c>
      <c r="B1701" t="n">
        <v>36.575482</v>
      </c>
    </row>
    <row r="1702">
      <c r="A1702" t="n">
        <v>128.615773</v>
      </c>
      <c r="B1702" t="n">
        <v>36.575554</v>
      </c>
    </row>
    <row r="1703">
      <c r="A1703" t="n">
        <v>128.549897</v>
      </c>
      <c r="B1703" t="n">
        <v>36.681917</v>
      </c>
    </row>
    <row r="1704">
      <c r="A1704" t="n">
        <v>128.544816</v>
      </c>
      <c r="B1704" t="n">
        <v>36.671351</v>
      </c>
    </row>
    <row r="1705">
      <c r="A1705" t="n">
        <v>128.549759</v>
      </c>
      <c r="B1705" t="n">
        <v>36.685686</v>
      </c>
    </row>
    <row r="1706">
      <c r="A1706" t="n">
        <v>128.549805</v>
      </c>
      <c r="B1706" t="n">
        <v>36.685578</v>
      </c>
    </row>
    <row r="1707">
      <c r="A1707" t="n">
        <v>128.549783</v>
      </c>
      <c r="B1707" t="n">
        <v>36.681869</v>
      </c>
    </row>
    <row r="1708">
      <c r="A1708" t="n">
        <v>128.544764</v>
      </c>
      <c r="B1708" t="n">
        <v>36.671447</v>
      </c>
    </row>
    <row r="1709">
      <c r="A1709" t="n">
        <v>128.922873</v>
      </c>
      <c r="B1709" t="n">
        <v>36.554372</v>
      </c>
    </row>
    <row r="1710">
      <c r="A1710" t="n">
        <v>128.92299</v>
      </c>
      <c r="B1710" t="n">
        <v>36.55437</v>
      </c>
    </row>
    <row r="1711">
      <c r="A1711" t="n">
        <v>128.622546</v>
      </c>
      <c r="B1711" t="n">
        <v>36.568826</v>
      </c>
    </row>
    <row r="1712">
      <c r="A1712" t="n">
        <v>128.622694</v>
      </c>
      <c r="B1712" t="n">
        <v>36.568881</v>
      </c>
    </row>
    <row r="1713">
      <c r="A1713" t="n">
        <v>128.62069</v>
      </c>
      <c r="B1713" t="n">
        <v>36.570974</v>
      </c>
    </row>
    <row r="1714">
      <c r="A1714" t="n">
        <v>128.620853</v>
      </c>
      <c r="B1714" t="n">
        <v>36.57098</v>
      </c>
    </row>
    <row r="1715">
      <c r="A1715" t="n">
        <v>128.916536</v>
      </c>
      <c r="B1715" t="n">
        <v>36.556551</v>
      </c>
    </row>
    <row r="1716">
      <c r="A1716" t="n">
        <v>128.916643</v>
      </c>
      <c r="B1716" t="n">
        <v>36.556463</v>
      </c>
    </row>
    <row r="1717">
      <c r="A1717" t="n">
        <v>128.925391</v>
      </c>
      <c r="B1717" t="n">
        <v>36.702616</v>
      </c>
    </row>
    <row r="1718">
      <c r="A1718" t="n">
        <v>128.925268</v>
      </c>
      <c r="B1718" t="n">
        <v>36.7026</v>
      </c>
    </row>
    <row r="1719">
      <c r="A1719" t="n">
        <v>128.611889</v>
      </c>
      <c r="B1719" t="n">
        <v>36.576319</v>
      </c>
    </row>
    <row r="1720">
      <c r="A1720" t="n">
        <v>128.611938</v>
      </c>
      <c r="B1720" t="n">
        <v>36.576426</v>
      </c>
    </row>
    <row r="1721">
      <c r="A1721" t="n">
        <v>128.529091</v>
      </c>
      <c r="B1721" t="n">
        <v>36.605173</v>
      </c>
    </row>
    <row r="1722">
      <c r="A1722" t="n">
        <v>128.528931</v>
      </c>
      <c r="B1722" t="n">
        <v>36.605148</v>
      </c>
    </row>
    <row r="1723">
      <c r="A1723" t="n">
        <v>128.293802</v>
      </c>
      <c r="B1723" t="n">
        <v>36.480561</v>
      </c>
    </row>
    <row r="1724">
      <c r="A1724" t="n">
        <v>128.698322</v>
      </c>
      <c r="B1724" t="n">
        <v>36.530731</v>
      </c>
    </row>
    <row r="1725">
      <c r="A1725" t="n">
        <v>128.705629</v>
      </c>
      <c r="B1725" t="n">
        <v>36.547726</v>
      </c>
    </row>
    <row r="1726">
      <c r="A1726" t="n">
        <v>128.374731</v>
      </c>
      <c r="B1726" t="n">
        <v>36.666613</v>
      </c>
    </row>
    <row r="1727">
      <c r="A1727" t="n">
        <v>128.369933</v>
      </c>
      <c r="B1727" t="n">
        <v>36.669909</v>
      </c>
    </row>
    <row r="1728">
      <c r="A1728" t="n">
        <v>128.362652</v>
      </c>
      <c r="B1728" t="n">
        <v>36.660193</v>
      </c>
    </row>
    <row r="1729">
      <c r="A1729" t="n">
        <v>128.362476</v>
      </c>
      <c r="B1729" t="n">
        <v>36.660181</v>
      </c>
    </row>
    <row r="1730">
      <c r="A1730" t="n">
        <v>128.832352</v>
      </c>
      <c r="B1730" t="n">
        <v>36.787715</v>
      </c>
    </row>
    <row r="1731">
      <c r="A1731" t="n">
        <v>128.832467</v>
      </c>
      <c r="B1731" t="n">
        <v>36.787724</v>
      </c>
    </row>
    <row r="1732">
      <c r="A1732" t="n">
        <v>128.400433</v>
      </c>
      <c r="B1732" t="n">
        <v>36.587825</v>
      </c>
    </row>
    <row r="1733">
      <c r="A1733" t="n">
        <v>128.391444</v>
      </c>
      <c r="B1733" t="n">
        <v>36.591059</v>
      </c>
    </row>
    <row r="1734">
      <c r="A1734" t="n">
        <v>128.391316</v>
      </c>
      <c r="B1734" t="n">
        <v>36.591143</v>
      </c>
    </row>
    <row r="1735">
      <c r="A1735" t="n">
        <v>128.383031</v>
      </c>
      <c r="B1735" t="n">
        <v>36.589026</v>
      </c>
    </row>
    <row r="1736">
      <c r="A1736" t="n">
        <v>128.383178</v>
      </c>
      <c r="B1736" t="n">
        <v>36.588949</v>
      </c>
    </row>
    <row r="1737">
      <c r="A1737" t="n">
        <v>128.40058</v>
      </c>
      <c r="B1737" t="n">
        <v>36.587862</v>
      </c>
    </row>
    <row r="1738">
      <c r="A1738" t="n">
        <v>128.718125</v>
      </c>
      <c r="B1738" t="n">
        <v>36.576954</v>
      </c>
      <c r="C1738" t="n">
        <v>128.718125</v>
      </c>
      <c r="D1738" t="n">
        <v>36.576954</v>
      </c>
    </row>
    <row r="1739">
      <c r="A1739" t="n">
        <v>128.717877</v>
      </c>
      <c r="B1739" t="n">
        <v>36.576845</v>
      </c>
      <c r="C1739" t="n">
        <v>128.717877</v>
      </c>
      <c r="D1739" t="n">
        <v>36.576845</v>
      </c>
    </row>
    <row r="1740">
      <c r="A1740" t="n">
        <v>128.489293</v>
      </c>
      <c r="B1740" t="n">
        <v>36.767181</v>
      </c>
    </row>
    <row r="1741">
      <c r="A1741" t="n">
        <v>128.500736</v>
      </c>
      <c r="B1741" t="n">
        <v>36.761266</v>
      </c>
    </row>
    <row r="1742">
      <c r="A1742" t="n">
        <v>128.500628</v>
      </c>
      <c r="B1742" t="n">
        <v>36.761408</v>
      </c>
    </row>
    <row r="1743">
      <c r="A1743" t="n">
        <v>128.500608</v>
      </c>
      <c r="B1743" t="n">
        <v>36.761302</v>
      </c>
    </row>
    <row r="1744">
      <c r="A1744" t="n">
        <v>128.365091</v>
      </c>
      <c r="B1744" t="n">
        <v>36.706635</v>
      </c>
    </row>
    <row r="1745">
      <c r="A1745" t="n">
        <v>128.365147</v>
      </c>
      <c r="B1745" t="n">
        <v>36.70677</v>
      </c>
    </row>
    <row r="1746">
      <c r="A1746" t="n">
        <v>128.661854</v>
      </c>
      <c r="B1746" t="n">
        <v>36.523582</v>
      </c>
    </row>
    <row r="1747">
      <c r="A1747" t="n">
        <v>128.770497</v>
      </c>
      <c r="B1747" t="n">
        <v>36.550536</v>
      </c>
      <c r="C1747" t="n">
        <v>128.770497</v>
      </c>
      <c r="D1747" t="n">
        <v>36.550536</v>
      </c>
    </row>
    <row r="1748">
      <c r="A1748" t="n">
        <v>128.488377</v>
      </c>
      <c r="B1748" t="n">
        <v>36.671707</v>
      </c>
    </row>
    <row r="1749">
      <c r="A1749" t="n">
        <v>128.488311</v>
      </c>
      <c r="B1749" t="n">
        <v>36.671814</v>
      </c>
    </row>
    <row r="1750">
      <c r="A1750" t="n">
        <v>128.73531</v>
      </c>
      <c r="B1750" t="n">
        <v>36.565735</v>
      </c>
      <c r="C1750" t="n">
        <v>128.73531</v>
      </c>
      <c r="D1750" t="n">
        <v>36.565735</v>
      </c>
    </row>
    <row r="1751">
      <c r="A1751" t="n">
        <v>128.38312</v>
      </c>
      <c r="B1751" t="n">
        <v>36.7302</v>
      </c>
    </row>
    <row r="1752">
      <c r="A1752" t="n">
        <v>128.934133</v>
      </c>
      <c r="B1752" t="n">
        <v>36.695704</v>
      </c>
    </row>
    <row r="1753">
      <c r="A1753" t="n">
        <v>128.934071</v>
      </c>
      <c r="B1753" t="n">
        <v>36.695581</v>
      </c>
    </row>
    <row r="1754">
      <c r="A1754" t="n">
        <v>128.723862</v>
      </c>
      <c r="B1754" t="n">
        <v>36.549955</v>
      </c>
      <c r="C1754" t="n">
        <v>128.723862</v>
      </c>
      <c r="D1754" t="n">
        <v>36.549955</v>
      </c>
    </row>
    <row r="1755">
      <c r="A1755" t="n">
        <v>128.723664</v>
      </c>
      <c r="B1755" t="n">
        <v>36.549852</v>
      </c>
      <c r="C1755" t="n">
        <v>128.723664</v>
      </c>
      <c r="D1755" t="n">
        <v>36.549852</v>
      </c>
    </row>
    <row r="1756">
      <c r="A1756" t="n">
        <v>128.720887</v>
      </c>
      <c r="B1756" t="n">
        <v>36.551289</v>
      </c>
      <c r="C1756" t="n">
        <v>128.720887</v>
      </c>
      <c r="D1756" t="n">
        <v>36.551289</v>
      </c>
    </row>
    <row r="1757">
      <c r="A1757" t="n">
        <v>128.700364</v>
      </c>
      <c r="B1757" t="n">
        <v>36.604115</v>
      </c>
    </row>
    <row r="1758">
      <c r="A1758" t="n">
        <v>128.699744</v>
      </c>
      <c r="B1758" t="n">
        <v>36.604247</v>
      </c>
    </row>
    <row r="1759">
      <c r="A1759" t="n">
        <v>128.195748</v>
      </c>
      <c r="B1759" t="n">
        <v>36.590958</v>
      </c>
    </row>
    <row r="1760">
      <c r="A1760" t="n">
        <v>128.195071</v>
      </c>
      <c r="B1760" t="n">
        <v>36.590365</v>
      </c>
    </row>
    <row r="1761">
      <c r="A1761" t="n">
        <v>128.46559</v>
      </c>
      <c r="B1761" t="n">
        <v>36.744682</v>
      </c>
    </row>
    <row r="1762">
      <c r="A1762" t="n">
        <v>128.438006</v>
      </c>
      <c r="B1762" t="n">
        <v>36.646123</v>
      </c>
      <c r="C1762" t="n">
        <v>128.438006</v>
      </c>
      <c r="D1762" t="n">
        <v>36.646123</v>
      </c>
    </row>
    <row r="1763">
      <c r="A1763" t="n">
        <v>128.437963</v>
      </c>
      <c r="B1763" t="n">
        <v>36.646</v>
      </c>
    </row>
    <row r="1764">
      <c r="A1764" t="n">
        <v>128.439385</v>
      </c>
      <c r="B1764" t="n">
        <v>36.647847</v>
      </c>
      <c r="C1764" t="n">
        <v>128.439385</v>
      </c>
      <c r="D1764" t="n">
        <v>36.647847</v>
      </c>
    </row>
    <row r="1765">
      <c r="A1765" t="n">
        <v>128.744317</v>
      </c>
      <c r="B1765" t="n">
        <v>36.662925</v>
      </c>
    </row>
    <row r="1766">
      <c r="A1766" t="n">
        <v>128.504964</v>
      </c>
      <c r="B1766" t="n">
        <v>36.500916</v>
      </c>
    </row>
    <row r="1767">
      <c r="A1767" t="n">
        <v>128.504915</v>
      </c>
      <c r="B1767" t="n">
        <v>36.501018</v>
      </c>
    </row>
    <row r="1768">
      <c r="A1768" t="n">
        <v>128.457041</v>
      </c>
      <c r="B1768" t="n">
        <v>36.808621</v>
      </c>
    </row>
    <row r="1769">
      <c r="A1769" t="n">
        <v>128.375259</v>
      </c>
      <c r="B1769" t="n">
        <v>36.541866</v>
      </c>
    </row>
    <row r="1770">
      <c r="A1770" t="n">
        <v>128.375248</v>
      </c>
      <c r="B1770" t="n">
        <v>36.541991</v>
      </c>
    </row>
    <row r="1771">
      <c r="A1771" t="n">
        <v>128.934683</v>
      </c>
      <c r="B1771" t="n">
        <v>36.736029</v>
      </c>
    </row>
    <row r="1772">
      <c r="A1772" t="n">
        <v>128.934557</v>
      </c>
      <c r="B1772" t="n">
        <v>36.736036</v>
      </c>
    </row>
    <row r="1773">
      <c r="A1773" t="n">
        <v>128.945364</v>
      </c>
      <c r="B1773" t="n">
        <v>36.751282</v>
      </c>
    </row>
    <row r="1774">
      <c r="A1774" t="n">
        <v>128.319089</v>
      </c>
      <c r="B1774" t="n">
        <v>36.58856</v>
      </c>
    </row>
    <row r="1775">
      <c r="A1775" t="n">
        <v>128.830926</v>
      </c>
      <c r="B1775" t="n">
        <v>36.524325</v>
      </c>
    </row>
    <row r="1776">
      <c r="A1776" t="n">
        <v>128.814943</v>
      </c>
      <c r="B1776" t="n">
        <v>36.532904</v>
      </c>
    </row>
    <row r="1777">
      <c r="A1777" t="n">
        <v>128.81505</v>
      </c>
      <c r="B1777" t="n">
        <v>36.533021</v>
      </c>
      <c r="C1777" t="n">
        <v>128.81505</v>
      </c>
      <c r="D1777" t="n">
        <v>36.533021</v>
      </c>
    </row>
    <row r="1778">
      <c r="A1778" t="n">
        <v>128.499606</v>
      </c>
      <c r="B1778" t="n">
        <v>36.570649</v>
      </c>
    </row>
    <row r="1779">
      <c r="A1779" t="n">
        <v>128.407115</v>
      </c>
      <c r="B1779" t="n">
        <v>36.647791</v>
      </c>
    </row>
    <row r="1780">
      <c r="A1780" t="n">
        <v>128.780261</v>
      </c>
      <c r="B1780" t="n">
        <v>36.5305</v>
      </c>
    </row>
    <row r="1781">
      <c r="A1781" t="n">
        <v>128.783637</v>
      </c>
      <c r="B1781" t="n">
        <v>36.531668</v>
      </c>
    </row>
    <row r="1782">
      <c r="A1782" t="n">
        <v>128.780429</v>
      </c>
      <c r="B1782" t="n">
        <v>36.530662</v>
      </c>
    </row>
    <row r="1783">
      <c r="A1783" t="n">
        <v>128.783627</v>
      </c>
      <c r="B1783" t="n">
        <v>36.531574</v>
      </c>
    </row>
    <row r="1784">
      <c r="A1784" t="n">
        <v>128.77685</v>
      </c>
      <c r="B1784" t="n">
        <v>36.538325</v>
      </c>
    </row>
    <row r="1785">
      <c r="A1785" t="n">
        <v>128.773718</v>
      </c>
      <c r="B1785" t="n">
        <v>36.533553</v>
      </c>
    </row>
    <row r="1786">
      <c r="A1786" t="n">
        <v>128.773825</v>
      </c>
      <c r="B1786" t="n">
        <v>36.533487</v>
      </c>
    </row>
    <row r="1787">
      <c r="A1787" t="n">
        <v>128.454571</v>
      </c>
      <c r="B1787" t="n">
        <v>36.519906</v>
      </c>
    </row>
    <row r="1788">
      <c r="A1788" t="n">
        <v>128.454455</v>
      </c>
      <c r="B1788" t="n">
        <v>36.519844</v>
      </c>
    </row>
    <row r="1789">
      <c r="A1789" t="n">
        <v>128.451255</v>
      </c>
      <c r="B1789" t="n">
        <v>36.517246</v>
      </c>
    </row>
    <row r="1790">
      <c r="A1790" t="n">
        <v>128.45143</v>
      </c>
      <c r="B1790" t="n">
        <v>36.517262</v>
      </c>
    </row>
    <row r="1791">
      <c r="A1791" t="n">
        <v>128.449321</v>
      </c>
      <c r="B1791" t="n">
        <v>36.521542</v>
      </c>
    </row>
    <row r="1792">
      <c r="A1792" t="n">
        <v>128.449311</v>
      </c>
      <c r="B1792" t="n">
        <v>36.52165</v>
      </c>
    </row>
    <row r="1793">
      <c r="A1793" t="n">
        <v>128.452259</v>
      </c>
      <c r="B1793" t="n">
        <v>36.524406</v>
      </c>
    </row>
    <row r="1794">
      <c r="A1794" t="n">
        <v>128.448094</v>
      </c>
      <c r="B1794" t="n">
        <v>36.522855</v>
      </c>
    </row>
    <row r="1795">
      <c r="A1795" t="n">
        <v>128.448139</v>
      </c>
      <c r="B1795" t="n">
        <v>36.522751</v>
      </c>
    </row>
    <row r="1796">
      <c r="A1796" t="n">
        <v>128.452216</v>
      </c>
      <c r="B1796" t="n">
        <v>36.524259</v>
      </c>
    </row>
    <row r="1797">
      <c r="A1797" t="n">
        <v>128.461967</v>
      </c>
      <c r="B1797" t="n">
        <v>36.526088</v>
      </c>
    </row>
    <row r="1798">
      <c r="A1798" t="n">
        <v>128.461904</v>
      </c>
      <c r="B1798" t="n">
        <v>36.525969</v>
      </c>
    </row>
    <row r="1799">
      <c r="A1799" t="n">
        <v>128.723805</v>
      </c>
      <c r="B1799" t="n">
        <v>36.563465</v>
      </c>
      <c r="C1799" t="n">
        <v>128.723805</v>
      </c>
      <c r="D1799" t="n">
        <v>36.563465</v>
      </c>
    </row>
    <row r="1800">
      <c r="A1800" t="n">
        <v>128.723771</v>
      </c>
      <c r="B1800" t="n">
        <v>36.563227</v>
      </c>
      <c r="C1800" t="n">
        <v>128.723771</v>
      </c>
      <c r="D1800" t="n">
        <v>36.563227</v>
      </c>
    </row>
    <row r="1801">
      <c r="A1801" t="n">
        <v>128.554238</v>
      </c>
      <c r="B1801" t="n">
        <v>36.606043</v>
      </c>
    </row>
    <row r="1802">
      <c r="A1802" t="n">
        <v>128.554022</v>
      </c>
      <c r="B1802" t="n">
        <v>36.61035</v>
      </c>
    </row>
    <row r="1803">
      <c r="A1803" t="n">
        <v>128.554437</v>
      </c>
      <c r="B1803" t="n">
        <v>36.606085</v>
      </c>
    </row>
    <row r="1804">
      <c r="A1804" t="n">
        <v>128.553887</v>
      </c>
      <c r="B1804" t="n">
        <v>36.610358</v>
      </c>
    </row>
    <row r="1805">
      <c r="A1805" t="n">
        <v>128.554735</v>
      </c>
      <c r="B1805" t="n">
        <v>36.616163</v>
      </c>
    </row>
    <row r="1806">
      <c r="A1806" t="n">
        <v>128.554747</v>
      </c>
      <c r="B1806" t="n">
        <v>36.615992</v>
      </c>
    </row>
    <row r="1807">
      <c r="A1807" t="n">
        <v>128.556065</v>
      </c>
      <c r="B1807" t="n">
        <v>36.627445</v>
      </c>
    </row>
    <row r="1808">
      <c r="A1808" t="n">
        <v>128.555915</v>
      </c>
      <c r="B1808" t="n">
        <v>36.627339</v>
      </c>
    </row>
    <row r="1809">
      <c r="A1809" t="n">
        <v>128.508259</v>
      </c>
      <c r="B1809" t="n">
        <v>36.65389</v>
      </c>
    </row>
    <row r="1810">
      <c r="A1810" t="n">
        <v>128.493725</v>
      </c>
      <c r="B1810" t="n">
        <v>36.667177</v>
      </c>
    </row>
    <row r="1811">
      <c r="A1811" t="n">
        <v>128.495275</v>
      </c>
      <c r="B1811" t="n">
        <v>36.66798</v>
      </c>
    </row>
    <row r="1812">
      <c r="A1812" t="n">
        <v>128.633414</v>
      </c>
      <c r="B1812" t="n">
        <v>36.671718</v>
      </c>
    </row>
    <row r="1813">
      <c r="A1813" t="n">
        <v>128.632957</v>
      </c>
      <c r="B1813" t="n">
        <v>36.671949</v>
      </c>
    </row>
    <row r="1814">
      <c r="A1814" t="n">
        <v>128.638232</v>
      </c>
      <c r="B1814" t="n">
        <v>36.673743</v>
      </c>
    </row>
    <row r="1815">
      <c r="A1815" t="n">
        <v>128.726724</v>
      </c>
      <c r="B1815" t="n">
        <v>36.565713</v>
      </c>
      <c r="C1815" t="n">
        <v>128.726724</v>
      </c>
      <c r="D1815" t="n">
        <v>36.565713</v>
      </c>
    </row>
    <row r="1816">
      <c r="A1816" t="n">
        <v>128.774127</v>
      </c>
      <c r="B1816" t="n">
        <v>36.74269</v>
      </c>
      <c r="C1816" t="n">
        <v>128.774127</v>
      </c>
      <c r="D1816" t="n">
        <v>36.74269</v>
      </c>
    </row>
    <row r="1817">
      <c r="A1817" t="n">
        <v>128.773987</v>
      </c>
      <c r="B1817" t="n">
        <v>36.742706</v>
      </c>
    </row>
    <row r="1818">
      <c r="A1818" t="n">
        <v>128.783715</v>
      </c>
      <c r="B1818" t="n">
        <v>36.759129</v>
      </c>
    </row>
    <row r="1819">
      <c r="A1819" t="n">
        <v>128.783784</v>
      </c>
      <c r="B1819" t="n">
        <v>36.759063</v>
      </c>
    </row>
    <row r="1820">
      <c r="A1820" t="n">
        <v>128.439366</v>
      </c>
      <c r="B1820" t="n">
        <v>36.539811</v>
      </c>
    </row>
    <row r="1821">
      <c r="A1821" t="n">
        <v>128.437576</v>
      </c>
      <c r="B1821" t="n">
        <v>36.537405</v>
      </c>
    </row>
    <row r="1822">
      <c r="A1822" t="n">
        <v>128.439208</v>
      </c>
      <c r="B1822" t="n">
        <v>36.539714</v>
      </c>
    </row>
    <row r="1823">
      <c r="A1823" t="n">
        <v>128.437428</v>
      </c>
      <c r="B1823" t="n">
        <v>36.53741</v>
      </c>
    </row>
    <row r="1824">
      <c r="A1824" t="n">
        <v>128.425843</v>
      </c>
      <c r="B1824" t="n">
        <v>36.531556</v>
      </c>
    </row>
    <row r="1825">
      <c r="A1825" t="n">
        <v>128.425889</v>
      </c>
      <c r="B1825" t="n">
        <v>36.531669</v>
      </c>
    </row>
    <row r="1826">
      <c r="A1826" t="n">
        <v>128.429303</v>
      </c>
      <c r="B1826" t="n">
        <v>36.53298</v>
      </c>
    </row>
    <row r="1827">
      <c r="A1827" t="n">
        <v>128.429432</v>
      </c>
      <c r="B1827" t="n">
        <v>36.53289</v>
      </c>
    </row>
    <row r="1828">
      <c r="A1828" t="n">
        <v>128.775641</v>
      </c>
      <c r="B1828" t="n">
        <v>36.496418</v>
      </c>
    </row>
    <row r="1829">
      <c r="A1829" t="n">
        <v>128.298919</v>
      </c>
      <c r="B1829" t="n">
        <v>36.593342</v>
      </c>
    </row>
    <row r="1830">
      <c r="A1830" t="n">
        <v>128.298752</v>
      </c>
      <c r="B1830" t="n">
        <v>36.593284</v>
      </c>
    </row>
    <row r="1831">
      <c r="A1831" t="n">
        <v>128.489773</v>
      </c>
      <c r="B1831" t="n">
        <v>36.535404</v>
      </c>
    </row>
    <row r="1832">
      <c r="A1832" t="n">
        <v>128.489768</v>
      </c>
      <c r="B1832" t="n">
        <v>36.535513</v>
      </c>
    </row>
    <row r="1833">
      <c r="A1833" t="n">
        <v>128.93419</v>
      </c>
      <c r="B1833" t="n">
        <v>36.730985</v>
      </c>
    </row>
    <row r="1834">
      <c r="A1834" t="n">
        <v>128.420422</v>
      </c>
      <c r="B1834" t="n">
        <v>36.504465</v>
      </c>
    </row>
    <row r="1835">
      <c r="A1835" t="n">
        <v>128.4207</v>
      </c>
      <c r="B1835" t="n">
        <v>36.50425</v>
      </c>
    </row>
    <row r="1836">
      <c r="A1836" t="n">
        <v>128.424412</v>
      </c>
      <c r="B1836" t="n">
        <v>36.516749</v>
      </c>
    </row>
    <row r="1837">
      <c r="A1837" t="n">
        <v>128.424306</v>
      </c>
      <c r="B1837" t="n">
        <v>36.516814</v>
      </c>
    </row>
    <row r="1838">
      <c r="A1838" t="n">
        <v>128.421336</v>
      </c>
      <c r="B1838" t="n">
        <v>36.509039</v>
      </c>
    </row>
    <row r="1839">
      <c r="A1839" t="n">
        <v>128.421272</v>
      </c>
      <c r="B1839" t="n">
        <v>36.509396</v>
      </c>
    </row>
    <row r="1840">
      <c r="A1840" t="n">
        <v>128.737241</v>
      </c>
      <c r="B1840" t="n">
        <v>36.547488</v>
      </c>
    </row>
    <row r="1841">
      <c r="A1841" t="n">
        <v>128.73584</v>
      </c>
      <c r="B1841" t="n">
        <v>36.54939</v>
      </c>
    </row>
    <row r="1842">
      <c r="A1842" t="n">
        <v>128.736186</v>
      </c>
      <c r="B1842" t="n">
        <v>36.54936</v>
      </c>
      <c r="C1842" t="n">
        <v>128.736186</v>
      </c>
      <c r="D1842" t="n">
        <v>36.54936</v>
      </c>
    </row>
    <row r="1843">
      <c r="A1843" t="n">
        <v>128.973576</v>
      </c>
      <c r="B1843" t="n">
        <v>36.468604</v>
      </c>
    </row>
    <row r="1844">
      <c r="A1844" t="n">
        <v>128.973887</v>
      </c>
      <c r="B1844" t="n">
        <v>36.468675</v>
      </c>
    </row>
    <row r="1845">
      <c r="A1845" t="n">
        <v>128.251587</v>
      </c>
      <c r="B1845" t="n">
        <v>36.539723</v>
      </c>
    </row>
    <row r="1846">
      <c r="A1846" t="n">
        <v>128.691241</v>
      </c>
      <c r="B1846" t="n">
        <v>36.558368</v>
      </c>
      <c r="C1846" t="n">
        <v>128.691241</v>
      </c>
      <c r="D1846" t="n">
        <v>36.558368</v>
      </c>
    </row>
    <row r="1847">
      <c r="A1847" t="n">
        <v>128.691385</v>
      </c>
      <c r="B1847" t="n">
        <v>36.558728</v>
      </c>
      <c r="C1847" t="n">
        <v>128.691385</v>
      </c>
      <c r="D1847" t="n">
        <v>36.558728</v>
      </c>
    </row>
    <row r="1848">
      <c r="A1848" t="n">
        <v>128.712115</v>
      </c>
      <c r="B1848" t="n">
        <v>36.602344</v>
      </c>
    </row>
    <row r="1849">
      <c r="A1849" t="n">
        <v>128.639177</v>
      </c>
      <c r="B1849" t="n">
        <v>36.553796</v>
      </c>
    </row>
    <row r="1850">
      <c r="A1850" t="n">
        <v>128.638917</v>
      </c>
      <c r="B1850" t="n">
        <v>36.553817</v>
      </c>
    </row>
    <row r="1851">
      <c r="A1851" t="n">
        <v>128.881481</v>
      </c>
      <c r="B1851" t="n">
        <v>36.633669</v>
      </c>
    </row>
    <row r="1852">
      <c r="A1852" t="n">
        <v>128.883399</v>
      </c>
      <c r="B1852" t="n">
        <v>36.641991</v>
      </c>
    </row>
    <row r="1853">
      <c r="A1853" t="n">
        <v>128.883294</v>
      </c>
      <c r="B1853" t="n">
        <v>36.642067</v>
      </c>
    </row>
    <row r="1854">
      <c r="A1854" t="n">
        <v>128.765023</v>
      </c>
      <c r="B1854" t="n">
        <v>36.614149</v>
      </c>
    </row>
    <row r="1855">
      <c r="A1855" t="n">
        <v>128.488236</v>
      </c>
      <c r="B1855" t="n">
        <v>36.576193</v>
      </c>
      <c r="C1855" t="n">
        <v>128.488236</v>
      </c>
      <c r="D1855" t="n">
        <v>36.576193</v>
      </c>
    </row>
    <row r="1856">
      <c r="A1856" t="n">
        <v>128.486012</v>
      </c>
      <c r="B1856" t="n">
        <v>36.575315</v>
      </c>
      <c r="C1856" t="n">
        <v>128.486012</v>
      </c>
      <c r="D1856" t="n">
        <v>36.575315</v>
      </c>
    </row>
    <row r="1857">
      <c r="A1857" t="n">
        <v>128.562015</v>
      </c>
      <c r="B1857" t="n">
        <v>36.583103</v>
      </c>
      <c r="C1857" t="n">
        <v>128.562015</v>
      </c>
      <c r="D1857" t="n">
        <v>36.583103</v>
      </c>
    </row>
    <row r="1858">
      <c r="A1858" t="n">
        <v>128.717283</v>
      </c>
      <c r="B1858" t="n">
        <v>36.570589</v>
      </c>
      <c r="C1858" t="n">
        <v>128.717283</v>
      </c>
      <c r="D1858" t="n">
        <v>36.570589</v>
      </c>
    </row>
    <row r="1859">
      <c r="A1859" t="n">
        <v>128.719196</v>
      </c>
      <c r="B1859" t="n">
        <v>36.571332</v>
      </c>
      <c r="C1859" t="n">
        <v>128.719196</v>
      </c>
      <c r="D1859" t="n">
        <v>36.571332</v>
      </c>
    </row>
    <row r="1860">
      <c r="A1860" t="n">
        <v>128.714946</v>
      </c>
      <c r="B1860" t="n">
        <v>36.582432</v>
      </c>
      <c r="C1860" t="n">
        <v>128.714946</v>
      </c>
      <c r="D1860" t="n">
        <v>36.582432</v>
      </c>
    </row>
    <row r="1861">
      <c r="A1861" t="n">
        <v>128.715149</v>
      </c>
      <c r="B1861" t="n">
        <v>36.582698</v>
      </c>
      <c r="C1861" t="n">
        <v>128.715149</v>
      </c>
      <c r="D1861" t="n">
        <v>36.582698</v>
      </c>
    </row>
    <row r="1862">
      <c r="A1862" t="n">
        <v>128.715401</v>
      </c>
      <c r="B1862" t="n">
        <v>36.586015</v>
      </c>
      <c r="C1862" t="n">
        <v>128.715401</v>
      </c>
      <c r="D1862" t="n">
        <v>36.586015</v>
      </c>
    </row>
    <row r="1863">
      <c r="A1863" t="n">
        <v>128.714297</v>
      </c>
      <c r="B1863" t="n">
        <v>36.584679</v>
      </c>
      <c r="C1863" t="n">
        <v>128.714297</v>
      </c>
      <c r="D1863" t="n">
        <v>36.584679</v>
      </c>
    </row>
    <row r="1864">
      <c r="A1864" t="n">
        <v>128.645688</v>
      </c>
      <c r="B1864" t="n">
        <v>36.481087</v>
      </c>
    </row>
    <row r="1865">
      <c r="A1865" t="n">
        <v>128.6456</v>
      </c>
      <c r="B1865" t="n">
        <v>36.481007</v>
      </c>
    </row>
    <row r="1866">
      <c r="A1866" t="n">
        <v>128.710684</v>
      </c>
      <c r="B1866" t="n">
        <v>36.54983</v>
      </c>
      <c r="C1866" t="n">
        <v>128.710684</v>
      </c>
      <c r="D1866" t="n">
        <v>36.54983</v>
      </c>
    </row>
    <row r="1867">
      <c r="A1867" t="n">
        <v>128.710359</v>
      </c>
      <c r="B1867" t="n">
        <v>36.54951</v>
      </c>
      <c r="C1867" t="n">
        <v>128.710359</v>
      </c>
      <c r="D1867" t="n">
        <v>36.54951</v>
      </c>
    </row>
    <row r="1868">
      <c r="A1868" t="n">
        <v>128.758472</v>
      </c>
      <c r="B1868" t="n">
        <v>36.545355</v>
      </c>
    </row>
    <row r="1869">
      <c r="A1869" t="n">
        <v>128.927794</v>
      </c>
      <c r="B1869" t="n">
        <v>36.695005</v>
      </c>
    </row>
    <row r="1870">
      <c r="A1870" t="n">
        <v>128.927715</v>
      </c>
      <c r="B1870" t="n">
        <v>36.694866</v>
      </c>
    </row>
    <row r="1871">
      <c r="A1871" t="n">
        <v>128.611801</v>
      </c>
      <c r="B1871" t="n">
        <v>36.588318</v>
      </c>
    </row>
    <row r="1872">
      <c r="A1872" t="n">
        <v>128.654408</v>
      </c>
      <c r="B1872" t="n">
        <v>36.589105</v>
      </c>
    </row>
    <row r="1873">
      <c r="A1873" t="n">
        <v>128.653389</v>
      </c>
      <c r="B1873" t="n">
        <v>36.58688</v>
      </c>
      <c r="C1873" t="n">
        <v>128.653389</v>
      </c>
      <c r="D1873" t="n">
        <v>36.58688</v>
      </c>
    </row>
    <row r="1874">
      <c r="A1874" t="n">
        <v>128.598728</v>
      </c>
      <c r="B1874" t="n">
        <v>36.593014</v>
      </c>
      <c r="C1874" t="n">
        <v>128.598728</v>
      </c>
      <c r="D1874" t="n">
        <v>36.593014</v>
      </c>
    </row>
    <row r="1875">
      <c r="A1875" t="n">
        <v>128.725644</v>
      </c>
      <c r="B1875" t="n">
        <v>36.566804</v>
      </c>
      <c r="C1875" t="n">
        <v>128.725644</v>
      </c>
      <c r="D1875" t="n">
        <v>36.566804</v>
      </c>
    </row>
    <row r="1876">
      <c r="A1876" t="n">
        <v>128.726172</v>
      </c>
      <c r="B1876" t="n">
        <v>36.566704</v>
      </c>
      <c r="C1876" t="n">
        <v>128.726172</v>
      </c>
      <c r="D1876" t="n">
        <v>36.566704</v>
      </c>
    </row>
    <row r="1877">
      <c r="A1877" t="n">
        <v>128.715815</v>
      </c>
      <c r="B1877" t="n">
        <v>36.559499</v>
      </c>
    </row>
    <row r="1878">
      <c r="A1878" t="n">
        <v>128.716306</v>
      </c>
      <c r="B1878" t="n">
        <v>36.559764</v>
      </c>
    </row>
    <row r="1879">
      <c r="A1879" t="n">
        <v>128.720868</v>
      </c>
      <c r="B1879" t="n">
        <v>36.564758</v>
      </c>
      <c r="C1879" t="n">
        <v>128.720868</v>
      </c>
      <c r="D1879" t="n">
        <v>36.564758</v>
      </c>
    </row>
    <row r="1880">
      <c r="A1880" t="n">
        <v>128.74134</v>
      </c>
      <c r="B1880" t="n">
        <v>36.56413</v>
      </c>
    </row>
    <row r="1881">
      <c r="A1881" t="n">
        <v>128.699281</v>
      </c>
      <c r="B1881" t="n">
        <v>36.553198</v>
      </c>
    </row>
    <row r="1882">
      <c r="A1882" t="n">
        <v>128.699157</v>
      </c>
      <c r="B1882" t="n">
        <v>36.55351</v>
      </c>
    </row>
    <row r="1883">
      <c r="A1883" t="n">
        <v>128.706194</v>
      </c>
      <c r="B1883" t="n">
        <v>36.571498</v>
      </c>
      <c r="C1883" t="n">
        <v>128.706194</v>
      </c>
      <c r="D1883" t="n">
        <v>36.571498</v>
      </c>
    </row>
    <row r="1884">
      <c r="A1884" t="n">
        <v>128.706968</v>
      </c>
      <c r="B1884" t="n">
        <v>36.572423</v>
      </c>
      <c r="C1884" t="n">
        <v>128.706968</v>
      </c>
      <c r="D1884" t="n">
        <v>36.572423</v>
      </c>
    </row>
    <row r="1885">
      <c r="A1885" t="n">
        <v>128.70187</v>
      </c>
      <c r="B1885" t="n">
        <v>36.547532</v>
      </c>
      <c r="C1885" t="n">
        <v>128.70187</v>
      </c>
      <c r="D1885" t="n">
        <v>36.547532</v>
      </c>
    </row>
    <row r="1886">
      <c r="A1886" t="n">
        <v>128.701559</v>
      </c>
      <c r="B1886" t="n">
        <v>36.547618</v>
      </c>
      <c r="C1886" t="n">
        <v>128.701559</v>
      </c>
      <c r="D1886" t="n">
        <v>36.547618</v>
      </c>
    </row>
    <row r="1887">
      <c r="A1887" t="n">
        <v>128.699756</v>
      </c>
      <c r="B1887" t="n">
        <v>36.547493</v>
      </c>
    </row>
    <row r="1888">
      <c r="A1888" t="n">
        <v>128.720581</v>
      </c>
      <c r="B1888" t="n">
        <v>36.565559</v>
      </c>
      <c r="C1888" t="n">
        <v>128.720581</v>
      </c>
      <c r="D1888" t="n">
        <v>36.565559</v>
      </c>
    </row>
    <row r="1889">
      <c r="A1889" t="n">
        <v>128.455045</v>
      </c>
      <c r="B1889" t="n">
        <v>36.651342</v>
      </c>
    </row>
    <row r="1890">
      <c r="A1890" t="n">
        <v>128.766037</v>
      </c>
      <c r="B1890" t="n">
        <v>36.579896</v>
      </c>
    </row>
    <row r="1891">
      <c r="A1891" t="n">
        <v>128.765863</v>
      </c>
      <c r="B1891" t="n">
        <v>36.580021</v>
      </c>
    </row>
    <row r="1892">
      <c r="A1892" t="n">
        <v>128.730125</v>
      </c>
      <c r="B1892" t="n">
        <v>36.567516</v>
      </c>
      <c r="C1892" t="n">
        <v>128.730125</v>
      </c>
      <c r="D1892" t="n">
        <v>36.567516</v>
      </c>
    </row>
    <row r="1893">
      <c r="A1893" t="n">
        <v>128.729803</v>
      </c>
      <c r="B1893" t="n">
        <v>36.5675</v>
      </c>
      <c r="C1893" t="n">
        <v>128.729803</v>
      </c>
      <c r="D1893" t="n">
        <v>36.5675</v>
      </c>
    </row>
    <row r="1894">
      <c r="A1894" t="n">
        <v>128.727703</v>
      </c>
      <c r="B1894" t="n">
        <v>36.566105</v>
      </c>
      <c r="C1894" t="n">
        <v>128.727703</v>
      </c>
      <c r="D1894" t="n">
        <v>36.566105</v>
      </c>
    </row>
    <row r="1895">
      <c r="A1895" t="n">
        <v>128.746118</v>
      </c>
      <c r="B1895" t="n">
        <v>36.556793</v>
      </c>
      <c r="C1895" t="n">
        <v>128.746118</v>
      </c>
      <c r="D1895" t="n">
        <v>36.556793</v>
      </c>
    </row>
    <row r="1896">
      <c r="A1896" t="n">
        <v>128.722964</v>
      </c>
      <c r="B1896" t="n">
        <v>36.569989</v>
      </c>
      <c r="C1896" t="n">
        <v>128.722964</v>
      </c>
      <c r="D1896" t="n">
        <v>36.569989</v>
      </c>
    </row>
    <row r="1897">
      <c r="A1897" t="n">
        <v>128.722838</v>
      </c>
      <c r="B1897" t="n">
        <v>36.570104</v>
      </c>
      <c r="C1897" t="n">
        <v>128.722838</v>
      </c>
      <c r="D1897" t="n">
        <v>36.570104</v>
      </c>
    </row>
    <row r="1898">
      <c r="A1898" t="n">
        <v>128.67597</v>
      </c>
      <c r="B1898" t="n">
        <v>36.57419</v>
      </c>
      <c r="C1898" t="n">
        <v>128.67597</v>
      </c>
      <c r="D1898" t="n">
        <v>36.57419</v>
      </c>
    </row>
    <row r="1899">
      <c r="A1899" t="n">
        <v>128.67597</v>
      </c>
      <c r="B1899" t="n">
        <v>36.57419</v>
      </c>
      <c r="C1899" t="n">
        <v>128.67597</v>
      </c>
      <c r="D1899" t="n">
        <v>36.57419</v>
      </c>
    </row>
    <row r="1900">
      <c r="A1900" t="n">
        <v>128.67566</v>
      </c>
      <c r="B1900" t="n">
        <v>36.57349</v>
      </c>
      <c r="C1900" t="n">
        <v>128.67566</v>
      </c>
      <c r="D1900" t="n">
        <v>36.57349</v>
      </c>
    </row>
    <row r="1901">
      <c r="A1901" t="n">
        <v>128.675524</v>
      </c>
      <c r="B1901" t="n">
        <v>36.573483</v>
      </c>
      <c r="C1901" t="n">
        <v>128.675524</v>
      </c>
      <c r="D1901" t="n">
        <v>36.573483</v>
      </c>
    </row>
    <row r="1902">
      <c r="A1902" t="n">
        <v>128.771894</v>
      </c>
      <c r="B1902" t="n">
        <v>36.657893</v>
      </c>
    </row>
    <row r="1903">
      <c r="A1903" t="n">
        <v>128.771792</v>
      </c>
      <c r="B1903" t="n">
        <v>36.658035</v>
      </c>
    </row>
    <row r="1904">
      <c r="A1904" t="n">
        <v>128.718782</v>
      </c>
      <c r="B1904" t="n">
        <v>36.563648</v>
      </c>
      <c r="C1904" t="n">
        <v>128.718782</v>
      </c>
      <c r="D1904" t="n">
        <v>36.563648</v>
      </c>
    </row>
    <row r="1905">
      <c r="A1905" t="n">
        <v>128.718965</v>
      </c>
      <c r="B1905" t="n">
        <v>36.563434</v>
      </c>
      <c r="C1905" t="n">
        <v>128.718965</v>
      </c>
      <c r="D1905" t="n">
        <v>36.563434</v>
      </c>
    </row>
    <row r="1906">
      <c r="A1906" t="n">
        <v>128.731149</v>
      </c>
      <c r="B1906" t="n">
        <v>36.568499</v>
      </c>
      <c r="C1906" t="n">
        <v>128.731149</v>
      </c>
      <c r="D1906" t="n">
        <v>36.568499</v>
      </c>
    </row>
    <row r="1907">
      <c r="A1907" t="n">
        <v>128.703763</v>
      </c>
      <c r="B1907" t="n">
        <v>36.546658</v>
      </c>
    </row>
    <row r="1908">
      <c r="A1908" t="n">
        <v>128.607694</v>
      </c>
      <c r="B1908" t="n">
        <v>36.591461</v>
      </c>
      <c r="C1908" t="n">
        <v>128.607694</v>
      </c>
      <c r="D1908" t="n">
        <v>36.591461</v>
      </c>
    </row>
    <row r="1909">
      <c r="A1909" t="n">
        <v>128.610673</v>
      </c>
      <c r="B1909" t="n">
        <v>36.591254</v>
      </c>
    </row>
    <row r="1910">
      <c r="A1910" t="n">
        <v>128.713509</v>
      </c>
      <c r="B1910" t="n">
        <v>36.564841</v>
      </c>
      <c r="C1910" t="n">
        <v>128.713509</v>
      </c>
      <c r="D1910" t="n">
        <v>36.564841</v>
      </c>
    </row>
    <row r="1911">
      <c r="A1911" t="n">
        <v>128.712873</v>
      </c>
      <c r="B1911" t="n">
        <v>36.565017</v>
      </c>
      <c r="C1911" t="n">
        <v>128.712873</v>
      </c>
      <c r="D1911" t="n">
        <v>36.565017</v>
      </c>
    </row>
    <row r="1912">
      <c r="A1912" t="n">
        <v>128.727645</v>
      </c>
      <c r="B1912" t="n">
        <v>36.563376</v>
      </c>
      <c r="C1912" t="n">
        <v>128.727645</v>
      </c>
      <c r="D1912" t="n">
        <v>36.563376</v>
      </c>
    </row>
    <row r="1913">
      <c r="A1913" t="n">
        <v>128.72712</v>
      </c>
      <c r="B1913" t="n">
        <v>36.563138</v>
      </c>
      <c r="C1913" t="n">
        <v>128.72712</v>
      </c>
      <c r="D1913" t="n">
        <v>36.563138</v>
      </c>
    </row>
    <row r="1914">
      <c r="A1914" t="n">
        <v>128.647238</v>
      </c>
      <c r="B1914" t="n">
        <v>36.587921</v>
      </c>
      <c r="C1914" t="n">
        <v>128.647238</v>
      </c>
      <c r="D1914" t="n">
        <v>36.587921</v>
      </c>
    </row>
    <row r="1915">
      <c r="A1915" t="n">
        <v>128.555874</v>
      </c>
      <c r="B1915" t="n">
        <v>36.579889</v>
      </c>
    </row>
    <row r="1916">
      <c r="A1916" t="n">
        <v>128.555869</v>
      </c>
      <c r="B1916" t="n">
        <v>36.579762</v>
      </c>
    </row>
    <row r="1917">
      <c r="A1917" t="n">
        <v>128.785384</v>
      </c>
      <c r="B1917" t="n">
        <v>36.549485</v>
      </c>
      <c r="C1917" t="n">
        <v>128.785384</v>
      </c>
      <c r="D1917" t="n">
        <v>36.549485</v>
      </c>
    </row>
    <row r="1918">
      <c r="A1918" t="n">
        <v>128.785562</v>
      </c>
      <c r="B1918" t="n">
        <v>36.549024</v>
      </c>
    </row>
    <row r="1919">
      <c r="A1919" t="n">
        <v>128.739793</v>
      </c>
      <c r="B1919" t="n">
        <v>36.585078</v>
      </c>
    </row>
    <row r="1920">
      <c r="A1920" t="n">
        <v>128.740011</v>
      </c>
      <c r="B1920" t="n">
        <v>36.585588</v>
      </c>
    </row>
    <row r="1921">
      <c r="A1921" t="n">
        <v>128.747111</v>
      </c>
      <c r="B1921" t="n">
        <v>36.594747</v>
      </c>
    </row>
    <row r="1922">
      <c r="A1922" t="n">
        <v>128.740858</v>
      </c>
      <c r="B1922" t="n">
        <v>36.584026</v>
      </c>
    </row>
    <row r="1923">
      <c r="A1923" t="n">
        <v>128.671008</v>
      </c>
      <c r="B1923" t="n">
        <v>36.464988</v>
      </c>
    </row>
    <row r="1924">
      <c r="A1924" t="n">
        <v>128.741368</v>
      </c>
      <c r="B1924" t="n">
        <v>36.715745</v>
      </c>
    </row>
    <row r="1925">
      <c r="A1925" t="n">
        <v>128.741523</v>
      </c>
      <c r="B1925" t="n">
        <v>36.715724</v>
      </c>
    </row>
    <row r="1926">
      <c r="A1926" t="n">
        <v>128.783301</v>
      </c>
      <c r="B1926" t="n">
        <v>36.766632</v>
      </c>
    </row>
    <row r="1927">
      <c r="A1927" t="n">
        <v>128.783206</v>
      </c>
      <c r="B1927" t="n">
        <v>36.766642</v>
      </c>
    </row>
    <row r="1928">
      <c r="A1928" t="n">
        <v>128.674579</v>
      </c>
      <c r="B1928" t="n">
        <v>36.502871</v>
      </c>
    </row>
    <row r="1929">
      <c r="A1929" t="n">
        <v>128.674728</v>
      </c>
      <c r="B1929" t="n">
        <v>36.502899</v>
      </c>
    </row>
    <row r="1930">
      <c r="A1930" t="n">
        <v>128.68069</v>
      </c>
      <c r="B1930" t="n">
        <v>36.508792</v>
      </c>
    </row>
    <row r="1931">
      <c r="A1931" t="n">
        <v>128.680837</v>
      </c>
      <c r="B1931" t="n">
        <v>36.508847</v>
      </c>
    </row>
    <row r="1932">
      <c r="A1932" t="n">
        <v>128.45568</v>
      </c>
      <c r="B1932" t="n">
        <v>36.553971</v>
      </c>
    </row>
    <row r="1933">
      <c r="A1933" t="n">
        <v>128.460779</v>
      </c>
      <c r="B1933" t="n">
        <v>36.553487</v>
      </c>
    </row>
    <row r="1934">
      <c r="A1934" t="n">
        <v>128.460637</v>
      </c>
      <c r="B1934" t="n">
        <v>36.55349</v>
      </c>
    </row>
    <row r="1935">
      <c r="A1935" t="n">
        <v>128.455618</v>
      </c>
      <c r="B1935" t="n">
        <v>36.553873</v>
      </c>
    </row>
    <row r="1936">
      <c r="A1936" t="n">
        <v>128.924043</v>
      </c>
      <c r="B1936" t="n">
        <v>36.634544</v>
      </c>
    </row>
    <row r="1937">
      <c r="A1937" t="n">
        <v>128.508709</v>
      </c>
      <c r="B1937" t="n">
        <v>36.529146</v>
      </c>
    </row>
    <row r="1938">
      <c r="A1938" t="n">
        <v>128.508706</v>
      </c>
      <c r="B1938" t="n">
        <v>36.529286</v>
      </c>
    </row>
    <row r="1939">
      <c r="A1939" t="n">
        <v>128.442502</v>
      </c>
      <c r="B1939" t="n">
        <v>36.702218</v>
      </c>
    </row>
    <row r="1940">
      <c r="A1940" t="n">
        <v>128.442206</v>
      </c>
      <c r="B1940" t="n">
        <v>36.702038</v>
      </c>
    </row>
    <row r="1941">
      <c r="A1941" t="n">
        <v>128.928431</v>
      </c>
      <c r="B1941" t="n">
        <v>36.635721</v>
      </c>
    </row>
    <row r="1942">
      <c r="A1942" t="n">
        <v>128.911249</v>
      </c>
      <c r="B1942" t="n">
        <v>36.632574</v>
      </c>
    </row>
    <row r="1943">
      <c r="A1943" t="n">
        <v>128.911255</v>
      </c>
      <c r="B1943" t="n">
        <v>36.632629</v>
      </c>
    </row>
    <row r="1944">
      <c r="A1944" t="n">
        <v>128.754718</v>
      </c>
      <c r="B1944" t="n">
        <v>36.728143</v>
      </c>
    </row>
    <row r="1945">
      <c r="A1945" t="n">
        <v>128.884903</v>
      </c>
      <c r="B1945" t="n">
        <v>36.778165</v>
      </c>
    </row>
    <row r="1946">
      <c r="A1946" t="n">
        <v>128.885034</v>
      </c>
      <c r="B1946" t="n">
        <v>36.778194</v>
      </c>
    </row>
    <row r="1947">
      <c r="A1947" t="n">
        <v>128.356229</v>
      </c>
      <c r="B1947" t="n">
        <v>36.508656</v>
      </c>
    </row>
    <row r="1948">
      <c r="A1948" t="n">
        <v>128.356263</v>
      </c>
      <c r="B1948" t="n">
        <v>36.508516</v>
      </c>
    </row>
    <row r="1949">
      <c r="A1949" t="n">
        <v>128.358013</v>
      </c>
      <c r="B1949" t="n">
        <v>36.511234</v>
      </c>
    </row>
    <row r="1950">
      <c r="A1950" t="n">
        <v>128.35962</v>
      </c>
      <c r="B1950" t="n">
        <v>36.514866</v>
      </c>
    </row>
    <row r="1951">
      <c r="A1951" t="n">
        <v>128.358213</v>
      </c>
      <c r="B1951" t="n">
        <v>36.511234</v>
      </c>
    </row>
    <row r="1952">
      <c r="A1952" t="n">
        <v>128.359777</v>
      </c>
      <c r="B1952" t="n">
        <v>36.514788</v>
      </c>
    </row>
    <row r="1953">
      <c r="A1953" t="n">
        <v>128.423466</v>
      </c>
      <c r="B1953" t="n">
        <v>36.75475</v>
      </c>
    </row>
    <row r="1954">
      <c r="A1954" t="n">
        <v>128.423602</v>
      </c>
      <c r="B1954" t="n">
        <v>36.754787</v>
      </c>
    </row>
    <row r="1955">
      <c r="A1955" t="n">
        <v>128.717342</v>
      </c>
      <c r="B1955" t="n">
        <v>36.606075</v>
      </c>
    </row>
    <row r="1956">
      <c r="A1956" t="n">
        <v>128.717331</v>
      </c>
      <c r="B1956" t="n">
        <v>36.606184</v>
      </c>
    </row>
    <row r="1957">
      <c r="A1957" t="n">
        <v>128.713324</v>
      </c>
      <c r="B1957" t="n">
        <v>36.604345</v>
      </c>
    </row>
    <row r="1958">
      <c r="A1958" t="n">
        <v>128.713418</v>
      </c>
      <c r="B1958" t="n">
        <v>36.604258</v>
      </c>
    </row>
    <row r="1959">
      <c r="A1959" t="n">
        <v>128.720206</v>
      </c>
      <c r="B1959" t="n">
        <v>36.606054</v>
      </c>
    </row>
    <row r="1960">
      <c r="A1960" t="n">
        <v>128.802858</v>
      </c>
      <c r="B1960" t="n">
        <v>36.683019</v>
      </c>
    </row>
    <row r="1961">
      <c r="A1961" t="n">
        <v>128.802772</v>
      </c>
      <c r="B1961" t="n">
        <v>36.683039</v>
      </c>
    </row>
    <row r="1962">
      <c r="A1962" t="n">
        <v>128.785354</v>
      </c>
      <c r="B1962" t="n">
        <v>36.802073</v>
      </c>
    </row>
    <row r="1963">
      <c r="A1963" t="n">
        <v>128.785271</v>
      </c>
      <c r="B1963" t="n">
        <v>36.802182</v>
      </c>
    </row>
    <row r="1964">
      <c r="A1964" t="n">
        <v>128.675789</v>
      </c>
      <c r="B1964" t="n">
        <v>36.691037</v>
      </c>
    </row>
    <row r="1965">
      <c r="A1965" t="n">
        <v>128.675873</v>
      </c>
      <c r="B1965" t="n">
        <v>36.690935</v>
      </c>
    </row>
    <row r="1966">
      <c r="A1966" t="n">
        <v>128.768597</v>
      </c>
      <c r="B1966" t="n">
        <v>36.523389</v>
      </c>
    </row>
    <row r="1967">
      <c r="A1967" t="n">
        <v>128.76865</v>
      </c>
      <c r="B1967" t="n">
        <v>36.523507</v>
      </c>
    </row>
    <row r="1968">
      <c r="A1968" t="n">
        <v>128.930417</v>
      </c>
      <c r="B1968" t="n">
        <v>36.695313</v>
      </c>
    </row>
    <row r="1969">
      <c r="A1969" t="n">
        <v>128.382804</v>
      </c>
      <c r="B1969" t="n">
        <v>36.762442</v>
      </c>
    </row>
    <row r="1970">
      <c r="A1970" t="n">
        <v>128.382639</v>
      </c>
      <c r="B1970" t="n">
        <v>36.762467</v>
      </c>
    </row>
    <row r="1971">
      <c r="A1971" t="n">
        <v>128.843082</v>
      </c>
      <c r="B1971" t="n">
        <v>36.745422</v>
      </c>
    </row>
    <row r="1972">
      <c r="A1972" t="n">
        <v>128.842996</v>
      </c>
      <c r="B1972" t="n">
        <v>36.745338</v>
      </c>
    </row>
    <row r="1973">
      <c r="A1973" t="n">
        <v>128.568161</v>
      </c>
      <c r="B1973" t="n">
        <v>36.495681</v>
      </c>
    </row>
    <row r="1974">
      <c r="A1974" t="n">
        <v>128.568186</v>
      </c>
      <c r="B1974" t="n">
        <v>36.495533</v>
      </c>
    </row>
    <row r="1975">
      <c r="A1975" t="n">
        <v>128.567979</v>
      </c>
      <c r="B1975" t="n">
        <v>36.495645</v>
      </c>
    </row>
    <row r="1976">
      <c r="A1976" t="n">
        <v>128.56268</v>
      </c>
      <c r="B1976" t="n">
        <v>36.494476</v>
      </c>
    </row>
    <row r="1977">
      <c r="A1977" t="n">
        <v>128.562492</v>
      </c>
      <c r="B1977" t="n">
        <v>36.494582</v>
      </c>
    </row>
    <row r="1978">
      <c r="A1978" t="n">
        <v>128.551162</v>
      </c>
      <c r="B1978" t="n">
        <v>36.498208</v>
      </c>
    </row>
    <row r="1979">
      <c r="A1979" t="n">
        <v>128.552273</v>
      </c>
      <c r="B1979" t="n">
        <v>36.497835</v>
      </c>
    </row>
    <row r="1980">
      <c r="A1980" t="n">
        <v>128.562712</v>
      </c>
      <c r="B1980" t="n">
        <v>36.494568</v>
      </c>
    </row>
    <row r="1981">
      <c r="A1981" t="n">
        <v>128.562522</v>
      </c>
      <c r="B1981" t="n">
        <v>36.494685</v>
      </c>
    </row>
    <row r="1982">
      <c r="A1982" t="n">
        <v>128.562765</v>
      </c>
      <c r="B1982" t="n">
        <v>36.490699</v>
      </c>
    </row>
    <row r="1983">
      <c r="A1983" t="n">
        <v>128.562655</v>
      </c>
      <c r="B1983" t="n">
        <v>36.490764</v>
      </c>
    </row>
    <row r="1984">
      <c r="A1984" t="n">
        <v>128.571019</v>
      </c>
      <c r="B1984" t="n">
        <v>36.470273</v>
      </c>
    </row>
    <row r="1985">
      <c r="A1985" t="n">
        <v>128.564019</v>
      </c>
      <c r="B1985" t="n">
        <v>36.482144</v>
      </c>
    </row>
    <row r="1986">
      <c r="A1986" t="n">
        <v>128.563891</v>
      </c>
      <c r="B1986" t="n">
        <v>36.482178</v>
      </c>
    </row>
    <row r="1987">
      <c r="A1987" t="n">
        <v>128.887528</v>
      </c>
      <c r="B1987" t="n">
        <v>36.484716</v>
      </c>
    </row>
    <row r="1988">
      <c r="A1988" t="n">
        <v>128.887458</v>
      </c>
      <c r="B1988" t="n">
        <v>36.484715</v>
      </c>
    </row>
    <row r="1989">
      <c r="A1989" t="n">
        <v>128.561639</v>
      </c>
      <c r="B1989" t="n">
        <v>36.716738</v>
      </c>
    </row>
    <row r="1990">
      <c r="A1990" t="n">
        <v>128.56152</v>
      </c>
      <c r="B1990" t="n">
        <v>36.716798</v>
      </c>
    </row>
    <row r="1991">
      <c r="A1991" t="n">
        <v>128.569785</v>
      </c>
      <c r="B1991" t="n">
        <v>36.586024</v>
      </c>
    </row>
    <row r="1992">
      <c r="A1992" t="n">
        <v>128.569649</v>
      </c>
      <c r="B1992" t="n">
        <v>36.586019</v>
      </c>
    </row>
    <row r="1993">
      <c r="A1993" t="n">
        <v>128.568959</v>
      </c>
      <c r="B1993" t="n">
        <v>36.587218</v>
      </c>
    </row>
    <row r="1994">
      <c r="A1994" t="n">
        <v>128.568866</v>
      </c>
      <c r="B1994" t="n">
        <v>36.587131</v>
      </c>
    </row>
    <row r="1995">
      <c r="A1995" t="n">
        <v>128.569067</v>
      </c>
      <c r="B1995" t="n">
        <v>36.587063</v>
      </c>
    </row>
    <row r="1996">
      <c r="A1996" t="n">
        <v>128.569159</v>
      </c>
      <c r="B1996" t="n">
        <v>36.587231</v>
      </c>
    </row>
    <row r="1997">
      <c r="A1997" t="n">
        <v>128.412779</v>
      </c>
      <c r="B1997" t="n">
        <v>36.572129</v>
      </c>
    </row>
    <row r="1998">
      <c r="A1998" t="n">
        <v>128.412602</v>
      </c>
      <c r="B1998" t="n">
        <v>36.572157</v>
      </c>
    </row>
    <row r="1999">
      <c r="A1999" t="n">
        <v>128.408179</v>
      </c>
      <c r="B1999" t="n">
        <v>36.569414</v>
      </c>
    </row>
    <row r="2000">
      <c r="A2000" t="n">
        <v>128.414074</v>
      </c>
      <c r="B2000" t="n">
        <v>36.575794</v>
      </c>
    </row>
    <row r="2001">
      <c r="A2001" t="n">
        <v>128.414211</v>
      </c>
      <c r="B2001" t="n">
        <v>36.575802</v>
      </c>
    </row>
    <row r="2002">
      <c r="A2002" t="n">
        <v>128.435241</v>
      </c>
      <c r="B2002" t="n">
        <v>36.576132</v>
      </c>
    </row>
    <row r="2003">
      <c r="A2003" t="n">
        <v>128.435371</v>
      </c>
      <c r="B2003" t="n">
        <v>36.576186</v>
      </c>
    </row>
    <row r="2004">
      <c r="A2004" t="n">
        <v>128.780144</v>
      </c>
      <c r="B2004" t="n">
        <v>36.66316</v>
      </c>
    </row>
    <row r="2005">
      <c r="A2005" t="n">
        <v>128.780391</v>
      </c>
      <c r="B2005" t="n">
        <v>36.663007</v>
      </c>
    </row>
    <row r="2006">
      <c r="A2006" t="n">
        <v>128.769513</v>
      </c>
      <c r="B2006" t="n">
        <v>36.580702</v>
      </c>
    </row>
    <row r="2007">
      <c r="A2007" t="n">
        <v>128.769499</v>
      </c>
      <c r="B2007" t="n">
        <v>36.580586</v>
      </c>
    </row>
    <row r="2008">
      <c r="A2008" t="n">
        <v>128.721777</v>
      </c>
      <c r="B2008" t="n">
        <v>36.672654</v>
      </c>
    </row>
    <row r="2009">
      <c r="A2009" t="n">
        <v>128.721587</v>
      </c>
      <c r="B2009" t="n">
        <v>36.672669</v>
      </c>
    </row>
    <row r="2010">
      <c r="A2010" t="n">
        <v>128.769023</v>
      </c>
      <c r="B2010" t="n">
        <v>36.550319</v>
      </c>
    </row>
    <row r="2011">
      <c r="A2011" t="n">
        <v>128.716241</v>
      </c>
      <c r="B2011" t="n">
        <v>36.563739</v>
      </c>
      <c r="C2011" t="n">
        <v>128.716241</v>
      </c>
      <c r="D2011" t="n">
        <v>36.563739</v>
      </c>
    </row>
    <row r="2012">
      <c r="A2012" t="n">
        <v>128.715965</v>
      </c>
      <c r="B2012" t="n">
        <v>36.563531</v>
      </c>
      <c r="C2012" t="n">
        <v>128.715965</v>
      </c>
      <c r="D2012" t="n">
        <v>36.563531</v>
      </c>
    </row>
    <row r="2013">
      <c r="A2013" t="n">
        <v>128.214922</v>
      </c>
      <c r="B2013" t="n">
        <v>36.612851</v>
      </c>
    </row>
    <row r="2014">
      <c r="A2014" t="n">
        <v>128.214799</v>
      </c>
      <c r="B2014" t="n">
        <v>36.612912</v>
      </c>
    </row>
    <row r="2015">
      <c r="A2015" t="n">
        <v>128.45939</v>
      </c>
      <c r="B2015" t="n">
        <v>36.66391</v>
      </c>
    </row>
    <row r="2016">
      <c r="A2016" t="n">
        <v>128.459547</v>
      </c>
      <c r="B2016" t="n">
        <v>36.663863</v>
      </c>
    </row>
    <row r="2017">
      <c r="A2017" t="n">
        <v>128.457353</v>
      </c>
      <c r="B2017" t="n">
        <v>36.658419</v>
      </c>
    </row>
    <row r="2018">
      <c r="A2018" t="n">
        <v>128.229748</v>
      </c>
      <c r="B2018" t="n">
        <v>36.578345</v>
      </c>
    </row>
    <row r="2019">
      <c r="A2019" t="n">
        <v>128.234569</v>
      </c>
      <c r="B2019" t="n">
        <v>36.559858</v>
      </c>
    </row>
    <row r="2020">
      <c r="A2020" t="n">
        <v>128.234839</v>
      </c>
      <c r="B2020" t="n">
        <v>36.560042</v>
      </c>
    </row>
    <row r="2021">
      <c r="A2021" t="n">
        <v>128.233617</v>
      </c>
      <c r="B2021" t="n">
        <v>36.578455</v>
      </c>
    </row>
    <row r="2022">
      <c r="A2022" t="n">
        <v>128.23375</v>
      </c>
      <c r="B2022" t="n">
        <v>36.577984</v>
      </c>
    </row>
    <row r="2023">
      <c r="A2023" t="n">
        <v>128.212294</v>
      </c>
      <c r="B2023" t="n">
        <v>36.590741</v>
      </c>
    </row>
    <row r="2024">
      <c r="A2024" t="n">
        <v>128.212374</v>
      </c>
      <c r="B2024" t="n">
        <v>36.590832</v>
      </c>
    </row>
    <row r="2025">
      <c r="A2025" t="n">
        <v>128.20895</v>
      </c>
      <c r="B2025" t="n">
        <v>36.59261</v>
      </c>
    </row>
    <row r="2026">
      <c r="A2026" t="n">
        <v>128.208956</v>
      </c>
      <c r="B2026" t="n">
        <v>36.592495</v>
      </c>
    </row>
    <row r="2027">
      <c r="A2027" t="n">
        <v>128.26447</v>
      </c>
      <c r="B2027" t="n">
        <v>36.534211</v>
      </c>
    </row>
    <row r="2028">
      <c r="A2028" t="n">
        <v>128.264582</v>
      </c>
      <c r="B2028" t="n">
        <v>36.534157</v>
      </c>
    </row>
    <row r="2029">
      <c r="A2029" t="n">
        <v>128.721642</v>
      </c>
      <c r="B2029" t="n">
        <v>36.739369</v>
      </c>
    </row>
    <row r="2030">
      <c r="A2030" t="n">
        <v>128.721642</v>
      </c>
      <c r="B2030" t="n">
        <v>36.739372</v>
      </c>
    </row>
    <row r="2031">
      <c r="A2031" t="n">
        <v>128.721766</v>
      </c>
      <c r="B2031" t="n">
        <v>36.739326</v>
      </c>
    </row>
    <row r="2032">
      <c r="A2032" t="n">
        <v>128.808615</v>
      </c>
      <c r="B2032" t="n">
        <v>36.690361</v>
      </c>
    </row>
    <row r="2033">
      <c r="A2033" t="n">
        <v>128.808507</v>
      </c>
      <c r="B2033" t="n">
        <v>36.690458</v>
      </c>
    </row>
    <row r="2034">
      <c r="A2034" t="n">
        <v>128.883204</v>
      </c>
      <c r="B2034" t="n">
        <v>36.662316</v>
      </c>
    </row>
    <row r="2035">
      <c r="A2035" t="n">
        <v>128.883287</v>
      </c>
      <c r="B2035" t="n">
        <v>36.662387</v>
      </c>
    </row>
    <row r="2036">
      <c r="A2036" t="n">
        <v>128.884739</v>
      </c>
      <c r="B2036" t="n">
        <v>36.661154</v>
      </c>
    </row>
    <row r="2037">
      <c r="A2037" t="n">
        <v>128.884674</v>
      </c>
      <c r="B2037" t="n">
        <v>36.661153</v>
      </c>
    </row>
    <row r="2038">
      <c r="A2038" t="n">
        <v>128.815805</v>
      </c>
      <c r="B2038" t="n">
        <v>36.70201</v>
      </c>
    </row>
    <row r="2039">
      <c r="A2039" t="n">
        <v>128.81597</v>
      </c>
      <c r="B2039" t="n">
        <v>36.702007</v>
      </c>
    </row>
    <row r="2040">
      <c r="A2040" t="n">
        <v>128.434599</v>
      </c>
      <c r="B2040" t="n">
        <v>36.645257</v>
      </c>
    </row>
    <row r="2041">
      <c r="A2041" t="n">
        <v>128.434882</v>
      </c>
      <c r="B2041" t="n">
        <v>36.645237</v>
      </c>
    </row>
    <row r="2042">
      <c r="A2042" t="n">
        <v>128.420537</v>
      </c>
      <c r="B2042" t="n">
        <v>36.639905</v>
      </c>
    </row>
    <row r="2043">
      <c r="A2043" t="n">
        <v>128.420308</v>
      </c>
      <c r="B2043" t="n">
        <v>36.639185</v>
      </c>
    </row>
    <row r="2044">
      <c r="A2044" t="n">
        <v>128.419627</v>
      </c>
      <c r="B2044" t="n">
        <v>36.638735</v>
      </c>
    </row>
    <row r="2045">
      <c r="A2045" t="n">
        <v>128.461196</v>
      </c>
      <c r="B2045" t="n">
        <v>36.663657</v>
      </c>
      <c r="C2045" t="n">
        <v>128.461196</v>
      </c>
      <c r="D2045" t="n">
        <v>36.663657</v>
      </c>
    </row>
    <row r="2046">
      <c r="A2046" t="n">
        <v>128.461059</v>
      </c>
      <c r="B2046" t="n">
        <v>36.663607</v>
      </c>
    </row>
    <row r="2047">
      <c r="A2047" t="n">
        <v>128.443462</v>
      </c>
      <c r="B2047" t="n">
        <v>36.648839</v>
      </c>
    </row>
    <row r="2048">
      <c r="A2048" t="n">
        <v>128.442846</v>
      </c>
      <c r="B2048" t="n">
        <v>36.647795</v>
      </c>
      <c r="C2048" t="n">
        <v>128.442846</v>
      </c>
      <c r="D2048" t="n">
        <v>36.647795</v>
      </c>
    </row>
    <row r="2049">
      <c r="A2049" t="n">
        <v>128.443119</v>
      </c>
      <c r="B2049" t="n">
        <v>36.648957</v>
      </c>
      <c r="C2049" t="n">
        <v>128.443119</v>
      </c>
      <c r="D2049" t="n">
        <v>36.648957</v>
      </c>
    </row>
    <row r="2050">
      <c r="A2050" t="n">
        <v>128.44369</v>
      </c>
      <c r="B2050" t="n">
        <v>36.648095</v>
      </c>
    </row>
    <row r="2051">
      <c r="A2051" t="n">
        <v>128.443153</v>
      </c>
      <c r="B2051" t="n">
        <v>36.649083</v>
      </c>
    </row>
    <row r="2052">
      <c r="A2052" t="n">
        <v>128.461112</v>
      </c>
      <c r="B2052" t="n">
        <v>36.664308</v>
      </c>
      <c r="C2052" t="n">
        <v>128.461112</v>
      </c>
      <c r="D2052" t="n">
        <v>36.664308</v>
      </c>
    </row>
    <row r="2053">
      <c r="A2053" t="n">
        <v>128.460987</v>
      </c>
      <c r="B2053" t="n">
        <v>36.664422</v>
      </c>
    </row>
    <row r="2054">
      <c r="A2054" t="n">
        <v>128.460578</v>
      </c>
      <c r="B2054" t="n">
        <v>36.648671</v>
      </c>
    </row>
    <row r="2055">
      <c r="A2055" t="n">
        <v>128.461656</v>
      </c>
      <c r="B2055" t="n">
        <v>36.648025</v>
      </c>
    </row>
    <row r="2056">
      <c r="A2056" t="n">
        <v>128.498783</v>
      </c>
      <c r="B2056" t="n">
        <v>36.722327</v>
      </c>
      <c r="C2056" t="n">
        <v>128.498783</v>
      </c>
      <c r="D2056" t="n">
        <v>36.722327</v>
      </c>
    </row>
    <row r="2057">
      <c r="A2057" t="n">
        <v>128.453612</v>
      </c>
      <c r="B2057" t="n">
        <v>36.656894</v>
      </c>
      <c r="C2057" t="n">
        <v>128.453612</v>
      </c>
      <c r="D2057" t="n">
        <v>36.656894</v>
      </c>
    </row>
    <row r="2058">
      <c r="A2058" t="n">
        <v>128.493176</v>
      </c>
      <c r="B2058" t="n">
        <v>36.667037</v>
      </c>
    </row>
    <row r="2059">
      <c r="A2059" t="n">
        <v>128.458611</v>
      </c>
      <c r="B2059" t="n">
        <v>36.649823</v>
      </c>
    </row>
    <row r="2060">
      <c r="A2060" t="n">
        <v>128.451977</v>
      </c>
      <c r="B2060" t="n">
        <v>36.654921</v>
      </c>
      <c r="C2060" t="n">
        <v>128.451977</v>
      </c>
      <c r="D2060" t="n">
        <v>36.654921</v>
      </c>
    </row>
    <row r="2061">
      <c r="A2061" t="n">
        <v>128.449739</v>
      </c>
      <c r="B2061" t="n">
        <v>36.655312</v>
      </c>
    </row>
    <row r="2062">
      <c r="A2062" t="n">
        <v>128.516582</v>
      </c>
      <c r="B2062" t="n">
        <v>36.69592</v>
      </c>
    </row>
    <row r="2063">
      <c r="A2063" t="n">
        <v>128.5165</v>
      </c>
      <c r="B2063" t="n">
        <v>36.695832</v>
      </c>
    </row>
    <row r="2064">
      <c r="A2064" t="n">
        <v>128.445837</v>
      </c>
      <c r="B2064" t="n">
        <v>36.779956</v>
      </c>
    </row>
    <row r="2065">
      <c r="A2065" t="n">
        <v>128.89326</v>
      </c>
      <c r="B2065" t="n">
        <v>36.479663</v>
      </c>
    </row>
    <row r="2066">
      <c r="A2066" t="n">
        <v>128.884401</v>
      </c>
      <c r="B2066" t="n">
        <v>36.476636</v>
      </c>
    </row>
    <row r="2067">
      <c r="A2067" t="n">
        <v>128.884531</v>
      </c>
      <c r="B2067" t="n">
        <v>36.476263</v>
      </c>
    </row>
    <row r="2068">
      <c r="A2068" t="n">
        <v>128.608829</v>
      </c>
      <c r="B2068" t="n">
        <v>36.608559</v>
      </c>
    </row>
    <row r="2069">
      <c r="A2069" t="n">
        <v>128.608708</v>
      </c>
      <c r="B2069" t="n">
        <v>36.608401</v>
      </c>
    </row>
    <row r="2070">
      <c r="A2070" t="n">
        <v>128.914067</v>
      </c>
      <c r="B2070" t="n">
        <v>36.433316</v>
      </c>
    </row>
    <row r="2071">
      <c r="A2071" t="n">
        <v>128.910594</v>
      </c>
      <c r="B2071" t="n">
        <v>36.431536</v>
      </c>
    </row>
    <row r="2072">
      <c r="A2072" t="n">
        <v>128.910558</v>
      </c>
      <c r="B2072" t="n">
        <v>36.431435</v>
      </c>
    </row>
    <row r="2073">
      <c r="A2073" t="n">
        <v>128.439844</v>
      </c>
      <c r="B2073" t="n">
        <v>36.735569</v>
      </c>
    </row>
    <row r="2074">
      <c r="A2074" t="n">
        <v>128.440186</v>
      </c>
      <c r="B2074" t="n">
        <v>36.735426</v>
      </c>
    </row>
    <row r="2075">
      <c r="A2075" t="n">
        <v>128.858628</v>
      </c>
      <c r="B2075" t="n">
        <v>36.65617</v>
      </c>
    </row>
    <row r="2076">
      <c r="A2076" t="n">
        <v>128.858788</v>
      </c>
      <c r="B2076" t="n">
        <v>36.656179</v>
      </c>
    </row>
    <row r="2077">
      <c r="A2077" t="n">
        <v>128.936792</v>
      </c>
      <c r="B2077" t="n">
        <v>36.465325</v>
      </c>
    </row>
    <row r="2078">
      <c r="A2078" t="n">
        <v>128.936927</v>
      </c>
      <c r="B2078" t="n">
        <v>36.465327</v>
      </c>
    </row>
    <row r="2079">
      <c r="A2079" t="n">
        <v>128.523744</v>
      </c>
      <c r="B2079" t="n">
        <v>36.591984</v>
      </c>
    </row>
    <row r="2080">
      <c r="A2080" t="n">
        <v>128.521284</v>
      </c>
      <c r="B2080" t="n">
        <v>36.592571</v>
      </c>
    </row>
    <row r="2081">
      <c r="A2081" t="n">
        <v>128.518953</v>
      </c>
      <c r="B2081" t="n">
        <v>36.592198</v>
      </c>
    </row>
    <row r="2082">
      <c r="A2082" t="n">
        <v>128.523557</v>
      </c>
      <c r="B2082" t="n">
        <v>36.591932</v>
      </c>
    </row>
    <row r="2083">
      <c r="A2083" t="n">
        <v>128.521413</v>
      </c>
      <c r="B2083" t="n">
        <v>36.592653</v>
      </c>
    </row>
    <row r="2084">
      <c r="A2084" t="n">
        <v>128.518931</v>
      </c>
      <c r="B2084" t="n">
        <v>36.592308</v>
      </c>
    </row>
    <row r="2085">
      <c r="A2085" t="n">
        <v>128.500977</v>
      </c>
      <c r="B2085" t="n">
        <v>36.594063</v>
      </c>
    </row>
    <row r="2086">
      <c r="A2086" t="n">
        <v>128.493758</v>
      </c>
      <c r="B2086" t="n">
        <v>36.594955</v>
      </c>
    </row>
    <row r="2087">
      <c r="A2087" t="n">
        <v>128.493712</v>
      </c>
      <c r="B2087" t="n">
        <v>36.594851</v>
      </c>
    </row>
    <row r="2088">
      <c r="A2088" t="n">
        <v>128.500869</v>
      </c>
      <c r="B2088" t="n">
        <v>36.59399</v>
      </c>
    </row>
    <row r="2089">
      <c r="A2089" t="n">
        <v>128.712071</v>
      </c>
      <c r="B2089" t="n">
        <v>36.616573</v>
      </c>
    </row>
    <row r="2090">
      <c r="A2090" t="n">
        <v>128.712165</v>
      </c>
      <c r="B2090" t="n">
        <v>36.616662</v>
      </c>
    </row>
    <row r="2091">
      <c r="A2091" t="n">
        <v>128.469172</v>
      </c>
      <c r="B2091" t="n">
        <v>36.594231</v>
      </c>
    </row>
    <row r="2092">
      <c r="A2092" t="n">
        <v>128.469261</v>
      </c>
      <c r="B2092" t="n">
        <v>36.594312</v>
      </c>
    </row>
    <row r="2093">
      <c r="A2093" t="n">
        <v>128.555677</v>
      </c>
      <c r="B2093" t="n">
        <v>36.689813</v>
      </c>
    </row>
    <row r="2094">
      <c r="A2094" t="n">
        <v>128.555565</v>
      </c>
      <c r="B2094" t="n">
        <v>36.689875</v>
      </c>
    </row>
    <row r="2095">
      <c r="A2095" t="n">
        <v>128.526685</v>
      </c>
      <c r="B2095" t="n">
        <v>36.663174</v>
      </c>
    </row>
    <row r="2096">
      <c r="A2096" t="n">
        <v>128.533362</v>
      </c>
      <c r="B2096" t="n">
        <v>36.657554</v>
      </c>
    </row>
    <row r="2097">
      <c r="A2097" t="n">
        <v>128.526549</v>
      </c>
      <c r="B2097" t="n">
        <v>36.663199</v>
      </c>
    </row>
    <row r="2098">
      <c r="A2098" t="n">
        <v>128.5332</v>
      </c>
      <c r="B2098" t="n">
        <v>36.657545</v>
      </c>
    </row>
    <row r="2099">
      <c r="A2099" t="n">
        <v>128.552116</v>
      </c>
      <c r="B2099" t="n">
        <v>36.640842</v>
      </c>
    </row>
    <row r="2100">
      <c r="A2100" t="n">
        <v>128.527741</v>
      </c>
      <c r="B2100" t="n">
        <v>36.667483</v>
      </c>
    </row>
    <row r="2101">
      <c r="A2101" t="n">
        <v>128.527197</v>
      </c>
      <c r="B2101" t="n">
        <v>36.667782</v>
      </c>
    </row>
    <row r="2102">
      <c r="A2102" t="n">
        <v>128.527751</v>
      </c>
      <c r="B2102" t="n">
        <v>36.667601</v>
      </c>
    </row>
    <row r="2103">
      <c r="A2103" t="n">
        <v>128.720418</v>
      </c>
      <c r="B2103" t="n">
        <v>36.728721</v>
      </c>
    </row>
    <row r="2104">
      <c r="A2104" t="n">
        <v>128.720545</v>
      </c>
      <c r="B2104" t="n">
        <v>36.72867</v>
      </c>
    </row>
    <row r="2105">
      <c r="A2105" t="n">
        <v>128.718568</v>
      </c>
      <c r="B2105" t="n">
        <v>36.724315</v>
      </c>
    </row>
    <row r="2106">
      <c r="A2106" t="n">
        <v>128.716112</v>
      </c>
      <c r="B2106" t="n">
        <v>36.715415</v>
      </c>
    </row>
    <row r="2107">
      <c r="A2107" t="n">
        <v>128.724092</v>
      </c>
      <c r="B2107" t="n">
        <v>36.743562</v>
      </c>
    </row>
    <row r="2108">
      <c r="A2108" t="n">
        <v>128.716249</v>
      </c>
      <c r="B2108" t="n">
        <v>36.715404</v>
      </c>
    </row>
    <row r="2109">
      <c r="A2109" t="n">
        <v>128.724231</v>
      </c>
      <c r="B2109" t="n">
        <v>36.743602</v>
      </c>
    </row>
    <row r="2110">
      <c r="A2110" t="n">
        <v>128.303272</v>
      </c>
      <c r="B2110" t="n">
        <v>36.514576</v>
      </c>
    </row>
    <row r="2111">
      <c r="A2111" t="n">
        <v>128.303381</v>
      </c>
      <c r="B2111" t="n">
        <v>36.515168</v>
      </c>
    </row>
    <row r="2112">
      <c r="A2112" t="n">
        <v>128.787888</v>
      </c>
      <c r="B2112" t="n">
        <v>36.666723</v>
      </c>
    </row>
    <row r="2113">
      <c r="A2113" t="n">
        <v>128.788559</v>
      </c>
      <c r="B2113" t="n">
        <v>36.666926</v>
      </c>
    </row>
    <row r="2114">
      <c r="A2114" t="n">
        <v>128.787924</v>
      </c>
      <c r="B2114" t="n">
        <v>36.666621</v>
      </c>
    </row>
    <row r="2115">
      <c r="A2115" t="n">
        <v>128.473817</v>
      </c>
      <c r="B2115" t="n">
        <v>36.591053</v>
      </c>
    </row>
    <row r="2116">
      <c r="A2116" t="n">
        <v>128.473962</v>
      </c>
      <c r="B2116" t="n">
        <v>36.59106</v>
      </c>
    </row>
    <row r="2117">
      <c r="A2117" t="n">
        <v>128.798641</v>
      </c>
      <c r="B2117" t="n">
        <v>36.67241</v>
      </c>
    </row>
    <row r="2118">
      <c r="A2118" t="n">
        <v>128.798555</v>
      </c>
      <c r="B2118" t="n">
        <v>36.672517</v>
      </c>
    </row>
    <row r="2119">
      <c r="A2119" t="n">
        <v>128.793365</v>
      </c>
      <c r="B2119" t="n">
        <v>36.668772</v>
      </c>
    </row>
    <row r="2120">
      <c r="A2120" t="n">
        <v>128.805969</v>
      </c>
      <c r="B2120" t="n">
        <v>36.68579</v>
      </c>
    </row>
    <row r="2121">
      <c r="A2121" t="n">
        <v>128.808595</v>
      </c>
      <c r="B2121" t="n">
        <v>36.688024</v>
      </c>
    </row>
    <row r="2122">
      <c r="A2122" t="n">
        <v>128.807068</v>
      </c>
      <c r="B2122" t="n">
        <v>36.686062</v>
      </c>
    </row>
    <row r="2123">
      <c r="A2123" t="n">
        <v>128.793455</v>
      </c>
      <c r="B2123" t="n">
        <v>36.668703</v>
      </c>
    </row>
    <row r="2124">
      <c r="A2124" t="n">
        <v>128.808437</v>
      </c>
      <c r="B2124" t="n">
        <v>36.687976</v>
      </c>
    </row>
    <row r="2125">
      <c r="A2125" t="n">
        <v>128.801359</v>
      </c>
      <c r="B2125" t="n">
        <v>36.678724</v>
      </c>
    </row>
    <row r="2126">
      <c r="A2126" t="n">
        <v>128.801505</v>
      </c>
      <c r="B2126" t="n">
        <v>36.67896</v>
      </c>
    </row>
    <row r="2127">
      <c r="A2127" t="n">
        <v>128.925921</v>
      </c>
      <c r="B2127" t="n">
        <v>36.716893</v>
      </c>
    </row>
    <row r="2128">
      <c r="A2128" t="n">
        <v>128.925798</v>
      </c>
      <c r="B2128" t="n">
        <v>36.716888</v>
      </c>
    </row>
    <row r="2129">
      <c r="A2129" t="n">
        <v>128.417854</v>
      </c>
      <c r="B2129" t="n">
        <v>36.615309</v>
      </c>
    </row>
    <row r="2130">
      <c r="A2130" t="n">
        <v>128.695336</v>
      </c>
      <c r="B2130" t="n">
        <v>36.558609</v>
      </c>
      <c r="C2130" t="n">
        <v>128.695336</v>
      </c>
      <c r="D2130" t="n">
        <v>36.558609</v>
      </c>
    </row>
    <row r="2131">
      <c r="A2131" t="n">
        <v>128.697532</v>
      </c>
      <c r="B2131" t="n">
        <v>36.564252</v>
      </c>
    </row>
    <row r="2132">
      <c r="A2132" t="n">
        <v>128.69735</v>
      </c>
      <c r="B2132" t="n">
        <v>36.563993</v>
      </c>
      <c r="C2132" t="n">
        <v>128.69735</v>
      </c>
      <c r="D2132" t="n">
        <v>36.563993</v>
      </c>
    </row>
    <row r="2133">
      <c r="A2133" t="n">
        <v>128.696557</v>
      </c>
      <c r="B2133" t="n">
        <v>36.568189</v>
      </c>
    </row>
    <row r="2134">
      <c r="A2134" t="n">
        <v>128.692387</v>
      </c>
      <c r="B2134" t="n">
        <v>36.567022</v>
      </c>
      <c r="C2134" t="n">
        <v>128.692387</v>
      </c>
      <c r="D2134" t="n">
        <v>36.567022</v>
      </c>
    </row>
    <row r="2135">
      <c r="A2135" t="n">
        <v>128.695596</v>
      </c>
      <c r="B2135" t="n">
        <v>36.565834</v>
      </c>
      <c r="C2135" t="n">
        <v>128.695596</v>
      </c>
      <c r="D2135" t="n">
        <v>36.565834</v>
      </c>
    </row>
    <row r="2136">
      <c r="A2136" t="n">
        <v>128.69339</v>
      </c>
      <c r="B2136" t="n">
        <v>36.567449</v>
      </c>
    </row>
    <row r="2137">
      <c r="A2137" t="n">
        <v>128.696359</v>
      </c>
      <c r="B2137" t="n">
        <v>36.565338</v>
      </c>
      <c r="C2137" t="n">
        <v>128.696359</v>
      </c>
      <c r="D2137" t="n">
        <v>36.565338</v>
      </c>
    </row>
    <row r="2138">
      <c r="A2138" t="n">
        <v>128.696689</v>
      </c>
      <c r="B2138" t="n">
        <v>36.561342</v>
      </c>
      <c r="C2138" t="n">
        <v>128.696689</v>
      </c>
      <c r="D2138" t="n">
        <v>36.561342</v>
      </c>
    </row>
    <row r="2139">
      <c r="A2139" t="n">
        <v>128.696981</v>
      </c>
      <c r="B2139" t="n">
        <v>36.561559</v>
      </c>
      <c r="C2139" t="n">
        <v>128.696981</v>
      </c>
      <c r="D2139" t="n">
        <v>36.561559</v>
      </c>
    </row>
    <row r="2140">
      <c r="A2140" t="n">
        <v>128.697833</v>
      </c>
      <c r="B2140" t="n">
        <v>36.56111</v>
      </c>
    </row>
    <row r="2141">
      <c r="A2141" t="n">
        <v>128.692282</v>
      </c>
      <c r="B2141" t="n">
        <v>36.567199</v>
      </c>
    </row>
    <row r="2142">
      <c r="A2142" t="n">
        <v>128.693705</v>
      </c>
      <c r="B2142" t="n">
        <v>36.558427</v>
      </c>
      <c r="C2142" t="n">
        <v>128.693705</v>
      </c>
      <c r="D2142" t="n">
        <v>36.558427</v>
      </c>
    </row>
    <row r="2143">
      <c r="A2143" t="n">
        <v>128.701381</v>
      </c>
      <c r="B2143" t="n">
        <v>36.562679</v>
      </c>
      <c r="C2143" t="n">
        <v>128.701381</v>
      </c>
      <c r="D2143" t="n">
        <v>36.562679</v>
      </c>
    </row>
    <row r="2144">
      <c r="A2144" t="n">
        <v>128.701927</v>
      </c>
      <c r="B2144" t="n">
        <v>36.564138</v>
      </c>
      <c r="C2144" t="n">
        <v>128.701927</v>
      </c>
      <c r="D2144" t="n">
        <v>36.564138</v>
      </c>
    </row>
    <row r="2145">
      <c r="A2145" t="n">
        <v>128.69796</v>
      </c>
      <c r="B2145" t="n">
        <v>36.561154</v>
      </c>
    </row>
    <row r="2146">
      <c r="A2146" t="n">
        <v>128.698496</v>
      </c>
      <c r="B2146" t="n">
        <v>36.567212</v>
      </c>
      <c r="C2146" t="n">
        <v>128.698496</v>
      </c>
      <c r="D2146" t="n">
        <v>36.567212</v>
      </c>
    </row>
    <row r="2147">
      <c r="A2147" t="n">
        <v>128.701099</v>
      </c>
      <c r="B2147" t="n">
        <v>36.562021</v>
      </c>
      <c r="C2147" t="n">
        <v>128.701099</v>
      </c>
      <c r="D2147" t="n">
        <v>36.562021</v>
      </c>
    </row>
    <row r="2148">
      <c r="A2148" t="n">
        <v>128.693435</v>
      </c>
      <c r="B2148" t="n">
        <v>36.560929</v>
      </c>
      <c r="C2148" t="n">
        <v>128.693435</v>
      </c>
      <c r="D2148" t="n">
        <v>36.560929</v>
      </c>
    </row>
    <row r="2149">
      <c r="A2149" t="n">
        <v>128.693082</v>
      </c>
      <c r="B2149" t="n">
        <v>36.561123</v>
      </c>
      <c r="C2149" t="n">
        <v>128.693082</v>
      </c>
      <c r="D2149" t="n">
        <v>36.561123</v>
      </c>
    </row>
    <row r="2150">
      <c r="A2150" t="n">
        <v>128.55852</v>
      </c>
      <c r="B2150" t="n">
        <v>36.707938</v>
      </c>
    </row>
    <row r="2151">
      <c r="A2151" t="n">
        <v>128.558383</v>
      </c>
      <c r="B2151" t="n">
        <v>36.70794</v>
      </c>
    </row>
    <row r="2152">
      <c r="A2152" t="n">
        <v>128.555084</v>
      </c>
      <c r="B2152" t="n">
        <v>36.701329</v>
      </c>
    </row>
    <row r="2153">
      <c r="A2153" t="n">
        <v>128.555235</v>
      </c>
      <c r="B2153" t="n">
        <v>36.701328</v>
      </c>
    </row>
    <row r="2154">
      <c r="A2154" t="n">
        <v>128.775562</v>
      </c>
      <c r="B2154" t="n">
        <v>36.744365</v>
      </c>
    </row>
    <row r="2155">
      <c r="A2155" t="n">
        <v>128.775621</v>
      </c>
      <c r="B2155" t="n">
        <v>36.74428</v>
      </c>
    </row>
    <row r="2156">
      <c r="A2156" t="n">
        <v>128.835324</v>
      </c>
      <c r="B2156" t="n">
        <v>36.764005</v>
      </c>
    </row>
    <row r="2157">
      <c r="A2157" t="n">
        <v>128.834736</v>
      </c>
      <c r="B2157" t="n">
        <v>36.758751</v>
      </c>
    </row>
    <row r="2158">
      <c r="A2158" t="n">
        <v>128.837871</v>
      </c>
      <c r="B2158" t="n">
        <v>36.769879</v>
      </c>
    </row>
    <row r="2159">
      <c r="A2159" t="n">
        <v>128.835216</v>
      </c>
      <c r="B2159" t="n">
        <v>36.762865</v>
      </c>
    </row>
    <row r="2160">
      <c r="A2160" t="n">
        <v>128.832953</v>
      </c>
      <c r="B2160" t="n">
        <v>36.746822</v>
      </c>
    </row>
    <row r="2161">
      <c r="A2161" t="n">
        <v>128.832813</v>
      </c>
      <c r="B2161" t="n">
        <v>36.746895</v>
      </c>
    </row>
    <row r="2162">
      <c r="A2162" t="n">
        <v>128.753238</v>
      </c>
      <c r="B2162" t="n">
        <v>36.725216</v>
      </c>
    </row>
    <row r="2163">
      <c r="A2163" t="n">
        <v>128.753137</v>
      </c>
      <c r="B2163" t="n">
        <v>36.725179</v>
      </c>
    </row>
    <row r="2164">
      <c r="A2164" t="n">
        <v>128.748533</v>
      </c>
      <c r="B2164" t="n">
        <v>36.550912</v>
      </c>
      <c r="C2164" t="n">
        <v>128.748533</v>
      </c>
      <c r="D2164" t="n">
        <v>36.550912</v>
      </c>
    </row>
    <row r="2165">
      <c r="A2165" t="n">
        <v>128.701972</v>
      </c>
      <c r="B2165" t="n">
        <v>36.68366</v>
      </c>
    </row>
    <row r="2166">
      <c r="A2166" t="n">
        <v>128.702981</v>
      </c>
      <c r="B2166" t="n">
        <v>36.686216</v>
      </c>
      <c r="C2166" t="n">
        <v>128.702981</v>
      </c>
      <c r="D2166" t="n">
        <v>36.686216</v>
      </c>
    </row>
    <row r="2167">
      <c r="A2167" t="n">
        <v>128.701885</v>
      </c>
      <c r="B2167" t="n">
        <v>36.683814</v>
      </c>
      <c r="C2167" t="n">
        <v>128.701885</v>
      </c>
      <c r="D2167" t="n">
        <v>36.683814</v>
      </c>
    </row>
    <row r="2168">
      <c r="A2168" t="n">
        <v>128.703116</v>
      </c>
      <c r="B2168" t="n">
        <v>36.686085</v>
      </c>
    </row>
    <row r="2169">
      <c r="A2169" t="n">
        <v>128.745294</v>
      </c>
      <c r="B2169" t="n">
        <v>36.692008</v>
      </c>
    </row>
    <row r="2170">
      <c r="A2170" t="n">
        <v>128.745388</v>
      </c>
      <c r="B2170" t="n">
        <v>36.692014</v>
      </c>
    </row>
    <row r="2171">
      <c r="A2171" t="n">
        <v>128.283366</v>
      </c>
      <c r="B2171" t="n">
        <v>36.519828</v>
      </c>
    </row>
    <row r="2172">
      <c r="A2172" t="n">
        <v>128.283503</v>
      </c>
      <c r="B2172" t="n">
        <v>36.519827</v>
      </c>
    </row>
    <row r="2173">
      <c r="A2173" t="n">
        <v>128.283799</v>
      </c>
      <c r="B2173" t="n">
        <v>36.51671</v>
      </c>
    </row>
    <row r="2174">
      <c r="A2174" t="n">
        <v>128.279006</v>
      </c>
      <c r="B2174" t="n">
        <v>36.514958</v>
      </c>
    </row>
    <row r="2175">
      <c r="A2175" t="n">
        <v>128.283651</v>
      </c>
      <c r="B2175" t="n">
        <v>36.516692</v>
      </c>
    </row>
    <row r="2176">
      <c r="A2176" t="n">
        <v>128.28494</v>
      </c>
      <c r="B2176" t="n">
        <v>36.505935</v>
      </c>
    </row>
    <row r="2177">
      <c r="A2177" t="n">
        <v>128.767094</v>
      </c>
      <c r="B2177" t="n">
        <v>36.616701</v>
      </c>
      <c r="C2177" t="n">
        <v>128.767094</v>
      </c>
      <c r="D2177" t="n">
        <v>36.616701</v>
      </c>
    </row>
    <row r="2178">
      <c r="A2178" t="n">
        <v>128.800201</v>
      </c>
      <c r="B2178" t="n">
        <v>36.631941</v>
      </c>
    </row>
    <row r="2179">
      <c r="A2179" t="n">
        <v>128.800337</v>
      </c>
      <c r="B2179" t="n">
        <v>36.63195</v>
      </c>
    </row>
    <row r="2180">
      <c r="A2180" t="n">
        <v>128.767068</v>
      </c>
      <c r="B2180" t="n">
        <v>36.617156</v>
      </c>
      <c r="C2180" t="n">
        <v>128.767068</v>
      </c>
      <c r="D2180" t="n">
        <v>36.617156</v>
      </c>
    </row>
    <row r="2181">
      <c r="A2181" t="n">
        <v>128.718769</v>
      </c>
      <c r="B2181" t="n">
        <v>36.617588</v>
      </c>
    </row>
    <row r="2182">
      <c r="A2182" t="n">
        <v>128.714099</v>
      </c>
      <c r="B2182" t="n">
        <v>36.61588</v>
      </c>
    </row>
    <row r="2183">
      <c r="A2183" t="n">
        <v>128.714231</v>
      </c>
      <c r="B2183" t="n">
        <v>36.615944</v>
      </c>
    </row>
    <row r="2184">
      <c r="A2184" t="n">
        <v>128.450357</v>
      </c>
      <c r="B2184" t="n">
        <v>36.635894</v>
      </c>
    </row>
    <row r="2185">
      <c r="A2185" t="n">
        <v>128.450271</v>
      </c>
      <c r="B2185" t="n">
        <v>36.635796</v>
      </c>
    </row>
    <row r="2186">
      <c r="A2186" t="n">
        <v>128.444822</v>
      </c>
      <c r="B2186" t="n">
        <v>36.636079</v>
      </c>
    </row>
    <row r="2187">
      <c r="A2187" t="n">
        <v>128.444668</v>
      </c>
      <c r="B2187" t="n">
        <v>36.636037</v>
      </c>
    </row>
    <row r="2188">
      <c r="A2188" t="n">
        <v>128.452029</v>
      </c>
      <c r="B2188" t="n">
        <v>36.633059</v>
      </c>
    </row>
    <row r="2189">
      <c r="A2189" t="n">
        <v>128.45223</v>
      </c>
      <c r="B2189" t="n">
        <v>36.633022</v>
      </c>
    </row>
    <row r="2190">
      <c r="A2190" t="n">
        <v>128.740336</v>
      </c>
      <c r="B2190" t="n">
        <v>36.786901</v>
      </c>
    </row>
    <row r="2191">
      <c r="A2191" t="n">
        <v>128.740184</v>
      </c>
      <c r="B2191" t="n">
        <v>36.78685</v>
      </c>
    </row>
    <row r="2192">
      <c r="A2192" t="n">
        <v>128.405711</v>
      </c>
      <c r="B2192" t="n">
        <v>36.585651</v>
      </c>
    </row>
    <row r="2193">
      <c r="A2193" t="n">
        <v>128.405631</v>
      </c>
      <c r="B2193" t="n">
        <v>36.585564</v>
      </c>
    </row>
    <row r="2194">
      <c r="A2194" t="n">
        <v>128.716333</v>
      </c>
      <c r="B2194" t="n">
        <v>36.514775</v>
      </c>
    </row>
    <row r="2195">
      <c r="A2195" t="n">
        <v>128.71628</v>
      </c>
      <c r="B2195" t="n">
        <v>36.514742</v>
      </c>
    </row>
    <row r="2196">
      <c r="A2196" t="n">
        <v>128.718496</v>
      </c>
      <c r="B2196" t="n">
        <v>36.512899</v>
      </c>
    </row>
    <row r="2197">
      <c r="A2197" t="n">
        <v>128.645123</v>
      </c>
      <c r="B2197" t="n">
        <v>36.549908</v>
      </c>
    </row>
    <row r="2198">
      <c r="A2198" t="n">
        <v>128.645187</v>
      </c>
      <c r="B2198" t="n">
        <v>36.549986</v>
      </c>
    </row>
    <row r="2199">
      <c r="A2199" t="n">
        <v>128.849029</v>
      </c>
      <c r="B2199" t="n">
        <v>36.66205</v>
      </c>
    </row>
    <row r="2200">
      <c r="A2200" t="n">
        <v>128.849104</v>
      </c>
      <c r="B2200" t="n">
        <v>36.66197</v>
      </c>
    </row>
    <row r="2201">
      <c r="A2201" t="n">
        <v>128.842819</v>
      </c>
      <c r="B2201" t="n">
        <v>36.65073</v>
      </c>
    </row>
    <row r="2202">
      <c r="A2202" t="n">
        <v>128.842795</v>
      </c>
      <c r="B2202" t="n">
        <v>36.650596</v>
      </c>
    </row>
    <row r="2203">
      <c r="A2203" t="n">
        <v>128.843856</v>
      </c>
      <c r="B2203" t="n">
        <v>36.651589</v>
      </c>
    </row>
    <row r="2204">
      <c r="A2204" t="n">
        <v>128.844733</v>
      </c>
      <c r="B2204" t="n">
        <v>36.651787</v>
      </c>
    </row>
    <row r="2205">
      <c r="A2205" t="n">
        <v>128.847478</v>
      </c>
      <c r="B2205" t="n">
        <v>36.654929</v>
      </c>
    </row>
    <row r="2206">
      <c r="A2206" t="n">
        <v>128.604723</v>
      </c>
      <c r="B2206" t="n">
        <v>36.457237</v>
      </c>
    </row>
    <row r="2207">
      <c r="A2207" t="n">
        <v>128.604817</v>
      </c>
      <c r="B2207" t="n">
        <v>36.457336</v>
      </c>
    </row>
    <row r="2208">
      <c r="A2208" t="n">
        <v>128.934961</v>
      </c>
      <c r="B2208" t="n">
        <v>36.479439</v>
      </c>
    </row>
    <row r="2209">
      <c r="A2209" t="n">
        <v>128.935096</v>
      </c>
      <c r="B2209" t="n">
        <v>36.479443</v>
      </c>
    </row>
    <row r="2210">
      <c r="A2210" t="n">
        <v>128.926724</v>
      </c>
      <c r="B2210" t="n">
        <v>36.489734</v>
      </c>
    </row>
    <row r="2211">
      <c r="A2211" t="n">
        <v>128.360676</v>
      </c>
      <c r="B2211" t="n">
        <v>36.527618</v>
      </c>
    </row>
    <row r="2212">
      <c r="A2212" t="n">
        <v>128.360542</v>
      </c>
      <c r="B2212" t="n">
        <v>36.527642</v>
      </c>
    </row>
    <row r="2213">
      <c r="A2213" t="n">
        <v>128.359227</v>
      </c>
      <c r="B2213" t="n">
        <v>36.519373</v>
      </c>
    </row>
    <row r="2214">
      <c r="A2214" t="n">
        <v>128.358936</v>
      </c>
      <c r="B2214" t="n">
        <v>36.523785</v>
      </c>
    </row>
    <row r="2215">
      <c r="A2215" t="n">
        <v>128.359066</v>
      </c>
      <c r="B2215" t="n">
        <v>36.52382</v>
      </c>
    </row>
    <row r="2216">
      <c r="A2216" t="n">
        <v>128.359069</v>
      </c>
      <c r="B2216" t="n">
        <v>36.519532</v>
      </c>
    </row>
    <row r="2217">
      <c r="A2217" t="n">
        <v>128.359577</v>
      </c>
      <c r="B2217" t="n">
        <v>36.52299</v>
      </c>
    </row>
    <row r="2218">
      <c r="A2218" t="n">
        <v>128.359543</v>
      </c>
      <c r="B2218" t="n">
        <v>36.523136</v>
      </c>
    </row>
    <row r="2219">
      <c r="A2219" t="n">
        <v>128.277629</v>
      </c>
      <c r="B2219" t="n">
        <v>36.607569</v>
      </c>
    </row>
    <row r="2220">
      <c r="A2220" t="n">
        <v>128.277545</v>
      </c>
      <c r="B2220" t="n">
        <v>36.607456</v>
      </c>
    </row>
    <row r="2221">
      <c r="A2221" t="n">
        <v>128.273755</v>
      </c>
      <c r="B2221" t="n">
        <v>36.60759</v>
      </c>
      <c r="C2221" t="n">
        <v>128.273755</v>
      </c>
      <c r="D2221" t="n">
        <v>36.60759</v>
      </c>
    </row>
    <row r="2222">
      <c r="A2222" t="n">
        <v>128.273781</v>
      </c>
      <c r="B2222" t="n">
        <v>36.607469</v>
      </c>
    </row>
    <row r="2223">
      <c r="A2223" t="n">
        <v>128.281891</v>
      </c>
      <c r="B2223" t="n">
        <v>36.607773</v>
      </c>
    </row>
    <row r="2224">
      <c r="A2224" t="n">
        <v>128.281753</v>
      </c>
      <c r="B2224" t="n">
        <v>36.607656</v>
      </c>
      <c r="C2224" t="n">
        <v>128.281753</v>
      </c>
      <c r="D2224" t="n">
        <v>36.607656</v>
      </c>
    </row>
    <row r="2225">
      <c r="A2225" t="n">
        <v>128.800652</v>
      </c>
      <c r="B2225" t="n">
        <v>36.633663</v>
      </c>
    </row>
    <row r="2226">
      <c r="A2226" t="n">
        <v>128.800443</v>
      </c>
      <c r="B2226" t="n">
        <v>36.633576</v>
      </c>
    </row>
    <row r="2227">
      <c r="A2227" t="n">
        <v>128.397942</v>
      </c>
      <c r="B2227" t="n">
        <v>36.7924</v>
      </c>
    </row>
    <row r="2228">
      <c r="A2228" t="n">
        <v>128.39786</v>
      </c>
      <c r="B2228" t="n">
        <v>36.792308</v>
      </c>
    </row>
    <row r="2229">
      <c r="A2229" t="n">
        <v>128.845035</v>
      </c>
      <c r="B2229" t="n">
        <v>36.514155</v>
      </c>
    </row>
    <row r="2230">
      <c r="A2230" t="n">
        <v>128.796097</v>
      </c>
      <c r="B2230" t="n">
        <v>36.532376</v>
      </c>
    </row>
    <row r="2231">
      <c r="A2231" t="n">
        <v>128.796124</v>
      </c>
      <c r="B2231" t="n">
        <v>36.532472</v>
      </c>
      <c r="C2231" t="n">
        <v>128.796124</v>
      </c>
      <c r="D2231" t="n">
        <v>36.532472</v>
      </c>
    </row>
    <row r="2232">
      <c r="A2232" t="n">
        <v>128.412067</v>
      </c>
      <c r="B2232" t="n">
        <v>36.687063</v>
      </c>
    </row>
    <row r="2233">
      <c r="A2233" t="n">
        <v>128.412289</v>
      </c>
      <c r="B2233" t="n">
        <v>36.687089</v>
      </c>
    </row>
    <row r="2234">
      <c r="A2234" t="n">
        <v>128.422312</v>
      </c>
      <c r="B2234" t="n">
        <v>36.697074</v>
      </c>
    </row>
    <row r="2235">
      <c r="A2235" t="n">
        <v>128.368332</v>
      </c>
      <c r="B2235" t="n">
        <v>36.730824</v>
      </c>
    </row>
    <row r="2236">
      <c r="A2236" t="n">
        <v>128.374308</v>
      </c>
      <c r="B2236" t="n">
        <v>36.727699</v>
      </c>
    </row>
    <row r="2237">
      <c r="A2237" t="n">
        <v>128.374091</v>
      </c>
      <c r="B2237" t="n">
        <v>36.727751</v>
      </c>
    </row>
    <row r="2238">
      <c r="A2238" t="n">
        <v>128.408664</v>
      </c>
      <c r="B2238" t="n">
        <v>36.688397</v>
      </c>
    </row>
    <row r="2239">
      <c r="A2239" t="n">
        <v>128.40845</v>
      </c>
      <c r="B2239" t="n">
        <v>36.688235</v>
      </c>
    </row>
    <row r="2240">
      <c r="A2240" t="n">
        <v>128.408243</v>
      </c>
      <c r="B2240" t="n">
        <v>36.688364</v>
      </c>
    </row>
    <row r="2241">
      <c r="A2241" t="n">
        <v>128.406538</v>
      </c>
      <c r="B2241" t="n">
        <v>36.689813</v>
      </c>
    </row>
    <row r="2242">
      <c r="A2242" t="n">
        <v>128.406361</v>
      </c>
      <c r="B2242" t="n">
        <v>36.689864</v>
      </c>
      <c r="C2242" t="n">
        <v>128.406361</v>
      </c>
      <c r="D2242" t="n">
        <v>36.689864</v>
      </c>
    </row>
    <row r="2243">
      <c r="A2243" t="n">
        <v>128.545823</v>
      </c>
      <c r="B2243" t="n">
        <v>36.451152</v>
      </c>
    </row>
    <row r="2244">
      <c r="A2244" t="n">
        <v>128.544945</v>
      </c>
      <c r="B2244" t="n">
        <v>36.457429</v>
      </c>
    </row>
    <row r="2245">
      <c r="A2245" t="n">
        <v>128.544809</v>
      </c>
      <c r="B2245" t="n">
        <v>36.45737</v>
      </c>
    </row>
    <row r="2246">
      <c r="A2246" t="n">
        <v>128.449071</v>
      </c>
      <c r="B2246" t="n">
        <v>36.67891</v>
      </c>
    </row>
    <row r="2247">
      <c r="A2247" t="n">
        <v>128.448977</v>
      </c>
      <c r="B2247" t="n">
        <v>36.678826</v>
      </c>
    </row>
    <row r="2248">
      <c r="A2248" t="n">
        <v>128.762876</v>
      </c>
      <c r="B2248" t="n">
        <v>36.551572</v>
      </c>
      <c r="C2248" t="n">
        <v>128.762876</v>
      </c>
      <c r="D2248" t="n">
        <v>36.551572</v>
      </c>
    </row>
    <row r="2249">
      <c r="A2249" t="n">
        <v>128.754856</v>
      </c>
      <c r="B2249" t="n">
        <v>36.557173</v>
      </c>
      <c r="C2249" t="n">
        <v>128.754856</v>
      </c>
      <c r="D2249" t="n">
        <v>36.557173</v>
      </c>
    </row>
    <row r="2250">
      <c r="A2250" t="n">
        <v>128.747254</v>
      </c>
      <c r="B2250" t="n">
        <v>36.55797</v>
      </c>
      <c r="C2250" t="n">
        <v>128.747254</v>
      </c>
      <c r="D2250" t="n">
        <v>36.55797</v>
      </c>
    </row>
    <row r="2251">
      <c r="A2251" t="n">
        <v>128.748482</v>
      </c>
      <c r="B2251" t="n">
        <v>36.559206</v>
      </c>
      <c r="C2251" t="n">
        <v>128.748482</v>
      </c>
      <c r="D2251" t="n">
        <v>36.559206</v>
      </c>
    </row>
    <row r="2252">
      <c r="A2252" t="n">
        <v>128.743558</v>
      </c>
      <c r="B2252" t="n">
        <v>36.558245</v>
      </c>
      <c r="C2252" t="n">
        <v>128.743558</v>
      </c>
      <c r="D2252" t="n">
        <v>36.558245</v>
      </c>
    </row>
    <row r="2253">
      <c r="A2253" t="n">
        <v>128.76125</v>
      </c>
      <c r="B2253" t="n">
        <v>36.55265</v>
      </c>
      <c r="C2253" t="n">
        <v>128.76125</v>
      </c>
      <c r="D2253" t="n">
        <v>36.55265</v>
      </c>
    </row>
    <row r="2254">
      <c r="A2254" t="n">
        <v>128.762477</v>
      </c>
      <c r="B2254" t="n">
        <v>36.552204</v>
      </c>
      <c r="C2254" t="n">
        <v>128.762477</v>
      </c>
      <c r="D2254" t="n">
        <v>36.552204</v>
      </c>
    </row>
    <row r="2255">
      <c r="A2255" t="n">
        <v>128.760177</v>
      </c>
      <c r="B2255" t="n">
        <v>36.5537</v>
      </c>
      <c r="C2255" t="n">
        <v>128.760177</v>
      </c>
      <c r="D2255" t="n">
        <v>36.5537</v>
      </c>
    </row>
    <row r="2256">
      <c r="A2256" t="n">
        <v>128.75129</v>
      </c>
      <c r="B2256" t="n">
        <v>36.559138</v>
      </c>
      <c r="C2256" t="n">
        <v>128.75129</v>
      </c>
      <c r="D2256" t="n">
        <v>36.559138</v>
      </c>
    </row>
    <row r="2257">
      <c r="A2257" t="n">
        <v>128.75066</v>
      </c>
      <c r="B2257" t="n">
        <v>36.559922</v>
      </c>
      <c r="C2257" t="n">
        <v>128.75066</v>
      </c>
      <c r="D2257" t="n">
        <v>36.559922</v>
      </c>
    </row>
    <row r="2258">
      <c r="A2258" t="n">
        <v>128.743589</v>
      </c>
      <c r="B2258" t="n">
        <v>36.560378</v>
      </c>
      <c r="C2258" t="n">
        <v>128.743589</v>
      </c>
      <c r="D2258" t="n">
        <v>36.560378</v>
      </c>
    </row>
    <row r="2259">
      <c r="A2259" t="n">
        <v>128.757371</v>
      </c>
      <c r="B2259" t="n">
        <v>36.555161</v>
      </c>
      <c r="C2259" t="n">
        <v>128.757371</v>
      </c>
      <c r="D2259" t="n">
        <v>36.555161</v>
      </c>
    </row>
    <row r="2260">
      <c r="A2260" t="n">
        <v>128.757544</v>
      </c>
      <c r="B2260" t="n">
        <v>36.555419</v>
      </c>
      <c r="C2260" t="n">
        <v>128.757544</v>
      </c>
      <c r="D2260" t="n">
        <v>36.555419</v>
      </c>
    </row>
    <row r="2261">
      <c r="A2261" t="n">
        <v>128.765393</v>
      </c>
      <c r="B2261" t="n">
        <v>36.551019</v>
      </c>
      <c r="C2261" t="n">
        <v>128.765393</v>
      </c>
      <c r="D2261" t="n">
        <v>36.551019</v>
      </c>
    </row>
    <row r="2262">
      <c r="A2262" t="n">
        <v>128.765608</v>
      </c>
      <c r="B2262" t="n">
        <v>36.550667</v>
      </c>
      <c r="C2262" t="n">
        <v>128.765608</v>
      </c>
      <c r="D2262" t="n">
        <v>36.550667</v>
      </c>
    </row>
    <row r="2263">
      <c r="A2263" t="n">
        <v>128.754584</v>
      </c>
      <c r="B2263" t="n">
        <v>36.556986</v>
      </c>
      <c r="C2263" t="n">
        <v>128.754584</v>
      </c>
      <c r="D2263" t="n">
        <v>36.556986</v>
      </c>
    </row>
    <row r="2264">
      <c r="A2264" t="n">
        <v>128.75264</v>
      </c>
      <c r="B2264" t="n">
        <v>36.558602</v>
      </c>
      <c r="C2264" t="n">
        <v>128.75264</v>
      </c>
      <c r="D2264" t="n">
        <v>36.558602</v>
      </c>
    </row>
    <row r="2265">
      <c r="A2265" t="n">
        <v>128.458676</v>
      </c>
      <c r="B2265" t="n">
        <v>36.814352</v>
      </c>
    </row>
    <row r="2266">
      <c r="A2266" t="n">
        <v>128.458551</v>
      </c>
      <c r="B2266" t="n">
        <v>36.814438</v>
      </c>
    </row>
    <row r="2267">
      <c r="A2267" t="n">
        <v>128.731802</v>
      </c>
      <c r="B2267" t="n">
        <v>36.664894</v>
      </c>
    </row>
    <row r="2268">
      <c r="A2268" t="n">
        <v>128.731931</v>
      </c>
      <c r="B2268" t="n">
        <v>36.664932</v>
      </c>
    </row>
    <row r="2269">
      <c r="A2269" t="n">
        <v>128.811087</v>
      </c>
      <c r="B2269" t="n">
        <v>36.77196</v>
      </c>
    </row>
    <row r="2270">
      <c r="A2270" t="n">
        <v>128.813826</v>
      </c>
      <c r="B2270" t="n">
        <v>36.768583</v>
      </c>
    </row>
    <row r="2271">
      <c r="A2271" t="n">
        <v>128.813641</v>
      </c>
      <c r="B2271" t="n">
        <v>36.768633</v>
      </c>
    </row>
    <row r="2272">
      <c r="A2272" t="n">
        <v>128.811267</v>
      </c>
      <c r="B2272" t="n">
        <v>36.771977</v>
      </c>
    </row>
    <row r="2273">
      <c r="A2273" t="n">
        <v>128.749369</v>
      </c>
      <c r="B2273" t="n">
        <v>36.550248</v>
      </c>
      <c r="C2273" t="n">
        <v>128.749369</v>
      </c>
      <c r="D2273" t="n">
        <v>36.550248</v>
      </c>
    </row>
    <row r="2274">
      <c r="A2274" t="n">
        <v>128.327181</v>
      </c>
      <c r="B2274" t="n">
        <v>36.570249</v>
      </c>
    </row>
    <row r="2275">
      <c r="A2275" t="n">
        <v>128.327046</v>
      </c>
      <c r="B2275" t="n">
        <v>36.570238</v>
      </c>
    </row>
    <row r="2276">
      <c r="A2276" t="n">
        <v>128.373775</v>
      </c>
      <c r="B2276" t="n">
        <v>36.6125</v>
      </c>
    </row>
    <row r="2277">
      <c r="A2277" t="n">
        <v>128.373934</v>
      </c>
      <c r="B2277" t="n">
        <v>36.612618</v>
      </c>
    </row>
    <row r="2278">
      <c r="A2278" t="n">
        <v>128.466167</v>
      </c>
      <c r="B2278" t="n">
        <v>36.673697</v>
      </c>
    </row>
    <row r="2279">
      <c r="A2279" t="n">
        <v>128.483421</v>
      </c>
      <c r="B2279" t="n">
        <v>36.68876</v>
      </c>
    </row>
    <row r="2280">
      <c r="A2280" t="n">
        <v>128.466276</v>
      </c>
      <c r="B2280" t="n">
        <v>36.673634</v>
      </c>
    </row>
    <row r="2281">
      <c r="A2281" t="n">
        <v>128.479968</v>
      </c>
      <c r="B2281" t="n">
        <v>36.684707</v>
      </c>
    </row>
    <row r="2282">
      <c r="A2282" t="n">
        <v>128.480076</v>
      </c>
      <c r="B2282" t="n">
        <v>36.684555</v>
      </c>
    </row>
    <row r="2283">
      <c r="A2283" t="n">
        <v>128.464607</v>
      </c>
      <c r="B2283" t="n">
        <v>36.672324</v>
      </c>
    </row>
    <row r="2284">
      <c r="A2284" t="n">
        <v>128.463502</v>
      </c>
      <c r="B2284" t="n">
        <v>36.67161</v>
      </c>
    </row>
    <row r="2285">
      <c r="A2285" t="n">
        <v>128.439505</v>
      </c>
      <c r="B2285" t="n">
        <v>36.749342</v>
      </c>
    </row>
    <row r="2286">
      <c r="A2286" t="n">
        <v>128.439677</v>
      </c>
      <c r="B2286" t="n">
        <v>36.749337</v>
      </c>
    </row>
    <row r="2287">
      <c r="A2287" t="n">
        <v>128.444035</v>
      </c>
      <c r="B2287" t="n">
        <v>36.746187</v>
      </c>
    </row>
    <row r="2288">
      <c r="A2288" t="n">
        <v>128.443961</v>
      </c>
      <c r="B2288" t="n">
        <v>36.746278</v>
      </c>
    </row>
    <row r="2289">
      <c r="A2289" t="n">
        <v>128.588447</v>
      </c>
      <c r="B2289" t="n">
        <v>36.694845</v>
      </c>
    </row>
    <row r="2290">
      <c r="A2290" t="n">
        <v>128.57061</v>
      </c>
      <c r="B2290" t="n">
        <v>36.68929</v>
      </c>
    </row>
    <row r="2291">
      <c r="A2291" t="n">
        <v>128.571328</v>
      </c>
      <c r="B2291" t="n">
        <v>36.693005</v>
      </c>
    </row>
    <row r="2292">
      <c r="A2292" t="n">
        <v>128.571457</v>
      </c>
      <c r="B2292" t="n">
        <v>36.69297</v>
      </c>
    </row>
    <row r="2293">
      <c r="A2293" t="n">
        <v>128.58821</v>
      </c>
      <c r="B2293" t="n">
        <v>36.690219</v>
      </c>
    </row>
    <row r="2294">
      <c r="A2294" t="n">
        <v>128.58834</v>
      </c>
      <c r="B2294" t="n">
        <v>36.690344</v>
      </c>
    </row>
    <row r="2295">
      <c r="A2295" t="n">
        <v>128.588584</v>
      </c>
      <c r="B2295" t="n">
        <v>36.694783</v>
      </c>
    </row>
    <row r="2296">
      <c r="A2296" t="n">
        <v>128.554777</v>
      </c>
      <c r="B2296" t="n">
        <v>36.693428</v>
      </c>
    </row>
    <row r="2297">
      <c r="A2297" t="n">
        <v>128.555095</v>
      </c>
      <c r="B2297" t="n">
        <v>36.693303</v>
      </c>
    </row>
    <row r="2298">
      <c r="A2298" t="n">
        <v>128.582562</v>
      </c>
      <c r="B2298" t="n">
        <v>36.580491</v>
      </c>
    </row>
    <row r="2299">
      <c r="A2299" t="n">
        <v>128.700525</v>
      </c>
      <c r="B2299" t="n">
        <v>36.565023</v>
      </c>
      <c r="C2299" t="n">
        <v>128.700525</v>
      </c>
      <c r="D2299" t="n">
        <v>36.565023</v>
      </c>
    </row>
    <row r="2300">
      <c r="A2300" t="n">
        <v>128.320506</v>
      </c>
      <c r="B2300" t="n">
        <v>36.541336</v>
      </c>
    </row>
    <row r="2301">
      <c r="A2301" t="n">
        <v>128.354266</v>
      </c>
      <c r="B2301" t="n">
        <v>36.706795</v>
      </c>
    </row>
    <row r="2302">
      <c r="A2302" t="n">
        <v>128.354172</v>
      </c>
      <c r="B2302" t="n">
        <v>36.706685</v>
      </c>
    </row>
    <row r="2303">
      <c r="A2303" t="n">
        <v>128.322082</v>
      </c>
      <c r="B2303" t="n">
        <v>36.541979</v>
      </c>
    </row>
    <row r="2304">
      <c r="A2304" t="n">
        <v>128.322175</v>
      </c>
      <c r="B2304" t="n">
        <v>36.542094</v>
      </c>
    </row>
    <row r="2305">
      <c r="A2305" t="n">
        <v>128.320765</v>
      </c>
      <c r="B2305" t="n">
        <v>36.541362</v>
      </c>
    </row>
    <row r="2306">
      <c r="A2306" t="n">
        <v>128.780108</v>
      </c>
      <c r="B2306" t="n">
        <v>36.672255</v>
      </c>
    </row>
    <row r="2307">
      <c r="A2307" t="n">
        <v>128.781085</v>
      </c>
      <c r="B2307" t="n">
        <v>36.674725</v>
      </c>
    </row>
    <row r="2308">
      <c r="A2308" t="n">
        <v>128.780235</v>
      </c>
      <c r="B2308" t="n">
        <v>36.672217</v>
      </c>
    </row>
    <row r="2309">
      <c r="A2309" t="n">
        <v>128.781285</v>
      </c>
      <c r="B2309" t="n">
        <v>36.67471</v>
      </c>
    </row>
    <row r="2310">
      <c r="A2310" t="n">
        <v>128.490893</v>
      </c>
      <c r="B2310" t="n">
        <v>36.57694</v>
      </c>
    </row>
    <row r="2311">
      <c r="A2311" t="n">
        <v>128.493845</v>
      </c>
      <c r="B2311" t="n">
        <v>36.577148</v>
      </c>
      <c r="C2311" t="n">
        <v>128.493845</v>
      </c>
      <c r="D2311" t="n">
        <v>36.577148</v>
      </c>
    </row>
    <row r="2312">
      <c r="A2312" t="n">
        <v>128.493981</v>
      </c>
      <c r="B2312" t="n">
        <v>36.576981</v>
      </c>
      <c r="C2312" t="n">
        <v>128.493981</v>
      </c>
      <c r="D2312" t="n">
        <v>36.576981</v>
      </c>
    </row>
    <row r="2313">
      <c r="A2313" t="n">
        <v>128.488645</v>
      </c>
      <c r="B2313" t="n">
        <v>36.577301</v>
      </c>
      <c r="C2313" t="n">
        <v>128.488645</v>
      </c>
      <c r="D2313" t="n">
        <v>36.577301</v>
      </c>
    </row>
    <row r="2314">
      <c r="A2314" t="n">
        <v>128.488134</v>
      </c>
      <c r="B2314" t="n">
        <v>36.576271</v>
      </c>
      <c r="C2314" t="n">
        <v>128.488134</v>
      </c>
      <c r="D2314" t="n">
        <v>36.576271</v>
      </c>
    </row>
    <row r="2315">
      <c r="A2315" t="n">
        <v>128.490904</v>
      </c>
      <c r="B2315" t="n">
        <v>36.576818</v>
      </c>
    </row>
    <row r="2316">
      <c r="A2316" t="n">
        <v>128.488776</v>
      </c>
      <c r="B2316" t="n">
        <v>36.577356</v>
      </c>
      <c r="C2316" t="n">
        <v>128.488776</v>
      </c>
      <c r="D2316" t="n">
        <v>36.577356</v>
      </c>
    </row>
    <row r="2317">
      <c r="A2317" t="n">
        <v>128.706133</v>
      </c>
      <c r="B2317" t="n">
        <v>36.558568</v>
      </c>
      <c r="C2317" t="n">
        <v>128.706133</v>
      </c>
      <c r="D2317" t="n">
        <v>36.558568</v>
      </c>
    </row>
    <row r="2318">
      <c r="A2318" t="n">
        <v>128.69834</v>
      </c>
      <c r="B2318" t="n">
        <v>36.568126</v>
      </c>
      <c r="C2318" t="n">
        <v>128.69834</v>
      </c>
      <c r="D2318" t="n">
        <v>36.568126</v>
      </c>
    </row>
    <row r="2319">
      <c r="A2319" t="n">
        <v>128.618455</v>
      </c>
      <c r="B2319" t="n">
        <v>36.615855</v>
      </c>
    </row>
    <row r="2320">
      <c r="A2320" t="n">
        <v>128.639178</v>
      </c>
      <c r="B2320" t="n">
        <v>36.673364</v>
      </c>
    </row>
    <row r="2321">
      <c r="A2321" t="n">
        <v>128.639158</v>
      </c>
      <c r="B2321" t="n">
        <v>36.673495</v>
      </c>
    </row>
    <row r="2322">
      <c r="A2322" t="n">
        <v>128.664169</v>
      </c>
      <c r="B2322" t="n">
        <v>36.583052</v>
      </c>
    </row>
    <row r="2323">
      <c r="A2323" t="n">
        <v>128.712043</v>
      </c>
      <c r="B2323" t="n">
        <v>36.70188</v>
      </c>
    </row>
    <row r="2324">
      <c r="A2324" t="n">
        <v>128.711963</v>
      </c>
      <c r="B2324" t="n">
        <v>36.701975</v>
      </c>
    </row>
    <row r="2325">
      <c r="A2325" t="n">
        <v>128.481228</v>
      </c>
      <c r="B2325" t="n">
        <v>36.547265</v>
      </c>
    </row>
    <row r="2326">
      <c r="A2326" t="n">
        <v>128.476929</v>
      </c>
      <c r="B2326" t="n">
        <v>36.558891</v>
      </c>
    </row>
    <row r="2327">
      <c r="A2327" t="n">
        <v>128.481212</v>
      </c>
      <c r="B2327" t="n">
        <v>36.547162</v>
      </c>
    </row>
    <row r="2328">
      <c r="A2328" t="n">
        <v>128.476782</v>
      </c>
      <c r="B2328" t="n">
        <v>36.558929</v>
      </c>
    </row>
    <row r="2329">
      <c r="A2329" t="n">
        <v>128.660951</v>
      </c>
      <c r="B2329" t="n">
        <v>36.475674</v>
      </c>
      <c r="C2329" t="n">
        <v>128.660951</v>
      </c>
      <c r="D2329" t="n">
        <v>36.475674</v>
      </c>
    </row>
    <row r="2330">
      <c r="A2330" t="n">
        <v>128.660634</v>
      </c>
      <c r="B2330" t="n">
        <v>36.475807</v>
      </c>
      <c r="C2330" t="n">
        <v>128.660634</v>
      </c>
      <c r="D2330" t="n">
        <v>36.475807</v>
      </c>
    </row>
    <row r="2331">
      <c r="A2331" t="n">
        <v>128.658366</v>
      </c>
      <c r="B2331" t="n">
        <v>36.468311</v>
      </c>
    </row>
    <row r="2332">
      <c r="A2332" t="n">
        <v>128.658462</v>
      </c>
      <c r="B2332" t="n">
        <v>36.468212</v>
      </c>
    </row>
    <row r="2333">
      <c r="A2333" t="n">
        <v>128.91717</v>
      </c>
      <c r="B2333" t="n">
        <v>36.602408</v>
      </c>
    </row>
    <row r="2334">
      <c r="A2334" t="n">
        <v>128.917157</v>
      </c>
      <c r="B2334" t="n">
        <v>36.602338</v>
      </c>
    </row>
    <row r="2335">
      <c r="A2335" t="n">
        <v>128.732773</v>
      </c>
      <c r="B2335" t="n">
        <v>36.565946</v>
      </c>
      <c r="C2335" t="n">
        <v>128.732773</v>
      </c>
      <c r="D2335" t="n">
        <v>36.565946</v>
      </c>
    </row>
    <row r="2336">
      <c r="A2336" t="n">
        <v>128.716945</v>
      </c>
      <c r="B2336" t="n">
        <v>36.579026</v>
      </c>
      <c r="C2336" t="n">
        <v>128.716945</v>
      </c>
      <c r="D2336" t="n">
        <v>36.579026</v>
      </c>
    </row>
    <row r="2337">
      <c r="A2337" t="n">
        <v>128.82399</v>
      </c>
      <c r="B2337" t="n">
        <v>36.749935</v>
      </c>
    </row>
    <row r="2338">
      <c r="A2338" t="n">
        <v>128.82521</v>
      </c>
      <c r="B2338" t="n">
        <v>36.749271</v>
      </c>
    </row>
    <row r="2339">
      <c r="A2339" t="n">
        <v>128.944678</v>
      </c>
      <c r="B2339" t="n">
        <v>36.405329</v>
      </c>
    </row>
    <row r="2340">
      <c r="A2340" t="n">
        <v>128.43939</v>
      </c>
      <c r="B2340" t="n">
        <v>36.595376</v>
      </c>
    </row>
    <row r="2341">
      <c r="A2341" t="n">
        <v>128.439245</v>
      </c>
      <c r="B2341" t="n">
        <v>36.595436</v>
      </c>
    </row>
    <row r="2342">
      <c r="A2342" t="n">
        <v>128.419698</v>
      </c>
      <c r="B2342" t="n">
        <v>36.59656</v>
      </c>
    </row>
    <row r="2343">
      <c r="A2343" t="n">
        <v>128.419561</v>
      </c>
      <c r="B2343" t="n">
        <v>36.596583</v>
      </c>
    </row>
    <row r="2344">
      <c r="A2344" t="n">
        <v>128.43757</v>
      </c>
      <c r="B2344" t="n">
        <v>36.60008</v>
      </c>
    </row>
    <row r="2345">
      <c r="A2345" t="n">
        <v>128.439861</v>
      </c>
      <c r="B2345" t="n">
        <v>36.588863</v>
      </c>
    </row>
    <row r="2346">
      <c r="A2346" t="n">
        <v>128.439643</v>
      </c>
      <c r="B2346" t="n">
        <v>36.588882</v>
      </c>
    </row>
    <row r="2347">
      <c r="A2347" t="n">
        <v>128.919299</v>
      </c>
      <c r="B2347" t="n">
        <v>36.647946</v>
      </c>
    </row>
    <row r="2348">
      <c r="A2348" t="n">
        <v>128.919256</v>
      </c>
      <c r="B2348" t="n">
        <v>36.64789</v>
      </c>
    </row>
    <row r="2349">
      <c r="A2349" t="n">
        <v>128.755637</v>
      </c>
      <c r="B2349" t="n">
        <v>36.791764</v>
      </c>
    </row>
    <row r="2350">
      <c r="A2350" t="n">
        <v>128.755657</v>
      </c>
      <c r="B2350" t="n">
        <v>36.791663</v>
      </c>
    </row>
    <row r="2351">
      <c r="A2351" t="n">
        <v>128.292936</v>
      </c>
      <c r="B2351" t="n">
        <v>36.598638</v>
      </c>
    </row>
    <row r="2352">
      <c r="A2352" t="n">
        <v>128.803992</v>
      </c>
      <c r="B2352" t="n">
        <v>36.566734</v>
      </c>
    </row>
    <row r="2353">
      <c r="A2353" t="n">
        <v>128.804063</v>
      </c>
      <c r="B2353" t="n">
        <v>36.566845</v>
      </c>
    </row>
    <row r="2354">
      <c r="A2354" t="n">
        <v>128.488928</v>
      </c>
      <c r="B2354" t="n">
        <v>36.55263</v>
      </c>
    </row>
    <row r="2355">
      <c r="A2355" t="n">
        <v>128.488936</v>
      </c>
      <c r="B2355" t="n">
        <v>36.552649</v>
      </c>
    </row>
    <row r="2356">
      <c r="A2356" t="n">
        <v>128.489037</v>
      </c>
      <c r="B2356" t="n">
        <v>36.552577</v>
      </c>
    </row>
    <row r="2357">
      <c r="A2357" t="n">
        <v>128.655858</v>
      </c>
      <c r="B2357" t="n">
        <v>36.458124</v>
      </c>
    </row>
    <row r="2358">
      <c r="A2358" t="n">
        <v>128.655999</v>
      </c>
      <c r="B2358" t="n">
        <v>36.457852</v>
      </c>
    </row>
    <row r="2359">
      <c r="A2359" t="n">
        <v>128.652589</v>
      </c>
      <c r="B2359" t="n">
        <v>36.455571</v>
      </c>
    </row>
    <row r="2360">
      <c r="A2360" t="n">
        <v>128.654789</v>
      </c>
      <c r="B2360" t="n">
        <v>36.456581</v>
      </c>
    </row>
    <row r="2361">
      <c r="A2361" t="n">
        <v>128.652583</v>
      </c>
      <c r="B2361" t="n">
        <v>36.45569</v>
      </c>
    </row>
    <row r="2362">
      <c r="A2362" t="n">
        <v>128.654652</v>
      </c>
      <c r="B2362" t="n">
        <v>36.456571</v>
      </c>
    </row>
    <row r="2363">
      <c r="A2363" t="n">
        <v>128.70936</v>
      </c>
      <c r="B2363" t="n">
        <v>36.487163</v>
      </c>
    </row>
    <row r="2364">
      <c r="A2364" t="n">
        <v>128.708002</v>
      </c>
      <c r="B2364" t="n">
        <v>36.519285</v>
      </c>
    </row>
    <row r="2365">
      <c r="A2365" t="n">
        <v>128.708049</v>
      </c>
      <c r="B2365" t="n">
        <v>36.519136</v>
      </c>
    </row>
    <row r="2366">
      <c r="A2366" t="n">
        <v>128.708001</v>
      </c>
      <c r="B2366" t="n">
        <v>36.519105</v>
      </c>
    </row>
    <row r="2367">
      <c r="A2367" t="n">
        <v>128.693907</v>
      </c>
      <c r="B2367" t="n">
        <v>36.541088</v>
      </c>
    </row>
    <row r="2368">
      <c r="A2368" t="n">
        <v>128.698569</v>
      </c>
      <c r="B2368" t="n">
        <v>36.522963</v>
      </c>
    </row>
    <row r="2369">
      <c r="A2369" t="n">
        <v>128.403187</v>
      </c>
      <c r="B2369" t="n">
        <v>36.789394</v>
      </c>
    </row>
    <row r="2370">
      <c r="A2370" t="n">
        <v>128.403448</v>
      </c>
      <c r="B2370" t="n">
        <v>36.789378</v>
      </c>
    </row>
    <row r="2371">
      <c r="A2371" t="n">
        <v>128.866952</v>
      </c>
      <c r="B2371" t="n">
        <v>36.739569</v>
      </c>
    </row>
    <row r="2372">
      <c r="A2372" t="n">
        <v>128.867073</v>
      </c>
      <c r="B2372" t="n">
        <v>36.739688</v>
      </c>
    </row>
    <row r="2373">
      <c r="A2373" t="n">
        <v>128.740393</v>
      </c>
      <c r="B2373" t="n">
        <v>36.787059</v>
      </c>
    </row>
    <row r="2374">
      <c r="A2374" t="n">
        <v>128.740253</v>
      </c>
      <c r="B2374" t="n">
        <v>36.787063</v>
      </c>
    </row>
    <row r="2375">
      <c r="A2375" t="n">
        <v>128.743425</v>
      </c>
      <c r="B2375" t="n">
        <v>36.786538</v>
      </c>
    </row>
    <row r="2376">
      <c r="A2376" t="n">
        <v>128.743371</v>
      </c>
      <c r="B2376" t="n">
        <v>36.786425</v>
      </c>
    </row>
    <row r="2377">
      <c r="A2377" t="n">
        <v>128.768178</v>
      </c>
      <c r="B2377" t="n">
        <v>36.795059</v>
      </c>
    </row>
    <row r="2378">
      <c r="A2378" t="n">
        <v>128.768297</v>
      </c>
      <c r="B2378" t="n">
        <v>36.795156</v>
      </c>
    </row>
    <row r="2379">
      <c r="A2379" t="n">
        <v>128.746881</v>
      </c>
      <c r="B2379" t="n">
        <v>36.786346</v>
      </c>
    </row>
    <row r="2380">
      <c r="A2380" t="n">
        <v>128.746794</v>
      </c>
      <c r="B2380" t="n">
        <v>36.786428</v>
      </c>
    </row>
    <row r="2381">
      <c r="A2381" t="n">
        <v>128.864391</v>
      </c>
      <c r="B2381" t="n">
        <v>36.7393</v>
      </c>
    </row>
    <row r="2382">
      <c r="A2382" t="n">
        <v>128.863899</v>
      </c>
      <c r="B2382" t="n">
        <v>36.739291</v>
      </c>
    </row>
    <row r="2383">
      <c r="A2383" t="n">
        <v>128.752445</v>
      </c>
      <c r="B2383" t="n">
        <v>36.788338</v>
      </c>
    </row>
    <row r="2384">
      <c r="A2384" t="n">
        <v>128.752402</v>
      </c>
      <c r="B2384" t="n">
        <v>36.788445</v>
      </c>
    </row>
    <row r="2385">
      <c r="A2385" t="n">
        <v>128.812723</v>
      </c>
      <c r="B2385" t="n">
        <v>36.486872</v>
      </c>
    </row>
    <row r="2386">
      <c r="A2386" t="n">
        <v>128.811004</v>
      </c>
      <c r="B2386" t="n">
        <v>36.489133</v>
      </c>
    </row>
    <row r="2387">
      <c r="A2387" t="n">
        <v>128.811999</v>
      </c>
      <c r="B2387" t="n">
        <v>36.496098</v>
      </c>
    </row>
    <row r="2388">
      <c r="A2388" t="n">
        <v>128.812647</v>
      </c>
      <c r="B2388" t="n">
        <v>36.486744</v>
      </c>
    </row>
    <row r="2389">
      <c r="A2389" t="n">
        <v>128.810889</v>
      </c>
      <c r="B2389" t="n">
        <v>36.489154</v>
      </c>
    </row>
    <row r="2390">
      <c r="A2390" t="n">
        <v>128.81213</v>
      </c>
      <c r="B2390" t="n">
        <v>36.496078</v>
      </c>
    </row>
    <row r="2391">
      <c r="A2391" t="n">
        <v>128.950752</v>
      </c>
      <c r="B2391" t="n">
        <v>36.696878</v>
      </c>
    </row>
    <row r="2392">
      <c r="A2392" t="n">
        <v>128.950675</v>
      </c>
      <c r="B2392" t="n">
        <v>36.696801</v>
      </c>
    </row>
    <row r="2393">
      <c r="A2393" t="n">
        <v>128.665277</v>
      </c>
      <c r="B2393" t="n">
        <v>36.496205</v>
      </c>
    </row>
    <row r="2394">
      <c r="A2394" t="n">
        <v>128.663134</v>
      </c>
      <c r="B2394" t="n">
        <v>36.495121</v>
      </c>
    </row>
    <row r="2395">
      <c r="A2395" t="n">
        <v>128.656272</v>
      </c>
      <c r="B2395" t="n">
        <v>36.483779</v>
      </c>
      <c r="C2395" t="n">
        <v>128.656272</v>
      </c>
      <c r="D2395" t="n">
        <v>36.483779</v>
      </c>
    </row>
    <row r="2396">
      <c r="A2396" t="n">
        <v>128.656354</v>
      </c>
      <c r="B2396" t="n">
        <v>36.486481</v>
      </c>
    </row>
    <row r="2397">
      <c r="A2397" t="n">
        <v>128.658789</v>
      </c>
      <c r="B2397" t="n">
        <v>36.491552</v>
      </c>
    </row>
    <row r="2398">
      <c r="A2398" t="n">
        <v>128.422057</v>
      </c>
      <c r="B2398" t="n">
        <v>36.497409</v>
      </c>
    </row>
    <row r="2399">
      <c r="A2399" t="n">
        <v>128.541997</v>
      </c>
      <c r="B2399" t="n">
        <v>36.522693</v>
      </c>
    </row>
    <row r="2400">
      <c r="A2400" t="n">
        <v>128.758647</v>
      </c>
      <c r="B2400" t="n">
        <v>36.577697</v>
      </c>
    </row>
    <row r="2401">
      <c r="A2401" t="n">
        <v>128.758814</v>
      </c>
      <c r="B2401" t="n">
        <v>36.578155</v>
      </c>
      <c r="C2401" t="n">
        <v>128.758814</v>
      </c>
      <c r="D2401" t="n">
        <v>36.578155</v>
      </c>
    </row>
    <row r="2402">
      <c r="A2402" t="n">
        <v>128.312194</v>
      </c>
      <c r="B2402" t="n">
        <v>36.61456</v>
      </c>
    </row>
    <row r="2403">
      <c r="A2403" t="n">
        <v>128.312021</v>
      </c>
      <c r="B2403" t="n">
        <v>36.61431</v>
      </c>
    </row>
    <row r="2404">
      <c r="A2404" t="n">
        <v>128.661205</v>
      </c>
      <c r="B2404" t="n">
        <v>36.681481</v>
      </c>
    </row>
    <row r="2405">
      <c r="A2405" t="n">
        <v>128.661153</v>
      </c>
      <c r="B2405" t="n">
        <v>36.681598</v>
      </c>
    </row>
    <row r="2406">
      <c r="A2406" t="n">
        <v>128.652679</v>
      </c>
      <c r="B2406" t="n">
        <v>36.686952</v>
      </c>
    </row>
    <row r="2407">
      <c r="A2407" t="n">
        <v>128.480132</v>
      </c>
      <c r="B2407" t="n">
        <v>36.61845</v>
      </c>
    </row>
    <row r="2408">
      <c r="A2408" t="n">
        <v>128.479824</v>
      </c>
      <c r="B2408" t="n">
        <v>36.618336</v>
      </c>
    </row>
    <row r="2409">
      <c r="A2409" t="n">
        <v>128.4868</v>
      </c>
      <c r="B2409" t="n">
        <v>36.619571</v>
      </c>
    </row>
    <row r="2410">
      <c r="A2410" t="n">
        <v>128.486671</v>
      </c>
      <c r="B2410" t="n">
        <v>36.619365</v>
      </c>
    </row>
    <row r="2411">
      <c r="A2411" t="n">
        <v>128.486917</v>
      </c>
      <c r="B2411" t="n">
        <v>36.619558</v>
      </c>
    </row>
    <row r="2412">
      <c r="A2412" t="n">
        <v>128.948606</v>
      </c>
      <c r="B2412" t="n">
        <v>36.615007</v>
      </c>
    </row>
    <row r="2413">
      <c r="A2413" t="n">
        <v>128.948642</v>
      </c>
      <c r="B2413" t="n">
        <v>36.614903</v>
      </c>
    </row>
    <row r="2414">
      <c r="A2414" t="n">
        <v>128.954751</v>
      </c>
      <c r="B2414" t="n">
        <v>36.621241</v>
      </c>
    </row>
    <row r="2415">
      <c r="A2415" t="n">
        <v>128.954961</v>
      </c>
      <c r="B2415" t="n">
        <v>36.621248</v>
      </c>
    </row>
    <row r="2416">
      <c r="A2416" t="n">
        <v>128.952063</v>
      </c>
      <c r="B2416" t="n">
        <v>36.617019</v>
      </c>
    </row>
    <row r="2417">
      <c r="A2417" t="n">
        <v>128.95195</v>
      </c>
      <c r="B2417" t="n">
        <v>36.617002</v>
      </c>
    </row>
    <row r="2418">
      <c r="A2418" t="n">
        <v>128.954846</v>
      </c>
      <c r="B2418" t="n">
        <v>36.621108</v>
      </c>
    </row>
    <row r="2419">
      <c r="A2419" t="n">
        <v>128.302925</v>
      </c>
      <c r="B2419" t="n">
        <v>36.633534</v>
      </c>
    </row>
    <row r="2420">
      <c r="A2420" t="n">
        <v>128.303184</v>
      </c>
      <c r="B2420" t="n">
        <v>36.634997</v>
      </c>
    </row>
    <row r="2421">
      <c r="A2421" t="n">
        <v>128.303079</v>
      </c>
      <c r="B2421" t="n">
        <v>36.635065</v>
      </c>
    </row>
    <row r="2422">
      <c r="A2422" t="n">
        <v>128.692529</v>
      </c>
      <c r="B2422" t="n">
        <v>36.46407</v>
      </c>
    </row>
    <row r="2423">
      <c r="A2423" t="n">
        <v>128.750016</v>
      </c>
      <c r="B2423" t="n">
        <v>36.654971</v>
      </c>
    </row>
    <row r="2424">
      <c r="A2424" t="n">
        <v>128.749935</v>
      </c>
      <c r="B2424" t="n">
        <v>36.654802</v>
      </c>
    </row>
    <row r="2425">
      <c r="A2425" t="n">
        <v>128.874137</v>
      </c>
      <c r="B2425" t="n">
        <v>36.388453</v>
      </c>
    </row>
    <row r="2426">
      <c r="A2426" t="n">
        <v>128.873948</v>
      </c>
      <c r="B2426" t="n">
        <v>36.388418</v>
      </c>
    </row>
    <row r="2427">
      <c r="A2427" t="n">
        <v>128.712198</v>
      </c>
      <c r="B2427" t="n">
        <v>36.599164</v>
      </c>
    </row>
    <row r="2428">
      <c r="A2428" t="n">
        <v>128.542754</v>
      </c>
      <c r="B2428" t="n">
        <v>36.747241</v>
      </c>
    </row>
    <row r="2429">
      <c r="A2429" t="n">
        <v>128.542603</v>
      </c>
      <c r="B2429" t="n">
        <v>36.747189</v>
      </c>
    </row>
    <row r="2430">
      <c r="A2430" t="n">
        <v>128.455699</v>
      </c>
      <c r="B2430" t="n">
        <v>36.655464</v>
      </c>
      <c r="C2430" t="n">
        <v>128.455699</v>
      </c>
      <c r="D2430" t="n">
        <v>36.655464</v>
      </c>
    </row>
    <row r="2431">
      <c r="A2431" t="n">
        <v>128.455816</v>
      </c>
      <c r="B2431" t="n">
        <v>36.655545</v>
      </c>
    </row>
    <row r="2432">
      <c r="A2432" t="n">
        <v>128.926946</v>
      </c>
      <c r="B2432" t="n">
        <v>36.331129</v>
      </c>
    </row>
    <row r="2433">
      <c r="A2433" t="n">
        <v>128.92679</v>
      </c>
      <c r="B2433" t="n">
        <v>36.330976</v>
      </c>
    </row>
    <row r="2434">
      <c r="A2434" t="n">
        <v>128.779489</v>
      </c>
      <c r="B2434" t="n">
        <v>36.569886</v>
      </c>
    </row>
    <row r="2435">
      <c r="A2435" t="n">
        <v>128.779002</v>
      </c>
      <c r="B2435" t="n">
        <v>36.570387</v>
      </c>
    </row>
    <row r="2436">
      <c r="A2436" t="n">
        <v>128.554859</v>
      </c>
      <c r="B2436" t="n">
        <v>36.756339</v>
      </c>
    </row>
    <row r="2437">
      <c r="A2437" t="n">
        <v>128.554978</v>
      </c>
      <c r="B2437" t="n">
        <v>36.755963</v>
      </c>
    </row>
    <row r="2438">
      <c r="A2438" t="n">
        <v>128.554974</v>
      </c>
      <c r="B2438" t="n">
        <v>36.75607</v>
      </c>
    </row>
    <row r="2439">
      <c r="A2439" t="n">
        <v>128.556315</v>
      </c>
      <c r="B2439" t="n">
        <v>36.755647</v>
      </c>
    </row>
    <row r="2440">
      <c r="A2440" t="n">
        <v>128.556525</v>
      </c>
      <c r="B2440" t="n">
        <v>36.755663</v>
      </c>
    </row>
    <row r="2441">
      <c r="A2441" t="n">
        <v>128.544353</v>
      </c>
      <c r="B2441" t="n">
        <v>36.748989</v>
      </c>
    </row>
    <row r="2442">
      <c r="A2442" t="n">
        <v>128.544458</v>
      </c>
      <c r="B2442" t="n">
        <v>36.748916</v>
      </c>
    </row>
    <row r="2443">
      <c r="A2443" t="n">
        <v>128.688767</v>
      </c>
      <c r="B2443" t="n">
        <v>36.522956</v>
      </c>
    </row>
    <row r="2444">
      <c r="A2444" t="n">
        <v>128.68885</v>
      </c>
      <c r="B2444" t="n">
        <v>36.522725</v>
      </c>
    </row>
    <row r="2445">
      <c r="A2445" t="n">
        <v>128.50617</v>
      </c>
      <c r="B2445" t="n">
        <v>36.807843</v>
      </c>
    </row>
    <row r="2446">
      <c r="A2446" t="n">
        <v>128.506199</v>
      </c>
      <c r="B2446" t="n">
        <v>36.807469</v>
      </c>
    </row>
    <row r="2447">
      <c r="A2447" t="n">
        <v>128.387855</v>
      </c>
      <c r="B2447" t="n">
        <v>36.634674</v>
      </c>
    </row>
    <row r="2448">
      <c r="A2448" t="n">
        <v>128.387773</v>
      </c>
      <c r="B2448" t="n">
        <v>36.634794</v>
      </c>
    </row>
    <row r="2449">
      <c r="A2449" t="n">
        <v>128.39043</v>
      </c>
      <c r="B2449" t="n">
        <v>36.634695</v>
      </c>
    </row>
    <row r="2450">
      <c r="A2450" t="n">
        <v>128.390217</v>
      </c>
      <c r="B2450" t="n">
        <v>36.634577</v>
      </c>
    </row>
    <row r="2451">
      <c r="A2451" t="n">
        <v>128.377375</v>
      </c>
      <c r="B2451" t="n">
        <v>36.636735</v>
      </c>
    </row>
    <row r="2452">
      <c r="A2452" t="n">
        <v>128.377509</v>
      </c>
      <c r="B2452" t="n">
        <v>36.636864</v>
      </c>
    </row>
    <row r="2453">
      <c r="A2453" t="n">
        <v>128.462206</v>
      </c>
      <c r="B2453" t="n">
        <v>36.680194</v>
      </c>
    </row>
    <row r="2454">
      <c r="A2454" t="n">
        <v>128.46242</v>
      </c>
      <c r="B2454" t="n">
        <v>36.680202</v>
      </c>
    </row>
    <row r="2455">
      <c r="A2455" t="n">
        <v>128.234258</v>
      </c>
      <c r="B2455" t="n">
        <v>36.55395</v>
      </c>
    </row>
    <row r="2456">
      <c r="A2456" t="n">
        <v>128.234154</v>
      </c>
      <c r="B2456" t="n">
        <v>36.553852</v>
      </c>
    </row>
    <row r="2457">
      <c r="A2457" t="n">
        <v>128.233339</v>
      </c>
      <c r="B2457" t="n">
        <v>36.552047</v>
      </c>
    </row>
    <row r="2458">
      <c r="A2458" t="n">
        <v>128.231967</v>
      </c>
      <c r="B2458" t="n">
        <v>36.549711</v>
      </c>
    </row>
    <row r="2459">
      <c r="A2459" t="n">
        <v>128.237711</v>
      </c>
      <c r="B2459" t="n">
        <v>36.542227</v>
      </c>
    </row>
    <row r="2460">
      <c r="A2460" t="n">
        <v>128.237686</v>
      </c>
      <c r="B2460" t="n">
        <v>36.542117</v>
      </c>
    </row>
    <row r="2461">
      <c r="A2461" t="n">
        <v>128.23474</v>
      </c>
      <c r="B2461" t="n">
        <v>36.544357</v>
      </c>
    </row>
    <row r="2462">
      <c r="A2462" t="n">
        <v>128.440389</v>
      </c>
      <c r="B2462" t="n">
        <v>36.717909</v>
      </c>
    </row>
    <row r="2463">
      <c r="A2463" t="n">
        <v>128.440284</v>
      </c>
      <c r="B2463" t="n">
        <v>36.717829</v>
      </c>
    </row>
    <row r="2464">
      <c r="A2464" t="n">
        <v>128.234604</v>
      </c>
      <c r="B2464" t="n">
        <v>36.54431</v>
      </c>
    </row>
    <row r="2465">
      <c r="A2465" t="n">
        <v>128.3567</v>
      </c>
      <c r="B2465" t="n">
        <v>36.637768</v>
      </c>
    </row>
    <row r="2466">
      <c r="A2466" t="n">
        <v>128.362865</v>
      </c>
      <c r="B2466" t="n">
        <v>36.638514</v>
      </c>
    </row>
    <row r="2467">
      <c r="A2467" t="n">
        <v>128.362917</v>
      </c>
      <c r="B2467" t="n">
        <v>36.638411</v>
      </c>
    </row>
    <row r="2468">
      <c r="A2468" t="n">
        <v>128.356878</v>
      </c>
      <c r="B2468" t="n">
        <v>36.637699</v>
      </c>
    </row>
    <row r="2469">
      <c r="A2469" t="n">
        <v>128.446644</v>
      </c>
      <c r="B2469" t="n">
        <v>36.761462</v>
      </c>
    </row>
    <row r="2470">
      <c r="A2470" t="n">
        <v>128.446653</v>
      </c>
      <c r="B2470" t="n">
        <v>36.761608</v>
      </c>
    </row>
    <row r="2471">
      <c r="A2471" t="n">
        <v>128.443958</v>
      </c>
      <c r="B2471" t="n">
        <v>36.766118</v>
      </c>
    </row>
    <row r="2472">
      <c r="A2472" t="n">
        <v>128.45433</v>
      </c>
      <c r="B2472" t="n">
        <v>36.773124</v>
      </c>
    </row>
    <row r="2473">
      <c r="A2473" t="n">
        <v>128.452443</v>
      </c>
      <c r="B2473" t="n">
        <v>36.76866</v>
      </c>
    </row>
    <row r="2474">
      <c r="A2474" t="n">
        <v>128.452366</v>
      </c>
      <c r="B2474" t="n">
        <v>36.768804</v>
      </c>
    </row>
    <row r="2475">
      <c r="A2475" t="n">
        <v>128.454454</v>
      </c>
      <c r="B2475" t="n">
        <v>36.773084</v>
      </c>
    </row>
    <row r="2476">
      <c r="A2476" t="n">
        <v>128.452341</v>
      </c>
      <c r="B2476" t="n">
        <v>36.768748</v>
      </c>
    </row>
    <row r="2477">
      <c r="A2477" t="n">
        <v>128.442674</v>
      </c>
      <c r="B2477" t="n">
        <v>36.744098</v>
      </c>
    </row>
    <row r="2478">
      <c r="A2478" t="n">
        <v>128.442516</v>
      </c>
      <c r="B2478" t="n">
        <v>36.744048</v>
      </c>
      <c r="C2478" t="n">
        <v>128.442516</v>
      </c>
      <c r="D2478" t="n">
        <v>36.744048</v>
      </c>
    </row>
    <row r="2479">
      <c r="A2479" t="n">
        <v>128.436454</v>
      </c>
      <c r="B2479" t="n">
        <v>36.751224</v>
      </c>
    </row>
    <row r="2480">
      <c r="A2480" t="n">
        <v>128.43647</v>
      </c>
      <c r="B2480" t="n">
        <v>36.75111</v>
      </c>
    </row>
    <row r="2481">
      <c r="A2481" t="n">
        <v>128.822822</v>
      </c>
      <c r="B2481" t="n">
        <v>36.750414</v>
      </c>
    </row>
    <row r="2482">
      <c r="A2482" t="n">
        <v>128.822626</v>
      </c>
      <c r="B2482" t="n">
        <v>36.750382</v>
      </c>
    </row>
    <row r="2483">
      <c r="A2483" t="n">
        <v>128.382753</v>
      </c>
      <c r="B2483" t="n">
        <v>36.795448</v>
      </c>
    </row>
    <row r="2484">
      <c r="A2484" t="n">
        <v>128.382729</v>
      </c>
      <c r="B2484" t="n">
        <v>36.795556</v>
      </c>
    </row>
    <row r="2485">
      <c r="A2485" t="n">
        <v>128.65123</v>
      </c>
      <c r="B2485" t="n">
        <v>36.547668</v>
      </c>
    </row>
    <row r="2486">
      <c r="A2486" t="n">
        <v>128.27655</v>
      </c>
      <c r="B2486" t="n">
        <v>36.547427</v>
      </c>
    </row>
    <row r="2487">
      <c r="A2487" t="n">
        <v>128.276627</v>
      </c>
      <c r="B2487" t="n">
        <v>36.547529</v>
      </c>
    </row>
    <row r="2488">
      <c r="A2488" t="n">
        <v>128.2295</v>
      </c>
      <c r="B2488" t="n">
        <v>36.576677</v>
      </c>
    </row>
    <row r="2489">
      <c r="A2489" t="n">
        <v>128.229141</v>
      </c>
      <c r="B2489" t="n">
        <v>36.578609</v>
      </c>
    </row>
    <row r="2490">
      <c r="A2490" t="n">
        <v>128.229064</v>
      </c>
      <c r="B2490" t="n">
        <v>36.578533</v>
      </c>
    </row>
    <row r="2491">
      <c r="A2491" t="n">
        <v>128.807624</v>
      </c>
      <c r="B2491" t="n">
        <v>36.736426</v>
      </c>
    </row>
    <row r="2492">
      <c r="A2492" t="n">
        <v>128.807771</v>
      </c>
      <c r="B2492" t="n">
        <v>36.736368</v>
      </c>
    </row>
    <row r="2493">
      <c r="A2493" t="n">
        <v>128.849946</v>
      </c>
      <c r="B2493" t="n">
        <v>36.718305</v>
      </c>
    </row>
    <row r="2494">
      <c r="A2494" t="n">
        <v>128.643561</v>
      </c>
      <c r="B2494" t="n">
        <v>36.608035</v>
      </c>
    </row>
    <row r="2495">
      <c r="A2495" t="n">
        <v>128.643612</v>
      </c>
      <c r="B2495" t="n">
        <v>36.608075</v>
      </c>
    </row>
    <row r="2496">
      <c r="A2496" t="n">
        <v>128.639591</v>
      </c>
      <c r="B2496" t="n">
        <v>36.614499</v>
      </c>
    </row>
    <row r="2497">
      <c r="A2497" t="n">
        <v>128.639323</v>
      </c>
      <c r="B2497" t="n">
        <v>36.614466</v>
      </c>
    </row>
    <row r="2498">
      <c r="A2498" t="n">
        <v>128.644935</v>
      </c>
      <c r="B2498" t="n">
        <v>36.60377</v>
      </c>
    </row>
    <row r="2499">
      <c r="A2499" t="n">
        <v>128.644841</v>
      </c>
      <c r="B2499" t="n">
        <v>36.603691</v>
      </c>
    </row>
    <row r="2500">
      <c r="A2500" t="n">
        <v>128.641761</v>
      </c>
      <c r="B2500" t="n">
        <v>36.610763</v>
      </c>
    </row>
    <row r="2501">
      <c r="A2501" t="n">
        <v>128.641632</v>
      </c>
      <c r="B2501" t="n">
        <v>36.610792</v>
      </c>
    </row>
    <row r="2502">
      <c r="A2502" t="n">
        <v>128.809954</v>
      </c>
      <c r="B2502" t="n">
        <v>36.525388</v>
      </c>
    </row>
    <row r="2503">
      <c r="A2503" t="n">
        <v>128.810054</v>
      </c>
      <c r="B2503" t="n">
        <v>36.525247</v>
      </c>
    </row>
    <row r="2504">
      <c r="A2504" t="n">
        <v>128.955657</v>
      </c>
      <c r="B2504" t="n">
        <v>36.782806</v>
      </c>
    </row>
    <row r="2505">
      <c r="A2505" t="n">
        <v>128.955807</v>
      </c>
      <c r="B2505" t="n">
        <v>36.782832</v>
      </c>
    </row>
    <row r="2506">
      <c r="A2506" t="n">
        <v>128.919725</v>
      </c>
      <c r="B2506" t="n">
        <v>36.632925</v>
      </c>
    </row>
    <row r="2507">
      <c r="A2507" t="n">
        <v>128.918588</v>
      </c>
      <c r="B2507" t="n">
        <v>36.632929</v>
      </c>
    </row>
    <row r="2508">
      <c r="A2508" t="n">
        <v>128.394862</v>
      </c>
      <c r="B2508" t="n">
        <v>36.6172</v>
      </c>
    </row>
    <row r="2509">
      <c r="A2509" t="n">
        <v>128.388895</v>
      </c>
      <c r="B2509" t="n">
        <v>36.617663</v>
      </c>
    </row>
    <row r="2510">
      <c r="A2510" t="n">
        <v>128.394614</v>
      </c>
      <c r="B2510" t="n">
        <v>36.617149</v>
      </c>
    </row>
    <row r="2511">
      <c r="A2511" t="n">
        <v>128.388772</v>
      </c>
      <c r="B2511" t="n">
        <v>36.61755</v>
      </c>
    </row>
    <row r="2512">
      <c r="A2512" t="n">
        <v>128.741079</v>
      </c>
      <c r="B2512" t="n">
        <v>36.619373</v>
      </c>
    </row>
    <row r="2513">
      <c r="A2513" t="n">
        <v>128.74096</v>
      </c>
      <c r="B2513" t="n">
        <v>36.619426</v>
      </c>
    </row>
    <row r="2514">
      <c r="A2514" t="n">
        <v>128.745314</v>
      </c>
      <c r="B2514" t="n">
        <v>36.627626</v>
      </c>
    </row>
    <row r="2515">
      <c r="A2515" t="n">
        <v>128.745241</v>
      </c>
      <c r="B2515" t="n">
        <v>36.627725</v>
      </c>
    </row>
    <row r="2516">
      <c r="A2516" t="n">
        <v>128.742922</v>
      </c>
      <c r="B2516" t="n">
        <v>36.624791</v>
      </c>
    </row>
    <row r="2517">
      <c r="A2517" t="n">
        <v>128.743056</v>
      </c>
      <c r="B2517" t="n">
        <v>36.624752</v>
      </c>
    </row>
    <row r="2518">
      <c r="A2518" t="n">
        <v>128.690696</v>
      </c>
      <c r="B2518" t="n">
        <v>36.611368</v>
      </c>
    </row>
    <row r="2519">
      <c r="A2519" t="n">
        <v>128.692143</v>
      </c>
      <c r="B2519" t="n">
        <v>36.625336</v>
      </c>
    </row>
    <row r="2520">
      <c r="A2520" t="n">
        <v>128.692299</v>
      </c>
      <c r="B2520" t="n">
        <v>36.625327</v>
      </c>
    </row>
    <row r="2521">
      <c r="A2521" t="n">
        <v>128.69069</v>
      </c>
      <c r="B2521" t="n">
        <v>36.611479</v>
      </c>
    </row>
    <row r="2522">
      <c r="A2522" t="n">
        <v>128.70259</v>
      </c>
      <c r="B2522" t="n">
        <v>36.608828</v>
      </c>
    </row>
    <row r="2523">
      <c r="A2523" t="n">
        <v>128.70276</v>
      </c>
      <c r="B2523" t="n">
        <v>36.608803</v>
      </c>
    </row>
    <row r="2524">
      <c r="A2524" t="n">
        <v>128.686202</v>
      </c>
      <c r="B2524" t="n">
        <v>36.574356</v>
      </c>
      <c r="C2524" t="n">
        <v>128.686202</v>
      </c>
      <c r="D2524" t="n">
        <v>36.574356</v>
      </c>
    </row>
    <row r="2525">
      <c r="A2525" t="n">
        <v>128.82149</v>
      </c>
      <c r="B2525" t="n">
        <v>36.707117</v>
      </c>
    </row>
    <row r="2526">
      <c r="A2526" t="n">
        <v>128.821928</v>
      </c>
      <c r="B2526" t="n">
        <v>36.707435</v>
      </c>
    </row>
    <row r="2527">
      <c r="A2527" t="n">
        <v>128.806545</v>
      </c>
      <c r="B2527" t="n">
        <v>36.532515</v>
      </c>
    </row>
    <row r="2528">
      <c r="A2528" t="n">
        <v>128.806667</v>
      </c>
      <c r="B2528" t="n">
        <v>36.53263</v>
      </c>
      <c r="C2528" t="n">
        <v>128.806667</v>
      </c>
      <c r="D2528" t="n">
        <v>36.53263</v>
      </c>
    </row>
    <row r="2529">
      <c r="A2529" t="n">
        <v>128.802344</v>
      </c>
      <c r="B2529" t="n">
        <v>36.531921</v>
      </c>
    </row>
    <row r="2530">
      <c r="A2530" t="n">
        <v>128.802558</v>
      </c>
      <c r="B2530" t="n">
        <v>36.532019</v>
      </c>
    </row>
    <row r="2531">
      <c r="A2531" t="n">
        <v>128.705528</v>
      </c>
      <c r="B2531" t="n">
        <v>36.605834</v>
      </c>
    </row>
    <row r="2532">
      <c r="A2532" t="n">
        <v>128.705262</v>
      </c>
      <c r="B2532" t="n">
        <v>36.605781</v>
      </c>
    </row>
    <row r="2533">
      <c r="A2533" t="n">
        <v>128.741324</v>
      </c>
      <c r="B2533" t="n">
        <v>36.611079</v>
      </c>
    </row>
    <row r="2534">
      <c r="A2534" t="n">
        <v>128.741442</v>
      </c>
      <c r="B2534" t="n">
        <v>36.611098</v>
      </c>
    </row>
    <row r="2535">
      <c r="A2535" t="n">
        <v>128.734235</v>
      </c>
      <c r="B2535" t="n">
        <v>36.613312</v>
      </c>
    </row>
    <row r="2536">
      <c r="A2536" t="n">
        <v>128.734194</v>
      </c>
      <c r="B2536" t="n">
        <v>36.61324</v>
      </c>
    </row>
    <row r="2537">
      <c r="A2537" t="n">
        <v>128.738512</v>
      </c>
      <c r="B2537" t="n">
        <v>36.611139</v>
      </c>
    </row>
    <row r="2538">
      <c r="A2538" t="n">
        <v>128.738686</v>
      </c>
      <c r="B2538" t="n">
        <v>36.611071</v>
      </c>
    </row>
    <row r="2539">
      <c r="A2539" t="n">
        <v>128.787562</v>
      </c>
      <c r="B2539" t="n">
        <v>36.744442</v>
      </c>
    </row>
    <row r="2540">
      <c r="A2540" t="n">
        <v>128.787443</v>
      </c>
      <c r="B2540" t="n">
        <v>36.74436</v>
      </c>
    </row>
    <row r="2541">
      <c r="A2541" t="n">
        <v>128.916815</v>
      </c>
      <c r="B2541" t="n">
        <v>36.693267</v>
      </c>
    </row>
    <row r="2542">
      <c r="A2542" t="n">
        <v>128.913066</v>
      </c>
      <c r="B2542" t="n">
        <v>36.685795</v>
      </c>
    </row>
    <row r="2543">
      <c r="A2543" t="n">
        <v>128.918964</v>
      </c>
      <c r="B2543" t="n">
        <v>36.694011</v>
      </c>
    </row>
    <row r="2544">
      <c r="A2544" t="n">
        <v>128.916755</v>
      </c>
      <c r="B2544" t="n">
        <v>36.693135</v>
      </c>
    </row>
    <row r="2545">
      <c r="A2545" t="n">
        <v>128.918989</v>
      </c>
      <c r="B2545" t="n">
        <v>36.69389</v>
      </c>
    </row>
    <row r="2546">
      <c r="A2546" t="n">
        <v>128.913194</v>
      </c>
      <c r="B2546" t="n">
        <v>36.68575</v>
      </c>
    </row>
    <row r="2547">
      <c r="A2547" t="n">
        <v>128.556765</v>
      </c>
      <c r="B2547" t="n">
        <v>36.522645</v>
      </c>
    </row>
    <row r="2548">
      <c r="A2548" t="n">
        <v>128.565055</v>
      </c>
      <c r="B2548" t="n">
        <v>36.511164</v>
      </c>
    </row>
    <row r="2549">
      <c r="A2549" t="n">
        <v>128.556933</v>
      </c>
      <c r="B2549" t="n">
        <v>36.522569</v>
      </c>
    </row>
    <row r="2550">
      <c r="A2550" t="n">
        <v>128.565185</v>
      </c>
      <c r="B2550" t="n">
        <v>36.511189</v>
      </c>
    </row>
    <row r="2551">
      <c r="A2551" t="n">
        <v>128.545156</v>
      </c>
      <c r="B2551" t="n">
        <v>36.521015</v>
      </c>
    </row>
    <row r="2552">
      <c r="A2552" t="n">
        <v>128.527498</v>
      </c>
      <c r="B2552" t="n">
        <v>36.853849</v>
      </c>
    </row>
    <row r="2553">
      <c r="A2553" t="n">
        <v>128.527634</v>
      </c>
      <c r="B2553" t="n">
        <v>36.85385</v>
      </c>
    </row>
    <row r="2554">
      <c r="A2554" t="n">
        <v>128.664089</v>
      </c>
      <c r="B2554" t="n">
        <v>36.460072</v>
      </c>
    </row>
    <row r="2555">
      <c r="A2555" t="n">
        <v>128.662613</v>
      </c>
      <c r="B2555" t="n">
        <v>36.47061</v>
      </c>
    </row>
    <row r="2556">
      <c r="A2556" t="n">
        <v>128.662371</v>
      </c>
      <c r="B2556" t="n">
        <v>36.470654</v>
      </c>
    </row>
    <row r="2557">
      <c r="A2557" t="n">
        <v>128.745252</v>
      </c>
      <c r="B2557" t="n">
        <v>36.723193</v>
      </c>
    </row>
    <row r="2558">
      <c r="A2558" t="n">
        <v>128.745258</v>
      </c>
      <c r="B2558" t="n">
        <v>36.723009</v>
      </c>
    </row>
    <row r="2559">
      <c r="A2559" t="n">
        <v>128.920006</v>
      </c>
      <c r="B2559" t="n">
        <v>36.568251</v>
      </c>
      <c r="C2559" t="n">
        <v>128.920006</v>
      </c>
      <c r="D2559" t="n">
        <v>36.568251</v>
      </c>
    </row>
    <row r="2560">
      <c r="A2560" t="n">
        <v>128.744705</v>
      </c>
      <c r="B2560" t="n">
        <v>36.564751</v>
      </c>
    </row>
    <row r="2561">
      <c r="A2561" t="n">
        <v>128.745527</v>
      </c>
      <c r="B2561" t="n">
        <v>36.565115</v>
      </c>
    </row>
    <row r="2562">
      <c r="A2562" t="n">
        <v>128.867682</v>
      </c>
      <c r="B2562" t="n">
        <v>36.523308</v>
      </c>
    </row>
    <row r="2563">
      <c r="A2563" t="n">
        <v>128.864239</v>
      </c>
      <c r="B2563" t="n">
        <v>36.521336</v>
      </c>
    </row>
    <row r="2564">
      <c r="A2564" t="n">
        <v>128.867757</v>
      </c>
      <c r="B2564" t="n">
        <v>36.523327</v>
      </c>
    </row>
    <row r="2565">
      <c r="A2565" t="n">
        <v>128.864364</v>
      </c>
      <c r="B2565" t="n">
        <v>36.521344</v>
      </c>
    </row>
    <row r="2566">
      <c r="A2566" t="n">
        <v>128.840079</v>
      </c>
      <c r="B2566" t="n">
        <v>36.52793</v>
      </c>
    </row>
    <row r="2567">
      <c r="A2567" t="n">
        <v>128.881942</v>
      </c>
      <c r="B2567" t="n">
        <v>36.533543</v>
      </c>
    </row>
    <row r="2568">
      <c r="A2568" t="n">
        <v>128.875188</v>
      </c>
      <c r="B2568" t="n">
        <v>36.53313</v>
      </c>
    </row>
    <row r="2569">
      <c r="A2569" t="n">
        <v>128.881992</v>
      </c>
      <c r="B2569" t="n">
        <v>36.533644</v>
      </c>
    </row>
    <row r="2570">
      <c r="A2570" t="n">
        <v>128.875059</v>
      </c>
      <c r="B2570" t="n">
        <v>36.533174</v>
      </c>
    </row>
    <row r="2571">
      <c r="A2571" t="n">
        <v>128.876485</v>
      </c>
      <c r="B2571" t="n">
        <v>36.543085</v>
      </c>
    </row>
    <row r="2572">
      <c r="A2572" t="n">
        <v>128.87628</v>
      </c>
      <c r="B2572" t="n">
        <v>36.543029</v>
      </c>
    </row>
    <row r="2573">
      <c r="A2573" t="n">
        <v>128.863355</v>
      </c>
      <c r="B2573" t="n">
        <v>36.526519</v>
      </c>
    </row>
    <row r="2574">
      <c r="A2574" t="n">
        <v>128.863243</v>
      </c>
      <c r="B2574" t="n">
        <v>36.526593</v>
      </c>
    </row>
    <row r="2575">
      <c r="A2575" t="n">
        <v>128.863467</v>
      </c>
      <c r="B2575" t="n">
        <v>36.52658</v>
      </c>
    </row>
    <row r="2576">
      <c r="A2576" t="n">
        <v>128.843952</v>
      </c>
      <c r="B2576" t="n">
        <v>36.536698</v>
      </c>
    </row>
    <row r="2577">
      <c r="A2577" t="n">
        <v>128.844033</v>
      </c>
      <c r="B2577" t="n">
        <v>36.536608</v>
      </c>
    </row>
    <row r="2578">
      <c r="A2578" t="n">
        <v>128.839545</v>
      </c>
      <c r="B2578" t="n">
        <v>36.536455</v>
      </c>
    </row>
    <row r="2579">
      <c r="A2579" t="n">
        <v>128.839499</v>
      </c>
      <c r="B2579" t="n">
        <v>36.536581</v>
      </c>
    </row>
    <row r="2580">
      <c r="A2580" t="n">
        <v>128.834065</v>
      </c>
      <c r="B2580" t="n">
        <v>36.522323</v>
      </c>
    </row>
    <row r="2581">
      <c r="A2581" t="n">
        <v>128.834018</v>
      </c>
      <c r="B2581" t="n">
        <v>36.522117</v>
      </c>
    </row>
    <row r="2582">
      <c r="A2582" t="n">
        <v>128.830641</v>
      </c>
      <c r="B2582" t="n">
        <v>36.524627</v>
      </c>
      <c r="C2582" t="n">
        <v>128.830641</v>
      </c>
      <c r="D2582" t="n">
        <v>36.524627</v>
      </c>
    </row>
    <row r="2583">
      <c r="A2583" t="n">
        <v>128.333869</v>
      </c>
      <c r="B2583" t="n">
        <v>36.623235</v>
      </c>
    </row>
    <row r="2584">
      <c r="A2584" t="n">
        <v>128.333929</v>
      </c>
      <c r="B2584" t="n">
        <v>36.623351</v>
      </c>
    </row>
    <row r="2585">
      <c r="A2585" t="n">
        <v>128.329009</v>
      </c>
      <c r="B2585" t="n">
        <v>36.625655</v>
      </c>
    </row>
    <row r="2586">
      <c r="A2586" t="n">
        <v>128.869231</v>
      </c>
      <c r="B2586" t="n">
        <v>36.4604</v>
      </c>
    </row>
    <row r="2587">
      <c r="A2587" t="n">
        <v>128.604539</v>
      </c>
      <c r="B2587" t="n">
        <v>36.470372</v>
      </c>
    </row>
    <row r="2588">
      <c r="A2588" t="n">
        <v>128.949629</v>
      </c>
      <c r="B2588" t="n">
        <v>36.76665</v>
      </c>
    </row>
    <row r="2589">
      <c r="A2589" t="n">
        <v>128.949526</v>
      </c>
      <c r="B2589" t="n">
        <v>36.766672</v>
      </c>
    </row>
    <row r="2590">
      <c r="A2590" t="n">
        <v>128.947447</v>
      </c>
      <c r="B2590" t="n">
        <v>36.767465</v>
      </c>
    </row>
    <row r="2591">
      <c r="A2591" t="n">
        <v>128.720609</v>
      </c>
      <c r="B2591" t="n">
        <v>36.55949</v>
      </c>
    </row>
    <row r="2592">
      <c r="A2592" t="n">
        <v>128.720959</v>
      </c>
      <c r="B2592" t="n">
        <v>36.560075</v>
      </c>
    </row>
    <row r="2593">
      <c r="A2593" t="n">
        <v>128.631691</v>
      </c>
      <c r="B2593" t="n">
        <v>36.642131</v>
      </c>
    </row>
    <row r="2594">
      <c r="A2594" t="n">
        <v>128.631591</v>
      </c>
      <c r="B2594" t="n">
        <v>36.642209</v>
      </c>
    </row>
    <row r="2595">
      <c r="A2595" t="n">
        <v>128.533185</v>
      </c>
      <c r="B2595" t="n">
        <v>36.669007</v>
      </c>
    </row>
    <row r="2596">
      <c r="A2596" t="n">
        <v>128.533189</v>
      </c>
      <c r="B2596" t="n">
        <v>36.669124</v>
      </c>
    </row>
    <row r="2597">
      <c r="A2597" t="n">
        <v>128.53815</v>
      </c>
      <c r="B2597" t="n">
        <v>36.669612</v>
      </c>
    </row>
    <row r="2598">
      <c r="A2598" t="n">
        <v>128.537587</v>
      </c>
      <c r="B2598" t="n">
        <v>36.669771</v>
      </c>
    </row>
    <row r="2599">
      <c r="A2599" t="n">
        <v>128.702502</v>
      </c>
      <c r="B2599" t="n">
        <v>36.611156</v>
      </c>
    </row>
    <row r="2600">
      <c r="A2600" t="n">
        <v>128.698945</v>
      </c>
      <c r="B2600" t="n">
        <v>36.644763</v>
      </c>
    </row>
    <row r="2601">
      <c r="A2601" t="n">
        <v>128.401751</v>
      </c>
      <c r="B2601" t="n">
        <v>36.616635</v>
      </c>
    </row>
    <row r="2602">
      <c r="A2602" t="n">
        <v>128.401717</v>
      </c>
      <c r="B2602" t="n">
        <v>36.616526</v>
      </c>
    </row>
    <row r="2603">
      <c r="A2603" t="n">
        <v>128.458497</v>
      </c>
      <c r="B2603" t="n">
        <v>36.526339</v>
      </c>
    </row>
    <row r="2604">
      <c r="A2604" t="n">
        <v>128.458408</v>
      </c>
      <c r="B2604" t="n">
        <v>36.526231</v>
      </c>
    </row>
    <row r="2605">
      <c r="A2605" t="n">
        <v>128.701793</v>
      </c>
      <c r="B2605" t="n">
        <v>36.676864</v>
      </c>
    </row>
    <row r="2606">
      <c r="A2606" t="n">
        <v>128.701322</v>
      </c>
      <c r="B2606" t="n">
        <v>36.676964</v>
      </c>
    </row>
    <row r="2607">
      <c r="A2607" t="n">
        <v>128.703894</v>
      </c>
      <c r="B2607" t="n">
        <v>36.668929</v>
      </c>
    </row>
    <row r="2608">
      <c r="A2608" t="n">
        <v>128.703686</v>
      </c>
      <c r="B2608" t="n">
        <v>36.669651</v>
      </c>
    </row>
    <row r="2609">
      <c r="A2609" t="n">
        <v>128.926405</v>
      </c>
      <c r="B2609" t="n">
        <v>36.649626</v>
      </c>
    </row>
    <row r="2610">
      <c r="A2610" t="n">
        <v>128.926457</v>
      </c>
      <c r="B2610" t="n">
        <v>36.649704</v>
      </c>
    </row>
    <row r="2611">
      <c r="A2611" t="n">
        <v>128.568181</v>
      </c>
      <c r="B2611" t="n">
        <v>36.580991</v>
      </c>
      <c r="C2611" t="n">
        <v>128.568181</v>
      </c>
      <c r="D2611" t="n">
        <v>36.580991</v>
      </c>
    </row>
    <row r="2612">
      <c r="A2612" t="n">
        <v>128.568178</v>
      </c>
      <c r="B2612" t="n">
        <v>36.581107</v>
      </c>
      <c r="C2612" t="n">
        <v>128.568178</v>
      </c>
      <c r="D2612" t="n">
        <v>36.581107</v>
      </c>
    </row>
    <row r="2613">
      <c r="A2613" t="n">
        <v>128.749105</v>
      </c>
      <c r="B2613" t="n">
        <v>36.724438</v>
      </c>
    </row>
    <row r="2614">
      <c r="A2614" t="n">
        <v>128.749093</v>
      </c>
      <c r="B2614" t="n">
        <v>36.72452</v>
      </c>
    </row>
    <row r="2615">
      <c r="A2615" t="n">
        <v>128.53116</v>
      </c>
      <c r="B2615" t="n">
        <v>36.70643</v>
      </c>
    </row>
    <row r="2616">
      <c r="A2616" t="n">
        <v>128.53105</v>
      </c>
      <c r="B2616" t="n">
        <v>36.706347</v>
      </c>
    </row>
    <row r="2617">
      <c r="A2617" t="n">
        <v>128.29047</v>
      </c>
      <c r="B2617" t="n">
        <v>36.618031</v>
      </c>
    </row>
    <row r="2618">
      <c r="A2618" t="n">
        <v>128.290605</v>
      </c>
      <c r="B2618" t="n">
        <v>36.618016</v>
      </c>
    </row>
    <row r="2619">
      <c r="A2619" t="n">
        <v>128.322158</v>
      </c>
      <c r="B2619" t="n">
        <v>36.620521</v>
      </c>
    </row>
    <row r="2620">
      <c r="A2620" t="n">
        <v>128.321675</v>
      </c>
      <c r="B2620" t="n">
        <v>36.619698</v>
      </c>
    </row>
    <row r="2621">
      <c r="A2621" t="n">
        <v>128.778575</v>
      </c>
      <c r="B2621" t="n">
        <v>36.640085</v>
      </c>
    </row>
    <row r="2622">
      <c r="A2622" t="n">
        <v>128.810361</v>
      </c>
      <c r="B2622" t="n">
        <v>36.529689</v>
      </c>
    </row>
    <row r="2623">
      <c r="A2623" t="n">
        <v>128.810374</v>
      </c>
      <c r="B2623" t="n">
        <v>36.529695</v>
      </c>
    </row>
    <row r="2624">
      <c r="A2624" t="n">
        <v>128.663271</v>
      </c>
      <c r="B2624" t="n">
        <v>36.622442</v>
      </c>
    </row>
    <row r="2625">
      <c r="A2625" t="n">
        <v>128.663137</v>
      </c>
      <c r="B2625" t="n">
        <v>36.622406</v>
      </c>
    </row>
    <row r="2626">
      <c r="A2626" t="n">
        <v>128.549549</v>
      </c>
      <c r="B2626" t="n">
        <v>36.61146</v>
      </c>
    </row>
    <row r="2627">
      <c r="A2627" t="n">
        <v>128.549484</v>
      </c>
      <c r="B2627" t="n">
        <v>36.611438</v>
      </c>
    </row>
    <row r="2628">
      <c r="A2628" t="n">
        <v>128.454744</v>
      </c>
      <c r="B2628" t="n">
        <v>36.68989</v>
      </c>
    </row>
    <row r="2629">
      <c r="A2629" t="n">
        <v>128.962911</v>
      </c>
      <c r="B2629" t="n">
        <v>36.817733</v>
      </c>
    </row>
    <row r="2630">
      <c r="A2630" t="n">
        <v>128.963015</v>
      </c>
      <c r="B2630" t="n">
        <v>36.817636</v>
      </c>
    </row>
    <row r="2631">
      <c r="A2631" t="n">
        <v>128.96166</v>
      </c>
      <c r="B2631" t="n">
        <v>36.814697</v>
      </c>
    </row>
    <row r="2632">
      <c r="A2632" t="n">
        <v>128.96192</v>
      </c>
      <c r="B2632" t="n">
        <v>36.814892</v>
      </c>
    </row>
    <row r="2633">
      <c r="A2633" t="n">
        <v>128.696986</v>
      </c>
      <c r="B2633" t="n">
        <v>36.639921</v>
      </c>
      <c r="C2633" t="n">
        <v>128.696986</v>
      </c>
      <c r="D2633" t="n">
        <v>36.639921</v>
      </c>
    </row>
    <row r="2634">
      <c r="A2634" t="n">
        <v>128.697045</v>
      </c>
      <c r="B2634" t="n">
        <v>36.639443</v>
      </c>
    </row>
    <row r="2635">
      <c r="A2635" t="n">
        <v>128.697987</v>
      </c>
      <c r="B2635" t="n">
        <v>36.637686</v>
      </c>
    </row>
    <row r="2636">
      <c r="A2636" t="n">
        <v>128.699746</v>
      </c>
      <c r="B2636" t="n">
        <v>36.635464</v>
      </c>
    </row>
    <row r="2637">
      <c r="A2637" t="n">
        <v>128.69945</v>
      </c>
      <c r="B2637" t="n">
        <v>36.635041</v>
      </c>
    </row>
    <row r="2638">
      <c r="A2638" t="n">
        <v>128.693995</v>
      </c>
      <c r="B2638" t="n">
        <v>36.640807</v>
      </c>
    </row>
    <row r="2639">
      <c r="A2639" t="n">
        <v>128.697058</v>
      </c>
      <c r="B2639" t="n">
        <v>36.631638</v>
      </c>
    </row>
    <row r="2640">
      <c r="A2640" t="n">
        <v>128.696925</v>
      </c>
      <c r="B2640" t="n">
        <v>36.63162</v>
      </c>
    </row>
    <row r="2641">
      <c r="A2641" t="n">
        <v>128.882967</v>
      </c>
      <c r="B2641" t="n">
        <v>36.395146</v>
      </c>
    </row>
    <row r="2642">
      <c r="A2642" t="n">
        <v>128.883104</v>
      </c>
      <c r="B2642" t="n">
        <v>36.395161</v>
      </c>
    </row>
    <row r="2643">
      <c r="A2643" t="n">
        <v>128.858783</v>
      </c>
      <c r="B2643" t="n">
        <v>36.633285</v>
      </c>
    </row>
    <row r="2644">
      <c r="A2644" t="n">
        <v>128.814839</v>
      </c>
      <c r="B2644" t="n">
        <v>36.481022</v>
      </c>
    </row>
    <row r="2645">
      <c r="A2645" t="n">
        <v>128.81465</v>
      </c>
      <c r="B2645" t="n">
        <v>36.481097</v>
      </c>
    </row>
    <row r="2646">
      <c r="A2646" t="n">
        <v>128.8835</v>
      </c>
      <c r="B2646" t="n">
        <v>36.565393</v>
      </c>
    </row>
    <row r="2647">
      <c r="A2647" t="n">
        <v>128.858765</v>
      </c>
      <c r="B2647" t="n">
        <v>36.633227</v>
      </c>
    </row>
    <row r="2648">
      <c r="A2648" t="n">
        <v>128.883638</v>
      </c>
      <c r="B2648" t="n">
        <v>36.565371</v>
      </c>
    </row>
    <row r="2649">
      <c r="A2649" t="n">
        <v>128.537698</v>
      </c>
      <c r="B2649" t="n">
        <v>36.60324</v>
      </c>
    </row>
    <row r="2650">
      <c r="A2650" t="n">
        <v>128.537433</v>
      </c>
      <c r="B2650" t="n">
        <v>36.60341</v>
      </c>
    </row>
    <row r="2651">
      <c r="A2651" t="n">
        <v>128.192122</v>
      </c>
      <c r="B2651" t="n">
        <v>36.585722</v>
      </c>
    </row>
    <row r="2652">
      <c r="A2652" t="n">
        <v>128.732913</v>
      </c>
      <c r="B2652" t="n">
        <v>36.587514</v>
      </c>
    </row>
    <row r="2653">
      <c r="A2653" t="n">
        <v>128.733253</v>
      </c>
      <c r="B2653" t="n">
        <v>36.587658</v>
      </c>
    </row>
    <row r="2654">
      <c r="A2654" t="n">
        <v>128.841062</v>
      </c>
      <c r="B2654" t="n">
        <v>36.68441</v>
      </c>
    </row>
    <row r="2655">
      <c r="A2655" t="n">
        <v>128.841061</v>
      </c>
      <c r="B2655" t="n">
        <v>36.684372</v>
      </c>
    </row>
    <row r="2656">
      <c r="A2656" t="n">
        <v>128.46613</v>
      </c>
      <c r="B2656" t="n">
        <v>36.577629</v>
      </c>
    </row>
    <row r="2657">
      <c r="A2657" t="n">
        <v>128.46626</v>
      </c>
      <c r="B2657" t="n">
        <v>36.577559</v>
      </c>
    </row>
    <row r="2658">
      <c r="A2658" t="n">
        <v>128.86852</v>
      </c>
      <c r="B2658" t="n">
        <v>36.667371</v>
      </c>
    </row>
    <row r="2659">
      <c r="A2659" t="n">
        <v>128.874842</v>
      </c>
      <c r="B2659" t="n">
        <v>36.665568</v>
      </c>
    </row>
    <row r="2660">
      <c r="A2660" t="n">
        <v>128.874762</v>
      </c>
      <c r="B2660" t="n">
        <v>36.665473</v>
      </c>
    </row>
    <row r="2661">
      <c r="A2661" t="n">
        <v>128.874842</v>
      </c>
      <c r="B2661" t="n">
        <v>36.665566</v>
      </c>
    </row>
    <row r="2662">
      <c r="A2662" t="n">
        <v>128.879118</v>
      </c>
      <c r="B2662" t="n">
        <v>36.665251</v>
      </c>
    </row>
    <row r="2663">
      <c r="A2663" t="n">
        <v>128.879071</v>
      </c>
      <c r="B2663" t="n">
        <v>36.665173</v>
      </c>
    </row>
    <row r="2664">
      <c r="A2664" t="n">
        <v>128.738937</v>
      </c>
      <c r="B2664" t="n">
        <v>36.554291</v>
      </c>
    </row>
    <row r="2665">
      <c r="A2665" t="n">
        <v>128.742513</v>
      </c>
      <c r="B2665" t="n">
        <v>36.55339</v>
      </c>
    </row>
    <row r="2666">
      <c r="A2666" t="n">
        <v>128.741728</v>
      </c>
      <c r="B2666" t="n">
        <v>36.55346</v>
      </c>
    </row>
    <row r="2667">
      <c r="A2667" t="n">
        <v>128.745387</v>
      </c>
      <c r="B2667" t="n">
        <v>36.551926</v>
      </c>
      <c r="C2667" t="n">
        <v>128.745387</v>
      </c>
      <c r="D2667" t="n">
        <v>36.551926</v>
      </c>
    </row>
    <row r="2668">
      <c r="A2668" t="n">
        <v>128.698659</v>
      </c>
      <c r="B2668" t="n">
        <v>36.637589</v>
      </c>
    </row>
    <row r="2669">
      <c r="A2669" t="n">
        <v>128.717111</v>
      </c>
      <c r="B2669" t="n">
        <v>36.566597</v>
      </c>
      <c r="C2669" t="n">
        <v>128.717111</v>
      </c>
      <c r="D2669" t="n">
        <v>36.566597</v>
      </c>
    </row>
    <row r="2670">
      <c r="A2670" t="n">
        <v>128.717385</v>
      </c>
      <c r="B2670" t="n">
        <v>36.566486</v>
      </c>
      <c r="C2670" t="n">
        <v>128.717385</v>
      </c>
      <c r="D2670" t="n">
        <v>36.566486</v>
      </c>
    </row>
    <row r="2671">
      <c r="A2671" t="n">
        <v>128.446501</v>
      </c>
      <c r="B2671" t="n">
        <v>36.754309</v>
      </c>
    </row>
    <row r="2672">
      <c r="A2672" t="n">
        <v>128.446637</v>
      </c>
      <c r="B2672" t="n">
        <v>36.754297</v>
      </c>
    </row>
    <row r="2673">
      <c r="A2673" t="n">
        <v>128.733083</v>
      </c>
      <c r="B2673" t="n">
        <v>36.550428</v>
      </c>
      <c r="C2673" t="n">
        <v>128.733083</v>
      </c>
      <c r="D2673" t="n">
        <v>36.550428</v>
      </c>
    </row>
    <row r="2674">
      <c r="A2674" t="n">
        <v>128.471592</v>
      </c>
      <c r="B2674" t="n">
        <v>36.575321</v>
      </c>
      <c r="C2674" t="n">
        <v>128.471592</v>
      </c>
      <c r="D2674" t="n">
        <v>36.575321</v>
      </c>
    </row>
    <row r="2675">
      <c r="A2675" t="n">
        <v>128.438845</v>
      </c>
      <c r="B2675" t="n">
        <v>36.701275</v>
      </c>
    </row>
    <row r="2676">
      <c r="A2676" t="n">
        <v>128.439107</v>
      </c>
      <c r="B2676" t="n">
        <v>36.701277</v>
      </c>
    </row>
    <row r="2677">
      <c r="A2677" t="n">
        <v>128.454731</v>
      </c>
      <c r="B2677" t="n">
        <v>36.690097</v>
      </c>
    </row>
    <row r="2678">
      <c r="A2678" t="n">
        <v>128.680583</v>
      </c>
      <c r="B2678" t="n">
        <v>36.587608</v>
      </c>
    </row>
    <row r="2679">
      <c r="A2679" t="n">
        <v>128.701683</v>
      </c>
      <c r="B2679" t="n">
        <v>36.607498</v>
      </c>
    </row>
    <row r="2680">
      <c r="A2680" t="n">
        <v>128.707746</v>
      </c>
      <c r="B2680" t="n">
        <v>36.605198</v>
      </c>
    </row>
    <row r="2681">
      <c r="A2681" t="n">
        <v>128.70771</v>
      </c>
      <c r="B2681" t="n">
        <v>36.605323</v>
      </c>
    </row>
    <row r="2682">
      <c r="A2682" t="n">
        <v>128.701749</v>
      </c>
      <c r="B2682" t="n">
        <v>36.60759</v>
      </c>
    </row>
    <row r="2683">
      <c r="A2683" t="n">
        <v>128.712796</v>
      </c>
      <c r="B2683" t="n">
        <v>36.594846</v>
      </c>
    </row>
    <row r="2684">
      <c r="A2684" t="n">
        <v>128.712667</v>
      </c>
      <c r="B2684" t="n">
        <v>36.594795</v>
      </c>
    </row>
    <row r="2685">
      <c r="A2685" t="n">
        <v>128.874522</v>
      </c>
      <c r="B2685" t="n">
        <v>36.746662</v>
      </c>
    </row>
    <row r="2686">
      <c r="A2686" t="n">
        <v>128.874648</v>
      </c>
      <c r="B2686" t="n">
        <v>36.746743</v>
      </c>
    </row>
    <row r="2687">
      <c r="A2687" t="n">
        <v>128.925737</v>
      </c>
      <c r="B2687" t="n">
        <v>36.339687</v>
      </c>
    </row>
    <row r="2688">
      <c r="A2688" t="n">
        <v>128.925602</v>
      </c>
      <c r="B2688" t="n">
        <v>36.339728</v>
      </c>
    </row>
    <row r="2689">
      <c r="A2689" t="n">
        <v>128.727318</v>
      </c>
      <c r="B2689" t="n">
        <v>36.587345</v>
      </c>
    </row>
    <row r="2690">
      <c r="A2690" t="n">
        <v>128.727308</v>
      </c>
      <c r="B2690" t="n">
        <v>36.587242</v>
      </c>
    </row>
    <row r="2691">
      <c r="A2691" t="n">
        <v>128.699031</v>
      </c>
      <c r="B2691" t="n">
        <v>36.627421</v>
      </c>
    </row>
    <row r="2692">
      <c r="A2692" t="n">
        <v>128.698971</v>
      </c>
      <c r="B2692" t="n">
        <v>36.627315</v>
      </c>
    </row>
    <row r="2693">
      <c r="A2693" t="n">
        <v>128.539122</v>
      </c>
      <c r="B2693" t="n">
        <v>36.504466</v>
      </c>
    </row>
    <row r="2694">
      <c r="A2694" t="n">
        <v>128.539098</v>
      </c>
      <c r="B2694" t="n">
        <v>36.504557</v>
      </c>
    </row>
    <row r="2695">
      <c r="A2695" t="n">
        <v>128.652339</v>
      </c>
      <c r="B2695" t="n">
        <v>36.6818</v>
      </c>
    </row>
    <row r="2696">
      <c r="A2696" t="n">
        <v>128.652214</v>
      </c>
      <c r="B2696" t="n">
        <v>36.681827</v>
      </c>
    </row>
    <row r="2697">
      <c r="A2697" t="n">
        <v>128.634907</v>
      </c>
      <c r="B2697" t="n">
        <v>36.482663</v>
      </c>
    </row>
    <row r="2698">
      <c r="A2698" t="n">
        <v>128.634916</v>
      </c>
      <c r="B2698" t="n">
        <v>36.482554</v>
      </c>
    </row>
    <row r="2699">
      <c r="A2699" t="n">
        <v>128.454012</v>
      </c>
      <c r="B2699" t="n">
        <v>36.621587</v>
      </c>
    </row>
    <row r="2700">
      <c r="A2700" t="n">
        <v>128.453748</v>
      </c>
      <c r="B2700" t="n">
        <v>36.62165</v>
      </c>
    </row>
    <row r="2701">
      <c r="A2701" t="n">
        <v>128.458641</v>
      </c>
      <c r="B2701" t="n">
        <v>36.62634</v>
      </c>
    </row>
    <row r="2702">
      <c r="A2702" t="n">
        <v>128.45868</v>
      </c>
      <c r="B2702" t="n">
        <v>36.626469</v>
      </c>
    </row>
    <row r="2703">
      <c r="A2703" t="n">
        <v>128.807937</v>
      </c>
      <c r="B2703" t="n">
        <v>36.637479</v>
      </c>
    </row>
    <row r="2704">
      <c r="A2704" t="n">
        <v>128.807984</v>
      </c>
      <c r="B2704" t="n">
        <v>36.637587</v>
      </c>
    </row>
    <row r="2705">
      <c r="A2705" t="n">
        <v>128.44205</v>
      </c>
      <c r="B2705" t="n">
        <v>36.653599</v>
      </c>
    </row>
    <row r="2706">
      <c r="A2706" t="n">
        <v>128.475433</v>
      </c>
      <c r="B2706" t="n">
        <v>36.577958</v>
      </c>
      <c r="C2706" t="n">
        <v>128.475433</v>
      </c>
      <c r="D2706" t="n">
        <v>36.577958</v>
      </c>
    </row>
    <row r="2707">
      <c r="A2707" t="n">
        <v>128.440731</v>
      </c>
      <c r="B2707" t="n">
        <v>36.652785</v>
      </c>
    </row>
    <row r="2708">
      <c r="A2708" t="n">
        <v>128.440859</v>
      </c>
      <c r="B2708" t="n">
        <v>36.652112</v>
      </c>
      <c r="C2708" t="n">
        <v>128.440859</v>
      </c>
      <c r="D2708" t="n">
        <v>36.652112</v>
      </c>
    </row>
    <row r="2709">
      <c r="A2709" t="n">
        <v>128.66038</v>
      </c>
      <c r="B2709" t="n">
        <v>36.501201</v>
      </c>
    </row>
    <row r="2710">
      <c r="A2710" t="n">
        <v>128.847635</v>
      </c>
      <c r="B2710" t="n">
        <v>36.655069</v>
      </c>
    </row>
    <row r="2711">
      <c r="A2711" t="n">
        <v>128.861034</v>
      </c>
      <c r="B2711" t="n">
        <v>36.650783</v>
      </c>
    </row>
    <row r="2712">
      <c r="A2712" t="n">
        <v>128.746097</v>
      </c>
      <c r="B2712" t="n">
        <v>36.650594</v>
      </c>
    </row>
    <row r="2713">
      <c r="A2713" t="n">
        <v>128.746028</v>
      </c>
      <c r="B2713" t="n">
        <v>36.650689</v>
      </c>
    </row>
    <row r="2714">
      <c r="A2714" t="n">
        <v>128.744997</v>
      </c>
      <c r="B2714" t="n">
        <v>36.638438</v>
      </c>
    </row>
    <row r="2715">
      <c r="A2715" t="n">
        <v>128.744642</v>
      </c>
      <c r="B2715" t="n">
        <v>36.638627</v>
      </c>
    </row>
    <row r="2716">
      <c r="A2716" t="n">
        <v>128.744832</v>
      </c>
      <c r="B2716" t="n">
        <v>36.638621</v>
      </c>
    </row>
    <row r="2717">
      <c r="A2717" t="n">
        <v>128.743554</v>
      </c>
      <c r="B2717" t="n">
        <v>36.639756</v>
      </c>
    </row>
    <row r="2718">
      <c r="A2718" t="n">
        <v>128.743428</v>
      </c>
      <c r="B2718" t="n">
        <v>36.639751</v>
      </c>
    </row>
    <row r="2719">
      <c r="A2719" t="n">
        <v>128.756314</v>
      </c>
      <c r="B2719" t="n">
        <v>36.65437</v>
      </c>
    </row>
    <row r="2720">
      <c r="A2720" t="n">
        <v>128.756407</v>
      </c>
      <c r="B2720" t="n">
        <v>36.654287</v>
      </c>
    </row>
    <row r="2721">
      <c r="A2721" t="n">
        <v>128.622138</v>
      </c>
      <c r="B2721" t="n">
        <v>36.519093</v>
      </c>
    </row>
    <row r="2722">
      <c r="A2722" t="n">
        <v>128.622068</v>
      </c>
      <c r="B2722" t="n">
        <v>36.519196</v>
      </c>
    </row>
    <row r="2723">
      <c r="A2723" t="n">
        <v>128.399338</v>
      </c>
      <c r="B2723" t="n">
        <v>36.689154</v>
      </c>
    </row>
    <row r="2724">
      <c r="A2724" t="n">
        <v>128.399165</v>
      </c>
      <c r="B2724" t="n">
        <v>36.689021</v>
      </c>
    </row>
    <row r="2725">
      <c r="A2725" t="n">
        <v>128.76318</v>
      </c>
      <c r="B2725" t="n">
        <v>36.731706</v>
      </c>
    </row>
    <row r="2726">
      <c r="A2726" t="n">
        <v>128.763132</v>
      </c>
      <c r="B2726" t="n">
        <v>36.731789</v>
      </c>
    </row>
    <row r="2727">
      <c r="A2727" t="n">
        <v>128.762114</v>
      </c>
      <c r="B2727" t="n">
        <v>36.740357</v>
      </c>
    </row>
    <row r="2728">
      <c r="A2728" t="n">
        <v>128.777948</v>
      </c>
      <c r="B2728" t="n">
        <v>36.729596</v>
      </c>
    </row>
    <row r="2729">
      <c r="A2729" t="n">
        <v>128.777818</v>
      </c>
      <c r="B2729" t="n">
        <v>36.729568</v>
      </c>
    </row>
    <row r="2730">
      <c r="A2730" t="n">
        <v>128.347879</v>
      </c>
      <c r="B2730" t="n">
        <v>36.670809</v>
      </c>
    </row>
    <row r="2731">
      <c r="A2731" t="n">
        <v>128.346219</v>
      </c>
      <c r="B2731" t="n">
        <v>36.671224</v>
      </c>
    </row>
    <row r="2732">
      <c r="A2732" t="n">
        <v>128.347958</v>
      </c>
      <c r="B2732" t="n">
        <v>36.670776</v>
      </c>
    </row>
    <row r="2733">
      <c r="A2733" t="n">
        <v>128.346373</v>
      </c>
      <c r="B2733" t="n">
        <v>36.671207</v>
      </c>
    </row>
    <row r="2734">
      <c r="A2734" t="n">
        <v>128.594693</v>
      </c>
      <c r="B2734" t="n">
        <v>36.643243</v>
      </c>
    </row>
    <row r="2735">
      <c r="A2735" t="n">
        <v>128.600944</v>
      </c>
      <c r="B2735" t="n">
        <v>36.618525</v>
      </c>
    </row>
    <row r="2736">
      <c r="A2736" t="n">
        <v>128.589932</v>
      </c>
      <c r="B2736" t="n">
        <v>36.640368</v>
      </c>
    </row>
    <row r="2737">
      <c r="A2737" t="n">
        <v>128.59016</v>
      </c>
      <c r="B2737" t="n">
        <v>36.640303</v>
      </c>
    </row>
    <row r="2738">
      <c r="A2738" t="n">
        <v>128.601074</v>
      </c>
      <c r="B2738" t="n">
        <v>36.618562</v>
      </c>
    </row>
    <row r="2739">
      <c r="A2739" t="n">
        <v>128.590056</v>
      </c>
      <c r="B2739" t="n">
        <v>36.640311</v>
      </c>
    </row>
    <row r="2740">
      <c r="A2740" t="n">
        <v>128.73782</v>
      </c>
      <c r="B2740" t="n">
        <v>36.56506</v>
      </c>
      <c r="C2740" t="n">
        <v>128.73782</v>
      </c>
      <c r="D2740" t="n">
        <v>36.56506</v>
      </c>
    </row>
    <row r="2741">
      <c r="A2741" t="n">
        <v>128.503638</v>
      </c>
      <c r="B2741" t="n">
        <v>36.497907</v>
      </c>
    </row>
    <row r="2742">
      <c r="A2742" t="n">
        <v>128.522156</v>
      </c>
      <c r="B2742" t="n">
        <v>36.561895</v>
      </c>
    </row>
    <row r="2743">
      <c r="A2743" t="n">
        <v>128.523894</v>
      </c>
      <c r="B2743" t="n">
        <v>36.564772</v>
      </c>
    </row>
    <row r="2744">
      <c r="A2744" t="n">
        <v>128.523774</v>
      </c>
      <c r="B2744" t="n">
        <v>36.564834</v>
      </c>
    </row>
    <row r="2745">
      <c r="A2745" t="n">
        <v>128.522274</v>
      </c>
      <c r="B2745" t="n">
        <v>36.561837</v>
      </c>
    </row>
    <row r="2746">
      <c r="A2746" t="n">
        <v>128.521675</v>
      </c>
      <c r="B2746" t="n">
        <v>36.564239</v>
      </c>
    </row>
    <row r="2747">
      <c r="A2747" t="n">
        <v>128.449227</v>
      </c>
      <c r="B2747" t="n">
        <v>36.51614</v>
      </c>
    </row>
    <row r="2748">
      <c r="A2748" t="n">
        <v>128.708186</v>
      </c>
      <c r="B2748" t="n">
        <v>36.502782</v>
      </c>
    </row>
    <row r="2749">
      <c r="A2749" t="n">
        <v>128.708252</v>
      </c>
      <c r="B2749" t="n">
        <v>36.502743</v>
      </c>
    </row>
    <row r="2750">
      <c r="A2750" t="n">
        <v>128.725614</v>
      </c>
      <c r="B2750" t="n">
        <v>36.503536</v>
      </c>
    </row>
    <row r="2751">
      <c r="A2751" t="n">
        <v>128.603314</v>
      </c>
      <c r="B2751" t="n">
        <v>36.497871</v>
      </c>
    </row>
    <row r="2752">
      <c r="A2752" t="n">
        <v>128.603434</v>
      </c>
      <c r="B2752" t="n">
        <v>36.497816</v>
      </c>
    </row>
    <row r="2753">
      <c r="A2753" t="n">
        <v>128.605059</v>
      </c>
      <c r="B2753" t="n">
        <v>36.502594</v>
      </c>
    </row>
    <row r="2754">
      <c r="A2754" t="n">
        <v>128.604969</v>
      </c>
      <c r="B2754" t="n">
        <v>36.502681</v>
      </c>
    </row>
    <row r="2755">
      <c r="A2755" t="n">
        <v>128.472709</v>
      </c>
      <c r="B2755" t="n">
        <v>36.576427</v>
      </c>
      <c r="C2755" t="n">
        <v>128.472709</v>
      </c>
      <c r="D2755" t="n">
        <v>36.576427</v>
      </c>
    </row>
    <row r="2756">
      <c r="A2756" t="n">
        <v>128.720907</v>
      </c>
      <c r="B2756" t="n">
        <v>36.562363</v>
      </c>
    </row>
    <row r="2757">
      <c r="A2757" t="n">
        <v>128.720619</v>
      </c>
      <c r="B2757" t="n">
        <v>36.562711</v>
      </c>
    </row>
    <row r="2758">
      <c r="A2758" t="n">
        <v>128.4927</v>
      </c>
      <c r="B2758" t="n">
        <v>36.573889</v>
      </c>
      <c r="C2758" t="n">
        <v>128.4927</v>
      </c>
      <c r="D2758" t="n">
        <v>36.573889</v>
      </c>
    </row>
    <row r="2759">
      <c r="A2759" t="n">
        <v>128.457521</v>
      </c>
      <c r="B2759" t="n">
        <v>36.657156</v>
      </c>
      <c r="C2759" t="n">
        <v>128.457521</v>
      </c>
      <c r="D2759" t="n">
        <v>36.657156</v>
      </c>
    </row>
    <row r="2760">
      <c r="A2760" t="n">
        <v>128.197868</v>
      </c>
      <c r="B2760" t="n">
        <v>36.593414</v>
      </c>
    </row>
    <row r="2761">
      <c r="A2761" t="n">
        <v>128.197859</v>
      </c>
      <c r="B2761" t="n">
        <v>36.593593</v>
      </c>
    </row>
    <row r="2762">
      <c r="A2762" t="n">
        <v>128.590959</v>
      </c>
      <c r="B2762" t="n">
        <v>36.453442</v>
      </c>
    </row>
    <row r="2763">
      <c r="A2763" t="n">
        <v>128.503465</v>
      </c>
      <c r="B2763" t="n">
        <v>36.497928</v>
      </c>
    </row>
    <row r="2764">
      <c r="A2764" t="n">
        <v>128.503642</v>
      </c>
      <c r="B2764" t="n">
        <v>36.497713</v>
      </c>
    </row>
    <row r="2765">
      <c r="A2765" t="n">
        <v>128.503796</v>
      </c>
      <c r="B2765" t="n">
        <v>36.497756</v>
      </c>
    </row>
    <row r="2766">
      <c r="A2766" t="n">
        <v>128.531875</v>
      </c>
      <c r="B2766" t="n">
        <v>36.482525</v>
      </c>
    </row>
    <row r="2767">
      <c r="A2767" t="n">
        <v>128.531676</v>
      </c>
      <c r="B2767" t="n">
        <v>36.48254</v>
      </c>
    </row>
    <row r="2768">
      <c r="A2768" t="n">
        <v>128.503291</v>
      </c>
      <c r="B2768" t="n">
        <v>36.500456</v>
      </c>
    </row>
    <row r="2769">
      <c r="A2769" t="n">
        <v>128.503206</v>
      </c>
      <c r="B2769" t="n">
        <v>36.500589</v>
      </c>
    </row>
    <row r="2770">
      <c r="A2770" t="n">
        <v>128.510382</v>
      </c>
      <c r="B2770" t="n">
        <v>36.496485</v>
      </c>
    </row>
    <row r="2771">
      <c r="A2771" t="n">
        <v>128.510526</v>
      </c>
      <c r="B2771" t="n">
        <v>36.49649</v>
      </c>
    </row>
    <row r="2772">
      <c r="A2772" t="n">
        <v>128.920213</v>
      </c>
      <c r="B2772" t="n">
        <v>36.568279</v>
      </c>
      <c r="C2772" t="n">
        <v>128.920213</v>
      </c>
      <c r="D2772" t="n">
        <v>36.568279</v>
      </c>
    </row>
    <row r="2773">
      <c r="A2773" t="n">
        <v>128.358486</v>
      </c>
      <c r="B2773" t="n">
        <v>36.664615</v>
      </c>
    </row>
    <row r="2774">
      <c r="A2774" t="n">
        <v>128.358414</v>
      </c>
      <c r="B2774" t="n">
        <v>36.664522</v>
      </c>
    </row>
    <row r="2775">
      <c r="A2775" t="n">
        <v>128.938213</v>
      </c>
      <c r="B2775" t="n">
        <v>36.567987</v>
      </c>
    </row>
    <row r="2776">
      <c r="A2776" t="n">
        <v>128.938213</v>
      </c>
      <c r="B2776" t="n">
        <v>36.567987</v>
      </c>
    </row>
    <row r="2777">
      <c r="A2777" t="n">
        <v>128.356871</v>
      </c>
      <c r="B2777" t="n">
        <v>36.666609</v>
      </c>
    </row>
    <row r="2778">
      <c r="A2778" t="n">
        <v>128.356741</v>
      </c>
      <c r="B2778" t="n">
        <v>36.666548</v>
      </c>
    </row>
    <row r="2779">
      <c r="A2779" t="n">
        <v>128.791867</v>
      </c>
      <c r="B2779" t="n">
        <v>36.799171</v>
      </c>
    </row>
    <row r="2780">
      <c r="A2780" t="n">
        <v>128.791889</v>
      </c>
      <c r="B2780" t="n">
        <v>36.79908</v>
      </c>
    </row>
    <row r="2781">
      <c r="A2781" t="n">
        <v>128.522105</v>
      </c>
      <c r="B2781" t="n">
        <v>36.745225</v>
      </c>
    </row>
    <row r="2782">
      <c r="A2782" t="n">
        <v>128.521706</v>
      </c>
      <c r="B2782" t="n">
        <v>36.744969</v>
      </c>
    </row>
    <row r="2783">
      <c r="A2783" t="n">
        <v>128.520558</v>
      </c>
      <c r="B2783" t="n">
        <v>36.739531</v>
      </c>
    </row>
    <row r="2784">
      <c r="A2784" t="n">
        <v>128.52053</v>
      </c>
      <c r="B2784" t="n">
        <v>36.73927</v>
      </c>
    </row>
    <row r="2785">
      <c r="A2785" t="n">
        <v>128.624246</v>
      </c>
      <c r="B2785" t="n">
        <v>36.567114</v>
      </c>
    </row>
    <row r="2786">
      <c r="A2786" t="n">
        <v>128.977839</v>
      </c>
      <c r="B2786" t="n">
        <v>36.438397</v>
      </c>
    </row>
    <row r="2787">
      <c r="A2787" t="n">
        <v>128.710084</v>
      </c>
      <c r="B2787" t="n">
        <v>36.700963</v>
      </c>
    </row>
    <row r="2788">
      <c r="A2788" t="n">
        <v>128.710006</v>
      </c>
      <c r="B2788" t="n">
        <v>36.701058</v>
      </c>
    </row>
    <row r="2789">
      <c r="A2789" t="n">
        <v>128.735606</v>
      </c>
      <c r="B2789" t="n">
        <v>36.703948</v>
      </c>
    </row>
    <row r="2790">
      <c r="A2790" t="n">
        <v>128.735501</v>
      </c>
      <c r="B2790" t="n">
        <v>36.704065</v>
      </c>
    </row>
    <row r="2791">
      <c r="A2791" t="n">
        <v>128.716691</v>
      </c>
      <c r="B2791" t="n">
        <v>36.704202</v>
      </c>
    </row>
    <row r="2792">
      <c r="A2792" t="n">
        <v>128.716566</v>
      </c>
      <c r="B2792" t="n">
        <v>36.704146</v>
      </c>
    </row>
    <row r="2793">
      <c r="A2793" t="n">
        <v>128.72658</v>
      </c>
      <c r="B2793" t="n">
        <v>36.701794</v>
      </c>
    </row>
    <row r="2794">
      <c r="A2794" t="n">
        <v>128.726352</v>
      </c>
      <c r="B2794" t="n">
        <v>36.701735</v>
      </c>
    </row>
    <row r="2795">
      <c r="A2795" t="n">
        <v>128.736108</v>
      </c>
      <c r="B2795" t="n">
        <v>36.705821</v>
      </c>
    </row>
    <row r="2796">
      <c r="A2796" t="n">
        <v>128.735979</v>
      </c>
      <c r="B2796" t="n">
        <v>36.705877</v>
      </c>
    </row>
    <row r="2797">
      <c r="A2797" t="n">
        <v>128.721084</v>
      </c>
      <c r="B2797" t="n">
        <v>36.702937</v>
      </c>
    </row>
    <row r="2798">
      <c r="A2798" t="n">
        <v>128.721004</v>
      </c>
      <c r="B2798" t="n">
        <v>36.702834</v>
      </c>
    </row>
    <row r="2799">
      <c r="A2799" t="n">
        <v>128.768047</v>
      </c>
      <c r="B2799" t="n">
        <v>36.64198</v>
      </c>
    </row>
    <row r="2800">
      <c r="A2800" t="n">
        <v>128.767981</v>
      </c>
      <c r="B2800" t="n">
        <v>36.64199</v>
      </c>
    </row>
    <row r="2801">
      <c r="A2801" t="n">
        <v>128.779611</v>
      </c>
      <c r="B2801" t="n">
        <v>36.639148</v>
      </c>
    </row>
    <row r="2802">
      <c r="A2802" t="n">
        <v>128.768893</v>
      </c>
      <c r="B2802" t="n">
        <v>36.717266</v>
      </c>
    </row>
    <row r="2803">
      <c r="A2803" t="n">
        <v>128.772534</v>
      </c>
      <c r="B2803" t="n">
        <v>36.71273</v>
      </c>
    </row>
    <row r="2804">
      <c r="A2804" t="n">
        <v>128.772594</v>
      </c>
      <c r="B2804" t="n">
        <v>36.712531</v>
      </c>
    </row>
    <row r="2805">
      <c r="A2805" t="n">
        <v>128.768977</v>
      </c>
      <c r="B2805" t="n">
        <v>36.717237</v>
      </c>
    </row>
    <row r="2806">
      <c r="A2806" t="n">
        <v>128.71204</v>
      </c>
      <c r="B2806" t="n">
        <v>36.602551</v>
      </c>
    </row>
    <row r="2807">
      <c r="A2807" t="n">
        <v>128.712919</v>
      </c>
      <c r="B2807" t="n">
        <v>36.599699</v>
      </c>
    </row>
    <row r="2808">
      <c r="A2808" t="n">
        <v>128.711862</v>
      </c>
      <c r="B2808" t="n">
        <v>36.602462</v>
      </c>
    </row>
    <row r="2809">
      <c r="A2809" t="n">
        <v>128.871029</v>
      </c>
      <c r="B2809" t="n">
        <v>36.638794</v>
      </c>
    </row>
    <row r="2810">
      <c r="A2810" t="n">
        <v>128.870858</v>
      </c>
      <c r="B2810" t="n">
        <v>36.638907</v>
      </c>
    </row>
    <row r="2811">
      <c r="A2811" t="n">
        <v>128.990095</v>
      </c>
      <c r="B2811" t="n">
        <v>36.507998</v>
      </c>
    </row>
    <row r="2812">
      <c r="A2812" t="n">
        <v>128.990127</v>
      </c>
      <c r="B2812" t="n">
        <v>36.508072</v>
      </c>
    </row>
    <row r="2813">
      <c r="A2813" t="n">
        <v>128.992921</v>
      </c>
      <c r="B2813" t="n">
        <v>36.507219</v>
      </c>
    </row>
    <row r="2814">
      <c r="A2814" t="n">
        <v>128.992885</v>
      </c>
      <c r="B2814" t="n">
        <v>36.507145</v>
      </c>
    </row>
    <row r="2815">
      <c r="A2815" t="n">
        <v>128.986402</v>
      </c>
      <c r="B2815" t="n">
        <v>36.508706</v>
      </c>
    </row>
    <row r="2816">
      <c r="A2816" t="n">
        <v>128.986378</v>
      </c>
      <c r="B2816" t="n">
        <v>36.508776</v>
      </c>
    </row>
    <row r="2817">
      <c r="A2817" t="n">
        <v>128.381384</v>
      </c>
      <c r="B2817" t="n">
        <v>36.515949</v>
      </c>
    </row>
    <row r="2818">
      <c r="A2818" t="n">
        <v>128.390665</v>
      </c>
      <c r="B2818" t="n">
        <v>36.547345</v>
      </c>
    </row>
    <row r="2819">
      <c r="A2819" t="n">
        <v>128.390905</v>
      </c>
      <c r="B2819" t="n">
        <v>36.547644</v>
      </c>
    </row>
    <row r="2820">
      <c r="A2820" t="n">
        <v>128.388175</v>
      </c>
      <c r="B2820" t="n">
        <v>36.545213</v>
      </c>
    </row>
    <row r="2821">
      <c r="A2821" t="n">
        <v>128.388053</v>
      </c>
      <c r="B2821" t="n">
        <v>36.545261</v>
      </c>
    </row>
    <row r="2822">
      <c r="A2822" t="n">
        <v>128.386869</v>
      </c>
      <c r="B2822" t="n">
        <v>36.54385</v>
      </c>
    </row>
    <row r="2823">
      <c r="A2823" t="n">
        <v>128.387197</v>
      </c>
      <c r="B2823" t="n">
        <v>36.544182</v>
      </c>
    </row>
    <row r="2824">
      <c r="A2824" t="n">
        <v>128.386841</v>
      </c>
      <c r="B2824" t="n">
        <v>36.543999</v>
      </c>
      <c r="C2824" t="n">
        <v>128.386841</v>
      </c>
      <c r="D2824" t="n">
        <v>36.543999</v>
      </c>
    </row>
    <row r="2825">
      <c r="A2825" t="n">
        <v>128.389785</v>
      </c>
      <c r="B2825" t="n">
        <v>36.546697</v>
      </c>
    </row>
    <row r="2826">
      <c r="A2826" t="n">
        <v>128.389566</v>
      </c>
      <c r="B2826" t="n">
        <v>36.546676</v>
      </c>
    </row>
    <row r="2827">
      <c r="A2827" t="n">
        <v>128.37526</v>
      </c>
      <c r="B2827" t="n">
        <v>36.549884</v>
      </c>
    </row>
    <row r="2828">
      <c r="A2828" t="n">
        <v>128.742462</v>
      </c>
      <c r="B2828" t="n">
        <v>36.608464</v>
      </c>
    </row>
    <row r="2829">
      <c r="A2829" t="n">
        <v>128.886974</v>
      </c>
      <c r="B2829" t="n">
        <v>36.685493</v>
      </c>
    </row>
    <row r="2830">
      <c r="A2830" t="n">
        <v>128.886917</v>
      </c>
      <c r="B2830" t="n">
        <v>36.685555</v>
      </c>
    </row>
    <row r="2831">
      <c r="A2831" t="n">
        <v>128.699426</v>
      </c>
      <c r="B2831" t="n">
        <v>36.586057</v>
      </c>
    </row>
    <row r="2832">
      <c r="A2832" t="n">
        <v>128.699308</v>
      </c>
      <c r="B2832" t="n">
        <v>36.586115</v>
      </c>
    </row>
    <row r="2833">
      <c r="A2833" t="n">
        <v>128.371362</v>
      </c>
      <c r="B2833" t="n">
        <v>36.694403</v>
      </c>
    </row>
    <row r="2834">
      <c r="A2834" t="n">
        <v>128.524421</v>
      </c>
      <c r="B2834" t="n">
        <v>36.609001</v>
      </c>
    </row>
    <row r="2835">
      <c r="A2835" t="n">
        <v>128.522101</v>
      </c>
      <c r="B2835" t="n">
        <v>36.610304</v>
      </c>
    </row>
    <row r="2836">
      <c r="A2836" t="n">
        <v>128.524242</v>
      </c>
      <c r="B2836" t="n">
        <v>36.60905</v>
      </c>
    </row>
    <row r="2837">
      <c r="A2837" t="n">
        <v>128.521984</v>
      </c>
      <c r="B2837" t="n">
        <v>36.61023</v>
      </c>
    </row>
    <row r="2838">
      <c r="A2838" t="n">
        <v>128.49739</v>
      </c>
      <c r="B2838" t="n">
        <v>36.614262</v>
      </c>
    </row>
    <row r="2839">
      <c r="A2839" t="n">
        <v>128.494857</v>
      </c>
      <c r="B2839" t="n">
        <v>36.614115</v>
      </c>
    </row>
    <row r="2840">
      <c r="A2840" t="n">
        <v>128.497287</v>
      </c>
      <c r="B2840" t="n">
        <v>36.614107</v>
      </c>
    </row>
    <row r="2841">
      <c r="A2841" t="n">
        <v>128.494061</v>
      </c>
      <c r="B2841" t="n">
        <v>36.615549</v>
      </c>
    </row>
    <row r="2842">
      <c r="A2842" t="n">
        <v>128.494198</v>
      </c>
      <c r="B2842" t="n">
        <v>36.615558</v>
      </c>
    </row>
    <row r="2843">
      <c r="A2843" t="n">
        <v>128.527225</v>
      </c>
      <c r="B2843" t="n">
        <v>36.610181</v>
      </c>
    </row>
    <row r="2844">
      <c r="A2844" t="n">
        <v>128.52711</v>
      </c>
      <c r="B2844" t="n">
        <v>36.610242</v>
      </c>
    </row>
    <row r="2845">
      <c r="A2845" t="n">
        <v>128.491451</v>
      </c>
      <c r="B2845" t="n">
        <v>36.618674</v>
      </c>
    </row>
    <row r="2846">
      <c r="A2846" t="n">
        <v>128.491517</v>
      </c>
      <c r="B2846" t="n">
        <v>36.618745</v>
      </c>
    </row>
    <row r="2847">
      <c r="A2847" t="n">
        <v>128.591789</v>
      </c>
      <c r="B2847" t="n">
        <v>36.579011</v>
      </c>
    </row>
    <row r="2848">
      <c r="A2848" t="n">
        <v>128.754208</v>
      </c>
      <c r="B2848" t="n">
        <v>36.577983</v>
      </c>
    </row>
    <row r="2849">
      <c r="A2849" t="n">
        <v>128.754287</v>
      </c>
      <c r="B2849" t="n">
        <v>36.577615</v>
      </c>
    </row>
    <row r="2850">
      <c r="A2850" t="n">
        <v>128.381555</v>
      </c>
      <c r="B2850" t="n">
        <v>36.765697</v>
      </c>
    </row>
    <row r="2851">
      <c r="A2851" t="n">
        <v>128.381438</v>
      </c>
      <c r="B2851" t="n">
        <v>36.765643</v>
      </c>
    </row>
    <row r="2852">
      <c r="A2852" t="n">
        <v>128.769065</v>
      </c>
      <c r="B2852" t="n">
        <v>36.510736</v>
      </c>
    </row>
    <row r="2853">
      <c r="A2853" t="n">
        <v>128.76919</v>
      </c>
      <c r="B2853" t="n">
        <v>36.510734</v>
      </c>
    </row>
    <row r="2854">
      <c r="A2854" t="n">
        <v>128.66886</v>
      </c>
      <c r="B2854" t="n">
        <v>36.560267</v>
      </c>
    </row>
    <row r="2855">
      <c r="A2855" t="n">
        <v>128.668968</v>
      </c>
      <c r="B2855" t="n">
        <v>36.560227</v>
      </c>
    </row>
    <row r="2856">
      <c r="A2856" t="n">
        <v>128.241997</v>
      </c>
      <c r="B2856" t="n">
        <v>36.61083</v>
      </c>
    </row>
    <row r="2857">
      <c r="A2857" t="n">
        <v>128.241412</v>
      </c>
      <c r="B2857" t="n">
        <v>36.61094</v>
      </c>
    </row>
    <row r="2858">
      <c r="A2858" t="n">
        <v>128.494264</v>
      </c>
      <c r="B2858" t="n">
        <v>36.740441</v>
      </c>
    </row>
    <row r="2859">
      <c r="A2859" t="n">
        <v>128.49412</v>
      </c>
      <c r="B2859" t="n">
        <v>36.740448</v>
      </c>
    </row>
    <row r="2860">
      <c r="A2860" t="n">
        <v>128.500013</v>
      </c>
      <c r="B2860" t="n">
        <v>36.746619</v>
      </c>
    </row>
    <row r="2861">
      <c r="A2861" t="n">
        <v>128.498318</v>
      </c>
      <c r="B2861" t="n">
        <v>36.752767</v>
      </c>
    </row>
    <row r="2862">
      <c r="A2862" t="n">
        <v>128.498449</v>
      </c>
      <c r="B2862" t="n">
        <v>36.752796</v>
      </c>
    </row>
    <row r="2863">
      <c r="A2863" t="n">
        <v>128.499902</v>
      </c>
      <c r="B2863" t="n">
        <v>36.746715</v>
      </c>
    </row>
    <row r="2864">
      <c r="A2864" t="n">
        <v>128.500464</v>
      </c>
      <c r="B2864" t="n">
        <v>36.748503</v>
      </c>
    </row>
    <row r="2865">
      <c r="A2865" t="n">
        <v>128.500545</v>
      </c>
      <c r="B2865" t="n">
        <v>36.748319</v>
      </c>
    </row>
    <row r="2866">
      <c r="A2866" t="n">
        <v>128.499681</v>
      </c>
      <c r="B2866" t="n">
        <v>36.75</v>
      </c>
    </row>
    <row r="2867">
      <c r="A2867" t="n">
        <v>128.499841</v>
      </c>
      <c r="B2867" t="n">
        <v>36.749589</v>
      </c>
    </row>
    <row r="2868">
      <c r="A2868" t="n">
        <v>128.928532</v>
      </c>
      <c r="B2868" t="n">
        <v>36.635622</v>
      </c>
    </row>
    <row r="2869">
      <c r="A2869" t="n">
        <v>128.931018</v>
      </c>
      <c r="B2869" t="n">
        <v>36.634872</v>
      </c>
    </row>
    <row r="2870">
      <c r="A2870" t="n">
        <v>128.930077</v>
      </c>
      <c r="B2870" t="n">
        <v>36.635005</v>
      </c>
    </row>
    <row r="2871">
      <c r="A2871" t="n">
        <v>128.556462</v>
      </c>
      <c r="B2871" t="n">
        <v>36.617526</v>
      </c>
    </row>
    <row r="2872">
      <c r="A2872" t="n">
        <v>128.556422</v>
      </c>
      <c r="B2872" t="n">
        <v>36.617638</v>
      </c>
    </row>
    <row r="2873">
      <c r="A2873" t="n">
        <v>128.856125</v>
      </c>
      <c r="B2873" t="n">
        <v>36.534402</v>
      </c>
      <c r="C2873" t="n">
        <v>128.856125</v>
      </c>
      <c r="D2873" t="n">
        <v>36.534402</v>
      </c>
    </row>
    <row r="2874">
      <c r="A2874" t="n">
        <v>128.855929</v>
      </c>
      <c r="B2874" t="n">
        <v>36.5345</v>
      </c>
    </row>
    <row r="2875">
      <c r="A2875" t="n">
        <v>128.858677</v>
      </c>
      <c r="B2875" t="n">
        <v>36.528653</v>
      </c>
    </row>
    <row r="2876">
      <c r="A2876" t="n">
        <v>128.858681</v>
      </c>
      <c r="B2876" t="n">
        <v>36.528451</v>
      </c>
    </row>
    <row r="2877">
      <c r="A2877" t="n">
        <v>128.857566</v>
      </c>
      <c r="B2877" t="n">
        <v>36.530807</v>
      </c>
    </row>
    <row r="2878">
      <c r="A2878" t="n">
        <v>128.857533</v>
      </c>
      <c r="B2878" t="n">
        <v>36.530596</v>
      </c>
    </row>
    <row r="2879">
      <c r="A2879" t="n">
        <v>128.855459</v>
      </c>
      <c r="B2879" t="n">
        <v>36.555364</v>
      </c>
    </row>
    <row r="2880">
      <c r="A2880" t="n">
        <v>128.855591</v>
      </c>
      <c r="B2880" t="n">
        <v>36.555346</v>
      </c>
    </row>
    <row r="2881">
      <c r="A2881" t="n">
        <v>128.827381</v>
      </c>
      <c r="B2881" t="n">
        <v>36.686885</v>
      </c>
    </row>
    <row r="2882">
      <c r="A2882" t="n">
        <v>128.832092</v>
      </c>
      <c r="B2882" t="n">
        <v>36.6826</v>
      </c>
    </row>
    <row r="2883">
      <c r="A2883" t="n">
        <v>128.832138</v>
      </c>
      <c r="B2883" t="n">
        <v>36.682512</v>
      </c>
    </row>
    <row r="2884">
      <c r="A2884" t="n">
        <v>128.848617</v>
      </c>
      <c r="B2884" t="n">
        <v>36.548393</v>
      </c>
    </row>
    <row r="2885">
      <c r="A2885" t="n">
        <v>128.848465</v>
      </c>
      <c r="B2885" t="n">
        <v>36.548394</v>
      </c>
    </row>
    <row r="2886">
      <c r="A2886" t="n">
        <v>128.614492</v>
      </c>
      <c r="B2886" t="n">
        <v>36.652878</v>
      </c>
    </row>
    <row r="2887">
      <c r="A2887" t="n">
        <v>128.614388</v>
      </c>
      <c r="B2887" t="n">
        <v>36.652898</v>
      </c>
    </row>
    <row r="2888">
      <c r="A2888" t="n">
        <v>128.894916</v>
      </c>
      <c r="B2888" t="n">
        <v>36.453023</v>
      </c>
    </row>
    <row r="2889">
      <c r="A2889" t="n">
        <v>128.894813</v>
      </c>
      <c r="B2889" t="n">
        <v>36.452953</v>
      </c>
    </row>
    <row r="2890">
      <c r="A2890" t="n">
        <v>128.902108</v>
      </c>
      <c r="B2890" t="n">
        <v>36.456751</v>
      </c>
    </row>
    <row r="2891">
      <c r="A2891" t="n">
        <v>128.902036</v>
      </c>
      <c r="B2891" t="n">
        <v>36.456806</v>
      </c>
    </row>
    <row r="2892">
      <c r="A2892" t="n">
        <v>128.941525</v>
      </c>
      <c r="B2892" t="n">
        <v>36.370233</v>
      </c>
    </row>
    <row r="2893">
      <c r="A2893" t="n">
        <v>128.941539</v>
      </c>
      <c r="B2893" t="n">
        <v>36.370306</v>
      </c>
    </row>
    <row r="2894">
      <c r="A2894" t="n">
        <v>128.49023</v>
      </c>
      <c r="B2894" t="n">
        <v>36.731693</v>
      </c>
    </row>
    <row r="2895">
      <c r="A2895" t="n">
        <v>128.490373</v>
      </c>
      <c r="B2895" t="n">
        <v>36.73153</v>
      </c>
    </row>
    <row r="2896">
      <c r="A2896" t="n">
        <v>128.492096</v>
      </c>
      <c r="B2896" t="n">
        <v>36.727366</v>
      </c>
    </row>
    <row r="2897">
      <c r="A2897" t="n">
        <v>128.492003</v>
      </c>
      <c r="B2897" t="n">
        <v>36.727258</v>
      </c>
    </row>
    <row r="2898">
      <c r="A2898" t="n">
        <v>128.333519</v>
      </c>
      <c r="B2898" t="n">
        <v>36.540066</v>
      </c>
    </row>
    <row r="2899">
      <c r="A2899" t="n">
        <v>128.333282</v>
      </c>
      <c r="B2899" t="n">
        <v>36.54021</v>
      </c>
    </row>
    <row r="2900">
      <c r="A2900" t="n">
        <v>128.341527</v>
      </c>
      <c r="B2900" t="n">
        <v>36.530069</v>
      </c>
    </row>
    <row r="2901">
      <c r="A2901" t="n">
        <v>128.341455</v>
      </c>
      <c r="B2901" t="n">
        <v>36.53022</v>
      </c>
    </row>
    <row r="2902">
      <c r="A2902" t="n">
        <v>128.341614</v>
      </c>
      <c r="B2902" t="n">
        <v>36.530194</v>
      </c>
    </row>
    <row r="2903">
      <c r="A2903" t="n">
        <v>128.690464</v>
      </c>
      <c r="B2903" t="n">
        <v>36.572951</v>
      </c>
      <c r="C2903" t="n">
        <v>128.690464</v>
      </c>
      <c r="D2903" t="n">
        <v>36.572951</v>
      </c>
    </row>
    <row r="2904">
      <c r="A2904" t="n">
        <v>128.893396</v>
      </c>
      <c r="B2904" t="n">
        <v>36.786569</v>
      </c>
    </row>
    <row r="2905">
      <c r="A2905" t="n">
        <v>128.893339</v>
      </c>
      <c r="B2905" t="n">
        <v>36.786416</v>
      </c>
    </row>
    <row r="2906">
      <c r="A2906" t="n">
        <v>128.740435</v>
      </c>
      <c r="B2906" t="n">
        <v>36.58466</v>
      </c>
    </row>
    <row r="2907">
      <c r="A2907" t="n">
        <v>128.475329</v>
      </c>
      <c r="B2907" t="n">
        <v>36.634198</v>
      </c>
    </row>
    <row r="2908">
      <c r="A2908" t="n">
        <v>128.475887</v>
      </c>
      <c r="B2908" t="n">
        <v>36.633979</v>
      </c>
    </row>
    <row r="2909">
      <c r="A2909" t="n">
        <v>128.723326</v>
      </c>
      <c r="B2909" t="n">
        <v>36.558764</v>
      </c>
    </row>
    <row r="2910">
      <c r="A2910" t="n">
        <v>128.893794</v>
      </c>
      <c r="B2910" t="n">
        <v>36.280101</v>
      </c>
    </row>
    <row r="2911">
      <c r="A2911" t="n">
        <v>128.893892</v>
      </c>
      <c r="B2911" t="n">
        <v>36.280138</v>
      </c>
    </row>
    <row r="2912">
      <c r="A2912" t="n">
        <v>128.489908</v>
      </c>
      <c r="B2912" t="n">
        <v>36.486617</v>
      </c>
    </row>
    <row r="2913">
      <c r="A2913" t="n">
        <v>128.489801</v>
      </c>
      <c r="B2913" t="n">
        <v>36.486549</v>
      </c>
    </row>
    <row r="2914">
      <c r="A2914" t="n">
        <v>128.48805</v>
      </c>
      <c r="B2914" t="n">
        <v>36.489646</v>
      </c>
    </row>
    <row r="2915">
      <c r="A2915" t="n">
        <v>128.487979</v>
      </c>
      <c r="B2915" t="n">
        <v>36.489552</v>
      </c>
    </row>
    <row r="2916">
      <c r="A2916" t="n">
        <v>128.487909</v>
      </c>
      <c r="B2916" t="n">
        <v>36.489766</v>
      </c>
    </row>
    <row r="2917">
      <c r="A2917" t="n">
        <v>128.467836</v>
      </c>
      <c r="B2917" t="n">
        <v>36.494625</v>
      </c>
    </row>
    <row r="2918">
      <c r="A2918" t="n">
        <v>128.470599</v>
      </c>
      <c r="B2918" t="n">
        <v>36.492344</v>
      </c>
    </row>
    <row r="2919">
      <c r="A2919" t="n">
        <v>128.470376</v>
      </c>
      <c r="B2919" t="n">
        <v>36.492358</v>
      </c>
    </row>
    <row r="2920">
      <c r="A2920" t="n">
        <v>128.467729</v>
      </c>
      <c r="B2920" t="n">
        <v>36.494546</v>
      </c>
    </row>
    <row r="2921">
      <c r="A2921" t="n">
        <v>128.295857</v>
      </c>
      <c r="B2921" t="n">
        <v>36.534112</v>
      </c>
    </row>
    <row r="2922">
      <c r="A2922" t="n">
        <v>128.29581</v>
      </c>
      <c r="B2922" t="n">
        <v>36.534605</v>
      </c>
    </row>
    <row r="2923">
      <c r="A2923" t="n">
        <v>128.298279</v>
      </c>
      <c r="B2923" t="n">
        <v>36.54387</v>
      </c>
    </row>
    <row r="2924">
      <c r="A2924" t="n">
        <v>128.298425</v>
      </c>
      <c r="B2924" t="n">
        <v>36.54392</v>
      </c>
    </row>
    <row r="2925">
      <c r="A2925" t="n">
        <v>128.288023</v>
      </c>
      <c r="B2925" t="n">
        <v>36.529246</v>
      </c>
    </row>
    <row r="2926">
      <c r="A2926" t="n">
        <v>128.28808</v>
      </c>
      <c r="B2926" t="n">
        <v>36.52935</v>
      </c>
    </row>
    <row r="2927">
      <c r="A2927" t="n">
        <v>128.483826</v>
      </c>
      <c r="B2927" t="n">
        <v>36.485604</v>
      </c>
    </row>
    <row r="2928">
      <c r="A2928" t="n">
        <v>128.483701</v>
      </c>
      <c r="B2928" t="n">
        <v>36.485664</v>
      </c>
    </row>
    <row r="2929">
      <c r="A2929" t="n">
        <v>128.386271</v>
      </c>
      <c r="B2929" t="n">
        <v>36.544565</v>
      </c>
    </row>
    <row r="2930">
      <c r="A2930" t="n">
        <v>128.637668</v>
      </c>
      <c r="B2930" t="n">
        <v>36.563564</v>
      </c>
    </row>
    <row r="2931">
      <c r="A2931" t="n">
        <v>128.38107</v>
      </c>
      <c r="B2931" t="n">
        <v>36.702202</v>
      </c>
    </row>
    <row r="2932">
      <c r="A2932" t="n">
        <v>128.380933</v>
      </c>
      <c r="B2932" t="n">
        <v>36.702117</v>
      </c>
    </row>
    <row r="2933">
      <c r="A2933" t="n">
        <v>128.365532</v>
      </c>
      <c r="B2933" t="n">
        <v>36.625898</v>
      </c>
    </row>
    <row r="2934">
      <c r="A2934" t="n">
        <v>128.365401</v>
      </c>
      <c r="B2934" t="n">
        <v>36.625798</v>
      </c>
    </row>
    <row r="2935">
      <c r="A2935" t="n">
        <v>128.455858</v>
      </c>
      <c r="B2935" t="n">
        <v>36.807145</v>
      </c>
    </row>
    <row r="2936">
      <c r="A2936" t="n">
        <v>128.455904</v>
      </c>
      <c r="B2936" t="n">
        <v>36.807289</v>
      </c>
    </row>
    <row r="2937">
      <c r="A2937" t="n">
        <v>128.233579</v>
      </c>
      <c r="B2937" t="n">
        <v>36.611362</v>
      </c>
    </row>
    <row r="2938">
      <c r="A2938" t="n">
        <v>128.233377</v>
      </c>
      <c r="B2938" t="n">
        <v>36.611328</v>
      </c>
    </row>
    <row r="2939">
      <c r="A2939" t="n">
        <v>128.838441</v>
      </c>
      <c r="B2939" t="n">
        <v>36.529257</v>
      </c>
    </row>
    <row r="2940">
      <c r="A2940" t="n">
        <v>128.580401</v>
      </c>
      <c r="B2940" t="n">
        <v>36.621339</v>
      </c>
    </row>
    <row r="2941">
      <c r="A2941" t="n">
        <v>128.838482</v>
      </c>
      <c r="B2941" t="n">
        <v>36.529121</v>
      </c>
    </row>
    <row r="2942">
      <c r="A2942" t="n">
        <v>128.580513</v>
      </c>
      <c r="B2942" t="n">
        <v>36.621465</v>
      </c>
    </row>
    <row r="2943">
      <c r="A2943" t="n">
        <v>128.285218</v>
      </c>
      <c r="B2943" t="n">
        <v>36.603517</v>
      </c>
    </row>
    <row r="2944">
      <c r="A2944" t="n">
        <v>128.285101</v>
      </c>
      <c r="B2944" t="n">
        <v>36.603456</v>
      </c>
    </row>
    <row r="2945">
      <c r="A2945" t="n">
        <v>128.699382</v>
      </c>
      <c r="B2945" t="n">
        <v>36.547034</v>
      </c>
    </row>
    <row r="2946">
      <c r="A2946" t="n">
        <v>128.523182</v>
      </c>
      <c r="B2946" t="n">
        <v>36.540892</v>
      </c>
    </row>
    <row r="2947">
      <c r="A2947" t="n">
        <v>128.523169</v>
      </c>
      <c r="B2947" t="n">
        <v>36.54072</v>
      </c>
    </row>
    <row r="2948">
      <c r="A2948" t="n">
        <v>128.729742</v>
      </c>
      <c r="B2948" t="n">
        <v>36.559509</v>
      </c>
    </row>
    <row r="2949">
      <c r="A2949" t="n">
        <v>128.729888</v>
      </c>
      <c r="B2949" t="n">
        <v>36.559257</v>
      </c>
    </row>
    <row r="2950">
      <c r="A2950" t="n">
        <v>128.445837</v>
      </c>
      <c r="B2950" t="n">
        <v>36.759493</v>
      </c>
    </row>
    <row r="2951">
      <c r="A2951" t="n">
        <v>128.445992</v>
      </c>
      <c r="B2951" t="n">
        <v>36.759312</v>
      </c>
    </row>
    <row r="2952">
      <c r="A2952" t="n">
        <v>128.451118</v>
      </c>
      <c r="B2952" t="n">
        <v>36.765637</v>
      </c>
    </row>
    <row r="2953">
      <c r="A2953" t="n">
        <v>128.45125</v>
      </c>
      <c r="B2953" t="n">
        <v>36.765611</v>
      </c>
    </row>
    <row r="2954">
      <c r="A2954" t="n">
        <v>128.517613</v>
      </c>
      <c r="B2954" t="n">
        <v>36.504965</v>
      </c>
    </row>
    <row r="2955">
      <c r="A2955" t="n">
        <v>128.517557</v>
      </c>
      <c r="B2955" t="n">
        <v>36.505069</v>
      </c>
    </row>
    <row r="2956">
      <c r="A2956" t="n">
        <v>128.759177</v>
      </c>
      <c r="B2956" t="n">
        <v>36.607662</v>
      </c>
    </row>
    <row r="2957">
      <c r="A2957" t="n">
        <v>128.764572</v>
      </c>
      <c r="B2957" t="n">
        <v>36.637495</v>
      </c>
    </row>
    <row r="2958">
      <c r="A2958" t="n">
        <v>128.764622</v>
      </c>
      <c r="B2958" t="n">
        <v>36.637731</v>
      </c>
    </row>
    <row r="2959">
      <c r="A2959" t="n">
        <v>128.766315</v>
      </c>
      <c r="B2959" t="n">
        <v>36.628502</v>
      </c>
    </row>
    <row r="2960">
      <c r="A2960" t="n">
        <v>128.766193</v>
      </c>
      <c r="B2960" t="n">
        <v>36.628526</v>
      </c>
    </row>
    <row r="2961">
      <c r="A2961" t="n">
        <v>128.897927</v>
      </c>
      <c r="B2961" t="n">
        <v>36.680084</v>
      </c>
    </row>
    <row r="2962">
      <c r="A2962" t="n">
        <v>128.898784</v>
      </c>
      <c r="B2962" t="n">
        <v>36.677523</v>
      </c>
    </row>
    <row r="2963">
      <c r="A2963" t="n">
        <v>128.898666</v>
      </c>
      <c r="B2963" t="n">
        <v>36.677604</v>
      </c>
    </row>
    <row r="2964">
      <c r="A2964" t="n">
        <v>128.898034</v>
      </c>
      <c r="B2964" t="n">
        <v>36.680094</v>
      </c>
    </row>
    <row r="2965">
      <c r="A2965" t="n">
        <v>128.899047</v>
      </c>
      <c r="B2965" t="n">
        <v>36.67751</v>
      </c>
    </row>
    <row r="2966">
      <c r="A2966" t="n">
        <v>128.765633</v>
      </c>
      <c r="B2966" t="n">
        <v>36.62503</v>
      </c>
    </row>
    <row r="2967">
      <c r="A2967" t="n">
        <v>128.764692</v>
      </c>
      <c r="B2967" t="n">
        <v>36.613742</v>
      </c>
    </row>
    <row r="2968">
      <c r="A2968" t="n">
        <v>128.76583</v>
      </c>
      <c r="B2968" t="n">
        <v>36.624902</v>
      </c>
    </row>
    <row r="2969">
      <c r="A2969" t="n">
        <v>128.825921</v>
      </c>
      <c r="B2969" t="n">
        <v>36.793184</v>
      </c>
    </row>
    <row r="2970">
      <c r="A2970" t="n">
        <v>128.826012</v>
      </c>
      <c r="B2970" t="n">
        <v>36.793144</v>
      </c>
    </row>
    <row r="2971">
      <c r="A2971" t="n">
        <v>128.708241</v>
      </c>
      <c r="B2971" t="n">
        <v>36.56807</v>
      </c>
      <c r="C2971" t="n">
        <v>128.708241</v>
      </c>
      <c r="D2971" t="n">
        <v>36.56807</v>
      </c>
    </row>
    <row r="2972">
      <c r="A2972" t="n">
        <v>128.753416</v>
      </c>
      <c r="B2972" t="n">
        <v>36.640656</v>
      </c>
    </row>
    <row r="2973">
      <c r="A2973" t="n">
        <v>128.846146</v>
      </c>
      <c r="B2973" t="n">
        <v>36.776614</v>
      </c>
    </row>
    <row r="2974">
      <c r="A2974" t="n">
        <v>128.846387</v>
      </c>
      <c r="B2974" t="n">
        <v>36.776705</v>
      </c>
    </row>
    <row r="2975">
      <c r="A2975" t="n">
        <v>128.852929</v>
      </c>
      <c r="B2975" t="n">
        <v>36.776612</v>
      </c>
    </row>
    <row r="2976">
      <c r="A2976" t="n">
        <v>128.853016</v>
      </c>
      <c r="B2976" t="n">
        <v>36.776719</v>
      </c>
    </row>
    <row r="2977">
      <c r="A2977" t="n">
        <v>128.857241</v>
      </c>
      <c r="B2977" t="n">
        <v>36.775095</v>
      </c>
    </row>
    <row r="2978">
      <c r="A2978" t="n">
        <v>128.856966</v>
      </c>
      <c r="B2978" t="n">
        <v>36.775005</v>
      </c>
    </row>
    <row r="2979">
      <c r="A2979" t="n">
        <v>128.825617</v>
      </c>
      <c r="B2979" t="n">
        <v>36.797123</v>
      </c>
    </row>
    <row r="2980">
      <c r="A2980" t="n">
        <v>128.825758</v>
      </c>
      <c r="B2980" t="n">
        <v>36.797127</v>
      </c>
    </row>
    <row r="2981">
      <c r="A2981" t="n">
        <v>128.842853</v>
      </c>
      <c r="B2981" t="n">
        <v>36.776672</v>
      </c>
    </row>
    <row r="2982">
      <c r="A2982" t="n">
        <v>128.842661</v>
      </c>
      <c r="B2982" t="n">
        <v>36.777502</v>
      </c>
    </row>
    <row r="2983">
      <c r="A2983" t="n">
        <v>128.842856</v>
      </c>
      <c r="B2983" t="n">
        <v>36.77654</v>
      </c>
    </row>
    <row r="2984">
      <c r="A2984" t="n">
        <v>128.672979</v>
      </c>
      <c r="B2984" t="n">
        <v>36.637382</v>
      </c>
    </row>
    <row r="2985">
      <c r="A2985" t="n">
        <v>128.672839</v>
      </c>
      <c r="B2985" t="n">
        <v>36.63744</v>
      </c>
    </row>
    <row r="2986">
      <c r="A2986" t="n">
        <v>128.667441</v>
      </c>
      <c r="B2986" t="n">
        <v>36.645364</v>
      </c>
    </row>
    <row r="2987">
      <c r="A2987" t="n">
        <v>128.667351</v>
      </c>
      <c r="B2987" t="n">
        <v>36.645345</v>
      </c>
    </row>
    <row r="2988">
      <c r="A2988" t="n">
        <v>128.675921</v>
      </c>
      <c r="B2988" t="n">
        <v>36.633703</v>
      </c>
    </row>
    <row r="2989">
      <c r="A2989" t="n">
        <v>128.675772</v>
      </c>
      <c r="B2989" t="n">
        <v>36.633702</v>
      </c>
    </row>
    <row r="2990">
      <c r="A2990" t="n">
        <v>128.714136</v>
      </c>
      <c r="B2990" t="n">
        <v>36.561886</v>
      </c>
      <c r="C2990" t="n">
        <v>128.714136</v>
      </c>
      <c r="D2990" t="n">
        <v>36.561886</v>
      </c>
    </row>
    <row r="2991">
      <c r="A2991" t="n">
        <v>128.710319</v>
      </c>
      <c r="B2991" t="n">
        <v>36.558689</v>
      </c>
      <c r="C2991" t="n">
        <v>128.710319</v>
      </c>
      <c r="D2991" t="n">
        <v>36.558689</v>
      </c>
    </row>
    <row r="2992">
      <c r="A2992" t="n">
        <v>128.709748</v>
      </c>
      <c r="B2992" t="n">
        <v>36.558802</v>
      </c>
      <c r="C2992" t="n">
        <v>128.709748</v>
      </c>
      <c r="D2992" t="n">
        <v>36.558802</v>
      </c>
    </row>
    <row r="2993">
      <c r="A2993" t="n">
        <v>128.709519</v>
      </c>
      <c r="B2993" t="n">
        <v>36.567131</v>
      </c>
      <c r="C2993" t="n">
        <v>128.709519</v>
      </c>
      <c r="D2993" t="n">
        <v>36.567131</v>
      </c>
    </row>
    <row r="2994">
      <c r="A2994" t="n">
        <v>128.710634</v>
      </c>
      <c r="B2994" t="n">
        <v>36.566808</v>
      </c>
      <c r="C2994" t="n">
        <v>128.710634</v>
      </c>
      <c r="D2994" t="n">
        <v>36.566808</v>
      </c>
    </row>
    <row r="2995">
      <c r="A2995" t="n">
        <v>128.710476</v>
      </c>
      <c r="B2995" t="n">
        <v>36.565838</v>
      </c>
      <c r="C2995" t="n">
        <v>128.710476</v>
      </c>
      <c r="D2995" t="n">
        <v>36.565838</v>
      </c>
    </row>
    <row r="2996">
      <c r="A2996" t="n">
        <v>128.710234</v>
      </c>
      <c r="B2996" t="n">
        <v>36.56587</v>
      </c>
      <c r="C2996" t="n">
        <v>128.710234</v>
      </c>
      <c r="D2996" t="n">
        <v>36.56587</v>
      </c>
    </row>
    <row r="2997">
      <c r="A2997" t="n">
        <v>128.705917</v>
      </c>
      <c r="B2997" t="n">
        <v>36.558375</v>
      </c>
      <c r="C2997" t="n">
        <v>128.705917</v>
      </c>
      <c r="D2997" t="n">
        <v>36.558375</v>
      </c>
    </row>
    <row r="2998">
      <c r="A2998" t="n">
        <v>128.71411</v>
      </c>
      <c r="B2998" t="n">
        <v>36.562332</v>
      </c>
      <c r="C2998" t="n">
        <v>128.71411</v>
      </c>
      <c r="D2998" t="n">
        <v>36.562332</v>
      </c>
    </row>
    <row r="2999">
      <c r="A2999" t="n">
        <v>128.707451</v>
      </c>
      <c r="B2999" t="n">
        <v>36.564518</v>
      </c>
      <c r="C2999" t="n">
        <v>128.707451</v>
      </c>
      <c r="D2999" t="n">
        <v>36.564518</v>
      </c>
    </row>
    <row r="3000">
      <c r="A3000" t="n">
        <v>128.707388</v>
      </c>
      <c r="B3000" t="n">
        <v>36.564355</v>
      </c>
      <c r="C3000" t="n">
        <v>128.707388</v>
      </c>
      <c r="D3000" t="n">
        <v>36.564355</v>
      </c>
    </row>
    <row r="3001">
      <c r="A3001" t="n">
        <v>128.757941</v>
      </c>
      <c r="B3001" t="n">
        <v>36.607429</v>
      </c>
    </row>
    <row r="3002">
      <c r="A3002" t="n">
        <v>128.727847</v>
      </c>
      <c r="B3002" t="n">
        <v>36.660708</v>
      </c>
    </row>
    <row r="3003">
      <c r="A3003" t="n">
        <v>128.727934</v>
      </c>
      <c r="B3003" t="n">
        <v>36.660623</v>
      </c>
    </row>
    <row r="3004">
      <c r="A3004" t="n">
        <v>128.963299</v>
      </c>
      <c r="B3004" t="n">
        <v>36.727084</v>
      </c>
    </row>
    <row r="3005">
      <c r="A3005" t="n">
        <v>128.963303</v>
      </c>
      <c r="B3005" t="n">
        <v>36.727015</v>
      </c>
    </row>
    <row r="3006">
      <c r="A3006" t="n">
        <v>128.861351</v>
      </c>
      <c r="B3006" t="n">
        <v>36.730566</v>
      </c>
    </row>
    <row r="3007">
      <c r="A3007" t="n">
        <v>128.861304</v>
      </c>
      <c r="B3007" t="n">
        <v>36.73045</v>
      </c>
    </row>
    <row r="3008">
      <c r="A3008" t="n">
        <v>128.378686</v>
      </c>
      <c r="B3008" t="n">
        <v>36.634234</v>
      </c>
    </row>
    <row r="3009">
      <c r="A3009" t="n">
        <v>128.379442</v>
      </c>
      <c r="B3009" t="n">
        <v>36.634148</v>
      </c>
    </row>
    <row r="3010">
      <c r="A3010" t="n">
        <v>128.379188</v>
      </c>
      <c r="B3010" t="n">
        <v>36.634025</v>
      </c>
    </row>
    <row r="3011">
      <c r="A3011" t="n">
        <v>128.70805</v>
      </c>
      <c r="B3011" t="n">
        <v>36.617962</v>
      </c>
    </row>
    <row r="3012">
      <c r="A3012" t="n">
        <v>128.707985</v>
      </c>
      <c r="B3012" t="n">
        <v>36.617864</v>
      </c>
    </row>
    <row r="3013">
      <c r="A3013" t="n">
        <v>128.776245</v>
      </c>
      <c r="B3013" t="n">
        <v>36.675964</v>
      </c>
    </row>
    <row r="3014">
      <c r="A3014" t="n">
        <v>128.482642</v>
      </c>
      <c r="B3014" t="n">
        <v>36.659261</v>
      </c>
    </row>
    <row r="3015">
      <c r="A3015" t="n">
        <v>128.480369</v>
      </c>
      <c r="B3015" t="n">
        <v>36.658588</v>
      </c>
    </row>
    <row r="3016">
      <c r="A3016" t="n">
        <v>128.48064</v>
      </c>
      <c r="B3016" t="n">
        <v>36.658709</v>
      </c>
    </row>
    <row r="3017">
      <c r="A3017" t="n">
        <v>128.482565</v>
      </c>
      <c r="B3017" t="n">
        <v>36.659351</v>
      </c>
    </row>
    <row r="3018">
      <c r="A3018" t="n">
        <v>128.73745</v>
      </c>
      <c r="B3018" t="n">
        <v>36.582477</v>
      </c>
    </row>
    <row r="3019">
      <c r="A3019" t="n">
        <v>128.736451</v>
      </c>
      <c r="B3019" t="n">
        <v>36.582541</v>
      </c>
    </row>
    <row r="3020">
      <c r="A3020" t="n">
        <v>128.232992</v>
      </c>
      <c r="B3020" t="n">
        <v>36.573184</v>
      </c>
    </row>
    <row r="3021">
      <c r="A3021" t="n">
        <v>128.232883</v>
      </c>
      <c r="B3021" t="n">
        <v>36.573049</v>
      </c>
    </row>
    <row r="3022">
      <c r="A3022" t="n">
        <v>128.479199</v>
      </c>
      <c r="B3022" t="n">
        <v>36.575061</v>
      </c>
      <c r="C3022" t="n">
        <v>128.479199</v>
      </c>
      <c r="D3022" t="n">
        <v>36.575061</v>
      </c>
    </row>
    <row r="3023">
      <c r="A3023" t="n">
        <v>128.771022</v>
      </c>
      <c r="B3023" t="n">
        <v>36.744882</v>
      </c>
    </row>
    <row r="3024">
      <c r="A3024" t="n">
        <v>128.77088</v>
      </c>
      <c r="B3024" t="n">
        <v>36.744829</v>
      </c>
    </row>
    <row r="3025">
      <c r="A3025" t="n">
        <v>128.778013</v>
      </c>
      <c r="B3025" t="n">
        <v>36.575517</v>
      </c>
    </row>
    <row r="3026">
      <c r="A3026" t="n">
        <v>128.777307</v>
      </c>
      <c r="B3026" t="n">
        <v>36.575106</v>
      </c>
    </row>
    <row r="3027">
      <c r="A3027" t="n">
        <v>128.394566</v>
      </c>
      <c r="B3027" t="n">
        <v>36.700451</v>
      </c>
    </row>
    <row r="3028">
      <c r="A3028" t="n">
        <v>128.394729</v>
      </c>
      <c r="B3028" t="n">
        <v>36.700559</v>
      </c>
    </row>
    <row r="3029">
      <c r="A3029" t="n">
        <v>128.701896</v>
      </c>
      <c r="B3029" t="n">
        <v>36.459353</v>
      </c>
    </row>
    <row r="3030">
      <c r="A3030" t="n">
        <v>128.687115</v>
      </c>
      <c r="B3030" t="n">
        <v>36.467403</v>
      </c>
    </row>
    <row r="3031">
      <c r="A3031" t="n">
        <v>128.702067</v>
      </c>
      <c r="B3031" t="n">
        <v>36.459394</v>
      </c>
    </row>
    <row r="3032">
      <c r="A3032" t="n">
        <v>128.873726</v>
      </c>
      <c r="B3032" t="n">
        <v>36.457615</v>
      </c>
    </row>
    <row r="3033">
      <c r="A3033" t="n">
        <v>128.873739</v>
      </c>
      <c r="B3033" t="n">
        <v>36.457678</v>
      </c>
    </row>
    <row r="3034">
      <c r="A3034" t="n">
        <v>128.812956</v>
      </c>
      <c r="B3034" t="n">
        <v>36.511476</v>
      </c>
    </row>
    <row r="3035">
      <c r="A3035" t="n">
        <v>128.81304</v>
      </c>
      <c r="B3035" t="n">
        <v>36.511373</v>
      </c>
    </row>
    <row r="3036">
      <c r="A3036" t="n">
        <v>128.959117</v>
      </c>
      <c r="B3036" t="n">
        <v>36.727032</v>
      </c>
    </row>
    <row r="3037">
      <c r="A3037" t="n">
        <v>128.959242</v>
      </c>
      <c r="B3037" t="n">
        <v>36.727081</v>
      </c>
    </row>
    <row r="3038">
      <c r="A3038" t="n">
        <v>128.948496</v>
      </c>
      <c r="B3038" t="n">
        <v>36.727177</v>
      </c>
    </row>
    <row r="3039">
      <c r="A3039" t="n">
        <v>128.948478</v>
      </c>
      <c r="B3039" t="n">
        <v>36.727231</v>
      </c>
    </row>
    <row r="3040">
      <c r="A3040" t="n">
        <v>128.624066</v>
      </c>
      <c r="B3040" t="n">
        <v>36.434665</v>
      </c>
    </row>
    <row r="3041">
      <c r="A3041" t="n">
        <v>128.623968</v>
      </c>
      <c r="B3041" t="n">
        <v>36.434834</v>
      </c>
    </row>
    <row r="3042">
      <c r="A3042" t="n">
        <v>128.618768</v>
      </c>
      <c r="B3042" t="n">
        <v>36.43009</v>
      </c>
    </row>
    <row r="3043">
      <c r="A3043" t="n">
        <v>128.618635</v>
      </c>
      <c r="B3043" t="n">
        <v>36.43012</v>
      </c>
    </row>
    <row r="3044">
      <c r="A3044" t="n">
        <v>128.615937</v>
      </c>
      <c r="B3044" t="n">
        <v>36.42619</v>
      </c>
    </row>
    <row r="3045">
      <c r="A3045" t="n">
        <v>128.716995</v>
      </c>
      <c r="B3045" t="n">
        <v>36.570562</v>
      </c>
      <c r="C3045" t="n">
        <v>128.716995</v>
      </c>
      <c r="D3045" t="n">
        <v>36.570562</v>
      </c>
    </row>
    <row r="3046">
      <c r="A3046" t="n">
        <v>128.7141</v>
      </c>
      <c r="B3046" t="n">
        <v>36.566326</v>
      </c>
      <c r="C3046" t="n">
        <v>128.7141</v>
      </c>
      <c r="D3046" t="n">
        <v>36.566326</v>
      </c>
    </row>
    <row r="3047">
      <c r="A3047" t="n">
        <v>128.713132</v>
      </c>
      <c r="B3047" t="n">
        <v>36.566377</v>
      </c>
      <c r="C3047" t="n">
        <v>128.713132</v>
      </c>
      <c r="D3047" t="n">
        <v>36.566377</v>
      </c>
    </row>
    <row r="3048">
      <c r="A3048" t="n">
        <v>128.531536</v>
      </c>
      <c r="B3048" t="n">
        <v>36.730926</v>
      </c>
    </row>
    <row r="3049">
      <c r="A3049" t="n">
        <v>128.53159</v>
      </c>
      <c r="B3049" t="n">
        <v>36.730821</v>
      </c>
    </row>
    <row r="3050">
      <c r="A3050" t="n">
        <v>128.518797</v>
      </c>
      <c r="B3050" t="n">
        <v>36.712383</v>
      </c>
    </row>
    <row r="3051">
      <c r="A3051" t="n">
        <v>128.516341</v>
      </c>
      <c r="B3051" t="n">
        <v>36.709326</v>
      </c>
    </row>
    <row r="3052">
      <c r="A3052" t="n">
        <v>128.809883</v>
      </c>
      <c r="B3052" t="n">
        <v>36.539103</v>
      </c>
    </row>
    <row r="3053">
      <c r="A3053" t="n">
        <v>128.809918</v>
      </c>
      <c r="B3053" t="n">
        <v>36.539212</v>
      </c>
    </row>
    <row r="3054">
      <c r="A3054" t="n">
        <v>128.524195</v>
      </c>
      <c r="B3054" t="n">
        <v>36.873097</v>
      </c>
    </row>
    <row r="3055">
      <c r="A3055" t="n">
        <v>128.523564</v>
      </c>
      <c r="B3055" t="n">
        <v>36.871742</v>
      </c>
    </row>
    <row r="3056">
      <c r="A3056" t="n">
        <v>128.524823</v>
      </c>
      <c r="B3056" t="n">
        <v>36.870396</v>
      </c>
    </row>
    <row r="3057">
      <c r="A3057" t="n">
        <v>128.524556</v>
      </c>
      <c r="B3057" t="n">
        <v>36.870367</v>
      </c>
    </row>
    <row r="3058">
      <c r="A3058" t="n">
        <v>128.523998</v>
      </c>
      <c r="B3058" t="n">
        <v>36.872911</v>
      </c>
    </row>
    <row r="3059">
      <c r="A3059" t="n">
        <v>128.52447</v>
      </c>
      <c r="B3059" t="n">
        <v>36.868807</v>
      </c>
    </row>
    <row r="3060">
      <c r="A3060" t="n">
        <v>128.525038</v>
      </c>
      <c r="B3060" t="n">
        <v>36.869363</v>
      </c>
    </row>
    <row r="3061">
      <c r="A3061" t="n">
        <v>128.591328</v>
      </c>
      <c r="B3061" t="n">
        <v>36.590018</v>
      </c>
    </row>
    <row r="3062">
      <c r="A3062" t="n">
        <v>128.565408</v>
      </c>
      <c r="B3062" t="n">
        <v>36.581989</v>
      </c>
      <c r="C3062" t="n">
        <v>128.565408</v>
      </c>
      <c r="D3062" t="n">
        <v>36.581989</v>
      </c>
    </row>
    <row r="3063">
      <c r="A3063" t="n">
        <v>128.565867</v>
      </c>
      <c r="B3063" t="n">
        <v>36.581742</v>
      </c>
      <c r="C3063" t="n">
        <v>128.565867</v>
      </c>
      <c r="D3063" t="n">
        <v>36.581742</v>
      </c>
    </row>
    <row r="3064">
      <c r="A3064" t="n">
        <v>128.536327</v>
      </c>
      <c r="B3064" t="n">
        <v>36.599627</v>
      </c>
    </row>
    <row r="3065">
      <c r="A3065" t="n">
        <v>128.538143</v>
      </c>
      <c r="B3065" t="n">
        <v>36.599631</v>
      </c>
      <c r="C3065" t="n">
        <v>128.538143</v>
      </c>
      <c r="D3065" t="n">
        <v>36.599631</v>
      </c>
    </row>
    <row r="3066">
      <c r="A3066" t="n">
        <v>128.538005</v>
      </c>
      <c r="B3066" t="n">
        <v>36.599641</v>
      </c>
    </row>
    <row r="3067">
      <c r="A3067" t="n">
        <v>128.536227</v>
      </c>
      <c r="B3067" t="n">
        <v>36.599529</v>
      </c>
    </row>
    <row r="3068">
      <c r="A3068" t="n">
        <v>128.574396</v>
      </c>
      <c r="B3068" t="n">
        <v>36.578928</v>
      </c>
      <c r="C3068" t="n">
        <v>128.574396</v>
      </c>
      <c r="D3068" t="n">
        <v>36.578928</v>
      </c>
    </row>
    <row r="3069">
      <c r="A3069" t="n">
        <v>128.573349</v>
      </c>
      <c r="B3069" t="n">
        <v>36.579183</v>
      </c>
      <c r="C3069" t="n">
        <v>128.573349</v>
      </c>
      <c r="D3069" t="n">
        <v>36.579183</v>
      </c>
    </row>
    <row r="3070">
      <c r="A3070" t="n">
        <v>128.57178</v>
      </c>
      <c r="B3070" t="n">
        <v>36.579796</v>
      </c>
      <c r="C3070" t="n">
        <v>128.57178</v>
      </c>
      <c r="D3070" t="n">
        <v>36.579796</v>
      </c>
    </row>
    <row r="3071">
      <c r="A3071" t="n">
        <v>128.572303</v>
      </c>
      <c r="B3071" t="n">
        <v>36.579704</v>
      </c>
      <c r="C3071" t="n">
        <v>128.572303</v>
      </c>
      <c r="D3071" t="n">
        <v>36.579704</v>
      </c>
    </row>
    <row r="3072">
      <c r="A3072" t="n">
        <v>128.573318</v>
      </c>
      <c r="B3072" t="n">
        <v>36.577641</v>
      </c>
    </row>
    <row r="3073">
      <c r="A3073" t="n">
        <v>128.573279</v>
      </c>
      <c r="B3073" t="n">
        <v>36.577778</v>
      </c>
    </row>
    <row r="3074">
      <c r="A3074" t="n">
        <v>128.57649</v>
      </c>
      <c r="B3074" t="n">
        <v>36.578116</v>
      </c>
    </row>
    <row r="3075">
      <c r="A3075" t="n">
        <v>128.577808</v>
      </c>
      <c r="B3075" t="n">
        <v>36.578325</v>
      </c>
    </row>
    <row r="3076">
      <c r="A3076" t="n">
        <v>128.577665</v>
      </c>
      <c r="B3076" t="n">
        <v>36.578162</v>
      </c>
      <c r="C3076" t="n">
        <v>128.577665</v>
      </c>
      <c r="D3076" t="n">
        <v>36.578162</v>
      </c>
    </row>
    <row r="3077">
      <c r="A3077" t="n">
        <v>128.554454</v>
      </c>
      <c r="B3077" t="n">
        <v>36.613155</v>
      </c>
    </row>
    <row r="3078">
      <c r="A3078" t="n">
        <v>128.554565</v>
      </c>
      <c r="B3078" t="n">
        <v>36.613061</v>
      </c>
    </row>
    <row r="3079">
      <c r="A3079" t="n">
        <v>128.575058</v>
      </c>
      <c r="B3079" t="n">
        <v>36.57855</v>
      </c>
      <c r="C3079" t="n">
        <v>128.575058</v>
      </c>
      <c r="D3079" t="n">
        <v>36.57855</v>
      </c>
    </row>
    <row r="3080">
      <c r="A3080" t="n">
        <v>128.299719</v>
      </c>
      <c r="B3080" t="n">
        <v>36.510058</v>
      </c>
    </row>
    <row r="3081">
      <c r="A3081" t="n">
        <v>128.299755</v>
      </c>
      <c r="B3081" t="n">
        <v>36.510181</v>
      </c>
      <c r="C3081" t="n">
        <v>128.299755</v>
      </c>
      <c r="D3081" t="n">
        <v>36.510181</v>
      </c>
    </row>
    <row r="3082">
      <c r="A3082" t="n">
        <v>128.301835</v>
      </c>
      <c r="B3082" t="n">
        <v>36.508523</v>
      </c>
    </row>
    <row r="3083">
      <c r="A3083" t="n">
        <v>128.301781</v>
      </c>
      <c r="B3083" t="n">
        <v>36.508231</v>
      </c>
    </row>
    <row r="3084">
      <c r="A3084" t="n">
        <v>128.301796</v>
      </c>
      <c r="B3084" t="n">
        <v>36.508308</v>
      </c>
    </row>
    <row r="3085">
      <c r="A3085" t="n">
        <v>128.29733</v>
      </c>
      <c r="B3085" t="n">
        <v>36.508191</v>
      </c>
    </row>
    <row r="3086">
      <c r="A3086" t="n">
        <v>128.297473</v>
      </c>
      <c r="B3086" t="n">
        <v>36.508158</v>
      </c>
    </row>
    <row r="3087">
      <c r="A3087" t="n">
        <v>128.300606</v>
      </c>
      <c r="B3087" t="n">
        <v>36.51113</v>
      </c>
    </row>
    <row r="3088">
      <c r="A3088" t="n">
        <v>128.300429</v>
      </c>
      <c r="B3088" t="n">
        <v>36.511119</v>
      </c>
    </row>
    <row r="3089">
      <c r="A3089" t="n">
        <v>128.335445</v>
      </c>
      <c r="B3089" t="n">
        <v>36.633448</v>
      </c>
    </row>
    <row r="3090">
      <c r="A3090" t="n">
        <v>128.509515</v>
      </c>
      <c r="B3090" t="n">
        <v>36.556496</v>
      </c>
    </row>
    <row r="3091">
      <c r="A3091" t="n">
        <v>128.501545</v>
      </c>
      <c r="B3091" t="n">
        <v>36.57601</v>
      </c>
      <c r="C3091" t="n">
        <v>128.501545</v>
      </c>
      <c r="D3091" t="n">
        <v>36.57601</v>
      </c>
    </row>
    <row r="3092">
      <c r="A3092" t="n">
        <v>128.501169</v>
      </c>
      <c r="B3092" t="n">
        <v>36.574733</v>
      </c>
      <c r="C3092" t="n">
        <v>128.501169</v>
      </c>
      <c r="D3092" t="n">
        <v>36.574733</v>
      </c>
    </row>
    <row r="3093">
      <c r="A3093" t="n">
        <v>128.506811</v>
      </c>
      <c r="B3093" t="n">
        <v>36.555816</v>
      </c>
      <c r="C3093" t="n">
        <v>128.506811</v>
      </c>
      <c r="D3093" t="n">
        <v>36.555816</v>
      </c>
    </row>
    <row r="3094">
      <c r="A3094" t="n">
        <v>128.506499</v>
      </c>
      <c r="B3094" t="n">
        <v>36.555838</v>
      </c>
      <c r="C3094" t="n">
        <v>128.506499</v>
      </c>
      <c r="D3094" t="n">
        <v>36.555838</v>
      </c>
    </row>
    <row r="3095">
      <c r="A3095" t="n">
        <v>128.593436</v>
      </c>
      <c r="B3095" t="n">
        <v>36.476084</v>
      </c>
    </row>
    <row r="3096">
      <c r="A3096" t="n">
        <v>128.616357</v>
      </c>
      <c r="B3096" t="n">
        <v>36.466237</v>
      </c>
    </row>
    <row r="3097">
      <c r="A3097" t="n">
        <v>128.422166</v>
      </c>
      <c r="B3097" t="n">
        <v>36.682813</v>
      </c>
    </row>
    <row r="3098">
      <c r="A3098" t="n">
        <v>128.421974</v>
      </c>
      <c r="B3098" t="n">
        <v>36.68277</v>
      </c>
    </row>
    <row r="3099">
      <c r="A3099" t="n">
        <v>128.575273</v>
      </c>
      <c r="B3099" t="n">
        <v>36.568959</v>
      </c>
    </row>
    <row r="3100">
      <c r="A3100" t="n">
        <v>128.574309</v>
      </c>
      <c r="B3100" t="n">
        <v>36.57111</v>
      </c>
    </row>
    <row r="3101">
      <c r="A3101" t="n">
        <v>128.574175</v>
      </c>
      <c r="B3101" t="n">
        <v>36.571173</v>
      </c>
    </row>
    <row r="3102">
      <c r="A3102" t="n">
        <v>128.452779</v>
      </c>
      <c r="B3102" t="n">
        <v>36.798414</v>
      </c>
    </row>
    <row r="3103">
      <c r="A3103" t="n">
        <v>128.452634</v>
      </c>
      <c r="B3103" t="n">
        <v>36.798434</v>
      </c>
    </row>
    <row r="3104">
      <c r="A3104" t="n">
        <v>128.566117</v>
      </c>
      <c r="B3104" t="n">
        <v>36.552992</v>
      </c>
    </row>
    <row r="3105">
      <c r="A3105" t="n">
        <v>128.564948</v>
      </c>
      <c r="B3105" t="n">
        <v>36.558022</v>
      </c>
    </row>
    <row r="3106">
      <c r="A3106" t="n">
        <v>128.565902</v>
      </c>
      <c r="B3106" t="n">
        <v>36.553066</v>
      </c>
    </row>
    <row r="3107">
      <c r="A3107" t="n">
        <v>128.564693</v>
      </c>
      <c r="B3107" t="n">
        <v>36.558033</v>
      </c>
    </row>
    <row r="3108">
      <c r="A3108" t="n">
        <v>128.68487</v>
      </c>
      <c r="B3108" t="n">
        <v>36.557149</v>
      </c>
    </row>
    <row r="3109">
      <c r="A3109" t="n">
        <v>128.684619</v>
      </c>
      <c r="B3109" t="n">
        <v>36.557141</v>
      </c>
    </row>
    <row r="3110">
      <c r="A3110" t="n">
        <v>128.686525</v>
      </c>
      <c r="B3110" t="n">
        <v>36.565453</v>
      </c>
    </row>
    <row r="3111">
      <c r="A3111" t="n">
        <v>128.500819</v>
      </c>
      <c r="B3111" t="n">
        <v>36.782033</v>
      </c>
    </row>
    <row r="3112">
      <c r="A3112" t="n">
        <v>128.50062</v>
      </c>
      <c r="B3112" t="n">
        <v>36.773824</v>
      </c>
    </row>
    <row r="3113">
      <c r="A3113" t="n">
        <v>128.500751</v>
      </c>
      <c r="B3113" t="n">
        <v>36.782172</v>
      </c>
    </row>
    <row r="3114">
      <c r="A3114" t="n">
        <v>128.500772</v>
      </c>
      <c r="B3114" t="n">
        <v>36.773729</v>
      </c>
    </row>
    <row r="3115">
      <c r="A3115" t="n">
        <v>128.500789</v>
      </c>
      <c r="B3115" t="n">
        <v>36.788808</v>
      </c>
    </row>
    <row r="3116">
      <c r="A3116" t="n">
        <v>128.500634</v>
      </c>
      <c r="B3116" t="n">
        <v>36.789063</v>
      </c>
    </row>
    <row r="3117">
      <c r="A3117" t="n">
        <v>128.500361</v>
      </c>
      <c r="B3117" t="n">
        <v>36.77819</v>
      </c>
    </row>
    <row r="3118">
      <c r="A3118" t="n">
        <v>128.500504</v>
      </c>
      <c r="B3118" t="n">
        <v>36.778091</v>
      </c>
    </row>
    <row r="3119">
      <c r="A3119" t="n">
        <v>128.501013</v>
      </c>
      <c r="B3119" t="n">
        <v>36.767177</v>
      </c>
    </row>
    <row r="3120">
      <c r="A3120" t="n">
        <v>128.500876</v>
      </c>
      <c r="B3120" t="n">
        <v>36.767188</v>
      </c>
    </row>
    <row r="3121">
      <c r="A3121" t="n">
        <v>128.269712</v>
      </c>
      <c r="B3121" t="n">
        <v>36.537681</v>
      </c>
    </row>
    <row r="3122">
      <c r="A3122" t="n">
        <v>128.269708</v>
      </c>
      <c r="B3122" t="n">
        <v>36.537809</v>
      </c>
    </row>
    <row r="3123">
      <c r="A3123" t="n">
        <v>128.269796</v>
      </c>
      <c r="B3123" t="n">
        <v>36.537877</v>
      </c>
    </row>
    <row r="3124">
      <c r="A3124" t="n">
        <v>128.272836</v>
      </c>
      <c r="B3124" t="n">
        <v>36.541797</v>
      </c>
    </row>
    <row r="3125">
      <c r="A3125" t="n">
        <v>128.272676</v>
      </c>
      <c r="B3125" t="n">
        <v>36.541869</v>
      </c>
    </row>
    <row r="3126">
      <c r="A3126" t="n">
        <v>128.897935</v>
      </c>
      <c r="B3126" t="n">
        <v>36.648185</v>
      </c>
    </row>
    <row r="3127">
      <c r="A3127" t="n">
        <v>128.897839</v>
      </c>
      <c r="B3127" t="n">
        <v>36.648176</v>
      </c>
    </row>
    <row r="3128">
      <c r="A3128" t="n">
        <v>128.520139</v>
      </c>
      <c r="B3128" t="n">
        <v>36.559807</v>
      </c>
    </row>
    <row r="3129">
      <c r="A3129" t="n">
        <v>128.520082</v>
      </c>
      <c r="B3129" t="n">
        <v>36.559623</v>
      </c>
    </row>
    <row r="3130">
      <c r="A3130" t="n">
        <v>128.523306</v>
      </c>
      <c r="B3130" t="n">
        <v>36.562412</v>
      </c>
    </row>
    <row r="3131">
      <c r="A3131" t="n">
        <v>128.528794</v>
      </c>
      <c r="B3131" t="n">
        <v>36.549703</v>
      </c>
    </row>
    <row r="3132">
      <c r="A3132" t="n">
        <v>128.528657</v>
      </c>
      <c r="B3132" t="n">
        <v>36.549734</v>
      </c>
    </row>
    <row r="3133">
      <c r="A3133" t="n">
        <v>128.519752</v>
      </c>
      <c r="B3133" t="n">
        <v>36.539372</v>
      </c>
    </row>
    <row r="3134">
      <c r="A3134" t="n">
        <v>128.527499</v>
      </c>
      <c r="B3134" t="n">
        <v>36.54834</v>
      </c>
    </row>
    <row r="3135">
      <c r="A3135" t="n">
        <v>128.527555</v>
      </c>
      <c r="B3135" t="n">
        <v>36.548303</v>
      </c>
      <c r="C3135" t="n">
        <v>128.527555</v>
      </c>
      <c r="D3135" t="n">
        <v>36.548303</v>
      </c>
    </row>
    <row r="3136">
      <c r="A3136" t="n">
        <v>128.519779</v>
      </c>
      <c r="B3136" t="n">
        <v>36.539311</v>
      </c>
    </row>
    <row r="3137">
      <c r="A3137" t="n">
        <v>128.530969</v>
      </c>
      <c r="B3137" t="n">
        <v>36.555609</v>
      </c>
    </row>
    <row r="3138">
      <c r="A3138" t="n">
        <v>128.531068</v>
      </c>
      <c r="B3138" t="n">
        <v>36.555527</v>
      </c>
    </row>
    <row r="3139">
      <c r="A3139" t="n">
        <v>128.533208</v>
      </c>
      <c r="B3139" t="n">
        <v>36.569483</v>
      </c>
    </row>
    <row r="3140">
      <c r="A3140" t="n">
        <v>128.533289</v>
      </c>
      <c r="B3140" t="n">
        <v>36.569595</v>
      </c>
    </row>
    <row r="3141">
      <c r="A3141" t="n">
        <v>128.530708</v>
      </c>
      <c r="B3141" t="n">
        <v>36.569318</v>
      </c>
    </row>
    <row r="3142">
      <c r="A3142" t="n">
        <v>128.530236</v>
      </c>
      <c r="B3142" t="n">
        <v>36.569389</v>
      </c>
    </row>
    <row r="3143">
      <c r="A3143" t="n">
        <v>128.647642</v>
      </c>
      <c r="B3143" t="n">
        <v>36.589312</v>
      </c>
    </row>
    <row r="3144">
      <c r="A3144" t="n">
        <v>128.647453</v>
      </c>
      <c r="B3144" t="n">
        <v>36.589384</v>
      </c>
    </row>
    <row r="3145">
      <c r="A3145" t="n">
        <v>128.64702</v>
      </c>
      <c r="B3145" t="n">
        <v>36.588171</v>
      </c>
      <c r="C3145" t="n">
        <v>128.64702</v>
      </c>
      <c r="D3145" t="n">
        <v>36.588171</v>
      </c>
    </row>
    <row r="3146">
      <c r="A3146" t="n">
        <v>128.643304</v>
      </c>
      <c r="B3146" t="n">
        <v>36.589067</v>
      </c>
      <c r="C3146" t="n">
        <v>128.643304</v>
      </c>
      <c r="D3146" t="n">
        <v>36.589067</v>
      </c>
    </row>
    <row r="3147">
      <c r="A3147" t="n">
        <v>128.58654</v>
      </c>
      <c r="B3147" t="n">
        <v>36.630601</v>
      </c>
    </row>
    <row r="3148">
      <c r="A3148" t="n">
        <v>128.586422</v>
      </c>
      <c r="B3148" t="n">
        <v>36.63076</v>
      </c>
    </row>
    <row r="3149">
      <c r="A3149" t="n">
        <v>128.893121</v>
      </c>
      <c r="B3149" t="n">
        <v>36.649306</v>
      </c>
    </row>
    <row r="3150">
      <c r="A3150" t="n">
        <v>128.893152</v>
      </c>
      <c r="B3150" t="n">
        <v>36.649423</v>
      </c>
    </row>
    <row r="3151">
      <c r="A3151" t="n">
        <v>128.375174</v>
      </c>
      <c r="B3151" t="n">
        <v>36.549797</v>
      </c>
    </row>
    <row r="3152">
      <c r="A3152" t="n">
        <v>128.812444</v>
      </c>
      <c r="B3152" t="n">
        <v>36.700029</v>
      </c>
      <c r="C3152" t="n">
        <v>128.812444</v>
      </c>
      <c r="D3152" t="n">
        <v>36.700029</v>
      </c>
    </row>
    <row r="3153">
      <c r="A3153" t="n">
        <v>128.812442</v>
      </c>
      <c r="B3153" t="n">
        <v>36.700591</v>
      </c>
    </row>
    <row r="3154">
      <c r="A3154" t="n">
        <v>128.687407</v>
      </c>
      <c r="B3154" t="n">
        <v>36.54605</v>
      </c>
    </row>
    <row r="3155">
      <c r="A3155" t="n">
        <v>128.687166</v>
      </c>
      <c r="B3155" t="n">
        <v>36.545892</v>
      </c>
    </row>
    <row r="3156">
      <c r="A3156" t="n">
        <v>128.692568</v>
      </c>
      <c r="B3156" t="n">
        <v>36.548398</v>
      </c>
    </row>
    <row r="3157">
      <c r="A3157" t="n">
        <v>128.692645</v>
      </c>
      <c r="B3157" t="n">
        <v>36.548258</v>
      </c>
    </row>
    <row r="3158">
      <c r="A3158" t="n">
        <v>128.810132</v>
      </c>
      <c r="B3158" t="n">
        <v>36.532741</v>
      </c>
    </row>
    <row r="3159">
      <c r="A3159" t="n">
        <v>128.810123</v>
      </c>
      <c r="B3159" t="n">
        <v>36.532636</v>
      </c>
    </row>
    <row r="3160">
      <c r="A3160" t="n">
        <v>128.870293</v>
      </c>
      <c r="B3160" t="n">
        <v>36.491118</v>
      </c>
    </row>
    <row r="3161">
      <c r="A3161" t="n">
        <v>128.870202</v>
      </c>
      <c r="B3161" t="n">
        <v>36.491071</v>
      </c>
    </row>
    <row r="3162">
      <c r="A3162" t="n">
        <v>128.967851</v>
      </c>
      <c r="B3162" t="n">
        <v>36.590029</v>
      </c>
    </row>
    <row r="3163">
      <c r="A3163" t="n">
        <v>128.967985</v>
      </c>
      <c r="B3163" t="n">
        <v>36.590004</v>
      </c>
    </row>
    <row r="3164">
      <c r="A3164" t="n">
        <v>128.619279</v>
      </c>
      <c r="B3164" t="n">
        <v>36.61667</v>
      </c>
    </row>
    <row r="3165">
      <c r="A3165" t="n">
        <v>128.619279</v>
      </c>
      <c r="B3165" t="n">
        <v>36.61667</v>
      </c>
    </row>
    <row r="3166">
      <c r="A3166" t="n">
        <v>128.975159</v>
      </c>
      <c r="B3166" t="n">
        <v>36.665374</v>
      </c>
    </row>
    <row r="3167">
      <c r="A3167" t="n">
        <v>128.975075</v>
      </c>
      <c r="B3167" t="n">
        <v>36.665376</v>
      </c>
    </row>
    <row r="3168">
      <c r="A3168" t="n">
        <v>128.95834</v>
      </c>
      <c r="B3168" t="n">
        <v>36.473067</v>
      </c>
    </row>
    <row r="3169">
      <c r="A3169" t="n">
        <v>128.444945</v>
      </c>
      <c r="B3169" t="n">
        <v>36.569248</v>
      </c>
    </row>
    <row r="3170">
      <c r="A3170" t="n">
        <v>128.429317</v>
      </c>
      <c r="B3170" t="n">
        <v>36.586657</v>
      </c>
    </row>
    <row r="3171">
      <c r="A3171" t="n">
        <v>128.42904</v>
      </c>
      <c r="B3171" t="n">
        <v>36.586593</v>
      </c>
    </row>
    <row r="3172">
      <c r="A3172" t="n">
        <v>128.44508</v>
      </c>
      <c r="B3172" t="n">
        <v>36.569273</v>
      </c>
    </row>
    <row r="3173">
      <c r="A3173" t="n">
        <v>128.528127</v>
      </c>
      <c r="B3173" t="n">
        <v>36.558252</v>
      </c>
    </row>
    <row r="3174">
      <c r="A3174" t="n">
        <v>128.494623</v>
      </c>
      <c r="B3174" t="n">
        <v>36.572623</v>
      </c>
      <c r="C3174" t="n">
        <v>128.494623</v>
      </c>
      <c r="D3174" t="n">
        <v>36.572623</v>
      </c>
    </row>
    <row r="3175">
      <c r="A3175" t="n">
        <v>128.714474</v>
      </c>
      <c r="B3175" t="n">
        <v>36.592923</v>
      </c>
    </row>
    <row r="3176">
      <c r="A3176" t="n">
        <v>128.714198</v>
      </c>
      <c r="B3176" t="n">
        <v>36.593304</v>
      </c>
    </row>
    <row r="3177">
      <c r="A3177" t="n">
        <v>128.460613</v>
      </c>
      <c r="B3177" t="n">
        <v>36.66129</v>
      </c>
    </row>
    <row r="3178">
      <c r="A3178" t="n">
        <v>128.522274</v>
      </c>
      <c r="B3178" t="n">
        <v>36.840539</v>
      </c>
    </row>
    <row r="3179">
      <c r="A3179" t="n">
        <v>128.52238</v>
      </c>
      <c r="B3179" t="n">
        <v>36.840467</v>
      </c>
    </row>
    <row r="3180">
      <c r="A3180" t="n">
        <v>128.514373</v>
      </c>
      <c r="B3180" t="n">
        <v>36.831136</v>
      </c>
    </row>
    <row r="3181">
      <c r="A3181" t="n">
        <v>128.51426</v>
      </c>
      <c r="B3181" t="n">
        <v>36.831219</v>
      </c>
    </row>
    <row r="3182">
      <c r="A3182" t="n">
        <v>128.764501</v>
      </c>
      <c r="B3182" t="n">
        <v>36.61082</v>
      </c>
    </row>
    <row r="3183">
      <c r="A3183" t="n">
        <v>128.764458</v>
      </c>
      <c r="B3183" t="n">
        <v>36.610932</v>
      </c>
    </row>
    <row r="3184">
      <c r="A3184" t="n">
        <v>128.834261</v>
      </c>
      <c r="B3184" t="n">
        <v>36.736807</v>
      </c>
    </row>
    <row r="3185">
      <c r="A3185" t="n">
        <v>128.834413</v>
      </c>
      <c r="B3185" t="n">
        <v>36.736751</v>
      </c>
    </row>
    <row r="3186">
      <c r="A3186" t="n">
        <v>128.472862</v>
      </c>
      <c r="B3186" t="n">
        <v>36.576885</v>
      </c>
      <c r="C3186" t="n">
        <v>128.472862</v>
      </c>
      <c r="D3186" t="n">
        <v>36.576885</v>
      </c>
    </row>
    <row r="3187">
      <c r="A3187" t="n">
        <v>128.739819</v>
      </c>
      <c r="B3187" t="n">
        <v>36.56457</v>
      </c>
      <c r="C3187" t="n">
        <v>128.739819</v>
      </c>
      <c r="D3187" t="n">
        <v>36.56457</v>
      </c>
    </row>
    <row r="3188">
      <c r="A3188" t="n">
        <v>128.466512</v>
      </c>
      <c r="B3188" t="n">
        <v>36.575747</v>
      </c>
      <c r="C3188" t="n">
        <v>128.466512</v>
      </c>
      <c r="D3188" t="n">
        <v>36.575747</v>
      </c>
    </row>
    <row r="3189">
      <c r="A3189" t="n">
        <v>128.46684</v>
      </c>
      <c r="B3189" t="n">
        <v>36.575509</v>
      </c>
      <c r="C3189" t="n">
        <v>128.46684</v>
      </c>
      <c r="D3189" t="n">
        <v>36.575509</v>
      </c>
    </row>
    <row r="3190">
      <c r="A3190" t="n">
        <v>128.309084</v>
      </c>
      <c r="B3190" t="n">
        <v>36.589994</v>
      </c>
    </row>
    <row r="3191">
      <c r="A3191" t="n">
        <v>128.309101</v>
      </c>
      <c r="B3191" t="n">
        <v>36.590102</v>
      </c>
    </row>
    <row r="3192">
      <c r="A3192" t="n">
        <v>128.300947</v>
      </c>
      <c r="B3192" t="n">
        <v>36.578014</v>
      </c>
    </row>
    <row r="3193">
      <c r="A3193" t="n">
        <v>128.312898</v>
      </c>
      <c r="B3193" t="n">
        <v>36.589342</v>
      </c>
    </row>
    <row r="3194">
      <c r="A3194" t="n">
        <v>128.312898</v>
      </c>
      <c r="B3194" t="n">
        <v>36.58945</v>
      </c>
    </row>
    <row r="3195">
      <c r="A3195" t="n">
        <v>128.30217</v>
      </c>
      <c r="B3195" t="n">
        <v>36.591292</v>
      </c>
    </row>
    <row r="3196">
      <c r="A3196" t="n">
        <v>128.30237</v>
      </c>
      <c r="B3196" t="n">
        <v>36.591348</v>
      </c>
    </row>
    <row r="3197">
      <c r="A3197" t="n">
        <v>128.874145</v>
      </c>
      <c r="B3197" t="n">
        <v>36.451267</v>
      </c>
    </row>
    <row r="3198">
      <c r="A3198" t="n">
        <v>128.874215</v>
      </c>
      <c r="B3198" t="n">
        <v>36.451181</v>
      </c>
    </row>
    <row r="3199">
      <c r="A3199" t="n">
        <v>128.512354</v>
      </c>
      <c r="B3199" t="n">
        <v>36.730673</v>
      </c>
    </row>
    <row r="3200">
      <c r="A3200" t="n">
        <v>128.512489</v>
      </c>
      <c r="B3200" t="n">
        <v>36.730638</v>
      </c>
    </row>
    <row r="3201">
      <c r="A3201" t="n">
        <v>128.51347</v>
      </c>
      <c r="B3201" t="n">
        <v>36.73333</v>
      </c>
    </row>
    <row r="3202">
      <c r="A3202" t="n">
        <v>128.715294</v>
      </c>
      <c r="B3202" t="n">
        <v>36.521178</v>
      </c>
    </row>
    <row r="3203">
      <c r="A3203" t="n">
        <v>128.712907</v>
      </c>
      <c r="B3203" t="n">
        <v>36.52076</v>
      </c>
    </row>
    <row r="3204">
      <c r="A3204" t="n">
        <v>128.715237</v>
      </c>
      <c r="B3204" t="n">
        <v>36.521114</v>
      </c>
    </row>
    <row r="3205">
      <c r="A3205" t="n">
        <v>128.513424</v>
      </c>
      <c r="B3205" t="n">
        <v>36.73344</v>
      </c>
    </row>
    <row r="3206">
      <c r="A3206" t="n">
        <v>128.712923</v>
      </c>
      <c r="B3206" t="n">
        <v>36.520662</v>
      </c>
    </row>
    <row r="3207">
      <c r="A3207" t="n">
        <v>128.737475</v>
      </c>
      <c r="B3207" t="n">
        <v>36.518517</v>
      </c>
    </row>
    <row r="3208">
      <c r="A3208" t="n">
        <v>128.736315</v>
      </c>
      <c r="B3208" t="n">
        <v>36.524657</v>
      </c>
    </row>
    <row r="3209">
      <c r="A3209" t="n">
        <v>128.73646</v>
      </c>
      <c r="B3209" t="n">
        <v>36.524537</v>
      </c>
    </row>
    <row r="3210">
      <c r="A3210" t="n">
        <v>128.454343</v>
      </c>
      <c r="B3210" t="n">
        <v>36.655885</v>
      </c>
    </row>
    <row r="3211">
      <c r="A3211" t="n">
        <v>128.963972</v>
      </c>
      <c r="B3211" t="n">
        <v>36.795478</v>
      </c>
    </row>
    <row r="3212">
      <c r="A3212" t="n">
        <v>128.964105</v>
      </c>
      <c r="B3212" t="n">
        <v>36.795493</v>
      </c>
    </row>
    <row r="3213">
      <c r="A3213" t="n">
        <v>128.537918</v>
      </c>
      <c r="B3213" t="n">
        <v>36.621653</v>
      </c>
    </row>
    <row r="3214">
      <c r="A3214" t="n">
        <v>128.537986</v>
      </c>
      <c r="B3214" t="n">
        <v>36.621575</v>
      </c>
    </row>
    <row r="3215">
      <c r="A3215" t="n">
        <v>128.730614</v>
      </c>
      <c r="B3215" t="n">
        <v>36.550385</v>
      </c>
      <c r="C3215" t="n">
        <v>128.730614</v>
      </c>
      <c r="D3215" t="n">
        <v>36.550385</v>
      </c>
    </row>
    <row r="3216">
      <c r="A3216" t="n">
        <v>128.866455</v>
      </c>
      <c r="B3216" t="n">
        <v>36.437904</v>
      </c>
    </row>
    <row r="3217">
      <c r="A3217" t="n">
        <v>128.879438</v>
      </c>
      <c r="B3217" t="n">
        <v>36.455595</v>
      </c>
    </row>
    <row r="3218">
      <c r="A3218" t="n">
        <v>128.879365</v>
      </c>
      <c r="B3218" t="n">
        <v>36.455663</v>
      </c>
    </row>
    <row r="3219">
      <c r="A3219" t="n">
        <v>128.866323</v>
      </c>
      <c r="B3219" t="n">
        <v>36.437987</v>
      </c>
    </row>
    <row r="3220">
      <c r="A3220" t="n">
        <v>128.476074</v>
      </c>
      <c r="B3220" t="n">
        <v>36.618408</v>
      </c>
    </row>
    <row r="3221">
      <c r="A3221" t="n">
        <v>128.476494</v>
      </c>
      <c r="B3221" t="n">
        <v>36.618296</v>
      </c>
    </row>
    <row r="3222">
      <c r="A3222" t="n">
        <v>128.468745</v>
      </c>
      <c r="B3222" t="n">
        <v>36.594867</v>
      </c>
    </row>
    <row r="3223">
      <c r="A3223" t="n">
        <v>128.468706</v>
      </c>
      <c r="B3223" t="n">
        <v>36.594793</v>
      </c>
    </row>
    <row r="3224">
      <c r="A3224" t="n">
        <v>128.468597</v>
      </c>
      <c r="B3224" t="n">
        <v>36.594728</v>
      </c>
    </row>
    <row r="3225">
      <c r="A3225" t="n">
        <v>128.468418</v>
      </c>
      <c r="B3225" t="n">
        <v>36.594793</v>
      </c>
    </row>
    <row r="3226">
      <c r="A3226" t="n">
        <v>128.470911</v>
      </c>
      <c r="B3226" t="n">
        <v>36.593721</v>
      </c>
    </row>
    <row r="3227">
      <c r="A3227" t="n">
        <v>128.47106</v>
      </c>
      <c r="B3227" t="n">
        <v>36.593731</v>
      </c>
    </row>
    <row r="3228">
      <c r="A3228" t="n">
        <v>128.470817</v>
      </c>
      <c r="B3228" t="n">
        <v>36.593846</v>
      </c>
      <c r="C3228" t="n">
        <v>128.470817</v>
      </c>
      <c r="D3228" t="n">
        <v>36.593846</v>
      </c>
    </row>
    <row r="3229">
      <c r="A3229" t="n">
        <v>128.467802</v>
      </c>
      <c r="B3229" t="n">
        <v>36.604947</v>
      </c>
    </row>
    <row r="3230">
      <c r="A3230" t="n">
        <v>128.468181</v>
      </c>
      <c r="B3230" t="n">
        <v>36.603248</v>
      </c>
    </row>
    <row r="3231">
      <c r="A3231" t="n">
        <v>128.477423</v>
      </c>
      <c r="B3231" t="n">
        <v>36.577949</v>
      </c>
      <c r="C3231" t="n">
        <v>128.477423</v>
      </c>
      <c r="D3231" t="n">
        <v>36.577949</v>
      </c>
    </row>
    <row r="3232">
      <c r="A3232" t="n">
        <v>128.479598</v>
      </c>
      <c r="B3232" t="n">
        <v>36.578277</v>
      </c>
      <c r="C3232" t="n">
        <v>128.479598</v>
      </c>
      <c r="D3232" t="n">
        <v>36.578277</v>
      </c>
    </row>
    <row r="3233">
      <c r="A3233" t="n">
        <v>128.477383</v>
      </c>
      <c r="B3233" t="n">
        <v>36.575272</v>
      </c>
      <c r="C3233" t="n">
        <v>128.477383</v>
      </c>
      <c r="D3233" t="n">
        <v>36.575272</v>
      </c>
    </row>
    <row r="3234">
      <c r="A3234" t="n">
        <v>128.481122</v>
      </c>
      <c r="B3234" t="n">
        <v>36.578216</v>
      </c>
      <c r="C3234" t="n">
        <v>128.481122</v>
      </c>
      <c r="D3234" t="n">
        <v>36.578216</v>
      </c>
    </row>
    <row r="3235">
      <c r="A3235" t="n">
        <v>128.779082</v>
      </c>
      <c r="B3235" t="n">
        <v>36.735181</v>
      </c>
    </row>
    <row r="3236">
      <c r="A3236" t="n">
        <v>128.779165</v>
      </c>
      <c r="B3236" t="n">
        <v>36.735268</v>
      </c>
    </row>
    <row r="3237">
      <c r="A3237" t="n">
        <v>128.855757</v>
      </c>
      <c r="B3237" t="n">
        <v>36.435868</v>
      </c>
    </row>
    <row r="3238">
      <c r="A3238" t="n">
        <v>128.855695</v>
      </c>
      <c r="B3238" t="n">
        <v>36.435939</v>
      </c>
    </row>
    <row r="3239">
      <c r="A3239" t="n">
        <v>128.896684</v>
      </c>
      <c r="B3239" t="n">
        <v>36.276519</v>
      </c>
    </row>
    <row r="3240">
      <c r="A3240" t="n">
        <v>128.896541</v>
      </c>
      <c r="B3240" t="n">
        <v>36.276458</v>
      </c>
    </row>
    <row r="3241">
      <c r="A3241" t="n">
        <v>128.733433</v>
      </c>
      <c r="B3241" t="n">
        <v>36.579733</v>
      </c>
      <c r="C3241" t="n">
        <v>128.733433</v>
      </c>
      <c r="D3241" t="n">
        <v>36.579733</v>
      </c>
    </row>
    <row r="3242">
      <c r="A3242" t="n">
        <v>128.343088</v>
      </c>
      <c r="B3242" t="n">
        <v>36.674851</v>
      </c>
    </row>
    <row r="3243">
      <c r="A3243" t="n">
        <v>128.342953</v>
      </c>
      <c r="B3243" t="n">
        <v>36.674836</v>
      </c>
    </row>
    <row r="3244">
      <c r="A3244" t="n">
        <v>128.344153</v>
      </c>
      <c r="B3244" t="n">
        <v>36.671948</v>
      </c>
    </row>
    <row r="3245">
      <c r="A3245" t="n">
        <v>128.344059</v>
      </c>
      <c r="B3245" t="n">
        <v>36.671869</v>
      </c>
    </row>
    <row r="3246">
      <c r="A3246" t="n">
        <v>128.40219</v>
      </c>
      <c r="B3246" t="n">
        <v>36.635253</v>
      </c>
    </row>
    <row r="3247">
      <c r="A3247" t="n">
        <v>128.404462</v>
      </c>
      <c r="B3247" t="n">
        <v>36.635481</v>
      </c>
    </row>
    <row r="3248">
      <c r="A3248" t="n">
        <v>128.404425</v>
      </c>
      <c r="B3248" t="n">
        <v>36.635367</v>
      </c>
    </row>
    <row r="3249">
      <c r="A3249" t="n">
        <v>128.402102</v>
      </c>
      <c r="B3249" t="n">
        <v>36.635135</v>
      </c>
    </row>
    <row r="3250">
      <c r="A3250" t="n">
        <v>128.326455</v>
      </c>
      <c r="B3250" t="n">
        <v>36.600493</v>
      </c>
    </row>
    <row r="3251">
      <c r="A3251" t="n">
        <v>128.338494</v>
      </c>
      <c r="B3251" t="n">
        <v>36.606759</v>
      </c>
    </row>
    <row r="3252">
      <c r="A3252" t="n">
        <v>128.338376</v>
      </c>
      <c r="B3252" t="n">
        <v>36.606816</v>
      </c>
    </row>
    <row r="3253">
      <c r="A3253" t="n">
        <v>128.326307</v>
      </c>
      <c r="B3253" t="n">
        <v>36.600319</v>
      </c>
    </row>
    <row r="3254">
      <c r="A3254" t="n">
        <v>128.204785</v>
      </c>
      <c r="B3254" t="n">
        <v>36.603391</v>
      </c>
    </row>
    <row r="3255">
      <c r="A3255" t="n">
        <v>128.377771</v>
      </c>
      <c r="B3255" t="n">
        <v>36.798545</v>
      </c>
    </row>
    <row r="3256">
      <c r="A3256" t="n">
        <v>128.635587</v>
      </c>
      <c r="B3256" t="n">
        <v>36.557712</v>
      </c>
    </row>
    <row r="3257">
      <c r="A3257" t="n">
        <v>128.635998</v>
      </c>
      <c r="B3257" t="n">
        <v>36.562394</v>
      </c>
    </row>
    <row r="3258">
      <c r="A3258" t="n">
        <v>128.635502</v>
      </c>
      <c r="B3258" t="n">
        <v>36.557943</v>
      </c>
    </row>
    <row r="3259">
      <c r="A3259" t="n">
        <v>128.629568</v>
      </c>
      <c r="B3259" t="n">
        <v>36.563052</v>
      </c>
    </row>
    <row r="3260">
      <c r="A3260" t="n">
        <v>128.629607</v>
      </c>
      <c r="B3260" t="n">
        <v>36.56316</v>
      </c>
    </row>
    <row r="3261">
      <c r="A3261" t="n">
        <v>128.636011</v>
      </c>
      <c r="B3261" t="n">
        <v>36.562495</v>
      </c>
    </row>
    <row r="3262">
      <c r="A3262" t="n">
        <v>128.633977</v>
      </c>
      <c r="B3262" t="n">
        <v>36.562032</v>
      </c>
    </row>
    <row r="3263">
      <c r="A3263" t="n">
        <v>128.633869</v>
      </c>
      <c r="B3263" t="n">
        <v>36.561775</v>
      </c>
    </row>
    <row r="3264">
      <c r="A3264" t="n">
        <v>128.634068</v>
      </c>
      <c r="B3264" t="n">
        <v>36.561976</v>
      </c>
    </row>
    <row r="3265">
      <c r="A3265" t="n">
        <v>128.63411</v>
      </c>
      <c r="B3265" t="n">
        <v>36.561872</v>
      </c>
    </row>
    <row r="3266">
      <c r="A3266" t="n">
        <v>128.326761</v>
      </c>
      <c r="B3266" t="n">
        <v>36.583146</v>
      </c>
    </row>
    <row r="3267">
      <c r="A3267" t="n">
        <v>128.314973</v>
      </c>
      <c r="B3267" t="n">
        <v>36.591864</v>
      </c>
    </row>
    <row r="3268">
      <c r="A3268" t="n">
        <v>128.314732</v>
      </c>
      <c r="B3268" t="n">
        <v>36.592157</v>
      </c>
    </row>
    <row r="3269">
      <c r="A3269" t="n">
        <v>128.314865</v>
      </c>
      <c r="B3269" t="n">
        <v>36.592172</v>
      </c>
    </row>
    <row r="3270">
      <c r="A3270" t="n">
        <v>128.31532</v>
      </c>
      <c r="B3270" t="n">
        <v>36.591951</v>
      </c>
    </row>
    <row r="3271">
      <c r="A3271" t="n">
        <v>128.679778</v>
      </c>
      <c r="B3271" t="n">
        <v>36.450639</v>
      </c>
    </row>
    <row r="3272">
      <c r="A3272" t="n">
        <v>128.271759</v>
      </c>
      <c r="B3272" t="n">
        <v>36.478412</v>
      </c>
    </row>
    <row r="3273">
      <c r="A3273" t="n">
        <v>128.271639</v>
      </c>
      <c r="B3273" t="n">
        <v>36.478458</v>
      </c>
    </row>
    <row r="3274">
      <c r="A3274" t="n">
        <v>128.277812</v>
      </c>
      <c r="B3274" t="n">
        <v>36.486499</v>
      </c>
    </row>
    <row r="3275">
      <c r="A3275" t="n">
        <v>128.282374</v>
      </c>
      <c r="B3275" t="n">
        <v>36.491754</v>
      </c>
    </row>
    <row r="3276">
      <c r="A3276" t="n">
        <v>128.277754</v>
      </c>
      <c r="B3276" t="n">
        <v>36.486143</v>
      </c>
    </row>
    <row r="3277">
      <c r="A3277" t="n">
        <v>128.282237</v>
      </c>
      <c r="B3277" t="n">
        <v>36.491784</v>
      </c>
    </row>
    <row r="3278">
      <c r="A3278" t="n">
        <v>128.281133</v>
      </c>
      <c r="B3278" t="n">
        <v>36.488932</v>
      </c>
    </row>
    <row r="3279">
      <c r="A3279" t="n">
        <v>128.281059</v>
      </c>
      <c r="B3279" t="n">
        <v>36.489032</v>
      </c>
    </row>
    <row r="3280">
      <c r="A3280" t="n">
        <v>128.718134</v>
      </c>
      <c r="B3280" t="n">
        <v>36.630281</v>
      </c>
    </row>
    <row r="3281">
      <c r="A3281" t="n">
        <v>128.718028</v>
      </c>
      <c r="B3281" t="n">
        <v>36.630346</v>
      </c>
    </row>
    <row r="3282">
      <c r="A3282" t="n">
        <v>128.537579</v>
      </c>
      <c r="B3282" t="n">
        <v>36.556362</v>
      </c>
    </row>
    <row r="3283">
      <c r="A3283" t="n">
        <v>128.419068</v>
      </c>
      <c r="B3283" t="n">
        <v>36.771249</v>
      </c>
    </row>
    <row r="3284">
      <c r="A3284" t="n">
        <v>128.419106</v>
      </c>
      <c r="B3284" t="n">
        <v>36.771131</v>
      </c>
    </row>
    <row r="3285">
      <c r="A3285" t="n">
        <v>128.78744</v>
      </c>
      <c r="B3285" t="n">
        <v>36.744358</v>
      </c>
    </row>
    <row r="3286">
      <c r="A3286" t="n">
        <v>128.793717</v>
      </c>
      <c r="B3286" t="n">
        <v>36.747694</v>
      </c>
    </row>
    <row r="3287">
      <c r="A3287" t="n">
        <v>128.783081</v>
      </c>
      <c r="B3287" t="n">
        <v>36.748112</v>
      </c>
    </row>
    <row r="3288">
      <c r="A3288" t="n">
        <v>128.783133</v>
      </c>
      <c r="B3288" t="n">
        <v>36.748204</v>
      </c>
    </row>
    <row r="3289">
      <c r="A3289" t="n">
        <v>128.837276</v>
      </c>
      <c r="B3289" t="n">
        <v>36.444664</v>
      </c>
    </row>
    <row r="3290">
      <c r="A3290" t="n">
        <v>128.342715</v>
      </c>
      <c r="B3290" t="n">
        <v>36.649315</v>
      </c>
    </row>
    <row r="3291">
      <c r="A3291" t="n">
        <v>128.34194</v>
      </c>
      <c r="B3291" t="n">
        <v>36.651192</v>
      </c>
    </row>
    <row r="3292">
      <c r="A3292" t="n">
        <v>128.342681</v>
      </c>
      <c r="B3292" t="n">
        <v>36.649331</v>
      </c>
    </row>
    <row r="3293">
      <c r="A3293" t="n">
        <v>128.326698</v>
      </c>
      <c r="B3293" t="n">
        <v>36.524567</v>
      </c>
    </row>
    <row r="3294">
      <c r="A3294" t="n">
        <v>128.326618</v>
      </c>
      <c r="B3294" t="n">
        <v>36.524683</v>
      </c>
    </row>
    <row r="3295">
      <c r="A3295" t="n">
        <v>128.317575</v>
      </c>
      <c r="B3295" t="n">
        <v>36.52368</v>
      </c>
    </row>
    <row r="3296">
      <c r="A3296" t="n">
        <v>128.31761</v>
      </c>
      <c r="B3296" t="n">
        <v>36.523791</v>
      </c>
    </row>
    <row r="3297">
      <c r="A3297" t="n">
        <v>128.330128</v>
      </c>
      <c r="B3297" t="n">
        <v>36.517787</v>
      </c>
    </row>
    <row r="3298">
      <c r="A3298" t="n">
        <v>128.612901</v>
      </c>
      <c r="B3298" t="n">
        <v>36.509474</v>
      </c>
    </row>
    <row r="3299">
      <c r="A3299" t="n">
        <v>128.612969</v>
      </c>
      <c r="B3299" t="n">
        <v>36.509378</v>
      </c>
    </row>
    <row r="3300">
      <c r="A3300" t="n">
        <v>128.204049</v>
      </c>
      <c r="B3300" t="n">
        <v>36.602633</v>
      </c>
    </row>
    <row r="3301">
      <c r="A3301" t="n">
        <v>128.329039</v>
      </c>
      <c r="B3301" t="n">
        <v>36.505456</v>
      </c>
    </row>
    <row r="3302">
      <c r="A3302" t="n">
        <v>128.329091</v>
      </c>
      <c r="B3302" t="n">
        <v>36.505315</v>
      </c>
    </row>
    <row r="3303">
      <c r="A3303" t="n">
        <v>128.454268</v>
      </c>
      <c r="B3303" t="n">
        <v>36.805137</v>
      </c>
    </row>
    <row r="3304">
      <c r="A3304" t="n">
        <v>128.454132</v>
      </c>
      <c r="B3304" t="n">
        <v>36.805149</v>
      </c>
    </row>
    <row r="3305">
      <c r="A3305" t="n">
        <v>128.511962</v>
      </c>
      <c r="B3305" t="n">
        <v>36.822748</v>
      </c>
    </row>
    <row r="3306">
      <c r="A3306" t="n">
        <v>128.511907</v>
      </c>
      <c r="B3306" t="n">
        <v>36.822962</v>
      </c>
    </row>
    <row r="3307"/>
    <row r="3308">
      <c r="B3308" t="n">
        <v>3305</v>
      </c>
    </row>
    <row r="3309">
      <c r="B3309" t="n">
        <v>316</v>
      </c>
    </row>
    <row r="3310">
      <c r="B3310" t="n">
        <v>0.0956127080181543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관광지명</t>
        </is>
      </c>
      <c r="B1" s="90" t="inlineStr">
        <is>
          <t>방문점유율_pct</t>
        </is>
      </c>
      <c r="C1" s="90" t="inlineStr">
        <is>
          <t>방문객소비건수점유율_pct</t>
        </is>
      </c>
      <c r="D1" s="90" t="inlineStr">
        <is>
          <t>소비방문배율</t>
        </is>
      </c>
    </row>
    <row r="2">
      <c r="A2" t="inlineStr">
        <is>
          <t>월영교</t>
        </is>
      </c>
      <c r="B2" t="n">
        <v>15.24</v>
      </c>
      <c r="C2" t="n">
        <v>6.05</v>
      </c>
      <c r="D2" t="n">
        <v>0.4</v>
      </c>
    </row>
    <row r="3">
      <c r="A3" t="inlineStr">
        <is>
          <t>안동문화관광단지</t>
        </is>
      </c>
      <c r="B3" t="n">
        <v>11.02</v>
      </c>
      <c r="C3" t="n">
        <v>2.28</v>
      </c>
      <c r="D3" t="n">
        <v>0.21</v>
      </c>
    </row>
    <row r="4">
      <c r="A4" t="inlineStr">
        <is>
          <t>안동하회마을</t>
        </is>
      </c>
      <c r="B4" t="n">
        <v>6.29</v>
      </c>
      <c r="C4" t="n">
        <v>0.4</v>
      </c>
      <c r="D4" t="n">
        <v>0.06</v>
      </c>
    </row>
    <row r="5">
      <c r="A5" t="inlineStr">
        <is>
          <t>낙강물길공원</t>
        </is>
      </c>
      <c r="B5" t="n">
        <v>2.37</v>
      </c>
      <c r="C5" t="n">
        <v>0</v>
      </c>
      <c r="D5" t="n">
        <v>0</v>
      </c>
    </row>
    <row r="6">
      <c r="A6" t="inlineStr">
        <is>
          <t>만휴정</t>
        </is>
      </c>
      <c r="B6" t="n">
        <v>2.23</v>
      </c>
      <c r="C6" t="n">
        <v>0</v>
      </c>
      <c r="D6" t="n">
        <v>0</v>
      </c>
    </row>
    <row r="7">
      <c r="A7" t="inlineStr">
        <is>
          <t>봉정사</t>
        </is>
      </c>
      <c r="B7" t="n">
        <v>1.71</v>
      </c>
      <c r="C7" t="n">
        <v>0.02</v>
      </c>
      <c r="D7" t="n">
        <v>0.01</v>
      </c>
    </row>
    <row r="8">
      <c r="A8" t="inlineStr">
        <is>
          <t>도산서원</t>
        </is>
      </c>
      <c r="B8" t="n">
        <v>2.27</v>
      </c>
      <c r="C8" t="n">
        <v>0.65</v>
      </c>
      <c r="D8" t="n">
        <v>0.29</v>
      </c>
    </row>
    <row r="9">
      <c r="A9" t="inlineStr">
        <is>
          <t>병산서원</t>
        </is>
      </c>
      <c r="B9" t="n">
        <v>1.13</v>
      </c>
      <c r="C9" t="n">
        <v>0.06</v>
      </c>
      <c r="D9" t="n">
        <v>0.05</v>
      </c>
    </row>
    <row r="10">
      <c r="A10" t="inlineStr">
        <is>
          <t>권정생동화나라</t>
        </is>
      </c>
      <c r="B10" t="n">
        <v>0.43</v>
      </c>
      <c r="C10" t="n">
        <v>0.01</v>
      </c>
      <c r="D10" t="n">
        <v>0.03</v>
      </c>
    </row>
    <row r="11">
      <c r="A11" t="inlineStr">
        <is>
          <t>안동민속촌</t>
        </is>
      </c>
      <c r="B11" t="n">
        <v>1.1</v>
      </c>
      <c r="C11" t="n">
        <v>0.75</v>
      </c>
      <c r="D11" t="n">
        <v>0.68</v>
      </c>
    </row>
    <row r="12">
      <c r="A12" t="inlineStr">
        <is>
          <t>유교문화박물관</t>
        </is>
      </c>
      <c r="B12" t="n">
        <v>0.36</v>
      </c>
      <c r="C12" t="n">
        <v>0.13</v>
      </c>
      <c r="D12" t="n">
        <v>0.37</v>
      </c>
    </row>
    <row r="13">
      <c r="A13" t="inlineStr">
        <is>
          <t>안동포마을</t>
        </is>
      </c>
      <c r="B13" t="n">
        <v>0.07000000000000001</v>
      </c>
      <c r="C13" t="n">
        <v>0</v>
      </c>
      <c r="D13" t="n">
        <v>0</v>
      </c>
    </row>
    <row r="14">
      <c r="A14" t="inlineStr">
        <is>
          <t>독립운동기념관</t>
        </is>
      </c>
      <c r="B14" t="n">
        <v>0.27</v>
      </c>
      <c r="C14" t="n">
        <v>0.25</v>
      </c>
      <c r="D14" t="n">
        <v>0.93</v>
      </c>
    </row>
    <row r="15">
      <c r="A15" t="inlineStr">
        <is>
          <t>암산유원지</t>
        </is>
      </c>
      <c r="B15" t="n">
        <v>0.32</v>
      </c>
      <c r="C15" t="n">
        <v>0.37</v>
      </c>
      <c r="D15" t="n">
        <v>1.17</v>
      </c>
    </row>
    <row r="16">
      <c r="A16" t="inlineStr">
        <is>
          <t>임하호레저타운</t>
        </is>
      </c>
      <c r="B16" t="n">
        <v>0.07000000000000001</v>
      </c>
      <c r="C16" t="n">
        <v>0.14</v>
      </c>
      <c r="D16" t="n">
        <v>1.86</v>
      </c>
    </row>
    <row r="17">
      <c r="A17" t="inlineStr">
        <is>
          <t>안동중앙신시장</t>
        </is>
      </c>
      <c r="B17" t="n">
        <v>11.8</v>
      </c>
      <c r="C17" t="n">
        <v>12.92</v>
      </c>
      <c r="D17" t="n">
        <v>1.09</v>
      </c>
    </row>
    <row r="18">
      <c r="A18" t="inlineStr">
        <is>
          <t>옥동신도시</t>
        </is>
      </c>
      <c r="B18" t="n">
        <v>15.88</v>
      </c>
      <c r="C18" t="n">
        <v>24.51</v>
      </c>
      <c r="D18" t="n">
        <v>1.54</v>
      </c>
    </row>
    <row r="19">
      <c r="A19" t="inlineStr">
        <is>
          <t>경북도청</t>
        </is>
      </c>
      <c r="B19" t="n">
        <v>8.58</v>
      </c>
      <c r="C19" t="n">
        <v>18.81</v>
      </c>
      <c r="D19" t="n">
        <v>2.19</v>
      </c>
    </row>
    <row r="20">
      <c r="A20" t="inlineStr">
        <is>
          <t>안동문화의거리</t>
        </is>
      </c>
      <c r="B20" t="n">
        <v>18.85</v>
      </c>
      <c r="C20" t="n">
        <v>32.66</v>
      </c>
      <c r="D20" t="n">
        <v>1.73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분류</t>
        </is>
      </c>
      <c r="B1" s="90" t="inlineStr">
        <is>
          <t>이용</t>
        </is>
      </c>
    </row>
    <row r="2">
      <c r="A2" t="inlineStr">
        <is>
          <t>관람</t>
        </is>
      </c>
      <c r="B2" t="n">
        <v>19543</v>
      </c>
    </row>
    <row r="3">
      <c r="A3" t="inlineStr">
        <is>
          <t>식음료</t>
        </is>
      </c>
      <c r="B3" t="n">
        <v>560</v>
      </c>
    </row>
    <row r="4">
      <c r="A4" t="inlineStr">
        <is>
          <t>숙박</t>
        </is>
      </c>
      <c r="B4" t="n">
        <v>193</v>
      </c>
    </row>
    <row r="5">
      <c r="A5" t="inlineStr">
        <is>
          <t>체험</t>
        </is>
      </c>
      <c r="B5" t="n">
        <v>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시간대</t>
        </is>
      </c>
      <c r="B1" t="inlineStr">
        <is>
          <t>시</t>
        </is>
      </c>
      <c r="C1" t="inlineStr">
        <is>
          <t>승차</t>
        </is>
      </c>
      <c r="D1" t="inlineStr">
        <is>
          <t>하차</t>
        </is>
      </c>
      <c r="E1" t="inlineStr">
        <is>
          <t>창 안 승차</t>
        </is>
      </c>
    </row>
    <row r="2">
      <c r="A2" t="inlineStr">
        <is>
          <t>05시</t>
        </is>
      </c>
      <c r="B2" t="n">
        <v>5</v>
      </c>
      <c r="C2">
        <f>SUMIFS('d_역'!$B$2:$B$2305,'d_역'!$A$2:$A$2305,'3_운영시간'!$B$7&amp;"|"&amp;'3_운영시간'!$E$7&amp;"|"&amp;'3_운영시간'!$H$7&amp;"|승차|05-06")</f>
        <v/>
      </c>
      <c r="D2">
        <f>SUMIFS('d_역'!$B$2:$B$2305,'d_역'!$A$2:$A$2305,'3_운영시간'!$B$7&amp;"|"&amp;'3_운영시간'!$E$7&amp;"|"&amp;'3_운영시간'!$H$7&amp;"|하차|05-06")</f>
        <v/>
      </c>
      <c r="E2">
        <f>IF(AND(B2+1&gt;'3_운영시간'!$K$7,B2&lt;'3_운영시간'!$N$7),C2,"")</f>
        <v/>
      </c>
    </row>
    <row r="3">
      <c r="A3" t="inlineStr">
        <is>
          <t>06시</t>
        </is>
      </c>
      <c r="B3" t="n">
        <v>6</v>
      </c>
      <c r="C3">
        <f>SUMIFS('d_역'!$B$2:$B$2305,'d_역'!$A$2:$A$2305,'3_운영시간'!$B$7&amp;"|"&amp;'3_운영시간'!$E$7&amp;"|"&amp;'3_운영시간'!$H$7&amp;"|승차|06-07")</f>
        <v/>
      </c>
      <c r="D3">
        <f>SUMIFS('d_역'!$B$2:$B$2305,'d_역'!$A$2:$A$2305,'3_운영시간'!$B$7&amp;"|"&amp;'3_운영시간'!$E$7&amp;"|"&amp;'3_운영시간'!$H$7&amp;"|하차|06-07")</f>
        <v/>
      </c>
      <c r="E3">
        <f>IF(AND(B3+1&gt;'3_운영시간'!$K$7,B3&lt;'3_운영시간'!$N$7),C3,"")</f>
        <v/>
      </c>
    </row>
    <row r="4">
      <c r="A4" t="inlineStr">
        <is>
          <t>07시</t>
        </is>
      </c>
      <c r="B4" t="n">
        <v>7</v>
      </c>
      <c r="C4">
        <f>SUMIFS('d_역'!$B$2:$B$2305,'d_역'!$A$2:$A$2305,'3_운영시간'!$B$7&amp;"|"&amp;'3_운영시간'!$E$7&amp;"|"&amp;'3_운영시간'!$H$7&amp;"|승차|07-08")</f>
        <v/>
      </c>
      <c r="D4">
        <f>SUMIFS('d_역'!$B$2:$B$2305,'d_역'!$A$2:$A$2305,'3_운영시간'!$B$7&amp;"|"&amp;'3_운영시간'!$E$7&amp;"|"&amp;'3_운영시간'!$H$7&amp;"|하차|07-08")</f>
        <v/>
      </c>
      <c r="E4">
        <f>IF(AND(B4+1&gt;'3_운영시간'!$K$7,B4&lt;'3_운영시간'!$N$7),C4,"")</f>
        <v/>
      </c>
    </row>
    <row r="5">
      <c r="A5" t="inlineStr">
        <is>
          <t>08시</t>
        </is>
      </c>
      <c r="B5" t="n">
        <v>8</v>
      </c>
      <c r="C5">
        <f>SUMIFS('d_역'!$B$2:$B$2305,'d_역'!$A$2:$A$2305,'3_운영시간'!$B$7&amp;"|"&amp;'3_운영시간'!$E$7&amp;"|"&amp;'3_운영시간'!$H$7&amp;"|승차|08-09")</f>
        <v/>
      </c>
      <c r="D5">
        <f>SUMIFS('d_역'!$B$2:$B$2305,'d_역'!$A$2:$A$2305,'3_운영시간'!$B$7&amp;"|"&amp;'3_운영시간'!$E$7&amp;"|"&amp;'3_운영시간'!$H$7&amp;"|하차|08-09")</f>
        <v/>
      </c>
      <c r="E5">
        <f>IF(AND(B5+1&gt;'3_운영시간'!$K$7,B5&lt;'3_운영시간'!$N$7),C5,"")</f>
        <v/>
      </c>
    </row>
    <row r="6">
      <c r="A6" t="inlineStr">
        <is>
          <t>09시</t>
        </is>
      </c>
      <c r="B6" t="n">
        <v>9</v>
      </c>
      <c r="C6">
        <f>SUMIFS('d_역'!$B$2:$B$2305,'d_역'!$A$2:$A$2305,'3_운영시간'!$B$7&amp;"|"&amp;'3_운영시간'!$E$7&amp;"|"&amp;'3_운영시간'!$H$7&amp;"|승차|09-10")</f>
        <v/>
      </c>
      <c r="D6">
        <f>SUMIFS('d_역'!$B$2:$B$2305,'d_역'!$A$2:$A$2305,'3_운영시간'!$B$7&amp;"|"&amp;'3_운영시간'!$E$7&amp;"|"&amp;'3_운영시간'!$H$7&amp;"|하차|09-10")</f>
        <v/>
      </c>
      <c r="E6">
        <f>IF(AND(B6+1&gt;'3_운영시간'!$K$7,B6&lt;'3_운영시간'!$N$7),C6,"")</f>
        <v/>
      </c>
    </row>
    <row r="7">
      <c r="A7" t="inlineStr">
        <is>
          <t>10시</t>
        </is>
      </c>
      <c r="B7" t="n">
        <v>10</v>
      </c>
      <c r="C7">
        <f>SUMIFS('d_역'!$B$2:$B$2305,'d_역'!$A$2:$A$2305,'3_운영시간'!$B$7&amp;"|"&amp;'3_운영시간'!$E$7&amp;"|"&amp;'3_운영시간'!$H$7&amp;"|승차|10-11")</f>
        <v/>
      </c>
      <c r="D7">
        <f>SUMIFS('d_역'!$B$2:$B$2305,'d_역'!$A$2:$A$2305,'3_운영시간'!$B$7&amp;"|"&amp;'3_운영시간'!$E$7&amp;"|"&amp;'3_운영시간'!$H$7&amp;"|하차|10-11")</f>
        <v/>
      </c>
      <c r="E7">
        <f>IF(AND(B7+1&gt;'3_운영시간'!$K$7,B7&lt;'3_운영시간'!$N$7),C7,"")</f>
        <v/>
      </c>
    </row>
    <row r="8">
      <c r="A8" t="inlineStr">
        <is>
          <t>11시</t>
        </is>
      </c>
      <c r="B8" t="n">
        <v>11</v>
      </c>
      <c r="C8">
        <f>SUMIFS('d_역'!$B$2:$B$2305,'d_역'!$A$2:$A$2305,'3_운영시간'!$B$7&amp;"|"&amp;'3_운영시간'!$E$7&amp;"|"&amp;'3_운영시간'!$H$7&amp;"|승차|11-12")</f>
        <v/>
      </c>
      <c r="D8">
        <f>SUMIFS('d_역'!$B$2:$B$2305,'d_역'!$A$2:$A$2305,'3_운영시간'!$B$7&amp;"|"&amp;'3_운영시간'!$E$7&amp;"|"&amp;'3_운영시간'!$H$7&amp;"|하차|11-12")</f>
        <v/>
      </c>
      <c r="E8">
        <f>IF(AND(B8+1&gt;'3_운영시간'!$K$7,B8&lt;'3_운영시간'!$N$7),C8,"")</f>
        <v/>
      </c>
    </row>
    <row r="9">
      <c r="A9" t="inlineStr">
        <is>
          <t>12시</t>
        </is>
      </c>
      <c r="B9" t="n">
        <v>12</v>
      </c>
      <c r="C9">
        <f>SUMIFS('d_역'!$B$2:$B$2305,'d_역'!$A$2:$A$2305,'3_운영시간'!$B$7&amp;"|"&amp;'3_운영시간'!$E$7&amp;"|"&amp;'3_운영시간'!$H$7&amp;"|승차|12-13")</f>
        <v/>
      </c>
      <c r="D9">
        <f>SUMIFS('d_역'!$B$2:$B$2305,'d_역'!$A$2:$A$2305,'3_운영시간'!$B$7&amp;"|"&amp;'3_운영시간'!$E$7&amp;"|"&amp;'3_운영시간'!$H$7&amp;"|하차|12-13")</f>
        <v/>
      </c>
      <c r="E9">
        <f>IF(AND(B9+1&gt;'3_운영시간'!$K$7,B9&lt;'3_운영시간'!$N$7),C9,"")</f>
        <v/>
      </c>
    </row>
    <row r="10">
      <c r="A10" t="inlineStr">
        <is>
          <t>13시</t>
        </is>
      </c>
      <c r="B10" t="n">
        <v>13</v>
      </c>
      <c r="C10">
        <f>SUMIFS('d_역'!$B$2:$B$2305,'d_역'!$A$2:$A$2305,'3_운영시간'!$B$7&amp;"|"&amp;'3_운영시간'!$E$7&amp;"|"&amp;'3_운영시간'!$H$7&amp;"|승차|13-14")</f>
        <v/>
      </c>
      <c r="D10">
        <f>SUMIFS('d_역'!$B$2:$B$2305,'d_역'!$A$2:$A$2305,'3_운영시간'!$B$7&amp;"|"&amp;'3_운영시간'!$E$7&amp;"|"&amp;'3_운영시간'!$H$7&amp;"|하차|13-14")</f>
        <v/>
      </c>
      <c r="E10">
        <f>IF(AND(B10+1&gt;'3_운영시간'!$K$7,B10&lt;'3_운영시간'!$N$7),C10,"")</f>
        <v/>
      </c>
    </row>
    <row r="11">
      <c r="A11" t="inlineStr">
        <is>
          <t>14시</t>
        </is>
      </c>
      <c r="B11" t="n">
        <v>14</v>
      </c>
      <c r="C11">
        <f>SUMIFS('d_역'!$B$2:$B$2305,'d_역'!$A$2:$A$2305,'3_운영시간'!$B$7&amp;"|"&amp;'3_운영시간'!$E$7&amp;"|"&amp;'3_운영시간'!$H$7&amp;"|승차|14-15")</f>
        <v/>
      </c>
      <c r="D11">
        <f>SUMIFS('d_역'!$B$2:$B$2305,'d_역'!$A$2:$A$2305,'3_운영시간'!$B$7&amp;"|"&amp;'3_운영시간'!$E$7&amp;"|"&amp;'3_운영시간'!$H$7&amp;"|하차|14-15")</f>
        <v/>
      </c>
      <c r="E11">
        <f>IF(AND(B11+1&gt;'3_운영시간'!$K$7,B11&lt;'3_운영시간'!$N$7),C11,"")</f>
        <v/>
      </c>
    </row>
    <row r="12">
      <c r="A12" t="inlineStr">
        <is>
          <t>15시</t>
        </is>
      </c>
      <c r="B12" t="n">
        <v>15</v>
      </c>
      <c r="C12">
        <f>SUMIFS('d_역'!$B$2:$B$2305,'d_역'!$A$2:$A$2305,'3_운영시간'!$B$7&amp;"|"&amp;'3_운영시간'!$E$7&amp;"|"&amp;'3_운영시간'!$H$7&amp;"|승차|15-16")</f>
        <v/>
      </c>
      <c r="D12">
        <f>SUMIFS('d_역'!$B$2:$B$2305,'d_역'!$A$2:$A$2305,'3_운영시간'!$B$7&amp;"|"&amp;'3_운영시간'!$E$7&amp;"|"&amp;'3_운영시간'!$H$7&amp;"|하차|15-16")</f>
        <v/>
      </c>
      <c r="E12">
        <f>IF(AND(B12+1&gt;'3_운영시간'!$K$7,B12&lt;'3_운영시간'!$N$7),C12,"")</f>
        <v/>
      </c>
    </row>
    <row r="13">
      <c r="A13" t="inlineStr">
        <is>
          <t>16시</t>
        </is>
      </c>
      <c r="B13" t="n">
        <v>16</v>
      </c>
      <c r="C13">
        <f>SUMIFS('d_역'!$B$2:$B$2305,'d_역'!$A$2:$A$2305,'3_운영시간'!$B$7&amp;"|"&amp;'3_운영시간'!$E$7&amp;"|"&amp;'3_운영시간'!$H$7&amp;"|승차|16-17")</f>
        <v/>
      </c>
      <c r="D13">
        <f>SUMIFS('d_역'!$B$2:$B$2305,'d_역'!$A$2:$A$2305,'3_운영시간'!$B$7&amp;"|"&amp;'3_운영시간'!$E$7&amp;"|"&amp;'3_운영시간'!$H$7&amp;"|하차|16-17")</f>
        <v/>
      </c>
      <c r="E13">
        <f>IF(AND(B13+1&gt;'3_운영시간'!$K$7,B13&lt;'3_운영시간'!$N$7),C13,"")</f>
        <v/>
      </c>
    </row>
    <row r="14">
      <c r="A14" t="inlineStr">
        <is>
          <t>17시</t>
        </is>
      </c>
      <c r="B14" t="n">
        <v>17</v>
      </c>
      <c r="C14">
        <f>SUMIFS('d_역'!$B$2:$B$2305,'d_역'!$A$2:$A$2305,'3_운영시간'!$B$7&amp;"|"&amp;'3_운영시간'!$E$7&amp;"|"&amp;'3_운영시간'!$H$7&amp;"|승차|17-18")</f>
        <v/>
      </c>
      <c r="D14">
        <f>SUMIFS('d_역'!$B$2:$B$2305,'d_역'!$A$2:$A$2305,'3_운영시간'!$B$7&amp;"|"&amp;'3_운영시간'!$E$7&amp;"|"&amp;'3_운영시간'!$H$7&amp;"|하차|17-18")</f>
        <v/>
      </c>
      <c r="E14">
        <f>IF(AND(B14+1&gt;'3_운영시간'!$K$7,B14&lt;'3_운영시간'!$N$7),C14,"")</f>
        <v/>
      </c>
    </row>
    <row r="15">
      <c r="A15" t="inlineStr">
        <is>
          <t>18시</t>
        </is>
      </c>
      <c r="B15" t="n">
        <v>18</v>
      </c>
      <c r="C15">
        <f>SUMIFS('d_역'!$B$2:$B$2305,'d_역'!$A$2:$A$2305,'3_운영시간'!$B$7&amp;"|"&amp;'3_운영시간'!$E$7&amp;"|"&amp;'3_운영시간'!$H$7&amp;"|승차|18-19")</f>
        <v/>
      </c>
      <c r="D15">
        <f>SUMIFS('d_역'!$B$2:$B$2305,'d_역'!$A$2:$A$2305,'3_운영시간'!$B$7&amp;"|"&amp;'3_운영시간'!$E$7&amp;"|"&amp;'3_운영시간'!$H$7&amp;"|하차|18-19")</f>
        <v/>
      </c>
      <c r="E15">
        <f>IF(AND(B15+1&gt;'3_운영시간'!$K$7,B15&lt;'3_운영시간'!$N$7),C15,"")</f>
        <v/>
      </c>
    </row>
    <row r="16">
      <c r="A16" t="inlineStr">
        <is>
          <t>19시</t>
        </is>
      </c>
      <c r="B16" t="n">
        <v>19</v>
      </c>
      <c r="C16">
        <f>SUMIFS('d_역'!$B$2:$B$2305,'d_역'!$A$2:$A$2305,'3_운영시간'!$B$7&amp;"|"&amp;'3_운영시간'!$E$7&amp;"|"&amp;'3_운영시간'!$H$7&amp;"|승차|19-20")</f>
        <v/>
      </c>
      <c r="D16">
        <f>SUMIFS('d_역'!$B$2:$B$2305,'d_역'!$A$2:$A$2305,'3_운영시간'!$B$7&amp;"|"&amp;'3_운영시간'!$E$7&amp;"|"&amp;'3_운영시간'!$H$7&amp;"|하차|19-20")</f>
        <v/>
      </c>
      <c r="E16">
        <f>IF(AND(B16+1&gt;'3_운영시간'!$K$7,B16&lt;'3_운영시간'!$N$7),C16,"")</f>
        <v/>
      </c>
    </row>
    <row r="17">
      <c r="A17" t="inlineStr">
        <is>
          <t>20시</t>
        </is>
      </c>
      <c r="B17" t="n">
        <v>20</v>
      </c>
      <c r="C17">
        <f>SUMIFS('d_역'!$B$2:$B$2305,'d_역'!$A$2:$A$2305,'3_운영시간'!$B$7&amp;"|"&amp;'3_운영시간'!$E$7&amp;"|"&amp;'3_운영시간'!$H$7&amp;"|승차|20-21")</f>
        <v/>
      </c>
      <c r="D17">
        <f>SUMIFS('d_역'!$B$2:$B$2305,'d_역'!$A$2:$A$2305,'3_운영시간'!$B$7&amp;"|"&amp;'3_운영시간'!$E$7&amp;"|"&amp;'3_운영시간'!$H$7&amp;"|하차|20-21")</f>
        <v/>
      </c>
      <c r="E17">
        <f>IF(AND(B17+1&gt;'3_운영시간'!$K$7,B17&lt;'3_운영시간'!$N$7),C17,"")</f>
        <v/>
      </c>
    </row>
    <row r="18">
      <c r="A18" t="inlineStr">
        <is>
          <t>21시</t>
        </is>
      </c>
      <c r="B18" t="n">
        <v>21</v>
      </c>
      <c r="C18">
        <f>SUMIFS('d_역'!$B$2:$B$2305,'d_역'!$A$2:$A$2305,'3_운영시간'!$B$7&amp;"|"&amp;'3_운영시간'!$E$7&amp;"|"&amp;'3_운영시간'!$H$7&amp;"|승차|21-22")</f>
        <v/>
      </c>
      <c r="D18">
        <f>SUMIFS('d_역'!$B$2:$B$2305,'d_역'!$A$2:$A$2305,'3_운영시간'!$B$7&amp;"|"&amp;'3_운영시간'!$E$7&amp;"|"&amp;'3_운영시간'!$H$7&amp;"|하차|21-22")</f>
        <v/>
      </c>
      <c r="E18">
        <f>IF(AND(B18+1&gt;'3_운영시간'!$K$7,B18&lt;'3_운영시간'!$N$7),C18,"")</f>
        <v/>
      </c>
    </row>
    <row r="19">
      <c r="A19" t="inlineStr">
        <is>
          <t>22시</t>
        </is>
      </c>
      <c r="B19" t="n">
        <v>22</v>
      </c>
      <c r="C19">
        <f>SUMIFS('d_역'!$B$2:$B$2305,'d_역'!$A$2:$A$2305,'3_운영시간'!$B$7&amp;"|"&amp;'3_운영시간'!$E$7&amp;"|"&amp;'3_운영시간'!$H$7&amp;"|승차|22-23")</f>
        <v/>
      </c>
      <c r="D19">
        <f>SUMIFS('d_역'!$B$2:$B$2305,'d_역'!$A$2:$A$2305,'3_운영시간'!$B$7&amp;"|"&amp;'3_운영시간'!$E$7&amp;"|"&amp;'3_운영시간'!$H$7&amp;"|하차|22-23")</f>
        <v/>
      </c>
      <c r="E19">
        <f>IF(AND(B19+1&gt;'3_운영시간'!$K$7,B19&lt;'3_운영시간'!$N$7),C19,"")</f>
        <v/>
      </c>
    </row>
    <row r="20">
      <c r="A20" t="inlineStr">
        <is>
          <t>23시</t>
        </is>
      </c>
      <c r="B20" t="n">
        <v>23</v>
      </c>
      <c r="C20">
        <f>SUMIFS('d_역'!$B$2:$B$2305,'d_역'!$A$2:$A$2305,'3_운영시간'!$B$7&amp;"|"&amp;'3_운영시간'!$E$7&amp;"|"&amp;'3_운영시간'!$H$7&amp;"|승차|23-24")</f>
        <v/>
      </c>
      <c r="D20">
        <f>SUMIFS('d_역'!$B$2:$B$2305,'d_역'!$A$2:$A$2305,'3_운영시간'!$B$7&amp;"|"&amp;'3_운영시간'!$E$7&amp;"|"&amp;'3_운영시간'!$H$7&amp;"|하차|23-24")</f>
        <v/>
      </c>
      <c r="E20">
        <f>IF(AND(B20+1&gt;'3_운영시간'!$K$7,B20&lt;'3_운영시간'!$N$7),C20,"")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</t>
        </is>
      </c>
      <c r="B1" t="inlineStr">
        <is>
          <t>선택 노선</t>
        </is>
      </c>
      <c r="C1" t="inlineStr">
        <is>
          <t>안동역→원도심</t>
        </is>
      </c>
      <c r="D1" t="inlineStr">
        <is>
          <t>원도심→안동역</t>
        </is>
      </c>
      <c r="E1" t="inlineStr">
        <is>
          <t>원도심→월영교</t>
        </is>
      </c>
      <c r="F1" t="inlineStr">
        <is>
          <t>월영교→원도심</t>
        </is>
      </c>
      <c r="G1" t="inlineStr">
        <is>
          <t>안동역→월영교</t>
        </is>
      </c>
      <c r="H1" t="inlineStr">
        <is>
          <t>월영교→안동역</t>
        </is>
      </c>
      <c r="I1" t="inlineStr">
        <is>
          <t>원도심→월영교(추가 반영)</t>
        </is>
      </c>
    </row>
    <row r="2">
      <c r="A2" t="inlineStr">
        <is>
          <t>05시</t>
        </is>
      </c>
      <c r="B2">
        <f>SUMIFS('d_버스'!$B$2:$B$529,'d_버스'!$A$2:$A$529,'4_버스'!$B$7&amp;"|"&amp;'4_버스'!$E$7&amp;"|5")</f>
        <v/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>
        <f>E2+IF(AND(5&gt;=19,5&lt;21),'4_버스'!$H$7/2,0)</f>
        <v/>
      </c>
    </row>
    <row r="3">
      <c r="A3" t="inlineStr">
        <is>
          <t>06시</t>
        </is>
      </c>
      <c r="B3">
        <f>SUMIFS('d_버스'!$B$2:$B$529,'d_버스'!$A$2:$A$529,'4_버스'!$B$7&amp;"|"&amp;'4_버스'!$E$7&amp;"|6")</f>
        <v/>
      </c>
      <c r="C3" t="n">
        <v>22</v>
      </c>
      <c r="D3" t="n">
        <v>47</v>
      </c>
      <c r="E3" t="n">
        <v>0</v>
      </c>
      <c r="F3" t="n">
        <v>0</v>
      </c>
      <c r="G3" t="n">
        <v>0</v>
      </c>
      <c r="H3" t="n">
        <v>0</v>
      </c>
      <c r="I3">
        <f>E3+IF(AND(6&gt;=19,6&lt;21),'4_버스'!$H$7/2,0)</f>
        <v/>
      </c>
    </row>
    <row r="4">
      <c r="A4" t="inlineStr">
        <is>
          <t>07시</t>
        </is>
      </c>
      <c r="B4">
        <f>SUMIFS('d_버스'!$B$2:$B$529,'d_버스'!$A$2:$A$529,'4_버스'!$B$7&amp;"|"&amp;'4_버스'!$E$7&amp;"|7")</f>
        <v/>
      </c>
      <c r="C4" t="n">
        <v>38</v>
      </c>
      <c r="D4" t="n">
        <v>47</v>
      </c>
      <c r="E4" t="n">
        <v>0</v>
      </c>
      <c r="F4" t="n">
        <v>0</v>
      </c>
      <c r="G4" t="n">
        <v>0</v>
      </c>
      <c r="H4" t="n">
        <v>0</v>
      </c>
      <c r="I4">
        <f>E4+IF(AND(7&gt;=19,7&lt;21),'4_버스'!$H$7/2,0)</f>
        <v/>
      </c>
    </row>
    <row r="5">
      <c r="A5" t="inlineStr">
        <is>
          <t>08시</t>
        </is>
      </c>
      <c r="B5">
        <f>SUMIFS('d_버스'!$B$2:$B$529,'d_버스'!$A$2:$A$529,'4_버스'!$B$7&amp;"|"&amp;'4_버스'!$E$7&amp;"|8")</f>
        <v/>
      </c>
      <c r="C5" t="n">
        <v>39</v>
      </c>
      <c r="D5" t="n">
        <v>36</v>
      </c>
      <c r="E5" t="n">
        <v>1</v>
      </c>
      <c r="F5" t="n">
        <v>1</v>
      </c>
      <c r="G5" t="n">
        <v>1</v>
      </c>
      <c r="H5" t="n">
        <v>1</v>
      </c>
      <c r="I5">
        <f>E5+IF(AND(8&gt;=19,8&lt;21),'4_버스'!$H$7/2,0)</f>
        <v/>
      </c>
    </row>
    <row r="6">
      <c r="A6" t="inlineStr">
        <is>
          <t>09시</t>
        </is>
      </c>
      <c r="B6">
        <f>SUMIFS('d_버스'!$B$2:$B$529,'d_버스'!$A$2:$A$529,'4_버스'!$B$7&amp;"|"&amp;'4_버스'!$E$7&amp;"|9")</f>
        <v/>
      </c>
      <c r="C6" t="n">
        <v>37</v>
      </c>
      <c r="D6" t="n">
        <v>38</v>
      </c>
      <c r="E6" t="n">
        <v>0</v>
      </c>
      <c r="F6" t="n">
        <v>0</v>
      </c>
      <c r="G6" t="n">
        <v>0</v>
      </c>
      <c r="H6" t="n">
        <v>0</v>
      </c>
      <c r="I6">
        <f>E6+IF(AND(9&gt;=19,9&lt;21),'4_버스'!$H$7/2,0)</f>
        <v/>
      </c>
    </row>
    <row r="7">
      <c r="A7" t="inlineStr">
        <is>
          <t>10시</t>
        </is>
      </c>
      <c r="B7">
        <f>SUMIFS('d_버스'!$B$2:$B$529,'d_버스'!$A$2:$A$529,'4_버스'!$B$7&amp;"|"&amp;'4_버스'!$E$7&amp;"|10")</f>
        <v/>
      </c>
      <c r="C7" t="n">
        <v>39</v>
      </c>
      <c r="D7" t="n">
        <v>39</v>
      </c>
      <c r="E7" t="n">
        <v>1</v>
      </c>
      <c r="F7" t="n">
        <v>1</v>
      </c>
      <c r="G7" t="n">
        <v>1</v>
      </c>
      <c r="H7" t="n">
        <v>1</v>
      </c>
      <c r="I7">
        <f>E7+IF(AND(10&gt;=19,10&lt;21),'4_버스'!$H$7/2,0)</f>
        <v/>
      </c>
    </row>
    <row r="8">
      <c r="A8" t="inlineStr">
        <is>
          <t>11시</t>
        </is>
      </c>
      <c r="B8">
        <f>SUMIFS('d_버스'!$B$2:$B$529,'d_버스'!$A$2:$A$529,'4_버스'!$B$7&amp;"|"&amp;'4_버스'!$E$7&amp;"|11")</f>
        <v/>
      </c>
      <c r="C8" t="n">
        <v>35</v>
      </c>
      <c r="D8" t="n">
        <v>36</v>
      </c>
      <c r="E8" t="n">
        <v>0</v>
      </c>
      <c r="F8" t="n">
        <v>0</v>
      </c>
      <c r="G8" t="n">
        <v>0</v>
      </c>
      <c r="H8" t="n">
        <v>0</v>
      </c>
      <c r="I8">
        <f>E8+IF(AND(11&gt;=19,11&lt;21),'4_버스'!$H$7/2,0)</f>
        <v/>
      </c>
    </row>
    <row r="9">
      <c r="A9" t="inlineStr">
        <is>
          <t>12시</t>
        </is>
      </c>
      <c r="B9">
        <f>SUMIFS('d_버스'!$B$2:$B$529,'d_버스'!$A$2:$A$529,'4_버스'!$B$7&amp;"|"&amp;'4_버스'!$E$7&amp;"|12")</f>
        <v/>
      </c>
      <c r="C9" t="n">
        <v>34</v>
      </c>
      <c r="D9" t="n">
        <v>36</v>
      </c>
      <c r="E9" t="n">
        <v>1</v>
      </c>
      <c r="F9" t="n">
        <v>1</v>
      </c>
      <c r="G9" t="n">
        <v>1</v>
      </c>
      <c r="H9" t="n">
        <v>1</v>
      </c>
      <c r="I9">
        <f>E9+IF(AND(12&gt;=19,12&lt;21),'4_버스'!$H$7/2,0)</f>
        <v/>
      </c>
    </row>
    <row r="10">
      <c r="A10" t="inlineStr">
        <is>
          <t>13시</t>
        </is>
      </c>
      <c r="B10">
        <f>SUMIFS('d_버스'!$B$2:$B$529,'d_버스'!$A$2:$A$529,'4_버스'!$B$7&amp;"|"&amp;'4_버스'!$E$7&amp;"|13")</f>
        <v/>
      </c>
      <c r="C10" t="n">
        <v>34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>
        <f>E10+IF(AND(13&gt;=19,13&lt;21),'4_버스'!$H$7/2,0)</f>
        <v/>
      </c>
    </row>
    <row r="11">
      <c r="A11" t="inlineStr">
        <is>
          <t>14시</t>
        </is>
      </c>
      <c r="B11">
        <f>SUMIFS('d_버스'!$B$2:$B$529,'d_버스'!$A$2:$A$529,'4_버스'!$B$7&amp;"|"&amp;'4_버스'!$E$7&amp;"|14")</f>
        <v/>
      </c>
      <c r="C11" t="n">
        <v>38</v>
      </c>
      <c r="D11" t="n">
        <v>38</v>
      </c>
      <c r="E11" t="n">
        <v>0</v>
      </c>
      <c r="F11" t="n">
        <v>0</v>
      </c>
      <c r="G11" t="n">
        <v>0</v>
      </c>
      <c r="H11" t="n">
        <v>0</v>
      </c>
      <c r="I11">
        <f>E11+IF(AND(14&gt;=19,14&lt;21),'4_버스'!$H$7/2,0)</f>
        <v/>
      </c>
    </row>
    <row r="12">
      <c r="A12" t="inlineStr">
        <is>
          <t>15시</t>
        </is>
      </c>
      <c r="B12">
        <f>SUMIFS('d_버스'!$B$2:$B$529,'d_버스'!$A$2:$A$529,'4_버스'!$B$7&amp;"|"&amp;'4_버스'!$E$7&amp;"|15")</f>
        <v/>
      </c>
      <c r="C12" t="n">
        <v>39</v>
      </c>
      <c r="D12" t="n">
        <v>36</v>
      </c>
      <c r="E12" t="n">
        <v>0</v>
      </c>
      <c r="F12" t="n">
        <v>0</v>
      </c>
      <c r="G12" t="n">
        <v>0</v>
      </c>
      <c r="H12" t="n">
        <v>0</v>
      </c>
      <c r="I12">
        <f>E12+IF(AND(15&gt;=19,15&lt;21),'4_버스'!$H$7/2,0)</f>
        <v/>
      </c>
    </row>
    <row r="13">
      <c r="A13" t="inlineStr">
        <is>
          <t>16시</t>
        </is>
      </c>
      <c r="B13">
        <f>SUMIFS('d_버스'!$B$2:$B$529,'d_버스'!$A$2:$A$529,'4_버스'!$B$7&amp;"|"&amp;'4_버스'!$E$7&amp;"|16")</f>
        <v/>
      </c>
      <c r="C13" t="n">
        <v>37</v>
      </c>
      <c r="D13" t="n">
        <v>45</v>
      </c>
      <c r="E13" t="n">
        <v>1</v>
      </c>
      <c r="F13" t="n">
        <v>1</v>
      </c>
      <c r="G13" t="n">
        <v>1</v>
      </c>
      <c r="H13" t="n">
        <v>0</v>
      </c>
      <c r="I13">
        <f>E13+IF(AND(16&gt;=19,16&lt;21),'4_버스'!$H$7/2,0)</f>
        <v/>
      </c>
    </row>
    <row r="14">
      <c r="A14" t="inlineStr">
        <is>
          <t>17시</t>
        </is>
      </c>
      <c r="B14">
        <f>SUMIFS('d_버스'!$B$2:$B$529,'d_버스'!$A$2:$A$529,'4_버스'!$B$7&amp;"|"&amp;'4_버스'!$E$7&amp;"|17")</f>
        <v/>
      </c>
      <c r="C14" t="n">
        <v>36</v>
      </c>
      <c r="D14" t="n">
        <v>30</v>
      </c>
      <c r="E14" t="n">
        <v>1</v>
      </c>
      <c r="F14" t="n">
        <v>0</v>
      </c>
      <c r="G14" t="n">
        <v>0</v>
      </c>
      <c r="H14" t="n">
        <v>0</v>
      </c>
      <c r="I14">
        <f>E14+IF(AND(17&gt;=19,17&lt;21),'4_버스'!$H$7/2,0)</f>
        <v/>
      </c>
    </row>
    <row r="15">
      <c r="A15" t="inlineStr">
        <is>
          <t>18시</t>
        </is>
      </c>
      <c r="B15">
        <f>SUMIFS('d_버스'!$B$2:$B$529,'d_버스'!$A$2:$A$529,'4_버스'!$B$7&amp;"|"&amp;'4_버스'!$E$7&amp;"|18")</f>
        <v/>
      </c>
      <c r="C15" t="n">
        <v>37</v>
      </c>
      <c r="D15" t="n">
        <v>33</v>
      </c>
      <c r="E15" t="n">
        <v>1</v>
      </c>
      <c r="F15" t="n">
        <v>1</v>
      </c>
      <c r="G15" t="n">
        <v>0</v>
      </c>
      <c r="H15" t="n">
        <v>0</v>
      </c>
      <c r="I15">
        <f>E15+IF(AND(18&gt;=19,18&lt;21),'4_버스'!$H$7/2,0)</f>
        <v/>
      </c>
    </row>
    <row r="16">
      <c r="A16" t="inlineStr">
        <is>
          <t>19시</t>
        </is>
      </c>
      <c r="B16">
        <f>SUMIFS('d_버스'!$B$2:$B$529,'d_버스'!$A$2:$A$529,'4_버스'!$B$7&amp;"|"&amp;'4_버스'!$E$7&amp;"|19")</f>
        <v/>
      </c>
      <c r="C16" t="n">
        <v>25</v>
      </c>
      <c r="D16" t="n">
        <v>24</v>
      </c>
      <c r="E16" t="n">
        <v>0</v>
      </c>
      <c r="F16" t="n">
        <v>1</v>
      </c>
      <c r="G16" t="n">
        <v>0</v>
      </c>
      <c r="H16" t="n">
        <v>0</v>
      </c>
      <c r="I16">
        <f>E16+IF(AND(19&gt;=19,19&lt;21),'4_버스'!$H$7/2,0)</f>
        <v/>
      </c>
    </row>
    <row r="17">
      <c r="A17" t="inlineStr">
        <is>
          <t>20시</t>
        </is>
      </c>
      <c r="B17">
        <f>SUMIFS('d_버스'!$B$2:$B$529,'d_버스'!$A$2:$A$529,'4_버스'!$B$7&amp;"|"&amp;'4_버스'!$E$7&amp;"|20")</f>
        <v/>
      </c>
      <c r="C17" t="n">
        <v>18</v>
      </c>
      <c r="D17" t="n">
        <v>19</v>
      </c>
      <c r="E17" t="n">
        <v>0</v>
      </c>
      <c r="F17" t="n">
        <v>0</v>
      </c>
      <c r="G17" t="n">
        <v>0</v>
      </c>
      <c r="H17" t="n">
        <v>0</v>
      </c>
      <c r="I17">
        <f>E17+IF(AND(20&gt;=19,20&lt;21),'4_버스'!$H$7/2,0)</f>
        <v/>
      </c>
    </row>
    <row r="18">
      <c r="A18" t="inlineStr">
        <is>
          <t>21시</t>
        </is>
      </c>
      <c r="B18">
        <f>SUMIFS('d_버스'!$B$2:$B$529,'d_버스'!$A$2:$A$529,'4_버스'!$B$7&amp;"|"&amp;'4_버스'!$E$7&amp;"|21")</f>
        <v/>
      </c>
      <c r="C18" t="n">
        <v>18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>
        <f>E18+IF(AND(21&gt;=19,21&lt;21),'4_버스'!$H$7/2,0)</f>
        <v/>
      </c>
    </row>
    <row r="19">
      <c r="A19" t="inlineStr">
        <is>
          <t>22시</t>
        </is>
      </c>
      <c r="B19">
        <f>SUMIFS('d_버스'!$B$2:$B$529,'d_버스'!$A$2:$A$529,'4_버스'!$B$7&amp;"|"&amp;'4_버스'!$E$7&amp;"|22")</f>
        <v/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>
        <f>E19+IF(AND(22&gt;=19,22&lt;21),'4_버스'!$H$7/2,0)</f>
        <v/>
      </c>
    </row>
    <row r="20">
      <c r="A20" t="inlineStr">
        <is>
          <t>23시</t>
        </is>
      </c>
      <c r="B20">
        <f>SUMIFS('d_버스'!$B$2:$B$529,'d_버스'!$A$2:$A$529,'4_버스'!$B$7&amp;"|"&amp;'4_버스'!$E$7&amp;"|23")</f>
        <v/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>
        <f>E20+IF(AND(23&gt;=19,23&lt;21),'4_버스'!$H$7/2,0)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</t>
        </is>
      </c>
      <c r="B1" t="inlineStr">
        <is>
          <t>업종</t>
        </is>
      </c>
      <c r="C1" t="inlineStr">
        <is>
          <t>영업 종료(시)</t>
        </is>
      </c>
      <c r="D1" t="inlineStr">
        <is>
          <t>식사 가능</t>
        </is>
      </c>
    </row>
    <row r="2">
      <c r="A2" t="inlineStr">
        <is>
          <t>안동댐간고등어직영식당</t>
        </is>
      </c>
      <c r="B2" t="inlineStr">
        <is>
          <t>한식</t>
        </is>
      </c>
      <c r="C2" t="n">
        <v>20</v>
      </c>
      <c r="D2" t="n">
        <v>1</v>
      </c>
    </row>
    <row r="3">
      <c r="A3" t="inlineStr">
        <is>
          <t>맛50년헛제사밥</t>
        </is>
      </c>
      <c r="B3" t="inlineStr">
        <is>
          <t>한식</t>
        </is>
      </c>
      <c r="C3" t="n">
        <v>20</v>
      </c>
      <c r="D3" t="n">
        <v>1</v>
      </c>
    </row>
    <row r="4">
      <c r="A4" t="inlineStr">
        <is>
          <t>호반정</t>
        </is>
      </c>
      <c r="B4" t="inlineStr">
        <is>
          <t>한식</t>
        </is>
      </c>
      <c r="C4" t="n">
        <v>20</v>
      </c>
      <c r="D4" t="n">
        <v>1</v>
      </c>
    </row>
    <row r="5">
      <c r="A5" t="inlineStr">
        <is>
          <t>옛날촌동네</t>
        </is>
      </c>
      <c r="B5" t="inlineStr">
        <is>
          <t>한식</t>
        </is>
      </c>
      <c r="C5" t="n">
        <v>20</v>
      </c>
      <c r="D5" t="n">
        <v>1</v>
      </c>
    </row>
    <row r="6">
      <c r="A6" t="inlineStr">
        <is>
          <t>삼일가든</t>
        </is>
      </c>
      <c r="B6" t="inlineStr">
        <is>
          <t>한식</t>
        </is>
      </c>
      <c r="C6" t="n">
        <v>20.5</v>
      </c>
      <c r="D6" t="n">
        <v>1</v>
      </c>
    </row>
    <row r="7">
      <c r="A7" t="inlineStr">
        <is>
          <t>이정식당</t>
        </is>
      </c>
      <c r="B7" t="inlineStr">
        <is>
          <t>한식</t>
        </is>
      </c>
      <c r="C7" t="n">
        <v>20.5</v>
      </c>
      <c r="D7" t="n">
        <v>1</v>
      </c>
    </row>
    <row r="8">
      <c r="A8" t="inlineStr">
        <is>
          <t>고센피제리아안동댐점</t>
        </is>
      </c>
      <c r="B8" t="inlineStr">
        <is>
          <t>서양식</t>
        </is>
      </c>
      <c r="C8" t="n">
        <v>20.5</v>
      </c>
      <c r="D8" t="n">
        <v>1</v>
      </c>
    </row>
    <row r="9">
      <c r="A9" t="inlineStr">
        <is>
          <t>안동김대감</t>
        </is>
      </c>
      <c r="B9" t="inlineStr">
        <is>
          <t>한식</t>
        </is>
      </c>
      <c r="C9" t="n">
        <v>21</v>
      </c>
      <c r="D9" t="n">
        <v>1</v>
      </c>
    </row>
    <row r="10">
      <c r="A10" t="inlineStr">
        <is>
          <t>와룡가든</t>
        </is>
      </c>
      <c r="B10" t="inlineStr">
        <is>
          <t>한식</t>
        </is>
      </c>
      <c r="C10" t="n">
        <v>21</v>
      </c>
      <c r="D10" t="n">
        <v>1</v>
      </c>
    </row>
    <row r="11">
      <c r="A11" t="inlineStr">
        <is>
          <t>라라룬</t>
        </is>
      </c>
      <c r="B11" t="inlineStr">
        <is>
          <t>카페</t>
        </is>
      </c>
      <c r="C11" t="n">
        <v>22</v>
      </c>
      <c r="D11" t="n">
        <v>0</v>
      </c>
    </row>
    <row r="12">
      <c r="A12" t="inlineStr">
        <is>
          <t>월영당</t>
        </is>
      </c>
      <c r="B12" t="inlineStr">
        <is>
          <t>카페</t>
        </is>
      </c>
      <c r="C12" t="n">
        <v>22</v>
      </c>
      <c r="D12" t="n">
        <v>0</v>
      </c>
    </row>
    <row r="13">
      <c r="A13" t="inlineStr">
        <is>
          <t>카페구름마루</t>
        </is>
      </c>
      <c r="B13" t="inlineStr">
        <is>
          <t>카페</t>
        </is>
      </c>
      <c r="C13" t="n">
        <v>22</v>
      </c>
      <c r="D13" t="n">
        <v>0</v>
      </c>
    </row>
    <row r="14">
      <c r="A14" t="inlineStr">
        <is>
          <t>콩깍지</t>
        </is>
      </c>
      <c r="B14" t="inlineStr">
        <is>
          <t>한식</t>
        </is>
      </c>
      <c r="C14" t="n">
        <v>22</v>
      </c>
      <c r="D14" t="n">
        <v>1</v>
      </c>
    </row>
    <row r="15">
      <c r="A15" t="inlineStr">
        <is>
          <t>월영교달방</t>
        </is>
      </c>
      <c r="B15" t="inlineStr">
        <is>
          <t>카페</t>
        </is>
      </c>
      <c r="C15" t="n">
        <v>23</v>
      </c>
      <c r="D15" t="n">
        <v>0</v>
      </c>
    </row>
    <row r="16">
      <c r="A16" t="inlineStr">
        <is>
          <t>핸즈안동댐점</t>
        </is>
      </c>
      <c r="B16" t="inlineStr">
        <is>
          <t>카페</t>
        </is>
      </c>
      <c r="C16" t="n">
        <v>23</v>
      </c>
      <c r="D16" t="n">
        <v>0</v>
      </c>
    </row>
    <row r="17">
      <c r="A17" t="inlineStr">
        <is>
          <t>나우커피안동댐점</t>
        </is>
      </c>
      <c r="B17" t="inlineStr">
        <is>
          <t>카페</t>
        </is>
      </c>
      <c r="C17" t="n">
        <v>24</v>
      </c>
      <c r="D17" t="n">
        <v>0</v>
      </c>
    </row>
    <row r="18">
      <c r="A18" t="inlineStr">
        <is>
          <t>팝업 부스</t>
        </is>
      </c>
      <c r="B18" t="inlineStr">
        <is>
          <t>팝업</t>
        </is>
      </c>
      <c r="C18">
        <f>'5_월영교'!$E$7</f>
        <v/>
      </c>
      <c r="D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업종</t>
        </is>
      </c>
      <c r="B1" s="90" t="inlineStr">
        <is>
          <t>월영교 1km</t>
        </is>
      </c>
      <c r="C1" s="90" t="inlineStr">
        <is>
          <t>원도심 1km</t>
        </is>
      </c>
    </row>
    <row r="2">
      <c r="A2" t="inlineStr">
        <is>
          <t>한식</t>
        </is>
      </c>
      <c r="B2" t="n">
        <v>0.5882352941176471</v>
      </c>
      <c r="C2" t="n">
        <v>0.4476439790575916</v>
      </c>
    </row>
    <row r="3">
      <c r="A3" t="inlineStr">
        <is>
          <t>카페(비알코올)</t>
        </is>
      </c>
      <c r="B3" t="n">
        <v>0.3529411764705883</v>
      </c>
      <c r="C3" t="n">
        <v>0.1662303664921466</v>
      </c>
    </row>
    <row r="4">
      <c r="A4" t="inlineStr">
        <is>
          <t>주점</t>
        </is>
      </c>
      <c r="B4" t="n">
        <v>0</v>
      </c>
      <c r="C4" t="n">
        <v>0.112565445026178</v>
      </c>
    </row>
    <row r="5">
      <c r="A5" t="inlineStr">
        <is>
          <t>서양식</t>
        </is>
      </c>
      <c r="B5" t="n">
        <v>0.05882352941176471</v>
      </c>
      <c r="C5" t="n">
        <v>0.01701570680628272</v>
      </c>
    </row>
    <row r="6">
      <c r="A6" t="inlineStr">
        <is>
          <t>기타</t>
        </is>
      </c>
      <c r="B6" t="n">
        <v>0</v>
      </c>
      <c r="C6" t="n">
        <v>0.256544502617801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파라미터</t>
        </is>
      </c>
      <c r="B1" t="inlineStr">
        <is>
          <t>기본_하한</t>
        </is>
      </c>
      <c r="C1" t="inlineStr">
        <is>
          <t>기본_최빈</t>
        </is>
      </c>
      <c r="D1" t="inlineStr">
        <is>
          <t>기본_상한</t>
        </is>
      </c>
      <c r="E1" t="inlineStr">
        <is>
          <t>확대_하한</t>
        </is>
      </c>
      <c r="F1" t="inlineStr">
        <is>
          <t>확대_최빈</t>
        </is>
      </c>
      <c r="G1" t="inlineStr">
        <is>
          <t>확대_상한</t>
        </is>
      </c>
      <c r="H1" t="inlineStr">
        <is>
          <t>적용_하한</t>
        </is>
      </c>
      <c r="I1" t="inlineStr">
        <is>
          <t>적용_최빈</t>
        </is>
      </c>
      <c r="J1" t="inlineStr">
        <is>
          <t>적용_상한</t>
        </is>
      </c>
    </row>
    <row r="2">
      <c r="A2" t="inlineStr">
        <is>
          <t>p</t>
        </is>
      </c>
      <c r="B2" t="n">
        <v>0.0009805656280567798</v>
      </c>
      <c r="C2" t="n">
        <v>0.004581150493010932</v>
      </c>
      <c r="D2" t="n">
        <v>0.008999634962746644</v>
      </c>
      <c r="E2" t="n">
        <v>0.004581150493010932</v>
      </c>
      <c r="F2" t="n">
        <v>0.02</v>
      </c>
      <c r="G2" t="n">
        <v>0.05</v>
      </c>
      <c r="H2">
        <f>IF('6_기대효과'!$B$7="확대안",E2,IF('6_기대효과'!$B$7="직접 입력",'6_기대효과'!$N$7*0.5,B2))</f>
        <v/>
      </c>
      <c r="I2">
        <f>IF('6_기대효과'!$B$7="확대안",F2,IF('6_기대효과'!$B$7="직접 입력",'6_기대효과'!$N$7*1,C2))</f>
        <v/>
      </c>
      <c r="J2">
        <f>IF('6_기대효과'!$B$7="확대안",G2,IF('6_기대효과'!$B$7="직접 입력",'6_기대효과'!$N$7*1.5,D2))</f>
        <v/>
      </c>
    </row>
    <row r="3">
      <c r="A3" t="inlineStr">
        <is>
          <t>qb</t>
        </is>
      </c>
      <c r="B3" t="n">
        <v>0.1</v>
      </c>
      <c r="C3" t="n">
        <v>0.25</v>
      </c>
      <c r="D3" t="n">
        <v>0.5</v>
      </c>
      <c r="E3" t="n">
        <v>0.1</v>
      </c>
      <c r="F3" t="n">
        <v>0.25</v>
      </c>
      <c r="G3" t="n">
        <v>0.5</v>
      </c>
      <c r="H3">
        <f>IF('6_기대효과'!$B$7="확대안",E3,B3)</f>
        <v/>
      </c>
      <c r="I3">
        <f>IF('6_기대효과'!$B$7="확대안",F3,C3)</f>
        <v/>
      </c>
      <c r="J3">
        <f>IF('6_기대효과'!$B$7="확대안",G3,D3)</f>
        <v/>
      </c>
    </row>
    <row r="4">
      <c r="A4" t="inlineStr">
        <is>
          <t>boat</t>
        </is>
      </c>
      <c r="B4" t="n">
        <v>7000</v>
      </c>
      <c r="C4" t="n">
        <v>9333</v>
      </c>
      <c r="D4" t="n">
        <v>12000</v>
      </c>
      <c r="E4" t="n">
        <v>7000</v>
      </c>
      <c r="F4" t="n">
        <v>9333</v>
      </c>
      <c r="G4" t="n">
        <v>12000</v>
      </c>
      <c r="H4">
        <f>IF('6_기대효과'!$B$7="확대안",E4,B4)</f>
        <v/>
      </c>
      <c r="I4">
        <f>IF('6_기대효과'!$B$7="확대안",F4,C4)</f>
        <v/>
      </c>
      <c r="J4">
        <f>IF('6_기대효과'!$B$7="확대안",G4,D4)</f>
        <v/>
      </c>
    </row>
    <row r="5">
      <c r="A5" t="inlineStr">
        <is>
          <t>qp</t>
        </is>
      </c>
      <c r="B5" t="n">
        <v>0.2</v>
      </c>
      <c r="C5" t="n">
        <v>0.4</v>
      </c>
      <c r="D5" t="n">
        <v>0.6</v>
      </c>
      <c r="E5" t="n">
        <v>0.2</v>
      </c>
      <c r="F5" t="n">
        <v>0.4</v>
      </c>
      <c r="G5" t="n">
        <v>0.6</v>
      </c>
      <c r="H5">
        <f>IF('6_기대효과'!$B$7="확대안",E5,B5)</f>
        <v/>
      </c>
      <c r="I5">
        <f>IF('6_기대효과'!$B$7="확대안",F5,C5)</f>
        <v/>
      </c>
      <c r="J5">
        <f>IF('6_기대효과'!$B$7="확대안",G5,D5)</f>
        <v/>
      </c>
    </row>
    <row r="6">
      <c r="A6" t="inlineStr">
        <is>
          <t>k</t>
        </is>
      </c>
      <c r="B6" t="n">
        <v>0.1</v>
      </c>
      <c r="C6" t="n">
        <v>0.25</v>
      </c>
      <c r="D6" t="n">
        <v>0.5</v>
      </c>
      <c r="E6" t="n">
        <v>0.1</v>
      </c>
      <c r="F6" t="n">
        <v>0.25</v>
      </c>
      <c r="G6" t="n">
        <v>0.5</v>
      </c>
      <c r="H6">
        <f>IF('6_기대효과'!$B$7="확대안",E6,B6)</f>
        <v/>
      </c>
      <c r="I6">
        <f>IF('6_기대효과'!$B$7="확대안",F6,C6)</f>
        <v/>
      </c>
      <c r="J6">
        <f>IF('6_기대효과'!$B$7="확대안",G6,D6)</f>
        <v/>
      </c>
    </row>
    <row r="7">
      <c r="A7" t="inlineStr">
        <is>
          <t>n1</t>
        </is>
      </c>
      <c r="C7" t="n">
        <v>20</v>
      </c>
      <c r="F7" t="n">
        <v>83</v>
      </c>
      <c r="I7">
        <f>IF('6_기대효과'!$B$7="확대안",F7,IF('6_기대효과'!$B$7="직접 입력",'6_기대효과'!$E$7,C7))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체험가격</t>
        </is>
      </c>
      <c r="B1" t="inlineStr">
        <is>
          <t>팝업객단가</t>
        </is>
      </c>
      <c r="C1" t="inlineStr">
        <is>
          <t>완주율</t>
        </is>
      </c>
    </row>
    <row r="2">
      <c r="A2" t="n">
        <v>3000</v>
      </c>
      <c r="B2" t="n">
        <v>1388</v>
      </c>
      <c r="C2" t="n">
        <v>0.168696894117647</v>
      </c>
    </row>
    <row r="3">
      <c r="A3" t="n">
        <v>3000</v>
      </c>
      <c r="B3" t="n">
        <v>1933</v>
      </c>
      <c r="C3" t="n">
        <v>0.1562584134453782</v>
      </c>
    </row>
    <row r="4">
      <c r="A4" t="n">
        <v>4000</v>
      </c>
      <c r="B4" t="n">
        <v>1945</v>
      </c>
      <c r="C4" t="n">
        <v>0.1594299</v>
      </c>
    </row>
    <row r="5">
      <c r="A5" t="n">
        <v>5000</v>
      </c>
      <c r="B5" t="n">
        <v>2149</v>
      </c>
      <c r="C5" t="n">
        <v>0.1476747</v>
      </c>
    </row>
    <row r="6">
      <c r="A6" t="n">
        <v>5000</v>
      </c>
      <c r="B6" t="n">
        <v>2642</v>
      </c>
    </row>
    <row r="7">
      <c r="A7" t="n">
        <v>6000</v>
      </c>
      <c r="B7" t="n">
        <v>2956</v>
      </c>
    </row>
    <row r="8">
      <c r="A8" t="n">
        <v>7000</v>
      </c>
      <c r="B8" t="n">
        <v>3181</v>
      </c>
    </row>
    <row r="9">
      <c r="A9" t="n">
        <v>8000</v>
      </c>
      <c r="B9" t="n">
        <v>3721</v>
      </c>
    </row>
    <row r="10">
      <c r="A10" t="n">
        <v>8000</v>
      </c>
      <c r="B10" t="n">
        <v>3982</v>
      </c>
    </row>
    <row r="11">
      <c r="A11" t="n">
        <v>10000</v>
      </c>
      <c r="B11" t="n">
        <v>4636</v>
      </c>
    </row>
    <row r="12">
      <c r="A12" t="n">
        <v>10000</v>
      </c>
      <c r="B12" t="n">
        <v>5757</v>
      </c>
    </row>
    <row r="13">
      <c r="A13" t="n">
        <v>10000</v>
      </c>
      <c r="B13" t="n">
        <v>5852</v>
      </c>
    </row>
    <row r="14">
      <c r="A14" t="n">
        <v>10000</v>
      </c>
      <c r="B14" t="n">
        <v>5962</v>
      </c>
    </row>
    <row r="15">
      <c r="A15" t="n">
        <v>12000</v>
      </c>
      <c r="B15" t="n">
        <v>6030</v>
      </c>
    </row>
    <row r="16">
      <c r="A16" t="n">
        <v>12000</v>
      </c>
      <c r="B16" t="n">
        <v>6111</v>
      </c>
    </row>
    <row r="17">
      <c r="A17" t="n">
        <v>15000</v>
      </c>
      <c r="B17" t="n">
        <v>6380</v>
      </c>
    </row>
    <row r="18">
      <c r="A18" t="n">
        <v>15000</v>
      </c>
      <c r="B18" t="n">
        <v>6490</v>
      </c>
    </row>
    <row r="19">
      <c r="A19" t="n">
        <v>15000</v>
      </c>
      <c r="B19" t="n">
        <v>7819</v>
      </c>
    </row>
    <row r="20">
      <c r="A20" t="n">
        <v>20000</v>
      </c>
      <c r="B20" t="n">
        <v>7903</v>
      </c>
    </row>
    <row r="21">
      <c r="A21" t="n">
        <v>20000</v>
      </c>
      <c r="B21" t="n">
        <v>8044</v>
      </c>
    </row>
    <row r="22">
      <c r="A22" t="n">
        <v>22000</v>
      </c>
      <c r="B22" t="n">
        <v>8055</v>
      </c>
    </row>
    <row r="23">
      <c r="A23" t="n">
        <v>23000</v>
      </c>
      <c r="B23" t="n">
        <v>8094</v>
      </c>
    </row>
    <row r="24">
      <c r="A24" t="n">
        <v>25000</v>
      </c>
      <c r="B24" t="n">
        <v>8266</v>
      </c>
    </row>
    <row r="25">
      <c r="A25" t="n">
        <v>25000</v>
      </c>
      <c r="B25" t="n">
        <v>8299</v>
      </c>
    </row>
    <row r="26">
      <c r="A26" t="n">
        <v>25000</v>
      </c>
      <c r="B26" t="n">
        <v>8372</v>
      </c>
    </row>
    <row r="27">
      <c r="A27" t="n">
        <v>28000</v>
      </c>
      <c r="B27" t="n">
        <v>8781</v>
      </c>
    </row>
    <row r="28">
      <c r="A28" t="n">
        <v>39000</v>
      </c>
      <c r="B28" t="n">
        <v>8867</v>
      </c>
    </row>
    <row r="29">
      <c r="B29" t="n">
        <v>8981</v>
      </c>
    </row>
    <row r="30">
      <c r="B30" t="n">
        <v>9208</v>
      </c>
    </row>
    <row r="31">
      <c r="B31" t="n">
        <v>9309</v>
      </c>
    </row>
    <row r="32">
      <c r="B32" t="n">
        <v>9358</v>
      </c>
    </row>
    <row r="33">
      <c r="B33" t="n">
        <v>9362</v>
      </c>
    </row>
    <row r="34">
      <c r="B34" t="n">
        <v>9368</v>
      </c>
    </row>
    <row r="35">
      <c r="B35" t="n">
        <v>9568</v>
      </c>
    </row>
    <row r="36">
      <c r="B36" t="n">
        <v>9815</v>
      </c>
    </row>
    <row r="37">
      <c r="B37" t="n">
        <v>9922</v>
      </c>
    </row>
    <row r="38">
      <c r="B38" t="n">
        <v>9969</v>
      </c>
    </row>
    <row r="39">
      <c r="B39" t="n">
        <v>10124</v>
      </c>
    </row>
    <row r="40">
      <c r="B40" t="n">
        <v>10589</v>
      </c>
    </row>
    <row r="41">
      <c r="B41" t="n">
        <v>10868</v>
      </c>
    </row>
    <row r="42">
      <c r="B42" t="n">
        <v>11429</v>
      </c>
    </row>
    <row r="43">
      <c r="B43" t="n">
        <v>11700</v>
      </c>
    </row>
    <row r="44">
      <c r="B44" t="n">
        <v>12309</v>
      </c>
    </row>
    <row r="45">
      <c r="B45" t="n">
        <v>12473</v>
      </c>
    </row>
    <row r="46">
      <c r="B46" t="n">
        <v>12550</v>
      </c>
    </row>
    <row r="47">
      <c r="B47" t="n">
        <v>12625</v>
      </c>
    </row>
    <row r="48">
      <c r="B48" t="n">
        <v>12990</v>
      </c>
    </row>
    <row r="49">
      <c r="B49" t="n">
        <v>13346</v>
      </c>
    </row>
    <row r="50">
      <c r="B50" t="n">
        <v>13440</v>
      </c>
    </row>
    <row r="51">
      <c r="B51" t="n">
        <v>14088</v>
      </c>
    </row>
    <row r="52">
      <c r="B52" t="n">
        <v>14552</v>
      </c>
    </row>
    <row r="53">
      <c r="B53" t="n">
        <v>14930</v>
      </c>
    </row>
    <row r="54">
      <c r="B54" t="n">
        <v>15182</v>
      </c>
    </row>
    <row r="55">
      <c r="B55" t="n">
        <v>15675</v>
      </c>
    </row>
    <row r="56">
      <c r="B56" t="n">
        <v>16950</v>
      </c>
    </row>
    <row r="57">
      <c r="B57" t="n">
        <v>18496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중구동 월 외지인 방문</t>
        </is>
      </c>
      <c r="B1" t="n">
        <v>272615.8888888889</v>
      </c>
    </row>
    <row r="2">
      <c r="A2" t="inlineStr">
        <is>
          <t>원도심 관광 식당</t>
        </is>
      </c>
      <c r="B2" t="n">
        <v>83</v>
      </c>
    </row>
    <row r="3">
      <c r="A3" t="inlineStr">
        <is>
          <t>월영교 주말 저녁 방문기회(8개월)</t>
        </is>
      </c>
      <c r="B3" t="n">
        <v>57604.50726059481</v>
      </c>
    </row>
    <row r="4">
      <c r="A4" t="inlineStr">
        <is>
          <t>강남동 외지인 관광소비(8개월)</t>
        </is>
      </c>
      <c r="B4" t="n">
        <v>10951039000</v>
      </c>
    </row>
    <row r="5">
      <c r="A5" t="inlineStr">
        <is>
          <t>안동 외지인 방문(8개월)</t>
        </is>
      </c>
      <c r="B5" t="n">
        <v>11726312</v>
      </c>
    </row>
    <row r="6">
      <c r="A6" t="inlineStr">
        <is>
          <t>현재 방문당 체험·문화</t>
        </is>
      </c>
      <c r="B6" t="n">
        <v>152.6667549012852</v>
      </c>
    </row>
    <row r="7">
      <c r="A7" t="inlineStr">
        <is>
          <t>목표(전국 중앙 수준)</t>
        </is>
      </c>
      <c r="B7" t="n">
        <v>179.7139910785869</v>
      </c>
    </row>
    <row r="8">
      <c r="A8" t="inlineStr">
        <is>
          <t>목표까지 추가 소비(8개월)</t>
        </is>
      </c>
      <c r="B8" t="n">
        <v>317164330.152727</v>
      </c>
    </row>
    <row r="9">
      <c r="A9" t="inlineStr">
        <is>
          <t>월영야행 부스(기준)</t>
        </is>
      </c>
      <c r="B9" t="n">
        <v>24</v>
      </c>
    </row>
    <row r="10">
      <c r="A10" t="inlineStr">
        <is>
          <t>축제 식음 비중</t>
        </is>
      </c>
      <c r="B10" t="n">
        <v>0.606</v>
      </c>
    </row>
    <row r="11">
      <c r="A11" t="inlineStr">
        <is>
          <t>주말 일수(8개월)</t>
        </is>
      </c>
      <c r="B11" t="n">
        <v>70</v>
      </c>
    </row>
    <row r="12">
      <c r="A12" t="inlineStr">
        <is>
          <t>주민증 월 이용</t>
        </is>
      </c>
      <c r="B12" t="n">
        <v>887.5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u_p</t>
        </is>
      </c>
      <c r="B1" t="inlineStr">
        <is>
          <t>p</t>
        </is>
      </c>
      <c r="C1" t="inlineStr">
        <is>
          <t>r</t>
        </is>
      </c>
      <c r="D1" t="inlineStr">
        <is>
          <t>체험가격</t>
        </is>
      </c>
      <c r="E1" t="inlineStr">
        <is>
          <t>c</t>
        </is>
      </c>
      <c r="F1" t="inlineStr">
        <is>
          <t>u_qb</t>
        </is>
      </c>
      <c r="G1" t="inlineStr">
        <is>
          <t>q_b</t>
        </is>
      </c>
      <c r="H1" t="inlineStr">
        <is>
          <t>u_boat</t>
        </is>
      </c>
      <c r="I1" t="inlineStr">
        <is>
          <t>문보트가격</t>
        </is>
      </c>
      <c r="J1" t="inlineStr">
        <is>
          <t>u_qp</t>
        </is>
      </c>
      <c r="K1" t="inlineStr">
        <is>
          <t>q_p</t>
        </is>
      </c>
      <c r="L1" t="inlineStr">
        <is>
          <t>u_k</t>
        </is>
      </c>
      <c r="M1" t="inlineStr">
        <is>
          <t>k</t>
        </is>
      </c>
      <c r="N1" t="inlineStr">
        <is>
          <t>팝업객단가</t>
        </is>
      </c>
      <c r="O1" t="inlineStr">
        <is>
          <t>반사실</t>
        </is>
      </c>
      <c r="P1" t="inlineStr">
        <is>
          <t>인증</t>
        </is>
      </c>
      <c r="Q1" t="inlineStr">
        <is>
          <t>낮체험</t>
        </is>
      </c>
      <c r="R1" t="inlineStr">
        <is>
          <t>저녁도착</t>
        </is>
      </c>
      <c r="S1" t="inlineStr">
        <is>
          <t>문보트</t>
        </is>
      </c>
      <c r="T1" t="inlineStr">
        <is>
          <t>체험결제</t>
        </is>
      </c>
      <c r="U1" t="inlineStr">
        <is>
          <t>체험추가</t>
        </is>
      </c>
      <c r="V1" t="inlineStr">
        <is>
          <t>팝업추가</t>
        </is>
      </c>
      <c r="W1" t="inlineStr">
        <is>
          <t>연결추가</t>
        </is>
      </c>
      <c r="X1" t="inlineStr">
        <is>
          <t>추가합</t>
        </is>
      </c>
      <c r="Y1" t="inlineStr">
        <is>
          <t>방문당증가율</t>
        </is>
      </c>
      <c r="Z1" t="inlineStr">
        <is>
          <t>격차비율</t>
        </is>
      </c>
    </row>
    <row r="2">
      <c r="A2">
        <f>RAND()</f>
        <v/>
      </c>
      <c r="B2">
        <f>IF('d_시나리오'!$J$2='d_시나리오'!$H$2,'d_시나리오'!$I$2,IF(A2&lt;('d_시나리오'!$I$2-'d_시나리오'!$H$2)/('d_시나리오'!$J$2-'d_시나리오'!$H$2),'d_시나리오'!$H$2+SQRT(A2*('d_시나리오'!$J$2-'d_시나리오'!$H$2)*('d_시나리오'!$I$2-'d_시나리오'!$H$2)),'d_시나리오'!$J$2-SQRT((1-A2)*('d_시나리오'!$J$2-'d_시나리오'!$H$2)*('d_시나리오'!$J$2-'d_시나리오'!$I$2))))</f>
        <v/>
      </c>
      <c r="C2">
        <f>BETAINV(RAND(),2,6)</f>
        <v/>
      </c>
      <c r="D2">
        <f>INDEX('d_분포'!$A$2:$A$28,RANDBETWEEN(1,27))</f>
        <v/>
      </c>
      <c r="E2">
        <f>INDEX('d_분포'!$C$2:$C$5,RANDBETWEEN(1,4))*(0.9+0.2*RAND())</f>
        <v/>
      </c>
      <c r="F2">
        <f>RAND()</f>
        <v/>
      </c>
      <c r="G2">
        <f>IF('d_시나리오'!$J$3='d_시나리오'!$H$3,'d_시나리오'!$I$3,IF(F2&lt;('d_시나리오'!$I$3-'d_시나리오'!$H$3)/('d_시나리오'!$J$3-'d_시나리오'!$H$3),'d_시나리오'!$H$3+SQRT(F2*('d_시나리오'!$J$3-'d_시나리오'!$H$3)*('d_시나리오'!$I$3-'d_시나리오'!$H$3)),'d_시나리오'!$J$3-SQRT((1-F2)*('d_시나리오'!$J$3-'d_시나리오'!$H$3)*('d_시나리오'!$J$3-'d_시나리오'!$I$3))))</f>
        <v/>
      </c>
      <c r="H2">
        <f>RAND()</f>
        <v/>
      </c>
      <c r="I2">
        <f>IF('d_시나리오'!$J$4='d_시나리오'!$H$4,'d_시나리오'!$I$4,IF(H2&lt;('d_시나리오'!$I$4-'d_시나리오'!$H$4)/('d_시나리오'!$J$4-'d_시나리오'!$H$4),'d_시나리오'!$H$4+SQRT(H2*('d_시나리오'!$J$4-'d_시나리오'!$H$4)*('d_시나리오'!$I$4-'d_시나리오'!$H$4)),'d_시나리오'!$J$4-SQRT((1-H2)*('d_시나리오'!$J$4-'d_시나리오'!$H$4)*('d_시나리오'!$J$4-'d_시나리오'!$I$4))))</f>
        <v/>
      </c>
      <c r="J2">
        <f>RAND()</f>
        <v/>
      </c>
      <c r="K2">
        <f>IF('d_시나리오'!$J$5='d_시나리오'!$H$5,'d_시나리오'!$I$5,IF(J2&lt;('d_시나리오'!$I$5-'d_시나리오'!$H$5)/('d_시나리오'!$J$5-'d_시나리오'!$H$5),'d_시나리오'!$H$5+SQRT(J2*('d_시나리오'!$J$5-'d_시나리오'!$H$5)*('d_시나리오'!$I$5-'d_시나리오'!$H$5)),'d_시나리오'!$J$5-SQRT((1-J2)*('d_시나리오'!$J$5-'d_시나리오'!$H$5)*('d_시나리오'!$J$5-'d_시나리오'!$I$5))))</f>
        <v/>
      </c>
      <c r="L2">
        <f>RAND()</f>
        <v/>
      </c>
      <c r="M2">
        <f>IF('d_시나리오'!$J$6='d_시나리오'!$H$6,'d_시나리오'!$I$6,IF(L2&lt;('d_시나리오'!$I$6-'d_시나리오'!$H$6)/('d_시나리오'!$J$6-'d_시나리오'!$H$6),'d_시나리오'!$H$6+SQRT(L2*('d_시나리오'!$J$6-'d_시나리오'!$H$6)*('d_시나리오'!$I$6-'d_시나리오'!$H$6)),'d_시나리오'!$J$6-SQRT((1-L2)*('d_시나리오'!$J$6-'d_시나리오'!$H$6)*('d_시나리오'!$J$6-'d_시나리오'!$I$6))))</f>
        <v/>
      </c>
      <c r="N2">
        <f>INDEX('d_분포'!$B$2:$B$57,RANDBETWEEN(1,56))</f>
        <v/>
      </c>
      <c r="O2">
        <f>BETAINV(RAND(),5,5)</f>
        <v/>
      </c>
      <c r="P2">
        <f>'d_고정'!$B$1*'6_기대효과'!$H$7*('d_시나리오'!$I$7/'d_고정'!$B$2)*B2</f>
        <v/>
      </c>
      <c r="Q2">
        <f>P2*C2</f>
        <v/>
      </c>
      <c r="R2">
        <f>P2*E2</f>
        <v/>
      </c>
      <c r="S2">
        <f>R2*G2</f>
        <v/>
      </c>
      <c r="T2">
        <f>Q2+S2</f>
        <v/>
      </c>
      <c r="U2">
        <f>(Q2*D2+S2*I2)*(1-O2)</f>
        <v/>
      </c>
      <c r="V2">
        <f>(R2*K2*N2+'d_고정'!$B$3*('6_기대효과'!$H$7/8)*N2*'d_고정'!$B$10*M2*('6_기대효과'!$K$7/'d_고정'!$B$9))*(1-O2)</f>
        <v/>
      </c>
      <c r="W2">
        <f>(S2*I2+R2*MAX(K2-'d_고정'!$B$10*M2*('6_기대효과'!$K$7/'d_고정'!$B$9),0)*N2)*(1-O2)</f>
        <v/>
      </c>
      <c r="X2">
        <f>U2+V2</f>
        <v/>
      </c>
      <c r="Y2">
        <f>U2/('d_고정'!$B$5*'6_기대효과'!$H$7/8)/'d_고정'!$B$6</f>
        <v/>
      </c>
      <c r="Z2">
        <f>U2/('d_고정'!$B$8*'6_기대효과'!$H$7/8)</f>
        <v/>
      </c>
    </row>
    <row r="3">
      <c r="A3">
        <f>RAND()</f>
        <v/>
      </c>
      <c r="B3">
        <f>IF('d_시나리오'!$J$2='d_시나리오'!$H$2,'d_시나리오'!$I$2,IF(A3&lt;('d_시나리오'!$I$2-'d_시나리오'!$H$2)/('d_시나리오'!$J$2-'d_시나리오'!$H$2),'d_시나리오'!$H$2+SQRT(A3*('d_시나리오'!$J$2-'d_시나리오'!$H$2)*('d_시나리오'!$I$2-'d_시나리오'!$H$2)),'d_시나리오'!$J$2-SQRT((1-A3)*('d_시나리오'!$J$2-'d_시나리오'!$H$2)*('d_시나리오'!$J$2-'d_시나리오'!$I$2))))</f>
        <v/>
      </c>
      <c r="C3">
        <f>BETAINV(RAND(),2,6)</f>
        <v/>
      </c>
      <c r="D3">
        <f>INDEX('d_분포'!$A$2:$A$28,RANDBETWEEN(1,27))</f>
        <v/>
      </c>
      <c r="E3">
        <f>INDEX('d_분포'!$C$2:$C$5,RANDBETWEEN(1,4))*(0.9+0.2*RAND())</f>
        <v/>
      </c>
      <c r="F3">
        <f>RAND()</f>
        <v/>
      </c>
      <c r="G3">
        <f>IF('d_시나리오'!$J$3='d_시나리오'!$H$3,'d_시나리오'!$I$3,IF(F3&lt;('d_시나리오'!$I$3-'d_시나리오'!$H$3)/('d_시나리오'!$J$3-'d_시나리오'!$H$3),'d_시나리오'!$H$3+SQRT(F3*('d_시나리오'!$J$3-'d_시나리오'!$H$3)*('d_시나리오'!$I$3-'d_시나리오'!$H$3)),'d_시나리오'!$J$3-SQRT((1-F3)*('d_시나리오'!$J$3-'d_시나리오'!$H$3)*('d_시나리오'!$J$3-'d_시나리오'!$I$3))))</f>
        <v/>
      </c>
      <c r="H3">
        <f>RAND()</f>
        <v/>
      </c>
      <c r="I3">
        <f>IF('d_시나리오'!$J$4='d_시나리오'!$H$4,'d_시나리오'!$I$4,IF(H3&lt;('d_시나리오'!$I$4-'d_시나리오'!$H$4)/('d_시나리오'!$J$4-'d_시나리오'!$H$4),'d_시나리오'!$H$4+SQRT(H3*('d_시나리오'!$J$4-'d_시나리오'!$H$4)*('d_시나리오'!$I$4-'d_시나리오'!$H$4)),'d_시나리오'!$J$4-SQRT((1-H3)*('d_시나리오'!$J$4-'d_시나리오'!$H$4)*('d_시나리오'!$J$4-'d_시나리오'!$I$4))))</f>
        <v/>
      </c>
      <c r="J3">
        <f>RAND()</f>
        <v/>
      </c>
      <c r="K3">
        <f>IF('d_시나리오'!$J$5='d_시나리오'!$H$5,'d_시나리오'!$I$5,IF(J3&lt;('d_시나리오'!$I$5-'d_시나리오'!$H$5)/('d_시나리오'!$J$5-'d_시나리오'!$H$5),'d_시나리오'!$H$5+SQRT(J3*('d_시나리오'!$J$5-'d_시나리오'!$H$5)*('d_시나리오'!$I$5-'d_시나리오'!$H$5)),'d_시나리오'!$J$5-SQRT((1-J3)*('d_시나리오'!$J$5-'d_시나리오'!$H$5)*('d_시나리오'!$J$5-'d_시나리오'!$I$5))))</f>
        <v/>
      </c>
      <c r="L3">
        <f>RAND()</f>
        <v/>
      </c>
      <c r="M3">
        <f>IF('d_시나리오'!$J$6='d_시나리오'!$H$6,'d_시나리오'!$I$6,IF(L3&lt;('d_시나리오'!$I$6-'d_시나리오'!$H$6)/('d_시나리오'!$J$6-'d_시나리오'!$H$6),'d_시나리오'!$H$6+SQRT(L3*('d_시나리오'!$J$6-'d_시나리오'!$H$6)*('d_시나리오'!$I$6-'d_시나리오'!$H$6)),'d_시나리오'!$J$6-SQRT((1-L3)*('d_시나리오'!$J$6-'d_시나리오'!$H$6)*('d_시나리오'!$J$6-'d_시나리오'!$I$6))))</f>
        <v/>
      </c>
      <c r="N3">
        <f>INDEX('d_분포'!$B$2:$B$57,RANDBETWEEN(1,56))</f>
        <v/>
      </c>
      <c r="O3">
        <f>BETAINV(RAND(),5,5)</f>
        <v/>
      </c>
      <c r="P3">
        <f>'d_고정'!$B$1*'6_기대효과'!$H$7*('d_시나리오'!$I$7/'d_고정'!$B$2)*B3</f>
        <v/>
      </c>
      <c r="Q3">
        <f>P3*C3</f>
        <v/>
      </c>
      <c r="R3">
        <f>P3*E3</f>
        <v/>
      </c>
      <c r="S3">
        <f>R3*G3</f>
        <v/>
      </c>
      <c r="T3">
        <f>Q3+S3</f>
        <v/>
      </c>
      <c r="U3">
        <f>(Q3*D3+S3*I3)*(1-O3)</f>
        <v/>
      </c>
      <c r="V3">
        <f>(R3*K3*N3+'d_고정'!$B$3*('6_기대효과'!$H$7/8)*N3*'d_고정'!$B$10*M3*('6_기대효과'!$K$7/'d_고정'!$B$9))*(1-O3)</f>
        <v/>
      </c>
      <c r="W3">
        <f>(S3*I3+R3*MAX(K3-'d_고정'!$B$10*M3*('6_기대효과'!$K$7/'d_고정'!$B$9),0)*N3)*(1-O3)</f>
        <v/>
      </c>
      <c r="X3">
        <f>U3+V3</f>
        <v/>
      </c>
      <c r="Y3">
        <f>U3/('d_고정'!$B$5*'6_기대효과'!$H$7/8)/'d_고정'!$B$6</f>
        <v/>
      </c>
      <c r="Z3">
        <f>U3/('d_고정'!$B$8*'6_기대효과'!$H$7/8)</f>
        <v/>
      </c>
    </row>
    <row r="4">
      <c r="A4">
        <f>RAND()</f>
        <v/>
      </c>
      <c r="B4">
        <f>IF('d_시나리오'!$J$2='d_시나리오'!$H$2,'d_시나리오'!$I$2,IF(A4&lt;('d_시나리오'!$I$2-'d_시나리오'!$H$2)/('d_시나리오'!$J$2-'d_시나리오'!$H$2),'d_시나리오'!$H$2+SQRT(A4*('d_시나리오'!$J$2-'d_시나리오'!$H$2)*('d_시나리오'!$I$2-'d_시나리오'!$H$2)),'d_시나리오'!$J$2-SQRT((1-A4)*('d_시나리오'!$J$2-'d_시나리오'!$H$2)*('d_시나리오'!$J$2-'d_시나리오'!$I$2))))</f>
        <v/>
      </c>
      <c r="C4">
        <f>BETAINV(RAND(),2,6)</f>
        <v/>
      </c>
      <c r="D4">
        <f>INDEX('d_분포'!$A$2:$A$28,RANDBETWEEN(1,27))</f>
        <v/>
      </c>
      <c r="E4">
        <f>INDEX('d_분포'!$C$2:$C$5,RANDBETWEEN(1,4))*(0.9+0.2*RAND())</f>
        <v/>
      </c>
      <c r="F4">
        <f>RAND()</f>
        <v/>
      </c>
      <c r="G4">
        <f>IF('d_시나리오'!$J$3='d_시나리오'!$H$3,'d_시나리오'!$I$3,IF(F4&lt;('d_시나리오'!$I$3-'d_시나리오'!$H$3)/('d_시나리오'!$J$3-'d_시나리오'!$H$3),'d_시나리오'!$H$3+SQRT(F4*('d_시나리오'!$J$3-'d_시나리오'!$H$3)*('d_시나리오'!$I$3-'d_시나리오'!$H$3)),'d_시나리오'!$J$3-SQRT((1-F4)*('d_시나리오'!$J$3-'d_시나리오'!$H$3)*('d_시나리오'!$J$3-'d_시나리오'!$I$3))))</f>
        <v/>
      </c>
      <c r="H4">
        <f>RAND()</f>
        <v/>
      </c>
      <c r="I4">
        <f>IF('d_시나리오'!$J$4='d_시나리오'!$H$4,'d_시나리오'!$I$4,IF(H4&lt;('d_시나리오'!$I$4-'d_시나리오'!$H$4)/('d_시나리오'!$J$4-'d_시나리오'!$H$4),'d_시나리오'!$H$4+SQRT(H4*('d_시나리오'!$J$4-'d_시나리오'!$H$4)*('d_시나리오'!$I$4-'d_시나리오'!$H$4)),'d_시나리오'!$J$4-SQRT((1-H4)*('d_시나리오'!$J$4-'d_시나리오'!$H$4)*('d_시나리오'!$J$4-'d_시나리오'!$I$4))))</f>
        <v/>
      </c>
      <c r="J4">
        <f>RAND()</f>
        <v/>
      </c>
      <c r="K4">
        <f>IF('d_시나리오'!$J$5='d_시나리오'!$H$5,'d_시나리오'!$I$5,IF(J4&lt;('d_시나리오'!$I$5-'d_시나리오'!$H$5)/('d_시나리오'!$J$5-'d_시나리오'!$H$5),'d_시나리오'!$H$5+SQRT(J4*('d_시나리오'!$J$5-'d_시나리오'!$H$5)*('d_시나리오'!$I$5-'d_시나리오'!$H$5)),'d_시나리오'!$J$5-SQRT((1-J4)*('d_시나리오'!$J$5-'d_시나리오'!$H$5)*('d_시나리오'!$J$5-'d_시나리오'!$I$5))))</f>
        <v/>
      </c>
      <c r="L4">
        <f>RAND()</f>
        <v/>
      </c>
      <c r="M4">
        <f>IF('d_시나리오'!$J$6='d_시나리오'!$H$6,'d_시나리오'!$I$6,IF(L4&lt;('d_시나리오'!$I$6-'d_시나리오'!$H$6)/('d_시나리오'!$J$6-'d_시나리오'!$H$6),'d_시나리오'!$H$6+SQRT(L4*('d_시나리오'!$J$6-'d_시나리오'!$H$6)*('d_시나리오'!$I$6-'d_시나리오'!$H$6)),'d_시나리오'!$J$6-SQRT((1-L4)*('d_시나리오'!$J$6-'d_시나리오'!$H$6)*('d_시나리오'!$J$6-'d_시나리오'!$I$6))))</f>
        <v/>
      </c>
      <c r="N4">
        <f>INDEX('d_분포'!$B$2:$B$57,RANDBETWEEN(1,56))</f>
        <v/>
      </c>
      <c r="O4">
        <f>BETAINV(RAND(),5,5)</f>
        <v/>
      </c>
      <c r="P4">
        <f>'d_고정'!$B$1*'6_기대효과'!$H$7*('d_시나리오'!$I$7/'d_고정'!$B$2)*B4</f>
        <v/>
      </c>
      <c r="Q4">
        <f>P4*C4</f>
        <v/>
      </c>
      <c r="R4">
        <f>P4*E4</f>
        <v/>
      </c>
      <c r="S4">
        <f>R4*G4</f>
        <v/>
      </c>
      <c r="T4">
        <f>Q4+S4</f>
        <v/>
      </c>
      <c r="U4">
        <f>(Q4*D4+S4*I4)*(1-O4)</f>
        <v/>
      </c>
      <c r="V4">
        <f>(R4*K4*N4+'d_고정'!$B$3*('6_기대효과'!$H$7/8)*N4*'d_고정'!$B$10*M4*('6_기대효과'!$K$7/'d_고정'!$B$9))*(1-O4)</f>
        <v/>
      </c>
      <c r="W4">
        <f>(S4*I4+R4*MAX(K4-'d_고정'!$B$10*M4*('6_기대효과'!$K$7/'d_고정'!$B$9),0)*N4)*(1-O4)</f>
        <v/>
      </c>
      <c r="X4">
        <f>U4+V4</f>
        <v/>
      </c>
      <c r="Y4">
        <f>U4/('d_고정'!$B$5*'6_기대효과'!$H$7/8)/'d_고정'!$B$6</f>
        <v/>
      </c>
      <c r="Z4">
        <f>U4/('d_고정'!$B$8*'6_기대효과'!$H$7/8)</f>
        <v/>
      </c>
    </row>
    <row r="5">
      <c r="A5">
        <f>RAND()</f>
        <v/>
      </c>
      <c r="B5">
        <f>IF('d_시나리오'!$J$2='d_시나리오'!$H$2,'d_시나리오'!$I$2,IF(A5&lt;('d_시나리오'!$I$2-'d_시나리오'!$H$2)/('d_시나리오'!$J$2-'d_시나리오'!$H$2),'d_시나리오'!$H$2+SQRT(A5*('d_시나리오'!$J$2-'d_시나리오'!$H$2)*('d_시나리오'!$I$2-'d_시나리오'!$H$2)),'d_시나리오'!$J$2-SQRT((1-A5)*('d_시나리오'!$J$2-'d_시나리오'!$H$2)*('d_시나리오'!$J$2-'d_시나리오'!$I$2))))</f>
        <v/>
      </c>
      <c r="C5">
        <f>BETAINV(RAND(),2,6)</f>
        <v/>
      </c>
      <c r="D5">
        <f>INDEX('d_분포'!$A$2:$A$28,RANDBETWEEN(1,27))</f>
        <v/>
      </c>
      <c r="E5">
        <f>INDEX('d_분포'!$C$2:$C$5,RANDBETWEEN(1,4))*(0.9+0.2*RAND())</f>
        <v/>
      </c>
      <c r="F5">
        <f>RAND()</f>
        <v/>
      </c>
      <c r="G5">
        <f>IF('d_시나리오'!$J$3='d_시나리오'!$H$3,'d_시나리오'!$I$3,IF(F5&lt;('d_시나리오'!$I$3-'d_시나리오'!$H$3)/('d_시나리오'!$J$3-'d_시나리오'!$H$3),'d_시나리오'!$H$3+SQRT(F5*('d_시나리오'!$J$3-'d_시나리오'!$H$3)*('d_시나리오'!$I$3-'d_시나리오'!$H$3)),'d_시나리오'!$J$3-SQRT((1-F5)*('d_시나리오'!$J$3-'d_시나리오'!$H$3)*('d_시나리오'!$J$3-'d_시나리오'!$I$3))))</f>
        <v/>
      </c>
      <c r="H5">
        <f>RAND()</f>
        <v/>
      </c>
      <c r="I5">
        <f>IF('d_시나리오'!$J$4='d_시나리오'!$H$4,'d_시나리오'!$I$4,IF(H5&lt;('d_시나리오'!$I$4-'d_시나리오'!$H$4)/('d_시나리오'!$J$4-'d_시나리오'!$H$4),'d_시나리오'!$H$4+SQRT(H5*('d_시나리오'!$J$4-'d_시나리오'!$H$4)*('d_시나리오'!$I$4-'d_시나리오'!$H$4)),'d_시나리오'!$J$4-SQRT((1-H5)*('d_시나리오'!$J$4-'d_시나리오'!$H$4)*('d_시나리오'!$J$4-'d_시나리오'!$I$4))))</f>
        <v/>
      </c>
      <c r="J5">
        <f>RAND()</f>
        <v/>
      </c>
      <c r="K5">
        <f>IF('d_시나리오'!$J$5='d_시나리오'!$H$5,'d_시나리오'!$I$5,IF(J5&lt;('d_시나리오'!$I$5-'d_시나리오'!$H$5)/('d_시나리오'!$J$5-'d_시나리오'!$H$5),'d_시나리오'!$H$5+SQRT(J5*('d_시나리오'!$J$5-'d_시나리오'!$H$5)*('d_시나리오'!$I$5-'d_시나리오'!$H$5)),'d_시나리오'!$J$5-SQRT((1-J5)*('d_시나리오'!$J$5-'d_시나리오'!$H$5)*('d_시나리오'!$J$5-'d_시나리오'!$I$5))))</f>
        <v/>
      </c>
      <c r="L5">
        <f>RAND()</f>
        <v/>
      </c>
      <c r="M5">
        <f>IF('d_시나리오'!$J$6='d_시나리오'!$H$6,'d_시나리오'!$I$6,IF(L5&lt;('d_시나리오'!$I$6-'d_시나리오'!$H$6)/('d_시나리오'!$J$6-'d_시나리오'!$H$6),'d_시나리오'!$H$6+SQRT(L5*('d_시나리오'!$J$6-'d_시나리오'!$H$6)*('d_시나리오'!$I$6-'d_시나리오'!$H$6)),'d_시나리오'!$J$6-SQRT((1-L5)*('d_시나리오'!$J$6-'d_시나리오'!$H$6)*('d_시나리오'!$J$6-'d_시나리오'!$I$6))))</f>
        <v/>
      </c>
      <c r="N5">
        <f>INDEX('d_분포'!$B$2:$B$57,RANDBETWEEN(1,56))</f>
        <v/>
      </c>
      <c r="O5">
        <f>BETAINV(RAND(),5,5)</f>
        <v/>
      </c>
      <c r="P5">
        <f>'d_고정'!$B$1*'6_기대효과'!$H$7*('d_시나리오'!$I$7/'d_고정'!$B$2)*B5</f>
        <v/>
      </c>
      <c r="Q5">
        <f>P5*C5</f>
        <v/>
      </c>
      <c r="R5">
        <f>P5*E5</f>
        <v/>
      </c>
      <c r="S5">
        <f>R5*G5</f>
        <v/>
      </c>
      <c r="T5">
        <f>Q5+S5</f>
        <v/>
      </c>
      <c r="U5">
        <f>(Q5*D5+S5*I5)*(1-O5)</f>
        <v/>
      </c>
      <c r="V5">
        <f>(R5*K5*N5+'d_고정'!$B$3*('6_기대효과'!$H$7/8)*N5*'d_고정'!$B$10*M5*('6_기대효과'!$K$7/'d_고정'!$B$9))*(1-O5)</f>
        <v/>
      </c>
      <c r="W5">
        <f>(S5*I5+R5*MAX(K5-'d_고정'!$B$10*M5*('6_기대효과'!$K$7/'d_고정'!$B$9),0)*N5)*(1-O5)</f>
        <v/>
      </c>
      <c r="X5">
        <f>U5+V5</f>
        <v/>
      </c>
      <c r="Y5">
        <f>U5/('d_고정'!$B$5*'6_기대효과'!$H$7/8)/'d_고정'!$B$6</f>
        <v/>
      </c>
      <c r="Z5">
        <f>U5/('d_고정'!$B$8*'6_기대효과'!$H$7/8)</f>
        <v/>
      </c>
    </row>
    <row r="6">
      <c r="A6">
        <f>RAND()</f>
        <v/>
      </c>
      <c r="B6">
        <f>IF('d_시나리오'!$J$2='d_시나리오'!$H$2,'d_시나리오'!$I$2,IF(A6&lt;('d_시나리오'!$I$2-'d_시나리오'!$H$2)/('d_시나리오'!$J$2-'d_시나리오'!$H$2),'d_시나리오'!$H$2+SQRT(A6*('d_시나리오'!$J$2-'d_시나리오'!$H$2)*('d_시나리오'!$I$2-'d_시나리오'!$H$2)),'d_시나리오'!$J$2-SQRT((1-A6)*('d_시나리오'!$J$2-'d_시나리오'!$H$2)*('d_시나리오'!$J$2-'d_시나리오'!$I$2))))</f>
        <v/>
      </c>
      <c r="C6">
        <f>BETAINV(RAND(),2,6)</f>
        <v/>
      </c>
      <c r="D6">
        <f>INDEX('d_분포'!$A$2:$A$28,RANDBETWEEN(1,27))</f>
        <v/>
      </c>
      <c r="E6">
        <f>INDEX('d_분포'!$C$2:$C$5,RANDBETWEEN(1,4))*(0.9+0.2*RAND())</f>
        <v/>
      </c>
      <c r="F6">
        <f>RAND()</f>
        <v/>
      </c>
      <c r="G6">
        <f>IF('d_시나리오'!$J$3='d_시나리오'!$H$3,'d_시나리오'!$I$3,IF(F6&lt;('d_시나리오'!$I$3-'d_시나리오'!$H$3)/('d_시나리오'!$J$3-'d_시나리오'!$H$3),'d_시나리오'!$H$3+SQRT(F6*('d_시나리오'!$J$3-'d_시나리오'!$H$3)*('d_시나리오'!$I$3-'d_시나리오'!$H$3)),'d_시나리오'!$J$3-SQRT((1-F6)*('d_시나리오'!$J$3-'d_시나리오'!$H$3)*('d_시나리오'!$J$3-'d_시나리오'!$I$3))))</f>
        <v/>
      </c>
      <c r="H6">
        <f>RAND()</f>
        <v/>
      </c>
      <c r="I6">
        <f>IF('d_시나리오'!$J$4='d_시나리오'!$H$4,'d_시나리오'!$I$4,IF(H6&lt;('d_시나리오'!$I$4-'d_시나리오'!$H$4)/('d_시나리오'!$J$4-'d_시나리오'!$H$4),'d_시나리오'!$H$4+SQRT(H6*('d_시나리오'!$J$4-'d_시나리오'!$H$4)*('d_시나리오'!$I$4-'d_시나리오'!$H$4)),'d_시나리오'!$J$4-SQRT((1-H6)*('d_시나리오'!$J$4-'d_시나리오'!$H$4)*('d_시나리오'!$J$4-'d_시나리오'!$I$4))))</f>
        <v/>
      </c>
      <c r="J6">
        <f>RAND()</f>
        <v/>
      </c>
      <c r="K6">
        <f>IF('d_시나리오'!$J$5='d_시나리오'!$H$5,'d_시나리오'!$I$5,IF(J6&lt;('d_시나리오'!$I$5-'d_시나리오'!$H$5)/('d_시나리오'!$J$5-'d_시나리오'!$H$5),'d_시나리오'!$H$5+SQRT(J6*('d_시나리오'!$J$5-'d_시나리오'!$H$5)*('d_시나리오'!$I$5-'d_시나리오'!$H$5)),'d_시나리오'!$J$5-SQRT((1-J6)*('d_시나리오'!$J$5-'d_시나리오'!$H$5)*('d_시나리오'!$J$5-'d_시나리오'!$I$5))))</f>
        <v/>
      </c>
      <c r="L6">
        <f>RAND()</f>
        <v/>
      </c>
      <c r="M6">
        <f>IF('d_시나리오'!$J$6='d_시나리오'!$H$6,'d_시나리오'!$I$6,IF(L6&lt;('d_시나리오'!$I$6-'d_시나리오'!$H$6)/('d_시나리오'!$J$6-'d_시나리오'!$H$6),'d_시나리오'!$H$6+SQRT(L6*('d_시나리오'!$J$6-'d_시나리오'!$H$6)*('d_시나리오'!$I$6-'d_시나리오'!$H$6)),'d_시나리오'!$J$6-SQRT((1-L6)*('d_시나리오'!$J$6-'d_시나리오'!$H$6)*('d_시나리오'!$J$6-'d_시나리오'!$I$6))))</f>
        <v/>
      </c>
      <c r="N6">
        <f>INDEX('d_분포'!$B$2:$B$57,RANDBETWEEN(1,56))</f>
        <v/>
      </c>
      <c r="O6">
        <f>BETAINV(RAND(),5,5)</f>
        <v/>
      </c>
      <c r="P6">
        <f>'d_고정'!$B$1*'6_기대효과'!$H$7*('d_시나리오'!$I$7/'d_고정'!$B$2)*B6</f>
        <v/>
      </c>
      <c r="Q6">
        <f>P6*C6</f>
        <v/>
      </c>
      <c r="R6">
        <f>P6*E6</f>
        <v/>
      </c>
      <c r="S6">
        <f>R6*G6</f>
        <v/>
      </c>
      <c r="T6">
        <f>Q6+S6</f>
        <v/>
      </c>
      <c r="U6">
        <f>(Q6*D6+S6*I6)*(1-O6)</f>
        <v/>
      </c>
      <c r="V6">
        <f>(R6*K6*N6+'d_고정'!$B$3*('6_기대효과'!$H$7/8)*N6*'d_고정'!$B$10*M6*('6_기대효과'!$K$7/'d_고정'!$B$9))*(1-O6)</f>
        <v/>
      </c>
      <c r="W6">
        <f>(S6*I6+R6*MAX(K6-'d_고정'!$B$10*M6*('6_기대효과'!$K$7/'d_고정'!$B$9),0)*N6)*(1-O6)</f>
        <v/>
      </c>
      <c r="X6">
        <f>U6+V6</f>
        <v/>
      </c>
      <c r="Y6">
        <f>U6/('d_고정'!$B$5*'6_기대효과'!$H$7/8)/'d_고정'!$B$6</f>
        <v/>
      </c>
      <c r="Z6">
        <f>U6/('d_고정'!$B$8*'6_기대효과'!$H$7/8)</f>
        <v/>
      </c>
    </row>
    <row r="7">
      <c r="A7">
        <f>RAND()</f>
        <v/>
      </c>
      <c r="B7">
        <f>IF('d_시나리오'!$J$2='d_시나리오'!$H$2,'d_시나리오'!$I$2,IF(A7&lt;('d_시나리오'!$I$2-'d_시나리오'!$H$2)/('d_시나리오'!$J$2-'d_시나리오'!$H$2),'d_시나리오'!$H$2+SQRT(A7*('d_시나리오'!$J$2-'d_시나리오'!$H$2)*('d_시나리오'!$I$2-'d_시나리오'!$H$2)),'d_시나리오'!$J$2-SQRT((1-A7)*('d_시나리오'!$J$2-'d_시나리오'!$H$2)*('d_시나리오'!$J$2-'d_시나리오'!$I$2))))</f>
        <v/>
      </c>
      <c r="C7">
        <f>BETAINV(RAND(),2,6)</f>
        <v/>
      </c>
      <c r="D7">
        <f>INDEX('d_분포'!$A$2:$A$28,RANDBETWEEN(1,27))</f>
        <v/>
      </c>
      <c r="E7">
        <f>INDEX('d_분포'!$C$2:$C$5,RANDBETWEEN(1,4))*(0.9+0.2*RAND())</f>
        <v/>
      </c>
      <c r="F7">
        <f>RAND()</f>
        <v/>
      </c>
      <c r="G7">
        <f>IF('d_시나리오'!$J$3='d_시나리오'!$H$3,'d_시나리오'!$I$3,IF(F7&lt;('d_시나리오'!$I$3-'d_시나리오'!$H$3)/('d_시나리오'!$J$3-'d_시나리오'!$H$3),'d_시나리오'!$H$3+SQRT(F7*('d_시나리오'!$J$3-'d_시나리오'!$H$3)*('d_시나리오'!$I$3-'d_시나리오'!$H$3)),'d_시나리오'!$J$3-SQRT((1-F7)*('d_시나리오'!$J$3-'d_시나리오'!$H$3)*('d_시나리오'!$J$3-'d_시나리오'!$I$3))))</f>
        <v/>
      </c>
      <c r="H7">
        <f>RAND()</f>
        <v/>
      </c>
      <c r="I7">
        <f>IF('d_시나리오'!$J$4='d_시나리오'!$H$4,'d_시나리오'!$I$4,IF(H7&lt;('d_시나리오'!$I$4-'d_시나리오'!$H$4)/('d_시나리오'!$J$4-'d_시나리오'!$H$4),'d_시나리오'!$H$4+SQRT(H7*('d_시나리오'!$J$4-'d_시나리오'!$H$4)*('d_시나리오'!$I$4-'d_시나리오'!$H$4)),'d_시나리오'!$J$4-SQRT((1-H7)*('d_시나리오'!$J$4-'d_시나리오'!$H$4)*('d_시나리오'!$J$4-'d_시나리오'!$I$4))))</f>
        <v/>
      </c>
      <c r="J7">
        <f>RAND()</f>
        <v/>
      </c>
      <c r="K7">
        <f>IF('d_시나리오'!$J$5='d_시나리오'!$H$5,'d_시나리오'!$I$5,IF(J7&lt;('d_시나리오'!$I$5-'d_시나리오'!$H$5)/('d_시나리오'!$J$5-'d_시나리오'!$H$5),'d_시나리오'!$H$5+SQRT(J7*('d_시나리오'!$J$5-'d_시나리오'!$H$5)*('d_시나리오'!$I$5-'d_시나리오'!$H$5)),'d_시나리오'!$J$5-SQRT((1-J7)*('d_시나리오'!$J$5-'d_시나리오'!$H$5)*('d_시나리오'!$J$5-'d_시나리오'!$I$5))))</f>
        <v/>
      </c>
      <c r="L7">
        <f>RAND()</f>
        <v/>
      </c>
      <c r="M7">
        <f>IF('d_시나리오'!$J$6='d_시나리오'!$H$6,'d_시나리오'!$I$6,IF(L7&lt;('d_시나리오'!$I$6-'d_시나리오'!$H$6)/('d_시나리오'!$J$6-'d_시나리오'!$H$6),'d_시나리오'!$H$6+SQRT(L7*('d_시나리오'!$J$6-'d_시나리오'!$H$6)*('d_시나리오'!$I$6-'d_시나리오'!$H$6)),'d_시나리오'!$J$6-SQRT((1-L7)*('d_시나리오'!$J$6-'d_시나리오'!$H$6)*('d_시나리오'!$J$6-'d_시나리오'!$I$6))))</f>
        <v/>
      </c>
      <c r="N7">
        <f>INDEX('d_분포'!$B$2:$B$57,RANDBETWEEN(1,56))</f>
        <v/>
      </c>
      <c r="O7">
        <f>BETAINV(RAND(),5,5)</f>
        <v/>
      </c>
      <c r="P7">
        <f>'d_고정'!$B$1*'6_기대효과'!$H$7*('d_시나리오'!$I$7/'d_고정'!$B$2)*B7</f>
        <v/>
      </c>
      <c r="Q7">
        <f>P7*C7</f>
        <v/>
      </c>
      <c r="R7">
        <f>P7*E7</f>
        <v/>
      </c>
      <c r="S7">
        <f>R7*G7</f>
        <v/>
      </c>
      <c r="T7">
        <f>Q7+S7</f>
        <v/>
      </c>
      <c r="U7">
        <f>(Q7*D7+S7*I7)*(1-O7)</f>
        <v/>
      </c>
      <c r="V7">
        <f>(R7*K7*N7+'d_고정'!$B$3*('6_기대효과'!$H$7/8)*N7*'d_고정'!$B$10*M7*('6_기대효과'!$K$7/'d_고정'!$B$9))*(1-O7)</f>
        <v/>
      </c>
      <c r="W7">
        <f>(S7*I7+R7*MAX(K7-'d_고정'!$B$10*M7*('6_기대효과'!$K$7/'d_고정'!$B$9),0)*N7)*(1-O7)</f>
        <v/>
      </c>
      <c r="X7">
        <f>U7+V7</f>
        <v/>
      </c>
      <c r="Y7">
        <f>U7/('d_고정'!$B$5*'6_기대효과'!$H$7/8)/'d_고정'!$B$6</f>
        <v/>
      </c>
      <c r="Z7">
        <f>U7/('d_고정'!$B$8*'6_기대효과'!$H$7/8)</f>
        <v/>
      </c>
    </row>
    <row r="8">
      <c r="A8">
        <f>RAND()</f>
        <v/>
      </c>
      <c r="B8">
        <f>IF('d_시나리오'!$J$2='d_시나리오'!$H$2,'d_시나리오'!$I$2,IF(A8&lt;('d_시나리오'!$I$2-'d_시나리오'!$H$2)/('d_시나리오'!$J$2-'d_시나리오'!$H$2),'d_시나리오'!$H$2+SQRT(A8*('d_시나리오'!$J$2-'d_시나리오'!$H$2)*('d_시나리오'!$I$2-'d_시나리오'!$H$2)),'d_시나리오'!$J$2-SQRT((1-A8)*('d_시나리오'!$J$2-'d_시나리오'!$H$2)*('d_시나리오'!$J$2-'d_시나리오'!$I$2))))</f>
        <v/>
      </c>
      <c r="C8">
        <f>BETAINV(RAND(),2,6)</f>
        <v/>
      </c>
      <c r="D8">
        <f>INDEX('d_분포'!$A$2:$A$28,RANDBETWEEN(1,27))</f>
        <v/>
      </c>
      <c r="E8">
        <f>INDEX('d_분포'!$C$2:$C$5,RANDBETWEEN(1,4))*(0.9+0.2*RAND())</f>
        <v/>
      </c>
      <c r="F8">
        <f>RAND()</f>
        <v/>
      </c>
      <c r="G8">
        <f>IF('d_시나리오'!$J$3='d_시나리오'!$H$3,'d_시나리오'!$I$3,IF(F8&lt;('d_시나리오'!$I$3-'d_시나리오'!$H$3)/('d_시나리오'!$J$3-'d_시나리오'!$H$3),'d_시나리오'!$H$3+SQRT(F8*('d_시나리오'!$J$3-'d_시나리오'!$H$3)*('d_시나리오'!$I$3-'d_시나리오'!$H$3)),'d_시나리오'!$J$3-SQRT((1-F8)*('d_시나리오'!$J$3-'d_시나리오'!$H$3)*('d_시나리오'!$J$3-'d_시나리오'!$I$3))))</f>
        <v/>
      </c>
      <c r="H8">
        <f>RAND()</f>
        <v/>
      </c>
      <c r="I8">
        <f>IF('d_시나리오'!$J$4='d_시나리오'!$H$4,'d_시나리오'!$I$4,IF(H8&lt;('d_시나리오'!$I$4-'d_시나리오'!$H$4)/('d_시나리오'!$J$4-'d_시나리오'!$H$4),'d_시나리오'!$H$4+SQRT(H8*('d_시나리오'!$J$4-'d_시나리오'!$H$4)*('d_시나리오'!$I$4-'d_시나리오'!$H$4)),'d_시나리오'!$J$4-SQRT((1-H8)*('d_시나리오'!$J$4-'d_시나리오'!$H$4)*('d_시나리오'!$J$4-'d_시나리오'!$I$4))))</f>
        <v/>
      </c>
      <c r="J8">
        <f>RAND()</f>
        <v/>
      </c>
      <c r="K8">
        <f>IF('d_시나리오'!$J$5='d_시나리오'!$H$5,'d_시나리오'!$I$5,IF(J8&lt;('d_시나리오'!$I$5-'d_시나리오'!$H$5)/('d_시나리오'!$J$5-'d_시나리오'!$H$5),'d_시나리오'!$H$5+SQRT(J8*('d_시나리오'!$J$5-'d_시나리오'!$H$5)*('d_시나리오'!$I$5-'d_시나리오'!$H$5)),'d_시나리오'!$J$5-SQRT((1-J8)*('d_시나리오'!$J$5-'d_시나리오'!$H$5)*('d_시나리오'!$J$5-'d_시나리오'!$I$5))))</f>
        <v/>
      </c>
      <c r="L8">
        <f>RAND()</f>
        <v/>
      </c>
      <c r="M8">
        <f>IF('d_시나리오'!$J$6='d_시나리오'!$H$6,'d_시나리오'!$I$6,IF(L8&lt;('d_시나리오'!$I$6-'d_시나리오'!$H$6)/('d_시나리오'!$J$6-'d_시나리오'!$H$6),'d_시나리오'!$H$6+SQRT(L8*('d_시나리오'!$J$6-'d_시나리오'!$H$6)*('d_시나리오'!$I$6-'d_시나리오'!$H$6)),'d_시나리오'!$J$6-SQRT((1-L8)*('d_시나리오'!$J$6-'d_시나리오'!$H$6)*('d_시나리오'!$J$6-'d_시나리오'!$I$6))))</f>
        <v/>
      </c>
      <c r="N8">
        <f>INDEX('d_분포'!$B$2:$B$57,RANDBETWEEN(1,56))</f>
        <v/>
      </c>
      <c r="O8">
        <f>BETAINV(RAND(),5,5)</f>
        <v/>
      </c>
      <c r="P8">
        <f>'d_고정'!$B$1*'6_기대효과'!$H$7*('d_시나리오'!$I$7/'d_고정'!$B$2)*B8</f>
        <v/>
      </c>
      <c r="Q8">
        <f>P8*C8</f>
        <v/>
      </c>
      <c r="R8">
        <f>P8*E8</f>
        <v/>
      </c>
      <c r="S8">
        <f>R8*G8</f>
        <v/>
      </c>
      <c r="T8">
        <f>Q8+S8</f>
        <v/>
      </c>
      <c r="U8">
        <f>(Q8*D8+S8*I8)*(1-O8)</f>
        <v/>
      </c>
      <c r="V8">
        <f>(R8*K8*N8+'d_고정'!$B$3*('6_기대효과'!$H$7/8)*N8*'d_고정'!$B$10*M8*('6_기대효과'!$K$7/'d_고정'!$B$9))*(1-O8)</f>
        <v/>
      </c>
      <c r="W8">
        <f>(S8*I8+R8*MAX(K8-'d_고정'!$B$10*M8*('6_기대효과'!$K$7/'d_고정'!$B$9),0)*N8)*(1-O8)</f>
        <v/>
      </c>
      <c r="X8">
        <f>U8+V8</f>
        <v/>
      </c>
      <c r="Y8">
        <f>U8/('d_고정'!$B$5*'6_기대효과'!$H$7/8)/'d_고정'!$B$6</f>
        <v/>
      </c>
      <c r="Z8">
        <f>U8/('d_고정'!$B$8*'6_기대효과'!$H$7/8)</f>
        <v/>
      </c>
    </row>
    <row r="9">
      <c r="A9">
        <f>RAND()</f>
        <v/>
      </c>
      <c r="B9">
        <f>IF('d_시나리오'!$J$2='d_시나리오'!$H$2,'d_시나리오'!$I$2,IF(A9&lt;('d_시나리오'!$I$2-'d_시나리오'!$H$2)/('d_시나리오'!$J$2-'d_시나리오'!$H$2),'d_시나리오'!$H$2+SQRT(A9*('d_시나리오'!$J$2-'d_시나리오'!$H$2)*('d_시나리오'!$I$2-'d_시나리오'!$H$2)),'d_시나리오'!$J$2-SQRT((1-A9)*('d_시나리오'!$J$2-'d_시나리오'!$H$2)*('d_시나리오'!$J$2-'d_시나리오'!$I$2))))</f>
        <v/>
      </c>
      <c r="C9">
        <f>BETAINV(RAND(),2,6)</f>
        <v/>
      </c>
      <c r="D9">
        <f>INDEX('d_분포'!$A$2:$A$28,RANDBETWEEN(1,27))</f>
        <v/>
      </c>
      <c r="E9">
        <f>INDEX('d_분포'!$C$2:$C$5,RANDBETWEEN(1,4))*(0.9+0.2*RAND())</f>
        <v/>
      </c>
      <c r="F9">
        <f>RAND()</f>
        <v/>
      </c>
      <c r="G9">
        <f>IF('d_시나리오'!$J$3='d_시나리오'!$H$3,'d_시나리오'!$I$3,IF(F9&lt;('d_시나리오'!$I$3-'d_시나리오'!$H$3)/('d_시나리오'!$J$3-'d_시나리오'!$H$3),'d_시나리오'!$H$3+SQRT(F9*('d_시나리오'!$J$3-'d_시나리오'!$H$3)*('d_시나리오'!$I$3-'d_시나리오'!$H$3)),'d_시나리오'!$J$3-SQRT((1-F9)*('d_시나리오'!$J$3-'d_시나리오'!$H$3)*('d_시나리오'!$J$3-'d_시나리오'!$I$3))))</f>
        <v/>
      </c>
      <c r="H9">
        <f>RAND()</f>
        <v/>
      </c>
      <c r="I9">
        <f>IF('d_시나리오'!$J$4='d_시나리오'!$H$4,'d_시나리오'!$I$4,IF(H9&lt;('d_시나리오'!$I$4-'d_시나리오'!$H$4)/('d_시나리오'!$J$4-'d_시나리오'!$H$4),'d_시나리오'!$H$4+SQRT(H9*('d_시나리오'!$J$4-'d_시나리오'!$H$4)*('d_시나리오'!$I$4-'d_시나리오'!$H$4)),'d_시나리오'!$J$4-SQRT((1-H9)*('d_시나리오'!$J$4-'d_시나리오'!$H$4)*('d_시나리오'!$J$4-'d_시나리오'!$I$4))))</f>
        <v/>
      </c>
      <c r="J9">
        <f>RAND()</f>
        <v/>
      </c>
      <c r="K9">
        <f>IF('d_시나리오'!$J$5='d_시나리오'!$H$5,'d_시나리오'!$I$5,IF(J9&lt;('d_시나리오'!$I$5-'d_시나리오'!$H$5)/('d_시나리오'!$J$5-'d_시나리오'!$H$5),'d_시나리오'!$H$5+SQRT(J9*('d_시나리오'!$J$5-'d_시나리오'!$H$5)*('d_시나리오'!$I$5-'d_시나리오'!$H$5)),'d_시나리오'!$J$5-SQRT((1-J9)*('d_시나리오'!$J$5-'d_시나리오'!$H$5)*('d_시나리오'!$J$5-'d_시나리오'!$I$5))))</f>
        <v/>
      </c>
      <c r="L9">
        <f>RAND()</f>
        <v/>
      </c>
      <c r="M9">
        <f>IF('d_시나리오'!$J$6='d_시나리오'!$H$6,'d_시나리오'!$I$6,IF(L9&lt;('d_시나리오'!$I$6-'d_시나리오'!$H$6)/('d_시나리오'!$J$6-'d_시나리오'!$H$6),'d_시나리오'!$H$6+SQRT(L9*('d_시나리오'!$J$6-'d_시나리오'!$H$6)*('d_시나리오'!$I$6-'d_시나리오'!$H$6)),'d_시나리오'!$J$6-SQRT((1-L9)*('d_시나리오'!$J$6-'d_시나리오'!$H$6)*('d_시나리오'!$J$6-'d_시나리오'!$I$6))))</f>
        <v/>
      </c>
      <c r="N9">
        <f>INDEX('d_분포'!$B$2:$B$57,RANDBETWEEN(1,56))</f>
        <v/>
      </c>
      <c r="O9">
        <f>BETAINV(RAND(),5,5)</f>
        <v/>
      </c>
      <c r="P9">
        <f>'d_고정'!$B$1*'6_기대효과'!$H$7*('d_시나리오'!$I$7/'d_고정'!$B$2)*B9</f>
        <v/>
      </c>
      <c r="Q9">
        <f>P9*C9</f>
        <v/>
      </c>
      <c r="R9">
        <f>P9*E9</f>
        <v/>
      </c>
      <c r="S9">
        <f>R9*G9</f>
        <v/>
      </c>
      <c r="T9">
        <f>Q9+S9</f>
        <v/>
      </c>
      <c r="U9">
        <f>(Q9*D9+S9*I9)*(1-O9)</f>
        <v/>
      </c>
      <c r="V9">
        <f>(R9*K9*N9+'d_고정'!$B$3*('6_기대효과'!$H$7/8)*N9*'d_고정'!$B$10*M9*('6_기대효과'!$K$7/'d_고정'!$B$9))*(1-O9)</f>
        <v/>
      </c>
      <c r="W9">
        <f>(S9*I9+R9*MAX(K9-'d_고정'!$B$10*M9*('6_기대효과'!$K$7/'d_고정'!$B$9),0)*N9)*(1-O9)</f>
        <v/>
      </c>
      <c r="X9">
        <f>U9+V9</f>
        <v/>
      </c>
      <c r="Y9">
        <f>U9/('d_고정'!$B$5*'6_기대효과'!$H$7/8)/'d_고정'!$B$6</f>
        <v/>
      </c>
      <c r="Z9">
        <f>U9/('d_고정'!$B$8*'6_기대효과'!$H$7/8)</f>
        <v/>
      </c>
    </row>
    <row r="10">
      <c r="A10">
        <f>RAND()</f>
        <v/>
      </c>
      <c r="B10">
        <f>IF('d_시나리오'!$J$2='d_시나리오'!$H$2,'d_시나리오'!$I$2,IF(A10&lt;('d_시나리오'!$I$2-'d_시나리오'!$H$2)/('d_시나리오'!$J$2-'d_시나리오'!$H$2),'d_시나리오'!$H$2+SQRT(A10*('d_시나리오'!$J$2-'d_시나리오'!$H$2)*('d_시나리오'!$I$2-'d_시나리오'!$H$2)),'d_시나리오'!$J$2-SQRT((1-A10)*('d_시나리오'!$J$2-'d_시나리오'!$H$2)*('d_시나리오'!$J$2-'d_시나리오'!$I$2))))</f>
        <v/>
      </c>
      <c r="C10">
        <f>BETAINV(RAND(),2,6)</f>
        <v/>
      </c>
      <c r="D10">
        <f>INDEX('d_분포'!$A$2:$A$28,RANDBETWEEN(1,27))</f>
        <v/>
      </c>
      <c r="E10">
        <f>INDEX('d_분포'!$C$2:$C$5,RANDBETWEEN(1,4))*(0.9+0.2*RAND())</f>
        <v/>
      </c>
      <c r="F10">
        <f>RAND()</f>
        <v/>
      </c>
      <c r="G10">
        <f>IF('d_시나리오'!$J$3='d_시나리오'!$H$3,'d_시나리오'!$I$3,IF(F10&lt;('d_시나리오'!$I$3-'d_시나리오'!$H$3)/('d_시나리오'!$J$3-'d_시나리오'!$H$3),'d_시나리오'!$H$3+SQRT(F10*('d_시나리오'!$J$3-'d_시나리오'!$H$3)*('d_시나리오'!$I$3-'d_시나리오'!$H$3)),'d_시나리오'!$J$3-SQRT((1-F10)*('d_시나리오'!$J$3-'d_시나리오'!$H$3)*('d_시나리오'!$J$3-'d_시나리오'!$I$3))))</f>
        <v/>
      </c>
      <c r="H10">
        <f>RAND()</f>
        <v/>
      </c>
      <c r="I10">
        <f>IF('d_시나리오'!$J$4='d_시나리오'!$H$4,'d_시나리오'!$I$4,IF(H10&lt;('d_시나리오'!$I$4-'d_시나리오'!$H$4)/('d_시나리오'!$J$4-'d_시나리오'!$H$4),'d_시나리오'!$H$4+SQRT(H10*('d_시나리오'!$J$4-'d_시나리오'!$H$4)*('d_시나리오'!$I$4-'d_시나리오'!$H$4)),'d_시나리오'!$J$4-SQRT((1-H10)*('d_시나리오'!$J$4-'d_시나리오'!$H$4)*('d_시나리오'!$J$4-'d_시나리오'!$I$4))))</f>
        <v/>
      </c>
      <c r="J10">
        <f>RAND()</f>
        <v/>
      </c>
      <c r="K10">
        <f>IF('d_시나리오'!$J$5='d_시나리오'!$H$5,'d_시나리오'!$I$5,IF(J10&lt;('d_시나리오'!$I$5-'d_시나리오'!$H$5)/('d_시나리오'!$J$5-'d_시나리오'!$H$5),'d_시나리오'!$H$5+SQRT(J10*('d_시나리오'!$J$5-'d_시나리오'!$H$5)*('d_시나리오'!$I$5-'d_시나리오'!$H$5)),'d_시나리오'!$J$5-SQRT((1-J10)*('d_시나리오'!$J$5-'d_시나리오'!$H$5)*('d_시나리오'!$J$5-'d_시나리오'!$I$5))))</f>
        <v/>
      </c>
      <c r="L10">
        <f>RAND()</f>
        <v/>
      </c>
      <c r="M10">
        <f>IF('d_시나리오'!$J$6='d_시나리오'!$H$6,'d_시나리오'!$I$6,IF(L10&lt;('d_시나리오'!$I$6-'d_시나리오'!$H$6)/('d_시나리오'!$J$6-'d_시나리오'!$H$6),'d_시나리오'!$H$6+SQRT(L10*('d_시나리오'!$J$6-'d_시나리오'!$H$6)*('d_시나리오'!$I$6-'d_시나리오'!$H$6)),'d_시나리오'!$J$6-SQRT((1-L10)*('d_시나리오'!$J$6-'d_시나리오'!$H$6)*('d_시나리오'!$J$6-'d_시나리오'!$I$6))))</f>
        <v/>
      </c>
      <c r="N10">
        <f>INDEX('d_분포'!$B$2:$B$57,RANDBETWEEN(1,56))</f>
        <v/>
      </c>
      <c r="O10">
        <f>BETAINV(RAND(),5,5)</f>
        <v/>
      </c>
      <c r="P10">
        <f>'d_고정'!$B$1*'6_기대효과'!$H$7*('d_시나리오'!$I$7/'d_고정'!$B$2)*B10</f>
        <v/>
      </c>
      <c r="Q10">
        <f>P10*C10</f>
        <v/>
      </c>
      <c r="R10">
        <f>P10*E10</f>
        <v/>
      </c>
      <c r="S10">
        <f>R10*G10</f>
        <v/>
      </c>
      <c r="T10">
        <f>Q10+S10</f>
        <v/>
      </c>
      <c r="U10">
        <f>(Q10*D10+S10*I10)*(1-O10)</f>
        <v/>
      </c>
      <c r="V10">
        <f>(R10*K10*N10+'d_고정'!$B$3*('6_기대효과'!$H$7/8)*N10*'d_고정'!$B$10*M10*('6_기대효과'!$K$7/'d_고정'!$B$9))*(1-O10)</f>
        <v/>
      </c>
      <c r="W10">
        <f>(S10*I10+R10*MAX(K10-'d_고정'!$B$10*M10*('6_기대효과'!$K$7/'d_고정'!$B$9),0)*N10)*(1-O10)</f>
        <v/>
      </c>
      <c r="X10">
        <f>U10+V10</f>
        <v/>
      </c>
      <c r="Y10">
        <f>U10/('d_고정'!$B$5*'6_기대효과'!$H$7/8)/'d_고정'!$B$6</f>
        <v/>
      </c>
      <c r="Z10">
        <f>U10/('d_고정'!$B$8*'6_기대효과'!$H$7/8)</f>
        <v/>
      </c>
    </row>
    <row r="11">
      <c r="A11">
        <f>RAND()</f>
        <v/>
      </c>
      <c r="B11">
        <f>IF('d_시나리오'!$J$2='d_시나리오'!$H$2,'d_시나리오'!$I$2,IF(A11&lt;('d_시나리오'!$I$2-'d_시나리오'!$H$2)/('d_시나리오'!$J$2-'d_시나리오'!$H$2),'d_시나리오'!$H$2+SQRT(A11*('d_시나리오'!$J$2-'d_시나리오'!$H$2)*('d_시나리오'!$I$2-'d_시나리오'!$H$2)),'d_시나리오'!$J$2-SQRT((1-A11)*('d_시나리오'!$J$2-'d_시나리오'!$H$2)*('d_시나리오'!$J$2-'d_시나리오'!$I$2))))</f>
        <v/>
      </c>
      <c r="C11">
        <f>BETAINV(RAND(),2,6)</f>
        <v/>
      </c>
      <c r="D11">
        <f>INDEX('d_분포'!$A$2:$A$28,RANDBETWEEN(1,27))</f>
        <v/>
      </c>
      <c r="E11">
        <f>INDEX('d_분포'!$C$2:$C$5,RANDBETWEEN(1,4))*(0.9+0.2*RAND())</f>
        <v/>
      </c>
      <c r="F11">
        <f>RAND()</f>
        <v/>
      </c>
      <c r="G11">
        <f>IF('d_시나리오'!$J$3='d_시나리오'!$H$3,'d_시나리오'!$I$3,IF(F11&lt;('d_시나리오'!$I$3-'d_시나리오'!$H$3)/('d_시나리오'!$J$3-'d_시나리오'!$H$3),'d_시나리오'!$H$3+SQRT(F11*('d_시나리오'!$J$3-'d_시나리오'!$H$3)*('d_시나리오'!$I$3-'d_시나리오'!$H$3)),'d_시나리오'!$J$3-SQRT((1-F11)*('d_시나리오'!$J$3-'d_시나리오'!$H$3)*('d_시나리오'!$J$3-'d_시나리오'!$I$3))))</f>
        <v/>
      </c>
      <c r="H11">
        <f>RAND()</f>
        <v/>
      </c>
      <c r="I11">
        <f>IF('d_시나리오'!$J$4='d_시나리오'!$H$4,'d_시나리오'!$I$4,IF(H11&lt;('d_시나리오'!$I$4-'d_시나리오'!$H$4)/('d_시나리오'!$J$4-'d_시나리오'!$H$4),'d_시나리오'!$H$4+SQRT(H11*('d_시나리오'!$J$4-'d_시나리오'!$H$4)*('d_시나리오'!$I$4-'d_시나리오'!$H$4)),'d_시나리오'!$J$4-SQRT((1-H11)*('d_시나리오'!$J$4-'d_시나리오'!$H$4)*('d_시나리오'!$J$4-'d_시나리오'!$I$4))))</f>
        <v/>
      </c>
      <c r="J11">
        <f>RAND()</f>
        <v/>
      </c>
      <c r="K11">
        <f>IF('d_시나리오'!$J$5='d_시나리오'!$H$5,'d_시나리오'!$I$5,IF(J11&lt;('d_시나리오'!$I$5-'d_시나리오'!$H$5)/('d_시나리오'!$J$5-'d_시나리오'!$H$5),'d_시나리오'!$H$5+SQRT(J11*('d_시나리오'!$J$5-'d_시나리오'!$H$5)*('d_시나리오'!$I$5-'d_시나리오'!$H$5)),'d_시나리오'!$J$5-SQRT((1-J11)*('d_시나리오'!$J$5-'d_시나리오'!$H$5)*('d_시나리오'!$J$5-'d_시나리오'!$I$5))))</f>
        <v/>
      </c>
      <c r="L11">
        <f>RAND()</f>
        <v/>
      </c>
      <c r="M11">
        <f>IF('d_시나리오'!$J$6='d_시나리오'!$H$6,'d_시나리오'!$I$6,IF(L11&lt;('d_시나리오'!$I$6-'d_시나리오'!$H$6)/('d_시나리오'!$J$6-'d_시나리오'!$H$6),'d_시나리오'!$H$6+SQRT(L11*('d_시나리오'!$J$6-'d_시나리오'!$H$6)*('d_시나리오'!$I$6-'d_시나리오'!$H$6)),'d_시나리오'!$J$6-SQRT((1-L11)*('d_시나리오'!$J$6-'d_시나리오'!$H$6)*('d_시나리오'!$J$6-'d_시나리오'!$I$6))))</f>
        <v/>
      </c>
      <c r="N11">
        <f>INDEX('d_분포'!$B$2:$B$57,RANDBETWEEN(1,56))</f>
        <v/>
      </c>
      <c r="O11">
        <f>BETAINV(RAND(),5,5)</f>
        <v/>
      </c>
      <c r="P11">
        <f>'d_고정'!$B$1*'6_기대효과'!$H$7*('d_시나리오'!$I$7/'d_고정'!$B$2)*B11</f>
        <v/>
      </c>
      <c r="Q11">
        <f>P11*C11</f>
        <v/>
      </c>
      <c r="R11">
        <f>P11*E11</f>
        <v/>
      </c>
      <c r="S11">
        <f>R11*G11</f>
        <v/>
      </c>
      <c r="T11">
        <f>Q11+S11</f>
        <v/>
      </c>
      <c r="U11">
        <f>(Q11*D11+S11*I11)*(1-O11)</f>
        <v/>
      </c>
      <c r="V11">
        <f>(R11*K11*N11+'d_고정'!$B$3*('6_기대효과'!$H$7/8)*N11*'d_고정'!$B$10*M11*('6_기대효과'!$K$7/'d_고정'!$B$9))*(1-O11)</f>
        <v/>
      </c>
      <c r="W11">
        <f>(S11*I11+R11*MAX(K11-'d_고정'!$B$10*M11*('6_기대효과'!$K$7/'d_고정'!$B$9),0)*N11)*(1-O11)</f>
        <v/>
      </c>
      <c r="X11">
        <f>U11+V11</f>
        <v/>
      </c>
      <c r="Y11">
        <f>U11/('d_고정'!$B$5*'6_기대효과'!$H$7/8)/'d_고정'!$B$6</f>
        <v/>
      </c>
      <c r="Z11">
        <f>U11/('d_고정'!$B$8*'6_기대효과'!$H$7/8)</f>
        <v/>
      </c>
    </row>
    <row r="12">
      <c r="A12">
        <f>RAND()</f>
        <v/>
      </c>
      <c r="B12">
        <f>IF('d_시나리오'!$J$2='d_시나리오'!$H$2,'d_시나리오'!$I$2,IF(A12&lt;('d_시나리오'!$I$2-'d_시나리오'!$H$2)/('d_시나리오'!$J$2-'d_시나리오'!$H$2),'d_시나리오'!$H$2+SQRT(A12*('d_시나리오'!$J$2-'d_시나리오'!$H$2)*('d_시나리오'!$I$2-'d_시나리오'!$H$2)),'d_시나리오'!$J$2-SQRT((1-A12)*('d_시나리오'!$J$2-'d_시나리오'!$H$2)*('d_시나리오'!$J$2-'d_시나리오'!$I$2))))</f>
        <v/>
      </c>
      <c r="C12">
        <f>BETAINV(RAND(),2,6)</f>
        <v/>
      </c>
      <c r="D12">
        <f>INDEX('d_분포'!$A$2:$A$28,RANDBETWEEN(1,27))</f>
        <v/>
      </c>
      <c r="E12">
        <f>INDEX('d_분포'!$C$2:$C$5,RANDBETWEEN(1,4))*(0.9+0.2*RAND())</f>
        <v/>
      </c>
      <c r="F12">
        <f>RAND()</f>
        <v/>
      </c>
      <c r="G12">
        <f>IF('d_시나리오'!$J$3='d_시나리오'!$H$3,'d_시나리오'!$I$3,IF(F12&lt;('d_시나리오'!$I$3-'d_시나리오'!$H$3)/('d_시나리오'!$J$3-'d_시나리오'!$H$3),'d_시나리오'!$H$3+SQRT(F12*('d_시나리오'!$J$3-'d_시나리오'!$H$3)*('d_시나리오'!$I$3-'d_시나리오'!$H$3)),'d_시나리오'!$J$3-SQRT((1-F12)*('d_시나리오'!$J$3-'d_시나리오'!$H$3)*('d_시나리오'!$J$3-'d_시나리오'!$I$3))))</f>
        <v/>
      </c>
      <c r="H12">
        <f>RAND()</f>
        <v/>
      </c>
      <c r="I12">
        <f>IF('d_시나리오'!$J$4='d_시나리오'!$H$4,'d_시나리오'!$I$4,IF(H12&lt;('d_시나리오'!$I$4-'d_시나리오'!$H$4)/('d_시나리오'!$J$4-'d_시나리오'!$H$4),'d_시나리오'!$H$4+SQRT(H12*('d_시나리오'!$J$4-'d_시나리오'!$H$4)*('d_시나리오'!$I$4-'d_시나리오'!$H$4)),'d_시나리오'!$J$4-SQRT((1-H12)*('d_시나리오'!$J$4-'d_시나리오'!$H$4)*('d_시나리오'!$J$4-'d_시나리오'!$I$4))))</f>
        <v/>
      </c>
      <c r="J12">
        <f>RAND()</f>
        <v/>
      </c>
      <c r="K12">
        <f>IF('d_시나리오'!$J$5='d_시나리오'!$H$5,'d_시나리오'!$I$5,IF(J12&lt;('d_시나리오'!$I$5-'d_시나리오'!$H$5)/('d_시나리오'!$J$5-'d_시나리오'!$H$5),'d_시나리오'!$H$5+SQRT(J12*('d_시나리오'!$J$5-'d_시나리오'!$H$5)*('d_시나리오'!$I$5-'d_시나리오'!$H$5)),'d_시나리오'!$J$5-SQRT((1-J12)*('d_시나리오'!$J$5-'d_시나리오'!$H$5)*('d_시나리오'!$J$5-'d_시나리오'!$I$5))))</f>
        <v/>
      </c>
      <c r="L12">
        <f>RAND()</f>
        <v/>
      </c>
      <c r="M12">
        <f>IF('d_시나리오'!$J$6='d_시나리오'!$H$6,'d_시나리오'!$I$6,IF(L12&lt;('d_시나리오'!$I$6-'d_시나리오'!$H$6)/('d_시나리오'!$J$6-'d_시나리오'!$H$6),'d_시나리오'!$H$6+SQRT(L12*('d_시나리오'!$J$6-'d_시나리오'!$H$6)*('d_시나리오'!$I$6-'d_시나리오'!$H$6)),'d_시나리오'!$J$6-SQRT((1-L12)*('d_시나리오'!$J$6-'d_시나리오'!$H$6)*('d_시나리오'!$J$6-'d_시나리오'!$I$6))))</f>
        <v/>
      </c>
      <c r="N12">
        <f>INDEX('d_분포'!$B$2:$B$57,RANDBETWEEN(1,56))</f>
        <v/>
      </c>
      <c r="O12">
        <f>BETAINV(RAND(),5,5)</f>
        <v/>
      </c>
      <c r="P12">
        <f>'d_고정'!$B$1*'6_기대효과'!$H$7*('d_시나리오'!$I$7/'d_고정'!$B$2)*B12</f>
        <v/>
      </c>
      <c r="Q12">
        <f>P12*C12</f>
        <v/>
      </c>
      <c r="R12">
        <f>P12*E12</f>
        <v/>
      </c>
      <c r="S12">
        <f>R12*G12</f>
        <v/>
      </c>
      <c r="T12">
        <f>Q12+S12</f>
        <v/>
      </c>
      <c r="U12">
        <f>(Q12*D12+S12*I12)*(1-O12)</f>
        <v/>
      </c>
      <c r="V12">
        <f>(R12*K12*N12+'d_고정'!$B$3*('6_기대효과'!$H$7/8)*N12*'d_고정'!$B$10*M12*('6_기대효과'!$K$7/'d_고정'!$B$9))*(1-O12)</f>
        <v/>
      </c>
      <c r="W12">
        <f>(S12*I12+R12*MAX(K12-'d_고정'!$B$10*M12*('6_기대효과'!$K$7/'d_고정'!$B$9),0)*N12)*(1-O12)</f>
        <v/>
      </c>
      <c r="X12">
        <f>U12+V12</f>
        <v/>
      </c>
      <c r="Y12">
        <f>U12/('d_고정'!$B$5*'6_기대효과'!$H$7/8)/'d_고정'!$B$6</f>
        <v/>
      </c>
      <c r="Z12">
        <f>U12/('d_고정'!$B$8*'6_기대효과'!$H$7/8)</f>
        <v/>
      </c>
    </row>
    <row r="13">
      <c r="A13">
        <f>RAND()</f>
        <v/>
      </c>
      <c r="B13">
        <f>IF('d_시나리오'!$J$2='d_시나리오'!$H$2,'d_시나리오'!$I$2,IF(A13&lt;('d_시나리오'!$I$2-'d_시나리오'!$H$2)/('d_시나리오'!$J$2-'d_시나리오'!$H$2),'d_시나리오'!$H$2+SQRT(A13*('d_시나리오'!$J$2-'d_시나리오'!$H$2)*('d_시나리오'!$I$2-'d_시나리오'!$H$2)),'d_시나리오'!$J$2-SQRT((1-A13)*('d_시나리오'!$J$2-'d_시나리오'!$H$2)*('d_시나리오'!$J$2-'d_시나리오'!$I$2))))</f>
        <v/>
      </c>
      <c r="C13">
        <f>BETAINV(RAND(),2,6)</f>
        <v/>
      </c>
      <c r="D13">
        <f>INDEX('d_분포'!$A$2:$A$28,RANDBETWEEN(1,27))</f>
        <v/>
      </c>
      <c r="E13">
        <f>INDEX('d_분포'!$C$2:$C$5,RANDBETWEEN(1,4))*(0.9+0.2*RAND())</f>
        <v/>
      </c>
      <c r="F13">
        <f>RAND()</f>
        <v/>
      </c>
      <c r="G13">
        <f>IF('d_시나리오'!$J$3='d_시나리오'!$H$3,'d_시나리오'!$I$3,IF(F13&lt;('d_시나리오'!$I$3-'d_시나리오'!$H$3)/('d_시나리오'!$J$3-'d_시나리오'!$H$3),'d_시나리오'!$H$3+SQRT(F13*('d_시나리오'!$J$3-'d_시나리오'!$H$3)*('d_시나리오'!$I$3-'d_시나리오'!$H$3)),'d_시나리오'!$J$3-SQRT((1-F13)*('d_시나리오'!$J$3-'d_시나리오'!$H$3)*('d_시나리오'!$J$3-'d_시나리오'!$I$3))))</f>
        <v/>
      </c>
      <c r="H13">
        <f>RAND()</f>
        <v/>
      </c>
      <c r="I13">
        <f>IF('d_시나리오'!$J$4='d_시나리오'!$H$4,'d_시나리오'!$I$4,IF(H13&lt;('d_시나리오'!$I$4-'d_시나리오'!$H$4)/('d_시나리오'!$J$4-'d_시나리오'!$H$4),'d_시나리오'!$H$4+SQRT(H13*('d_시나리오'!$J$4-'d_시나리오'!$H$4)*('d_시나리오'!$I$4-'d_시나리오'!$H$4)),'d_시나리오'!$J$4-SQRT((1-H13)*('d_시나리오'!$J$4-'d_시나리오'!$H$4)*('d_시나리오'!$J$4-'d_시나리오'!$I$4))))</f>
        <v/>
      </c>
      <c r="J13">
        <f>RAND()</f>
        <v/>
      </c>
      <c r="K13">
        <f>IF('d_시나리오'!$J$5='d_시나리오'!$H$5,'d_시나리오'!$I$5,IF(J13&lt;('d_시나리오'!$I$5-'d_시나리오'!$H$5)/('d_시나리오'!$J$5-'d_시나리오'!$H$5),'d_시나리오'!$H$5+SQRT(J13*('d_시나리오'!$J$5-'d_시나리오'!$H$5)*('d_시나리오'!$I$5-'d_시나리오'!$H$5)),'d_시나리오'!$J$5-SQRT((1-J13)*('d_시나리오'!$J$5-'d_시나리오'!$H$5)*('d_시나리오'!$J$5-'d_시나리오'!$I$5))))</f>
        <v/>
      </c>
      <c r="L13">
        <f>RAND()</f>
        <v/>
      </c>
      <c r="M13">
        <f>IF('d_시나리오'!$J$6='d_시나리오'!$H$6,'d_시나리오'!$I$6,IF(L13&lt;('d_시나리오'!$I$6-'d_시나리오'!$H$6)/('d_시나리오'!$J$6-'d_시나리오'!$H$6),'d_시나리오'!$H$6+SQRT(L13*('d_시나리오'!$J$6-'d_시나리오'!$H$6)*('d_시나리오'!$I$6-'d_시나리오'!$H$6)),'d_시나리오'!$J$6-SQRT((1-L13)*('d_시나리오'!$J$6-'d_시나리오'!$H$6)*('d_시나리오'!$J$6-'d_시나리오'!$I$6))))</f>
        <v/>
      </c>
      <c r="N13">
        <f>INDEX('d_분포'!$B$2:$B$57,RANDBETWEEN(1,56))</f>
        <v/>
      </c>
      <c r="O13">
        <f>BETAINV(RAND(),5,5)</f>
        <v/>
      </c>
      <c r="P13">
        <f>'d_고정'!$B$1*'6_기대효과'!$H$7*('d_시나리오'!$I$7/'d_고정'!$B$2)*B13</f>
        <v/>
      </c>
      <c r="Q13">
        <f>P13*C13</f>
        <v/>
      </c>
      <c r="R13">
        <f>P13*E13</f>
        <v/>
      </c>
      <c r="S13">
        <f>R13*G13</f>
        <v/>
      </c>
      <c r="T13">
        <f>Q13+S13</f>
        <v/>
      </c>
      <c r="U13">
        <f>(Q13*D13+S13*I13)*(1-O13)</f>
        <v/>
      </c>
      <c r="V13">
        <f>(R13*K13*N13+'d_고정'!$B$3*('6_기대효과'!$H$7/8)*N13*'d_고정'!$B$10*M13*('6_기대효과'!$K$7/'d_고정'!$B$9))*(1-O13)</f>
        <v/>
      </c>
      <c r="W13">
        <f>(S13*I13+R13*MAX(K13-'d_고정'!$B$10*M13*('6_기대효과'!$K$7/'d_고정'!$B$9),0)*N13)*(1-O13)</f>
        <v/>
      </c>
      <c r="X13">
        <f>U13+V13</f>
        <v/>
      </c>
      <c r="Y13">
        <f>U13/('d_고정'!$B$5*'6_기대효과'!$H$7/8)/'d_고정'!$B$6</f>
        <v/>
      </c>
      <c r="Z13">
        <f>U13/('d_고정'!$B$8*'6_기대효과'!$H$7/8)</f>
        <v/>
      </c>
    </row>
    <row r="14">
      <c r="A14">
        <f>RAND()</f>
        <v/>
      </c>
      <c r="B14">
        <f>IF('d_시나리오'!$J$2='d_시나리오'!$H$2,'d_시나리오'!$I$2,IF(A14&lt;('d_시나리오'!$I$2-'d_시나리오'!$H$2)/('d_시나리오'!$J$2-'d_시나리오'!$H$2),'d_시나리오'!$H$2+SQRT(A14*('d_시나리오'!$J$2-'d_시나리오'!$H$2)*('d_시나리오'!$I$2-'d_시나리오'!$H$2)),'d_시나리오'!$J$2-SQRT((1-A14)*('d_시나리오'!$J$2-'d_시나리오'!$H$2)*('d_시나리오'!$J$2-'d_시나리오'!$I$2))))</f>
        <v/>
      </c>
      <c r="C14">
        <f>BETAINV(RAND(),2,6)</f>
        <v/>
      </c>
      <c r="D14">
        <f>INDEX('d_분포'!$A$2:$A$28,RANDBETWEEN(1,27))</f>
        <v/>
      </c>
      <c r="E14">
        <f>INDEX('d_분포'!$C$2:$C$5,RANDBETWEEN(1,4))*(0.9+0.2*RAND())</f>
        <v/>
      </c>
      <c r="F14">
        <f>RAND()</f>
        <v/>
      </c>
      <c r="G14">
        <f>IF('d_시나리오'!$J$3='d_시나리오'!$H$3,'d_시나리오'!$I$3,IF(F14&lt;('d_시나리오'!$I$3-'d_시나리오'!$H$3)/('d_시나리오'!$J$3-'d_시나리오'!$H$3),'d_시나리오'!$H$3+SQRT(F14*('d_시나리오'!$J$3-'d_시나리오'!$H$3)*('d_시나리오'!$I$3-'d_시나리오'!$H$3)),'d_시나리오'!$J$3-SQRT((1-F14)*('d_시나리오'!$J$3-'d_시나리오'!$H$3)*('d_시나리오'!$J$3-'d_시나리오'!$I$3))))</f>
        <v/>
      </c>
      <c r="H14">
        <f>RAND()</f>
        <v/>
      </c>
      <c r="I14">
        <f>IF('d_시나리오'!$J$4='d_시나리오'!$H$4,'d_시나리오'!$I$4,IF(H14&lt;('d_시나리오'!$I$4-'d_시나리오'!$H$4)/('d_시나리오'!$J$4-'d_시나리오'!$H$4),'d_시나리오'!$H$4+SQRT(H14*('d_시나리오'!$J$4-'d_시나리오'!$H$4)*('d_시나리오'!$I$4-'d_시나리오'!$H$4)),'d_시나리오'!$J$4-SQRT((1-H14)*('d_시나리오'!$J$4-'d_시나리오'!$H$4)*('d_시나리오'!$J$4-'d_시나리오'!$I$4))))</f>
        <v/>
      </c>
      <c r="J14">
        <f>RAND()</f>
        <v/>
      </c>
      <c r="K14">
        <f>IF('d_시나리오'!$J$5='d_시나리오'!$H$5,'d_시나리오'!$I$5,IF(J14&lt;('d_시나리오'!$I$5-'d_시나리오'!$H$5)/('d_시나리오'!$J$5-'d_시나리오'!$H$5),'d_시나리오'!$H$5+SQRT(J14*('d_시나리오'!$J$5-'d_시나리오'!$H$5)*('d_시나리오'!$I$5-'d_시나리오'!$H$5)),'d_시나리오'!$J$5-SQRT((1-J14)*('d_시나리오'!$J$5-'d_시나리오'!$H$5)*('d_시나리오'!$J$5-'d_시나리오'!$I$5))))</f>
        <v/>
      </c>
      <c r="L14">
        <f>RAND()</f>
        <v/>
      </c>
      <c r="M14">
        <f>IF('d_시나리오'!$J$6='d_시나리오'!$H$6,'d_시나리오'!$I$6,IF(L14&lt;('d_시나리오'!$I$6-'d_시나리오'!$H$6)/('d_시나리오'!$J$6-'d_시나리오'!$H$6),'d_시나리오'!$H$6+SQRT(L14*('d_시나리오'!$J$6-'d_시나리오'!$H$6)*('d_시나리오'!$I$6-'d_시나리오'!$H$6)),'d_시나리오'!$J$6-SQRT((1-L14)*('d_시나리오'!$J$6-'d_시나리오'!$H$6)*('d_시나리오'!$J$6-'d_시나리오'!$I$6))))</f>
        <v/>
      </c>
      <c r="N14">
        <f>INDEX('d_분포'!$B$2:$B$57,RANDBETWEEN(1,56))</f>
        <v/>
      </c>
      <c r="O14">
        <f>BETAINV(RAND(),5,5)</f>
        <v/>
      </c>
      <c r="P14">
        <f>'d_고정'!$B$1*'6_기대효과'!$H$7*('d_시나리오'!$I$7/'d_고정'!$B$2)*B14</f>
        <v/>
      </c>
      <c r="Q14">
        <f>P14*C14</f>
        <v/>
      </c>
      <c r="R14">
        <f>P14*E14</f>
        <v/>
      </c>
      <c r="S14">
        <f>R14*G14</f>
        <v/>
      </c>
      <c r="T14">
        <f>Q14+S14</f>
        <v/>
      </c>
      <c r="U14">
        <f>(Q14*D14+S14*I14)*(1-O14)</f>
        <v/>
      </c>
      <c r="V14">
        <f>(R14*K14*N14+'d_고정'!$B$3*('6_기대효과'!$H$7/8)*N14*'d_고정'!$B$10*M14*('6_기대효과'!$K$7/'d_고정'!$B$9))*(1-O14)</f>
        <v/>
      </c>
      <c r="W14">
        <f>(S14*I14+R14*MAX(K14-'d_고정'!$B$10*M14*('6_기대효과'!$K$7/'d_고정'!$B$9),0)*N14)*(1-O14)</f>
        <v/>
      </c>
      <c r="X14">
        <f>U14+V14</f>
        <v/>
      </c>
      <c r="Y14">
        <f>U14/('d_고정'!$B$5*'6_기대효과'!$H$7/8)/'d_고정'!$B$6</f>
        <v/>
      </c>
      <c r="Z14">
        <f>U14/('d_고정'!$B$8*'6_기대효과'!$H$7/8)</f>
        <v/>
      </c>
    </row>
    <row r="15">
      <c r="A15">
        <f>RAND()</f>
        <v/>
      </c>
      <c r="B15">
        <f>IF('d_시나리오'!$J$2='d_시나리오'!$H$2,'d_시나리오'!$I$2,IF(A15&lt;('d_시나리오'!$I$2-'d_시나리오'!$H$2)/('d_시나리오'!$J$2-'d_시나리오'!$H$2),'d_시나리오'!$H$2+SQRT(A15*('d_시나리오'!$J$2-'d_시나리오'!$H$2)*('d_시나리오'!$I$2-'d_시나리오'!$H$2)),'d_시나리오'!$J$2-SQRT((1-A15)*('d_시나리오'!$J$2-'d_시나리오'!$H$2)*('d_시나리오'!$J$2-'d_시나리오'!$I$2))))</f>
        <v/>
      </c>
      <c r="C15">
        <f>BETAINV(RAND(),2,6)</f>
        <v/>
      </c>
      <c r="D15">
        <f>INDEX('d_분포'!$A$2:$A$28,RANDBETWEEN(1,27))</f>
        <v/>
      </c>
      <c r="E15">
        <f>INDEX('d_분포'!$C$2:$C$5,RANDBETWEEN(1,4))*(0.9+0.2*RAND())</f>
        <v/>
      </c>
      <c r="F15">
        <f>RAND()</f>
        <v/>
      </c>
      <c r="G15">
        <f>IF('d_시나리오'!$J$3='d_시나리오'!$H$3,'d_시나리오'!$I$3,IF(F15&lt;('d_시나리오'!$I$3-'d_시나리오'!$H$3)/('d_시나리오'!$J$3-'d_시나리오'!$H$3),'d_시나리오'!$H$3+SQRT(F15*('d_시나리오'!$J$3-'d_시나리오'!$H$3)*('d_시나리오'!$I$3-'d_시나리오'!$H$3)),'d_시나리오'!$J$3-SQRT((1-F15)*('d_시나리오'!$J$3-'d_시나리오'!$H$3)*('d_시나리오'!$J$3-'d_시나리오'!$I$3))))</f>
        <v/>
      </c>
      <c r="H15">
        <f>RAND()</f>
        <v/>
      </c>
      <c r="I15">
        <f>IF('d_시나리오'!$J$4='d_시나리오'!$H$4,'d_시나리오'!$I$4,IF(H15&lt;('d_시나리오'!$I$4-'d_시나리오'!$H$4)/('d_시나리오'!$J$4-'d_시나리오'!$H$4),'d_시나리오'!$H$4+SQRT(H15*('d_시나리오'!$J$4-'d_시나리오'!$H$4)*('d_시나리오'!$I$4-'d_시나리오'!$H$4)),'d_시나리오'!$J$4-SQRT((1-H15)*('d_시나리오'!$J$4-'d_시나리오'!$H$4)*('d_시나리오'!$J$4-'d_시나리오'!$I$4))))</f>
        <v/>
      </c>
      <c r="J15">
        <f>RAND()</f>
        <v/>
      </c>
      <c r="K15">
        <f>IF('d_시나리오'!$J$5='d_시나리오'!$H$5,'d_시나리오'!$I$5,IF(J15&lt;('d_시나리오'!$I$5-'d_시나리오'!$H$5)/('d_시나리오'!$J$5-'d_시나리오'!$H$5),'d_시나리오'!$H$5+SQRT(J15*('d_시나리오'!$J$5-'d_시나리오'!$H$5)*('d_시나리오'!$I$5-'d_시나리오'!$H$5)),'d_시나리오'!$J$5-SQRT((1-J15)*('d_시나리오'!$J$5-'d_시나리오'!$H$5)*('d_시나리오'!$J$5-'d_시나리오'!$I$5))))</f>
        <v/>
      </c>
      <c r="L15">
        <f>RAND()</f>
        <v/>
      </c>
      <c r="M15">
        <f>IF('d_시나리오'!$J$6='d_시나리오'!$H$6,'d_시나리오'!$I$6,IF(L15&lt;('d_시나리오'!$I$6-'d_시나리오'!$H$6)/('d_시나리오'!$J$6-'d_시나리오'!$H$6),'d_시나리오'!$H$6+SQRT(L15*('d_시나리오'!$J$6-'d_시나리오'!$H$6)*('d_시나리오'!$I$6-'d_시나리오'!$H$6)),'d_시나리오'!$J$6-SQRT((1-L15)*('d_시나리오'!$J$6-'d_시나리오'!$H$6)*('d_시나리오'!$J$6-'d_시나리오'!$I$6))))</f>
        <v/>
      </c>
      <c r="N15">
        <f>INDEX('d_분포'!$B$2:$B$57,RANDBETWEEN(1,56))</f>
        <v/>
      </c>
      <c r="O15">
        <f>BETAINV(RAND(),5,5)</f>
        <v/>
      </c>
      <c r="P15">
        <f>'d_고정'!$B$1*'6_기대효과'!$H$7*('d_시나리오'!$I$7/'d_고정'!$B$2)*B15</f>
        <v/>
      </c>
      <c r="Q15">
        <f>P15*C15</f>
        <v/>
      </c>
      <c r="R15">
        <f>P15*E15</f>
        <v/>
      </c>
      <c r="S15">
        <f>R15*G15</f>
        <v/>
      </c>
      <c r="T15">
        <f>Q15+S15</f>
        <v/>
      </c>
      <c r="U15">
        <f>(Q15*D15+S15*I15)*(1-O15)</f>
        <v/>
      </c>
      <c r="V15">
        <f>(R15*K15*N15+'d_고정'!$B$3*('6_기대효과'!$H$7/8)*N15*'d_고정'!$B$10*M15*('6_기대효과'!$K$7/'d_고정'!$B$9))*(1-O15)</f>
        <v/>
      </c>
      <c r="W15">
        <f>(S15*I15+R15*MAX(K15-'d_고정'!$B$10*M15*('6_기대효과'!$K$7/'d_고정'!$B$9),0)*N15)*(1-O15)</f>
        <v/>
      </c>
      <c r="X15">
        <f>U15+V15</f>
        <v/>
      </c>
      <c r="Y15">
        <f>U15/('d_고정'!$B$5*'6_기대효과'!$H$7/8)/'d_고정'!$B$6</f>
        <v/>
      </c>
      <c r="Z15">
        <f>U15/('d_고정'!$B$8*'6_기대효과'!$H$7/8)</f>
        <v/>
      </c>
    </row>
    <row r="16">
      <c r="A16">
        <f>RAND()</f>
        <v/>
      </c>
      <c r="B16">
        <f>IF('d_시나리오'!$J$2='d_시나리오'!$H$2,'d_시나리오'!$I$2,IF(A16&lt;('d_시나리오'!$I$2-'d_시나리오'!$H$2)/('d_시나리오'!$J$2-'d_시나리오'!$H$2),'d_시나리오'!$H$2+SQRT(A16*('d_시나리오'!$J$2-'d_시나리오'!$H$2)*('d_시나리오'!$I$2-'d_시나리오'!$H$2)),'d_시나리오'!$J$2-SQRT((1-A16)*('d_시나리오'!$J$2-'d_시나리오'!$H$2)*('d_시나리오'!$J$2-'d_시나리오'!$I$2))))</f>
        <v/>
      </c>
      <c r="C16">
        <f>BETAINV(RAND(),2,6)</f>
        <v/>
      </c>
      <c r="D16">
        <f>INDEX('d_분포'!$A$2:$A$28,RANDBETWEEN(1,27))</f>
        <v/>
      </c>
      <c r="E16">
        <f>INDEX('d_분포'!$C$2:$C$5,RANDBETWEEN(1,4))*(0.9+0.2*RAND())</f>
        <v/>
      </c>
      <c r="F16">
        <f>RAND()</f>
        <v/>
      </c>
      <c r="G16">
        <f>IF('d_시나리오'!$J$3='d_시나리오'!$H$3,'d_시나리오'!$I$3,IF(F16&lt;('d_시나리오'!$I$3-'d_시나리오'!$H$3)/('d_시나리오'!$J$3-'d_시나리오'!$H$3),'d_시나리오'!$H$3+SQRT(F16*('d_시나리오'!$J$3-'d_시나리오'!$H$3)*('d_시나리오'!$I$3-'d_시나리오'!$H$3)),'d_시나리오'!$J$3-SQRT((1-F16)*('d_시나리오'!$J$3-'d_시나리오'!$H$3)*('d_시나리오'!$J$3-'d_시나리오'!$I$3))))</f>
        <v/>
      </c>
      <c r="H16">
        <f>RAND()</f>
        <v/>
      </c>
      <c r="I16">
        <f>IF('d_시나리오'!$J$4='d_시나리오'!$H$4,'d_시나리오'!$I$4,IF(H16&lt;('d_시나리오'!$I$4-'d_시나리오'!$H$4)/('d_시나리오'!$J$4-'d_시나리오'!$H$4),'d_시나리오'!$H$4+SQRT(H16*('d_시나리오'!$J$4-'d_시나리오'!$H$4)*('d_시나리오'!$I$4-'d_시나리오'!$H$4)),'d_시나리오'!$J$4-SQRT((1-H16)*('d_시나리오'!$J$4-'d_시나리오'!$H$4)*('d_시나리오'!$J$4-'d_시나리오'!$I$4))))</f>
        <v/>
      </c>
      <c r="J16">
        <f>RAND()</f>
        <v/>
      </c>
      <c r="K16">
        <f>IF('d_시나리오'!$J$5='d_시나리오'!$H$5,'d_시나리오'!$I$5,IF(J16&lt;('d_시나리오'!$I$5-'d_시나리오'!$H$5)/('d_시나리오'!$J$5-'d_시나리오'!$H$5),'d_시나리오'!$H$5+SQRT(J16*('d_시나리오'!$J$5-'d_시나리오'!$H$5)*('d_시나리오'!$I$5-'d_시나리오'!$H$5)),'d_시나리오'!$J$5-SQRT((1-J16)*('d_시나리오'!$J$5-'d_시나리오'!$H$5)*('d_시나리오'!$J$5-'d_시나리오'!$I$5))))</f>
        <v/>
      </c>
      <c r="L16">
        <f>RAND()</f>
        <v/>
      </c>
      <c r="M16">
        <f>IF('d_시나리오'!$J$6='d_시나리오'!$H$6,'d_시나리오'!$I$6,IF(L16&lt;('d_시나리오'!$I$6-'d_시나리오'!$H$6)/('d_시나리오'!$J$6-'d_시나리오'!$H$6),'d_시나리오'!$H$6+SQRT(L16*('d_시나리오'!$J$6-'d_시나리오'!$H$6)*('d_시나리오'!$I$6-'d_시나리오'!$H$6)),'d_시나리오'!$J$6-SQRT((1-L16)*('d_시나리오'!$J$6-'d_시나리오'!$H$6)*('d_시나리오'!$J$6-'d_시나리오'!$I$6))))</f>
        <v/>
      </c>
      <c r="N16">
        <f>INDEX('d_분포'!$B$2:$B$57,RANDBETWEEN(1,56))</f>
        <v/>
      </c>
      <c r="O16">
        <f>BETAINV(RAND(),5,5)</f>
        <v/>
      </c>
      <c r="P16">
        <f>'d_고정'!$B$1*'6_기대효과'!$H$7*('d_시나리오'!$I$7/'d_고정'!$B$2)*B16</f>
        <v/>
      </c>
      <c r="Q16">
        <f>P16*C16</f>
        <v/>
      </c>
      <c r="R16">
        <f>P16*E16</f>
        <v/>
      </c>
      <c r="S16">
        <f>R16*G16</f>
        <v/>
      </c>
      <c r="T16">
        <f>Q16+S16</f>
        <v/>
      </c>
      <c r="U16">
        <f>(Q16*D16+S16*I16)*(1-O16)</f>
        <v/>
      </c>
      <c r="V16">
        <f>(R16*K16*N16+'d_고정'!$B$3*('6_기대효과'!$H$7/8)*N16*'d_고정'!$B$10*M16*('6_기대효과'!$K$7/'d_고정'!$B$9))*(1-O16)</f>
        <v/>
      </c>
      <c r="W16">
        <f>(S16*I16+R16*MAX(K16-'d_고정'!$B$10*M16*('6_기대효과'!$K$7/'d_고정'!$B$9),0)*N16)*(1-O16)</f>
        <v/>
      </c>
      <c r="X16">
        <f>U16+V16</f>
        <v/>
      </c>
      <c r="Y16">
        <f>U16/('d_고정'!$B$5*'6_기대효과'!$H$7/8)/'d_고정'!$B$6</f>
        <v/>
      </c>
      <c r="Z16">
        <f>U16/('d_고정'!$B$8*'6_기대효과'!$H$7/8)</f>
        <v/>
      </c>
    </row>
    <row r="17">
      <c r="A17">
        <f>RAND()</f>
        <v/>
      </c>
      <c r="B17">
        <f>IF('d_시나리오'!$J$2='d_시나리오'!$H$2,'d_시나리오'!$I$2,IF(A17&lt;('d_시나리오'!$I$2-'d_시나리오'!$H$2)/('d_시나리오'!$J$2-'d_시나리오'!$H$2),'d_시나리오'!$H$2+SQRT(A17*('d_시나리오'!$J$2-'d_시나리오'!$H$2)*('d_시나리오'!$I$2-'d_시나리오'!$H$2)),'d_시나리오'!$J$2-SQRT((1-A17)*('d_시나리오'!$J$2-'d_시나리오'!$H$2)*('d_시나리오'!$J$2-'d_시나리오'!$I$2))))</f>
        <v/>
      </c>
      <c r="C17">
        <f>BETAINV(RAND(),2,6)</f>
        <v/>
      </c>
      <c r="D17">
        <f>INDEX('d_분포'!$A$2:$A$28,RANDBETWEEN(1,27))</f>
        <v/>
      </c>
      <c r="E17">
        <f>INDEX('d_분포'!$C$2:$C$5,RANDBETWEEN(1,4))*(0.9+0.2*RAND())</f>
        <v/>
      </c>
      <c r="F17">
        <f>RAND()</f>
        <v/>
      </c>
      <c r="G17">
        <f>IF('d_시나리오'!$J$3='d_시나리오'!$H$3,'d_시나리오'!$I$3,IF(F17&lt;('d_시나리오'!$I$3-'d_시나리오'!$H$3)/('d_시나리오'!$J$3-'d_시나리오'!$H$3),'d_시나리오'!$H$3+SQRT(F17*('d_시나리오'!$J$3-'d_시나리오'!$H$3)*('d_시나리오'!$I$3-'d_시나리오'!$H$3)),'d_시나리오'!$J$3-SQRT((1-F17)*('d_시나리오'!$J$3-'d_시나리오'!$H$3)*('d_시나리오'!$J$3-'d_시나리오'!$I$3))))</f>
        <v/>
      </c>
      <c r="H17">
        <f>RAND()</f>
        <v/>
      </c>
      <c r="I17">
        <f>IF('d_시나리오'!$J$4='d_시나리오'!$H$4,'d_시나리오'!$I$4,IF(H17&lt;('d_시나리오'!$I$4-'d_시나리오'!$H$4)/('d_시나리오'!$J$4-'d_시나리오'!$H$4),'d_시나리오'!$H$4+SQRT(H17*('d_시나리오'!$J$4-'d_시나리오'!$H$4)*('d_시나리오'!$I$4-'d_시나리오'!$H$4)),'d_시나리오'!$J$4-SQRT((1-H17)*('d_시나리오'!$J$4-'d_시나리오'!$H$4)*('d_시나리오'!$J$4-'d_시나리오'!$I$4))))</f>
        <v/>
      </c>
      <c r="J17">
        <f>RAND()</f>
        <v/>
      </c>
      <c r="K17">
        <f>IF('d_시나리오'!$J$5='d_시나리오'!$H$5,'d_시나리오'!$I$5,IF(J17&lt;('d_시나리오'!$I$5-'d_시나리오'!$H$5)/('d_시나리오'!$J$5-'d_시나리오'!$H$5),'d_시나리오'!$H$5+SQRT(J17*('d_시나리오'!$J$5-'d_시나리오'!$H$5)*('d_시나리오'!$I$5-'d_시나리오'!$H$5)),'d_시나리오'!$J$5-SQRT((1-J17)*('d_시나리오'!$J$5-'d_시나리오'!$H$5)*('d_시나리오'!$J$5-'d_시나리오'!$I$5))))</f>
        <v/>
      </c>
      <c r="L17">
        <f>RAND()</f>
        <v/>
      </c>
      <c r="M17">
        <f>IF('d_시나리오'!$J$6='d_시나리오'!$H$6,'d_시나리오'!$I$6,IF(L17&lt;('d_시나리오'!$I$6-'d_시나리오'!$H$6)/('d_시나리오'!$J$6-'d_시나리오'!$H$6),'d_시나리오'!$H$6+SQRT(L17*('d_시나리오'!$J$6-'d_시나리오'!$H$6)*('d_시나리오'!$I$6-'d_시나리오'!$H$6)),'d_시나리오'!$J$6-SQRT((1-L17)*('d_시나리오'!$J$6-'d_시나리오'!$H$6)*('d_시나리오'!$J$6-'d_시나리오'!$I$6))))</f>
        <v/>
      </c>
      <c r="N17">
        <f>INDEX('d_분포'!$B$2:$B$57,RANDBETWEEN(1,56))</f>
        <v/>
      </c>
      <c r="O17">
        <f>BETAINV(RAND(),5,5)</f>
        <v/>
      </c>
      <c r="P17">
        <f>'d_고정'!$B$1*'6_기대효과'!$H$7*('d_시나리오'!$I$7/'d_고정'!$B$2)*B17</f>
        <v/>
      </c>
      <c r="Q17">
        <f>P17*C17</f>
        <v/>
      </c>
      <c r="R17">
        <f>P17*E17</f>
        <v/>
      </c>
      <c r="S17">
        <f>R17*G17</f>
        <v/>
      </c>
      <c r="T17">
        <f>Q17+S17</f>
        <v/>
      </c>
      <c r="U17">
        <f>(Q17*D17+S17*I17)*(1-O17)</f>
        <v/>
      </c>
      <c r="V17">
        <f>(R17*K17*N17+'d_고정'!$B$3*('6_기대효과'!$H$7/8)*N17*'d_고정'!$B$10*M17*('6_기대효과'!$K$7/'d_고정'!$B$9))*(1-O17)</f>
        <v/>
      </c>
      <c r="W17">
        <f>(S17*I17+R17*MAX(K17-'d_고정'!$B$10*M17*('6_기대효과'!$K$7/'d_고정'!$B$9),0)*N17)*(1-O17)</f>
        <v/>
      </c>
      <c r="X17">
        <f>U17+V17</f>
        <v/>
      </c>
      <c r="Y17">
        <f>U17/('d_고정'!$B$5*'6_기대효과'!$H$7/8)/'d_고정'!$B$6</f>
        <v/>
      </c>
      <c r="Z17">
        <f>U17/('d_고정'!$B$8*'6_기대효과'!$H$7/8)</f>
        <v/>
      </c>
    </row>
    <row r="18">
      <c r="A18">
        <f>RAND()</f>
        <v/>
      </c>
      <c r="B18">
        <f>IF('d_시나리오'!$J$2='d_시나리오'!$H$2,'d_시나리오'!$I$2,IF(A18&lt;('d_시나리오'!$I$2-'d_시나리오'!$H$2)/('d_시나리오'!$J$2-'d_시나리오'!$H$2),'d_시나리오'!$H$2+SQRT(A18*('d_시나리오'!$J$2-'d_시나리오'!$H$2)*('d_시나리오'!$I$2-'d_시나리오'!$H$2)),'d_시나리오'!$J$2-SQRT((1-A18)*('d_시나리오'!$J$2-'d_시나리오'!$H$2)*('d_시나리오'!$J$2-'d_시나리오'!$I$2))))</f>
        <v/>
      </c>
      <c r="C18">
        <f>BETAINV(RAND(),2,6)</f>
        <v/>
      </c>
      <c r="D18">
        <f>INDEX('d_분포'!$A$2:$A$28,RANDBETWEEN(1,27))</f>
        <v/>
      </c>
      <c r="E18">
        <f>INDEX('d_분포'!$C$2:$C$5,RANDBETWEEN(1,4))*(0.9+0.2*RAND())</f>
        <v/>
      </c>
      <c r="F18">
        <f>RAND()</f>
        <v/>
      </c>
      <c r="G18">
        <f>IF('d_시나리오'!$J$3='d_시나리오'!$H$3,'d_시나리오'!$I$3,IF(F18&lt;('d_시나리오'!$I$3-'d_시나리오'!$H$3)/('d_시나리오'!$J$3-'d_시나리오'!$H$3),'d_시나리오'!$H$3+SQRT(F18*('d_시나리오'!$J$3-'d_시나리오'!$H$3)*('d_시나리오'!$I$3-'d_시나리오'!$H$3)),'d_시나리오'!$J$3-SQRT((1-F18)*('d_시나리오'!$J$3-'d_시나리오'!$H$3)*('d_시나리오'!$J$3-'d_시나리오'!$I$3))))</f>
        <v/>
      </c>
      <c r="H18">
        <f>RAND()</f>
        <v/>
      </c>
      <c r="I18">
        <f>IF('d_시나리오'!$J$4='d_시나리오'!$H$4,'d_시나리오'!$I$4,IF(H18&lt;('d_시나리오'!$I$4-'d_시나리오'!$H$4)/('d_시나리오'!$J$4-'d_시나리오'!$H$4),'d_시나리오'!$H$4+SQRT(H18*('d_시나리오'!$J$4-'d_시나리오'!$H$4)*('d_시나리오'!$I$4-'d_시나리오'!$H$4)),'d_시나리오'!$J$4-SQRT((1-H18)*('d_시나리오'!$J$4-'d_시나리오'!$H$4)*('d_시나리오'!$J$4-'d_시나리오'!$I$4))))</f>
        <v/>
      </c>
      <c r="J18">
        <f>RAND()</f>
        <v/>
      </c>
      <c r="K18">
        <f>IF('d_시나리오'!$J$5='d_시나리오'!$H$5,'d_시나리오'!$I$5,IF(J18&lt;('d_시나리오'!$I$5-'d_시나리오'!$H$5)/('d_시나리오'!$J$5-'d_시나리오'!$H$5),'d_시나리오'!$H$5+SQRT(J18*('d_시나리오'!$J$5-'d_시나리오'!$H$5)*('d_시나리오'!$I$5-'d_시나리오'!$H$5)),'d_시나리오'!$J$5-SQRT((1-J18)*('d_시나리오'!$J$5-'d_시나리오'!$H$5)*('d_시나리오'!$J$5-'d_시나리오'!$I$5))))</f>
        <v/>
      </c>
      <c r="L18">
        <f>RAND()</f>
        <v/>
      </c>
      <c r="M18">
        <f>IF('d_시나리오'!$J$6='d_시나리오'!$H$6,'d_시나리오'!$I$6,IF(L18&lt;('d_시나리오'!$I$6-'d_시나리오'!$H$6)/('d_시나리오'!$J$6-'d_시나리오'!$H$6),'d_시나리오'!$H$6+SQRT(L18*('d_시나리오'!$J$6-'d_시나리오'!$H$6)*('d_시나리오'!$I$6-'d_시나리오'!$H$6)),'d_시나리오'!$J$6-SQRT((1-L18)*('d_시나리오'!$J$6-'d_시나리오'!$H$6)*('d_시나리오'!$J$6-'d_시나리오'!$I$6))))</f>
        <v/>
      </c>
      <c r="N18">
        <f>INDEX('d_분포'!$B$2:$B$57,RANDBETWEEN(1,56))</f>
        <v/>
      </c>
      <c r="O18">
        <f>BETAINV(RAND(),5,5)</f>
        <v/>
      </c>
      <c r="P18">
        <f>'d_고정'!$B$1*'6_기대효과'!$H$7*('d_시나리오'!$I$7/'d_고정'!$B$2)*B18</f>
        <v/>
      </c>
      <c r="Q18">
        <f>P18*C18</f>
        <v/>
      </c>
      <c r="R18">
        <f>P18*E18</f>
        <v/>
      </c>
      <c r="S18">
        <f>R18*G18</f>
        <v/>
      </c>
      <c r="T18">
        <f>Q18+S18</f>
        <v/>
      </c>
      <c r="U18">
        <f>(Q18*D18+S18*I18)*(1-O18)</f>
        <v/>
      </c>
      <c r="V18">
        <f>(R18*K18*N18+'d_고정'!$B$3*('6_기대효과'!$H$7/8)*N18*'d_고정'!$B$10*M18*('6_기대효과'!$K$7/'d_고정'!$B$9))*(1-O18)</f>
        <v/>
      </c>
      <c r="W18">
        <f>(S18*I18+R18*MAX(K18-'d_고정'!$B$10*M18*('6_기대효과'!$K$7/'d_고정'!$B$9),0)*N18)*(1-O18)</f>
        <v/>
      </c>
      <c r="X18">
        <f>U18+V18</f>
        <v/>
      </c>
      <c r="Y18">
        <f>U18/('d_고정'!$B$5*'6_기대효과'!$H$7/8)/'d_고정'!$B$6</f>
        <v/>
      </c>
      <c r="Z18">
        <f>U18/('d_고정'!$B$8*'6_기대효과'!$H$7/8)</f>
        <v/>
      </c>
    </row>
    <row r="19">
      <c r="A19">
        <f>RAND()</f>
        <v/>
      </c>
      <c r="B19">
        <f>IF('d_시나리오'!$J$2='d_시나리오'!$H$2,'d_시나리오'!$I$2,IF(A19&lt;('d_시나리오'!$I$2-'d_시나리오'!$H$2)/('d_시나리오'!$J$2-'d_시나리오'!$H$2),'d_시나리오'!$H$2+SQRT(A19*('d_시나리오'!$J$2-'d_시나리오'!$H$2)*('d_시나리오'!$I$2-'d_시나리오'!$H$2)),'d_시나리오'!$J$2-SQRT((1-A19)*('d_시나리오'!$J$2-'d_시나리오'!$H$2)*('d_시나리오'!$J$2-'d_시나리오'!$I$2))))</f>
        <v/>
      </c>
      <c r="C19">
        <f>BETAINV(RAND(),2,6)</f>
        <v/>
      </c>
      <c r="D19">
        <f>INDEX('d_분포'!$A$2:$A$28,RANDBETWEEN(1,27))</f>
        <v/>
      </c>
      <c r="E19">
        <f>INDEX('d_분포'!$C$2:$C$5,RANDBETWEEN(1,4))*(0.9+0.2*RAND())</f>
        <v/>
      </c>
      <c r="F19">
        <f>RAND()</f>
        <v/>
      </c>
      <c r="G19">
        <f>IF('d_시나리오'!$J$3='d_시나리오'!$H$3,'d_시나리오'!$I$3,IF(F19&lt;('d_시나리오'!$I$3-'d_시나리오'!$H$3)/('d_시나리오'!$J$3-'d_시나리오'!$H$3),'d_시나리오'!$H$3+SQRT(F19*('d_시나리오'!$J$3-'d_시나리오'!$H$3)*('d_시나리오'!$I$3-'d_시나리오'!$H$3)),'d_시나리오'!$J$3-SQRT((1-F19)*('d_시나리오'!$J$3-'d_시나리오'!$H$3)*('d_시나리오'!$J$3-'d_시나리오'!$I$3))))</f>
        <v/>
      </c>
      <c r="H19">
        <f>RAND()</f>
        <v/>
      </c>
      <c r="I19">
        <f>IF('d_시나리오'!$J$4='d_시나리오'!$H$4,'d_시나리오'!$I$4,IF(H19&lt;('d_시나리오'!$I$4-'d_시나리오'!$H$4)/('d_시나리오'!$J$4-'d_시나리오'!$H$4),'d_시나리오'!$H$4+SQRT(H19*('d_시나리오'!$J$4-'d_시나리오'!$H$4)*('d_시나리오'!$I$4-'d_시나리오'!$H$4)),'d_시나리오'!$J$4-SQRT((1-H19)*('d_시나리오'!$J$4-'d_시나리오'!$H$4)*('d_시나리오'!$J$4-'d_시나리오'!$I$4))))</f>
        <v/>
      </c>
      <c r="J19">
        <f>RAND()</f>
        <v/>
      </c>
      <c r="K19">
        <f>IF('d_시나리오'!$J$5='d_시나리오'!$H$5,'d_시나리오'!$I$5,IF(J19&lt;('d_시나리오'!$I$5-'d_시나리오'!$H$5)/('d_시나리오'!$J$5-'d_시나리오'!$H$5),'d_시나리오'!$H$5+SQRT(J19*('d_시나리오'!$J$5-'d_시나리오'!$H$5)*('d_시나리오'!$I$5-'d_시나리오'!$H$5)),'d_시나리오'!$J$5-SQRT((1-J19)*('d_시나리오'!$J$5-'d_시나리오'!$H$5)*('d_시나리오'!$J$5-'d_시나리오'!$I$5))))</f>
        <v/>
      </c>
      <c r="L19">
        <f>RAND()</f>
        <v/>
      </c>
      <c r="M19">
        <f>IF('d_시나리오'!$J$6='d_시나리오'!$H$6,'d_시나리오'!$I$6,IF(L19&lt;('d_시나리오'!$I$6-'d_시나리오'!$H$6)/('d_시나리오'!$J$6-'d_시나리오'!$H$6),'d_시나리오'!$H$6+SQRT(L19*('d_시나리오'!$J$6-'d_시나리오'!$H$6)*('d_시나리오'!$I$6-'d_시나리오'!$H$6)),'d_시나리오'!$J$6-SQRT((1-L19)*('d_시나리오'!$J$6-'d_시나리오'!$H$6)*('d_시나리오'!$J$6-'d_시나리오'!$I$6))))</f>
        <v/>
      </c>
      <c r="N19">
        <f>INDEX('d_분포'!$B$2:$B$57,RANDBETWEEN(1,56))</f>
        <v/>
      </c>
      <c r="O19">
        <f>BETAINV(RAND(),5,5)</f>
        <v/>
      </c>
      <c r="P19">
        <f>'d_고정'!$B$1*'6_기대효과'!$H$7*('d_시나리오'!$I$7/'d_고정'!$B$2)*B19</f>
        <v/>
      </c>
      <c r="Q19">
        <f>P19*C19</f>
        <v/>
      </c>
      <c r="R19">
        <f>P19*E19</f>
        <v/>
      </c>
      <c r="S19">
        <f>R19*G19</f>
        <v/>
      </c>
      <c r="T19">
        <f>Q19+S19</f>
        <v/>
      </c>
      <c r="U19">
        <f>(Q19*D19+S19*I19)*(1-O19)</f>
        <v/>
      </c>
      <c r="V19">
        <f>(R19*K19*N19+'d_고정'!$B$3*('6_기대효과'!$H$7/8)*N19*'d_고정'!$B$10*M19*('6_기대효과'!$K$7/'d_고정'!$B$9))*(1-O19)</f>
        <v/>
      </c>
      <c r="W19">
        <f>(S19*I19+R19*MAX(K19-'d_고정'!$B$10*M19*('6_기대효과'!$K$7/'d_고정'!$B$9),0)*N19)*(1-O19)</f>
        <v/>
      </c>
      <c r="X19">
        <f>U19+V19</f>
        <v/>
      </c>
      <c r="Y19">
        <f>U19/('d_고정'!$B$5*'6_기대효과'!$H$7/8)/'d_고정'!$B$6</f>
        <v/>
      </c>
      <c r="Z19">
        <f>U19/('d_고정'!$B$8*'6_기대효과'!$H$7/8)</f>
        <v/>
      </c>
    </row>
    <row r="20">
      <c r="A20">
        <f>RAND()</f>
        <v/>
      </c>
      <c r="B20">
        <f>IF('d_시나리오'!$J$2='d_시나리오'!$H$2,'d_시나리오'!$I$2,IF(A20&lt;('d_시나리오'!$I$2-'d_시나리오'!$H$2)/('d_시나리오'!$J$2-'d_시나리오'!$H$2),'d_시나리오'!$H$2+SQRT(A20*('d_시나리오'!$J$2-'d_시나리오'!$H$2)*('d_시나리오'!$I$2-'d_시나리오'!$H$2)),'d_시나리오'!$J$2-SQRT((1-A20)*('d_시나리오'!$J$2-'d_시나리오'!$H$2)*('d_시나리오'!$J$2-'d_시나리오'!$I$2))))</f>
        <v/>
      </c>
      <c r="C20">
        <f>BETAINV(RAND(),2,6)</f>
        <v/>
      </c>
      <c r="D20">
        <f>INDEX('d_분포'!$A$2:$A$28,RANDBETWEEN(1,27))</f>
        <v/>
      </c>
      <c r="E20">
        <f>INDEX('d_분포'!$C$2:$C$5,RANDBETWEEN(1,4))*(0.9+0.2*RAND())</f>
        <v/>
      </c>
      <c r="F20">
        <f>RAND()</f>
        <v/>
      </c>
      <c r="G20">
        <f>IF('d_시나리오'!$J$3='d_시나리오'!$H$3,'d_시나리오'!$I$3,IF(F20&lt;('d_시나리오'!$I$3-'d_시나리오'!$H$3)/('d_시나리오'!$J$3-'d_시나리오'!$H$3),'d_시나리오'!$H$3+SQRT(F20*('d_시나리오'!$J$3-'d_시나리오'!$H$3)*('d_시나리오'!$I$3-'d_시나리오'!$H$3)),'d_시나리오'!$J$3-SQRT((1-F20)*('d_시나리오'!$J$3-'d_시나리오'!$H$3)*('d_시나리오'!$J$3-'d_시나리오'!$I$3))))</f>
        <v/>
      </c>
      <c r="H20">
        <f>RAND()</f>
        <v/>
      </c>
      <c r="I20">
        <f>IF('d_시나리오'!$J$4='d_시나리오'!$H$4,'d_시나리오'!$I$4,IF(H20&lt;('d_시나리오'!$I$4-'d_시나리오'!$H$4)/('d_시나리오'!$J$4-'d_시나리오'!$H$4),'d_시나리오'!$H$4+SQRT(H20*('d_시나리오'!$J$4-'d_시나리오'!$H$4)*('d_시나리오'!$I$4-'d_시나리오'!$H$4)),'d_시나리오'!$J$4-SQRT((1-H20)*('d_시나리오'!$J$4-'d_시나리오'!$H$4)*('d_시나리오'!$J$4-'d_시나리오'!$I$4))))</f>
        <v/>
      </c>
      <c r="J20">
        <f>RAND()</f>
        <v/>
      </c>
      <c r="K20">
        <f>IF('d_시나리오'!$J$5='d_시나리오'!$H$5,'d_시나리오'!$I$5,IF(J20&lt;('d_시나리오'!$I$5-'d_시나리오'!$H$5)/('d_시나리오'!$J$5-'d_시나리오'!$H$5),'d_시나리오'!$H$5+SQRT(J20*('d_시나리오'!$J$5-'d_시나리오'!$H$5)*('d_시나리오'!$I$5-'d_시나리오'!$H$5)),'d_시나리오'!$J$5-SQRT((1-J20)*('d_시나리오'!$J$5-'d_시나리오'!$H$5)*('d_시나리오'!$J$5-'d_시나리오'!$I$5))))</f>
        <v/>
      </c>
      <c r="L20">
        <f>RAND()</f>
        <v/>
      </c>
      <c r="M20">
        <f>IF('d_시나리오'!$J$6='d_시나리오'!$H$6,'d_시나리오'!$I$6,IF(L20&lt;('d_시나리오'!$I$6-'d_시나리오'!$H$6)/('d_시나리오'!$J$6-'d_시나리오'!$H$6),'d_시나리오'!$H$6+SQRT(L20*('d_시나리오'!$J$6-'d_시나리오'!$H$6)*('d_시나리오'!$I$6-'d_시나리오'!$H$6)),'d_시나리오'!$J$6-SQRT((1-L20)*('d_시나리오'!$J$6-'d_시나리오'!$H$6)*('d_시나리오'!$J$6-'d_시나리오'!$I$6))))</f>
        <v/>
      </c>
      <c r="N20">
        <f>INDEX('d_분포'!$B$2:$B$57,RANDBETWEEN(1,56))</f>
        <v/>
      </c>
      <c r="O20">
        <f>BETAINV(RAND(),5,5)</f>
        <v/>
      </c>
      <c r="P20">
        <f>'d_고정'!$B$1*'6_기대효과'!$H$7*('d_시나리오'!$I$7/'d_고정'!$B$2)*B20</f>
        <v/>
      </c>
      <c r="Q20">
        <f>P20*C20</f>
        <v/>
      </c>
      <c r="R20">
        <f>P20*E20</f>
        <v/>
      </c>
      <c r="S20">
        <f>R20*G20</f>
        <v/>
      </c>
      <c r="T20">
        <f>Q20+S20</f>
        <v/>
      </c>
      <c r="U20">
        <f>(Q20*D20+S20*I20)*(1-O20)</f>
        <v/>
      </c>
      <c r="V20">
        <f>(R20*K20*N20+'d_고정'!$B$3*('6_기대효과'!$H$7/8)*N20*'d_고정'!$B$10*M20*('6_기대효과'!$K$7/'d_고정'!$B$9))*(1-O20)</f>
        <v/>
      </c>
      <c r="W20">
        <f>(S20*I20+R20*MAX(K20-'d_고정'!$B$10*M20*('6_기대효과'!$K$7/'d_고정'!$B$9),0)*N20)*(1-O20)</f>
        <v/>
      </c>
      <c r="X20">
        <f>U20+V20</f>
        <v/>
      </c>
      <c r="Y20">
        <f>U20/('d_고정'!$B$5*'6_기대효과'!$H$7/8)/'d_고정'!$B$6</f>
        <v/>
      </c>
      <c r="Z20">
        <f>U20/('d_고정'!$B$8*'6_기대효과'!$H$7/8)</f>
        <v/>
      </c>
    </row>
    <row r="21">
      <c r="A21">
        <f>RAND()</f>
        <v/>
      </c>
      <c r="B21">
        <f>IF('d_시나리오'!$J$2='d_시나리오'!$H$2,'d_시나리오'!$I$2,IF(A21&lt;('d_시나리오'!$I$2-'d_시나리오'!$H$2)/('d_시나리오'!$J$2-'d_시나리오'!$H$2),'d_시나리오'!$H$2+SQRT(A21*('d_시나리오'!$J$2-'d_시나리오'!$H$2)*('d_시나리오'!$I$2-'d_시나리오'!$H$2)),'d_시나리오'!$J$2-SQRT((1-A21)*('d_시나리오'!$J$2-'d_시나리오'!$H$2)*('d_시나리오'!$J$2-'d_시나리오'!$I$2))))</f>
        <v/>
      </c>
      <c r="C21">
        <f>BETAINV(RAND(),2,6)</f>
        <v/>
      </c>
      <c r="D21">
        <f>INDEX('d_분포'!$A$2:$A$28,RANDBETWEEN(1,27))</f>
        <v/>
      </c>
      <c r="E21">
        <f>INDEX('d_분포'!$C$2:$C$5,RANDBETWEEN(1,4))*(0.9+0.2*RAND())</f>
        <v/>
      </c>
      <c r="F21">
        <f>RAND()</f>
        <v/>
      </c>
      <c r="G21">
        <f>IF('d_시나리오'!$J$3='d_시나리오'!$H$3,'d_시나리오'!$I$3,IF(F21&lt;('d_시나리오'!$I$3-'d_시나리오'!$H$3)/('d_시나리오'!$J$3-'d_시나리오'!$H$3),'d_시나리오'!$H$3+SQRT(F21*('d_시나리오'!$J$3-'d_시나리오'!$H$3)*('d_시나리오'!$I$3-'d_시나리오'!$H$3)),'d_시나리오'!$J$3-SQRT((1-F21)*('d_시나리오'!$J$3-'d_시나리오'!$H$3)*('d_시나리오'!$J$3-'d_시나리오'!$I$3))))</f>
        <v/>
      </c>
      <c r="H21">
        <f>RAND()</f>
        <v/>
      </c>
      <c r="I21">
        <f>IF('d_시나리오'!$J$4='d_시나리오'!$H$4,'d_시나리오'!$I$4,IF(H21&lt;('d_시나리오'!$I$4-'d_시나리오'!$H$4)/('d_시나리오'!$J$4-'d_시나리오'!$H$4),'d_시나리오'!$H$4+SQRT(H21*('d_시나리오'!$J$4-'d_시나리오'!$H$4)*('d_시나리오'!$I$4-'d_시나리오'!$H$4)),'d_시나리오'!$J$4-SQRT((1-H21)*('d_시나리오'!$J$4-'d_시나리오'!$H$4)*('d_시나리오'!$J$4-'d_시나리오'!$I$4))))</f>
        <v/>
      </c>
      <c r="J21">
        <f>RAND()</f>
        <v/>
      </c>
      <c r="K21">
        <f>IF('d_시나리오'!$J$5='d_시나리오'!$H$5,'d_시나리오'!$I$5,IF(J21&lt;('d_시나리오'!$I$5-'d_시나리오'!$H$5)/('d_시나리오'!$J$5-'d_시나리오'!$H$5),'d_시나리오'!$H$5+SQRT(J21*('d_시나리오'!$J$5-'d_시나리오'!$H$5)*('d_시나리오'!$I$5-'d_시나리오'!$H$5)),'d_시나리오'!$J$5-SQRT((1-J21)*('d_시나리오'!$J$5-'d_시나리오'!$H$5)*('d_시나리오'!$J$5-'d_시나리오'!$I$5))))</f>
        <v/>
      </c>
      <c r="L21">
        <f>RAND()</f>
        <v/>
      </c>
      <c r="M21">
        <f>IF('d_시나리오'!$J$6='d_시나리오'!$H$6,'d_시나리오'!$I$6,IF(L21&lt;('d_시나리오'!$I$6-'d_시나리오'!$H$6)/('d_시나리오'!$J$6-'d_시나리오'!$H$6),'d_시나리오'!$H$6+SQRT(L21*('d_시나리오'!$J$6-'d_시나리오'!$H$6)*('d_시나리오'!$I$6-'d_시나리오'!$H$6)),'d_시나리오'!$J$6-SQRT((1-L21)*('d_시나리오'!$J$6-'d_시나리오'!$H$6)*('d_시나리오'!$J$6-'d_시나리오'!$I$6))))</f>
        <v/>
      </c>
      <c r="N21">
        <f>INDEX('d_분포'!$B$2:$B$57,RANDBETWEEN(1,56))</f>
        <v/>
      </c>
      <c r="O21">
        <f>BETAINV(RAND(),5,5)</f>
        <v/>
      </c>
      <c r="P21">
        <f>'d_고정'!$B$1*'6_기대효과'!$H$7*('d_시나리오'!$I$7/'d_고정'!$B$2)*B21</f>
        <v/>
      </c>
      <c r="Q21">
        <f>P21*C21</f>
        <v/>
      </c>
      <c r="R21">
        <f>P21*E21</f>
        <v/>
      </c>
      <c r="S21">
        <f>R21*G21</f>
        <v/>
      </c>
      <c r="T21">
        <f>Q21+S21</f>
        <v/>
      </c>
      <c r="U21">
        <f>(Q21*D21+S21*I21)*(1-O21)</f>
        <v/>
      </c>
      <c r="V21">
        <f>(R21*K21*N21+'d_고정'!$B$3*('6_기대효과'!$H$7/8)*N21*'d_고정'!$B$10*M21*('6_기대효과'!$K$7/'d_고정'!$B$9))*(1-O21)</f>
        <v/>
      </c>
      <c r="W21">
        <f>(S21*I21+R21*MAX(K21-'d_고정'!$B$10*M21*('6_기대효과'!$K$7/'d_고정'!$B$9),0)*N21)*(1-O21)</f>
        <v/>
      </c>
      <c r="X21">
        <f>U21+V21</f>
        <v/>
      </c>
      <c r="Y21">
        <f>U21/('d_고정'!$B$5*'6_기대효과'!$H$7/8)/'d_고정'!$B$6</f>
        <v/>
      </c>
      <c r="Z21">
        <f>U21/('d_고정'!$B$8*'6_기대효과'!$H$7/8)</f>
        <v/>
      </c>
    </row>
    <row r="22">
      <c r="A22">
        <f>RAND()</f>
        <v/>
      </c>
      <c r="B22">
        <f>IF('d_시나리오'!$J$2='d_시나리오'!$H$2,'d_시나리오'!$I$2,IF(A22&lt;('d_시나리오'!$I$2-'d_시나리오'!$H$2)/('d_시나리오'!$J$2-'d_시나리오'!$H$2),'d_시나리오'!$H$2+SQRT(A22*('d_시나리오'!$J$2-'d_시나리오'!$H$2)*('d_시나리오'!$I$2-'d_시나리오'!$H$2)),'d_시나리오'!$J$2-SQRT((1-A22)*('d_시나리오'!$J$2-'d_시나리오'!$H$2)*('d_시나리오'!$J$2-'d_시나리오'!$I$2))))</f>
        <v/>
      </c>
      <c r="C22">
        <f>BETAINV(RAND(),2,6)</f>
        <v/>
      </c>
      <c r="D22">
        <f>INDEX('d_분포'!$A$2:$A$28,RANDBETWEEN(1,27))</f>
        <v/>
      </c>
      <c r="E22">
        <f>INDEX('d_분포'!$C$2:$C$5,RANDBETWEEN(1,4))*(0.9+0.2*RAND())</f>
        <v/>
      </c>
      <c r="F22">
        <f>RAND()</f>
        <v/>
      </c>
      <c r="G22">
        <f>IF('d_시나리오'!$J$3='d_시나리오'!$H$3,'d_시나리오'!$I$3,IF(F22&lt;('d_시나리오'!$I$3-'d_시나리오'!$H$3)/('d_시나리오'!$J$3-'d_시나리오'!$H$3),'d_시나리오'!$H$3+SQRT(F22*('d_시나리오'!$J$3-'d_시나리오'!$H$3)*('d_시나리오'!$I$3-'d_시나리오'!$H$3)),'d_시나리오'!$J$3-SQRT((1-F22)*('d_시나리오'!$J$3-'d_시나리오'!$H$3)*('d_시나리오'!$J$3-'d_시나리오'!$I$3))))</f>
        <v/>
      </c>
      <c r="H22">
        <f>RAND()</f>
        <v/>
      </c>
      <c r="I22">
        <f>IF('d_시나리오'!$J$4='d_시나리오'!$H$4,'d_시나리오'!$I$4,IF(H22&lt;('d_시나리오'!$I$4-'d_시나리오'!$H$4)/('d_시나리오'!$J$4-'d_시나리오'!$H$4),'d_시나리오'!$H$4+SQRT(H22*('d_시나리오'!$J$4-'d_시나리오'!$H$4)*('d_시나리오'!$I$4-'d_시나리오'!$H$4)),'d_시나리오'!$J$4-SQRT((1-H22)*('d_시나리오'!$J$4-'d_시나리오'!$H$4)*('d_시나리오'!$J$4-'d_시나리오'!$I$4))))</f>
        <v/>
      </c>
      <c r="J22">
        <f>RAND()</f>
        <v/>
      </c>
      <c r="K22">
        <f>IF('d_시나리오'!$J$5='d_시나리오'!$H$5,'d_시나리오'!$I$5,IF(J22&lt;('d_시나리오'!$I$5-'d_시나리오'!$H$5)/('d_시나리오'!$J$5-'d_시나리오'!$H$5),'d_시나리오'!$H$5+SQRT(J22*('d_시나리오'!$J$5-'d_시나리오'!$H$5)*('d_시나리오'!$I$5-'d_시나리오'!$H$5)),'d_시나리오'!$J$5-SQRT((1-J22)*('d_시나리오'!$J$5-'d_시나리오'!$H$5)*('d_시나리오'!$J$5-'d_시나리오'!$I$5))))</f>
        <v/>
      </c>
      <c r="L22">
        <f>RAND()</f>
        <v/>
      </c>
      <c r="M22">
        <f>IF('d_시나리오'!$J$6='d_시나리오'!$H$6,'d_시나리오'!$I$6,IF(L22&lt;('d_시나리오'!$I$6-'d_시나리오'!$H$6)/('d_시나리오'!$J$6-'d_시나리오'!$H$6),'d_시나리오'!$H$6+SQRT(L22*('d_시나리오'!$J$6-'d_시나리오'!$H$6)*('d_시나리오'!$I$6-'d_시나리오'!$H$6)),'d_시나리오'!$J$6-SQRT((1-L22)*('d_시나리오'!$J$6-'d_시나리오'!$H$6)*('d_시나리오'!$J$6-'d_시나리오'!$I$6))))</f>
        <v/>
      </c>
      <c r="N22">
        <f>INDEX('d_분포'!$B$2:$B$57,RANDBETWEEN(1,56))</f>
        <v/>
      </c>
      <c r="O22">
        <f>BETAINV(RAND(),5,5)</f>
        <v/>
      </c>
      <c r="P22">
        <f>'d_고정'!$B$1*'6_기대효과'!$H$7*('d_시나리오'!$I$7/'d_고정'!$B$2)*B22</f>
        <v/>
      </c>
      <c r="Q22">
        <f>P22*C22</f>
        <v/>
      </c>
      <c r="R22">
        <f>P22*E22</f>
        <v/>
      </c>
      <c r="S22">
        <f>R22*G22</f>
        <v/>
      </c>
      <c r="T22">
        <f>Q22+S22</f>
        <v/>
      </c>
      <c r="U22">
        <f>(Q22*D22+S22*I22)*(1-O22)</f>
        <v/>
      </c>
      <c r="V22">
        <f>(R22*K22*N22+'d_고정'!$B$3*('6_기대효과'!$H$7/8)*N22*'d_고정'!$B$10*M22*('6_기대효과'!$K$7/'d_고정'!$B$9))*(1-O22)</f>
        <v/>
      </c>
      <c r="W22">
        <f>(S22*I22+R22*MAX(K22-'d_고정'!$B$10*M22*('6_기대효과'!$K$7/'d_고정'!$B$9),0)*N22)*(1-O22)</f>
        <v/>
      </c>
      <c r="X22">
        <f>U22+V22</f>
        <v/>
      </c>
      <c r="Y22">
        <f>U22/('d_고정'!$B$5*'6_기대효과'!$H$7/8)/'d_고정'!$B$6</f>
        <v/>
      </c>
      <c r="Z22">
        <f>U22/('d_고정'!$B$8*'6_기대효과'!$H$7/8)</f>
        <v/>
      </c>
    </row>
    <row r="23">
      <c r="A23">
        <f>RAND()</f>
        <v/>
      </c>
      <c r="B23">
        <f>IF('d_시나리오'!$J$2='d_시나리오'!$H$2,'d_시나리오'!$I$2,IF(A23&lt;('d_시나리오'!$I$2-'d_시나리오'!$H$2)/('d_시나리오'!$J$2-'d_시나리오'!$H$2),'d_시나리오'!$H$2+SQRT(A23*('d_시나리오'!$J$2-'d_시나리오'!$H$2)*('d_시나리오'!$I$2-'d_시나리오'!$H$2)),'d_시나리오'!$J$2-SQRT((1-A23)*('d_시나리오'!$J$2-'d_시나리오'!$H$2)*('d_시나리오'!$J$2-'d_시나리오'!$I$2))))</f>
        <v/>
      </c>
      <c r="C23">
        <f>BETAINV(RAND(),2,6)</f>
        <v/>
      </c>
      <c r="D23">
        <f>INDEX('d_분포'!$A$2:$A$28,RANDBETWEEN(1,27))</f>
        <v/>
      </c>
      <c r="E23">
        <f>INDEX('d_분포'!$C$2:$C$5,RANDBETWEEN(1,4))*(0.9+0.2*RAND())</f>
        <v/>
      </c>
      <c r="F23">
        <f>RAND()</f>
        <v/>
      </c>
      <c r="G23">
        <f>IF('d_시나리오'!$J$3='d_시나리오'!$H$3,'d_시나리오'!$I$3,IF(F23&lt;('d_시나리오'!$I$3-'d_시나리오'!$H$3)/('d_시나리오'!$J$3-'d_시나리오'!$H$3),'d_시나리오'!$H$3+SQRT(F23*('d_시나리오'!$J$3-'d_시나리오'!$H$3)*('d_시나리오'!$I$3-'d_시나리오'!$H$3)),'d_시나리오'!$J$3-SQRT((1-F23)*('d_시나리오'!$J$3-'d_시나리오'!$H$3)*('d_시나리오'!$J$3-'d_시나리오'!$I$3))))</f>
        <v/>
      </c>
      <c r="H23">
        <f>RAND()</f>
        <v/>
      </c>
      <c r="I23">
        <f>IF('d_시나리오'!$J$4='d_시나리오'!$H$4,'d_시나리오'!$I$4,IF(H23&lt;('d_시나리오'!$I$4-'d_시나리오'!$H$4)/('d_시나리오'!$J$4-'d_시나리오'!$H$4),'d_시나리오'!$H$4+SQRT(H23*('d_시나리오'!$J$4-'d_시나리오'!$H$4)*('d_시나리오'!$I$4-'d_시나리오'!$H$4)),'d_시나리오'!$J$4-SQRT((1-H23)*('d_시나리오'!$J$4-'d_시나리오'!$H$4)*('d_시나리오'!$J$4-'d_시나리오'!$I$4))))</f>
        <v/>
      </c>
      <c r="J23">
        <f>RAND()</f>
        <v/>
      </c>
      <c r="K23">
        <f>IF('d_시나리오'!$J$5='d_시나리오'!$H$5,'d_시나리오'!$I$5,IF(J23&lt;('d_시나리오'!$I$5-'d_시나리오'!$H$5)/('d_시나리오'!$J$5-'d_시나리오'!$H$5),'d_시나리오'!$H$5+SQRT(J23*('d_시나리오'!$J$5-'d_시나리오'!$H$5)*('d_시나리오'!$I$5-'d_시나리오'!$H$5)),'d_시나리오'!$J$5-SQRT((1-J23)*('d_시나리오'!$J$5-'d_시나리오'!$H$5)*('d_시나리오'!$J$5-'d_시나리오'!$I$5))))</f>
        <v/>
      </c>
      <c r="L23">
        <f>RAND()</f>
        <v/>
      </c>
      <c r="M23">
        <f>IF('d_시나리오'!$J$6='d_시나리오'!$H$6,'d_시나리오'!$I$6,IF(L23&lt;('d_시나리오'!$I$6-'d_시나리오'!$H$6)/('d_시나리오'!$J$6-'d_시나리오'!$H$6),'d_시나리오'!$H$6+SQRT(L23*('d_시나리오'!$J$6-'d_시나리오'!$H$6)*('d_시나리오'!$I$6-'d_시나리오'!$H$6)),'d_시나리오'!$J$6-SQRT((1-L23)*('d_시나리오'!$J$6-'d_시나리오'!$H$6)*('d_시나리오'!$J$6-'d_시나리오'!$I$6))))</f>
        <v/>
      </c>
      <c r="N23">
        <f>INDEX('d_분포'!$B$2:$B$57,RANDBETWEEN(1,56))</f>
        <v/>
      </c>
      <c r="O23">
        <f>BETAINV(RAND(),5,5)</f>
        <v/>
      </c>
      <c r="P23">
        <f>'d_고정'!$B$1*'6_기대효과'!$H$7*('d_시나리오'!$I$7/'d_고정'!$B$2)*B23</f>
        <v/>
      </c>
      <c r="Q23">
        <f>P23*C23</f>
        <v/>
      </c>
      <c r="R23">
        <f>P23*E23</f>
        <v/>
      </c>
      <c r="S23">
        <f>R23*G23</f>
        <v/>
      </c>
      <c r="T23">
        <f>Q23+S23</f>
        <v/>
      </c>
      <c r="U23">
        <f>(Q23*D23+S23*I23)*(1-O23)</f>
        <v/>
      </c>
      <c r="V23">
        <f>(R23*K23*N23+'d_고정'!$B$3*('6_기대효과'!$H$7/8)*N23*'d_고정'!$B$10*M23*('6_기대효과'!$K$7/'d_고정'!$B$9))*(1-O23)</f>
        <v/>
      </c>
      <c r="W23">
        <f>(S23*I23+R23*MAX(K23-'d_고정'!$B$10*M23*('6_기대효과'!$K$7/'d_고정'!$B$9),0)*N23)*(1-O23)</f>
        <v/>
      </c>
      <c r="X23">
        <f>U23+V23</f>
        <v/>
      </c>
      <c r="Y23">
        <f>U23/('d_고정'!$B$5*'6_기대효과'!$H$7/8)/'d_고정'!$B$6</f>
        <v/>
      </c>
      <c r="Z23">
        <f>U23/('d_고정'!$B$8*'6_기대효과'!$H$7/8)</f>
        <v/>
      </c>
    </row>
    <row r="24">
      <c r="A24">
        <f>RAND()</f>
        <v/>
      </c>
      <c r="B24">
        <f>IF('d_시나리오'!$J$2='d_시나리오'!$H$2,'d_시나리오'!$I$2,IF(A24&lt;('d_시나리오'!$I$2-'d_시나리오'!$H$2)/('d_시나리오'!$J$2-'d_시나리오'!$H$2),'d_시나리오'!$H$2+SQRT(A24*('d_시나리오'!$J$2-'d_시나리오'!$H$2)*('d_시나리오'!$I$2-'d_시나리오'!$H$2)),'d_시나리오'!$J$2-SQRT((1-A24)*('d_시나리오'!$J$2-'d_시나리오'!$H$2)*('d_시나리오'!$J$2-'d_시나리오'!$I$2))))</f>
        <v/>
      </c>
      <c r="C24">
        <f>BETAINV(RAND(),2,6)</f>
        <v/>
      </c>
      <c r="D24">
        <f>INDEX('d_분포'!$A$2:$A$28,RANDBETWEEN(1,27))</f>
        <v/>
      </c>
      <c r="E24">
        <f>INDEX('d_분포'!$C$2:$C$5,RANDBETWEEN(1,4))*(0.9+0.2*RAND())</f>
        <v/>
      </c>
      <c r="F24">
        <f>RAND()</f>
        <v/>
      </c>
      <c r="G24">
        <f>IF('d_시나리오'!$J$3='d_시나리오'!$H$3,'d_시나리오'!$I$3,IF(F24&lt;('d_시나리오'!$I$3-'d_시나리오'!$H$3)/('d_시나리오'!$J$3-'d_시나리오'!$H$3),'d_시나리오'!$H$3+SQRT(F24*('d_시나리오'!$J$3-'d_시나리오'!$H$3)*('d_시나리오'!$I$3-'d_시나리오'!$H$3)),'d_시나리오'!$J$3-SQRT((1-F24)*('d_시나리오'!$J$3-'d_시나리오'!$H$3)*('d_시나리오'!$J$3-'d_시나리오'!$I$3))))</f>
        <v/>
      </c>
      <c r="H24">
        <f>RAND()</f>
        <v/>
      </c>
      <c r="I24">
        <f>IF('d_시나리오'!$J$4='d_시나리오'!$H$4,'d_시나리오'!$I$4,IF(H24&lt;('d_시나리오'!$I$4-'d_시나리오'!$H$4)/('d_시나리오'!$J$4-'d_시나리오'!$H$4),'d_시나리오'!$H$4+SQRT(H24*('d_시나리오'!$J$4-'d_시나리오'!$H$4)*('d_시나리오'!$I$4-'d_시나리오'!$H$4)),'d_시나리오'!$J$4-SQRT((1-H24)*('d_시나리오'!$J$4-'d_시나리오'!$H$4)*('d_시나리오'!$J$4-'d_시나리오'!$I$4))))</f>
        <v/>
      </c>
      <c r="J24">
        <f>RAND()</f>
        <v/>
      </c>
      <c r="K24">
        <f>IF('d_시나리오'!$J$5='d_시나리오'!$H$5,'d_시나리오'!$I$5,IF(J24&lt;('d_시나리오'!$I$5-'d_시나리오'!$H$5)/('d_시나리오'!$J$5-'d_시나리오'!$H$5),'d_시나리오'!$H$5+SQRT(J24*('d_시나리오'!$J$5-'d_시나리오'!$H$5)*('d_시나리오'!$I$5-'d_시나리오'!$H$5)),'d_시나리오'!$J$5-SQRT((1-J24)*('d_시나리오'!$J$5-'d_시나리오'!$H$5)*('d_시나리오'!$J$5-'d_시나리오'!$I$5))))</f>
        <v/>
      </c>
      <c r="L24">
        <f>RAND()</f>
        <v/>
      </c>
      <c r="M24">
        <f>IF('d_시나리오'!$J$6='d_시나리오'!$H$6,'d_시나리오'!$I$6,IF(L24&lt;('d_시나리오'!$I$6-'d_시나리오'!$H$6)/('d_시나리오'!$J$6-'d_시나리오'!$H$6),'d_시나리오'!$H$6+SQRT(L24*('d_시나리오'!$J$6-'d_시나리오'!$H$6)*('d_시나리오'!$I$6-'d_시나리오'!$H$6)),'d_시나리오'!$J$6-SQRT((1-L24)*('d_시나리오'!$J$6-'d_시나리오'!$H$6)*('d_시나리오'!$J$6-'d_시나리오'!$I$6))))</f>
        <v/>
      </c>
      <c r="N24">
        <f>INDEX('d_분포'!$B$2:$B$57,RANDBETWEEN(1,56))</f>
        <v/>
      </c>
      <c r="O24">
        <f>BETAINV(RAND(),5,5)</f>
        <v/>
      </c>
      <c r="P24">
        <f>'d_고정'!$B$1*'6_기대효과'!$H$7*('d_시나리오'!$I$7/'d_고정'!$B$2)*B24</f>
        <v/>
      </c>
      <c r="Q24">
        <f>P24*C24</f>
        <v/>
      </c>
      <c r="R24">
        <f>P24*E24</f>
        <v/>
      </c>
      <c r="S24">
        <f>R24*G24</f>
        <v/>
      </c>
      <c r="T24">
        <f>Q24+S24</f>
        <v/>
      </c>
      <c r="U24">
        <f>(Q24*D24+S24*I24)*(1-O24)</f>
        <v/>
      </c>
      <c r="V24">
        <f>(R24*K24*N24+'d_고정'!$B$3*('6_기대효과'!$H$7/8)*N24*'d_고정'!$B$10*M24*('6_기대효과'!$K$7/'d_고정'!$B$9))*(1-O24)</f>
        <v/>
      </c>
      <c r="W24">
        <f>(S24*I24+R24*MAX(K24-'d_고정'!$B$10*M24*('6_기대효과'!$K$7/'d_고정'!$B$9),0)*N24)*(1-O24)</f>
        <v/>
      </c>
      <c r="X24">
        <f>U24+V24</f>
        <v/>
      </c>
      <c r="Y24">
        <f>U24/('d_고정'!$B$5*'6_기대효과'!$H$7/8)/'d_고정'!$B$6</f>
        <v/>
      </c>
      <c r="Z24">
        <f>U24/('d_고정'!$B$8*'6_기대효과'!$H$7/8)</f>
        <v/>
      </c>
    </row>
    <row r="25">
      <c r="A25">
        <f>RAND()</f>
        <v/>
      </c>
      <c r="B25">
        <f>IF('d_시나리오'!$J$2='d_시나리오'!$H$2,'d_시나리오'!$I$2,IF(A25&lt;('d_시나리오'!$I$2-'d_시나리오'!$H$2)/('d_시나리오'!$J$2-'d_시나리오'!$H$2),'d_시나리오'!$H$2+SQRT(A25*('d_시나리오'!$J$2-'d_시나리오'!$H$2)*('d_시나리오'!$I$2-'d_시나리오'!$H$2)),'d_시나리오'!$J$2-SQRT((1-A25)*('d_시나리오'!$J$2-'d_시나리오'!$H$2)*('d_시나리오'!$J$2-'d_시나리오'!$I$2))))</f>
        <v/>
      </c>
      <c r="C25">
        <f>BETAINV(RAND(),2,6)</f>
        <v/>
      </c>
      <c r="D25">
        <f>INDEX('d_분포'!$A$2:$A$28,RANDBETWEEN(1,27))</f>
        <v/>
      </c>
      <c r="E25">
        <f>INDEX('d_분포'!$C$2:$C$5,RANDBETWEEN(1,4))*(0.9+0.2*RAND())</f>
        <v/>
      </c>
      <c r="F25">
        <f>RAND()</f>
        <v/>
      </c>
      <c r="G25">
        <f>IF('d_시나리오'!$J$3='d_시나리오'!$H$3,'d_시나리오'!$I$3,IF(F25&lt;('d_시나리오'!$I$3-'d_시나리오'!$H$3)/('d_시나리오'!$J$3-'d_시나리오'!$H$3),'d_시나리오'!$H$3+SQRT(F25*('d_시나리오'!$J$3-'d_시나리오'!$H$3)*('d_시나리오'!$I$3-'d_시나리오'!$H$3)),'d_시나리오'!$J$3-SQRT((1-F25)*('d_시나리오'!$J$3-'d_시나리오'!$H$3)*('d_시나리오'!$J$3-'d_시나리오'!$I$3))))</f>
        <v/>
      </c>
      <c r="H25">
        <f>RAND()</f>
        <v/>
      </c>
      <c r="I25">
        <f>IF('d_시나리오'!$J$4='d_시나리오'!$H$4,'d_시나리오'!$I$4,IF(H25&lt;('d_시나리오'!$I$4-'d_시나리오'!$H$4)/('d_시나리오'!$J$4-'d_시나리오'!$H$4),'d_시나리오'!$H$4+SQRT(H25*('d_시나리오'!$J$4-'d_시나리오'!$H$4)*('d_시나리오'!$I$4-'d_시나리오'!$H$4)),'d_시나리오'!$J$4-SQRT((1-H25)*('d_시나리오'!$J$4-'d_시나리오'!$H$4)*('d_시나리오'!$J$4-'d_시나리오'!$I$4))))</f>
        <v/>
      </c>
      <c r="J25">
        <f>RAND()</f>
        <v/>
      </c>
      <c r="K25">
        <f>IF('d_시나리오'!$J$5='d_시나리오'!$H$5,'d_시나리오'!$I$5,IF(J25&lt;('d_시나리오'!$I$5-'d_시나리오'!$H$5)/('d_시나리오'!$J$5-'d_시나리오'!$H$5),'d_시나리오'!$H$5+SQRT(J25*('d_시나리오'!$J$5-'d_시나리오'!$H$5)*('d_시나리오'!$I$5-'d_시나리오'!$H$5)),'d_시나리오'!$J$5-SQRT((1-J25)*('d_시나리오'!$J$5-'d_시나리오'!$H$5)*('d_시나리오'!$J$5-'d_시나리오'!$I$5))))</f>
        <v/>
      </c>
      <c r="L25">
        <f>RAND()</f>
        <v/>
      </c>
      <c r="M25">
        <f>IF('d_시나리오'!$J$6='d_시나리오'!$H$6,'d_시나리오'!$I$6,IF(L25&lt;('d_시나리오'!$I$6-'d_시나리오'!$H$6)/('d_시나리오'!$J$6-'d_시나리오'!$H$6),'d_시나리오'!$H$6+SQRT(L25*('d_시나리오'!$J$6-'d_시나리오'!$H$6)*('d_시나리오'!$I$6-'d_시나리오'!$H$6)),'d_시나리오'!$J$6-SQRT((1-L25)*('d_시나리오'!$J$6-'d_시나리오'!$H$6)*('d_시나리오'!$J$6-'d_시나리오'!$I$6))))</f>
        <v/>
      </c>
      <c r="N25">
        <f>INDEX('d_분포'!$B$2:$B$57,RANDBETWEEN(1,56))</f>
        <v/>
      </c>
      <c r="O25">
        <f>BETAINV(RAND(),5,5)</f>
        <v/>
      </c>
      <c r="P25">
        <f>'d_고정'!$B$1*'6_기대효과'!$H$7*('d_시나리오'!$I$7/'d_고정'!$B$2)*B25</f>
        <v/>
      </c>
      <c r="Q25">
        <f>P25*C25</f>
        <v/>
      </c>
      <c r="R25">
        <f>P25*E25</f>
        <v/>
      </c>
      <c r="S25">
        <f>R25*G25</f>
        <v/>
      </c>
      <c r="T25">
        <f>Q25+S25</f>
        <v/>
      </c>
      <c r="U25">
        <f>(Q25*D25+S25*I25)*(1-O25)</f>
        <v/>
      </c>
      <c r="V25">
        <f>(R25*K25*N25+'d_고정'!$B$3*('6_기대효과'!$H$7/8)*N25*'d_고정'!$B$10*M25*('6_기대효과'!$K$7/'d_고정'!$B$9))*(1-O25)</f>
        <v/>
      </c>
      <c r="W25">
        <f>(S25*I25+R25*MAX(K25-'d_고정'!$B$10*M25*('6_기대효과'!$K$7/'d_고정'!$B$9),0)*N25)*(1-O25)</f>
        <v/>
      </c>
      <c r="X25">
        <f>U25+V25</f>
        <v/>
      </c>
      <c r="Y25">
        <f>U25/('d_고정'!$B$5*'6_기대효과'!$H$7/8)/'d_고정'!$B$6</f>
        <v/>
      </c>
      <c r="Z25">
        <f>U25/('d_고정'!$B$8*'6_기대효과'!$H$7/8)</f>
        <v/>
      </c>
    </row>
    <row r="26">
      <c r="A26">
        <f>RAND()</f>
        <v/>
      </c>
      <c r="B26">
        <f>IF('d_시나리오'!$J$2='d_시나리오'!$H$2,'d_시나리오'!$I$2,IF(A26&lt;('d_시나리오'!$I$2-'d_시나리오'!$H$2)/('d_시나리오'!$J$2-'d_시나리오'!$H$2),'d_시나리오'!$H$2+SQRT(A26*('d_시나리오'!$J$2-'d_시나리오'!$H$2)*('d_시나리오'!$I$2-'d_시나리오'!$H$2)),'d_시나리오'!$J$2-SQRT((1-A26)*('d_시나리오'!$J$2-'d_시나리오'!$H$2)*('d_시나리오'!$J$2-'d_시나리오'!$I$2))))</f>
        <v/>
      </c>
      <c r="C26">
        <f>BETAINV(RAND(),2,6)</f>
        <v/>
      </c>
      <c r="D26">
        <f>INDEX('d_분포'!$A$2:$A$28,RANDBETWEEN(1,27))</f>
        <v/>
      </c>
      <c r="E26">
        <f>INDEX('d_분포'!$C$2:$C$5,RANDBETWEEN(1,4))*(0.9+0.2*RAND())</f>
        <v/>
      </c>
      <c r="F26">
        <f>RAND()</f>
        <v/>
      </c>
      <c r="G26">
        <f>IF('d_시나리오'!$J$3='d_시나리오'!$H$3,'d_시나리오'!$I$3,IF(F26&lt;('d_시나리오'!$I$3-'d_시나리오'!$H$3)/('d_시나리오'!$J$3-'d_시나리오'!$H$3),'d_시나리오'!$H$3+SQRT(F26*('d_시나리오'!$J$3-'d_시나리오'!$H$3)*('d_시나리오'!$I$3-'d_시나리오'!$H$3)),'d_시나리오'!$J$3-SQRT((1-F26)*('d_시나리오'!$J$3-'d_시나리오'!$H$3)*('d_시나리오'!$J$3-'d_시나리오'!$I$3))))</f>
        <v/>
      </c>
      <c r="H26">
        <f>RAND()</f>
        <v/>
      </c>
      <c r="I26">
        <f>IF('d_시나리오'!$J$4='d_시나리오'!$H$4,'d_시나리오'!$I$4,IF(H26&lt;('d_시나리오'!$I$4-'d_시나리오'!$H$4)/('d_시나리오'!$J$4-'d_시나리오'!$H$4),'d_시나리오'!$H$4+SQRT(H26*('d_시나리오'!$J$4-'d_시나리오'!$H$4)*('d_시나리오'!$I$4-'d_시나리오'!$H$4)),'d_시나리오'!$J$4-SQRT((1-H26)*('d_시나리오'!$J$4-'d_시나리오'!$H$4)*('d_시나리오'!$J$4-'d_시나리오'!$I$4))))</f>
        <v/>
      </c>
      <c r="J26">
        <f>RAND()</f>
        <v/>
      </c>
      <c r="K26">
        <f>IF('d_시나리오'!$J$5='d_시나리오'!$H$5,'d_시나리오'!$I$5,IF(J26&lt;('d_시나리오'!$I$5-'d_시나리오'!$H$5)/('d_시나리오'!$J$5-'d_시나리오'!$H$5),'d_시나리오'!$H$5+SQRT(J26*('d_시나리오'!$J$5-'d_시나리오'!$H$5)*('d_시나리오'!$I$5-'d_시나리오'!$H$5)),'d_시나리오'!$J$5-SQRT((1-J26)*('d_시나리오'!$J$5-'d_시나리오'!$H$5)*('d_시나리오'!$J$5-'d_시나리오'!$I$5))))</f>
        <v/>
      </c>
      <c r="L26">
        <f>RAND()</f>
        <v/>
      </c>
      <c r="M26">
        <f>IF('d_시나리오'!$J$6='d_시나리오'!$H$6,'d_시나리오'!$I$6,IF(L26&lt;('d_시나리오'!$I$6-'d_시나리오'!$H$6)/('d_시나리오'!$J$6-'d_시나리오'!$H$6),'d_시나리오'!$H$6+SQRT(L26*('d_시나리오'!$J$6-'d_시나리오'!$H$6)*('d_시나리오'!$I$6-'d_시나리오'!$H$6)),'d_시나리오'!$J$6-SQRT((1-L26)*('d_시나리오'!$J$6-'d_시나리오'!$H$6)*('d_시나리오'!$J$6-'d_시나리오'!$I$6))))</f>
        <v/>
      </c>
      <c r="N26">
        <f>INDEX('d_분포'!$B$2:$B$57,RANDBETWEEN(1,56))</f>
        <v/>
      </c>
      <c r="O26">
        <f>BETAINV(RAND(),5,5)</f>
        <v/>
      </c>
      <c r="P26">
        <f>'d_고정'!$B$1*'6_기대효과'!$H$7*('d_시나리오'!$I$7/'d_고정'!$B$2)*B26</f>
        <v/>
      </c>
      <c r="Q26">
        <f>P26*C26</f>
        <v/>
      </c>
      <c r="R26">
        <f>P26*E26</f>
        <v/>
      </c>
      <c r="S26">
        <f>R26*G26</f>
        <v/>
      </c>
      <c r="T26">
        <f>Q26+S26</f>
        <v/>
      </c>
      <c r="U26">
        <f>(Q26*D26+S26*I26)*(1-O26)</f>
        <v/>
      </c>
      <c r="V26">
        <f>(R26*K26*N26+'d_고정'!$B$3*('6_기대효과'!$H$7/8)*N26*'d_고정'!$B$10*M26*('6_기대효과'!$K$7/'d_고정'!$B$9))*(1-O26)</f>
        <v/>
      </c>
      <c r="W26">
        <f>(S26*I26+R26*MAX(K26-'d_고정'!$B$10*M26*('6_기대효과'!$K$7/'d_고정'!$B$9),0)*N26)*(1-O26)</f>
        <v/>
      </c>
      <c r="X26">
        <f>U26+V26</f>
        <v/>
      </c>
      <c r="Y26">
        <f>U26/('d_고정'!$B$5*'6_기대효과'!$H$7/8)/'d_고정'!$B$6</f>
        <v/>
      </c>
      <c r="Z26">
        <f>U26/('d_고정'!$B$8*'6_기대효과'!$H$7/8)</f>
        <v/>
      </c>
    </row>
    <row r="27">
      <c r="A27">
        <f>RAND()</f>
        <v/>
      </c>
      <c r="B27">
        <f>IF('d_시나리오'!$J$2='d_시나리오'!$H$2,'d_시나리오'!$I$2,IF(A27&lt;('d_시나리오'!$I$2-'d_시나리오'!$H$2)/('d_시나리오'!$J$2-'d_시나리오'!$H$2),'d_시나리오'!$H$2+SQRT(A27*('d_시나리오'!$J$2-'d_시나리오'!$H$2)*('d_시나리오'!$I$2-'d_시나리오'!$H$2)),'d_시나리오'!$J$2-SQRT((1-A27)*('d_시나리오'!$J$2-'d_시나리오'!$H$2)*('d_시나리오'!$J$2-'d_시나리오'!$I$2))))</f>
        <v/>
      </c>
      <c r="C27">
        <f>BETAINV(RAND(),2,6)</f>
        <v/>
      </c>
      <c r="D27">
        <f>INDEX('d_분포'!$A$2:$A$28,RANDBETWEEN(1,27))</f>
        <v/>
      </c>
      <c r="E27">
        <f>INDEX('d_분포'!$C$2:$C$5,RANDBETWEEN(1,4))*(0.9+0.2*RAND())</f>
        <v/>
      </c>
      <c r="F27">
        <f>RAND()</f>
        <v/>
      </c>
      <c r="G27">
        <f>IF('d_시나리오'!$J$3='d_시나리오'!$H$3,'d_시나리오'!$I$3,IF(F27&lt;('d_시나리오'!$I$3-'d_시나리오'!$H$3)/('d_시나리오'!$J$3-'d_시나리오'!$H$3),'d_시나리오'!$H$3+SQRT(F27*('d_시나리오'!$J$3-'d_시나리오'!$H$3)*('d_시나리오'!$I$3-'d_시나리오'!$H$3)),'d_시나리오'!$J$3-SQRT((1-F27)*('d_시나리오'!$J$3-'d_시나리오'!$H$3)*('d_시나리오'!$J$3-'d_시나리오'!$I$3))))</f>
        <v/>
      </c>
      <c r="H27">
        <f>RAND()</f>
        <v/>
      </c>
      <c r="I27">
        <f>IF('d_시나리오'!$J$4='d_시나리오'!$H$4,'d_시나리오'!$I$4,IF(H27&lt;('d_시나리오'!$I$4-'d_시나리오'!$H$4)/('d_시나리오'!$J$4-'d_시나리오'!$H$4),'d_시나리오'!$H$4+SQRT(H27*('d_시나리오'!$J$4-'d_시나리오'!$H$4)*('d_시나리오'!$I$4-'d_시나리오'!$H$4)),'d_시나리오'!$J$4-SQRT((1-H27)*('d_시나리오'!$J$4-'d_시나리오'!$H$4)*('d_시나리오'!$J$4-'d_시나리오'!$I$4))))</f>
        <v/>
      </c>
      <c r="J27">
        <f>RAND()</f>
        <v/>
      </c>
      <c r="K27">
        <f>IF('d_시나리오'!$J$5='d_시나리오'!$H$5,'d_시나리오'!$I$5,IF(J27&lt;('d_시나리오'!$I$5-'d_시나리오'!$H$5)/('d_시나리오'!$J$5-'d_시나리오'!$H$5),'d_시나리오'!$H$5+SQRT(J27*('d_시나리오'!$J$5-'d_시나리오'!$H$5)*('d_시나리오'!$I$5-'d_시나리오'!$H$5)),'d_시나리오'!$J$5-SQRT((1-J27)*('d_시나리오'!$J$5-'d_시나리오'!$H$5)*('d_시나리오'!$J$5-'d_시나리오'!$I$5))))</f>
        <v/>
      </c>
      <c r="L27">
        <f>RAND()</f>
        <v/>
      </c>
      <c r="M27">
        <f>IF('d_시나리오'!$J$6='d_시나리오'!$H$6,'d_시나리오'!$I$6,IF(L27&lt;('d_시나리오'!$I$6-'d_시나리오'!$H$6)/('d_시나리오'!$J$6-'d_시나리오'!$H$6),'d_시나리오'!$H$6+SQRT(L27*('d_시나리오'!$J$6-'d_시나리오'!$H$6)*('d_시나리오'!$I$6-'d_시나리오'!$H$6)),'d_시나리오'!$J$6-SQRT((1-L27)*('d_시나리오'!$J$6-'d_시나리오'!$H$6)*('d_시나리오'!$J$6-'d_시나리오'!$I$6))))</f>
        <v/>
      </c>
      <c r="N27">
        <f>INDEX('d_분포'!$B$2:$B$57,RANDBETWEEN(1,56))</f>
        <v/>
      </c>
      <c r="O27">
        <f>BETAINV(RAND(),5,5)</f>
        <v/>
      </c>
      <c r="P27">
        <f>'d_고정'!$B$1*'6_기대효과'!$H$7*('d_시나리오'!$I$7/'d_고정'!$B$2)*B27</f>
        <v/>
      </c>
      <c r="Q27">
        <f>P27*C27</f>
        <v/>
      </c>
      <c r="R27">
        <f>P27*E27</f>
        <v/>
      </c>
      <c r="S27">
        <f>R27*G27</f>
        <v/>
      </c>
      <c r="T27">
        <f>Q27+S27</f>
        <v/>
      </c>
      <c r="U27">
        <f>(Q27*D27+S27*I27)*(1-O27)</f>
        <v/>
      </c>
      <c r="V27">
        <f>(R27*K27*N27+'d_고정'!$B$3*('6_기대효과'!$H$7/8)*N27*'d_고정'!$B$10*M27*('6_기대효과'!$K$7/'d_고정'!$B$9))*(1-O27)</f>
        <v/>
      </c>
      <c r="W27">
        <f>(S27*I27+R27*MAX(K27-'d_고정'!$B$10*M27*('6_기대효과'!$K$7/'d_고정'!$B$9),0)*N27)*(1-O27)</f>
        <v/>
      </c>
      <c r="X27">
        <f>U27+V27</f>
        <v/>
      </c>
      <c r="Y27">
        <f>U27/('d_고정'!$B$5*'6_기대효과'!$H$7/8)/'d_고정'!$B$6</f>
        <v/>
      </c>
      <c r="Z27">
        <f>U27/('d_고정'!$B$8*'6_기대효과'!$H$7/8)</f>
        <v/>
      </c>
    </row>
    <row r="28">
      <c r="A28">
        <f>RAND()</f>
        <v/>
      </c>
      <c r="B28">
        <f>IF('d_시나리오'!$J$2='d_시나리오'!$H$2,'d_시나리오'!$I$2,IF(A28&lt;('d_시나리오'!$I$2-'d_시나리오'!$H$2)/('d_시나리오'!$J$2-'d_시나리오'!$H$2),'d_시나리오'!$H$2+SQRT(A28*('d_시나리오'!$J$2-'d_시나리오'!$H$2)*('d_시나리오'!$I$2-'d_시나리오'!$H$2)),'d_시나리오'!$J$2-SQRT((1-A28)*('d_시나리오'!$J$2-'d_시나리오'!$H$2)*('d_시나리오'!$J$2-'d_시나리오'!$I$2))))</f>
        <v/>
      </c>
      <c r="C28">
        <f>BETAINV(RAND(),2,6)</f>
        <v/>
      </c>
      <c r="D28">
        <f>INDEX('d_분포'!$A$2:$A$28,RANDBETWEEN(1,27))</f>
        <v/>
      </c>
      <c r="E28">
        <f>INDEX('d_분포'!$C$2:$C$5,RANDBETWEEN(1,4))*(0.9+0.2*RAND())</f>
        <v/>
      </c>
      <c r="F28">
        <f>RAND()</f>
        <v/>
      </c>
      <c r="G28">
        <f>IF('d_시나리오'!$J$3='d_시나리오'!$H$3,'d_시나리오'!$I$3,IF(F28&lt;('d_시나리오'!$I$3-'d_시나리오'!$H$3)/('d_시나리오'!$J$3-'d_시나리오'!$H$3),'d_시나리오'!$H$3+SQRT(F28*('d_시나리오'!$J$3-'d_시나리오'!$H$3)*('d_시나리오'!$I$3-'d_시나리오'!$H$3)),'d_시나리오'!$J$3-SQRT((1-F28)*('d_시나리오'!$J$3-'d_시나리오'!$H$3)*('d_시나리오'!$J$3-'d_시나리오'!$I$3))))</f>
        <v/>
      </c>
      <c r="H28">
        <f>RAND()</f>
        <v/>
      </c>
      <c r="I28">
        <f>IF('d_시나리오'!$J$4='d_시나리오'!$H$4,'d_시나리오'!$I$4,IF(H28&lt;('d_시나리오'!$I$4-'d_시나리오'!$H$4)/('d_시나리오'!$J$4-'d_시나리오'!$H$4),'d_시나리오'!$H$4+SQRT(H28*('d_시나리오'!$J$4-'d_시나리오'!$H$4)*('d_시나리오'!$I$4-'d_시나리오'!$H$4)),'d_시나리오'!$J$4-SQRT((1-H28)*('d_시나리오'!$J$4-'d_시나리오'!$H$4)*('d_시나리오'!$J$4-'d_시나리오'!$I$4))))</f>
        <v/>
      </c>
      <c r="J28">
        <f>RAND()</f>
        <v/>
      </c>
      <c r="K28">
        <f>IF('d_시나리오'!$J$5='d_시나리오'!$H$5,'d_시나리오'!$I$5,IF(J28&lt;('d_시나리오'!$I$5-'d_시나리오'!$H$5)/('d_시나리오'!$J$5-'d_시나리오'!$H$5),'d_시나리오'!$H$5+SQRT(J28*('d_시나리오'!$J$5-'d_시나리오'!$H$5)*('d_시나리오'!$I$5-'d_시나리오'!$H$5)),'d_시나리오'!$J$5-SQRT((1-J28)*('d_시나리오'!$J$5-'d_시나리오'!$H$5)*('d_시나리오'!$J$5-'d_시나리오'!$I$5))))</f>
        <v/>
      </c>
      <c r="L28">
        <f>RAND()</f>
        <v/>
      </c>
      <c r="M28">
        <f>IF('d_시나리오'!$J$6='d_시나리오'!$H$6,'d_시나리오'!$I$6,IF(L28&lt;('d_시나리오'!$I$6-'d_시나리오'!$H$6)/('d_시나리오'!$J$6-'d_시나리오'!$H$6),'d_시나리오'!$H$6+SQRT(L28*('d_시나리오'!$J$6-'d_시나리오'!$H$6)*('d_시나리오'!$I$6-'d_시나리오'!$H$6)),'d_시나리오'!$J$6-SQRT((1-L28)*('d_시나리오'!$J$6-'d_시나리오'!$H$6)*('d_시나리오'!$J$6-'d_시나리오'!$I$6))))</f>
        <v/>
      </c>
      <c r="N28">
        <f>INDEX('d_분포'!$B$2:$B$57,RANDBETWEEN(1,56))</f>
        <v/>
      </c>
      <c r="O28">
        <f>BETAINV(RAND(),5,5)</f>
        <v/>
      </c>
      <c r="P28">
        <f>'d_고정'!$B$1*'6_기대효과'!$H$7*('d_시나리오'!$I$7/'d_고정'!$B$2)*B28</f>
        <v/>
      </c>
      <c r="Q28">
        <f>P28*C28</f>
        <v/>
      </c>
      <c r="R28">
        <f>P28*E28</f>
        <v/>
      </c>
      <c r="S28">
        <f>R28*G28</f>
        <v/>
      </c>
      <c r="T28">
        <f>Q28+S28</f>
        <v/>
      </c>
      <c r="U28">
        <f>(Q28*D28+S28*I28)*(1-O28)</f>
        <v/>
      </c>
      <c r="V28">
        <f>(R28*K28*N28+'d_고정'!$B$3*('6_기대효과'!$H$7/8)*N28*'d_고정'!$B$10*M28*('6_기대효과'!$K$7/'d_고정'!$B$9))*(1-O28)</f>
        <v/>
      </c>
      <c r="W28">
        <f>(S28*I28+R28*MAX(K28-'d_고정'!$B$10*M28*('6_기대효과'!$K$7/'d_고정'!$B$9),0)*N28)*(1-O28)</f>
        <v/>
      </c>
      <c r="X28">
        <f>U28+V28</f>
        <v/>
      </c>
      <c r="Y28">
        <f>U28/('d_고정'!$B$5*'6_기대효과'!$H$7/8)/'d_고정'!$B$6</f>
        <v/>
      </c>
      <c r="Z28">
        <f>U28/('d_고정'!$B$8*'6_기대효과'!$H$7/8)</f>
        <v/>
      </c>
    </row>
    <row r="29">
      <c r="A29">
        <f>RAND()</f>
        <v/>
      </c>
      <c r="B29">
        <f>IF('d_시나리오'!$J$2='d_시나리오'!$H$2,'d_시나리오'!$I$2,IF(A29&lt;('d_시나리오'!$I$2-'d_시나리오'!$H$2)/('d_시나리오'!$J$2-'d_시나리오'!$H$2),'d_시나리오'!$H$2+SQRT(A29*('d_시나리오'!$J$2-'d_시나리오'!$H$2)*('d_시나리오'!$I$2-'d_시나리오'!$H$2)),'d_시나리오'!$J$2-SQRT((1-A29)*('d_시나리오'!$J$2-'d_시나리오'!$H$2)*('d_시나리오'!$J$2-'d_시나리오'!$I$2))))</f>
        <v/>
      </c>
      <c r="C29">
        <f>BETAINV(RAND(),2,6)</f>
        <v/>
      </c>
      <c r="D29">
        <f>INDEX('d_분포'!$A$2:$A$28,RANDBETWEEN(1,27))</f>
        <v/>
      </c>
      <c r="E29">
        <f>INDEX('d_분포'!$C$2:$C$5,RANDBETWEEN(1,4))*(0.9+0.2*RAND())</f>
        <v/>
      </c>
      <c r="F29">
        <f>RAND()</f>
        <v/>
      </c>
      <c r="G29">
        <f>IF('d_시나리오'!$J$3='d_시나리오'!$H$3,'d_시나리오'!$I$3,IF(F29&lt;('d_시나리오'!$I$3-'d_시나리오'!$H$3)/('d_시나리오'!$J$3-'d_시나리오'!$H$3),'d_시나리오'!$H$3+SQRT(F29*('d_시나리오'!$J$3-'d_시나리오'!$H$3)*('d_시나리오'!$I$3-'d_시나리오'!$H$3)),'d_시나리오'!$J$3-SQRT((1-F29)*('d_시나리오'!$J$3-'d_시나리오'!$H$3)*('d_시나리오'!$J$3-'d_시나리오'!$I$3))))</f>
        <v/>
      </c>
      <c r="H29">
        <f>RAND()</f>
        <v/>
      </c>
      <c r="I29">
        <f>IF('d_시나리오'!$J$4='d_시나리오'!$H$4,'d_시나리오'!$I$4,IF(H29&lt;('d_시나리오'!$I$4-'d_시나리오'!$H$4)/('d_시나리오'!$J$4-'d_시나리오'!$H$4),'d_시나리오'!$H$4+SQRT(H29*('d_시나리오'!$J$4-'d_시나리오'!$H$4)*('d_시나리오'!$I$4-'d_시나리오'!$H$4)),'d_시나리오'!$J$4-SQRT((1-H29)*('d_시나리오'!$J$4-'d_시나리오'!$H$4)*('d_시나리오'!$J$4-'d_시나리오'!$I$4))))</f>
        <v/>
      </c>
      <c r="J29">
        <f>RAND()</f>
        <v/>
      </c>
      <c r="K29">
        <f>IF('d_시나리오'!$J$5='d_시나리오'!$H$5,'d_시나리오'!$I$5,IF(J29&lt;('d_시나리오'!$I$5-'d_시나리오'!$H$5)/('d_시나리오'!$J$5-'d_시나리오'!$H$5),'d_시나리오'!$H$5+SQRT(J29*('d_시나리오'!$J$5-'d_시나리오'!$H$5)*('d_시나리오'!$I$5-'d_시나리오'!$H$5)),'d_시나리오'!$J$5-SQRT((1-J29)*('d_시나리오'!$J$5-'d_시나리오'!$H$5)*('d_시나리오'!$J$5-'d_시나리오'!$I$5))))</f>
        <v/>
      </c>
      <c r="L29">
        <f>RAND()</f>
        <v/>
      </c>
      <c r="M29">
        <f>IF('d_시나리오'!$J$6='d_시나리오'!$H$6,'d_시나리오'!$I$6,IF(L29&lt;('d_시나리오'!$I$6-'d_시나리오'!$H$6)/('d_시나리오'!$J$6-'d_시나리오'!$H$6),'d_시나리오'!$H$6+SQRT(L29*('d_시나리오'!$J$6-'d_시나리오'!$H$6)*('d_시나리오'!$I$6-'d_시나리오'!$H$6)),'d_시나리오'!$J$6-SQRT((1-L29)*('d_시나리오'!$J$6-'d_시나리오'!$H$6)*('d_시나리오'!$J$6-'d_시나리오'!$I$6))))</f>
        <v/>
      </c>
      <c r="N29">
        <f>INDEX('d_분포'!$B$2:$B$57,RANDBETWEEN(1,56))</f>
        <v/>
      </c>
      <c r="O29">
        <f>BETAINV(RAND(),5,5)</f>
        <v/>
      </c>
      <c r="P29">
        <f>'d_고정'!$B$1*'6_기대효과'!$H$7*('d_시나리오'!$I$7/'d_고정'!$B$2)*B29</f>
        <v/>
      </c>
      <c r="Q29">
        <f>P29*C29</f>
        <v/>
      </c>
      <c r="R29">
        <f>P29*E29</f>
        <v/>
      </c>
      <c r="S29">
        <f>R29*G29</f>
        <v/>
      </c>
      <c r="T29">
        <f>Q29+S29</f>
        <v/>
      </c>
      <c r="U29">
        <f>(Q29*D29+S29*I29)*(1-O29)</f>
        <v/>
      </c>
      <c r="V29">
        <f>(R29*K29*N29+'d_고정'!$B$3*('6_기대효과'!$H$7/8)*N29*'d_고정'!$B$10*M29*('6_기대효과'!$K$7/'d_고정'!$B$9))*(1-O29)</f>
        <v/>
      </c>
      <c r="W29">
        <f>(S29*I29+R29*MAX(K29-'d_고정'!$B$10*M29*('6_기대효과'!$K$7/'d_고정'!$B$9),0)*N29)*(1-O29)</f>
        <v/>
      </c>
      <c r="X29">
        <f>U29+V29</f>
        <v/>
      </c>
      <c r="Y29">
        <f>U29/('d_고정'!$B$5*'6_기대효과'!$H$7/8)/'d_고정'!$B$6</f>
        <v/>
      </c>
      <c r="Z29">
        <f>U29/('d_고정'!$B$8*'6_기대효과'!$H$7/8)</f>
        <v/>
      </c>
    </row>
    <row r="30">
      <c r="A30">
        <f>RAND()</f>
        <v/>
      </c>
      <c r="B30">
        <f>IF('d_시나리오'!$J$2='d_시나리오'!$H$2,'d_시나리오'!$I$2,IF(A30&lt;('d_시나리오'!$I$2-'d_시나리오'!$H$2)/('d_시나리오'!$J$2-'d_시나리오'!$H$2),'d_시나리오'!$H$2+SQRT(A30*('d_시나리오'!$J$2-'d_시나리오'!$H$2)*('d_시나리오'!$I$2-'d_시나리오'!$H$2)),'d_시나리오'!$J$2-SQRT((1-A30)*('d_시나리오'!$J$2-'d_시나리오'!$H$2)*('d_시나리오'!$J$2-'d_시나리오'!$I$2))))</f>
        <v/>
      </c>
      <c r="C30">
        <f>BETAINV(RAND(),2,6)</f>
        <v/>
      </c>
      <c r="D30">
        <f>INDEX('d_분포'!$A$2:$A$28,RANDBETWEEN(1,27))</f>
        <v/>
      </c>
      <c r="E30">
        <f>INDEX('d_분포'!$C$2:$C$5,RANDBETWEEN(1,4))*(0.9+0.2*RAND())</f>
        <v/>
      </c>
      <c r="F30">
        <f>RAND()</f>
        <v/>
      </c>
      <c r="G30">
        <f>IF('d_시나리오'!$J$3='d_시나리오'!$H$3,'d_시나리오'!$I$3,IF(F30&lt;('d_시나리오'!$I$3-'d_시나리오'!$H$3)/('d_시나리오'!$J$3-'d_시나리오'!$H$3),'d_시나리오'!$H$3+SQRT(F30*('d_시나리오'!$J$3-'d_시나리오'!$H$3)*('d_시나리오'!$I$3-'d_시나리오'!$H$3)),'d_시나리오'!$J$3-SQRT((1-F30)*('d_시나리오'!$J$3-'d_시나리오'!$H$3)*('d_시나리오'!$J$3-'d_시나리오'!$I$3))))</f>
        <v/>
      </c>
      <c r="H30">
        <f>RAND()</f>
        <v/>
      </c>
      <c r="I30">
        <f>IF('d_시나리오'!$J$4='d_시나리오'!$H$4,'d_시나리오'!$I$4,IF(H30&lt;('d_시나리오'!$I$4-'d_시나리오'!$H$4)/('d_시나리오'!$J$4-'d_시나리오'!$H$4),'d_시나리오'!$H$4+SQRT(H30*('d_시나리오'!$J$4-'d_시나리오'!$H$4)*('d_시나리오'!$I$4-'d_시나리오'!$H$4)),'d_시나리오'!$J$4-SQRT((1-H30)*('d_시나리오'!$J$4-'d_시나리오'!$H$4)*('d_시나리오'!$J$4-'d_시나리오'!$I$4))))</f>
        <v/>
      </c>
      <c r="J30">
        <f>RAND()</f>
        <v/>
      </c>
      <c r="K30">
        <f>IF('d_시나리오'!$J$5='d_시나리오'!$H$5,'d_시나리오'!$I$5,IF(J30&lt;('d_시나리오'!$I$5-'d_시나리오'!$H$5)/('d_시나리오'!$J$5-'d_시나리오'!$H$5),'d_시나리오'!$H$5+SQRT(J30*('d_시나리오'!$J$5-'d_시나리오'!$H$5)*('d_시나리오'!$I$5-'d_시나리오'!$H$5)),'d_시나리오'!$J$5-SQRT((1-J30)*('d_시나리오'!$J$5-'d_시나리오'!$H$5)*('d_시나리오'!$J$5-'d_시나리오'!$I$5))))</f>
        <v/>
      </c>
      <c r="L30">
        <f>RAND()</f>
        <v/>
      </c>
      <c r="M30">
        <f>IF('d_시나리오'!$J$6='d_시나리오'!$H$6,'d_시나리오'!$I$6,IF(L30&lt;('d_시나리오'!$I$6-'d_시나리오'!$H$6)/('d_시나리오'!$J$6-'d_시나리오'!$H$6),'d_시나리오'!$H$6+SQRT(L30*('d_시나리오'!$J$6-'d_시나리오'!$H$6)*('d_시나리오'!$I$6-'d_시나리오'!$H$6)),'d_시나리오'!$J$6-SQRT((1-L30)*('d_시나리오'!$J$6-'d_시나리오'!$H$6)*('d_시나리오'!$J$6-'d_시나리오'!$I$6))))</f>
        <v/>
      </c>
      <c r="N30">
        <f>INDEX('d_분포'!$B$2:$B$57,RANDBETWEEN(1,56))</f>
        <v/>
      </c>
      <c r="O30">
        <f>BETAINV(RAND(),5,5)</f>
        <v/>
      </c>
      <c r="P30">
        <f>'d_고정'!$B$1*'6_기대효과'!$H$7*('d_시나리오'!$I$7/'d_고정'!$B$2)*B30</f>
        <v/>
      </c>
      <c r="Q30">
        <f>P30*C30</f>
        <v/>
      </c>
      <c r="R30">
        <f>P30*E30</f>
        <v/>
      </c>
      <c r="S30">
        <f>R30*G30</f>
        <v/>
      </c>
      <c r="T30">
        <f>Q30+S30</f>
        <v/>
      </c>
      <c r="U30">
        <f>(Q30*D30+S30*I30)*(1-O30)</f>
        <v/>
      </c>
      <c r="V30">
        <f>(R30*K30*N30+'d_고정'!$B$3*('6_기대효과'!$H$7/8)*N30*'d_고정'!$B$10*M30*('6_기대효과'!$K$7/'d_고정'!$B$9))*(1-O30)</f>
        <v/>
      </c>
      <c r="W30">
        <f>(S30*I30+R30*MAX(K30-'d_고정'!$B$10*M30*('6_기대효과'!$K$7/'d_고정'!$B$9),0)*N30)*(1-O30)</f>
        <v/>
      </c>
      <c r="X30">
        <f>U30+V30</f>
        <v/>
      </c>
      <c r="Y30">
        <f>U30/('d_고정'!$B$5*'6_기대효과'!$H$7/8)/'d_고정'!$B$6</f>
        <v/>
      </c>
      <c r="Z30">
        <f>U30/('d_고정'!$B$8*'6_기대효과'!$H$7/8)</f>
        <v/>
      </c>
    </row>
    <row r="31">
      <c r="A31">
        <f>RAND()</f>
        <v/>
      </c>
      <c r="B31">
        <f>IF('d_시나리오'!$J$2='d_시나리오'!$H$2,'d_시나리오'!$I$2,IF(A31&lt;('d_시나리오'!$I$2-'d_시나리오'!$H$2)/('d_시나리오'!$J$2-'d_시나리오'!$H$2),'d_시나리오'!$H$2+SQRT(A31*('d_시나리오'!$J$2-'d_시나리오'!$H$2)*('d_시나리오'!$I$2-'d_시나리오'!$H$2)),'d_시나리오'!$J$2-SQRT((1-A31)*('d_시나리오'!$J$2-'d_시나리오'!$H$2)*('d_시나리오'!$J$2-'d_시나리오'!$I$2))))</f>
        <v/>
      </c>
      <c r="C31">
        <f>BETAINV(RAND(),2,6)</f>
        <v/>
      </c>
      <c r="D31">
        <f>INDEX('d_분포'!$A$2:$A$28,RANDBETWEEN(1,27))</f>
        <v/>
      </c>
      <c r="E31">
        <f>INDEX('d_분포'!$C$2:$C$5,RANDBETWEEN(1,4))*(0.9+0.2*RAND())</f>
        <v/>
      </c>
      <c r="F31">
        <f>RAND()</f>
        <v/>
      </c>
      <c r="G31">
        <f>IF('d_시나리오'!$J$3='d_시나리오'!$H$3,'d_시나리오'!$I$3,IF(F31&lt;('d_시나리오'!$I$3-'d_시나리오'!$H$3)/('d_시나리오'!$J$3-'d_시나리오'!$H$3),'d_시나리오'!$H$3+SQRT(F31*('d_시나리오'!$J$3-'d_시나리오'!$H$3)*('d_시나리오'!$I$3-'d_시나리오'!$H$3)),'d_시나리오'!$J$3-SQRT((1-F31)*('d_시나리오'!$J$3-'d_시나리오'!$H$3)*('d_시나리오'!$J$3-'d_시나리오'!$I$3))))</f>
        <v/>
      </c>
      <c r="H31">
        <f>RAND()</f>
        <v/>
      </c>
      <c r="I31">
        <f>IF('d_시나리오'!$J$4='d_시나리오'!$H$4,'d_시나리오'!$I$4,IF(H31&lt;('d_시나리오'!$I$4-'d_시나리오'!$H$4)/('d_시나리오'!$J$4-'d_시나리오'!$H$4),'d_시나리오'!$H$4+SQRT(H31*('d_시나리오'!$J$4-'d_시나리오'!$H$4)*('d_시나리오'!$I$4-'d_시나리오'!$H$4)),'d_시나리오'!$J$4-SQRT((1-H31)*('d_시나리오'!$J$4-'d_시나리오'!$H$4)*('d_시나리오'!$J$4-'d_시나리오'!$I$4))))</f>
        <v/>
      </c>
      <c r="J31">
        <f>RAND()</f>
        <v/>
      </c>
      <c r="K31">
        <f>IF('d_시나리오'!$J$5='d_시나리오'!$H$5,'d_시나리오'!$I$5,IF(J31&lt;('d_시나리오'!$I$5-'d_시나리오'!$H$5)/('d_시나리오'!$J$5-'d_시나리오'!$H$5),'d_시나리오'!$H$5+SQRT(J31*('d_시나리오'!$J$5-'d_시나리오'!$H$5)*('d_시나리오'!$I$5-'d_시나리오'!$H$5)),'d_시나리오'!$J$5-SQRT((1-J31)*('d_시나리오'!$J$5-'d_시나리오'!$H$5)*('d_시나리오'!$J$5-'d_시나리오'!$I$5))))</f>
        <v/>
      </c>
      <c r="L31">
        <f>RAND()</f>
        <v/>
      </c>
      <c r="M31">
        <f>IF('d_시나리오'!$J$6='d_시나리오'!$H$6,'d_시나리오'!$I$6,IF(L31&lt;('d_시나리오'!$I$6-'d_시나리오'!$H$6)/('d_시나리오'!$J$6-'d_시나리오'!$H$6),'d_시나리오'!$H$6+SQRT(L31*('d_시나리오'!$J$6-'d_시나리오'!$H$6)*('d_시나리오'!$I$6-'d_시나리오'!$H$6)),'d_시나리오'!$J$6-SQRT((1-L31)*('d_시나리오'!$J$6-'d_시나리오'!$H$6)*('d_시나리오'!$J$6-'d_시나리오'!$I$6))))</f>
        <v/>
      </c>
      <c r="N31">
        <f>INDEX('d_분포'!$B$2:$B$57,RANDBETWEEN(1,56))</f>
        <v/>
      </c>
      <c r="O31">
        <f>BETAINV(RAND(),5,5)</f>
        <v/>
      </c>
      <c r="P31">
        <f>'d_고정'!$B$1*'6_기대효과'!$H$7*('d_시나리오'!$I$7/'d_고정'!$B$2)*B31</f>
        <v/>
      </c>
      <c r="Q31">
        <f>P31*C31</f>
        <v/>
      </c>
      <c r="R31">
        <f>P31*E31</f>
        <v/>
      </c>
      <c r="S31">
        <f>R31*G31</f>
        <v/>
      </c>
      <c r="T31">
        <f>Q31+S31</f>
        <v/>
      </c>
      <c r="U31">
        <f>(Q31*D31+S31*I31)*(1-O31)</f>
        <v/>
      </c>
      <c r="V31">
        <f>(R31*K31*N31+'d_고정'!$B$3*('6_기대효과'!$H$7/8)*N31*'d_고정'!$B$10*M31*('6_기대효과'!$K$7/'d_고정'!$B$9))*(1-O31)</f>
        <v/>
      </c>
      <c r="W31">
        <f>(S31*I31+R31*MAX(K31-'d_고정'!$B$10*M31*('6_기대효과'!$K$7/'d_고정'!$B$9),0)*N31)*(1-O31)</f>
        <v/>
      </c>
      <c r="X31">
        <f>U31+V31</f>
        <v/>
      </c>
      <c r="Y31">
        <f>U31/('d_고정'!$B$5*'6_기대효과'!$H$7/8)/'d_고정'!$B$6</f>
        <v/>
      </c>
      <c r="Z31">
        <f>U31/('d_고정'!$B$8*'6_기대효과'!$H$7/8)</f>
        <v/>
      </c>
    </row>
    <row r="32">
      <c r="A32">
        <f>RAND()</f>
        <v/>
      </c>
      <c r="B32">
        <f>IF('d_시나리오'!$J$2='d_시나리오'!$H$2,'d_시나리오'!$I$2,IF(A32&lt;('d_시나리오'!$I$2-'d_시나리오'!$H$2)/('d_시나리오'!$J$2-'d_시나리오'!$H$2),'d_시나리오'!$H$2+SQRT(A32*('d_시나리오'!$J$2-'d_시나리오'!$H$2)*('d_시나리오'!$I$2-'d_시나리오'!$H$2)),'d_시나리오'!$J$2-SQRT((1-A32)*('d_시나리오'!$J$2-'d_시나리오'!$H$2)*('d_시나리오'!$J$2-'d_시나리오'!$I$2))))</f>
        <v/>
      </c>
      <c r="C32">
        <f>BETAINV(RAND(),2,6)</f>
        <v/>
      </c>
      <c r="D32">
        <f>INDEX('d_분포'!$A$2:$A$28,RANDBETWEEN(1,27))</f>
        <v/>
      </c>
      <c r="E32">
        <f>INDEX('d_분포'!$C$2:$C$5,RANDBETWEEN(1,4))*(0.9+0.2*RAND())</f>
        <v/>
      </c>
      <c r="F32">
        <f>RAND()</f>
        <v/>
      </c>
      <c r="G32">
        <f>IF('d_시나리오'!$J$3='d_시나리오'!$H$3,'d_시나리오'!$I$3,IF(F32&lt;('d_시나리오'!$I$3-'d_시나리오'!$H$3)/('d_시나리오'!$J$3-'d_시나리오'!$H$3),'d_시나리오'!$H$3+SQRT(F32*('d_시나리오'!$J$3-'d_시나리오'!$H$3)*('d_시나리오'!$I$3-'d_시나리오'!$H$3)),'d_시나리오'!$J$3-SQRT((1-F32)*('d_시나리오'!$J$3-'d_시나리오'!$H$3)*('d_시나리오'!$J$3-'d_시나리오'!$I$3))))</f>
        <v/>
      </c>
      <c r="H32">
        <f>RAND()</f>
        <v/>
      </c>
      <c r="I32">
        <f>IF('d_시나리오'!$J$4='d_시나리오'!$H$4,'d_시나리오'!$I$4,IF(H32&lt;('d_시나리오'!$I$4-'d_시나리오'!$H$4)/('d_시나리오'!$J$4-'d_시나리오'!$H$4),'d_시나리오'!$H$4+SQRT(H32*('d_시나리오'!$J$4-'d_시나리오'!$H$4)*('d_시나리오'!$I$4-'d_시나리오'!$H$4)),'d_시나리오'!$J$4-SQRT((1-H32)*('d_시나리오'!$J$4-'d_시나리오'!$H$4)*('d_시나리오'!$J$4-'d_시나리오'!$I$4))))</f>
        <v/>
      </c>
      <c r="J32">
        <f>RAND()</f>
        <v/>
      </c>
      <c r="K32">
        <f>IF('d_시나리오'!$J$5='d_시나리오'!$H$5,'d_시나리오'!$I$5,IF(J32&lt;('d_시나리오'!$I$5-'d_시나리오'!$H$5)/('d_시나리오'!$J$5-'d_시나리오'!$H$5),'d_시나리오'!$H$5+SQRT(J32*('d_시나리오'!$J$5-'d_시나리오'!$H$5)*('d_시나리오'!$I$5-'d_시나리오'!$H$5)),'d_시나리오'!$J$5-SQRT((1-J32)*('d_시나리오'!$J$5-'d_시나리오'!$H$5)*('d_시나리오'!$J$5-'d_시나리오'!$I$5))))</f>
        <v/>
      </c>
      <c r="L32">
        <f>RAND()</f>
        <v/>
      </c>
      <c r="M32">
        <f>IF('d_시나리오'!$J$6='d_시나리오'!$H$6,'d_시나리오'!$I$6,IF(L32&lt;('d_시나리오'!$I$6-'d_시나리오'!$H$6)/('d_시나리오'!$J$6-'d_시나리오'!$H$6),'d_시나리오'!$H$6+SQRT(L32*('d_시나리오'!$J$6-'d_시나리오'!$H$6)*('d_시나리오'!$I$6-'d_시나리오'!$H$6)),'d_시나리오'!$J$6-SQRT((1-L32)*('d_시나리오'!$J$6-'d_시나리오'!$H$6)*('d_시나리오'!$J$6-'d_시나리오'!$I$6))))</f>
        <v/>
      </c>
      <c r="N32">
        <f>INDEX('d_분포'!$B$2:$B$57,RANDBETWEEN(1,56))</f>
        <v/>
      </c>
      <c r="O32">
        <f>BETAINV(RAND(),5,5)</f>
        <v/>
      </c>
      <c r="P32">
        <f>'d_고정'!$B$1*'6_기대효과'!$H$7*('d_시나리오'!$I$7/'d_고정'!$B$2)*B32</f>
        <v/>
      </c>
      <c r="Q32">
        <f>P32*C32</f>
        <v/>
      </c>
      <c r="R32">
        <f>P32*E32</f>
        <v/>
      </c>
      <c r="S32">
        <f>R32*G32</f>
        <v/>
      </c>
      <c r="T32">
        <f>Q32+S32</f>
        <v/>
      </c>
      <c r="U32">
        <f>(Q32*D32+S32*I32)*(1-O32)</f>
        <v/>
      </c>
      <c r="V32">
        <f>(R32*K32*N32+'d_고정'!$B$3*('6_기대효과'!$H$7/8)*N32*'d_고정'!$B$10*M32*('6_기대효과'!$K$7/'d_고정'!$B$9))*(1-O32)</f>
        <v/>
      </c>
      <c r="W32">
        <f>(S32*I32+R32*MAX(K32-'d_고정'!$B$10*M32*('6_기대효과'!$K$7/'d_고정'!$B$9),0)*N32)*(1-O32)</f>
        <v/>
      </c>
      <c r="X32">
        <f>U32+V32</f>
        <v/>
      </c>
      <c r="Y32">
        <f>U32/('d_고정'!$B$5*'6_기대효과'!$H$7/8)/'d_고정'!$B$6</f>
        <v/>
      </c>
      <c r="Z32">
        <f>U32/('d_고정'!$B$8*'6_기대효과'!$H$7/8)</f>
        <v/>
      </c>
    </row>
    <row r="33">
      <c r="A33">
        <f>RAND()</f>
        <v/>
      </c>
      <c r="B33">
        <f>IF('d_시나리오'!$J$2='d_시나리오'!$H$2,'d_시나리오'!$I$2,IF(A33&lt;('d_시나리오'!$I$2-'d_시나리오'!$H$2)/('d_시나리오'!$J$2-'d_시나리오'!$H$2),'d_시나리오'!$H$2+SQRT(A33*('d_시나리오'!$J$2-'d_시나리오'!$H$2)*('d_시나리오'!$I$2-'d_시나리오'!$H$2)),'d_시나리오'!$J$2-SQRT((1-A33)*('d_시나리오'!$J$2-'d_시나리오'!$H$2)*('d_시나리오'!$J$2-'d_시나리오'!$I$2))))</f>
        <v/>
      </c>
      <c r="C33">
        <f>BETAINV(RAND(),2,6)</f>
        <v/>
      </c>
      <c r="D33">
        <f>INDEX('d_분포'!$A$2:$A$28,RANDBETWEEN(1,27))</f>
        <v/>
      </c>
      <c r="E33">
        <f>INDEX('d_분포'!$C$2:$C$5,RANDBETWEEN(1,4))*(0.9+0.2*RAND())</f>
        <v/>
      </c>
      <c r="F33">
        <f>RAND()</f>
        <v/>
      </c>
      <c r="G33">
        <f>IF('d_시나리오'!$J$3='d_시나리오'!$H$3,'d_시나리오'!$I$3,IF(F33&lt;('d_시나리오'!$I$3-'d_시나리오'!$H$3)/('d_시나리오'!$J$3-'d_시나리오'!$H$3),'d_시나리오'!$H$3+SQRT(F33*('d_시나리오'!$J$3-'d_시나리오'!$H$3)*('d_시나리오'!$I$3-'d_시나리오'!$H$3)),'d_시나리오'!$J$3-SQRT((1-F33)*('d_시나리오'!$J$3-'d_시나리오'!$H$3)*('d_시나리오'!$J$3-'d_시나리오'!$I$3))))</f>
        <v/>
      </c>
      <c r="H33">
        <f>RAND()</f>
        <v/>
      </c>
      <c r="I33">
        <f>IF('d_시나리오'!$J$4='d_시나리오'!$H$4,'d_시나리오'!$I$4,IF(H33&lt;('d_시나리오'!$I$4-'d_시나리오'!$H$4)/('d_시나리오'!$J$4-'d_시나리오'!$H$4),'d_시나리오'!$H$4+SQRT(H33*('d_시나리오'!$J$4-'d_시나리오'!$H$4)*('d_시나리오'!$I$4-'d_시나리오'!$H$4)),'d_시나리오'!$J$4-SQRT((1-H33)*('d_시나리오'!$J$4-'d_시나리오'!$H$4)*('d_시나리오'!$J$4-'d_시나리오'!$I$4))))</f>
        <v/>
      </c>
      <c r="J33">
        <f>RAND()</f>
        <v/>
      </c>
      <c r="K33">
        <f>IF('d_시나리오'!$J$5='d_시나리오'!$H$5,'d_시나리오'!$I$5,IF(J33&lt;('d_시나리오'!$I$5-'d_시나리오'!$H$5)/('d_시나리오'!$J$5-'d_시나리오'!$H$5),'d_시나리오'!$H$5+SQRT(J33*('d_시나리오'!$J$5-'d_시나리오'!$H$5)*('d_시나리오'!$I$5-'d_시나리오'!$H$5)),'d_시나리오'!$J$5-SQRT((1-J33)*('d_시나리오'!$J$5-'d_시나리오'!$H$5)*('d_시나리오'!$J$5-'d_시나리오'!$I$5))))</f>
        <v/>
      </c>
      <c r="L33">
        <f>RAND()</f>
        <v/>
      </c>
      <c r="M33">
        <f>IF('d_시나리오'!$J$6='d_시나리오'!$H$6,'d_시나리오'!$I$6,IF(L33&lt;('d_시나리오'!$I$6-'d_시나리오'!$H$6)/('d_시나리오'!$J$6-'d_시나리오'!$H$6),'d_시나리오'!$H$6+SQRT(L33*('d_시나리오'!$J$6-'d_시나리오'!$H$6)*('d_시나리오'!$I$6-'d_시나리오'!$H$6)),'d_시나리오'!$J$6-SQRT((1-L33)*('d_시나리오'!$J$6-'d_시나리오'!$H$6)*('d_시나리오'!$J$6-'d_시나리오'!$I$6))))</f>
        <v/>
      </c>
      <c r="N33">
        <f>INDEX('d_분포'!$B$2:$B$57,RANDBETWEEN(1,56))</f>
        <v/>
      </c>
      <c r="O33">
        <f>BETAINV(RAND(),5,5)</f>
        <v/>
      </c>
      <c r="P33">
        <f>'d_고정'!$B$1*'6_기대효과'!$H$7*('d_시나리오'!$I$7/'d_고정'!$B$2)*B33</f>
        <v/>
      </c>
      <c r="Q33">
        <f>P33*C33</f>
        <v/>
      </c>
      <c r="R33">
        <f>P33*E33</f>
        <v/>
      </c>
      <c r="S33">
        <f>R33*G33</f>
        <v/>
      </c>
      <c r="T33">
        <f>Q33+S33</f>
        <v/>
      </c>
      <c r="U33">
        <f>(Q33*D33+S33*I33)*(1-O33)</f>
        <v/>
      </c>
      <c r="V33">
        <f>(R33*K33*N33+'d_고정'!$B$3*('6_기대효과'!$H$7/8)*N33*'d_고정'!$B$10*M33*('6_기대효과'!$K$7/'d_고정'!$B$9))*(1-O33)</f>
        <v/>
      </c>
      <c r="W33">
        <f>(S33*I33+R33*MAX(K33-'d_고정'!$B$10*M33*('6_기대효과'!$K$7/'d_고정'!$B$9),0)*N33)*(1-O33)</f>
        <v/>
      </c>
      <c r="X33">
        <f>U33+V33</f>
        <v/>
      </c>
      <c r="Y33">
        <f>U33/('d_고정'!$B$5*'6_기대효과'!$H$7/8)/'d_고정'!$B$6</f>
        <v/>
      </c>
      <c r="Z33">
        <f>U33/('d_고정'!$B$8*'6_기대효과'!$H$7/8)</f>
        <v/>
      </c>
    </row>
    <row r="34">
      <c r="A34">
        <f>RAND()</f>
        <v/>
      </c>
      <c r="B34">
        <f>IF('d_시나리오'!$J$2='d_시나리오'!$H$2,'d_시나리오'!$I$2,IF(A34&lt;('d_시나리오'!$I$2-'d_시나리오'!$H$2)/('d_시나리오'!$J$2-'d_시나리오'!$H$2),'d_시나리오'!$H$2+SQRT(A34*('d_시나리오'!$J$2-'d_시나리오'!$H$2)*('d_시나리오'!$I$2-'d_시나리오'!$H$2)),'d_시나리오'!$J$2-SQRT((1-A34)*('d_시나리오'!$J$2-'d_시나리오'!$H$2)*('d_시나리오'!$J$2-'d_시나리오'!$I$2))))</f>
        <v/>
      </c>
      <c r="C34">
        <f>BETAINV(RAND(),2,6)</f>
        <v/>
      </c>
      <c r="D34">
        <f>INDEX('d_분포'!$A$2:$A$28,RANDBETWEEN(1,27))</f>
        <v/>
      </c>
      <c r="E34">
        <f>INDEX('d_분포'!$C$2:$C$5,RANDBETWEEN(1,4))*(0.9+0.2*RAND())</f>
        <v/>
      </c>
      <c r="F34">
        <f>RAND()</f>
        <v/>
      </c>
      <c r="G34">
        <f>IF('d_시나리오'!$J$3='d_시나리오'!$H$3,'d_시나리오'!$I$3,IF(F34&lt;('d_시나리오'!$I$3-'d_시나리오'!$H$3)/('d_시나리오'!$J$3-'d_시나리오'!$H$3),'d_시나리오'!$H$3+SQRT(F34*('d_시나리오'!$J$3-'d_시나리오'!$H$3)*('d_시나리오'!$I$3-'d_시나리오'!$H$3)),'d_시나리오'!$J$3-SQRT((1-F34)*('d_시나리오'!$J$3-'d_시나리오'!$H$3)*('d_시나리오'!$J$3-'d_시나리오'!$I$3))))</f>
        <v/>
      </c>
      <c r="H34">
        <f>RAND()</f>
        <v/>
      </c>
      <c r="I34">
        <f>IF('d_시나리오'!$J$4='d_시나리오'!$H$4,'d_시나리오'!$I$4,IF(H34&lt;('d_시나리오'!$I$4-'d_시나리오'!$H$4)/('d_시나리오'!$J$4-'d_시나리오'!$H$4),'d_시나리오'!$H$4+SQRT(H34*('d_시나리오'!$J$4-'d_시나리오'!$H$4)*('d_시나리오'!$I$4-'d_시나리오'!$H$4)),'d_시나리오'!$J$4-SQRT((1-H34)*('d_시나리오'!$J$4-'d_시나리오'!$H$4)*('d_시나리오'!$J$4-'d_시나리오'!$I$4))))</f>
        <v/>
      </c>
      <c r="J34">
        <f>RAND()</f>
        <v/>
      </c>
      <c r="K34">
        <f>IF('d_시나리오'!$J$5='d_시나리오'!$H$5,'d_시나리오'!$I$5,IF(J34&lt;('d_시나리오'!$I$5-'d_시나리오'!$H$5)/('d_시나리오'!$J$5-'d_시나리오'!$H$5),'d_시나리오'!$H$5+SQRT(J34*('d_시나리오'!$J$5-'d_시나리오'!$H$5)*('d_시나리오'!$I$5-'d_시나리오'!$H$5)),'d_시나리오'!$J$5-SQRT((1-J34)*('d_시나리오'!$J$5-'d_시나리오'!$H$5)*('d_시나리오'!$J$5-'d_시나리오'!$I$5))))</f>
        <v/>
      </c>
      <c r="L34">
        <f>RAND()</f>
        <v/>
      </c>
      <c r="M34">
        <f>IF('d_시나리오'!$J$6='d_시나리오'!$H$6,'d_시나리오'!$I$6,IF(L34&lt;('d_시나리오'!$I$6-'d_시나리오'!$H$6)/('d_시나리오'!$J$6-'d_시나리오'!$H$6),'d_시나리오'!$H$6+SQRT(L34*('d_시나리오'!$J$6-'d_시나리오'!$H$6)*('d_시나리오'!$I$6-'d_시나리오'!$H$6)),'d_시나리오'!$J$6-SQRT((1-L34)*('d_시나리오'!$J$6-'d_시나리오'!$H$6)*('d_시나리오'!$J$6-'d_시나리오'!$I$6))))</f>
        <v/>
      </c>
      <c r="N34">
        <f>INDEX('d_분포'!$B$2:$B$57,RANDBETWEEN(1,56))</f>
        <v/>
      </c>
      <c r="O34">
        <f>BETAINV(RAND(),5,5)</f>
        <v/>
      </c>
      <c r="P34">
        <f>'d_고정'!$B$1*'6_기대효과'!$H$7*('d_시나리오'!$I$7/'d_고정'!$B$2)*B34</f>
        <v/>
      </c>
      <c r="Q34">
        <f>P34*C34</f>
        <v/>
      </c>
      <c r="R34">
        <f>P34*E34</f>
        <v/>
      </c>
      <c r="S34">
        <f>R34*G34</f>
        <v/>
      </c>
      <c r="T34">
        <f>Q34+S34</f>
        <v/>
      </c>
      <c r="U34">
        <f>(Q34*D34+S34*I34)*(1-O34)</f>
        <v/>
      </c>
      <c r="V34">
        <f>(R34*K34*N34+'d_고정'!$B$3*('6_기대효과'!$H$7/8)*N34*'d_고정'!$B$10*M34*('6_기대효과'!$K$7/'d_고정'!$B$9))*(1-O34)</f>
        <v/>
      </c>
      <c r="W34">
        <f>(S34*I34+R34*MAX(K34-'d_고정'!$B$10*M34*('6_기대효과'!$K$7/'d_고정'!$B$9),0)*N34)*(1-O34)</f>
        <v/>
      </c>
      <c r="X34">
        <f>U34+V34</f>
        <v/>
      </c>
      <c r="Y34">
        <f>U34/('d_고정'!$B$5*'6_기대효과'!$H$7/8)/'d_고정'!$B$6</f>
        <v/>
      </c>
      <c r="Z34">
        <f>U34/('d_고정'!$B$8*'6_기대효과'!$H$7/8)</f>
        <v/>
      </c>
    </row>
    <row r="35">
      <c r="A35">
        <f>RAND()</f>
        <v/>
      </c>
      <c r="B35">
        <f>IF('d_시나리오'!$J$2='d_시나리오'!$H$2,'d_시나리오'!$I$2,IF(A35&lt;('d_시나리오'!$I$2-'d_시나리오'!$H$2)/('d_시나리오'!$J$2-'d_시나리오'!$H$2),'d_시나리오'!$H$2+SQRT(A35*('d_시나리오'!$J$2-'d_시나리오'!$H$2)*('d_시나리오'!$I$2-'d_시나리오'!$H$2)),'d_시나리오'!$J$2-SQRT((1-A35)*('d_시나리오'!$J$2-'d_시나리오'!$H$2)*('d_시나리오'!$J$2-'d_시나리오'!$I$2))))</f>
        <v/>
      </c>
      <c r="C35">
        <f>BETAINV(RAND(),2,6)</f>
        <v/>
      </c>
      <c r="D35">
        <f>INDEX('d_분포'!$A$2:$A$28,RANDBETWEEN(1,27))</f>
        <v/>
      </c>
      <c r="E35">
        <f>INDEX('d_분포'!$C$2:$C$5,RANDBETWEEN(1,4))*(0.9+0.2*RAND())</f>
        <v/>
      </c>
      <c r="F35">
        <f>RAND()</f>
        <v/>
      </c>
      <c r="G35">
        <f>IF('d_시나리오'!$J$3='d_시나리오'!$H$3,'d_시나리오'!$I$3,IF(F35&lt;('d_시나리오'!$I$3-'d_시나리오'!$H$3)/('d_시나리오'!$J$3-'d_시나리오'!$H$3),'d_시나리오'!$H$3+SQRT(F35*('d_시나리오'!$J$3-'d_시나리오'!$H$3)*('d_시나리오'!$I$3-'d_시나리오'!$H$3)),'d_시나리오'!$J$3-SQRT((1-F35)*('d_시나리오'!$J$3-'d_시나리오'!$H$3)*('d_시나리오'!$J$3-'d_시나리오'!$I$3))))</f>
        <v/>
      </c>
      <c r="H35">
        <f>RAND()</f>
        <v/>
      </c>
      <c r="I35">
        <f>IF('d_시나리오'!$J$4='d_시나리오'!$H$4,'d_시나리오'!$I$4,IF(H35&lt;('d_시나리오'!$I$4-'d_시나리오'!$H$4)/('d_시나리오'!$J$4-'d_시나리오'!$H$4),'d_시나리오'!$H$4+SQRT(H35*('d_시나리오'!$J$4-'d_시나리오'!$H$4)*('d_시나리오'!$I$4-'d_시나리오'!$H$4)),'d_시나리오'!$J$4-SQRT((1-H35)*('d_시나리오'!$J$4-'d_시나리오'!$H$4)*('d_시나리오'!$J$4-'d_시나리오'!$I$4))))</f>
        <v/>
      </c>
      <c r="J35">
        <f>RAND()</f>
        <v/>
      </c>
      <c r="K35">
        <f>IF('d_시나리오'!$J$5='d_시나리오'!$H$5,'d_시나리오'!$I$5,IF(J35&lt;('d_시나리오'!$I$5-'d_시나리오'!$H$5)/('d_시나리오'!$J$5-'d_시나리오'!$H$5),'d_시나리오'!$H$5+SQRT(J35*('d_시나리오'!$J$5-'d_시나리오'!$H$5)*('d_시나리오'!$I$5-'d_시나리오'!$H$5)),'d_시나리오'!$J$5-SQRT((1-J35)*('d_시나리오'!$J$5-'d_시나리오'!$H$5)*('d_시나리오'!$J$5-'d_시나리오'!$I$5))))</f>
        <v/>
      </c>
      <c r="L35">
        <f>RAND()</f>
        <v/>
      </c>
      <c r="M35">
        <f>IF('d_시나리오'!$J$6='d_시나리오'!$H$6,'d_시나리오'!$I$6,IF(L35&lt;('d_시나리오'!$I$6-'d_시나리오'!$H$6)/('d_시나리오'!$J$6-'d_시나리오'!$H$6),'d_시나리오'!$H$6+SQRT(L35*('d_시나리오'!$J$6-'d_시나리오'!$H$6)*('d_시나리오'!$I$6-'d_시나리오'!$H$6)),'d_시나리오'!$J$6-SQRT((1-L35)*('d_시나리오'!$J$6-'d_시나리오'!$H$6)*('d_시나리오'!$J$6-'d_시나리오'!$I$6))))</f>
        <v/>
      </c>
      <c r="N35">
        <f>INDEX('d_분포'!$B$2:$B$57,RANDBETWEEN(1,56))</f>
        <v/>
      </c>
      <c r="O35">
        <f>BETAINV(RAND(),5,5)</f>
        <v/>
      </c>
      <c r="P35">
        <f>'d_고정'!$B$1*'6_기대효과'!$H$7*('d_시나리오'!$I$7/'d_고정'!$B$2)*B35</f>
        <v/>
      </c>
      <c r="Q35">
        <f>P35*C35</f>
        <v/>
      </c>
      <c r="R35">
        <f>P35*E35</f>
        <v/>
      </c>
      <c r="S35">
        <f>R35*G35</f>
        <v/>
      </c>
      <c r="T35">
        <f>Q35+S35</f>
        <v/>
      </c>
      <c r="U35">
        <f>(Q35*D35+S35*I35)*(1-O35)</f>
        <v/>
      </c>
      <c r="V35">
        <f>(R35*K35*N35+'d_고정'!$B$3*('6_기대효과'!$H$7/8)*N35*'d_고정'!$B$10*M35*('6_기대효과'!$K$7/'d_고정'!$B$9))*(1-O35)</f>
        <v/>
      </c>
      <c r="W35">
        <f>(S35*I35+R35*MAX(K35-'d_고정'!$B$10*M35*('6_기대효과'!$K$7/'d_고정'!$B$9),0)*N35)*(1-O35)</f>
        <v/>
      </c>
      <c r="X35">
        <f>U35+V35</f>
        <v/>
      </c>
      <c r="Y35">
        <f>U35/('d_고정'!$B$5*'6_기대효과'!$H$7/8)/'d_고정'!$B$6</f>
        <v/>
      </c>
      <c r="Z35">
        <f>U35/('d_고정'!$B$8*'6_기대효과'!$H$7/8)</f>
        <v/>
      </c>
    </row>
    <row r="36">
      <c r="A36">
        <f>RAND()</f>
        <v/>
      </c>
      <c r="B36">
        <f>IF('d_시나리오'!$J$2='d_시나리오'!$H$2,'d_시나리오'!$I$2,IF(A36&lt;('d_시나리오'!$I$2-'d_시나리오'!$H$2)/('d_시나리오'!$J$2-'d_시나리오'!$H$2),'d_시나리오'!$H$2+SQRT(A36*('d_시나리오'!$J$2-'d_시나리오'!$H$2)*('d_시나리오'!$I$2-'d_시나리오'!$H$2)),'d_시나리오'!$J$2-SQRT((1-A36)*('d_시나리오'!$J$2-'d_시나리오'!$H$2)*('d_시나리오'!$J$2-'d_시나리오'!$I$2))))</f>
        <v/>
      </c>
      <c r="C36">
        <f>BETAINV(RAND(),2,6)</f>
        <v/>
      </c>
      <c r="D36">
        <f>INDEX('d_분포'!$A$2:$A$28,RANDBETWEEN(1,27))</f>
        <v/>
      </c>
      <c r="E36">
        <f>INDEX('d_분포'!$C$2:$C$5,RANDBETWEEN(1,4))*(0.9+0.2*RAND())</f>
        <v/>
      </c>
      <c r="F36">
        <f>RAND()</f>
        <v/>
      </c>
      <c r="G36">
        <f>IF('d_시나리오'!$J$3='d_시나리오'!$H$3,'d_시나리오'!$I$3,IF(F36&lt;('d_시나리오'!$I$3-'d_시나리오'!$H$3)/('d_시나리오'!$J$3-'d_시나리오'!$H$3),'d_시나리오'!$H$3+SQRT(F36*('d_시나리오'!$J$3-'d_시나리오'!$H$3)*('d_시나리오'!$I$3-'d_시나리오'!$H$3)),'d_시나리오'!$J$3-SQRT((1-F36)*('d_시나리오'!$J$3-'d_시나리오'!$H$3)*('d_시나리오'!$J$3-'d_시나리오'!$I$3))))</f>
        <v/>
      </c>
      <c r="H36">
        <f>RAND()</f>
        <v/>
      </c>
      <c r="I36">
        <f>IF('d_시나리오'!$J$4='d_시나리오'!$H$4,'d_시나리오'!$I$4,IF(H36&lt;('d_시나리오'!$I$4-'d_시나리오'!$H$4)/('d_시나리오'!$J$4-'d_시나리오'!$H$4),'d_시나리오'!$H$4+SQRT(H36*('d_시나리오'!$J$4-'d_시나리오'!$H$4)*('d_시나리오'!$I$4-'d_시나리오'!$H$4)),'d_시나리오'!$J$4-SQRT((1-H36)*('d_시나리오'!$J$4-'d_시나리오'!$H$4)*('d_시나리오'!$J$4-'d_시나리오'!$I$4))))</f>
        <v/>
      </c>
      <c r="J36">
        <f>RAND()</f>
        <v/>
      </c>
      <c r="K36">
        <f>IF('d_시나리오'!$J$5='d_시나리오'!$H$5,'d_시나리오'!$I$5,IF(J36&lt;('d_시나리오'!$I$5-'d_시나리오'!$H$5)/('d_시나리오'!$J$5-'d_시나리오'!$H$5),'d_시나리오'!$H$5+SQRT(J36*('d_시나리오'!$J$5-'d_시나리오'!$H$5)*('d_시나리오'!$I$5-'d_시나리오'!$H$5)),'d_시나리오'!$J$5-SQRT((1-J36)*('d_시나리오'!$J$5-'d_시나리오'!$H$5)*('d_시나리오'!$J$5-'d_시나리오'!$I$5))))</f>
        <v/>
      </c>
      <c r="L36">
        <f>RAND()</f>
        <v/>
      </c>
      <c r="M36">
        <f>IF('d_시나리오'!$J$6='d_시나리오'!$H$6,'d_시나리오'!$I$6,IF(L36&lt;('d_시나리오'!$I$6-'d_시나리오'!$H$6)/('d_시나리오'!$J$6-'d_시나리오'!$H$6),'d_시나리오'!$H$6+SQRT(L36*('d_시나리오'!$J$6-'d_시나리오'!$H$6)*('d_시나리오'!$I$6-'d_시나리오'!$H$6)),'d_시나리오'!$J$6-SQRT((1-L36)*('d_시나리오'!$J$6-'d_시나리오'!$H$6)*('d_시나리오'!$J$6-'d_시나리오'!$I$6))))</f>
        <v/>
      </c>
      <c r="N36">
        <f>INDEX('d_분포'!$B$2:$B$57,RANDBETWEEN(1,56))</f>
        <v/>
      </c>
      <c r="O36">
        <f>BETAINV(RAND(),5,5)</f>
        <v/>
      </c>
      <c r="P36">
        <f>'d_고정'!$B$1*'6_기대효과'!$H$7*('d_시나리오'!$I$7/'d_고정'!$B$2)*B36</f>
        <v/>
      </c>
      <c r="Q36">
        <f>P36*C36</f>
        <v/>
      </c>
      <c r="R36">
        <f>P36*E36</f>
        <v/>
      </c>
      <c r="S36">
        <f>R36*G36</f>
        <v/>
      </c>
      <c r="T36">
        <f>Q36+S36</f>
        <v/>
      </c>
      <c r="U36">
        <f>(Q36*D36+S36*I36)*(1-O36)</f>
        <v/>
      </c>
      <c r="V36">
        <f>(R36*K36*N36+'d_고정'!$B$3*('6_기대효과'!$H$7/8)*N36*'d_고정'!$B$10*M36*('6_기대효과'!$K$7/'d_고정'!$B$9))*(1-O36)</f>
        <v/>
      </c>
      <c r="W36">
        <f>(S36*I36+R36*MAX(K36-'d_고정'!$B$10*M36*('6_기대효과'!$K$7/'d_고정'!$B$9),0)*N36)*(1-O36)</f>
        <v/>
      </c>
      <c r="X36">
        <f>U36+V36</f>
        <v/>
      </c>
      <c r="Y36">
        <f>U36/('d_고정'!$B$5*'6_기대효과'!$H$7/8)/'d_고정'!$B$6</f>
        <v/>
      </c>
      <c r="Z36">
        <f>U36/('d_고정'!$B$8*'6_기대효과'!$H$7/8)</f>
        <v/>
      </c>
    </row>
    <row r="37">
      <c r="A37">
        <f>RAND()</f>
        <v/>
      </c>
      <c r="B37">
        <f>IF('d_시나리오'!$J$2='d_시나리오'!$H$2,'d_시나리오'!$I$2,IF(A37&lt;('d_시나리오'!$I$2-'d_시나리오'!$H$2)/('d_시나리오'!$J$2-'d_시나리오'!$H$2),'d_시나리오'!$H$2+SQRT(A37*('d_시나리오'!$J$2-'d_시나리오'!$H$2)*('d_시나리오'!$I$2-'d_시나리오'!$H$2)),'d_시나리오'!$J$2-SQRT((1-A37)*('d_시나리오'!$J$2-'d_시나리오'!$H$2)*('d_시나리오'!$J$2-'d_시나리오'!$I$2))))</f>
        <v/>
      </c>
      <c r="C37">
        <f>BETAINV(RAND(),2,6)</f>
        <v/>
      </c>
      <c r="D37">
        <f>INDEX('d_분포'!$A$2:$A$28,RANDBETWEEN(1,27))</f>
        <v/>
      </c>
      <c r="E37">
        <f>INDEX('d_분포'!$C$2:$C$5,RANDBETWEEN(1,4))*(0.9+0.2*RAND())</f>
        <v/>
      </c>
      <c r="F37">
        <f>RAND()</f>
        <v/>
      </c>
      <c r="G37">
        <f>IF('d_시나리오'!$J$3='d_시나리오'!$H$3,'d_시나리오'!$I$3,IF(F37&lt;('d_시나리오'!$I$3-'d_시나리오'!$H$3)/('d_시나리오'!$J$3-'d_시나리오'!$H$3),'d_시나리오'!$H$3+SQRT(F37*('d_시나리오'!$J$3-'d_시나리오'!$H$3)*('d_시나리오'!$I$3-'d_시나리오'!$H$3)),'d_시나리오'!$J$3-SQRT((1-F37)*('d_시나리오'!$J$3-'d_시나리오'!$H$3)*('d_시나리오'!$J$3-'d_시나리오'!$I$3))))</f>
        <v/>
      </c>
      <c r="H37">
        <f>RAND()</f>
        <v/>
      </c>
      <c r="I37">
        <f>IF('d_시나리오'!$J$4='d_시나리오'!$H$4,'d_시나리오'!$I$4,IF(H37&lt;('d_시나리오'!$I$4-'d_시나리오'!$H$4)/('d_시나리오'!$J$4-'d_시나리오'!$H$4),'d_시나리오'!$H$4+SQRT(H37*('d_시나리오'!$J$4-'d_시나리오'!$H$4)*('d_시나리오'!$I$4-'d_시나리오'!$H$4)),'d_시나리오'!$J$4-SQRT((1-H37)*('d_시나리오'!$J$4-'d_시나리오'!$H$4)*('d_시나리오'!$J$4-'d_시나리오'!$I$4))))</f>
        <v/>
      </c>
      <c r="J37">
        <f>RAND()</f>
        <v/>
      </c>
      <c r="K37">
        <f>IF('d_시나리오'!$J$5='d_시나리오'!$H$5,'d_시나리오'!$I$5,IF(J37&lt;('d_시나리오'!$I$5-'d_시나리오'!$H$5)/('d_시나리오'!$J$5-'d_시나리오'!$H$5),'d_시나리오'!$H$5+SQRT(J37*('d_시나리오'!$J$5-'d_시나리오'!$H$5)*('d_시나리오'!$I$5-'d_시나리오'!$H$5)),'d_시나리오'!$J$5-SQRT((1-J37)*('d_시나리오'!$J$5-'d_시나리오'!$H$5)*('d_시나리오'!$J$5-'d_시나리오'!$I$5))))</f>
        <v/>
      </c>
      <c r="L37">
        <f>RAND()</f>
        <v/>
      </c>
      <c r="M37">
        <f>IF('d_시나리오'!$J$6='d_시나리오'!$H$6,'d_시나리오'!$I$6,IF(L37&lt;('d_시나리오'!$I$6-'d_시나리오'!$H$6)/('d_시나리오'!$J$6-'d_시나리오'!$H$6),'d_시나리오'!$H$6+SQRT(L37*('d_시나리오'!$J$6-'d_시나리오'!$H$6)*('d_시나리오'!$I$6-'d_시나리오'!$H$6)),'d_시나리오'!$J$6-SQRT((1-L37)*('d_시나리오'!$J$6-'d_시나리오'!$H$6)*('d_시나리오'!$J$6-'d_시나리오'!$I$6))))</f>
        <v/>
      </c>
      <c r="N37">
        <f>INDEX('d_분포'!$B$2:$B$57,RANDBETWEEN(1,56))</f>
        <v/>
      </c>
      <c r="O37">
        <f>BETAINV(RAND(),5,5)</f>
        <v/>
      </c>
      <c r="P37">
        <f>'d_고정'!$B$1*'6_기대효과'!$H$7*('d_시나리오'!$I$7/'d_고정'!$B$2)*B37</f>
        <v/>
      </c>
      <c r="Q37">
        <f>P37*C37</f>
        <v/>
      </c>
      <c r="R37">
        <f>P37*E37</f>
        <v/>
      </c>
      <c r="S37">
        <f>R37*G37</f>
        <v/>
      </c>
      <c r="T37">
        <f>Q37+S37</f>
        <v/>
      </c>
      <c r="U37">
        <f>(Q37*D37+S37*I37)*(1-O37)</f>
        <v/>
      </c>
      <c r="V37">
        <f>(R37*K37*N37+'d_고정'!$B$3*('6_기대효과'!$H$7/8)*N37*'d_고정'!$B$10*M37*('6_기대효과'!$K$7/'d_고정'!$B$9))*(1-O37)</f>
        <v/>
      </c>
      <c r="W37">
        <f>(S37*I37+R37*MAX(K37-'d_고정'!$B$10*M37*('6_기대효과'!$K$7/'d_고정'!$B$9),0)*N37)*(1-O37)</f>
        <v/>
      </c>
      <c r="X37">
        <f>U37+V37</f>
        <v/>
      </c>
      <c r="Y37">
        <f>U37/('d_고정'!$B$5*'6_기대효과'!$H$7/8)/'d_고정'!$B$6</f>
        <v/>
      </c>
      <c r="Z37">
        <f>U37/('d_고정'!$B$8*'6_기대효과'!$H$7/8)</f>
        <v/>
      </c>
    </row>
    <row r="38">
      <c r="A38">
        <f>RAND()</f>
        <v/>
      </c>
      <c r="B38">
        <f>IF('d_시나리오'!$J$2='d_시나리오'!$H$2,'d_시나리오'!$I$2,IF(A38&lt;('d_시나리오'!$I$2-'d_시나리오'!$H$2)/('d_시나리오'!$J$2-'d_시나리오'!$H$2),'d_시나리오'!$H$2+SQRT(A38*('d_시나리오'!$J$2-'d_시나리오'!$H$2)*('d_시나리오'!$I$2-'d_시나리오'!$H$2)),'d_시나리오'!$J$2-SQRT((1-A38)*('d_시나리오'!$J$2-'d_시나리오'!$H$2)*('d_시나리오'!$J$2-'d_시나리오'!$I$2))))</f>
        <v/>
      </c>
      <c r="C38">
        <f>BETAINV(RAND(),2,6)</f>
        <v/>
      </c>
      <c r="D38">
        <f>INDEX('d_분포'!$A$2:$A$28,RANDBETWEEN(1,27))</f>
        <v/>
      </c>
      <c r="E38">
        <f>INDEX('d_분포'!$C$2:$C$5,RANDBETWEEN(1,4))*(0.9+0.2*RAND())</f>
        <v/>
      </c>
      <c r="F38">
        <f>RAND()</f>
        <v/>
      </c>
      <c r="G38">
        <f>IF('d_시나리오'!$J$3='d_시나리오'!$H$3,'d_시나리오'!$I$3,IF(F38&lt;('d_시나리오'!$I$3-'d_시나리오'!$H$3)/('d_시나리오'!$J$3-'d_시나리오'!$H$3),'d_시나리오'!$H$3+SQRT(F38*('d_시나리오'!$J$3-'d_시나리오'!$H$3)*('d_시나리오'!$I$3-'d_시나리오'!$H$3)),'d_시나리오'!$J$3-SQRT((1-F38)*('d_시나리오'!$J$3-'d_시나리오'!$H$3)*('d_시나리오'!$J$3-'d_시나리오'!$I$3))))</f>
        <v/>
      </c>
      <c r="H38">
        <f>RAND()</f>
        <v/>
      </c>
      <c r="I38">
        <f>IF('d_시나리오'!$J$4='d_시나리오'!$H$4,'d_시나리오'!$I$4,IF(H38&lt;('d_시나리오'!$I$4-'d_시나리오'!$H$4)/('d_시나리오'!$J$4-'d_시나리오'!$H$4),'d_시나리오'!$H$4+SQRT(H38*('d_시나리오'!$J$4-'d_시나리오'!$H$4)*('d_시나리오'!$I$4-'d_시나리오'!$H$4)),'d_시나리오'!$J$4-SQRT((1-H38)*('d_시나리오'!$J$4-'d_시나리오'!$H$4)*('d_시나리오'!$J$4-'d_시나리오'!$I$4))))</f>
        <v/>
      </c>
      <c r="J38">
        <f>RAND()</f>
        <v/>
      </c>
      <c r="K38">
        <f>IF('d_시나리오'!$J$5='d_시나리오'!$H$5,'d_시나리오'!$I$5,IF(J38&lt;('d_시나리오'!$I$5-'d_시나리오'!$H$5)/('d_시나리오'!$J$5-'d_시나리오'!$H$5),'d_시나리오'!$H$5+SQRT(J38*('d_시나리오'!$J$5-'d_시나리오'!$H$5)*('d_시나리오'!$I$5-'d_시나리오'!$H$5)),'d_시나리오'!$J$5-SQRT((1-J38)*('d_시나리오'!$J$5-'d_시나리오'!$H$5)*('d_시나리오'!$J$5-'d_시나리오'!$I$5))))</f>
        <v/>
      </c>
      <c r="L38">
        <f>RAND()</f>
        <v/>
      </c>
      <c r="M38">
        <f>IF('d_시나리오'!$J$6='d_시나리오'!$H$6,'d_시나리오'!$I$6,IF(L38&lt;('d_시나리오'!$I$6-'d_시나리오'!$H$6)/('d_시나리오'!$J$6-'d_시나리오'!$H$6),'d_시나리오'!$H$6+SQRT(L38*('d_시나리오'!$J$6-'d_시나리오'!$H$6)*('d_시나리오'!$I$6-'d_시나리오'!$H$6)),'d_시나리오'!$J$6-SQRT((1-L38)*('d_시나리오'!$J$6-'d_시나리오'!$H$6)*('d_시나리오'!$J$6-'d_시나리오'!$I$6))))</f>
        <v/>
      </c>
      <c r="N38">
        <f>INDEX('d_분포'!$B$2:$B$57,RANDBETWEEN(1,56))</f>
        <v/>
      </c>
      <c r="O38">
        <f>BETAINV(RAND(),5,5)</f>
        <v/>
      </c>
      <c r="P38">
        <f>'d_고정'!$B$1*'6_기대효과'!$H$7*('d_시나리오'!$I$7/'d_고정'!$B$2)*B38</f>
        <v/>
      </c>
      <c r="Q38">
        <f>P38*C38</f>
        <v/>
      </c>
      <c r="R38">
        <f>P38*E38</f>
        <v/>
      </c>
      <c r="S38">
        <f>R38*G38</f>
        <v/>
      </c>
      <c r="T38">
        <f>Q38+S38</f>
        <v/>
      </c>
      <c r="U38">
        <f>(Q38*D38+S38*I38)*(1-O38)</f>
        <v/>
      </c>
      <c r="V38">
        <f>(R38*K38*N38+'d_고정'!$B$3*('6_기대효과'!$H$7/8)*N38*'d_고정'!$B$10*M38*('6_기대효과'!$K$7/'d_고정'!$B$9))*(1-O38)</f>
        <v/>
      </c>
      <c r="W38">
        <f>(S38*I38+R38*MAX(K38-'d_고정'!$B$10*M38*('6_기대효과'!$K$7/'d_고정'!$B$9),0)*N38)*(1-O38)</f>
        <v/>
      </c>
      <c r="X38">
        <f>U38+V38</f>
        <v/>
      </c>
      <c r="Y38">
        <f>U38/('d_고정'!$B$5*'6_기대효과'!$H$7/8)/'d_고정'!$B$6</f>
        <v/>
      </c>
      <c r="Z38">
        <f>U38/('d_고정'!$B$8*'6_기대효과'!$H$7/8)</f>
        <v/>
      </c>
    </row>
    <row r="39">
      <c r="A39">
        <f>RAND()</f>
        <v/>
      </c>
      <c r="B39">
        <f>IF('d_시나리오'!$J$2='d_시나리오'!$H$2,'d_시나리오'!$I$2,IF(A39&lt;('d_시나리오'!$I$2-'d_시나리오'!$H$2)/('d_시나리오'!$J$2-'d_시나리오'!$H$2),'d_시나리오'!$H$2+SQRT(A39*('d_시나리오'!$J$2-'d_시나리오'!$H$2)*('d_시나리오'!$I$2-'d_시나리오'!$H$2)),'d_시나리오'!$J$2-SQRT((1-A39)*('d_시나리오'!$J$2-'d_시나리오'!$H$2)*('d_시나리오'!$J$2-'d_시나리오'!$I$2))))</f>
        <v/>
      </c>
      <c r="C39">
        <f>BETAINV(RAND(),2,6)</f>
        <v/>
      </c>
      <c r="D39">
        <f>INDEX('d_분포'!$A$2:$A$28,RANDBETWEEN(1,27))</f>
        <v/>
      </c>
      <c r="E39">
        <f>INDEX('d_분포'!$C$2:$C$5,RANDBETWEEN(1,4))*(0.9+0.2*RAND())</f>
        <v/>
      </c>
      <c r="F39">
        <f>RAND()</f>
        <v/>
      </c>
      <c r="G39">
        <f>IF('d_시나리오'!$J$3='d_시나리오'!$H$3,'d_시나리오'!$I$3,IF(F39&lt;('d_시나리오'!$I$3-'d_시나리오'!$H$3)/('d_시나리오'!$J$3-'d_시나리오'!$H$3),'d_시나리오'!$H$3+SQRT(F39*('d_시나리오'!$J$3-'d_시나리오'!$H$3)*('d_시나리오'!$I$3-'d_시나리오'!$H$3)),'d_시나리오'!$J$3-SQRT((1-F39)*('d_시나리오'!$J$3-'d_시나리오'!$H$3)*('d_시나리오'!$J$3-'d_시나리오'!$I$3))))</f>
        <v/>
      </c>
      <c r="H39">
        <f>RAND()</f>
        <v/>
      </c>
      <c r="I39">
        <f>IF('d_시나리오'!$J$4='d_시나리오'!$H$4,'d_시나리오'!$I$4,IF(H39&lt;('d_시나리오'!$I$4-'d_시나리오'!$H$4)/('d_시나리오'!$J$4-'d_시나리오'!$H$4),'d_시나리오'!$H$4+SQRT(H39*('d_시나리오'!$J$4-'d_시나리오'!$H$4)*('d_시나리오'!$I$4-'d_시나리오'!$H$4)),'d_시나리오'!$J$4-SQRT((1-H39)*('d_시나리오'!$J$4-'d_시나리오'!$H$4)*('d_시나리오'!$J$4-'d_시나리오'!$I$4))))</f>
        <v/>
      </c>
      <c r="J39">
        <f>RAND()</f>
        <v/>
      </c>
      <c r="K39">
        <f>IF('d_시나리오'!$J$5='d_시나리오'!$H$5,'d_시나리오'!$I$5,IF(J39&lt;('d_시나리오'!$I$5-'d_시나리오'!$H$5)/('d_시나리오'!$J$5-'d_시나리오'!$H$5),'d_시나리오'!$H$5+SQRT(J39*('d_시나리오'!$J$5-'d_시나리오'!$H$5)*('d_시나리오'!$I$5-'d_시나리오'!$H$5)),'d_시나리오'!$J$5-SQRT((1-J39)*('d_시나리오'!$J$5-'d_시나리오'!$H$5)*('d_시나리오'!$J$5-'d_시나리오'!$I$5))))</f>
        <v/>
      </c>
      <c r="L39">
        <f>RAND()</f>
        <v/>
      </c>
      <c r="M39">
        <f>IF('d_시나리오'!$J$6='d_시나리오'!$H$6,'d_시나리오'!$I$6,IF(L39&lt;('d_시나리오'!$I$6-'d_시나리오'!$H$6)/('d_시나리오'!$J$6-'d_시나리오'!$H$6),'d_시나리오'!$H$6+SQRT(L39*('d_시나리오'!$J$6-'d_시나리오'!$H$6)*('d_시나리오'!$I$6-'d_시나리오'!$H$6)),'d_시나리오'!$J$6-SQRT((1-L39)*('d_시나리오'!$J$6-'d_시나리오'!$H$6)*('d_시나리오'!$J$6-'d_시나리오'!$I$6))))</f>
        <v/>
      </c>
      <c r="N39">
        <f>INDEX('d_분포'!$B$2:$B$57,RANDBETWEEN(1,56))</f>
        <v/>
      </c>
      <c r="O39">
        <f>BETAINV(RAND(),5,5)</f>
        <v/>
      </c>
      <c r="P39">
        <f>'d_고정'!$B$1*'6_기대효과'!$H$7*('d_시나리오'!$I$7/'d_고정'!$B$2)*B39</f>
        <v/>
      </c>
      <c r="Q39">
        <f>P39*C39</f>
        <v/>
      </c>
      <c r="R39">
        <f>P39*E39</f>
        <v/>
      </c>
      <c r="S39">
        <f>R39*G39</f>
        <v/>
      </c>
      <c r="T39">
        <f>Q39+S39</f>
        <v/>
      </c>
      <c r="U39">
        <f>(Q39*D39+S39*I39)*(1-O39)</f>
        <v/>
      </c>
      <c r="V39">
        <f>(R39*K39*N39+'d_고정'!$B$3*('6_기대효과'!$H$7/8)*N39*'d_고정'!$B$10*M39*('6_기대효과'!$K$7/'d_고정'!$B$9))*(1-O39)</f>
        <v/>
      </c>
      <c r="W39">
        <f>(S39*I39+R39*MAX(K39-'d_고정'!$B$10*M39*('6_기대효과'!$K$7/'d_고정'!$B$9),0)*N39)*(1-O39)</f>
        <v/>
      </c>
      <c r="X39">
        <f>U39+V39</f>
        <v/>
      </c>
      <c r="Y39">
        <f>U39/('d_고정'!$B$5*'6_기대효과'!$H$7/8)/'d_고정'!$B$6</f>
        <v/>
      </c>
      <c r="Z39">
        <f>U39/('d_고정'!$B$8*'6_기대효과'!$H$7/8)</f>
        <v/>
      </c>
    </row>
    <row r="40">
      <c r="A40">
        <f>RAND()</f>
        <v/>
      </c>
      <c r="B40">
        <f>IF('d_시나리오'!$J$2='d_시나리오'!$H$2,'d_시나리오'!$I$2,IF(A40&lt;('d_시나리오'!$I$2-'d_시나리오'!$H$2)/('d_시나리오'!$J$2-'d_시나리오'!$H$2),'d_시나리오'!$H$2+SQRT(A40*('d_시나리오'!$J$2-'d_시나리오'!$H$2)*('d_시나리오'!$I$2-'d_시나리오'!$H$2)),'d_시나리오'!$J$2-SQRT((1-A40)*('d_시나리오'!$J$2-'d_시나리오'!$H$2)*('d_시나리오'!$J$2-'d_시나리오'!$I$2))))</f>
        <v/>
      </c>
      <c r="C40">
        <f>BETAINV(RAND(),2,6)</f>
        <v/>
      </c>
      <c r="D40">
        <f>INDEX('d_분포'!$A$2:$A$28,RANDBETWEEN(1,27))</f>
        <v/>
      </c>
      <c r="E40">
        <f>INDEX('d_분포'!$C$2:$C$5,RANDBETWEEN(1,4))*(0.9+0.2*RAND())</f>
        <v/>
      </c>
      <c r="F40">
        <f>RAND()</f>
        <v/>
      </c>
      <c r="G40">
        <f>IF('d_시나리오'!$J$3='d_시나리오'!$H$3,'d_시나리오'!$I$3,IF(F40&lt;('d_시나리오'!$I$3-'d_시나리오'!$H$3)/('d_시나리오'!$J$3-'d_시나리오'!$H$3),'d_시나리오'!$H$3+SQRT(F40*('d_시나리오'!$J$3-'d_시나리오'!$H$3)*('d_시나리오'!$I$3-'d_시나리오'!$H$3)),'d_시나리오'!$J$3-SQRT((1-F40)*('d_시나리오'!$J$3-'d_시나리오'!$H$3)*('d_시나리오'!$J$3-'d_시나리오'!$I$3))))</f>
        <v/>
      </c>
      <c r="H40">
        <f>RAND()</f>
        <v/>
      </c>
      <c r="I40">
        <f>IF('d_시나리오'!$J$4='d_시나리오'!$H$4,'d_시나리오'!$I$4,IF(H40&lt;('d_시나리오'!$I$4-'d_시나리오'!$H$4)/('d_시나리오'!$J$4-'d_시나리오'!$H$4),'d_시나리오'!$H$4+SQRT(H40*('d_시나리오'!$J$4-'d_시나리오'!$H$4)*('d_시나리오'!$I$4-'d_시나리오'!$H$4)),'d_시나리오'!$J$4-SQRT((1-H40)*('d_시나리오'!$J$4-'d_시나리오'!$H$4)*('d_시나리오'!$J$4-'d_시나리오'!$I$4))))</f>
        <v/>
      </c>
      <c r="J40">
        <f>RAND()</f>
        <v/>
      </c>
      <c r="K40">
        <f>IF('d_시나리오'!$J$5='d_시나리오'!$H$5,'d_시나리오'!$I$5,IF(J40&lt;('d_시나리오'!$I$5-'d_시나리오'!$H$5)/('d_시나리오'!$J$5-'d_시나리오'!$H$5),'d_시나리오'!$H$5+SQRT(J40*('d_시나리오'!$J$5-'d_시나리오'!$H$5)*('d_시나리오'!$I$5-'d_시나리오'!$H$5)),'d_시나리오'!$J$5-SQRT((1-J40)*('d_시나리오'!$J$5-'d_시나리오'!$H$5)*('d_시나리오'!$J$5-'d_시나리오'!$I$5))))</f>
        <v/>
      </c>
      <c r="L40">
        <f>RAND()</f>
        <v/>
      </c>
      <c r="M40">
        <f>IF('d_시나리오'!$J$6='d_시나리오'!$H$6,'d_시나리오'!$I$6,IF(L40&lt;('d_시나리오'!$I$6-'d_시나리오'!$H$6)/('d_시나리오'!$J$6-'d_시나리오'!$H$6),'d_시나리오'!$H$6+SQRT(L40*('d_시나리오'!$J$6-'d_시나리오'!$H$6)*('d_시나리오'!$I$6-'d_시나리오'!$H$6)),'d_시나리오'!$J$6-SQRT((1-L40)*('d_시나리오'!$J$6-'d_시나리오'!$H$6)*('d_시나리오'!$J$6-'d_시나리오'!$I$6))))</f>
        <v/>
      </c>
      <c r="N40">
        <f>INDEX('d_분포'!$B$2:$B$57,RANDBETWEEN(1,56))</f>
        <v/>
      </c>
      <c r="O40">
        <f>BETAINV(RAND(),5,5)</f>
        <v/>
      </c>
      <c r="P40">
        <f>'d_고정'!$B$1*'6_기대효과'!$H$7*('d_시나리오'!$I$7/'d_고정'!$B$2)*B40</f>
        <v/>
      </c>
      <c r="Q40">
        <f>P40*C40</f>
        <v/>
      </c>
      <c r="R40">
        <f>P40*E40</f>
        <v/>
      </c>
      <c r="S40">
        <f>R40*G40</f>
        <v/>
      </c>
      <c r="T40">
        <f>Q40+S40</f>
        <v/>
      </c>
      <c r="U40">
        <f>(Q40*D40+S40*I40)*(1-O40)</f>
        <v/>
      </c>
      <c r="V40">
        <f>(R40*K40*N40+'d_고정'!$B$3*('6_기대효과'!$H$7/8)*N40*'d_고정'!$B$10*M40*('6_기대효과'!$K$7/'d_고정'!$B$9))*(1-O40)</f>
        <v/>
      </c>
      <c r="W40">
        <f>(S40*I40+R40*MAX(K40-'d_고정'!$B$10*M40*('6_기대효과'!$K$7/'d_고정'!$B$9),0)*N40)*(1-O40)</f>
        <v/>
      </c>
      <c r="X40">
        <f>U40+V40</f>
        <v/>
      </c>
      <c r="Y40">
        <f>U40/('d_고정'!$B$5*'6_기대효과'!$H$7/8)/'d_고정'!$B$6</f>
        <v/>
      </c>
      <c r="Z40">
        <f>U40/('d_고정'!$B$8*'6_기대효과'!$H$7/8)</f>
        <v/>
      </c>
    </row>
    <row r="41">
      <c r="A41">
        <f>RAND()</f>
        <v/>
      </c>
      <c r="B41">
        <f>IF('d_시나리오'!$J$2='d_시나리오'!$H$2,'d_시나리오'!$I$2,IF(A41&lt;('d_시나리오'!$I$2-'d_시나리오'!$H$2)/('d_시나리오'!$J$2-'d_시나리오'!$H$2),'d_시나리오'!$H$2+SQRT(A41*('d_시나리오'!$J$2-'d_시나리오'!$H$2)*('d_시나리오'!$I$2-'d_시나리오'!$H$2)),'d_시나리오'!$J$2-SQRT((1-A41)*('d_시나리오'!$J$2-'d_시나리오'!$H$2)*('d_시나리오'!$J$2-'d_시나리오'!$I$2))))</f>
        <v/>
      </c>
      <c r="C41">
        <f>BETAINV(RAND(),2,6)</f>
        <v/>
      </c>
      <c r="D41">
        <f>INDEX('d_분포'!$A$2:$A$28,RANDBETWEEN(1,27))</f>
        <v/>
      </c>
      <c r="E41">
        <f>INDEX('d_분포'!$C$2:$C$5,RANDBETWEEN(1,4))*(0.9+0.2*RAND())</f>
        <v/>
      </c>
      <c r="F41">
        <f>RAND()</f>
        <v/>
      </c>
      <c r="G41">
        <f>IF('d_시나리오'!$J$3='d_시나리오'!$H$3,'d_시나리오'!$I$3,IF(F41&lt;('d_시나리오'!$I$3-'d_시나리오'!$H$3)/('d_시나리오'!$J$3-'d_시나리오'!$H$3),'d_시나리오'!$H$3+SQRT(F41*('d_시나리오'!$J$3-'d_시나리오'!$H$3)*('d_시나리오'!$I$3-'d_시나리오'!$H$3)),'d_시나리오'!$J$3-SQRT((1-F41)*('d_시나리오'!$J$3-'d_시나리오'!$H$3)*('d_시나리오'!$J$3-'d_시나리오'!$I$3))))</f>
        <v/>
      </c>
      <c r="H41">
        <f>RAND()</f>
        <v/>
      </c>
      <c r="I41">
        <f>IF('d_시나리오'!$J$4='d_시나리오'!$H$4,'d_시나리오'!$I$4,IF(H41&lt;('d_시나리오'!$I$4-'d_시나리오'!$H$4)/('d_시나리오'!$J$4-'d_시나리오'!$H$4),'d_시나리오'!$H$4+SQRT(H41*('d_시나리오'!$J$4-'d_시나리오'!$H$4)*('d_시나리오'!$I$4-'d_시나리오'!$H$4)),'d_시나리오'!$J$4-SQRT((1-H41)*('d_시나리오'!$J$4-'d_시나리오'!$H$4)*('d_시나리오'!$J$4-'d_시나리오'!$I$4))))</f>
        <v/>
      </c>
      <c r="J41">
        <f>RAND()</f>
        <v/>
      </c>
      <c r="K41">
        <f>IF('d_시나리오'!$J$5='d_시나리오'!$H$5,'d_시나리오'!$I$5,IF(J41&lt;('d_시나리오'!$I$5-'d_시나리오'!$H$5)/('d_시나리오'!$J$5-'d_시나리오'!$H$5),'d_시나리오'!$H$5+SQRT(J41*('d_시나리오'!$J$5-'d_시나리오'!$H$5)*('d_시나리오'!$I$5-'d_시나리오'!$H$5)),'d_시나리오'!$J$5-SQRT((1-J41)*('d_시나리오'!$J$5-'d_시나리오'!$H$5)*('d_시나리오'!$J$5-'d_시나리오'!$I$5))))</f>
        <v/>
      </c>
      <c r="L41">
        <f>RAND()</f>
        <v/>
      </c>
      <c r="M41">
        <f>IF('d_시나리오'!$J$6='d_시나리오'!$H$6,'d_시나리오'!$I$6,IF(L41&lt;('d_시나리오'!$I$6-'d_시나리오'!$H$6)/('d_시나리오'!$J$6-'d_시나리오'!$H$6),'d_시나리오'!$H$6+SQRT(L41*('d_시나리오'!$J$6-'d_시나리오'!$H$6)*('d_시나리오'!$I$6-'d_시나리오'!$H$6)),'d_시나리오'!$J$6-SQRT((1-L41)*('d_시나리오'!$J$6-'d_시나리오'!$H$6)*('d_시나리오'!$J$6-'d_시나리오'!$I$6))))</f>
        <v/>
      </c>
      <c r="N41">
        <f>INDEX('d_분포'!$B$2:$B$57,RANDBETWEEN(1,56))</f>
        <v/>
      </c>
      <c r="O41">
        <f>BETAINV(RAND(),5,5)</f>
        <v/>
      </c>
      <c r="P41">
        <f>'d_고정'!$B$1*'6_기대효과'!$H$7*('d_시나리오'!$I$7/'d_고정'!$B$2)*B41</f>
        <v/>
      </c>
      <c r="Q41">
        <f>P41*C41</f>
        <v/>
      </c>
      <c r="R41">
        <f>P41*E41</f>
        <v/>
      </c>
      <c r="S41">
        <f>R41*G41</f>
        <v/>
      </c>
      <c r="T41">
        <f>Q41+S41</f>
        <v/>
      </c>
      <c r="U41">
        <f>(Q41*D41+S41*I41)*(1-O41)</f>
        <v/>
      </c>
      <c r="V41">
        <f>(R41*K41*N41+'d_고정'!$B$3*('6_기대효과'!$H$7/8)*N41*'d_고정'!$B$10*M41*('6_기대효과'!$K$7/'d_고정'!$B$9))*(1-O41)</f>
        <v/>
      </c>
      <c r="W41">
        <f>(S41*I41+R41*MAX(K41-'d_고정'!$B$10*M41*('6_기대효과'!$K$7/'d_고정'!$B$9),0)*N41)*(1-O41)</f>
        <v/>
      </c>
      <c r="X41">
        <f>U41+V41</f>
        <v/>
      </c>
      <c r="Y41">
        <f>U41/('d_고정'!$B$5*'6_기대효과'!$H$7/8)/'d_고정'!$B$6</f>
        <v/>
      </c>
      <c r="Z41">
        <f>U41/('d_고정'!$B$8*'6_기대효과'!$H$7/8)</f>
        <v/>
      </c>
    </row>
    <row r="42">
      <c r="A42">
        <f>RAND()</f>
        <v/>
      </c>
      <c r="B42">
        <f>IF('d_시나리오'!$J$2='d_시나리오'!$H$2,'d_시나리오'!$I$2,IF(A42&lt;('d_시나리오'!$I$2-'d_시나리오'!$H$2)/('d_시나리오'!$J$2-'d_시나리오'!$H$2),'d_시나리오'!$H$2+SQRT(A42*('d_시나리오'!$J$2-'d_시나리오'!$H$2)*('d_시나리오'!$I$2-'d_시나리오'!$H$2)),'d_시나리오'!$J$2-SQRT((1-A42)*('d_시나리오'!$J$2-'d_시나리오'!$H$2)*('d_시나리오'!$J$2-'d_시나리오'!$I$2))))</f>
        <v/>
      </c>
      <c r="C42">
        <f>BETAINV(RAND(),2,6)</f>
        <v/>
      </c>
      <c r="D42">
        <f>INDEX('d_분포'!$A$2:$A$28,RANDBETWEEN(1,27))</f>
        <v/>
      </c>
      <c r="E42">
        <f>INDEX('d_분포'!$C$2:$C$5,RANDBETWEEN(1,4))*(0.9+0.2*RAND())</f>
        <v/>
      </c>
      <c r="F42">
        <f>RAND()</f>
        <v/>
      </c>
      <c r="G42">
        <f>IF('d_시나리오'!$J$3='d_시나리오'!$H$3,'d_시나리오'!$I$3,IF(F42&lt;('d_시나리오'!$I$3-'d_시나리오'!$H$3)/('d_시나리오'!$J$3-'d_시나리오'!$H$3),'d_시나리오'!$H$3+SQRT(F42*('d_시나리오'!$J$3-'d_시나리오'!$H$3)*('d_시나리오'!$I$3-'d_시나리오'!$H$3)),'d_시나리오'!$J$3-SQRT((1-F42)*('d_시나리오'!$J$3-'d_시나리오'!$H$3)*('d_시나리오'!$J$3-'d_시나리오'!$I$3))))</f>
        <v/>
      </c>
      <c r="H42">
        <f>RAND()</f>
        <v/>
      </c>
      <c r="I42">
        <f>IF('d_시나리오'!$J$4='d_시나리오'!$H$4,'d_시나리오'!$I$4,IF(H42&lt;('d_시나리오'!$I$4-'d_시나리오'!$H$4)/('d_시나리오'!$J$4-'d_시나리오'!$H$4),'d_시나리오'!$H$4+SQRT(H42*('d_시나리오'!$J$4-'d_시나리오'!$H$4)*('d_시나리오'!$I$4-'d_시나리오'!$H$4)),'d_시나리오'!$J$4-SQRT((1-H42)*('d_시나리오'!$J$4-'d_시나리오'!$H$4)*('d_시나리오'!$J$4-'d_시나리오'!$I$4))))</f>
        <v/>
      </c>
      <c r="J42">
        <f>RAND()</f>
        <v/>
      </c>
      <c r="K42">
        <f>IF('d_시나리오'!$J$5='d_시나리오'!$H$5,'d_시나리오'!$I$5,IF(J42&lt;('d_시나리오'!$I$5-'d_시나리오'!$H$5)/('d_시나리오'!$J$5-'d_시나리오'!$H$5),'d_시나리오'!$H$5+SQRT(J42*('d_시나리오'!$J$5-'d_시나리오'!$H$5)*('d_시나리오'!$I$5-'d_시나리오'!$H$5)),'d_시나리오'!$J$5-SQRT((1-J42)*('d_시나리오'!$J$5-'d_시나리오'!$H$5)*('d_시나리오'!$J$5-'d_시나리오'!$I$5))))</f>
        <v/>
      </c>
      <c r="L42">
        <f>RAND()</f>
        <v/>
      </c>
      <c r="M42">
        <f>IF('d_시나리오'!$J$6='d_시나리오'!$H$6,'d_시나리오'!$I$6,IF(L42&lt;('d_시나리오'!$I$6-'d_시나리오'!$H$6)/('d_시나리오'!$J$6-'d_시나리오'!$H$6),'d_시나리오'!$H$6+SQRT(L42*('d_시나리오'!$J$6-'d_시나리오'!$H$6)*('d_시나리오'!$I$6-'d_시나리오'!$H$6)),'d_시나리오'!$J$6-SQRT((1-L42)*('d_시나리오'!$J$6-'d_시나리오'!$H$6)*('d_시나리오'!$J$6-'d_시나리오'!$I$6))))</f>
        <v/>
      </c>
      <c r="N42">
        <f>INDEX('d_분포'!$B$2:$B$57,RANDBETWEEN(1,56))</f>
        <v/>
      </c>
      <c r="O42">
        <f>BETAINV(RAND(),5,5)</f>
        <v/>
      </c>
      <c r="P42">
        <f>'d_고정'!$B$1*'6_기대효과'!$H$7*('d_시나리오'!$I$7/'d_고정'!$B$2)*B42</f>
        <v/>
      </c>
      <c r="Q42">
        <f>P42*C42</f>
        <v/>
      </c>
      <c r="R42">
        <f>P42*E42</f>
        <v/>
      </c>
      <c r="S42">
        <f>R42*G42</f>
        <v/>
      </c>
      <c r="T42">
        <f>Q42+S42</f>
        <v/>
      </c>
      <c r="U42">
        <f>(Q42*D42+S42*I42)*(1-O42)</f>
        <v/>
      </c>
      <c r="V42">
        <f>(R42*K42*N42+'d_고정'!$B$3*('6_기대효과'!$H$7/8)*N42*'d_고정'!$B$10*M42*('6_기대효과'!$K$7/'d_고정'!$B$9))*(1-O42)</f>
        <v/>
      </c>
      <c r="W42">
        <f>(S42*I42+R42*MAX(K42-'d_고정'!$B$10*M42*('6_기대효과'!$K$7/'d_고정'!$B$9),0)*N42)*(1-O42)</f>
        <v/>
      </c>
      <c r="X42">
        <f>U42+V42</f>
        <v/>
      </c>
      <c r="Y42">
        <f>U42/('d_고정'!$B$5*'6_기대효과'!$H$7/8)/'d_고정'!$B$6</f>
        <v/>
      </c>
      <c r="Z42">
        <f>U42/('d_고정'!$B$8*'6_기대효과'!$H$7/8)</f>
        <v/>
      </c>
    </row>
    <row r="43">
      <c r="A43">
        <f>RAND()</f>
        <v/>
      </c>
      <c r="B43">
        <f>IF('d_시나리오'!$J$2='d_시나리오'!$H$2,'d_시나리오'!$I$2,IF(A43&lt;('d_시나리오'!$I$2-'d_시나리오'!$H$2)/('d_시나리오'!$J$2-'d_시나리오'!$H$2),'d_시나리오'!$H$2+SQRT(A43*('d_시나리오'!$J$2-'d_시나리오'!$H$2)*('d_시나리오'!$I$2-'d_시나리오'!$H$2)),'d_시나리오'!$J$2-SQRT((1-A43)*('d_시나리오'!$J$2-'d_시나리오'!$H$2)*('d_시나리오'!$J$2-'d_시나리오'!$I$2))))</f>
        <v/>
      </c>
      <c r="C43">
        <f>BETAINV(RAND(),2,6)</f>
        <v/>
      </c>
      <c r="D43">
        <f>INDEX('d_분포'!$A$2:$A$28,RANDBETWEEN(1,27))</f>
        <v/>
      </c>
      <c r="E43">
        <f>INDEX('d_분포'!$C$2:$C$5,RANDBETWEEN(1,4))*(0.9+0.2*RAND())</f>
        <v/>
      </c>
      <c r="F43">
        <f>RAND()</f>
        <v/>
      </c>
      <c r="G43">
        <f>IF('d_시나리오'!$J$3='d_시나리오'!$H$3,'d_시나리오'!$I$3,IF(F43&lt;('d_시나리오'!$I$3-'d_시나리오'!$H$3)/('d_시나리오'!$J$3-'d_시나리오'!$H$3),'d_시나리오'!$H$3+SQRT(F43*('d_시나리오'!$J$3-'d_시나리오'!$H$3)*('d_시나리오'!$I$3-'d_시나리오'!$H$3)),'d_시나리오'!$J$3-SQRT((1-F43)*('d_시나리오'!$J$3-'d_시나리오'!$H$3)*('d_시나리오'!$J$3-'d_시나리오'!$I$3))))</f>
        <v/>
      </c>
      <c r="H43">
        <f>RAND()</f>
        <v/>
      </c>
      <c r="I43">
        <f>IF('d_시나리오'!$J$4='d_시나리오'!$H$4,'d_시나리오'!$I$4,IF(H43&lt;('d_시나리오'!$I$4-'d_시나리오'!$H$4)/('d_시나리오'!$J$4-'d_시나리오'!$H$4),'d_시나리오'!$H$4+SQRT(H43*('d_시나리오'!$J$4-'d_시나리오'!$H$4)*('d_시나리오'!$I$4-'d_시나리오'!$H$4)),'d_시나리오'!$J$4-SQRT((1-H43)*('d_시나리오'!$J$4-'d_시나리오'!$H$4)*('d_시나리오'!$J$4-'d_시나리오'!$I$4))))</f>
        <v/>
      </c>
      <c r="J43">
        <f>RAND()</f>
        <v/>
      </c>
      <c r="K43">
        <f>IF('d_시나리오'!$J$5='d_시나리오'!$H$5,'d_시나리오'!$I$5,IF(J43&lt;('d_시나리오'!$I$5-'d_시나리오'!$H$5)/('d_시나리오'!$J$5-'d_시나리오'!$H$5),'d_시나리오'!$H$5+SQRT(J43*('d_시나리오'!$J$5-'d_시나리오'!$H$5)*('d_시나리오'!$I$5-'d_시나리오'!$H$5)),'d_시나리오'!$J$5-SQRT((1-J43)*('d_시나리오'!$J$5-'d_시나리오'!$H$5)*('d_시나리오'!$J$5-'d_시나리오'!$I$5))))</f>
        <v/>
      </c>
      <c r="L43">
        <f>RAND()</f>
        <v/>
      </c>
      <c r="M43">
        <f>IF('d_시나리오'!$J$6='d_시나리오'!$H$6,'d_시나리오'!$I$6,IF(L43&lt;('d_시나리오'!$I$6-'d_시나리오'!$H$6)/('d_시나리오'!$J$6-'d_시나리오'!$H$6),'d_시나리오'!$H$6+SQRT(L43*('d_시나리오'!$J$6-'d_시나리오'!$H$6)*('d_시나리오'!$I$6-'d_시나리오'!$H$6)),'d_시나리오'!$J$6-SQRT((1-L43)*('d_시나리오'!$J$6-'d_시나리오'!$H$6)*('d_시나리오'!$J$6-'d_시나리오'!$I$6))))</f>
        <v/>
      </c>
      <c r="N43">
        <f>INDEX('d_분포'!$B$2:$B$57,RANDBETWEEN(1,56))</f>
        <v/>
      </c>
      <c r="O43">
        <f>BETAINV(RAND(),5,5)</f>
        <v/>
      </c>
      <c r="P43">
        <f>'d_고정'!$B$1*'6_기대효과'!$H$7*('d_시나리오'!$I$7/'d_고정'!$B$2)*B43</f>
        <v/>
      </c>
      <c r="Q43">
        <f>P43*C43</f>
        <v/>
      </c>
      <c r="R43">
        <f>P43*E43</f>
        <v/>
      </c>
      <c r="S43">
        <f>R43*G43</f>
        <v/>
      </c>
      <c r="T43">
        <f>Q43+S43</f>
        <v/>
      </c>
      <c r="U43">
        <f>(Q43*D43+S43*I43)*(1-O43)</f>
        <v/>
      </c>
      <c r="V43">
        <f>(R43*K43*N43+'d_고정'!$B$3*('6_기대효과'!$H$7/8)*N43*'d_고정'!$B$10*M43*('6_기대효과'!$K$7/'d_고정'!$B$9))*(1-O43)</f>
        <v/>
      </c>
      <c r="W43">
        <f>(S43*I43+R43*MAX(K43-'d_고정'!$B$10*M43*('6_기대효과'!$K$7/'d_고정'!$B$9),0)*N43)*(1-O43)</f>
        <v/>
      </c>
      <c r="X43">
        <f>U43+V43</f>
        <v/>
      </c>
      <c r="Y43">
        <f>U43/('d_고정'!$B$5*'6_기대효과'!$H$7/8)/'d_고정'!$B$6</f>
        <v/>
      </c>
      <c r="Z43">
        <f>U43/('d_고정'!$B$8*'6_기대효과'!$H$7/8)</f>
        <v/>
      </c>
    </row>
    <row r="44">
      <c r="A44">
        <f>RAND()</f>
        <v/>
      </c>
      <c r="B44">
        <f>IF('d_시나리오'!$J$2='d_시나리오'!$H$2,'d_시나리오'!$I$2,IF(A44&lt;('d_시나리오'!$I$2-'d_시나리오'!$H$2)/('d_시나리오'!$J$2-'d_시나리오'!$H$2),'d_시나리오'!$H$2+SQRT(A44*('d_시나리오'!$J$2-'d_시나리오'!$H$2)*('d_시나리오'!$I$2-'d_시나리오'!$H$2)),'d_시나리오'!$J$2-SQRT((1-A44)*('d_시나리오'!$J$2-'d_시나리오'!$H$2)*('d_시나리오'!$J$2-'d_시나리오'!$I$2))))</f>
        <v/>
      </c>
      <c r="C44">
        <f>BETAINV(RAND(),2,6)</f>
        <v/>
      </c>
      <c r="D44">
        <f>INDEX('d_분포'!$A$2:$A$28,RANDBETWEEN(1,27))</f>
        <v/>
      </c>
      <c r="E44">
        <f>INDEX('d_분포'!$C$2:$C$5,RANDBETWEEN(1,4))*(0.9+0.2*RAND())</f>
        <v/>
      </c>
      <c r="F44">
        <f>RAND()</f>
        <v/>
      </c>
      <c r="G44">
        <f>IF('d_시나리오'!$J$3='d_시나리오'!$H$3,'d_시나리오'!$I$3,IF(F44&lt;('d_시나리오'!$I$3-'d_시나리오'!$H$3)/('d_시나리오'!$J$3-'d_시나리오'!$H$3),'d_시나리오'!$H$3+SQRT(F44*('d_시나리오'!$J$3-'d_시나리오'!$H$3)*('d_시나리오'!$I$3-'d_시나리오'!$H$3)),'d_시나리오'!$J$3-SQRT((1-F44)*('d_시나리오'!$J$3-'d_시나리오'!$H$3)*('d_시나리오'!$J$3-'d_시나리오'!$I$3))))</f>
        <v/>
      </c>
      <c r="H44">
        <f>RAND()</f>
        <v/>
      </c>
      <c r="I44">
        <f>IF('d_시나리오'!$J$4='d_시나리오'!$H$4,'d_시나리오'!$I$4,IF(H44&lt;('d_시나리오'!$I$4-'d_시나리오'!$H$4)/('d_시나리오'!$J$4-'d_시나리오'!$H$4),'d_시나리오'!$H$4+SQRT(H44*('d_시나리오'!$J$4-'d_시나리오'!$H$4)*('d_시나리오'!$I$4-'d_시나리오'!$H$4)),'d_시나리오'!$J$4-SQRT((1-H44)*('d_시나리오'!$J$4-'d_시나리오'!$H$4)*('d_시나리오'!$J$4-'d_시나리오'!$I$4))))</f>
        <v/>
      </c>
      <c r="J44">
        <f>RAND()</f>
        <v/>
      </c>
      <c r="K44">
        <f>IF('d_시나리오'!$J$5='d_시나리오'!$H$5,'d_시나리오'!$I$5,IF(J44&lt;('d_시나리오'!$I$5-'d_시나리오'!$H$5)/('d_시나리오'!$J$5-'d_시나리오'!$H$5),'d_시나리오'!$H$5+SQRT(J44*('d_시나리오'!$J$5-'d_시나리오'!$H$5)*('d_시나리오'!$I$5-'d_시나리오'!$H$5)),'d_시나리오'!$J$5-SQRT((1-J44)*('d_시나리오'!$J$5-'d_시나리오'!$H$5)*('d_시나리오'!$J$5-'d_시나리오'!$I$5))))</f>
        <v/>
      </c>
      <c r="L44">
        <f>RAND()</f>
        <v/>
      </c>
      <c r="M44">
        <f>IF('d_시나리오'!$J$6='d_시나리오'!$H$6,'d_시나리오'!$I$6,IF(L44&lt;('d_시나리오'!$I$6-'d_시나리오'!$H$6)/('d_시나리오'!$J$6-'d_시나리오'!$H$6),'d_시나리오'!$H$6+SQRT(L44*('d_시나리오'!$J$6-'d_시나리오'!$H$6)*('d_시나리오'!$I$6-'d_시나리오'!$H$6)),'d_시나리오'!$J$6-SQRT((1-L44)*('d_시나리오'!$J$6-'d_시나리오'!$H$6)*('d_시나리오'!$J$6-'d_시나리오'!$I$6))))</f>
        <v/>
      </c>
      <c r="N44">
        <f>INDEX('d_분포'!$B$2:$B$57,RANDBETWEEN(1,56))</f>
        <v/>
      </c>
      <c r="O44">
        <f>BETAINV(RAND(),5,5)</f>
        <v/>
      </c>
      <c r="P44">
        <f>'d_고정'!$B$1*'6_기대효과'!$H$7*('d_시나리오'!$I$7/'d_고정'!$B$2)*B44</f>
        <v/>
      </c>
      <c r="Q44">
        <f>P44*C44</f>
        <v/>
      </c>
      <c r="R44">
        <f>P44*E44</f>
        <v/>
      </c>
      <c r="S44">
        <f>R44*G44</f>
        <v/>
      </c>
      <c r="T44">
        <f>Q44+S44</f>
        <v/>
      </c>
      <c r="U44">
        <f>(Q44*D44+S44*I44)*(1-O44)</f>
        <v/>
      </c>
      <c r="V44">
        <f>(R44*K44*N44+'d_고정'!$B$3*('6_기대효과'!$H$7/8)*N44*'d_고정'!$B$10*M44*('6_기대효과'!$K$7/'d_고정'!$B$9))*(1-O44)</f>
        <v/>
      </c>
      <c r="W44">
        <f>(S44*I44+R44*MAX(K44-'d_고정'!$B$10*M44*('6_기대효과'!$K$7/'d_고정'!$B$9),0)*N44)*(1-O44)</f>
        <v/>
      </c>
      <c r="X44">
        <f>U44+V44</f>
        <v/>
      </c>
      <c r="Y44">
        <f>U44/('d_고정'!$B$5*'6_기대효과'!$H$7/8)/'d_고정'!$B$6</f>
        <v/>
      </c>
      <c r="Z44">
        <f>U44/('d_고정'!$B$8*'6_기대효과'!$H$7/8)</f>
        <v/>
      </c>
    </row>
    <row r="45">
      <c r="A45">
        <f>RAND()</f>
        <v/>
      </c>
      <c r="B45">
        <f>IF('d_시나리오'!$J$2='d_시나리오'!$H$2,'d_시나리오'!$I$2,IF(A45&lt;('d_시나리오'!$I$2-'d_시나리오'!$H$2)/('d_시나리오'!$J$2-'d_시나리오'!$H$2),'d_시나리오'!$H$2+SQRT(A45*('d_시나리오'!$J$2-'d_시나리오'!$H$2)*('d_시나리오'!$I$2-'d_시나리오'!$H$2)),'d_시나리오'!$J$2-SQRT((1-A45)*('d_시나리오'!$J$2-'d_시나리오'!$H$2)*('d_시나리오'!$J$2-'d_시나리오'!$I$2))))</f>
        <v/>
      </c>
      <c r="C45">
        <f>BETAINV(RAND(),2,6)</f>
        <v/>
      </c>
      <c r="D45">
        <f>INDEX('d_분포'!$A$2:$A$28,RANDBETWEEN(1,27))</f>
        <v/>
      </c>
      <c r="E45">
        <f>INDEX('d_분포'!$C$2:$C$5,RANDBETWEEN(1,4))*(0.9+0.2*RAND())</f>
        <v/>
      </c>
      <c r="F45">
        <f>RAND()</f>
        <v/>
      </c>
      <c r="G45">
        <f>IF('d_시나리오'!$J$3='d_시나리오'!$H$3,'d_시나리오'!$I$3,IF(F45&lt;('d_시나리오'!$I$3-'d_시나리오'!$H$3)/('d_시나리오'!$J$3-'d_시나리오'!$H$3),'d_시나리오'!$H$3+SQRT(F45*('d_시나리오'!$J$3-'d_시나리오'!$H$3)*('d_시나리오'!$I$3-'d_시나리오'!$H$3)),'d_시나리오'!$J$3-SQRT((1-F45)*('d_시나리오'!$J$3-'d_시나리오'!$H$3)*('d_시나리오'!$J$3-'d_시나리오'!$I$3))))</f>
        <v/>
      </c>
      <c r="H45">
        <f>RAND()</f>
        <v/>
      </c>
      <c r="I45">
        <f>IF('d_시나리오'!$J$4='d_시나리오'!$H$4,'d_시나리오'!$I$4,IF(H45&lt;('d_시나리오'!$I$4-'d_시나리오'!$H$4)/('d_시나리오'!$J$4-'d_시나리오'!$H$4),'d_시나리오'!$H$4+SQRT(H45*('d_시나리오'!$J$4-'d_시나리오'!$H$4)*('d_시나리오'!$I$4-'d_시나리오'!$H$4)),'d_시나리오'!$J$4-SQRT((1-H45)*('d_시나리오'!$J$4-'d_시나리오'!$H$4)*('d_시나리오'!$J$4-'d_시나리오'!$I$4))))</f>
        <v/>
      </c>
      <c r="J45">
        <f>RAND()</f>
        <v/>
      </c>
      <c r="K45">
        <f>IF('d_시나리오'!$J$5='d_시나리오'!$H$5,'d_시나리오'!$I$5,IF(J45&lt;('d_시나리오'!$I$5-'d_시나리오'!$H$5)/('d_시나리오'!$J$5-'d_시나리오'!$H$5),'d_시나리오'!$H$5+SQRT(J45*('d_시나리오'!$J$5-'d_시나리오'!$H$5)*('d_시나리오'!$I$5-'d_시나리오'!$H$5)),'d_시나리오'!$J$5-SQRT((1-J45)*('d_시나리오'!$J$5-'d_시나리오'!$H$5)*('d_시나리오'!$J$5-'d_시나리오'!$I$5))))</f>
        <v/>
      </c>
      <c r="L45">
        <f>RAND()</f>
        <v/>
      </c>
      <c r="M45">
        <f>IF('d_시나리오'!$J$6='d_시나리오'!$H$6,'d_시나리오'!$I$6,IF(L45&lt;('d_시나리오'!$I$6-'d_시나리오'!$H$6)/('d_시나리오'!$J$6-'d_시나리오'!$H$6),'d_시나리오'!$H$6+SQRT(L45*('d_시나리오'!$J$6-'d_시나리오'!$H$6)*('d_시나리오'!$I$6-'d_시나리오'!$H$6)),'d_시나리오'!$J$6-SQRT((1-L45)*('d_시나리오'!$J$6-'d_시나리오'!$H$6)*('d_시나리오'!$J$6-'d_시나리오'!$I$6))))</f>
        <v/>
      </c>
      <c r="N45">
        <f>INDEX('d_분포'!$B$2:$B$57,RANDBETWEEN(1,56))</f>
        <v/>
      </c>
      <c r="O45">
        <f>BETAINV(RAND(),5,5)</f>
        <v/>
      </c>
      <c r="P45">
        <f>'d_고정'!$B$1*'6_기대효과'!$H$7*('d_시나리오'!$I$7/'d_고정'!$B$2)*B45</f>
        <v/>
      </c>
      <c r="Q45">
        <f>P45*C45</f>
        <v/>
      </c>
      <c r="R45">
        <f>P45*E45</f>
        <v/>
      </c>
      <c r="S45">
        <f>R45*G45</f>
        <v/>
      </c>
      <c r="T45">
        <f>Q45+S45</f>
        <v/>
      </c>
      <c r="U45">
        <f>(Q45*D45+S45*I45)*(1-O45)</f>
        <v/>
      </c>
      <c r="V45">
        <f>(R45*K45*N45+'d_고정'!$B$3*('6_기대효과'!$H$7/8)*N45*'d_고정'!$B$10*M45*('6_기대효과'!$K$7/'d_고정'!$B$9))*(1-O45)</f>
        <v/>
      </c>
      <c r="W45">
        <f>(S45*I45+R45*MAX(K45-'d_고정'!$B$10*M45*('6_기대효과'!$K$7/'d_고정'!$B$9),0)*N45)*(1-O45)</f>
        <v/>
      </c>
      <c r="X45">
        <f>U45+V45</f>
        <v/>
      </c>
      <c r="Y45">
        <f>U45/('d_고정'!$B$5*'6_기대효과'!$H$7/8)/'d_고정'!$B$6</f>
        <v/>
      </c>
      <c r="Z45">
        <f>U45/('d_고정'!$B$8*'6_기대효과'!$H$7/8)</f>
        <v/>
      </c>
    </row>
    <row r="46">
      <c r="A46">
        <f>RAND()</f>
        <v/>
      </c>
      <c r="B46">
        <f>IF('d_시나리오'!$J$2='d_시나리오'!$H$2,'d_시나리오'!$I$2,IF(A46&lt;('d_시나리오'!$I$2-'d_시나리오'!$H$2)/('d_시나리오'!$J$2-'d_시나리오'!$H$2),'d_시나리오'!$H$2+SQRT(A46*('d_시나리오'!$J$2-'d_시나리오'!$H$2)*('d_시나리오'!$I$2-'d_시나리오'!$H$2)),'d_시나리오'!$J$2-SQRT((1-A46)*('d_시나리오'!$J$2-'d_시나리오'!$H$2)*('d_시나리오'!$J$2-'d_시나리오'!$I$2))))</f>
        <v/>
      </c>
      <c r="C46">
        <f>BETAINV(RAND(),2,6)</f>
        <v/>
      </c>
      <c r="D46">
        <f>INDEX('d_분포'!$A$2:$A$28,RANDBETWEEN(1,27))</f>
        <v/>
      </c>
      <c r="E46">
        <f>INDEX('d_분포'!$C$2:$C$5,RANDBETWEEN(1,4))*(0.9+0.2*RAND())</f>
        <v/>
      </c>
      <c r="F46">
        <f>RAND()</f>
        <v/>
      </c>
      <c r="G46">
        <f>IF('d_시나리오'!$J$3='d_시나리오'!$H$3,'d_시나리오'!$I$3,IF(F46&lt;('d_시나리오'!$I$3-'d_시나리오'!$H$3)/('d_시나리오'!$J$3-'d_시나리오'!$H$3),'d_시나리오'!$H$3+SQRT(F46*('d_시나리오'!$J$3-'d_시나리오'!$H$3)*('d_시나리오'!$I$3-'d_시나리오'!$H$3)),'d_시나리오'!$J$3-SQRT((1-F46)*('d_시나리오'!$J$3-'d_시나리오'!$H$3)*('d_시나리오'!$J$3-'d_시나리오'!$I$3))))</f>
        <v/>
      </c>
      <c r="H46">
        <f>RAND()</f>
        <v/>
      </c>
      <c r="I46">
        <f>IF('d_시나리오'!$J$4='d_시나리오'!$H$4,'d_시나리오'!$I$4,IF(H46&lt;('d_시나리오'!$I$4-'d_시나리오'!$H$4)/('d_시나리오'!$J$4-'d_시나리오'!$H$4),'d_시나리오'!$H$4+SQRT(H46*('d_시나리오'!$J$4-'d_시나리오'!$H$4)*('d_시나리오'!$I$4-'d_시나리오'!$H$4)),'d_시나리오'!$J$4-SQRT((1-H46)*('d_시나리오'!$J$4-'d_시나리오'!$H$4)*('d_시나리오'!$J$4-'d_시나리오'!$I$4))))</f>
        <v/>
      </c>
      <c r="J46">
        <f>RAND()</f>
        <v/>
      </c>
      <c r="K46">
        <f>IF('d_시나리오'!$J$5='d_시나리오'!$H$5,'d_시나리오'!$I$5,IF(J46&lt;('d_시나리오'!$I$5-'d_시나리오'!$H$5)/('d_시나리오'!$J$5-'d_시나리오'!$H$5),'d_시나리오'!$H$5+SQRT(J46*('d_시나리오'!$J$5-'d_시나리오'!$H$5)*('d_시나리오'!$I$5-'d_시나리오'!$H$5)),'d_시나리오'!$J$5-SQRT((1-J46)*('d_시나리오'!$J$5-'d_시나리오'!$H$5)*('d_시나리오'!$J$5-'d_시나리오'!$I$5))))</f>
        <v/>
      </c>
      <c r="L46">
        <f>RAND()</f>
        <v/>
      </c>
      <c r="M46">
        <f>IF('d_시나리오'!$J$6='d_시나리오'!$H$6,'d_시나리오'!$I$6,IF(L46&lt;('d_시나리오'!$I$6-'d_시나리오'!$H$6)/('d_시나리오'!$J$6-'d_시나리오'!$H$6),'d_시나리오'!$H$6+SQRT(L46*('d_시나리오'!$J$6-'d_시나리오'!$H$6)*('d_시나리오'!$I$6-'d_시나리오'!$H$6)),'d_시나리오'!$J$6-SQRT((1-L46)*('d_시나리오'!$J$6-'d_시나리오'!$H$6)*('d_시나리오'!$J$6-'d_시나리오'!$I$6))))</f>
        <v/>
      </c>
      <c r="N46">
        <f>INDEX('d_분포'!$B$2:$B$57,RANDBETWEEN(1,56))</f>
        <v/>
      </c>
      <c r="O46">
        <f>BETAINV(RAND(),5,5)</f>
        <v/>
      </c>
      <c r="P46">
        <f>'d_고정'!$B$1*'6_기대효과'!$H$7*('d_시나리오'!$I$7/'d_고정'!$B$2)*B46</f>
        <v/>
      </c>
      <c r="Q46">
        <f>P46*C46</f>
        <v/>
      </c>
      <c r="R46">
        <f>P46*E46</f>
        <v/>
      </c>
      <c r="S46">
        <f>R46*G46</f>
        <v/>
      </c>
      <c r="T46">
        <f>Q46+S46</f>
        <v/>
      </c>
      <c r="U46">
        <f>(Q46*D46+S46*I46)*(1-O46)</f>
        <v/>
      </c>
      <c r="V46">
        <f>(R46*K46*N46+'d_고정'!$B$3*('6_기대효과'!$H$7/8)*N46*'d_고정'!$B$10*M46*('6_기대효과'!$K$7/'d_고정'!$B$9))*(1-O46)</f>
        <v/>
      </c>
      <c r="W46">
        <f>(S46*I46+R46*MAX(K46-'d_고정'!$B$10*M46*('6_기대효과'!$K$7/'d_고정'!$B$9),0)*N46)*(1-O46)</f>
        <v/>
      </c>
      <c r="X46">
        <f>U46+V46</f>
        <v/>
      </c>
      <c r="Y46">
        <f>U46/('d_고정'!$B$5*'6_기대효과'!$H$7/8)/'d_고정'!$B$6</f>
        <v/>
      </c>
      <c r="Z46">
        <f>U46/('d_고정'!$B$8*'6_기대효과'!$H$7/8)</f>
        <v/>
      </c>
    </row>
    <row r="47">
      <c r="A47">
        <f>RAND()</f>
        <v/>
      </c>
      <c r="B47">
        <f>IF('d_시나리오'!$J$2='d_시나리오'!$H$2,'d_시나리오'!$I$2,IF(A47&lt;('d_시나리오'!$I$2-'d_시나리오'!$H$2)/('d_시나리오'!$J$2-'d_시나리오'!$H$2),'d_시나리오'!$H$2+SQRT(A47*('d_시나리오'!$J$2-'d_시나리오'!$H$2)*('d_시나리오'!$I$2-'d_시나리오'!$H$2)),'d_시나리오'!$J$2-SQRT((1-A47)*('d_시나리오'!$J$2-'d_시나리오'!$H$2)*('d_시나리오'!$J$2-'d_시나리오'!$I$2))))</f>
        <v/>
      </c>
      <c r="C47">
        <f>BETAINV(RAND(),2,6)</f>
        <v/>
      </c>
      <c r="D47">
        <f>INDEX('d_분포'!$A$2:$A$28,RANDBETWEEN(1,27))</f>
        <v/>
      </c>
      <c r="E47">
        <f>INDEX('d_분포'!$C$2:$C$5,RANDBETWEEN(1,4))*(0.9+0.2*RAND())</f>
        <v/>
      </c>
      <c r="F47">
        <f>RAND()</f>
        <v/>
      </c>
      <c r="G47">
        <f>IF('d_시나리오'!$J$3='d_시나리오'!$H$3,'d_시나리오'!$I$3,IF(F47&lt;('d_시나리오'!$I$3-'d_시나리오'!$H$3)/('d_시나리오'!$J$3-'d_시나리오'!$H$3),'d_시나리오'!$H$3+SQRT(F47*('d_시나리오'!$J$3-'d_시나리오'!$H$3)*('d_시나리오'!$I$3-'d_시나리오'!$H$3)),'d_시나리오'!$J$3-SQRT((1-F47)*('d_시나리오'!$J$3-'d_시나리오'!$H$3)*('d_시나리오'!$J$3-'d_시나리오'!$I$3))))</f>
        <v/>
      </c>
      <c r="H47">
        <f>RAND()</f>
        <v/>
      </c>
      <c r="I47">
        <f>IF('d_시나리오'!$J$4='d_시나리오'!$H$4,'d_시나리오'!$I$4,IF(H47&lt;('d_시나리오'!$I$4-'d_시나리오'!$H$4)/('d_시나리오'!$J$4-'d_시나리오'!$H$4),'d_시나리오'!$H$4+SQRT(H47*('d_시나리오'!$J$4-'d_시나리오'!$H$4)*('d_시나리오'!$I$4-'d_시나리오'!$H$4)),'d_시나리오'!$J$4-SQRT((1-H47)*('d_시나리오'!$J$4-'d_시나리오'!$H$4)*('d_시나리오'!$J$4-'d_시나리오'!$I$4))))</f>
        <v/>
      </c>
      <c r="J47">
        <f>RAND()</f>
        <v/>
      </c>
      <c r="K47">
        <f>IF('d_시나리오'!$J$5='d_시나리오'!$H$5,'d_시나리오'!$I$5,IF(J47&lt;('d_시나리오'!$I$5-'d_시나리오'!$H$5)/('d_시나리오'!$J$5-'d_시나리오'!$H$5),'d_시나리오'!$H$5+SQRT(J47*('d_시나리오'!$J$5-'d_시나리오'!$H$5)*('d_시나리오'!$I$5-'d_시나리오'!$H$5)),'d_시나리오'!$J$5-SQRT((1-J47)*('d_시나리오'!$J$5-'d_시나리오'!$H$5)*('d_시나리오'!$J$5-'d_시나리오'!$I$5))))</f>
        <v/>
      </c>
      <c r="L47">
        <f>RAND()</f>
        <v/>
      </c>
      <c r="M47">
        <f>IF('d_시나리오'!$J$6='d_시나리오'!$H$6,'d_시나리오'!$I$6,IF(L47&lt;('d_시나리오'!$I$6-'d_시나리오'!$H$6)/('d_시나리오'!$J$6-'d_시나리오'!$H$6),'d_시나리오'!$H$6+SQRT(L47*('d_시나리오'!$J$6-'d_시나리오'!$H$6)*('d_시나리오'!$I$6-'d_시나리오'!$H$6)),'d_시나리오'!$J$6-SQRT((1-L47)*('d_시나리오'!$J$6-'d_시나리오'!$H$6)*('d_시나리오'!$J$6-'d_시나리오'!$I$6))))</f>
        <v/>
      </c>
      <c r="N47">
        <f>INDEX('d_분포'!$B$2:$B$57,RANDBETWEEN(1,56))</f>
        <v/>
      </c>
      <c r="O47">
        <f>BETAINV(RAND(),5,5)</f>
        <v/>
      </c>
      <c r="P47">
        <f>'d_고정'!$B$1*'6_기대효과'!$H$7*('d_시나리오'!$I$7/'d_고정'!$B$2)*B47</f>
        <v/>
      </c>
      <c r="Q47">
        <f>P47*C47</f>
        <v/>
      </c>
      <c r="R47">
        <f>P47*E47</f>
        <v/>
      </c>
      <c r="S47">
        <f>R47*G47</f>
        <v/>
      </c>
      <c r="T47">
        <f>Q47+S47</f>
        <v/>
      </c>
      <c r="U47">
        <f>(Q47*D47+S47*I47)*(1-O47)</f>
        <v/>
      </c>
      <c r="V47">
        <f>(R47*K47*N47+'d_고정'!$B$3*('6_기대효과'!$H$7/8)*N47*'d_고정'!$B$10*M47*('6_기대효과'!$K$7/'d_고정'!$B$9))*(1-O47)</f>
        <v/>
      </c>
      <c r="W47">
        <f>(S47*I47+R47*MAX(K47-'d_고정'!$B$10*M47*('6_기대효과'!$K$7/'d_고정'!$B$9),0)*N47)*(1-O47)</f>
        <v/>
      </c>
      <c r="X47">
        <f>U47+V47</f>
        <v/>
      </c>
      <c r="Y47">
        <f>U47/('d_고정'!$B$5*'6_기대효과'!$H$7/8)/'d_고정'!$B$6</f>
        <v/>
      </c>
      <c r="Z47">
        <f>U47/('d_고정'!$B$8*'6_기대효과'!$H$7/8)</f>
        <v/>
      </c>
    </row>
    <row r="48">
      <c r="A48">
        <f>RAND()</f>
        <v/>
      </c>
      <c r="B48">
        <f>IF('d_시나리오'!$J$2='d_시나리오'!$H$2,'d_시나리오'!$I$2,IF(A48&lt;('d_시나리오'!$I$2-'d_시나리오'!$H$2)/('d_시나리오'!$J$2-'d_시나리오'!$H$2),'d_시나리오'!$H$2+SQRT(A48*('d_시나리오'!$J$2-'d_시나리오'!$H$2)*('d_시나리오'!$I$2-'d_시나리오'!$H$2)),'d_시나리오'!$J$2-SQRT((1-A48)*('d_시나리오'!$J$2-'d_시나리오'!$H$2)*('d_시나리오'!$J$2-'d_시나리오'!$I$2))))</f>
        <v/>
      </c>
      <c r="C48">
        <f>BETAINV(RAND(),2,6)</f>
        <v/>
      </c>
      <c r="D48">
        <f>INDEX('d_분포'!$A$2:$A$28,RANDBETWEEN(1,27))</f>
        <v/>
      </c>
      <c r="E48">
        <f>INDEX('d_분포'!$C$2:$C$5,RANDBETWEEN(1,4))*(0.9+0.2*RAND())</f>
        <v/>
      </c>
      <c r="F48">
        <f>RAND()</f>
        <v/>
      </c>
      <c r="G48">
        <f>IF('d_시나리오'!$J$3='d_시나리오'!$H$3,'d_시나리오'!$I$3,IF(F48&lt;('d_시나리오'!$I$3-'d_시나리오'!$H$3)/('d_시나리오'!$J$3-'d_시나리오'!$H$3),'d_시나리오'!$H$3+SQRT(F48*('d_시나리오'!$J$3-'d_시나리오'!$H$3)*('d_시나리오'!$I$3-'d_시나리오'!$H$3)),'d_시나리오'!$J$3-SQRT((1-F48)*('d_시나리오'!$J$3-'d_시나리오'!$H$3)*('d_시나리오'!$J$3-'d_시나리오'!$I$3))))</f>
        <v/>
      </c>
      <c r="H48">
        <f>RAND()</f>
        <v/>
      </c>
      <c r="I48">
        <f>IF('d_시나리오'!$J$4='d_시나리오'!$H$4,'d_시나리오'!$I$4,IF(H48&lt;('d_시나리오'!$I$4-'d_시나리오'!$H$4)/('d_시나리오'!$J$4-'d_시나리오'!$H$4),'d_시나리오'!$H$4+SQRT(H48*('d_시나리오'!$J$4-'d_시나리오'!$H$4)*('d_시나리오'!$I$4-'d_시나리오'!$H$4)),'d_시나리오'!$J$4-SQRT((1-H48)*('d_시나리오'!$J$4-'d_시나리오'!$H$4)*('d_시나리오'!$J$4-'d_시나리오'!$I$4))))</f>
        <v/>
      </c>
      <c r="J48">
        <f>RAND()</f>
        <v/>
      </c>
      <c r="K48">
        <f>IF('d_시나리오'!$J$5='d_시나리오'!$H$5,'d_시나리오'!$I$5,IF(J48&lt;('d_시나리오'!$I$5-'d_시나리오'!$H$5)/('d_시나리오'!$J$5-'d_시나리오'!$H$5),'d_시나리오'!$H$5+SQRT(J48*('d_시나리오'!$J$5-'d_시나리오'!$H$5)*('d_시나리오'!$I$5-'d_시나리오'!$H$5)),'d_시나리오'!$J$5-SQRT((1-J48)*('d_시나리오'!$J$5-'d_시나리오'!$H$5)*('d_시나리오'!$J$5-'d_시나리오'!$I$5))))</f>
        <v/>
      </c>
      <c r="L48">
        <f>RAND()</f>
        <v/>
      </c>
      <c r="M48">
        <f>IF('d_시나리오'!$J$6='d_시나리오'!$H$6,'d_시나리오'!$I$6,IF(L48&lt;('d_시나리오'!$I$6-'d_시나리오'!$H$6)/('d_시나리오'!$J$6-'d_시나리오'!$H$6),'d_시나리오'!$H$6+SQRT(L48*('d_시나리오'!$J$6-'d_시나리오'!$H$6)*('d_시나리오'!$I$6-'d_시나리오'!$H$6)),'d_시나리오'!$J$6-SQRT((1-L48)*('d_시나리오'!$J$6-'d_시나리오'!$H$6)*('d_시나리오'!$J$6-'d_시나리오'!$I$6))))</f>
        <v/>
      </c>
      <c r="N48">
        <f>INDEX('d_분포'!$B$2:$B$57,RANDBETWEEN(1,56))</f>
        <v/>
      </c>
      <c r="O48">
        <f>BETAINV(RAND(),5,5)</f>
        <v/>
      </c>
      <c r="P48">
        <f>'d_고정'!$B$1*'6_기대효과'!$H$7*('d_시나리오'!$I$7/'d_고정'!$B$2)*B48</f>
        <v/>
      </c>
      <c r="Q48">
        <f>P48*C48</f>
        <v/>
      </c>
      <c r="R48">
        <f>P48*E48</f>
        <v/>
      </c>
      <c r="S48">
        <f>R48*G48</f>
        <v/>
      </c>
      <c r="T48">
        <f>Q48+S48</f>
        <v/>
      </c>
      <c r="U48">
        <f>(Q48*D48+S48*I48)*(1-O48)</f>
        <v/>
      </c>
      <c r="V48">
        <f>(R48*K48*N48+'d_고정'!$B$3*('6_기대효과'!$H$7/8)*N48*'d_고정'!$B$10*M48*('6_기대효과'!$K$7/'d_고정'!$B$9))*(1-O48)</f>
        <v/>
      </c>
      <c r="W48">
        <f>(S48*I48+R48*MAX(K48-'d_고정'!$B$10*M48*('6_기대효과'!$K$7/'d_고정'!$B$9),0)*N48)*(1-O48)</f>
        <v/>
      </c>
      <c r="X48">
        <f>U48+V48</f>
        <v/>
      </c>
      <c r="Y48">
        <f>U48/('d_고정'!$B$5*'6_기대효과'!$H$7/8)/'d_고정'!$B$6</f>
        <v/>
      </c>
      <c r="Z48">
        <f>U48/('d_고정'!$B$8*'6_기대효과'!$H$7/8)</f>
        <v/>
      </c>
    </row>
    <row r="49">
      <c r="A49">
        <f>RAND()</f>
        <v/>
      </c>
      <c r="B49">
        <f>IF('d_시나리오'!$J$2='d_시나리오'!$H$2,'d_시나리오'!$I$2,IF(A49&lt;('d_시나리오'!$I$2-'d_시나리오'!$H$2)/('d_시나리오'!$J$2-'d_시나리오'!$H$2),'d_시나리오'!$H$2+SQRT(A49*('d_시나리오'!$J$2-'d_시나리오'!$H$2)*('d_시나리오'!$I$2-'d_시나리오'!$H$2)),'d_시나리오'!$J$2-SQRT((1-A49)*('d_시나리오'!$J$2-'d_시나리오'!$H$2)*('d_시나리오'!$J$2-'d_시나리오'!$I$2))))</f>
        <v/>
      </c>
      <c r="C49">
        <f>BETAINV(RAND(),2,6)</f>
        <v/>
      </c>
      <c r="D49">
        <f>INDEX('d_분포'!$A$2:$A$28,RANDBETWEEN(1,27))</f>
        <v/>
      </c>
      <c r="E49">
        <f>INDEX('d_분포'!$C$2:$C$5,RANDBETWEEN(1,4))*(0.9+0.2*RAND())</f>
        <v/>
      </c>
      <c r="F49">
        <f>RAND()</f>
        <v/>
      </c>
      <c r="G49">
        <f>IF('d_시나리오'!$J$3='d_시나리오'!$H$3,'d_시나리오'!$I$3,IF(F49&lt;('d_시나리오'!$I$3-'d_시나리오'!$H$3)/('d_시나리오'!$J$3-'d_시나리오'!$H$3),'d_시나리오'!$H$3+SQRT(F49*('d_시나리오'!$J$3-'d_시나리오'!$H$3)*('d_시나리오'!$I$3-'d_시나리오'!$H$3)),'d_시나리오'!$J$3-SQRT((1-F49)*('d_시나리오'!$J$3-'d_시나리오'!$H$3)*('d_시나리오'!$J$3-'d_시나리오'!$I$3))))</f>
        <v/>
      </c>
      <c r="H49">
        <f>RAND()</f>
        <v/>
      </c>
      <c r="I49">
        <f>IF('d_시나리오'!$J$4='d_시나리오'!$H$4,'d_시나리오'!$I$4,IF(H49&lt;('d_시나리오'!$I$4-'d_시나리오'!$H$4)/('d_시나리오'!$J$4-'d_시나리오'!$H$4),'d_시나리오'!$H$4+SQRT(H49*('d_시나리오'!$J$4-'d_시나리오'!$H$4)*('d_시나리오'!$I$4-'d_시나리오'!$H$4)),'d_시나리오'!$J$4-SQRT((1-H49)*('d_시나리오'!$J$4-'d_시나리오'!$H$4)*('d_시나리오'!$J$4-'d_시나리오'!$I$4))))</f>
        <v/>
      </c>
      <c r="J49">
        <f>RAND()</f>
        <v/>
      </c>
      <c r="K49">
        <f>IF('d_시나리오'!$J$5='d_시나리오'!$H$5,'d_시나리오'!$I$5,IF(J49&lt;('d_시나리오'!$I$5-'d_시나리오'!$H$5)/('d_시나리오'!$J$5-'d_시나리오'!$H$5),'d_시나리오'!$H$5+SQRT(J49*('d_시나리오'!$J$5-'d_시나리오'!$H$5)*('d_시나리오'!$I$5-'d_시나리오'!$H$5)),'d_시나리오'!$J$5-SQRT((1-J49)*('d_시나리오'!$J$5-'d_시나리오'!$H$5)*('d_시나리오'!$J$5-'d_시나리오'!$I$5))))</f>
        <v/>
      </c>
      <c r="L49">
        <f>RAND()</f>
        <v/>
      </c>
      <c r="M49">
        <f>IF('d_시나리오'!$J$6='d_시나리오'!$H$6,'d_시나리오'!$I$6,IF(L49&lt;('d_시나리오'!$I$6-'d_시나리오'!$H$6)/('d_시나리오'!$J$6-'d_시나리오'!$H$6),'d_시나리오'!$H$6+SQRT(L49*('d_시나리오'!$J$6-'d_시나리오'!$H$6)*('d_시나리오'!$I$6-'d_시나리오'!$H$6)),'d_시나리오'!$J$6-SQRT((1-L49)*('d_시나리오'!$J$6-'d_시나리오'!$H$6)*('d_시나리오'!$J$6-'d_시나리오'!$I$6))))</f>
        <v/>
      </c>
      <c r="N49">
        <f>INDEX('d_분포'!$B$2:$B$57,RANDBETWEEN(1,56))</f>
        <v/>
      </c>
      <c r="O49">
        <f>BETAINV(RAND(),5,5)</f>
        <v/>
      </c>
      <c r="P49">
        <f>'d_고정'!$B$1*'6_기대효과'!$H$7*('d_시나리오'!$I$7/'d_고정'!$B$2)*B49</f>
        <v/>
      </c>
      <c r="Q49">
        <f>P49*C49</f>
        <v/>
      </c>
      <c r="R49">
        <f>P49*E49</f>
        <v/>
      </c>
      <c r="S49">
        <f>R49*G49</f>
        <v/>
      </c>
      <c r="T49">
        <f>Q49+S49</f>
        <v/>
      </c>
      <c r="U49">
        <f>(Q49*D49+S49*I49)*(1-O49)</f>
        <v/>
      </c>
      <c r="V49">
        <f>(R49*K49*N49+'d_고정'!$B$3*('6_기대효과'!$H$7/8)*N49*'d_고정'!$B$10*M49*('6_기대효과'!$K$7/'d_고정'!$B$9))*(1-O49)</f>
        <v/>
      </c>
      <c r="W49">
        <f>(S49*I49+R49*MAX(K49-'d_고정'!$B$10*M49*('6_기대효과'!$K$7/'d_고정'!$B$9),0)*N49)*(1-O49)</f>
        <v/>
      </c>
      <c r="X49">
        <f>U49+V49</f>
        <v/>
      </c>
      <c r="Y49">
        <f>U49/('d_고정'!$B$5*'6_기대효과'!$H$7/8)/'d_고정'!$B$6</f>
        <v/>
      </c>
      <c r="Z49">
        <f>U49/('d_고정'!$B$8*'6_기대효과'!$H$7/8)</f>
        <v/>
      </c>
    </row>
    <row r="50">
      <c r="A50">
        <f>RAND()</f>
        <v/>
      </c>
      <c r="B50">
        <f>IF('d_시나리오'!$J$2='d_시나리오'!$H$2,'d_시나리오'!$I$2,IF(A50&lt;('d_시나리오'!$I$2-'d_시나리오'!$H$2)/('d_시나리오'!$J$2-'d_시나리오'!$H$2),'d_시나리오'!$H$2+SQRT(A50*('d_시나리오'!$J$2-'d_시나리오'!$H$2)*('d_시나리오'!$I$2-'d_시나리오'!$H$2)),'d_시나리오'!$J$2-SQRT((1-A50)*('d_시나리오'!$J$2-'d_시나리오'!$H$2)*('d_시나리오'!$J$2-'d_시나리오'!$I$2))))</f>
        <v/>
      </c>
      <c r="C50">
        <f>BETAINV(RAND(),2,6)</f>
        <v/>
      </c>
      <c r="D50">
        <f>INDEX('d_분포'!$A$2:$A$28,RANDBETWEEN(1,27))</f>
        <v/>
      </c>
      <c r="E50">
        <f>INDEX('d_분포'!$C$2:$C$5,RANDBETWEEN(1,4))*(0.9+0.2*RAND())</f>
        <v/>
      </c>
      <c r="F50">
        <f>RAND()</f>
        <v/>
      </c>
      <c r="G50">
        <f>IF('d_시나리오'!$J$3='d_시나리오'!$H$3,'d_시나리오'!$I$3,IF(F50&lt;('d_시나리오'!$I$3-'d_시나리오'!$H$3)/('d_시나리오'!$J$3-'d_시나리오'!$H$3),'d_시나리오'!$H$3+SQRT(F50*('d_시나리오'!$J$3-'d_시나리오'!$H$3)*('d_시나리오'!$I$3-'d_시나리오'!$H$3)),'d_시나리오'!$J$3-SQRT((1-F50)*('d_시나리오'!$J$3-'d_시나리오'!$H$3)*('d_시나리오'!$J$3-'d_시나리오'!$I$3))))</f>
        <v/>
      </c>
      <c r="H50">
        <f>RAND()</f>
        <v/>
      </c>
      <c r="I50">
        <f>IF('d_시나리오'!$J$4='d_시나리오'!$H$4,'d_시나리오'!$I$4,IF(H50&lt;('d_시나리오'!$I$4-'d_시나리오'!$H$4)/('d_시나리오'!$J$4-'d_시나리오'!$H$4),'d_시나리오'!$H$4+SQRT(H50*('d_시나리오'!$J$4-'d_시나리오'!$H$4)*('d_시나리오'!$I$4-'d_시나리오'!$H$4)),'d_시나리오'!$J$4-SQRT((1-H50)*('d_시나리오'!$J$4-'d_시나리오'!$H$4)*('d_시나리오'!$J$4-'d_시나리오'!$I$4))))</f>
        <v/>
      </c>
      <c r="J50">
        <f>RAND()</f>
        <v/>
      </c>
      <c r="K50">
        <f>IF('d_시나리오'!$J$5='d_시나리오'!$H$5,'d_시나리오'!$I$5,IF(J50&lt;('d_시나리오'!$I$5-'d_시나리오'!$H$5)/('d_시나리오'!$J$5-'d_시나리오'!$H$5),'d_시나리오'!$H$5+SQRT(J50*('d_시나리오'!$J$5-'d_시나리오'!$H$5)*('d_시나리오'!$I$5-'d_시나리오'!$H$5)),'d_시나리오'!$J$5-SQRT((1-J50)*('d_시나리오'!$J$5-'d_시나리오'!$H$5)*('d_시나리오'!$J$5-'d_시나리오'!$I$5))))</f>
        <v/>
      </c>
      <c r="L50">
        <f>RAND()</f>
        <v/>
      </c>
      <c r="M50">
        <f>IF('d_시나리오'!$J$6='d_시나리오'!$H$6,'d_시나리오'!$I$6,IF(L50&lt;('d_시나리오'!$I$6-'d_시나리오'!$H$6)/('d_시나리오'!$J$6-'d_시나리오'!$H$6),'d_시나리오'!$H$6+SQRT(L50*('d_시나리오'!$J$6-'d_시나리오'!$H$6)*('d_시나리오'!$I$6-'d_시나리오'!$H$6)),'d_시나리오'!$J$6-SQRT((1-L50)*('d_시나리오'!$J$6-'d_시나리오'!$H$6)*('d_시나리오'!$J$6-'d_시나리오'!$I$6))))</f>
        <v/>
      </c>
      <c r="N50">
        <f>INDEX('d_분포'!$B$2:$B$57,RANDBETWEEN(1,56))</f>
        <v/>
      </c>
      <c r="O50">
        <f>BETAINV(RAND(),5,5)</f>
        <v/>
      </c>
      <c r="P50">
        <f>'d_고정'!$B$1*'6_기대효과'!$H$7*('d_시나리오'!$I$7/'d_고정'!$B$2)*B50</f>
        <v/>
      </c>
      <c r="Q50">
        <f>P50*C50</f>
        <v/>
      </c>
      <c r="R50">
        <f>P50*E50</f>
        <v/>
      </c>
      <c r="S50">
        <f>R50*G50</f>
        <v/>
      </c>
      <c r="T50">
        <f>Q50+S50</f>
        <v/>
      </c>
      <c r="U50">
        <f>(Q50*D50+S50*I50)*(1-O50)</f>
        <v/>
      </c>
      <c r="V50">
        <f>(R50*K50*N50+'d_고정'!$B$3*('6_기대효과'!$H$7/8)*N50*'d_고정'!$B$10*M50*('6_기대효과'!$K$7/'d_고정'!$B$9))*(1-O50)</f>
        <v/>
      </c>
      <c r="W50">
        <f>(S50*I50+R50*MAX(K50-'d_고정'!$B$10*M50*('6_기대효과'!$K$7/'d_고정'!$B$9),0)*N50)*(1-O50)</f>
        <v/>
      </c>
      <c r="X50">
        <f>U50+V50</f>
        <v/>
      </c>
      <c r="Y50">
        <f>U50/('d_고정'!$B$5*'6_기대효과'!$H$7/8)/'d_고정'!$B$6</f>
        <v/>
      </c>
      <c r="Z50">
        <f>U50/('d_고정'!$B$8*'6_기대효과'!$H$7/8)</f>
        <v/>
      </c>
    </row>
    <row r="51">
      <c r="A51">
        <f>RAND()</f>
        <v/>
      </c>
      <c r="B51">
        <f>IF('d_시나리오'!$J$2='d_시나리오'!$H$2,'d_시나리오'!$I$2,IF(A51&lt;('d_시나리오'!$I$2-'d_시나리오'!$H$2)/('d_시나리오'!$J$2-'d_시나리오'!$H$2),'d_시나리오'!$H$2+SQRT(A51*('d_시나리오'!$J$2-'d_시나리오'!$H$2)*('d_시나리오'!$I$2-'d_시나리오'!$H$2)),'d_시나리오'!$J$2-SQRT((1-A51)*('d_시나리오'!$J$2-'d_시나리오'!$H$2)*('d_시나리오'!$J$2-'d_시나리오'!$I$2))))</f>
        <v/>
      </c>
      <c r="C51">
        <f>BETAINV(RAND(),2,6)</f>
        <v/>
      </c>
      <c r="D51">
        <f>INDEX('d_분포'!$A$2:$A$28,RANDBETWEEN(1,27))</f>
        <v/>
      </c>
      <c r="E51">
        <f>INDEX('d_분포'!$C$2:$C$5,RANDBETWEEN(1,4))*(0.9+0.2*RAND())</f>
        <v/>
      </c>
      <c r="F51">
        <f>RAND()</f>
        <v/>
      </c>
      <c r="G51">
        <f>IF('d_시나리오'!$J$3='d_시나리오'!$H$3,'d_시나리오'!$I$3,IF(F51&lt;('d_시나리오'!$I$3-'d_시나리오'!$H$3)/('d_시나리오'!$J$3-'d_시나리오'!$H$3),'d_시나리오'!$H$3+SQRT(F51*('d_시나리오'!$J$3-'d_시나리오'!$H$3)*('d_시나리오'!$I$3-'d_시나리오'!$H$3)),'d_시나리오'!$J$3-SQRT((1-F51)*('d_시나리오'!$J$3-'d_시나리오'!$H$3)*('d_시나리오'!$J$3-'d_시나리오'!$I$3))))</f>
        <v/>
      </c>
      <c r="H51">
        <f>RAND()</f>
        <v/>
      </c>
      <c r="I51">
        <f>IF('d_시나리오'!$J$4='d_시나리오'!$H$4,'d_시나리오'!$I$4,IF(H51&lt;('d_시나리오'!$I$4-'d_시나리오'!$H$4)/('d_시나리오'!$J$4-'d_시나리오'!$H$4),'d_시나리오'!$H$4+SQRT(H51*('d_시나리오'!$J$4-'d_시나리오'!$H$4)*('d_시나리오'!$I$4-'d_시나리오'!$H$4)),'d_시나리오'!$J$4-SQRT((1-H51)*('d_시나리오'!$J$4-'d_시나리오'!$H$4)*('d_시나리오'!$J$4-'d_시나리오'!$I$4))))</f>
        <v/>
      </c>
      <c r="J51">
        <f>RAND()</f>
        <v/>
      </c>
      <c r="K51">
        <f>IF('d_시나리오'!$J$5='d_시나리오'!$H$5,'d_시나리오'!$I$5,IF(J51&lt;('d_시나리오'!$I$5-'d_시나리오'!$H$5)/('d_시나리오'!$J$5-'d_시나리오'!$H$5),'d_시나리오'!$H$5+SQRT(J51*('d_시나리오'!$J$5-'d_시나리오'!$H$5)*('d_시나리오'!$I$5-'d_시나리오'!$H$5)),'d_시나리오'!$J$5-SQRT((1-J51)*('d_시나리오'!$J$5-'d_시나리오'!$H$5)*('d_시나리오'!$J$5-'d_시나리오'!$I$5))))</f>
        <v/>
      </c>
      <c r="L51">
        <f>RAND()</f>
        <v/>
      </c>
      <c r="M51">
        <f>IF('d_시나리오'!$J$6='d_시나리오'!$H$6,'d_시나리오'!$I$6,IF(L51&lt;('d_시나리오'!$I$6-'d_시나리오'!$H$6)/('d_시나리오'!$J$6-'d_시나리오'!$H$6),'d_시나리오'!$H$6+SQRT(L51*('d_시나리오'!$J$6-'d_시나리오'!$H$6)*('d_시나리오'!$I$6-'d_시나리오'!$H$6)),'d_시나리오'!$J$6-SQRT((1-L51)*('d_시나리오'!$J$6-'d_시나리오'!$H$6)*('d_시나리오'!$J$6-'d_시나리오'!$I$6))))</f>
        <v/>
      </c>
      <c r="N51">
        <f>INDEX('d_분포'!$B$2:$B$57,RANDBETWEEN(1,56))</f>
        <v/>
      </c>
      <c r="O51">
        <f>BETAINV(RAND(),5,5)</f>
        <v/>
      </c>
      <c r="P51">
        <f>'d_고정'!$B$1*'6_기대효과'!$H$7*('d_시나리오'!$I$7/'d_고정'!$B$2)*B51</f>
        <v/>
      </c>
      <c r="Q51">
        <f>P51*C51</f>
        <v/>
      </c>
      <c r="R51">
        <f>P51*E51</f>
        <v/>
      </c>
      <c r="S51">
        <f>R51*G51</f>
        <v/>
      </c>
      <c r="T51">
        <f>Q51+S51</f>
        <v/>
      </c>
      <c r="U51">
        <f>(Q51*D51+S51*I51)*(1-O51)</f>
        <v/>
      </c>
      <c r="V51">
        <f>(R51*K51*N51+'d_고정'!$B$3*('6_기대효과'!$H$7/8)*N51*'d_고정'!$B$10*M51*('6_기대효과'!$K$7/'d_고정'!$B$9))*(1-O51)</f>
        <v/>
      </c>
      <c r="W51">
        <f>(S51*I51+R51*MAX(K51-'d_고정'!$B$10*M51*('6_기대효과'!$K$7/'d_고정'!$B$9),0)*N51)*(1-O51)</f>
        <v/>
      </c>
      <c r="X51">
        <f>U51+V51</f>
        <v/>
      </c>
      <c r="Y51">
        <f>U51/('d_고정'!$B$5*'6_기대효과'!$H$7/8)/'d_고정'!$B$6</f>
        <v/>
      </c>
      <c r="Z51">
        <f>U51/('d_고정'!$B$8*'6_기대효과'!$H$7/8)</f>
        <v/>
      </c>
    </row>
    <row r="52">
      <c r="A52">
        <f>RAND()</f>
        <v/>
      </c>
      <c r="B52">
        <f>IF('d_시나리오'!$J$2='d_시나리오'!$H$2,'d_시나리오'!$I$2,IF(A52&lt;('d_시나리오'!$I$2-'d_시나리오'!$H$2)/('d_시나리오'!$J$2-'d_시나리오'!$H$2),'d_시나리오'!$H$2+SQRT(A52*('d_시나리오'!$J$2-'d_시나리오'!$H$2)*('d_시나리오'!$I$2-'d_시나리오'!$H$2)),'d_시나리오'!$J$2-SQRT((1-A52)*('d_시나리오'!$J$2-'d_시나리오'!$H$2)*('d_시나리오'!$J$2-'d_시나리오'!$I$2))))</f>
        <v/>
      </c>
      <c r="C52">
        <f>BETAINV(RAND(),2,6)</f>
        <v/>
      </c>
      <c r="D52">
        <f>INDEX('d_분포'!$A$2:$A$28,RANDBETWEEN(1,27))</f>
        <v/>
      </c>
      <c r="E52">
        <f>INDEX('d_분포'!$C$2:$C$5,RANDBETWEEN(1,4))*(0.9+0.2*RAND())</f>
        <v/>
      </c>
      <c r="F52">
        <f>RAND()</f>
        <v/>
      </c>
      <c r="G52">
        <f>IF('d_시나리오'!$J$3='d_시나리오'!$H$3,'d_시나리오'!$I$3,IF(F52&lt;('d_시나리오'!$I$3-'d_시나리오'!$H$3)/('d_시나리오'!$J$3-'d_시나리오'!$H$3),'d_시나리오'!$H$3+SQRT(F52*('d_시나리오'!$J$3-'d_시나리오'!$H$3)*('d_시나리오'!$I$3-'d_시나리오'!$H$3)),'d_시나리오'!$J$3-SQRT((1-F52)*('d_시나리오'!$J$3-'d_시나리오'!$H$3)*('d_시나리오'!$J$3-'d_시나리오'!$I$3))))</f>
        <v/>
      </c>
      <c r="H52">
        <f>RAND()</f>
        <v/>
      </c>
      <c r="I52">
        <f>IF('d_시나리오'!$J$4='d_시나리오'!$H$4,'d_시나리오'!$I$4,IF(H52&lt;('d_시나리오'!$I$4-'d_시나리오'!$H$4)/('d_시나리오'!$J$4-'d_시나리오'!$H$4),'d_시나리오'!$H$4+SQRT(H52*('d_시나리오'!$J$4-'d_시나리오'!$H$4)*('d_시나리오'!$I$4-'d_시나리오'!$H$4)),'d_시나리오'!$J$4-SQRT((1-H52)*('d_시나리오'!$J$4-'d_시나리오'!$H$4)*('d_시나리오'!$J$4-'d_시나리오'!$I$4))))</f>
        <v/>
      </c>
      <c r="J52">
        <f>RAND()</f>
        <v/>
      </c>
      <c r="K52">
        <f>IF('d_시나리오'!$J$5='d_시나리오'!$H$5,'d_시나리오'!$I$5,IF(J52&lt;('d_시나리오'!$I$5-'d_시나리오'!$H$5)/('d_시나리오'!$J$5-'d_시나리오'!$H$5),'d_시나리오'!$H$5+SQRT(J52*('d_시나리오'!$J$5-'d_시나리오'!$H$5)*('d_시나리오'!$I$5-'d_시나리오'!$H$5)),'d_시나리오'!$J$5-SQRT((1-J52)*('d_시나리오'!$J$5-'d_시나리오'!$H$5)*('d_시나리오'!$J$5-'d_시나리오'!$I$5))))</f>
        <v/>
      </c>
      <c r="L52">
        <f>RAND()</f>
        <v/>
      </c>
      <c r="M52">
        <f>IF('d_시나리오'!$J$6='d_시나리오'!$H$6,'d_시나리오'!$I$6,IF(L52&lt;('d_시나리오'!$I$6-'d_시나리오'!$H$6)/('d_시나리오'!$J$6-'d_시나리오'!$H$6),'d_시나리오'!$H$6+SQRT(L52*('d_시나리오'!$J$6-'d_시나리오'!$H$6)*('d_시나리오'!$I$6-'d_시나리오'!$H$6)),'d_시나리오'!$J$6-SQRT((1-L52)*('d_시나리오'!$J$6-'d_시나리오'!$H$6)*('d_시나리오'!$J$6-'d_시나리오'!$I$6))))</f>
        <v/>
      </c>
      <c r="N52">
        <f>INDEX('d_분포'!$B$2:$B$57,RANDBETWEEN(1,56))</f>
        <v/>
      </c>
      <c r="O52">
        <f>BETAINV(RAND(),5,5)</f>
        <v/>
      </c>
      <c r="P52">
        <f>'d_고정'!$B$1*'6_기대효과'!$H$7*('d_시나리오'!$I$7/'d_고정'!$B$2)*B52</f>
        <v/>
      </c>
      <c r="Q52">
        <f>P52*C52</f>
        <v/>
      </c>
      <c r="R52">
        <f>P52*E52</f>
        <v/>
      </c>
      <c r="S52">
        <f>R52*G52</f>
        <v/>
      </c>
      <c r="T52">
        <f>Q52+S52</f>
        <v/>
      </c>
      <c r="U52">
        <f>(Q52*D52+S52*I52)*(1-O52)</f>
        <v/>
      </c>
      <c r="V52">
        <f>(R52*K52*N52+'d_고정'!$B$3*('6_기대효과'!$H$7/8)*N52*'d_고정'!$B$10*M52*('6_기대효과'!$K$7/'d_고정'!$B$9))*(1-O52)</f>
        <v/>
      </c>
      <c r="W52">
        <f>(S52*I52+R52*MAX(K52-'d_고정'!$B$10*M52*('6_기대효과'!$K$7/'d_고정'!$B$9),0)*N52)*(1-O52)</f>
        <v/>
      </c>
      <c r="X52">
        <f>U52+V52</f>
        <v/>
      </c>
      <c r="Y52">
        <f>U52/('d_고정'!$B$5*'6_기대효과'!$H$7/8)/'d_고정'!$B$6</f>
        <v/>
      </c>
      <c r="Z52">
        <f>U52/('d_고정'!$B$8*'6_기대효과'!$H$7/8)</f>
        <v/>
      </c>
    </row>
    <row r="53">
      <c r="A53">
        <f>RAND()</f>
        <v/>
      </c>
      <c r="B53">
        <f>IF('d_시나리오'!$J$2='d_시나리오'!$H$2,'d_시나리오'!$I$2,IF(A53&lt;('d_시나리오'!$I$2-'d_시나리오'!$H$2)/('d_시나리오'!$J$2-'d_시나리오'!$H$2),'d_시나리오'!$H$2+SQRT(A53*('d_시나리오'!$J$2-'d_시나리오'!$H$2)*('d_시나리오'!$I$2-'d_시나리오'!$H$2)),'d_시나리오'!$J$2-SQRT((1-A53)*('d_시나리오'!$J$2-'d_시나리오'!$H$2)*('d_시나리오'!$J$2-'d_시나리오'!$I$2))))</f>
        <v/>
      </c>
      <c r="C53">
        <f>BETAINV(RAND(),2,6)</f>
        <v/>
      </c>
      <c r="D53">
        <f>INDEX('d_분포'!$A$2:$A$28,RANDBETWEEN(1,27))</f>
        <v/>
      </c>
      <c r="E53">
        <f>INDEX('d_분포'!$C$2:$C$5,RANDBETWEEN(1,4))*(0.9+0.2*RAND())</f>
        <v/>
      </c>
      <c r="F53">
        <f>RAND()</f>
        <v/>
      </c>
      <c r="G53">
        <f>IF('d_시나리오'!$J$3='d_시나리오'!$H$3,'d_시나리오'!$I$3,IF(F53&lt;('d_시나리오'!$I$3-'d_시나리오'!$H$3)/('d_시나리오'!$J$3-'d_시나리오'!$H$3),'d_시나리오'!$H$3+SQRT(F53*('d_시나리오'!$J$3-'d_시나리오'!$H$3)*('d_시나리오'!$I$3-'d_시나리오'!$H$3)),'d_시나리오'!$J$3-SQRT((1-F53)*('d_시나리오'!$J$3-'d_시나리오'!$H$3)*('d_시나리오'!$J$3-'d_시나리오'!$I$3))))</f>
        <v/>
      </c>
      <c r="H53">
        <f>RAND()</f>
        <v/>
      </c>
      <c r="I53">
        <f>IF('d_시나리오'!$J$4='d_시나리오'!$H$4,'d_시나리오'!$I$4,IF(H53&lt;('d_시나리오'!$I$4-'d_시나리오'!$H$4)/('d_시나리오'!$J$4-'d_시나리오'!$H$4),'d_시나리오'!$H$4+SQRT(H53*('d_시나리오'!$J$4-'d_시나리오'!$H$4)*('d_시나리오'!$I$4-'d_시나리오'!$H$4)),'d_시나리오'!$J$4-SQRT((1-H53)*('d_시나리오'!$J$4-'d_시나리오'!$H$4)*('d_시나리오'!$J$4-'d_시나리오'!$I$4))))</f>
        <v/>
      </c>
      <c r="J53">
        <f>RAND()</f>
        <v/>
      </c>
      <c r="K53">
        <f>IF('d_시나리오'!$J$5='d_시나리오'!$H$5,'d_시나리오'!$I$5,IF(J53&lt;('d_시나리오'!$I$5-'d_시나리오'!$H$5)/('d_시나리오'!$J$5-'d_시나리오'!$H$5),'d_시나리오'!$H$5+SQRT(J53*('d_시나리오'!$J$5-'d_시나리오'!$H$5)*('d_시나리오'!$I$5-'d_시나리오'!$H$5)),'d_시나리오'!$J$5-SQRT((1-J53)*('d_시나리오'!$J$5-'d_시나리오'!$H$5)*('d_시나리오'!$J$5-'d_시나리오'!$I$5))))</f>
        <v/>
      </c>
      <c r="L53">
        <f>RAND()</f>
        <v/>
      </c>
      <c r="M53">
        <f>IF('d_시나리오'!$J$6='d_시나리오'!$H$6,'d_시나리오'!$I$6,IF(L53&lt;('d_시나리오'!$I$6-'d_시나리오'!$H$6)/('d_시나리오'!$J$6-'d_시나리오'!$H$6),'d_시나리오'!$H$6+SQRT(L53*('d_시나리오'!$J$6-'d_시나리오'!$H$6)*('d_시나리오'!$I$6-'d_시나리오'!$H$6)),'d_시나리오'!$J$6-SQRT((1-L53)*('d_시나리오'!$J$6-'d_시나리오'!$H$6)*('d_시나리오'!$J$6-'d_시나리오'!$I$6))))</f>
        <v/>
      </c>
      <c r="N53">
        <f>INDEX('d_분포'!$B$2:$B$57,RANDBETWEEN(1,56))</f>
        <v/>
      </c>
      <c r="O53">
        <f>BETAINV(RAND(),5,5)</f>
        <v/>
      </c>
      <c r="P53">
        <f>'d_고정'!$B$1*'6_기대효과'!$H$7*('d_시나리오'!$I$7/'d_고정'!$B$2)*B53</f>
        <v/>
      </c>
      <c r="Q53">
        <f>P53*C53</f>
        <v/>
      </c>
      <c r="R53">
        <f>P53*E53</f>
        <v/>
      </c>
      <c r="S53">
        <f>R53*G53</f>
        <v/>
      </c>
      <c r="T53">
        <f>Q53+S53</f>
        <v/>
      </c>
      <c r="U53">
        <f>(Q53*D53+S53*I53)*(1-O53)</f>
        <v/>
      </c>
      <c r="V53">
        <f>(R53*K53*N53+'d_고정'!$B$3*('6_기대효과'!$H$7/8)*N53*'d_고정'!$B$10*M53*('6_기대효과'!$K$7/'d_고정'!$B$9))*(1-O53)</f>
        <v/>
      </c>
      <c r="W53">
        <f>(S53*I53+R53*MAX(K53-'d_고정'!$B$10*M53*('6_기대효과'!$K$7/'d_고정'!$B$9),0)*N53)*(1-O53)</f>
        <v/>
      </c>
      <c r="X53">
        <f>U53+V53</f>
        <v/>
      </c>
      <c r="Y53">
        <f>U53/('d_고정'!$B$5*'6_기대효과'!$H$7/8)/'d_고정'!$B$6</f>
        <v/>
      </c>
      <c r="Z53">
        <f>U53/('d_고정'!$B$8*'6_기대효과'!$H$7/8)</f>
        <v/>
      </c>
    </row>
    <row r="54">
      <c r="A54">
        <f>RAND()</f>
        <v/>
      </c>
      <c r="B54">
        <f>IF('d_시나리오'!$J$2='d_시나리오'!$H$2,'d_시나리오'!$I$2,IF(A54&lt;('d_시나리오'!$I$2-'d_시나리오'!$H$2)/('d_시나리오'!$J$2-'d_시나리오'!$H$2),'d_시나리오'!$H$2+SQRT(A54*('d_시나리오'!$J$2-'d_시나리오'!$H$2)*('d_시나리오'!$I$2-'d_시나리오'!$H$2)),'d_시나리오'!$J$2-SQRT((1-A54)*('d_시나리오'!$J$2-'d_시나리오'!$H$2)*('d_시나리오'!$J$2-'d_시나리오'!$I$2))))</f>
        <v/>
      </c>
      <c r="C54">
        <f>BETAINV(RAND(),2,6)</f>
        <v/>
      </c>
      <c r="D54">
        <f>INDEX('d_분포'!$A$2:$A$28,RANDBETWEEN(1,27))</f>
        <v/>
      </c>
      <c r="E54">
        <f>INDEX('d_분포'!$C$2:$C$5,RANDBETWEEN(1,4))*(0.9+0.2*RAND())</f>
        <v/>
      </c>
      <c r="F54">
        <f>RAND()</f>
        <v/>
      </c>
      <c r="G54">
        <f>IF('d_시나리오'!$J$3='d_시나리오'!$H$3,'d_시나리오'!$I$3,IF(F54&lt;('d_시나리오'!$I$3-'d_시나리오'!$H$3)/('d_시나리오'!$J$3-'d_시나리오'!$H$3),'d_시나리오'!$H$3+SQRT(F54*('d_시나리오'!$J$3-'d_시나리오'!$H$3)*('d_시나리오'!$I$3-'d_시나리오'!$H$3)),'d_시나리오'!$J$3-SQRT((1-F54)*('d_시나리오'!$J$3-'d_시나리오'!$H$3)*('d_시나리오'!$J$3-'d_시나리오'!$I$3))))</f>
        <v/>
      </c>
      <c r="H54">
        <f>RAND()</f>
        <v/>
      </c>
      <c r="I54">
        <f>IF('d_시나리오'!$J$4='d_시나리오'!$H$4,'d_시나리오'!$I$4,IF(H54&lt;('d_시나리오'!$I$4-'d_시나리오'!$H$4)/('d_시나리오'!$J$4-'d_시나리오'!$H$4),'d_시나리오'!$H$4+SQRT(H54*('d_시나리오'!$J$4-'d_시나리오'!$H$4)*('d_시나리오'!$I$4-'d_시나리오'!$H$4)),'d_시나리오'!$J$4-SQRT((1-H54)*('d_시나리오'!$J$4-'d_시나리오'!$H$4)*('d_시나리오'!$J$4-'d_시나리오'!$I$4))))</f>
        <v/>
      </c>
      <c r="J54">
        <f>RAND()</f>
        <v/>
      </c>
      <c r="K54">
        <f>IF('d_시나리오'!$J$5='d_시나리오'!$H$5,'d_시나리오'!$I$5,IF(J54&lt;('d_시나리오'!$I$5-'d_시나리오'!$H$5)/('d_시나리오'!$J$5-'d_시나리오'!$H$5),'d_시나리오'!$H$5+SQRT(J54*('d_시나리오'!$J$5-'d_시나리오'!$H$5)*('d_시나리오'!$I$5-'d_시나리오'!$H$5)),'d_시나리오'!$J$5-SQRT((1-J54)*('d_시나리오'!$J$5-'d_시나리오'!$H$5)*('d_시나리오'!$J$5-'d_시나리오'!$I$5))))</f>
        <v/>
      </c>
      <c r="L54">
        <f>RAND()</f>
        <v/>
      </c>
      <c r="M54">
        <f>IF('d_시나리오'!$J$6='d_시나리오'!$H$6,'d_시나리오'!$I$6,IF(L54&lt;('d_시나리오'!$I$6-'d_시나리오'!$H$6)/('d_시나리오'!$J$6-'d_시나리오'!$H$6),'d_시나리오'!$H$6+SQRT(L54*('d_시나리오'!$J$6-'d_시나리오'!$H$6)*('d_시나리오'!$I$6-'d_시나리오'!$H$6)),'d_시나리오'!$J$6-SQRT((1-L54)*('d_시나리오'!$J$6-'d_시나리오'!$H$6)*('d_시나리오'!$J$6-'d_시나리오'!$I$6))))</f>
        <v/>
      </c>
      <c r="N54">
        <f>INDEX('d_분포'!$B$2:$B$57,RANDBETWEEN(1,56))</f>
        <v/>
      </c>
      <c r="O54">
        <f>BETAINV(RAND(),5,5)</f>
        <v/>
      </c>
      <c r="P54">
        <f>'d_고정'!$B$1*'6_기대효과'!$H$7*('d_시나리오'!$I$7/'d_고정'!$B$2)*B54</f>
        <v/>
      </c>
      <c r="Q54">
        <f>P54*C54</f>
        <v/>
      </c>
      <c r="R54">
        <f>P54*E54</f>
        <v/>
      </c>
      <c r="S54">
        <f>R54*G54</f>
        <v/>
      </c>
      <c r="T54">
        <f>Q54+S54</f>
        <v/>
      </c>
      <c r="U54">
        <f>(Q54*D54+S54*I54)*(1-O54)</f>
        <v/>
      </c>
      <c r="V54">
        <f>(R54*K54*N54+'d_고정'!$B$3*('6_기대효과'!$H$7/8)*N54*'d_고정'!$B$10*M54*('6_기대효과'!$K$7/'d_고정'!$B$9))*(1-O54)</f>
        <v/>
      </c>
      <c r="W54">
        <f>(S54*I54+R54*MAX(K54-'d_고정'!$B$10*M54*('6_기대효과'!$K$7/'d_고정'!$B$9),0)*N54)*(1-O54)</f>
        <v/>
      </c>
      <c r="X54">
        <f>U54+V54</f>
        <v/>
      </c>
      <c r="Y54">
        <f>U54/('d_고정'!$B$5*'6_기대효과'!$H$7/8)/'d_고정'!$B$6</f>
        <v/>
      </c>
      <c r="Z54">
        <f>U54/('d_고정'!$B$8*'6_기대효과'!$H$7/8)</f>
        <v/>
      </c>
    </row>
    <row r="55">
      <c r="A55">
        <f>RAND()</f>
        <v/>
      </c>
      <c r="B55">
        <f>IF('d_시나리오'!$J$2='d_시나리오'!$H$2,'d_시나리오'!$I$2,IF(A55&lt;('d_시나리오'!$I$2-'d_시나리오'!$H$2)/('d_시나리오'!$J$2-'d_시나리오'!$H$2),'d_시나리오'!$H$2+SQRT(A55*('d_시나리오'!$J$2-'d_시나리오'!$H$2)*('d_시나리오'!$I$2-'d_시나리오'!$H$2)),'d_시나리오'!$J$2-SQRT((1-A55)*('d_시나리오'!$J$2-'d_시나리오'!$H$2)*('d_시나리오'!$J$2-'d_시나리오'!$I$2))))</f>
        <v/>
      </c>
      <c r="C55">
        <f>BETAINV(RAND(),2,6)</f>
        <v/>
      </c>
      <c r="D55">
        <f>INDEX('d_분포'!$A$2:$A$28,RANDBETWEEN(1,27))</f>
        <v/>
      </c>
      <c r="E55">
        <f>INDEX('d_분포'!$C$2:$C$5,RANDBETWEEN(1,4))*(0.9+0.2*RAND())</f>
        <v/>
      </c>
      <c r="F55">
        <f>RAND()</f>
        <v/>
      </c>
      <c r="G55">
        <f>IF('d_시나리오'!$J$3='d_시나리오'!$H$3,'d_시나리오'!$I$3,IF(F55&lt;('d_시나리오'!$I$3-'d_시나리오'!$H$3)/('d_시나리오'!$J$3-'d_시나리오'!$H$3),'d_시나리오'!$H$3+SQRT(F55*('d_시나리오'!$J$3-'d_시나리오'!$H$3)*('d_시나리오'!$I$3-'d_시나리오'!$H$3)),'d_시나리오'!$J$3-SQRT((1-F55)*('d_시나리오'!$J$3-'d_시나리오'!$H$3)*('d_시나리오'!$J$3-'d_시나리오'!$I$3))))</f>
        <v/>
      </c>
      <c r="H55">
        <f>RAND()</f>
        <v/>
      </c>
      <c r="I55">
        <f>IF('d_시나리오'!$J$4='d_시나리오'!$H$4,'d_시나리오'!$I$4,IF(H55&lt;('d_시나리오'!$I$4-'d_시나리오'!$H$4)/('d_시나리오'!$J$4-'d_시나리오'!$H$4),'d_시나리오'!$H$4+SQRT(H55*('d_시나리오'!$J$4-'d_시나리오'!$H$4)*('d_시나리오'!$I$4-'d_시나리오'!$H$4)),'d_시나리오'!$J$4-SQRT((1-H55)*('d_시나리오'!$J$4-'d_시나리오'!$H$4)*('d_시나리오'!$J$4-'d_시나리오'!$I$4))))</f>
        <v/>
      </c>
      <c r="J55">
        <f>RAND()</f>
        <v/>
      </c>
      <c r="K55">
        <f>IF('d_시나리오'!$J$5='d_시나리오'!$H$5,'d_시나리오'!$I$5,IF(J55&lt;('d_시나리오'!$I$5-'d_시나리오'!$H$5)/('d_시나리오'!$J$5-'d_시나리오'!$H$5),'d_시나리오'!$H$5+SQRT(J55*('d_시나리오'!$J$5-'d_시나리오'!$H$5)*('d_시나리오'!$I$5-'d_시나리오'!$H$5)),'d_시나리오'!$J$5-SQRT((1-J55)*('d_시나리오'!$J$5-'d_시나리오'!$H$5)*('d_시나리오'!$J$5-'d_시나리오'!$I$5))))</f>
        <v/>
      </c>
      <c r="L55">
        <f>RAND()</f>
        <v/>
      </c>
      <c r="M55">
        <f>IF('d_시나리오'!$J$6='d_시나리오'!$H$6,'d_시나리오'!$I$6,IF(L55&lt;('d_시나리오'!$I$6-'d_시나리오'!$H$6)/('d_시나리오'!$J$6-'d_시나리오'!$H$6),'d_시나리오'!$H$6+SQRT(L55*('d_시나리오'!$J$6-'d_시나리오'!$H$6)*('d_시나리오'!$I$6-'d_시나리오'!$H$6)),'d_시나리오'!$J$6-SQRT((1-L55)*('d_시나리오'!$J$6-'d_시나리오'!$H$6)*('d_시나리오'!$J$6-'d_시나리오'!$I$6))))</f>
        <v/>
      </c>
      <c r="N55">
        <f>INDEX('d_분포'!$B$2:$B$57,RANDBETWEEN(1,56))</f>
        <v/>
      </c>
      <c r="O55">
        <f>BETAINV(RAND(),5,5)</f>
        <v/>
      </c>
      <c r="P55">
        <f>'d_고정'!$B$1*'6_기대효과'!$H$7*('d_시나리오'!$I$7/'d_고정'!$B$2)*B55</f>
        <v/>
      </c>
      <c r="Q55">
        <f>P55*C55</f>
        <v/>
      </c>
      <c r="R55">
        <f>P55*E55</f>
        <v/>
      </c>
      <c r="S55">
        <f>R55*G55</f>
        <v/>
      </c>
      <c r="T55">
        <f>Q55+S55</f>
        <v/>
      </c>
      <c r="U55">
        <f>(Q55*D55+S55*I55)*(1-O55)</f>
        <v/>
      </c>
      <c r="V55">
        <f>(R55*K55*N55+'d_고정'!$B$3*('6_기대효과'!$H$7/8)*N55*'d_고정'!$B$10*M55*('6_기대효과'!$K$7/'d_고정'!$B$9))*(1-O55)</f>
        <v/>
      </c>
      <c r="W55">
        <f>(S55*I55+R55*MAX(K55-'d_고정'!$B$10*M55*('6_기대효과'!$K$7/'d_고정'!$B$9),0)*N55)*(1-O55)</f>
        <v/>
      </c>
      <c r="X55">
        <f>U55+V55</f>
        <v/>
      </c>
      <c r="Y55">
        <f>U55/('d_고정'!$B$5*'6_기대효과'!$H$7/8)/'d_고정'!$B$6</f>
        <v/>
      </c>
      <c r="Z55">
        <f>U55/('d_고정'!$B$8*'6_기대효과'!$H$7/8)</f>
        <v/>
      </c>
    </row>
    <row r="56">
      <c r="A56">
        <f>RAND()</f>
        <v/>
      </c>
      <c r="B56">
        <f>IF('d_시나리오'!$J$2='d_시나리오'!$H$2,'d_시나리오'!$I$2,IF(A56&lt;('d_시나리오'!$I$2-'d_시나리오'!$H$2)/('d_시나리오'!$J$2-'d_시나리오'!$H$2),'d_시나리오'!$H$2+SQRT(A56*('d_시나리오'!$J$2-'d_시나리오'!$H$2)*('d_시나리오'!$I$2-'d_시나리오'!$H$2)),'d_시나리오'!$J$2-SQRT((1-A56)*('d_시나리오'!$J$2-'d_시나리오'!$H$2)*('d_시나리오'!$J$2-'d_시나리오'!$I$2))))</f>
        <v/>
      </c>
      <c r="C56">
        <f>BETAINV(RAND(),2,6)</f>
        <v/>
      </c>
      <c r="D56">
        <f>INDEX('d_분포'!$A$2:$A$28,RANDBETWEEN(1,27))</f>
        <v/>
      </c>
      <c r="E56">
        <f>INDEX('d_분포'!$C$2:$C$5,RANDBETWEEN(1,4))*(0.9+0.2*RAND())</f>
        <v/>
      </c>
      <c r="F56">
        <f>RAND()</f>
        <v/>
      </c>
      <c r="G56">
        <f>IF('d_시나리오'!$J$3='d_시나리오'!$H$3,'d_시나리오'!$I$3,IF(F56&lt;('d_시나리오'!$I$3-'d_시나리오'!$H$3)/('d_시나리오'!$J$3-'d_시나리오'!$H$3),'d_시나리오'!$H$3+SQRT(F56*('d_시나리오'!$J$3-'d_시나리오'!$H$3)*('d_시나리오'!$I$3-'d_시나리오'!$H$3)),'d_시나리오'!$J$3-SQRT((1-F56)*('d_시나리오'!$J$3-'d_시나리오'!$H$3)*('d_시나리오'!$J$3-'d_시나리오'!$I$3))))</f>
        <v/>
      </c>
      <c r="H56">
        <f>RAND()</f>
        <v/>
      </c>
      <c r="I56">
        <f>IF('d_시나리오'!$J$4='d_시나리오'!$H$4,'d_시나리오'!$I$4,IF(H56&lt;('d_시나리오'!$I$4-'d_시나리오'!$H$4)/('d_시나리오'!$J$4-'d_시나리오'!$H$4),'d_시나리오'!$H$4+SQRT(H56*('d_시나리오'!$J$4-'d_시나리오'!$H$4)*('d_시나리오'!$I$4-'d_시나리오'!$H$4)),'d_시나리오'!$J$4-SQRT((1-H56)*('d_시나리오'!$J$4-'d_시나리오'!$H$4)*('d_시나리오'!$J$4-'d_시나리오'!$I$4))))</f>
        <v/>
      </c>
      <c r="J56">
        <f>RAND()</f>
        <v/>
      </c>
      <c r="K56">
        <f>IF('d_시나리오'!$J$5='d_시나리오'!$H$5,'d_시나리오'!$I$5,IF(J56&lt;('d_시나리오'!$I$5-'d_시나리오'!$H$5)/('d_시나리오'!$J$5-'d_시나리오'!$H$5),'d_시나리오'!$H$5+SQRT(J56*('d_시나리오'!$J$5-'d_시나리오'!$H$5)*('d_시나리오'!$I$5-'d_시나리오'!$H$5)),'d_시나리오'!$J$5-SQRT((1-J56)*('d_시나리오'!$J$5-'d_시나리오'!$H$5)*('d_시나리오'!$J$5-'d_시나리오'!$I$5))))</f>
        <v/>
      </c>
      <c r="L56">
        <f>RAND()</f>
        <v/>
      </c>
      <c r="M56">
        <f>IF('d_시나리오'!$J$6='d_시나리오'!$H$6,'d_시나리오'!$I$6,IF(L56&lt;('d_시나리오'!$I$6-'d_시나리오'!$H$6)/('d_시나리오'!$J$6-'d_시나리오'!$H$6),'d_시나리오'!$H$6+SQRT(L56*('d_시나리오'!$J$6-'d_시나리오'!$H$6)*('d_시나리오'!$I$6-'d_시나리오'!$H$6)),'d_시나리오'!$J$6-SQRT((1-L56)*('d_시나리오'!$J$6-'d_시나리오'!$H$6)*('d_시나리오'!$J$6-'d_시나리오'!$I$6))))</f>
        <v/>
      </c>
      <c r="N56">
        <f>INDEX('d_분포'!$B$2:$B$57,RANDBETWEEN(1,56))</f>
        <v/>
      </c>
      <c r="O56">
        <f>BETAINV(RAND(),5,5)</f>
        <v/>
      </c>
      <c r="P56">
        <f>'d_고정'!$B$1*'6_기대효과'!$H$7*('d_시나리오'!$I$7/'d_고정'!$B$2)*B56</f>
        <v/>
      </c>
      <c r="Q56">
        <f>P56*C56</f>
        <v/>
      </c>
      <c r="R56">
        <f>P56*E56</f>
        <v/>
      </c>
      <c r="S56">
        <f>R56*G56</f>
        <v/>
      </c>
      <c r="T56">
        <f>Q56+S56</f>
        <v/>
      </c>
      <c r="U56">
        <f>(Q56*D56+S56*I56)*(1-O56)</f>
        <v/>
      </c>
      <c r="V56">
        <f>(R56*K56*N56+'d_고정'!$B$3*('6_기대효과'!$H$7/8)*N56*'d_고정'!$B$10*M56*('6_기대효과'!$K$7/'d_고정'!$B$9))*(1-O56)</f>
        <v/>
      </c>
      <c r="W56">
        <f>(S56*I56+R56*MAX(K56-'d_고정'!$B$10*M56*('6_기대효과'!$K$7/'d_고정'!$B$9),0)*N56)*(1-O56)</f>
        <v/>
      </c>
      <c r="X56">
        <f>U56+V56</f>
        <v/>
      </c>
      <c r="Y56">
        <f>U56/('d_고정'!$B$5*'6_기대효과'!$H$7/8)/'d_고정'!$B$6</f>
        <v/>
      </c>
      <c r="Z56">
        <f>U56/('d_고정'!$B$8*'6_기대효과'!$H$7/8)</f>
        <v/>
      </c>
    </row>
    <row r="57">
      <c r="A57">
        <f>RAND()</f>
        <v/>
      </c>
      <c r="B57">
        <f>IF('d_시나리오'!$J$2='d_시나리오'!$H$2,'d_시나리오'!$I$2,IF(A57&lt;('d_시나리오'!$I$2-'d_시나리오'!$H$2)/('d_시나리오'!$J$2-'d_시나리오'!$H$2),'d_시나리오'!$H$2+SQRT(A57*('d_시나리오'!$J$2-'d_시나리오'!$H$2)*('d_시나리오'!$I$2-'d_시나리오'!$H$2)),'d_시나리오'!$J$2-SQRT((1-A57)*('d_시나리오'!$J$2-'d_시나리오'!$H$2)*('d_시나리오'!$J$2-'d_시나리오'!$I$2))))</f>
        <v/>
      </c>
      <c r="C57">
        <f>BETAINV(RAND(),2,6)</f>
        <v/>
      </c>
      <c r="D57">
        <f>INDEX('d_분포'!$A$2:$A$28,RANDBETWEEN(1,27))</f>
        <v/>
      </c>
      <c r="E57">
        <f>INDEX('d_분포'!$C$2:$C$5,RANDBETWEEN(1,4))*(0.9+0.2*RAND())</f>
        <v/>
      </c>
      <c r="F57">
        <f>RAND()</f>
        <v/>
      </c>
      <c r="G57">
        <f>IF('d_시나리오'!$J$3='d_시나리오'!$H$3,'d_시나리오'!$I$3,IF(F57&lt;('d_시나리오'!$I$3-'d_시나리오'!$H$3)/('d_시나리오'!$J$3-'d_시나리오'!$H$3),'d_시나리오'!$H$3+SQRT(F57*('d_시나리오'!$J$3-'d_시나리오'!$H$3)*('d_시나리오'!$I$3-'d_시나리오'!$H$3)),'d_시나리오'!$J$3-SQRT((1-F57)*('d_시나리오'!$J$3-'d_시나리오'!$H$3)*('d_시나리오'!$J$3-'d_시나리오'!$I$3))))</f>
        <v/>
      </c>
      <c r="H57">
        <f>RAND()</f>
        <v/>
      </c>
      <c r="I57">
        <f>IF('d_시나리오'!$J$4='d_시나리오'!$H$4,'d_시나리오'!$I$4,IF(H57&lt;('d_시나리오'!$I$4-'d_시나리오'!$H$4)/('d_시나리오'!$J$4-'d_시나리오'!$H$4),'d_시나리오'!$H$4+SQRT(H57*('d_시나리오'!$J$4-'d_시나리오'!$H$4)*('d_시나리오'!$I$4-'d_시나리오'!$H$4)),'d_시나리오'!$J$4-SQRT((1-H57)*('d_시나리오'!$J$4-'d_시나리오'!$H$4)*('d_시나리오'!$J$4-'d_시나리오'!$I$4))))</f>
        <v/>
      </c>
      <c r="J57">
        <f>RAND()</f>
        <v/>
      </c>
      <c r="K57">
        <f>IF('d_시나리오'!$J$5='d_시나리오'!$H$5,'d_시나리오'!$I$5,IF(J57&lt;('d_시나리오'!$I$5-'d_시나리오'!$H$5)/('d_시나리오'!$J$5-'d_시나리오'!$H$5),'d_시나리오'!$H$5+SQRT(J57*('d_시나리오'!$J$5-'d_시나리오'!$H$5)*('d_시나리오'!$I$5-'d_시나리오'!$H$5)),'d_시나리오'!$J$5-SQRT((1-J57)*('d_시나리오'!$J$5-'d_시나리오'!$H$5)*('d_시나리오'!$J$5-'d_시나리오'!$I$5))))</f>
        <v/>
      </c>
      <c r="L57">
        <f>RAND()</f>
        <v/>
      </c>
      <c r="M57">
        <f>IF('d_시나리오'!$J$6='d_시나리오'!$H$6,'d_시나리오'!$I$6,IF(L57&lt;('d_시나리오'!$I$6-'d_시나리오'!$H$6)/('d_시나리오'!$J$6-'d_시나리오'!$H$6),'d_시나리오'!$H$6+SQRT(L57*('d_시나리오'!$J$6-'d_시나리오'!$H$6)*('d_시나리오'!$I$6-'d_시나리오'!$H$6)),'d_시나리오'!$J$6-SQRT((1-L57)*('d_시나리오'!$J$6-'d_시나리오'!$H$6)*('d_시나리오'!$J$6-'d_시나리오'!$I$6))))</f>
        <v/>
      </c>
      <c r="N57">
        <f>INDEX('d_분포'!$B$2:$B$57,RANDBETWEEN(1,56))</f>
        <v/>
      </c>
      <c r="O57">
        <f>BETAINV(RAND(),5,5)</f>
        <v/>
      </c>
      <c r="P57">
        <f>'d_고정'!$B$1*'6_기대효과'!$H$7*('d_시나리오'!$I$7/'d_고정'!$B$2)*B57</f>
        <v/>
      </c>
      <c r="Q57">
        <f>P57*C57</f>
        <v/>
      </c>
      <c r="R57">
        <f>P57*E57</f>
        <v/>
      </c>
      <c r="S57">
        <f>R57*G57</f>
        <v/>
      </c>
      <c r="T57">
        <f>Q57+S57</f>
        <v/>
      </c>
      <c r="U57">
        <f>(Q57*D57+S57*I57)*(1-O57)</f>
        <v/>
      </c>
      <c r="V57">
        <f>(R57*K57*N57+'d_고정'!$B$3*('6_기대효과'!$H$7/8)*N57*'d_고정'!$B$10*M57*('6_기대효과'!$K$7/'d_고정'!$B$9))*(1-O57)</f>
        <v/>
      </c>
      <c r="W57">
        <f>(S57*I57+R57*MAX(K57-'d_고정'!$B$10*M57*('6_기대효과'!$K$7/'d_고정'!$B$9),0)*N57)*(1-O57)</f>
        <v/>
      </c>
      <c r="X57">
        <f>U57+V57</f>
        <v/>
      </c>
      <c r="Y57">
        <f>U57/('d_고정'!$B$5*'6_기대효과'!$H$7/8)/'d_고정'!$B$6</f>
        <v/>
      </c>
      <c r="Z57">
        <f>U57/('d_고정'!$B$8*'6_기대효과'!$H$7/8)</f>
        <v/>
      </c>
    </row>
    <row r="58">
      <c r="A58">
        <f>RAND()</f>
        <v/>
      </c>
      <c r="B58">
        <f>IF('d_시나리오'!$J$2='d_시나리오'!$H$2,'d_시나리오'!$I$2,IF(A58&lt;('d_시나리오'!$I$2-'d_시나리오'!$H$2)/('d_시나리오'!$J$2-'d_시나리오'!$H$2),'d_시나리오'!$H$2+SQRT(A58*('d_시나리오'!$J$2-'d_시나리오'!$H$2)*('d_시나리오'!$I$2-'d_시나리오'!$H$2)),'d_시나리오'!$J$2-SQRT((1-A58)*('d_시나리오'!$J$2-'d_시나리오'!$H$2)*('d_시나리오'!$J$2-'d_시나리오'!$I$2))))</f>
        <v/>
      </c>
      <c r="C58">
        <f>BETAINV(RAND(),2,6)</f>
        <v/>
      </c>
      <c r="D58">
        <f>INDEX('d_분포'!$A$2:$A$28,RANDBETWEEN(1,27))</f>
        <v/>
      </c>
      <c r="E58">
        <f>INDEX('d_분포'!$C$2:$C$5,RANDBETWEEN(1,4))*(0.9+0.2*RAND())</f>
        <v/>
      </c>
      <c r="F58">
        <f>RAND()</f>
        <v/>
      </c>
      <c r="G58">
        <f>IF('d_시나리오'!$J$3='d_시나리오'!$H$3,'d_시나리오'!$I$3,IF(F58&lt;('d_시나리오'!$I$3-'d_시나리오'!$H$3)/('d_시나리오'!$J$3-'d_시나리오'!$H$3),'d_시나리오'!$H$3+SQRT(F58*('d_시나리오'!$J$3-'d_시나리오'!$H$3)*('d_시나리오'!$I$3-'d_시나리오'!$H$3)),'d_시나리오'!$J$3-SQRT((1-F58)*('d_시나리오'!$J$3-'d_시나리오'!$H$3)*('d_시나리오'!$J$3-'d_시나리오'!$I$3))))</f>
        <v/>
      </c>
      <c r="H58">
        <f>RAND()</f>
        <v/>
      </c>
      <c r="I58">
        <f>IF('d_시나리오'!$J$4='d_시나리오'!$H$4,'d_시나리오'!$I$4,IF(H58&lt;('d_시나리오'!$I$4-'d_시나리오'!$H$4)/('d_시나리오'!$J$4-'d_시나리오'!$H$4),'d_시나리오'!$H$4+SQRT(H58*('d_시나리오'!$J$4-'d_시나리오'!$H$4)*('d_시나리오'!$I$4-'d_시나리오'!$H$4)),'d_시나리오'!$J$4-SQRT((1-H58)*('d_시나리오'!$J$4-'d_시나리오'!$H$4)*('d_시나리오'!$J$4-'d_시나리오'!$I$4))))</f>
        <v/>
      </c>
      <c r="J58">
        <f>RAND()</f>
        <v/>
      </c>
      <c r="K58">
        <f>IF('d_시나리오'!$J$5='d_시나리오'!$H$5,'d_시나리오'!$I$5,IF(J58&lt;('d_시나리오'!$I$5-'d_시나리오'!$H$5)/('d_시나리오'!$J$5-'d_시나리오'!$H$5),'d_시나리오'!$H$5+SQRT(J58*('d_시나리오'!$J$5-'d_시나리오'!$H$5)*('d_시나리오'!$I$5-'d_시나리오'!$H$5)),'d_시나리오'!$J$5-SQRT((1-J58)*('d_시나리오'!$J$5-'d_시나리오'!$H$5)*('d_시나리오'!$J$5-'d_시나리오'!$I$5))))</f>
        <v/>
      </c>
      <c r="L58">
        <f>RAND()</f>
        <v/>
      </c>
      <c r="M58">
        <f>IF('d_시나리오'!$J$6='d_시나리오'!$H$6,'d_시나리오'!$I$6,IF(L58&lt;('d_시나리오'!$I$6-'d_시나리오'!$H$6)/('d_시나리오'!$J$6-'d_시나리오'!$H$6),'d_시나리오'!$H$6+SQRT(L58*('d_시나리오'!$J$6-'d_시나리오'!$H$6)*('d_시나리오'!$I$6-'d_시나리오'!$H$6)),'d_시나리오'!$J$6-SQRT((1-L58)*('d_시나리오'!$J$6-'d_시나리오'!$H$6)*('d_시나리오'!$J$6-'d_시나리오'!$I$6))))</f>
        <v/>
      </c>
      <c r="N58">
        <f>INDEX('d_분포'!$B$2:$B$57,RANDBETWEEN(1,56))</f>
        <v/>
      </c>
      <c r="O58">
        <f>BETAINV(RAND(),5,5)</f>
        <v/>
      </c>
      <c r="P58">
        <f>'d_고정'!$B$1*'6_기대효과'!$H$7*('d_시나리오'!$I$7/'d_고정'!$B$2)*B58</f>
        <v/>
      </c>
      <c r="Q58">
        <f>P58*C58</f>
        <v/>
      </c>
      <c r="R58">
        <f>P58*E58</f>
        <v/>
      </c>
      <c r="S58">
        <f>R58*G58</f>
        <v/>
      </c>
      <c r="T58">
        <f>Q58+S58</f>
        <v/>
      </c>
      <c r="U58">
        <f>(Q58*D58+S58*I58)*(1-O58)</f>
        <v/>
      </c>
      <c r="V58">
        <f>(R58*K58*N58+'d_고정'!$B$3*('6_기대효과'!$H$7/8)*N58*'d_고정'!$B$10*M58*('6_기대효과'!$K$7/'d_고정'!$B$9))*(1-O58)</f>
        <v/>
      </c>
      <c r="W58">
        <f>(S58*I58+R58*MAX(K58-'d_고정'!$B$10*M58*('6_기대효과'!$K$7/'d_고정'!$B$9),0)*N58)*(1-O58)</f>
        <v/>
      </c>
      <c r="X58">
        <f>U58+V58</f>
        <v/>
      </c>
      <c r="Y58">
        <f>U58/('d_고정'!$B$5*'6_기대효과'!$H$7/8)/'d_고정'!$B$6</f>
        <v/>
      </c>
      <c r="Z58">
        <f>U58/('d_고정'!$B$8*'6_기대효과'!$H$7/8)</f>
        <v/>
      </c>
    </row>
    <row r="59">
      <c r="A59">
        <f>RAND()</f>
        <v/>
      </c>
      <c r="B59">
        <f>IF('d_시나리오'!$J$2='d_시나리오'!$H$2,'d_시나리오'!$I$2,IF(A59&lt;('d_시나리오'!$I$2-'d_시나리오'!$H$2)/('d_시나리오'!$J$2-'d_시나리오'!$H$2),'d_시나리오'!$H$2+SQRT(A59*('d_시나리오'!$J$2-'d_시나리오'!$H$2)*('d_시나리오'!$I$2-'d_시나리오'!$H$2)),'d_시나리오'!$J$2-SQRT((1-A59)*('d_시나리오'!$J$2-'d_시나리오'!$H$2)*('d_시나리오'!$J$2-'d_시나리오'!$I$2))))</f>
        <v/>
      </c>
      <c r="C59">
        <f>BETAINV(RAND(),2,6)</f>
        <v/>
      </c>
      <c r="D59">
        <f>INDEX('d_분포'!$A$2:$A$28,RANDBETWEEN(1,27))</f>
        <v/>
      </c>
      <c r="E59">
        <f>INDEX('d_분포'!$C$2:$C$5,RANDBETWEEN(1,4))*(0.9+0.2*RAND())</f>
        <v/>
      </c>
      <c r="F59">
        <f>RAND()</f>
        <v/>
      </c>
      <c r="G59">
        <f>IF('d_시나리오'!$J$3='d_시나리오'!$H$3,'d_시나리오'!$I$3,IF(F59&lt;('d_시나리오'!$I$3-'d_시나리오'!$H$3)/('d_시나리오'!$J$3-'d_시나리오'!$H$3),'d_시나리오'!$H$3+SQRT(F59*('d_시나리오'!$J$3-'d_시나리오'!$H$3)*('d_시나리오'!$I$3-'d_시나리오'!$H$3)),'d_시나리오'!$J$3-SQRT((1-F59)*('d_시나리오'!$J$3-'d_시나리오'!$H$3)*('d_시나리오'!$J$3-'d_시나리오'!$I$3))))</f>
        <v/>
      </c>
      <c r="H59">
        <f>RAND()</f>
        <v/>
      </c>
      <c r="I59">
        <f>IF('d_시나리오'!$J$4='d_시나리오'!$H$4,'d_시나리오'!$I$4,IF(H59&lt;('d_시나리오'!$I$4-'d_시나리오'!$H$4)/('d_시나리오'!$J$4-'d_시나리오'!$H$4),'d_시나리오'!$H$4+SQRT(H59*('d_시나리오'!$J$4-'d_시나리오'!$H$4)*('d_시나리오'!$I$4-'d_시나리오'!$H$4)),'d_시나리오'!$J$4-SQRT((1-H59)*('d_시나리오'!$J$4-'d_시나리오'!$H$4)*('d_시나리오'!$J$4-'d_시나리오'!$I$4))))</f>
        <v/>
      </c>
      <c r="J59">
        <f>RAND()</f>
        <v/>
      </c>
      <c r="K59">
        <f>IF('d_시나리오'!$J$5='d_시나리오'!$H$5,'d_시나리오'!$I$5,IF(J59&lt;('d_시나리오'!$I$5-'d_시나리오'!$H$5)/('d_시나리오'!$J$5-'d_시나리오'!$H$5),'d_시나리오'!$H$5+SQRT(J59*('d_시나리오'!$J$5-'d_시나리오'!$H$5)*('d_시나리오'!$I$5-'d_시나리오'!$H$5)),'d_시나리오'!$J$5-SQRT((1-J59)*('d_시나리오'!$J$5-'d_시나리오'!$H$5)*('d_시나리오'!$J$5-'d_시나리오'!$I$5))))</f>
        <v/>
      </c>
      <c r="L59">
        <f>RAND()</f>
        <v/>
      </c>
      <c r="M59">
        <f>IF('d_시나리오'!$J$6='d_시나리오'!$H$6,'d_시나리오'!$I$6,IF(L59&lt;('d_시나리오'!$I$6-'d_시나리오'!$H$6)/('d_시나리오'!$J$6-'d_시나리오'!$H$6),'d_시나리오'!$H$6+SQRT(L59*('d_시나리오'!$J$6-'d_시나리오'!$H$6)*('d_시나리오'!$I$6-'d_시나리오'!$H$6)),'d_시나리오'!$J$6-SQRT((1-L59)*('d_시나리오'!$J$6-'d_시나리오'!$H$6)*('d_시나리오'!$J$6-'d_시나리오'!$I$6))))</f>
        <v/>
      </c>
      <c r="N59">
        <f>INDEX('d_분포'!$B$2:$B$57,RANDBETWEEN(1,56))</f>
        <v/>
      </c>
      <c r="O59">
        <f>BETAINV(RAND(),5,5)</f>
        <v/>
      </c>
      <c r="P59">
        <f>'d_고정'!$B$1*'6_기대효과'!$H$7*('d_시나리오'!$I$7/'d_고정'!$B$2)*B59</f>
        <v/>
      </c>
      <c r="Q59">
        <f>P59*C59</f>
        <v/>
      </c>
      <c r="R59">
        <f>P59*E59</f>
        <v/>
      </c>
      <c r="S59">
        <f>R59*G59</f>
        <v/>
      </c>
      <c r="T59">
        <f>Q59+S59</f>
        <v/>
      </c>
      <c r="U59">
        <f>(Q59*D59+S59*I59)*(1-O59)</f>
        <v/>
      </c>
      <c r="V59">
        <f>(R59*K59*N59+'d_고정'!$B$3*('6_기대효과'!$H$7/8)*N59*'d_고정'!$B$10*M59*('6_기대효과'!$K$7/'d_고정'!$B$9))*(1-O59)</f>
        <v/>
      </c>
      <c r="W59">
        <f>(S59*I59+R59*MAX(K59-'d_고정'!$B$10*M59*('6_기대효과'!$K$7/'d_고정'!$B$9),0)*N59)*(1-O59)</f>
        <v/>
      </c>
      <c r="X59">
        <f>U59+V59</f>
        <v/>
      </c>
      <c r="Y59">
        <f>U59/('d_고정'!$B$5*'6_기대효과'!$H$7/8)/'d_고정'!$B$6</f>
        <v/>
      </c>
      <c r="Z59">
        <f>U59/('d_고정'!$B$8*'6_기대효과'!$H$7/8)</f>
        <v/>
      </c>
    </row>
    <row r="60">
      <c r="A60">
        <f>RAND()</f>
        <v/>
      </c>
      <c r="B60">
        <f>IF('d_시나리오'!$J$2='d_시나리오'!$H$2,'d_시나리오'!$I$2,IF(A60&lt;('d_시나리오'!$I$2-'d_시나리오'!$H$2)/('d_시나리오'!$J$2-'d_시나리오'!$H$2),'d_시나리오'!$H$2+SQRT(A60*('d_시나리오'!$J$2-'d_시나리오'!$H$2)*('d_시나리오'!$I$2-'d_시나리오'!$H$2)),'d_시나리오'!$J$2-SQRT((1-A60)*('d_시나리오'!$J$2-'d_시나리오'!$H$2)*('d_시나리오'!$J$2-'d_시나리오'!$I$2))))</f>
        <v/>
      </c>
      <c r="C60">
        <f>BETAINV(RAND(),2,6)</f>
        <v/>
      </c>
      <c r="D60">
        <f>INDEX('d_분포'!$A$2:$A$28,RANDBETWEEN(1,27))</f>
        <v/>
      </c>
      <c r="E60">
        <f>INDEX('d_분포'!$C$2:$C$5,RANDBETWEEN(1,4))*(0.9+0.2*RAND())</f>
        <v/>
      </c>
      <c r="F60">
        <f>RAND()</f>
        <v/>
      </c>
      <c r="G60">
        <f>IF('d_시나리오'!$J$3='d_시나리오'!$H$3,'d_시나리오'!$I$3,IF(F60&lt;('d_시나리오'!$I$3-'d_시나리오'!$H$3)/('d_시나리오'!$J$3-'d_시나리오'!$H$3),'d_시나리오'!$H$3+SQRT(F60*('d_시나리오'!$J$3-'d_시나리오'!$H$3)*('d_시나리오'!$I$3-'d_시나리오'!$H$3)),'d_시나리오'!$J$3-SQRT((1-F60)*('d_시나리오'!$J$3-'d_시나리오'!$H$3)*('d_시나리오'!$J$3-'d_시나리오'!$I$3))))</f>
        <v/>
      </c>
      <c r="H60">
        <f>RAND()</f>
        <v/>
      </c>
      <c r="I60">
        <f>IF('d_시나리오'!$J$4='d_시나리오'!$H$4,'d_시나리오'!$I$4,IF(H60&lt;('d_시나리오'!$I$4-'d_시나리오'!$H$4)/('d_시나리오'!$J$4-'d_시나리오'!$H$4),'d_시나리오'!$H$4+SQRT(H60*('d_시나리오'!$J$4-'d_시나리오'!$H$4)*('d_시나리오'!$I$4-'d_시나리오'!$H$4)),'d_시나리오'!$J$4-SQRT((1-H60)*('d_시나리오'!$J$4-'d_시나리오'!$H$4)*('d_시나리오'!$J$4-'d_시나리오'!$I$4))))</f>
        <v/>
      </c>
      <c r="J60">
        <f>RAND()</f>
        <v/>
      </c>
      <c r="K60">
        <f>IF('d_시나리오'!$J$5='d_시나리오'!$H$5,'d_시나리오'!$I$5,IF(J60&lt;('d_시나리오'!$I$5-'d_시나리오'!$H$5)/('d_시나리오'!$J$5-'d_시나리오'!$H$5),'d_시나리오'!$H$5+SQRT(J60*('d_시나리오'!$J$5-'d_시나리오'!$H$5)*('d_시나리오'!$I$5-'d_시나리오'!$H$5)),'d_시나리오'!$J$5-SQRT((1-J60)*('d_시나리오'!$J$5-'d_시나리오'!$H$5)*('d_시나리오'!$J$5-'d_시나리오'!$I$5))))</f>
        <v/>
      </c>
      <c r="L60">
        <f>RAND()</f>
        <v/>
      </c>
      <c r="M60">
        <f>IF('d_시나리오'!$J$6='d_시나리오'!$H$6,'d_시나리오'!$I$6,IF(L60&lt;('d_시나리오'!$I$6-'d_시나리오'!$H$6)/('d_시나리오'!$J$6-'d_시나리오'!$H$6),'d_시나리오'!$H$6+SQRT(L60*('d_시나리오'!$J$6-'d_시나리오'!$H$6)*('d_시나리오'!$I$6-'d_시나리오'!$H$6)),'d_시나리오'!$J$6-SQRT((1-L60)*('d_시나리오'!$J$6-'d_시나리오'!$H$6)*('d_시나리오'!$J$6-'d_시나리오'!$I$6))))</f>
        <v/>
      </c>
      <c r="N60">
        <f>INDEX('d_분포'!$B$2:$B$57,RANDBETWEEN(1,56))</f>
        <v/>
      </c>
      <c r="O60">
        <f>BETAINV(RAND(),5,5)</f>
        <v/>
      </c>
      <c r="P60">
        <f>'d_고정'!$B$1*'6_기대효과'!$H$7*('d_시나리오'!$I$7/'d_고정'!$B$2)*B60</f>
        <v/>
      </c>
      <c r="Q60">
        <f>P60*C60</f>
        <v/>
      </c>
      <c r="R60">
        <f>P60*E60</f>
        <v/>
      </c>
      <c r="S60">
        <f>R60*G60</f>
        <v/>
      </c>
      <c r="T60">
        <f>Q60+S60</f>
        <v/>
      </c>
      <c r="U60">
        <f>(Q60*D60+S60*I60)*(1-O60)</f>
        <v/>
      </c>
      <c r="V60">
        <f>(R60*K60*N60+'d_고정'!$B$3*('6_기대효과'!$H$7/8)*N60*'d_고정'!$B$10*M60*('6_기대효과'!$K$7/'d_고정'!$B$9))*(1-O60)</f>
        <v/>
      </c>
      <c r="W60">
        <f>(S60*I60+R60*MAX(K60-'d_고정'!$B$10*M60*('6_기대효과'!$K$7/'d_고정'!$B$9),0)*N60)*(1-O60)</f>
        <v/>
      </c>
      <c r="X60">
        <f>U60+V60</f>
        <v/>
      </c>
      <c r="Y60">
        <f>U60/('d_고정'!$B$5*'6_기대효과'!$H$7/8)/'d_고정'!$B$6</f>
        <v/>
      </c>
      <c r="Z60">
        <f>U60/('d_고정'!$B$8*'6_기대효과'!$H$7/8)</f>
        <v/>
      </c>
    </row>
    <row r="61">
      <c r="A61">
        <f>RAND()</f>
        <v/>
      </c>
      <c r="B61">
        <f>IF('d_시나리오'!$J$2='d_시나리오'!$H$2,'d_시나리오'!$I$2,IF(A61&lt;('d_시나리오'!$I$2-'d_시나리오'!$H$2)/('d_시나리오'!$J$2-'d_시나리오'!$H$2),'d_시나리오'!$H$2+SQRT(A61*('d_시나리오'!$J$2-'d_시나리오'!$H$2)*('d_시나리오'!$I$2-'d_시나리오'!$H$2)),'d_시나리오'!$J$2-SQRT((1-A61)*('d_시나리오'!$J$2-'d_시나리오'!$H$2)*('d_시나리오'!$J$2-'d_시나리오'!$I$2))))</f>
        <v/>
      </c>
      <c r="C61">
        <f>BETAINV(RAND(),2,6)</f>
        <v/>
      </c>
      <c r="D61">
        <f>INDEX('d_분포'!$A$2:$A$28,RANDBETWEEN(1,27))</f>
        <v/>
      </c>
      <c r="E61">
        <f>INDEX('d_분포'!$C$2:$C$5,RANDBETWEEN(1,4))*(0.9+0.2*RAND())</f>
        <v/>
      </c>
      <c r="F61">
        <f>RAND()</f>
        <v/>
      </c>
      <c r="G61">
        <f>IF('d_시나리오'!$J$3='d_시나리오'!$H$3,'d_시나리오'!$I$3,IF(F61&lt;('d_시나리오'!$I$3-'d_시나리오'!$H$3)/('d_시나리오'!$J$3-'d_시나리오'!$H$3),'d_시나리오'!$H$3+SQRT(F61*('d_시나리오'!$J$3-'d_시나리오'!$H$3)*('d_시나리오'!$I$3-'d_시나리오'!$H$3)),'d_시나리오'!$J$3-SQRT((1-F61)*('d_시나리오'!$J$3-'d_시나리오'!$H$3)*('d_시나리오'!$J$3-'d_시나리오'!$I$3))))</f>
        <v/>
      </c>
      <c r="H61">
        <f>RAND()</f>
        <v/>
      </c>
      <c r="I61">
        <f>IF('d_시나리오'!$J$4='d_시나리오'!$H$4,'d_시나리오'!$I$4,IF(H61&lt;('d_시나리오'!$I$4-'d_시나리오'!$H$4)/('d_시나리오'!$J$4-'d_시나리오'!$H$4),'d_시나리오'!$H$4+SQRT(H61*('d_시나리오'!$J$4-'d_시나리오'!$H$4)*('d_시나리오'!$I$4-'d_시나리오'!$H$4)),'d_시나리오'!$J$4-SQRT((1-H61)*('d_시나리오'!$J$4-'d_시나리오'!$H$4)*('d_시나리오'!$J$4-'d_시나리오'!$I$4))))</f>
        <v/>
      </c>
      <c r="J61">
        <f>RAND()</f>
        <v/>
      </c>
      <c r="K61">
        <f>IF('d_시나리오'!$J$5='d_시나리오'!$H$5,'d_시나리오'!$I$5,IF(J61&lt;('d_시나리오'!$I$5-'d_시나리오'!$H$5)/('d_시나리오'!$J$5-'d_시나리오'!$H$5),'d_시나리오'!$H$5+SQRT(J61*('d_시나리오'!$J$5-'d_시나리오'!$H$5)*('d_시나리오'!$I$5-'d_시나리오'!$H$5)),'d_시나리오'!$J$5-SQRT((1-J61)*('d_시나리오'!$J$5-'d_시나리오'!$H$5)*('d_시나리오'!$J$5-'d_시나리오'!$I$5))))</f>
        <v/>
      </c>
      <c r="L61">
        <f>RAND()</f>
        <v/>
      </c>
      <c r="M61">
        <f>IF('d_시나리오'!$J$6='d_시나리오'!$H$6,'d_시나리오'!$I$6,IF(L61&lt;('d_시나리오'!$I$6-'d_시나리오'!$H$6)/('d_시나리오'!$J$6-'d_시나리오'!$H$6),'d_시나리오'!$H$6+SQRT(L61*('d_시나리오'!$J$6-'d_시나리오'!$H$6)*('d_시나리오'!$I$6-'d_시나리오'!$H$6)),'d_시나리오'!$J$6-SQRT((1-L61)*('d_시나리오'!$J$6-'d_시나리오'!$H$6)*('d_시나리오'!$J$6-'d_시나리오'!$I$6))))</f>
        <v/>
      </c>
      <c r="N61">
        <f>INDEX('d_분포'!$B$2:$B$57,RANDBETWEEN(1,56))</f>
        <v/>
      </c>
      <c r="O61">
        <f>BETAINV(RAND(),5,5)</f>
        <v/>
      </c>
      <c r="P61">
        <f>'d_고정'!$B$1*'6_기대효과'!$H$7*('d_시나리오'!$I$7/'d_고정'!$B$2)*B61</f>
        <v/>
      </c>
      <c r="Q61">
        <f>P61*C61</f>
        <v/>
      </c>
      <c r="R61">
        <f>P61*E61</f>
        <v/>
      </c>
      <c r="S61">
        <f>R61*G61</f>
        <v/>
      </c>
      <c r="T61">
        <f>Q61+S61</f>
        <v/>
      </c>
      <c r="U61">
        <f>(Q61*D61+S61*I61)*(1-O61)</f>
        <v/>
      </c>
      <c r="V61">
        <f>(R61*K61*N61+'d_고정'!$B$3*('6_기대효과'!$H$7/8)*N61*'d_고정'!$B$10*M61*('6_기대효과'!$K$7/'d_고정'!$B$9))*(1-O61)</f>
        <v/>
      </c>
      <c r="W61">
        <f>(S61*I61+R61*MAX(K61-'d_고정'!$B$10*M61*('6_기대효과'!$K$7/'d_고정'!$B$9),0)*N61)*(1-O61)</f>
        <v/>
      </c>
      <c r="X61">
        <f>U61+V61</f>
        <v/>
      </c>
      <c r="Y61">
        <f>U61/('d_고정'!$B$5*'6_기대효과'!$H$7/8)/'d_고정'!$B$6</f>
        <v/>
      </c>
      <c r="Z61">
        <f>U61/('d_고정'!$B$8*'6_기대효과'!$H$7/8)</f>
        <v/>
      </c>
    </row>
    <row r="62">
      <c r="A62">
        <f>RAND()</f>
        <v/>
      </c>
      <c r="B62">
        <f>IF('d_시나리오'!$J$2='d_시나리오'!$H$2,'d_시나리오'!$I$2,IF(A62&lt;('d_시나리오'!$I$2-'d_시나리오'!$H$2)/('d_시나리오'!$J$2-'d_시나리오'!$H$2),'d_시나리오'!$H$2+SQRT(A62*('d_시나리오'!$J$2-'d_시나리오'!$H$2)*('d_시나리오'!$I$2-'d_시나리오'!$H$2)),'d_시나리오'!$J$2-SQRT((1-A62)*('d_시나리오'!$J$2-'d_시나리오'!$H$2)*('d_시나리오'!$J$2-'d_시나리오'!$I$2))))</f>
        <v/>
      </c>
      <c r="C62">
        <f>BETAINV(RAND(),2,6)</f>
        <v/>
      </c>
      <c r="D62">
        <f>INDEX('d_분포'!$A$2:$A$28,RANDBETWEEN(1,27))</f>
        <v/>
      </c>
      <c r="E62">
        <f>INDEX('d_분포'!$C$2:$C$5,RANDBETWEEN(1,4))*(0.9+0.2*RAND())</f>
        <v/>
      </c>
      <c r="F62">
        <f>RAND()</f>
        <v/>
      </c>
      <c r="G62">
        <f>IF('d_시나리오'!$J$3='d_시나리오'!$H$3,'d_시나리오'!$I$3,IF(F62&lt;('d_시나리오'!$I$3-'d_시나리오'!$H$3)/('d_시나리오'!$J$3-'d_시나리오'!$H$3),'d_시나리오'!$H$3+SQRT(F62*('d_시나리오'!$J$3-'d_시나리오'!$H$3)*('d_시나리오'!$I$3-'d_시나리오'!$H$3)),'d_시나리오'!$J$3-SQRT((1-F62)*('d_시나리오'!$J$3-'d_시나리오'!$H$3)*('d_시나리오'!$J$3-'d_시나리오'!$I$3))))</f>
        <v/>
      </c>
      <c r="H62">
        <f>RAND()</f>
        <v/>
      </c>
      <c r="I62">
        <f>IF('d_시나리오'!$J$4='d_시나리오'!$H$4,'d_시나리오'!$I$4,IF(H62&lt;('d_시나리오'!$I$4-'d_시나리오'!$H$4)/('d_시나리오'!$J$4-'d_시나리오'!$H$4),'d_시나리오'!$H$4+SQRT(H62*('d_시나리오'!$J$4-'d_시나리오'!$H$4)*('d_시나리오'!$I$4-'d_시나리오'!$H$4)),'d_시나리오'!$J$4-SQRT((1-H62)*('d_시나리오'!$J$4-'d_시나리오'!$H$4)*('d_시나리오'!$J$4-'d_시나리오'!$I$4))))</f>
        <v/>
      </c>
      <c r="J62">
        <f>RAND()</f>
        <v/>
      </c>
      <c r="K62">
        <f>IF('d_시나리오'!$J$5='d_시나리오'!$H$5,'d_시나리오'!$I$5,IF(J62&lt;('d_시나리오'!$I$5-'d_시나리오'!$H$5)/('d_시나리오'!$J$5-'d_시나리오'!$H$5),'d_시나리오'!$H$5+SQRT(J62*('d_시나리오'!$J$5-'d_시나리오'!$H$5)*('d_시나리오'!$I$5-'d_시나리오'!$H$5)),'d_시나리오'!$J$5-SQRT((1-J62)*('d_시나리오'!$J$5-'d_시나리오'!$H$5)*('d_시나리오'!$J$5-'d_시나리오'!$I$5))))</f>
        <v/>
      </c>
      <c r="L62">
        <f>RAND()</f>
        <v/>
      </c>
      <c r="M62">
        <f>IF('d_시나리오'!$J$6='d_시나리오'!$H$6,'d_시나리오'!$I$6,IF(L62&lt;('d_시나리오'!$I$6-'d_시나리오'!$H$6)/('d_시나리오'!$J$6-'d_시나리오'!$H$6),'d_시나리오'!$H$6+SQRT(L62*('d_시나리오'!$J$6-'d_시나리오'!$H$6)*('d_시나리오'!$I$6-'d_시나리오'!$H$6)),'d_시나리오'!$J$6-SQRT((1-L62)*('d_시나리오'!$J$6-'d_시나리오'!$H$6)*('d_시나리오'!$J$6-'d_시나리오'!$I$6))))</f>
        <v/>
      </c>
      <c r="N62">
        <f>INDEX('d_분포'!$B$2:$B$57,RANDBETWEEN(1,56))</f>
        <v/>
      </c>
      <c r="O62">
        <f>BETAINV(RAND(),5,5)</f>
        <v/>
      </c>
      <c r="P62">
        <f>'d_고정'!$B$1*'6_기대효과'!$H$7*('d_시나리오'!$I$7/'d_고정'!$B$2)*B62</f>
        <v/>
      </c>
      <c r="Q62">
        <f>P62*C62</f>
        <v/>
      </c>
      <c r="R62">
        <f>P62*E62</f>
        <v/>
      </c>
      <c r="S62">
        <f>R62*G62</f>
        <v/>
      </c>
      <c r="T62">
        <f>Q62+S62</f>
        <v/>
      </c>
      <c r="U62">
        <f>(Q62*D62+S62*I62)*(1-O62)</f>
        <v/>
      </c>
      <c r="V62">
        <f>(R62*K62*N62+'d_고정'!$B$3*('6_기대효과'!$H$7/8)*N62*'d_고정'!$B$10*M62*('6_기대효과'!$K$7/'d_고정'!$B$9))*(1-O62)</f>
        <v/>
      </c>
      <c r="W62">
        <f>(S62*I62+R62*MAX(K62-'d_고정'!$B$10*M62*('6_기대효과'!$K$7/'d_고정'!$B$9),0)*N62)*(1-O62)</f>
        <v/>
      </c>
      <c r="X62">
        <f>U62+V62</f>
        <v/>
      </c>
      <c r="Y62">
        <f>U62/('d_고정'!$B$5*'6_기대효과'!$H$7/8)/'d_고정'!$B$6</f>
        <v/>
      </c>
      <c r="Z62">
        <f>U62/('d_고정'!$B$8*'6_기대효과'!$H$7/8)</f>
        <v/>
      </c>
    </row>
    <row r="63">
      <c r="A63">
        <f>RAND()</f>
        <v/>
      </c>
      <c r="B63">
        <f>IF('d_시나리오'!$J$2='d_시나리오'!$H$2,'d_시나리오'!$I$2,IF(A63&lt;('d_시나리오'!$I$2-'d_시나리오'!$H$2)/('d_시나리오'!$J$2-'d_시나리오'!$H$2),'d_시나리오'!$H$2+SQRT(A63*('d_시나리오'!$J$2-'d_시나리오'!$H$2)*('d_시나리오'!$I$2-'d_시나리오'!$H$2)),'d_시나리오'!$J$2-SQRT((1-A63)*('d_시나리오'!$J$2-'d_시나리오'!$H$2)*('d_시나리오'!$J$2-'d_시나리오'!$I$2))))</f>
        <v/>
      </c>
      <c r="C63">
        <f>BETAINV(RAND(),2,6)</f>
        <v/>
      </c>
      <c r="D63">
        <f>INDEX('d_분포'!$A$2:$A$28,RANDBETWEEN(1,27))</f>
        <v/>
      </c>
      <c r="E63">
        <f>INDEX('d_분포'!$C$2:$C$5,RANDBETWEEN(1,4))*(0.9+0.2*RAND())</f>
        <v/>
      </c>
      <c r="F63">
        <f>RAND()</f>
        <v/>
      </c>
      <c r="G63">
        <f>IF('d_시나리오'!$J$3='d_시나리오'!$H$3,'d_시나리오'!$I$3,IF(F63&lt;('d_시나리오'!$I$3-'d_시나리오'!$H$3)/('d_시나리오'!$J$3-'d_시나리오'!$H$3),'d_시나리오'!$H$3+SQRT(F63*('d_시나리오'!$J$3-'d_시나리오'!$H$3)*('d_시나리오'!$I$3-'d_시나리오'!$H$3)),'d_시나리오'!$J$3-SQRT((1-F63)*('d_시나리오'!$J$3-'d_시나리오'!$H$3)*('d_시나리오'!$J$3-'d_시나리오'!$I$3))))</f>
        <v/>
      </c>
      <c r="H63">
        <f>RAND()</f>
        <v/>
      </c>
      <c r="I63">
        <f>IF('d_시나리오'!$J$4='d_시나리오'!$H$4,'d_시나리오'!$I$4,IF(H63&lt;('d_시나리오'!$I$4-'d_시나리오'!$H$4)/('d_시나리오'!$J$4-'d_시나리오'!$H$4),'d_시나리오'!$H$4+SQRT(H63*('d_시나리오'!$J$4-'d_시나리오'!$H$4)*('d_시나리오'!$I$4-'d_시나리오'!$H$4)),'d_시나리오'!$J$4-SQRT((1-H63)*('d_시나리오'!$J$4-'d_시나리오'!$H$4)*('d_시나리오'!$J$4-'d_시나리오'!$I$4))))</f>
        <v/>
      </c>
      <c r="J63">
        <f>RAND()</f>
        <v/>
      </c>
      <c r="K63">
        <f>IF('d_시나리오'!$J$5='d_시나리오'!$H$5,'d_시나리오'!$I$5,IF(J63&lt;('d_시나리오'!$I$5-'d_시나리오'!$H$5)/('d_시나리오'!$J$5-'d_시나리오'!$H$5),'d_시나리오'!$H$5+SQRT(J63*('d_시나리오'!$J$5-'d_시나리오'!$H$5)*('d_시나리오'!$I$5-'d_시나리오'!$H$5)),'d_시나리오'!$J$5-SQRT((1-J63)*('d_시나리오'!$J$5-'d_시나리오'!$H$5)*('d_시나리오'!$J$5-'d_시나리오'!$I$5))))</f>
        <v/>
      </c>
      <c r="L63">
        <f>RAND()</f>
        <v/>
      </c>
      <c r="M63">
        <f>IF('d_시나리오'!$J$6='d_시나리오'!$H$6,'d_시나리오'!$I$6,IF(L63&lt;('d_시나리오'!$I$6-'d_시나리오'!$H$6)/('d_시나리오'!$J$6-'d_시나리오'!$H$6),'d_시나리오'!$H$6+SQRT(L63*('d_시나리오'!$J$6-'d_시나리오'!$H$6)*('d_시나리오'!$I$6-'d_시나리오'!$H$6)),'d_시나리오'!$J$6-SQRT((1-L63)*('d_시나리오'!$J$6-'d_시나리오'!$H$6)*('d_시나리오'!$J$6-'d_시나리오'!$I$6))))</f>
        <v/>
      </c>
      <c r="N63">
        <f>INDEX('d_분포'!$B$2:$B$57,RANDBETWEEN(1,56))</f>
        <v/>
      </c>
      <c r="O63">
        <f>BETAINV(RAND(),5,5)</f>
        <v/>
      </c>
      <c r="P63">
        <f>'d_고정'!$B$1*'6_기대효과'!$H$7*('d_시나리오'!$I$7/'d_고정'!$B$2)*B63</f>
        <v/>
      </c>
      <c r="Q63">
        <f>P63*C63</f>
        <v/>
      </c>
      <c r="R63">
        <f>P63*E63</f>
        <v/>
      </c>
      <c r="S63">
        <f>R63*G63</f>
        <v/>
      </c>
      <c r="T63">
        <f>Q63+S63</f>
        <v/>
      </c>
      <c r="U63">
        <f>(Q63*D63+S63*I63)*(1-O63)</f>
        <v/>
      </c>
      <c r="V63">
        <f>(R63*K63*N63+'d_고정'!$B$3*('6_기대효과'!$H$7/8)*N63*'d_고정'!$B$10*M63*('6_기대효과'!$K$7/'d_고정'!$B$9))*(1-O63)</f>
        <v/>
      </c>
      <c r="W63">
        <f>(S63*I63+R63*MAX(K63-'d_고정'!$B$10*M63*('6_기대효과'!$K$7/'d_고정'!$B$9),0)*N63)*(1-O63)</f>
        <v/>
      </c>
      <c r="X63">
        <f>U63+V63</f>
        <v/>
      </c>
      <c r="Y63">
        <f>U63/('d_고정'!$B$5*'6_기대효과'!$H$7/8)/'d_고정'!$B$6</f>
        <v/>
      </c>
      <c r="Z63">
        <f>U63/('d_고정'!$B$8*'6_기대효과'!$H$7/8)</f>
        <v/>
      </c>
    </row>
    <row r="64">
      <c r="A64">
        <f>RAND()</f>
        <v/>
      </c>
      <c r="B64">
        <f>IF('d_시나리오'!$J$2='d_시나리오'!$H$2,'d_시나리오'!$I$2,IF(A64&lt;('d_시나리오'!$I$2-'d_시나리오'!$H$2)/('d_시나리오'!$J$2-'d_시나리오'!$H$2),'d_시나리오'!$H$2+SQRT(A64*('d_시나리오'!$J$2-'d_시나리오'!$H$2)*('d_시나리오'!$I$2-'d_시나리오'!$H$2)),'d_시나리오'!$J$2-SQRT((1-A64)*('d_시나리오'!$J$2-'d_시나리오'!$H$2)*('d_시나리오'!$J$2-'d_시나리오'!$I$2))))</f>
        <v/>
      </c>
      <c r="C64">
        <f>BETAINV(RAND(),2,6)</f>
        <v/>
      </c>
      <c r="D64">
        <f>INDEX('d_분포'!$A$2:$A$28,RANDBETWEEN(1,27))</f>
        <v/>
      </c>
      <c r="E64">
        <f>INDEX('d_분포'!$C$2:$C$5,RANDBETWEEN(1,4))*(0.9+0.2*RAND())</f>
        <v/>
      </c>
      <c r="F64">
        <f>RAND()</f>
        <v/>
      </c>
      <c r="G64">
        <f>IF('d_시나리오'!$J$3='d_시나리오'!$H$3,'d_시나리오'!$I$3,IF(F64&lt;('d_시나리오'!$I$3-'d_시나리오'!$H$3)/('d_시나리오'!$J$3-'d_시나리오'!$H$3),'d_시나리오'!$H$3+SQRT(F64*('d_시나리오'!$J$3-'d_시나리오'!$H$3)*('d_시나리오'!$I$3-'d_시나리오'!$H$3)),'d_시나리오'!$J$3-SQRT((1-F64)*('d_시나리오'!$J$3-'d_시나리오'!$H$3)*('d_시나리오'!$J$3-'d_시나리오'!$I$3))))</f>
        <v/>
      </c>
      <c r="H64">
        <f>RAND()</f>
        <v/>
      </c>
      <c r="I64">
        <f>IF('d_시나리오'!$J$4='d_시나리오'!$H$4,'d_시나리오'!$I$4,IF(H64&lt;('d_시나리오'!$I$4-'d_시나리오'!$H$4)/('d_시나리오'!$J$4-'d_시나리오'!$H$4),'d_시나리오'!$H$4+SQRT(H64*('d_시나리오'!$J$4-'d_시나리오'!$H$4)*('d_시나리오'!$I$4-'d_시나리오'!$H$4)),'d_시나리오'!$J$4-SQRT((1-H64)*('d_시나리오'!$J$4-'d_시나리오'!$H$4)*('d_시나리오'!$J$4-'d_시나리오'!$I$4))))</f>
        <v/>
      </c>
      <c r="J64">
        <f>RAND()</f>
        <v/>
      </c>
      <c r="K64">
        <f>IF('d_시나리오'!$J$5='d_시나리오'!$H$5,'d_시나리오'!$I$5,IF(J64&lt;('d_시나리오'!$I$5-'d_시나리오'!$H$5)/('d_시나리오'!$J$5-'d_시나리오'!$H$5),'d_시나리오'!$H$5+SQRT(J64*('d_시나리오'!$J$5-'d_시나리오'!$H$5)*('d_시나리오'!$I$5-'d_시나리오'!$H$5)),'d_시나리오'!$J$5-SQRT((1-J64)*('d_시나리오'!$J$5-'d_시나리오'!$H$5)*('d_시나리오'!$J$5-'d_시나리오'!$I$5))))</f>
        <v/>
      </c>
      <c r="L64">
        <f>RAND()</f>
        <v/>
      </c>
      <c r="M64">
        <f>IF('d_시나리오'!$J$6='d_시나리오'!$H$6,'d_시나리오'!$I$6,IF(L64&lt;('d_시나리오'!$I$6-'d_시나리오'!$H$6)/('d_시나리오'!$J$6-'d_시나리오'!$H$6),'d_시나리오'!$H$6+SQRT(L64*('d_시나리오'!$J$6-'d_시나리오'!$H$6)*('d_시나리오'!$I$6-'d_시나리오'!$H$6)),'d_시나리오'!$J$6-SQRT((1-L64)*('d_시나리오'!$J$6-'d_시나리오'!$H$6)*('d_시나리오'!$J$6-'d_시나리오'!$I$6))))</f>
        <v/>
      </c>
      <c r="N64">
        <f>INDEX('d_분포'!$B$2:$B$57,RANDBETWEEN(1,56))</f>
        <v/>
      </c>
      <c r="O64">
        <f>BETAINV(RAND(),5,5)</f>
        <v/>
      </c>
      <c r="P64">
        <f>'d_고정'!$B$1*'6_기대효과'!$H$7*('d_시나리오'!$I$7/'d_고정'!$B$2)*B64</f>
        <v/>
      </c>
      <c r="Q64">
        <f>P64*C64</f>
        <v/>
      </c>
      <c r="R64">
        <f>P64*E64</f>
        <v/>
      </c>
      <c r="S64">
        <f>R64*G64</f>
        <v/>
      </c>
      <c r="T64">
        <f>Q64+S64</f>
        <v/>
      </c>
      <c r="U64">
        <f>(Q64*D64+S64*I64)*(1-O64)</f>
        <v/>
      </c>
      <c r="V64">
        <f>(R64*K64*N64+'d_고정'!$B$3*('6_기대효과'!$H$7/8)*N64*'d_고정'!$B$10*M64*('6_기대효과'!$K$7/'d_고정'!$B$9))*(1-O64)</f>
        <v/>
      </c>
      <c r="W64">
        <f>(S64*I64+R64*MAX(K64-'d_고정'!$B$10*M64*('6_기대효과'!$K$7/'d_고정'!$B$9),0)*N64)*(1-O64)</f>
        <v/>
      </c>
      <c r="X64">
        <f>U64+V64</f>
        <v/>
      </c>
      <c r="Y64">
        <f>U64/('d_고정'!$B$5*'6_기대효과'!$H$7/8)/'d_고정'!$B$6</f>
        <v/>
      </c>
      <c r="Z64">
        <f>U64/('d_고정'!$B$8*'6_기대효과'!$H$7/8)</f>
        <v/>
      </c>
    </row>
    <row r="65">
      <c r="A65">
        <f>RAND()</f>
        <v/>
      </c>
      <c r="B65">
        <f>IF('d_시나리오'!$J$2='d_시나리오'!$H$2,'d_시나리오'!$I$2,IF(A65&lt;('d_시나리오'!$I$2-'d_시나리오'!$H$2)/('d_시나리오'!$J$2-'d_시나리오'!$H$2),'d_시나리오'!$H$2+SQRT(A65*('d_시나리오'!$J$2-'d_시나리오'!$H$2)*('d_시나리오'!$I$2-'d_시나리오'!$H$2)),'d_시나리오'!$J$2-SQRT((1-A65)*('d_시나리오'!$J$2-'d_시나리오'!$H$2)*('d_시나리오'!$J$2-'d_시나리오'!$I$2))))</f>
        <v/>
      </c>
      <c r="C65">
        <f>BETAINV(RAND(),2,6)</f>
        <v/>
      </c>
      <c r="D65">
        <f>INDEX('d_분포'!$A$2:$A$28,RANDBETWEEN(1,27))</f>
        <v/>
      </c>
      <c r="E65">
        <f>INDEX('d_분포'!$C$2:$C$5,RANDBETWEEN(1,4))*(0.9+0.2*RAND())</f>
        <v/>
      </c>
      <c r="F65">
        <f>RAND()</f>
        <v/>
      </c>
      <c r="G65">
        <f>IF('d_시나리오'!$J$3='d_시나리오'!$H$3,'d_시나리오'!$I$3,IF(F65&lt;('d_시나리오'!$I$3-'d_시나리오'!$H$3)/('d_시나리오'!$J$3-'d_시나리오'!$H$3),'d_시나리오'!$H$3+SQRT(F65*('d_시나리오'!$J$3-'d_시나리오'!$H$3)*('d_시나리오'!$I$3-'d_시나리오'!$H$3)),'d_시나리오'!$J$3-SQRT((1-F65)*('d_시나리오'!$J$3-'d_시나리오'!$H$3)*('d_시나리오'!$J$3-'d_시나리오'!$I$3))))</f>
        <v/>
      </c>
      <c r="H65">
        <f>RAND()</f>
        <v/>
      </c>
      <c r="I65">
        <f>IF('d_시나리오'!$J$4='d_시나리오'!$H$4,'d_시나리오'!$I$4,IF(H65&lt;('d_시나리오'!$I$4-'d_시나리오'!$H$4)/('d_시나리오'!$J$4-'d_시나리오'!$H$4),'d_시나리오'!$H$4+SQRT(H65*('d_시나리오'!$J$4-'d_시나리오'!$H$4)*('d_시나리오'!$I$4-'d_시나리오'!$H$4)),'d_시나리오'!$J$4-SQRT((1-H65)*('d_시나리오'!$J$4-'d_시나리오'!$H$4)*('d_시나리오'!$J$4-'d_시나리오'!$I$4))))</f>
        <v/>
      </c>
      <c r="J65">
        <f>RAND()</f>
        <v/>
      </c>
      <c r="K65">
        <f>IF('d_시나리오'!$J$5='d_시나리오'!$H$5,'d_시나리오'!$I$5,IF(J65&lt;('d_시나리오'!$I$5-'d_시나리오'!$H$5)/('d_시나리오'!$J$5-'d_시나리오'!$H$5),'d_시나리오'!$H$5+SQRT(J65*('d_시나리오'!$J$5-'d_시나리오'!$H$5)*('d_시나리오'!$I$5-'d_시나리오'!$H$5)),'d_시나리오'!$J$5-SQRT((1-J65)*('d_시나리오'!$J$5-'d_시나리오'!$H$5)*('d_시나리오'!$J$5-'d_시나리오'!$I$5))))</f>
        <v/>
      </c>
      <c r="L65">
        <f>RAND()</f>
        <v/>
      </c>
      <c r="M65">
        <f>IF('d_시나리오'!$J$6='d_시나리오'!$H$6,'d_시나리오'!$I$6,IF(L65&lt;('d_시나리오'!$I$6-'d_시나리오'!$H$6)/('d_시나리오'!$J$6-'d_시나리오'!$H$6),'d_시나리오'!$H$6+SQRT(L65*('d_시나리오'!$J$6-'d_시나리오'!$H$6)*('d_시나리오'!$I$6-'d_시나리오'!$H$6)),'d_시나리오'!$J$6-SQRT((1-L65)*('d_시나리오'!$J$6-'d_시나리오'!$H$6)*('d_시나리오'!$J$6-'d_시나리오'!$I$6))))</f>
        <v/>
      </c>
      <c r="N65">
        <f>INDEX('d_분포'!$B$2:$B$57,RANDBETWEEN(1,56))</f>
        <v/>
      </c>
      <c r="O65">
        <f>BETAINV(RAND(),5,5)</f>
        <v/>
      </c>
      <c r="P65">
        <f>'d_고정'!$B$1*'6_기대효과'!$H$7*('d_시나리오'!$I$7/'d_고정'!$B$2)*B65</f>
        <v/>
      </c>
      <c r="Q65">
        <f>P65*C65</f>
        <v/>
      </c>
      <c r="R65">
        <f>P65*E65</f>
        <v/>
      </c>
      <c r="S65">
        <f>R65*G65</f>
        <v/>
      </c>
      <c r="T65">
        <f>Q65+S65</f>
        <v/>
      </c>
      <c r="U65">
        <f>(Q65*D65+S65*I65)*(1-O65)</f>
        <v/>
      </c>
      <c r="V65">
        <f>(R65*K65*N65+'d_고정'!$B$3*('6_기대효과'!$H$7/8)*N65*'d_고정'!$B$10*M65*('6_기대효과'!$K$7/'d_고정'!$B$9))*(1-O65)</f>
        <v/>
      </c>
      <c r="W65">
        <f>(S65*I65+R65*MAX(K65-'d_고정'!$B$10*M65*('6_기대효과'!$K$7/'d_고정'!$B$9),0)*N65)*(1-O65)</f>
        <v/>
      </c>
      <c r="X65">
        <f>U65+V65</f>
        <v/>
      </c>
      <c r="Y65">
        <f>U65/('d_고정'!$B$5*'6_기대효과'!$H$7/8)/'d_고정'!$B$6</f>
        <v/>
      </c>
      <c r="Z65">
        <f>U65/('d_고정'!$B$8*'6_기대효과'!$H$7/8)</f>
        <v/>
      </c>
    </row>
    <row r="66">
      <c r="A66">
        <f>RAND()</f>
        <v/>
      </c>
      <c r="B66">
        <f>IF('d_시나리오'!$J$2='d_시나리오'!$H$2,'d_시나리오'!$I$2,IF(A66&lt;('d_시나리오'!$I$2-'d_시나리오'!$H$2)/('d_시나리오'!$J$2-'d_시나리오'!$H$2),'d_시나리오'!$H$2+SQRT(A66*('d_시나리오'!$J$2-'d_시나리오'!$H$2)*('d_시나리오'!$I$2-'d_시나리오'!$H$2)),'d_시나리오'!$J$2-SQRT((1-A66)*('d_시나리오'!$J$2-'d_시나리오'!$H$2)*('d_시나리오'!$J$2-'d_시나리오'!$I$2))))</f>
        <v/>
      </c>
      <c r="C66">
        <f>BETAINV(RAND(),2,6)</f>
        <v/>
      </c>
      <c r="D66">
        <f>INDEX('d_분포'!$A$2:$A$28,RANDBETWEEN(1,27))</f>
        <v/>
      </c>
      <c r="E66">
        <f>INDEX('d_분포'!$C$2:$C$5,RANDBETWEEN(1,4))*(0.9+0.2*RAND())</f>
        <v/>
      </c>
      <c r="F66">
        <f>RAND()</f>
        <v/>
      </c>
      <c r="G66">
        <f>IF('d_시나리오'!$J$3='d_시나리오'!$H$3,'d_시나리오'!$I$3,IF(F66&lt;('d_시나리오'!$I$3-'d_시나리오'!$H$3)/('d_시나리오'!$J$3-'d_시나리오'!$H$3),'d_시나리오'!$H$3+SQRT(F66*('d_시나리오'!$J$3-'d_시나리오'!$H$3)*('d_시나리오'!$I$3-'d_시나리오'!$H$3)),'d_시나리오'!$J$3-SQRT((1-F66)*('d_시나리오'!$J$3-'d_시나리오'!$H$3)*('d_시나리오'!$J$3-'d_시나리오'!$I$3))))</f>
        <v/>
      </c>
      <c r="H66">
        <f>RAND()</f>
        <v/>
      </c>
      <c r="I66">
        <f>IF('d_시나리오'!$J$4='d_시나리오'!$H$4,'d_시나리오'!$I$4,IF(H66&lt;('d_시나리오'!$I$4-'d_시나리오'!$H$4)/('d_시나리오'!$J$4-'d_시나리오'!$H$4),'d_시나리오'!$H$4+SQRT(H66*('d_시나리오'!$J$4-'d_시나리오'!$H$4)*('d_시나리오'!$I$4-'d_시나리오'!$H$4)),'d_시나리오'!$J$4-SQRT((1-H66)*('d_시나리오'!$J$4-'d_시나리오'!$H$4)*('d_시나리오'!$J$4-'d_시나리오'!$I$4))))</f>
        <v/>
      </c>
      <c r="J66">
        <f>RAND()</f>
        <v/>
      </c>
      <c r="K66">
        <f>IF('d_시나리오'!$J$5='d_시나리오'!$H$5,'d_시나리오'!$I$5,IF(J66&lt;('d_시나리오'!$I$5-'d_시나리오'!$H$5)/('d_시나리오'!$J$5-'d_시나리오'!$H$5),'d_시나리오'!$H$5+SQRT(J66*('d_시나리오'!$J$5-'d_시나리오'!$H$5)*('d_시나리오'!$I$5-'d_시나리오'!$H$5)),'d_시나리오'!$J$5-SQRT((1-J66)*('d_시나리오'!$J$5-'d_시나리오'!$H$5)*('d_시나리오'!$J$5-'d_시나리오'!$I$5))))</f>
        <v/>
      </c>
      <c r="L66">
        <f>RAND()</f>
        <v/>
      </c>
      <c r="M66">
        <f>IF('d_시나리오'!$J$6='d_시나리오'!$H$6,'d_시나리오'!$I$6,IF(L66&lt;('d_시나리오'!$I$6-'d_시나리오'!$H$6)/('d_시나리오'!$J$6-'d_시나리오'!$H$6),'d_시나리오'!$H$6+SQRT(L66*('d_시나리오'!$J$6-'d_시나리오'!$H$6)*('d_시나리오'!$I$6-'d_시나리오'!$H$6)),'d_시나리오'!$J$6-SQRT((1-L66)*('d_시나리오'!$J$6-'d_시나리오'!$H$6)*('d_시나리오'!$J$6-'d_시나리오'!$I$6))))</f>
        <v/>
      </c>
      <c r="N66">
        <f>INDEX('d_분포'!$B$2:$B$57,RANDBETWEEN(1,56))</f>
        <v/>
      </c>
      <c r="O66">
        <f>BETAINV(RAND(),5,5)</f>
        <v/>
      </c>
      <c r="P66">
        <f>'d_고정'!$B$1*'6_기대효과'!$H$7*('d_시나리오'!$I$7/'d_고정'!$B$2)*B66</f>
        <v/>
      </c>
      <c r="Q66">
        <f>P66*C66</f>
        <v/>
      </c>
      <c r="R66">
        <f>P66*E66</f>
        <v/>
      </c>
      <c r="S66">
        <f>R66*G66</f>
        <v/>
      </c>
      <c r="T66">
        <f>Q66+S66</f>
        <v/>
      </c>
      <c r="U66">
        <f>(Q66*D66+S66*I66)*(1-O66)</f>
        <v/>
      </c>
      <c r="V66">
        <f>(R66*K66*N66+'d_고정'!$B$3*('6_기대효과'!$H$7/8)*N66*'d_고정'!$B$10*M66*('6_기대효과'!$K$7/'d_고정'!$B$9))*(1-O66)</f>
        <v/>
      </c>
      <c r="W66">
        <f>(S66*I66+R66*MAX(K66-'d_고정'!$B$10*M66*('6_기대효과'!$K$7/'d_고정'!$B$9),0)*N66)*(1-O66)</f>
        <v/>
      </c>
      <c r="X66">
        <f>U66+V66</f>
        <v/>
      </c>
      <c r="Y66">
        <f>U66/('d_고정'!$B$5*'6_기대효과'!$H$7/8)/'d_고정'!$B$6</f>
        <v/>
      </c>
      <c r="Z66">
        <f>U66/('d_고정'!$B$8*'6_기대효과'!$H$7/8)</f>
        <v/>
      </c>
    </row>
    <row r="67">
      <c r="A67">
        <f>RAND()</f>
        <v/>
      </c>
      <c r="B67">
        <f>IF('d_시나리오'!$J$2='d_시나리오'!$H$2,'d_시나리오'!$I$2,IF(A67&lt;('d_시나리오'!$I$2-'d_시나리오'!$H$2)/('d_시나리오'!$J$2-'d_시나리오'!$H$2),'d_시나리오'!$H$2+SQRT(A67*('d_시나리오'!$J$2-'d_시나리오'!$H$2)*('d_시나리오'!$I$2-'d_시나리오'!$H$2)),'d_시나리오'!$J$2-SQRT((1-A67)*('d_시나리오'!$J$2-'d_시나리오'!$H$2)*('d_시나리오'!$J$2-'d_시나리오'!$I$2))))</f>
        <v/>
      </c>
      <c r="C67">
        <f>BETAINV(RAND(),2,6)</f>
        <v/>
      </c>
      <c r="D67">
        <f>INDEX('d_분포'!$A$2:$A$28,RANDBETWEEN(1,27))</f>
        <v/>
      </c>
      <c r="E67">
        <f>INDEX('d_분포'!$C$2:$C$5,RANDBETWEEN(1,4))*(0.9+0.2*RAND())</f>
        <v/>
      </c>
      <c r="F67">
        <f>RAND()</f>
        <v/>
      </c>
      <c r="G67">
        <f>IF('d_시나리오'!$J$3='d_시나리오'!$H$3,'d_시나리오'!$I$3,IF(F67&lt;('d_시나리오'!$I$3-'d_시나리오'!$H$3)/('d_시나리오'!$J$3-'d_시나리오'!$H$3),'d_시나리오'!$H$3+SQRT(F67*('d_시나리오'!$J$3-'d_시나리오'!$H$3)*('d_시나리오'!$I$3-'d_시나리오'!$H$3)),'d_시나리오'!$J$3-SQRT((1-F67)*('d_시나리오'!$J$3-'d_시나리오'!$H$3)*('d_시나리오'!$J$3-'d_시나리오'!$I$3))))</f>
        <v/>
      </c>
      <c r="H67">
        <f>RAND()</f>
        <v/>
      </c>
      <c r="I67">
        <f>IF('d_시나리오'!$J$4='d_시나리오'!$H$4,'d_시나리오'!$I$4,IF(H67&lt;('d_시나리오'!$I$4-'d_시나리오'!$H$4)/('d_시나리오'!$J$4-'d_시나리오'!$H$4),'d_시나리오'!$H$4+SQRT(H67*('d_시나리오'!$J$4-'d_시나리오'!$H$4)*('d_시나리오'!$I$4-'d_시나리오'!$H$4)),'d_시나리오'!$J$4-SQRT((1-H67)*('d_시나리오'!$J$4-'d_시나리오'!$H$4)*('d_시나리오'!$J$4-'d_시나리오'!$I$4))))</f>
        <v/>
      </c>
      <c r="J67">
        <f>RAND()</f>
        <v/>
      </c>
      <c r="K67">
        <f>IF('d_시나리오'!$J$5='d_시나리오'!$H$5,'d_시나리오'!$I$5,IF(J67&lt;('d_시나리오'!$I$5-'d_시나리오'!$H$5)/('d_시나리오'!$J$5-'d_시나리오'!$H$5),'d_시나리오'!$H$5+SQRT(J67*('d_시나리오'!$J$5-'d_시나리오'!$H$5)*('d_시나리오'!$I$5-'d_시나리오'!$H$5)),'d_시나리오'!$J$5-SQRT((1-J67)*('d_시나리오'!$J$5-'d_시나리오'!$H$5)*('d_시나리오'!$J$5-'d_시나리오'!$I$5))))</f>
        <v/>
      </c>
      <c r="L67">
        <f>RAND()</f>
        <v/>
      </c>
      <c r="M67">
        <f>IF('d_시나리오'!$J$6='d_시나리오'!$H$6,'d_시나리오'!$I$6,IF(L67&lt;('d_시나리오'!$I$6-'d_시나리오'!$H$6)/('d_시나리오'!$J$6-'d_시나리오'!$H$6),'d_시나리오'!$H$6+SQRT(L67*('d_시나리오'!$J$6-'d_시나리오'!$H$6)*('d_시나리오'!$I$6-'d_시나리오'!$H$6)),'d_시나리오'!$J$6-SQRT((1-L67)*('d_시나리오'!$J$6-'d_시나리오'!$H$6)*('d_시나리오'!$J$6-'d_시나리오'!$I$6))))</f>
        <v/>
      </c>
      <c r="N67">
        <f>INDEX('d_분포'!$B$2:$B$57,RANDBETWEEN(1,56))</f>
        <v/>
      </c>
      <c r="O67">
        <f>BETAINV(RAND(),5,5)</f>
        <v/>
      </c>
      <c r="P67">
        <f>'d_고정'!$B$1*'6_기대효과'!$H$7*('d_시나리오'!$I$7/'d_고정'!$B$2)*B67</f>
        <v/>
      </c>
      <c r="Q67">
        <f>P67*C67</f>
        <v/>
      </c>
      <c r="R67">
        <f>P67*E67</f>
        <v/>
      </c>
      <c r="S67">
        <f>R67*G67</f>
        <v/>
      </c>
      <c r="T67">
        <f>Q67+S67</f>
        <v/>
      </c>
      <c r="U67">
        <f>(Q67*D67+S67*I67)*(1-O67)</f>
        <v/>
      </c>
      <c r="V67">
        <f>(R67*K67*N67+'d_고정'!$B$3*('6_기대효과'!$H$7/8)*N67*'d_고정'!$B$10*M67*('6_기대효과'!$K$7/'d_고정'!$B$9))*(1-O67)</f>
        <v/>
      </c>
      <c r="W67">
        <f>(S67*I67+R67*MAX(K67-'d_고정'!$B$10*M67*('6_기대효과'!$K$7/'d_고정'!$B$9),0)*N67)*(1-O67)</f>
        <v/>
      </c>
      <c r="X67">
        <f>U67+V67</f>
        <v/>
      </c>
      <c r="Y67">
        <f>U67/('d_고정'!$B$5*'6_기대효과'!$H$7/8)/'d_고정'!$B$6</f>
        <v/>
      </c>
      <c r="Z67">
        <f>U67/('d_고정'!$B$8*'6_기대효과'!$H$7/8)</f>
        <v/>
      </c>
    </row>
    <row r="68">
      <c r="A68">
        <f>RAND()</f>
        <v/>
      </c>
      <c r="B68">
        <f>IF('d_시나리오'!$J$2='d_시나리오'!$H$2,'d_시나리오'!$I$2,IF(A68&lt;('d_시나리오'!$I$2-'d_시나리오'!$H$2)/('d_시나리오'!$J$2-'d_시나리오'!$H$2),'d_시나리오'!$H$2+SQRT(A68*('d_시나리오'!$J$2-'d_시나리오'!$H$2)*('d_시나리오'!$I$2-'d_시나리오'!$H$2)),'d_시나리오'!$J$2-SQRT((1-A68)*('d_시나리오'!$J$2-'d_시나리오'!$H$2)*('d_시나리오'!$J$2-'d_시나리오'!$I$2))))</f>
        <v/>
      </c>
      <c r="C68">
        <f>BETAINV(RAND(),2,6)</f>
        <v/>
      </c>
      <c r="D68">
        <f>INDEX('d_분포'!$A$2:$A$28,RANDBETWEEN(1,27))</f>
        <v/>
      </c>
      <c r="E68">
        <f>INDEX('d_분포'!$C$2:$C$5,RANDBETWEEN(1,4))*(0.9+0.2*RAND())</f>
        <v/>
      </c>
      <c r="F68">
        <f>RAND()</f>
        <v/>
      </c>
      <c r="G68">
        <f>IF('d_시나리오'!$J$3='d_시나리오'!$H$3,'d_시나리오'!$I$3,IF(F68&lt;('d_시나리오'!$I$3-'d_시나리오'!$H$3)/('d_시나리오'!$J$3-'d_시나리오'!$H$3),'d_시나리오'!$H$3+SQRT(F68*('d_시나리오'!$J$3-'d_시나리오'!$H$3)*('d_시나리오'!$I$3-'d_시나리오'!$H$3)),'d_시나리오'!$J$3-SQRT((1-F68)*('d_시나리오'!$J$3-'d_시나리오'!$H$3)*('d_시나리오'!$J$3-'d_시나리오'!$I$3))))</f>
        <v/>
      </c>
      <c r="H68">
        <f>RAND()</f>
        <v/>
      </c>
      <c r="I68">
        <f>IF('d_시나리오'!$J$4='d_시나리오'!$H$4,'d_시나리오'!$I$4,IF(H68&lt;('d_시나리오'!$I$4-'d_시나리오'!$H$4)/('d_시나리오'!$J$4-'d_시나리오'!$H$4),'d_시나리오'!$H$4+SQRT(H68*('d_시나리오'!$J$4-'d_시나리오'!$H$4)*('d_시나리오'!$I$4-'d_시나리오'!$H$4)),'d_시나리오'!$J$4-SQRT((1-H68)*('d_시나리오'!$J$4-'d_시나리오'!$H$4)*('d_시나리오'!$J$4-'d_시나리오'!$I$4))))</f>
        <v/>
      </c>
      <c r="J68">
        <f>RAND()</f>
        <v/>
      </c>
      <c r="K68">
        <f>IF('d_시나리오'!$J$5='d_시나리오'!$H$5,'d_시나리오'!$I$5,IF(J68&lt;('d_시나리오'!$I$5-'d_시나리오'!$H$5)/('d_시나리오'!$J$5-'d_시나리오'!$H$5),'d_시나리오'!$H$5+SQRT(J68*('d_시나리오'!$J$5-'d_시나리오'!$H$5)*('d_시나리오'!$I$5-'d_시나리오'!$H$5)),'d_시나리오'!$J$5-SQRT((1-J68)*('d_시나리오'!$J$5-'d_시나리오'!$H$5)*('d_시나리오'!$J$5-'d_시나리오'!$I$5))))</f>
        <v/>
      </c>
      <c r="L68">
        <f>RAND()</f>
        <v/>
      </c>
      <c r="M68">
        <f>IF('d_시나리오'!$J$6='d_시나리오'!$H$6,'d_시나리오'!$I$6,IF(L68&lt;('d_시나리오'!$I$6-'d_시나리오'!$H$6)/('d_시나리오'!$J$6-'d_시나리오'!$H$6),'d_시나리오'!$H$6+SQRT(L68*('d_시나리오'!$J$6-'d_시나리오'!$H$6)*('d_시나리오'!$I$6-'d_시나리오'!$H$6)),'d_시나리오'!$J$6-SQRT((1-L68)*('d_시나리오'!$J$6-'d_시나리오'!$H$6)*('d_시나리오'!$J$6-'d_시나리오'!$I$6))))</f>
        <v/>
      </c>
      <c r="N68">
        <f>INDEX('d_분포'!$B$2:$B$57,RANDBETWEEN(1,56))</f>
        <v/>
      </c>
      <c r="O68">
        <f>BETAINV(RAND(),5,5)</f>
        <v/>
      </c>
      <c r="P68">
        <f>'d_고정'!$B$1*'6_기대효과'!$H$7*('d_시나리오'!$I$7/'d_고정'!$B$2)*B68</f>
        <v/>
      </c>
      <c r="Q68">
        <f>P68*C68</f>
        <v/>
      </c>
      <c r="R68">
        <f>P68*E68</f>
        <v/>
      </c>
      <c r="S68">
        <f>R68*G68</f>
        <v/>
      </c>
      <c r="T68">
        <f>Q68+S68</f>
        <v/>
      </c>
      <c r="U68">
        <f>(Q68*D68+S68*I68)*(1-O68)</f>
        <v/>
      </c>
      <c r="V68">
        <f>(R68*K68*N68+'d_고정'!$B$3*('6_기대효과'!$H$7/8)*N68*'d_고정'!$B$10*M68*('6_기대효과'!$K$7/'d_고정'!$B$9))*(1-O68)</f>
        <v/>
      </c>
      <c r="W68">
        <f>(S68*I68+R68*MAX(K68-'d_고정'!$B$10*M68*('6_기대효과'!$K$7/'d_고정'!$B$9),0)*N68)*(1-O68)</f>
        <v/>
      </c>
      <c r="X68">
        <f>U68+V68</f>
        <v/>
      </c>
      <c r="Y68">
        <f>U68/('d_고정'!$B$5*'6_기대효과'!$H$7/8)/'d_고정'!$B$6</f>
        <v/>
      </c>
      <c r="Z68">
        <f>U68/('d_고정'!$B$8*'6_기대효과'!$H$7/8)</f>
        <v/>
      </c>
    </row>
    <row r="69">
      <c r="A69">
        <f>RAND()</f>
        <v/>
      </c>
      <c r="B69">
        <f>IF('d_시나리오'!$J$2='d_시나리오'!$H$2,'d_시나리오'!$I$2,IF(A69&lt;('d_시나리오'!$I$2-'d_시나리오'!$H$2)/('d_시나리오'!$J$2-'d_시나리오'!$H$2),'d_시나리오'!$H$2+SQRT(A69*('d_시나리오'!$J$2-'d_시나리오'!$H$2)*('d_시나리오'!$I$2-'d_시나리오'!$H$2)),'d_시나리오'!$J$2-SQRT((1-A69)*('d_시나리오'!$J$2-'d_시나리오'!$H$2)*('d_시나리오'!$J$2-'d_시나리오'!$I$2))))</f>
        <v/>
      </c>
      <c r="C69">
        <f>BETAINV(RAND(),2,6)</f>
        <v/>
      </c>
      <c r="D69">
        <f>INDEX('d_분포'!$A$2:$A$28,RANDBETWEEN(1,27))</f>
        <v/>
      </c>
      <c r="E69">
        <f>INDEX('d_분포'!$C$2:$C$5,RANDBETWEEN(1,4))*(0.9+0.2*RAND())</f>
        <v/>
      </c>
      <c r="F69">
        <f>RAND()</f>
        <v/>
      </c>
      <c r="G69">
        <f>IF('d_시나리오'!$J$3='d_시나리오'!$H$3,'d_시나리오'!$I$3,IF(F69&lt;('d_시나리오'!$I$3-'d_시나리오'!$H$3)/('d_시나리오'!$J$3-'d_시나리오'!$H$3),'d_시나리오'!$H$3+SQRT(F69*('d_시나리오'!$J$3-'d_시나리오'!$H$3)*('d_시나리오'!$I$3-'d_시나리오'!$H$3)),'d_시나리오'!$J$3-SQRT((1-F69)*('d_시나리오'!$J$3-'d_시나리오'!$H$3)*('d_시나리오'!$J$3-'d_시나리오'!$I$3))))</f>
        <v/>
      </c>
      <c r="H69">
        <f>RAND()</f>
        <v/>
      </c>
      <c r="I69">
        <f>IF('d_시나리오'!$J$4='d_시나리오'!$H$4,'d_시나리오'!$I$4,IF(H69&lt;('d_시나리오'!$I$4-'d_시나리오'!$H$4)/('d_시나리오'!$J$4-'d_시나리오'!$H$4),'d_시나리오'!$H$4+SQRT(H69*('d_시나리오'!$J$4-'d_시나리오'!$H$4)*('d_시나리오'!$I$4-'d_시나리오'!$H$4)),'d_시나리오'!$J$4-SQRT((1-H69)*('d_시나리오'!$J$4-'d_시나리오'!$H$4)*('d_시나리오'!$J$4-'d_시나리오'!$I$4))))</f>
        <v/>
      </c>
      <c r="J69">
        <f>RAND()</f>
        <v/>
      </c>
      <c r="K69">
        <f>IF('d_시나리오'!$J$5='d_시나리오'!$H$5,'d_시나리오'!$I$5,IF(J69&lt;('d_시나리오'!$I$5-'d_시나리오'!$H$5)/('d_시나리오'!$J$5-'d_시나리오'!$H$5),'d_시나리오'!$H$5+SQRT(J69*('d_시나리오'!$J$5-'d_시나리오'!$H$5)*('d_시나리오'!$I$5-'d_시나리오'!$H$5)),'d_시나리오'!$J$5-SQRT((1-J69)*('d_시나리오'!$J$5-'d_시나리오'!$H$5)*('d_시나리오'!$J$5-'d_시나리오'!$I$5))))</f>
        <v/>
      </c>
      <c r="L69">
        <f>RAND()</f>
        <v/>
      </c>
      <c r="M69">
        <f>IF('d_시나리오'!$J$6='d_시나리오'!$H$6,'d_시나리오'!$I$6,IF(L69&lt;('d_시나리오'!$I$6-'d_시나리오'!$H$6)/('d_시나리오'!$J$6-'d_시나리오'!$H$6),'d_시나리오'!$H$6+SQRT(L69*('d_시나리오'!$J$6-'d_시나리오'!$H$6)*('d_시나리오'!$I$6-'d_시나리오'!$H$6)),'d_시나리오'!$J$6-SQRT((1-L69)*('d_시나리오'!$J$6-'d_시나리오'!$H$6)*('d_시나리오'!$J$6-'d_시나리오'!$I$6))))</f>
        <v/>
      </c>
      <c r="N69">
        <f>INDEX('d_분포'!$B$2:$B$57,RANDBETWEEN(1,56))</f>
        <v/>
      </c>
      <c r="O69">
        <f>BETAINV(RAND(),5,5)</f>
        <v/>
      </c>
      <c r="P69">
        <f>'d_고정'!$B$1*'6_기대효과'!$H$7*('d_시나리오'!$I$7/'d_고정'!$B$2)*B69</f>
        <v/>
      </c>
      <c r="Q69">
        <f>P69*C69</f>
        <v/>
      </c>
      <c r="R69">
        <f>P69*E69</f>
        <v/>
      </c>
      <c r="S69">
        <f>R69*G69</f>
        <v/>
      </c>
      <c r="T69">
        <f>Q69+S69</f>
        <v/>
      </c>
      <c r="U69">
        <f>(Q69*D69+S69*I69)*(1-O69)</f>
        <v/>
      </c>
      <c r="V69">
        <f>(R69*K69*N69+'d_고정'!$B$3*('6_기대효과'!$H$7/8)*N69*'d_고정'!$B$10*M69*('6_기대효과'!$K$7/'d_고정'!$B$9))*(1-O69)</f>
        <v/>
      </c>
      <c r="W69">
        <f>(S69*I69+R69*MAX(K69-'d_고정'!$B$10*M69*('6_기대효과'!$K$7/'d_고정'!$B$9),0)*N69)*(1-O69)</f>
        <v/>
      </c>
      <c r="X69">
        <f>U69+V69</f>
        <v/>
      </c>
      <c r="Y69">
        <f>U69/('d_고정'!$B$5*'6_기대효과'!$H$7/8)/'d_고정'!$B$6</f>
        <v/>
      </c>
      <c r="Z69">
        <f>U69/('d_고정'!$B$8*'6_기대효과'!$H$7/8)</f>
        <v/>
      </c>
    </row>
    <row r="70">
      <c r="A70">
        <f>RAND()</f>
        <v/>
      </c>
      <c r="B70">
        <f>IF('d_시나리오'!$J$2='d_시나리오'!$H$2,'d_시나리오'!$I$2,IF(A70&lt;('d_시나리오'!$I$2-'d_시나리오'!$H$2)/('d_시나리오'!$J$2-'d_시나리오'!$H$2),'d_시나리오'!$H$2+SQRT(A70*('d_시나리오'!$J$2-'d_시나리오'!$H$2)*('d_시나리오'!$I$2-'d_시나리오'!$H$2)),'d_시나리오'!$J$2-SQRT((1-A70)*('d_시나리오'!$J$2-'d_시나리오'!$H$2)*('d_시나리오'!$J$2-'d_시나리오'!$I$2))))</f>
        <v/>
      </c>
      <c r="C70">
        <f>BETAINV(RAND(),2,6)</f>
        <v/>
      </c>
      <c r="D70">
        <f>INDEX('d_분포'!$A$2:$A$28,RANDBETWEEN(1,27))</f>
        <v/>
      </c>
      <c r="E70">
        <f>INDEX('d_분포'!$C$2:$C$5,RANDBETWEEN(1,4))*(0.9+0.2*RAND())</f>
        <v/>
      </c>
      <c r="F70">
        <f>RAND()</f>
        <v/>
      </c>
      <c r="G70">
        <f>IF('d_시나리오'!$J$3='d_시나리오'!$H$3,'d_시나리오'!$I$3,IF(F70&lt;('d_시나리오'!$I$3-'d_시나리오'!$H$3)/('d_시나리오'!$J$3-'d_시나리오'!$H$3),'d_시나리오'!$H$3+SQRT(F70*('d_시나리오'!$J$3-'d_시나리오'!$H$3)*('d_시나리오'!$I$3-'d_시나리오'!$H$3)),'d_시나리오'!$J$3-SQRT((1-F70)*('d_시나리오'!$J$3-'d_시나리오'!$H$3)*('d_시나리오'!$J$3-'d_시나리오'!$I$3))))</f>
        <v/>
      </c>
      <c r="H70">
        <f>RAND()</f>
        <v/>
      </c>
      <c r="I70">
        <f>IF('d_시나리오'!$J$4='d_시나리오'!$H$4,'d_시나리오'!$I$4,IF(H70&lt;('d_시나리오'!$I$4-'d_시나리오'!$H$4)/('d_시나리오'!$J$4-'d_시나리오'!$H$4),'d_시나리오'!$H$4+SQRT(H70*('d_시나리오'!$J$4-'d_시나리오'!$H$4)*('d_시나리오'!$I$4-'d_시나리오'!$H$4)),'d_시나리오'!$J$4-SQRT((1-H70)*('d_시나리오'!$J$4-'d_시나리오'!$H$4)*('d_시나리오'!$J$4-'d_시나리오'!$I$4))))</f>
        <v/>
      </c>
      <c r="J70">
        <f>RAND()</f>
        <v/>
      </c>
      <c r="K70">
        <f>IF('d_시나리오'!$J$5='d_시나리오'!$H$5,'d_시나리오'!$I$5,IF(J70&lt;('d_시나리오'!$I$5-'d_시나리오'!$H$5)/('d_시나리오'!$J$5-'d_시나리오'!$H$5),'d_시나리오'!$H$5+SQRT(J70*('d_시나리오'!$J$5-'d_시나리오'!$H$5)*('d_시나리오'!$I$5-'d_시나리오'!$H$5)),'d_시나리오'!$J$5-SQRT((1-J70)*('d_시나리오'!$J$5-'d_시나리오'!$H$5)*('d_시나리오'!$J$5-'d_시나리오'!$I$5))))</f>
        <v/>
      </c>
      <c r="L70">
        <f>RAND()</f>
        <v/>
      </c>
      <c r="M70">
        <f>IF('d_시나리오'!$J$6='d_시나리오'!$H$6,'d_시나리오'!$I$6,IF(L70&lt;('d_시나리오'!$I$6-'d_시나리오'!$H$6)/('d_시나리오'!$J$6-'d_시나리오'!$H$6),'d_시나리오'!$H$6+SQRT(L70*('d_시나리오'!$J$6-'d_시나리오'!$H$6)*('d_시나리오'!$I$6-'d_시나리오'!$H$6)),'d_시나리오'!$J$6-SQRT((1-L70)*('d_시나리오'!$J$6-'d_시나리오'!$H$6)*('d_시나리오'!$J$6-'d_시나리오'!$I$6))))</f>
        <v/>
      </c>
      <c r="N70">
        <f>INDEX('d_분포'!$B$2:$B$57,RANDBETWEEN(1,56))</f>
        <v/>
      </c>
      <c r="O70">
        <f>BETAINV(RAND(),5,5)</f>
        <v/>
      </c>
      <c r="P70">
        <f>'d_고정'!$B$1*'6_기대효과'!$H$7*('d_시나리오'!$I$7/'d_고정'!$B$2)*B70</f>
        <v/>
      </c>
      <c r="Q70">
        <f>P70*C70</f>
        <v/>
      </c>
      <c r="R70">
        <f>P70*E70</f>
        <v/>
      </c>
      <c r="S70">
        <f>R70*G70</f>
        <v/>
      </c>
      <c r="T70">
        <f>Q70+S70</f>
        <v/>
      </c>
      <c r="U70">
        <f>(Q70*D70+S70*I70)*(1-O70)</f>
        <v/>
      </c>
      <c r="V70">
        <f>(R70*K70*N70+'d_고정'!$B$3*('6_기대효과'!$H$7/8)*N70*'d_고정'!$B$10*M70*('6_기대효과'!$K$7/'d_고정'!$B$9))*(1-O70)</f>
        <v/>
      </c>
      <c r="W70">
        <f>(S70*I70+R70*MAX(K70-'d_고정'!$B$10*M70*('6_기대효과'!$K$7/'d_고정'!$B$9),0)*N70)*(1-O70)</f>
        <v/>
      </c>
      <c r="X70">
        <f>U70+V70</f>
        <v/>
      </c>
      <c r="Y70">
        <f>U70/('d_고정'!$B$5*'6_기대효과'!$H$7/8)/'d_고정'!$B$6</f>
        <v/>
      </c>
      <c r="Z70">
        <f>U70/('d_고정'!$B$8*'6_기대효과'!$H$7/8)</f>
        <v/>
      </c>
    </row>
    <row r="71">
      <c r="A71">
        <f>RAND()</f>
        <v/>
      </c>
      <c r="B71">
        <f>IF('d_시나리오'!$J$2='d_시나리오'!$H$2,'d_시나리오'!$I$2,IF(A71&lt;('d_시나리오'!$I$2-'d_시나리오'!$H$2)/('d_시나리오'!$J$2-'d_시나리오'!$H$2),'d_시나리오'!$H$2+SQRT(A71*('d_시나리오'!$J$2-'d_시나리오'!$H$2)*('d_시나리오'!$I$2-'d_시나리오'!$H$2)),'d_시나리오'!$J$2-SQRT((1-A71)*('d_시나리오'!$J$2-'d_시나리오'!$H$2)*('d_시나리오'!$J$2-'d_시나리오'!$I$2))))</f>
        <v/>
      </c>
      <c r="C71">
        <f>BETAINV(RAND(),2,6)</f>
        <v/>
      </c>
      <c r="D71">
        <f>INDEX('d_분포'!$A$2:$A$28,RANDBETWEEN(1,27))</f>
        <v/>
      </c>
      <c r="E71">
        <f>INDEX('d_분포'!$C$2:$C$5,RANDBETWEEN(1,4))*(0.9+0.2*RAND())</f>
        <v/>
      </c>
      <c r="F71">
        <f>RAND()</f>
        <v/>
      </c>
      <c r="G71">
        <f>IF('d_시나리오'!$J$3='d_시나리오'!$H$3,'d_시나리오'!$I$3,IF(F71&lt;('d_시나리오'!$I$3-'d_시나리오'!$H$3)/('d_시나리오'!$J$3-'d_시나리오'!$H$3),'d_시나리오'!$H$3+SQRT(F71*('d_시나리오'!$J$3-'d_시나리오'!$H$3)*('d_시나리오'!$I$3-'d_시나리오'!$H$3)),'d_시나리오'!$J$3-SQRT((1-F71)*('d_시나리오'!$J$3-'d_시나리오'!$H$3)*('d_시나리오'!$J$3-'d_시나리오'!$I$3))))</f>
        <v/>
      </c>
      <c r="H71">
        <f>RAND()</f>
        <v/>
      </c>
      <c r="I71">
        <f>IF('d_시나리오'!$J$4='d_시나리오'!$H$4,'d_시나리오'!$I$4,IF(H71&lt;('d_시나리오'!$I$4-'d_시나리오'!$H$4)/('d_시나리오'!$J$4-'d_시나리오'!$H$4),'d_시나리오'!$H$4+SQRT(H71*('d_시나리오'!$J$4-'d_시나리오'!$H$4)*('d_시나리오'!$I$4-'d_시나리오'!$H$4)),'d_시나리오'!$J$4-SQRT((1-H71)*('d_시나리오'!$J$4-'d_시나리오'!$H$4)*('d_시나리오'!$J$4-'d_시나리오'!$I$4))))</f>
        <v/>
      </c>
      <c r="J71">
        <f>RAND()</f>
        <v/>
      </c>
      <c r="K71">
        <f>IF('d_시나리오'!$J$5='d_시나리오'!$H$5,'d_시나리오'!$I$5,IF(J71&lt;('d_시나리오'!$I$5-'d_시나리오'!$H$5)/('d_시나리오'!$J$5-'d_시나리오'!$H$5),'d_시나리오'!$H$5+SQRT(J71*('d_시나리오'!$J$5-'d_시나리오'!$H$5)*('d_시나리오'!$I$5-'d_시나리오'!$H$5)),'d_시나리오'!$J$5-SQRT((1-J71)*('d_시나리오'!$J$5-'d_시나리오'!$H$5)*('d_시나리오'!$J$5-'d_시나리오'!$I$5))))</f>
        <v/>
      </c>
      <c r="L71">
        <f>RAND()</f>
        <v/>
      </c>
      <c r="M71">
        <f>IF('d_시나리오'!$J$6='d_시나리오'!$H$6,'d_시나리오'!$I$6,IF(L71&lt;('d_시나리오'!$I$6-'d_시나리오'!$H$6)/('d_시나리오'!$J$6-'d_시나리오'!$H$6),'d_시나리오'!$H$6+SQRT(L71*('d_시나리오'!$J$6-'d_시나리오'!$H$6)*('d_시나리오'!$I$6-'d_시나리오'!$H$6)),'d_시나리오'!$J$6-SQRT((1-L71)*('d_시나리오'!$J$6-'d_시나리오'!$H$6)*('d_시나리오'!$J$6-'d_시나리오'!$I$6))))</f>
        <v/>
      </c>
      <c r="N71">
        <f>INDEX('d_분포'!$B$2:$B$57,RANDBETWEEN(1,56))</f>
        <v/>
      </c>
      <c r="O71">
        <f>BETAINV(RAND(),5,5)</f>
        <v/>
      </c>
      <c r="P71">
        <f>'d_고정'!$B$1*'6_기대효과'!$H$7*('d_시나리오'!$I$7/'d_고정'!$B$2)*B71</f>
        <v/>
      </c>
      <c r="Q71">
        <f>P71*C71</f>
        <v/>
      </c>
      <c r="R71">
        <f>P71*E71</f>
        <v/>
      </c>
      <c r="S71">
        <f>R71*G71</f>
        <v/>
      </c>
      <c r="T71">
        <f>Q71+S71</f>
        <v/>
      </c>
      <c r="U71">
        <f>(Q71*D71+S71*I71)*(1-O71)</f>
        <v/>
      </c>
      <c r="V71">
        <f>(R71*K71*N71+'d_고정'!$B$3*('6_기대효과'!$H$7/8)*N71*'d_고정'!$B$10*M71*('6_기대효과'!$K$7/'d_고정'!$B$9))*(1-O71)</f>
        <v/>
      </c>
      <c r="W71">
        <f>(S71*I71+R71*MAX(K71-'d_고정'!$B$10*M71*('6_기대효과'!$K$7/'d_고정'!$B$9),0)*N71)*(1-O71)</f>
        <v/>
      </c>
      <c r="X71">
        <f>U71+V71</f>
        <v/>
      </c>
      <c r="Y71">
        <f>U71/('d_고정'!$B$5*'6_기대효과'!$H$7/8)/'d_고정'!$B$6</f>
        <v/>
      </c>
      <c r="Z71">
        <f>U71/('d_고정'!$B$8*'6_기대효과'!$H$7/8)</f>
        <v/>
      </c>
    </row>
    <row r="72">
      <c r="A72">
        <f>RAND()</f>
        <v/>
      </c>
      <c r="B72">
        <f>IF('d_시나리오'!$J$2='d_시나리오'!$H$2,'d_시나리오'!$I$2,IF(A72&lt;('d_시나리오'!$I$2-'d_시나리오'!$H$2)/('d_시나리오'!$J$2-'d_시나리오'!$H$2),'d_시나리오'!$H$2+SQRT(A72*('d_시나리오'!$J$2-'d_시나리오'!$H$2)*('d_시나리오'!$I$2-'d_시나리오'!$H$2)),'d_시나리오'!$J$2-SQRT((1-A72)*('d_시나리오'!$J$2-'d_시나리오'!$H$2)*('d_시나리오'!$J$2-'d_시나리오'!$I$2))))</f>
        <v/>
      </c>
      <c r="C72">
        <f>BETAINV(RAND(),2,6)</f>
        <v/>
      </c>
      <c r="D72">
        <f>INDEX('d_분포'!$A$2:$A$28,RANDBETWEEN(1,27))</f>
        <v/>
      </c>
      <c r="E72">
        <f>INDEX('d_분포'!$C$2:$C$5,RANDBETWEEN(1,4))*(0.9+0.2*RAND())</f>
        <v/>
      </c>
      <c r="F72">
        <f>RAND()</f>
        <v/>
      </c>
      <c r="G72">
        <f>IF('d_시나리오'!$J$3='d_시나리오'!$H$3,'d_시나리오'!$I$3,IF(F72&lt;('d_시나리오'!$I$3-'d_시나리오'!$H$3)/('d_시나리오'!$J$3-'d_시나리오'!$H$3),'d_시나리오'!$H$3+SQRT(F72*('d_시나리오'!$J$3-'d_시나리오'!$H$3)*('d_시나리오'!$I$3-'d_시나리오'!$H$3)),'d_시나리오'!$J$3-SQRT((1-F72)*('d_시나리오'!$J$3-'d_시나리오'!$H$3)*('d_시나리오'!$J$3-'d_시나리오'!$I$3))))</f>
        <v/>
      </c>
      <c r="H72">
        <f>RAND()</f>
        <v/>
      </c>
      <c r="I72">
        <f>IF('d_시나리오'!$J$4='d_시나리오'!$H$4,'d_시나리오'!$I$4,IF(H72&lt;('d_시나리오'!$I$4-'d_시나리오'!$H$4)/('d_시나리오'!$J$4-'d_시나리오'!$H$4),'d_시나리오'!$H$4+SQRT(H72*('d_시나리오'!$J$4-'d_시나리오'!$H$4)*('d_시나리오'!$I$4-'d_시나리오'!$H$4)),'d_시나리오'!$J$4-SQRT((1-H72)*('d_시나리오'!$J$4-'d_시나리오'!$H$4)*('d_시나리오'!$J$4-'d_시나리오'!$I$4))))</f>
        <v/>
      </c>
      <c r="J72">
        <f>RAND()</f>
        <v/>
      </c>
      <c r="K72">
        <f>IF('d_시나리오'!$J$5='d_시나리오'!$H$5,'d_시나리오'!$I$5,IF(J72&lt;('d_시나리오'!$I$5-'d_시나리오'!$H$5)/('d_시나리오'!$J$5-'d_시나리오'!$H$5),'d_시나리오'!$H$5+SQRT(J72*('d_시나리오'!$J$5-'d_시나리오'!$H$5)*('d_시나리오'!$I$5-'d_시나리오'!$H$5)),'d_시나리오'!$J$5-SQRT((1-J72)*('d_시나리오'!$J$5-'d_시나리오'!$H$5)*('d_시나리오'!$J$5-'d_시나리오'!$I$5))))</f>
        <v/>
      </c>
      <c r="L72">
        <f>RAND()</f>
        <v/>
      </c>
      <c r="M72">
        <f>IF('d_시나리오'!$J$6='d_시나리오'!$H$6,'d_시나리오'!$I$6,IF(L72&lt;('d_시나리오'!$I$6-'d_시나리오'!$H$6)/('d_시나리오'!$J$6-'d_시나리오'!$H$6),'d_시나리오'!$H$6+SQRT(L72*('d_시나리오'!$J$6-'d_시나리오'!$H$6)*('d_시나리오'!$I$6-'d_시나리오'!$H$6)),'d_시나리오'!$J$6-SQRT((1-L72)*('d_시나리오'!$J$6-'d_시나리오'!$H$6)*('d_시나리오'!$J$6-'d_시나리오'!$I$6))))</f>
        <v/>
      </c>
      <c r="N72">
        <f>INDEX('d_분포'!$B$2:$B$57,RANDBETWEEN(1,56))</f>
        <v/>
      </c>
      <c r="O72">
        <f>BETAINV(RAND(),5,5)</f>
        <v/>
      </c>
      <c r="P72">
        <f>'d_고정'!$B$1*'6_기대효과'!$H$7*('d_시나리오'!$I$7/'d_고정'!$B$2)*B72</f>
        <v/>
      </c>
      <c r="Q72">
        <f>P72*C72</f>
        <v/>
      </c>
      <c r="R72">
        <f>P72*E72</f>
        <v/>
      </c>
      <c r="S72">
        <f>R72*G72</f>
        <v/>
      </c>
      <c r="T72">
        <f>Q72+S72</f>
        <v/>
      </c>
      <c r="U72">
        <f>(Q72*D72+S72*I72)*(1-O72)</f>
        <v/>
      </c>
      <c r="V72">
        <f>(R72*K72*N72+'d_고정'!$B$3*('6_기대효과'!$H$7/8)*N72*'d_고정'!$B$10*M72*('6_기대효과'!$K$7/'d_고정'!$B$9))*(1-O72)</f>
        <v/>
      </c>
      <c r="W72">
        <f>(S72*I72+R72*MAX(K72-'d_고정'!$B$10*M72*('6_기대효과'!$K$7/'d_고정'!$B$9),0)*N72)*(1-O72)</f>
        <v/>
      </c>
      <c r="X72">
        <f>U72+V72</f>
        <v/>
      </c>
      <c r="Y72">
        <f>U72/('d_고정'!$B$5*'6_기대효과'!$H$7/8)/'d_고정'!$B$6</f>
        <v/>
      </c>
      <c r="Z72">
        <f>U72/('d_고정'!$B$8*'6_기대효과'!$H$7/8)</f>
        <v/>
      </c>
    </row>
    <row r="73">
      <c r="A73">
        <f>RAND()</f>
        <v/>
      </c>
      <c r="B73">
        <f>IF('d_시나리오'!$J$2='d_시나리오'!$H$2,'d_시나리오'!$I$2,IF(A73&lt;('d_시나리오'!$I$2-'d_시나리오'!$H$2)/('d_시나리오'!$J$2-'d_시나리오'!$H$2),'d_시나리오'!$H$2+SQRT(A73*('d_시나리오'!$J$2-'d_시나리오'!$H$2)*('d_시나리오'!$I$2-'d_시나리오'!$H$2)),'d_시나리오'!$J$2-SQRT((1-A73)*('d_시나리오'!$J$2-'d_시나리오'!$H$2)*('d_시나리오'!$J$2-'d_시나리오'!$I$2))))</f>
        <v/>
      </c>
      <c r="C73">
        <f>BETAINV(RAND(),2,6)</f>
        <v/>
      </c>
      <c r="D73">
        <f>INDEX('d_분포'!$A$2:$A$28,RANDBETWEEN(1,27))</f>
        <v/>
      </c>
      <c r="E73">
        <f>INDEX('d_분포'!$C$2:$C$5,RANDBETWEEN(1,4))*(0.9+0.2*RAND())</f>
        <v/>
      </c>
      <c r="F73">
        <f>RAND()</f>
        <v/>
      </c>
      <c r="G73">
        <f>IF('d_시나리오'!$J$3='d_시나리오'!$H$3,'d_시나리오'!$I$3,IF(F73&lt;('d_시나리오'!$I$3-'d_시나리오'!$H$3)/('d_시나리오'!$J$3-'d_시나리오'!$H$3),'d_시나리오'!$H$3+SQRT(F73*('d_시나리오'!$J$3-'d_시나리오'!$H$3)*('d_시나리오'!$I$3-'d_시나리오'!$H$3)),'d_시나리오'!$J$3-SQRT((1-F73)*('d_시나리오'!$J$3-'d_시나리오'!$H$3)*('d_시나리오'!$J$3-'d_시나리오'!$I$3))))</f>
        <v/>
      </c>
      <c r="H73">
        <f>RAND()</f>
        <v/>
      </c>
      <c r="I73">
        <f>IF('d_시나리오'!$J$4='d_시나리오'!$H$4,'d_시나리오'!$I$4,IF(H73&lt;('d_시나리오'!$I$4-'d_시나리오'!$H$4)/('d_시나리오'!$J$4-'d_시나리오'!$H$4),'d_시나리오'!$H$4+SQRT(H73*('d_시나리오'!$J$4-'d_시나리오'!$H$4)*('d_시나리오'!$I$4-'d_시나리오'!$H$4)),'d_시나리오'!$J$4-SQRT((1-H73)*('d_시나리오'!$J$4-'d_시나리오'!$H$4)*('d_시나리오'!$J$4-'d_시나리오'!$I$4))))</f>
        <v/>
      </c>
      <c r="J73">
        <f>RAND()</f>
        <v/>
      </c>
      <c r="K73">
        <f>IF('d_시나리오'!$J$5='d_시나리오'!$H$5,'d_시나리오'!$I$5,IF(J73&lt;('d_시나리오'!$I$5-'d_시나리오'!$H$5)/('d_시나리오'!$J$5-'d_시나리오'!$H$5),'d_시나리오'!$H$5+SQRT(J73*('d_시나리오'!$J$5-'d_시나리오'!$H$5)*('d_시나리오'!$I$5-'d_시나리오'!$H$5)),'d_시나리오'!$J$5-SQRT((1-J73)*('d_시나리오'!$J$5-'d_시나리오'!$H$5)*('d_시나리오'!$J$5-'d_시나리오'!$I$5))))</f>
        <v/>
      </c>
      <c r="L73">
        <f>RAND()</f>
        <v/>
      </c>
      <c r="M73">
        <f>IF('d_시나리오'!$J$6='d_시나리오'!$H$6,'d_시나리오'!$I$6,IF(L73&lt;('d_시나리오'!$I$6-'d_시나리오'!$H$6)/('d_시나리오'!$J$6-'d_시나리오'!$H$6),'d_시나리오'!$H$6+SQRT(L73*('d_시나리오'!$J$6-'d_시나리오'!$H$6)*('d_시나리오'!$I$6-'d_시나리오'!$H$6)),'d_시나리오'!$J$6-SQRT((1-L73)*('d_시나리오'!$J$6-'d_시나리오'!$H$6)*('d_시나리오'!$J$6-'d_시나리오'!$I$6))))</f>
        <v/>
      </c>
      <c r="N73">
        <f>INDEX('d_분포'!$B$2:$B$57,RANDBETWEEN(1,56))</f>
        <v/>
      </c>
      <c r="O73">
        <f>BETAINV(RAND(),5,5)</f>
        <v/>
      </c>
      <c r="P73">
        <f>'d_고정'!$B$1*'6_기대효과'!$H$7*('d_시나리오'!$I$7/'d_고정'!$B$2)*B73</f>
        <v/>
      </c>
      <c r="Q73">
        <f>P73*C73</f>
        <v/>
      </c>
      <c r="R73">
        <f>P73*E73</f>
        <v/>
      </c>
      <c r="S73">
        <f>R73*G73</f>
        <v/>
      </c>
      <c r="T73">
        <f>Q73+S73</f>
        <v/>
      </c>
      <c r="U73">
        <f>(Q73*D73+S73*I73)*(1-O73)</f>
        <v/>
      </c>
      <c r="V73">
        <f>(R73*K73*N73+'d_고정'!$B$3*('6_기대효과'!$H$7/8)*N73*'d_고정'!$B$10*M73*('6_기대효과'!$K$7/'d_고정'!$B$9))*(1-O73)</f>
        <v/>
      </c>
      <c r="W73">
        <f>(S73*I73+R73*MAX(K73-'d_고정'!$B$10*M73*('6_기대효과'!$K$7/'d_고정'!$B$9),0)*N73)*(1-O73)</f>
        <v/>
      </c>
      <c r="X73">
        <f>U73+V73</f>
        <v/>
      </c>
      <c r="Y73">
        <f>U73/('d_고정'!$B$5*'6_기대효과'!$H$7/8)/'d_고정'!$B$6</f>
        <v/>
      </c>
      <c r="Z73">
        <f>U73/('d_고정'!$B$8*'6_기대효과'!$H$7/8)</f>
        <v/>
      </c>
    </row>
    <row r="74">
      <c r="A74">
        <f>RAND()</f>
        <v/>
      </c>
      <c r="B74">
        <f>IF('d_시나리오'!$J$2='d_시나리오'!$H$2,'d_시나리오'!$I$2,IF(A74&lt;('d_시나리오'!$I$2-'d_시나리오'!$H$2)/('d_시나리오'!$J$2-'d_시나리오'!$H$2),'d_시나리오'!$H$2+SQRT(A74*('d_시나리오'!$J$2-'d_시나리오'!$H$2)*('d_시나리오'!$I$2-'d_시나리오'!$H$2)),'d_시나리오'!$J$2-SQRT((1-A74)*('d_시나리오'!$J$2-'d_시나리오'!$H$2)*('d_시나리오'!$J$2-'d_시나리오'!$I$2))))</f>
        <v/>
      </c>
      <c r="C74">
        <f>BETAINV(RAND(),2,6)</f>
        <v/>
      </c>
      <c r="D74">
        <f>INDEX('d_분포'!$A$2:$A$28,RANDBETWEEN(1,27))</f>
        <v/>
      </c>
      <c r="E74">
        <f>INDEX('d_분포'!$C$2:$C$5,RANDBETWEEN(1,4))*(0.9+0.2*RAND())</f>
        <v/>
      </c>
      <c r="F74">
        <f>RAND()</f>
        <v/>
      </c>
      <c r="G74">
        <f>IF('d_시나리오'!$J$3='d_시나리오'!$H$3,'d_시나리오'!$I$3,IF(F74&lt;('d_시나리오'!$I$3-'d_시나리오'!$H$3)/('d_시나리오'!$J$3-'d_시나리오'!$H$3),'d_시나리오'!$H$3+SQRT(F74*('d_시나리오'!$J$3-'d_시나리오'!$H$3)*('d_시나리오'!$I$3-'d_시나리오'!$H$3)),'d_시나리오'!$J$3-SQRT((1-F74)*('d_시나리오'!$J$3-'d_시나리오'!$H$3)*('d_시나리오'!$J$3-'d_시나리오'!$I$3))))</f>
        <v/>
      </c>
      <c r="H74">
        <f>RAND()</f>
        <v/>
      </c>
      <c r="I74">
        <f>IF('d_시나리오'!$J$4='d_시나리오'!$H$4,'d_시나리오'!$I$4,IF(H74&lt;('d_시나리오'!$I$4-'d_시나리오'!$H$4)/('d_시나리오'!$J$4-'d_시나리오'!$H$4),'d_시나리오'!$H$4+SQRT(H74*('d_시나리오'!$J$4-'d_시나리오'!$H$4)*('d_시나리오'!$I$4-'d_시나리오'!$H$4)),'d_시나리오'!$J$4-SQRT((1-H74)*('d_시나리오'!$J$4-'d_시나리오'!$H$4)*('d_시나리오'!$J$4-'d_시나리오'!$I$4))))</f>
        <v/>
      </c>
      <c r="J74">
        <f>RAND()</f>
        <v/>
      </c>
      <c r="K74">
        <f>IF('d_시나리오'!$J$5='d_시나리오'!$H$5,'d_시나리오'!$I$5,IF(J74&lt;('d_시나리오'!$I$5-'d_시나리오'!$H$5)/('d_시나리오'!$J$5-'d_시나리오'!$H$5),'d_시나리오'!$H$5+SQRT(J74*('d_시나리오'!$J$5-'d_시나리오'!$H$5)*('d_시나리오'!$I$5-'d_시나리오'!$H$5)),'d_시나리오'!$J$5-SQRT((1-J74)*('d_시나리오'!$J$5-'d_시나리오'!$H$5)*('d_시나리오'!$J$5-'d_시나리오'!$I$5))))</f>
        <v/>
      </c>
      <c r="L74">
        <f>RAND()</f>
        <v/>
      </c>
      <c r="M74">
        <f>IF('d_시나리오'!$J$6='d_시나리오'!$H$6,'d_시나리오'!$I$6,IF(L74&lt;('d_시나리오'!$I$6-'d_시나리오'!$H$6)/('d_시나리오'!$J$6-'d_시나리오'!$H$6),'d_시나리오'!$H$6+SQRT(L74*('d_시나리오'!$J$6-'d_시나리오'!$H$6)*('d_시나리오'!$I$6-'d_시나리오'!$H$6)),'d_시나리오'!$J$6-SQRT((1-L74)*('d_시나리오'!$J$6-'d_시나리오'!$H$6)*('d_시나리오'!$J$6-'d_시나리오'!$I$6))))</f>
        <v/>
      </c>
      <c r="N74">
        <f>INDEX('d_분포'!$B$2:$B$57,RANDBETWEEN(1,56))</f>
        <v/>
      </c>
      <c r="O74">
        <f>BETAINV(RAND(),5,5)</f>
        <v/>
      </c>
      <c r="P74">
        <f>'d_고정'!$B$1*'6_기대효과'!$H$7*('d_시나리오'!$I$7/'d_고정'!$B$2)*B74</f>
        <v/>
      </c>
      <c r="Q74">
        <f>P74*C74</f>
        <v/>
      </c>
      <c r="R74">
        <f>P74*E74</f>
        <v/>
      </c>
      <c r="S74">
        <f>R74*G74</f>
        <v/>
      </c>
      <c r="T74">
        <f>Q74+S74</f>
        <v/>
      </c>
      <c r="U74">
        <f>(Q74*D74+S74*I74)*(1-O74)</f>
        <v/>
      </c>
      <c r="V74">
        <f>(R74*K74*N74+'d_고정'!$B$3*('6_기대효과'!$H$7/8)*N74*'d_고정'!$B$10*M74*('6_기대효과'!$K$7/'d_고정'!$B$9))*(1-O74)</f>
        <v/>
      </c>
      <c r="W74">
        <f>(S74*I74+R74*MAX(K74-'d_고정'!$B$10*M74*('6_기대효과'!$K$7/'d_고정'!$B$9),0)*N74)*(1-O74)</f>
        <v/>
      </c>
      <c r="X74">
        <f>U74+V74</f>
        <v/>
      </c>
      <c r="Y74">
        <f>U74/('d_고정'!$B$5*'6_기대효과'!$H$7/8)/'d_고정'!$B$6</f>
        <v/>
      </c>
      <c r="Z74">
        <f>U74/('d_고정'!$B$8*'6_기대효과'!$H$7/8)</f>
        <v/>
      </c>
    </row>
    <row r="75">
      <c r="A75">
        <f>RAND()</f>
        <v/>
      </c>
      <c r="B75">
        <f>IF('d_시나리오'!$J$2='d_시나리오'!$H$2,'d_시나리오'!$I$2,IF(A75&lt;('d_시나리오'!$I$2-'d_시나리오'!$H$2)/('d_시나리오'!$J$2-'d_시나리오'!$H$2),'d_시나리오'!$H$2+SQRT(A75*('d_시나리오'!$J$2-'d_시나리오'!$H$2)*('d_시나리오'!$I$2-'d_시나리오'!$H$2)),'d_시나리오'!$J$2-SQRT((1-A75)*('d_시나리오'!$J$2-'d_시나리오'!$H$2)*('d_시나리오'!$J$2-'d_시나리오'!$I$2))))</f>
        <v/>
      </c>
      <c r="C75">
        <f>BETAINV(RAND(),2,6)</f>
        <v/>
      </c>
      <c r="D75">
        <f>INDEX('d_분포'!$A$2:$A$28,RANDBETWEEN(1,27))</f>
        <v/>
      </c>
      <c r="E75">
        <f>INDEX('d_분포'!$C$2:$C$5,RANDBETWEEN(1,4))*(0.9+0.2*RAND())</f>
        <v/>
      </c>
      <c r="F75">
        <f>RAND()</f>
        <v/>
      </c>
      <c r="G75">
        <f>IF('d_시나리오'!$J$3='d_시나리오'!$H$3,'d_시나리오'!$I$3,IF(F75&lt;('d_시나리오'!$I$3-'d_시나리오'!$H$3)/('d_시나리오'!$J$3-'d_시나리오'!$H$3),'d_시나리오'!$H$3+SQRT(F75*('d_시나리오'!$J$3-'d_시나리오'!$H$3)*('d_시나리오'!$I$3-'d_시나리오'!$H$3)),'d_시나리오'!$J$3-SQRT((1-F75)*('d_시나리오'!$J$3-'d_시나리오'!$H$3)*('d_시나리오'!$J$3-'d_시나리오'!$I$3))))</f>
        <v/>
      </c>
      <c r="H75">
        <f>RAND()</f>
        <v/>
      </c>
      <c r="I75">
        <f>IF('d_시나리오'!$J$4='d_시나리오'!$H$4,'d_시나리오'!$I$4,IF(H75&lt;('d_시나리오'!$I$4-'d_시나리오'!$H$4)/('d_시나리오'!$J$4-'d_시나리오'!$H$4),'d_시나리오'!$H$4+SQRT(H75*('d_시나리오'!$J$4-'d_시나리오'!$H$4)*('d_시나리오'!$I$4-'d_시나리오'!$H$4)),'d_시나리오'!$J$4-SQRT((1-H75)*('d_시나리오'!$J$4-'d_시나리오'!$H$4)*('d_시나리오'!$J$4-'d_시나리오'!$I$4))))</f>
        <v/>
      </c>
      <c r="J75">
        <f>RAND()</f>
        <v/>
      </c>
      <c r="K75">
        <f>IF('d_시나리오'!$J$5='d_시나리오'!$H$5,'d_시나리오'!$I$5,IF(J75&lt;('d_시나리오'!$I$5-'d_시나리오'!$H$5)/('d_시나리오'!$J$5-'d_시나리오'!$H$5),'d_시나리오'!$H$5+SQRT(J75*('d_시나리오'!$J$5-'d_시나리오'!$H$5)*('d_시나리오'!$I$5-'d_시나리오'!$H$5)),'d_시나리오'!$J$5-SQRT((1-J75)*('d_시나리오'!$J$5-'d_시나리오'!$H$5)*('d_시나리오'!$J$5-'d_시나리오'!$I$5))))</f>
        <v/>
      </c>
      <c r="L75">
        <f>RAND()</f>
        <v/>
      </c>
      <c r="M75">
        <f>IF('d_시나리오'!$J$6='d_시나리오'!$H$6,'d_시나리오'!$I$6,IF(L75&lt;('d_시나리오'!$I$6-'d_시나리오'!$H$6)/('d_시나리오'!$J$6-'d_시나리오'!$H$6),'d_시나리오'!$H$6+SQRT(L75*('d_시나리오'!$J$6-'d_시나리오'!$H$6)*('d_시나리오'!$I$6-'d_시나리오'!$H$6)),'d_시나리오'!$J$6-SQRT((1-L75)*('d_시나리오'!$J$6-'d_시나리오'!$H$6)*('d_시나리오'!$J$6-'d_시나리오'!$I$6))))</f>
        <v/>
      </c>
      <c r="N75">
        <f>INDEX('d_분포'!$B$2:$B$57,RANDBETWEEN(1,56))</f>
        <v/>
      </c>
      <c r="O75">
        <f>BETAINV(RAND(),5,5)</f>
        <v/>
      </c>
      <c r="P75">
        <f>'d_고정'!$B$1*'6_기대효과'!$H$7*('d_시나리오'!$I$7/'d_고정'!$B$2)*B75</f>
        <v/>
      </c>
      <c r="Q75">
        <f>P75*C75</f>
        <v/>
      </c>
      <c r="R75">
        <f>P75*E75</f>
        <v/>
      </c>
      <c r="S75">
        <f>R75*G75</f>
        <v/>
      </c>
      <c r="T75">
        <f>Q75+S75</f>
        <v/>
      </c>
      <c r="U75">
        <f>(Q75*D75+S75*I75)*(1-O75)</f>
        <v/>
      </c>
      <c r="V75">
        <f>(R75*K75*N75+'d_고정'!$B$3*('6_기대효과'!$H$7/8)*N75*'d_고정'!$B$10*M75*('6_기대효과'!$K$7/'d_고정'!$B$9))*(1-O75)</f>
        <v/>
      </c>
      <c r="W75">
        <f>(S75*I75+R75*MAX(K75-'d_고정'!$B$10*M75*('6_기대효과'!$K$7/'d_고정'!$B$9),0)*N75)*(1-O75)</f>
        <v/>
      </c>
      <c r="X75">
        <f>U75+V75</f>
        <v/>
      </c>
      <c r="Y75">
        <f>U75/('d_고정'!$B$5*'6_기대효과'!$H$7/8)/'d_고정'!$B$6</f>
        <v/>
      </c>
      <c r="Z75">
        <f>U75/('d_고정'!$B$8*'6_기대효과'!$H$7/8)</f>
        <v/>
      </c>
    </row>
    <row r="76">
      <c r="A76">
        <f>RAND()</f>
        <v/>
      </c>
      <c r="B76">
        <f>IF('d_시나리오'!$J$2='d_시나리오'!$H$2,'d_시나리오'!$I$2,IF(A76&lt;('d_시나리오'!$I$2-'d_시나리오'!$H$2)/('d_시나리오'!$J$2-'d_시나리오'!$H$2),'d_시나리오'!$H$2+SQRT(A76*('d_시나리오'!$J$2-'d_시나리오'!$H$2)*('d_시나리오'!$I$2-'d_시나리오'!$H$2)),'d_시나리오'!$J$2-SQRT((1-A76)*('d_시나리오'!$J$2-'d_시나리오'!$H$2)*('d_시나리오'!$J$2-'d_시나리오'!$I$2))))</f>
        <v/>
      </c>
      <c r="C76">
        <f>BETAINV(RAND(),2,6)</f>
        <v/>
      </c>
      <c r="D76">
        <f>INDEX('d_분포'!$A$2:$A$28,RANDBETWEEN(1,27))</f>
        <v/>
      </c>
      <c r="E76">
        <f>INDEX('d_분포'!$C$2:$C$5,RANDBETWEEN(1,4))*(0.9+0.2*RAND())</f>
        <v/>
      </c>
      <c r="F76">
        <f>RAND()</f>
        <v/>
      </c>
      <c r="G76">
        <f>IF('d_시나리오'!$J$3='d_시나리오'!$H$3,'d_시나리오'!$I$3,IF(F76&lt;('d_시나리오'!$I$3-'d_시나리오'!$H$3)/('d_시나리오'!$J$3-'d_시나리오'!$H$3),'d_시나리오'!$H$3+SQRT(F76*('d_시나리오'!$J$3-'d_시나리오'!$H$3)*('d_시나리오'!$I$3-'d_시나리오'!$H$3)),'d_시나리오'!$J$3-SQRT((1-F76)*('d_시나리오'!$J$3-'d_시나리오'!$H$3)*('d_시나리오'!$J$3-'d_시나리오'!$I$3))))</f>
        <v/>
      </c>
      <c r="H76">
        <f>RAND()</f>
        <v/>
      </c>
      <c r="I76">
        <f>IF('d_시나리오'!$J$4='d_시나리오'!$H$4,'d_시나리오'!$I$4,IF(H76&lt;('d_시나리오'!$I$4-'d_시나리오'!$H$4)/('d_시나리오'!$J$4-'d_시나리오'!$H$4),'d_시나리오'!$H$4+SQRT(H76*('d_시나리오'!$J$4-'d_시나리오'!$H$4)*('d_시나리오'!$I$4-'d_시나리오'!$H$4)),'d_시나리오'!$J$4-SQRT((1-H76)*('d_시나리오'!$J$4-'d_시나리오'!$H$4)*('d_시나리오'!$J$4-'d_시나리오'!$I$4))))</f>
        <v/>
      </c>
      <c r="J76">
        <f>RAND()</f>
        <v/>
      </c>
      <c r="K76">
        <f>IF('d_시나리오'!$J$5='d_시나리오'!$H$5,'d_시나리오'!$I$5,IF(J76&lt;('d_시나리오'!$I$5-'d_시나리오'!$H$5)/('d_시나리오'!$J$5-'d_시나리오'!$H$5),'d_시나리오'!$H$5+SQRT(J76*('d_시나리오'!$J$5-'d_시나리오'!$H$5)*('d_시나리오'!$I$5-'d_시나리오'!$H$5)),'d_시나리오'!$J$5-SQRT((1-J76)*('d_시나리오'!$J$5-'d_시나리오'!$H$5)*('d_시나리오'!$J$5-'d_시나리오'!$I$5))))</f>
        <v/>
      </c>
      <c r="L76">
        <f>RAND()</f>
        <v/>
      </c>
      <c r="M76">
        <f>IF('d_시나리오'!$J$6='d_시나리오'!$H$6,'d_시나리오'!$I$6,IF(L76&lt;('d_시나리오'!$I$6-'d_시나리오'!$H$6)/('d_시나리오'!$J$6-'d_시나리오'!$H$6),'d_시나리오'!$H$6+SQRT(L76*('d_시나리오'!$J$6-'d_시나리오'!$H$6)*('d_시나리오'!$I$6-'d_시나리오'!$H$6)),'d_시나리오'!$J$6-SQRT((1-L76)*('d_시나리오'!$J$6-'d_시나리오'!$H$6)*('d_시나리오'!$J$6-'d_시나리오'!$I$6))))</f>
        <v/>
      </c>
      <c r="N76">
        <f>INDEX('d_분포'!$B$2:$B$57,RANDBETWEEN(1,56))</f>
        <v/>
      </c>
      <c r="O76">
        <f>BETAINV(RAND(),5,5)</f>
        <v/>
      </c>
      <c r="P76">
        <f>'d_고정'!$B$1*'6_기대효과'!$H$7*('d_시나리오'!$I$7/'d_고정'!$B$2)*B76</f>
        <v/>
      </c>
      <c r="Q76">
        <f>P76*C76</f>
        <v/>
      </c>
      <c r="R76">
        <f>P76*E76</f>
        <v/>
      </c>
      <c r="S76">
        <f>R76*G76</f>
        <v/>
      </c>
      <c r="T76">
        <f>Q76+S76</f>
        <v/>
      </c>
      <c r="U76">
        <f>(Q76*D76+S76*I76)*(1-O76)</f>
        <v/>
      </c>
      <c r="V76">
        <f>(R76*K76*N76+'d_고정'!$B$3*('6_기대효과'!$H$7/8)*N76*'d_고정'!$B$10*M76*('6_기대효과'!$K$7/'d_고정'!$B$9))*(1-O76)</f>
        <v/>
      </c>
      <c r="W76">
        <f>(S76*I76+R76*MAX(K76-'d_고정'!$B$10*M76*('6_기대효과'!$K$7/'d_고정'!$B$9),0)*N76)*(1-O76)</f>
        <v/>
      </c>
      <c r="X76">
        <f>U76+V76</f>
        <v/>
      </c>
      <c r="Y76">
        <f>U76/('d_고정'!$B$5*'6_기대효과'!$H$7/8)/'d_고정'!$B$6</f>
        <v/>
      </c>
      <c r="Z76">
        <f>U76/('d_고정'!$B$8*'6_기대효과'!$H$7/8)</f>
        <v/>
      </c>
    </row>
    <row r="77">
      <c r="A77">
        <f>RAND()</f>
        <v/>
      </c>
      <c r="B77">
        <f>IF('d_시나리오'!$J$2='d_시나리오'!$H$2,'d_시나리오'!$I$2,IF(A77&lt;('d_시나리오'!$I$2-'d_시나리오'!$H$2)/('d_시나리오'!$J$2-'d_시나리오'!$H$2),'d_시나리오'!$H$2+SQRT(A77*('d_시나리오'!$J$2-'d_시나리오'!$H$2)*('d_시나리오'!$I$2-'d_시나리오'!$H$2)),'d_시나리오'!$J$2-SQRT((1-A77)*('d_시나리오'!$J$2-'d_시나리오'!$H$2)*('d_시나리오'!$J$2-'d_시나리오'!$I$2))))</f>
        <v/>
      </c>
      <c r="C77">
        <f>BETAINV(RAND(),2,6)</f>
        <v/>
      </c>
      <c r="D77">
        <f>INDEX('d_분포'!$A$2:$A$28,RANDBETWEEN(1,27))</f>
        <v/>
      </c>
      <c r="E77">
        <f>INDEX('d_분포'!$C$2:$C$5,RANDBETWEEN(1,4))*(0.9+0.2*RAND())</f>
        <v/>
      </c>
      <c r="F77">
        <f>RAND()</f>
        <v/>
      </c>
      <c r="G77">
        <f>IF('d_시나리오'!$J$3='d_시나리오'!$H$3,'d_시나리오'!$I$3,IF(F77&lt;('d_시나리오'!$I$3-'d_시나리오'!$H$3)/('d_시나리오'!$J$3-'d_시나리오'!$H$3),'d_시나리오'!$H$3+SQRT(F77*('d_시나리오'!$J$3-'d_시나리오'!$H$3)*('d_시나리오'!$I$3-'d_시나리오'!$H$3)),'d_시나리오'!$J$3-SQRT((1-F77)*('d_시나리오'!$J$3-'d_시나리오'!$H$3)*('d_시나리오'!$J$3-'d_시나리오'!$I$3))))</f>
        <v/>
      </c>
      <c r="H77">
        <f>RAND()</f>
        <v/>
      </c>
      <c r="I77">
        <f>IF('d_시나리오'!$J$4='d_시나리오'!$H$4,'d_시나리오'!$I$4,IF(H77&lt;('d_시나리오'!$I$4-'d_시나리오'!$H$4)/('d_시나리오'!$J$4-'d_시나리오'!$H$4),'d_시나리오'!$H$4+SQRT(H77*('d_시나리오'!$J$4-'d_시나리오'!$H$4)*('d_시나리오'!$I$4-'d_시나리오'!$H$4)),'d_시나리오'!$J$4-SQRT((1-H77)*('d_시나리오'!$J$4-'d_시나리오'!$H$4)*('d_시나리오'!$J$4-'d_시나리오'!$I$4))))</f>
        <v/>
      </c>
      <c r="J77">
        <f>RAND()</f>
        <v/>
      </c>
      <c r="K77">
        <f>IF('d_시나리오'!$J$5='d_시나리오'!$H$5,'d_시나리오'!$I$5,IF(J77&lt;('d_시나리오'!$I$5-'d_시나리오'!$H$5)/('d_시나리오'!$J$5-'d_시나리오'!$H$5),'d_시나리오'!$H$5+SQRT(J77*('d_시나리오'!$J$5-'d_시나리오'!$H$5)*('d_시나리오'!$I$5-'d_시나리오'!$H$5)),'d_시나리오'!$J$5-SQRT((1-J77)*('d_시나리오'!$J$5-'d_시나리오'!$H$5)*('d_시나리오'!$J$5-'d_시나리오'!$I$5))))</f>
        <v/>
      </c>
      <c r="L77">
        <f>RAND()</f>
        <v/>
      </c>
      <c r="M77">
        <f>IF('d_시나리오'!$J$6='d_시나리오'!$H$6,'d_시나리오'!$I$6,IF(L77&lt;('d_시나리오'!$I$6-'d_시나리오'!$H$6)/('d_시나리오'!$J$6-'d_시나리오'!$H$6),'d_시나리오'!$H$6+SQRT(L77*('d_시나리오'!$J$6-'d_시나리오'!$H$6)*('d_시나리오'!$I$6-'d_시나리오'!$H$6)),'d_시나리오'!$J$6-SQRT((1-L77)*('d_시나리오'!$J$6-'d_시나리오'!$H$6)*('d_시나리오'!$J$6-'d_시나리오'!$I$6))))</f>
        <v/>
      </c>
      <c r="N77">
        <f>INDEX('d_분포'!$B$2:$B$57,RANDBETWEEN(1,56))</f>
        <v/>
      </c>
      <c r="O77">
        <f>BETAINV(RAND(),5,5)</f>
        <v/>
      </c>
      <c r="P77">
        <f>'d_고정'!$B$1*'6_기대효과'!$H$7*('d_시나리오'!$I$7/'d_고정'!$B$2)*B77</f>
        <v/>
      </c>
      <c r="Q77">
        <f>P77*C77</f>
        <v/>
      </c>
      <c r="R77">
        <f>P77*E77</f>
        <v/>
      </c>
      <c r="S77">
        <f>R77*G77</f>
        <v/>
      </c>
      <c r="T77">
        <f>Q77+S77</f>
        <v/>
      </c>
      <c r="U77">
        <f>(Q77*D77+S77*I77)*(1-O77)</f>
        <v/>
      </c>
      <c r="V77">
        <f>(R77*K77*N77+'d_고정'!$B$3*('6_기대효과'!$H$7/8)*N77*'d_고정'!$B$10*M77*('6_기대효과'!$K$7/'d_고정'!$B$9))*(1-O77)</f>
        <v/>
      </c>
      <c r="W77">
        <f>(S77*I77+R77*MAX(K77-'d_고정'!$B$10*M77*('6_기대효과'!$K$7/'d_고정'!$B$9),0)*N77)*(1-O77)</f>
        <v/>
      </c>
      <c r="X77">
        <f>U77+V77</f>
        <v/>
      </c>
      <c r="Y77">
        <f>U77/('d_고정'!$B$5*'6_기대효과'!$H$7/8)/'d_고정'!$B$6</f>
        <v/>
      </c>
      <c r="Z77">
        <f>U77/('d_고정'!$B$8*'6_기대효과'!$H$7/8)</f>
        <v/>
      </c>
    </row>
    <row r="78">
      <c r="A78">
        <f>RAND()</f>
        <v/>
      </c>
      <c r="B78">
        <f>IF('d_시나리오'!$J$2='d_시나리오'!$H$2,'d_시나리오'!$I$2,IF(A78&lt;('d_시나리오'!$I$2-'d_시나리오'!$H$2)/('d_시나리오'!$J$2-'d_시나리오'!$H$2),'d_시나리오'!$H$2+SQRT(A78*('d_시나리오'!$J$2-'d_시나리오'!$H$2)*('d_시나리오'!$I$2-'d_시나리오'!$H$2)),'d_시나리오'!$J$2-SQRT((1-A78)*('d_시나리오'!$J$2-'d_시나리오'!$H$2)*('d_시나리오'!$J$2-'d_시나리오'!$I$2))))</f>
        <v/>
      </c>
      <c r="C78">
        <f>BETAINV(RAND(),2,6)</f>
        <v/>
      </c>
      <c r="D78">
        <f>INDEX('d_분포'!$A$2:$A$28,RANDBETWEEN(1,27))</f>
        <v/>
      </c>
      <c r="E78">
        <f>INDEX('d_분포'!$C$2:$C$5,RANDBETWEEN(1,4))*(0.9+0.2*RAND())</f>
        <v/>
      </c>
      <c r="F78">
        <f>RAND()</f>
        <v/>
      </c>
      <c r="G78">
        <f>IF('d_시나리오'!$J$3='d_시나리오'!$H$3,'d_시나리오'!$I$3,IF(F78&lt;('d_시나리오'!$I$3-'d_시나리오'!$H$3)/('d_시나리오'!$J$3-'d_시나리오'!$H$3),'d_시나리오'!$H$3+SQRT(F78*('d_시나리오'!$J$3-'d_시나리오'!$H$3)*('d_시나리오'!$I$3-'d_시나리오'!$H$3)),'d_시나리오'!$J$3-SQRT((1-F78)*('d_시나리오'!$J$3-'d_시나리오'!$H$3)*('d_시나리오'!$J$3-'d_시나리오'!$I$3))))</f>
        <v/>
      </c>
      <c r="H78">
        <f>RAND()</f>
        <v/>
      </c>
      <c r="I78">
        <f>IF('d_시나리오'!$J$4='d_시나리오'!$H$4,'d_시나리오'!$I$4,IF(H78&lt;('d_시나리오'!$I$4-'d_시나리오'!$H$4)/('d_시나리오'!$J$4-'d_시나리오'!$H$4),'d_시나리오'!$H$4+SQRT(H78*('d_시나리오'!$J$4-'d_시나리오'!$H$4)*('d_시나리오'!$I$4-'d_시나리오'!$H$4)),'d_시나리오'!$J$4-SQRT((1-H78)*('d_시나리오'!$J$4-'d_시나리오'!$H$4)*('d_시나리오'!$J$4-'d_시나리오'!$I$4))))</f>
        <v/>
      </c>
      <c r="J78">
        <f>RAND()</f>
        <v/>
      </c>
      <c r="K78">
        <f>IF('d_시나리오'!$J$5='d_시나리오'!$H$5,'d_시나리오'!$I$5,IF(J78&lt;('d_시나리오'!$I$5-'d_시나리오'!$H$5)/('d_시나리오'!$J$5-'d_시나리오'!$H$5),'d_시나리오'!$H$5+SQRT(J78*('d_시나리오'!$J$5-'d_시나리오'!$H$5)*('d_시나리오'!$I$5-'d_시나리오'!$H$5)),'d_시나리오'!$J$5-SQRT((1-J78)*('d_시나리오'!$J$5-'d_시나리오'!$H$5)*('d_시나리오'!$J$5-'d_시나리오'!$I$5))))</f>
        <v/>
      </c>
      <c r="L78">
        <f>RAND()</f>
        <v/>
      </c>
      <c r="M78">
        <f>IF('d_시나리오'!$J$6='d_시나리오'!$H$6,'d_시나리오'!$I$6,IF(L78&lt;('d_시나리오'!$I$6-'d_시나리오'!$H$6)/('d_시나리오'!$J$6-'d_시나리오'!$H$6),'d_시나리오'!$H$6+SQRT(L78*('d_시나리오'!$J$6-'d_시나리오'!$H$6)*('d_시나리오'!$I$6-'d_시나리오'!$H$6)),'d_시나리오'!$J$6-SQRT((1-L78)*('d_시나리오'!$J$6-'d_시나리오'!$H$6)*('d_시나리오'!$J$6-'d_시나리오'!$I$6))))</f>
        <v/>
      </c>
      <c r="N78">
        <f>INDEX('d_분포'!$B$2:$B$57,RANDBETWEEN(1,56))</f>
        <v/>
      </c>
      <c r="O78">
        <f>BETAINV(RAND(),5,5)</f>
        <v/>
      </c>
      <c r="P78">
        <f>'d_고정'!$B$1*'6_기대효과'!$H$7*('d_시나리오'!$I$7/'d_고정'!$B$2)*B78</f>
        <v/>
      </c>
      <c r="Q78">
        <f>P78*C78</f>
        <v/>
      </c>
      <c r="R78">
        <f>P78*E78</f>
        <v/>
      </c>
      <c r="S78">
        <f>R78*G78</f>
        <v/>
      </c>
      <c r="T78">
        <f>Q78+S78</f>
        <v/>
      </c>
      <c r="U78">
        <f>(Q78*D78+S78*I78)*(1-O78)</f>
        <v/>
      </c>
      <c r="V78">
        <f>(R78*K78*N78+'d_고정'!$B$3*('6_기대효과'!$H$7/8)*N78*'d_고정'!$B$10*M78*('6_기대효과'!$K$7/'d_고정'!$B$9))*(1-O78)</f>
        <v/>
      </c>
      <c r="W78">
        <f>(S78*I78+R78*MAX(K78-'d_고정'!$B$10*M78*('6_기대효과'!$K$7/'d_고정'!$B$9),0)*N78)*(1-O78)</f>
        <v/>
      </c>
      <c r="X78">
        <f>U78+V78</f>
        <v/>
      </c>
      <c r="Y78">
        <f>U78/('d_고정'!$B$5*'6_기대효과'!$H$7/8)/'d_고정'!$B$6</f>
        <v/>
      </c>
      <c r="Z78">
        <f>U78/('d_고정'!$B$8*'6_기대효과'!$H$7/8)</f>
        <v/>
      </c>
    </row>
    <row r="79">
      <c r="A79">
        <f>RAND()</f>
        <v/>
      </c>
      <c r="B79">
        <f>IF('d_시나리오'!$J$2='d_시나리오'!$H$2,'d_시나리오'!$I$2,IF(A79&lt;('d_시나리오'!$I$2-'d_시나리오'!$H$2)/('d_시나리오'!$J$2-'d_시나리오'!$H$2),'d_시나리오'!$H$2+SQRT(A79*('d_시나리오'!$J$2-'d_시나리오'!$H$2)*('d_시나리오'!$I$2-'d_시나리오'!$H$2)),'d_시나리오'!$J$2-SQRT((1-A79)*('d_시나리오'!$J$2-'d_시나리오'!$H$2)*('d_시나리오'!$J$2-'d_시나리오'!$I$2))))</f>
        <v/>
      </c>
      <c r="C79">
        <f>BETAINV(RAND(),2,6)</f>
        <v/>
      </c>
      <c r="D79">
        <f>INDEX('d_분포'!$A$2:$A$28,RANDBETWEEN(1,27))</f>
        <v/>
      </c>
      <c r="E79">
        <f>INDEX('d_분포'!$C$2:$C$5,RANDBETWEEN(1,4))*(0.9+0.2*RAND())</f>
        <v/>
      </c>
      <c r="F79">
        <f>RAND()</f>
        <v/>
      </c>
      <c r="G79">
        <f>IF('d_시나리오'!$J$3='d_시나리오'!$H$3,'d_시나리오'!$I$3,IF(F79&lt;('d_시나리오'!$I$3-'d_시나리오'!$H$3)/('d_시나리오'!$J$3-'d_시나리오'!$H$3),'d_시나리오'!$H$3+SQRT(F79*('d_시나리오'!$J$3-'d_시나리오'!$H$3)*('d_시나리오'!$I$3-'d_시나리오'!$H$3)),'d_시나리오'!$J$3-SQRT((1-F79)*('d_시나리오'!$J$3-'d_시나리오'!$H$3)*('d_시나리오'!$J$3-'d_시나리오'!$I$3))))</f>
        <v/>
      </c>
      <c r="H79">
        <f>RAND()</f>
        <v/>
      </c>
      <c r="I79">
        <f>IF('d_시나리오'!$J$4='d_시나리오'!$H$4,'d_시나리오'!$I$4,IF(H79&lt;('d_시나리오'!$I$4-'d_시나리오'!$H$4)/('d_시나리오'!$J$4-'d_시나리오'!$H$4),'d_시나리오'!$H$4+SQRT(H79*('d_시나리오'!$J$4-'d_시나리오'!$H$4)*('d_시나리오'!$I$4-'d_시나리오'!$H$4)),'d_시나리오'!$J$4-SQRT((1-H79)*('d_시나리오'!$J$4-'d_시나리오'!$H$4)*('d_시나리오'!$J$4-'d_시나리오'!$I$4))))</f>
        <v/>
      </c>
      <c r="J79">
        <f>RAND()</f>
        <v/>
      </c>
      <c r="K79">
        <f>IF('d_시나리오'!$J$5='d_시나리오'!$H$5,'d_시나리오'!$I$5,IF(J79&lt;('d_시나리오'!$I$5-'d_시나리오'!$H$5)/('d_시나리오'!$J$5-'d_시나리오'!$H$5),'d_시나리오'!$H$5+SQRT(J79*('d_시나리오'!$J$5-'d_시나리오'!$H$5)*('d_시나리오'!$I$5-'d_시나리오'!$H$5)),'d_시나리오'!$J$5-SQRT((1-J79)*('d_시나리오'!$J$5-'d_시나리오'!$H$5)*('d_시나리오'!$J$5-'d_시나리오'!$I$5))))</f>
        <v/>
      </c>
      <c r="L79">
        <f>RAND()</f>
        <v/>
      </c>
      <c r="M79">
        <f>IF('d_시나리오'!$J$6='d_시나리오'!$H$6,'d_시나리오'!$I$6,IF(L79&lt;('d_시나리오'!$I$6-'d_시나리오'!$H$6)/('d_시나리오'!$J$6-'d_시나리오'!$H$6),'d_시나리오'!$H$6+SQRT(L79*('d_시나리오'!$J$6-'d_시나리오'!$H$6)*('d_시나리오'!$I$6-'d_시나리오'!$H$6)),'d_시나리오'!$J$6-SQRT((1-L79)*('d_시나리오'!$J$6-'d_시나리오'!$H$6)*('d_시나리오'!$J$6-'d_시나리오'!$I$6))))</f>
        <v/>
      </c>
      <c r="N79">
        <f>INDEX('d_분포'!$B$2:$B$57,RANDBETWEEN(1,56))</f>
        <v/>
      </c>
      <c r="O79">
        <f>BETAINV(RAND(),5,5)</f>
        <v/>
      </c>
      <c r="P79">
        <f>'d_고정'!$B$1*'6_기대효과'!$H$7*('d_시나리오'!$I$7/'d_고정'!$B$2)*B79</f>
        <v/>
      </c>
      <c r="Q79">
        <f>P79*C79</f>
        <v/>
      </c>
      <c r="R79">
        <f>P79*E79</f>
        <v/>
      </c>
      <c r="S79">
        <f>R79*G79</f>
        <v/>
      </c>
      <c r="T79">
        <f>Q79+S79</f>
        <v/>
      </c>
      <c r="U79">
        <f>(Q79*D79+S79*I79)*(1-O79)</f>
        <v/>
      </c>
      <c r="V79">
        <f>(R79*K79*N79+'d_고정'!$B$3*('6_기대효과'!$H$7/8)*N79*'d_고정'!$B$10*M79*('6_기대효과'!$K$7/'d_고정'!$B$9))*(1-O79)</f>
        <v/>
      </c>
      <c r="W79">
        <f>(S79*I79+R79*MAX(K79-'d_고정'!$B$10*M79*('6_기대효과'!$K$7/'d_고정'!$B$9),0)*N79)*(1-O79)</f>
        <v/>
      </c>
      <c r="X79">
        <f>U79+V79</f>
        <v/>
      </c>
      <c r="Y79">
        <f>U79/('d_고정'!$B$5*'6_기대효과'!$H$7/8)/'d_고정'!$B$6</f>
        <v/>
      </c>
      <c r="Z79">
        <f>U79/('d_고정'!$B$8*'6_기대효과'!$H$7/8)</f>
        <v/>
      </c>
    </row>
    <row r="80">
      <c r="A80">
        <f>RAND()</f>
        <v/>
      </c>
      <c r="B80">
        <f>IF('d_시나리오'!$J$2='d_시나리오'!$H$2,'d_시나리오'!$I$2,IF(A80&lt;('d_시나리오'!$I$2-'d_시나리오'!$H$2)/('d_시나리오'!$J$2-'d_시나리오'!$H$2),'d_시나리오'!$H$2+SQRT(A80*('d_시나리오'!$J$2-'d_시나리오'!$H$2)*('d_시나리오'!$I$2-'d_시나리오'!$H$2)),'d_시나리오'!$J$2-SQRT((1-A80)*('d_시나리오'!$J$2-'d_시나리오'!$H$2)*('d_시나리오'!$J$2-'d_시나리오'!$I$2))))</f>
        <v/>
      </c>
      <c r="C80">
        <f>BETAINV(RAND(),2,6)</f>
        <v/>
      </c>
      <c r="D80">
        <f>INDEX('d_분포'!$A$2:$A$28,RANDBETWEEN(1,27))</f>
        <v/>
      </c>
      <c r="E80">
        <f>INDEX('d_분포'!$C$2:$C$5,RANDBETWEEN(1,4))*(0.9+0.2*RAND())</f>
        <v/>
      </c>
      <c r="F80">
        <f>RAND()</f>
        <v/>
      </c>
      <c r="G80">
        <f>IF('d_시나리오'!$J$3='d_시나리오'!$H$3,'d_시나리오'!$I$3,IF(F80&lt;('d_시나리오'!$I$3-'d_시나리오'!$H$3)/('d_시나리오'!$J$3-'d_시나리오'!$H$3),'d_시나리오'!$H$3+SQRT(F80*('d_시나리오'!$J$3-'d_시나리오'!$H$3)*('d_시나리오'!$I$3-'d_시나리오'!$H$3)),'d_시나리오'!$J$3-SQRT((1-F80)*('d_시나리오'!$J$3-'d_시나리오'!$H$3)*('d_시나리오'!$J$3-'d_시나리오'!$I$3))))</f>
        <v/>
      </c>
      <c r="H80">
        <f>RAND()</f>
        <v/>
      </c>
      <c r="I80">
        <f>IF('d_시나리오'!$J$4='d_시나리오'!$H$4,'d_시나리오'!$I$4,IF(H80&lt;('d_시나리오'!$I$4-'d_시나리오'!$H$4)/('d_시나리오'!$J$4-'d_시나리오'!$H$4),'d_시나리오'!$H$4+SQRT(H80*('d_시나리오'!$J$4-'d_시나리오'!$H$4)*('d_시나리오'!$I$4-'d_시나리오'!$H$4)),'d_시나리오'!$J$4-SQRT((1-H80)*('d_시나리오'!$J$4-'d_시나리오'!$H$4)*('d_시나리오'!$J$4-'d_시나리오'!$I$4))))</f>
        <v/>
      </c>
      <c r="J80">
        <f>RAND()</f>
        <v/>
      </c>
      <c r="K80">
        <f>IF('d_시나리오'!$J$5='d_시나리오'!$H$5,'d_시나리오'!$I$5,IF(J80&lt;('d_시나리오'!$I$5-'d_시나리오'!$H$5)/('d_시나리오'!$J$5-'d_시나리오'!$H$5),'d_시나리오'!$H$5+SQRT(J80*('d_시나리오'!$J$5-'d_시나리오'!$H$5)*('d_시나리오'!$I$5-'d_시나리오'!$H$5)),'d_시나리오'!$J$5-SQRT((1-J80)*('d_시나리오'!$J$5-'d_시나리오'!$H$5)*('d_시나리오'!$J$5-'d_시나리오'!$I$5))))</f>
        <v/>
      </c>
      <c r="L80">
        <f>RAND()</f>
        <v/>
      </c>
      <c r="M80">
        <f>IF('d_시나리오'!$J$6='d_시나리오'!$H$6,'d_시나리오'!$I$6,IF(L80&lt;('d_시나리오'!$I$6-'d_시나리오'!$H$6)/('d_시나리오'!$J$6-'d_시나리오'!$H$6),'d_시나리오'!$H$6+SQRT(L80*('d_시나리오'!$J$6-'d_시나리오'!$H$6)*('d_시나리오'!$I$6-'d_시나리오'!$H$6)),'d_시나리오'!$J$6-SQRT((1-L80)*('d_시나리오'!$J$6-'d_시나리오'!$H$6)*('d_시나리오'!$J$6-'d_시나리오'!$I$6))))</f>
        <v/>
      </c>
      <c r="N80">
        <f>INDEX('d_분포'!$B$2:$B$57,RANDBETWEEN(1,56))</f>
        <v/>
      </c>
      <c r="O80">
        <f>BETAINV(RAND(),5,5)</f>
        <v/>
      </c>
      <c r="P80">
        <f>'d_고정'!$B$1*'6_기대효과'!$H$7*('d_시나리오'!$I$7/'d_고정'!$B$2)*B80</f>
        <v/>
      </c>
      <c r="Q80">
        <f>P80*C80</f>
        <v/>
      </c>
      <c r="R80">
        <f>P80*E80</f>
        <v/>
      </c>
      <c r="S80">
        <f>R80*G80</f>
        <v/>
      </c>
      <c r="T80">
        <f>Q80+S80</f>
        <v/>
      </c>
      <c r="U80">
        <f>(Q80*D80+S80*I80)*(1-O80)</f>
        <v/>
      </c>
      <c r="V80">
        <f>(R80*K80*N80+'d_고정'!$B$3*('6_기대효과'!$H$7/8)*N80*'d_고정'!$B$10*M80*('6_기대효과'!$K$7/'d_고정'!$B$9))*(1-O80)</f>
        <v/>
      </c>
      <c r="W80">
        <f>(S80*I80+R80*MAX(K80-'d_고정'!$B$10*M80*('6_기대효과'!$K$7/'d_고정'!$B$9),0)*N80)*(1-O80)</f>
        <v/>
      </c>
      <c r="X80">
        <f>U80+V80</f>
        <v/>
      </c>
      <c r="Y80">
        <f>U80/('d_고정'!$B$5*'6_기대효과'!$H$7/8)/'d_고정'!$B$6</f>
        <v/>
      </c>
      <c r="Z80">
        <f>U80/('d_고정'!$B$8*'6_기대효과'!$H$7/8)</f>
        <v/>
      </c>
    </row>
    <row r="81">
      <c r="A81">
        <f>RAND()</f>
        <v/>
      </c>
      <c r="B81">
        <f>IF('d_시나리오'!$J$2='d_시나리오'!$H$2,'d_시나리오'!$I$2,IF(A81&lt;('d_시나리오'!$I$2-'d_시나리오'!$H$2)/('d_시나리오'!$J$2-'d_시나리오'!$H$2),'d_시나리오'!$H$2+SQRT(A81*('d_시나리오'!$J$2-'d_시나리오'!$H$2)*('d_시나리오'!$I$2-'d_시나리오'!$H$2)),'d_시나리오'!$J$2-SQRT((1-A81)*('d_시나리오'!$J$2-'d_시나리오'!$H$2)*('d_시나리오'!$J$2-'d_시나리오'!$I$2))))</f>
        <v/>
      </c>
      <c r="C81">
        <f>BETAINV(RAND(),2,6)</f>
        <v/>
      </c>
      <c r="D81">
        <f>INDEX('d_분포'!$A$2:$A$28,RANDBETWEEN(1,27))</f>
        <v/>
      </c>
      <c r="E81">
        <f>INDEX('d_분포'!$C$2:$C$5,RANDBETWEEN(1,4))*(0.9+0.2*RAND())</f>
        <v/>
      </c>
      <c r="F81">
        <f>RAND()</f>
        <v/>
      </c>
      <c r="G81">
        <f>IF('d_시나리오'!$J$3='d_시나리오'!$H$3,'d_시나리오'!$I$3,IF(F81&lt;('d_시나리오'!$I$3-'d_시나리오'!$H$3)/('d_시나리오'!$J$3-'d_시나리오'!$H$3),'d_시나리오'!$H$3+SQRT(F81*('d_시나리오'!$J$3-'d_시나리오'!$H$3)*('d_시나리오'!$I$3-'d_시나리오'!$H$3)),'d_시나리오'!$J$3-SQRT((1-F81)*('d_시나리오'!$J$3-'d_시나리오'!$H$3)*('d_시나리오'!$J$3-'d_시나리오'!$I$3))))</f>
        <v/>
      </c>
      <c r="H81">
        <f>RAND()</f>
        <v/>
      </c>
      <c r="I81">
        <f>IF('d_시나리오'!$J$4='d_시나리오'!$H$4,'d_시나리오'!$I$4,IF(H81&lt;('d_시나리오'!$I$4-'d_시나리오'!$H$4)/('d_시나리오'!$J$4-'d_시나리오'!$H$4),'d_시나리오'!$H$4+SQRT(H81*('d_시나리오'!$J$4-'d_시나리오'!$H$4)*('d_시나리오'!$I$4-'d_시나리오'!$H$4)),'d_시나리오'!$J$4-SQRT((1-H81)*('d_시나리오'!$J$4-'d_시나리오'!$H$4)*('d_시나리오'!$J$4-'d_시나리오'!$I$4))))</f>
        <v/>
      </c>
      <c r="J81">
        <f>RAND()</f>
        <v/>
      </c>
      <c r="K81">
        <f>IF('d_시나리오'!$J$5='d_시나리오'!$H$5,'d_시나리오'!$I$5,IF(J81&lt;('d_시나리오'!$I$5-'d_시나리오'!$H$5)/('d_시나리오'!$J$5-'d_시나리오'!$H$5),'d_시나리오'!$H$5+SQRT(J81*('d_시나리오'!$J$5-'d_시나리오'!$H$5)*('d_시나리오'!$I$5-'d_시나리오'!$H$5)),'d_시나리오'!$J$5-SQRT((1-J81)*('d_시나리오'!$J$5-'d_시나리오'!$H$5)*('d_시나리오'!$J$5-'d_시나리오'!$I$5))))</f>
        <v/>
      </c>
      <c r="L81">
        <f>RAND()</f>
        <v/>
      </c>
      <c r="M81">
        <f>IF('d_시나리오'!$J$6='d_시나리오'!$H$6,'d_시나리오'!$I$6,IF(L81&lt;('d_시나리오'!$I$6-'d_시나리오'!$H$6)/('d_시나리오'!$J$6-'d_시나리오'!$H$6),'d_시나리오'!$H$6+SQRT(L81*('d_시나리오'!$J$6-'d_시나리오'!$H$6)*('d_시나리오'!$I$6-'d_시나리오'!$H$6)),'d_시나리오'!$J$6-SQRT((1-L81)*('d_시나리오'!$J$6-'d_시나리오'!$H$6)*('d_시나리오'!$J$6-'d_시나리오'!$I$6))))</f>
        <v/>
      </c>
      <c r="N81">
        <f>INDEX('d_분포'!$B$2:$B$57,RANDBETWEEN(1,56))</f>
        <v/>
      </c>
      <c r="O81">
        <f>BETAINV(RAND(),5,5)</f>
        <v/>
      </c>
      <c r="P81">
        <f>'d_고정'!$B$1*'6_기대효과'!$H$7*('d_시나리오'!$I$7/'d_고정'!$B$2)*B81</f>
        <v/>
      </c>
      <c r="Q81">
        <f>P81*C81</f>
        <v/>
      </c>
      <c r="R81">
        <f>P81*E81</f>
        <v/>
      </c>
      <c r="S81">
        <f>R81*G81</f>
        <v/>
      </c>
      <c r="T81">
        <f>Q81+S81</f>
        <v/>
      </c>
      <c r="U81">
        <f>(Q81*D81+S81*I81)*(1-O81)</f>
        <v/>
      </c>
      <c r="V81">
        <f>(R81*K81*N81+'d_고정'!$B$3*('6_기대효과'!$H$7/8)*N81*'d_고정'!$B$10*M81*('6_기대효과'!$K$7/'d_고정'!$B$9))*(1-O81)</f>
        <v/>
      </c>
      <c r="W81">
        <f>(S81*I81+R81*MAX(K81-'d_고정'!$B$10*M81*('6_기대효과'!$K$7/'d_고정'!$B$9),0)*N81)*(1-O81)</f>
        <v/>
      </c>
      <c r="X81">
        <f>U81+V81</f>
        <v/>
      </c>
      <c r="Y81">
        <f>U81/('d_고정'!$B$5*'6_기대효과'!$H$7/8)/'d_고정'!$B$6</f>
        <v/>
      </c>
      <c r="Z81">
        <f>U81/('d_고정'!$B$8*'6_기대효과'!$H$7/8)</f>
        <v/>
      </c>
    </row>
    <row r="82">
      <c r="A82">
        <f>RAND()</f>
        <v/>
      </c>
      <c r="B82">
        <f>IF('d_시나리오'!$J$2='d_시나리오'!$H$2,'d_시나리오'!$I$2,IF(A82&lt;('d_시나리오'!$I$2-'d_시나리오'!$H$2)/('d_시나리오'!$J$2-'d_시나리오'!$H$2),'d_시나리오'!$H$2+SQRT(A82*('d_시나리오'!$J$2-'d_시나리오'!$H$2)*('d_시나리오'!$I$2-'d_시나리오'!$H$2)),'d_시나리오'!$J$2-SQRT((1-A82)*('d_시나리오'!$J$2-'d_시나리오'!$H$2)*('d_시나리오'!$J$2-'d_시나리오'!$I$2))))</f>
        <v/>
      </c>
      <c r="C82">
        <f>BETAINV(RAND(),2,6)</f>
        <v/>
      </c>
      <c r="D82">
        <f>INDEX('d_분포'!$A$2:$A$28,RANDBETWEEN(1,27))</f>
        <v/>
      </c>
      <c r="E82">
        <f>INDEX('d_분포'!$C$2:$C$5,RANDBETWEEN(1,4))*(0.9+0.2*RAND())</f>
        <v/>
      </c>
      <c r="F82">
        <f>RAND()</f>
        <v/>
      </c>
      <c r="G82">
        <f>IF('d_시나리오'!$J$3='d_시나리오'!$H$3,'d_시나리오'!$I$3,IF(F82&lt;('d_시나리오'!$I$3-'d_시나리오'!$H$3)/('d_시나리오'!$J$3-'d_시나리오'!$H$3),'d_시나리오'!$H$3+SQRT(F82*('d_시나리오'!$J$3-'d_시나리오'!$H$3)*('d_시나리오'!$I$3-'d_시나리오'!$H$3)),'d_시나리오'!$J$3-SQRT((1-F82)*('d_시나리오'!$J$3-'d_시나리오'!$H$3)*('d_시나리오'!$J$3-'d_시나리오'!$I$3))))</f>
        <v/>
      </c>
      <c r="H82">
        <f>RAND()</f>
        <v/>
      </c>
      <c r="I82">
        <f>IF('d_시나리오'!$J$4='d_시나리오'!$H$4,'d_시나리오'!$I$4,IF(H82&lt;('d_시나리오'!$I$4-'d_시나리오'!$H$4)/('d_시나리오'!$J$4-'d_시나리오'!$H$4),'d_시나리오'!$H$4+SQRT(H82*('d_시나리오'!$J$4-'d_시나리오'!$H$4)*('d_시나리오'!$I$4-'d_시나리오'!$H$4)),'d_시나리오'!$J$4-SQRT((1-H82)*('d_시나리오'!$J$4-'d_시나리오'!$H$4)*('d_시나리오'!$J$4-'d_시나리오'!$I$4))))</f>
        <v/>
      </c>
      <c r="J82">
        <f>RAND()</f>
        <v/>
      </c>
      <c r="K82">
        <f>IF('d_시나리오'!$J$5='d_시나리오'!$H$5,'d_시나리오'!$I$5,IF(J82&lt;('d_시나리오'!$I$5-'d_시나리오'!$H$5)/('d_시나리오'!$J$5-'d_시나리오'!$H$5),'d_시나리오'!$H$5+SQRT(J82*('d_시나리오'!$J$5-'d_시나리오'!$H$5)*('d_시나리오'!$I$5-'d_시나리오'!$H$5)),'d_시나리오'!$J$5-SQRT((1-J82)*('d_시나리오'!$J$5-'d_시나리오'!$H$5)*('d_시나리오'!$J$5-'d_시나리오'!$I$5))))</f>
        <v/>
      </c>
      <c r="L82">
        <f>RAND()</f>
        <v/>
      </c>
      <c r="M82">
        <f>IF('d_시나리오'!$J$6='d_시나리오'!$H$6,'d_시나리오'!$I$6,IF(L82&lt;('d_시나리오'!$I$6-'d_시나리오'!$H$6)/('d_시나리오'!$J$6-'d_시나리오'!$H$6),'d_시나리오'!$H$6+SQRT(L82*('d_시나리오'!$J$6-'d_시나리오'!$H$6)*('d_시나리오'!$I$6-'d_시나리오'!$H$6)),'d_시나리오'!$J$6-SQRT((1-L82)*('d_시나리오'!$J$6-'d_시나리오'!$H$6)*('d_시나리오'!$J$6-'d_시나리오'!$I$6))))</f>
        <v/>
      </c>
      <c r="N82">
        <f>INDEX('d_분포'!$B$2:$B$57,RANDBETWEEN(1,56))</f>
        <v/>
      </c>
      <c r="O82">
        <f>BETAINV(RAND(),5,5)</f>
        <v/>
      </c>
      <c r="P82">
        <f>'d_고정'!$B$1*'6_기대효과'!$H$7*('d_시나리오'!$I$7/'d_고정'!$B$2)*B82</f>
        <v/>
      </c>
      <c r="Q82">
        <f>P82*C82</f>
        <v/>
      </c>
      <c r="R82">
        <f>P82*E82</f>
        <v/>
      </c>
      <c r="S82">
        <f>R82*G82</f>
        <v/>
      </c>
      <c r="T82">
        <f>Q82+S82</f>
        <v/>
      </c>
      <c r="U82">
        <f>(Q82*D82+S82*I82)*(1-O82)</f>
        <v/>
      </c>
      <c r="V82">
        <f>(R82*K82*N82+'d_고정'!$B$3*('6_기대효과'!$H$7/8)*N82*'d_고정'!$B$10*M82*('6_기대효과'!$K$7/'d_고정'!$B$9))*(1-O82)</f>
        <v/>
      </c>
      <c r="W82">
        <f>(S82*I82+R82*MAX(K82-'d_고정'!$B$10*M82*('6_기대효과'!$K$7/'d_고정'!$B$9),0)*N82)*(1-O82)</f>
        <v/>
      </c>
      <c r="X82">
        <f>U82+V82</f>
        <v/>
      </c>
      <c r="Y82">
        <f>U82/('d_고정'!$B$5*'6_기대효과'!$H$7/8)/'d_고정'!$B$6</f>
        <v/>
      </c>
      <c r="Z82">
        <f>U82/('d_고정'!$B$8*'6_기대효과'!$H$7/8)</f>
        <v/>
      </c>
    </row>
    <row r="83">
      <c r="A83">
        <f>RAND()</f>
        <v/>
      </c>
      <c r="B83">
        <f>IF('d_시나리오'!$J$2='d_시나리오'!$H$2,'d_시나리오'!$I$2,IF(A83&lt;('d_시나리오'!$I$2-'d_시나리오'!$H$2)/('d_시나리오'!$J$2-'d_시나리오'!$H$2),'d_시나리오'!$H$2+SQRT(A83*('d_시나리오'!$J$2-'d_시나리오'!$H$2)*('d_시나리오'!$I$2-'d_시나리오'!$H$2)),'d_시나리오'!$J$2-SQRT((1-A83)*('d_시나리오'!$J$2-'d_시나리오'!$H$2)*('d_시나리오'!$J$2-'d_시나리오'!$I$2))))</f>
        <v/>
      </c>
      <c r="C83">
        <f>BETAINV(RAND(),2,6)</f>
        <v/>
      </c>
      <c r="D83">
        <f>INDEX('d_분포'!$A$2:$A$28,RANDBETWEEN(1,27))</f>
        <v/>
      </c>
      <c r="E83">
        <f>INDEX('d_분포'!$C$2:$C$5,RANDBETWEEN(1,4))*(0.9+0.2*RAND())</f>
        <v/>
      </c>
      <c r="F83">
        <f>RAND()</f>
        <v/>
      </c>
      <c r="G83">
        <f>IF('d_시나리오'!$J$3='d_시나리오'!$H$3,'d_시나리오'!$I$3,IF(F83&lt;('d_시나리오'!$I$3-'d_시나리오'!$H$3)/('d_시나리오'!$J$3-'d_시나리오'!$H$3),'d_시나리오'!$H$3+SQRT(F83*('d_시나리오'!$J$3-'d_시나리오'!$H$3)*('d_시나리오'!$I$3-'d_시나리오'!$H$3)),'d_시나리오'!$J$3-SQRT((1-F83)*('d_시나리오'!$J$3-'d_시나리오'!$H$3)*('d_시나리오'!$J$3-'d_시나리오'!$I$3))))</f>
        <v/>
      </c>
      <c r="H83">
        <f>RAND()</f>
        <v/>
      </c>
      <c r="I83">
        <f>IF('d_시나리오'!$J$4='d_시나리오'!$H$4,'d_시나리오'!$I$4,IF(H83&lt;('d_시나리오'!$I$4-'d_시나리오'!$H$4)/('d_시나리오'!$J$4-'d_시나리오'!$H$4),'d_시나리오'!$H$4+SQRT(H83*('d_시나리오'!$J$4-'d_시나리오'!$H$4)*('d_시나리오'!$I$4-'d_시나리오'!$H$4)),'d_시나리오'!$J$4-SQRT((1-H83)*('d_시나리오'!$J$4-'d_시나리오'!$H$4)*('d_시나리오'!$J$4-'d_시나리오'!$I$4))))</f>
        <v/>
      </c>
      <c r="J83">
        <f>RAND()</f>
        <v/>
      </c>
      <c r="K83">
        <f>IF('d_시나리오'!$J$5='d_시나리오'!$H$5,'d_시나리오'!$I$5,IF(J83&lt;('d_시나리오'!$I$5-'d_시나리오'!$H$5)/('d_시나리오'!$J$5-'d_시나리오'!$H$5),'d_시나리오'!$H$5+SQRT(J83*('d_시나리오'!$J$5-'d_시나리오'!$H$5)*('d_시나리오'!$I$5-'d_시나리오'!$H$5)),'d_시나리오'!$J$5-SQRT((1-J83)*('d_시나리오'!$J$5-'d_시나리오'!$H$5)*('d_시나리오'!$J$5-'d_시나리오'!$I$5))))</f>
        <v/>
      </c>
      <c r="L83">
        <f>RAND()</f>
        <v/>
      </c>
      <c r="M83">
        <f>IF('d_시나리오'!$J$6='d_시나리오'!$H$6,'d_시나리오'!$I$6,IF(L83&lt;('d_시나리오'!$I$6-'d_시나리오'!$H$6)/('d_시나리오'!$J$6-'d_시나리오'!$H$6),'d_시나리오'!$H$6+SQRT(L83*('d_시나리오'!$J$6-'d_시나리오'!$H$6)*('d_시나리오'!$I$6-'d_시나리오'!$H$6)),'d_시나리오'!$J$6-SQRT((1-L83)*('d_시나리오'!$J$6-'d_시나리오'!$H$6)*('d_시나리오'!$J$6-'d_시나리오'!$I$6))))</f>
        <v/>
      </c>
      <c r="N83">
        <f>INDEX('d_분포'!$B$2:$B$57,RANDBETWEEN(1,56))</f>
        <v/>
      </c>
      <c r="O83">
        <f>BETAINV(RAND(),5,5)</f>
        <v/>
      </c>
      <c r="P83">
        <f>'d_고정'!$B$1*'6_기대효과'!$H$7*('d_시나리오'!$I$7/'d_고정'!$B$2)*B83</f>
        <v/>
      </c>
      <c r="Q83">
        <f>P83*C83</f>
        <v/>
      </c>
      <c r="R83">
        <f>P83*E83</f>
        <v/>
      </c>
      <c r="S83">
        <f>R83*G83</f>
        <v/>
      </c>
      <c r="T83">
        <f>Q83+S83</f>
        <v/>
      </c>
      <c r="U83">
        <f>(Q83*D83+S83*I83)*(1-O83)</f>
        <v/>
      </c>
      <c r="V83">
        <f>(R83*K83*N83+'d_고정'!$B$3*('6_기대효과'!$H$7/8)*N83*'d_고정'!$B$10*M83*('6_기대효과'!$K$7/'d_고정'!$B$9))*(1-O83)</f>
        <v/>
      </c>
      <c r="W83">
        <f>(S83*I83+R83*MAX(K83-'d_고정'!$B$10*M83*('6_기대효과'!$K$7/'d_고정'!$B$9),0)*N83)*(1-O83)</f>
        <v/>
      </c>
      <c r="X83">
        <f>U83+V83</f>
        <v/>
      </c>
      <c r="Y83">
        <f>U83/('d_고정'!$B$5*'6_기대효과'!$H$7/8)/'d_고정'!$B$6</f>
        <v/>
      </c>
      <c r="Z83">
        <f>U83/('d_고정'!$B$8*'6_기대효과'!$H$7/8)</f>
        <v/>
      </c>
    </row>
    <row r="84">
      <c r="A84">
        <f>RAND()</f>
        <v/>
      </c>
      <c r="B84">
        <f>IF('d_시나리오'!$J$2='d_시나리오'!$H$2,'d_시나리오'!$I$2,IF(A84&lt;('d_시나리오'!$I$2-'d_시나리오'!$H$2)/('d_시나리오'!$J$2-'d_시나리오'!$H$2),'d_시나리오'!$H$2+SQRT(A84*('d_시나리오'!$J$2-'d_시나리오'!$H$2)*('d_시나리오'!$I$2-'d_시나리오'!$H$2)),'d_시나리오'!$J$2-SQRT((1-A84)*('d_시나리오'!$J$2-'d_시나리오'!$H$2)*('d_시나리오'!$J$2-'d_시나리오'!$I$2))))</f>
        <v/>
      </c>
      <c r="C84">
        <f>BETAINV(RAND(),2,6)</f>
        <v/>
      </c>
      <c r="D84">
        <f>INDEX('d_분포'!$A$2:$A$28,RANDBETWEEN(1,27))</f>
        <v/>
      </c>
      <c r="E84">
        <f>INDEX('d_분포'!$C$2:$C$5,RANDBETWEEN(1,4))*(0.9+0.2*RAND())</f>
        <v/>
      </c>
      <c r="F84">
        <f>RAND()</f>
        <v/>
      </c>
      <c r="G84">
        <f>IF('d_시나리오'!$J$3='d_시나리오'!$H$3,'d_시나리오'!$I$3,IF(F84&lt;('d_시나리오'!$I$3-'d_시나리오'!$H$3)/('d_시나리오'!$J$3-'d_시나리오'!$H$3),'d_시나리오'!$H$3+SQRT(F84*('d_시나리오'!$J$3-'d_시나리오'!$H$3)*('d_시나리오'!$I$3-'d_시나리오'!$H$3)),'d_시나리오'!$J$3-SQRT((1-F84)*('d_시나리오'!$J$3-'d_시나리오'!$H$3)*('d_시나리오'!$J$3-'d_시나리오'!$I$3))))</f>
        <v/>
      </c>
      <c r="H84">
        <f>RAND()</f>
        <v/>
      </c>
      <c r="I84">
        <f>IF('d_시나리오'!$J$4='d_시나리오'!$H$4,'d_시나리오'!$I$4,IF(H84&lt;('d_시나리오'!$I$4-'d_시나리오'!$H$4)/('d_시나리오'!$J$4-'d_시나리오'!$H$4),'d_시나리오'!$H$4+SQRT(H84*('d_시나리오'!$J$4-'d_시나리오'!$H$4)*('d_시나리오'!$I$4-'d_시나리오'!$H$4)),'d_시나리오'!$J$4-SQRT((1-H84)*('d_시나리오'!$J$4-'d_시나리오'!$H$4)*('d_시나리오'!$J$4-'d_시나리오'!$I$4))))</f>
        <v/>
      </c>
      <c r="J84">
        <f>RAND()</f>
        <v/>
      </c>
      <c r="K84">
        <f>IF('d_시나리오'!$J$5='d_시나리오'!$H$5,'d_시나리오'!$I$5,IF(J84&lt;('d_시나리오'!$I$5-'d_시나리오'!$H$5)/('d_시나리오'!$J$5-'d_시나리오'!$H$5),'d_시나리오'!$H$5+SQRT(J84*('d_시나리오'!$J$5-'d_시나리오'!$H$5)*('d_시나리오'!$I$5-'d_시나리오'!$H$5)),'d_시나리오'!$J$5-SQRT((1-J84)*('d_시나리오'!$J$5-'d_시나리오'!$H$5)*('d_시나리오'!$J$5-'d_시나리오'!$I$5))))</f>
        <v/>
      </c>
      <c r="L84">
        <f>RAND()</f>
        <v/>
      </c>
      <c r="M84">
        <f>IF('d_시나리오'!$J$6='d_시나리오'!$H$6,'d_시나리오'!$I$6,IF(L84&lt;('d_시나리오'!$I$6-'d_시나리오'!$H$6)/('d_시나리오'!$J$6-'d_시나리오'!$H$6),'d_시나리오'!$H$6+SQRT(L84*('d_시나리오'!$J$6-'d_시나리오'!$H$6)*('d_시나리오'!$I$6-'d_시나리오'!$H$6)),'d_시나리오'!$J$6-SQRT((1-L84)*('d_시나리오'!$J$6-'d_시나리오'!$H$6)*('d_시나리오'!$J$6-'d_시나리오'!$I$6))))</f>
        <v/>
      </c>
      <c r="N84">
        <f>INDEX('d_분포'!$B$2:$B$57,RANDBETWEEN(1,56))</f>
        <v/>
      </c>
      <c r="O84">
        <f>BETAINV(RAND(),5,5)</f>
        <v/>
      </c>
      <c r="P84">
        <f>'d_고정'!$B$1*'6_기대효과'!$H$7*('d_시나리오'!$I$7/'d_고정'!$B$2)*B84</f>
        <v/>
      </c>
      <c r="Q84">
        <f>P84*C84</f>
        <v/>
      </c>
      <c r="R84">
        <f>P84*E84</f>
        <v/>
      </c>
      <c r="S84">
        <f>R84*G84</f>
        <v/>
      </c>
      <c r="T84">
        <f>Q84+S84</f>
        <v/>
      </c>
      <c r="U84">
        <f>(Q84*D84+S84*I84)*(1-O84)</f>
        <v/>
      </c>
      <c r="V84">
        <f>(R84*K84*N84+'d_고정'!$B$3*('6_기대효과'!$H$7/8)*N84*'d_고정'!$B$10*M84*('6_기대효과'!$K$7/'d_고정'!$B$9))*(1-O84)</f>
        <v/>
      </c>
      <c r="W84">
        <f>(S84*I84+R84*MAX(K84-'d_고정'!$B$10*M84*('6_기대효과'!$K$7/'d_고정'!$B$9),0)*N84)*(1-O84)</f>
        <v/>
      </c>
      <c r="X84">
        <f>U84+V84</f>
        <v/>
      </c>
      <c r="Y84">
        <f>U84/('d_고정'!$B$5*'6_기대효과'!$H$7/8)/'d_고정'!$B$6</f>
        <v/>
      </c>
      <c r="Z84">
        <f>U84/('d_고정'!$B$8*'6_기대효과'!$H$7/8)</f>
        <v/>
      </c>
    </row>
    <row r="85">
      <c r="A85">
        <f>RAND()</f>
        <v/>
      </c>
      <c r="B85">
        <f>IF('d_시나리오'!$J$2='d_시나리오'!$H$2,'d_시나리오'!$I$2,IF(A85&lt;('d_시나리오'!$I$2-'d_시나리오'!$H$2)/('d_시나리오'!$J$2-'d_시나리오'!$H$2),'d_시나리오'!$H$2+SQRT(A85*('d_시나리오'!$J$2-'d_시나리오'!$H$2)*('d_시나리오'!$I$2-'d_시나리오'!$H$2)),'d_시나리오'!$J$2-SQRT((1-A85)*('d_시나리오'!$J$2-'d_시나리오'!$H$2)*('d_시나리오'!$J$2-'d_시나리오'!$I$2))))</f>
        <v/>
      </c>
      <c r="C85">
        <f>BETAINV(RAND(),2,6)</f>
        <v/>
      </c>
      <c r="D85">
        <f>INDEX('d_분포'!$A$2:$A$28,RANDBETWEEN(1,27))</f>
        <v/>
      </c>
      <c r="E85">
        <f>INDEX('d_분포'!$C$2:$C$5,RANDBETWEEN(1,4))*(0.9+0.2*RAND())</f>
        <v/>
      </c>
      <c r="F85">
        <f>RAND()</f>
        <v/>
      </c>
      <c r="G85">
        <f>IF('d_시나리오'!$J$3='d_시나리오'!$H$3,'d_시나리오'!$I$3,IF(F85&lt;('d_시나리오'!$I$3-'d_시나리오'!$H$3)/('d_시나리오'!$J$3-'d_시나리오'!$H$3),'d_시나리오'!$H$3+SQRT(F85*('d_시나리오'!$J$3-'d_시나리오'!$H$3)*('d_시나리오'!$I$3-'d_시나리오'!$H$3)),'d_시나리오'!$J$3-SQRT((1-F85)*('d_시나리오'!$J$3-'d_시나리오'!$H$3)*('d_시나리오'!$J$3-'d_시나리오'!$I$3))))</f>
        <v/>
      </c>
      <c r="H85">
        <f>RAND()</f>
        <v/>
      </c>
      <c r="I85">
        <f>IF('d_시나리오'!$J$4='d_시나리오'!$H$4,'d_시나리오'!$I$4,IF(H85&lt;('d_시나리오'!$I$4-'d_시나리오'!$H$4)/('d_시나리오'!$J$4-'d_시나리오'!$H$4),'d_시나리오'!$H$4+SQRT(H85*('d_시나리오'!$J$4-'d_시나리오'!$H$4)*('d_시나리오'!$I$4-'d_시나리오'!$H$4)),'d_시나리오'!$J$4-SQRT((1-H85)*('d_시나리오'!$J$4-'d_시나리오'!$H$4)*('d_시나리오'!$J$4-'d_시나리오'!$I$4))))</f>
        <v/>
      </c>
      <c r="J85">
        <f>RAND()</f>
        <v/>
      </c>
      <c r="K85">
        <f>IF('d_시나리오'!$J$5='d_시나리오'!$H$5,'d_시나리오'!$I$5,IF(J85&lt;('d_시나리오'!$I$5-'d_시나리오'!$H$5)/('d_시나리오'!$J$5-'d_시나리오'!$H$5),'d_시나리오'!$H$5+SQRT(J85*('d_시나리오'!$J$5-'d_시나리오'!$H$5)*('d_시나리오'!$I$5-'d_시나리오'!$H$5)),'d_시나리오'!$J$5-SQRT((1-J85)*('d_시나리오'!$J$5-'d_시나리오'!$H$5)*('d_시나리오'!$J$5-'d_시나리오'!$I$5))))</f>
        <v/>
      </c>
      <c r="L85">
        <f>RAND()</f>
        <v/>
      </c>
      <c r="M85">
        <f>IF('d_시나리오'!$J$6='d_시나리오'!$H$6,'d_시나리오'!$I$6,IF(L85&lt;('d_시나리오'!$I$6-'d_시나리오'!$H$6)/('d_시나리오'!$J$6-'d_시나리오'!$H$6),'d_시나리오'!$H$6+SQRT(L85*('d_시나리오'!$J$6-'d_시나리오'!$H$6)*('d_시나리오'!$I$6-'d_시나리오'!$H$6)),'d_시나리오'!$J$6-SQRT((1-L85)*('d_시나리오'!$J$6-'d_시나리오'!$H$6)*('d_시나리오'!$J$6-'d_시나리오'!$I$6))))</f>
        <v/>
      </c>
      <c r="N85">
        <f>INDEX('d_분포'!$B$2:$B$57,RANDBETWEEN(1,56))</f>
        <v/>
      </c>
      <c r="O85">
        <f>BETAINV(RAND(),5,5)</f>
        <v/>
      </c>
      <c r="P85">
        <f>'d_고정'!$B$1*'6_기대효과'!$H$7*('d_시나리오'!$I$7/'d_고정'!$B$2)*B85</f>
        <v/>
      </c>
      <c r="Q85">
        <f>P85*C85</f>
        <v/>
      </c>
      <c r="R85">
        <f>P85*E85</f>
        <v/>
      </c>
      <c r="S85">
        <f>R85*G85</f>
        <v/>
      </c>
      <c r="T85">
        <f>Q85+S85</f>
        <v/>
      </c>
      <c r="U85">
        <f>(Q85*D85+S85*I85)*(1-O85)</f>
        <v/>
      </c>
      <c r="V85">
        <f>(R85*K85*N85+'d_고정'!$B$3*('6_기대효과'!$H$7/8)*N85*'d_고정'!$B$10*M85*('6_기대효과'!$K$7/'d_고정'!$B$9))*(1-O85)</f>
        <v/>
      </c>
      <c r="W85">
        <f>(S85*I85+R85*MAX(K85-'d_고정'!$B$10*M85*('6_기대효과'!$K$7/'d_고정'!$B$9),0)*N85)*(1-O85)</f>
        <v/>
      </c>
      <c r="X85">
        <f>U85+V85</f>
        <v/>
      </c>
      <c r="Y85">
        <f>U85/('d_고정'!$B$5*'6_기대효과'!$H$7/8)/'d_고정'!$B$6</f>
        <v/>
      </c>
      <c r="Z85">
        <f>U85/('d_고정'!$B$8*'6_기대효과'!$H$7/8)</f>
        <v/>
      </c>
    </row>
    <row r="86">
      <c r="A86">
        <f>RAND()</f>
        <v/>
      </c>
      <c r="B86">
        <f>IF('d_시나리오'!$J$2='d_시나리오'!$H$2,'d_시나리오'!$I$2,IF(A86&lt;('d_시나리오'!$I$2-'d_시나리오'!$H$2)/('d_시나리오'!$J$2-'d_시나리오'!$H$2),'d_시나리오'!$H$2+SQRT(A86*('d_시나리오'!$J$2-'d_시나리오'!$H$2)*('d_시나리오'!$I$2-'d_시나리오'!$H$2)),'d_시나리오'!$J$2-SQRT((1-A86)*('d_시나리오'!$J$2-'d_시나리오'!$H$2)*('d_시나리오'!$J$2-'d_시나리오'!$I$2))))</f>
        <v/>
      </c>
      <c r="C86">
        <f>BETAINV(RAND(),2,6)</f>
        <v/>
      </c>
      <c r="D86">
        <f>INDEX('d_분포'!$A$2:$A$28,RANDBETWEEN(1,27))</f>
        <v/>
      </c>
      <c r="E86">
        <f>INDEX('d_분포'!$C$2:$C$5,RANDBETWEEN(1,4))*(0.9+0.2*RAND())</f>
        <v/>
      </c>
      <c r="F86">
        <f>RAND()</f>
        <v/>
      </c>
      <c r="G86">
        <f>IF('d_시나리오'!$J$3='d_시나리오'!$H$3,'d_시나리오'!$I$3,IF(F86&lt;('d_시나리오'!$I$3-'d_시나리오'!$H$3)/('d_시나리오'!$J$3-'d_시나리오'!$H$3),'d_시나리오'!$H$3+SQRT(F86*('d_시나리오'!$J$3-'d_시나리오'!$H$3)*('d_시나리오'!$I$3-'d_시나리오'!$H$3)),'d_시나리오'!$J$3-SQRT((1-F86)*('d_시나리오'!$J$3-'d_시나리오'!$H$3)*('d_시나리오'!$J$3-'d_시나리오'!$I$3))))</f>
        <v/>
      </c>
      <c r="H86">
        <f>RAND()</f>
        <v/>
      </c>
      <c r="I86">
        <f>IF('d_시나리오'!$J$4='d_시나리오'!$H$4,'d_시나리오'!$I$4,IF(H86&lt;('d_시나리오'!$I$4-'d_시나리오'!$H$4)/('d_시나리오'!$J$4-'d_시나리오'!$H$4),'d_시나리오'!$H$4+SQRT(H86*('d_시나리오'!$J$4-'d_시나리오'!$H$4)*('d_시나리오'!$I$4-'d_시나리오'!$H$4)),'d_시나리오'!$J$4-SQRT((1-H86)*('d_시나리오'!$J$4-'d_시나리오'!$H$4)*('d_시나리오'!$J$4-'d_시나리오'!$I$4))))</f>
        <v/>
      </c>
      <c r="J86">
        <f>RAND()</f>
        <v/>
      </c>
      <c r="K86">
        <f>IF('d_시나리오'!$J$5='d_시나리오'!$H$5,'d_시나리오'!$I$5,IF(J86&lt;('d_시나리오'!$I$5-'d_시나리오'!$H$5)/('d_시나리오'!$J$5-'d_시나리오'!$H$5),'d_시나리오'!$H$5+SQRT(J86*('d_시나리오'!$J$5-'d_시나리오'!$H$5)*('d_시나리오'!$I$5-'d_시나리오'!$H$5)),'d_시나리오'!$J$5-SQRT((1-J86)*('d_시나리오'!$J$5-'d_시나리오'!$H$5)*('d_시나리오'!$J$5-'d_시나리오'!$I$5))))</f>
        <v/>
      </c>
      <c r="L86">
        <f>RAND()</f>
        <v/>
      </c>
      <c r="M86">
        <f>IF('d_시나리오'!$J$6='d_시나리오'!$H$6,'d_시나리오'!$I$6,IF(L86&lt;('d_시나리오'!$I$6-'d_시나리오'!$H$6)/('d_시나리오'!$J$6-'d_시나리오'!$H$6),'d_시나리오'!$H$6+SQRT(L86*('d_시나리오'!$J$6-'d_시나리오'!$H$6)*('d_시나리오'!$I$6-'d_시나리오'!$H$6)),'d_시나리오'!$J$6-SQRT((1-L86)*('d_시나리오'!$J$6-'d_시나리오'!$H$6)*('d_시나리오'!$J$6-'d_시나리오'!$I$6))))</f>
        <v/>
      </c>
      <c r="N86">
        <f>INDEX('d_분포'!$B$2:$B$57,RANDBETWEEN(1,56))</f>
        <v/>
      </c>
      <c r="O86">
        <f>BETAINV(RAND(),5,5)</f>
        <v/>
      </c>
      <c r="P86">
        <f>'d_고정'!$B$1*'6_기대효과'!$H$7*('d_시나리오'!$I$7/'d_고정'!$B$2)*B86</f>
        <v/>
      </c>
      <c r="Q86">
        <f>P86*C86</f>
        <v/>
      </c>
      <c r="R86">
        <f>P86*E86</f>
        <v/>
      </c>
      <c r="S86">
        <f>R86*G86</f>
        <v/>
      </c>
      <c r="T86">
        <f>Q86+S86</f>
        <v/>
      </c>
      <c r="U86">
        <f>(Q86*D86+S86*I86)*(1-O86)</f>
        <v/>
      </c>
      <c r="V86">
        <f>(R86*K86*N86+'d_고정'!$B$3*('6_기대효과'!$H$7/8)*N86*'d_고정'!$B$10*M86*('6_기대효과'!$K$7/'d_고정'!$B$9))*(1-O86)</f>
        <v/>
      </c>
      <c r="W86">
        <f>(S86*I86+R86*MAX(K86-'d_고정'!$B$10*M86*('6_기대효과'!$K$7/'d_고정'!$B$9),0)*N86)*(1-O86)</f>
        <v/>
      </c>
      <c r="X86">
        <f>U86+V86</f>
        <v/>
      </c>
      <c r="Y86">
        <f>U86/('d_고정'!$B$5*'6_기대효과'!$H$7/8)/'d_고정'!$B$6</f>
        <v/>
      </c>
      <c r="Z86">
        <f>U86/('d_고정'!$B$8*'6_기대효과'!$H$7/8)</f>
        <v/>
      </c>
    </row>
    <row r="87">
      <c r="A87">
        <f>RAND()</f>
        <v/>
      </c>
      <c r="B87">
        <f>IF('d_시나리오'!$J$2='d_시나리오'!$H$2,'d_시나리오'!$I$2,IF(A87&lt;('d_시나리오'!$I$2-'d_시나리오'!$H$2)/('d_시나리오'!$J$2-'d_시나리오'!$H$2),'d_시나리오'!$H$2+SQRT(A87*('d_시나리오'!$J$2-'d_시나리오'!$H$2)*('d_시나리오'!$I$2-'d_시나리오'!$H$2)),'d_시나리오'!$J$2-SQRT((1-A87)*('d_시나리오'!$J$2-'d_시나리오'!$H$2)*('d_시나리오'!$J$2-'d_시나리오'!$I$2))))</f>
        <v/>
      </c>
      <c r="C87">
        <f>BETAINV(RAND(),2,6)</f>
        <v/>
      </c>
      <c r="D87">
        <f>INDEX('d_분포'!$A$2:$A$28,RANDBETWEEN(1,27))</f>
        <v/>
      </c>
      <c r="E87">
        <f>INDEX('d_분포'!$C$2:$C$5,RANDBETWEEN(1,4))*(0.9+0.2*RAND())</f>
        <v/>
      </c>
      <c r="F87">
        <f>RAND()</f>
        <v/>
      </c>
      <c r="G87">
        <f>IF('d_시나리오'!$J$3='d_시나리오'!$H$3,'d_시나리오'!$I$3,IF(F87&lt;('d_시나리오'!$I$3-'d_시나리오'!$H$3)/('d_시나리오'!$J$3-'d_시나리오'!$H$3),'d_시나리오'!$H$3+SQRT(F87*('d_시나리오'!$J$3-'d_시나리오'!$H$3)*('d_시나리오'!$I$3-'d_시나리오'!$H$3)),'d_시나리오'!$J$3-SQRT((1-F87)*('d_시나리오'!$J$3-'d_시나리오'!$H$3)*('d_시나리오'!$J$3-'d_시나리오'!$I$3))))</f>
        <v/>
      </c>
      <c r="H87">
        <f>RAND()</f>
        <v/>
      </c>
      <c r="I87">
        <f>IF('d_시나리오'!$J$4='d_시나리오'!$H$4,'d_시나리오'!$I$4,IF(H87&lt;('d_시나리오'!$I$4-'d_시나리오'!$H$4)/('d_시나리오'!$J$4-'d_시나리오'!$H$4),'d_시나리오'!$H$4+SQRT(H87*('d_시나리오'!$J$4-'d_시나리오'!$H$4)*('d_시나리오'!$I$4-'d_시나리오'!$H$4)),'d_시나리오'!$J$4-SQRT((1-H87)*('d_시나리오'!$J$4-'d_시나리오'!$H$4)*('d_시나리오'!$J$4-'d_시나리오'!$I$4))))</f>
        <v/>
      </c>
      <c r="J87">
        <f>RAND()</f>
        <v/>
      </c>
      <c r="K87">
        <f>IF('d_시나리오'!$J$5='d_시나리오'!$H$5,'d_시나리오'!$I$5,IF(J87&lt;('d_시나리오'!$I$5-'d_시나리오'!$H$5)/('d_시나리오'!$J$5-'d_시나리오'!$H$5),'d_시나리오'!$H$5+SQRT(J87*('d_시나리오'!$J$5-'d_시나리오'!$H$5)*('d_시나리오'!$I$5-'d_시나리오'!$H$5)),'d_시나리오'!$J$5-SQRT((1-J87)*('d_시나리오'!$J$5-'d_시나리오'!$H$5)*('d_시나리오'!$J$5-'d_시나리오'!$I$5))))</f>
        <v/>
      </c>
      <c r="L87">
        <f>RAND()</f>
        <v/>
      </c>
      <c r="M87">
        <f>IF('d_시나리오'!$J$6='d_시나리오'!$H$6,'d_시나리오'!$I$6,IF(L87&lt;('d_시나리오'!$I$6-'d_시나리오'!$H$6)/('d_시나리오'!$J$6-'d_시나리오'!$H$6),'d_시나리오'!$H$6+SQRT(L87*('d_시나리오'!$J$6-'d_시나리오'!$H$6)*('d_시나리오'!$I$6-'d_시나리오'!$H$6)),'d_시나리오'!$J$6-SQRT((1-L87)*('d_시나리오'!$J$6-'d_시나리오'!$H$6)*('d_시나리오'!$J$6-'d_시나리오'!$I$6))))</f>
        <v/>
      </c>
      <c r="N87">
        <f>INDEX('d_분포'!$B$2:$B$57,RANDBETWEEN(1,56))</f>
        <v/>
      </c>
      <c r="O87">
        <f>BETAINV(RAND(),5,5)</f>
        <v/>
      </c>
      <c r="P87">
        <f>'d_고정'!$B$1*'6_기대효과'!$H$7*('d_시나리오'!$I$7/'d_고정'!$B$2)*B87</f>
        <v/>
      </c>
      <c r="Q87">
        <f>P87*C87</f>
        <v/>
      </c>
      <c r="R87">
        <f>P87*E87</f>
        <v/>
      </c>
      <c r="S87">
        <f>R87*G87</f>
        <v/>
      </c>
      <c r="T87">
        <f>Q87+S87</f>
        <v/>
      </c>
      <c r="U87">
        <f>(Q87*D87+S87*I87)*(1-O87)</f>
        <v/>
      </c>
      <c r="V87">
        <f>(R87*K87*N87+'d_고정'!$B$3*('6_기대효과'!$H$7/8)*N87*'d_고정'!$B$10*M87*('6_기대효과'!$K$7/'d_고정'!$B$9))*(1-O87)</f>
        <v/>
      </c>
      <c r="W87">
        <f>(S87*I87+R87*MAX(K87-'d_고정'!$B$10*M87*('6_기대효과'!$K$7/'d_고정'!$B$9),0)*N87)*(1-O87)</f>
        <v/>
      </c>
      <c r="X87">
        <f>U87+V87</f>
        <v/>
      </c>
      <c r="Y87">
        <f>U87/('d_고정'!$B$5*'6_기대효과'!$H$7/8)/'d_고정'!$B$6</f>
        <v/>
      </c>
      <c r="Z87">
        <f>U87/('d_고정'!$B$8*'6_기대효과'!$H$7/8)</f>
        <v/>
      </c>
    </row>
    <row r="88">
      <c r="A88">
        <f>RAND()</f>
        <v/>
      </c>
      <c r="B88">
        <f>IF('d_시나리오'!$J$2='d_시나리오'!$H$2,'d_시나리오'!$I$2,IF(A88&lt;('d_시나리오'!$I$2-'d_시나리오'!$H$2)/('d_시나리오'!$J$2-'d_시나리오'!$H$2),'d_시나리오'!$H$2+SQRT(A88*('d_시나리오'!$J$2-'d_시나리오'!$H$2)*('d_시나리오'!$I$2-'d_시나리오'!$H$2)),'d_시나리오'!$J$2-SQRT((1-A88)*('d_시나리오'!$J$2-'d_시나리오'!$H$2)*('d_시나리오'!$J$2-'d_시나리오'!$I$2))))</f>
        <v/>
      </c>
      <c r="C88">
        <f>BETAINV(RAND(),2,6)</f>
        <v/>
      </c>
      <c r="D88">
        <f>INDEX('d_분포'!$A$2:$A$28,RANDBETWEEN(1,27))</f>
        <v/>
      </c>
      <c r="E88">
        <f>INDEX('d_분포'!$C$2:$C$5,RANDBETWEEN(1,4))*(0.9+0.2*RAND())</f>
        <v/>
      </c>
      <c r="F88">
        <f>RAND()</f>
        <v/>
      </c>
      <c r="G88">
        <f>IF('d_시나리오'!$J$3='d_시나리오'!$H$3,'d_시나리오'!$I$3,IF(F88&lt;('d_시나리오'!$I$3-'d_시나리오'!$H$3)/('d_시나리오'!$J$3-'d_시나리오'!$H$3),'d_시나리오'!$H$3+SQRT(F88*('d_시나리오'!$J$3-'d_시나리오'!$H$3)*('d_시나리오'!$I$3-'d_시나리오'!$H$3)),'d_시나리오'!$J$3-SQRT((1-F88)*('d_시나리오'!$J$3-'d_시나리오'!$H$3)*('d_시나리오'!$J$3-'d_시나리오'!$I$3))))</f>
        <v/>
      </c>
      <c r="H88">
        <f>RAND()</f>
        <v/>
      </c>
      <c r="I88">
        <f>IF('d_시나리오'!$J$4='d_시나리오'!$H$4,'d_시나리오'!$I$4,IF(H88&lt;('d_시나리오'!$I$4-'d_시나리오'!$H$4)/('d_시나리오'!$J$4-'d_시나리오'!$H$4),'d_시나리오'!$H$4+SQRT(H88*('d_시나리오'!$J$4-'d_시나리오'!$H$4)*('d_시나리오'!$I$4-'d_시나리오'!$H$4)),'d_시나리오'!$J$4-SQRT((1-H88)*('d_시나리오'!$J$4-'d_시나리오'!$H$4)*('d_시나리오'!$J$4-'d_시나리오'!$I$4))))</f>
        <v/>
      </c>
      <c r="J88">
        <f>RAND()</f>
        <v/>
      </c>
      <c r="K88">
        <f>IF('d_시나리오'!$J$5='d_시나리오'!$H$5,'d_시나리오'!$I$5,IF(J88&lt;('d_시나리오'!$I$5-'d_시나리오'!$H$5)/('d_시나리오'!$J$5-'d_시나리오'!$H$5),'d_시나리오'!$H$5+SQRT(J88*('d_시나리오'!$J$5-'d_시나리오'!$H$5)*('d_시나리오'!$I$5-'d_시나리오'!$H$5)),'d_시나리오'!$J$5-SQRT((1-J88)*('d_시나리오'!$J$5-'d_시나리오'!$H$5)*('d_시나리오'!$J$5-'d_시나리오'!$I$5))))</f>
        <v/>
      </c>
      <c r="L88">
        <f>RAND()</f>
        <v/>
      </c>
      <c r="M88">
        <f>IF('d_시나리오'!$J$6='d_시나리오'!$H$6,'d_시나리오'!$I$6,IF(L88&lt;('d_시나리오'!$I$6-'d_시나리오'!$H$6)/('d_시나리오'!$J$6-'d_시나리오'!$H$6),'d_시나리오'!$H$6+SQRT(L88*('d_시나리오'!$J$6-'d_시나리오'!$H$6)*('d_시나리오'!$I$6-'d_시나리오'!$H$6)),'d_시나리오'!$J$6-SQRT((1-L88)*('d_시나리오'!$J$6-'d_시나리오'!$H$6)*('d_시나리오'!$J$6-'d_시나리오'!$I$6))))</f>
        <v/>
      </c>
      <c r="N88">
        <f>INDEX('d_분포'!$B$2:$B$57,RANDBETWEEN(1,56))</f>
        <v/>
      </c>
      <c r="O88">
        <f>BETAINV(RAND(),5,5)</f>
        <v/>
      </c>
      <c r="P88">
        <f>'d_고정'!$B$1*'6_기대효과'!$H$7*('d_시나리오'!$I$7/'d_고정'!$B$2)*B88</f>
        <v/>
      </c>
      <c r="Q88">
        <f>P88*C88</f>
        <v/>
      </c>
      <c r="R88">
        <f>P88*E88</f>
        <v/>
      </c>
      <c r="S88">
        <f>R88*G88</f>
        <v/>
      </c>
      <c r="T88">
        <f>Q88+S88</f>
        <v/>
      </c>
      <c r="U88">
        <f>(Q88*D88+S88*I88)*(1-O88)</f>
        <v/>
      </c>
      <c r="V88">
        <f>(R88*K88*N88+'d_고정'!$B$3*('6_기대효과'!$H$7/8)*N88*'d_고정'!$B$10*M88*('6_기대효과'!$K$7/'d_고정'!$B$9))*(1-O88)</f>
        <v/>
      </c>
      <c r="W88">
        <f>(S88*I88+R88*MAX(K88-'d_고정'!$B$10*M88*('6_기대효과'!$K$7/'d_고정'!$B$9),0)*N88)*(1-O88)</f>
        <v/>
      </c>
      <c r="X88">
        <f>U88+V88</f>
        <v/>
      </c>
      <c r="Y88">
        <f>U88/('d_고정'!$B$5*'6_기대효과'!$H$7/8)/'d_고정'!$B$6</f>
        <v/>
      </c>
      <c r="Z88">
        <f>U88/('d_고정'!$B$8*'6_기대효과'!$H$7/8)</f>
        <v/>
      </c>
    </row>
    <row r="89">
      <c r="A89">
        <f>RAND()</f>
        <v/>
      </c>
      <c r="B89">
        <f>IF('d_시나리오'!$J$2='d_시나리오'!$H$2,'d_시나리오'!$I$2,IF(A89&lt;('d_시나리오'!$I$2-'d_시나리오'!$H$2)/('d_시나리오'!$J$2-'d_시나리오'!$H$2),'d_시나리오'!$H$2+SQRT(A89*('d_시나리오'!$J$2-'d_시나리오'!$H$2)*('d_시나리오'!$I$2-'d_시나리오'!$H$2)),'d_시나리오'!$J$2-SQRT((1-A89)*('d_시나리오'!$J$2-'d_시나리오'!$H$2)*('d_시나리오'!$J$2-'d_시나리오'!$I$2))))</f>
        <v/>
      </c>
      <c r="C89">
        <f>BETAINV(RAND(),2,6)</f>
        <v/>
      </c>
      <c r="D89">
        <f>INDEX('d_분포'!$A$2:$A$28,RANDBETWEEN(1,27))</f>
        <v/>
      </c>
      <c r="E89">
        <f>INDEX('d_분포'!$C$2:$C$5,RANDBETWEEN(1,4))*(0.9+0.2*RAND())</f>
        <v/>
      </c>
      <c r="F89">
        <f>RAND()</f>
        <v/>
      </c>
      <c r="G89">
        <f>IF('d_시나리오'!$J$3='d_시나리오'!$H$3,'d_시나리오'!$I$3,IF(F89&lt;('d_시나리오'!$I$3-'d_시나리오'!$H$3)/('d_시나리오'!$J$3-'d_시나리오'!$H$3),'d_시나리오'!$H$3+SQRT(F89*('d_시나리오'!$J$3-'d_시나리오'!$H$3)*('d_시나리오'!$I$3-'d_시나리오'!$H$3)),'d_시나리오'!$J$3-SQRT((1-F89)*('d_시나리오'!$J$3-'d_시나리오'!$H$3)*('d_시나리오'!$J$3-'d_시나리오'!$I$3))))</f>
        <v/>
      </c>
      <c r="H89">
        <f>RAND()</f>
        <v/>
      </c>
      <c r="I89">
        <f>IF('d_시나리오'!$J$4='d_시나리오'!$H$4,'d_시나리오'!$I$4,IF(H89&lt;('d_시나리오'!$I$4-'d_시나리오'!$H$4)/('d_시나리오'!$J$4-'d_시나리오'!$H$4),'d_시나리오'!$H$4+SQRT(H89*('d_시나리오'!$J$4-'d_시나리오'!$H$4)*('d_시나리오'!$I$4-'d_시나리오'!$H$4)),'d_시나리오'!$J$4-SQRT((1-H89)*('d_시나리오'!$J$4-'d_시나리오'!$H$4)*('d_시나리오'!$J$4-'d_시나리오'!$I$4))))</f>
        <v/>
      </c>
      <c r="J89">
        <f>RAND()</f>
        <v/>
      </c>
      <c r="K89">
        <f>IF('d_시나리오'!$J$5='d_시나리오'!$H$5,'d_시나리오'!$I$5,IF(J89&lt;('d_시나리오'!$I$5-'d_시나리오'!$H$5)/('d_시나리오'!$J$5-'d_시나리오'!$H$5),'d_시나리오'!$H$5+SQRT(J89*('d_시나리오'!$J$5-'d_시나리오'!$H$5)*('d_시나리오'!$I$5-'d_시나리오'!$H$5)),'d_시나리오'!$J$5-SQRT((1-J89)*('d_시나리오'!$J$5-'d_시나리오'!$H$5)*('d_시나리오'!$J$5-'d_시나리오'!$I$5))))</f>
        <v/>
      </c>
      <c r="L89">
        <f>RAND()</f>
        <v/>
      </c>
      <c r="M89">
        <f>IF('d_시나리오'!$J$6='d_시나리오'!$H$6,'d_시나리오'!$I$6,IF(L89&lt;('d_시나리오'!$I$6-'d_시나리오'!$H$6)/('d_시나리오'!$J$6-'d_시나리오'!$H$6),'d_시나리오'!$H$6+SQRT(L89*('d_시나리오'!$J$6-'d_시나리오'!$H$6)*('d_시나리오'!$I$6-'d_시나리오'!$H$6)),'d_시나리오'!$J$6-SQRT((1-L89)*('d_시나리오'!$J$6-'d_시나리오'!$H$6)*('d_시나리오'!$J$6-'d_시나리오'!$I$6))))</f>
        <v/>
      </c>
      <c r="N89">
        <f>INDEX('d_분포'!$B$2:$B$57,RANDBETWEEN(1,56))</f>
        <v/>
      </c>
      <c r="O89">
        <f>BETAINV(RAND(),5,5)</f>
        <v/>
      </c>
      <c r="P89">
        <f>'d_고정'!$B$1*'6_기대효과'!$H$7*('d_시나리오'!$I$7/'d_고정'!$B$2)*B89</f>
        <v/>
      </c>
      <c r="Q89">
        <f>P89*C89</f>
        <v/>
      </c>
      <c r="R89">
        <f>P89*E89</f>
        <v/>
      </c>
      <c r="S89">
        <f>R89*G89</f>
        <v/>
      </c>
      <c r="T89">
        <f>Q89+S89</f>
        <v/>
      </c>
      <c r="U89">
        <f>(Q89*D89+S89*I89)*(1-O89)</f>
        <v/>
      </c>
      <c r="V89">
        <f>(R89*K89*N89+'d_고정'!$B$3*('6_기대효과'!$H$7/8)*N89*'d_고정'!$B$10*M89*('6_기대효과'!$K$7/'d_고정'!$B$9))*(1-O89)</f>
        <v/>
      </c>
      <c r="W89">
        <f>(S89*I89+R89*MAX(K89-'d_고정'!$B$10*M89*('6_기대효과'!$K$7/'d_고정'!$B$9),0)*N89)*(1-O89)</f>
        <v/>
      </c>
      <c r="X89">
        <f>U89+V89</f>
        <v/>
      </c>
      <c r="Y89">
        <f>U89/('d_고정'!$B$5*'6_기대효과'!$H$7/8)/'d_고정'!$B$6</f>
        <v/>
      </c>
      <c r="Z89">
        <f>U89/('d_고정'!$B$8*'6_기대효과'!$H$7/8)</f>
        <v/>
      </c>
    </row>
    <row r="90">
      <c r="A90">
        <f>RAND()</f>
        <v/>
      </c>
      <c r="B90">
        <f>IF('d_시나리오'!$J$2='d_시나리오'!$H$2,'d_시나리오'!$I$2,IF(A90&lt;('d_시나리오'!$I$2-'d_시나리오'!$H$2)/('d_시나리오'!$J$2-'d_시나리오'!$H$2),'d_시나리오'!$H$2+SQRT(A90*('d_시나리오'!$J$2-'d_시나리오'!$H$2)*('d_시나리오'!$I$2-'d_시나리오'!$H$2)),'d_시나리오'!$J$2-SQRT((1-A90)*('d_시나리오'!$J$2-'d_시나리오'!$H$2)*('d_시나리오'!$J$2-'d_시나리오'!$I$2))))</f>
        <v/>
      </c>
      <c r="C90">
        <f>BETAINV(RAND(),2,6)</f>
        <v/>
      </c>
      <c r="D90">
        <f>INDEX('d_분포'!$A$2:$A$28,RANDBETWEEN(1,27))</f>
        <v/>
      </c>
      <c r="E90">
        <f>INDEX('d_분포'!$C$2:$C$5,RANDBETWEEN(1,4))*(0.9+0.2*RAND())</f>
        <v/>
      </c>
      <c r="F90">
        <f>RAND()</f>
        <v/>
      </c>
      <c r="G90">
        <f>IF('d_시나리오'!$J$3='d_시나리오'!$H$3,'d_시나리오'!$I$3,IF(F90&lt;('d_시나리오'!$I$3-'d_시나리오'!$H$3)/('d_시나리오'!$J$3-'d_시나리오'!$H$3),'d_시나리오'!$H$3+SQRT(F90*('d_시나리오'!$J$3-'d_시나리오'!$H$3)*('d_시나리오'!$I$3-'d_시나리오'!$H$3)),'d_시나리오'!$J$3-SQRT((1-F90)*('d_시나리오'!$J$3-'d_시나리오'!$H$3)*('d_시나리오'!$J$3-'d_시나리오'!$I$3))))</f>
        <v/>
      </c>
      <c r="H90">
        <f>RAND()</f>
        <v/>
      </c>
      <c r="I90">
        <f>IF('d_시나리오'!$J$4='d_시나리오'!$H$4,'d_시나리오'!$I$4,IF(H90&lt;('d_시나리오'!$I$4-'d_시나리오'!$H$4)/('d_시나리오'!$J$4-'d_시나리오'!$H$4),'d_시나리오'!$H$4+SQRT(H90*('d_시나리오'!$J$4-'d_시나리오'!$H$4)*('d_시나리오'!$I$4-'d_시나리오'!$H$4)),'d_시나리오'!$J$4-SQRT((1-H90)*('d_시나리오'!$J$4-'d_시나리오'!$H$4)*('d_시나리오'!$J$4-'d_시나리오'!$I$4))))</f>
        <v/>
      </c>
      <c r="J90">
        <f>RAND()</f>
        <v/>
      </c>
      <c r="K90">
        <f>IF('d_시나리오'!$J$5='d_시나리오'!$H$5,'d_시나리오'!$I$5,IF(J90&lt;('d_시나리오'!$I$5-'d_시나리오'!$H$5)/('d_시나리오'!$J$5-'d_시나리오'!$H$5),'d_시나리오'!$H$5+SQRT(J90*('d_시나리오'!$J$5-'d_시나리오'!$H$5)*('d_시나리오'!$I$5-'d_시나리오'!$H$5)),'d_시나리오'!$J$5-SQRT((1-J90)*('d_시나리오'!$J$5-'d_시나리오'!$H$5)*('d_시나리오'!$J$5-'d_시나리오'!$I$5))))</f>
        <v/>
      </c>
      <c r="L90">
        <f>RAND()</f>
        <v/>
      </c>
      <c r="M90">
        <f>IF('d_시나리오'!$J$6='d_시나리오'!$H$6,'d_시나리오'!$I$6,IF(L90&lt;('d_시나리오'!$I$6-'d_시나리오'!$H$6)/('d_시나리오'!$J$6-'d_시나리오'!$H$6),'d_시나리오'!$H$6+SQRT(L90*('d_시나리오'!$J$6-'d_시나리오'!$H$6)*('d_시나리오'!$I$6-'d_시나리오'!$H$6)),'d_시나리오'!$J$6-SQRT((1-L90)*('d_시나리오'!$J$6-'d_시나리오'!$H$6)*('d_시나리오'!$J$6-'d_시나리오'!$I$6))))</f>
        <v/>
      </c>
      <c r="N90">
        <f>INDEX('d_분포'!$B$2:$B$57,RANDBETWEEN(1,56))</f>
        <v/>
      </c>
      <c r="O90">
        <f>BETAINV(RAND(),5,5)</f>
        <v/>
      </c>
      <c r="P90">
        <f>'d_고정'!$B$1*'6_기대효과'!$H$7*('d_시나리오'!$I$7/'d_고정'!$B$2)*B90</f>
        <v/>
      </c>
      <c r="Q90">
        <f>P90*C90</f>
        <v/>
      </c>
      <c r="R90">
        <f>P90*E90</f>
        <v/>
      </c>
      <c r="S90">
        <f>R90*G90</f>
        <v/>
      </c>
      <c r="T90">
        <f>Q90+S90</f>
        <v/>
      </c>
      <c r="U90">
        <f>(Q90*D90+S90*I90)*(1-O90)</f>
        <v/>
      </c>
      <c r="V90">
        <f>(R90*K90*N90+'d_고정'!$B$3*('6_기대효과'!$H$7/8)*N90*'d_고정'!$B$10*M90*('6_기대효과'!$K$7/'d_고정'!$B$9))*(1-O90)</f>
        <v/>
      </c>
      <c r="W90">
        <f>(S90*I90+R90*MAX(K90-'d_고정'!$B$10*M90*('6_기대효과'!$K$7/'d_고정'!$B$9),0)*N90)*(1-O90)</f>
        <v/>
      </c>
      <c r="X90">
        <f>U90+V90</f>
        <v/>
      </c>
      <c r="Y90">
        <f>U90/('d_고정'!$B$5*'6_기대효과'!$H$7/8)/'d_고정'!$B$6</f>
        <v/>
      </c>
      <c r="Z90">
        <f>U90/('d_고정'!$B$8*'6_기대효과'!$H$7/8)</f>
        <v/>
      </c>
    </row>
    <row r="91">
      <c r="A91">
        <f>RAND()</f>
        <v/>
      </c>
      <c r="B91">
        <f>IF('d_시나리오'!$J$2='d_시나리오'!$H$2,'d_시나리오'!$I$2,IF(A91&lt;('d_시나리오'!$I$2-'d_시나리오'!$H$2)/('d_시나리오'!$J$2-'d_시나리오'!$H$2),'d_시나리오'!$H$2+SQRT(A91*('d_시나리오'!$J$2-'d_시나리오'!$H$2)*('d_시나리오'!$I$2-'d_시나리오'!$H$2)),'d_시나리오'!$J$2-SQRT((1-A91)*('d_시나리오'!$J$2-'d_시나리오'!$H$2)*('d_시나리오'!$J$2-'d_시나리오'!$I$2))))</f>
        <v/>
      </c>
      <c r="C91">
        <f>BETAINV(RAND(),2,6)</f>
        <v/>
      </c>
      <c r="D91">
        <f>INDEX('d_분포'!$A$2:$A$28,RANDBETWEEN(1,27))</f>
        <v/>
      </c>
      <c r="E91">
        <f>INDEX('d_분포'!$C$2:$C$5,RANDBETWEEN(1,4))*(0.9+0.2*RAND())</f>
        <v/>
      </c>
      <c r="F91">
        <f>RAND()</f>
        <v/>
      </c>
      <c r="G91">
        <f>IF('d_시나리오'!$J$3='d_시나리오'!$H$3,'d_시나리오'!$I$3,IF(F91&lt;('d_시나리오'!$I$3-'d_시나리오'!$H$3)/('d_시나리오'!$J$3-'d_시나리오'!$H$3),'d_시나리오'!$H$3+SQRT(F91*('d_시나리오'!$J$3-'d_시나리오'!$H$3)*('d_시나리오'!$I$3-'d_시나리오'!$H$3)),'d_시나리오'!$J$3-SQRT((1-F91)*('d_시나리오'!$J$3-'d_시나리오'!$H$3)*('d_시나리오'!$J$3-'d_시나리오'!$I$3))))</f>
        <v/>
      </c>
      <c r="H91">
        <f>RAND()</f>
        <v/>
      </c>
      <c r="I91">
        <f>IF('d_시나리오'!$J$4='d_시나리오'!$H$4,'d_시나리오'!$I$4,IF(H91&lt;('d_시나리오'!$I$4-'d_시나리오'!$H$4)/('d_시나리오'!$J$4-'d_시나리오'!$H$4),'d_시나리오'!$H$4+SQRT(H91*('d_시나리오'!$J$4-'d_시나리오'!$H$4)*('d_시나리오'!$I$4-'d_시나리오'!$H$4)),'d_시나리오'!$J$4-SQRT((1-H91)*('d_시나리오'!$J$4-'d_시나리오'!$H$4)*('d_시나리오'!$J$4-'d_시나리오'!$I$4))))</f>
        <v/>
      </c>
      <c r="J91">
        <f>RAND()</f>
        <v/>
      </c>
      <c r="K91">
        <f>IF('d_시나리오'!$J$5='d_시나리오'!$H$5,'d_시나리오'!$I$5,IF(J91&lt;('d_시나리오'!$I$5-'d_시나리오'!$H$5)/('d_시나리오'!$J$5-'d_시나리오'!$H$5),'d_시나리오'!$H$5+SQRT(J91*('d_시나리오'!$J$5-'d_시나리오'!$H$5)*('d_시나리오'!$I$5-'d_시나리오'!$H$5)),'d_시나리오'!$J$5-SQRT((1-J91)*('d_시나리오'!$J$5-'d_시나리오'!$H$5)*('d_시나리오'!$J$5-'d_시나리오'!$I$5))))</f>
        <v/>
      </c>
      <c r="L91">
        <f>RAND()</f>
        <v/>
      </c>
      <c r="M91">
        <f>IF('d_시나리오'!$J$6='d_시나리오'!$H$6,'d_시나리오'!$I$6,IF(L91&lt;('d_시나리오'!$I$6-'d_시나리오'!$H$6)/('d_시나리오'!$J$6-'d_시나리오'!$H$6),'d_시나리오'!$H$6+SQRT(L91*('d_시나리오'!$J$6-'d_시나리오'!$H$6)*('d_시나리오'!$I$6-'d_시나리오'!$H$6)),'d_시나리오'!$J$6-SQRT((1-L91)*('d_시나리오'!$J$6-'d_시나리오'!$H$6)*('d_시나리오'!$J$6-'d_시나리오'!$I$6))))</f>
        <v/>
      </c>
      <c r="N91">
        <f>INDEX('d_분포'!$B$2:$B$57,RANDBETWEEN(1,56))</f>
        <v/>
      </c>
      <c r="O91">
        <f>BETAINV(RAND(),5,5)</f>
        <v/>
      </c>
      <c r="P91">
        <f>'d_고정'!$B$1*'6_기대효과'!$H$7*('d_시나리오'!$I$7/'d_고정'!$B$2)*B91</f>
        <v/>
      </c>
      <c r="Q91">
        <f>P91*C91</f>
        <v/>
      </c>
      <c r="R91">
        <f>P91*E91</f>
        <v/>
      </c>
      <c r="S91">
        <f>R91*G91</f>
        <v/>
      </c>
      <c r="T91">
        <f>Q91+S91</f>
        <v/>
      </c>
      <c r="U91">
        <f>(Q91*D91+S91*I91)*(1-O91)</f>
        <v/>
      </c>
      <c r="V91">
        <f>(R91*K91*N91+'d_고정'!$B$3*('6_기대효과'!$H$7/8)*N91*'d_고정'!$B$10*M91*('6_기대효과'!$K$7/'d_고정'!$B$9))*(1-O91)</f>
        <v/>
      </c>
      <c r="W91">
        <f>(S91*I91+R91*MAX(K91-'d_고정'!$B$10*M91*('6_기대효과'!$K$7/'d_고정'!$B$9),0)*N91)*(1-O91)</f>
        <v/>
      </c>
      <c r="X91">
        <f>U91+V91</f>
        <v/>
      </c>
      <c r="Y91">
        <f>U91/('d_고정'!$B$5*'6_기대효과'!$H$7/8)/'d_고정'!$B$6</f>
        <v/>
      </c>
      <c r="Z91">
        <f>U91/('d_고정'!$B$8*'6_기대효과'!$H$7/8)</f>
        <v/>
      </c>
    </row>
    <row r="92">
      <c r="A92">
        <f>RAND()</f>
        <v/>
      </c>
      <c r="B92">
        <f>IF('d_시나리오'!$J$2='d_시나리오'!$H$2,'d_시나리오'!$I$2,IF(A92&lt;('d_시나리오'!$I$2-'d_시나리오'!$H$2)/('d_시나리오'!$J$2-'d_시나리오'!$H$2),'d_시나리오'!$H$2+SQRT(A92*('d_시나리오'!$J$2-'d_시나리오'!$H$2)*('d_시나리오'!$I$2-'d_시나리오'!$H$2)),'d_시나리오'!$J$2-SQRT((1-A92)*('d_시나리오'!$J$2-'d_시나리오'!$H$2)*('d_시나리오'!$J$2-'d_시나리오'!$I$2))))</f>
        <v/>
      </c>
      <c r="C92">
        <f>BETAINV(RAND(),2,6)</f>
        <v/>
      </c>
      <c r="D92">
        <f>INDEX('d_분포'!$A$2:$A$28,RANDBETWEEN(1,27))</f>
        <v/>
      </c>
      <c r="E92">
        <f>INDEX('d_분포'!$C$2:$C$5,RANDBETWEEN(1,4))*(0.9+0.2*RAND())</f>
        <v/>
      </c>
      <c r="F92">
        <f>RAND()</f>
        <v/>
      </c>
      <c r="G92">
        <f>IF('d_시나리오'!$J$3='d_시나리오'!$H$3,'d_시나리오'!$I$3,IF(F92&lt;('d_시나리오'!$I$3-'d_시나리오'!$H$3)/('d_시나리오'!$J$3-'d_시나리오'!$H$3),'d_시나리오'!$H$3+SQRT(F92*('d_시나리오'!$J$3-'d_시나리오'!$H$3)*('d_시나리오'!$I$3-'d_시나리오'!$H$3)),'d_시나리오'!$J$3-SQRT((1-F92)*('d_시나리오'!$J$3-'d_시나리오'!$H$3)*('d_시나리오'!$J$3-'d_시나리오'!$I$3))))</f>
        <v/>
      </c>
      <c r="H92">
        <f>RAND()</f>
        <v/>
      </c>
      <c r="I92">
        <f>IF('d_시나리오'!$J$4='d_시나리오'!$H$4,'d_시나리오'!$I$4,IF(H92&lt;('d_시나리오'!$I$4-'d_시나리오'!$H$4)/('d_시나리오'!$J$4-'d_시나리오'!$H$4),'d_시나리오'!$H$4+SQRT(H92*('d_시나리오'!$J$4-'d_시나리오'!$H$4)*('d_시나리오'!$I$4-'d_시나리오'!$H$4)),'d_시나리오'!$J$4-SQRT((1-H92)*('d_시나리오'!$J$4-'d_시나리오'!$H$4)*('d_시나리오'!$J$4-'d_시나리오'!$I$4))))</f>
        <v/>
      </c>
      <c r="J92">
        <f>RAND()</f>
        <v/>
      </c>
      <c r="K92">
        <f>IF('d_시나리오'!$J$5='d_시나리오'!$H$5,'d_시나리오'!$I$5,IF(J92&lt;('d_시나리오'!$I$5-'d_시나리오'!$H$5)/('d_시나리오'!$J$5-'d_시나리오'!$H$5),'d_시나리오'!$H$5+SQRT(J92*('d_시나리오'!$J$5-'d_시나리오'!$H$5)*('d_시나리오'!$I$5-'d_시나리오'!$H$5)),'d_시나리오'!$J$5-SQRT((1-J92)*('d_시나리오'!$J$5-'d_시나리오'!$H$5)*('d_시나리오'!$J$5-'d_시나리오'!$I$5))))</f>
        <v/>
      </c>
      <c r="L92">
        <f>RAND()</f>
        <v/>
      </c>
      <c r="M92">
        <f>IF('d_시나리오'!$J$6='d_시나리오'!$H$6,'d_시나리오'!$I$6,IF(L92&lt;('d_시나리오'!$I$6-'d_시나리오'!$H$6)/('d_시나리오'!$J$6-'d_시나리오'!$H$6),'d_시나리오'!$H$6+SQRT(L92*('d_시나리오'!$J$6-'d_시나리오'!$H$6)*('d_시나리오'!$I$6-'d_시나리오'!$H$6)),'d_시나리오'!$J$6-SQRT((1-L92)*('d_시나리오'!$J$6-'d_시나리오'!$H$6)*('d_시나리오'!$J$6-'d_시나리오'!$I$6))))</f>
        <v/>
      </c>
      <c r="N92">
        <f>INDEX('d_분포'!$B$2:$B$57,RANDBETWEEN(1,56))</f>
        <v/>
      </c>
      <c r="O92">
        <f>BETAINV(RAND(),5,5)</f>
        <v/>
      </c>
      <c r="P92">
        <f>'d_고정'!$B$1*'6_기대효과'!$H$7*('d_시나리오'!$I$7/'d_고정'!$B$2)*B92</f>
        <v/>
      </c>
      <c r="Q92">
        <f>P92*C92</f>
        <v/>
      </c>
      <c r="R92">
        <f>P92*E92</f>
        <v/>
      </c>
      <c r="S92">
        <f>R92*G92</f>
        <v/>
      </c>
      <c r="T92">
        <f>Q92+S92</f>
        <v/>
      </c>
      <c r="U92">
        <f>(Q92*D92+S92*I92)*(1-O92)</f>
        <v/>
      </c>
      <c r="V92">
        <f>(R92*K92*N92+'d_고정'!$B$3*('6_기대효과'!$H$7/8)*N92*'d_고정'!$B$10*M92*('6_기대효과'!$K$7/'d_고정'!$B$9))*(1-O92)</f>
        <v/>
      </c>
      <c r="W92">
        <f>(S92*I92+R92*MAX(K92-'d_고정'!$B$10*M92*('6_기대효과'!$K$7/'d_고정'!$B$9),0)*N92)*(1-O92)</f>
        <v/>
      </c>
      <c r="X92">
        <f>U92+V92</f>
        <v/>
      </c>
      <c r="Y92">
        <f>U92/('d_고정'!$B$5*'6_기대효과'!$H$7/8)/'d_고정'!$B$6</f>
        <v/>
      </c>
      <c r="Z92">
        <f>U92/('d_고정'!$B$8*'6_기대효과'!$H$7/8)</f>
        <v/>
      </c>
    </row>
    <row r="93">
      <c r="A93">
        <f>RAND()</f>
        <v/>
      </c>
      <c r="B93">
        <f>IF('d_시나리오'!$J$2='d_시나리오'!$H$2,'d_시나리오'!$I$2,IF(A93&lt;('d_시나리오'!$I$2-'d_시나리오'!$H$2)/('d_시나리오'!$J$2-'d_시나리오'!$H$2),'d_시나리오'!$H$2+SQRT(A93*('d_시나리오'!$J$2-'d_시나리오'!$H$2)*('d_시나리오'!$I$2-'d_시나리오'!$H$2)),'d_시나리오'!$J$2-SQRT((1-A93)*('d_시나리오'!$J$2-'d_시나리오'!$H$2)*('d_시나리오'!$J$2-'d_시나리오'!$I$2))))</f>
        <v/>
      </c>
      <c r="C93">
        <f>BETAINV(RAND(),2,6)</f>
        <v/>
      </c>
      <c r="D93">
        <f>INDEX('d_분포'!$A$2:$A$28,RANDBETWEEN(1,27))</f>
        <v/>
      </c>
      <c r="E93">
        <f>INDEX('d_분포'!$C$2:$C$5,RANDBETWEEN(1,4))*(0.9+0.2*RAND())</f>
        <v/>
      </c>
      <c r="F93">
        <f>RAND()</f>
        <v/>
      </c>
      <c r="G93">
        <f>IF('d_시나리오'!$J$3='d_시나리오'!$H$3,'d_시나리오'!$I$3,IF(F93&lt;('d_시나리오'!$I$3-'d_시나리오'!$H$3)/('d_시나리오'!$J$3-'d_시나리오'!$H$3),'d_시나리오'!$H$3+SQRT(F93*('d_시나리오'!$J$3-'d_시나리오'!$H$3)*('d_시나리오'!$I$3-'d_시나리오'!$H$3)),'d_시나리오'!$J$3-SQRT((1-F93)*('d_시나리오'!$J$3-'d_시나리오'!$H$3)*('d_시나리오'!$J$3-'d_시나리오'!$I$3))))</f>
        <v/>
      </c>
      <c r="H93">
        <f>RAND()</f>
        <v/>
      </c>
      <c r="I93">
        <f>IF('d_시나리오'!$J$4='d_시나리오'!$H$4,'d_시나리오'!$I$4,IF(H93&lt;('d_시나리오'!$I$4-'d_시나리오'!$H$4)/('d_시나리오'!$J$4-'d_시나리오'!$H$4),'d_시나리오'!$H$4+SQRT(H93*('d_시나리오'!$J$4-'d_시나리오'!$H$4)*('d_시나리오'!$I$4-'d_시나리오'!$H$4)),'d_시나리오'!$J$4-SQRT((1-H93)*('d_시나리오'!$J$4-'d_시나리오'!$H$4)*('d_시나리오'!$J$4-'d_시나리오'!$I$4))))</f>
        <v/>
      </c>
      <c r="J93">
        <f>RAND()</f>
        <v/>
      </c>
      <c r="K93">
        <f>IF('d_시나리오'!$J$5='d_시나리오'!$H$5,'d_시나리오'!$I$5,IF(J93&lt;('d_시나리오'!$I$5-'d_시나리오'!$H$5)/('d_시나리오'!$J$5-'d_시나리오'!$H$5),'d_시나리오'!$H$5+SQRT(J93*('d_시나리오'!$J$5-'d_시나리오'!$H$5)*('d_시나리오'!$I$5-'d_시나리오'!$H$5)),'d_시나리오'!$J$5-SQRT((1-J93)*('d_시나리오'!$J$5-'d_시나리오'!$H$5)*('d_시나리오'!$J$5-'d_시나리오'!$I$5))))</f>
        <v/>
      </c>
      <c r="L93">
        <f>RAND()</f>
        <v/>
      </c>
      <c r="M93">
        <f>IF('d_시나리오'!$J$6='d_시나리오'!$H$6,'d_시나리오'!$I$6,IF(L93&lt;('d_시나리오'!$I$6-'d_시나리오'!$H$6)/('d_시나리오'!$J$6-'d_시나리오'!$H$6),'d_시나리오'!$H$6+SQRT(L93*('d_시나리오'!$J$6-'d_시나리오'!$H$6)*('d_시나리오'!$I$6-'d_시나리오'!$H$6)),'d_시나리오'!$J$6-SQRT((1-L93)*('d_시나리오'!$J$6-'d_시나리오'!$H$6)*('d_시나리오'!$J$6-'d_시나리오'!$I$6))))</f>
        <v/>
      </c>
      <c r="N93">
        <f>INDEX('d_분포'!$B$2:$B$57,RANDBETWEEN(1,56))</f>
        <v/>
      </c>
      <c r="O93">
        <f>BETAINV(RAND(),5,5)</f>
        <v/>
      </c>
      <c r="P93">
        <f>'d_고정'!$B$1*'6_기대효과'!$H$7*('d_시나리오'!$I$7/'d_고정'!$B$2)*B93</f>
        <v/>
      </c>
      <c r="Q93">
        <f>P93*C93</f>
        <v/>
      </c>
      <c r="R93">
        <f>P93*E93</f>
        <v/>
      </c>
      <c r="S93">
        <f>R93*G93</f>
        <v/>
      </c>
      <c r="T93">
        <f>Q93+S93</f>
        <v/>
      </c>
      <c r="U93">
        <f>(Q93*D93+S93*I93)*(1-O93)</f>
        <v/>
      </c>
      <c r="V93">
        <f>(R93*K93*N93+'d_고정'!$B$3*('6_기대효과'!$H$7/8)*N93*'d_고정'!$B$10*M93*('6_기대효과'!$K$7/'d_고정'!$B$9))*(1-O93)</f>
        <v/>
      </c>
      <c r="W93">
        <f>(S93*I93+R93*MAX(K93-'d_고정'!$B$10*M93*('6_기대효과'!$K$7/'d_고정'!$B$9),0)*N93)*(1-O93)</f>
        <v/>
      </c>
      <c r="X93">
        <f>U93+V93</f>
        <v/>
      </c>
      <c r="Y93">
        <f>U93/('d_고정'!$B$5*'6_기대효과'!$H$7/8)/'d_고정'!$B$6</f>
        <v/>
      </c>
      <c r="Z93">
        <f>U93/('d_고정'!$B$8*'6_기대효과'!$H$7/8)</f>
        <v/>
      </c>
    </row>
    <row r="94">
      <c r="A94">
        <f>RAND()</f>
        <v/>
      </c>
      <c r="B94">
        <f>IF('d_시나리오'!$J$2='d_시나리오'!$H$2,'d_시나리오'!$I$2,IF(A94&lt;('d_시나리오'!$I$2-'d_시나리오'!$H$2)/('d_시나리오'!$J$2-'d_시나리오'!$H$2),'d_시나리오'!$H$2+SQRT(A94*('d_시나리오'!$J$2-'d_시나리오'!$H$2)*('d_시나리오'!$I$2-'d_시나리오'!$H$2)),'d_시나리오'!$J$2-SQRT((1-A94)*('d_시나리오'!$J$2-'d_시나리오'!$H$2)*('d_시나리오'!$J$2-'d_시나리오'!$I$2))))</f>
        <v/>
      </c>
      <c r="C94">
        <f>BETAINV(RAND(),2,6)</f>
        <v/>
      </c>
      <c r="D94">
        <f>INDEX('d_분포'!$A$2:$A$28,RANDBETWEEN(1,27))</f>
        <v/>
      </c>
      <c r="E94">
        <f>INDEX('d_분포'!$C$2:$C$5,RANDBETWEEN(1,4))*(0.9+0.2*RAND())</f>
        <v/>
      </c>
      <c r="F94">
        <f>RAND()</f>
        <v/>
      </c>
      <c r="G94">
        <f>IF('d_시나리오'!$J$3='d_시나리오'!$H$3,'d_시나리오'!$I$3,IF(F94&lt;('d_시나리오'!$I$3-'d_시나리오'!$H$3)/('d_시나리오'!$J$3-'d_시나리오'!$H$3),'d_시나리오'!$H$3+SQRT(F94*('d_시나리오'!$J$3-'d_시나리오'!$H$3)*('d_시나리오'!$I$3-'d_시나리오'!$H$3)),'d_시나리오'!$J$3-SQRT((1-F94)*('d_시나리오'!$J$3-'d_시나리오'!$H$3)*('d_시나리오'!$J$3-'d_시나리오'!$I$3))))</f>
        <v/>
      </c>
      <c r="H94">
        <f>RAND()</f>
        <v/>
      </c>
      <c r="I94">
        <f>IF('d_시나리오'!$J$4='d_시나리오'!$H$4,'d_시나리오'!$I$4,IF(H94&lt;('d_시나리오'!$I$4-'d_시나리오'!$H$4)/('d_시나리오'!$J$4-'d_시나리오'!$H$4),'d_시나리오'!$H$4+SQRT(H94*('d_시나리오'!$J$4-'d_시나리오'!$H$4)*('d_시나리오'!$I$4-'d_시나리오'!$H$4)),'d_시나리오'!$J$4-SQRT((1-H94)*('d_시나리오'!$J$4-'d_시나리오'!$H$4)*('d_시나리오'!$J$4-'d_시나리오'!$I$4))))</f>
        <v/>
      </c>
      <c r="J94">
        <f>RAND()</f>
        <v/>
      </c>
      <c r="K94">
        <f>IF('d_시나리오'!$J$5='d_시나리오'!$H$5,'d_시나리오'!$I$5,IF(J94&lt;('d_시나리오'!$I$5-'d_시나리오'!$H$5)/('d_시나리오'!$J$5-'d_시나리오'!$H$5),'d_시나리오'!$H$5+SQRT(J94*('d_시나리오'!$J$5-'d_시나리오'!$H$5)*('d_시나리오'!$I$5-'d_시나리오'!$H$5)),'d_시나리오'!$J$5-SQRT((1-J94)*('d_시나리오'!$J$5-'d_시나리오'!$H$5)*('d_시나리오'!$J$5-'d_시나리오'!$I$5))))</f>
        <v/>
      </c>
      <c r="L94">
        <f>RAND()</f>
        <v/>
      </c>
      <c r="M94">
        <f>IF('d_시나리오'!$J$6='d_시나리오'!$H$6,'d_시나리오'!$I$6,IF(L94&lt;('d_시나리오'!$I$6-'d_시나리오'!$H$6)/('d_시나리오'!$J$6-'d_시나리오'!$H$6),'d_시나리오'!$H$6+SQRT(L94*('d_시나리오'!$J$6-'d_시나리오'!$H$6)*('d_시나리오'!$I$6-'d_시나리오'!$H$6)),'d_시나리오'!$J$6-SQRT((1-L94)*('d_시나리오'!$J$6-'d_시나리오'!$H$6)*('d_시나리오'!$J$6-'d_시나리오'!$I$6))))</f>
        <v/>
      </c>
      <c r="N94">
        <f>INDEX('d_분포'!$B$2:$B$57,RANDBETWEEN(1,56))</f>
        <v/>
      </c>
      <c r="O94">
        <f>BETAINV(RAND(),5,5)</f>
        <v/>
      </c>
      <c r="P94">
        <f>'d_고정'!$B$1*'6_기대효과'!$H$7*('d_시나리오'!$I$7/'d_고정'!$B$2)*B94</f>
        <v/>
      </c>
      <c r="Q94">
        <f>P94*C94</f>
        <v/>
      </c>
      <c r="R94">
        <f>P94*E94</f>
        <v/>
      </c>
      <c r="S94">
        <f>R94*G94</f>
        <v/>
      </c>
      <c r="T94">
        <f>Q94+S94</f>
        <v/>
      </c>
      <c r="U94">
        <f>(Q94*D94+S94*I94)*(1-O94)</f>
        <v/>
      </c>
      <c r="V94">
        <f>(R94*K94*N94+'d_고정'!$B$3*('6_기대효과'!$H$7/8)*N94*'d_고정'!$B$10*M94*('6_기대효과'!$K$7/'d_고정'!$B$9))*(1-O94)</f>
        <v/>
      </c>
      <c r="W94">
        <f>(S94*I94+R94*MAX(K94-'d_고정'!$B$10*M94*('6_기대효과'!$K$7/'d_고정'!$B$9),0)*N94)*(1-O94)</f>
        <v/>
      </c>
      <c r="X94">
        <f>U94+V94</f>
        <v/>
      </c>
      <c r="Y94">
        <f>U94/('d_고정'!$B$5*'6_기대효과'!$H$7/8)/'d_고정'!$B$6</f>
        <v/>
      </c>
      <c r="Z94">
        <f>U94/('d_고정'!$B$8*'6_기대효과'!$H$7/8)</f>
        <v/>
      </c>
    </row>
    <row r="95">
      <c r="A95">
        <f>RAND()</f>
        <v/>
      </c>
      <c r="B95">
        <f>IF('d_시나리오'!$J$2='d_시나리오'!$H$2,'d_시나리오'!$I$2,IF(A95&lt;('d_시나리오'!$I$2-'d_시나리오'!$H$2)/('d_시나리오'!$J$2-'d_시나리오'!$H$2),'d_시나리오'!$H$2+SQRT(A95*('d_시나리오'!$J$2-'d_시나리오'!$H$2)*('d_시나리오'!$I$2-'d_시나리오'!$H$2)),'d_시나리오'!$J$2-SQRT((1-A95)*('d_시나리오'!$J$2-'d_시나리오'!$H$2)*('d_시나리오'!$J$2-'d_시나리오'!$I$2))))</f>
        <v/>
      </c>
      <c r="C95">
        <f>BETAINV(RAND(),2,6)</f>
        <v/>
      </c>
      <c r="D95">
        <f>INDEX('d_분포'!$A$2:$A$28,RANDBETWEEN(1,27))</f>
        <v/>
      </c>
      <c r="E95">
        <f>INDEX('d_분포'!$C$2:$C$5,RANDBETWEEN(1,4))*(0.9+0.2*RAND())</f>
        <v/>
      </c>
      <c r="F95">
        <f>RAND()</f>
        <v/>
      </c>
      <c r="G95">
        <f>IF('d_시나리오'!$J$3='d_시나리오'!$H$3,'d_시나리오'!$I$3,IF(F95&lt;('d_시나리오'!$I$3-'d_시나리오'!$H$3)/('d_시나리오'!$J$3-'d_시나리오'!$H$3),'d_시나리오'!$H$3+SQRT(F95*('d_시나리오'!$J$3-'d_시나리오'!$H$3)*('d_시나리오'!$I$3-'d_시나리오'!$H$3)),'d_시나리오'!$J$3-SQRT((1-F95)*('d_시나리오'!$J$3-'d_시나리오'!$H$3)*('d_시나리오'!$J$3-'d_시나리오'!$I$3))))</f>
        <v/>
      </c>
      <c r="H95">
        <f>RAND()</f>
        <v/>
      </c>
      <c r="I95">
        <f>IF('d_시나리오'!$J$4='d_시나리오'!$H$4,'d_시나리오'!$I$4,IF(H95&lt;('d_시나리오'!$I$4-'d_시나리오'!$H$4)/('d_시나리오'!$J$4-'d_시나리오'!$H$4),'d_시나리오'!$H$4+SQRT(H95*('d_시나리오'!$J$4-'d_시나리오'!$H$4)*('d_시나리오'!$I$4-'d_시나리오'!$H$4)),'d_시나리오'!$J$4-SQRT((1-H95)*('d_시나리오'!$J$4-'d_시나리오'!$H$4)*('d_시나리오'!$J$4-'d_시나리오'!$I$4))))</f>
        <v/>
      </c>
      <c r="J95">
        <f>RAND()</f>
        <v/>
      </c>
      <c r="K95">
        <f>IF('d_시나리오'!$J$5='d_시나리오'!$H$5,'d_시나리오'!$I$5,IF(J95&lt;('d_시나리오'!$I$5-'d_시나리오'!$H$5)/('d_시나리오'!$J$5-'d_시나리오'!$H$5),'d_시나리오'!$H$5+SQRT(J95*('d_시나리오'!$J$5-'d_시나리오'!$H$5)*('d_시나리오'!$I$5-'d_시나리오'!$H$5)),'d_시나리오'!$J$5-SQRT((1-J95)*('d_시나리오'!$J$5-'d_시나리오'!$H$5)*('d_시나리오'!$J$5-'d_시나리오'!$I$5))))</f>
        <v/>
      </c>
      <c r="L95">
        <f>RAND()</f>
        <v/>
      </c>
      <c r="M95">
        <f>IF('d_시나리오'!$J$6='d_시나리오'!$H$6,'d_시나리오'!$I$6,IF(L95&lt;('d_시나리오'!$I$6-'d_시나리오'!$H$6)/('d_시나리오'!$J$6-'d_시나리오'!$H$6),'d_시나리오'!$H$6+SQRT(L95*('d_시나리오'!$J$6-'d_시나리오'!$H$6)*('d_시나리오'!$I$6-'d_시나리오'!$H$6)),'d_시나리오'!$J$6-SQRT((1-L95)*('d_시나리오'!$J$6-'d_시나리오'!$H$6)*('d_시나리오'!$J$6-'d_시나리오'!$I$6))))</f>
        <v/>
      </c>
      <c r="N95">
        <f>INDEX('d_분포'!$B$2:$B$57,RANDBETWEEN(1,56))</f>
        <v/>
      </c>
      <c r="O95">
        <f>BETAINV(RAND(),5,5)</f>
        <v/>
      </c>
      <c r="P95">
        <f>'d_고정'!$B$1*'6_기대효과'!$H$7*('d_시나리오'!$I$7/'d_고정'!$B$2)*B95</f>
        <v/>
      </c>
      <c r="Q95">
        <f>P95*C95</f>
        <v/>
      </c>
      <c r="R95">
        <f>P95*E95</f>
        <v/>
      </c>
      <c r="S95">
        <f>R95*G95</f>
        <v/>
      </c>
      <c r="T95">
        <f>Q95+S95</f>
        <v/>
      </c>
      <c r="U95">
        <f>(Q95*D95+S95*I95)*(1-O95)</f>
        <v/>
      </c>
      <c r="V95">
        <f>(R95*K95*N95+'d_고정'!$B$3*('6_기대효과'!$H$7/8)*N95*'d_고정'!$B$10*M95*('6_기대효과'!$K$7/'d_고정'!$B$9))*(1-O95)</f>
        <v/>
      </c>
      <c r="W95">
        <f>(S95*I95+R95*MAX(K95-'d_고정'!$B$10*M95*('6_기대효과'!$K$7/'d_고정'!$B$9),0)*N95)*(1-O95)</f>
        <v/>
      </c>
      <c r="X95">
        <f>U95+V95</f>
        <v/>
      </c>
      <c r="Y95">
        <f>U95/('d_고정'!$B$5*'6_기대효과'!$H$7/8)/'d_고정'!$B$6</f>
        <v/>
      </c>
      <c r="Z95">
        <f>U95/('d_고정'!$B$8*'6_기대효과'!$H$7/8)</f>
        <v/>
      </c>
    </row>
    <row r="96">
      <c r="A96">
        <f>RAND()</f>
        <v/>
      </c>
      <c r="B96">
        <f>IF('d_시나리오'!$J$2='d_시나리오'!$H$2,'d_시나리오'!$I$2,IF(A96&lt;('d_시나리오'!$I$2-'d_시나리오'!$H$2)/('d_시나리오'!$J$2-'d_시나리오'!$H$2),'d_시나리오'!$H$2+SQRT(A96*('d_시나리오'!$J$2-'d_시나리오'!$H$2)*('d_시나리오'!$I$2-'d_시나리오'!$H$2)),'d_시나리오'!$J$2-SQRT((1-A96)*('d_시나리오'!$J$2-'d_시나리오'!$H$2)*('d_시나리오'!$J$2-'d_시나리오'!$I$2))))</f>
        <v/>
      </c>
      <c r="C96">
        <f>BETAINV(RAND(),2,6)</f>
        <v/>
      </c>
      <c r="D96">
        <f>INDEX('d_분포'!$A$2:$A$28,RANDBETWEEN(1,27))</f>
        <v/>
      </c>
      <c r="E96">
        <f>INDEX('d_분포'!$C$2:$C$5,RANDBETWEEN(1,4))*(0.9+0.2*RAND())</f>
        <v/>
      </c>
      <c r="F96">
        <f>RAND()</f>
        <v/>
      </c>
      <c r="G96">
        <f>IF('d_시나리오'!$J$3='d_시나리오'!$H$3,'d_시나리오'!$I$3,IF(F96&lt;('d_시나리오'!$I$3-'d_시나리오'!$H$3)/('d_시나리오'!$J$3-'d_시나리오'!$H$3),'d_시나리오'!$H$3+SQRT(F96*('d_시나리오'!$J$3-'d_시나리오'!$H$3)*('d_시나리오'!$I$3-'d_시나리오'!$H$3)),'d_시나리오'!$J$3-SQRT((1-F96)*('d_시나리오'!$J$3-'d_시나리오'!$H$3)*('d_시나리오'!$J$3-'d_시나리오'!$I$3))))</f>
        <v/>
      </c>
      <c r="H96">
        <f>RAND()</f>
        <v/>
      </c>
      <c r="I96">
        <f>IF('d_시나리오'!$J$4='d_시나리오'!$H$4,'d_시나리오'!$I$4,IF(H96&lt;('d_시나리오'!$I$4-'d_시나리오'!$H$4)/('d_시나리오'!$J$4-'d_시나리오'!$H$4),'d_시나리오'!$H$4+SQRT(H96*('d_시나리오'!$J$4-'d_시나리오'!$H$4)*('d_시나리오'!$I$4-'d_시나리오'!$H$4)),'d_시나리오'!$J$4-SQRT((1-H96)*('d_시나리오'!$J$4-'d_시나리오'!$H$4)*('d_시나리오'!$J$4-'d_시나리오'!$I$4))))</f>
        <v/>
      </c>
      <c r="J96">
        <f>RAND()</f>
        <v/>
      </c>
      <c r="K96">
        <f>IF('d_시나리오'!$J$5='d_시나리오'!$H$5,'d_시나리오'!$I$5,IF(J96&lt;('d_시나리오'!$I$5-'d_시나리오'!$H$5)/('d_시나리오'!$J$5-'d_시나리오'!$H$5),'d_시나리오'!$H$5+SQRT(J96*('d_시나리오'!$J$5-'d_시나리오'!$H$5)*('d_시나리오'!$I$5-'d_시나리오'!$H$5)),'d_시나리오'!$J$5-SQRT((1-J96)*('d_시나리오'!$J$5-'d_시나리오'!$H$5)*('d_시나리오'!$J$5-'d_시나리오'!$I$5))))</f>
        <v/>
      </c>
      <c r="L96">
        <f>RAND()</f>
        <v/>
      </c>
      <c r="M96">
        <f>IF('d_시나리오'!$J$6='d_시나리오'!$H$6,'d_시나리오'!$I$6,IF(L96&lt;('d_시나리오'!$I$6-'d_시나리오'!$H$6)/('d_시나리오'!$J$6-'d_시나리오'!$H$6),'d_시나리오'!$H$6+SQRT(L96*('d_시나리오'!$J$6-'d_시나리오'!$H$6)*('d_시나리오'!$I$6-'d_시나리오'!$H$6)),'d_시나리오'!$J$6-SQRT((1-L96)*('d_시나리오'!$J$6-'d_시나리오'!$H$6)*('d_시나리오'!$J$6-'d_시나리오'!$I$6))))</f>
        <v/>
      </c>
      <c r="N96">
        <f>INDEX('d_분포'!$B$2:$B$57,RANDBETWEEN(1,56))</f>
        <v/>
      </c>
      <c r="O96">
        <f>BETAINV(RAND(),5,5)</f>
        <v/>
      </c>
      <c r="P96">
        <f>'d_고정'!$B$1*'6_기대효과'!$H$7*('d_시나리오'!$I$7/'d_고정'!$B$2)*B96</f>
        <v/>
      </c>
      <c r="Q96">
        <f>P96*C96</f>
        <v/>
      </c>
      <c r="R96">
        <f>P96*E96</f>
        <v/>
      </c>
      <c r="S96">
        <f>R96*G96</f>
        <v/>
      </c>
      <c r="T96">
        <f>Q96+S96</f>
        <v/>
      </c>
      <c r="U96">
        <f>(Q96*D96+S96*I96)*(1-O96)</f>
        <v/>
      </c>
      <c r="V96">
        <f>(R96*K96*N96+'d_고정'!$B$3*('6_기대효과'!$H$7/8)*N96*'d_고정'!$B$10*M96*('6_기대효과'!$K$7/'d_고정'!$B$9))*(1-O96)</f>
        <v/>
      </c>
      <c r="W96">
        <f>(S96*I96+R96*MAX(K96-'d_고정'!$B$10*M96*('6_기대효과'!$K$7/'d_고정'!$B$9),0)*N96)*(1-O96)</f>
        <v/>
      </c>
      <c r="X96">
        <f>U96+V96</f>
        <v/>
      </c>
      <c r="Y96">
        <f>U96/('d_고정'!$B$5*'6_기대효과'!$H$7/8)/'d_고정'!$B$6</f>
        <v/>
      </c>
      <c r="Z96">
        <f>U96/('d_고정'!$B$8*'6_기대효과'!$H$7/8)</f>
        <v/>
      </c>
    </row>
    <row r="97">
      <c r="A97">
        <f>RAND()</f>
        <v/>
      </c>
      <c r="B97">
        <f>IF('d_시나리오'!$J$2='d_시나리오'!$H$2,'d_시나리오'!$I$2,IF(A97&lt;('d_시나리오'!$I$2-'d_시나리오'!$H$2)/('d_시나리오'!$J$2-'d_시나리오'!$H$2),'d_시나리오'!$H$2+SQRT(A97*('d_시나리오'!$J$2-'d_시나리오'!$H$2)*('d_시나리오'!$I$2-'d_시나리오'!$H$2)),'d_시나리오'!$J$2-SQRT((1-A97)*('d_시나리오'!$J$2-'d_시나리오'!$H$2)*('d_시나리오'!$J$2-'d_시나리오'!$I$2))))</f>
        <v/>
      </c>
      <c r="C97">
        <f>BETAINV(RAND(),2,6)</f>
        <v/>
      </c>
      <c r="D97">
        <f>INDEX('d_분포'!$A$2:$A$28,RANDBETWEEN(1,27))</f>
        <v/>
      </c>
      <c r="E97">
        <f>INDEX('d_분포'!$C$2:$C$5,RANDBETWEEN(1,4))*(0.9+0.2*RAND())</f>
        <v/>
      </c>
      <c r="F97">
        <f>RAND()</f>
        <v/>
      </c>
      <c r="G97">
        <f>IF('d_시나리오'!$J$3='d_시나리오'!$H$3,'d_시나리오'!$I$3,IF(F97&lt;('d_시나리오'!$I$3-'d_시나리오'!$H$3)/('d_시나리오'!$J$3-'d_시나리오'!$H$3),'d_시나리오'!$H$3+SQRT(F97*('d_시나리오'!$J$3-'d_시나리오'!$H$3)*('d_시나리오'!$I$3-'d_시나리오'!$H$3)),'d_시나리오'!$J$3-SQRT((1-F97)*('d_시나리오'!$J$3-'d_시나리오'!$H$3)*('d_시나리오'!$J$3-'d_시나리오'!$I$3))))</f>
        <v/>
      </c>
      <c r="H97">
        <f>RAND()</f>
        <v/>
      </c>
      <c r="I97">
        <f>IF('d_시나리오'!$J$4='d_시나리오'!$H$4,'d_시나리오'!$I$4,IF(H97&lt;('d_시나리오'!$I$4-'d_시나리오'!$H$4)/('d_시나리오'!$J$4-'d_시나리오'!$H$4),'d_시나리오'!$H$4+SQRT(H97*('d_시나리오'!$J$4-'d_시나리오'!$H$4)*('d_시나리오'!$I$4-'d_시나리오'!$H$4)),'d_시나리오'!$J$4-SQRT((1-H97)*('d_시나리오'!$J$4-'d_시나리오'!$H$4)*('d_시나리오'!$J$4-'d_시나리오'!$I$4))))</f>
        <v/>
      </c>
      <c r="J97">
        <f>RAND()</f>
        <v/>
      </c>
      <c r="K97">
        <f>IF('d_시나리오'!$J$5='d_시나리오'!$H$5,'d_시나리오'!$I$5,IF(J97&lt;('d_시나리오'!$I$5-'d_시나리오'!$H$5)/('d_시나리오'!$J$5-'d_시나리오'!$H$5),'d_시나리오'!$H$5+SQRT(J97*('d_시나리오'!$J$5-'d_시나리오'!$H$5)*('d_시나리오'!$I$5-'d_시나리오'!$H$5)),'d_시나리오'!$J$5-SQRT((1-J97)*('d_시나리오'!$J$5-'d_시나리오'!$H$5)*('d_시나리오'!$J$5-'d_시나리오'!$I$5))))</f>
        <v/>
      </c>
      <c r="L97">
        <f>RAND()</f>
        <v/>
      </c>
      <c r="M97">
        <f>IF('d_시나리오'!$J$6='d_시나리오'!$H$6,'d_시나리오'!$I$6,IF(L97&lt;('d_시나리오'!$I$6-'d_시나리오'!$H$6)/('d_시나리오'!$J$6-'d_시나리오'!$H$6),'d_시나리오'!$H$6+SQRT(L97*('d_시나리오'!$J$6-'d_시나리오'!$H$6)*('d_시나리오'!$I$6-'d_시나리오'!$H$6)),'d_시나리오'!$J$6-SQRT((1-L97)*('d_시나리오'!$J$6-'d_시나리오'!$H$6)*('d_시나리오'!$J$6-'d_시나리오'!$I$6))))</f>
        <v/>
      </c>
      <c r="N97">
        <f>INDEX('d_분포'!$B$2:$B$57,RANDBETWEEN(1,56))</f>
        <v/>
      </c>
      <c r="O97">
        <f>BETAINV(RAND(),5,5)</f>
        <v/>
      </c>
      <c r="P97">
        <f>'d_고정'!$B$1*'6_기대효과'!$H$7*('d_시나리오'!$I$7/'d_고정'!$B$2)*B97</f>
        <v/>
      </c>
      <c r="Q97">
        <f>P97*C97</f>
        <v/>
      </c>
      <c r="R97">
        <f>P97*E97</f>
        <v/>
      </c>
      <c r="S97">
        <f>R97*G97</f>
        <v/>
      </c>
      <c r="T97">
        <f>Q97+S97</f>
        <v/>
      </c>
      <c r="U97">
        <f>(Q97*D97+S97*I97)*(1-O97)</f>
        <v/>
      </c>
      <c r="V97">
        <f>(R97*K97*N97+'d_고정'!$B$3*('6_기대효과'!$H$7/8)*N97*'d_고정'!$B$10*M97*('6_기대효과'!$K$7/'d_고정'!$B$9))*(1-O97)</f>
        <v/>
      </c>
      <c r="W97">
        <f>(S97*I97+R97*MAX(K97-'d_고정'!$B$10*M97*('6_기대효과'!$K$7/'d_고정'!$B$9),0)*N97)*(1-O97)</f>
        <v/>
      </c>
      <c r="X97">
        <f>U97+V97</f>
        <v/>
      </c>
      <c r="Y97">
        <f>U97/('d_고정'!$B$5*'6_기대효과'!$H$7/8)/'d_고정'!$B$6</f>
        <v/>
      </c>
      <c r="Z97">
        <f>U97/('d_고정'!$B$8*'6_기대효과'!$H$7/8)</f>
        <v/>
      </c>
    </row>
    <row r="98">
      <c r="A98">
        <f>RAND()</f>
        <v/>
      </c>
      <c r="B98">
        <f>IF('d_시나리오'!$J$2='d_시나리오'!$H$2,'d_시나리오'!$I$2,IF(A98&lt;('d_시나리오'!$I$2-'d_시나리오'!$H$2)/('d_시나리오'!$J$2-'d_시나리오'!$H$2),'d_시나리오'!$H$2+SQRT(A98*('d_시나리오'!$J$2-'d_시나리오'!$H$2)*('d_시나리오'!$I$2-'d_시나리오'!$H$2)),'d_시나리오'!$J$2-SQRT((1-A98)*('d_시나리오'!$J$2-'d_시나리오'!$H$2)*('d_시나리오'!$J$2-'d_시나리오'!$I$2))))</f>
        <v/>
      </c>
      <c r="C98">
        <f>BETAINV(RAND(),2,6)</f>
        <v/>
      </c>
      <c r="D98">
        <f>INDEX('d_분포'!$A$2:$A$28,RANDBETWEEN(1,27))</f>
        <v/>
      </c>
      <c r="E98">
        <f>INDEX('d_분포'!$C$2:$C$5,RANDBETWEEN(1,4))*(0.9+0.2*RAND())</f>
        <v/>
      </c>
      <c r="F98">
        <f>RAND()</f>
        <v/>
      </c>
      <c r="G98">
        <f>IF('d_시나리오'!$J$3='d_시나리오'!$H$3,'d_시나리오'!$I$3,IF(F98&lt;('d_시나리오'!$I$3-'d_시나리오'!$H$3)/('d_시나리오'!$J$3-'d_시나리오'!$H$3),'d_시나리오'!$H$3+SQRT(F98*('d_시나리오'!$J$3-'d_시나리오'!$H$3)*('d_시나리오'!$I$3-'d_시나리오'!$H$3)),'d_시나리오'!$J$3-SQRT((1-F98)*('d_시나리오'!$J$3-'d_시나리오'!$H$3)*('d_시나리오'!$J$3-'d_시나리오'!$I$3))))</f>
        <v/>
      </c>
      <c r="H98">
        <f>RAND()</f>
        <v/>
      </c>
      <c r="I98">
        <f>IF('d_시나리오'!$J$4='d_시나리오'!$H$4,'d_시나리오'!$I$4,IF(H98&lt;('d_시나리오'!$I$4-'d_시나리오'!$H$4)/('d_시나리오'!$J$4-'d_시나리오'!$H$4),'d_시나리오'!$H$4+SQRT(H98*('d_시나리오'!$J$4-'d_시나리오'!$H$4)*('d_시나리오'!$I$4-'d_시나리오'!$H$4)),'d_시나리오'!$J$4-SQRT((1-H98)*('d_시나리오'!$J$4-'d_시나리오'!$H$4)*('d_시나리오'!$J$4-'d_시나리오'!$I$4))))</f>
        <v/>
      </c>
      <c r="J98">
        <f>RAND()</f>
        <v/>
      </c>
      <c r="K98">
        <f>IF('d_시나리오'!$J$5='d_시나리오'!$H$5,'d_시나리오'!$I$5,IF(J98&lt;('d_시나리오'!$I$5-'d_시나리오'!$H$5)/('d_시나리오'!$J$5-'d_시나리오'!$H$5),'d_시나리오'!$H$5+SQRT(J98*('d_시나리오'!$J$5-'d_시나리오'!$H$5)*('d_시나리오'!$I$5-'d_시나리오'!$H$5)),'d_시나리오'!$J$5-SQRT((1-J98)*('d_시나리오'!$J$5-'d_시나리오'!$H$5)*('d_시나리오'!$J$5-'d_시나리오'!$I$5))))</f>
        <v/>
      </c>
      <c r="L98">
        <f>RAND()</f>
        <v/>
      </c>
      <c r="M98">
        <f>IF('d_시나리오'!$J$6='d_시나리오'!$H$6,'d_시나리오'!$I$6,IF(L98&lt;('d_시나리오'!$I$6-'d_시나리오'!$H$6)/('d_시나리오'!$J$6-'d_시나리오'!$H$6),'d_시나리오'!$H$6+SQRT(L98*('d_시나리오'!$J$6-'d_시나리오'!$H$6)*('d_시나리오'!$I$6-'d_시나리오'!$H$6)),'d_시나리오'!$J$6-SQRT((1-L98)*('d_시나리오'!$J$6-'d_시나리오'!$H$6)*('d_시나리오'!$J$6-'d_시나리오'!$I$6))))</f>
        <v/>
      </c>
      <c r="N98">
        <f>INDEX('d_분포'!$B$2:$B$57,RANDBETWEEN(1,56))</f>
        <v/>
      </c>
      <c r="O98">
        <f>BETAINV(RAND(),5,5)</f>
        <v/>
      </c>
      <c r="P98">
        <f>'d_고정'!$B$1*'6_기대효과'!$H$7*('d_시나리오'!$I$7/'d_고정'!$B$2)*B98</f>
        <v/>
      </c>
      <c r="Q98">
        <f>P98*C98</f>
        <v/>
      </c>
      <c r="R98">
        <f>P98*E98</f>
        <v/>
      </c>
      <c r="S98">
        <f>R98*G98</f>
        <v/>
      </c>
      <c r="T98">
        <f>Q98+S98</f>
        <v/>
      </c>
      <c r="U98">
        <f>(Q98*D98+S98*I98)*(1-O98)</f>
        <v/>
      </c>
      <c r="V98">
        <f>(R98*K98*N98+'d_고정'!$B$3*('6_기대효과'!$H$7/8)*N98*'d_고정'!$B$10*M98*('6_기대효과'!$K$7/'d_고정'!$B$9))*(1-O98)</f>
        <v/>
      </c>
      <c r="W98">
        <f>(S98*I98+R98*MAX(K98-'d_고정'!$B$10*M98*('6_기대효과'!$K$7/'d_고정'!$B$9),0)*N98)*(1-O98)</f>
        <v/>
      </c>
      <c r="X98">
        <f>U98+V98</f>
        <v/>
      </c>
      <c r="Y98">
        <f>U98/('d_고정'!$B$5*'6_기대효과'!$H$7/8)/'d_고정'!$B$6</f>
        <v/>
      </c>
      <c r="Z98">
        <f>U98/('d_고정'!$B$8*'6_기대효과'!$H$7/8)</f>
        <v/>
      </c>
    </row>
    <row r="99">
      <c r="A99">
        <f>RAND()</f>
        <v/>
      </c>
      <c r="B99">
        <f>IF('d_시나리오'!$J$2='d_시나리오'!$H$2,'d_시나리오'!$I$2,IF(A99&lt;('d_시나리오'!$I$2-'d_시나리오'!$H$2)/('d_시나리오'!$J$2-'d_시나리오'!$H$2),'d_시나리오'!$H$2+SQRT(A99*('d_시나리오'!$J$2-'d_시나리오'!$H$2)*('d_시나리오'!$I$2-'d_시나리오'!$H$2)),'d_시나리오'!$J$2-SQRT((1-A99)*('d_시나리오'!$J$2-'d_시나리오'!$H$2)*('d_시나리오'!$J$2-'d_시나리오'!$I$2))))</f>
        <v/>
      </c>
      <c r="C99">
        <f>BETAINV(RAND(),2,6)</f>
        <v/>
      </c>
      <c r="D99">
        <f>INDEX('d_분포'!$A$2:$A$28,RANDBETWEEN(1,27))</f>
        <v/>
      </c>
      <c r="E99">
        <f>INDEX('d_분포'!$C$2:$C$5,RANDBETWEEN(1,4))*(0.9+0.2*RAND())</f>
        <v/>
      </c>
      <c r="F99">
        <f>RAND()</f>
        <v/>
      </c>
      <c r="G99">
        <f>IF('d_시나리오'!$J$3='d_시나리오'!$H$3,'d_시나리오'!$I$3,IF(F99&lt;('d_시나리오'!$I$3-'d_시나리오'!$H$3)/('d_시나리오'!$J$3-'d_시나리오'!$H$3),'d_시나리오'!$H$3+SQRT(F99*('d_시나리오'!$J$3-'d_시나리오'!$H$3)*('d_시나리오'!$I$3-'d_시나리오'!$H$3)),'d_시나리오'!$J$3-SQRT((1-F99)*('d_시나리오'!$J$3-'d_시나리오'!$H$3)*('d_시나리오'!$J$3-'d_시나리오'!$I$3))))</f>
        <v/>
      </c>
      <c r="H99">
        <f>RAND()</f>
        <v/>
      </c>
      <c r="I99">
        <f>IF('d_시나리오'!$J$4='d_시나리오'!$H$4,'d_시나리오'!$I$4,IF(H99&lt;('d_시나리오'!$I$4-'d_시나리오'!$H$4)/('d_시나리오'!$J$4-'d_시나리오'!$H$4),'d_시나리오'!$H$4+SQRT(H99*('d_시나리오'!$J$4-'d_시나리오'!$H$4)*('d_시나리오'!$I$4-'d_시나리오'!$H$4)),'d_시나리오'!$J$4-SQRT((1-H99)*('d_시나리오'!$J$4-'d_시나리오'!$H$4)*('d_시나리오'!$J$4-'d_시나리오'!$I$4))))</f>
        <v/>
      </c>
      <c r="J99">
        <f>RAND()</f>
        <v/>
      </c>
      <c r="K99">
        <f>IF('d_시나리오'!$J$5='d_시나리오'!$H$5,'d_시나리오'!$I$5,IF(J99&lt;('d_시나리오'!$I$5-'d_시나리오'!$H$5)/('d_시나리오'!$J$5-'d_시나리오'!$H$5),'d_시나리오'!$H$5+SQRT(J99*('d_시나리오'!$J$5-'d_시나리오'!$H$5)*('d_시나리오'!$I$5-'d_시나리오'!$H$5)),'d_시나리오'!$J$5-SQRT((1-J99)*('d_시나리오'!$J$5-'d_시나리오'!$H$5)*('d_시나리오'!$J$5-'d_시나리오'!$I$5))))</f>
        <v/>
      </c>
      <c r="L99">
        <f>RAND()</f>
        <v/>
      </c>
      <c r="M99">
        <f>IF('d_시나리오'!$J$6='d_시나리오'!$H$6,'d_시나리오'!$I$6,IF(L99&lt;('d_시나리오'!$I$6-'d_시나리오'!$H$6)/('d_시나리오'!$J$6-'d_시나리오'!$H$6),'d_시나리오'!$H$6+SQRT(L99*('d_시나리오'!$J$6-'d_시나리오'!$H$6)*('d_시나리오'!$I$6-'d_시나리오'!$H$6)),'d_시나리오'!$J$6-SQRT((1-L99)*('d_시나리오'!$J$6-'d_시나리오'!$H$6)*('d_시나리오'!$J$6-'d_시나리오'!$I$6))))</f>
        <v/>
      </c>
      <c r="N99">
        <f>INDEX('d_분포'!$B$2:$B$57,RANDBETWEEN(1,56))</f>
        <v/>
      </c>
      <c r="O99">
        <f>BETAINV(RAND(),5,5)</f>
        <v/>
      </c>
      <c r="P99">
        <f>'d_고정'!$B$1*'6_기대효과'!$H$7*('d_시나리오'!$I$7/'d_고정'!$B$2)*B99</f>
        <v/>
      </c>
      <c r="Q99">
        <f>P99*C99</f>
        <v/>
      </c>
      <c r="R99">
        <f>P99*E99</f>
        <v/>
      </c>
      <c r="S99">
        <f>R99*G99</f>
        <v/>
      </c>
      <c r="T99">
        <f>Q99+S99</f>
        <v/>
      </c>
      <c r="U99">
        <f>(Q99*D99+S99*I99)*(1-O99)</f>
        <v/>
      </c>
      <c r="V99">
        <f>(R99*K99*N99+'d_고정'!$B$3*('6_기대효과'!$H$7/8)*N99*'d_고정'!$B$10*M99*('6_기대효과'!$K$7/'d_고정'!$B$9))*(1-O99)</f>
        <v/>
      </c>
      <c r="W99">
        <f>(S99*I99+R99*MAX(K99-'d_고정'!$B$10*M99*('6_기대효과'!$K$7/'d_고정'!$B$9),0)*N99)*(1-O99)</f>
        <v/>
      </c>
      <c r="X99">
        <f>U99+V99</f>
        <v/>
      </c>
      <c r="Y99">
        <f>U99/('d_고정'!$B$5*'6_기대효과'!$H$7/8)/'d_고정'!$B$6</f>
        <v/>
      </c>
      <c r="Z99">
        <f>U99/('d_고정'!$B$8*'6_기대효과'!$H$7/8)</f>
        <v/>
      </c>
    </row>
    <row r="100">
      <c r="A100">
        <f>RAND()</f>
        <v/>
      </c>
      <c r="B100">
        <f>IF('d_시나리오'!$J$2='d_시나리오'!$H$2,'d_시나리오'!$I$2,IF(A100&lt;('d_시나리오'!$I$2-'d_시나리오'!$H$2)/('d_시나리오'!$J$2-'d_시나리오'!$H$2),'d_시나리오'!$H$2+SQRT(A100*('d_시나리오'!$J$2-'d_시나리오'!$H$2)*('d_시나리오'!$I$2-'d_시나리오'!$H$2)),'d_시나리오'!$J$2-SQRT((1-A100)*('d_시나리오'!$J$2-'d_시나리오'!$H$2)*('d_시나리오'!$J$2-'d_시나리오'!$I$2))))</f>
        <v/>
      </c>
      <c r="C100">
        <f>BETAINV(RAND(),2,6)</f>
        <v/>
      </c>
      <c r="D100">
        <f>INDEX('d_분포'!$A$2:$A$28,RANDBETWEEN(1,27))</f>
        <v/>
      </c>
      <c r="E100">
        <f>INDEX('d_분포'!$C$2:$C$5,RANDBETWEEN(1,4))*(0.9+0.2*RAND())</f>
        <v/>
      </c>
      <c r="F100">
        <f>RAND()</f>
        <v/>
      </c>
      <c r="G100">
        <f>IF('d_시나리오'!$J$3='d_시나리오'!$H$3,'d_시나리오'!$I$3,IF(F100&lt;('d_시나리오'!$I$3-'d_시나리오'!$H$3)/('d_시나리오'!$J$3-'d_시나리오'!$H$3),'d_시나리오'!$H$3+SQRT(F100*('d_시나리오'!$J$3-'d_시나리오'!$H$3)*('d_시나리오'!$I$3-'d_시나리오'!$H$3)),'d_시나리오'!$J$3-SQRT((1-F100)*('d_시나리오'!$J$3-'d_시나리오'!$H$3)*('d_시나리오'!$J$3-'d_시나리오'!$I$3))))</f>
        <v/>
      </c>
      <c r="H100">
        <f>RAND()</f>
        <v/>
      </c>
      <c r="I100">
        <f>IF('d_시나리오'!$J$4='d_시나리오'!$H$4,'d_시나리오'!$I$4,IF(H100&lt;('d_시나리오'!$I$4-'d_시나리오'!$H$4)/('d_시나리오'!$J$4-'d_시나리오'!$H$4),'d_시나리오'!$H$4+SQRT(H100*('d_시나리오'!$J$4-'d_시나리오'!$H$4)*('d_시나리오'!$I$4-'d_시나리오'!$H$4)),'d_시나리오'!$J$4-SQRT((1-H100)*('d_시나리오'!$J$4-'d_시나리오'!$H$4)*('d_시나리오'!$J$4-'d_시나리오'!$I$4))))</f>
        <v/>
      </c>
      <c r="J100">
        <f>RAND()</f>
        <v/>
      </c>
      <c r="K100">
        <f>IF('d_시나리오'!$J$5='d_시나리오'!$H$5,'d_시나리오'!$I$5,IF(J100&lt;('d_시나리오'!$I$5-'d_시나리오'!$H$5)/('d_시나리오'!$J$5-'d_시나리오'!$H$5),'d_시나리오'!$H$5+SQRT(J100*('d_시나리오'!$J$5-'d_시나리오'!$H$5)*('d_시나리오'!$I$5-'d_시나리오'!$H$5)),'d_시나리오'!$J$5-SQRT((1-J100)*('d_시나리오'!$J$5-'d_시나리오'!$H$5)*('d_시나리오'!$J$5-'d_시나리오'!$I$5))))</f>
        <v/>
      </c>
      <c r="L100">
        <f>RAND()</f>
        <v/>
      </c>
      <c r="M100">
        <f>IF('d_시나리오'!$J$6='d_시나리오'!$H$6,'d_시나리오'!$I$6,IF(L100&lt;('d_시나리오'!$I$6-'d_시나리오'!$H$6)/('d_시나리오'!$J$6-'d_시나리오'!$H$6),'d_시나리오'!$H$6+SQRT(L100*('d_시나리오'!$J$6-'d_시나리오'!$H$6)*('d_시나리오'!$I$6-'d_시나리오'!$H$6)),'d_시나리오'!$J$6-SQRT((1-L100)*('d_시나리오'!$J$6-'d_시나리오'!$H$6)*('d_시나리오'!$J$6-'d_시나리오'!$I$6))))</f>
        <v/>
      </c>
      <c r="N100">
        <f>INDEX('d_분포'!$B$2:$B$57,RANDBETWEEN(1,56))</f>
        <v/>
      </c>
      <c r="O100">
        <f>BETAINV(RAND(),5,5)</f>
        <v/>
      </c>
      <c r="P100">
        <f>'d_고정'!$B$1*'6_기대효과'!$H$7*('d_시나리오'!$I$7/'d_고정'!$B$2)*B100</f>
        <v/>
      </c>
      <c r="Q100">
        <f>P100*C100</f>
        <v/>
      </c>
      <c r="R100">
        <f>P100*E100</f>
        <v/>
      </c>
      <c r="S100">
        <f>R100*G100</f>
        <v/>
      </c>
      <c r="T100">
        <f>Q100+S100</f>
        <v/>
      </c>
      <c r="U100">
        <f>(Q100*D100+S100*I100)*(1-O100)</f>
        <v/>
      </c>
      <c r="V100">
        <f>(R100*K100*N100+'d_고정'!$B$3*('6_기대효과'!$H$7/8)*N100*'d_고정'!$B$10*M100*('6_기대효과'!$K$7/'d_고정'!$B$9))*(1-O100)</f>
        <v/>
      </c>
      <c r="W100">
        <f>(S100*I100+R100*MAX(K100-'d_고정'!$B$10*M100*('6_기대효과'!$K$7/'d_고정'!$B$9),0)*N100)*(1-O100)</f>
        <v/>
      </c>
      <c r="X100">
        <f>U100+V100</f>
        <v/>
      </c>
      <c r="Y100">
        <f>U100/('d_고정'!$B$5*'6_기대효과'!$H$7/8)/'d_고정'!$B$6</f>
        <v/>
      </c>
      <c r="Z100">
        <f>U100/('d_고정'!$B$8*'6_기대효과'!$H$7/8)</f>
        <v/>
      </c>
    </row>
    <row r="101">
      <c r="A101">
        <f>RAND()</f>
        <v/>
      </c>
      <c r="B101">
        <f>IF('d_시나리오'!$J$2='d_시나리오'!$H$2,'d_시나리오'!$I$2,IF(A101&lt;('d_시나리오'!$I$2-'d_시나리오'!$H$2)/('d_시나리오'!$J$2-'d_시나리오'!$H$2),'d_시나리오'!$H$2+SQRT(A101*('d_시나리오'!$J$2-'d_시나리오'!$H$2)*('d_시나리오'!$I$2-'d_시나리오'!$H$2)),'d_시나리오'!$J$2-SQRT((1-A101)*('d_시나리오'!$J$2-'d_시나리오'!$H$2)*('d_시나리오'!$J$2-'d_시나리오'!$I$2))))</f>
        <v/>
      </c>
      <c r="C101">
        <f>BETAINV(RAND(),2,6)</f>
        <v/>
      </c>
      <c r="D101">
        <f>INDEX('d_분포'!$A$2:$A$28,RANDBETWEEN(1,27))</f>
        <v/>
      </c>
      <c r="E101">
        <f>INDEX('d_분포'!$C$2:$C$5,RANDBETWEEN(1,4))*(0.9+0.2*RAND())</f>
        <v/>
      </c>
      <c r="F101">
        <f>RAND()</f>
        <v/>
      </c>
      <c r="G101">
        <f>IF('d_시나리오'!$J$3='d_시나리오'!$H$3,'d_시나리오'!$I$3,IF(F101&lt;('d_시나리오'!$I$3-'d_시나리오'!$H$3)/('d_시나리오'!$J$3-'d_시나리오'!$H$3),'d_시나리오'!$H$3+SQRT(F101*('d_시나리오'!$J$3-'d_시나리오'!$H$3)*('d_시나리오'!$I$3-'d_시나리오'!$H$3)),'d_시나리오'!$J$3-SQRT((1-F101)*('d_시나리오'!$J$3-'d_시나리오'!$H$3)*('d_시나리오'!$J$3-'d_시나리오'!$I$3))))</f>
        <v/>
      </c>
      <c r="H101">
        <f>RAND()</f>
        <v/>
      </c>
      <c r="I101">
        <f>IF('d_시나리오'!$J$4='d_시나리오'!$H$4,'d_시나리오'!$I$4,IF(H101&lt;('d_시나리오'!$I$4-'d_시나리오'!$H$4)/('d_시나리오'!$J$4-'d_시나리오'!$H$4),'d_시나리오'!$H$4+SQRT(H101*('d_시나리오'!$J$4-'d_시나리오'!$H$4)*('d_시나리오'!$I$4-'d_시나리오'!$H$4)),'d_시나리오'!$J$4-SQRT((1-H101)*('d_시나리오'!$J$4-'d_시나리오'!$H$4)*('d_시나리오'!$J$4-'d_시나리오'!$I$4))))</f>
        <v/>
      </c>
      <c r="J101">
        <f>RAND()</f>
        <v/>
      </c>
      <c r="K101">
        <f>IF('d_시나리오'!$J$5='d_시나리오'!$H$5,'d_시나리오'!$I$5,IF(J101&lt;('d_시나리오'!$I$5-'d_시나리오'!$H$5)/('d_시나리오'!$J$5-'d_시나리오'!$H$5),'d_시나리오'!$H$5+SQRT(J101*('d_시나리오'!$J$5-'d_시나리오'!$H$5)*('d_시나리오'!$I$5-'d_시나리오'!$H$5)),'d_시나리오'!$J$5-SQRT((1-J101)*('d_시나리오'!$J$5-'d_시나리오'!$H$5)*('d_시나리오'!$J$5-'d_시나리오'!$I$5))))</f>
        <v/>
      </c>
      <c r="L101">
        <f>RAND()</f>
        <v/>
      </c>
      <c r="M101">
        <f>IF('d_시나리오'!$J$6='d_시나리오'!$H$6,'d_시나리오'!$I$6,IF(L101&lt;('d_시나리오'!$I$6-'d_시나리오'!$H$6)/('d_시나리오'!$J$6-'d_시나리오'!$H$6),'d_시나리오'!$H$6+SQRT(L101*('d_시나리오'!$J$6-'d_시나리오'!$H$6)*('d_시나리오'!$I$6-'d_시나리오'!$H$6)),'d_시나리오'!$J$6-SQRT((1-L101)*('d_시나리오'!$J$6-'d_시나리오'!$H$6)*('d_시나리오'!$J$6-'d_시나리오'!$I$6))))</f>
        <v/>
      </c>
      <c r="N101">
        <f>INDEX('d_분포'!$B$2:$B$57,RANDBETWEEN(1,56))</f>
        <v/>
      </c>
      <c r="O101">
        <f>BETAINV(RAND(),5,5)</f>
        <v/>
      </c>
      <c r="P101">
        <f>'d_고정'!$B$1*'6_기대효과'!$H$7*('d_시나리오'!$I$7/'d_고정'!$B$2)*B101</f>
        <v/>
      </c>
      <c r="Q101">
        <f>P101*C101</f>
        <v/>
      </c>
      <c r="R101">
        <f>P101*E101</f>
        <v/>
      </c>
      <c r="S101">
        <f>R101*G101</f>
        <v/>
      </c>
      <c r="T101">
        <f>Q101+S101</f>
        <v/>
      </c>
      <c r="U101">
        <f>(Q101*D101+S101*I101)*(1-O101)</f>
        <v/>
      </c>
      <c r="V101">
        <f>(R101*K101*N101+'d_고정'!$B$3*('6_기대효과'!$H$7/8)*N101*'d_고정'!$B$10*M101*('6_기대효과'!$K$7/'d_고정'!$B$9))*(1-O101)</f>
        <v/>
      </c>
      <c r="W101">
        <f>(S101*I101+R101*MAX(K101-'d_고정'!$B$10*M101*('6_기대효과'!$K$7/'d_고정'!$B$9),0)*N101)*(1-O101)</f>
        <v/>
      </c>
      <c r="X101">
        <f>U101+V101</f>
        <v/>
      </c>
      <c r="Y101">
        <f>U101/('d_고정'!$B$5*'6_기대효과'!$H$7/8)/'d_고정'!$B$6</f>
        <v/>
      </c>
      <c r="Z101">
        <f>U101/('d_고정'!$B$8*'6_기대효과'!$H$7/8)</f>
        <v/>
      </c>
    </row>
    <row r="102">
      <c r="A102">
        <f>RAND()</f>
        <v/>
      </c>
      <c r="B102">
        <f>IF('d_시나리오'!$J$2='d_시나리오'!$H$2,'d_시나리오'!$I$2,IF(A102&lt;('d_시나리오'!$I$2-'d_시나리오'!$H$2)/('d_시나리오'!$J$2-'d_시나리오'!$H$2),'d_시나리오'!$H$2+SQRT(A102*('d_시나리오'!$J$2-'d_시나리오'!$H$2)*('d_시나리오'!$I$2-'d_시나리오'!$H$2)),'d_시나리오'!$J$2-SQRT((1-A102)*('d_시나리오'!$J$2-'d_시나리오'!$H$2)*('d_시나리오'!$J$2-'d_시나리오'!$I$2))))</f>
        <v/>
      </c>
      <c r="C102">
        <f>BETAINV(RAND(),2,6)</f>
        <v/>
      </c>
      <c r="D102">
        <f>INDEX('d_분포'!$A$2:$A$28,RANDBETWEEN(1,27))</f>
        <v/>
      </c>
      <c r="E102">
        <f>INDEX('d_분포'!$C$2:$C$5,RANDBETWEEN(1,4))*(0.9+0.2*RAND())</f>
        <v/>
      </c>
      <c r="F102">
        <f>RAND()</f>
        <v/>
      </c>
      <c r="G102">
        <f>IF('d_시나리오'!$J$3='d_시나리오'!$H$3,'d_시나리오'!$I$3,IF(F102&lt;('d_시나리오'!$I$3-'d_시나리오'!$H$3)/('d_시나리오'!$J$3-'d_시나리오'!$H$3),'d_시나리오'!$H$3+SQRT(F102*('d_시나리오'!$J$3-'d_시나리오'!$H$3)*('d_시나리오'!$I$3-'d_시나리오'!$H$3)),'d_시나리오'!$J$3-SQRT((1-F102)*('d_시나리오'!$J$3-'d_시나리오'!$H$3)*('d_시나리오'!$J$3-'d_시나리오'!$I$3))))</f>
        <v/>
      </c>
      <c r="H102">
        <f>RAND()</f>
        <v/>
      </c>
      <c r="I102">
        <f>IF('d_시나리오'!$J$4='d_시나리오'!$H$4,'d_시나리오'!$I$4,IF(H102&lt;('d_시나리오'!$I$4-'d_시나리오'!$H$4)/('d_시나리오'!$J$4-'d_시나리오'!$H$4),'d_시나리오'!$H$4+SQRT(H102*('d_시나리오'!$J$4-'d_시나리오'!$H$4)*('d_시나리오'!$I$4-'d_시나리오'!$H$4)),'d_시나리오'!$J$4-SQRT((1-H102)*('d_시나리오'!$J$4-'d_시나리오'!$H$4)*('d_시나리오'!$J$4-'d_시나리오'!$I$4))))</f>
        <v/>
      </c>
      <c r="J102">
        <f>RAND()</f>
        <v/>
      </c>
      <c r="K102">
        <f>IF('d_시나리오'!$J$5='d_시나리오'!$H$5,'d_시나리오'!$I$5,IF(J102&lt;('d_시나리오'!$I$5-'d_시나리오'!$H$5)/('d_시나리오'!$J$5-'d_시나리오'!$H$5),'d_시나리오'!$H$5+SQRT(J102*('d_시나리오'!$J$5-'d_시나리오'!$H$5)*('d_시나리오'!$I$5-'d_시나리오'!$H$5)),'d_시나리오'!$J$5-SQRT((1-J102)*('d_시나리오'!$J$5-'d_시나리오'!$H$5)*('d_시나리오'!$J$5-'d_시나리오'!$I$5))))</f>
        <v/>
      </c>
      <c r="L102">
        <f>RAND()</f>
        <v/>
      </c>
      <c r="M102">
        <f>IF('d_시나리오'!$J$6='d_시나리오'!$H$6,'d_시나리오'!$I$6,IF(L102&lt;('d_시나리오'!$I$6-'d_시나리오'!$H$6)/('d_시나리오'!$J$6-'d_시나리오'!$H$6),'d_시나리오'!$H$6+SQRT(L102*('d_시나리오'!$J$6-'d_시나리오'!$H$6)*('d_시나리오'!$I$6-'d_시나리오'!$H$6)),'d_시나리오'!$J$6-SQRT((1-L102)*('d_시나리오'!$J$6-'d_시나리오'!$H$6)*('d_시나리오'!$J$6-'d_시나리오'!$I$6))))</f>
        <v/>
      </c>
      <c r="N102">
        <f>INDEX('d_분포'!$B$2:$B$57,RANDBETWEEN(1,56))</f>
        <v/>
      </c>
      <c r="O102">
        <f>BETAINV(RAND(),5,5)</f>
        <v/>
      </c>
      <c r="P102">
        <f>'d_고정'!$B$1*'6_기대효과'!$H$7*('d_시나리오'!$I$7/'d_고정'!$B$2)*B102</f>
        <v/>
      </c>
      <c r="Q102">
        <f>P102*C102</f>
        <v/>
      </c>
      <c r="R102">
        <f>P102*E102</f>
        <v/>
      </c>
      <c r="S102">
        <f>R102*G102</f>
        <v/>
      </c>
      <c r="T102">
        <f>Q102+S102</f>
        <v/>
      </c>
      <c r="U102">
        <f>(Q102*D102+S102*I102)*(1-O102)</f>
        <v/>
      </c>
      <c r="V102">
        <f>(R102*K102*N102+'d_고정'!$B$3*('6_기대효과'!$H$7/8)*N102*'d_고정'!$B$10*M102*('6_기대효과'!$K$7/'d_고정'!$B$9))*(1-O102)</f>
        <v/>
      </c>
      <c r="W102">
        <f>(S102*I102+R102*MAX(K102-'d_고정'!$B$10*M102*('6_기대효과'!$K$7/'d_고정'!$B$9),0)*N102)*(1-O102)</f>
        <v/>
      </c>
      <c r="X102">
        <f>U102+V102</f>
        <v/>
      </c>
      <c r="Y102">
        <f>U102/('d_고정'!$B$5*'6_기대효과'!$H$7/8)/'d_고정'!$B$6</f>
        <v/>
      </c>
      <c r="Z102">
        <f>U102/('d_고정'!$B$8*'6_기대효과'!$H$7/8)</f>
        <v/>
      </c>
    </row>
    <row r="103">
      <c r="A103">
        <f>RAND()</f>
        <v/>
      </c>
      <c r="B103">
        <f>IF('d_시나리오'!$J$2='d_시나리오'!$H$2,'d_시나리오'!$I$2,IF(A103&lt;('d_시나리오'!$I$2-'d_시나리오'!$H$2)/('d_시나리오'!$J$2-'d_시나리오'!$H$2),'d_시나리오'!$H$2+SQRT(A103*('d_시나리오'!$J$2-'d_시나리오'!$H$2)*('d_시나리오'!$I$2-'d_시나리오'!$H$2)),'d_시나리오'!$J$2-SQRT((1-A103)*('d_시나리오'!$J$2-'d_시나리오'!$H$2)*('d_시나리오'!$J$2-'d_시나리오'!$I$2))))</f>
        <v/>
      </c>
      <c r="C103">
        <f>BETAINV(RAND(),2,6)</f>
        <v/>
      </c>
      <c r="D103">
        <f>INDEX('d_분포'!$A$2:$A$28,RANDBETWEEN(1,27))</f>
        <v/>
      </c>
      <c r="E103">
        <f>INDEX('d_분포'!$C$2:$C$5,RANDBETWEEN(1,4))*(0.9+0.2*RAND())</f>
        <v/>
      </c>
      <c r="F103">
        <f>RAND()</f>
        <v/>
      </c>
      <c r="G103">
        <f>IF('d_시나리오'!$J$3='d_시나리오'!$H$3,'d_시나리오'!$I$3,IF(F103&lt;('d_시나리오'!$I$3-'d_시나리오'!$H$3)/('d_시나리오'!$J$3-'d_시나리오'!$H$3),'d_시나리오'!$H$3+SQRT(F103*('d_시나리오'!$J$3-'d_시나리오'!$H$3)*('d_시나리오'!$I$3-'d_시나리오'!$H$3)),'d_시나리오'!$J$3-SQRT((1-F103)*('d_시나리오'!$J$3-'d_시나리오'!$H$3)*('d_시나리오'!$J$3-'d_시나리오'!$I$3))))</f>
        <v/>
      </c>
      <c r="H103">
        <f>RAND()</f>
        <v/>
      </c>
      <c r="I103">
        <f>IF('d_시나리오'!$J$4='d_시나리오'!$H$4,'d_시나리오'!$I$4,IF(H103&lt;('d_시나리오'!$I$4-'d_시나리오'!$H$4)/('d_시나리오'!$J$4-'d_시나리오'!$H$4),'d_시나리오'!$H$4+SQRT(H103*('d_시나리오'!$J$4-'d_시나리오'!$H$4)*('d_시나리오'!$I$4-'d_시나리오'!$H$4)),'d_시나리오'!$J$4-SQRT((1-H103)*('d_시나리오'!$J$4-'d_시나리오'!$H$4)*('d_시나리오'!$J$4-'d_시나리오'!$I$4))))</f>
        <v/>
      </c>
      <c r="J103">
        <f>RAND()</f>
        <v/>
      </c>
      <c r="K103">
        <f>IF('d_시나리오'!$J$5='d_시나리오'!$H$5,'d_시나리오'!$I$5,IF(J103&lt;('d_시나리오'!$I$5-'d_시나리오'!$H$5)/('d_시나리오'!$J$5-'d_시나리오'!$H$5),'d_시나리오'!$H$5+SQRT(J103*('d_시나리오'!$J$5-'d_시나리오'!$H$5)*('d_시나리오'!$I$5-'d_시나리오'!$H$5)),'d_시나리오'!$J$5-SQRT((1-J103)*('d_시나리오'!$J$5-'d_시나리오'!$H$5)*('d_시나리오'!$J$5-'d_시나리오'!$I$5))))</f>
        <v/>
      </c>
      <c r="L103">
        <f>RAND()</f>
        <v/>
      </c>
      <c r="M103">
        <f>IF('d_시나리오'!$J$6='d_시나리오'!$H$6,'d_시나리오'!$I$6,IF(L103&lt;('d_시나리오'!$I$6-'d_시나리오'!$H$6)/('d_시나리오'!$J$6-'d_시나리오'!$H$6),'d_시나리오'!$H$6+SQRT(L103*('d_시나리오'!$J$6-'d_시나리오'!$H$6)*('d_시나리오'!$I$6-'d_시나리오'!$H$6)),'d_시나리오'!$J$6-SQRT((1-L103)*('d_시나리오'!$J$6-'d_시나리오'!$H$6)*('d_시나리오'!$J$6-'d_시나리오'!$I$6))))</f>
        <v/>
      </c>
      <c r="N103">
        <f>INDEX('d_분포'!$B$2:$B$57,RANDBETWEEN(1,56))</f>
        <v/>
      </c>
      <c r="O103">
        <f>BETAINV(RAND(),5,5)</f>
        <v/>
      </c>
      <c r="P103">
        <f>'d_고정'!$B$1*'6_기대효과'!$H$7*('d_시나리오'!$I$7/'d_고정'!$B$2)*B103</f>
        <v/>
      </c>
      <c r="Q103">
        <f>P103*C103</f>
        <v/>
      </c>
      <c r="R103">
        <f>P103*E103</f>
        <v/>
      </c>
      <c r="S103">
        <f>R103*G103</f>
        <v/>
      </c>
      <c r="T103">
        <f>Q103+S103</f>
        <v/>
      </c>
      <c r="U103">
        <f>(Q103*D103+S103*I103)*(1-O103)</f>
        <v/>
      </c>
      <c r="V103">
        <f>(R103*K103*N103+'d_고정'!$B$3*('6_기대효과'!$H$7/8)*N103*'d_고정'!$B$10*M103*('6_기대효과'!$K$7/'d_고정'!$B$9))*(1-O103)</f>
        <v/>
      </c>
      <c r="W103">
        <f>(S103*I103+R103*MAX(K103-'d_고정'!$B$10*M103*('6_기대효과'!$K$7/'d_고정'!$B$9),0)*N103)*(1-O103)</f>
        <v/>
      </c>
      <c r="X103">
        <f>U103+V103</f>
        <v/>
      </c>
      <c r="Y103">
        <f>U103/('d_고정'!$B$5*'6_기대효과'!$H$7/8)/'d_고정'!$B$6</f>
        <v/>
      </c>
      <c r="Z103">
        <f>U103/('d_고정'!$B$8*'6_기대효과'!$H$7/8)</f>
        <v/>
      </c>
    </row>
    <row r="104">
      <c r="A104">
        <f>RAND()</f>
        <v/>
      </c>
      <c r="B104">
        <f>IF('d_시나리오'!$J$2='d_시나리오'!$H$2,'d_시나리오'!$I$2,IF(A104&lt;('d_시나리오'!$I$2-'d_시나리오'!$H$2)/('d_시나리오'!$J$2-'d_시나리오'!$H$2),'d_시나리오'!$H$2+SQRT(A104*('d_시나리오'!$J$2-'d_시나리오'!$H$2)*('d_시나리오'!$I$2-'d_시나리오'!$H$2)),'d_시나리오'!$J$2-SQRT((1-A104)*('d_시나리오'!$J$2-'d_시나리오'!$H$2)*('d_시나리오'!$J$2-'d_시나리오'!$I$2))))</f>
        <v/>
      </c>
      <c r="C104">
        <f>BETAINV(RAND(),2,6)</f>
        <v/>
      </c>
      <c r="D104">
        <f>INDEX('d_분포'!$A$2:$A$28,RANDBETWEEN(1,27))</f>
        <v/>
      </c>
      <c r="E104">
        <f>INDEX('d_분포'!$C$2:$C$5,RANDBETWEEN(1,4))*(0.9+0.2*RAND())</f>
        <v/>
      </c>
      <c r="F104">
        <f>RAND()</f>
        <v/>
      </c>
      <c r="G104">
        <f>IF('d_시나리오'!$J$3='d_시나리오'!$H$3,'d_시나리오'!$I$3,IF(F104&lt;('d_시나리오'!$I$3-'d_시나리오'!$H$3)/('d_시나리오'!$J$3-'d_시나리오'!$H$3),'d_시나리오'!$H$3+SQRT(F104*('d_시나리오'!$J$3-'d_시나리오'!$H$3)*('d_시나리오'!$I$3-'d_시나리오'!$H$3)),'d_시나리오'!$J$3-SQRT((1-F104)*('d_시나리오'!$J$3-'d_시나리오'!$H$3)*('d_시나리오'!$J$3-'d_시나리오'!$I$3))))</f>
        <v/>
      </c>
      <c r="H104">
        <f>RAND()</f>
        <v/>
      </c>
      <c r="I104">
        <f>IF('d_시나리오'!$J$4='d_시나리오'!$H$4,'d_시나리오'!$I$4,IF(H104&lt;('d_시나리오'!$I$4-'d_시나리오'!$H$4)/('d_시나리오'!$J$4-'d_시나리오'!$H$4),'d_시나리오'!$H$4+SQRT(H104*('d_시나리오'!$J$4-'d_시나리오'!$H$4)*('d_시나리오'!$I$4-'d_시나리오'!$H$4)),'d_시나리오'!$J$4-SQRT((1-H104)*('d_시나리오'!$J$4-'d_시나리오'!$H$4)*('d_시나리오'!$J$4-'d_시나리오'!$I$4))))</f>
        <v/>
      </c>
      <c r="J104">
        <f>RAND()</f>
        <v/>
      </c>
      <c r="K104">
        <f>IF('d_시나리오'!$J$5='d_시나리오'!$H$5,'d_시나리오'!$I$5,IF(J104&lt;('d_시나리오'!$I$5-'d_시나리오'!$H$5)/('d_시나리오'!$J$5-'d_시나리오'!$H$5),'d_시나리오'!$H$5+SQRT(J104*('d_시나리오'!$J$5-'d_시나리오'!$H$5)*('d_시나리오'!$I$5-'d_시나리오'!$H$5)),'d_시나리오'!$J$5-SQRT((1-J104)*('d_시나리오'!$J$5-'d_시나리오'!$H$5)*('d_시나리오'!$J$5-'d_시나리오'!$I$5))))</f>
        <v/>
      </c>
      <c r="L104">
        <f>RAND()</f>
        <v/>
      </c>
      <c r="M104">
        <f>IF('d_시나리오'!$J$6='d_시나리오'!$H$6,'d_시나리오'!$I$6,IF(L104&lt;('d_시나리오'!$I$6-'d_시나리오'!$H$6)/('d_시나리오'!$J$6-'d_시나리오'!$H$6),'d_시나리오'!$H$6+SQRT(L104*('d_시나리오'!$J$6-'d_시나리오'!$H$6)*('d_시나리오'!$I$6-'d_시나리오'!$H$6)),'d_시나리오'!$J$6-SQRT((1-L104)*('d_시나리오'!$J$6-'d_시나리오'!$H$6)*('d_시나리오'!$J$6-'d_시나리오'!$I$6))))</f>
        <v/>
      </c>
      <c r="N104">
        <f>INDEX('d_분포'!$B$2:$B$57,RANDBETWEEN(1,56))</f>
        <v/>
      </c>
      <c r="O104">
        <f>BETAINV(RAND(),5,5)</f>
        <v/>
      </c>
      <c r="P104">
        <f>'d_고정'!$B$1*'6_기대효과'!$H$7*('d_시나리오'!$I$7/'d_고정'!$B$2)*B104</f>
        <v/>
      </c>
      <c r="Q104">
        <f>P104*C104</f>
        <v/>
      </c>
      <c r="R104">
        <f>P104*E104</f>
        <v/>
      </c>
      <c r="S104">
        <f>R104*G104</f>
        <v/>
      </c>
      <c r="T104">
        <f>Q104+S104</f>
        <v/>
      </c>
      <c r="U104">
        <f>(Q104*D104+S104*I104)*(1-O104)</f>
        <v/>
      </c>
      <c r="V104">
        <f>(R104*K104*N104+'d_고정'!$B$3*('6_기대효과'!$H$7/8)*N104*'d_고정'!$B$10*M104*('6_기대효과'!$K$7/'d_고정'!$B$9))*(1-O104)</f>
        <v/>
      </c>
      <c r="W104">
        <f>(S104*I104+R104*MAX(K104-'d_고정'!$B$10*M104*('6_기대효과'!$K$7/'d_고정'!$B$9),0)*N104)*(1-O104)</f>
        <v/>
      </c>
      <c r="X104">
        <f>U104+V104</f>
        <v/>
      </c>
      <c r="Y104">
        <f>U104/('d_고정'!$B$5*'6_기대효과'!$H$7/8)/'d_고정'!$B$6</f>
        <v/>
      </c>
      <c r="Z104">
        <f>U104/('d_고정'!$B$8*'6_기대효과'!$H$7/8)</f>
        <v/>
      </c>
    </row>
    <row r="105">
      <c r="A105">
        <f>RAND()</f>
        <v/>
      </c>
      <c r="B105">
        <f>IF('d_시나리오'!$J$2='d_시나리오'!$H$2,'d_시나리오'!$I$2,IF(A105&lt;('d_시나리오'!$I$2-'d_시나리오'!$H$2)/('d_시나리오'!$J$2-'d_시나리오'!$H$2),'d_시나리오'!$H$2+SQRT(A105*('d_시나리오'!$J$2-'d_시나리오'!$H$2)*('d_시나리오'!$I$2-'d_시나리오'!$H$2)),'d_시나리오'!$J$2-SQRT((1-A105)*('d_시나리오'!$J$2-'d_시나리오'!$H$2)*('d_시나리오'!$J$2-'d_시나리오'!$I$2))))</f>
        <v/>
      </c>
      <c r="C105">
        <f>BETAINV(RAND(),2,6)</f>
        <v/>
      </c>
      <c r="D105">
        <f>INDEX('d_분포'!$A$2:$A$28,RANDBETWEEN(1,27))</f>
        <v/>
      </c>
      <c r="E105">
        <f>INDEX('d_분포'!$C$2:$C$5,RANDBETWEEN(1,4))*(0.9+0.2*RAND())</f>
        <v/>
      </c>
      <c r="F105">
        <f>RAND()</f>
        <v/>
      </c>
      <c r="G105">
        <f>IF('d_시나리오'!$J$3='d_시나리오'!$H$3,'d_시나리오'!$I$3,IF(F105&lt;('d_시나리오'!$I$3-'d_시나리오'!$H$3)/('d_시나리오'!$J$3-'d_시나리오'!$H$3),'d_시나리오'!$H$3+SQRT(F105*('d_시나리오'!$J$3-'d_시나리오'!$H$3)*('d_시나리오'!$I$3-'d_시나리오'!$H$3)),'d_시나리오'!$J$3-SQRT((1-F105)*('d_시나리오'!$J$3-'d_시나리오'!$H$3)*('d_시나리오'!$J$3-'d_시나리오'!$I$3))))</f>
        <v/>
      </c>
      <c r="H105">
        <f>RAND()</f>
        <v/>
      </c>
      <c r="I105">
        <f>IF('d_시나리오'!$J$4='d_시나리오'!$H$4,'d_시나리오'!$I$4,IF(H105&lt;('d_시나리오'!$I$4-'d_시나리오'!$H$4)/('d_시나리오'!$J$4-'d_시나리오'!$H$4),'d_시나리오'!$H$4+SQRT(H105*('d_시나리오'!$J$4-'d_시나리오'!$H$4)*('d_시나리오'!$I$4-'d_시나리오'!$H$4)),'d_시나리오'!$J$4-SQRT((1-H105)*('d_시나리오'!$J$4-'d_시나리오'!$H$4)*('d_시나리오'!$J$4-'d_시나리오'!$I$4))))</f>
        <v/>
      </c>
      <c r="J105">
        <f>RAND()</f>
        <v/>
      </c>
      <c r="K105">
        <f>IF('d_시나리오'!$J$5='d_시나리오'!$H$5,'d_시나리오'!$I$5,IF(J105&lt;('d_시나리오'!$I$5-'d_시나리오'!$H$5)/('d_시나리오'!$J$5-'d_시나리오'!$H$5),'d_시나리오'!$H$5+SQRT(J105*('d_시나리오'!$J$5-'d_시나리오'!$H$5)*('d_시나리오'!$I$5-'d_시나리오'!$H$5)),'d_시나리오'!$J$5-SQRT((1-J105)*('d_시나리오'!$J$5-'d_시나리오'!$H$5)*('d_시나리오'!$J$5-'d_시나리오'!$I$5))))</f>
        <v/>
      </c>
      <c r="L105">
        <f>RAND()</f>
        <v/>
      </c>
      <c r="M105">
        <f>IF('d_시나리오'!$J$6='d_시나리오'!$H$6,'d_시나리오'!$I$6,IF(L105&lt;('d_시나리오'!$I$6-'d_시나리오'!$H$6)/('d_시나리오'!$J$6-'d_시나리오'!$H$6),'d_시나리오'!$H$6+SQRT(L105*('d_시나리오'!$J$6-'d_시나리오'!$H$6)*('d_시나리오'!$I$6-'d_시나리오'!$H$6)),'d_시나리오'!$J$6-SQRT((1-L105)*('d_시나리오'!$J$6-'d_시나리오'!$H$6)*('d_시나리오'!$J$6-'d_시나리오'!$I$6))))</f>
        <v/>
      </c>
      <c r="N105">
        <f>INDEX('d_분포'!$B$2:$B$57,RANDBETWEEN(1,56))</f>
        <v/>
      </c>
      <c r="O105">
        <f>BETAINV(RAND(),5,5)</f>
        <v/>
      </c>
      <c r="P105">
        <f>'d_고정'!$B$1*'6_기대효과'!$H$7*('d_시나리오'!$I$7/'d_고정'!$B$2)*B105</f>
        <v/>
      </c>
      <c r="Q105">
        <f>P105*C105</f>
        <v/>
      </c>
      <c r="R105">
        <f>P105*E105</f>
        <v/>
      </c>
      <c r="S105">
        <f>R105*G105</f>
        <v/>
      </c>
      <c r="T105">
        <f>Q105+S105</f>
        <v/>
      </c>
      <c r="U105">
        <f>(Q105*D105+S105*I105)*(1-O105)</f>
        <v/>
      </c>
      <c r="V105">
        <f>(R105*K105*N105+'d_고정'!$B$3*('6_기대효과'!$H$7/8)*N105*'d_고정'!$B$10*M105*('6_기대효과'!$K$7/'d_고정'!$B$9))*(1-O105)</f>
        <v/>
      </c>
      <c r="W105">
        <f>(S105*I105+R105*MAX(K105-'d_고정'!$B$10*M105*('6_기대효과'!$K$7/'d_고정'!$B$9),0)*N105)*(1-O105)</f>
        <v/>
      </c>
      <c r="X105">
        <f>U105+V105</f>
        <v/>
      </c>
      <c r="Y105">
        <f>U105/('d_고정'!$B$5*'6_기대효과'!$H$7/8)/'d_고정'!$B$6</f>
        <v/>
      </c>
      <c r="Z105">
        <f>U105/('d_고정'!$B$8*'6_기대효과'!$H$7/8)</f>
        <v/>
      </c>
    </row>
    <row r="106">
      <c r="A106">
        <f>RAND()</f>
        <v/>
      </c>
      <c r="B106">
        <f>IF('d_시나리오'!$J$2='d_시나리오'!$H$2,'d_시나리오'!$I$2,IF(A106&lt;('d_시나리오'!$I$2-'d_시나리오'!$H$2)/('d_시나리오'!$J$2-'d_시나리오'!$H$2),'d_시나리오'!$H$2+SQRT(A106*('d_시나리오'!$J$2-'d_시나리오'!$H$2)*('d_시나리오'!$I$2-'d_시나리오'!$H$2)),'d_시나리오'!$J$2-SQRT((1-A106)*('d_시나리오'!$J$2-'d_시나리오'!$H$2)*('d_시나리오'!$J$2-'d_시나리오'!$I$2))))</f>
        <v/>
      </c>
      <c r="C106">
        <f>BETAINV(RAND(),2,6)</f>
        <v/>
      </c>
      <c r="D106">
        <f>INDEX('d_분포'!$A$2:$A$28,RANDBETWEEN(1,27))</f>
        <v/>
      </c>
      <c r="E106">
        <f>INDEX('d_분포'!$C$2:$C$5,RANDBETWEEN(1,4))*(0.9+0.2*RAND())</f>
        <v/>
      </c>
      <c r="F106">
        <f>RAND()</f>
        <v/>
      </c>
      <c r="G106">
        <f>IF('d_시나리오'!$J$3='d_시나리오'!$H$3,'d_시나리오'!$I$3,IF(F106&lt;('d_시나리오'!$I$3-'d_시나리오'!$H$3)/('d_시나리오'!$J$3-'d_시나리오'!$H$3),'d_시나리오'!$H$3+SQRT(F106*('d_시나리오'!$J$3-'d_시나리오'!$H$3)*('d_시나리오'!$I$3-'d_시나리오'!$H$3)),'d_시나리오'!$J$3-SQRT((1-F106)*('d_시나리오'!$J$3-'d_시나리오'!$H$3)*('d_시나리오'!$J$3-'d_시나리오'!$I$3))))</f>
        <v/>
      </c>
      <c r="H106">
        <f>RAND()</f>
        <v/>
      </c>
      <c r="I106">
        <f>IF('d_시나리오'!$J$4='d_시나리오'!$H$4,'d_시나리오'!$I$4,IF(H106&lt;('d_시나리오'!$I$4-'d_시나리오'!$H$4)/('d_시나리오'!$J$4-'d_시나리오'!$H$4),'d_시나리오'!$H$4+SQRT(H106*('d_시나리오'!$J$4-'d_시나리오'!$H$4)*('d_시나리오'!$I$4-'d_시나리오'!$H$4)),'d_시나리오'!$J$4-SQRT((1-H106)*('d_시나리오'!$J$4-'d_시나리오'!$H$4)*('d_시나리오'!$J$4-'d_시나리오'!$I$4))))</f>
        <v/>
      </c>
      <c r="J106">
        <f>RAND()</f>
        <v/>
      </c>
      <c r="K106">
        <f>IF('d_시나리오'!$J$5='d_시나리오'!$H$5,'d_시나리오'!$I$5,IF(J106&lt;('d_시나리오'!$I$5-'d_시나리오'!$H$5)/('d_시나리오'!$J$5-'d_시나리오'!$H$5),'d_시나리오'!$H$5+SQRT(J106*('d_시나리오'!$J$5-'d_시나리오'!$H$5)*('d_시나리오'!$I$5-'d_시나리오'!$H$5)),'d_시나리오'!$J$5-SQRT((1-J106)*('d_시나리오'!$J$5-'d_시나리오'!$H$5)*('d_시나리오'!$J$5-'d_시나리오'!$I$5))))</f>
        <v/>
      </c>
      <c r="L106">
        <f>RAND()</f>
        <v/>
      </c>
      <c r="M106">
        <f>IF('d_시나리오'!$J$6='d_시나리오'!$H$6,'d_시나리오'!$I$6,IF(L106&lt;('d_시나리오'!$I$6-'d_시나리오'!$H$6)/('d_시나리오'!$J$6-'d_시나리오'!$H$6),'d_시나리오'!$H$6+SQRT(L106*('d_시나리오'!$J$6-'d_시나리오'!$H$6)*('d_시나리오'!$I$6-'d_시나리오'!$H$6)),'d_시나리오'!$J$6-SQRT((1-L106)*('d_시나리오'!$J$6-'d_시나리오'!$H$6)*('d_시나리오'!$J$6-'d_시나리오'!$I$6))))</f>
        <v/>
      </c>
      <c r="N106">
        <f>INDEX('d_분포'!$B$2:$B$57,RANDBETWEEN(1,56))</f>
        <v/>
      </c>
      <c r="O106">
        <f>BETAINV(RAND(),5,5)</f>
        <v/>
      </c>
      <c r="P106">
        <f>'d_고정'!$B$1*'6_기대효과'!$H$7*('d_시나리오'!$I$7/'d_고정'!$B$2)*B106</f>
        <v/>
      </c>
      <c r="Q106">
        <f>P106*C106</f>
        <v/>
      </c>
      <c r="R106">
        <f>P106*E106</f>
        <v/>
      </c>
      <c r="S106">
        <f>R106*G106</f>
        <v/>
      </c>
      <c r="T106">
        <f>Q106+S106</f>
        <v/>
      </c>
      <c r="U106">
        <f>(Q106*D106+S106*I106)*(1-O106)</f>
        <v/>
      </c>
      <c r="V106">
        <f>(R106*K106*N106+'d_고정'!$B$3*('6_기대효과'!$H$7/8)*N106*'d_고정'!$B$10*M106*('6_기대효과'!$K$7/'d_고정'!$B$9))*(1-O106)</f>
        <v/>
      </c>
      <c r="W106">
        <f>(S106*I106+R106*MAX(K106-'d_고정'!$B$10*M106*('6_기대효과'!$K$7/'d_고정'!$B$9),0)*N106)*(1-O106)</f>
        <v/>
      </c>
      <c r="X106">
        <f>U106+V106</f>
        <v/>
      </c>
      <c r="Y106">
        <f>U106/('d_고정'!$B$5*'6_기대효과'!$H$7/8)/'d_고정'!$B$6</f>
        <v/>
      </c>
      <c r="Z106">
        <f>U106/('d_고정'!$B$8*'6_기대효과'!$H$7/8)</f>
        <v/>
      </c>
    </row>
    <row r="107">
      <c r="A107">
        <f>RAND()</f>
        <v/>
      </c>
      <c r="B107">
        <f>IF('d_시나리오'!$J$2='d_시나리오'!$H$2,'d_시나리오'!$I$2,IF(A107&lt;('d_시나리오'!$I$2-'d_시나리오'!$H$2)/('d_시나리오'!$J$2-'d_시나리오'!$H$2),'d_시나리오'!$H$2+SQRT(A107*('d_시나리오'!$J$2-'d_시나리오'!$H$2)*('d_시나리오'!$I$2-'d_시나리오'!$H$2)),'d_시나리오'!$J$2-SQRT((1-A107)*('d_시나리오'!$J$2-'d_시나리오'!$H$2)*('d_시나리오'!$J$2-'d_시나리오'!$I$2))))</f>
        <v/>
      </c>
      <c r="C107">
        <f>BETAINV(RAND(),2,6)</f>
        <v/>
      </c>
      <c r="D107">
        <f>INDEX('d_분포'!$A$2:$A$28,RANDBETWEEN(1,27))</f>
        <v/>
      </c>
      <c r="E107">
        <f>INDEX('d_분포'!$C$2:$C$5,RANDBETWEEN(1,4))*(0.9+0.2*RAND())</f>
        <v/>
      </c>
      <c r="F107">
        <f>RAND()</f>
        <v/>
      </c>
      <c r="G107">
        <f>IF('d_시나리오'!$J$3='d_시나리오'!$H$3,'d_시나리오'!$I$3,IF(F107&lt;('d_시나리오'!$I$3-'d_시나리오'!$H$3)/('d_시나리오'!$J$3-'d_시나리오'!$H$3),'d_시나리오'!$H$3+SQRT(F107*('d_시나리오'!$J$3-'d_시나리오'!$H$3)*('d_시나리오'!$I$3-'d_시나리오'!$H$3)),'d_시나리오'!$J$3-SQRT((1-F107)*('d_시나리오'!$J$3-'d_시나리오'!$H$3)*('d_시나리오'!$J$3-'d_시나리오'!$I$3))))</f>
        <v/>
      </c>
      <c r="H107">
        <f>RAND()</f>
        <v/>
      </c>
      <c r="I107">
        <f>IF('d_시나리오'!$J$4='d_시나리오'!$H$4,'d_시나리오'!$I$4,IF(H107&lt;('d_시나리오'!$I$4-'d_시나리오'!$H$4)/('d_시나리오'!$J$4-'d_시나리오'!$H$4),'d_시나리오'!$H$4+SQRT(H107*('d_시나리오'!$J$4-'d_시나리오'!$H$4)*('d_시나리오'!$I$4-'d_시나리오'!$H$4)),'d_시나리오'!$J$4-SQRT((1-H107)*('d_시나리오'!$J$4-'d_시나리오'!$H$4)*('d_시나리오'!$J$4-'d_시나리오'!$I$4))))</f>
        <v/>
      </c>
      <c r="J107">
        <f>RAND()</f>
        <v/>
      </c>
      <c r="K107">
        <f>IF('d_시나리오'!$J$5='d_시나리오'!$H$5,'d_시나리오'!$I$5,IF(J107&lt;('d_시나리오'!$I$5-'d_시나리오'!$H$5)/('d_시나리오'!$J$5-'d_시나리오'!$H$5),'d_시나리오'!$H$5+SQRT(J107*('d_시나리오'!$J$5-'d_시나리오'!$H$5)*('d_시나리오'!$I$5-'d_시나리오'!$H$5)),'d_시나리오'!$J$5-SQRT((1-J107)*('d_시나리오'!$J$5-'d_시나리오'!$H$5)*('d_시나리오'!$J$5-'d_시나리오'!$I$5))))</f>
        <v/>
      </c>
      <c r="L107">
        <f>RAND()</f>
        <v/>
      </c>
      <c r="M107">
        <f>IF('d_시나리오'!$J$6='d_시나리오'!$H$6,'d_시나리오'!$I$6,IF(L107&lt;('d_시나리오'!$I$6-'d_시나리오'!$H$6)/('d_시나리오'!$J$6-'d_시나리오'!$H$6),'d_시나리오'!$H$6+SQRT(L107*('d_시나리오'!$J$6-'d_시나리오'!$H$6)*('d_시나리오'!$I$6-'d_시나리오'!$H$6)),'d_시나리오'!$J$6-SQRT((1-L107)*('d_시나리오'!$J$6-'d_시나리오'!$H$6)*('d_시나리오'!$J$6-'d_시나리오'!$I$6))))</f>
        <v/>
      </c>
      <c r="N107">
        <f>INDEX('d_분포'!$B$2:$B$57,RANDBETWEEN(1,56))</f>
        <v/>
      </c>
      <c r="O107">
        <f>BETAINV(RAND(),5,5)</f>
        <v/>
      </c>
      <c r="P107">
        <f>'d_고정'!$B$1*'6_기대효과'!$H$7*('d_시나리오'!$I$7/'d_고정'!$B$2)*B107</f>
        <v/>
      </c>
      <c r="Q107">
        <f>P107*C107</f>
        <v/>
      </c>
      <c r="R107">
        <f>P107*E107</f>
        <v/>
      </c>
      <c r="S107">
        <f>R107*G107</f>
        <v/>
      </c>
      <c r="T107">
        <f>Q107+S107</f>
        <v/>
      </c>
      <c r="U107">
        <f>(Q107*D107+S107*I107)*(1-O107)</f>
        <v/>
      </c>
      <c r="V107">
        <f>(R107*K107*N107+'d_고정'!$B$3*('6_기대효과'!$H$7/8)*N107*'d_고정'!$B$10*M107*('6_기대효과'!$K$7/'d_고정'!$B$9))*(1-O107)</f>
        <v/>
      </c>
      <c r="W107">
        <f>(S107*I107+R107*MAX(K107-'d_고정'!$B$10*M107*('6_기대효과'!$K$7/'d_고정'!$B$9),0)*N107)*(1-O107)</f>
        <v/>
      </c>
      <c r="X107">
        <f>U107+V107</f>
        <v/>
      </c>
      <c r="Y107">
        <f>U107/('d_고정'!$B$5*'6_기대효과'!$H$7/8)/'d_고정'!$B$6</f>
        <v/>
      </c>
      <c r="Z107">
        <f>U107/('d_고정'!$B$8*'6_기대효과'!$H$7/8)</f>
        <v/>
      </c>
    </row>
    <row r="108">
      <c r="A108">
        <f>RAND()</f>
        <v/>
      </c>
      <c r="B108">
        <f>IF('d_시나리오'!$J$2='d_시나리오'!$H$2,'d_시나리오'!$I$2,IF(A108&lt;('d_시나리오'!$I$2-'d_시나리오'!$H$2)/('d_시나리오'!$J$2-'d_시나리오'!$H$2),'d_시나리오'!$H$2+SQRT(A108*('d_시나리오'!$J$2-'d_시나리오'!$H$2)*('d_시나리오'!$I$2-'d_시나리오'!$H$2)),'d_시나리오'!$J$2-SQRT((1-A108)*('d_시나리오'!$J$2-'d_시나리오'!$H$2)*('d_시나리오'!$J$2-'d_시나리오'!$I$2))))</f>
        <v/>
      </c>
      <c r="C108">
        <f>BETAINV(RAND(),2,6)</f>
        <v/>
      </c>
      <c r="D108">
        <f>INDEX('d_분포'!$A$2:$A$28,RANDBETWEEN(1,27))</f>
        <v/>
      </c>
      <c r="E108">
        <f>INDEX('d_분포'!$C$2:$C$5,RANDBETWEEN(1,4))*(0.9+0.2*RAND())</f>
        <v/>
      </c>
      <c r="F108">
        <f>RAND()</f>
        <v/>
      </c>
      <c r="G108">
        <f>IF('d_시나리오'!$J$3='d_시나리오'!$H$3,'d_시나리오'!$I$3,IF(F108&lt;('d_시나리오'!$I$3-'d_시나리오'!$H$3)/('d_시나리오'!$J$3-'d_시나리오'!$H$3),'d_시나리오'!$H$3+SQRT(F108*('d_시나리오'!$J$3-'d_시나리오'!$H$3)*('d_시나리오'!$I$3-'d_시나리오'!$H$3)),'d_시나리오'!$J$3-SQRT((1-F108)*('d_시나리오'!$J$3-'d_시나리오'!$H$3)*('d_시나리오'!$J$3-'d_시나리오'!$I$3))))</f>
        <v/>
      </c>
      <c r="H108">
        <f>RAND()</f>
        <v/>
      </c>
      <c r="I108">
        <f>IF('d_시나리오'!$J$4='d_시나리오'!$H$4,'d_시나리오'!$I$4,IF(H108&lt;('d_시나리오'!$I$4-'d_시나리오'!$H$4)/('d_시나리오'!$J$4-'d_시나리오'!$H$4),'d_시나리오'!$H$4+SQRT(H108*('d_시나리오'!$J$4-'d_시나리오'!$H$4)*('d_시나리오'!$I$4-'d_시나리오'!$H$4)),'d_시나리오'!$J$4-SQRT((1-H108)*('d_시나리오'!$J$4-'d_시나리오'!$H$4)*('d_시나리오'!$J$4-'d_시나리오'!$I$4))))</f>
        <v/>
      </c>
      <c r="J108">
        <f>RAND()</f>
        <v/>
      </c>
      <c r="K108">
        <f>IF('d_시나리오'!$J$5='d_시나리오'!$H$5,'d_시나리오'!$I$5,IF(J108&lt;('d_시나리오'!$I$5-'d_시나리오'!$H$5)/('d_시나리오'!$J$5-'d_시나리오'!$H$5),'d_시나리오'!$H$5+SQRT(J108*('d_시나리오'!$J$5-'d_시나리오'!$H$5)*('d_시나리오'!$I$5-'d_시나리오'!$H$5)),'d_시나리오'!$J$5-SQRT((1-J108)*('d_시나리오'!$J$5-'d_시나리오'!$H$5)*('d_시나리오'!$J$5-'d_시나리오'!$I$5))))</f>
        <v/>
      </c>
      <c r="L108">
        <f>RAND()</f>
        <v/>
      </c>
      <c r="M108">
        <f>IF('d_시나리오'!$J$6='d_시나리오'!$H$6,'d_시나리오'!$I$6,IF(L108&lt;('d_시나리오'!$I$6-'d_시나리오'!$H$6)/('d_시나리오'!$J$6-'d_시나리오'!$H$6),'d_시나리오'!$H$6+SQRT(L108*('d_시나리오'!$J$6-'d_시나리오'!$H$6)*('d_시나리오'!$I$6-'d_시나리오'!$H$6)),'d_시나리오'!$J$6-SQRT((1-L108)*('d_시나리오'!$J$6-'d_시나리오'!$H$6)*('d_시나리오'!$J$6-'d_시나리오'!$I$6))))</f>
        <v/>
      </c>
      <c r="N108">
        <f>INDEX('d_분포'!$B$2:$B$57,RANDBETWEEN(1,56))</f>
        <v/>
      </c>
      <c r="O108">
        <f>BETAINV(RAND(),5,5)</f>
        <v/>
      </c>
      <c r="P108">
        <f>'d_고정'!$B$1*'6_기대효과'!$H$7*('d_시나리오'!$I$7/'d_고정'!$B$2)*B108</f>
        <v/>
      </c>
      <c r="Q108">
        <f>P108*C108</f>
        <v/>
      </c>
      <c r="R108">
        <f>P108*E108</f>
        <v/>
      </c>
      <c r="S108">
        <f>R108*G108</f>
        <v/>
      </c>
      <c r="T108">
        <f>Q108+S108</f>
        <v/>
      </c>
      <c r="U108">
        <f>(Q108*D108+S108*I108)*(1-O108)</f>
        <v/>
      </c>
      <c r="V108">
        <f>(R108*K108*N108+'d_고정'!$B$3*('6_기대효과'!$H$7/8)*N108*'d_고정'!$B$10*M108*('6_기대효과'!$K$7/'d_고정'!$B$9))*(1-O108)</f>
        <v/>
      </c>
      <c r="W108">
        <f>(S108*I108+R108*MAX(K108-'d_고정'!$B$10*M108*('6_기대효과'!$K$7/'d_고정'!$B$9),0)*N108)*(1-O108)</f>
        <v/>
      </c>
      <c r="X108">
        <f>U108+V108</f>
        <v/>
      </c>
      <c r="Y108">
        <f>U108/('d_고정'!$B$5*'6_기대효과'!$H$7/8)/'d_고정'!$B$6</f>
        <v/>
      </c>
      <c r="Z108">
        <f>U108/('d_고정'!$B$8*'6_기대효과'!$H$7/8)</f>
        <v/>
      </c>
    </row>
    <row r="109">
      <c r="A109">
        <f>RAND()</f>
        <v/>
      </c>
      <c r="B109">
        <f>IF('d_시나리오'!$J$2='d_시나리오'!$H$2,'d_시나리오'!$I$2,IF(A109&lt;('d_시나리오'!$I$2-'d_시나리오'!$H$2)/('d_시나리오'!$J$2-'d_시나리오'!$H$2),'d_시나리오'!$H$2+SQRT(A109*('d_시나리오'!$J$2-'d_시나리오'!$H$2)*('d_시나리오'!$I$2-'d_시나리오'!$H$2)),'d_시나리오'!$J$2-SQRT((1-A109)*('d_시나리오'!$J$2-'d_시나리오'!$H$2)*('d_시나리오'!$J$2-'d_시나리오'!$I$2))))</f>
        <v/>
      </c>
      <c r="C109">
        <f>BETAINV(RAND(),2,6)</f>
        <v/>
      </c>
      <c r="D109">
        <f>INDEX('d_분포'!$A$2:$A$28,RANDBETWEEN(1,27))</f>
        <v/>
      </c>
      <c r="E109">
        <f>INDEX('d_분포'!$C$2:$C$5,RANDBETWEEN(1,4))*(0.9+0.2*RAND())</f>
        <v/>
      </c>
      <c r="F109">
        <f>RAND()</f>
        <v/>
      </c>
      <c r="G109">
        <f>IF('d_시나리오'!$J$3='d_시나리오'!$H$3,'d_시나리오'!$I$3,IF(F109&lt;('d_시나리오'!$I$3-'d_시나리오'!$H$3)/('d_시나리오'!$J$3-'d_시나리오'!$H$3),'d_시나리오'!$H$3+SQRT(F109*('d_시나리오'!$J$3-'d_시나리오'!$H$3)*('d_시나리오'!$I$3-'d_시나리오'!$H$3)),'d_시나리오'!$J$3-SQRT((1-F109)*('d_시나리오'!$J$3-'d_시나리오'!$H$3)*('d_시나리오'!$J$3-'d_시나리오'!$I$3))))</f>
        <v/>
      </c>
      <c r="H109">
        <f>RAND()</f>
        <v/>
      </c>
      <c r="I109">
        <f>IF('d_시나리오'!$J$4='d_시나리오'!$H$4,'d_시나리오'!$I$4,IF(H109&lt;('d_시나리오'!$I$4-'d_시나리오'!$H$4)/('d_시나리오'!$J$4-'d_시나리오'!$H$4),'d_시나리오'!$H$4+SQRT(H109*('d_시나리오'!$J$4-'d_시나리오'!$H$4)*('d_시나리오'!$I$4-'d_시나리오'!$H$4)),'d_시나리오'!$J$4-SQRT((1-H109)*('d_시나리오'!$J$4-'d_시나리오'!$H$4)*('d_시나리오'!$J$4-'d_시나리오'!$I$4))))</f>
        <v/>
      </c>
      <c r="J109">
        <f>RAND()</f>
        <v/>
      </c>
      <c r="K109">
        <f>IF('d_시나리오'!$J$5='d_시나리오'!$H$5,'d_시나리오'!$I$5,IF(J109&lt;('d_시나리오'!$I$5-'d_시나리오'!$H$5)/('d_시나리오'!$J$5-'d_시나리오'!$H$5),'d_시나리오'!$H$5+SQRT(J109*('d_시나리오'!$J$5-'d_시나리오'!$H$5)*('d_시나리오'!$I$5-'d_시나리오'!$H$5)),'d_시나리오'!$J$5-SQRT((1-J109)*('d_시나리오'!$J$5-'d_시나리오'!$H$5)*('d_시나리오'!$J$5-'d_시나리오'!$I$5))))</f>
        <v/>
      </c>
      <c r="L109">
        <f>RAND()</f>
        <v/>
      </c>
      <c r="M109">
        <f>IF('d_시나리오'!$J$6='d_시나리오'!$H$6,'d_시나리오'!$I$6,IF(L109&lt;('d_시나리오'!$I$6-'d_시나리오'!$H$6)/('d_시나리오'!$J$6-'d_시나리오'!$H$6),'d_시나리오'!$H$6+SQRT(L109*('d_시나리오'!$J$6-'d_시나리오'!$H$6)*('d_시나리오'!$I$6-'d_시나리오'!$H$6)),'d_시나리오'!$J$6-SQRT((1-L109)*('d_시나리오'!$J$6-'d_시나리오'!$H$6)*('d_시나리오'!$J$6-'d_시나리오'!$I$6))))</f>
        <v/>
      </c>
      <c r="N109">
        <f>INDEX('d_분포'!$B$2:$B$57,RANDBETWEEN(1,56))</f>
        <v/>
      </c>
      <c r="O109">
        <f>BETAINV(RAND(),5,5)</f>
        <v/>
      </c>
      <c r="P109">
        <f>'d_고정'!$B$1*'6_기대효과'!$H$7*('d_시나리오'!$I$7/'d_고정'!$B$2)*B109</f>
        <v/>
      </c>
      <c r="Q109">
        <f>P109*C109</f>
        <v/>
      </c>
      <c r="R109">
        <f>P109*E109</f>
        <v/>
      </c>
      <c r="S109">
        <f>R109*G109</f>
        <v/>
      </c>
      <c r="T109">
        <f>Q109+S109</f>
        <v/>
      </c>
      <c r="U109">
        <f>(Q109*D109+S109*I109)*(1-O109)</f>
        <v/>
      </c>
      <c r="V109">
        <f>(R109*K109*N109+'d_고정'!$B$3*('6_기대효과'!$H$7/8)*N109*'d_고정'!$B$10*M109*('6_기대효과'!$K$7/'d_고정'!$B$9))*(1-O109)</f>
        <v/>
      </c>
      <c r="W109">
        <f>(S109*I109+R109*MAX(K109-'d_고정'!$B$10*M109*('6_기대효과'!$K$7/'d_고정'!$B$9),0)*N109)*(1-O109)</f>
        <v/>
      </c>
      <c r="X109">
        <f>U109+V109</f>
        <v/>
      </c>
      <c r="Y109">
        <f>U109/('d_고정'!$B$5*'6_기대효과'!$H$7/8)/'d_고정'!$B$6</f>
        <v/>
      </c>
      <c r="Z109">
        <f>U109/('d_고정'!$B$8*'6_기대효과'!$H$7/8)</f>
        <v/>
      </c>
    </row>
    <row r="110">
      <c r="A110">
        <f>RAND()</f>
        <v/>
      </c>
      <c r="B110">
        <f>IF('d_시나리오'!$J$2='d_시나리오'!$H$2,'d_시나리오'!$I$2,IF(A110&lt;('d_시나리오'!$I$2-'d_시나리오'!$H$2)/('d_시나리오'!$J$2-'d_시나리오'!$H$2),'d_시나리오'!$H$2+SQRT(A110*('d_시나리오'!$J$2-'d_시나리오'!$H$2)*('d_시나리오'!$I$2-'d_시나리오'!$H$2)),'d_시나리오'!$J$2-SQRT((1-A110)*('d_시나리오'!$J$2-'d_시나리오'!$H$2)*('d_시나리오'!$J$2-'d_시나리오'!$I$2))))</f>
        <v/>
      </c>
      <c r="C110">
        <f>BETAINV(RAND(),2,6)</f>
        <v/>
      </c>
      <c r="D110">
        <f>INDEX('d_분포'!$A$2:$A$28,RANDBETWEEN(1,27))</f>
        <v/>
      </c>
      <c r="E110">
        <f>INDEX('d_분포'!$C$2:$C$5,RANDBETWEEN(1,4))*(0.9+0.2*RAND())</f>
        <v/>
      </c>
      <c r="F110">
        <f>RAND()</f>
        <v/>
      </c>
      <c r="G110">
        <f>IF('d_시나리오'!$J$3='d_시나리오'!$H$3,'d_시나리오'!$I$3,IF(F110&lt;('d_시나리오'!$I$3-'d_시나리오'!$H$3)/('d_시나리오'!$J$3-'d_시나리오'!$H$3),'d_시나리오'!$H$3+SQRT(F110*('d_시나리오'!$J$3-'d_시나리오'!$H$3)*('d_시나리오'!$I$3-'d_시나리오'!$H$3)),'d_시나리오'!$J$3-SQRT((1-F110)*('d_시나리오'!$J$3-'d_시나리오'!$H$3)*('d_시나리오'!$J$3-'d_시나리오'!$I$3))))</f>
        <v/>
      </c>
      <c r="H110">
        <f>RAND()</f>
        <v/>
      </c>
      <c r="I110">
        <f>IF('d_시나리오'!$J$4='d_시나리오'!$H$4,'d_시나리오'!$I$4,IF(H110&lt;('d_시나리오'!$I$4-'d_시나리오'!$H$4)/('d_시나리오'!$J$4-'d_시나리오'!$H$4),'d_시나리오'!$H$4+SQRT(H110*('d_시나리오'!$J$4-'d_시나리오'!$H$4)*('d_시나리오'!$I$4-'d_시나리오'!$H$4)),'d_시나리오'!$J$4-SQRT((1-H110)*('d_시나리오'!$J$4-'d_시나리오'!$H$4)*('d_시나리오'!$J$4-'d_시나리오'!$I$4))))</f>
        <v/>
      </c>
      <c r="J110">
        <f>RAND()</f>
        <v/>
      </c>
      <c r="K110">
        <f>IF('d_시나리오'!$J$5='d_시나리오'!$H$5,'d_시나리오'!$I$5,IF(J110&lt;('d_시나리오'!$I$5-'d_시나리오'!$H$5)/('d_시나리오'!$J$5-'d_시나리오'!$H$5),'d_시나리오'!$H$5+SQRT(J110*('d_시나리오'!$J$5-'d_시나리오'!$H$5)*('d_시나리오'!$I$5-'d_시나리오'!$H$5)),'d_시나리오'!$J$5-SQRT((1-J110)*('d_시나리오'!$J$5-'d_시나리오'!$H$5)*('d_시나리오'!$J$5-'d_시나리오'!$I$5))))</f>
        <v/>
      </c>
      <c r="L110">
        <f>RAND()</f>
        <v/>
      </c>
      <c r="M110">
        <f>IF('d_시나리오'!$J$6='d_시나리오'!$H$6,'d_시나리오'!$I$6,IF(L110&lt;('d_시나리오'!$I$6-'d_시나리오'!$H$6)/('d_시나리오'!$J$6-'d_시나리오'!$H$6),'d_시나리오'!$H$6+SQRT(L110*('d_시나리오'!$J$6-'d_시나리오'!$H$6)*('d_시나리오'!$I$6-'d_시나리오'!$H$6)),'d_시나리오'!$J$6-SQRT((1-L110)*('d_시나리오'!$J$6-'d_시나리오'!$H$6)*('d_시나리오'!$J$6-'d_시나리오'!$I$6))))</f>
        <v/>
      </c>
      <c r="N110">
        <f>INDEX('d_분포'!$B$2:$B$57,RANDBETWEEN(1,56))</f>
        <v/>
      </c>
      <c r="O110">
        <f>BETAINV(RAND(),5,5)</f>
        <v/>
      </c>
      <c r="P110">
        <f>'d_고정'!$B$1*'6_기대효과'!$H$7*('d_시나리오'!$I$7/'d_고정'!$B$2)*B110</f>
        <v/>
      </c>
      <c r="Q110">
        <f>P110*C110</f>
        <v/>
      </c>
      <c r="R110">
        <f>P110*E110</f>
        <v/>
      </c>
      <c r="S110">
        <f>R110*G110</f>
        <v/>
      </c>
      <c r="T110">
        <f>Q110+S110</f>
        <v/>
      </c>
      <c r="U110">
        <f>(Q110*D110+S110*I110)*(1-O110)</f>
        <v/>
      </c>
      <c r="V110">
        <f>(R110*K110*N110+'d_고정'!$B$3*('6_기대효과'!$H$7/8)*N110*'d_고정'!$B$10*M110*('6_기대효과'!$K$7/'d_고정'!$B$9))*(1-O110)</f>
        <v/>
      </c>
      <c r="W110">
        <f>(S110*I110+R110*MAX(K110-'d_고정'!$B$10*M110*('6_기대효과'!$K$7/'d_고정'!$B$9),0)*N110)*(1-O110)</f>
        <v/>
      </c>
      <c r="X110">
        <f>U110+V110</f>
        <v/>
      </c>
      <c r="Y110">
        <f>U110/('d_고정'!$B$5*'6_기대효과'!$H$7/8)/'d_고정'!$B$6</f>
        <v/>
      </c>
      <c r="Z110">
        <f>U110/('d_고정'!$B$8*'6_기대효과'!$H$7/8)</f>
        <v/>
      </c>
    </row>
    <row r="111">
      <c r="A111">
        <f>RAND()</f>
        <v/>
      </c>
      <c r="B111">
        <f>IF('d_시나리오'!$J$2='d_시나리오'!$H$2,'d_시나리오'!$I$2,IF(A111&lt;('d_시나리오'!$I$2-'d_시나리오'!$H$2)/('d_시나리오'!$J$2-'d_시나리오'!$H$2),'d_시나리오'!$H$2+SQRT(A111*('d_시나리오'!$J$2-'d_시나리오'!$H$2)*('d_시나리오'!$I$2-'d_시나리오'!$H$2)),'d_시나리오'!$J$2-SQRT((1-A111)*('d_시나리오'!$J$2-'d_시나리오'!$H$2)*('d_시나리오'!$J$2-'d_시나리오'!$I$2))))</f>
        <v/>
      </c>
      <c r="C111">
        <f>BETAINV(RAND(),2,6)</f>
        <v/>
      </c>
      <c r="D111">
        <f>INDEX('d_분포'!$A$2:$A$28,RANDBETWEEN(1,27))</f>
        <v/>
      </c>
      <c r="E111">
        <f>INDEX('d_분포'!$C$2:$C$5,RANDBETWEEN(1,4))*(0.9+0.2*RAND())</f>
        <v/>
      </c>
      <c r="F111">
        <f>RAND()</f>
        <v/>
      </c>
      <c r="G111">
        <f>IF('d_시나리오'!$J$3='d_시나리오'!$H$3,'d_시나리오'!$I$3,IF(F111&lt;('d_시나리오'!$I$3-'d_시나리오'!$H$3)/('d_시나리오'!$J$3-'d_시나리오'!$H$3),'d_시나리오'!$H$3+SQRT(F111*('d_시나리오'!$J$3-'d_시나리오'!$H$3)*('d_시나리오'!$I$3-'d_시나리오'!$H$3)),'d_시나리오'!$J$3-SQRT((1-F111)*('d_시나리오'!$J$3-'d_시나리오'!$H$3)*('d_시나리오'!$J$3-'d_시나리오'!$I$3))))</f>
        <v/>
      </c>
      <c r="H111">
        <f>RAND()</f>
        <v/>
      </c>
      <c r="I111">
        <f>IF('d_시나리오'!$J$4='d_시나리오'!$H$4,'d_시나리오'!$I$4,IF(H111&lt;('d_시나리오'!$I$4-'d_시나리오'!$H$4)/('d_시나리오'!$J$4-'d_시나리오'!$H$4),'d_시나리오'!$H$4+SQRT(H111*('d_시나리오'!$J$4-'d_시나리오'!$H$4)*('d_시나리오'!$I$4-'d_시나리오'!$H$4)),'d_시나리오'!$J$4-SQRT((1-H111)*('d_시나리오'!$J$4-'d_시나리오'!$H$4)*('d_시나리오'!$J$4-'d_시나리오'!$I$4))))</f>
        <v/>
      </c>
      <c r="J111">
        <f>RAND()</f>
        <v/>
      </c>
      <c r="K111">
        <f>IF('d_시나리오'!$J$5='d_시나리오'!$H$5,'d_시나리오'!$I$5,IF(J111&lt;('d_시나리오'!$I$5-'d_시나리오'!$H$5)/('d_시나리오'!$J$5-'d_시나리오'!$H$5),'d_시나리오'!$H$5+SQRT(J111*('d_시나리오'!$J$5-'d_시나리오'!$H$5)*('d_시나리오'!$I$5-'d_시나리오'!$H$5)),'d_시나리오'!$J$5-SQRT((1-J111)*('d_시나리오'!$J$5-'d_시나리오'!$H$5)*('d_시나리오'!$J$5-'d_시나리오'!$I$5))))</f>
        <v/>
      </c>
      <c r="L111">
        <f>RAND()</f>
        <v/>
      </c>
      <c r="M111">
        <f>IF('d_시나리오'!$J$6='d_시나리오'!$H$6,'d_시나리오'!$I$6,IF(L111&lt;('d_시나리오'!$I$6-'d_시나리오'!$H$6)/('d_시나리오'!$J$6-'d_시나리오'!$H$6),'d_시나리오'!$H$6+SQRT(L111*('d_시나리오'!$J$6-'d_시나리오'!$H$6)*('d_시나리오'!$I$6-'d_시나리오'!$H$6)),'d_시나리오'!$J$6-SQRT((1-L111)*('d_시나리오'!$J$6-'d_시나리오'!$H$6)*('d_시나리오'!$J$6-'d_시나리오'!$I$6))))</f>
        <v/>
      </c>
      <c r="N111">
        <f>INDEX('d_분포'!$B$2:$B$57,RANDBETWEEN(1,56))</f>
        <v/>
      </c>
      <c r="O111">
        <f>BETAINV(RAND(),5,5)</f>
        <v/>
      </c>
      <c r="P111">
        <f>'d_고정'!$B$1*'6_기대효과'!$H$7*('d_시나리오'!$I$7/'d_고정'!$B$2)*B111</f>
        <v/>
      </c>
      <c r="Q111">
        <f>P111*C111</f>
        <v/>
      </c>
      <c r="R111">
        <f>P111*E111</f>
        <v/>
      </c>
      <c r="S111">
        <f>R111*G111</f>
        <v/>
      </c>
      <c r="T111">
        <f>Q111+S111</f>
        <v/>
      </c>
      <c r="U111">
        <f>(Q111*D111+S111*I111)*(1-O111)</f>
        <v/>
      </c>
      <c r="V111">
        <f>(R111*K111*N111+'d_고정'!$B$3*('6_기대효과'!$H$7/8)*N111*'d_고정'!$B$10*M111*('6_기대효과'!$K$7/'d_고정'!$B$9))*(1-O111)</f>
        <v/>
      </c>
      <c r="W111">
        <f>(S111*I111+R111*MAX(K111-'d_고정'!$B$10*M111*('6_기대효과'!$K$7/'d_고정'!$B$9),0)*N111)*(1-O111)</f>
        <v/>
      </c>
      <c r="X111">
        <f>U111+V111</f>
        <v/>
      </c>
      <c r="Y111">
        <f>U111/('d_고정'!$B$5*'6_기대효과'!$H$7/8)/'d_고정'!$B$6</f>
        <v/>
      </c>
      <c r="Z111">
        <f>U111/('d_고정'!$B$8*'6_기대효과'!$H$7/8)</f>
        <v/>
      </c>
    </row>
    <row r="112">
      <c r="A112">
        <f>RAND()</f>
        <v/>
      </c>
      <c r="B112">
        <f>IF('d_시나리오'!$J$2='d_시나리오'!$H$2,'d_시나리오'!$I$2,IF(A112&lt;('d_시나리오'!$I$2-'d_시나리오'!$H$2)/('d_시나리오'!$J$2-'d_시나리오'!$H$2),'d_시나리오'!$H$2+SQRT(A112*('d_시나리오'!$J$2-'d_시나리오'!$H$2)*('d_시나리오'!$I$2-'d_시나리오'!$H$2)),'d_시나리오'!$J$2-SQRT((1-A112)*('d_시나리오'!$J$2-'d_시나리오'!$H$2)*('d_시나리오'!$J$2-'d_시나리오'!$I$2))))</f>
        <v/>
      </c>
      <c r="C112">
        <f>BETAINV(RAND(),2,6)</f>
        <v/>
      </c>
      <c r="D112">
        <f>INDEX('d_분포'!$A$2:$A$28,RANDBETWEEN(1,27))</f>
        <v/>
      </c>
      <c r="E112">
        <f>INDEX('d_분포'!$C$2:$C$5,RANDBETWEEN(1,4))*(0.9+0.2*RAND())</f>
        <v/>
      </c>
      <c r="F112">
        <f>RAND()</f>
        <v/>
      </c>
      <c r="G112">
        <f>IF('d_시나리오'!$J$3='d_시나리오'!$H$3,'d_시나리오'!$I$3,IF(F112&lt;('d_시나리오'!$I$3-'d_시나리오'!$H$3)/('d_시나리오'!$J$3-'d_시나리오'!$H$3),'d_시나리오'!$H$3+SQRT(F112*('d_시나리오'!$J$3-'d_시나리오'!$H$3)*('d_시나리오'!$I$3-'d_시나리오'!$H$3)),'d_시나리오'!$J$3-SQRT((1-F112)*('d_시나리오'!$J$3-'d_시나리오'!$H$3)*('d_시나리오'!$J$3-'d_시나리오'!$I$3))))</f>
        <v/>
      </c>
      <c r="H112">
        <f>RAND()</f>
        <v/>
      </c>
      <c r="I112">
        <f>IF('d_시나리오'!$J$4='d_시나리오'!$H$4,'d_시나리오'!$I$4,IF(H112&lt;('d_시나리오'!$I$4-'d_시나리오'!$H$4)/('d_시나리오'!$J$4-'d_시나리오'!$H$4),'d_시나리오'!$H$4+SQRT(H112*('d_시나리오'!$J$4-'d_시나리오'!$H$4)*('d_시나리오'!$I$4-'d_시나리오'!$H$4)),'d_시나리오'!$J$4-SQRT((1-H112)*('d_시나리오'!$J$4-'d_시나리오'!$H$4)*('d_시나리오'!$J$4-'d_시나리오'!$I$4))))</f>
        <v/>
      </c>
      <c r="J112">
        <f>RAND()</f>
        <v/>
      </c>
      <c r="K112">
        <f>IF('d_시나리오'!$J$5='d_시나리오'!$H$5,'d_시나리오'!$I$5,IF(J112&lt;('d_시나리오'!$I$5-'d_시나리오'!$H$5)/('d_시나리오'!$J$5-'d_시나리오'!$H$5),'d_시나리오'!$H$5+SQRT(J112*('d_시나리오'!$J$5-'d_시나리오'!$H$5)*('d_시나리오'!$I$5-'d_시나리오'!$H$5)),'d_시나리오'!$J$5-SQRT((1-J112)*('d_시나리오'!$J$5-'d_시나리오'!$H$5)*('d_시나리오'!$J$5-'d_시나리오'!$I$5))))</f>
        <v/>
      </c>
      <c r="L112">
        <f>RAND()</f>
        <v/>
      </c>
      <c r="M112">
        <f>IF('d_시나리오'!$J$6='d_시나리오'!$H$6,'d_시나리오'!$I$6,IF(L112&lt;('d_시나리오'!$I$6-'d_시나리오'!$H$6)/('d_시나리오'!$J$6-'d_시나리오'!$H$6),'d_시나리오'!$H$6+SQRT(L112*('d_시나리오'!$J$6-'d_시나리오'!$H$6)*('d_시나리오'!$I$6-'d_시나리오'!$H$6)),'d_시나리오'!$J$6-SQRT((1-L112)*('d_시나리오'!$J$6-'d_시나리오'!$H$6)*('d_시나리오'!$J$6-'d_시나리오'!$I$6))))</f>
        <v/>
      </c>
      <c r="N112">
        <f>INDEX('d_분포'!$B$2:$B$57,RANDBETWEEN(1,56))</f>
        <v/>
      </c>
      <c r="O112">
        <f>BETAINV(RAND(),5,5)</f>
        <v/>
      </c>
      <c r="P112">
        <f>'d_고정'!$B$1*'6_기대효과'!$H$7*('d_시나리오'!$I$7/'d_고정'!$B$2)*B112</f>
        <v/>
      </c>
      <c r="Q112">
        <f>P112*C112</f>
        <v/>
      </c>
      <c r="R112">
        <f>P112*E112</f>
        <v/>
      </c>
      <c r="S112">
        <f>R112*G112</f>
        <v/>
      </c>
      <c r="T112">
        <f>Q112+S112</f>
        <v/>
      </c>
      <c r="U112">
        <f>(Q112*D112+S112*I112)*(1-O112)</f>
        <v/>
      </c>
      <c r="V112">
        <f>(R112*K112*N112+'d_고정'!$B$3*('6_기대효과'!$H$7/8)*N112*'d_고정'!$B$10*M112*('6_기대효과'!$K$7/'d_고정'!$B$9))*(1-O112)</f>
        <v/>
      </c>
      <c r="W112">
        <f>(S112*I112+R112*MAX(K112-'d_고정'!$B$10*M112*('6_기대효과'!$K$7/'d_고정'!$B$9),0)*N112)*(1-O112)</f>
        <v/>
      </c>
      <c r="X112">
        <f>U112+V112</f>
        <v/>
      </c>
      <c r="Y112">
        <f>U112/('d_고정'!$B$5*'6_기대효과'!$H$7/8)/'d_고정'!$B$6</f>
        <v/>
      </c>
      <c r="Z112">
        <f>U112/('d_고정'!$B$8*'6_기대효과'!$H$7/8)</f>
        <v/>
      </c>
    </row>
    <row r="113">
      <c r="A113">
        <f>RAND()</f>
        <v/>
      </c>
      <c r="B113">
        <f>IF('d_시나리오'!$J$2='d_시나리오'!$H$2,'d_시나리오'!$I$2,IF(A113&lt;('d_시나리오'!$I$2-'d_시나리오'!$H$2)/('d_시나리오'!$J$2-'d_시나리오'!$H$2),'d_시나리오'!$H$2+SQRT(A113*('d_시나리오'!$J$2-'d_시나리오'!$H$2)*('d_시나리오'!$I$2-'d_시나리오'!$H$2)),'d_시나리오'!$J$2-SQRT((1-A113)*('d_시나리오'!$J$2-'d_시나리오'!$H$2)*('d_시나리오'!$J$2-'d_시나리오'!$I$2))))</f>
        <v/>
      </c>
      <c r="C113">
        <f>BETAINV(RAND(),2,6)</f>
        <v/>
      </c>
      <c r="D113">
        <f>INDEX('d_분포'!$A$2:$A$28,RANDBETWEEN(1,27))</f>
        <v/>
      </c>
      <c r="E113">
        <f>INDEX('d_분포'!$C$2:$C$5,RANDBETWEEN(1,4))*(0.9+0.2*RAND())</f>
        <v/>
      </c>
      <c r="F113">
        <f>RAND()</f>
        <v/>
      </c>
      <c r="G113">
        <f>IF('d_시나리오'!$J$3='d_시나리오'!$H$3,'d_시나리오'!$I$3,IF(F113&lt;('d_시나리오'!$I$3-'d_시나리오'!$H$3)/('d_시나리오'!$J$3-'d_시나리오'!$H$3),'d_시나리오'!$H$3+SQRT(F113*('d_시나리오'!$J$3-'d_시나리오'!$H$3)*('d_시나리오'!$I$3-'d_시나리오'!$H$3)),'d_시나리오'!$J$3-SQRT((1-F113)*('d_시나리오'!$J$3-'d_시나리오'!$H$3)*('d_시나리오'!$J$3-'d_시나리오'!$I$3))))</f>
        <v/>
      </c>
      <c r="H113">
        <f>RAND()</f>
        <v/>
      </c>
      <c r="I113">
        <f>IF('d_시나리오'!$J$4='d_시나리오'!$H$4,'d_시나리오'!$I$4,IF(H113&lt;('d_시나리오'!$I$4-'d_시나리오'!$H$4)/('d_시나리오'!$J$4-'d_시나리오'!$H$4),'d_시나리오'!$H$4+SQRT(H113*('d_시나리오'!$J$4-'d_시나리오'!$H$4)*('d_시나리오'!$I$4-'d_시나리오'!$H$4)),'d_시나리오'!$J$4-SQRT((1-H113)*('d_시나리오'!$J$4-'d_시나리오'!$H$4)*('d_시나리오'!$J$4-'d_시나리오'!$I$4))))</f>
        <v/>
      </c>
      <c r="J113">
        <f>RAND()</f>
        <v/>
      </c>
      <c r="K113">
        <f>IF('d_시나리오'!$J$5='d_시나리오'!$H$5,'d_시나리오'!$I$5,IF(J113&lt;('d_시나리오'!$I$5-'d_시나리오'!$H$5)/('d_시나리오'!$J$5-'d_시나리오'!$H$5),'d_시나리오'!$H$5+SQRT(J113*('d_시나리오'!$J$5-'d_시나리오'!$H$5)*('d_시나리오'!$I$5-'d_시나리오'!$H$5)),'d_시나리오'!$J$5-SQRT((1-J113)*('d_시나리오'!$J$5-'d_시나리오'!$H$5)*('d_시나리오'!$J$5-'d_시나리오'!$I$5))))</f>
        <v/>
      </c>
      <c r="L113">
        <f>RAND()</f>
        <v/>
      </c>
      <c r="M113">
        <f>IF('d_시나리오'!$J$6='d_시나리오'!$H$6,'d_시나리오'!$I$6,IF(L113&lt;('d_시나리오'!$I$6-'d_시나리오'!$H$6)/('d_시나리오'!$J$6-'d_시나리오'!$H$6),'d_시나리오'!$H$6+SQRT(L113*('d_시나리오'!$J$6-'d_시나리오'!$H$6)*('d_시나리오'!$I$6-'d_시나리오'!$H$6)),'d_시나리오'!$J$6-SQRT((1-L113)*('d_시나리오'!$J$6-'d_시나리오'!$H$6)*('d_시나리오'!$J$6-'d_시나리오'!$I$6))))</f>
        <v/>
      </c>
      <c r="N113">
        <f>INDEX('d_분포'!$B$2:$B$57,RANDBETWEEN(1,56))</f>
        <v/>
      </c>
      <c r="O113">
        <f>BETAINV(RAND(),5,5)</f>
        <v/>
      </c>
      <c r="P113">
        <f>'d_고정'!$B$1*'6_기대효과'!$H$7*('d_시나리오'!$I$7/'d_고정'!$B$2)*B113</f>
        <v/>
      </c>
      <c r="Q113">
        <f>P113*C113</f>
        <v/>
      </c>
      <c r="R113">
        <f>P113*E113</f>
        <v/>
      </c>
      <c r="S113">
        <f>R113*G113</f>
        <v/>
      </c>
      <c r="T113">
        <f>Q113+S113</f>
        <v/>
      </c>
      <c r="U113">
        <f>(Q113*D113+S113*I113)*(1-O113)</f>
        <v/>
      </c>
      <c r="V113">
        <f>(R113*K113*N113+'d_고정'!$B$3*('6_기대효과'!$H$7/8)*N113*'d_고정'!$B$10*M113*('6_기대효과'!$K$7/'d_고정'!$B$9))*(1-O113)</f>
        <v/>
      </c>
      <c r="W113">
        <f>(S113*I113+R113*MAX(K113-'d_고정'!$B$10*M113*('6_기대효과'!$K$7/'d_고정'!$B$9),0)*N113)*(1-O113)</f>
        <v/>
      </c>
      <c r="X113">
        <f>U113+V113</f>
        <v/>
      </c>
      <c r="Y113">
        <f>U113/('d_고정'!$B$5*'6_기대효과'!$H$7/8)/'d_고정'!$B$6</f>
        <v/>
      </c>
      <c r="Z113">
        <f>U113/('d_고정'!$B$8*'6_기대효과'!$H$7/8)</f>
        <v/>
      </c>
    </row>
    <row r="114">
      <c r="A114">
        <f>RAND()</f>
        <v/>
      </c>
      <c r="B114">
        <f>IF('d_시나리오'!$J$2='d_시나리오'!$H$2,'d_시나리오'!$I$2,IF(A114&lt;('d_시나리오'!$I$2-'d_시나리오'!$H$2)/('d_시나리오'!$J$2-'d_시나리오'!$H$2),'d_시나리오'!$H$2+SQRT(A114*('d_시나리오'!$J$2-'d_시나리오'!$H$2)*('d_시나리오'!$I$2-'d_시나리오'!$H$2)),'d_시나리오'!$J$2-SQRT((1-A114)*('d_시나리오'!$J$2-'d_시나리오'!$H$2)*('d_시나리오'!$J$2-'d_시나리오'!$I$2))))</f>
        <v/>
      </c>
      <c r="C114">
        <f>BETAINV(RAND(),2,6)</f>
        <v/>
      </c>
      <c r="D114">
        <f>INDEX('d_분포'!$A$2:$A$28,RANDBETWEEN(1,27))</f>
        <v/>
      </c>
      <c r="E114">
        <f>INDEX('d_분포'!$C$2:$C$5,RANDBETWEEN(1,4))*(0.9+0.2*RAND())</f>
        <v/>
      </c>
      <c r="F114">
        <f>RAND()</f>
        <v/>
      </c>
      <c r="G114">
        <f>IF('d_시나리오'!$J$3='d_시나리오'!$H$3,'d_시나리오'!$I$3,IF(F114&lt;('d_시나리오'!$I$3-'d_시나리오'!$H$3)/('d_시나리오'!$J$3-'d_시나리오'!$H$3),'d_시나리오'!$H$3+SQRT(F114*('d_시나리오'!$J$3-'d_시나리오'!$H$3)*('d_시나리오'!$I$3-'d_시나리오'!$H$3)),'d_시나리오'!$J$3-SQRT((1-F114)*('d_시나리오'!$J$3-'d_시나리오'!$H$3)*('d_시나리오'!$J$3-'d_시나리오'!$I$3))))</f>
        <v/>
      </c>
      <c r="H114">
        <f>RAND()</f>
        <v/>
      </c>
      <c r="I114">
        <f>IF('d_시나리오'!$J$4='d_시나리오'!$H$4,'d_시나리오'!$I$4,IF(H114&lt;('d_시나리오'!$I$4-'d_시나리오'!$H$4)/('d_시나리오'!$J$4-'d_시나리오'!$H$4),'d_시나리오'!$H$4+SQRT(H114*('d_시나리오'!$J$4-'d_시나리오'!$H$4)*('d_시나리오'!$I$4-'d_시나리오'!$H$4)),'d_시나리오'!$J$4-SQRT((1-H114)*('d_시나리오'!$J$4-'d_시나리오'!$H$4)*('d_시나리오'!$J$4-'d_시나리오'!$I$4))))</f>
        <v/>
      </c>
      <c r="J114">
        <f>RAND()</f>
        <v/>
      </c>
      <c r="K114">
        <f>IF('d_시나리오'!$J$5='d_시나리오'!$H$5,'d_시나리오'!$I$5,IF(J114&lt;('d_시나리오'!$I$5-'d_시나리오'!$H$5)/('d_시나리오'!$J$5-'d_시나리오'!$H$5),'d_시나리오'!$H$5+SQRT(J114*('d_시나리오'!$J$5-'d_시나리오'!$H$5)*('d_시나리오'!$I$5-'d_시나리오'!$H$5)),'d_시나리오'!$J$5-SQRT((1-J114)*('d_시나리오'!$J$5-'d_시나리오'!$H$5)*('d_시나리오'!$J$5-'d_시나리오'!$I$5))))</f>
        <v/>
      </c>
      <c r="L114">
        <f>RAND()</f>
        <v/>
      </c>
      <c r="M114">
        <f>IF('d_시나리오'!$J$6='d_시나리오'!$H$6,'d_시나리오'!$I$6,IF(L114&lt;('d_시나리오'!$I$6-'d_시나리오'!$H$6)/('d_시나리오'!$J$6-'d_시나리오'!$H$6),'d_시나리오'!$H$6+SQRT(L114*('d_시나리오'!$J$6-'d_시나리오'!$H$6)*('d_시나리오'!$I$6-'d_시나리오'!$H$6)),'d_시나리오'!$J$6-SQRT((1-L114)*('d_시나리오'!$J$6-'d_시나리오'!$H$6)*('d_시나리오'!$J$6-'d_시나리오'!$I$6))))</f>
        <v/>
      </c>
      <c r="N114">
        <f>INDEX('d_분포'!$B$2:$B$57,RANDBETWEEN(1,56))</f>
        <v/>
      </c>
      <c r="O114">
        <f>BETAINV(RAND(),5,5)</f>
        <v/>
      </c>
      <c r="P114">
        <f>'d_고정'!$B$1*'6_기대효과'!$H$7*('d_시나리오'!$I$7/'d_고정'!$B$2)*B114</f>
        <v/>
      </c>
      <c r="Q114">
        <f>P114*C114</f>
        <v/>
      </c>
      <c r="R114">
        <f>P114*E114</f>
        <v/>
      </c>
      <c r="S114">
        <f>R114*G114</f>
        <v/>
      </c>
      <c r="T114">
        <f>Q114+S114</f>
        <v/>
      </c>
      <c r="U114">
        <f>(Q114*D114+S114*I114)*(1-O114)</f>
        <v/>
      </c>
      <c r="V114">
        <f>(R114*K114*N114+'d_고정'!$B$3*('6_기대효과'!$H$7/8)*N114*'d_고정'!$B$10*M114*('6_기대효과'!$K$7/'d_고정'!$B$9))*(1-O114)</f>
        <v/>
      </c>
      <c r="W114">
        <f>(S114*I114+R114*MAX(K114-'d_고정'!$B$10*M114*('6_기대효과'!$K$7/'d_고정'!$B$9),0)*N114)*(1-O114)</f>
        <v/>
      </c>
      <c r="X114">
        <f>U114+V114</f>
        <v/>
      </c>
      <c r="Y114">
        <f>U114/('d_고정'!$B$5*'6_기대효과'!$H$7/8)/'d_고정'!$B$6</f>
        <v/>
      </c>
      <c r="Z114">
        <f>U114/('d_고정'!$B$8*'6_기대효과'!$H$7/8)</f>
        <v/>
      </c>
    </row>
    <row r="115">
      <c r="A115">
        <f>RAND()</f>
        <v/>
      </c>
      <c r="B115">
        <f>IF('d_시나리오'!$J$2='d_시나리오'!$H$2,'d_시나리오'!$I$2,IF(A115&lt;('d_시나리오'!$I$2-'d_시나리오'!$H$2)/('d_시나리오'!$J$2-'d_시나리오'!$H$2),'d_시나리오'!$H$2+SQRT(A115*('d_시나리오'!$J$2-'d_시나리오'!$H$2)*('d_시나리오'!$I$2-'d_시나리오'!$H$2)),'d_시나리오'!$J$2-SQRT((1-A115)*('d_시나리오'!$J$2-'d_시나리오'!$H$2)*('d_시나리오'!$J$2-'d_시나리오'!$I$2))))</f>
        <v/>
      </c>
      <c r="C115">
        <f>BETAINV(RAND(),2,6)</f>
        <v/>
      </c>
      <c r="D115">
        <f>INDEX('d_분포'!$A$2:$A$28,RANDBETWEEN(1,27))</f>
        <v/>
      </c>
      <c r="E115">
        <f>INDEX('d_분포'!$C$2:$C$5,RANDBETWEEN(1,4))*(0.9+0.2*RAND())</f>
        <v/>
      </c>
      <c r="F115">
        <f>RAND()</f>
        <v/>
      </c>
      <c r="G115">
        <f>IF('d_시나리오'!$J$3='d_시나리오'!$H$3,'d_시나리오'!$I$3,IF(F115&lt;('d_시나리오'!$I$3-'d_시나리오'!$H$3)/('d_시나리오'!$J$3-'d_시나리오'!$H$3),'d_시나리오'!$H$3+SQRT(F115*('d_시나리오'!$J$3-'d_시나리오'!$H$3)*('d_시나리오'!$I$3-'d_시나리오'!$H$3)),'d_시나리오'!$J$3-SQRT((1-F115)*('d_시나리오'!$J$3-'d_시나리오'!$H$3)*('d_시나리오'!$J$3-'d_시나리오'!$I$3))))</f>
        <v/>
      </c>
      <c r="H115">
        <f>RAND()</f>
        <v/>
      </c>
      <c r="I115">
        <f>IF('d_시나리오'!$J$4='d_시나리오'!$H$4,'d_시나리오'!$I$4,IF(H115&lt;('d_시나리오'!$I$4-'d_시나리오'!$H$4)/('d_시나리오'!$J$4-'d_시나리오'!$H$4),'d_시나리오'!$H$4+SQRT(H115*('d_시나리오'!$J$4-'d_시나리오'!$H$4)*('d_시나리오'!$I$4-'d_시나리오'!$H$4)),'d_시나리오'!$J$4-SQRT((1-H115)*('d_시나리오'!$J$4-'d_시나리오'!$H$4)*('d_시나리오'!$J$4-'d_시나리오'!$I$4))))</f>
        <v/>
      </c>
      <c r="J115">
        <f>RAND()</f>
        <v/>
      </c>
      <c r="K115">
        <f>IF('d_시나리오'!$J$5='d_시나리오'!$H$5,'d_시나리오'!$I$5,IF(J115&lt;('d_시나리오'!$I$5-'d_시나리오'!$H$5)/('d_시나리오'!$J$5-'d_시나리오'!$H$5),'d_시나리오'!$H$5+SQRT(J115*('d_시나리오'!$J$5-'d_시나리오'!$H$5)*('d_시나리오'!$I$5-'d_시나리오'!$H$5)),'d_시나리오'!$J$5-SQRT((1-J115)*('d_시나리오'!$J$5-'d_시나리오'!$H$5)*('d_시나리오'!$J$5-'d_시나리오'!$I$5))))</f>
        <v/>
      </c>
      <c r="L115">
        <f>RAND()</f>
        <v/>
      </c>
      <c r="M115">
        <f>IF('d_시나리오'!$J$6='d_시나리오'!$H$6,'d_시나리오'!$I$6,IF(L115&lt;('d_시나리오'!$I$6-'d_시나리오'!$H$6)/('d_시나리오'!$J$6-'d_시나리오'!$H$6),'d_시나리오'!$H$6+SQRT(L115*('d_시나리오'!$J$6-'d_시나리오'!$H$6)*('d_시나리오'!$I$6-'d_시나리오'!$H$6)),'d_시나리오'!$J$6-SQRT((1-L115)*('d_시나리오'!$J$6-'d_시나리오'!$H$6)*('d_시나리오'!$J$6-'d_시나리오'!$I$6))))</f>
        <v/>
      </c>
      <c r="N115">
        <f>INDEX('d_분포'!$B$2:$B$57,RANDBETWEEN(1,56))</f>
        <v/>
      </c>
      <c r="O115">
        <f>BETAINV(RAND(),5,5)</f>
        <v/>
      </c>
      <c r="P115">
        <f>'d_고정'!$B$1*'6_기대효과'!$H$7*('d_시나리오'!$I$7/'d_고정'!$B$2)*B115</f>
        <v/>
      </c>
      <c r="Q115">
        <f>P115*C115</f>
        <v/>
      </c>
      <c r="R115">
        <f>P115*E115</f>
        <v/>
      </c>
      <c r="S115">
        <f>R115*G115</f>
        <v/>
      </c>
      <c r="T115">
        <f>Q115+S115</f>
        <v/>
      </c>
      <c r="U115">
        <f>(Q115*D115+S115*I115)*(1-O115)</f>
        <v/>
      </c>
      <c r="V115">
        <f>(R115*K115*N115+'d_고정'!$B$3*('6_기대효과'!$H$7/8)*N115*'d_고정'!$B$10*M115*('6_기대효과'!$K$7/'d_고정'!$B$9))*(1-O115)</f>
        <v/>
      </c>
      <c r="W115">
        <f>(S115*I115+R115*MAX(K115-'d_고정'!$B$10*M115*('6_기대효과'!$K$7/'d_고정'!$B$9),0)*N115)*(1-O115)</f>
        <v/>
      </c>
      <c r="X115">
        <f>U115+V115</f>
        <v/>
      </c>
      <c r="Y115">
        <f>U115/('d_고정'!$B$5*'6_기대효과'!$H$7/8)/'d_고정'!$B$6</f>
        <v/>
      </c>
      <c r="Z115">
        <f>U115/('d_고정'!$B$8*'6_기대효과'!$H$7/8)</f>
        <v/>
      </c>
    </row>
    <row r="116">
      <c r="A116">
        <f>RAND()</f>
        <v/>
      </c>
      <c r="B116">
        <f>IF('d_시나리오'!$J$2='d_시나리오'!$H$2,'d_시나리오'!$I$2,IF(A116&lt;('d_시나리오'!$I$2-'d_시나리오'!$H$2)/('d_시나리오'!$J$2-'d_시나리오'!$H$2),'d_시나리오'!$H$2+SQRT(A116*('d_시나리오'!$J$2-'d_시나리오'!$H$2)*('d_시나리오'!$I$2-'d_시나리오'!$H$2)),'d_시나리오'!$J$2-SQRT((1-A116)*('d_시나리오'!$J$2-'d_시나리오'!$H$2)*('d_시나리오'!$J$2-'d_시나리오'!$I$2))))</f>
        <v/>
      </c>
      <c r="C116">
        <f>BETAINV(RAND(),2,6)</f>
        <v/>
      </c>
      <c r="D116">
        <f>INDEX('d_분포'!$A$2:$A$28,RANDBETWEEN(1,27))</f>
        <v/>
      </c>
      <c r="E116">
        <f>INDEX('d_분포'!$C$2:$C$5,RANDBETWEEN(1,4))*(0.9+0.2*RAND())</f>
        <v/>
      </c>
      <c r="F116">
        <f>RAND()</f>
        <v/>
      </c>
      <c r="G116">
        <f>IF('d_시나리오'!$J$3='d_시나리오'!$H$3,'d_시나리오'!$I$3,IF(F116&lt;('d_시나리오'!$I$3-'d_시나리오'!$H$3)/('d_시나리오'!$J$3-'d_시나리오'!$H$3),'d_시나리오'!$H$3+SQRT(F116*('d_시나리오'!$J$3-'d_시나리오'!$H$3)*('d_시나리오'!$I$3-'d_시나리오'!$H$3)),'d_시나리오'!$J$3-SQRT((1-F116)*('d_시나리오'!$J$3-'d_시나리오'!$H$3)*('d_시나리오'!$J$3-'d_시나리오'!$I$3))))</f>
        <v/>
      </c>
      <c r="H116">
        <f>RAND()</f>
        <v/>
      </c>
      <c r="I116">
        <f>IF('d_시나리오'!$J$4='d_시나리오'!$H$4,'d_시나리오'!$I$4,IF(H116&lt;('d_시나리오'!$I$4-'d_시나리오'!$H$4)/('d_시나리오'!$J$4-'d_시나리오'!$H$4),'d_시나리오'!$H$4+SQRT(H116*('d_시나리오'!$J$4-'d_시나리오'!$H$4)*('d_시나리오'!$I$4-'d_시나리오'!$H$4)),'d_시나리오'!$J$4-SQRT((1-H116)*('d_시나리오'!$J$4-'d_시나리오'!$H$4)*('d_시나리오'!$J$4-'d_시나리오'!$I$4))))</f>
        <v/>
      </c>
      <c r="J116">
        <f>RAND()</f>
        <v/>
      </c>
      <c r="K116">
        <f>IF('d_시나리오'!$J$5='d_시나리오'!$H$5,'d_시나리오'!$I$5,IF(J116&lt;('d_시나리오'!$I$5-'d_시나리오'!$H$5)/('d_시나리오'!$J$5-'d_시나리오'!$H$5),'d_시나리오'!$H$5+SQRT(J116*('d_시나리오'!$J$5-'d_시나리오'!$H$5)*('d_시나리오'!$I$5-'d_시나리오'!$H$5)),'d_시나리오'!$J$5-SQRT((1-J116)*('d_시나리오'!$J$5-'d_시나리오'!$H$5)*('d_시나리오'!$J$5-'d_시나리오'!$I$5))))</f>
        <v/>
      </c>
      <c r="L116">
        <f>RAND()</f>
        <v/>
      </c>
      <c r="M116">
        <f>IF('d_시나리오'!$J$6='d_시나리오'!$H$6,'d_시나리오'!$I$6,IF(L116&lt;('d_시나리오'!$I$6-'d_시나리오'!$H$6)/('d_시나리오'!$J$6-'d_시나리오'!$H$6),'d_시나리오'!$H$6+SQRT(L116*('d_시나리오'!$J$6-'d_시나리오'!$H$6)*('d_시나리오'!$I$6-'d_시나리오'!$H$6)),'d_시나리오'!$J$6-SQRT((1-L116)*('d_시나리오'!$J$6-'d_시나리오'!$H$6)*('d_시나리오'!$J$6-'d_시나리오'!$I$6))))</f>
        <v/>
      </c>
      <c r="N116">
        <f>INDEX('d_분포'!$B$2:$B$57,RANDBETWEEN(1,56))</f>
        <v/>
      </c>
      <c r="O116">
        <f>BETAINV(RAND(),5,5)</f>
        <v/>
      </c>
      <c r="P116">
        <f>'d_고정'!$B$1*'6_기대효과'!$H$7*('d_시나리오'!$I$7/'d_고정'!$B$2)*B116</f>
        <v/>
      </c>
      <c r="Q116">
        <f>P116*C116</f>
        <v/>
      </c>
      <c r="R116">
        <f>P116*E116</f>
        <v/>
      </c>
      <c r="S116">
        <f>R116*G116</f>
        <v/>
      </c>
      <c r="T116">
        <f>Q116+S116</f>
        <v/>
      </c>
      <c r="U116">
        <f>(Q116*D116+S116*I116)*(1-O116)</f>
        <v/>
      </c>
      <c r="V116">
        <f>(R116*K116*N116+'d_고정'!$B$3*('6_기대효과'!$H$7/8)*N116*'d_고정'!$B$10*M116*('6_기대효과'!$K$7/'d_고정'!$B$9))*(1-O116)</f>
        <v/>
      </c>
      <c r="W116">
        <f>(S116*I116+R116*MAX(K116-'d_고정'!$B$10*M116*('6_기대효과'!$K$7/'d_고정'!$B$9),0)*N116)*(1-O116)</f>
        <v/>
      </c>
      <c r="X116">
        <f>U116+V116</f>
        <v/>
      </c>
      <c r="Y116">
        <f>U116/('d_고정'!$B$5*'6_기대효과'!$H$7/8)/'d_고정'!$B$6</f>
        <v/>
      </c>
      <c r="Z116">
        <f>U116/('d_고정'!$B$8*'6_기대효과'!$H$7/8)</f>
        <v/>
      </c>
    </row>
    <row r="117">
      <c r="A117">
        <f>RAND()</f>
        <v/>
      </c>
      <c r="B117">
        <f>IF('d_시나리오'!$J$2='d_시나리오'!$H$2,'d_시나리오'!$I$2,IF(A117&lt;('d_시나리오'!$I$2-'d_시나리오'!$H$2)/('d_시나리오'!$J$2-'d_시나리오'!$H$2),'d_시나리오'!$H$2+SQRT(A117*('d_시나리오'!$J$2-'d_시나리오'!$H$2)*('d_시나리오'!$I$2-'d_시나리오'!$H$2)),'d_시나리오'!$J$2-SQRT((1-A117)*('d_시나리오'!$J$2-'d_시나리오'!$H$2)*('d_시나리오'!$J$2-'d_시나리오'!$I$2))))</f>
        <v/>
      </c>
      <c r="C117">
        <f>BETAINV(RAND(),2,6)</f>
        <v/>
      </c>
      <c r="D117">
        <f>INDEX('d_분포'!$A$2:$A$28,RANDBETWEEN(1,27))</f>
        <v/>
      </c>
      <c r="E117">
        <f>INDEX('d_분포'!$C$2:$C$5,RANDBETWEEN(1,4))*(0.9+0.2*RAND())</f>
        <v/>
      </c>
      <c r="F117">
        <f>RAND()</f>
        <v/>
      </c>
      <c r="G117">
        <f>IF('d_시나리오'!$J$3='d_시나리오'!$H$3,'d_시나리오'!$I$3,IF(F117&lt;('d_시나리오'!$I$3-'d_시나리오'!$H$3)/('d_시나리오'!$J$3-'d_시나리오'!$H$3),'d_시나리오'!$H$3+SQRT(F117*('d_시나리오'!$J$3-'d_시나리오'!$H$3)*('d_시나리오'!$I$3-'d_시나리오'!$H$3)),'d_시나리오'!$J$3-SQRT((1-F117)*('d_시나리오'!$J$3-'d_시나리오'!$H$3)*('d_시나리오'!$J$3-'d_시나리오'!$I$3))))</f>
        <v/>
      </c>
      <c r="H117">
        <f>RAND()</f>
        <v/>
      </c>
      <c r="I117">
        <f>IF('d_시나리오'!$J$4='d_시나리오'!$H$4,'d_시나리오'!$I$4,IF(H117&lt;('d_시나리오'!$I$4-'d_시나리오'!$H$4)/('d_시나리오'!$J$4-'d_시나리오'!$H$4),'d_시나리오'!$H$4+SQRT(H117*('d_시나리오'!$J$4-'d_시나리오'!$H$4)*('d_시나리오'!$I$4-'d_시나리오'!$H$4)),'d_시나리오'!$J$4-SQRT((1-H117)*('d_시나리오'!$J$4-'d_시나리오'!$H$4)*('d_시나리오'!$J$4-'d_시나리오'!$I$4))))</f>
        <v/>
      </c>
      <c r="J117">
        <f>RAND()</f>
        <v/>
      </c>
      <c r="K117">
        <f>IF('d_시나리오'!$J$5='d_시나리오'!$H$5,'d_시나리오'!$I$5,IF(J117&lt;('d_시나리오'!$I$5-'d_시나리오'!$H$5)/('d_시나리오'!$J$5-'d_시나리오'!$H$5),'d_시나리오'!$H$5+SQRT(J117*('d_시나리오'!$J$5-'d_시나리오'!$H$5)*('d_시나리오'!$I$5-'d_시나리오'!$H$5)),'d_시나리오'!$J$5-SQRT((1-J117)*('d_시나리오'!$J$5-'d_시나리오'!$H$5)*('d_시나리오'!$J$5-'d_시나리오'!$I$5))))</f>
        <v/>
      </c>
      <c r="L117">
        <f>RAND()</f>
        <v/>
      </c>
      <c r="M117">
        <f>IF('d_시나리오'!$J$6='d_시나리오'!$H$6,'d_시나리오'!$I$6,IF(L117&lt;('d_시나리오'!$I$6-'d_시나리오'!$H$6)/('d_시나리오'!$J$6-'d_시나리오'!$H$6),'d_시나리오'!$H$6+SQRT(L117*('d_시나리오'!$J$6-'d_시나리오'!$H$6)*('d_시나리오'!$I$6-'d_시나리오'!$H$6)),'d_시나리오'!$J$6-SQRT((1-L117)*('d_시나리오'!$J$6-'d_시나리오'!$H$6)*('d_시나리오'!$J$6-'d_시나리오'!$I$6))))</f>
        <v/>
      </c>
      <c r="N117">
        <f>INDEX('d_분포'!$B$2:$B$57,RANDBETWEEN(1,56))</f>
        <v/>
      </c>
      <c r="O117">
        <f>BETAINV(RAND(),5,5)</f>
        <v/>
      </c>
      <c r="P117">
        <f>'d_고정'!$B$1*'6_기대효과'!$H$7*('d_시나리오'!$I$7/'d_고정'!$B$2)*B117</f>
        <v/>
      </c>
      <c r="Q117">
        <f>P117*C117</f>
        <v/>
      </c>
      <c r="R117">
        <f>P117*E117</f>
        <v/>
      </c>
      <c r="S117">
        <f>R117*G117</f>
        <v/>
      </c>
      <c r="T117">
        <f>Q117+S117</f>
        <v/>
      </c>
      <c r="U117">
        <f>(Q117*D117+S117*I117)*(1-O117)</f>
        <v/>
      </c>
      <c r="V117">
        <f>(R117*K117*N117+'d_고정'!$B$3*('6_기대효과'!$H$7/8)*N117*'d_고정'!$B$10*M117*('6_기대효과'!$K$7/'d_고정'!$B$9))*(1-O117)</f>
        <v/>
      </c>
      <c r="W117">
        <f>(S117*I117+R117*MAX(K117-'d_고정'!$B$10*M117*('6_기대효과'!$K$7/'d_고정'!$B$9),0)*N117)*(1-O117)</f>
        <v/>
      </c>
      <c r="X117">
        <f>U117+V117</f>
        <v/>
      </c>
      <c r="Y117">
        <f>U117/('d_고정'!$B$5*'6_기대효과'!$H$7/8)/'d_고정'!$B$6</f>
        <v/>
      </c>
      <c r="Z117">
        <f>U117/('d_고정'!$B$8*'6_기대효과'!$H$7/8)</f>
        <v/>
      </c>
    </row>
    <row r="118">
      <c r="A118">
        <f>RAND()</f>
        <v/>
      </c>
      <c r="B118">
        <f>IF('d_시나리오'!$J$2='d_시나리오'!$H$2,'d_시나리오'!$I$2,IF(A118&lt;('d_시나리오'!$I$2-'d_시나리오'!$H$2)/('d_시나리오'!$J$2-'d_시나리오'!$H$2),'d_시나리오'!$H$2+SQRT(A118*('d_시나리오'!$J$2-'d_시나리오'!$H$2)*('d_시나리오'!$I$2-'d_시나리오'!$H$2)),'d_시나리오'!$J$2-SQRT((1-A118)*('d_시나리오'!$J$2-'d_시나리오'!$H$2)*('d_시나리오'!$J$2-'d_시나리오'!$I$2))))</f>
        <v/>
      </c>
      <c r="C118">
        <f>BETAINV(RAND(),2,6)</f>
        <v/>
      </c>
      <c r="D118">
        <f>INDEX('d_분포'!$A$2:$A$28,RANDBETWEEN(1,27))</f>
        <v/>
      </c>
      <c r="E118">
        <f>INDEX('d_분포'!$C$2:$C$5,RANDBETWEEN(1,4))*(0.9+0.2*RAND())</f>
        <v/>
      </c>
      <c r="F118">
        <f>RAND()</f>
        <v/>
      </c>
      <c r="G118">
        <f>IF('d_시나리오'!$J$3='d_시나리오'!$H$3,'d_시나리오'!$I$3,IF(F118&lt;('d_시나리오'!$I$3-'d_시나리오'!$H$3)/('d_시나리오'!$J$3-'d_시나리오'!$H$3),'d_시나리오'!$H$3+SQRT(F118*('d_시나리오'!$J$3-'d_시나리오'!$H$3)*('d_시나리오'!$I$3-'d_시나리오'!$H$3)),'d_시나리오'!$J$3-SQRT((1-F118)*('d_시나리오'!$J$3-'d_시나리오'!$H$3)*('d_시나리오'!$J$3-'d_시나리오'!$I$3))))</f>
        <v/>
      </c>
      <c r="H118">
        <f>RAND()</f>
        <v/>
      </c>
      <c r="I118">
        <f>IF('d_시나리오'!$J$4='d_시나리오'!$H$4,'d_시나리오'!$I$4,IF(H118&lt;('d_시나리오'!$I$4-'d_시나리오'!$H$4)/('d_시나리오'!$J$4-'d_시나리오'!$H$4),'d_시나리오'!$H$4+SQRT(H118*('d_시나리오'!$J$4-'d_시나리오'!$H$4)*('d_시나리오'!$I$4-'d_시나리오'!$H$4)),'d_시나리오'!$J$4-SQRT((1-H118)*('d_시나리오'!$J$4-'d_시나리오'!$H$4)*('d_시나리오'!$J$4-'d_시나리오'!$I$4))))</f>
        <v/>
      </c>
      <c r="J118">
        <f>RAND()</f>
        <v/>
      </c>
      <c r="K118">
        <f>IF('d_시나리오'!$J$5='d_시나리오'!$H$5,'d_시나리오'!$I$5,IF(J118&lt;('d_시나리오'!$I$5-'d_시나리오'!$H$5)/('d_시나리오'!$J$5-'d_시나리오'!$H$5),'d_시나리오'!$H$5+SQRT(J118*('d_시나리오'!$J$5-'d_시나리오'!$H$5)*('d_시나리오'!$I$5-'d_시나리오'!$H$5)),'d_시나리오'!$J$5-SQRT((1-J118)*('d_시나리오'!$J$5-'d_시나리오'!$H$5)*('d_시나리오'!$J$5-'d_시나리오'!$I$5))))</f>
        <v/>
      </c>
      <c r="L118">
        <f>RAND()</f>
        <v/>
      </c>
      <c r="M118">
        <f>IF('d_시나리오'!$J$6='d_시나리오'!$H$6,'d_시나리오'!$I$6,IF(L118&lt;('d_시나리오'!$I$6-'d_시나리오'!$H$6)/('d_시나리오'!$J$6-'d_시나리오'!$H$6),'d_시나리오'!$H$6+SQRT(L118*('d_시나리오'!$J$6-'d_시나리오'!$H$6)*('d_시나리오'!$I$6-'d_시나리오'!$H$6)),'d_시나리오'!$J$6-SQRT((1-L118)*('d_시나리오'!$J$6-'d_시나리오'!$H$6)*('d_시나리오'!$J$6-'d_시나리오'!$I$6))))</f>
        <v/>
      </c>
      <c r="N118">
        <f>INDEX('d_분포'!$B$2:$B$57,RANDBETWEEN(1,56))</f>
        <v/>
      </c>
      <c r="O118">
        <f>BETAINV(RAND(),5,5)</f>
        <v/>
      </c>
      <c r="P118">
        <f>'d_고정'!$B$1*'6_기대효과'!$H$7*('d_시나리오'!$I$7/'d_고정'!$B$2)*B118</f>
        <v/>
      </c>
      <c r="Q118">
        <f>P118*C118</f>
        <v/>
      </c>
      <c r="R118">
        <f>P118*E118</f>
        <v/>
      </c>
      <c r="S118">
        <f>R118*G118</f>
        <v/>
      </c>
      <c r="T118">
        <f>Q118+S118</f>
        <v/>
      </c>
      <c r="U118">
        <f>(Q118*D118+S118*I118)*(1-O118)</f>
        <v/>
      </c>
      <c r="V118">
        <f>(R118*K118*N118+'d_고정'!$B$3*('6_기대효과'!$H$7/8)*N118*'d_고정'!$B$10*M118*('6_기대효과'!$K$7/'d_고정'!$B$9))*(1-O118)</f>
        <v/>
      </c>
      <c r="W118">
        <f>(S118*I118+R118*MAX(K118-'d_고정'!$B$10*M118*('6_기대효과'!$K$7/'d_고정'!$B$9),0)*N118)*(1-O118)</f>
        <v/>
      </c>
      <c r="X118">
        <f>U118+V118</f>
        <v/>
      </c>
      <c r="Y118">
        <f>U118/('d_고정'!$B$5*'6_기대효과'!$H$7/8)/'d_고정'!$B$6</f>
        <v/>
      </c>
      <c r="Z118">
        <f>U118/('d_고정'!$B$8*'6_기대효과'!$H$7/8)</f>
        <v/>
      </c>
    </row>
    <row r="119">
      <c r="A119">
        <f>RAND()</f>
        <v/>
      </c>
      <c r="B119">
        <f>IF('d_시나리오'!$J$2='d_시나리오'!$H$2,'d_시나리오'!$I$2,IF(A119&lt;('d_시나리오'!$I$2-'d_시나리오'!$H$2)/('d_시나리오'!$J$2-'d_시나리오'!$H$2),'d_시나리오'!$H$2+SQRT(A119*('d_시나리오'!$J$2-'d_시나리오'!$H$2)*('d_시나리오'!$I$2-'d_시나리오'!$H$2)),'d_시나리오'!$J$2-SQRT((1-A119)*('d_시나리오'!$J$2-'d_시나리오'!$H$2)*('d_시나리오'!$J$2-'d_시나리오'!$I$2))))</f>
        <v/>
      </c>
      <c r="C119">
        <f>BETAINV(RAND(),2,6)</f>
        <v/>
      </c>
      <c r="D119">
        <f>INDEX('d_분포'!$A$2:$A$28,RANDBETWEEN(1,27))</f>
        <v/>
      </c>
      <c r="E119">
        <f>INDEX('d_분포'!$C$2:$C$5,RANDBETWEEN(1,4))*(0.9+0.2*RAND())</f>
        <v/>
      </c>
      <c r="F119">
        <f>RAND()</f>
        <v/>
      </c>
      <c r="G119">
        <f>IF('d_시나리오'!$J$3='d_시나리오'!$H$3,'d_시나리오'!$I$3,IF(F119&lt;('d_시나리오'!$I$3-'d_시나리오'!$H$3)/('d_시나리오'!$J$3-'d_시나리오'!$H$3),'d_시나리오'!$H$3+SQRT(F119*('d_시나리오'!$J$3-'d_시나리오'!$H$3)*('d_시나리오'!$I$3-'d_시나리오'!$H$3)),'d_시나리오'!$J$3-SQRT((1-F119)*('d_시나리오'!$J$3-'d_시나리오'!$H$3)*('d_시나리오'!$J$3-'d_시나리오'!$I$3))))</f>
        <v/>
      </c>
      <c r="H119">
        <f>RAND()</f>
        <v/>
      </c>
      <c r="I119">
        <f>IF('d_시나리오'!$J$4='d_시나리오'!$H$4,'d_시나리오'!$I$4,IF(H119&lt;('d_시나리오'!$I$4-'d_시나리오'!$H$4)/('d_시나리오'!$J$4-'d_시나리오'!$H$4),'d_시나리오'!$H$4+SQRT(H119*('d_시나리오'!$J$4-'d_시나리오'!$H$4)*('d_시나리오'!$I$4-'d_시나리오'!$H$4)),'d_시나리오'!$J$4-SQRT((1-H119)*('d_시나리오'!$J$4-'d_시나리오'!$H$4)*('d_시나리오'!$J$4-'d_시나리오'!$I$4))))</f>
        <v/>
      </c>
      <c r="J119">
        <f>RAND()</f>
        <v/>
      </c>
      <c r="K119">
        <f>IF('d_시나리오'!$J$5='d_시나리오'!$H$5,'d_시나리오'!$I$5,IF(J119&lt;('d_시나리오'!$I$5-'d_시나리오'!$H$5)/('d_시나리오'!$J$5-'d_시나리오'!$H$5),'d_시나리오'!$H$5+SQRT(J119*('d_시나리오'!$J$5-'d_시나리오'!$H$5)*('d_시나리오'!$I$5-'d_시나리오'!$H$5)),'d_시나리오'!$J$5-SQRT((1-J119)*('d_시나리오'!$J$5-'d_시나리오'!$H$5)*('d_시나리오'!$J$5-'d_시나리오'!$I$5))))</f>
        <v/>
      </c>
      <c r="L119">
        <f>RAND()</f>
        <v/>
      </c>
      <c r="M119">
        <f>IF('d_시나리오'!$J$6='d_시나리오'!$H$6,'d_시나리오'!$I$6,IF(L119&lt;('d_시나리오'!$I$6-'d_시나리오'!$H$6)/('d_시나리오'!$J$6-'d_시나리오'!$H$6),'d_시나리오'!$H$6+SQRT(L119*('d_시나리오'!$J$6-'d_시나리오'!$H$6)*('d_시나리오'!$I$6-'d_시나리오'!$H$6)),'d_시나리오'!$J$6-SQRT((1-L119)*('d_시나리오'!$J$6-'d_시나리오'!$H$6)*('d_시나리오'!$J$6-'d_시나리오'!$I$6))))</f>
        <v/>
      </c>
      <c r="N119">
        <f>INDEX('d_분포'!$B$2:$B$57,RANDBETWEEN(1,56))</f>
        <v/>
      </c>
      <c r="O119">
        <f>BETAINV(RAND(),5,5)</f>
        <v/>
      </c>
      <c r="P119">
        <f>'d_고정'!$B$1*'6_기대효과'!$H$7*('d_시나리오'!$I$7/'d_고정'!$B$2)*B119</f>
        <v/>
      </c>
      <c r="Q119">
        <f>P119*C119</f>
        <v/>
      </c>
      <c r="R119">
        <f>P119*E119</f>
        <v/>
      </c>
      <c r="S119">
        <f>R119*G119</f>
        <v/>
      </c>
      <c r="T119">
        <f>Q119+S119</f>
        <v/>
      </c>
      <c r="U119">
        <f>(Q119*D119+S119*I119)*(1-O119)</f>
        <v/>
      </c>
      <c r="V119">
        <f>(R119*K119*N119+'d_고정'!$B$3*('6_기대효과'!$H$7/8)*N119*'d_고정'!$B$10*M119*('6_기대효과'!$K$7/'d_고정'!$B$9))*(1-O119)</f>
        <v/>
      </c>
      <c r="W119">
        <f>(S119*I119+R119*MAX(K119-'d_고정'!$B$10*M119*('6_기대효과'!$K$7/'d_고정'!$B$9),0)*N119)*(1-O119)</f>
        <v/>
      </c>
      <c r="X119">
        <f>U119+V119</f>
        <v/>
      </c>
      <c r="Y119">
        <f>U119/('d_고정'!$B$5*'6_기대효과'!$H$7/8)/'d_고정'!$B$6</f>
        <v/>
      </c>
      <c r="Z119">
        <f>U119/('d_고정'!$B$8*'6_기대효과'!$H$7/8)</f>
        <v/>
      </c>
    </row>
    <row r="120">
      <c r="A120">
        <f>RAND()</f>
        <v/>
      </c>
      <c r="B120">
        <f>IF('d_시나리오'!$J$2='d_시나리오'!$H$2,'d_시나리오'!$I$2,IF(A120&lt;('d_시나리오'!$I$2-'d_시나리오'!$H$2)/('d_시나리오'!$J$2-'d_시나리오'!$H$2),'d_시나리오'!$H$2+SQRT(A120*('d_시나리오'!$J$2-'d_시나리오'!$H$2)*('d_시나리오'!$I$2-'d_시나리오'!$H$2)),'d_시나리오'!$J$2-SQRT((1-A120)*('d_시나리오'!$J$2-'d_시나리오'!$H$2)*('d_시나리오'!$J$2-'d_시나리오'!$I$2))))</f>
        <v/>
      </c>
      <c r="C120">
        <f>BETAINV(RAND(),2,6)</f>
        <v/>
      </c>
      <c r="D120">
        <f>INDEX('d_분포'!$A$2:$A$28,RANDBETWEEN(1,27))</f>
        <v/>
      </c>
      <c r="E120">
        <f>INDEX('d_분포'!$C$2:$C$5,RANDBETWEEN(1,4))*(0.9+0.2*RAND())</f>
        <v/>
      </c>
      <c r="F120">
        <f>RAND()</f>
        <v/>
      </c>
      <c r="G120">
        <f>IF('d_시나리오'!$J$3='d_시나리오'!$H$3,'d_시나리오'!$I$3,IF(F120&lt;('d_시나리오'!$I$3-'d_시나리오'!$H$3)/('d_시나리오'!$J$3-'d_시나리오'!$H$3),'d_시나리오'!$H$3+SQRT(F120*('d_시나리오'!$J$3-'d_시나리오'!$H$3)*('d_시나리오'!$I$3-'d_시나리오'!$H$3)),'d_시나리오'!$J$3-SQRT((1-F120)*('d_시나리오'!$J$3-'d_시나리오'!$H$3)*('d_시나리오'!$J$3-'d_시나리오'!$I$3))))</f>
        <v/>
      </c>
      <c r="H120">
        <f>RAND()</f>
        <v/>
      </c>
      <c r="I120">
        <f>IF('d_시나리오'!$J$4='d_시나리오'!$H$4,'d_시나리오'!$I$4,IF(H120&lt;('d_시나리오'!$I$4-'d_시나리오'!$H$4)/('d_시나리오'!$J$4-'d_시나리오'!$H$4),'d_시나리오'!$H$4+SQRT(H120*('d_시나리오'!$J$4-'d_시나리오'!$H$4)*('d_시나리오'!$I$4-'d_시나리오'!$H$4)),'d_시나리오'!$J$4-SQRT((1-H120)*('d_시나리오'!$J$4-'d_시나리오'!$H$4)*('d_시나리오'!$J$4-'d_시나리오'!$I$4))))</f>
        <v/>
      </c>
      <c r="J120">
        <f>RAND()</f>
        <v/>
      </c>
      <c r="K120">
        <f>IF('d_시나리오'!$J$5='d_시나리오'!$H$5,'d_시나리오'!$I$5,IF(J120&lt;('d_시나리오'!$I$5-'d_시나리오'!$H$5)/('d_시나리오'!$J$5-'d_시나리오'!$H$5),'d_시나리오'!$H$5+SQRT(J120*('d_시나리오'!$J$5-'d_시나리오'!$H$5)*('d_시나리오'!$I$5-'d_시나리오'!$H$5)),'d_시나리오'!$J$5-SQRT((1-J120)*('d_시나리오'!$J$5-'d_시나리오'!$H$5)*('d_시나리오'!$J$5-'d_시나리오'!$I$5))))</f>
        <v/>
      </c>
      <c r="L120">
        <f>RAND()</f>
        <v/>
      </c>
      <c r="M120">
        <f>IF('d_시나리오'!$J$6='d_시나리오'!$H$6,'d_시나리오'!$I$6,IF(L120&lt;('d_시나리오'!$I$6-'d_시나리오'!$H$6)/('d_시나리오'!$J$6-'d_시나리오'!$H$6),'d_시나리오'!$H$6+SQRT(L120*('d_시나리오'!$J$6-'d_시나리오'!$H$6)*('d_시나리오'!$I$6-'d_시나리오'!$H$6)),'d_시나리오'!$J$6-SQRT((1-L120)*('d_시나리오'!$J$6-'d_시나리오'!$H$6)*('d_시나리오'!$J$6-'d_시나리오'!$I$6))))</f>
        <v/>
      </c>
      <c r="N120">
        <f>INDEX('d_분포'!$B$2:$B$57,RANDBETWEEN(1,56))</f>
        <v/>
      </c>
      <c r="O120">
        <f>BETAINV(RAND(),5,5)</f>
        <v/>
      </c>
      <c r="P120">
        <f>'d_고정'!$B$1*'6_기대효과'!$H$7*('d_시나리오'!$I$7/'d_고정'!$B$2)*B120</f>
        <v/>
      </c>
      <c r="Q120">
        <f>P120*C120</f>
        <v/>
      </c>
      <c r="R120">
        <f>P120*E120</f>
        <v/>
      </c>
      <c r="S120">
        <f>R120*G120</f>
        <v/>
      </c>
      <c r="T120">
        <f>Q120+S120</f>
        <v/>
      </c>
      <c r="U120">
        <f>(Q120*D120+S120*I120)*(1-O120)</f>
        <v/>
      </c>
      <c r="V120">
        <f>(R120*K120*N120+'d_고정'!$B$3*('6_기대효과'!$H$7/8)*N120*'d_고정'!$B$10*M120*('6_기대효과'!$K$7/'d_고정'!$B$9))*(1-O120)</f>
        <v/>
      </c>
      <c r="W120">
        <f>(S120*I120+R120*MAX(K120-'d_고정'!$B$10*M120*('6_기대효과'!$K$7/'d_고정'!$B$9),0)*N120)*(1-O120)</f>
        <v/>
      </c>
      <c r="X120">
        <f>U120+V120</f>
        <v/>
      </c>
      <c r="Y120">
        <f>U120/('d_고정'!$B$5*'6_기대효과'!$H$7/8)/'d_고정'!$B$6</f>
        <v/>
      </c>
      <c r="Z120">
        <f>U120/('d_고정'!$B$8*'6_기대효과'!$H$7/8)</f>
        <v/>
      </c>
    </row>
    <row r="121">
      <c r="A121">
        <f>RAND()</f>
        <v/>
      </c>
      <c r="B121">
        <f>IF('d_시나리오'!$J$2='d_시나리오'!$H$2,'d_시나리오'!$I$2,IF(A121&lt;('d_시나리오'!$I$2-'d_시나리오'!$H$2)/('d_시나리오'!$J$2-'d_시나리오'!$H$2),'d_시나리오'!$H$2+SQRT(A121*('d_시나리오'!$J$2-'d_시나리오'!$H$2)*('d_시나리오'!$I$2-'d_시나리오'!$H$2)),'d_시나리오'!$J$2-SQRT((1-A121)*('d_시나리오'!$J$2-'d_시나리오'!$H$2)*('d_시나리오'!$J$2-'d_시나리오'!$I$2))))</f>
        <v/>
      </c>
      <c r="C121">
        <f>BETAINV(RAND(),2,6)</f>
        <v/>
      </c>
      <c r="D121">
        <f>INDEX('d_분포'!$A$2:$A$28,RANDBETWEEN(1,27))</f>
        <v/>
      </c>
      <c r="E121">
        <f>INDEX('d_분포'!$C$2:$C$5,RANDBETWEEN(1,4))*(0.9+0.2*RAND())</f>
        <v/>
      </c>
      <c r="F121">
        <f>RAND()</f>
        <v/>
      </c>
      <c r="G121">
        <f>IF('d_시나리오'!$J$3='d_시나리오'!$H$3,'d_시나리오'!$I$3,IF(F121&lt;('d_시나리오'!$I$3-'d_시나리오'!$H$3)/('d_시나리오'!$J$3-'d_시나리오'!$H$3),'d_시나리오'!$H$3+SQRT(F121*('d_시나리오'!$J$3-'d_시나리오'!$H$3)*('d_시나리오'!$I$3-'d_시나리오'!$H$3)),'d_시나리오'!$J$3-SQRT((1-F121)*('d_시나리오'!$J$3-'d_시나리오'!$H$3)*('d_시나리오'!$J$3-'d_시나리오'!$I$3))))</f>
        <v/>
      </c>
      <c r="H121">
        <f>RAND()</f>
        <v/>
      </c>
      <c r="I121">
        <f>IF('d_시나리오'!$J$4='d_시나리오'!$H$4,'d_시나리오'!$I$4,IF(H121&lt;('d_시나리오'!$I$4-'d_시나리오'!$H$4)/('d_시나리오'!$J$4-'d_시나리오'!$H$4),'d_시나리오'!$H$4+SQRT(H121*('d_시나리오'!$J$4-'d_시나리오'!$H$4)*('d_시나리오'!$I$4-'d_시나리오'!$H$4)),'d_시나리오'!$J$4-SQRT((1-H121)*('d_시나리오'!$J$4-'d_시나리오'!$H$4)*('d_시나리오'!$J$4-'d_시나리오'!$I$4))))</f>
        <v/>
      </c>
      <c r="J121">
        <f>RAND()</f>
        <v/>
      </c>
      <c r="K121">
        <f>IF('d_시나리오'!$J$5='d_시나리오'!$H$5,'d_시나리오'!$I$5,IF(J121&lt;('d_시나리오'!$I$5-'d_시나리오'!$H$5)/('d_시나리오'!$J$5-'d_시나리오'!$H$5),'d_시나리오'!$H$5+SQRT(J121*('d_시나리오'!$J$5-'d_시나리오'!$H$5)*('d_시나리오'!$I$5-'d_시나리오'!$H$5)),'d_시나리오'!$J$5-SQRT((1-J121)*('d_시나리오'!$J$5-'d_시나리오'!$H$5)*('d_시나리오'!$J$5-'d_시나리오'!$I$5))))</f>
        <v/>
      </c>
      <c r="L121">
        <f>RAND()</f>
        <v/>
      </c>
      <c r="M121">
        <f>IF('d_시나리오'!$J$6='d_시나리오'!$H$6,'d_시나리오'!$I$6,IF(L121&lt;('d_시나리오'!$I$6-'d_시나리오'!$H$6)/('d_시나리오'!$J$6-'d_시나리오'!$H$6),'d_시나리오'!$H$6+SQRT(L121*('d_시나리오'!$J$6-'d_시나리오'!$H$6)*('d_시나리오'!$I$6-'d_시나리오'!$H$6)),'d_시나리오'!$J$6-SQRT((1-L121)*('d_시나리오'!$J$6-'d_시나리오'!$H$6)*('d_시나리오'!$J$6-'d_시나리오'!$I$6))))</f>
        <v/>
      </c>
      <c r="N121">
        <f>INDEX('d_분포'!$B$2:$B$57,RANDBETWEEN(1,56))</f>
        <v/>
      </c>
      <c r="O121">
        <f>BETAINV(RAND(),5,5)</f>
        <v/>
      </c>
      <c r="P121">
        <f>'d_고정'!$B$1*'6_기대효과'!$H$7*('d_시나리오'!$I$7/'d_고정'!$B$2)*B121</f>
        <v/>
      </c>
      <c r="Q121">
        <f>P121*C121</f>
        <v/>
      </c>
      <c r="R121">
        <f>P121*E121</f>
        <v/>
      </c>
      <c r="S121">
        <f>R121*G121</f>
        <v/>
      </c>
      <c r="T121">
        <f>Q121+S121</f>
        <v/>
      </c>
      <c r="U121">
        <f>(Q121*D121+S121*I121)*(1-O121)</f>
        <v/>
      </c>
      <c r="V121">
        <f>(R121*K121*N121+'d_고정'!$B$3*('6_기대효과'!$H$7/8)*N121*'d_고정'!$B$10*M121*('6_기대효과'!$K$7/'d_고정'!$B$9))*(1-O121)</f>
        <v/>
      </c>
      <c r="W121">
        <f>(S121*I121+R121*MAX(K121-'d_고정'!$B$10*M121*('6_기대효과'!$K$7/'d_고정'!$B$9),0)*N121)*(1-O121)</f>
        <v/>
      </c>
      <c r="X121">
        <f>U121+V121</f>
        <v/>
      </c>
      <c r="Y121">
        <f>U121/('d_고정'!$B$5*'6_기대효과'!$H$7/8)/'d_고정'!$B$6</f>
        <v/>
      </c>
      <c r="Z121">
        <f>U121/('d_고정'!$B$8*'6_기대효과'!$H$7/8)</f>
        <v/>
      </c>
    </row>
    <row r="122">
      <c r="A122">
        <f>RAND()</f>
        <v/>
      </c>
      <c r="B122">
        <f>IF('d_시나리오'!$J$2='d_시나리오'!$H$2,'d_시나리오'!$I$2,IF(A122&lt;('d_시나리오'!$I$2-'d_시나리오'!$H$2)/('d_시나리오'!$J$2-'d_시나리오'!$H$2),'d_시나리오'!$H$2+SQRT(A122*('d_시나리오'!$J$2-'d_시나리오'!$H$2)*('d_시나리오'!$I$2-'d_시나리오'!$H$2)),'d_시나리오'!$J$2-SQRT((1-A122)*('d_시나리오'!$J$2-'d_시나리오'!$H$2)*('d_시나리오'!$J$2-'d_시나리오'!$I$2))))</f>
        <v/>
      </c>
      <c r="C122">
        <f>BETAINV(RAND(),2,6)</f>
        <v/>
      </c>
      <c r="D122">
        <f>INDEX('d_분포'!$A$2:$A$28,RANDBETWEEN(1,27))</f>
        <v/>
      </c>
      <c r="E122">
        <f>INDEX('d_분포'!$C$2:$C$5,RANDBETWEEN(1,4))*(0.9+0.2*RAND())</f>
        <v/>
      </c>
      <c r="F122">
        <f>RAND()</f>
        <v/>
      </c>
      <c r="G122">
        <f>IF('d_시나리오'!$J$3='d_시나리오'!$H$3,'d_시나리오'!$I$3,IF(F122&lt;('d_시나리오'!$I$3-'d_시나리오'!$H$3)/('d_시나리오'!$J$3-'d_시나리오'!$H$3),'d_시나리오'!$H$3+SQRT(F122*('d_시나리오'!$J$3-'d_시나리오'!$H$3)*('d_시나리오'!$I$3-'d_시나리오'!$H$3)),'d_시나리오'!$J$3-SQRT((1-F122)*('d_시나리오'!$J$3-'d_시나리오'!$H$3)*('d_시나리오'!$J$3-'d_시나리오'!$I$3))))</f>
        <v/>
      </c>
      <c r="H122">
        <f>RAND()</f>
        <v/>
      </c>
      <c r="I122">
        <f>IF('d_시나리오'!$J$4='d_시나리오'!$H$4,'d_시나리오'!$I$4,IF(H122&lt;('d_시나리오'!$I$4-'d_시나리오'!$H$4)/('d_시나리오'!$J$4-'d_시나리오'!$H$4),'d_시나리오'!$H$4+SQRT(H122*('d_시나리오'!$J$4-'d_시나리오'!$H$4)*('d_시나리오'!$I$4-'d_시나리오'!$H$4)),'d_시나리오'!$J$4-SQRT((1-H122)*('d_시나리오'!$J$4-'d_시나리오'!$H$4)*('d_시나리오'!$J$4-'d_시나리오'!$I$4))))</f>
        <v/>
      </c>
      <c r="J122">
        <f>RAND()</f>
        <v/>
      </c>
      <c r="K122">
        <f>IF('d_시나리오'!$J$5='d_시나리오'!$H$5,'d_시나리오'!$I$5,IF(J122&lt;('d_시나리오'!$I$5-'d_시나리오'!$H$5)/('d_시나리오'!$J$5-'d_시나리오'!$H$5),'d_시나리오'!$H$5+SQRT(J122*('d_시나리오'!$J$5-'d_시나리오'!$H$5)*('d_시나리오'!$I$5-'d_시나리오'!$H$5)),'d_시나리오'!$J$5-SQRT((1-J122)*('d_시나리오'!$J$5-'d_시나리오'!$H$5)*('d_시나리오'!$J$5-'d_시나리오'!$I$5))))</f>
        <v/>
      </c>
      <c r="L122">
        <f>RAND()</f>
        <v/>
      </c>
      <c r="M122">
        <f>IF('d_시나리오'!$J$6='d_시나리오'!$H$6,'d_시나리오'!$I$6,IF(L122&lt;('d_시나리오'!$I$6-'d_시나리오'!$H$6)/('d_시나리오'!$J$6-'d_시나리오'!$H$6),'d_시나리오'!$H$6+SQRT(L122*('d_시나리오'!$J$6-'d_시나리오'!$H$6)*('d_시나리오'!$I$6-'d_시나리오'!$H$6)),'d_시나리오'!$J$6-SQRT((1-L122)*('d_시나리오'!$J$6-'d_시나리오'!$H$6)*('d_시나리오'!$J$6-'d_시나리오'!$I$6))))</f>
        <v/>
      </c>
      <c r="N122">
        <f>INDEX('d_분포'!$B$2:$B$57,RANDBETWEEN(1,56))</f>
        <v/>
      </c>
      <c r="O122">
        <f>BETAINV(RAND(),5,5)</f>
        <v/>
      </c>
      <c r="P122">
        <f>'d_고정'!$B$1*'6_기대효과'!$H$7*('d_시나리오'!$I$7/'d_고정'!$B$2)*B122</f>
        <v/>
      </c>
      <c r="Q122">
        <f>P122*C122</f>
        <v/>
      </c>
      <c r="R122">
        <f>P122*E122</f>
        <v/>
      </c>
      <c r="S122">
        <f>R122*G122</f>
        <v/>
      </c>
      <c r="T122">
        <f>Q122+S122</f>
        <v/>
      </c>
      <c r="U122">
        <f>(Q122*D122+S122*I122)*(1-O122)</f>
        <v/>
      </c>
      <c r="V122">
        <f>(R122*K122*N122+'d_고정'!$B$3*('6_기대효과'!$H$7/8)*N122*'d_고정'!$B$10*M122*('6_기대효과'!$K$7/'d_고정'!$B$9))*(1-O122)</f>
        <v/>
      </c>
      <c r="W122">
        <f>(S122*I122+R122*MAX(K122-'d_고정'!$B$10*M122*('6_기대효과'!$K$7/'d_고정'!$B$9),0)*N122)*(1-O122)</f>
        <v/>
      </c>
      <c r="X122">
        <f>U122+V122</f>
        <v/>
      </c>
      <c r="Y122">
        <f>U122/('d_고정'!$B$5*'6_기대효과'!$H$7/8)/'d_고정'!$B$6</f>
        <v/>
      </c>
      <c r="Z122">
        <f>U122/('d_고정'!$B$8*'6_기대효과'!$H$7/8)</f>
        <v/>
      </c>
    </row>
    <row r="123">
      <c r="A123">
        <f>RAND()</f>
        <v/>
      </c>
      <c r="B123">
        <f>IF('d_시나리오'!$J$2='d_시나리오'!$H$2,'d_시나리오'!$I$2,IF(A123&lt;('d_시나리오'!$I$2-'d_시나리오'!$H$2)/('d_시나리오'!$J$2-'d_시나리오'!$H$2),'d_시나리오'!$H$2+SQRT(A123*('d_시나리오'!$J$2-'d_시나리오'!$H$2)*('d_시나리오'!$I$2-'d_시나리오'!$H$2)),'d_시나리오'!$J$2-SQRT((1-A123)*('d_시나리오'!$J$2-'d_시나리오'!$H$2)*('d_시나리오'!$J$2-'d_시나리오'!$I$2))))</f>
        <v/>
      </c>
      <c r="C123">
        <f>BETAINV(RAND(),2,6)</f>
        <v/>
      </c>
      <c r="D123">
        <f>INDEX('d_분포'!$A$2:$A$28,RANDBETWEEN(1,27))</f>
        <v/>
      </c>
      <c r="E123">
        <f>INDEX('d_분포'!$C$2:$C$5,RANDBETWEEN(1,4))*(0.9+0.2*RAND())</f>
        <v/>
      </c>
      <c r="F123">
        <f>RAND()</f>
        <v/>
      </c>
      <c r="G123">
        <f>IF('d_시나리오'!$J$3='d_시나리오'!$H$3,'d_시나리오'!$I$3,IF(F123&lt;('d_시나리오'!$I$3-'d_시나리오'!$H$3)/('d_시나리오'!$J$3-'d_시나리오'!$H$3),'d_시나리오'!$H$3+SQRT(F123*('d_시나리오'!$J$3-'d_시나리오'!$H$3)*('d_시나리오'!$I$3-'d_시나리오'!$H$3)),'d_시나리오'!$J$3-SQRT((1-F123)*('d_시나리오'!$J$3-'d_시나리오'!$H$3)*('d_시나리오'!$J$3-'d_시나리오'!$I$3))))</f>
        <v/>
      </c>
      <c r="H123">
        <f>RAND()</f>
        <v/>
      </c>
      <c r="I123">
        <f>IF('d_시나리오'!$J$4='d_시나리오'!$H$4,'d_시나리오'!$I$4,IF(H123&lt;('d_시나리오'!$I$4-'d_시나리오'!$H$4)/('d_시나리오'!$J$4-'d_시나리오'!$H$4),'d_시나리오'!$H$4+SQRT(H123*('d_시나리오'!$J$4-'d_시나리오'!$H$4)*('d_시나리오'!$I$4-'d_시나리오'!$H$4)),'d_시나리오'!$J$4-SQRT((1-H123)*('d_시나리오'!$J$4-'d_시나리오'!$H$4)*('d_시나리오'!$J$4-'d_시나리오'!$I$4))))</f>
        <v/>
      </c>
      <c r="J123">
        <f>RAND()</f>
        <v/>
      </c>
      <c r="K123">
        <f>IF('d_시나리오'!$J$5='d_시나리오'!$H$5,'d_시나리오'!$I$5,IF(J123&lt;('d_시나리오'!$I$5-'d_시나리오'!$H$5)/('d_시나리오'!$J$5-'d_시나리오'!$H$5),'d_시나리오'!$H$5+SQRT(J123*('d_시나리오'!$J$5-'d_시나리오'!$H$5)*('d_시나리오'!$I$5-'d_시나리오'!$H$5)),'d_시나리오'!$J$5-SQRT((1-J123)*('d_시나리오'!$J$5-'d_시나리오'!$H$5)*('d_시나리오'!$J$5-'d_시나리오'!$I$5))))</f>
        <v/>
      </c>
      <c r="L123">
        <f>RAND()</f>
        <v/>
      </c>
      <c r="M123">
        <f>IF('d_시나리오'!$J$6='d_시나리오'!$H$6,'d_시나리오'!$I$6,IF(L123&lt;('d_시나리오'!$I$6-'d_시나리오'!$H$6)/('d_시나리오'!$J$6-'d_시나리오'!$H$6),'d_시나리오'!$H$6+SQRT(L123*('d_시나리오'!$J$6-'d_시나리오'!$H$6)*('d_시나리오'!$I$6-'d_시나리오'!$H$6)),'d_시나리오'!$J$6-SQRT((1-L123)*('d_시나리오'!$J$6-'d_시나리오'!$H$6)*('d_시나리오'!$J$6-'d_시나리오'!$I$6))))</f>
        <v/>
      </c>
      <c r="N123">
        <f>INDEX('d_분포'!$B$2:$B$57,RANDBETWEEN(1,56))</f>
        <v/>
      </c>
      <c r="O123">
        <f>BETAINV(RAND(),5,5)</f>
        <v/>
      </c>
      <c r="P123">
        <f>'d_고정'!$B$1*'6_기대효과'!$H$7*('d_시나리오'!$I$7/'d_고정'!$B$2)*B123</f>
        <v/>
      </c>
      <c r="Q123">
        <f>P123*C123</f>
        <v/>
      </c>
      <c r="R123">
        <f>P123*E123</f>
        <v/>
      </c>
      <c r="S123">
        <f>R123*G123</f>
        <v/>
      </c>
      <c r="T123">
        <f>Q123+S123</f>
        <v/>
      </c>
      <c r="U123">
        <f>(Q123*D123+S123*I123)*(1-O123)</f>
        <v/>
      </c>
      <c r="V123">
        <f>(R123*K123*N123+'d_고정'!$B$3*('6_기대효과'!$H$7/8)*N123*'d_고정'!$B$10*M123*('6_기대효과'!$K$7/'d_고정'!$B$9))*(1-O123)</f>
        <v/>
      </c>
      <c r="W123">
        <f>(S123*I123+R123*MAX(K123-'d_고정'!$B$10*M123*('6_기대효과'!$K$7/'d_고정'!$B$9),0)*N123)*(1-O123)</f>
        <v/>
      </c>
      <c r="X123">
        <f>U123+V123</f>
        <v/>
      </c>
      <c r="Y123">
        <f>U123/('d_고정'!$B$5*'6_기대효과'!$H$7/8)/'d_고정'!$B$6</f>
        <v/>
      </c>
      <c r="Z123">
        <f>U123/('d_고정'!$B$8*'6_기대효과'!$H$7/8)</f>
        <v/>
      </c>
    </row>
    <row r="124">
      <c r="A124">
        <f>RAND()</f>
        <v/>
      </c>
      <c r="B124">
        <f>IF('d_시나리오'!$J$2='d_시나리오'!$H$2,'d_시나리오'!$I$2,IF(A124&lt;('d_시나리오'!$I$2-'d_시나리오'!$H$2)/('d_시나리오'!$J$2-'d_시나리오'!$H$2),'d_시나리오'!$H$2+SQRT(A124*('d_시나리오'!$J$2-'d_시나리오'!$H$2)*('d_시나리오'!$I$2-'d_시나리오'!$H$2)),'d_시나리오'!$J$2-SQRT((1-A124)*('d_시나리오'!$J$2-'d_시나리오'!$H$2)*('d_시나리오'!$J$2-'d_시나리오'!$I$2))))</f>
        <v/>
      </c>
      <c r="C124">
        <f>BETAINV(RAND(),2,6)</f>
        <v/>
      </c>
      <c r="D124">
        <f>INDEX('d_분포'!$A$2:$A$28,RANDBETWEEN(1,27))</f>
        <v/>
      </c>
      <c r="E124">
        <f>INDEX('d_분포'!$C$2:$C$5,RANDBETWEEN(1,4))*(0.9+0.2*RAND())</f>
        <v/>
      </c>
      <c r="F124">
        <f>RAND()</f>
        <v/>
      </c>
      <c r="G124">
        <f>IF('d_시나리오'!$J$3='d_시나리오'!$H$3,'d_시나리오'!$I$3,IF(F124&lt;('d_시나리오'!$I$3-'d_시나리오'!$H$3)/('d_시나리오'!$J$3-'d_시나리오'!$H$3),'d_시나리오'!$H$3+SQRT(F124*('d_시나리오'!$J$3-'d_시나리오'!$H$3)*('d_시나리오'!$I$3-'d_시나리오'!$H$3)),'d_시나리오'!$J$3-SQRT((1-F124)*('d_시나리오'!$J$3-'d_시나리오'!$H$3)*('d_시나리오'!$J$3-'d_시나리오'!$I$3))))</f>
        <v/>
      </c>
      <c r="H124">
        <f>RAND()</f>
        <v/>
      </c>
      <c r="I124">
        <f>IF('d_시나리오'!$J$4='d_시나리오'!$H$4,'d_시나리오'!$I$4,IF(H124&lt;('d_시나리오'!$I$4-'d_시나리오'!$H$4)/('d_시나리오'!$J$4-'d_시나리오'!$H$4),'d_시나리오'!$H$4+SQRT(H124*('d_시나리오'!$J$4-'d_시나리오'!$H$4)*('d_시나리오'!$I$4-'d_시나리오'!$H$4)),'d_시나리오'!$J$4-SQRT((1-H124)*('d_시나리오'!$J$4-'d_시나리오'!$H$4)*('d_시나리오'!$J$4-'d_시나리오'!$I$4))))</f>
        <v/>
      </c>
      <c r="J124">
        <f>RAND()</f>
        <v/>
      </c>
      <c r="K124">
        <f>IF('d_시나리오'!$J$5='d_시나리오'!$H$5,'d_시나리오'!$I$5,IF(J124&lt;('d_시나리오'!$I$5-'d_시나리오'!$H$5)/('d_시나리오'!$J$5-'d_시나리오'!$H$5),'d_시나리오'!$H$5+SQRT(J124*('d_시나리오'!$J$5-'d_시나리오'!$H$5)*('d_시나리오'!$I$5-'d_시나리오'!$H$5)),'d_시나리오'!$J$5-SQRT((1-J124)*('d_시나리오'!$J$5-'d_시나리오'!$H$5)*('d_시나리오'!$J$5-'d_시나리오'!$I$5))))</f>
        <v/>
      </c>
      <c r="L124">
        <f>RAND()</f>
        <v/>
      </c>
      <c r="M124">
        <f>IF('d_시나리오'!$J$6='d_시나리오'!$H$6,'d_시나리오'!$I$6,IF(L124&lt;('d_시나리오'!$I$6-'d_시나리오'!$H$6)/('d_시나리오'!$J$6-'d_시나리오'!$H$6),'d_시나리오'!$H$6+SQRT(L124*('d_시나리오'!$J$6-'d_시나리오'!$H$6)*('d_시나리오'!$I$6-'d_시나리오'!$H$6)),'d_시나리오'!$J$6-SQRT((1-L124)*('d_시나리오'!$J$6-'d_시나리오'!$H$6)*('d_시나리오'!$J$6-'d_시나리오'!$I$6))))</f>
        <v/>
      </c>
      <c r="N124">
        <f>INDEX('d_분포'!$B$2:$B$57,RANDBETWEEN(1,56))</f>
        <v/>
      </c>
      <c r="O124">
        <f>BETAINV(RAND(),5,5)</f>
        <v/>
      </c>
      <c r="P124">
        <f>'d_고정'!$B$1*'6_기대효과'!$H$7*('d_시나리오'!$I$7/'d_고정'!$B$2)*B124</f>
        <v/>
      </c>
      <c r="Q124">
        <f>P124*C124</f>
        <v/>
      </c>
      <c r="R124">
        <f>P124*E124</f>
        <v/>
      </c>
      <c r="S124">
        <f>R124*G124</f>
        <v/>
      </c>
      <c r="T124">
        <f>Q124+S124</f>
        <v/>
      </c>
      <c r="U124">
        <f>(Q124*D124+S124*I124)*(1-O124)</f>
        <v/>
      </c>
      <c r="V124">
        <f>(R124*K124*N124+'d_고정'!$B$3*('6_기대효과'!$H$7/8)*N124*'d_고정'!$B$10*M124*('6_기대효과'!$K$7/'d_고정'!$B$9))*(1-O124)</f>
        <v/>
      </c>
      <c r="W124">
        <f>(S124*I124+R124*MAX(K124-'d_고정'!$B$10*M124*('6_기대효과'!$K$7/'d_고정'!$B$9),0)*N124)*(1-O124)</f>
        <v/>
      </c>
      <c r="X124">
        <f>U124+V124</f>
        <v/>
      </c>
      <c r="Y124">
        <f>U124/('d_고정'!$B$5*'6_기대효과'!$H$7/8)/'d_고정'!$B$6</f>
        <v/>
      </c>
      <c r="Z124">
        <f>U124/('d_고정'!$B$8*'6_기대효과'!$H$7/8)</f>
        <v/>
      </c>
    </row>
    <row r="125">
      <c r="A125">
        <f>RAND()</f>
        <v/>
      </c>
      <c r="B125">
        <f>IF('d_시나리오'!$J$2='d_시나리오'!$H$2,'d_시나리오'!$I$2,IF(A125&lt;('d_시나리오'!$I$2-'d_시나리오'!$H$2)/('d_시나리오'!$J$2-'d_시나리오'!$H$2),'d_시나리오'!$H$2+SQRT(A125*('d_시나리오'!$J$2-'d_시나리오'!$H$2)*('d_시나리오'!$I$2-'d_시나리오'!$H$2)),'d_시나리오'!$J$2-SQRT((1-A125)*('d_시나리오'!$J$2-'d_시나리오'!$H$2)*('d_시나리오'!$J$2-'d_시나리오'!$I$2))))</f>
        <v/>
      </c>
      <c r="C125">
        <f>BETAINV(RAND(),2,6)</f>
        <v/>
      </c>
      <c r="D125">
        <f>INDEX('d_분포'!$A$2:$A$28,RANDBETWEEN(1,27))</f>
        <v/>
      </c>
      <c r="E125">
        <f>INDEX('d_분포'!$C$2:$C$5,RANDBETWEEN(1,4))*(0.9+0.2*RAND())</f>
        <v/>
      </c>
      <c r="F125">
        <f>RAND()</f>
        <v/>
      </c>
      <c r="G125">
        <f>IF('d_시나리오'!$J$3='d_시나리오'!$H$3,'d_시나리오'!$I$3,IF(F125&lt;('d_시나리오'!$I$3-'d_시나리오'!$H$3)/('d_시나리오'!$J$3-'d_시나리오'!$H$3),'d_시나리오'!$H$3+SQRT(F125*('d_시나리오'!$J$3-'d_시나리오'!$H$3)*('d_시나리오'!$I$3-'d_시나리오'!$H$3)),'d_시나리오'!$J$3-SQRT((1-F125)*('d_시나리오'!$J$3-'d_시나리오'!$H$3)*('d_시나리오'!$J$3-'d_시나리오'!$I$3))))</f>
        <v/>
      </c>
      <c r="H125">
        <f>RAND()</f>
        <v/>
      </c>
      <c r="I125">
        <f>IF('d_시나리오'!$J$4='d_시나리오'!$H$4,'d_시나리오'!$I$4,IF(H125&lt;('d_시나리오'!$I$4-'d_시나리오'!$H$4)/('d_시나리오'!$J$4-'d_시나리오'!$H$4),'d_시나리오'!$H$4+SQRT(H125*('d_시나리오'!$J$4-'d_시나리오'!$H$4)*('d_시나리오'!$I$4-'d_시나리오'!$H$4)),'d_시나리오'!$J$4-SQRT((1-H125)*('d_시나리오'!$J$4-'d_시나리오'!$H$4)*('d_시나리오'!$J$4-'d_시나리오'!$I$4))))</f>
        <v/>
      </c>
      <c r="J125">
        <f>RAND()</f>
        <v/>
      </c>
      <c r="K125">
        <f>IF('d_시나리오'!$J$5='d_시나리오'!$H$5,'d_시나리오'!$I$5,IF(J125&lt;('d_시나리오'!$I$5-'d_시나리오'!$H$5)/('d_시나리오'!$J$5-'d_시나리오'!$H$5),'d_시나리오'!$H$5+SQRT(J125*('d_시나리오'!$J$5-'d_시나리오'!$H$5)*('d_시나리오'!$I$5-'d_시나리오'!$H$5)),'d_시나리오'!$J$5-SQRT((1-J125)*('d_시나리오'!$J$5-'d_시나리오'!$H$5)*('d_시나리오'!$J$5-'d_시나리오'!$I$5))))</f>
        <v/>
      </c>
      <c r="L125">
        <f>RAND()</f>
        <v/>
      </c>
      <c r="M125">
        <f>IF('d_시나리오'!$J$6='d_시나리오'!$H$6,'d_시나리오'!$I$6,IF(L125&lt;('d_시나리오'!$I$6-'d_시나리오'!$H$6)/('d_시나리오'!$J$6-'d_시나리오'!$H$6),'d_시나리오'!$H$6+SQRT(L125*('d_시나리오'!$J$6-'d_시나리오'!$H$6)*('d_시나리오'!$I$6-'d_시나리오'!$H$6)),'d_시나리오'!$J$6-SQRT((1-L125)*('d_시나리오'!$J$6-'d_시나리오'!$H$6)*('d_시나리오'!$J$6-'d_시나리오'!$I$6))))</f>
        <v/>
      </c>
      <c r="N125">
        <f>INDEX('d_분포'!$B$2:$B$57,RANDBETWEEN(1,56))</f>
        <v/>
      </c>
      <c r="O125">
        <f>BETAINV(RAND(),5,5)</f>
        <v/>
      </c>
      <c r="P125">
        <f>'d_고정'!$B$1*'6_기대효과'!$H$7*('d_시나리오'!$I$7/'d_고정'!$B$2)*B125</f>
        <v/>
      </c>
      <c r="Q125">
        <f>P125*C125</f>
        <v/>
      </c>
      <c r="R125">
        <f>P125*E125</f>
        <v/>
      </c>
      <c r="S125">
        <f>R125*G125</f>
        <v/>
      </c>
      <c r="T125">
        <f>Q125+S125</f>
        <v/>
      </c>
      <c r="U125">
        <f>(Q125*D125+S125*I125)*(1-O125)</f>
        <v/>
      </c>
      <c r="V125">
        <f>(R125*K125*N125+'d_고정'!$B$3*('6_기대효과'!$H$7/8)*N125*'d_고정'!$B$10*M125*('6_기대효과'!$K$7/'d_고정'!$B$9))*(1-O125)</f>
        <v/>
      </c>
      <c r="W125">
        <f>(S125*I125+R125*MAX(K125-'d_고정'!$B$10*M125*('6_기대효과'!$K$7/'d_고정'!$B$9),0)*N125)*(1-O125)</f>
        <v/>
      </c>
      <c r="X125">
        <f>U125+V125</f>
        <v/>
      </c>
      <c r="Y125">
        <f>U125/('d_고정'!$B$5*'6_기대효과'!$H$7/8)/'d_고정'!$B$6</f>
        <v/>
      </c>
      <c r="Z125">
        <f>U125/('d_고정'!$B$8*'6_기대효과'!$H$7/8)</f>
        <v/>
      </c>
    </row>
    <row r="126">
      <c r="A126">
        <f>RAND()</f>
        <v/>
      </c>
      <c r="B126">
        <f>IF('d_시나리오'!$J$2='d_시나리오'!$H$2,'d_시나리오'!$I$2,IF(A126&lt;('d_시나리오'!$I$2-'d_시나리오'!$H$2)/('d_시나리오'!$J$2-'d_시나리오'!$H$2),'d_시나리오'!$H$2+SQRT(A126*('d_시나리오'!$J$2-'d_시나리오'!$H$2)*('d_시나리오'!$I$2-'d_시나리오'!$H$2)),'d_시나리오'!$J$2-SQRT((1-A126)*('d_시나리오'!$J$2-'d_시나리오'!$H$2)*('d_시나리오'!$J$2-'d_시나리오'!$I$2))))</f>
        <v/>
      </c>
      <c r="C126">
        <f>BETAINV(RAND(),2,6)</f>
        <v/>
      </c>
      <c r="D126">
        <f>INDEX('d_분포'!$A$2:$A$28,RANDBETWEEN(1,27))</f>
        <v/>
      </c>
      <c r="E126">
        <f>INDEX('d_분포'!$C$2:$C$5,RANDBETWEEN(1,4))*(0.9+0.2*RAND())</f>
        <v/>
      </c>
      <c r="F126">
        <f>RAND()</f>
        <v/>
      </c>
      <c r="G126">
        <f>IF('d_시나리오'!$J$3='d_시나리오'!$H$3,'d_시나리오'!$I$3,IF(F126&lt;('d_시나리오'!$I$3-'d_시나리오'!$H$3)/('d_시나리오'!$J$3-'d_시나리오'!$H$3),'d_시나리오'!$H$3+SQRT(F126*('d_시나리오'!$J$3-'d_시나리오'!$H$3)*('d_시나리오'!$I$3-'d_시나리오'!$H$3)),'d_시나리오'!$J$3-SQRT((1-F126)*('d_시나리오'!$J$3-'d_시나리오'!$H$3)*('d_시나리오'!$J$3-'d_시나리오'!$I$3))))</f>
        <v/>
      </c>
      <c r="H126">
        <f>RAND()</f>
        <v/>
      </c>
      <c r="I126">
        <f>IF('d_시나리오'!$J$4='d_시나리오'!$H$4,'d_시나리오'!$I$4,IF(H126&lt;('d_시나리오'!$I$4-'d_시나리오'!$H$4)/('d_시나리오'!$J$4-'d_시나리오'!$H$4),'d_시나리오'!$H$4+SQRT(H126*('d_시나리오'!$J$4-'d_시나리오'!$H$4)*('d_시나리오'!$I$4-'d_시나리오'!$H$4)),'d_시나리오'!$J$4-SQRT((1-H126)*('d_시나리오'!$J$4-'d_시나리오'!$H$4)*('d_시나리오'!$J$4-'d_시나리오'!$I$4))))</f>
        <v/>
      </c>
      <c r="J126">
        <f>RAND()</f>
        <v/>
      </c>
      <c r="K126">
        <f>IF('d_시나리오'!$J$5='d_시나리오'!$H$5,'d_시나리오'!$I$5,IF(J126&lt;('d_시나리오'!$I$5-'d_시나리오'!$H$5)/('d_시나리오'!$J$5-'d_시나리오'!$H$5),'d_시나리오'!$H$5+SQRT(J126*('d_시나리오'!$J$5-'d_시나리오'!$H$5)*('d_시나리오'!$I$5-'d_시나리오'!$H$5)),'d_시나리오'!$J$5-SQRT((1-J126)*('d_시나리오'!$J$5-'d_시나리오'!$H$5)*('d_시나리오'!$J$5-'d_시나리오'!$I$5))))</f>
        <v/>
      </c>
      <c r="L126">
        <f>RAND()</f>
        <v/>
      </c>
      <c r="M126">
        <f>IF('d_시나리오'!$J$6='d_시나리오'!$H$6,'d_시나리오'!$I$6,IF(L126&lt;('d_시나리오'!$I$6-'d_시나리오'!$H$6)/('d_시나리오'!$J$6-'d_시나리오'!$H$6),'d_시나리오'!$H$6+SQRT(L126*('d_시나리오'!$J$6-'d_시나리오'!$H$6)*('d_시나리오'!$I$6-'d_시나리오'!$H$6)),'d_시나리오'!$J$6-SQRT((1-L126)*('d_시나리오'!$J$6-'d_시나리오'!$H$6)*('d_시나리오'!$J$6-'d_시나리오'!$I$6))))</f>
        <v/>
      </c>
      <c r="N126">
        <f>INDEX('d_분포'!$B$2:$B$57,RANDBETWEEN(1,56))</f>
        <v/>
      </c>
      <c r="O126">
        <f>BETAINV(RAND(),5,5)</f>
        <v/>
      </c>
      <c r="P126">
        <f>'d_고정'!$B$1*'6_기대효과'!$H$7*('d_시나리오'!$I$7/'d_고정'!$B$2)*B126</f>
        <v/>
      </c>
      <c r="Q126">
        <f>P126*C126</f>
        <v/>
      </c>
      <c r="R126">
        <f>P126*E126</f>
        <v/>
      </c>
      <c r="S126">
        <f>R126*G126</f>
        <v/>
      </c>
      <c r="T126">
        <f>Q126+S126</f>
        <v/>
      </c>
      <c r="U126">
        <f>(Q126*D126+S126*I126)*(1-O126)</f>
        <v/>
      </c>
      <c r="V126">
        <f>(R126*K126*N126+'d_고정'!$B$3*('6_기대효과'!$H$7/8)*N126*'d_고정'!$B$10*M126*('6_기대효과'!$K$7/'d_고정'!$B$9))*(1-O126)</f>
        <v/>
      </c>
      <c r="W126">
        <f>(S126*I126+R126*MAX(K126-'d_고정'!$B$10*M126*('6_기대효과'!$K$7/'d_고정'!$B$9),0)*N126)*(1-O126)</f>
        <v/>
      </c>
      <c r="X126">
        <f>U126+V126</f>
        <v/>
      </c>
      <c r="Y126">
        <f>U126/('d_고정'!$B$5*'6_기대효과'!$H$7/8)/'d_고정'!$B$6</f>
        <v/>
      </c>
      <c r="Z126">
        <f>U126/('d_고정'!$B$8*'6_기대효과'!$H$7/8)</f>
        <v/>
      </c>
    </row>
    <row r="127">
      <c r="A127">
        <f>RAND()</f>
        <v/>
      </c>
      <c r="B127">
        <f>IF('d_시나리오'!$J$2='d_시나리오'!$H$2,'d_시나리오'!$I$2,IF(A127&lt;('d_시나리오'!$I$2-'d_시나리오'!$H$2)/('d_시나리오'!$J$2-'d_시나리오'!$H$2),'d_시나리오'!$H$2+SQRT(A127*('d_시나리오'!$J$2-'d_시나리오'!$H$2)*('d_시나리오'!$I$2-'d_시나리오'!$H$2)),'d_시나리오'!$J$2-SQRT((1-A127)*('d_시나리오'!$J$2-'d_시나리오'!$H$2)*('d_시나리오'!$J$2-'d_시나리오'!$I$2))))</f>
        <v/>
      </c>
      <c r="C127">
        <f>BETAINV(RAND(),2,6)</f>
        <v/>
      </c>
      <c r="D127">
        <f>INDEX('d_분포'!$A$2:$A$28,RANDBETWEEN(1,27))</f>
        <v/>
      </c>
      <c r="E127">
        <f>INDEX('d_분포'!$C$2:$C$5,RANDBETWEEN(1,4))*(0.9+0.2*RAND())</f>
        <v/>
      </c>
      <c r="F127">
        <f>RAND()</f>
        <v/>
      </c>
      <c r="G127">
        <f>IF('d_시나리오'!$J$3='d_시나리오'!$H$3,'d_시나리오'!$I$3,IF(F127&lt;('d_시나리오'!$I$3-'d_시나리오'!$H$3)/('d_시나리오'!$J$3-'d_시나리오'!$H$3),'d_시나리오'!$H$3+SQRT(F127*('d_시나리오'!$J$3-'d_시나리오'!$H$3)*('d_시나리오'!$I$3-'d_시나리오'!$H$3)),'d_시나리오'!$J$3-SQRT((1-F127)*('d_시나리오'!$J$3-'d_시나리오'!$H$3)*('d_시나리오'!$J$3-'d_시나리오'!$I$3))))</f>
        <v/>
      </c>
      <c r="H127">
        <f>RAND()</f>
        <v/>
      </c>
      <c r="I127">
        <f>IF('d_시나리오'!$J$4='d_시나리오'!$H$4,'d_시나리오'!$I$4,IF(H127&lt;('d_시나리오'!$I$4-'d_시나리오'!$H$4)/('d_시나리오'!$J$4-'d_시나리오'!$H$4),'d_시나리오'!$H$4+SQRT(H127*('d_시나리오'!$J$4-'d_시나리오'!$H$4)*('d_시나리오'!$I$4-'d_시나리오'!$H$4)),'d_시나리오'!$J$4-SQRT((1-H127)*('d_시나리오'!$J$4-'d_시나리오'!$H$4)*('d_시나리오'!$J$4-'d_시나리오'!$I$4))))</f>
        <v/>
      </c>
      <c r="J127">
        <f>RAND()</f>
        <v/>
      </c>
      <c r="K127">
        <f>IF('d_시나리오'!$J$5='d_시나리오'!$H$5,'d_시나리오'!$I$5,IF(J127&lt;('d_시나리오'!$I$5-'d_시나리오'!$H$5)/('d_시나리오'!$J$5-'d_시나리오'!$H$5),'d_시나리오'!$H$5+SQRT(J127*('d_시나리오'!$J$5-'d_시나리오'!$H$5)*('d_시나리오'!$I$5-'d_시나리오'!$H$5)),'d_시나리오'!$J$5-SQRT((1-J127)*('d_시나리오'!$J$5-'d_시나리오'!$H$5)*('d_시나리오'!$J$5-'d_시나리오'!$I$5))))</f>
        <v/>
      </c>
      <c r="L127">
        <f>RAND()</f>
        <v/>
      </c>
      <c r="M127">
        <f>IF('d_시나리오'!$J$6='d_시나리오'!$H$6,'d_시나리오'!$I$6,IF(L127&lt;('d_시나리오'!$I$6-'d_시나리오'!$H$6)/('d_시나리오'!$J$6-'d_시나리오'!$H$6),'d_시나리오'!$H$6+SQRT(L127*('d_시나리오'!$J$6-'d_시나리오'!$H$6)*('d_시나리오'!$I$6-'d_시나리오'!$H$6)),'d_시나리오'!$J$6-SQRT((1-L127)*('d_시나리오'!$J$6-'d_시나리오'!$H$6)*('d_시나리오'!$J$6-'d_시나리오'!$I$6))))</f>
        <v/>
      </c>
      <c r="N127">
        <f>INDEX('d_분포'!$B$2:$B$57,RANDBETWEEN(1,56))</f>
        <v/>
      </c>
      <c r="O127">
        <f>BETAINV(RAND(),5,5)</f>
        <v/>
      </c>
      <c r="P127">
        <f>'d_고정'!$B$1*'6_기대효과'!$H$7*('d_시나리오'!$I$7/'d_고정'!$B$2)*B127</f>
        <v/>
      </c>
      <c r="Q127">
        <f>P127*C127</f>
        <v/>
      </c>
      <c r="R127">
        <f>P127*E127</f>
        <v/>
      </c>
      <c r="S127">
        <f>R127*G127</f>
        <v/>
      </c>
      <c r="T127">
        <f>Q127+S127</f>
        <v/>
      </c>
      <c r="U127">
        <f>(Q127*D127+S127*I127)*(1-O127)</f>
        <v/>
      </c>
      <c r="V127">
        <f>(R127*K127*N127+'d_고정'!$B$3*('6_기대효과'!$H$7/8)*N127*'d_고정'!$B$10*M127*('6_기대효과'!$K$7/'d_고정'!$B$9))*(1-O127)</f>
        <v/>
      </c>
      <c r="W127">
        <f>(S127*I127+R127*MAX(K127-'d_고정'!$B$10*M127*('6_기대효과'!$K$7/'d_고정'!$B$9),0)*N127)*(1-O127)</f>
        <v/>
      </c>
      <c r="X127">
        <f>U127+V127</f>
        <v/>
      </c>
      <c r="Y127">
        <f>U127/('d_고정'!$B$5*'6_기대효과'!$H$7/8)/'d_고정'!$B$6</f>
        <v/>
      </c>
      <c r="Z127">
        <f>U127/('d_고정'!$B$8*'6_기대효과'!$H$7/8)</f>
        <v/>
      </c>
    </row>
    <row r="128">
      <c r="A128">
        <f>RAND()</f>
        <v/>
      </c>
      <c r="B128">
        <f>IF('d_시나리오'!$J$2='d_시나리오'!$H$2,'d_시나리오'!$I$2,IF(A128&lt;('d_시나리오'!$I$2-'d_시나리오'!$H$2)/('d_시나리오'!$J$2-'d_시나리오'!$H$2),'d_시나리오'!$H$2+SQRT(A128*('d_시나리오'!$J$2-'d_시나리오'!$H$2)*('d_시나리오'!$I$2-'d_시나리오'!$H$2)),'d_시나리오'!$J$2-SQRT((1-A128)*('d_시나리오'!$J$2-'d_시나리오'!$H$2)*('d_시나리오'!$J$2-'d_시나리오'!$I$2))))</f>
        <v/>
      </c>
      <c r="C128">
        <f>BETAINV(RAND(),2,6)</f>
        <v/>
      </c>
      <c r="D128">
        <f>INDEX('d_분포'!$A$2:$A$28,RANDBETWEEN(1,27))</f>
        <v/>
      </c>
      <c r="E128">
        <f>INDEX('d_분포'!$C$2:$C$5,RANDBETWEEN(1,4))*(0.9+0.2*RAND())</f>
        <v/>
      </c>
      <c r="F128">
        <f>RAND()</f>
        <v/>
      </c>
      <c r="G128">
        <f>IF('d_시나리오'!$J$3='d_시나리오'!$H$3,'d_시나리오'!$I$3,IF(F128&lt;('d_시나리오'!$I$3-'d_시나리오'!$H$3)/('d_시나리오'!$J$3-'d_시나리오'!$H$3),'d_시나리오'!$H$3+SQRT(F128*('d_시나리오'!$J$3-'d_시나리오'!$H$3)*('d_시나리오'!$I$3-'d_시나리오'!$H$3)),'d_시나리오'!$J$3-SQRT((1-F128)*('d_시나리오'!$J$3-'d_시나리오'!$H$3)*('d_시나리오'!$J$3-'d_시나리오'!$I$3))))</f>
        <v/>
      </c>
      <c r="H128">
        <f>RAND()</f>
        <v/>
      </c>
      <c r="I128">
        <f>IF('d_시나리오'!$J$4='d_시나리오'!$H$4,'d_시나리오'!$I$4,IF(H128&lt;('d_시나리오'!$I$4-'d_시나리오'!$H$4)/('d_시나리오'!$J$4-'d_시나리오'!$H$4),'d_시나리오'!$H$4+SQRT(H128*('d_시나리오'!$J$4-'d_시나리오'!$H$4)*('d_시나리오'!$I$4-'d_시나리오'!$H$4)),'d_시나리오'!$J$4-SQRT((1-H128)*('d_시나리오'!$J$4-'d_시나리오'!$H$4)*('d_시나리오'!$J$4-'d_시나리오'!$I$4))))</f>
        <v/>
      </c>
      <c r="J128">
        <f>RAND()</f>
        <v/>
      </c>
      <c r="K128">
        <f>IF('d_시나리오'!$J$5='d_시나리오'!$H$5,'d_시나리오'!$I$5,IF(J128&lt;('d_시나리오'!$I$5-'d_시나리오'!$H$5)/('d_시나리오'!$J$5-'d_시나리오'!$H$5),'d_시나리오'!$H$5+SQRT(J128*('d_시나리오'!$J$5-'d_시나리오'!$H$5)*('d_시나리오'!$I$5-'d_시나리오'!$H$5)),'d_시나리오'!$J$5-SQRT((1-J128)*('d_시나리오'!$J$5-'d_시나리오'!$H$5)*('d_시나리오'!$J$5-'d_시나리오'!$I$5))))</f>
        <v/>
      </c>
      <c r="L128">
        <f>RAND()</f>
        <v/>
      </c>
      <c r="M128">
        <f>IF('d_시나리오'!$J$6='d_시나리오'!$H$6,'d_시나리오'!$I$6,IF(L128&lt;('d_시나리오'!$I$6-'d_시나리오'!$H$6)/('d_시나리오'!$J$6-'d_시나리오'!$H$6),'d_시나리오'!$H$6+SQRT(L128*('d_시나리오'!$J$6-'d_시나리오'!$H$6)*('d_시나리오'!$I$6-'d_시나리오'!$H$6)),'d_시나리오'!$J$6-SQRT((1-L128)*('d_시나리오'!$J$6-'d_시나리오'!$H$6)*('d_시나리오'!$J$6-'d_시나리오'!$I$6))))</f>
        <v/>
      </c>
      <c r="N128">
        <f>INDEX('d_분포'!$B$2:$B$57,RANDBETWEEN(1,56))</f>
        <v/>
      </c>
      <c r="O128">
        <f>BETAINV(RAND(),5,5)</f>
        <v/>
      </c>
      <c r="P128">
        <f>'d_고정'!$B$1*'6_기대효과'!$H$7*('d_시나리오'!$I$7/'d_고정'!$B$2)*B128</f>
        <v/>
      </c>
      <c r="Q128">
        <f>P128*C128</f>
        <v/>
      </c>
      <c r="R128">
        <f>P128*E128</f>
        <v/>
      </c>
      <c r="S128">
        <f>R128*G128</f>
        <v/>
      </c>
      <c r="T128">
        <f>Q128+S128</f>
        <v/>
      </c>
      <c r="U128">
        <f>(Q128*D128+S128*I128)*(1-O128)</f>
        <v/>
      </c>
      <c r="V128">
        <f>(R128*K128*N128+'d_고정'!$B$3*('6_기대효과'!$H$7/8)*N128*'d_고정'!$B$10*M128*('6_기대효과'!$K$7/'d_고정'!$B$9))*(1-O128)</f>
        <v/>
      </c>
      <c r="W128">
        <f>(S128*I128+R128*MAX(K128-'d_고정'!$B$10*M128*('6_기대효과'!$K$7/'d_고정'!$B$9),0)*N128)*(1-O128)</f>
        <v/>
      </c>
      <c r="X128">
        <f>U128+V128</f>
        <v/>
      </c>
      <c r="Y128">
        <f>U128/('d_고정'!$B$5*'6_기대효과'!$H$7/8)/'d_고정'!$B$6</f>
        <v/>
      </c>
      <c r="Z128">
        <f>U128/('d_고정'!$B$8*'6_기대효과'!$H$7/8)</f>
        <v/>
      </c>
    </row>
    <row r="129">
      <c r="A129">
        <f>RAND()</f>
        <v/>
      </c>
      <c r="B129">
        <f>IF('d_시나리오'!$J$2='d_시나리오'!$H$2,'d_시나리오'!$I$2,IF(A129&lt;('d_시나리오'!$I$2-'d_시나리오'!$H$2)/('d_시나리오'!$J$2-'d_시나리오'!$H$2),'d_시나리오'!$H$2+SQRT(A129*('d_시나리오'!$J$2-'d_시나리오'!$H$2)*('d_시나리오'!$I$2-'d_시나리오'!$H$2)),'d_시나리오'!$J$2-SQRT((1-A129)*('d_시나리오'!$J$2-'d_시나리오'!$H$2)*('d_시나리오'!$J$2-'d_시나리오'!$I$2))))</f>
        <v/>
      </c>
      <c r="C129">
        <f>BETAINV(RAND(),2,6)</f>
        <v/>
      </c>
      <c r="D129">
        <f>INDEX('d_분포'!$A$2:$A$28,RANDBETWEEN(1,27))</f>
        <v/>
      </c>
      <c r="E129">
        <f>INDEX('d_분포'!$C$2:$C$5,RANDBETWEEN(1,4))*(0.9+0.2*RAND())</f>
        <v/>
      </c>
      <c r="F129">
        <f>RAND()</f>
        <v/>
      </c>
      <c r="G129">
        <f>IF('d_시나리오'!$J$3='d_시나리오'!$H$3,'d_시나리오'!$I$3,IF(F129&lt;('d_시나리오'!$I$3-'d_시나리오'!$H$3)/('d_시나리오'!$J$3-'d_시나리오'!$H$3),'d_시나리오'!$H$3+SQRT(F129*('d_시나리오'!$J$3-'d_시나리오'!$H$3)*('d_시나리오'!$I$3-'d_시나리오'!$H$3)),'d_시나리오'!$J$3-SQRT((1-F129)*('d_시나리오'!$J$3-'d_시나리오'!$H$3)*('d_시나리오'!$J$3-'d_시나리오'!$I$3))))</f>
        <v/>
      </c>
      <c r="H129">
        <f>RAND()</f>
        <v/>
      </c>
      <c r="I129">
        <f>IF('d_시나리오'!$J$4='d_시나리오'!$H$4,'d_시나리오'!$I$4,IF(H129&lt;('d_시나리오'!$I$4-'d_시나리오'!$H$4)/('d_시나리오'!$J$4-'d_시나리오'!$H$4),'d_시나리오'!$H$4+SQRT(H129*('d_시나리오'!$J$4-'d_시나리오'!$H$4)*('d_시나리오'!$I$4-'d_시나리오'!$H$4)),'d_시나리오'!$J$4-SQRT((1-H129)*('d_시나리오'!$J$4-'d_시나리오'!$H$4)*('d_시나리오'!$J$4-'d_시나리오'!$I$4))))</f>
        <v/>
      </c>
      <c r="J129">
        <f>RAND()</f>
        <v/>
      </c>
      <c r="K129">
        <f>IF('d_시나리오'!$J$5='d_시나리오'!$H$5,'d_시나리오'!$I$5,IF(J129&lt;('d_시나리오'!$I$5-'d_시나리오'!$H$5)/('d_시나리오'!$J$5-'d_시나리오'!$H$5),'d_시나리오'!$H$5+SQRT(J129*('d_시나리오'!$J$5-'d_시나리오'!$H$5)*('d_시나리오'!$I$5-'d_시나리오'!$H$5)),'d_시나리오'!$J$5-SQRT((1-J129)*('d_시나리오'!$J$5-'d_시나리오'!$H$5)*('d_시나리오'!$J$5-'d_시나리오'!$I$5))))</f>
        <v/>
      </c>
      <c r="L129">
        <f>RAND()</f>
        <v/>
      </c>
      <c r="M129">
        <f>IF('d_시나리오'!$J$6='d_시나리오'!$H$6,'d_시나리오'!$I$6,IF(L129&lt;('d_시나리오'!$I$6-'d_시나리오'!$H$6)/('d_시나리오'!$J$6-'d_시나리오'!$H$6),'d_시나리오'!$H$6+SQRT(L129*('d_시나리오'!$J$6-'d_시나리오'!$H$6)*('d_시나리오'!$I$6-'d_시나리오'!$H$6)),'d_시나리오'!$J$6-SQRT((1-L129)*('d_시나리오'!$J$6-'d_시나리오'!$H$6)*('d_시나리오'!$J$6-'d_시나리오'!$I$6))))</f>
        <v/>
      </c>
      <c r="N129">
        <f>INDEX('d_분포'!$B$2:$B$57,RANDBETWEEN(1,56))</f>
        <v/>
      </c>
      <c r="O129">
        <f>BETAINV(RAND(),5,5)</f>
        <v/>
      </c>
      <c r="P129">
        <f>'d_고정'!$B$1*'6_기대효과'!$H$7*('d_시나리오'!$I$7/'d_고정'!$B$2)*B129</f>
        <v/>
      </c>
      <c r="Q129">
        <f>P129*C129</f>
        <v/>
      </c>
      <c r="R129">
        <f>P129*E129</f>
        <v/>
      </c>
      <c r="S129">
        <f>R129*G129</f>
        <v/>
      </c>
      <c r="T129">
        <f>Q129+S129</f>
        <v/>
      </c>
      <c r="U129">
        <f>(Q129*D129+S129*I129)*(1-O129)</f>
        <v/>
      </c>
      <c r="V129">
        <f>(R129*K129*N129+'d_고정'!$B$3*('6_기대효과'!$H$7/8)*N129*'d_고정'!$B$10*M129*('6_기대효과'!$K$7/'d_고정'!$B$9))*(1-O129)</f>
        <v/>
      </c>
      <c r="W129">
        <f>(S129*I129+R129*MAX(K129-'d_고정'!$B$10*M129*('6_기대효과'!$K$7/'d_고정'!$B$9),0)*N129)*(1-O129)</f>
        <v/>
      </c>
      <c r="X129">
        <f>U129+V129</f>
        <v/>
      </c>
      <c r="Y129">
        <f>U129/('d_고정'!$B$5*'6_기대효과'!$H$7/8)/'d_고정'!$B$6</f>
        <v/>
      </c>
      <c r="Z129">
        <f>U129/('d_고정'!$B$8*'6_기대효과'!$H$7/8)</f>
        <v/>
      </c>
    </row>
    <row r="130">
      <c r="A130">
        <f>RAND()</f>
        <v/>
      </c>
      <c r="B130">
        <f>IF('d_시나리오'!$J$2='d_시나리오'!$H$2,'d_시나리오'!$I$2,IF(A130&lt;('d_시나리오'!$I$2-'d_시나리오'!$H$2)/('d_시나리오'!$J$2-'d_시나리오'!$H$2),'d_시나리오'!$H$2+SQRT(A130*('d_시나리오'!$J$2-'d_시나리오'!$H$2)*('d_시나리오'!$I$2-'d_시나리오'!$H$2)),'d_시나리오'!$J$2-SQRT((1-A130)*('d_시나리오'!$J$2-'d_시나리오'!$H$2)*('d_시나리오'!$J$2-'d_시나리오'!$I$2))))</f>
        <v/>
      </c>
      <c r="C130">
        <f>BETAINV(RAND(),2,6)</f>
        <v/>
      </c>
      <c r="D130">
        <f>INDEX('d_분포'!$A$2:$A$28,RANDBETWEEN(1,27))</f>
        <v/>
      </c>
      <c r="E130">
        <f>INDEX('d_분포'!$C$2:$C$5,RANDBETWEEN(1,4))*(0.9+0.2*RAND())</f>
        <v/>
      </c>
      <c r="F130">
        <f>RAND()</f>
        <v/>
      </c>
      <c r="G130">
        <f>IF('d_시나리오'!$J$3='d_시나리오'!$H$3,'d_시나리오'!$I$3,IF(F130&lt;('d_시나리오'!$I$3-'d_시나리오'!$H$3)/('d_시나리오'!$J$3-'d_시나리오'!$H$3),'d_시나리오'!$H$3+SQRT(F130*('d_시나리오'!$J$3-'d_시나리오'!$H$3)*('d_시나리오'!$I$3-'d_시나리오'!$H$3)),'d_시나리오'!$J$3-SQRT((1-F130)*('d_시나리오'!$J$3-'d_시나리오'!$H$3)*('d_시나리오'!$J$3-'d_시나리오'!$I$3))))</f>
        <v/>
      </c>
      <c r="H130">
        <f>RAND()</f>
        <v/>
      </c>
      <c r="I130">
        <f>IF('d_시나리오'!$J$4='d_시나리오'!$H$4,'d_시나리오'!$I$4,IF(H130&lt;('d_시나리오'!$I$4-'d_시나리오'!$H$4)/('d_시나리오'!$J$4-'d_시나리오'!$H$4),'d_시나리오'!$H$4+SQRT(H130*('d_시나리오'!$J$4-'d_시나리오'!$H$4)*('d_시나리오'!$I$4-'d_시나리오'!$H$4)),'d_시나리오'!$J$4-SQRT((1-H130)*('d_시나리오'!$J$4-'d_시나리오'!$H$4)*('d_시나리오'!$J$4-'d_시나리오'!$I$4))))</f>
        <v/>
      </c>
      <c r="J130">
        <f>RAND()</f>
        <v/>
      </c>
      <c r="K130">
        <f>IF('d_시나리오'!$J$5='d_시나리오'!$H$5,'d_시나리오'!$I$5,IF(J130&lt;('d_시나리오'!$I$5-'d_시나리오'!$H$5)/('d_시나리오'!$J$5-'d_시나리오'!$H$5),'d_시나리오'!$H$5+SQRT(J130*('d_시나리오'!$J$5-'d_시나리오'!$H$5)*('d_시나리오'!$I$5-'d_시나리오'!$H$5)),'d_시나리오'!$J$5-SQRT((1-J130)*('d_시나리오'!$J$5-'d_시나리오'!$H$5)*('d_시나리오'!$J$5-'d_시나리오'!$I$5))))</f>
        <v/>
      </c>
      <c r="L130">
        <f>RAND()</f>
        <v/>
      </c>
      <c r="M130">
        <f>IF('d_시나리오'!$J$6='d_시나리오'!$H$6,'d_시나리오'!$I$6,IF(L130&lt;('d_시나리오'!$I$6-'d_시나리오'!$H$6)/('d_시나리오'!$J$6-'d_시나리오'!$H$6),'d_시나리오'!$H$6+SQRT(L130*('d_시나리오'!$J$6-'d_시나리오'!$H$6)*('d_시나리오'!$I$6-'d_시나리오'!$H$6)),'d_시나리오'!$J$6-SQRT((1-L130)*('d_시나리오'!$J$6-'d_시나리오'!$H$6)*('d_시나리오'!$J$6-'d_시나리오'!$I$6))))</f>
        <v/>
      </c>
      <c r="N130">
        <f>INDEX('d_분포'!$B$2:$B$57,RANDBETWEEN(1,56))</f>
        <v/>
      </c>
      <c r="O130">
        <f>BETAINV(RAND(),5,5)</f>
        <v/>
      </c>
      <c r="P130">
        <f>'d_고정'!$B$1*'6_기대효과'!$H$7*('d_시나리오'!$I$7/'d_고정'!$B$2)*B130</f>
        <v/>
      </c>
      <c r="Q130">
        <f>P130*C130</f>
        <v/>
      </c>
      <c r="R130">
        <f>P130*E130</f>
        <v/>
      </c>
      <c r="S130">
        <f>R130*G130</f>
        <v/>
      </c>
      <c r="T130">
        <f>Q130+S130</f>
        <v/>
      </c>
      <c r="U130">
        <f>(Q130*D130+S130*I130)*(1-O130)</f>
        <v/>
      </c>
      <c r="V130">
        <f>(R130*K130*N130+'d_고정'!$B$3*('6_기대효과'!$H$7/8)*N130*'d_고정'!$B$10*M130*('6_기대효과'!$K$7/'d_고정'!$B$9))*(1-O130)</f>
        <v/>
      </c>
      <c r="W130">
        <f>(S130*I130+R130*MAX(K130-'d_고정'!$B$10*M130*('6_기대효과'!$K$7/'d_고정'!$B$9),0)*N130)*(1-O130)</f>
        <v/>
      </c>
      <c r="X130">
        <f>U130+V130</f>
        <v/>
      </c>
      <c r="Y130">
        <f>U130/('d_고정'!$B$5*'6_기대효과'!$H$7/8)/'d_고정'!$B$6</f>
        <v/>
      </c>
      <c r="Z130">
        <f>U130/('d_고정'!$B$8*'6_기대효과'!$H$7/8)</f>
        <v/>
      </c>
    </row>
    <row r="131">
      <c r="A131">
        <f>RAND()</f>
        <v/>
      </c>
      <c r="B131">
        <f>IF('d_시나리오'!$J$2='d_시나리오'!$H$2,'d_시나리오'!$I$2,IF(A131&lt;('d_시나리오'!$I$2-'d_시나리오'!$H$2)/('d_시나리오'!$J$2-'d_시나리오'!$H$2),'d_시나리오'!$H$2+SQRT(A131*('d_시나리오'!$J$2-'d_시나리오'!$H$2)*('d_시나리오'!$I$2-'d_시나리오'!$H$2)),'d_시나리오'!$J$2-SQRT((1-A131)*('d_시나리오'!$J$2-'d_시나리오'!$H$2)*('d_시나리오'!$J$2-'d_시나리오'!$I$2))))</f>
        <v/>
      </c>
      <c r="C131">
        <f>BETAINV(RAND(),2,6)</f>
        <v/>
      </c>
      <c r="D131">
        <f>INDEX('d_분포'!$A$2:$A$28,RANDBETWEEN(1,27))</f>
        <v/>
      </c>
      <c r="E131">
        <f>INDEX('d_분포'!$C$2:$C$5,RANDBETWEEN(1,4))*(0.9+0.2*RAND())</f>
        <v/>
      </c>
      <c r="F131">
        <f>RAND()</f>
        <v/>
      </c>
      <c r="G131">
        <f>IF('d_시나리오'!$J$3='d_시나리오'!$H$3,'d_시나리오'!$I$3,IF(F131&lt;('d_시나리오'!$I$3-'d_시나리오'!$H$3)/('d_시나리오'!$J$3-'d_시나리오'!$H$3),'d_시나리오'!$H$3+SQRT(F131*('d_시나리오'!$J$3-'d_시나리오'!$H$3)*('d_시나리오'!$I$3-'d_시나리오'!$H$3)),'d_시나리오'!$J$3-SQRT((1-F131)*('d_시나리오'!$J$3-'d_시나리오'!$H$3)*('d_시나리오'!$J$3-'d_시나리오'!$I$3))))</f>
        <v/>
      </c>
      <c r="H131">
        <f>RAND()</f>
        <v/>
      </c>
      <c r="I131">
        <f>IF('d_시나리오'!$J$4='d_시나리오'!$H$4,'d_시나리오'!$I$4,IF(H131&lt;('d_시나리오'!$I$4-'d_시나리오'!$H$4)/('d_시나리오'!$J$4-'d_시나리오'!$H$4),'d_시나리오'!$H$4+SQRT(H131*('d_시나리오'!$J$4-'d_시나리오'!$H$4)*('d_시나리오'!$I$4-'d_시나리오'!$H$4)),'d_시나리오'!$J$4-SQRT((1-H131)*('d_시나리오'!$J$4-'d_시나리오'!$H$4)*('d_시나리오'!$J$4-'d_시나리오'!$I$4))))</f>
        <v/>
      </c>
      <c r="J131">
        <f>RAND()</f>
        <v/>
      </c>
      <c r="K131">
        <f>IF('d_시나리오'!$J$5='d_시나리오'!$H$5,'d_시나리오'!$I$5,IF(J131&lt;('d_시나리오'!$I$5-'d_시나리오'!$H$5)/('d_시나리오'!$J$5-'d_시나리오'!$H$5),'d_시나리오'!$H$5+SQRT(J131*('d_시나리오'!$J$5-'d_시나리오'!$H$5)*('d_시나리오'!$I$5-'d_시나리오'!$H$5)),'d_시나리오'!$J$5-SQRT((1-J131)*('d_시나리오'!$J$5-'d_시나리오'!$H$5)*('d_시나리오'!$J$5-'d_시나리오'!$I$5))))</f>
        <v/>
      </c>
      <c r="L131">
        <f>RAND()</f>
        <v/>
      </c>
      <c r="M131">
        <f>IF('d_시나리오'!$J$6='d_시나리오'!$H$6,'d_시나리오'!$I$6,IF(L131&lt;('d_시나리오'!$I$6-'d_시나리오'!$H$6)/('d_시나리오'!$J$6-'d_시나리오'!$H$6),'d_시나리오'!$H$6+SQRT(L131*('d_시나리오'!$J$6-'d_시나리오'!$H$6)*('d_시나리오'!$I$6-'d_시나리오'!$H$6)),'d_시나리오'!$J$6-SQRT((1-L131)*('d_시나리오'!$J$6-'d_시나리오'!$H$6)*('d_시나리오'!$J$6-'d_시나리오'!$I$6))))</f>
        <v/>
      </c>
      <c r="N131">
        <f>INDEX('d_분포'!$B$2:$B$57,RANDBETWEEN(1,56))</f>
        <v/>
      </c>
      <c r="O131">
        <f>BETAINV(RAND(),5,5)</f>
        <v/>
      </c>
      <c r="P131">
        <f>'d_고정'!$B$1*'6_기대효과'!$H$7*('d_시나리오'!$I$7/'d_고정'!$B$2)*B131</f>
        <v/>
      </c>
      <c r="Q131">
        <f>P131*C131</f>
        <v/>
      </c>
      <c r="R131">
        <f>P131*E131</f>
        <v/>
      </c>
      <c r="S131">
        <f>R131*G131</f>
        <v/>
      </c>
      <c r="T131">
        <f>Q131+S131</f>
        <v/>
      </c>
      <c r="U131">
        <f>(Q131*D131+S131*I131)*(1-O131)</f>
        <v/>
      </c>
      <c r="V131">
        <f>(R131*K131*N131+'d_고정'!$B$3*('6_기대효과'!$H$7/8)*N131*'d_고정'!$B$10*M131*('6_기대효과'!$K$7/'d_고정'!$B$9))*(1-O131)</f>
        <v/>
      </c>
      <c r="W131">
        <f>(S131*I131+R131*MAX(K131-'d_고정'!$B$10*M131*('6_기대효과'!$K$7/'d_고정'!$B$9),0)*N131)*(1-O131)</f>
        <v/>
      </c>
      <c r="X131">
        <f>U131+V131</f>
        <v/>
      </c>
      <c r="Y131">
        <f>U131/('d_고정'!$B$5*'6_기대효과'!$H$7/8)/'d_고정'!$B$6</f>
        <v/>
      </c>
      <c r="Z131">
        <f>U131/('d_고정'!$B$8*'6_기대효과'!$H$7/8)</f>
        <v/>
      </c>
    </row>
    <row r="132">
      <c r="A132">
        <f>RAND()</f>
        <v/>
      </c>
      <c r="B132">
        <f>IF('d_시나리오'!$J$2='d_시나리오'!$H$2,'d_시나리오'!$I$2,IF(A132&lt;('d_시나리오'!$I$2-'d_시나리오'!$H$2)/('d_시나리오'!$J$2-'d_시나리오'!$H$2),'d_시나리오'!$H$2+SQRT(A132*('d_시나리오'!$J$2-'d_시나리오'!$H$2)*('d_시나리오'!$I$2-'d_시나리오'!$H$2)),'d_시나리오'!$J$2-SQRT((1-A132)*('d_시나리오'!$J$2-'d_시나리오'!$H$2)*('d_시나리오'!$J$2-'d_시나리오'!$I$2))))</f>
        <v/>
      </c>
      <c r="C132">
        <f>BETAINV(RAND(),2,6)</f>
        <v/>
      </c>
      <c r="D132">
        <f>INDEX('d_분포'!$A$2:$A$28,RANDBETWEEN(1,27))</f>
        <v/>
      </c>
      <c r="E132">
        <f>INDEX('d_분포'!$C$2:$C$5,RANDBETWEEN(1,4))*(0.9+0.2*RAND())</f>
        <v/>
      </c>
      <c r="F132">
        <f>RAND()</f>
        <v/>
      </c>
      <c r="G132">
        <f>IF('d_시나리오'!$J$3='d_시나리오'!$H$3,'d_시나리오'!$I$3,IF(F132&lt;('d_시나리오'!$I$3-'d_시나리오'!$H$3)/('d_시나리오'!$J$3-'d_시나리오'!$H$3),'d_시나리오'!$H$3+SQRT(F132*('d_시나리오'!$J$3-'d_시나리오'!$H$3)*('d_시나리오'!$I$3-'d_시나리오'!$H$3)),'d_시나리오'!$J$3-SQRT((1-F132)*('d_시나리오'!$J$3-'d_시나리오'!$H$3)*('d_시나리오'!$J$3-'d_시나리오'!$I$3))))</f>
        <v/>
      </c>
      <c r="H132">
        <f>RAND()</f>
        <v/>
      </c>
      <c r="I132">
        <f>IF('d_시나리오'!$J$4='d_시나리오'!$H$4,'d_시나리오'!$I$4,IF(H132&lt;('d_시나리오'!$I$4-'d_시나리오'!$H$4)/('d_시나리오'!$J$4-'d_시나리오'!$H$4),'d_시나리오'!$H$4+SQRT(H132*('d_시나리오'!$J$4-'d_시나리오'!$H$4)*('d_시나리오'!$I$4-'d_시나리오'!$H$4)),'d_시나리오'!$J$4-SQRT((1-H132)*('d_시나리오'!$J$4-'d_시나리오'!$H$4)*('d_시나리오'!$J$4-'d_시나리오'!$I$4))))</f>
        <v/>
      </c>
      <c r="J132">
        <f>RAND()</f>
        <v/>
      </c>
      <c r="K132">
        <f>IF('d_시나리오'!$J$5='d_시나리오'!$H$5,'d_시나리오'!$I$5,IF(J132&lt;('d_시나리오'!$I$5-'d_시나리오'!$H$5)/('d_시나리오'!$J$5-'d_시나리오'!$H$5),'d_시나리오'!$H$5+SQRT(J132*('d_시나리오'!$J$5-'d_시나리오'!$H$5)*('d_시나리오'!$I$5-'d_시나리오'!$H$5)),'d_시나리오'!$J$5-SQRT((1-J132)*('d_시나리오'!$J$5-'d_시나리오'!$H$5)*('d_시나리오'!$J$5-'d_시나리오'!$I$5))))</f>
        <v/>
      </c>
      <c r="L132">
        <f>RAND()</f>
        <v/>
      </c>
      <c r="M132">
        <f>IF('d_시나리오'!$J$6='d_시나리오'!$H$6,'d_시나리오'!$I$6,IF(L132&lt;('d_시나리오'!$I$6-'d_시나리오'!$H$6)/('d_시나리오'!$J$6-'d_시나리오'!$H$6),'d_시나리오'!$H$6+SQRT(L132*('d_시나리오'!$J$6-'d_시나리오'!$H$6)*('d_시나리오'!$I$6-'d_시나리오'!$H$6)),'d_시나리오'!$J$6-SQRT((1-L132)*('d_시나리오'!$J$6-'d_시나리오'!$H$6)*('d_시나리오'!$J$6-'d_시나리오'!$I$6))))</f>
        <v/>
      </c>
      <c r="N132">
        <f>INDEX('d_분포'!$B$2:$B$57,RANDBETWEEN(1,56))</f>
        <v/>
      </c>
      <c r="O132">
        <f>BETAINV(RAND(),5,5)</f>
        <v/>
      </c>
      <c r="P132">
        <f>'d_고정'!$B$1*'6_기대효과'!$H$7*('d_시나리오'!$I$7/'d_고정'!$B$2)*B132</f>
        <v/>
      </c>
      <c r="Q132">
        <f>P132*C132</f>
        <v/>
      </c>
      <c r="R132">
        <f>P132*E132</f>
        <v/>
      </c>
      <c r="S132">
        <f>R132*G132</f>
        <v/>
      </c>
      <c r="T132">
        <f>Q132+S132</f>
        <v/>
      </c>
      <c r="U132">
        <f>(Q132*D132+S132*I132)*(1-O132)</f>
        <v/>
      </c>
      <c r="V132">
        <f>(R132*K132*N132+'d_고정'!$B$3*('6_기대효과'!$H$7/8)*N132*'d_고정'!$B$10*M132*('6_기대효과'!$K$7/'d_고정'!$B$9))*(1-O132)</f>
        <v/>
      </c>
      <c r="W132">
        <f>(S132*I132+R132*MAX(K132-'d_고정'!$B$10*M132*('6_기대효과'!$K$7/'d_고정'!$B$9),0)*N132)*(1-O132)</f>
        <v/>
      </c>
      <c r="X132">
        <f>U132+V132</f>
        <v/>
      </c>
      <c r="Y132">
        <f>U132/('d_고정'!$B$5*'6_기대효과'!$H$7/8)/'d_고정'!$B$6</f>
        <v/>
      </c>
      <c r="Z132">
        <f>U132/('d_고정'!$B$8*'6_기대효과'!$H$7/8)</f>
        <v/>
      </c>
    </row>
    <row r="133">
      <c r="A133">
        <f>RAND()</f>
        <v/>
      </c>
      <c r="B133">
        <f>IF('d_시나리오'!$J$2='d_시나리오'!$H$2,'d_시나리오'!$I$2,IF(A133&lt;('d_시나리오'!$I$2-'d_시나리오'!$H$2)/('d_시나리오'!$J$2-'d_시나리오'!$H$2),'d_시나리오'!$H$2+SQRT(A133*('d_시나리오'!$J$2-'d_시나리오'!$H$2)*('d_시나리오'!$I$2-'d_시나리오'!$H$2)),'d_시나리오'!$J$2-SQRT((1-A133)*('d_시나리오'!$J$2-'d_시나리오'!$H$2)*('d_시나리오'!$J$2-'d_시나리오'!$I$2))))</f>
        <v/>
      </c>
      <c r="C133">
        <f>BETAINV(RAND(),2,6)</f>
        <v/>
      </c>
      <c r="D133">
        <f>INDEX('d_분포'!$A$2:$A$28,RANDBETWEEN(1,27))</f>
        <v/>
      </c>
      <c r="E133">
        <f>INDEX('d_분포'!$C$2:$C$5,RANDBETWEEN(1,4))*(0.9+0.2*RAND())</f>
        <v/>
      </c>
      <c r="F133">
        <f>RAND()</f>
        <v/>
      </c>
      <c r="G133">
        <f>IF('d_시나리오'!$J$3='d_시나리오'!$H$3,'d_시나리오'!$I$3,IF(F133&lt;('d_시나리오'!$I$3-'d_시나리오'!$H$3)/('d_시나리오'!$J$3-'d_시나리오'!$H$3),'d_시나리오'!$H$3+SQRT(F133*('d_시나리오'!$J$3-'d_시나리오'!$H$3)*('d_시나리오'!$I$3-'d_시나리오'!$H$3)),'d_시나리오'!$J$3-SQRT((1-F133)*('d_시나리오'!$J$3-'d_시나리오'!$H$3)*('d_시나리오'!$J$3-'d_시나리오'!$I$3))))</f>
        <v/>
      </c>
      <c r="H133">
        <f>RAND()</f>
        <v/>
      </c>
      <c r="I133">
        <f>IF('d_시나리오'!$J$4='d_시나리오'!$H$4,'d_시나리오'!$I$4,IF(H133&lt;('d_시나리오'!$I$4-'d_시나리오'!$H$4)/('d_시나리오'!$J$4-'d_시나리오'!$H$4),'d_시나리오'!$H$4+SQRT(H133*('d_시나리오'!$J$4-'d_시나리오'!$H$4)*('d_시나리오'!$I$4-'d_시나리오'!$H$4)),'d_시나리오'!$J$4-SQRT((1-H133)*('d_시나리오'!$J$4-'d_시나리오'!$H$4)*('d_시나리오'!$J$4-'d_시나리오'!$I$4))))</f>
        <v/>
      </c>
      <c r="J133">
        <f>RAND()</f>
        <v/>
      </c>
      <c r="K133">
        <f>IF('d_시나리오'!$J$5='d_시나리오'!$H$5,'d_시나리오'!$I$5,IF(J133&lt;('d_시나리오'!$I$5-'d_시나리오'!$H$5)/('d_시나리오'!$J$5-'d_시나리오'!$H$5),'d_시나리오'!$H$5+SQRT(J133*('d_시나리오'!$J$5-'d_시나리오'!$H$5)*('d_시나리오'!$I$5-'d_시나리오'!$H$5)),'d_시나리오'!$J$5-SQRT((1-J133)*('d_시나리오'!$J$5-'d_시나리오'!$H$5)*('d_시나리오'!$J$5-'d_시나리오'!$I$5))))</f>
        <v/>
      </c>
      <c r="L133">
        <f>RAND()</f>
        <v/>
      </c>
      <c r="M133">
        <f>IF('d_시나리오'!$J$6='d_시나리오'!$H$6,'d_시나리오'!$I$6,IF(L133&lt;('d_시나리오'!$I$6-'d_시나리오'!$H$6)/('d_시나리오'!$J$6-'d_시나리오'!$H$6),'d_시나리오'!$H$6+SQRT(L133*('d_시나리오'!$J$6-'d_시나리오'!$H$6)*('d_시나리오'!$I$6-'d_시나리오'!$H$6)),'d_시나리오'!$J$6-SQRT((1-L133)*('d_시나리오'!$J$6-'d_시나리오'!$H$6)*('d_시나리오'!$J$6-'d_시나리오'!$I$6))))</f>
        <v/>
      </c>
      <c r="N133">
        <f>INDEX('d_분포'!$B$2:$B$57,RANDBETWEEN(1,56))</f>
        <v/>
      </c>
      <c r="O133">
        <f>BETAINV(RAND(),5,5)</f>
        <v/>
      </c>
      <c r="P133">
        <f>'d_고정'!$B$1*'6_기대효과'!$H$7*('d_시나리오'!$I$7/'d_고정'!$B$2)*B133</f>
        <v/>
      </c>
      <c r="Q133">
        <f>P133*C133</f>
        <v/>
      </c>
      <c r="R133">
        <f>P133*E133</f>
        <v/>
      </c>
      <c r="S133">
        <f>R133*G133</f>
        <v/>
      </c>
      <c r="T133">
        <f>Q133+S133</f>
        <v/>
      </c>
      <c r="U133">
        <f>(Q133*D133+S133*I133)*(1-O133)</f>
        <v/>
      </c>
      <c r="V133">
        <f>(R133*K133*N133+'d_고정'!$B$3*('6_기대효과'!$H$7/8)*N133*'d_고정'!$B$10*M133*('6_기대효과'!$K$7/'d_고정'!$B$9))*(1-O133)</f>
        <v/>
      </c>
      <c r="W133">
        <f>(S133*I133+R133*MAX(K133-'d_고정'!$B$10*M133*('6_기대효과'!$K$7/'d_고정'!$B$9),0)*N133)*(1-O133)</f>
        <v/>
      </c>
      <c r="X133">
        <f>U133+V133</f>
        <v/>
      </c>
      <c r="Y133">
        <f>U133/('d_고정'!$B$5*'6_기대효과'!$H$7/8)/'d_고정'!$B$6</f>
        <v/>
      </c>
      <c r="Z133">
        <f>U133/('d_고정'!$B$8*'6_기대효과'!$H$7/8)</f>
        <v/>
      </c>
    </row>
    <row r="134">
      <c r="A134">
        <f>RAND()</f>
        <v/>
      </c>
      <c r="B134">
        <f>IF('d_시나리오'!$J$2='d_시나리오'!$H$2,'d_시나리오'!$I$2,IF(A134&lt;('d_시나리오'!$I$2-'d_시나리오'!$H$2)/('d_시나리오'!$J$2-'d_시나리오'!$H$2),'d_시나리오'!$H$2+SQRT(A134*('d_시나리오'!$J$2-'d_시나리오'!$H$2)*('d_시나리오'!$I$2-'d_시나리오'!$H$2)),'d_시나리오'!$J$2-SQRT((1-A134)*('d_시나리오'!$J$2-'d_시나리오'!$H$2)*('d_시나리오'!$J$2-'d_시나리오'!$I$2))))</f>
        <v/>
      </c>
      <c r="C134">
        <f>BETAINV(RAND(),2,6)</f>
        <v/>
      </c>
      <c r="D134">
        <f>INDEX('d_분포'!$A$2:$A$28,RANDBETWEEN(1,27))</f>
        <v/>
      </c>
      <c r="E134">
        <f>INDEX('d_분포'!$C$2:$C$5,RANDBETWEEN(1,4))*(0.9+0.2*RAND())</f>
        <v/>
      </c>
      <c r="F134">
        <f>RAND()</f>
        <v/>
      </c>
      <c r="G134">
        <f>IF('d_시나리오'!$J$3='d_시나리오'!$H$3,'d_시나리오'!$I$3,IF(F134&lt;('d_시나리오'!$I$3-'d_시나리오'!$H$3)/('d_시나리오'!$J$3-'d_시나리오'!$H$3),'d_시나리오'!$H$3+SQRT(F134*('d_시나리오'!$J$3-'d_시나리오'!$H$3)*('d_시나리오'!$I$3-'d_시나리오'!$H$3)),'d_시나리오'!$J$3-SQRT((1-F134)*('d_시나리오'!$J$3-'d_시나리오'!$H$3)*('d_시나리오'!$J$3-'d_시나리오'!$I$3))))</f>
        <v/>
      </c>
      <c r="H134">
        <f>RAND()</f>
        <v/>
      </c>
      <c r="I134">
        <f>IF('d_시나리오'!$J$4='d_시나리오'!$H$4,'d_시나리오'!$I$4,IF(H134&lt;('d_시나리오'!$I$4-'d_시나리오'!$H$4)/('d_시나리오'!$J$4-'d_시나리오'!$H$4),'d_시나리오'!$H$4+SQRT(H134*('d_시나리오'!$J$4-'d_시나리오'!$H$4)*('d_시나리오'!$I$4-'d_시나리오'!$H$4)),'d_시나리오'!$J$4-SQRT((1-H134)*('d_시나리오'!$J$4-'d_시나리오'!$H$4)*('d_시나리오'!$J$4-'d_시나리오'!$I$4))))</f>
        <v/>
      </c>
      <c r="J134">
        <f>RAND()</f>
        <v/>
      </c>
      <c r="K134">
        <f>IF('d_시나리오'!$J$5='d_시나리오'!$H$5,'d_시나리오'!$I$5,IF(J134&lt;('d_시나리오'!$I$5-'d_시나리오'!$H$5)/('d_시나리오'!$J$5-'d_시나리오'!$H$5),'d_시나리오'!$H$5+SQRT(J134*('d_시나리오'!$J$5-'d_시나리오'!$H$5)*('d_시나리오'!$I$5-'d_시나리오'!$H$5)),'d_시나리오'!$J$5-SQRT((1-J134)*('d_시나리오'!$J$5-'d_시나리오'!$H$5)*('d_시나리오'!$J$5-'d_시나리오'!$I$5))))</f>
        <v/>
      </c>
      <c r="L134">
        <f>RAND()</f>
        <v/>
      </c>
      <c r="M134">
        <f>IF('d_시나리오'!$J$6='d_시나리오'!$H$6,'d_시나리오'!$I$6,IF(L134&lt;('d_시나리오'!$I$6-'d_시나리오'!$H$6)/('d_시나리오'!$J$6-'d_시나리오'!$H$6),'d_시나리오'!$H$6+SQRT(L134*('d_시나리오'!$J$6-'d_시나리오'!$H$6)*('d_시나리오'!$I$6-'d_시나리오'!$H$6)),'d_시나리오'!$J$6-SQRT((1-L134)*('d_시나리오'!$J$6-'d_시나리오'!$H$6)*('d_시나리오'!$J$6-'d_시나리오'!$I$6))))</f>
        <v/>
      </c>
      <c r="N134">
        <f>INDEX('d_분포'!$B$2:$B$57,RANDBETWEEN(1,56))</f>
        <v/>
      </c>
      <c r="O134">
        <f>BETAINV(RAND(),5,5)</f>
        <v/>
      </c>
      <c r="P134">
        <f>'d_고정'!$B$1*'6_기대효과'!$H$7*('d_시나리오'!$I$7/'d_고정'!$B$2)*B134</f>
        <v/>
      </c>
      <c r="Q134">
        <f>P134*C134</f>
        <v/>
      </c>
      <c r="R134">
        <f>P134*E134</f>
        <v/>
      </c>
      <c r="S134">
        <f>R134*G134</f>
        <v/>
      </c>
      <c r="T134">
        <f>Q134+S134</f>
        <v/>
      </c>
      <c r="U134">
        <f>(Q134*D134+S134*I134)*(1-O134)</f>
        <v/>
      </c>
      <c r="V134">
        <f>(R134*K134*N134+'d_고정'!$B$3*('6_기대효과'!$H$7/8)*N134*'d_고정'!$B$10*M134*('6_기대효과'!$K$7/'d_고정'!$B$9))*(1-O134)</f>
        <v/>
      </c>
      <c r="W134">
        <f>(S134*I134+R134*MAX(K134-'d_고정'!$B$10*M134*('6_기대효과'!$K$7/'d_고정'!$B$9),0)*N134)*(1-O134)</f>
        <v/>
      </c>
      <c r="X134">
        <f>U134+V134</f>
        <v/>
      </c>
      <c r="Y134">
        <f>U134/('d_고정'!$B$5*'6_기대효과'!$H$7/8)/'d_고정'!$B$6</f>
        <v/>
      </c>
      <c r="Z134">
        <f>U134/('d_고정'!$B$8*'6_기대효과'!$H$7/8)</f>
        <v/>
      </c>
    </row>
    <row r="135">
      <c r="A135">
        <f>RAND()</f>
        <v/>
      </c>
      <c r="B135">
        <f>IF('d_시나리오'!$J$2='d_시나리오'!$H$2,'d_시나리오'!$I$2,IF(A135&lt;('d_시나리오'!$I$2-'d_시나리오'!$H$2)/('d_시나리오'!$J$2-'d_시나리오'!$H$2),'d_시나리오'!$H$2+SQRT(A135*('d_시나리오'!$J$2-'d_시나리오'!$H$2)*('d_시나리오'!$I$2-'d_시나리오'!$H$2)),'d_시나리오'!$J$2-SQRT((1-A135)*('d_시나리오'!$J$2-'d_시나리오'!$H$2)*('d_시나리오'!$J$2-'d_시나리오'!$I$2))))</f>
        <v/>
      </c>
      <c r="C135">
        <f>BETAINV(RAND(),2,6)</f>
        <v/>
      </c>
      <c r="D135">
        <f>INDEX('d_분포'!$A$2:$A$28,RANDBETWEEN(1,27))</f>
        <v/>
      </c>
      <c r="E135">
        <f>INDEX('d_분포'!$C$2:$C$5,RANDBETWEEN(1,4))*(0.9+0.2*RAND())</f>
        <v/>
      </c>
      <c r="F135">
        <f>RAND()</f>
        <v/>
      </c>
      <c r="G135">
        <f>IF('d_시나리오'!$J$3='d_시나리오'!$H$3,'d_시나리오'!$I$3,IF(F135&lt;('d_시나리오'!$I$3-'d_시나리오'!$H$3)/('d_시나리오'!$J$3-'d_시나리오'!$H$3),'d_시나리오'!$H$3+SQRT(F135*('d_시나리오'!$J$3-'d_시나리오'!$H$3)*('d_시나리오'!$I$3-'d_시나리오'!$H$3)),'d_시나리오'!$J$3-SQRT((1-F135)*('d_시나리오'!$J$3-'d_시나리오'!$H$3)*('d_시나리오'!$J$3-'d_시나리오'!$I$3))))</f>
        <v/>
      </c>
      <c r="H135">
        <f>RAND()</f>
        <v/>
      </c>
      <c r="I135">
        <f>IF('d_시나리오'!$J$4='d_시나리오'!$H$4,'d_시나리오'!$I$4,IF(H135&lt;('d_시나리오'!$I$4-'d_시나리오'!$H$4)/('d_시나리오'!$J$4-'d_시나리오'!$H$4),'d_시나리오'!$H$4+SQRT(H135*('d_시나리오'!$J$4-'d_시나리오'!$H$4)*('d_시나리오'!$I$4-'d_시나리오'!$H$4)),'d_시나리오'!$J$4-SQRT((1-H135)*('d_시나리오'!$J$4-'d_시나리오'!$H$4)*('d_시나리오'!$J$4-'d_시나리오'!$I$4))))</f>
        <v/>
      </c>
      <c r="J135">
        <f>RAND()</f>
        <v/>
      </c>
      <c r="K135">
        <f>IF('d_시나리오'!$J$5='d_시나리오'!$H$5,'d_시나리오'!$I$5,IF(J135&lt;('d_시나리오'!$I$5-'d_시나리오'!$H$5)/('d_시나리오'!$J$5-'d_시나리오'!$H$5),'d_시나리오'!$H$5+SQRT(J135*('d_시나리오'!$J$5-'d_시나리오'!$H$5)*('d_시나리오'!$I$5-'d_시나리오'!$H$5)),'d_시나리오'!$J$5-SQRT((1-J135)*('d_시나리오'!$J$5-'d_시나리오'!$H$5)*('d_시나리오'!$J$5-'d_시나리오'!$I$5))))</f>
        <v/>
      </c>
      <c r="L135">
        <f>RAND()</f>
        <v/>
      </c>
      <c r="M135">
        <f>IF('d_시나리오'!$J$6='d_시나리오'!$H$6,'d_시나리오'!$I$6,IF(L135&lt;('d_시나리오'!$I$6-'d_시나리오'!$H$6)/('d_시나리오'!$J$6-'d_시나리오'!$H$6),'d_시나리오'!$H$6+SQRT(L135*('d_시나리오'!$J$6-'d_시나리오'!$H$6)*('d_시나리오'!$I$6-'d_시나리오'!$H$6)),'d_시나리오'!$J$6-SQRT((1-L135)*('d_시나리오'!$J$6-'d_시나리오'!$H$6)*('d_시나리오'!$J$6-'d_시나리오'!$I$6))))</f>
        <v/>
      </c>
      <c r="N135">
        <f>INDEX('d_분포'!$B$2:$B$57,RANDBETWEEN(1,56))</f>
        <v/>
      </c>
      <c r="O135">
        <f>BETAINV(RAND(),5,5)</f>
        <v/>
      </c>
      <c r="P135">
        <f>'d_고정'!$B$1*'6_기대효과'!$H$7*('d_시나리오'!$I$7/'d_고정'!$B$2)*B135</f>
        <v/>
      </c>
      <c r="Q135">
        <f>P135*C135</f>
        <v/>
      </c>
      <c r="R135">
        <f>P135*E135</f>
        <v/>
      </c>
      <c r="S135">
        <f>R135*G135</f>
        <v/>
      </c>
      <c r="T135">
        <f>Q135+S135</f>
        <v/>
      </c>
      <c r="U135">
        <f>(Q135*D135+S135*I135)*(1-O135)</f>
        <v/>
      </c>
      <c r="V135">
        <f>(R135*K135*N135+'d_고정'!$B$3*('6_기대효과'!$H$7/8)*N135*'d_고정'!$B$10*M135*('6_기대효과'!$K$7/'d_고정'!$B$9))*(1-O135)</f>
        <v/>
      </c>
      <c r="W135">
        <f>(S135*I135+R135*MAX(K135-'d_고정'!$B$10*M135*('6_기대효과'!$K$7/'d_고정'!$B$9),0)*N135)*(1-O135)</f>
        <v/>
      </c>
      <c r="X135">
        <f>U135+V135</f>
        <v/>
      </c>
      <c r="Y135">
        <f>U135/('d_고정'!$B$5*'6_기대효과'!$H$7/8)/'d_고정'!$B$6</f>
        <v/>
      </c>
      <c r="Z135">
        <f>U135/('d_고정'!$B$8*'6_기대효과'!$H$7/8)</f>
        <v/>
      </c>
    </row>
    <row r="136">
      <c r="A136">
        <f>RAND()</f>
        <v/>
      </c>
      <c r="B136">
        <f>IF('d_시나리오'!$J$2='d_시나리오'!$H$2,'d_시나리오'!$I$2,IF(A136&lt;('d_시나리오'!$I$2-'d_시나리오'!$H$2)/('d_시나리오'!$J$2-'d_시나리오'!$H$2),'d_시나리오'!$H$2+SQRT(A136*('d_시나리오'!$J$2-'d_시나리오'!$H$2)*('d_시나리오'!$I$2-'d_시나리오'!$H$2)),'d_시나리오'!$J$2-SQRT((1-A136)*('d_시나리오'!$J$2-'d_시나리오'!$H$2)*('d_시나리오'!$J$2-'d_시나리오'!$I$2))))</f>
        <v/>
      </c>
      <c r="C136">
        <f>BETAINV(RAND(),2,6)</f>
        <v/>
      </c>
      <c r="D136">
        <f>INDEX('d_분포'!$A$2:$A$28,RANDBETWEEN(1,27))</f>
        <v/>
      </c>
      <c r="E136">
        <f>INDEX('d_분포'!$C$2:$C$5,RANDBETWEEN(1,4))*(0.9+0.2*RAND())</f>
        <v/>
      </c>
      <c r="F136">
        <f>RAND()</f>
        <v/>
      </c>
      <c r="G136">
        <f>IF('d_시나리오'!$J$3='d_시나리오'!$H$3,'d_시나리오'!$I$3,IF(F136&lt;('d_시나리오'!$I$3-'d_시나리오'!$H$3)/('d_시나리오'!$J$3-'d_시나리오'!$H$3),'d_시나리오'!$H$3+SQRT(F136*('d_시나리오'!$J$3-'d_시나리오'!$H$3)*('d_시나리오'!$I$3-'d_시나리오'!$H$3)),'d_시나리오'!$J$3-SQRT((1-F136)*('d_시나리오'!$J$3-'d_시나리오'!$H$3)*('d_시나리오'!$J$3-'d_시나리오'!$I$3))))</f>
        <v/>
      </c>
      <c r="H136">
        <f>RAND()</f>
        <v/>
      </c>
      <c r="I136">
        <f>IF('d_시나리오'!$J$4='d_시나리오'!$H$4,'d_시나리오'!$I$4,IF(H136&lt;('d_시나리오'!$I$4-'d_시나리오'!$H$4)/('d_시나리오'!$J$4-'d_시나리오'!$H$4),'d_시나리오'!$H$4+SQRT(H136*('d_시나리오'!$J$4-'d_시나리오'!$H$4)*('d_시나리오'!$I$4-'d_시나리오'!$H$4)),'d_시나리오'!$J$4-SQRT((1-H136)*('d_시나리오'!$J$4-'d_시나리오'!$H$4)*('d_시나리오'!$J$4-'d_시나리오'!$I$4))))</f>
        <v/>
      </c>
      <c r="J136">
        <f>RAND()</f>
        <v/>
      </c>
      <c r="K136">
        <f>IF('d_시나리오'!$J$5='d_시나리오'!$H$5,'d_시나리오'!$I$5,IF(J136&lt;('d_시나리오'!$I$5-'d_시나리오'!$H$5)/('d_시나리오'!$J$5-'d_시나리오'!$H$5),'d_시나리오'!$H$5+SQRT(J136*('d_시나리오'!$J$5-'d_시나리오'!$H$5)*('d_시나리오'!$I$5-'d_시나리오'!$H$5)),'d_시나리오'!$J$5-SQRT((1-J136)*('d_시나리오'!$J$5-'d_시나리오'!$H$5)*('d_시나리오'!$J$5-'d_시나리오'!$I$5))))</f>
        <v/>
      </c>
      <c r="L136">
        <f>RAND()</f>
        <v/>
      </c>
      <c r="M136">
        <f>IF('d_시나리오'!$J$6='d_시나리오'!$H$6,'d_시나리오'!$I$6,IF(L136&lt;('d_시나리오'!$I$6-'d_시나리오'!$H$6)/('d_시나리오'!$J$6-'d_시나리오'!$H$6),'d_시나리오'!$H$6+SQRT(L136*('d_시나리오'!$J$6-'d_시나리오'!$H$6)*('d_시나리오'!$I$6-'d_시나리오'!$H$6)),'d_시나리오'!$J$6-SQRT((1-L136)*('d_시나리오'!$J$6-'d_시나리오'!$H$6)*('d_시나리오'!$J$6-'d_시나리오'!$I$6))))</f>
        <v/>
      </c>
      <c r="N136">
        <f>INDEX('d_분포'!$B$2:$B$57,RANDBETWEEN(1,56))</f>
        <v/>
      </c>
      <c r="O136">
        <f>BETAINV(RAND(),5,5)</f>
        <v/>
      </c>
      <c r="P136">
        <f>'d_고정'!$B$1*'6_기대효과'!$H$7*('d_시나리오'!$I$7/'d_고정'!$B$2)*B136</f>
        <v/>
      </c>
      <c r="Q136">
        <f>P136*C136</f>
        <v/>
      </c>
      <c r="R136">
        <f>P136*E136</f>
        <v/>
      </c>
      <c r="S136">
        <f>R136*G136</f>
        <v/>
      </c>
      <c r="T136">
        <f>Q136+S136</f>
        <v/>
      </c>
      <c r="U136">
        <f>(Q136*D136+S136*I136)*(1-O136)</f>
        <v/>
      </c>
      <c r="V136">
        <f>(R136*K136*N136+'d_고정'!$B$3*('6_기대효과'!$H$7/8)*N136*'d_고정'!$B$10*M136*('6_기대효과'!$K$7/'d_고정'!$B$9))*(1-O136)</f>
        <v/>
      </c>
      <c r="W136">
        <f>(S136*I136+R136*MAX(K136-'d_고정'!$B$10*M136*('6_기대효과'!$K$7/'d_고정'!$B$9),0)*N136)*(1-O136)</f>
        <v/>
      </c>
      <c r="X136">
        <f>U136+V136</f>
        <v/>
      </c>
      <c r="Y136">
        <f>U136/('d_고정'!$B$5*'6_기대효과'!$H$7/8)/'d_고정'!$B$6</f>
        <v/>
      </c>
      <c r="Z136">
        <f>U136/('d_고정'!$B$8*'6_기대효과'!$H$7/8)</f>
        <v/>
      </c>
    </row>
    <row r="137">
      <c r="A137">
        <f>RAND()</f>
        <v/>
      </c>
      <c r="B137">
        <f>IF('d_시나리오'!$J$2='d_시나리오'!$H$2,'d_시나리오'!$I$2,IF(A137&lt;('d_시나리오'!$I$2-'d_시나리오'!$H$2)/('d_시나리오'!$J$2-'d_시나리오'!$H$2),'d_시나리오'!$H$2+SQRT(A137*('d_시나리오'!$J$2-'d_시나리오'!$H$2)*('d_시나리오'!$I$2-'d_시나리오'!$H$2)),'d_시나리오'!$J$2-SQRT((1-A137)*('d_시나리오'!$J$2-'d_시나리오'!$H$2)*('d_시나리오'!$J$2-'d_시나리오'!$I$2))))</f>
        <v/>
      </c>
      <c r="C137">
        <f>BETAINV(RAND(),2,6)</f>
        <v/>
      </c>
      <c r="D137">
        <f>INDEX('d_분포'!$A$2:$A$28,RANDBETWEEN(1,27))</f>
        <v/>
      </c>
      <c r="E137">
        <f>INDEX('d_분포'!$C$2:$C$5,RANDBETWEEN(1,4))*(0.9+0.2*RAND())</f>
        <v/>
      </c>
      <c r="F137">
        <f>RAND()</f>
        <v/>
      </c>
      <c r="G137">
        <f>IF('d_시나리오'!$J$3='d_시나리오'!$H$3,'d_시나리오'!$I$3,IF(F137&lt;('d_시나리오'!$I$3-'d_시나리오'!$H$3)/('d_시나리오'!$J$3-'d_시나리오'!$H$3),'d_시나리오'!$H$3+SQRT(F137*('d_시나리오'!$J$3-'d_시나리오'!$H$3)*('d_시나리오'!$I$3-'d_시나리오'!$H$3)),'d_시나리오'!$J$3-SQRT((1-F137)*('d_시나리오'!$J$3-'d_시나리오'!$H$3)*('d_시나리오'!$J$3-'d_시나리오'!$I$3))))</f>
        <v/>
      </c>
      <c r="H137">
        <f>RAND()</f>
        <v/>
      </c>
      <c r="I137">
        <f>IF('d_시나리오'!$J$4='d_시나리오'!$H$4,'d_시나리오'!$I$4,IF(H137&lt;('d_시나리오'!$I$4-'d_시나리오'!$H$4)/('d_시나리오'!$J$4-'d_시나리오'!$H$4),'d_시나리오'!$H$4+SQRT(H137*('d_시나리오'!$J$4-'d_시나리오'!$H$4)*('d_시나리오'!$I$4-'d_시나리오'!$H$4)),'d_시나리오'!$J$4-SQRT((1-H137)*('d_시나리오'!$J$4-'d_시나리오'!$H$4)*('d_시나리오'!$J$4-'d_시나리오'!$I$4))))</f>
        <v/>
      </c>
      <c r="J137">
        <f>RAND()</f>
        <v/>
      </c>
      <c r="K137">
        <f>IF('d_시나리오'!$J$5='d_시나리오'!$H$5,'d_시나리오'!$I$5,IF(J137&lt;('d_시나리오'!$I$5-'d_시나리오'!$H$5)/('d_시나리오'!$J$5-'d_시나리오'!$H$5),'d_시나리오'!$H$5+SQRT(J137*('d_시나리오'!$J$5-'d_시나리오'!$H$5)*('d_시나리오'!$I$5-'d_시나리오'!$H$5)),'d_시나리오'!$J$5-SQRT((1-J137)*('d_시나리오'!$J$5-'d_시나리오'!$H$5)*('d_시나리오'!$J$5-'d_시나리오'!$I$5))))</f>
        <v/>
      </c>
      <c r="L137">
        <f>RAND()</f>
        <v/>
      </c>
      <c r="M137">
        <f>IF('d_시나리오'!$J$6='d_시나리오'!$H$6,'d_시나리오'!$I$6,IF(L137&lt;('d_시나리오'!$I$6-'d_시나리오'!$H$6)/('d_시나리오'!$J$6-'d_시나리오'!$H$6),'d_시나리오'!$H$6+SQRT(L137*('d_시나리오'!$J$6-'d_시나리오'!$H$6)*('d_시나리오'!$I$6-'d_시나리오'!$H$6)),'d_시나리오'!$J$6-SQRT((1-L137)*('d_시나리오'!$J$6-'d_시나리오'!$H$6)*('d_시나리오'!$J$6-'d_시나리오'!$I$6))))</f>
        <v/>
      </c>
      <c r="N137">
        <f>INDEX('d_분포'!$B$2:$B$57,RANDBETWEEN(1,56))</f>
        <v/>
      </c>
      <c r="O137">
        <f>BETAINV(RAND(),5,5)</f>
        <v/>
      </c>
      <c r="P137">
        <f>'d_고정'!$B$1*'6_기대효과'!$H$7*('d_시나리오'!$I$7/'d_고정'!$B$2)*B137</f>
        <v/>
      </c>
      <c r="Q137">
        <f>P137*C137</f>
        <v/>
      </c>
      <c r="R137">
        <f>P137*E137</f>
        <v/>
      </c>
      <c r="S137">
        <f>R137*G137</f>
        <v/>
      </c>
      <c r="T137">
        <f>Q137+S137</f>
        <v/>
      </c>
      <c r="U137">
        <f>(Q137*D137+S137*I137)*(1-O137)</f>
        <v/>
      </c>
      <c r="V137">
        <f>(R137*K137*N137+'d_고정'!$B$3*('6_기대효과'!$H$7/8)*N137*'d_고정'!$B$10*M137*('6_기대효과'!$K$7/'d_고정'!$B$9))*(1-O137)</f>
        <v/>
      </c>
      <c r="W137">
        <f>(S137*I137+R137*MAX(K137-'d_고정'!$B$10*M137*('6_기대효과'!$K$7/'d_고정'!$B$9),0)*N137)*(1-O137)</f>
        <v/>
      </c>
      <c r="X137">
        <f>U137+V137</f>
        <v/>
      </c>
      <c r="Y137">
        <f>U137/('d_고정'!$B$5*'6_기대효과'!$H$7/8)/'d_고정'!$B$6</f>
        <v/>
      </c>
      <c r="Z137">
        <f>U137/('d_고정'!$B$8*'6_기대효과'!$H$7/8)</f>
        <v/>
      </c>
    </row>
    <row r="138">
      <c r="A138">
        <f>RAND()</f>
        <v/>
      </c>
      <c r="B138">
        <f>IF('d_시나리오'!$J$2='d_시나리오'!$H$2,'d_시나리오'!$I$2,IF(A138&lt;('d_시나리오'!$I$2-'d_시나리오'!$H$2)/('d_시나리오'!$J$2-'d_시나리오'!$H$2),'d_시나리오'!$H$2+SQRT(A138*('d_시나리오'!$J$2-'d_시나리오'!$H$2)*('d_시나리오'!$I$2-'d_시나리오'!$H$2)),'d_시나리오'!$J$2-SQRT((1-A138)*('d_시나리오'!$J$2-'d_시나리오'!$H$2)*('d_시나리오'!$J$2-'d_시나리오'!$I$2))))</f>
        <v/>
      </c>
      <c r="C138">
        <f>BETAINV(RAND(),2,6)</f>
        <v/>
      </c>
      <c r="D138">
        <f>INDEX('d_분포'!$A$2:$A$28,RANDBETWEEN(1,27))</f>
        <v/>
      </c>
      <c r="E138">
        <f>INDEX('d_분포'!$C$2:$C$5,RANDBETWEEN(1,4))*(0.9+0.2*RAND())</f>
        <v/>
      </c>
      <c r="F138">
        <f>RAND()</f>
        <v/>
      </c>
      <c r="G138">
        <f>IF('d_시나리오'!$J$3='d_시나리오'!$H$3,'d_시나리오'!$I$3,IF(F138&lt;('d_시나리오'!$I$3-'d_시나리오'!$H$3)/('d_시나리오'!$J$3-'d_시나리오'!$H$3),'d_시나리오'!$H$3+SQRT(F138*('d_시나리오'!$J$3-'d_시나리오'!$H$3)*('d_시나리오'!$I$3-'d_시나리오'!$H$3)),'d_시나리오'!$J$3-SQRT((1-F138)*('d_시나리오'!$J$3-'d_시나리오'!$H$3)*('d_시나리오'!$J$3-'d_시나리오'!$I$3))))</f>
        <v/>
      </c>
      <c r="H138">
        <f>RAND()</f>
        <v/>
      </c>
      <c r="I138">
        <f>IF('d_시나리오'!$J$4='d_시나리오'!$H$4,'d_시나리오'!$I$4,IF(H138&lt;('d_시나리오'!$I$4-'d_시나리오'!$H$4)/('d_시나리오'!$J$4-'d_시나리오'!$H$4),'d_시나리오'!$H$4+SQRT(H138*('d_시나리오'!$J$4-'d_시나리오'!$H$4)*('d_시나리오'!$I$4-'d_시나리오'!$H$4)),'d_시나리오'!$J$4-SQRT((1-H138)*('d_시나리오'!$J$4-'d_시나리오'!$H$4)*('d_시나리오'!$J$4-'d_시나리오'!$I$4))))</f>
        <v/>
      </c>
      <c r="J138">
        <f>RAND()</f>
        <v/>
      </c>
      <c r="K138">
        <f>IF('d_시나리오'!$J$5='d_시나리오'!$H$5,'d_시나리오'!$I$5,IF(J138&lt;('d_시나리오'!$I$5-'d_시나리오'!$H$5)/('d_시나리오'!$J$5-'d_시나리오'!$H$5),'d_시나리오'!$H$5+SQRT(J138*('d_시나리오'!$J$5-'d_시나리오'!$H$5)*('d_시나리오'!$I$5-'d_시나리오'!$H$5)),'d_시나리오'!$J$5-SQRT((1-J138)*('d_시나리오'!$J$5-'d_시나리오'!$H$5)*('d_시나리오'!$J$5-'d_시나리오'!$I$5))))</f>
        <v/>
      </c>
      <c r="L138">
        <f>RAND()</f>
        <v/>
      </c>
      <c r="M138">
        <f>IF('d_시나리오'!$J$6='d_시나리오'!$H$6,'d_시나리오'!$I$6,IF(L138&lt;('d_시나리오'!$I$6-'d_시나리오'!$H$6)/('d_시나리오'!$J$6-'d_시나리오'!$H$6),'d_시나리오'!$H$6+SQRT(L138*('d_시나리오'!$J$6-'d_시나리오'!$H$6)*('d_시나리오'!$I$6-'d_시나리오'!$H$6)),'d_시나리오'!$J$6-SQRT((1-L138)*('d_시나리오'!$J$6-'d_시나리오'!$H$6)*('d_시나리오'!$J$6-'d_시나리오'!$I$6))))</f>
        <v/>
      </c>
      <c r="N138">
        <f>INDEX('d_분포'!$B$2:$B$57,RANDBETWEEN(1,56))</f>
        <v/>
      </c>
      <c r="O138">
        <f>BETAINV(RAND(),5,5)</f>
        <v/>
      </c>
      <c r="P138">
        <f>'d_고정'!$B$1*'6_기대효과'!$H$7*('d_시나리오'!$I$7/'d_고정'!$B$2)*B138</f>
        <v/>
      </c>
      <c r="Q138">
        <f>P138*C138</f>
        <v/>
      </c>
      <c r="R138">
        <f>P138*E138</f>
        <v/>
      </c>
      <c r="S138">
        <f>R138*G138</f>
        <v/>
      </c>
      <c r="T138">
        <f>Q138+S138</f>
        <v/>
      </c>
      <c r="U138">
        <f>(Q138*D138+S138*I138)*(1-O138)</f>
        <v/>
      </c>
      <c r="V138">
        <f>(R138*K138*N138+'d_고정'!$B$3*('6_기대효과'!$H$7/8)*N138*'d_고정'!$B$10*M138*('6_기대효과'!$K$7/'d_고정'!$B$9))*(1-O138)</f>
        <v/>
      </c>
      <c r="W138">
        <f>(S138*I138+R138*MAX(K138-'d_고정'!$B$10*M138*('6_기대효과'!$K$7/'d_고정'!$B$9),0)*N138)*(1-O138)</f>
        <v/>
      </c>
      <c r="X138">
        <f>U138+V138</f>
        <v/>
      </c>
      <c r="Y138">
        <f>U138/('d_고정'!$B$5*'6_기대효과'!$H$7/8)/'d_고정'!$B$6</f>
        <v/>
      </c>
      <c r="Z138">
        <f>U138/('d_고정'!$B$8*'6_기대효과'!$H$7/8)</f>
        <v/>
      </c>
    </row>
    <row r="139">
      <c r="A139">
        <f>RAND()</f>
        <v/>
      </c>
      <c r="B139">
        <f>IF('d_시나리오'!$J$2='d_시나리오'!$H$2,'d_시나리오'!$I$2,IF(A139&lt;('d_시나리오'!$I$2-'d_시나리오'!$H$2)/('d_시나리오'!$J$2-'d_시나리오'!$H$2),'d_시나리오'!$H$2+SQRT(A139*('d_시나리오'!$J$2-'d_시나리오'!$H$2)*('d_시나리오'!$I$2-'d_시나리오'!$H$2)),'d_시나리오'!$J$2-SQRT((1-A139)*('d_시나리오'!$J$2-'d_시나리오'!$H$2)*('d_시나리오'!$J$2-'d_시나리오'!$I$2))))</f>
        <v/>
      </c>
      <c r="C139">
        <f>BETAINV(RAND(),2,6)</f>
        <v/>
      </c>
      <c r="D139">
        <f>INDEX('d_분포'!$A$2:$A$28,RANDBETWEEN(1,27))</f>
        <v/>
      </c>
      <c r="E139">
        <f>INDEX('d_분포'!$C$2:$C$5,RANDBETWEEN(1,4))*(0.9+0.2*RAND())</f>
        <v/>
      </c>
      <c r="F139">
        <f>RAND()</f>
        <v/>
      </c>
      <c r="G139">
        <f>IF('d_시나리오'!$J$3='d_시나리오'!$H$3,'d_시나리오'!$I$3,IF(F139&lt;('d_시나리오'!$I$3-'d_시나리오'!$H$3)/('d_시나리오'!$J$3-'d_시나리오'!$H$3),'d_시나리오'!$H$3+SQRT(F139*('d_시나리오'!$J$3-'d_시나리오'!$H$3)*('d_시나리오'!$I$3-'d_시나리오'!$H$3)),'d_시나리오'!$J$3-SQRT((1-F139)*('d_시나리오'!$J$3-'d_시나리오'!$H$3)*('d_시나리오'!$J$3-'d_시나리오'!$I$3))))</f>
        <v/>
      </c>
      <c r="H139">
        <f>RAND()</f>
        <v/>
      </c>
      <c r="I139">
        <f>IF('d_시나리오'!$J$4='d_시나리오'!$H$4,'d_시나리오'!$I$4,IF(H139&lt;('d_시나리오'!$I$4-'d_시나리오'!$H$4)/('d_시나리오'!$J$4-'d_시나리오'!$H$4),'d_시나리오'!$H$4+SQRT(H139*('d_시나리오'!$J$4-'d_시나리오'!$H$4)*('d_시나리오'!$I$4-'d_시나리오'!$H$4)),'d_시나리오'!$J$4-SQRT((1-H139)*('d_시나리오'!$J$4-'d_시나리오'!$H$4)*('d_시나리오'!$J$4-'d_시나리오'!$I$4))))</f>
        <v/>
      </c>
      <c r="J139">
        <f>RAND()</f>
        <v/>
      </c>
      <c r="K139">
        <f>IF('d_시나리오'!$J$5='d_시나리오'!$H$5,'d_시나리오'!$I$5,IF(J139&lt;('d_시나리오'!$I$5-'d_시나리오'!$H$5)/('d_시나리오'!$J$5-'d_시나리오'!$H$5),'d_시나리오'!$H$5+SQRT(J139*('d_시나리오'!$J$5-'d_시나리오'!$H$5)*('d_시나리오'!$I$5-'d_시나리오'!$H$5)),'d_시나리오'!$J$5-SQRT((1-J139)*('d_시나리오'!$J$5-'d_시나리오'!$H$5)*('d_시나리오'!$J$5-'d_시나리오'!$I$5))))</f>
        <v/>
      </c>
      <c r="L139">
        <f>RAND()</f>
        <v/>
      </c>
      <c r="M139">
        <f>IF('d_시나리오'!$J$6='d_시나리오'!$H$6,'d_시나리오'!$I$6,IF(L139&lt;('d_시나리오'!$I$6-'d_시나리오'!$H$6)/('d_시나리오'!$J$6-'d_시나리오'!$H$6),'d_시나리오'!$H$6+SQRT(L139*('d_시나리오'!$J$6-'d_시나리오'!$H$6)*('d_시나리오'!$I$6-'d_시나리오'!$H$6)),'d_시나리오'!$J$6-SQRT((1-L139)*('d_시나리오'!$J$6-'d_시나리오'!$H$6)*('d_시나리오'!$J$6-'d_시나리오'!$I$6))))</f>
        <v/>
      </c>
      <c r="N139">
        <f>INDEX('d_분포'!$B$2:$B$57,RANDBETWEEN(1,56))</f>
        <v/>
      </c>
      <c r="O139">
        <f>BETAINV(RAND(),5,5)</f>
        <v/>
      </c>
      <c r="P139">
        <f>'d_고정'!$B$1*'6_기대효과'!$H$7*('d_시나리오'!$I$7/'d_고정'!$B$2)*B139</f>
        <v/>
      </c>
      <c r="Q139">
        <f>P139*C139</f>
        <v/>
      </c>
      <c r="R139">
        <f>P139*E139</f>
        <v/>
      </c>
      <c r="S139">
        <f>R139*G139</f>
        <v/>
      </c>
      <c r="T139">
        <f>Q139+S139</f>
        <v/>
      </c>
      <c r="U139">
        <f>(Q139*D139+S139*I139)*(1-O139)</f>
        <v/>
      </c>
      <c r="V139">
        <f>(R139*K139*N139+'d_고정'!$B$3*('6_기대효과'!$H$7/8)*N139*'d_고정'!$B$10*M139*('6_기대효과'!$K$7/'d_고정'!$B$9))*(1-O139)</f>
        <v/>
      </c>
      <c r="W139">
        <f>(S139*I139+R139*MAX(K139-'d_고정'!$B$10*M139*('6_기대효과'!$K$7/'d_고정'!$B$9),0)*N139)*(1-O139)</f>
        <v/>
      </c>
      <c r="X139">
        <f>U139+V139</f>
        <v/>
      </c>
      <c r="Y139">
        <f>U139/('d_고정'!$B$5*'6_기대효과'!$H$7/8)/'d_고정'!$B$6</f>
        <v/>
      </c>
      <c r="Z139">
        <f>U139/('d_고정'!$B$8*'6_기대효과'!$H$7/8)</f>
        <v/>
      </c>
    </row>
    <row r="140">
      <c r="A140">
        <f>RAND()</f>
        <v/>
      </c>
      <c r="B140">
        <f>IF('d_시나리오'!$J$2='d_시나리오'!$H$2,'d_시나리오'!$I$2,IF(A140&lt;('d_시나리오'!$I$2-'d_시나리오'!$H$2)/('d_시나리오'!$J$2-'d_시나리오'!$H$2),'d_시나리오'!$H$2+SQRT(A140*('d_시나리오'!$J$2-'d_시나리오'!$H$2)*('d_시나리오'!$I$2-'d_시나리오'!$H$2)),'d_시나리오'!$J$2-SQRT((1-A140)*('d_시나리오'!$J$2-'d_시나리오'!$H$2)*('d_시나리오'!$J$2-'d_시나리오'!$I$2))))</f>
        <v/>
      </c>
      <c r="C140">
        <f>BETAINV(RAND(),2,6)</f>
        <v/>
      </c>
      <c r="D140">
        <f>INDEX('d_분포'!$A$2:$A$28,RANDBETWEEN(1,27))</f>
        <v/>
      </c>
      <c r="E140">
        <f>INDEX('d_분포'!$C$2:$C$5,RANDBETWEEN(1,4))*(0.9+0.2*RAND())</f>
        <v/>
      </c>
      <c r="F140">
        <f>RAND()</f>
        <v/>
      </c>
      <c r="G140">
        <f>IF('d_시나리오'!$J$3='d_시나리오'!$H$3,'d_시나리오'!$I$3,IF(F140&lt;('d_시나리오'!$I$3-'d_시나리오'!$H$3)/('d_시나리오'!$J$3-'d_시나리오'!$H$3),'d_시나리오'!$H$3+SQRT(F140*('d_시나리오'!$J$3-'d_시나리오'!$H$3)*('d_시나리오'!$I$3-'d_시나리오'!$H$3)),'d_시나리오'!$J$3-SQRT((1-F140)*('d_시나리오'!$J$3-'d_시나리오'!$H$3)*('d_시나리오'!$J$3-'d_시나리오'!$I$3))))</f>
        <v/>
      </c>
      <c r="H140">
        <f>RAND()</f>
        <v/>
      </c>
      <c r="I140">
        <f>IF('d_시나리오'!$J$4='d_시나리오'!$H$4,'d_시나리오'!$I$4,IF(H140&lt;('d_시나리오'!$I$4-'d_시나리오'!$H$4)/('d_시나리오'!$J$4-'d_시나리오'!$H$4),'d_시나리오'!$H$4+SQRT(H140*('d_시나리오'!$J$4-'d_시나리오'!$H$4)*('d_시나리오'!$I$4-'d_시나리오'!$H$4)),'d_시나리오'!$J$4-SQRT((1-H140)*('d_시나리오'!$J$4-'d_시나리오'!$H$4)*('d_시나리오'!$J$4-'d_시나리오'!$I$4))))</f>
        <v/>
      </c>
      <c r="J140">
        <f>RAND()</f>
        <v/>
      </c>
      <c r="K140">
        <f>IF('d_시나리오'!$J$5='d_시나리오'!$H$5,'d_시나리오'!$I$5,IF(J140&lt;('d_시나리오'!$I$5-'d_시나리오'!$H$5)/('d_시나리오'!$J$5-'d_시나리오'!$H$5),'d_시나리오'!$H$5+SQRT(J140*('d_시나리오'!$J$5-'d_시나리오'!$H$5)*('d_시나리오'!$I$5-'d_시나리오'!$H$5)),'d_시나리오'!$J$5-SQRT((1-J140)*('d_시나리오'!$J$5-'d_시나리오'!$H$5)*('d_시나리오'!$J$5-'d_시나리오'!$I$5))))</f>
        <v/>
      </c>
      <c r="L140">
        <f>RAND()</f>
        <v/>
      </c>
      <c r="M140">
        <f>IF('d_시나리오'!$J$6='d_시나리오'!$H$6,'d_시나리오'!$I$6,IF(L140&lt;('d_시나리오'!$I$6-'d_시나리오'!$H$6)/('d_시나리오'!$J$6-'d_시나리오'!$H$6),'d_시나리오'!$H$6+SQRT(L140*('d_시나리오'!$J$6-'d_시나리오'!$H$6)*('d_시나리오'!$I$6-'d_시나리오'!$H$6)),'d_시나리오'!$J$6-SQRT((1-L140)*('d_시나리오'!$J$6-'d_시나리오'!$H$6)*('d_시나리오'!$J$6-'d_시나리오'!$I$6))))</f>
        <v/>
      </c>
      <c r="N140">
        <f>INDEX('d_분포'!$B$2:$B$57,RANDBETWEEN(1,56))</f>
        <v/>
      </c>
      <c r="O140">
        <f>BETAINV(RAND(),5,5)</f>
        <v/>
      </c>
      <c r="P140">
        <f>'d_고정'!$B$1*'6_기대효과'!$H$7*('d_시나리오'!$I$7/'d_고정'!$B$2)*B140</f>
        <v/>
      </c>
      <c r="Q140">
        <f>P140*C140</f>
        <v/>
      </c>
      <c r="R140">
        <f>P140*E140</f>
        <v/>
      </c>
      <c r="S140">
        <f>R140*G140</f>
        <v/>
      </c>
      <c r="T140">
        <f>Q140+S140</f>
        <v/>
      </c>
      <c r="U140">
        <f>(Q140*D140+S140*I140)*(1-O140)</f>
        <v/>
      </c>
      <c r="V140">
        <f>(R140*K140*N140+'d_고정'!$B$3*('6_기대효과'!$H$7/8)*N140*'d_고정'!$B$10*M140*('6_기대효과'!$K$7/'d_고정'!$B$9))*(1-O140)</f>
        <v/>
      </c>
      <c r="W140">
        <f>(S140*I140+R140*MAX(K140-'d_고정'!$B$10*M140*('6_기대효과'!$K$7/'d_고정'!$B$9),0)*N140)*(1-O140)</f>
        <v/>
      </c>
      <c r="X140">
        <f>U140+V140</f>
        <v/>
      </c>
      <c r="Y140">
        <f>U140/('d_고정'!$B$5*'6_기대효과'!$H$7/8)/'d_고정'!$B$6</f>
        <v/>
      </c>
      <c r="Z140">
        <f>U140/('d_고정'!$B$8*'6_기대효과'!$H$7/8)</f>
        <v/>
      </c>
    </row>
    <row r="141">
      <c r="A141">
        <f>RAND()</f>
        <v/>
      </c>
      <c r="B141">
        <f>IF('d_시나리오'!$J$2='d_시나리오'!$H$2,'d_시나리오'!$I$2,IF(A141&lt;('d_시나리오'!$I$2-'d_시나리오'!$H$2)/('d_시나리오'!$J$2-'d_시나리오'!$H$2),'d_시나리오'!$H$2+SQRT(A141*('d_시나리오'!$J$2-'d_시나리오'!$H$2)*('d_시나리오'!$I$2-'d_시나리오'!$H$2)),'d_시나리오'!$J$2-SQRT((1-A141)*('d_시나리오'!$J$2-'d_시나리오'!$H$2)*('d_시나리오'!$J$2-'d_시나리오'!$I$2))))</f>
        <v/>
      </c>
      <c r="C141">
        <f>BETAINV(RAND(),2,6)</f>
        <v/>
      </c>
      <c r="D141">
        <f>INDEX('d_분포'!$A$2:$A$28,RANDBETWEEN(1,27))</f>
        <v/>
      </c>
      <c r="E141">
        <f>INDEX('d_분포'!$C$2:$C$5,RANDBETWEEN(1,4))*(0.9+0.2*RAND())</f>
        <v/>
      </c>
      <c r="F141">
        <f>RAND()</f>
        <v/>
      </c>
      <c r="G141">
        <f>IF('d_시나리오'!$J$3='d_시나리오'!$H$3,'d_시나리오'!$I$3,IF(F141&lt;('d_시나리오'!$I$3-'d_시나리오'!$H$3)/('d_시나리오'!$J$3-'d_시나리오'!$H$3),'d_시나리오'!$H$3+SQRT(F141*('d_시나리오'!$J$3-'d_시나리오'!$H$3)*('d_시나리오'!$I$3-'d_시나리오'!$H$3)),'d_시나리오'!$J$3-SQRT((1-F141)*('d_시나리오'!$J$3-'d_시나리오'!$H$3)*('d_시나리오'!$J$3-'d_시나리오'!$I$3))))</f>
        <v/>
      </c>
      <c r="H141">
        <f>RAND()</f>
        <v/>
      </c>
      <c r="I141">
        <f>IF('d_시나리오'!$J$4='d_시나리오'!$H$4,'d_시나리오'!$I$4,IF(H141&lt;('d_시나리오'!$I$4-'d_시나리오'!$H$4)/('d_시나리오'!$J$4-'d_시나리오'!$H$4),'d_시나리오'!$H$4+SQRT(H141*('d_시나리오'!$J$4-'d_시나리오'!$H$4)*('d_시나리오'!$I$4-'d_시나리오'!$H$4)),'d_시나리오'!$J$4-SQRT((1-H141)*('d_시나리오'!$J$4-'d_시나리오'!$H$4)*('d_시나리오'!$J$4-'d_시나리오'!$I$4))))</f>
        <v/>
      </c>
      <c r="J141">
        <f>RAND()</f>
        <v/>
      </c>
      <c r="K141">
        <f>IF('d_시나리오'!$J$5='d_시나리오'!$H$5,'d_시나리오'!$I$5,IF(J141&lt;('d_시나리오'!$I$5-'d_시나리오'!$H$5)/('d_시나리오'!$J$5-'d_시나리오'!$H$5),'d_시나리오'!$H$5+SQRT(J141*('d_시나리오'!$J$5-'d_시나리오'!$H$5)*('d_시나리오'!$I$5-'d_시나리오'!$H$5)),'d_시나리오'!$J$5-SQRT((1-J141)*('d_시나리오'!$J$5-'d_시나리오'!$H$5)*('d_시나리오'!$J$5-'d_시나리오'!$I$5))))</f>
        <v/>
      </c>
      <c r="L141">
        <f>RAND()</f>
        <v/>
      </c>
      <c r="M141">
        <f>IF('d_시나리오'!$J$6='d_시나리오'!$H$6,'d_시나리오'!$I$6,IF(L141&lt;('d_시나리오'!$I$6-'d_시나리오'!$H$6)/('d_시나리오'!$J$6-'d_시나리오'!$H$6),'d_시나리오'!$H$6+SQRT(L141*('d_시나리오'!$J$6-'d_시나리오'!$H$6)*('d_시나리오'!$I$6-'d_시나리오'!$H$6)),'d_시나리오'!$J$6-SQRT((1-L141)*('d_시나리오'!$J$6-'d_시나리오'!$H$6)*('d_시나리오'!$J$6-'d_시나리오'!$I$6))))</f>
        <v/>
      </c>
      <c r="N141">
        <f>INDEX('d_분포'!$B$2:$B$57,RANDBETWEEN(1,56))</f>
        <v/>
      </c>
      <c r="O141">
        <f>BETAINV(RAND(),5,5)</f>
        <v/>
      </c>
      <c r="P141">
        <f>'d_고정'!$B$1*'6_기대효과'!$H$7*('d_시나리오'!$I$7/'d_고정'!$B$2)*B141</f>
        <v/>
      </c>
      <c r="Q141">
        <f>P141*C141</f>
        <v/>
      </c>
      <c r="R141">
        <f>P141*E141</f>
        <v/>
      </c>
      <c r="S141">
        <f>R141*G141</f>
        <v/>
      </c>
      <c r="T141">
        <f>Q141+S141</f>
        <v/>
      </c>
      <c r="U141">
        <f>(Q141*D141+S141*I141)*(1-O141)</f>
        <v/>
      </c>
      <c r="V141">
        <f>(R141*K141*N141+'d_고정'!$B$3*('6_기대효과'!$H$7/8)*N141*'d_고정'!$B$10*M141*('6_기대효과'!$K$7/'d_고정'!$B$9))*(1-O141)</f>
        <v/>
      </c>
      <c r="W141">
        <f>(S141*I141+R141*MAX(K141-'d_고정'!$B$10*M141*('6_기대효과'!$K$7/'d_고정'!$B$9),0)*N141)*(1-O141)</f>
        <v/>
      </c>
      <c r="X141">
        <f>U141+V141</f>
        <v/>
      </c>
      <c r="Y141">
        <f>U141/('d_고정'!$B$5*'6_기대효과'!$H$7/8)/'d_고정'!$B$6</f>
        <v/>
      </c>
      <c r="Z141">
        <f>U141/('d_고정'!$B$8*'6_기대효과'!$H$7/8)</f>
        <v/>
      </c>
    </row>
    <row r="142">
      <c r="A142">
        <f>RAND()</f>
        <v/>
      </c>
      <c r="B142">
        <f>IF('d_시나리오'!$J$2='d_시나리오'!$H$2,'d_시나리오'!$I$2,IF(A142&lt;('d_시나리오'!$I$2-'d_시나리오'!$H$2)/('d_시나리오'!$J$2-'d_시나리오'!$H$2),'d_시나리오'!$H$2+SQRT(A142*('d_시나리오'!$J$2-'d_시나리오'!$H$2)*('d_시나리오'!$I$2-'d_시나리오'!$H$2)),'d_시나리오'!$J$2-SQRT((1-A142)*('d_시나리오'!$J$2-'d_시나리오'!$H$2)*('d_시나리오'!$J$2-'d_시나리오'!$I$2))))</f>
        <v/>
      </c>
      <c r="C142">
        <f>BETAINV(RAND(),2,6)</f>
        <v/>
      </c>
      <c r="D142">
        <f>INDEX('d_분포'!$A$2:$A$28,RANDBETWEEN(1,27))</f>
        <v/>
      </c>
      <c r="E142">
        <f>INDEX('d_분포'!$C$2:$C$5,RANDBETWEEN(1,4))*(0.9+0.2*RAND())</f>
        <v/>
      </c>
      <c r="F142">
        <f>RAND()</f>
        <v/>
      </c>
      <c r="G142">
        <f>IF('d_시나리오'!$J$3='d_시나리오'!$H$3,'d_시나리오'!$I$3,IF(F142&lt;('d_시나리오'!$I$3-'d_시나리오'!$H$3)/('d_시나리오'!$J$3-'d_시나리오'!$H$3),'d_시나리오'!$H$3+SQRT(F142*('d_시나리오'!$J$3-'d_시나리오'!$H$3)*('d_시나리오'!$I$3-'d_시나리오'!$H$3)),'d_시나리오'!$J$3-SQRT((1-F142)*('d_시나리오'!$J$3-'d_시나리오'!$H$3)*('d_시나리오'!$J$3-'d_시나리오'!$I$3))))</f>
        <v/>
      </c>
      <c r="H142">
        <f>RAND()</f>
        <v/>
      </c>
      <c r="I142">
        <f>IF('d_시나리오'!$J$4='d_시나리오'!$H$4,'d_시나리오'!$I$4,IF(H142&lt;('d_시나리오'!$I$4-'d_시나리오'!$H$4)/('d_시나리오'!$J$4-'d_시나리오'!$H$4),'d_시나리오'!$H$4+SQRT(H142*('d_시나리오'!$J$4-'d_시나리오'!$H$4)*('d_시나리오'!$I$4-'d_시나리오'!$H$4)),'d_시나리오'!$J$4-SQRT((1-H142)*('d_시나리오'!$J$4-'d_시나리오'!$H$4)*('d_시나리오'!$J$4-'d_시나리오'!$I$4))))</f>
        <v/>
      </c>
      <c r="J142">
        <f>RAND()</f>
        <v/>
      </c>
      <c r="K142">
        <f>IF('d_시나리오'!$J$5='d_시나리오'!$H$5,'d_시나리오'!$I$5,IF(J142&lt;('d_시나리오'!$I$5-'d_시나리오'!$H$5)/('d_시나리오'!$J$5-'d_시나리오'!$H$5),'d_시나리오'!$H$5+SQRT(J142*('d_시나리오'!$J$5-'d_시나리오'!$H$5)*('d_시나리오'!$I$5-'d_시나리오'!$H$5)),'d_시나리오'!$J$5-SQRT((1-J142)*('d_시나리오'!$J$5-'d_시나리오'!$H$5)*('d_시나리오'!$J$5-'d_시나리오'!$I$5))))</f>
        <v/>
      </c>
      <c r="L142">
        <f>RAND()</f>
        <v/>
      </c>
      <c r="M142">
        <f>IF('d_시나리오'!$J$6='d_시나리오'!$H$6,'d_시나리오'!$I$6,IF(L142&lt;('d_시나리오'!$I$6-'d_시나리오'!$H$6)/('d_시나리오'!$J$6-'d_시나리오'!$H$6),'d_시나리오'!$H$6+SQRT(L142*('d_시나리오'!$J$6-'d_시나리오'!$H$6)*('d_시나리오'!$I$6-'d_시나리오'!$H$6)),'d_시나리오'!$J$6-SQRT((1-L142)*('d_시나리오'!$J$6-'d_시나리오'!$H$6)*('d_시나리오'!$J$6-'d_시나리오'!$I$6))))</f>
        <v/>
      </c>
      <c r="N142">
        <f>INDEX('d_분포'!$B$2:$B$57,RANDBETWEEN(1,56))</f>
        <v/>
      </c>
      <c r="O142">
        <f>BETAINV(RAND(),5,5)</f>
        <v/>
      </c>
      <c r="P142">
        <f>'d_고정'!$B$1*'6_기대효과'!$H$7*('d_시나리오'!$I$7/'d_고정'!$B$2)*B142</f>
        <v/>
      </c>
      <c r="Q142">
        <f>P142*C142</f>
        <v/>
      </c>
      <c r="R142">
        <f>P142*E142</f>
        <v/>
      </c>
      <c r="S142">
        <f>R142*G142</f>
        <v/>
      </c>
      <c r="T142">
        <f>Q142+S142</f>
        <v/>
      </c>
      <c r="U142">
        <f>(Q142*D142+S142*I142)*(1-O142)</f>
        <v/>
      </c>
      <c r="V142">
        <f>(R142*K142*N142+'d_고정'!$B$3*('6_기대효과'!$H$7/8)*N142*'d_고정'!$B$10*M142*('6_기대효과'!$K$7/'d_고정'!$B$9))*(1-O142)</f>
        <v/>
      </c>
      <c r="W142">
        <f>(S142*I142+R142*MAX(K142-'d_고정'!$B$10*M142*('6_기대효과'!$K$7/'d_고정'!$B$9),0)*N142)*(1-O142)</f>
        <v/>
      </c>
      <c r="X142">
        <f>U142+V142</f>
        <v/>
      </c>
      <c r="Y142">
        <f>U142/('d_고정'!$B$5*'6_기대효과'!$H$7/8)/'d_고정'!$B$6</f>
        <v/>
      </c>
      <c r="Z142">
        <f>U142/('d_고정'!$B$8*'6_기대효과'!$H$7/8)</f>
        <v/>
      </c>
    </row>
    <row r="143">
      <c r="A143">
        <f>RAND()</f>
        <v/>
      </c>
      <c r="B143">
        <f>IF('d_시나리오'!$J$2='d_시나리오'!$H$2,'d_시나리오'!$I$2,IF(A143&lt;('d_시나리오'!$I$2-'d_시나리오'!$H$2)/('d_시나리오'!$J$2-'d_시나리오'!$H$2),'d_시나리오'!$H$2+SQRT(A143*('d_시나리오'!$J$2-'d_시나리오'!$H$2)*('d_시나리오'!$I$2-'d_시나리오'!$H$2)),'d_시나리오'!$J$2-SQRT((1-A143)*('d_시나리오'!$J$2-'d_시나리오'!$H$2)*('d_시나리오'!$J$2-'d_시나리오'!$I$2))))</f>
        <v/>
      </c>
      <c r="C143">
        <f>BETAINV(RAND(),2,6)</f>
        <v/>
      </c>
      <c r="D143">
        <f>INDEX('d_분포'!$A$2:$A$28,RANDBETWEEN(1,27))</f>
        <v/>
      </c>
      <c r="E143">
        <f>INDEX('d_분포'!$C$2:$C$5,RANDBETWEEN(1,4))*(0.9+0.2*RAND())</f>
        <v/>
      </c>
      <c r="F143">
        <f>RAND()</f>
        <v/>
      </c>
      <c r="G143">
        <f>IF('d_시나리오'!$J$3='d_시나리오'!$H$3,'d_시나리오'!$I$3,IF(F143&lt;('d_시나리오'!$I$3-'d_시나리오'!$H$3)/('d_시나리오'!$J$3-'d_시나리오'!$H$3),'d_시나리오'!$H$3+SQRT(F143*('d_시나리오'!$J$3-'d_시나리오'!$H$3)*('d_시나리오'!$I$3-'d_시나리오'!$H$3)),'d_시나리오'!$J$3-SQRT((1-F143)*('d_시나리오'!$J$3-'d_시나리오'!$H$3)*('d_시나리오'!$J$3-'d_시나리오'!$I$3))))</f>
        <v/>
      </c>
      <c r="H143">
        <f>RAND()</f>
        <v/>
      </c>
      <c r="I143">
        <f>IF('d_시나리오'!$J$4='d_시나리오'!$H$4,'d_시나리오'!$I$4,IF(H143&lt;('d_시나리오'!$I$4-'d_시나리오'!$H$4)/('d_시나리오'!$J$4-'d_시나리오'!$H$4),'d_시나리오'!$H$4+SQRT(H143*('d_시나리오'!$J$4-'d_시나리오'!$H$4)*('d_시나리오'!$I$4-'d_시나리오'!$H$4)),'d_시나리오'!$J$4-SQRT((1-H143)*('d_시나리오'!$J$4-'d_시나리오'!$H$4)*('d_시나리오'!$J$4-'d_시나리오'!$I$4))))</f>
        <v/>
      </c>
      <c r="J143">
        <f>RAND()</f>
        <v/>
      </c>
      <c r="K143">
        <f>IF('d_시나리오'!$J$5='d_시나리오'!$H$5,'d_시나리오'!$I$5,IF(J143&lt;('d_시나리오'!$I$5-'d_시나리오'!$H$5)/('d_시나리오'!$J$5-'d_시나리오'!$H$5),'d_시나리오'!$H$5+SQRT(J143*('d_시나리오'!$J$5-'d_시나리오'!$H$5)*('d_시나리오'!$I$5-'d_시나리오'!$H$5)),'d_시나리오'!$J$5-SQRT((1-J143)*('d_시나리오'!$J$5-'d_시나리오'!$H$5)*('d_시나리오'!$J$5-'d_시나리오'!$I$5))))</f>
        <v/>
      </c>
      <c r="L143">
        <f>RAND()</f>
        <v/>
      </c>
      <c r="M143">
        <f>IF('d_시나리오'!$J$6='d_시나리오'!$H$6,'d_시나리오'!$I$6,IF(L143&lt;('d_시나리오'!$I$6-'d_시나리오'!$H$6)/('d_시나리오'!$J$6-'d_시나리오'!$H$6),'d_시나리오'!$H$6+SQRT(L143*('d_시나리오'!$J$6-'d_시나리오'!$H$6)*('d_시나리오'!$I$6-'d_시나리오'!$H$6)),'d_시나리오'!$J$6-SQRT((1-L143)*('d_시나리오'!$J$6-'d_시나리오'!$H$6)*('d_시나리오'!$J$6-'d_시나리오'!$I$6))))</f>
        <v/>
      </c>
      <c r="N143">
        <f>INDEX('d_분포'!$B$2:$B$57,RANDBETWEEN(1,56))</f>
        <v/>
      </c>
      <c r="O143">
        <f>BETAINV(RAND(),5,5)</f>
        <v/>
      </c>
      <c r="P143">
        <f>'d_고정'!$B$1*'6_기대효과'!$H$7*('d_시나리오'!$I$7/'d_고정'!$B$2)*B143</f>
        <v/>
      </c>
      <c r="Q143">
        <f>P143*C143</f>
        <v/>
      </c>
      <c r="R143">
        <f>P143*E143</f>
        <v/>
      </c>
      <c r="S143">
        <f>R143*G143</f>
        <v/>
      </c>
      <c r="T143">
        <f>Q143+S143</f>
        <v/>
      </c>
      <c r="U143">
        <f>(Q143*D143+S143*I143)*(1-O143)</f>
        <v/>
      </c>
      <c r="V143">
        <f>(R143*K143*N143+'d_고정'!$B$3*('6_기대효과'!$H$7/8)*N143*'d_고정'!$B$10*M143*('6_기대효과'!$K$7/'d_고정'!$B$9))*(1-O143)</f>
        <v/>
      </c>
      <c r="W143">
        <f>(S143*I143+R143*MAX(K143-'d_고정'!$B$10*M143*('6_기대효과'!$K$7/'d_고정'!$B$9),0)*N143)*(1-O143)</f>
        <v/>
      </c>
      <c r="X143">
        <f>U143+V143</f>
        <v/>
      </c>
      <c r="Y143">
        <f>U143/('d_고정'!$B$5*'6_기대효과'!$H$7/8)/'d_고정'!$B$6</f>
        <v/>
      </c>
      <c r="Z143">
        <f>U143/('d_고정'!$B$8*'6_기대효과'!$H$7/8)</f>
        <v/>
      </c>
    </row>
    <row r="144">
      <c r="A144">
        <f>RAND()</f>
        <v/>
      </c>
      <c r="B144">
        <f>IF('d_시나리오'!$J$2='d_시나리오'!$H$2,'d_시나리오'!$I$2,IF(A144&lt;('d_시나리오'!$I$2-'d_시나리오'!$H$2)/('d_시나리오'!$J$2-'d_시나리오'!$H$2),'d_시나리오'!$H$2+SQRT(A144*('d_시나리오'!$J$2-'d_시나리오'!$H$2)*('d_시나리오'!$I$2-'d_시나리오'!$H$2)),'d_시나리오'!$J$2-SQRT((1-A144)*('d_시나리오'!$J$2-'d_시나리오'!$H$2)*('d_시나리오'!$J$2-'d_시나리오'!$I$2))))</f>
        <v/>
      </c>
      <c r="C144">
        <f>BETAINV(RAND(),2,6)</f>
        <v/>
      </c>
      <c r="D144">
        <f>INDEX('d_분포'!$A$2:$A$28,RANDBETWEEN(1,27))</f>
        <v/>
      </c>
      <c r="E144">
        <f>INDEX('d_분포'!$C$2:$C$5,RANDBETWEEN(1,4))*(0.9+0.2*RAND())</f>
        <v/>
      </c>
      <c r="F144">
        <f>RAND()</f>
        <v/>
      </c>
      <c r="G144">
        <f>IF('d_시나리오'!$J$3='d_시나리오'!$H$3,'d_시나리오'!$I$3,IF(F144&lt;('d_시나리오'!$I$3-'d_시나리오'!$H$3)/('d_시나리오'!$J$3-'d_시나리오'!$H$3),'d_시나리오'!$H$3+SQRT(F144*('d_시나리오'!$J$3-'d_시나리오'!$H$3)*('d_시나리오'!$I$3-'d_시나리오'!$H$3)),'d_시나리오'!$J$3-SQRT((1-F144)*('d_시나리오'!$J$3-'d_시나리오'!$H$3)*('d_시나리오'!$J$3-'d_시나리오'!$I$3))))</f>
        <v/>
      </c>
      <c r="H144">
        <f>RAND()</f>
        <v/>
      </c>
      <c r="I144">
        <f>IF('d_시나리오'!$J$4='d_시나리오'!$H$4,'d_시나리오'!$I$4,IF(H144&lt;('d_시나리오'!$I$4-'d_시나리오'!$H$4)/('d_시나리오'!$J$4-'d_시나리오'!$H$4),'d_시나리오'!$H$4+SQRT(H144*('d_시나리오'!$J$4-'d_시나리오'!$H$4)*('d_시나리오'!$I$4-'d_시나리오'!$H$4)),'d_시나리오'!$J$4-SQRT((1-H144)*('d_시나리오'!$J$4-'d_시나리오'!$H$4)*('d_시나리오'!$J$4-'d_시나리오'!$I$4))))</f>
        <v/>
      </c>
      <c r="J144">
        <f>RAND()</f>
        <v/>
      </c>
      <c r="K144">
        <f>IF('d_시나리오'!$J$5='d_시나리오'!$H$5,'d_시나리오'!$I$5,IF(J144&lt;('d_시나리오'!$I$5-'d_시나리오'!$H$5)/('d_시나리오'!$J$5-'d_시나리오'!$H$5),'d_시나리오'!$H$5+SQRT(J144*('d_시나리오'!$J$5-'d_시나리오'!$H$5)*('d_시나리오'!$I$5-'d_시나리오'!$H$5)),'d_시나리오'!$J$5-SQRT((1-J144)*('d_시나리오'!$J$5-'d_시나리오'!$H$5)*('d_시나리오'!$J$5-'d_시나리오'!$I$5))))</f>
        <v/>
      </c>
      <c r="L144">
        <f>RAND()</f>
        <v/>
      </c>
      <c r="M144">
        <f>IF('d_시나리오'!$J$6='d_시나리오'!$H$6,'d_시나리오'!$I$6,IF(L144&lt;('d_시나리오'!$I$6-'d_시나리오'!$H$6)/('d_시나리오'!$J$6-'d_시나리오'!$H$6),'d_시나리오'!$H$6+SQRT(L144*('d_시나리오'!$J$6-'d_시나리오'!$H$6)*('d_시나리오'!$I$6-'d_시나리오'!$H$6)),'d_시나리오'!$J$6-SQRT((1-L144)*('d_시나리오'!$J$6-'d_시나리오'!$H$6)*('d_시나리오'!$J$6-'d_시나리오'!$I$6))))</f>
        <v/>
      </c>
      <c r="N144">
        <f>INDEX('d_분포'!$B$2:$B$57,RANDBETWEEN(1,56))</f>
        <v/>
      </c>
      <c r="O144">
        <f>BETAINV(RAND(),5,5)</f>
        <v/>
      </c>
      <c r="P144">
        <f>'d_고정'!$B$1*'6_기대효과'!$H$7*('d_시나리오'!$I$7/'d_고정'!$B$2)*B144</f>
        <v/>
      </c>
      <c r="Q144">
        <f>P144*C144</f>
        <v/>
      </c>
      <c r="R144">
        <f>P144*E144</f>
        <v/>
      </c>
      <c r="S144">
        <f>R144*G144</f>
        <v/>
      </c>
      <c r="T144">
        <f>Q144+S144</f>
        <v/>
      </c>
      <c r="U144">
        <f>(Q144*D144+S144*I144)*(1-O144)</f>
        <v/>
      </c>
      <c r="V144">
        <f>(R144*K144*N144+'d_고정'!$B$3*('6_기대효과'!$H$7/8)*N144*'d_고정'!$B$10*M144*('6_기대효과'!$K$7/'d_고정'!$B$9))*(1-O144)</f>
        <v/>
      </c>
      <c r="W144">
        <f>(S144*I144+R144*MAX(K144-'d_고정'!$B$10*M144*('6_기대효과'!$K$7/'d_고정'!$B$9),0)*N144)*(1-O144)</f>
        <v/>
      </c>
      <c r="X144">
        <f>U144+V144</f>
        <v/>
      </c>
      <c r="Y144">
        <f>U144/('d_고정'!$B$5*'6_기대효과'!$H$7/8)/'d_고정'!$B$6</f>
        <v/>
      </c>
      <c r="Z144">
        <f>U144/('d_고정'!$B$8*'6_기대효과'!$H$7/8)</f>
        <v/>
      </c>
    </row>
    <row r="145">
      <c r="A145">
        <f>RAND()</f>
        <v/>
      </c>
      <c r="B145">
        <f>IF('d_시나리오'!$J$2='d_시나리오'!$H$2,'d_시나리오'!$I$2,IF(A145&lt;('d_시나리오'!$I$2-'d_시나리오'!$H$2)/('d_시나리오'!$J$2-'d_시나리오'!$H$2),'d_시나리오'!$H$2+SQRT(A145*('d_시나리오'!$J$2-'d_시나리오'!$H$2)*('d_시나리오'!$I$2-'d_시나리오'!$H$2)),'d_시나리오'!$J$2-SQRT((1-A145)*('d_시나리오'!$J$2-'d_시나리오'!$H$2)*('d_시나리오'!$J$2-'d_시나리오'!$I$2))))</f>
        <v/>
      </c>
      <c r="C145">
        <f>BETAINV(RAND(),2,6)</f>
        <v/>
      </c>
      <c r="D145">
        <f>INDEX('d_분포'!$A$2:$A$28,RANDBETWEEN(1,27))</f>
        <v/>
      </c>
      <c r="E145">
        <f>INDEX('d_분포'!$C$2:$C$5,RANDBETWEEN(1,4))*(0.9+0.2*RAND())</f>
        <v/>
      </c>
      <c r="F145">
        <f>RAND()</f>
        <v/>
      </c>
      <c r="G145">
        <f>IF('d_시나리오'!$J$3='d_시나리오'!$H$3,'d_시나리오'!$I$3,IF(F145&lt;('d_시나리오'!$I$3-'d_시나리오'!$H$3)/('d_시나리오'!$J$3-'d_시나리오'!$H$3),'d_시나리오'!$H$3+SQRT(F145*('d_시나리오'!$J$3-'d_시나리오'!$H$3)*('d_시나리오'!$I$3-'d_시나리오'!$H$3)),'d_시나리오'!$J$3-SQRT((1-F145)*('d_시나리오'!$J$3-'d_시나리오'!$H$3)*('d_시나리오'!$J$3-'d_시나리오'!$I$3))))</f>
        <v/>
      </c>
      <c r="H145">
        <f>RAND()</f>
        <v/>
      </c>
      <c r="I145">
        <f>IF('d_시나리오'!$J$4='d_시나리오'!$H$4,'d_시나리오'!$I$4,IF(H145&lt;('d_시나리오'!$I$4-'d_시나리오'!$H$4)/('d_시나리오'!$J$4-'d_시나리오'!$H$4),'d_시나리오'!$H$4+SQRT(H145*('d_시나리오'!$J$4-'d_시나리오'!$H$4)*('d_시나리오'!$I$4-'d_시나리오'!$H$4)),'d_시나리오'!$J$4-SQRT((1-H145)*('d_시나리오'!$J$4-'d_시나리오'!$H$4)*('d_시나리오'!$J$4-'d_시나리오'!$I$4))))</f>
        <v/>
      </c>
      <c r="J145">
        <f>RAND()</f>
        <v/>
      </c>
      <c r="K145">
        <f>IF('d_시나리오'!$J$5='d_시나리오'!$H$5,'d_시나리오'!$I$5,IF(J145&lt;('d_시나리오'!$I$5-'d_시나리오'!$H$5)/('d_시나리오'!$J$5-'d_시나리오'!$H$5),'d_시나리오'!$H$5+SQRT(J145*('d_시나리오'!$J$5-'d_시나리오'!$H$5)*('d_시나리오'!$I$5-'d_시나리오'!$H$5)),'d_시나리오'!$J$5-SQRT((1-J145)*('d_시나리오'!$J$5-'d_시나리오'!$H$5)*('d_시나리오'!$J$5-'d_시나리오'!$I$5))))</f>
        <v/>
      </c>
      <c r="L145">
        <f>RAND()</f>
        <v/>
      </c>
      <c r="M145">
        <f>IF('d_시나리오'!$J$6='d_시나리오'!$H$6,'d_시나리오'!$I$6,IF(L145&lt;('d_시나리오'!$I$6-'d_시나리오'!$H$6)/('d_시나리오'!$J$6-'d_시나리오'!$H$6),'d_시나리오'!$H$6+SQRT(L145*('d_시나리오'!$J$6-'d_시나리오'!$H$6)*('d_시나리오'!$I$6-'d_시나리오'!$H$6)),'d_시나리오'!$J$6-SQRT((1-L145)*('d_시나리오'!$J$6-'d_시나리오'!$H$6)*('d_시나리오'!$J$6-'d_시나리오'!$I$6))))</f>
        <v/>
      </c>
      <c r="N145">
        <f>INDEX('d_분포'!$B$2:$B$57,RANDBETWEEN(1,56))</f>
        <v/>
      </c>
      <c r="O145">
        <f>BETAINV(RAND(),5,5)</f>
        <v/>
      </c>
      <c r="P145">
        <f>'d_고정'!$B$1*'6_기대효과'!$H$7*('d_시나리오'!$I$7/'d_고정'!$B$2)*B145</f>
        <v/>
      </c>
      <c r="Q145">
        <f>P145*C145</f>
        <v/>
      </c>
      <c r="R145">
        <f>P145*E145</f>
        <v/>
      </c>
      <c r="S145">
        <f>R145*G145</f>
        <v/>
      </c>
      <c r="T145">
        <f>Q145+S145</f>
        <v/>
      </c>
      <c r="U145">
        <f>(Q145*D145+S145*I145)*(1-O145)</f>
        <v/>
      </c>
      <c r="V145">
        <f>(R145*K145*N145+'d_고정'!$B$3*('6_기대효과'!$H$7/8)*N145*'d_고정'!$B$10*M145*('6_기대효과'!$K$7/'d_고정'!$B$9))*(1-O145)</f>
        <v/>
      </c>
      <c r="W145">
        <f>(S145*I145+R145*MAX(K145-'d_고정'!$B$10*M145*('6_기대효과'!$K$7/'d_고정'!$B$9),0)*N145)*(1-O145)</f>
        <v/>
      </c>
      <c r="X145">
        <f>U145+V145</f>
        <v/>
      </c>
      <c r="Y145">
        <f>U145/('d_고정'!$B$5*'6_기대효과'!$H$7/8)/'d_고정'!$B$6</f>
        <v/>
      </c>
      <c r="Z145">
        <f>U145/('d_고정'!$B$8*'6_기대효과'!$H$7/8)</f>
        <v/>
      </c>
    </row>
    <row r="146">
      <c r="A146">
        <f>RAND()</f>
        <v/>
      </c>
      <c r="B146">
        <f>IF('d_시나리오'!$J$2='d_시나리오'!$H$2,'d_시나리오'!$I$2,IF(A146&lt;('d_시나리오'!$I$2-'d_시나리오'!$H$2)/('d_시나리오'!$J$2-'d_시나리오'!$H$2),'d_시나리오'!$H$2+SQRT(A146*('d_시나리오'!$J$2-'d_시나리오'!$H$2)*('d_시나리오'!$I$2-'d_시나리오'!$H$2)),'d_시나리오'!$J$2-SQRT((1-A146)*('d_시나리오'!$J$2-'d_시나리오'!$H$2)*('d_시나리오'!$J$2-'d_시나리오'!$I$2))))</f>
        <v/>
      </c>
      <c r="C146">
        <f>BETAINV(RAND(),2,6)</f>
        <v/>
      </c>
      <c r="D146">
        <f>INDEX('d_분포'!$A$2:$A$28,RANDBETWEEN(1,27))</f>
        <v/>
      </c>
      <c r="E146">
        <f>INDEX('d_분포'!$C$2:$C$5,RANDBETWEEN(1,4))*(0.9+0.2*RAND())</f>
        <v/>
      </c>
      <c r="F146">
        <f>RAND()</f>
        <v/>
      </c>
      <c r="G146">
        <f>IF('d_시나리오'!$J$3='d_시나리오'!$H$3,'d_시나리오'!$I$3,IF(F146&lt;('d_시나리오'!$I$3-'d_시나리오'!$H$3)/('d_시나리오'!$J$3-'d_시나리오'!$H$3),'d_시나리오'!$H$3+SQRT(F146*('d_시나리오'!$J$3-'d_시나리오'!$H$3)*('d_시나리오'!$I$3-'d_시나리오'!$H$3)),'d_시나리오'!$J$3-SQRT((1-F146)*('d_시나리오'!$J$3-'d_시나리오'!$H$3)*('d_시나리오'!$J$3-'d_시나리오'!$I$3))))</f>
        <v/>
      </c>
      <c r="H146">
        <f>RAND()</f>
        <v/>
      </c>
      <c r="I146">
        <f>IF('d_시나리오'!$J$4='d_시나리오'!$H$4,'d_시나리오'!$I$4,IF(H146&lt;('d_시나리오'!$I$4-'d_시나리오'!$H$4)/('d_시나리오'!$J$4-'d_시나리오'!$H$4),'d_시나리오'!$H$4+SQRT(H146*('d_시나리오'!$J$4-'d_시나리오'!$H$4)*('d_시나리오'!$I$4-'d_시나리오'!$H$4)),'d_시나리오'!$J$4-SQRT((1-H146)*('d_시나리오'!$J$4-'d_시나리오'!$H$4)*('d_시나리오'!$J$4-'d_시나리오'!$I$4))))</f>
        <v/>
      </c>
      <c r="J146">
        <f>RAND()</f>
        <v/>
      </c>
      <c r="K146">
        <f>IF('d_시나리오'!$J$5='d_시나리오'!$H$5,'d_시나리오'!$I$5,IF(J146&lt;('d_시나리오'!$I$5-'d_시나리오'!$H$5)/('d_시나리오'!$J$5-'d_시나리오'!$H$5),'d_시나리오'!$H$5+SQRT(J146*('d_시나리오'!$J$5-'d_시나리오'!$H$5)*('d_시나리오'!$I$5-'d_시나리오'!$H$5)),'d_시나리오'!$J$5-SQRT((1-J146)*('d_시나리오'!$J$5-'d_시나리오'!$H$5)*('d_시나리오'!$J$5-'d_시나리오'!$I$5))))</f>
        <v/>
      </c>
      <c r="L146">
        <f>RAND()</f>
        <v/>
      </c>
      <c r="M146">
        <f>IF('d_시나리오'!$J$6='d_시나리오'!$H$6,'d_시나리오'!$I$6,IF(L146&lt;('d_시나리오'!$I$6-'d_시나리오'!$H$6)/('d_시나리오'!$J$6-'d_시나리오'!$H$6),'d_시나리오'!$H$6+SQRT(L146*('d_시나리오'!$J$6-'d_시나리오'!$H$6)*('d_시나리오'!$I$6-'d_시나리오'!$H$6)),'d_시나리오'!$J$6-SQRT((1-L146)*('d_시나리오'!$J$6-'d_시나리오'!$H$6)*('d_시나리오'!$J$6-'d_시나리오'!$I$6))))</f>
        <v/>
      </c>
      <c r="N146">
        <f>INDEX('d_분포'!$B$2:$B$57,RANDBETWEEN(1,56))</f>
        <v/>
      </c>
      <c r="O146">
        <f>BETAINV(RAND(),5,5)</f>
        <v/>
      </c>
      <c r="P146">
        <f>'d_고정'!$B$1*'6_기대효과'!$H$7*('d_시나리오'!$I$7/'d_고정'!$B$2)*B146</f>
        <v/>
      </c>
      <c r="Q146">
        <f>P146*C146</f>
        <v/>
      </c>
      <c r="R146">
        <f>P146*E146</f>
        <v/>
      </c>
      <c r="S146">
        <f>R146*G146</f>
        <v/>
      </c>
      <c r="T146">
        <f>Q146+S146</f>
        <v/>
      </c>
      <c r="U146">
        <f>(Q146*D146+S146*I146)*(1-O146)</f>
        <v/>
      </c>
      <c r="V146">
        <f>(R146*K146*N146+'d_고정'!$B$3*('6_기대효과'!$H$7/8)*N146*'d_고정'!$B$10*M146*('6_기대효과'!$K$7/'d_고정'!$B$9))*(1-O146)</f>
        <v/>
      </c>
      <c r="W146">
        <f>(S146*I146+R146*MAX(K146-'d_고정'!$B$10*M146*('6_기대효과'!$K$7/'d_고정'!$B$9),0)*N146)*(1-O146)</f>
        <v/>
      </c>
      <c r="X146">
        <f>U146+V146</f>
        <v/>
      </c>
      <c r="Y146">
        <f>U146/('d_고정'!$B$5*'6_기대효과'!$H$7/8)/'d_고정'!$B$6</f>
        <v/>
      </c>
      <c r="Z146">
        <f>U146/('d_고정'!$B$8*'6_기대효과'!$H$7/8)</f>
        <v/>
      </c>
    </row>
    <row r="147">
      <c r="A147">
        <f>RAND()</f>
        <v/>
      </c>
      <c r="B147">
        <f>IF('d_시나리오'!$J$2='d_시나리오'!$H$2,'d_시나리오'!$I$2,IF(A147&lt;('d_시나리오'!$I$2-'d_시나리오'!$H$2)/('d_시나리오'!$J$2-'d_시나리오'!$H$2),'d_시나리오'!$H$2+SQRT(A147*('d_시나리오'!$J$2-'d_시나리오'!$H$2)*('d_시나리오'!$I$2-'d_시나리오'!$H$2)),'d_시나리오'!$J$2-SQRT((1-A147)*('d_시나리오'!$J$2-'d_시나리오'!$H$2)*('d_시나리오'!$J$2-'d_시나리오'!$I$2))))</f>
        <v/>
      </c>
      <c r="C147">
        <f>BETAINV(RAND(),2,6)</f>
        <v/>
      </c>
      <c r="D147">
        <f>INDEX('d_분포'!$A$2:$A$28,RANDBETWEEN(1,27))</f>
        <v/>
      </c>
      <c r="E147">
        <f>INDEX('d_분포'!$C$2:$C$5,RANDBETWEEN(1,4))*(0.9+0.2*RAND())</f>
        <v/>
      </c>
      <c r="F147">
        <f>RAND()</f>
        <v/>
      </c>
      <c r="G147">
        <f>IF('d_시나리오'!$J$3='d_시나리오'!$H$3,'d_시나리오'!$I$3,IF(F147&lt;('d_시나리오'!$I$3-'d_시나리오'!$H$3)/('d_시나리오'!$J$3-'d_시나리오'!$H$3),'d_시나리오'!$H$3+SQRT(F147*('d_시나리오'!$J$3-'d_시나리오'!$H$3)*('d_시나리오'!$I$3-'d_시나리오'!$H$3)),'d_시나리오'!$J$3-SQRT((1-F147)*('d_시나리오'!$J$3-'d_시나리오'!$H$3)*('d_시나리오'!$J$3-'d_시나리오'!$I$3))))</f>
        <v/>
      </c>
      <c r="H147">
        <f>RAND()</f>
        <v/>
      </c>
      <c r="I147">
        <f>IF('d_시나리오'!$J$4='d_시나리오'!$H$4,'d_시나리오'!$I$4,IF(H147&lt;('d_시나리오'!$I$4-'d_시나리오'!$H$4)/('d_시나리오'!$J$4-'d_시나리오'!$H$4),'d_시나리오'!$H$4+SQRT(H147*('d_시나리오'!$J$4-'d_시나리오'!$H$4)*('d_시나리오'!$I$4-'d_시나리오'!$H$4)),'d_시나리오'!$J$4-SQRT((1-H147)*('d_시나리오'!$J$4-'d_시나리오'!$H$4)*('d_시나리오'!$J$4-'d_시나리오'!$I$4))))</f>
        <v/>
      </c>
      <c r="J147">
        <f>RAND()</f>
        <v/>
      </c>
      <c r="K147">
        <f>IF('d_시나리오'!$J$5='d_시나리오'!$H$5,'d_시나리오'!$I$5,IF(J147&lt;('d_시나리오'!$I$5-'d_시나리오'!$H$5)/('d_시나리오'!$J$5-'d_시나리오'!$H$5),'d_시나리오'!$H$5+SQRT(J147*('d_시나리오'!$J$5-'d_시나리오'!$H$5)*('d_시나리오'!$I$5-'d_시나리오'!$H$5)),'d_시나리오'!$J$5-SQRT((1-J147)*('d_시나리오'!$J$5-'d_시나리오'!$H$5)*('d_시나리오'!$J$5-'d_시나리오'!$I$5))))</f>
        <v/>
      </c>
      <c r="L147">
        <f>RAND()</f>
        <v/>
      </c>
      <c r="M147">
        <f>IF('d_시나리오'!$J$6='d_시나리오'!$H$6,'d_시나리오'!$I$6,IF(L147&lt;('d_시나리오'!$I$6-'d_시나리오'!$H$6)/('d_시나리오'!$J$6-'d_시나리오'!$H$6),'d_시나리오'!$H$6+SQRT(L147*('d_시나리오'!$J$6-'d_시나리오'!$H$6)*('d_시나리오'!$I$6-'d_시나리오'!$H$6)),'d_시나리오'!$J$6-SQRT((1-L147)*('d_시나리오'!$J$6-'d_시나리오'!$H$6)*('d_시나리오'!$J$6-'d_시나리오'!$I$6))))</f>
        <v/>
      </c>
      <c r="N147">
        <f>INDEX('d_분포'!$B$2:$B$57,RANDBETWEEN(1,56))</f>
        <v/>
      </c>
      <c r="O147">
        <f>BETAINV(RAND(),5,5)</f>
        <v/>
      </c>
      <c r="P147">
        <f>'d_고정'!$B$1*'6_기대효과'!$H$7*('d_시나리오'!$I$7/'d_고정'!$B$2)*B147</f>
        <v/>
      </c>
      <c r="Q147">
        <f>P147*C147</f>
        <v/>
      </c>
      <c r="R147">
        <f>P147*E147</f>
        <v/>
      </c>
      <c r="S147">
        <f>R147*G147</f>
        <v/>
      </c>
      <c r="T147">
        <f>Q147+S147</f>
        <v/>
      </c>
      <c r="U147">
        <f>(Q147*D147+S147*I147)*(1-O147)</f>
        <v/>
      </c>
      <c r="V147">
        <f>(R147*K147*N147+'d_고정'!$B$3*('6_기대효과'!$H$7/8)*N147*'d_고정'!$B$10*M147*('6_기대효과'!$K$7/'d_고정'!$B$9))*(1-O147)</f>
        <v/>
      </c>
      <c r="W147">
        <f>(S147*I147+R147*MAX(K147-'d_고정'!$B$10*M147*('6_기대효과'!$K$7/'d_고정'!$B$9),0)*N147)*(1-O147)</f>
        <v/>
      </c>
      <c r="X147">
        <f>U147+V147</f>
        <v/>
      </c>
      <c r="Y147">
        <f>U147/('d_고정'!$B$5*'6_기대효과'!$H$7/8)/'d_고정'!$B$6</f>
        <v/>
      </c>
      <c r="Z147">
        <f>U147/('d_고정'!$B$8*'6_기대효과'!$H$7/8)</f>
        <v/>
      </c>
    </row>
    <row r="148">
      <c r="A148">
        <f>RAND()</f>
        <v/>
      </c>
      <c r="B148">
        <f>IF('d_시나리오'!$J$2='d_시나리오'!$H$2,'d_시나리오'!$I$2,IF(A148&lt;('d_시나리오'!$I$2-'d_시나리오'!$H$2)/('d_시나리오'!$J$2-'d_시나리오'!$H$2),'d_시나리오'!$H$2+SQRT(A148*('d_시나리오'!$J$2-'d_시나리오'!$H$2)*('d_시나리오'!$I$2-'d_시나리오'!$H$2)),'d_시나리오'!$J$2-SQRT((1-A148)*('d_시나리오'!$J$2-'d_시나리오'!$H$2)*('d_시나리오'!$J$2-'d_시나리오'!$I$2))))</f>
        <v/>
      </c>
      <c r="C148">
        <f>BETAINV(RAND(),2,6)</f>
        <v/>
      </c>
      <c r="D148">
        <f>INDEX('d_분포'!$A$2:$A$28,RANDBETWEEN(1,27))</f>
        <v/>
      </c>
      <c r="E148">
        <f>INDEX('d_분포'!$C$2:$C$5,RANDBETWEEN(1,4))*(0.9+0.2*RAND())</f>
        <v/>
      </c>
      <c r="F148">
        <f>RAND()</f>
        <v/>
      </c>
      <c r="G148">
        <f>IF('d_시나리오'!$J$3='d_시나리오'!$H$3,'d_시나리오'!$I$3,IF(F148&lt;('d_시나리오'!$I$3-'d_시나리오'!$H$3)/('d_시나리오'!$J$3-'d_시나리오'!$H$3),'d_시나리오'!$H$3+SQRT(F148*('d_시나리오'!$J$3-'d_시나리오'!$H$3)*('d_시나리오'!$I$3-'d_시나리오'!$H$3)),'d_시나리오'!$J$3-SQRT((1-F148)*('d_시나리오'!$J$3-'d_시나리오'!$H$3)*('d_시나리오'!$J$3-'d_시나리오'!$I$3))))</f>
        <v/>
      </c>
      <c r="H148">
        <f>RAND()</f>
        <v/>
      </c>
      <c r="I148">
        <f>IF('d_시나리오'!$J$4='d_시나리오'!$H$4,'d_시나리오'!$I$4,IF(H148&lt;('d_시나리오'!$I$4-'d_시나리오'!$H$4)/('d_시나리오'!$J$4-'d_시나리오'!$H$4),'d_시나리오'!$H$4+SQRT(H148*('d_시나리오'!$J$4-'d_시나리오'!$H$4)*('d_시나리오'!$I$4-'d_시나리오'!$H$4)),'d_시나리오'!$J$4-SQRT((1-H148)*('d_시나리오'!$J$4-'d_시나리오'!$H$4)*('d_시나리오'!$J$4-'d_시나리오'!$I$4))))</f>
        <v/>
      </c>
      <c r="J148">
        <f>RAND()</f>
        <v/>
      </c>
      <c r="K148">
        <f>IF('d_시나리오'!$J$5='d_시나리오'!$H$5,'d_시나리오'!$I$5,IF(J148&lt;('d_시나리오'!$I$5-'d_시나리오'!$H$5)/('d_시나리오'!$J$5-'d_시나리오'!$H$5),'d_시나리오'!$H$5+SQRT(J148*('d_시나리오'!$J$5-'d_시나리오'!$H$5)*('d_시나리오'!$I$5-'d_시나리오'!$H$5)),'d_시나리오'!$J$5-SQRT((1-J148)*('d_시나리오'!$J$5-'d_시나리오'!$H$5)*('d_시나리오'!$J$5-'d_시나리오'!$I$5))))</f>
        <v/>
      </c>
      <c r="L148">
        <f>RAND()</f>
        <v/>
      </c>
      <c r="M148">
        <f>IF('d_시나리오'!$J$6='d_시나리오'!$H$6,'d_시나리오'!$I$6,IF(L148&lt;('d_시나리오'!$I$6-'d_시나리오'!$H$6)/('d_시나리오'!$J$6-'d_시나리오'!$H$6),'d_시나리오'!$H$6+SQRT(L148*('d_시나리오'!$J$6-'d_시나리오'!$H$6)*('d_시나리오'!$I$6-'d_시나리오'!$H$6)),'d_시나리오'!$J$6-SQRT((1-L148)*('d_시나리오'!$J$6-'d_시나리오'!$H$6)*('d_시나리오'!$J$6-'d_시나리오'!$I$6))))</f>
        <v/>
      </c>
      <c r="N148">
        <f>INDEX('d_분포'!$B$2:$B$57,RANDBETWEEN(1,56))</f>
        <v/>
      </c>
      <c r="O148">
        <f>BETAINV(RAND(),5,5)</f>
        <v/>
      </c>
      <c r="P148">
        <f>'d_고정'!$B$1*'6_기대효과'!$H$7*('d_시나리오'!$I$7/'d_고정'!$B$2)*B148</f>
        <v/>
      </c>
      <c r="Q148">
        <f>P148*C148</f>
        <v/>
      </c>
      <c r="R148">
        <f>P148*E148</f>
        <v/>
      </c>
      <c r="S148">
        <f>R148*G148</f>
        <v/>
      </c>
      <c r="T148">
        <f>Q148+S148</f>
        <v/>
      </c>
      <c r="U148">
        <f>(Q148*D148+S148*I148)*(1-O148)</f>
        <v/>
      </c>
      <c r="V148">
        <f>(R148*K148*N148+'d_고정'!$B$3*('6_기대효과'!$H$7/8)*N148*'d_고정'!$B$10*M148*('6_기대효과'!$K$7/'d_고정'!$B$9))*(1-O148)</f>
        <v/>
      </c>
      <c r="W148">
        <f>(S148*I148+R148*MAX(K148-'d_고정'!$B$10*M148*('6_기대효과'!$K$7/'d_고정'!$B$9),0)*N148)*(1-O148)</f>
        <v/>
      </c>
      <c r="X148">
        <f>U148+V148</f>
        <v/>
      </c>
      <c r="Y148">
        <f>U148/('d_고정'!$B$5*'6_기대효과'!$H$7/8)/'d_고정'!$B$6</f>
        <v/>
      </c>
      <c r="Z148">
        <f>U148/('d_고정'!$B$8*'6_기대효과'!$H$7/8)</f>
        <v/>
      </c>
    </row>
    <row r="149">
      <c r="A149">
        <f>RAND()</f>
        <v/>
      </c>
      <c r="B149">
        <f>IF('d_시나리오'!$J$2='d_시나리오'!$H$2,'d_시나리오'!$I$2,IF(A149&lt;('d_시나리오'!$I$2-'d_시나리오'!$H$2)/('d_시나리오'!$J$2-'d_시나리오'!$H$2),'d_시나리오'!$H$2+SQRT(A149*('d_시나리오'!$J$2-'d_시나리오'!$H$2)*('d_시나리오'!$I$2-'d_시나리오'!$H$2)),'d_시나리오'!$J$2-SQRT((1-A149)*('d_시나리오'!$J$2-'d_시나리오'!$H$2)*('d_시나리오'!$J$2-'d_시나리오'!$I$2))))</f>
        <v/>
      </c>
      <c r="C149">
        <f>BETAINV(RAND(),2,6)</f>
        <v/>
      </c>
      <c r="D149">
        <f>INDEX('d_분포'!$A$2:$A$28,RANDBETWEEN(1,27))</f>
        <v/>
      </c>
      <c r="E149">
        <f>INDEX('d_분포'!$C$2:$C$5,RANDBETWEEN(1,4))*(0.9+0.2*RAND())</f>
        <v/>
      </c>
      <c r="F149">
        <f>RAND()</f>
        <v/>
      </c>
      <c r="G149">
        <f>IF('d_시나리오'!$J$3='d_시나리오'!$H$3,'d_시나리오'!$I$3,IF(F149&lt;('d_시나리오'!$I$3-'d_시나리오'!$H$3)/('d_시나리오'!$J$3-'d_시나리오'!$H$3),'d_시나리오'!$H$3+SQRT(F149*('d_시나리오'!$J$3-'d_시나리오'!$H$3)*('d_시나리오'!$I$3-'d_시나리오'!$H$3)),'d_시나리오'!$J$3-SQRT((1-F149)*('d_시나리오'!$J$3-'d_시나리오'!$H$3)*('d_시나리오'!$J$3-'d_시나리오'!$I$3))))</f>
        <v/>
      </c>
      <c r="H149">
        <f>RAND()</f>
        <v/>
      </c>
      <c r="I149">
        <f>IF('d_시나리오'!$J$4='d_시나리오'!$H$4,'d_시나리오'!$I$4,IF(H149&lt;('d_시나리오'!$I$4-'d_시나리오'!$H$4)/('d_시나리오'!$J$4-'d_시나리오'!$H$4),'d_시나리오'!$H$4+SQRT(H149*('d_시나리오'!$J$4-'d_시나리오'!$H$4)*('d_시나리오'!$I$4-'d_시나리오'!$H$4)),'d_시나리오'!$J$4-SQRT((1-H149)*('d_시나리오'!$J$4-'d_시나리오'!$H$4)*('d_시나리오'!$J$4-'d_시나리오'!$I$4))))</f>
        <v/>
      </c>
      <c r="J149">
        <f>RAND()</f>
        <v/>
      </c>
      <c r="K149">
        <f>IF('d_시나리오'!$J$5='d_시나리오'!$H$5,'d_시나리오'!$I$5,IF(J149&lt;('d_시나리오'!$I$5-'d_시나리오'!$H$5)/('d_시나리오'!$J$5-'d_시나리오'!$H$5),'d_시나리오'!$H$5+SQRT(J149*('d_시나리오'!$J$5-'d_시나리오'!$H$5)*('d_시나리오'!$I$5-'d_시나리오'!$H$5)),'d_시나리오'!$J$5-SQRT((1-J149)*('d_시나리오'!$J$5-'d_시나리오'!$H$5)*('d_시나리오'!$J$5-'d_시나리오'!$I$5))))</f>
        <v/>
      </c>
      <c r="L149">
        <f>RAND()</f>
        <v/>
      </c>
      <c r="M149">
        <f>IF('d_시나리오'!$J$6='d_시나리오'!$H$6,'d_시나리오'!$I$6,IF(L149&lt;('d_시나리오'!$I$6-'d_시나리오'!$H$6)/('d_시나리오'!$J$6-'d_시나리오'!$H$6),'d_시나리오'!$H$6+SQRT(L149*('d_시나리오'!$J$6-'d_시나리오'!$H$6)*('d_시나리오'!$I$6-'d_시나리오'!$H$6)),'d_시나리오'!$J$6-SQRT((1-L149)*('d_시나리오'!$J$6-'d_시나리오'!$H$6)*('d_시나리오'!$J$6-'d_시나리오'!$I$6))))</f>
        <v/>
      </c>
      <c r="N149">
        <f>INDEX('d_분포'!$B$2:$B$57,RANDBETWEEN(1,56))</f>
        <v/>
      </c>
      <c r="O149">
        <f>BETAINV(RAND(),5,5)</f>
        <v/>
      </c>
      <c r="P149">
        <f>'d_고정'!$B$1*'6_기대효과'!$H$7*('d_시나리오'!$I$7/'d_고정'!$B$2)*B149</f>
        <v/>
      </c>
      <c r="Q149">
        <f>P149*C149</f>
        <v/>
      </c>
      <c r="R149">
        <f>P149*E149</f>
        <v/>
      </c>
      <c r="S149">
        <f>R149*G149</f>
        <v/>
      </c>
      <c r="T149">
        <f>Q149+S149</f>
        <v/>
      </c>
      <c r="U149">
        <f>(Q149*D149+S149*I149)*(1-O149)</f>
        <v/>
      </c>
      <c r="V149">
        <f>(R149*K149*N149+'d_고정'!$B$3*('6_기대효과'!$H$7/8)*N149*'d_고정'!$B$10*M149*('6_기대효과'!$K$7/'d_고정'!$B$9))*(1-O149)</f>
        <v/>
      </c>
      <c r="W149">
        <f>(S149*I149+R149*MAX(K149-'d_고정'!$B$10*M149*('6_기대효과'!$K$7/'d_고정'!$B$9),0)*N149)*(1-O149)</f>
        <v/>
      </c>
      <c r="X149">
        <f>U149+V149</f>
        <v/>
      </c>
      <c r="Y149">
        <f>U149/('d_고정'!$B$5*'6_기대효과'!$H$7/8)/'d_고정'!$B$6</f>
        <v/>
      </c>
      <c r="Z149">
        <f>U149/('d_고정'!$B$8*'6_기대효과'!$H$7/8)</f>
        <v/>
      </c>
    </row>
    <row r="150">
      <c r="A150">
        <f>RAND()</f>
        <v/>
      </c>
      <c r="B150">
        <f>IF('d_시나리오'!$J$2='d_시나리오'!$H$2,'d_시나리오'!$I$2,IF(A150&lt;('d_시나리오'!$I$2-'d_시나리오'!$H$2)/('d_시나리오'!$J$2-'d_시나리오'!$H$2),'d_시나리오'!$H$2+SQRT(A150*('d_시나리오'!$J$2-'d_시나리오'!$H$2)*('d_시나리오'!$I$2-'d_시나리오'!$H$2)),'d_시나리오'!$J$2-SQRT((1-A150)*('d_시나리오'!$J$2-'d_시나리오'!$H$2)*('d_시나리오'!$J$2-'d_시나리오'!$I$2))))</f>
        <v/>
      </c>
      <c r="C150">
        <f>BETAINV(RAND(),2,6)</f>
        <v/>
      </c>
      <c r="D150">
        <f>INDEX('d_분포'!$A$2:$A$28,RANDBETWEEN(1,27))</f>
        <v/>
      </c>
      <c r="E150">
        <f>INDEX('d_분포'!$C$2:$C$5,RANDBETWEEN(1,4))*(0.9+0.2*RAND())</f>
        <v/>
      </c>
      <c r="F150">
        <f>RAND()</f>
        <v/>
      </c>
      <c r="G150">
        <f>IF('d_시나리오'!$J$3='d_시나리오'!$H$3,'d_시나리오'!$I$3,IF(F150&lt;('d_시나리오'!$I$3-'d_시나리오'!$H$3)/('d_시나리오'!$J$3-'d_시나리오'!$H$3),'d_시나리오'!$H$3+SQRT(F150*('d_시나리오'!$J$3-'d_시나리오'!$H$3)*('d_시나리오'!$I$3-'d_시나리오'!$H$3)),'d_시나리오'!$J$3-SQRT((1-F150)*('d_시나리오'!$J$3-'d_시나리오'!$H$3)*('d_시나리오'!$J$3-'d_시나리오'!$I$3))))</f>
        <v/>
      </c>
      <c r="H150">
        <f>RAND()</f>
        <v/>
      </c>
      <c r="I150">
        <f>IF('d_시나리오'!$J$4='d_시나리오'!$H$4,'d_시나리오'!$I$4,IF(H150&lt;('d_시나리오'!$I$4-'d_시나리오'!$H$4)/('d_시나리오'!$J$4-'d_시나리오'!$H$4),'d_시나리오'!$H$4+SQRT(H150*('d_시나리오'!$J$4-'d_시나리오'!$H$4)*('d_시나리오'!$I$4-'d_시나리오'!$H$4)),'d_시나리오'!$J$4-SQRT((1-H150)*('d_시나리오'!$J$4-'d_시나리오'!$H$4)*('d_시나리오'!$J$4-'d_시나리오'!$I$4))))</f>
        <v/>
      </c>
      <c r="J150">
        <f>RAND()</f>
        <v/>
      </c>
      <c r="K150">
        <f>IF('d_시나리오'!$J$5='d_시나리오'!$H$5,'d_시나리오'!$I$5,IF(J150&lt;('d_시나리오'!$I$5-'d_시나리오'!$H$5)/('d_시나리오'!$J$5-'d_시나리오'!$H$5),'d_시나리오'!$H$5+SQRT(J150*('d_시나리오'!$J$5-'d_시나리오'!$H$5)*('d_시나리오'!$I$5-'d_시나리오'!$H$5)),'d_시나리오'!$J$5-SQRT((1-J150)*('d_시나리오'!$J$5-'d_시나리오'!$H$5)*('d_시나리오'!$J$5-'d_시나리오'!$I$5))))</f>
        <v/>
      </c>
      <c r="L150">
        <f>RAND()</f>
        <v/>
      </c>
      <c r="M150">
        <f>IF('d_시나리오'!$J$6='d_시나리오'!$H$6,'d_시나리오'!$I$6,IF(L150&lt;('d_시나리오'!$I$6-'d_시나리오'!$H$6)/('d_시나리오'!$J$6-'d_시나리오'!$H$6),'d_시나리오'!$H$6+SQRT(L150*('d_시나리오'!$J$6-'d_시나리오'!$H$6)*('d_시나리오'!$I$6-'d_시나리오'!$H$6)),'d_시나리오'!$J$6-SQRT((1-L150)*('d_시나리오'!$J$6-'d_시나리오'!$H$6)*('d_시나리오'!$J$6-'d_시나리오'!$I$6))))</f>
        <v/>
      </c>
      <c r="N150">
        <f>INDEX('d_분포'!$B$2:$B$57,RANDBETWEEN(1,56))</f>
        <v/>
      </c>
      <c r="O150">
        <f>BETAINV(RAND(),5,5)</f>
        <v/>
      </c>
      <c r="P150">
        <f>'d_고정'!$B$1*'6_기대효과'!$H$7*('d_시나리오'!$I$7/'d_고정'!$B$2)*B150</f>
        <v/>
      </c>
      <c r="Q150">
        <f>P150*C150</f>
        <v/>
      </c>
      <c r="R150">
        <f>P150*E150</f>
        <v/>
      </c>
      <c r="S150">
        <f>R150*G150</f>
        <v/>
      </c>
      <c r="T150">
        <f>Q150+S150</f>
        <v/>
      </c>
      <c r="U150">
        <f>(Q150*D150+S150*I150)*(1-O150)</f>
        <v/>
      </c>
      <c r="V150">
        <f>(R150*K150*N150+'d_고정'!$B$3*('6_기대효과'!$H$7/8)*N150*'d_고정'!$B$10*M150*('6_기대효과'!$K$7/'d_고정'!$B$9))*(1-O150)</f>
        <v/>
      </c>
      <c r="W150">
        <f>(S150*I150+R150*MAX(K150-'d_고정'!$B$10*M150*('6_기대효과'!$K$7/'d_고정'!$B$9),0)*N150)*(1-O150)</f>
        <v/>
      </c>
      <c r="X150">
        <f>U150+V150</f>
        <v/>
      </c>
      <c r="Y150">
        <f>U150/('d_고정'!$B$5*'6_기대효과'!$H$7/8)/'d_고정'!$B$6</f>
        <v/>
      </c>
      <c r="Z150">
        <f>U150/('d_고정'!$B$8*'6_기대효과'!$H$7/8)</f>
        <v/>
      </c>
    </row>
    <row r="151">
      <c r="A151">
        <f>RAND()</f>
        <v/>
      </c>
      <c r="B151">
        <f>IF('d_시나리오'!$J$2='d_시나리오'!$H$2,'d_시나리오'!$I$2,IF(A151&lt;('d_시나리오'!$I$2-'d_시나리오'!$H$2)/('d_시나리오'!$J$2-'d_시나리오'!$H$2),'d_시나리오'!$H$2+SQRT(A151*('d_시나리오'!$J$2-'d_시나리오'!$H$2)*('d_시나리오'!$I$2-'d_시나리오'!$H$2)),'d_시나리오'!$J$2-SQRT((1-A151)*('d_시나리오'!$J$2-'d_시나리오'!$H$2)*('d_시나리오'!$J$2-'d_시나리오'!$I$2))))</f>
        <v/>
      </c>
      <c r="C151">
        <f>BETAINV(RAND(),2,6)</f>
        <v/>
      </c>
      <c r="D151">
        <f>INDEX('d_분포'!$A$2:$A$28,RANDBETWEEN(1,27))</f>
        <v/>
      </c>
      <c r="E151">
        <f>INDEX('d_분포'!$C$2:$C$5,RANDBETWEEN(1,4))*(0.9+0.2*RAND())</f>
        <v/>
      </c>
      <c r="F151">
        <f>RAND()</f>
        <v/>
      </c>
      <c r="G151">
        <f>IF('d_시나리오'!$J$3='d_시나리오'!$H$3,'d_시나리오'!$I$3,IF(F151&lt;('d_시나리오'!$I$3-'d_시나리오'!$H$3)/('d_시나리오'!$J$3-'d_시나리오'!$H$3),'d_시나리오'!$H$3+SQRT(F151*('d_시나리오'!$J$3-'d_시나리오'!$H$3)*('d_시나리오'!$I$3-'d_시나리오'!$H$3)),'d_시나리오'!$J$3-SQRT((1-F151)*('d_시나리오'!$J$3-'d_시나리오'!$H$3)*('d_시나리오'!$J$3-'d_시나리오'!$I$3))))</f>
        <v/>
      </c>
      <c r="H151">
        <f>RAND()</f>
        <v/>
      </c>
      <c r="I151">
        <f>IF('d_시나리오'!$J$4='d_시나리오'!$H$4,'d_시나리오'!$I$4,IF(H151&lt;('d_시나리오'!$I$4-'d_시나리오'!$H$4)/('d_시나리오'!$J$4-'d_시나리오'!$H$4),'d_시나리오'!$H$4+SQRT(H151*('d_시나리오'!$J$4-'d_시나리오'!$H$4)*('d_시나리오'!$I$4-'d_시나리오'!$H$4)),'d_시나리오'!$J$4-SQRT((1-H151)*('d_시나리오'!$J$4-'d_시나리오'!$H$4)*('d_시나리오'!$J$4-'d_시나리오'!$I$4))))</f>
        <v/>
      </c>
      <c r="J151">
        <f>RAND()</f>
        <v/>
      </c>
      <c r="K151">
        <f>IF('d_시나리오'!$J$5='d_시나리오'!$H$5,'d_시나리오'!$I$5,IF(J151&lt;('d_시나리오'!$I$5-'d_시나리오'!$H$5)/('d_시나리오'!$J$5-'d_시나리오'!$H$5),'d_시나리오'!$H$5+SQRT(J151*('d_시나리오'!$J$5-'d_시나리오'!$H$5)*('d_시나리오'!$I$5-'d_시나리오'!$H$5)),'d_시나리오'!$J$5-SQRT((1-J151)*('d_시나리오'!$J$5-'d_시나리오'!$H$5)*('d_시나리오'!$J$5-'d_시나리오'!$I$5))))</f>
        <v/>
      </c>
      <c r="L151">
        <f>RAND()</f>
        <v/>
      </c>
      <c r="M151">
        <f>IF('d_시나리오'!$J$6='d_시나리오'!$H$6,'d_시나리오'!$I$6,IF(L151&lt;('d_시나리오'!$I$6-'d_시나리오'!$H$6)/('d_시나리오'!$J$6-'d_시나리오'!$H$6),'d_시나리오'!$H$6+SQRT(L151*('d_시나리오'!$J$6-'d_시나리오'!$H$6)*('d_시나리오'!$I$6-'d_시나리오'!$H$6)),'d_시나리오'!$J$6-SQRT((1-L151)*('d_시나리오'!$J$6-'d_시나리오'!$H$6)*('d_시나리오'!$J$6-'d_시나리오'!$I$6))))</f>
        <v/>
      </c>
      <c r="N151">
        <f>INDEX('d_분포'!$B$2:$B$57,RANDBETWEEN(1,56))</f>
        <v/>
      </c>
      <c r="O151">
        <f>BETAINV(RAND(),5,5)</f>
        <v/>
      </c>
      <c r="P151">
        <f>'d_고정'!$B$1*'6_기대효과'!$H$7*('d_시나리오'!$I$7/'d_고정'!$B$2)*B151</f>
        <v/>
      </c>
      <c r="Q151">
        <f>P151*C151</f>
        <v/>
      </c>
      <c r="R151">
        <f>P151*E151</f>
        <v/>
      </c>
      <c r="S151">
        <f>R151*G151</f>
        <v/>
      </c>
      <c r="T151">
        <f>Q151+S151</f>
        <v/>
      </c>
      <c r="U151">
        <f>(Q151*D151+S151*I151)*(1-O151)</f>
        <v/>
      </c>
      <c r="V151">
        <f>(R151*K151*N151+'d_고정'!$B$3*('6_기대효과'!$H$7/8)*N151*'d_고정'!$B$10*M151*('6_기대효과'!$K$7/'d_고정'!$B$9))*(1-O151)</f>
        <v/>
      </c>
      <c r="W151">
        <f>(S151*I151+R151*MAX(K151-'d_고정'!$B$10*M151*('6_기대효과'!$K$7/'d_고정'!$B$9),0)*N151)*(1-O151)</f>
        <v/>
      </c>
      <c r="X151">
        <f>U151+V151</f>
        <v/>
      </c>
      <c r="Y151">
        <f>U151/('d_고정'!$B$5*'6_기대효과'!$H$7/8)/'d_고정'!$B$6</f>
        <v/>
      </c>
      <c r="Z151">
        <f>U151/('d_고정'!$B$8*'6_기대효과'!$H$7/8)</f>
        <v/>
      </c>
    </row>
    <row r="152">
      <c r="A152">
        <f>RAND()</f>
        <v/>
      </c>
      <c r="B152">
        <f>IF('d_시나리오'!$J$2='d_시나리오'!$H$2,'d_시나리오'!$I$2,IF(A152&lt;('d_시나리오'!$I$2-'d_시나리오'!$H$2)/('d_시나리오'!$J$2-'d_시나리오'!$H$2),'d_시나리오'!$H$2+SQRT(A152*('d_시나리오'!$J$2-'d_시나리오'!$H$2)*('d_시나리오'!$I$2-'d_시나리오'!$H$2)),'d_시나리오'!$J$2-SQRT((1-A152)*('d_시나리오'!$J$2-'d_시나리오'!$H$2)*('d_시나리오'!$J$2-'d_시나리오'!$I$2))))</f>
        <v/>
      </c>
      <c r="C152">
        <f>BETAINV(RAND(),2,6)</f>
        <v/>
      </c>
      <c r="D152">
        <f>INDEX('d_분포'!$A$2:$A$28,RANDBETWEEN(1,27))</f>
        <v/>
      </c>
      <c r="E152">
        <f>INDEX('d_분포'!$C$2:$C$5,RANDBETWEEN(1,4))*(0.9+0.2*RAND())</f>
        <v/>
      </c>
      <c r="F152">
        <f>RAND()</f>
        <v/>
      </c>
      <c r="G152">
        <f>IF('d_시나리오'!$J$3='d_시나리오'!$H$3,'d_시나리오'!$I$3,IF(F152&lt;('d_시나리오'!$I$3-'d_시나리오'!$H$3)/('d_시나리오'!$J$3-'d_시나리오'!$H$3),'d_시나리오'!$H$3+SQRT(F152*('d_시나리오'!$J$3-'d_시나리오'!$H$3)*('d_시나리오'!$I$3-'d_시나리오'!$H$3)),'d_시나리오'!$J$3-SQRT((1-F152)*('d_시나리오'!$J$3-'d_시나리오'!$H$3)*('d_시나리오'!$J$3-'d_시나리오'!$I$3))))</f>
        <v/>
      </c>
      <c r="H152">
        <f>RAND()</f>
        <v/>
      </c>
      <c r="I152">
        <f>IF('d_시나리오'!$J$4='d_시나리오'!$H$4,'d_시나리오'!$I$4,IF(H152&lt;('d_시나리오'!$I$4-'d_시나리오'!$H$4)/('d_시나리오'!$J$4-'d_시나리오'!$H$4),'d_시나리오'!$H$4+SQRT(H152*('d_시나리오'!$J$4-'d_시나리오'!$H$4)*('d_시나리오'!$I$4-'d_시나리오'!$H$4)),'d_시나리오'!$J$4-SQRT((1-H152)*('d_시나리오'!$J$4-'d_시나리오'!$H$4)*('d_시나리오'!$J$4-'d_시나리오'!$I$4))))</f>
        <v/>
      </c>
      <c r="J152">
        <f>RAND()</f>
        <v/>
      </c>
      <c r="K152">
        <f>IF('d_시나리오'!$J$5='d_시나리오'!$H$5,'d_시나리오'!$I$5,IF(J152&lt;('d_시나리오'!$I$5-'d_시나리오'!$H$5)/('d_시나리오'!$J$5-'d_시나리오'!$H$5),'d_시나리오'!$H$5+SQRT(J152*('d_시나리오'!$J$5-'d_시나리오'!$H$5)*('d_시나리오'!$I$5-'d_시나리오'!$H$5)),'d_시나리오'!$J$5-SQRT((1-J152)*('d_시나리오'!$J$5-'d_시나리오'!$H$5)*('d_시나리오'!$J$5-'d_시나리오'!$I$5))))</f>
        <v/>
      </c>
      <c r="L152">
        <f>RAND()</f>
        <v/>
      </c>
      <c r="M152">
        <f>IF('d_시나리오'!$J$6='d_시나리오'!$H$6,'d_시나리오'!$I$6,IF(L152&lt;('d_시나리오'!$I$6-'d_시나리오'!$H$6)/('d_시나리오'!$J$6-'d_시나리오'!$H$6),'d_시나리오'!$H$6+SQRT(L152*('d_시나리오'!$J$6-'d_시나리오'!$H$6)*('d_시나리오'!$I$6-'d_시나리오'!$H$6)),'d_시나리오'!$J$6-SQRT((1-L152)*('d_시나리오'!$J$6-'d_시나리오'!$H$6)*('d_시나리오'!$J$6-'d_시나리오'!$I$6))))</f>
        <v/>
      </c>
      <c r="N152">
        <f>INDEX('d_분포'!$B$2:$B$57,RANDBETWEEN(1,56))</f>
        <v/>
      </c>
      <c r="O152">
        <f>BETAINV(RAND(),5,5)</f>
        <v/>
      </c>
      <c r="P152">
        <f>'d_고정'!$B$1*'6_기대효과'!$H$7*('d_시나리오'!$I$7/'d_고정'!$B$2)*B152</f>
        <v/>
      </c>
      <c r="Q152">
        <f>P152*C152</f>
        <v/>
      </c>
      <c r="R152">
        <f>P152*E152</f>
        <v/>
      </c>
      <c r="S152">
        <f>R152*G152</f>
        <v/>
      </c>
      <c r="T152">
        <f>Q152+S152</f>
        <v/>
      </c>
      <c r="U152">
        <f>(Q152*D152+S152*I152)*(1-O152)</f>
        <v/>
      </c>
      <c r="V152">
        <f>(R152*K152*N152+'d_고정'!$B$3*('6_기대효과'!$H$7/8)*N152*'d_고정'!$B$10*M152*('6_기대효과'!$K$7/'d_고정'!$B$9))*(1-O152)</f>
        <v/>
      </c>
      <c r="W152">
        <f>(S152*I152+R152*MAX(K152-'d_고정'!$B$10*M152*('6_기대효과'!$K$7/'d_고정'!$B$9),0)*N152)*(1-O152)</f>
        <v/>
      </c>
      <c r="X152">
        <f>U152+V152</f>
        <v/>
      </c>
      <c r="Y152">
        <f>U152/('d_고정'!$B$5*'6_기대효과'!$H$7/8)/'d_고정'!$B$6</f>
        <v/>
      </c>
      <c r="Z152">
        <f>U152/('d_고정'!$B$8*'6_기대효과'!$H$7/8)</f>
        <v/>
      </c>
    </row>
    <row r="153">
      <c r="A153">
        <f>RAND()</f>
        <v/>
      </c>
      <c r="B153">
        <f>IF('d_시나리오'!$J$2='d_시나리오'!$H$2,'d_시나리오'!$I$2,IF(A153&lt;('d_시나리오'!$I$2-'d_시나리오'!$H$2)/('d_시나리오'!$J$2-'d_시나리오'!$H$2),'d_시나리오'!$H$2+SQRT(A153*('d_시나리오'!$J$2-'d_시나리오'!$H$2)*('d_시나리오'!$I$2-'d_시나리오'!$H$2)),'d_시나리오'!$J$2-SQRT((1-A153)*('d_시나리오'!$J$2-'d_시나리오'!$H$2)*('d_시나리오'!$J$2-'d_시나리오'!$I$2))))</f>
        <v/>
      </c>
      <c r="C153">
        <f>BETAINV(RAND(),2,6)</f>
        <v/>
      </c>
      <c r="D153">
        <f>INDEX('d_분포'!$A$2:$A$28,RANDBETWEEN(1,27))</f>
        <v/>
      </c>
      <c r="E153">
        <f>INDEX('d_분포'!$C$2:$C$5,RANDBETWEEN(1,4))*(0.9+0.2*RAND())</f>
        <v/>
      </c>
      <c r="F153">
        <f>RAND()</f>
        <v/>
      </c>
      <c r="G153">
        <f>IF('d_시나리오'!$J$3='d_시나리오'!$H$3,'d_시나리오'!$I$3,IF(F153&lt;('d_시나리오'!$I$3-'d_시나리오'!$H$3)/('d_시나리오'!$J$3-'d_시나리오'!$H$3),'d_시나리오'!$H$3+SQRT(F153*('d_시나리오'!$J$3-'d_시나리오'!$H$3)*('d_시나리오'!$I$3-'d_시나리오'!$H$3)),'d_시나리오'!$J$3-SQRT((1-F153)*('d_시나리오'!$J$3-'d_시나리오'!$H$3)*('d_시나리오'!$J$3-'d_시나리오'!$I$3))))</f>
        <v/>
      </c>
      <c r="H153">
        <f>RAND()</f>
        <v/>
      </c>
      <c r="I153">
        <f>IF('d_시나리오'!$J$4='d_시나리오'!$H$4,'d_시나리오'!$I$4,IF(H153&lt;('d_시나리오'!$I$4-'d_시나리오'!$H$4)/('d_시나리오'!$J$4-'d_시나리오'!$H$4),'d_시나리오'!$H$4+SQRT(H153*('d_시나리오'!$J$4-'d_시나리오'!$H$4)*('d_시나리오'!$I$4-'d_시나리오'!$H$4)),'d_시나리오'!$J$4-SQRT((1-H153)*('d_시나리오'!$J$4-'d_시나리오'!$H$4)*('d_시나리오'!$J$4-'d_시나리오'!$I$4))))</f>
        <v/>
      </c>
      <c r="J153">
        <f>RAND()</f>
        <v/>
      </c>
      <c r="K153">
        <f>IF('d_시나리오'!$J$5='d_시나리오'!$H$5,'d_시나리오'!$I$5,IF(J153&lt;('d_시나리오'!$I$5-'d_시나리오'!$H$5)/('d_시나리오'!$J$5-'d_시나리오'!$H$5),'d_시나리오'!$H$5+SQRT(J153*('d_시나리오'!$J$5-'d_시나리오'!$H$5)*('d_시나리오'!$I$5-'d_시나리오'!$H$5)),'d_시나리오'!$J$5-SQRT((1-J153)*('d_시나리오'!$J$5-'d_시나리오'!$H$5)*('d_시나리오'!$J$5-'d_시나리오'!$I$5))))</f>
        <v/>
      </c>
      <c r="L153">
        <f>RAND()</f>
        <v/>
      </c>
      <c r="M153">
        <f>IF('d_시나리오'!$J$6='d_시나리오'!$H$6,'d_시나리오'!$I$6,IF(L153&lt;('d_시나리오'!$I$6-'d_시나리오'!$H$6)/('d_시나리오'!$J$6-'d_시나리오'!$H$6),'d_시나리오'!$H$6+SQRT(L153*('d_시나리오'!$J$6-'d_시나리오'!$H$6)*('d_시나리오'!$I$6-'d_시나리오'!$H$6)),'d_시나리오'!$J$6-SQRT((1-L153)*('d_시나리오'!$J$6-'d_시나리오'!$H$6)*('d_시나리오'!$J$6-'d_시나리오'!$I$6))))</f>
        <v/>
      </c>
      <c r="N153">
        <f>INDEX('d_분포'!$B$2:$B$57,RANDBETWEEN(1,56))</f>
        <v/>
      </c>
      <c r="O153">
        <f>BETAINV(RAND(),5,5)</f>
        <v/>
      </c>
      <c r="P153">
        <f>'d_고정'!$B$1*'6_기대효과'!$H$7*('d_시나리오'!$I$7/'d_고정'!$B$2)*B153</f>
        <v/>
      </c>
      <c r="Q153">
        <f>P153*C153</f>
        <v/>
      </c>
      <c r="R153">
        <f>P153*E153</f>
        <v/>
      </c>
      <c r="S153">
        <f>R153*G153</f>
        <v/>
      </c>
      <c r="T153">
        <f>Q153+S153</f>
        <v/>
      </c>
      <c r="U153">
        <f>(Q153*D153+S153*I153)*(1-O153)</f>
        <v/>
      </c>
      <c r="V153">
        <f>(R153*K153*N153+'d_고정'!$B$3*('6_기대효과'!$H$7/8)*N153*'d_고정'!$B$10*M153*('6_기대효과'!$K$7/'d_고정'!$B$9))*(1-O153)</f>
        <v/>
      </c>
      <c r="W153">
        <f>(S153*I153+R153*MAX(K153-'d_고정'!$B$10*M153*('6_기대효과'!$K$7/'d_고정'!$B$9),0)*N153)*(1-O153)</f>
        <v/>
      </c>
      <c r="X153">
        <f>U153+V153</f>
        <v/>
      </c>
      <c r="Y153">
        <f>U153/('d_고정'!$B$5*'6_기대효과'!$H$7/8)/'d_고정'!$B$6</f>
        <v/>
      </c>
      <c r="Z153">
        <f>U153/('d_고정'!$B$8*'6_기대효과'!$H$7/8)</f>
        <v/>
      </c>
    </row>
    <row r="154">
      <c r="A154">
        <f>RAND()</f>
        <v/>
      </c>
      <c r="B154">
        <f>IF('d_시나리오'!$J$2='d_시나리오'!$H$2,'d_시나리오'!$I$2,IF(A154&lt;('d_시나리오'!$I$2-'d_시나리오'!$H$2)/('d_시나리오'!$J$2-'d_시나리오'!$H$2),'d_시나리오'!$H$2+SQRT(A154*('d_시나리오'!$J$2-'d_시나리오'!$H$2)*('d_시나리오'!$I$2-'d_시나리오'!$H$2)),'d_시나리오'!$J$2-SQRT((1-A154)*('d_시나리오'!$J$2-'d_시나리오'!$H$2)*('d_시나리오'!$J$2-'d_시나리오'!$I$2))))</f>
        <v/>
      </c>
      <c r="C154">
        <f>BETAINV(RAND(),2,6)</f>
        <v/>
      </c>
      <c r="D154">
        <f>INDEX('d_분포'!$A$2:$A$28,RANDBETWEEN(1,27))</f>
        <v/>
      </c>
      <c r="E154">
        <f>INDEX('d_분포'!$C$2:$C$5,RANDBETWEEN(1,4))*(0.9+0.2*RAND())</f>
        <v/>
      </c>
      <c r="F154">
        <f>RAND()</f>
        <v/>
      </c>
      <c r="G154">
        <f>IF('d_시나리오'!$J$3='d_시나리오'!$H$3,'d_시나리오'!$I$3,IF(F154&lt;('d_시나리오'!$I$3-'d_시나리오'!$H$3)/('d_시나리오'!$J$3-'d_시나리오'!$H$3),'d_시나리오'!$H$3+SQRT(F154*('d_시나리오'!$J$3-'d_시나리오'!$H$3)*('d_시나리오'!$I$3-'d_시나리오'!$H$3)),'d_시나리오'!$J$3-SQRT((1-F154)*('d_시나리오'!$J$3-'d_시나리오'!$H$3)*('d_시나리오'!$J$3-'d_시나리오'!$I$3))))</f>
        <v/>
      </c>
      <c r="H154">
        <f>RAND()</f>
        <v/>
      </c>
      <c r="I154">
        <f>IF('d_시나리오'!$J$4='d_시나리오'!$H$4,'d_시나리오'!$I$4,IF(H154&lt;('d_시나리오'!$I$4-'d_시나리오'!$H$4)/('d_시나리오'!$J$4-'d_시나리오'!$H$4),'d_시나리오'!$H$4+SQRT(H154*('d_시나리오'!$J$4-'d_시나리오'!$H$4)*('d_시나리오'!$I$4-'d_시나리오'!$H$4)),'d_시나리오'!$J$4-SQRT((1-H154)*('d_시나리오'!$J$4-'d_시나리오'!$H$4)*('d_시나리오'!$J$4-'d_시나리오'!$I$4))))</f>
        <v/>
      </c>
      <c r="J154">
        <f>RAND()</f>
        <v/>
      </c>
      <c r="K154">
        <f>IF('d_시나리오'!$J$5='d_시나리오'!$H$5,'d_시나리오'!$I$5,IF(J154&lt;('d_시나리오'!$I$5-'d_시나리오'!$H$5)/('d_시나리오'!$J$5-'d_시나리오'!$H$5),'d_시나리오'!$H$5+SQRT(J154*('d_시나리오'!$J$5-'d_시나리오'!$H$5)*('d_시나리오'!$I$5-'d_시나리오'!$H$5)),'d_시나리오'!$J$5-SQRT((1-J154)*('d_시나리오'!$J$5-'d_시나리오'!$H$5)*('d_시나리오'!$J$5-'d_시나리오'!$I$5))))</f>
        <v/>
      </c>
      <c r="L154">
        <f>RAND()</f>
        <v/>
      </c>
      <c r="M154">
        <f>IF('d_시나리오'!$J$6='d_시나리오'!$H$6,'d_시나리오'!$I$6,IF(L154&lt;('d_시나리오'!$I$6-'d_시나리오'!$H$6)/('d_시나리오'!$J$6-'d_시나리오'!$H$6),'d_시나리오'!$H$6+SQRT(L154*('d_시나리오'!$J$6-'d_시나리오'!$H$6)*('d_시나리오'!$I$6-'d_시나리오'!$H$6)),'d_시나리오'!$J$6-SQRT((1-L154)*('d_시나리오'!$J$6-'d_시나리오'!$H$6)*('d_시나리오'!$J$6-'d_시나리오'!$I$6))))</f>
        <v/>
      </c>
      <c r="N154">
        <f>INDEX('d_분포'!$B$2:$B$57,RANDBETWEEN(1,56))</f>
        <v/>
      </c>
      <c r="O154">
        <f>BETAINV(RAND(),5,5)</f>
        <v/>
      </c>
      <c r="P154">
        <f>'d_고정'!$B$1*'6_기대효과'!$H$7*('d_시나리오'!$I$7/'d_고정'!$B$2)*B154</f>
        <v/>
      </c>
      <c r="Q154">
        <f>P154*C154</f>
        <v/>
      </c>
      <c r="R154">
        <f>P154*E154</f>
        <v/>
      </c>
      <c r="S154">
        <f>R154*G154</f>
        <v/>
      </c>
      <c r="T154">
        <f>Q154+S154</f>
        <v/>
      </c>
      <c r="U154">
        <f>(Q154*D154+S154*I154)*(1-O154)</f>
        <v/>
      </c>
      <c r="V154">
        <f>(R154*K154*N154+'d_고정'!$B$3*('6_기대효과'!$H$7/8)*N154*'d_고정'!$B$10*M154*('6_기대효과'!$K$7/'d_고정'!$B$9))*(1-O154)</f>
        <v/>
      </c>
      <c r="W154">
        <f>(S154*I154+R154*MAX(K154-'d_고정'!$B$10*M154*('6_기대효과'!$K$7/'d_고정'!$B$9),0)*N154)*(1-O154)</f>
        <v/>
      </c>
      <c r="X154">
        <f>U154+V154</f>
        <v/>
      </c>
      <c r="Y154">
        <f>U154/('d_고정'!$B$5*'6_기대효과'!$H$7/8)/'d_고정'!$B$6</f>
        <v/>
      </c>
      <c r="Z154">
        <f>U154/('d_고정'!$B$8*'6_기대효과'!$H$7/8)</f>
        <v/>
      </c>
    </row>
    <row r="155">
      <c r="A155">
        <f>RAND()</f>
        <v/>
      </c>
      <c r="B155">
        <f>IF('d_시나리오'!$J$2='d_시나리오'!$H$2,'d_시나리오'!$I$2,IF(A155&lt;('d_시나리오'!$I$2-'d_시나리오'!$H$2)/('d_시나리오'!$J$2-'d_시나리오'!$H$2),'d_시나리오'!$H$2+SQRT(A155*('d_시나리오'!$J$2-'d_시나리오'!$H$2)*('d_시나리오'!$I$2-'d_시나리오'!$H$2)),'d_시나리오'!$J$2-SQRT((1-A155)*('d_시나리오'!$J$2-'d_시나리오'!$H$2)*('d_시나리오'!$J$2-'d_시나리오'!$I$2))))</f>
        <v/>
      </c>
      <c r="C155">
        <f>BETAINV(RAND(),2,6)</f>
        <v/>
      </c>
      <c r="D155">
        <f>INDEX('d_분포'!$A$2:$A$28,RANDBETWEEN(1,27))</f>
        <v/>
      </c>
      <c r="E155">
        <f>INDEX('d_분포'!$C$2:$C$5,RANDBETWEEN(1,4))*(0.9+0.2*RAND())</f>
        <v/>
      </c>
      <c r="F155">
        <f>RAND()</f>
        <v/>
      </c>
      <c r="G155">
        <f>IF('d_시나리오'!$J$3='d_시나리오'!$H$3,'d_시나리오'!$I$3,IF(F155&lt;('d_시나리오'!$I$3-'d_시나리오'!$H$3)/('d_시나리오'!$J$3-'d_시나리오'!$H$3),'d_시나리오'!$H$3+SQRT(F155*('d_시나리오'!$J$3-'d_시나리오'!$H$3)*('d_시나리오'!$I$3-'d_시나리오'!$H$3)),'d_시나리오'!$J$3-SQRT((1-F155)*('d_시나리오'!$J$3-'d_시나리오'!$H$3)*('d_시나리오'!$J$3-'d_시나리오'!$I$3))))</f>
        <v/>
      </c>
      <c r="H155">
        <f>RAND()</f>
        <v/>
      </c>
      <c r="I155">
        <f>IF('d_시나리오'!$J$4='d_시나리오'!$H$4,'d_시나리오'!$I$4,IF(H155&lt;('d_시나리오'!$I$4-'d_시나리오'!$H$4)/('d_시나리오'!$J$4-'d_시나리오'!$H$4),'d_시나리오'!$H$4+SQRT(H155*('d_시나리오'!$J$4-'d_시나리오'!$H$4)*('d_시나리오'!$I$4-'d_시나리오'!$H$4)),'d_시나리오'!$J$4-SQRT((1-H155)*('d_시나리오'!$J$4-'d_시나리오'!$H$4)*('d_시나리오'!$J$4-'d_시나리오'!$I$4))))</f>
        <v/>
      </c>
      <c r="J155">
        <f>RAND()</f>
        <v/>
      </c>
      <c r="K155">
        <f>IF('d_시나리오'!$J$5='d_시나리오'!$H$5,'d_시나리오'!$I$5,IF(J155&lt;('d_시나리오'!$I$5-'d_시나리오'!$H$5)/('d_시나리오'!$J$5-'d_시나리오'!$H$5),'d_시나리오'!$H$5+SQRT(J155*('d_시나리오'!$J$5-'d_시나리오'!$H$5)*('d_시나리오'!$I$5-'d_시나리오'!$H$5)),'d_시나리오'!$J$5-SQRT((1-J155)*('d_시나리오'!$J$5-'d_시나리오'!$H$5)*('d_시나리오'!$J$5-'d_시나리오'!$I$5))))</f>
        <v/>
      </c>
      <c r="L155">
        <f>RAND()</f>
        <v/>
      </c>
      <c r="M155">
        <f>IF('d_시나리오'!$J$6='d_시나리오'!$H$6,'d_시나리오'!$I$6,IF(L155&lt;('d_시나리오'!$I$6-'d_시나리오'!$H$6)/('d_시나리오'!$J$6-'d_시나리오'!$H$6),'d_시나리오'!$H$6+SQRT(L155*('d_시나리오'!$J$6-'d_시나리오'!$H$6)*('d_시나리오'!$I$6-'d_시나리오'!$H$6)),'d_시나리오'!$J$6-SQRT((1-L155)*('d_시나리오'!$J$6-'d_시나리오'!$H$6)*('d_시나리오'!$J$6-'d_시나리오'!$I$6))))</f>
        <v/>
      </c>
      <c r="N155">
        <f>INDEX('d_분포'!$B$2:$B$57,RANDBETWEEN(1,56))</f>
        <v/>
      </c>
      <c r="O155">
        <f>BETAINV(RAND(),5,5)</f>
        <v/>
      </c>
      <c r="P155">
        <f>'d_고정'!$B$1*'6_기대효과'!$H$7*('d_시나리오'!$I$7/'d_고정'!$B$2)*B155</f>
        <v/>
      </c>
      <c r="Q155">
        <f>P155*C155</f>
        <v/>
      </c>
      <c r="R155">
        <f>P155*E155</f>
        <v/>
      </c>
      <c r="S155">
        <f>R155*G155</f>
        <v/>
      </c>
      <c r="T155">
        <f>Q155+S155</f>
        <v/>
      </c>
      <c r="U155">
        <f>(Q155*D155+S155*I155)*(1-O155)</f>
        <v/>
      </c>
      <c r="V155">
        <f>(R155*K155*N155+'d_고정'!$B$3*('6_기대효과'!$H$7/8)*N155*'d_고정'!$B$10*M155*('6_기대효과'!$K$7/'d_고정'!$B$9))*(1-O155)</f>
        <v/>
      </c>
      <c r="W155">
        <f>(S155*I155+R155*MAX(K155-'d_고정'!$B$10*M155*('6_기대효과'!$K$7/'d_고정'!$B$9),0)*N155)*(1-O155)</f>
        <v/>
      </c>
      <c r="X155">
        <f>U155+V155</f>
        <v/>
      </c>
      <c r="Y155">
        <f>U155/('d_고정'!$B$5*'6_기대효과'!$H$7/8)/'d_고정'!$B$6</f>
        <v/>
      </c>
      <c r="Z155">
        <f>U155/('d_고정'!$B$8*'6_기대효과'!$H$7/8)</f>
        <v/>
      </c>
    </row>
    <row r="156">
      <c r="A156">
        <f>RAND()</f>
        <v/>
      </c>
      <c r="B156">
        <f>IF('d_시나리오'!$J$2='d_시나리오'!$H$2,'d_시나리오'!$I$2,IF(A156&lt;('d_시나리오'!$I$2-'d_시나리오'!$H$2)/('d_시나리오'!$J$2-'d_시나리오'!$H$2),'d_시나리오'!$H$2+SQRT(A156*('d_시나리오'!$J$2-'d_시나리오'!$H$2)*('d_시나리오'!$I$2-'d_시나리오'!$H$2)),'d_시나리오'!$J$2-SQRT((1-A156)*('d_시나리오'!$J$2-'d_시나리오'!$H$2)*('d_시나리오'!$J$2-'d_시나리오'!$I$2))))</f>
        <v/>
      </c>
      <c r="C156">
        <f>BETAINV(RAND(),2,6)</f>
        <v/>
      </c>
      <c r="D156">
        <f>INDEX('d_분포'!$A$2:$A$28,RANDBETWEEN(1,27))</f>
        <v/>
      </c>
      <c r="E156">
        <f>INDEX('d_분포'!$C$2:$C$5,RANDBETWEEN(1,4))*(0.9+0.2*RAND())</f>
        <v/>
      </c>
      <c r="F156">
        <f>RAND()</f>
        <v/>
      </c>
      <c r="G156">
        <f>IF('d_시나리오'!$J$3='d_시나리오'!$H$3,'d_시나리오'!$I$3,IF(F156&lt;('d_시나리오'!$I$3-'d_시나리오'!$H$3)/('d_시나리오'!$J$3-'d_시나리오'!$H$3),'d_시나리오'!$H$3+SQRT(F156*('d_시나리오'!$J$3-'d_시나리오'!$H$3)*('d_시나리오'!$I$3-'d_시나리오'!$H$3)),'d_시나리오'!$J$3-SQRT((1-F156)*('d_시나리오'!$J$3-'d_시나리오'!$H$3)*('d_시나리오'!$J$3-'d_시나리오'!$I$3))))</f>
        <v/>
      </c>
      <c r="H156">
        <f>RAND()</f>
        <v/>
      </c>
      <c r="I156">
        <f>IF('d_시나리오'!$J$4='d_시나리오'!$H$4,'d_시나리오'!$I$4,IF(H156&lt;('d_시나리오'!$I$4-'d_시나리오'!$H$4)/('d_시나리오'!$J$4-'d_시나리오'!$H$4),'d_시나리오'!$H$4+SQRT(H156*('d_시나리오'!$J$4-'d_시나리오'!$H$4)*('d_시나리오'!$I$4-'d_시나리오'!$H$4)),'d_시나리오'!$J$4-SQRT((1-H156)*('d_시나리오'!$J$4-'d_시나리오'!$H$4)*('d_시나리오'!$J$4-'d_시나리오'!$I$4))))</f>
        <v/>
      </c>
      <c r="J156">
        <f>RAND()</f>
        <v/>
      </c>
      <c r="K156">
        <f>IF('d_시나리오'!$J$5='d_시나리오'!$H$5,'d_시나리오'!$I$5,IF(J156&lt;('d_시나리오'!$I$5-'d_시나리오'!$H$5)/('d_시나리오'!$J$5-'d_시나리오'!$H$5),'d_시나리오'!$H$5+SQRT(J156*('d_시나리오'!$J$5-'d_시나리오'!$H$5)*('d_시나리오'!$I$5-'d_시나리오'!$H$5)),'d_시나리오'!$J$5-SQRT((1-J156)*('d_시나리오'!$J$5-'d_시나리오'!$H$5)*('d_시나리오'!$J$5-'d_시나리오'!$I$5))))</f>
        <v/>
      </c>
      <c r="L156">
        <f>RAND()</f>
        <v/>
      </c>
      <c r="M156">
        <f>IF('d_시나리오'!$J$6='d_시나리오'!$H$6,'d_시나리오'!$I$6,IF(L156&lt;('d_시나리오'!$I$6-'d_시나리오'!$H$6)/('d_시나리오'!$J$6-'d_시나리오'!$H$6),'d_시나리오'!$H$6+SQRT(L156*('d_시나리오'!$J$6-'d_시나리오'!$H$6)*('d_시나리오'!$I$6-'d_시나리오'!$H$6)),'d_시나리오'!$J$6-SQRT((1-L156)*('d_시나리오'!$J$6-'d_시나리오'!$H$6)*('d_시나리오'!$J$6-'d_시나리오'!$I$6))))</f>
        <v/>
      </c>
      <c r="N156">
        <f>INDEX('d_분포'!$B$2:$B$57,RANDBETWEEN(1,56))</f>
        <v/>
      </c>
      <c r="O156">
        <f>BETAINV(RAND(),5,5)</f>
        <v/>
      </c>
      <c r="P156">
        <f>'d_고정'!$B$1*'6_기대효과'!$H$7*('d_시나리오'!$I$7/'d_고정'!$B$2)*B156</f>
        <v/>
      </c>
      <c r="Q156">
        <f>P156*C156</f>
        <v/>
      </c>
      <c r="R156">
        <f>P156*E156</f>
        <v/>
      </c>
      <c r="S156">
        <f>R156*G156</f>
        <v/>
      </c>
      <c r="T156">
        <f>Q156+S156</f>
        <v/>
      </c>
      <c r="U156">
        <f>(Q156*D156+S156*I156)*(1-O156)</f>
        <v/>
      </c>
      <c r="V156">
        <f>(R156*K156*N156+'d_고정'!$B$3*('6_기대효과'!$H$7/8)*N156*'d_고정'!$B$10*M156*('6_기대효과'!$K$7/'d_고정'!$B$9))*(1-O156)</f>
        <v/>
      </c>
      <c r="W156">
        <f>(S156*I156+R156*MAX(K156-'d_고정'!$B$10*M156*('6_기대효과'!$K$7/'d_고정'!$B$9),0)*N156)*(1-O156)</f>
        <v/>
      </c>
      <c r="X156">
        <f>U156+V156</f>
        <v/>
      </c>
      <c r="Y156">
        <f>U156/('d_고정'!$B$5*'6_기대효과'!$H$7/8)/'d_고정'!$B$6</f>
        <v/>
      </c>
      <c r="Z156">
        <f>U156/('d_고정'!$B$8*'6_기대효과'!$H$7/8)</f>
        <v/>
      </c>
    </row>
    <row r="157">
      <c r="A157">
        <f>RAND()</f>
        <v/>
      </c>
      <c r="B157">
        <f>IF('d_시나리오'!$J$2='d_시나리오'!$H$2,'d_시나리오'!$I$2,IF(A157&lt;('d_시나리오'!$I$2-'d_시나리오'!$H$2)/('d_시나리오'!$J$2-'d_시나리오'!$H$2),'d_시나리오'!$H$2+SQRT(A157*('d_시나리오'!$J$2-'d_시나리오'!$H$2)*('d_시나리오'!$I$2-'d_시나리오'!$H$2)),'d_시나리오'!$J$2-SQRT((1-A157)*('d_시나리오'!$J$2-'d_시나리오'!$H$2)*('d_시나리오'!$J$2-'d_시나리오'!$I$2))))</f>
        <v/>
      </c>
      <c r="C157">
        <f>BETAINV(RAND(),2,6)</f>
        <v/>
      </c>
      <c r="D157">
        <f>INDEX('d_분포'!$A$2:$A$28,RANDBETWEEN(1,27))</f>
        <v/>
      </c>
      <c r="E157">
        <f>INDEX('d_분포'!$C$2:$C$5,RANDBETWEEN(1,4))*(0.9+0.2*RAND())</f>
        <v/>
      </c>
      <c r="F157">
        <f>RAND()</f>
        <v/>
      </c>
      <c r="G157">
        <f>IF('d_시나리오'!$J$3='d_시나리오'!$H$3,'d_시나리오'!$I$3,IF(F157&lt;('d_시나리오'!$I$3-'d_시나리오'!$H$3)/('d_시나리오'!$J$3-'d_시나리오'!$H$3),'d_시나리오'!$H$3+SQRT(F157*('d_시나리오'!$J$3-'d_시나리오'!$H$3)*('d_시나리오'!$I$3-'d_시나리오'!$H$3)),'d_시나리오'!$J$3-SQRT((1-F157)*('d_시나리오'!$J$3-'d_시나리오'!$H$3)*('d_시나리오'!$J$3-'d_시나리오'!$I$3))))</f>
        <v/>
      </c>
      <c r="H157">
        <f>RAND()</f>
        <v/>
      </c>
      <c r="I157">
        <f>IF('d_시나리오'!$J$4='d_시나리오'!$H$4,'d_시나리오'!$I$4,IF(H157&lt;('d_시나리오'!$I$4-'d_시나리오'!$H$4)/('d_시나리오'!$J$4-'d_시나리오'!$H$4),'d_시나리오'!$H$4+SQRT(H157*('d_시나리오'!$J$4-'d_시나리오'!$H$4)*('d_시나리오'!$I$4-'d_시나리오'!$H$4)),'d_시나리오'!$J$4-SQRT((1-H157)*('d_시나리오'!$J$4-'d_시나리오'!$H$4)*('d_시나리오'!$J$4-'d_시나리오'!$I$4))))</f>
        <v/>
      </c>
      <c r="J157">
        <f>RAND()</f>
        <v/>
      </c>
      <c r="K157">
        <f>IF('d_시나리오'!$J$5='d_시나리오'!$H$5,'d_시나리오'!$I$5,IF(J157&lt;('d_시나리오'!$I$5-'d_시나리오'!$H$5)/('d_시나리오'!$J$5-'d_시나리오'!$H$5),'d_시나리오'!$H$5+SQRT(J157*('d_시나리오'!$J$5-'d_시나리오'!$H$5)*('d_시나리오'!$I$5-'d_시나리오'!$H$5)),'d_시나리오'!$J$5-SQRT((1-J157)*('d_시나리오'!$J$5-'d_시나리오'!$H$5)*('d_시나리오'!$J$5-'d_시나리오'!$I$5))))</f>
        <v/>
      </c>
      <c r="L157">
        <f>RAND()</f>
        <v/>
      </c>
      <c r="M157">
        <f>IF('d_시나리오'!$J$6='d_시나리오'!$H$6,'d_시나리오'!$I$6,IF(L157&lt;('d_시나리오'!$I$6-'d_시나리오'!$H$6)/('d_시나리오'!$J$6-'d_시나리오'!$H$6),'d_시나리오'!$H$6+SQRT(L157*('d_시나리오'!$J$6-'d_시나리오'!$H$6)*('d_시나리오'!$I$6-'d_시나리오'!$H$6)),'d_시나리오'!$J$6-SQRT((1-L157)*('d_시나리오'!$J$6-'d_시나리오'!$H$6)*('d_시나리오'!$J$6-'d_시나리오'!$I$6))))</f>
        <v/>
      </c>
      <c r="N157">
        <f>INDEX('d_분포'!$B$2:$B$57,RANDBETWEEN(1,56))</f>
        <v/>
      </c>
      <c r="O157">
        <f>BETAINV(RAND(),5,5)</f>
        <v/>
      </c>
      <c r="P157">
        <f>'d_고정'!$B$1*'6_기대효과'!$H$7*('d_시나리오'!$I$7/'d_고정'!$B$2)*B157</f>
        <v/>
      </c>
      <c r="Q157">
        <f>P157*C157</f>
        <v/>
      </c>
      <c r="R157">
        <f>P157*E157</f>
        <v/>
      </c>
      <c r="S157">
        <f>R157*G157</f>
        <v/>
      </c>
      <c r="T157">
        <f>Q157+S157</f>
        <v/>
      </c>
      <c r="U157">
        <f>(Q157*D157+S157*I157)*(1-O157)</f>
        <v/>
      </c>
      <c r="V157">
        <f>(R157*K157*N157+'d_고정'!$B$3*('6_기대효과'!$H$7/8)*N157*'d_고정'!$B$10*M157*('6_기대효과'!$K$7/'d_고정'!$B$9))*(1-O157)</f>
        <v/>
      </c>
      <c r="W157">
        <f>(S157*I157+R157*MAX(K157-'d_고정'!$B$10*M157*('6_기대효과'!$K$7/'d_고정'!$B$9),0)*N157)*(1-O157)</f>
        <v/>
      </c>
      <c r="X157">
        <f>U157+V157</f>
        <v/>
      </c>
      <c r="Y157">
        <f>U157/('d_고정'!$B$5*'6_기대효과'!$H$7/8)/'d_고정'!$B$6</f>
        <v/>
      </c>
      <c r="Z157">
        <f>U157/('d_고정'!$B$8*'6_기대효과'!$H$7/8)</f>
        <v/>
      </c>
    </row>
    <row r="158">
      <c r="A158">
        <f>RAND()</f>
        <v/>
      </c>
      <c r="B158">
        <f>IF('d_시나리오'!$J$2='d_시나리오'!$H$2,'d_시나리오'!$I$2,IF(A158&lt;('d_시나리오'!$I$2-'d_시나리오'!$H$2)/('d_시나리오'!$J$2-'d_시나리오'!$H$2),'d_시나리오'!$H$2+SQRT(A158*('d_시나리오'!$J$2-'d_시나리오'!$H$2)*('d_시나리오'!$I$2-'d_시나리오'!$H$2)),'d_시나리오'!$J$2-SQRT((1-A158)*('d_시나리오'!$J$2-'d_시나리오'!$H$2)*('d_시나리오'!$J$2-'d_시나리오'!$I$2))))</f>
        <v/>
      </c>
      <c r="C158">
        <f>BETAINV(RAND(),2,6)</f>
        <v/>
      </c>
      <c r="D158">
        <f>INDEX('d_분포'!$A$2:$A$28,RANDBETWEEN(1,27))</f>
        <v/>
      </c>
      <c r="E158">
        <f>INDEX('d_분포'!$C$2:$C$5,RANDBETWEEN(1,4))*(0.9+0.2*RAND())</f>
        <v/>
      </c>
      <c r="F158">
        <f>RAND()</f>
        <v/>
      </c>
      <c r="G158">
        <f>IF('d_시나리오'!$J$3='d_시나리오'!$H$3,'d_시나리오'!$I$3,IF(F158&lt;('d_시나리오'!$I$3-'d_시나리오'!$H$3)/('d_시나리오'!$J$3-'d_시나리오'!$H$3),'d_시나리오'!$H$3+SQRT(F158*('d_시나리오'!$J$3-'d_시나리오'!$H$3)*('d_시나리오'!$I$3-'d_시나리오'!$H$3)),'d_시나리오'!$J$3-SQRT((1-F158)*('d_시나리오'!$J$3-'d_시나리오'!$H$3)*('d_시나리오'!$J$3-'d_시나리오'!$I$3))))</f>
        <v/>
      </c>
      <c r="H158">
        <f>RAND()</f>
        <v/>
      </c>
      <c r="I158">
        <f>IF('d_시나리오'!$J$4='d_시나리오'!$H$4,'d_시나리오'!$I$4,IF(H158&lt;('d_시나리오'!$I$4-'d_시나리오'!$H$4)/('d_시나리오'!$J$4-'d_시나리오'!$H$4),'d_시나리오'!$H$4+SQRT(H158*('d_시나리오'!$J$4-'d_시나리오'!$H$4)*('d_시나리오'!$I$4-'d_시나리오'!$H$4)),'d_시나리오'!$J$4-SQRT((1-H158)*('d_시나리오'!$J$4-'d_시나리오'!$H$4)*('d_시나리오'!$J$4-'d_시나리오'!$I$4))))</f>
        <v/>
      </c>
      <c r="J158">
        <f>RAND()</f>
        <v/>
      </c>
      <c r="K158">
        <f>IF('d_시나리오'!$J$5='d_시나리오'!$H$5,'d_시나리오'!$I$5,IF(J158&lt;('d_시나리오'!$I$5-'d_시나리오'!$H$5)/('d_시나리오'!$J$5-'d_시나리오'!$H$5),'d_시나리오'!$H$5+SQRT(J158*('d_시나리오'!$J$5-'d_시나리오'!$H$5)*('d_시나리오'!$I$5-'d_시나리오'!$H$5)),'d_시나리오'!$J$5-SQRT((1-J158)*('d_시나리오'!$J$5-'d_시나리오'!$H$5)*('d_시나리오'!$J$5-'d_시나리오'!$I$5))))</f>
        <v/>
      </c>
      <c r="L158">
        <f>RAND()</f>
        <v/>
      </c>
      <c r="M158">
        <f>IF('d_시나리오'!$J$6='d_시나리오'!$H$6,'d_시나리오'!$I$6,IF(L158&lt;('d_시나리오'!$I$6-'d_시나리오'!$H$6)/('d_시나리오'!$J$6-'d_시나리오'!$H$6),'d_시나리오'!$H$6+SQRT(L158*('d_시나리오'!$J$6-'d_시나리오'!$H$6)*('d_시나리오'!$I$6-'d_시나리오'!$H$6)),'d_시나리오'!$J$6-SQRT((1-L158)*('d_시나리오'!$J$6-'d_시나리오'!$H$6)*('d_시나리오'!$J$6-'d_시나리오'!$I$6))))</f>
        <v/>
      </c>
      <c r="N158">
        <f>INDEX('d_분포'!$B$2:$B$57,RANDBETWEEN(1,56))</f>
        <v/>
      </c>
      <c r="O158">
        <f>BETAINV(RAND(),5,5)</f>
        <v/>
      </c>
      <c r="P158">
        <f>'d_고정'!$B$1*'6_기대효과'!$H$7*('d_시나리오'!$I$7/'d_고정'!$B$2)*B158</f>
        <v/>
      </c>
      <c r="Q158">
        <f>P158*C158</f>
        <v/>
      </c>
      <c r="R158">
        <f>P158*E158</f>
        <v/>
      </c>
      <c r="S158">
        <f>R158*G158</f>
        <v/>
      </c>
      <c r="T158">
        <f>Q158+S158</f>
        <v/>
      </c>
      <c r="U158">
        <f>(Q158*D158+S158*I158)*(1-O158)</f>
        <v/>
      </c>
      <c r="V158">
        <f>(R158*K158*N158+'d_고정'!$B$3*('6_기대효과'!$H$7/8)*N158*'d_고정'!$B$10*M158*('6_기대효과'!$K$7/'d_고정'!$B$9))*(1-O158)</f>
        <v/>
      </c>
      <c r="W158">
        <f>(S158*I158+R158*MAX(K158-'d_고정'!$B$10*M158*('6_기대효과'!$K$7/'d_고정'!$B$9),0)*N158)*(1-O158)</f>
        <v/>
      </c>
      <c r="X158">
        <f>U158+V158</f>
        <v/>
      </c>
      <c r="Y158">
        <f>U158/('d_고정'!$B$5*'6_기대효과'!$H$7/8)/'d_고정'!$B$6</f>
        <v/>
      </c>
      <c r="Z158">
        <f>U158/('d_고정'!$B$8*'6_기대효과'!$H$7/8)</f>
        <v/>
      </c>
    </row>
    <row r="159">
      <c r="A159">
        <f>RAND()</f>
        <v/>
      </c>
      <c r="B159">
        <f>IF('d_시나리오'!$J$2='d_시나리오'!$H$2,'d_시나리오'!$I$2,IF(A159&lt;('d_시나리오'!$I$2-'d_시나리오'!$H$2)/('d_시나리오'!$J$2-'d_시나리오'!$H$2),'d_시나리오'!$H$2+SQRT(A159*('d_시나리오'!$J$2-'d_시나리오'!$H$2)*('d_시나리오'!$I$2-'d_시나리오'!$H$2)),'d_시나리오'!$J$2-SQRT((1-A159)*('d_시나리오'!$J$2-'d_시나리오'!$H$2)*('d_시나리오'!$J$2-'d_시나리오'!$I$2))))</f>
        <v/>
      </c>
      <c r="C159">
        <f>BETAINV(RAND(),2,6)</f>
        <v/>
      </c>
      <c r="D159">
        <f>INDEX('d_분포'!$A$2:$A$28,RANDBETWEEN(1,27))</f>
        <v/>
      </c>
      <c r="E159">
        <f>INDEX('d_분포'!$C$2:$C$5,RANDBETWEEN(1,4))*(0.9+0.2*RAND())</f>
        <v/>
      </c>
      <c r="F159">
        <f>RAND()</f>
        <v/>
      </c>
      <c r="G159">
        <f>IF('d_시나리오'!$J$3='d_시나리오'!$H$3,'d_시나리오'!$I$3,IF(F159&lt;('d_시나리오'!$I$3-'d_시나리오'!$H$3)/('d_시나리오'!$J$3-'d_시나리오'!$H$3),'d_시나리오'!$H$3+SQRT(F159*('d_시나리오'!$J$3-'d_시나리오'!$H$3)*('d_시나리오'!$I$3-'d_시나리오'!$H$3)),'d_시나리오'!$J$3-SQRT((1-F159)*('d_시나리오'!$J$3-'d_시나리오'!$H$3)*('d_시나리오'!$J$3-'d_시나리오'!$I$3))))</f>
        <v/>
      </c>
      <c r="H159">
        <f>RAND()</f>
        <v/>
      </c>
      <c r="I159">
        <f>IF('d_시나리오'!$J$4='d_시나리오'!$H$4,'d_시나리오'!$I$4,IF(H159&lt;('d_시나리오'!$I$4-'d_시나리오'!$H$4)/('d_시나리오'!$J$4-'d_시나리오'!$H$4),'d_시나리오'!$H$4+SQRT(H159*('d_시나리오'!$J$4-'d_시나리오'!$H$4)*('d_시나리오'!$I$4-'d_시나리오'!$H$4)),'d_시나리오'!$J$4-SQRT((1-H159)*('d_시나리오'!$J$4-'d_시나리오'!$H$4)*('d_시나리오'!$J$4-'d_시나리오'!$I$4))))</f>
        <v/>
      </c>
      <c r="J159">
        <f>RAND()</f>
        <v/>
      </c>
      <c r="K159">
        <f>IF('d_시나리오'!$J$5='d_시나리오'!$H$5,'d_시나리오'!$I$5,IF(J159&lt;('d_시나리오'!$I$5-'d_시나리오'!$H$5)/('d_시나리오'!$J$5-'d_시나리오'!$H$5),'d_시나리오'!$H$5+SQRT(J159*('d_시나리오'!$J$5-'d_시나리오'!$H$5)*('d_시나리오'!$I$5-'d_시나리오'!$H$5)),'d_시나리오'!$J$5-SQRT((1-J159)*('d_시나리오'!$J$5-'d_시나리오'!$H$5)*('d_시나리오'!$J$5-'d_시나리오'!$I$5))))</f>
        <v/>
      </c>
      <c r="L159">
        <f>RAND()</f>
        <v/>
      </c>
      <c r="M159">
        <f>IF('d_시나리오'!$J$6='d_시나리오'!$H$6,'d_시나리오'!$I$6,IF(L159&lt;('d_시나리오'!$I$6-'d_시나리오'!$H$6)/('d_시나리오'!$J$6-'d_시나리오'!$H$6),'d_시나리오'!$H$6+SQRT(L159*('d_시나리오'!$J$6-'d_시나리오'!$H$6)*('d_시나리오'!$I$6-'d_시나리오'!$H$6)),'d_시나리오'!$J$6-SQRT((1-L159)*('d_시나리오'!$J$6-'d_시나리오'!$H$6)*('d_시나리오'!$J$6-'d_시나리오'!$I$6))))</f>
        <v/>
      </c>
      <c r="N159">
        <f>INDEX('d_분포'!$B$2:$B$57,RANDBETWEEN(1,56))</f>
        <v/>
      </c>
      <c r="O159">
        <f>BETAINV(RAND(),5,5)</f>
        <v/>
      </c>
      <c r="P159">
        <f>'d_고정'!$B$1*'6_기대효과'!$H$7*('d_시나리오'!$I$7/'d_고정'!$B$2)*B159</f>
        <v/>
      </c>
      <c r="Q159">
        <f>P159*C159</f>
        <v/>
      </c>
      <c r="R159">
        <f>P159*E159</f>
        <v/>
      </c>
      <c r="S159">
        <f>R159*G159</f>
        <v/>
      </c>
      <c r="T159">
        <f>Q159+S159</f>
        <v/>
      </c>
      <c r="U159">
        <f>(Q159*D159+S159*I159)*(1-O159)</f>
        <v/>
      </c>
      <c r="V159">
        <f>(R159*K159*N159+'d_고정'!$B$3*('6_기대효과'!$H$7/8)*N159*'d_고정'!$B$10*M159*('6_기대효과'!$K$7/'d_고정'!$B$9))*(1-O159)</f>
        <v/>
      </c>
      <c r="W159">
        <f>(S159*I159+R159*MAX(K159-'d_고정'!$B$10*M159*('6_기대효과'!$K$7/'d_고정'!$B$9),0)*N159)*(1-O159)</f>
        <v/>
      </c>
      <c r="X159">
        <f>U159+V159</f>
        <v/>
      </c>
      <c r="Y159">
        <f>U159/('d_고정'!$B$5*'6_기대효과'!$H$7/8)/'d_고정'!$B$6</f>
        <v/>
      </c>
      <c r="Z159">
        <f>U159/('d_고정'!$B$8*'6_기대효과'!$H$7/8)</f>
        <v/>
      </c>
    </row>
    <row r="160">
      <c r="A160">
        <f>RAND()</f>
        <v/>
      </c>
      <c r="B160">
        <f>IF('d_시나리오'!$J$2='d_시나리오'!$H$2,'d_시나리오'!$I$2,IF(A160&lt;('d_시나리오'!$I$2-'d_시나리오'!$H$2)/('d_시나리오'!$J$2-'d_시나리오'!$H$2),'d_시나리오'!$H$2+SQRT(A160*('d_시나리오'!$J$2-'d_시나리오'!$H$2)*('d_시나리오'!$I$2-'d_시나리오'!$H$2)),'d_시나리오'!$J$2-SQRT((1-A160)*('d_시나리오'!$J$2-'d_시나리오'!$H$2)*('d_시나리오'!$J$2-'d_시나리오'!$I$2))))</f>
        <v/>
      </c>
      <c r="C160">
        <f>BETAINV(RAND(),2,6)</f>
        <v/>
      </c>
      <c r="D160">
        <f>INDEX('d_분포'!$A$2:$A$28,RANDBETWEEN(1,27))</f>
        <v/>
      </c>
      <c r="E160">
        <f>INDEX('d_분포'!$C$2:$C$5,RANDBETWEEN(1,4))*(0.9+0.2*RAND())</f>
        <v/>
      </c>
      <c r="F160">
        <f>RAND()</f>
        <v/>
      </c>
      <c r="G160">
        <f>IF('d_시나리오'!$J$3='d_시나리오'!$H$3,'d_시나리오'!$I$3,IF(F160&lt;('d_시나리오'!$I$3-'d_시나리오'!$H$3)/('d_시나리오'!$J$3-'d_시나리오'!$H$3),'d_시나리오'!$H$3+SQRT(F160*('d_시나리오'!$J$3-'d_시나리오'!$H$3)*('d_시나리오'!$I$3-'d_시나리오'!$H$3)),'d_시나리오'!$J$3-SQRT((1-F160)*('d_시나리오'!$J$3-'d_시나리오'!$H$3)*('d_시나리오'!$J$3-'d_시나리오'!$I$3))))</f>
        <v/>
      </c>
      <c r="H160">
        <f>RAND()</f>
        <v/>
      </c>
      <c r="I160">
        <f>IF('d_시나리오'!$J$4='d_시나리오'!$H$4,'d_시나리오'!$I$4,IF(H160&lt;('d_시나리오'!$I$4-'d_시나리오'!$H$4)/('d_시나리오'!$J$4-'d_시나리오'!$H$4),'d_시나리오'!$H$4+SQRT(H160*('d_시나리오'!$J$4-'d_시나리오'!$H$4)*('d_시나리오'!$I$4-'d_시나리오'!$H$4)),'d_시나리오'!$J$4-SQRT((1-H160)*('d_시나리오'!$J$4-'d_시나리오'!$H$4)*('d_시나리오'!$J$4-'d_시나리오'!$I$4))))</f>
        <v/>
      </c>
      <c r="J160">
        <f>RAND()</f>
        <v/>
      </c>
      <c r="K160">
        <f>IF('d_시나리오'!$J$5='d_시나리오'!$H$5,'d_시나리오'!$I$5,IF(J160&lt;('d_시나리오'!$I$5-'d_시나리오'!$H$5)/('d_시나리오'!$J$5-'d_시나리오'!$H$5),'d_시나리오'!$H$5+SQRT(J160*('d_시나리오'!$J$5-'d_시나리오'!$H$5)*('d_시나리오'!$I$5-'d_시나리오'!$H$5)),'d_시나리오'!$J$5-SQRT((1-J160)*('d_시나리오'!$J$5-'d_시나리오'!$H$5)*('d_시나리오'!$J$5-'d_시나리오'!$I$5))))</f>
        <v/>
      </c>
      <c r="L160">
        <f>RAND()</f>
        <v/>
      </c>
      <c r="M160">
        <f>IF('d_시나리오'!$J$6='d_시나리오'!$H$6,'d_시나리오'!$I$6,IF(L160&lt;('d_시나리오'!$I$6-'d_시나리오'!$H$6)/('d_시나리오'!$J$6-'d_시나리오'!$H$6),'d_시나리오'!$H$6+SQRT(L160*('d_시나리오'!$J$6-'d_시나리오'!$H$6)*('d_시나리오'!$I$6-'d_시나리오'!$H$6)),'d_시나리오'!$J$6-SQRT((1-L160)*('d_시나리오'!$J$6-'d_시나리오'!$H$6)*('d_시나리오'!$J$6-'d_시나리오'!$I$6))))</f>
        <v/>
      </c>
      <c r="N160">
        <f>INDEX('d_분포'!$B$2:$B$57,RANDBETWEEN(1,56))</f>
        <v/>
      </c>
      <c r="O160">
        <f>BETAINV(RAND(),5,5)</f>
        <v/>
      </c>
      <c r="P160">
        <f>'d_고정'!$B$1*'6_기대효과'!$H$7*('d_시나리오'!$I$7/'d_고정'!$B$2)*B160</f>
        <v/>
      </c>
      <c r="Q160">
        <f>P160*C160</f>
        <v/>
      </c>
      <c r="R160">
        <f>P160*E160</f>
        <v/>
      </c>
      <c r="S160">
        <f>R160*G160</f>
        <v/>
      </c>
      <c r="T160">
        <f>Q160+S160</f>
        <v/>
      </c>
      <c r="U160">
        <f>(Q160*D160+S160*I160)*(1-O160)</f>
        <v/>
      </c>
      <c r="V160">
        <f>(R160*K160*N160+'d_고정'!$B$3*('6_기대효과'!$H$7/8)*N160*'d_고정'!$B$10*M160*('6_기대효과'!$K$7/'d_고정'!$B$9))*(1-O160)</f>
        <v/>
      </c>
      <c r="W160">
        <f>(S160*I160+R160*MAX(K160-'d_고정'!$B$10*M160*('6_기대효과'!$K$7/'d_고정'!$B$9),0)*N160)*(1-O160)</f>
        <v/>
      </c>
      <c r="X160">
        <f>U160+V160</f>
        <v/>
      </c>
      <c r="Y160">
        <f>U160/('d_고정'!$B$5*'6_기대효과'!$H$7/8)/'d_고정'!$B$6</f>
        <v/>
      </c>
      <c r="Z160">
        <f>U160/('d_고정'!$B$8*'6_기대효과'!$H$7/8)</f>
        <v/>
      </c>
    </row>
    <row r="161">
      <c r="A161">
        <f>RAND()</f>
        <v/>
      </c>
      <c r="B161">
        <f>IF('d_시나리오'!$J$2='d_시나리오'!$H$2,'d_시나리오'!$I$2,IF(A161&lt;('d_시나리오'!$I$2-'d_시나리오'!$H$2)/('d_시나리오'!$J$2-'d_시나리오'!$H$2),'d_시나리오'!$H$2+SQRT(A161*('d_시나리오'!$J$2-'d_시나리오'!$H$2)*('d_시나리오'!$I$2-'d_시나리오'!$H$2)),'d_시나리오'!$J$2-SQRT((1-A161)*('d_시나리오'!$J$2-'d_시나리오'!$H$2)*('d_시나리오'!$J$2-'d_시나리오'!$I$2))))</f>
        <v/>
      </c>
      <c r="C161">
        <f>BETAINV(RAND(),2,6)</f>
        <v/>
      </c>
      <c r="D161">
        <f>INDEX('d_분포'!$A$2:$A$28,RANDBETWEEN(1,27))</f>
        <v/>
      </c>
      <c r="E161">
        <f>INDEX('d_분포'!$C$2:$C$5,RANDBETWEEN(1,4))*(0.9+0.2*RAND())</f>
        <v/>
      </c>
      <c r="F161">
        <f>RAND()</f>
        <v/>
      </c>
      <c r="G161">
        <f>IF('d_시나리오'!$J$3='d_시나리오'!$H$3,'d_시나리오'!$I$3,IF(F161&lt;('d_시나리오'!$I$3-'d_시나리오'!$H$3)/('d_시나리오'!$J$3-'d_시나리오'!$H$3),'d_시나리오'!$H$3+SQRT(F161*('d_시나리오'!$J$3-'d_시나리오'!$H$3)*('d_시나리오'!$I$3-'d_시나리오'!$H$3)),'d_시나리오'!$J$3-SQRT((1-F161)*('d_시나리오'!$J$3-'d_시나리오'!$H$3)*('d_시나리오'!$J$3-'d_시나리오'!$I$3))))</f>
        <v/>
      </c>
      <c r="H161">
        <f>RAND()</f>
        <v/>
      </c>
      <c r="I161">
        <f>IF('d_시나리오'!$J$4='d_시나리오'!$H$4,'d_시나리오'!$I$4,IF(H161&lt;('d_시나리오'!$I$4-'d_시나리오'!$H$4)/('d_시나리오'!$J$4-'d_시나리오'!$H$4),'d_시나리오'!$H$4+SQRT(H161*('d_시나리오'!$J$4-'d_시나리오'!$H$4)*('d_시나리오'!$I$4-'d_시나리오'!$H$4)),'d_시나리오'!$J$4-SQRT((1-H161)*('d_시나리오'!$J$4-'d_시나리오'!$H$4)*('d_시나리오'!$J$4-'d_시나리오'!$I$4))))</f>
        <v/>
      </c>
      <c r="J161">
        <f>RAND()</f>
        <v/>
      </c>
      <c r="K161">
        <f>IF('d_시나리오'!$J$5='d_시나리오'!$H$5,'d_시나리오'!$I$5,IF(J161&lt;('d_시나리오'!$I$5-'d_시나리오'!$H$5)/('d_시나리오'!$J$5-'d_시나리오'!$H$5),'d_시나리오'!$H$5+SQRT(J161*('d_시나리오'!$J$5-'d_시나리오'!$H$5)*('d_시나리오'!$I$5-'d_시나리오'!$H$5)),'d_시나리오'!$J$5-SQRT((1-J161)*('d_시나리오'!$J$5-'d_시나리오'!$H$5)*('d_시나리오'!$J$5-'d_시나리오'!$I$5))))</f>
        <v/>
      </c>
      <c r="L161">
        <f>RAND()</f>
        <v/>
      </c>
      <c r="M161">
        <f>IF('d_시나리오'!$J$6='d_시나리오'!$H$6,'d_시나리오'!$I$6,IF(L161&lt;('d_시나리오'!$I$6-'d_시나리오'!$H$6)/('d_시나리오'!$J$6-'d_시나리오'!$H$6),'d_시나리오'!$H$6+SQRT(L161*('d_시나리오'!$J$6-'d_시나리오'!$H$6)*('d_시나리오'!$I$6-'d_시나리오'!$H$6)),'d_시나리오'!$J$6-SQRT((1-L161)*('d_시나리오'!$J$6-'d_시나리오'!$H$6)*('d_시나리오'!$J$6-'d_시나리오'!$I$6))))</f>
        <v/>
      </c>
      <c r="N161">
        <f>INDEX('d_분포'!$B$2:$B$57,RANDBETWEEN(1,56))</f>
        <v/>
      </c>
      <c r="O161">
        <f>BETAINV(RAND(),5,5)</f>
        <v/>
      </c>
      <c r="P161">
        <f>'d_고정'!$B$1*'6_기대효과'!$H$7*('d_시나리오'!$I$7/'d_고정'!$B$2)*B161</f>
        <v/>
      </c>
      <c r="Q161">
        <f>P161*C161</f>
        <v/>
      </c>
      <c r="R161">
        <f>P161*E161</f>
        <v/>
      </c>
      <c r="S161">
        <f>R161*G161</f>
        <v/>
      </c>
      <c r="T161">
        <f>Q161+S161</f>
        <v/>
      </c>
      <c r="U161">
        <f>(Q161*D161+S161*I161)*(1-O161)</f>
        <v/>
      </c>
      <c r="V161">
        <f>(R161*K161*N161+'d_고정'!$B$3*('6_기대효과'!$H$7/8)*N161*'d_고정'!$B$10*M161*('6_기대효과'!$K$7/'d_고정'!$B$9))*(1-O161)</f>
        <v/>
      </c>
      <c r="W161">
        <f>(S161*I161+R161*MAX(K161-'d_고정'!$B$10*M161*('6_기대효과'!$K$7/'d_고정'!$B$9),0)*N161)*(1-O161)</f>
        <v/>
      </c>
      <c r="X161">
        <f>U161+V161</f>
        <v/>
      </c>
      <c r="Y161">
        <f>U161/('d_고정'!$B$5*'6_기대효과'!$H$7/8)/'d_고정'!$B$6</f>
        <v/>
      </c>
      <c r="Z161">
        <f>U161/('d_고정'!$B$8*'6_기대효과'!$H$7/8)</f>
        <v/>
      </c>
    </row>
    <row r="162">
      <c r="A162">
        <f>RAND()</f>
        <v/>
      </c>
      <c r="B162">
        <f>IF('d_시나리오'!$J$2='d_시나리오'!$H$2,'d_시나리오'!$I$2,IF(A162&lt;('d_시나리오'!$I$2-'d_시나리오'!$H$2)/('d_시나리오'!$J$2-'d_시나리오'!$H$2),'d_시나리오'!$H$2+SQRT(A162*('d_시나리오'!$J$2-'d_시나리오'!$H$2)*('d_시나리오'!$I$2-'d_시나리오'!$H$2)),'d_시나리오'!$J$2-SQRT((1-A162)*('d_시나리오'!$J$2-'d_시나리오'!$H$2)*('d_시나리오'!$J$2-'d_시나리오'!$I$2))))</f>
        <v/>
      </c>
      <c r="C162">
        <f>BETAINV(RAND(),2,6)</f>
        <v/>
      </c>
      <c r="D162">
        <f>INDEX('d_분포'!$A$2:$A$28,RANDBETWEEN(1,27))</f>
        <v/>
      </c>
      <c r="E162">
        <f>INDEX('d_분포'!$C$2:$C$5,RANDBETWEEN(1,4))*(0.9+0.2*RAND())</f>
        <v/>
      </c>
      <c r="F162">
        <f>RAND()</f>
        <v/>
      </c>
      <c r="G162">
        <f>IF('d_시나리오'!$J$3='d_시나리오'!$H$3,'d_시나리오'!$I$3,IF(F162&lt;('d_시나리오'!$I$3-'d_시나리오'!$H$3)/('d_시나리오'!$J$3-'d_시나리오'!$H$3),'d_시나리오'!$H$3+SQRT(F162*('d_시나리오'!$J$3-'d_시나리오'!$H$3)*('d_시나리오'!$I$3-'d_시나리오'!$H$3)),'d_시나리오'!$J$3-SQRT((1-F162)*('d_시나리오'!$J$3-'d_시나리오'!$H$3)*('d_시나리오'!$J$3-'d_시나리오'!$I$3))))</f>
        <v/>
      </c>
      <c r="H162">
        <f>RAND()</f>
        <v/>
      </c>
      <c r="I162">
        <f>IF('d_시나리오'!$J$4='d_시나리오'!$H$4,'d_시나리오'!$I$4,IF(H162&lt;('d_시나리오'!$I$4-'d_시나리오'!$H$4)/('d_시나리오'!$J$4-'d_시나리오'!$H$4),'d_시나리오'!$H$4+SQRT(H162*('d_시나리오'!$J$4-'d_시나리오'!$H$4)*('d_시나리오'!$I$4-'d_시나리오'!$H$4)),'d_시나리오'!$J$4-SQRT((1-H162)*('d_시나리오'!$J$4-'d_시나리오'!$H$4)*('d_시나리오'!$J$4-'d_시나리오'!$I$4))))</f>
        <v/>
      </c>
      <c r="J162">
        <f>RAND()</f>
        <v/>
      </c>
      <c r="K162">
        <f>IF('d_시나리오'!$J$5='d_시나리오'!$H$5,'d_시나리오'!$I$5,IF(J162&lt;('d_시나리오'!$I$5-'d_시나리오'!$H$5)/('d_시나리오'!$J$5-'d_시나리오'!$H$5),'d_시나리오'!$H$5+SQRT(J162*('d_시나리오'!$J$5-'d_시나리오'!$H$5)*('d_시나리오'!$I$5-'d_시나리오'!$H$5)),'d_시나리오'!$J$5-SQRT((1-J162)*('d_시나리오'!$J$5-'d_시나리오'!$H$5)*('d_시나리오'!$J$5-'d_시나리오'!$I$5))))</f>
        <v/>
      </c>
      <c r="L162">
        <f>RAND()</f>
        <v/>
      </c>
      <c r="M162">
        <f>IF('d_시나리오'!$J$6='d_시나리오'!$H$6,'d_시나리오'!$I$6,IF(L162&lt;('d_시나리오'!$I$6-'d_시나리오'!$H$6)/('d_시나리오'!$J$6-'d_시나리오'!$H$6),'d_시나리오'!$H$6+SQRT(L162*('d_시나리오'!$J$6-'d_시나리오'!$H$6)*('d_시나리오'!$I$6-'d_시나리오'!$H$6)),'d_시나리오'!$J$6-SQRT((1-L162)*('d_시나리오'!$J$6-'d_시나리오'!$H$6)*('d_시나리오'!$J$6-'d_시나리오'!$I$6))))</f>
        <v/>
      </c>
      <c r="N162">
        <f>INDEX('d_분포'!$B$2:$B$57,RANDBETWEEN(1,56))</f>
        <v/>
      </c>
      <c r="O162">
        <f>BETAINV(RAND(),5,5)</f>
        <v/>
      </c>
      <c r="P162">
        <f>'d_고정'!$B$1*'6_기대효과'!$H$7*('d_시나리오'!$I$7/'d_고정'!$B$2)*B162</f>
        <v/>
      </c>
      <c r="Q162">
        <f>P162*C162</f>
        <v/>
      </c>
      <c r="R162">
        <f>P162*E162</f>
        <v/>
      </c>
      <c r="S162">
        <f>R162*G162</f>
        <v/>
      </c>
      <c r="T162">
        <f>Q162+S162</f>
        <v/>
      </c>
      <c r="U162">
        <f>(Q162*D162+S162*I162)*(1-O162)</f>
        <v/>
      </c>
      <c r="V162">
        <f>(R162*K162*N162+'d_고정'!$B$3*('6_기대효과'!$H$7/8)*N162*'d_고정'!$B$10*M162*('6_기대효과'!$K$7/'d_고정'!$B$9))*(1-O162)</f>
        <v/>
      </c>
      <c r="W162">
        <f>(S162*I162+R162*MAX(K162-'d_고정'!$B$10*M162*('6_기대효과'!$K$7/'d_고정'!$B$9),0)*N162)*(1-O162)</f>
        <v/>
      </c>
      <c r="X162">
        <f>U162+V162</f>
        <v/>
      </c>
      <c r="Y162">
        <f>U162/('d_고정'!$B$5*'6_기대효과'!$H$7/8)/'d_고정'!$B$6</f>
        <v/>
      </c>
      <c r="Z162">
        <f>U162/('d_고정'!$B$8*'6_기대효과'!$H$7/8)</f>
        <v/>
      </c>
    </row>
    <row r="163">
      <c r="A163">
        <f>RAND()</f>
        <v/>
      </c>
      <c r="B163">
        <f>IF('d_시나리오'!$J$2='d_시나리오'!$H$2,'d_시나리오'!$I$2,IF(A163&lt;('d_시나리오'!$I$2-'d_시나리오'!$H$2)/('d_시나리오'!$J$2-'d_시나리오'!$H$2),'d_시나리오'!$H$2+SQRT(A163*('d_시나리오'!$J$2-'d_시나리오'!$H$2)*('d_시나리오'!$I$2-'d_시나리오'!$H$2)),'d_시나리오'!$J$2-SQRT((1-A163)*('d_시나리오'!$J$2-'d_시나리오'!$H$2)*('d_시나리오'!$J$2-'d_시나리오'!$I$2))))</f>
        <v/>
      </c>
      <c r="C163">
        <f>BETAINV(RAND(),2,6)</f>
        <v/>
      </c>
      <c r="D163">
        <f>INDEX('d_분포'!$A$2:$A$28,RANDBETWEEN(1,27))</f>
        <v/>
      </c>
      <c r="E163">
        <f>INDEX('d_분포'!$C$2:$C$5,RANDBETWEEN(1,4))*(0.9+0.2*RAND())</f>
        <v/>
      </c>
      <c r="F163">
        <f>RAND()</f>
        <v/>
      </c>
      <c r="G163">
        <f>IF('d_시나리오'!$J$3='d_시나리오'!$H$3,'d_시나리오'!$I$3,IF(F163&lt;('d_시나리오'!$I$3-'d_시나리오'!$H$3)/('d_시나리오'!$J$3-'d_시나리오'!$H$3),'d_시나리오'!$H$3+SQRT(F163*('d_시나리오'!$J$3-'d_시나리오'!$H$3)*('d_시나리오'!$I$3-'d_시나리오'!$H$3)),'d_시나리오'!$J$3-SQRT((1-F163)*('d_시나리오'!$J$3-'d_시나리오'!$H$3)*('d_시나리오'!$J$3-'d_시나리오'!$I$3))))</f>
        <v/>
      </c>
      <c r="H163">
        <f>RAND()</f>
        <v/>
      </c>
      <c r="I163">
        <f>IF('d_시나리오'!$J$4='d_시나리오'!$H$4,'d_시나리오'!$I$4,IF(H163&lt;('d_시나리오'!$I$4-'d_시나리오'!$H$4)/('d_시나리오'!$J$4-'d_시나리오'!$H$4),'d_시나리오'!$H$4+SQRT(H163*('d_시나리오'!$J$4-'d_시나리오'!$H$4)*('d_시나리오'!$I$4-'d_시나리오'!$H$4)),'d_시나리오'!$J$4-SQRT((1-H163)*('d_시나리오'!$J$4-'d_시나리오'!$H$4)*('d_시나리오'!$J$4-'d_시나리오'!$I$4))))</f>
        <v/>
      </c>
      <c r="J163">
        <f>RAND()</f>
        <v/>
      </c>
      <c r="K163">
        <f>IF('d_시나리오'!$J$5='d_시나리오'!$H$5,'d_시나리오'!$I$5,IF(J163&lt;('d_시나리오'!$I$5-'d_시나리오'!$H$5)/('d_시나리오'!$J$5-'d_시나리오'!$H$5),'d_시나리오'!$H$5+SQRT(J163*('d_시나리오'!$J$5-'d_시나리오'!$H$5)*('d_시나리오'!$I$5-'d_시나리오'!$H$5)),'d_시나리오'!$J$5-SQRT((1-J163)*('d_시나리오'!$J$5-'d_시나리오'!$H$5)*('d_시나리오'!$J$5-'d_시나리오'!$I$5))))</f>
        <v/>
      </c>
      <c r="L163">
        <f>RAND()</f>
        <v/>
      </c>
      <c r="M163">
        <f>IF('d_시나리오'!$J$6='d_시나리오'!$H$6,'d_시나리오'!$I$6,IF(L163&lt;('d_시나리오'!$I$6-'d_시나리오'!$H$6)/('d_시나리오'!$J$6-'d_시나리오'!$H$6),'d_시나리오'!$H$6+SQRT(L163*('d_시나리오'!$J$6-'d_시나리오'!$H$6)*('d_시나리오'!$I$6-'d_시나리오'!$H$6)),'d_시나리오'!$J$6-SQRT((1-L163)*('d_시나리오'!$J$6-'d_시나리오'!$H$6)*('d_시나리오'!$J$6-'d_시나리오'!$I$6))))</f>
        <v/>
      </c>
      <c r="N163">
        <f>INDEX('d_분포'!$B$2:$B$57,RANDBETWEEN(1,56))</f>
        <v/>
      </c>
      <c r="O163">
        <f>BETAINV(RAND(),5,5)</f>
        <v/>
      </c>
      <c r="P163">
        <f>'d_고정'!$B$1*'6_기대효과'!$H$7*('d_시나리오'!$I$7/'d_고정'!$B$2)*B163</f>
        <v/>
      </c>
      <c r="Q163">
        <f>P163*C163</f>
        <v/>
      </c>
      <c r="R163">
        <f>P163*E163</f>
        <v/>
      </c>
      <c r="S163">
        <f>R163*G163</f>
        <v/>
      </c>
      <c r="T163">
        <f>Q163+S163</f>
        <v/>
      </c>
      <c r="U163">
        <f>(Q163*D163+S163*I163)*(1-O163)</f>
        <v/>
      </c>
      <c r="V163">
        <f>(R163*K163*N163+'d_고정'!$B$3*('6_기대효과'!$H$7/8)*N163*'d_고정'!$B$10*M163*('6_기대효과'!$K$7/'d_고정'!$B$9))*(1-O163)</f>
        <v/>
      </c>
      <c r="W163">
        <f>(S163*I163+R163*MAX(K163-'d_고정'!$B$10*M163*('6_기대효과'!$K$7/'d_고정'!$B$9),0)*N163)*(1-O163)</f>
        <v/>
      </c>
      <c r="X163">
        <f>U163+V163</f>
        <v/>
      </c>
      <c r="Y163">
        <f>U163/('d_고정'!$B$5*'6_기대효과'!$H$7/8)/'d_고정'!$B$6</f>
        <v/>
      </c>
      <c r="Z163">
        <f>U163/('d_고정'!$B$8*'6_기대효과'!$H$7/8)</f>
        <v/>
      </c>
    </row>
    <row r="164">
      <c r="A164">
        <f>RAND()</f>
        <v/>
      </c>
      <c r="B164">
        <f>IF('d_시나리오'!$J$2='d_시나리오'!$H$2,'d_시나리오'!$I$2,IF(A164&lt;('d_시나리오'!$I$2-'d_시나리오'!$H$2)/('d_시나리오'!$J$2-'d_시나리오'!$H$2),'d_시나리오'!$H$2+SQRT(A164*('d_시나리오'!$J$2-'d_시나리오'!$H$2)*('d_시나리오'!$I$2-'d_시나리오'!$H$2)),'d_시나리오'!$J$2-SQRT((1-A164)*('d_시나리오'!$J$2-'d_시나리오'!$H$2)*('d_시나리오'!$J$2-'d_시나리오'!$I$2))))</f>
        <v/>
      </c>
      <c r="C164">
        <f>BETAINV(RAND(),2,6)</f>
        <v/>
      </c>
      <c r="D164">
        <f>INDEX('d_분포'!$A$2:$A$28,RANDBETWEEN(1,27))</f>
        <v/>
      </c>
      <c r="E164">
        <f>INDEX('d_분포'!$C$2:$C$5,RANDBETWEEN(1,4))*(0.9+0.2*RAND())</f>
        <v/>
      </c>
      <c r="F164">
        <f>RAND()</f>
        <v/>
      </c>
      <c r="G164">
        <f>IF('d_시나리오'!$J$3='d_시나리오'!$H$3,'d_시나리오'!$I$3,IF(F164&lt;('d_시나리오'!$I$3-'d_시나리오'!$H$3)/('d_시나리오'!$J$3-'d_시나리오'!$H$3),'d_시나리오'!$H$3+SQRT(F164*('d_시나리오'!$J$3-'d_시나리오'!$H$3)*('d_시나리오'!$I$3-'d_시나리오'!$H$3)),'d_시나리오'!$J$3-SQRT((1-F164)*('d_시나리오'!$J$3-'d_시나리오'!$H$3)*('d_시나리오'!$J$3-'d_시나리오'!$I$3))))</f>
        <v/>
      </c>
      <c r="H164">
        <f>RAND()</f>
        <v/>
      </c>
      <c r="I164">
        <f>IF('d_시나리오'!$J$4='d_시나리오'!$H$4,'d_시나리오'!$I$4,IF(H164&lt;('d_시나리오'!$I$4-'d_시나리오'!$H$4)/('d_시나리오'!$J$4-'d_시나리오'!$H$4),'d_시나리오'!$H$4+SQRT(H164*('d_시나리오'!$J$4-'d_시나리오'!$H$4)*('d_시나리오'!$I$4-'d_시나리오'!$H$4)),'d_시나리오'!$J$4-SQRT((1-H164)*('d_시나리오'!$J$4-'d_시나리오'!$H$4)*('d_시나리오'!$J$4-'d_시나리오'!$I$4))))</f>
        <v/>
      </c>
      <c r="J164">
        <f>RAND()</f>
        <v/>
      </c>
      <c r="K164">
        <f>IF('d_시나리오'!$J$5='d_시나리오'!$H$5,'d_시나리오'!$I$5,IF(J164&lt;('d_시나리오'!$I$5-'d_시나리오'!$H$5)/('d_시나리오'!$J$5-'d_시나리오'!$H$5),'d_시나리오'!$H$5+SQRT(J164*('d_시나리오'!$J$5-'d_시나리오'!$H$5)*('d_시나리오'!$I$5-'d_시나리오'!$H$5)),'d_시나리오'!$J$5-SQRT((1-J164)*('d_시나리오'!$J$5-'d_시나리오'!$H$5)*('d_시나리오'!$J$5-'d_시나리오'!$I$5))))</f>
        <v/>
      </c>
      <c r="L164">
        <f>RAND()</f>
        <v/>
      </c>
      <c r="M164">
        <f>IF('d_시나리오'!$J$6='d_시나리오'!$H$6,'d_시나리오'!$I$6,IF(L164&lt;('d_시나리오'!$I$6-'d_시나리오'!$H$6)/('d_시나리오'!$J$6-'d_시나리오'!$H$6),'d_시나리오'!$H$6+SQRT(L164*('d_시나리오'!$J$6-'d_시나리오'!$H$6)*('d_시나리오'!$I$6-'d_시나리오'!$H$6)),'d_시나리오'!$J$6-SQRT((1-L164)*('d_시나리오'!$J$6-'d_시나리오'!$H$6)*('d_시나리오'!$J$6-'d_시나리오'!$I$6))))</f>
        <v/>
      </c>
      <c r="N164">
        <f>INDEX('d_분포'!$B$2:$B$57,RANDBETWEEN(1,56))</f>
        <v/>
      </c>
      <c r="O164">
        <f>BETAINV(RAND(),5,5)</f>
        <v/>
      </c>
      <c r="P164">
        <f>'d_고정'!$B$1*'6_기대효과'!$H$7*('d_시나리오'!$I$7/'d_고정'!$B$2)*B164</f>
        <v/>
      </c>
      <c r="Q164">
        <f>P164*C164</f>
        <v/>
      </c>
      <c r="R164">
        <f>P164*E164</f>
        <v/>
      </c>
      <c r="S164">
        <f>R164*G164</f>
        <v/>
      </c>
      <c r="T164">
        <f>Q164+S164</f>
        <v/>
      </c>
      <c r="U164">
        <f>(Q164*D164+S164*I164)*(1-O164)</f>
        <v/>
      </c>
      <c r="V164">
        <f>(R164*K164*N164+'d_고정'!$B$3*('6_기대효과'!$H$7/8)*N164*'d_고정'!$B$10*M164*('6_기대효과'!$K$7/'d_고정'!$B$9))*(1-O164)</f>
        <v/>
      </c>
      <c r="W164">
        <f>(S164*I164+R164*MAX(K164-'d_고정'!$B$10*M164*('6_기대효과'!$K$7/'d_고정'!$B$9),0)*N164)*(1-O164)</f>
        <v/>
      </c>
      <c r="X164">
        <f>U164+V164</f>
        <v/>
      </c>
      <c r="Y164">
        <f>U164/('d_고정'!$B$5*'6_기대효과'!$H$7/8)/'d_고정'!$B$6</f>
        <v/>
      </c>
      <c r="Z164">
        <f>U164/('d_고정'!$B$8*'6_기대효과'!$H$7/8)</f>
        <v/>
      </c>
    </row>
    <row r="165">
      <c r="A165">
        <f>RAND()</f>
        <v/>
      </c>
      <c r="B165">
        <f>IF('d_시나리오'!$J$2='d_시나리오'!$H$2,'d_시나리오'!$I$2,IF(A165&lt;('d_시나리오'!$I$2-'d_시나리오'!$H$2)/('d_시나리오'!$J$2-'d_시나리오'!$H$2),'d_시나리오'!$H$2+SQRT(A165*('d_시나리오'!$J$2-'d_시나리오'!$H$2)*('d_시나리오'!$I$2-'d_시나리오'!$H$2)),'d_시나리오'!$J$2-SQRT((1-A165)*('d_시나리오'!$J$2-'d_시나리오'!$H$2)*('d_시나리오'!$J$2-'d_시나리오'!$I$2))))</f>
        <v/>
      </c>
      <c r="C165">
        <f>BETAINV(RAND(),2,6)</f>
        <v/>
      </c>
      <c r="D165">
        <f>INDEX('d_분포'!$A$2:$A$28,RANDBETWEEN(1,27))</f>
        <v/>
      </c>
      <c r="E165">
        <f>INDEX('d_분포'!$C$2:$C$5,RANDBETWEEN(1,4))*(0.9+0.2*RAND())</f>
        <v/>
      </c>
      <c r="F165">
        <f>RAND()</f>
        <v/>
      </c>
      <c r="G165">
        <f>IF('d_시나리오'!$J$3='d_시나리오'!$H$3,'d_시나리오'!$I$3,IF(F165&lt;('d_시나리오'!$I$3-'d_시나리오'!$H$3)/('d_시나리오'!$J$3-'d_시나리오'!$H$3),'d_시나리오'!$H$3+SQRT(F165*('d_시나리오'!$J$3-'d_시나리오'!$H$3)*('d_시나리오'!$I$3-'d_시나리오'!$H$3)),'d_시나리오'!$J$3-SQRT((1-F165)*('d_시나리오'!$J$3-'d_시나리오'!$H$3)*('d_시나리오'!$J$3-'d_시나리오'!$I$3))))</f>
        <v/>
      </c>
      <c r="H165">
        <f>RAND()</f>
        <v/>
      </c>
      <c r="I165">
        <f>IF('d_시나리오'!$J$4='d_시나리오'!$H$4,'d_시나리오'!$I$4,IF(H165&lt;('d_시나리오'!$I$4-'d_시나리오'!$H$4)/('d_시나리오'!$J$4-'d_시나리오'!$H$4),'d_시나리오'!$H$4+SQRT(H165*('d_시나리오'!$J$4-'d_시나리오'!$H$4)*('d_시나리오'!$I$4-'d_시나리오'!$H$4)),'d_시나리오'!$J$4-SQRT((1-H165)*('d_시나리오'!$J$4-'d_시나리오'!$H$4)*('d_시나리오'!$J$4-'d_시나리오'!$I$4))))</f>
        <v/>
      </c>
      <c r="J165">
        <f>RAND()</f>
        <v/>
      </c>
      <c r="K165">
        <f>IF('d_시나리오'!$J$5='d_시나리오'!$H$5,'d_시나리오'!$I$5,IF(J165&lt;('d_시나리오'!$I$5-'d_시나리오'!$H$5)/('d_시나리오'!$J$5-'d_시나리오'!$H$5),'d_시나리오'!$H$5+SQRT(J165*('d_시나리오'!$J$5-'d_시나리오'!$H$5)*('d_시나리오'!$I$5-'d_시나리오'!$H$5)),'d_시나리오'!$J$5-SQRT((1-J165)*('d_시나리오'!$J$5-'d_시나리오'!$H$5)*('d_시나리오'!$J$5-'d_시나리오'!$I$5))))</f>
        <v/>
      </c>
      <c r="L165">
        <f>RAND()</f>
        <v/>
      </c>
      <c r="M165">
        <f>IF('d_시나리오'!$J$6='d_시나리오'!$H$6,'d_시나리오'!$I$6,IF(L165&lt;('d_시나리오'!$I$6-'d_시나리오'!$H$6)/('d_시나리오'!$J$6-'d_시나리오'!$H$6),'d_시나리오'!$H$6+SQRT(L165*('d_시나리오'!$J$6-'d_시나리오'!$H$6)*('d_시나리오'!$I$6-'d_시나리오'!$H$6)),'d_시나리오'!$J$6-SQRT((1-L165)*('d_시나리오'!$J$6-'d_시나리오'!$H$6)*('d_시나리오'!$J$6-'d_시나리오'!$I$6))))</f>
        <v/>
      </c>
      <c r="N165">
        <f>INDEX('d_분포'!$B$2:$B$57,RANDBETWEEN(1,56))</f>
        <v/>
      </c>
      <c r="O165">
        <f>BETAINV(RAND(),5,5)</f>
        <v/>
      </c>
      <c r="P165">
        <f>'d_고정'!$B$1*'6_기대효과'!$H$7*('d_시나리오'!$I$7/'d_고정'!$B$2)*B165</f>
        <v/>
      </c>
      <c r="Q165">
        <f>P165*C165</f>
        <v/>
      </c>
      <c r="R165">
        <f>P165*E165</f>
        <v/>
      </c>
      <c r="S165">
        <f>R165*G165</f>
        <v/>
      </c>
      <c r="T165">
        <f>Q165+S165</f>
        <v/>
      </c>
      <c r="U165">
        <f>(Q165*D165+S165*I165)*(1-O165)</f>
        <v/>
      </c>
      <c r="V165">
        <f>(R165*K165*N165+'d_고정'!$B$3*('6_기대효과'!$H$7/8)*N165*'d_고정'!$B$10*M165*('6_기대효과'!$K$7/'d_고정'!$B$9))*(1-O165)</f>
        <v/>
      </c>
      <c r="W165">
        <f>(S165*I165+R165*MAX(K165-'d_고정'!$B$10*M165*('6_기대효과'!$K$7/'d_고정'!$B$9),0)*N165)*(1-O165)</f>
        <v/>
      </c>
      <c r="X165">
        <f>U165+V165</f>
        <v/>
      </c>
      <c r="Y165">
        <f>U165/('d_고정'!$B$5*'6_기대효과'!$H$7/8)/'d_고정'!$B$6</f>
        <v/>
      </c>
      <c r="Z165">
        <f>U165/('d_고정'!$B$8*'6_기대효과'!$H$7/8)</f>
        <v/>
      </c>
    </row>
    <row r="166">
      <c r="A166">
        <f>RAND()</f>
        <v/>
      </c>
      <c r="B166">
        <f>IF('d_시나리오'!$J$2='d_시나리오'!$H$2,'d_시나리오'!$I$2,IF(A166&lt;('d_시나리오'!$I$2-'d_시나리오'!$H$2)/('d_시나리오'!$J$2-'d_시나리오'!$H$2),'d_시나리오'!$H$2+SQRT(A166*('d_시나리오'!$J$2-'d_시나리오'!$H$2)*('d_시나리오'!$I$2-'d_시나리오'!$H$2)),'d_시나리오'!$J$2-SQRT((1-A166)*('d_시나리오'!$J$2-'d_시나리오'!$H$2)*('d_시나리오'!$J$2-'d_시나리오'!$I$2))))</f>
        <v/>
      </c>
      <c r="C166">
        <f>BETAINV(RAND(),2,6)</f>
        <v/>
      </c>
      <c r="D166">
        <f>INDEX('d_분포'!$A$2:$A$28,RANDBETWEEN(1,27))</f>
        <v/>
      </c>
      <c r="E166">
        <f>INDEX('d_분포'!$C$2:$C$5,RANDBETWEEN(1,4))*(0.9+0.2*RAND())</f>
        <v/>
      </c>
      <c r="F166">
        <f>RAND()</f>
        <v/>
      </c>
      <c r="G166">
        <f>IF('d_시나리오'!$J$3='d_시나리오'!$H$3,'d_시나리오'!$I$3,IF(F166&lt;('d_시나리오'!$I$3-'d_시나리오'!$H$3)/('d_시나리오'!$J$3-'d_시나리오'!$H$3),'d_시나리오'!$H$3+SQRT(F166*('d_시나리오'!$J$3-'d_시나리오'!$H$3)*('d_시나리오'!$I$3-'d_시나리오'!$H$3)),'d_시나리오'!$J$3-SQRT((1-F166)*('d_시나리오'!$J$3-'d_시나리오'!$H$3)*('d_시나리오'!$J$3-'d_시나리오'!$I$3))))</f>
        <v/>
      </c>
      <c r="H166">
        <f>RAND()</f>
        <v/>
      </c>
      <c r="I166">
        <f>IF('d_시나리오'!$J$4='d_시나리오'!$H$4,'d_시나리오'!$I$4,IF(H166&lt;('d_시나리오'!$I$4-'d_시나리오'!$H$4)/('d_시나리오'!$J$4-'d_시나리오'!$H$4),'d_시나리오'!$H$4+SQRT(H166*('d_시나리오'!$J$4-'d_시나리오'!$H$4)*('d_시나리오'!$I$4-'d_시나리오'!$H$4)),'d_시나리오'!$J$4-SQRT((1-H166)*('d_시나리오'!$J$4-'d_시나리오'!$H$4)*('d_시나리오'!$J$4-'d_시나리오'!$I$4))))</f>
        <v/>
      </c>
      <c r="J166">
        <f>RAND()</f>
        <v/>
      </c>
      <c r="K166">
        <f>IF('d_시나리오'!$J$5='d_시나리오'!$H$5,'d_시나리오'!$I$5,IF(J166&lt;('d_시나리오'!$I$5-'d_시나리오'!$H$5)/('d_시나리오'!$J$5-'d_시나리오'!$H$5),'d_시나리오'!$H$5+SQRT(J166*('d_시나리오'!$J$5-'d_시나리오'!$H$5)*('d_시나리오'!$I$5-'d_시나리오'!$H$5)),'d_시나리오'!$J$5-SQRT((1-J166)*('d_시나리오'!$J$5-'d_시나리오'!$H$5)*('d_시나리오'!$J$5-'d_시나리오'!$I$5))))</f>
        <v/>
      </c>
      <c r="L166">
        <f>RAND()</f>
        <v/>
      </c>
      <c r="M166">
        <f>IF('d_시나리오'!$J$6='d_시나리오'!$H$6,'d_시나리오'!$I$6,IF(L166&lt;('d_시나리오'!$I$6-'d_시나리오'!$H$6)/('d_시나리오'!$J$6-'d_시나리오'!$H$6),'d_시나리오'!$H$6+SQRT(L166*('d_시나리오'!$J$6-'d_시나리오'!$H$6)*('d_시나리오'!$I$6-'d_시나리오'!$H$6)),'d_시나리오'!$J$6-SQRT((1-L166)*('d_시나리오'!$J$6-'d_시나리오'!$H$6)*('d_시나리오'!$J$6-'d_시나리오'!$I$6))))</f>
        <v/>
      </c>
      <c r="N166">
        <f>INDEX('d_분포'!$B$2:$B$57,RANDBETWEEN(1,56))</f>
        <v/>
      </c>
      <c r="O166">
        <f>BETAINV(RAND(),5,5)</f>
        <v/>
      </c>
      <c r="P166">
        <f>'d_고정'!$B$1*'6_기대효과'!$H$7*('d_시나리오'!$I$7/'d_고정'!$B$2)*B166</f>
        <v/>
      </c>
      <c r="Q166">
        <f>P166*C166</f>
        <v/>
      </c>
      <c r="R166">
        <f>P166*E166</f>
        <v/>
      </c>
      <c r="S166">
        <f>R166*G166</f>
        <v/>
      </c>
      <c r="T166">
        <f>Q166+S166</f>
        <v/>
      </c>
      <c r="U166">
        <f>(Q166*D166+S166*I166)*(1-O166)</f>
        <v/>
      </c>
      <c r="V166">
        <f>(R166*K166*N166+'d_고정'!$B$3*('6_기대효과'!$H$7/8)*N166*'d_고정'!$B$10*M166*('6_기대효과'!$K$7/'d_고정'!$B$9))*(1-O166)</f>
        <v/>
      </c>
      <c r="W166">
        <f>(S166*I166+R166*MAX(K166-'d_고정'!$B$10*M166*('6_기대효과'!$K$7/'d_고정'!$B$9),0)*N166)*(1-O166)</f>
        <v/>
      </c>
      <c r="X166">
        <f>U166+V166</f>
        <v/>
      </c>
      <c r="Y166">
        <f>U166/('d_고정'!$B$5*'6_기대효과'!$H$7/8)/'d_고정'!$B$6</f>
        <v/>
      </c>
      <c r="Z166">
        <f>U166/('d_고정'!$B$8*'6_기대효과'!$H$7/8)</f>
        <v/>
      </c>
    </row>
    <row r="167">
      <c r="A167">
        <f>RAND()</f>
        <v/>
      </c>
      <c r="B167">
        <f>IF('d_시나리오'!$J$2='d_시나리오'!$H$2,'d_시나리오'!$I$2,IF(A167&lt;('d_시나리오'!$I$2-'d_시나리오'!$H$2)/('d_시나리오'!$J$2-'d_시나리오'!$H$2),'d_시나리오'!$H$2+SQRT(A167*('d_시나리오'!$J$2-'d_시나리오'!$H$2)*('d_시나리오'!$I$2-'d_시나리오'!$H$2)),'d_시나리오'!$J$2-SQRT((1-A167)*('d_시나리오'!$J$2-'d_시나리오'!$H$2)*('d_시나리오'!$J$2-'d_시나리오'!$I$2))))</f>
        <v/>
      </c>
      <c r="C167">
        <f>BETAINV(RAND(),2,6)</f>
        <v/>
      </c>
      <c r="D167">
        <f>INDEX('d_분포'!$A$2:$A$28,RANDBETWEEN(1,27))</f>
        <v/>
      </c>
      <c r="E167">
        <f>INDEX('d_분포'!$C$2:$C$5,RANDBETWEEN(1,4))*(0.9+0.2*RAND())</f>
        <v/>
      </c>
      <c r="F167">
        <f>RAND()</f>
        <v/>
      </c>
      <c r="G167">
        <f>IF('d_시나리오'!$J$3='d_시나리오'!$H$3,'d_시나리오'!$I$3,IF(F167&lt;('d_시나리오'!$I$3-'d_시나리오'!$H$3)/('d_시나리오'!$J$3-'d_시나리오'!$H$3),'d_시나리오'!$H$3+SQRT(F167*('d_시나리오'!$J$3-'d_시나리오'!$H$3)*('d_시나리오'!$I$3-'d_시나리오'!$H$3)),'d_시나리오'!$J$3-SQRT((1-F167)*('d_시나리오'!$J$3-'d_시나리오'!$H$3)*('d_시나리오'!$J$3-'d_시나리오'!$I$3))))</f>
        <v/>
      </c>
      <c r="H167">
        <f>RAND()</f>
        <v/>
      </c>
      <c r="I167">
        <f>IF('d_시나리오'!$J$4='d_시나리오'!$H$4,'d_시나리오'!$I$4,IF(H167&lt;('d_시나리오'!$I$4-'d_시나리오'!$H$4)/('d_시나리오'!$J$4-'d_시나리오'!$H$4),'d_시나리오'!$H$4+SQRT(H167*('d_시나리오'!$J$4-'d_시나리오'!$H$4)*('d_시나리오'!$I$4-'d_시나리오'!$H$4)),'d_시나리오'!$J$4-SQRT((1-H167)*('d_시나리오'!$J$4-'d_시나리오'!$H$4)*('d_시나리오'!$J$4-'d_시나리오'!$I$4))))</f>
        <v/>
      </c>
      <c r="J167">
        <f>RAND()</f>
        <v/>
      </c>
      <c r="K167">
        <f>IF('d_시나리오'!$J$5='d_시나리오'!$H$5,'d_시나리오'!$I$5,IF(J167&lt;('d_시나리오'!$I$5-'d_시나리오'!$H$5)/('d_시나리오'!$J$5-'d_시나리오'!$H$5),'d_시나리오'!$H$5+SQRT(J167*('d_시나리오'!$J$5-'d_시나리오'!$H$5)*('d_시나리오'!$I$5-'d_시나리오'!$H$5)),'d_시나리오'!$J$5-SQRT((1-J167)*('d_시나리오'!$J$5-'d_시나리오'!$H$5)*('d_시나리오'!$J$5-'d_시나리오'!$I$5))))</f>
        <v/>
      </c>
      <c r="L167">
        <f>RAND()</f>
        <v/>
      </c>
      <c r="M167">
        <f>IF('d_시나리오'!$J$6='d_시나리오'!$H$6,'d_시나리오'!$I$6,IF(L167&lt;('d_시나리오'!$I$6-'d_시나리오'!$H$6)/('d_시나리오'!$J$6-'d_시나리오'!$H$6),'d_시나리오'!$H$6+SQRT(L167*('d_시나리오'!$J$6-'d_시나리오'!$H$6)*('d_시나리오'!$I$6-'d_시나리오'!$H$6)),'d_시나리오'!$J$6-SQRT((1-L167)*('d_시나리오'!$J$6-'d_시나리오'!$H$6)*('d_시나리오'!$J$6-'d_시나리오'!$I$6))))</f>
        <v/>
      </c>
      <c r="N167">
        <f>INDEX('d_분포'!$B$2:$B$57,RANDBETWEEN(1,56))</f>
        <v/>
      </c>
      <c r="O167">
        <f>BETAINV(RAND(),5,5)</f>
        <v/>
      </c>
      <c r="P167">
        <f>'d_고정'!$B$1*'6_기대효과'!$H$7*('d_시나리오'!$I$7/'d_고정'!$B$2)*B167</f>
        <v/>
      </c>
      <c r="Q167">
        <f>P167*C167</f>
        <v/>
      </c>
      <c r="R167">
        <f>P167*E167</f>
        <v/>
      </c>
      <c r="S167">
        <f>R167*G167</f>
        <v/>
      </c>
      <c r="T167">
        <f>Q167+S167</f>
        <v/>
      </c>
      <c r="U167">
        <f>(Q167*D167+S167*I167)*(1-O167)</f>
        <v/>
      </c>
      <c r="V167">
        <f>(R167*K167*N167+'d_고정'!$B$3*('6_기대효과'!$H$7/8)*N167*'d_고정'!$B$10*M167*('6_기대효과'!$K$7/'d_고정'!$B$9))*(1-O167)</f>
        <v/>
      </c>
      <c r="W167">
        <f>(S167*I167+R167*MAX(K167-'d_고정'!$B$10*M167*('6_기대효과'!$K$7/'d_고정'!$B$9),0)*N167)*(1-O167)</f>
        <v/>
      </c>
      <c r="X167">
        <f>U167+V167</f>
        <v/>
      </c>
      <c r="Y167">
        <f>U167/('d_고정'!$B$5*'6_기대효과'!$H$7/8)/'d_고정'!$B$6</f>
        <v/>
      </c>
      <c r="Z167">
        <f>U167/('d_고정'!$B$8*'6_기대효과'!$H$7/8)</f>
        <v/>
      </c>
    </row>
    <row r="168">
      <c r="A168">
        <f>RAND()</f>
        <v/>
      </c>
      <c r="B168">
        <f>IF('d_시나리오'!$J$2='d_시나리오'!$H$2,'d_시나리오'!$I$2,IF(A168&lt;('d_시나리오'!$I$2-'d_시나리오'!$H$2)/('d_시나리오'!$J$2-'d_시나리오'!$H$2),'d_시나리오'!$H$2+SQRT(A168*('d_시나리오'!$J$2-'d_시나리오'!$H$2)*('d_시나리오'!$I$2-'d_시나리오'!$H$2)),'d_시나리오'!$J$2-SQRT((1-A168)*('d_시나리오'!$J$2-'d_시나리오'!$H$2)*('d_시나리오'!$J$2-'d_시나리오'!$I$2))))</f>
        <v/>
      </c>
      <c r="C168">
        <f>BETAINV(RAND(),2,6)</f>
        <v/>
      </c>
      <c r="D168">
        <f>INDEX('d_분포'!$A$2:$A$28,RANDBETWEEN(1,27))</f>
        <v/>
      </c>
      <c r="E168">
        <f>INDEX('d_분포'!$C$2:$C$5,RANDBETWEEN(1,4))*(0.9+0.2*RAND())</f>
        <v/>
      </c>
      <c r="F168">
        <f>RAND()</f>
        <v/>
      </c>
      <c r="G168">
        <f>IF('d_시나리오'!$J$3='d_시나리오'!$H$3,'d_시나리오'!$I$3,IF(F168&lt;('d_시나리오'!$I$3-'d_시나리오'!$H$3)/('d_시나리오'!$J$3-'d_시나리오'!$H$3),'d_시나리오'!$H$3+SQRT(F168*('d_시나리오'!$J$3-'d_시나리오'!$H$3)*('d_시나리오'!$I$3-'d_시나리오'!$H$3)),'d_시나리오'!$J$3-SQRT((1-F168)*('d_시나리오'!$J$3-'d_시나리오'!$H$3)*('d_시나리오'!$J$3-'d_시나리오'!$I$3))))</f>
        <v/>
      </c>
      <c r="H168">
        <f>RAND()</f>
        <v/>
      </c>
      <c r="I168">
        <f>IF('d_시나리오'!$J$4='d_시나리오'!$H$4,'d_시나리오'!$I$4,IF(H168&lt;('d_시나리오'!$I$4-'d_시나리오'!$H$4)/('d_시나리오'!$J$4-'d_시나리오'!$H$4),'d_시나리오'!$H$4+SQRT(H168*('d_시나리오'!$J$4-'d_시나리오'!$H$4)*('d_시나리오'!$I$4-'d_시나리오'!$H$4)),'d_시나리오'!$J$4-SQRT((1-H168)*('d_시나리오'!$J$4-'d_시나리오'!$H$4)*('d_시나리오'!$J$4-'d_시나리오'!$I$4))))</f>
        <v/>
      </c>
      <c r="J168">
        <f>RAND()</f>
        <v/>
      </c>
      <c r="K168">
        <f>IF('d_시나리오'!$J$5='d_시나리오'!$H$5,'d_시나리오'!$I$5,IF(J168&lt;('d_시나리오'!$I$5-'d_시나리오'!$H$5)/('d_시나리오'!$J$5-'d_시나리오'!$H$5),'d_시나리오'!$H$5+SQRT(J168*('d_시나리오'!$J$5-'d_시나리오'!$H$5)*('d_시나리오'!$I$5-'d_시나리오'!$H$5)),'d_시나리오'!$J$5-SQRT((1-J168)*('d_시나리오'!$J$5-'d_시나리오'!$H$5)*('d_시나리오'!$J$5-'d_시나리오'!$I$5))))</f>
        <v/>
      </c>
      <c r="L168">
        <f>RAND()</f>
        <v/>
      </c>
      <c r="M168">
        <f>IF('d_시나리오'!$J$6='d_시나리오'!$H$6,'d_시나리오'!$I$6,IF(L168&lt;('d_시나리오'!$I$6-'d_시나리오'!$H$6)/('d_시나리오'!$J$6-'d_시나리오'!$H$6),'d_시나리오'!$H$6+SQRT(L168*('d_시나리오'!$J$6-'d_시나리오'!$H$6)*('d_시나리오'!$I$6-'d_시나리오'!$H$6)),'d_시나리오'!$J$6-SQRT((1-L168)*('d_시나리오'!$J$6-'d_시나리오'!$H$6)*('d_시나리오'!$J$6-'d_시나리오'!$I$6))))</f>
        <v/>
      </c>
      <c r="N168">
        <f>INDEX('d_분포'!$B$2:$B$57,RANDBETWEEN(1,56))</f>
        <v/>
      </c>
      <c r="O168">
        <f>BETAINV(RAND(),5,5)</f>
        <v/>
      </c>
      <c r="P168">
        <f>'d_고정'!$B$1*'6_기대효과'!$H$7*('d_시나리오'!$I$7/'d_고정'!$B$2)*B168</f>
        <v/>
      </c>
      <c r="Q168">
        <f>P168*C168</f>
        <v/>
      </c>
      <c r="R168">
        <f>P168*E168</f>
        <v/>
      </c>
      <c r="S168">
        <f>R168*G168</f>
        <v/>
      </c>
      <c r="T168">
        <f>Q168+S168</f>
        <v/>
      </c>
      <c r="U168">
        <f>(Q168*D168+S168*I168)*(1-O168)</f>
        <v/>
      </c>
      <c r="V168">
        <f>(R168*K168*N168+'d_고정'!$B$3*('6_기대효과'!$H$7/8)*N168*'d_고정'!$B$10*M168*('6_기대효과'!$K$7/'d_고정'!$B$9))*(1-O168)</f>
        <v/>
      </c>
      <c r="W168">
        <f>(S168*I168+R168*MAX(K168-'d_고정'!$B$10*M168*('6_기대효과'!$K$7/'d_고정'!$B$9),0)*N168)*(1-O168)</f>
        <v/>
      </c>
      <c r="X168">
        <f>U168+V168</f>
        <v/>
      </c>
      <c r="Y168">
        <f>U168/('d_고정'!$B$5*'6_기대효과'!$H$7/8)/'d_고정'!$B$6</f>
        <v/>
      </c>
      <c r="Z168">
        <f>U168/('d_고정'!$B$8*'6_기대효과'!$H$7/8)</f>
        <v/>
      </c>
    </row>
    <row r="169">
      <c r="A169">
        <f>RAND()</f>
        <v/>
      </c>
      <c r="B169">
        <f>IF('d_시나리오'!$J$2='d_시나리오'!$H$2,'d_시나리오'!$I$2,IF(A169&lt;('d_시나리오'!$I$2-'d_시나리오'!$H$2)/('d_시나리오'!$J$2-'d_시나리오'!$H$2),'d_시나리오'!$H$2+SQRT(A169*('d_시나리오'!$J$2-'d_시나리오'!$H$2)*('d_시나리오'!$I$2-'d_시나리오'!$H$2)),'d_시나리오'!$J$2-SQRT((1-A169)*('d_시나리오'!$J$2-'d_시나리오'!$H$2)*('d_시나리오'!$J$2-'d_시나리오'!$I$2))))</f>
        <v/>
      </c>
      <c r="C169">
        <f>BETAINV(RAND(),2,6)</f>
        <v/>
      </c>
      <c r="D169">
        <f>INDEX('d_분포'!$A$2:$A$28,RANDBETWEEN(1,27))</f>
        <v/>
      </c>
      <c r="E169">
        <f>INDEX('d_분포'!$C$2:$C$5,RANDBETWEEN(1,4))*(0.9+0.2*RAND())</f>
        <v/>
      </c>
      <c r="F169">
        <f>RAND()</f>
        <v/>
      </c>
      <c r="G169">
        <f>IF('d_시나리오'!$J$3='d_시나리오'!$H$3,'d_시나리오'!$I$3,IF(F169&lt;('d_시나리오'!$I$3-'d_시나리오'!$H$3)/('d_시나리오'!$J$3-'d_시나리오'!$H$3),'d_시나리오'!$H$3+SQRT(F169*('d_시나리오'!$J$3-'d_시나리오'!$H$3)*('d_시나리오'!$I$3-'d_시나리오'!$H$3)),'d_시나리오'!$J$3-SQRT((1-F169)*('d_시나리오'!$J$3-'d_시나리오'!$H$3)*('d_시나리오'!$J$3-'d_시나리오'!$I$3))))</f>
        <v/>
      </c>
      <c r="H169">
        <f>RAND()</f>
        <v/>
      </c>
      <c r="I169">
        <f>IF('d_시나리오'!$J$4='d_시나리오'!$H$4,'d_시나리오'!$I$4,IF(H169&lt;('d_시나리오'!$I$4-'d_시나리오'!$H$4)/('d_시나리오'!$J$4-'d_시나리오'!$H$4),'d_시나리오'!$H$4+SQRT(H169*('d_시나리오'!$J$4-'d_시나리오'!$H$4)*('d_시나리오'!$I$4-'d_시나리오'!$H$4)),'d_시나리오'!$J$4-SQRT((1-H169)*('d_시나리오'!$J$4-'d_시나리오'!$H$4)*('d_시나리오'!$J$4-'d_시나리오'!$I$4))))</f>
        <v/>
      </c>
      <c r="J169">
        <f>RAND()</f>
        <v/>
      </c>
      <c r="K169">
        <f>IF('d_시나리오'!$J$5='d_시나리오'!$H$5,'d_시나리오'!$I$5,IF(J169&lt;('d_시나리오'!$I$5-'d_시나리오'!$H$5)/('d_시나리오'!$J$5-'d_시나리오'!$H$5),'d_시나리오'!$H$5+SQRT(J169*('d_시나리오'!$J$5-'d_시나리오'!$H$5)*('d_시나리오'!$I$5-'d_시나리오'!$H$5)),'d_시나리오'!$J$5-SQRT((1-J169)*('d_시나리오'!$J$5-'d_시나리오'!$H$5)*('d_시나리오'!$J$5-'d_시나리오'!$I$5))))</f>
        <v/>
      </c>
      <c r="L169">
        <f>RAND()</f>
        <v/>
      </c>
      <c r="M169">
        <f>IF('d_시나리오'!$J$6='d_시나리오'!$H$6,'d_시나리오'!$I$6,IF(L169&lt;('d_시나리오'!$I$6-'d_시나리오'!$H$6)/('d_시나리오'!$J$6-'d_시나리오'!$H$6),'d_시나리오'!$H$6+SQRT(L169*('d_시나리오'!$J$6-'d_시나리오'!$H$6)*('d_시나리오'!$I$6-'d_시나리오'!$H$6)),'d_시나리오'!$J$6-SQRT((1-L169)*('d_시나리오'!$J$6-'d_시나리오'!$H$6)*('d_시나리오'!$J$6-'d_시나리오'!$I$6))))</f>
        <v/>
      </c>
      <c r="N169">
        <f>INDEX('d_분포'!$B$2:$B$57,RANDBETWEEN(1,56))</f>
        <v/>
      </c>
      <c r="O169">
        <f>BETAINV(RAND(),5,5)</f>
        <v/>
      </c>
      <c r="P169">
        <f>'d_고정'!$B$1*'6_기대효과'!$H$7*('d_시나리오'!$I$7/'d_고정'!$B$2)*B169</f>
        <v/>
      </c>
      <c r="Q169">
        <f>P169*C169</f>
        <v/>
      </c>
      <c r="R169">
        <f>P169*E169</f>
        <v/>
      </c>
      <c r="S169">
        <f>R169*G169</f>
        <v/>
      </c>
      <c r="T169">
        <f>Q169+S169</f>
        <v/>
      </c>
      <c r="U169">
        <f>(Q169*D169+S169*I169)*(1-O169)</f>
        <v/>
      </c>
      <c r="V169">
        <f>(R169*K169*N169+'d_고정'!$B$3*('6_기대효과'!$H$7/8)*N169*'d_고정'!$B$10*M169*('6_기대효과'!$K$7/'d_고정'!$B$9))*(1-O169)</f>
        <v/>
      </c>
      <c r="W169">
        <f>(S169*I169+R169*MAX(K169-'d_고정'!$B$10*M169*('6_기대효과'!$K$7/'d_고정'!$B$9),0)*N169)*(1-O169)</f>
        <v/>
      </c>
      <c r="X169">
        <f>U169+V169</f>
        <v/>
      </c>
      <c r="Y169">
        <f>U169/('d_고정'!$B$5*'6_기대효과'!$H$7/8)/'d_고정'!$B$6</f>
        <v/>
      </c>
      <c r="Z169">
        <f>U169/('d_고정'!$B$8*'6_기대효과'!$H$7/8)</f>
        <v/>
      </c>
    </row>
    <row r="170">
      <c r="A170">
        <f>RAND()</f>
        <v/>
      </c>
      <c r="B170">
        <f>IF('d_시나리오'!$J$2='d_시나리오'!$H$2,'d_시나리오'!$I$2,IF(A170&lt;('d_시나리오'!$I$2-'d_시나리오'!$H$2)/('d_시나리오'!$J$2-'d_시나리오'!$H$2),'d_시나리오'!$H$2+SQRT(A170*('d_시나리오'!$J$2-'d_시나리오'!$H$2)*('d_시나리오'!$I$2-'d_시나리오'!$H$2)),'d_시나리오'!$J$2-SQRT((1-A170)*('d_시나리오'!$J$2-'d_시나리오'!$H$2)*('d_시나리오'!$J$2-'d_시나리오'!$I$2))))</f>
        <v/>
      </c>
      <c r="C170">
        <f>BETAINV(RAND(),2,6)</f>
        <v/>
      </c>
      <c r="D170">
        <f>INDEX('d_분포'!$A$2:$A$28,RANDBETWEEN(1,27))</f>
        <v/>
      </c>
      <c r="E170">
        <f>INDEX('d_분포'!$C$2:$C$5,RANDBETWEEN(1,4))*(0.9+0.2*RAND())</f>
        <v/>
      </c>
      <c r="F170">
        <f>RAND()</f>
        <v/>
      </c>
      <c r="G170">
        <f>IF('d_시나리오'!$J$3='d_시나리오'!$H$3,'d_시나리오'!$I$3,IF(F170&lt;('d_시나리오'!$I$3-'d_시나리오'!$H$3)/('d_시나리오'!$J$3-'d_시나리오'!$H$3),'d_시나리오'!$H$3+SQRT(F170*('d_시나리오'!$J$3-'d_시나리오'!$H$3)*('d_시나리오'!$I$3-'d_시나리오'!$H$3)),'d_시나리오'!$J$3-SQRT((1-F170)*('d_시나리오'!$J$3-'d_시나리오'!$H$3)*('d_시나리오'!$J$3-'d_시나리오'!$I$3))))</f>
        <v/>
      </c>
      <c r="H170">
        <f>RAND()</f>
        <v/>
      </c>
      <c r="I170">
        <f>IF('d_시나리오'!$J$4='d_시나리오'!$H$4,'d_시나리오'!$I$4,IF(H170&lt;('d_시나리오'!$I$4-'d_시나리오'!$H$4)/('d_시나리오'!$J$4-'d_시나리오'!$H$4),'d_시나리오'!$H$4+SQRT(H170*('d_시나리오'!$J$4-'d_시나리오'!$H$4)*('d_시나리오'!$I$4-'d_시나리오'!$H$4)),'d_시나리오'!$J$4-SQRT((1-H170)*('d_시나리오'!$J$4-'d_시나리오'!$H$4)*('d_시나리오'!$J$4-'d_시나리오'!$I$4))))</f>
        <v/>
      </c>
      <c r="J170">
        <f>RAND()</f>
        <v/>
      </c>
      <c r="K170">
        <f>IF('d_시나리오'!$J$5='d_시나리오'!$H$5,'d_시나리오'!$I$5,IF(J170&lt;('d_시나리오'!$I$5-'d_시나리오'!$H$5)/('d_시나리오'!$J$5-'d_시나리오'!$H$5),'d_시나리오'!$H$5+SQRT(J170*('d_시나리오'!$J$5-'d_시나리오'!$H$5)*('d_시나리오'!$I$5-'d_시나리오'!$H$5)),'d_시나리오'!$J$5-SQRT((1-J170)*('d_시나리오'!$J$5-'d_시나리오'!$H$5)*('d_시나리오'!$J$5-'d_시나리오'!$I$5))))</f>
        <v/>
      </c>
      <c r="L170">
        <f>RAND()</f>
        <v/>
      </c>
      <c r="M170">
        <f>IF('d_시나리오'!$J$6='d_시나리오'!$H$6,'d_시나리오'!$I$6,IF(L170&lt;('d_시나리오'!$I$6-'d_시나리오'!$H$6)/('d_시나리오'!$J$6-'d_시나리오'!$H$6),'d_시나리오'!$H$6+SQRT(L170*('d_시나리오'!$J$6-'d_시나리오'!$H$6)*('d_시나리오'!$I$6-'d_시나리오'!$H$6)),'d_시나리오'!$J$6-SQRT((1-L170)*('d_시나리오'!$J$6-'d_시나리오'!$H$6)*('d_시나리오'!$J$6-'d_시나리오'!$I$6))))</f>
        <v/>
      </c>
      <c r="N170">
        <f>INDEX('d_분포'!$B$2:$B$57,RANDBETWEEN(1,56))</f>
        <v/>
      </c>
      <c r="O170">
        <f>BETAINV(RAND(),5,5)</f>
        <v/>
      </c>
      <c r="P170">
        <f>'d_고정'!$B$1*'6_기대효과'!$H$7*('d_시나리오'!$I$7/'d_고정'!$B$2)*B170</f>
        <v/>
      </c>
      <c r="Q170">
        <f>P170*C170</f>
        <v/>
      </c>
      <c r="R170">
        <f>P170*E170</f>
        <v/>
      </c>
      <c r="S170">
        <f>R170*G170</f>
        <v/>
      </c>
      <c r="T170">
        <f>Q170+S170</f>
        <v/>
      </c>
      <c r="U170">
        <f>(Q170*D170+S170*I170)*(1-O170)</f>
        <v/>
      </c>
      <c r="V170">
        <f>(R170*K170*N170+'d_고정'!$B$3*('6_기대효과'!$H$7/8)*N170*'d_고정'!$B$10*M170*('6_기대효과'!$K$7/'d_고정'!$B$9))*(1-O170)</f>
        <v/>
      </c>
      <c r="W170">
        <f>(S170*I170+R170*MAX(K170-'d_고정'!$B$10*M170*('6_기대효과'!$K$7/'d_고정'!$B$9),0)*N170)*(1-O170)</f>
        <v/>
      </c>
      <c r="X170">
        <f>U170+V170</f>
        <v/>
      </c>
      <c r="Y170">
        <f>U170/('d_고정'!$B$5*'6_기대효과'!$H$7/8)/'d_고정'!$B$6</f>
        <v/>
      </c>
      <c r="Z170">
        <f>U170/('d_고정'!$B$8*'6_기대효과'!$H$7/8)</f>
        <v/>
      </c>
    </row>
    <row r="171">
      <c r="A171">
        <f>RAND()</f>
        <v/>
      </c>
      <c r="B171">
        <f>IF('d_시나리오'!$J$2='d_시나리오'!$H$2,'d_시나리오'!$I$2,IF(A171&lt;('d_시나리오'!$I$2-'d_시나리오'!$H$2)/('d_시나리오'!$J$2-'d_시나리오'!$H$2),'d_시나리오'!$H$2+SQRT(A171*('d_시나리오'!$J$2-'d_시나리오'!$H$2)*('d_시나리오'!$I$2-'d_시나리오'!$H$2)),'d_시나리오'!$J$2-SQRT((1-A171)*('d_시나리오'!$J$2-'d_시나리오'!$H$2)*('d_시나리오'!$J$2-'d_시나리오'!$I$2))))</f>
        <v/>
      </c>
      <c r="C171">
        <f>BETAINV(RAND(),2,6)</f>
        <v/>
      </c>
      <c r="D171">
        <f>INDEX('d_분포'!$A$2:$A$28,RANDBETWEEN(1,27))</f>
        <v/>
      </c>
      <c r="E171">
        <f>INDEX('d_분포'!$C$2:$C$5,RANDBETWEEN(1,4))*(0.9+0.2*RAND())</f>
        <v/>
      </c>
      <c r="F171">
        <f>RAND()</f>
        <v/>
      </c>
      <c r="G171">
        <f>IF('d_시나리오'!$J$3='d_시나리오'!$H$3,'d_시나리오'!$I$3,IF(F171&lt;('d_시나리오'!$I$3-'d_시나리오'!$H$3)/('d_시나리오'!$J$3-'d_시나리오'!$H$3),'d_시나리오'!$H$3+SQRT(F171*('d_시나리오'!$J$3-'d_시나리오'!$H$3)*('d_시나리오'!$I$3-'d_시나리오'!$H$3)),'d_시나리오'!$J$3-SQRT((1-F171)*('d_시나리오'!$J$3-'d_시나리오'!$H$3)*('d_시나리오'!$J$3-'d_시나리오'!$I$3))))</f>
        <v/>
      </c>
      <c r="H171">
        <f>RAND()</f>
        <v/>
      </c>
      <c r="I171">
        <f>IF('d_시나리오'!$J$4='d_시나리오'!$H$4,'d_시나리오'!$I$4,IF(H171&lt;('d_시나리오'!$I$4-'d_시나리오'!$H$4)/('d_시나리오'!$J$4-'d_시나리오'!$H$4),'d_시나리오'!$H$4+SQRT(H171*('d_시나리오'!$J$4-'d_시나리오'!$H$4)*('d_시나리오'!$I$4-'d_시나리오'!$H$4)),'d_시나리오'!$J$4-SQRT((1-H171)*('d_시나리오'!$J$4-'d_시나리오'!$H$4)*('d_시나리오'!$J$4-'d_시나리오'!$I$4))))</f>
        <v/>
      </c>
      <c r="J171">
        <f>RAND()</f>
        <v/>
      </c>
      <c r="K171">
        <f>IF('d_시나리오'!$J$5='d_시나리오'!$H$5,'d_시나리오'!$I$5,IF(J171&lt;('d_시나리오'!$I$5-'d_시나리오'!$H$5)/('d_시나리오'!$J$5-'d_시나리오'!$H$5),'d_시나리오'!$H$5+SQRT(J171*('d_시나리오'!$J$5-'d_시나리오'!$H$5)*('d_시나리오'!$I$5-'d_시나리오'!$H$5)),'d_시나리오'!$J$5-SQRT((1-J171)*('d_시나리오'!$J$5-'d_시나리오'!$H$5)*('d_시나리오'!$J$5-'d_시나리오'!$I$5))))</f>
        <v/>
      </c>
      <c r="L171">
        <f>RAND()</f>
        <v/>
      </c>
      <c r="M171">
        <f>IF('d_시나리오'!$J$6='d_시나리오'!$H$6,'d_시나리오'!$I$6,IF(L171&lt;('d_시나리오'!$I$6-'d_시나리오'!$H$6)/('d_시나리오'!$J$6-'d_시나리오'!$H$6),'d_시나리오'!$H$6+SQRT(L171*('d_시나리오'!$J$6-'d_시나리오'!$H$6)*('d_시나리오'!$I$6-'d_시나리오'!$H$6)),'d_시나리오'!$J$6-SQRT((1-L171)*('d_시나리오'!$J$6-'d_시나리오'!$H$6)*('d_시나리오'!$J$6-'d_시나리오'!$I$6))))</f>
        <v/>
      </c>
      <c r="N171">
        <f>INDEX('d_분포'!$B$2:$B$57,RANDBETWEEN(1,56))</f>
        <v/>
      </c>
      <c r="O171">
        <f>BETAINV(RAND(),5,5)</f>
        <v/>
      </c>
      <c r="P171">
        <f>'d_고정'!$B$1*'6_기대효과'!$H$7*('d_시나리오'!$I$7/'d_고정'!$B$2)*B171</f>
        <v/>
      </c>
      <c r="Q171">
        <f>P171*C171</f>
        <v/>
      </c>
      <c r="R171">
        <f>P171*E171</f>
        <v/>
      </c>
      <c r="S171">
        <f>R171*G171</f>
        <v/>
      </c>
      <c r="T171">
        <f>Q171+S171</f>
        <v/>
      </c>
      <c r="U171">
        <f>(Q171*D171+S171*I171)*(1-O171)</f>
        <v/>
      </c>
      <c r="V171">
        <f>(R171*K171*N171+'d_고정'!$B$3*('6_기대효과'!$H$7/8)*N171*'d_고정'!$B$10*M171*('6_기대효과'!$K$7/'d_고정'!$B$9))*(1-O171)</f>
        <v/>
      </c>
      <c r="W171">
        <f>(S171*I171+R171*MAX(K171-'d_고정'!$B$10*M171*('6_기대효과'!$K$7/'d_고정'!$B$9),0)*N171)*(1-O171)</f>
        <v/>
      </c>
      <c r="X171">
        <f>U171+V171</f>
        <v/>
      </c>
      <c r="Y171">
        <f>U171/('d_고정'!$B$5*'6_기대효과'!$H$7/8)/'d_고정'!$B$6</f>
        <v/>
      </c>
      <c r="Z171">
        <f>U171/('d_고정'!$B$8*'6_기대효과'!$H$7/8)</f>
        <v/>
      </c>
    </row>
    <row r="172">
      <c r="A172">
        <f>RAND()</f>
        <v/>
      </c>
      <c r="B172">
        <f>IF('d_시나리오'!$J$2='d_시나리오'!$H$2,'d_시나리오'!$I$2,IF(A172&lt;('d_시나리오'!$I$2-'d_시나리오'!$H$2)/('d_시나리오'!$J$2-'d_시나리오'!$H$2),'d_시나리오'!$H$2+SQRT(A172*('d_시나리오'!$J$2-'d_시나리오'!$H$2)*('d_시나리오'!$I$2-'d_시나리오'!$H$2)),'d_시나리오'!$J$2-SQRT((1-A172)*('d_시나리오'!$J$2-'d_시나리오'!$H$2)*('d_시나리오'!$J$2-'d_시나리오'!$I$2))))</f>
        <v/>
      </c>
      <c r="C172">
        <f>BETAINV(RAND(),2,6)</f>
        <v/>
      </c>
      <c r="D172">
        <f>INDEX('d_분포'!$A$2:$A$28,RANDBETWEEN(1,27))</f>
        <v/>
      </c>
      <c r="E172">
        <f>INDEX('d_분포'!$C$2:$C$5,RANDBETWEEN(1,4))*(0.9+0.2*RAND())</f>
        <v/>
      </c>
      <c r="F172">
        <f>RAND()</f>
        <v/>
      </c>
      <c r="G172">
        <f>IF('d_시나리오'!$J$3='d_시나리오'!$H$3,'d_시나리오'!$I$3,IF(F172&lt;('d_시나리오'!$I$3-'d_시나리오'!$H$3)/('d_시나리오'!$J$3-'d_시나리오'!$H$3),'d_시나리오'!$H$3+SQRT(F172*('d_시나리오'!$J$3-'d_시나리오'!$H$3)*('d_시나리오'!$I$3-'d_시나리오'!$H$3)),'d_시나리오'!$J$3-SQRT((1-F172)*('d_시나리오'!$J$3-'d_시나리오'!$H$3)*('d_시나리오'!$J$3-'d_시나리오'!$I$3))))</f>
        <v/>
      </c>
      <c r="H172">
        <f>RAND()</f>
        <v/>
      </c>
      <c r="I172">
        <f>IF('d_시나리오'!$J$4='d_시나리오'!$H$4,'d_시나리오'!$I$4,IF(H172&lt;('d_시나리오'!$I$4-'d_시나리오'!$H$4)/('d_시나리오'!$J$4-'d_시나리오'!$H$4),'d_시나리오'!$H$4+SQRT(H172*('d_시나리오'!$J$4-'d_시나리오'!$H$4)*('d_시나리오'!$I$4-'d_시나리오'!$H$4)),'d_시나리오'!$J$4-SQRT((1-H172)*('d_시나리오'!$J$4-'d_시나리오'!$H$4)*('d_시나리오'!$J$4-'d_시나리오'!$I$4))))</f>
        <v/>
      </c>
      <c r="J172">
        <f>RAND()</f>
        <v/>
      </c>
      <c r="K172">
        <f>IF('d_시나리오'!$J$5='d_시나리오'!$H$5,'d_시나리오'!$I$5,IF(J172&lt;('d_시나리오'!$I$5-'d_시나리오'!$H$5)/('d_시나리오'!$J$5-'d_시나리오'!$H$5),'d_시나리오'!$H$5+SQRT(J172*('d_시나리오'!$J$5-'d_시나리오'!$H$5)*('d_시나리오'!$I$5-'d_시나리오'!$H$5)),'d_시나리오'!$J$5-SQRT((1-J172)*('d_시나리오'!$J$5-'d_시나리오'!$H$5)*('d_시나리오'!$J$5-'d_시나리오'!$I$5))))</f>
        <v/>
      </c>
      <c r="L172">
        <f>RAND()</f>
        <v/>
      </c>
      <c r="M172">
        <f>IF('d_시나리오'!$J$6='d_시나리오'!$H$6,'d_시나리오'!$I$6,IF(L172&lt;('d_시나리오'!$I$6-'d_시나리오'!$H$6)/('d_시나리오'!$J$6-'d_시나리오'!$H$6),'d_시나리오'!$H$6+SQRT(L172*('d_시나리오'!$J$6-'d_시나리오'!$H$6)*('d_시나리오'!$I$6-'d_시나리오'!$H$6)),'d_시나리오'!$J$6-SQRT((1-L172)*('d_시나리오'!$J$6-'d_시나리오'!$H$6)*('d_시나리오'!$J$6-'d_시나리오'!$I$6))))</f>
        <v/>
      </c>
      <c r="N172">
        <f>INDEX('d_분포'!$B$2:$B$57,RANDBETWEEN(1,56))</f>
        <v/>
      </c>
      <c r="O172">
        <f>BETAINV(RAND(),5,5)</f>
        <v/>
      </c>
      <c r="P172">
        <f>'d_고정'!$B$1*'6_기대효과'!$H$7*('d_시나리오'!$I$7/'d_고정'!$B$2)*B172</f>
        <v/>
      </c>
      <c r="Q172">
        <f>P172*C172</f>
        <v/>
      </c>
      <c r="R172">
        <f>P172*E172</f>
        <v/>
      </c>
      <c r="S172">
        <f>R172*G172</f>
        <v/>
      </c>
      <c r="T172">
        <f>Q172+S172</f>
        <v/>
      </c>
      <c r="U172">
        <f>(Q172*D172+S172*I172)*(1-O172)</f>
        <v/>
      </c>
      <c r="V172">
        <f>(R172*K172*N172+'d_고정'!$B$3*('6_기대효과'!$H$7/8)*N172*'d_고정'!$B$10*M172*('6_기대효과'!$K$7/'d_고정'!$B$9))*(1-O172)</f>
        <v/>
      </c>
      <c r="W172">
        <f>(S172*I172+R172*MAX(K172-'d_고정'!$B$10*M172*('6_기대효과'!$K$7/'d_고정'!$B$9),0)*N172)*(1-O172)</f>
        <v/>
      </c>
      <c r="X172">
        <f>U172+V172</f>
        <v/>
      </c>
      <c r="Y172">
        <f>U172/('d_고정'!$B$5*'6_기대효과'!$H$7/8)/'d_고정'!$B$6</f>
        <v/>
      </c>
      <c r="Z172">
        <f>U172/('d_고정'!$B$8*'6_기대효과'!$H$7/8)</f>
        <v/>
      </c>
    </row>
    <row r="173">
      <c r="A173">
        <f>RAND()</f>
        <v/>
      </c>
      <c r="B173">
        <f>IF('d_시나리오'!$J$2='d_시나리오'!$H$2,'d_시나리오'!$I$2,IF(A173&lt;('d_시나리오'!$I$2-'d_시나리오'!$H$2)/('d_시나리오'!$J$2-'d_시나리오'!$H$2),'d_시나리오'!$H$2+SQRT(A173*('d_시나리오'!$J$2-'d_시나리오'!$H$2)*('d_시나리오'!$I$2-'d_시나리오'!$H$2)),'d_시나리오'!$J$2-SQRT((1-A173)*('d_시나리오'!$J$2-'d_시나리오'!$H$2)*('d_시나리오'!$J$2-'d_시나리오'!$I$2))))</f>
        <v/>
      </c>
      <c r="C173">
        <f>BETAINV(RAND(),2,6)</f>
        <v/>
      </c>
      <c r="D173">
        <f>INDEX('d_분포'!$A$2:$A$28,RANDBETWEEN(1,27))</f>
        <v/>
      </c>
      <c r="E173">
        <f>INDEX('d_분포'!$C$2:$C$5,RANDBETWEEN(1,4))*(0.9+0.2*RAND())</f>
        <v/>
      </c>
      <c r="F173">
        <f>RAND()</f>
        <v/>
      </c>
      <c r="G173">
        <f>IF('d_시나리오'!$J$3='d_시나리오'!$H$3,'d_시나리오'!$I$3,IF(F173&lt;('d_시나리오'!$I$3-'d_시나리오'!$H$3)/('d_시나리오'!$J$3-'d_시나리오'!$H$3),'d_시나리오'!$H$3+SQRT(F173*('d_시나리오'!$J$3-'d_시나리오'!$H$3)*('d_시나리오'!$I$3-'d_시나리오'!$H$3)),'d_시나리오'!$J$3-SQRT((1-F173)*('d_시나리오'!$J$3-'d_시나리오'!$H$3)*('d_시나리오'!$J$3-'d_시나리오'!$I$3))))</f>
        <v/>
      </c>
      <c r="H173">
        <f>RAND()</f>
        <v/>
      </c>
      <c r="I173">
        <f>IF('d_시나리오'!$J$4='d_시나리오'!$H$4,'d_시나리오'!$I$4,IF(H173&lt;('d_시나리오'!$I$4-'d_시나리오'!$H$4)/('d_시나리오'!$J$4-'d_시나리오'!$H$4),'d_시나리오'!$H$4+SQRT(H173*('d_시나리오'!$J$4-'d_시나리오'!$H$4)*('d_시나리오'!$I$4-'d_시나리오'!$H$4)),'d_시나리오'!$J$4-SQRT((1-H173)*('d_시나리오'!$J$4-'d_시나리오'!$H$4)*('d_시나리오'!$J$4-'d_시나리오'!$I$4))))</f>
        <v/>
      </c>
      <c r="J173">
        <f>RAND()</f>
        <v/>
      </c>
      <c r="K173">
        <f>IF('d_시나리오'!$J$5='d_시나리오'!$H$5,'d_시나리오'!$I$5,IF(J173&lt;('d_시나리오'!$I$5-'d_시나리오'!$H$5)/('d_시나리오'!$J$5-'d_시나리오'!$H$5),'d_시나리오'!$H$5+SQRT(J173*('d_시나리오'!$J$5-'d_시나리오'!$H$5)*('d_시나리오'!$I$5-'d_시나리오'!$H$5)),'d_시나리오'!$J$5-SQRT((1-J173)*('d_시나리오'!$J$5-'d_시나리오'!$H$5)*('d_시나리오'!$J$5-'d_시나리오'!$I$5))))</f>
        <v/>
      </c>
      <c r="L173">
        <f>RAND()</f>
        <v/>
      </c>
      <c r="M173">
        <f>IF('d_시나리오'!$J$6='d_시나리오'!$H$6,'d_시나리오'!$I$6,IF(L173&lt;('d_시나리오'!$I$6-'d_시나리오'!$H$6)/('d_시나리오'!$J$6-'d_시나리오'!$H$6),'d_시나리오'!$H$6+SQRT(L173*('d_시나리오'!$J$6-'d_시나리오'!$H$6)*('d_시나리오'!$I$6-'d_시나리오'!$H$6)),'d_시나리오'!$J$6-SQRT((1-L173)*('d_시나리오'!$J$6-'d_시나리오'!$H$6)*('d_시나리오'!$J$6-'d_시나리오'!$I$6))))</f>
        <v/>
      </c>
      <c r="N173">
        <f>INDEX('d_분포'!$B$2:$B$57,RANDBETWEEN(1,56))</f>
        <v/>
      </c>
      <c r="O173">
        <f>BETAINV(RAND(),5,5)</f>
        <v/>
      </c>
      <c r="P173">
        <f>'d_고정'!$B$1*'6_기대효과'!$H$7*('d_시나리오'!$I$7/'d_고정'!$B$2)*B173</f>
        <v/>
      </c>
      <c r="Q173">
        <f>P173*C173</f>
        <v/>
      </c>
      <c r="R173">
        <f>P173*E173</f>
        <v/>
      </c>
      <c r="S173">
        <f>R173*G173</f>
        <v/>
      </c>
      <c r="T173">
        <f>Q173+S173</f>
        <v/>
      </c>
      <c r="U173">
        <f>(Q173*D173+S173*I173)*(1-O173)</f>
        <v/>
      </c>
      <c r="V173">
        <f>(R173*K173*N173+'d_고정'!$B$3*('6_기대효과'!$H$7/8)*N173*'d_고정'!$B$10*M173*('6_기대효과'!$K$7/'d_고정'!$B$9))*(1-O173)</f>
        <v/>
      </c>
      <c r="W173">
        <f>(S173*I173+R173*MAX(K173-'d_고정'!$B$10*M173*('6_기대효과'!$K$7/'d_고정'!$B$9),0)*N173)*(1-O173)</f>
        <v/>
      </c>
      <c r="X173">
        <f>U173+V173</f>
        <v/>
      </c>
      <c r="Y173">
        <f>U173/('d_고정'!$B$5*'6_기대효과'!$H$7/8)/'d_고정'!$B$6</f>
        <v/>
      </c>
      <c r="Z173">
        <f>U173/('d_고정'!$B$8*'6_기대효과'!$H$7/8)</f>
        <v/>
      </c>
    </row>
    <row r="174">
      <c r="A174">
        <f>RAND()</f>
        <v/>
      </c>
      <c r="B174">
        <f>IF('d_시나리오'!$J$2='d_시나리오'!$H$2,'d_시나리오'!$I$2,IF(A174&lt;('d_시나리오'!$I$2-'d_시나리오'!$H$2)/('d_시나리오'!$J$2-'d_시나리오'!$H$2),'d_시나리오'!$H$2+SQRT(A174*('d_시나리오'!$J$2-'d_시나리오'!$H$2)*('d_시나리오'!$I$2-'d_시나리오'!$H$2)),'d_시나리오'!$J$2-SQRT((1-A174)*('d_시나리오'!$J$2-'d_시나리오'!$H$2)*('d_시나리오'!$J$2-'d_시나리오'!$I$2))))</f>
        <v/>
      </c>
      <c r="C174">
        <f>BETAINV(RAND(),2,6)</f>
        <v/>
      </c>
      <c r="D174">
        <f>INDEX('d_분포'!$A$2:$A$28,RANDBETWEEN(1,27))</f>
        <v/>
      </c>
      <c r="E174">
        <f>INDEX('d_분포'!$C$2:$C$5,RANDBETWEEN(1,4))*(0.9+0.2*RAND())</f>
        <v/>
      </c>
      <c r="F174">
        <f>RAND()</f>
        <v/>
      </c>
      <c r="G174">
        <f>IF('d_시나리오'!$J$3='d_시나리오'!$H$3,'d_시나리오'!$I$3,IF(F174&lt;('d_시나리오'!$I$3-'d_시나리오'!$H$3)/('d_시나리오'!$J$3-'d_시나리오'!$H$3),'d_시나리오'!$H$3+SQRT(F174*('d_시나리오'!$J$3-'d_시나리오'!$H$3)*('d_시나리오'!$I$3-'d_시나리오'!$H$3)),'d_시나리오'!$J$3-SQRT((1-F174)*('d_시나리오'!$J$3-'d_시나리오'!$H$3)*('d_시나리오'!$J$3-'d_시나리오'!$I$3))))</f>
        <v/>
      </c>
      <c r="H174">
        <f>RAND()</f>
        <v/>
      </c>
      <c r="I174">
        <f>IF('d_시나리오'!$J$4='d_시나리오'!$H$4,'d_시나리오'!$I$4,IF(H174&lt;('d_시나리오'!$I$4-'d_시나리오'!$H$4)/('d_시나리오'!$J$4-'d_시나리오'!$H$4),'d_시나리오'!$H$4+SQRT(H174*('d_시나리오'!$J$4-'d_시나리오'!$H$4)*('d_시나리오'!$I$4-'d_시나리오'!$H$4)),'d_시나리오'!$J$4-SQRT((1-H174)*('d_시나리오'!$J$4-'d_시나리오'!$H$4)*('d_시나리오'!$J$4-'d_시나리오'!$I$4))))</f>
        <v/>
      </c>
      <c r="J174">
        <f>RAND()</f>
        <v/>
      </c>
      <c r="K174">
        <f>IF('d_시나리오'!$J$5='d_시나리오'!$H$5,'d_시나리오'!$I$5,IF(J174&lt;('d_시나리오'!$I$5-'d_시나리오'!$H$5)/('d_시나리오'!$J$5-'d_시나리오'!$H$5),'d_시나리오'!$H$5+SQRT(J174*('d_시나리오'!$J$5-'d_시나리오'!$H$5)*('d_시나리오'!$I$5-'d_시나리오'!$H$5)),'d_시나리오'!$J$5-SQRT((1-J174)*('d_시나리오'!$J$5-'d_시나리오'!$H$5)*('d_시나리오'!$J$5-'d_시나리오'!$I$5))))</f>
        <v/>
      </c>
      <c r="L174">
        <f>RAND()</f>
        <v/>
      </c>
      <c r="M174">
        <f>IF('d_시나리오'!$J$6='d_시나리오'!$H$6,'d_시나리오'!$I$6,IF(L174&lt;('d_시나리오'!$I$6-'d_시나리오'!$H$6)/('d_시나리오'!$J$6-'d_시나리오'!$H$6),'d_시나리오'!$H$6+SQRT(L174*('d_시나리오'!$J$6-'d_시나리오'!$H$6)*('d_시나리오'!$I$6-'d_시나리오'!$H$6)),'d_시나리오'!$J$6-SQRT((1-L174)*('d_시나리오'!$J$6-'d_시나리오'!$H$6)*('d_시나리오'!$J$6-'d_시나리오'!$I$6))))</f>
        <v/>
      </c>
      <c r="N174">
        <f>INDEX('d_분포'!$B$2:$B$57,RANDBETWEEN(1,56))</f>
        <v/>
      </c>
      <c r="O174">
        <f>BETAINV(RAND(),5,5)</f>
        <v/>
      </c>
      <c r="P174">
        <f>'d_고정'!$B$1*'6_기대효과'!$H$7*('d_시나리오'!$I$7/'d_고정'!$B$2)*B174</f>
        <v/>
      </c>
      <c r="Q174">
        <f>P174*C174</f>
        <v/>
      </c>
      <c r="R174">
        <f>P174*E174</f>
        <v/>
      </c>
      <c r="S174">
        <f>R174*G174</f>
        <v/>
      </c>
      <c r="T174">
        <f>Q174+S174</f>
        <v/>
      </c>
      <c r="U174">
        <f>(Q174*D174+S174*I174)*(1-O174)</f>
        <v/>
      </c>
      <c r="V174">
        <f>(R174*K174*N174+'d_고정'!$B$3*('6_기대효과'!$H$7/8)*N174*'d_고정'!$B$10*M174*('6_기대효과'!$K$7/'d_고정'!$B$9))*(1-O174)</f>
        <v/>
      </c>
      <c r="W174">
        <f>(S174*I174+R174*MAX(K174-'d_고정'!$B$10*M174*('6_기대효과'!$K$7/'d_고정'!$B$9),0)*N174)*(1-O174)</f>
        <v/>
      </c>
      <c r="X174">
        <f>U174+V174</f>
        <v/>
      </c>
      <c r="Y174">
        <f>U174/('d_고정'!$B$5*'6_기대효과'!$H$7/8)/'d_고정'!$B$6</f>
        <v/>
      </c>
      <c r="Z174">
        <f>U174/('d_고정'!$B$8*'6_기대효과'!$H$7/8)</f>
        <v/>
      </c>
    </row>
    <row r="175">
      <c r="A175">
        <f>RAND()</f>
        <v/>
      </c>
      <c r="B175">
        <f>IF('d_시나리오'!$J$2='d_시나리오'!$H$2,'d_시나리오'!$I$2,IF(A175&lt;('d_시나리오'!$I$2-'d_시나리오'!$H$2)/('d_시나리오'!$J$2-'d_시나리오'!$H$2),'d_시나리오'!$H$2+SQRT(A175*('d_시나리오'!$J$2-'d_시나리오'!$H$2)*('d_시나리오'!$I$2-'d_시나리오'!$H$2)),'d_시나리오'!$J$2-SQRT((1-A175)*('d_시나리오'!$J$2-'d_시나리오'!$H$2)*('d_시나리오'!$J$2-'d_시나리오'!$I$2))))</f>
        <v/>
      </c>
      <c r="C175">
        <f>BETAINV(RAND(),2,6)</f>
        <v/>
      </c>
      <c r="D175">
        <f>INDEX('d_분포'!$A$2:$A$28,RANDBETWEEN(1,27))</f>
        <v/>
      </c>
      <c r="E175">
        <f>INDEX('d_분포'!$C$2:$C$5,RANDBETWEEN(1,4))*(0.9+0.2*RAND())</f>
        <v/>
      </c>
      <c r="F175">
        <f>RAND()</f>
        <v/>
      </c>
      <c r="G175">
        <f>IF('d_시나리오'!$J$3='d_시나리오'!$H$3,'d_시나리오'!$I$3,IF(F175&lt;('d_시나리오'!$I$3-'d_시나리오'!$H$3)/('d_시나리오'!$J$3-'d_시나리오'!$H$3),'d_시나리오'!$H$3+SQRT(F175*('d_시나리오'!$J$3-'d_시나리오'!$H$3)*('d_시나리오'!$I$3-'d_시나리오'!$H$3)),'d_시나리오'!$J$3-SQRT((1-F175)*('d_시나리오'!$J$3-'d_시나리오'!$H$3)*('d_시나리오'!$J$3-'d_시나리오'!$I$3))))</f>
        <v/>
      </c>
      <c r="H175">
        <f>RAND()</f>
        <v/>
      </c>
      <c r="I175">
        <f>IF('d_시나리오'!$J$4='d_시나리오'!$H$4,'d_시나리오'!$I$4,IF(H175&lt;('d_시나리오'!$I$4-'d_시나리오'!$H$4)/('d_시나리오'!$J$4-'d_시나리오'!$H$4),'d_시나리오'!$H$4+SQRT(H175*('d_시나리오'!$J$4-'d_시나리오'!$H$4)*('d_시나리오'!$I$4-'d_시나리오'!$H$4)),'d_시나리오'!$J$4-SQRT((1-H175)*('d_시나리오'!$J$4-'d_시나리오'!$H$4)*('d_시나리오'!$J$4-'d_시나리오'!$I$4))))</f>
        <v/>
      </c>
      <c r="J175">
        <f>RAND()</f>
        <v/>
      </c>
      <c r="K175">
        <f>IF('d_시나리오'!$J$5='d_시나리오'!$H$5,'d_시나리오'!$I$5,IF(J175&lt;('d_시나리오'!$I$5-'d_시나리오'!$H$5)/('d_시나리오'!$J$5-'d_시나리오'!$H$5),'d_시나리오'!$H$5+SQRT(J175*('d_시나리오'!$J$5-'d_시나리오'!$H$5)*('d_시나리오'!$I$5-'d_시나리오'!$H$5)),'d_시나리오'!$J$5-SQRT((1-J175)*('d_시나리오'!$J$5-'d_시나리오'!$H$5)*('d_시나리오'!$J$5-'d_시나리오'!$I$5))))</f>
        <v/>
      </c>
      <c r="L175">
        <f>RAND()</f>
        <v/>
      </c>
      <c r="M175">
        <f>IF('d_시나리오'!$J$6='d_시나리오'!$H$6,'d_시나리오'!$I$6,IF(L175&lt;('d_시나리오'!$I$6-'d_시나리오'!$H$6)/('d_시나리오'!$J$6-'d_시나리오'!$H$6),'d_시나리오'!$H$6+SQRT(L175*('d_시나리오'!$J$6-'d_시나리오'!$H$6)*('d_시나리오'!$I$6-'d_시나리오'!$H$6)),'d_시나리오'!$J$6-SQRT((1-L175)*('d_시나리오'!$J$6-'d_시나리오'!$H$6)*('d_시나리오'!$J$6-'d_시나리오'!$I$6))))</f>
        <v/>
      </c>
      <c r="N175">
        <f>INDEX('d_분포'!$B$2:$B$57,RANDBETWEEN(1,56))</f>
        <v/>
      </c>
      <c r="O175">
        <f>BETAINV(RAND(),5,5)</f>
        <v/>
      </c>
      <c r="P175">
        <f>'d_고정'!$B$1*'6_기대효과'!$H$7*('d_시나리오'!$I$7/'d_고정'!$B$2)*B175</f>
        <v/>
      </c>
      <c r="Q175">
        <f>P175*C175</f>
        <v/>
      </c>
      <c r="R175">
        <f>P175*E175</f>
        <v/>
      </c>
      <c r="S175">
        <f>R175*G175</f>
        <v/>
      </c>
      <c r="T175">
        <f>Q175+S175</f>
        <v/>
      </c>
      <c r="U175">
        <f>(Q175*D175+S175*I175)*(1-O175)</f>
        <v/>
      </c>
      <c r="V175">
        <f>(R175*K175*N175+'d_고정'!$B$3*('6_기대효과'!$H$7/8)*N175*'d_고정'!$B$10*M175*('6_기대효과'!$K$7/'d_고정'!$B$9))*(1-O175)</f>
        <v/>
      </c>
      <c r="W175">
        <f>(S175*I175+R175*MAX(K175-'d_고정'!$B$10*M175*('6_기대효과'!$K$7/'d_고정'!$B$9),0)*N175)*(1-O175)</f>
        <v/>
      </c>
      <c r="X175">
        <f>U175+V175</f>
        <v/>
      </c>
      <c r="Y175">
        <f>U175/('d_고정'!$B$5*'6_기대효과'!$H$7/8)/'d_고정'!$B$6</f>
        <v/>
      </c>
      <c r="Z175">
        <f>U175/('d_고정'!$B$8*'6_기대효과'!$H$7/8)</f>
        <v/>
      </c>
    </row>
    <row r="176">
      <c r="A176">
        <f>RAND()</f>
        <v/>
      </c>
      <c r="B176">
        <f>IF('d_시나리오'!$J$2='d_시나리오'!$H$2,'d_시나리오'!$I$2,IF(A176&lt;('d_시나리오'!$I$2-'d_시나리오'!$H$2)/('d_시나리오'!$J$2-'d_시나리오'!$H$2),'d_시나리오'!$H$2+SQRT(A176*('d_시나리오'!$J$2-'d_시나리오'!$H$2)*('d_시나리오'!$I$2-'d_시나리오'!$H$2)),'d_시나리오'!$J$2-SQRT((1-A176)*('d_시나리오'!$J$2-'d_시나리오'!$H$2)*('d_시나리오'!$J$2-'d_시나리오'!$I$2))))</f>
        <v/>
      </c>
      <c r="C176">
        <f>BETAINV(RAND(),2,6)</f>
        <v/>
      </c>
      <c r="D176">
        <f>INDEX('d_분포'!$A$2:$A$28,RANDBETWEEN(1,27))</f>
        <v/>
      </c>
      <c r="E176">
        <f>INDEX('d_분포'!$C$2:$C$5,RANDBETWEEN(1,4))*(0.9+0.2*RAND())</f>
        <v/>
      </c>
      <c r="F176">
        <f>RAND()</f>
        <v/>
      </c>
      <c r="G176">
        <f>IF('d_시나리오'!$J$3='d_시나리오'!$H$3,'d_시나리오'!$I$3,IF(F176&lt;('d_시나리오'!$I$3-'d_시나리오'!$H$3)/('d_시나리오'!$J$3-'d_시나리오'!$H$3),'d_시나리오'!$H$3+SQRT(F176*('d_시나리오'!$J$3-'d_시나리오'!$H$3)*('d_시나리오'!$I$3-'d_시나리오'!$H$3)),'d_시나리오'!$J$3-SQRT((1-F176)*('d_시나리오'!$J$3-'d_시나리오'!$H$3)*('d_시나리오'!$J$3-'d_시나리오'!$I$3))))</f>
        <v/>
      </c>
      <c r="H176">
        <f>RAND()</f>
        <v/>
      </c>
      <c r="I176">
        <f>IF('d_시나리오'!$J$4='d_시나리오'!$H$4,'d_시나리오'!$I$4,IF(H176&lt;('d_시나리오'!$I$4-'d_시나리오'!$H$4)/('d_시나리오'!$J$4-'d_시나리오'!$H$4),'d_시나리오'!$H$4+SQRT(H176*('d_시나리오'!$J$4-'d_시나리오'!$H$4)*('d_시나리오'!$I$4-'d_시나리오'!$H$4)),'d_시나리오'!$J$4-SQRT((1-H176)*('d_시나리오'!$J$4-'d_시나리오'!$H$4)*('d_시나리오'!$J$4-'d_시나리오'!$I$4))))</f>
        <v/>
      </c>
      <c r="J176">
        <f>RAND()</f>
        <v/>
      </c>
      <c r="K176">
        <f>IF('d_시나리오'!$J$5='d_시나리오'!$H$5,'d_시나리오'!$I$5,IF(J176&lt;('d_시나리오'!$I$5-'d_시나리오'!$H$5)/('d_시나리오'!$J$5-'d_시나리오'!$H$5),'d_시나리오'!$H$5+SQRT(J176*('d_시나리오'!$J$5-'d_시나리오'!$H$5)*('d_시나리오'!$I$5-'d_시나리오'!$H$5)),'d_시나리오'!$J$5-SQRT((1-J176)*('d_시나리오'!$J$5-'d_시나리오'!$H$5)*('d_시나리오'!$J$5-'d_시나리오'!$I$5))))</f>
        <v/>
      </c>
      <c r="L176">
        <f>RAND()</f>
        <v/>
      </c>
      <c r="M176">
        <f>IF('d_시나리오'!$J$6='d_시나리오'!$H$6,'d_시나리오'!$I$6,IF(L176&lt;('d_시나리오'!$I$6-'d_시나리오'!$H$6)/('d_시나리오'!$J$6-'d_시나리오'!$H$6),'d_시나리오'!$H$6+SQRT(L176*('d_시나리오'!$J$6-'d_시나리오'!$H$6)*('d_시나리오'!$I$6-'d_시나리오'!$H$6)),'d_시나리오'!$J$6-SQRT((1-L176)*('d_시나리오'!$J$6-'d_시나리오'!$H$6)*('d_시나리오'!$J$6-'d_시나리오'!$I$6))))</f>
        <v/>
      </c>
      <c r="N176">
        <f>INDEX('d_분포'!$B$2:$B$57,RANDBETWEEN(1,56))</f>
        <v/>
      </c>
      <c r="O176">
        <f>BETAINV(RAND(),5,5)</f>
        <v/>
      </c>
      <c r="P176">
        <f>'d_고정'!$B$1*'6_기대효과'!$H$7*('d_시나리오'!$I$7/'d_고정'!$B$2)*B176</f>
        <v/>
      </c>
      <c r="Q176">
        <f>P176*C176</f>
        <v/>
      </c>
      <c r="R176">
        <f>P176*E176</f>
        <v/>
      </c>
      <c r="S176">
        <f>R176*G176</f>
        <v/>
      </c>
      <c r="T176">
        <f>Q176+S176</f>
        <v/>
      </c>
      <c r="U176">
        <f>(Q176*D176+S176*I176)*(1-O176)</f>
        <v/>
      </c>
      <c r="V176">
        <f>(R176*K176*N176+'d_고정'!$B$3*('6_기대효과'!$H$7/8)*N176*'d_고정'!$B$10*M176*('6_기대효과'!$K$7/'d_고정'!$B$9))*(1-O176)</f>
        <v/>
      </c>
      <c r="W176">
        <f>(S176*I176+R176*MAX(K176-'d_고정'!$B$10*M176*('6_기대효과'!$K$7/'d_고정'!$B$9),0)*N176)*(1-O176)</f>
        <v/>
      </c>
      <c r="X176">
        <f>U176+V176</f>
        <v/>
      </c>
      <c r="Y176">
        <f>U176/('d_고정'!$B$5*'6_기대효과'!$H$7/8)/'d_고정'!$B$6</f>
        <v/>
      </c>
      <c r="Z176">
        <f>U176/('d_고정'!$B$8*'6_기대효과'!$H$7/8)</f>
        <v/>
      </c>
    </row>
    <row r="177">
      <c r="A177">
        <f>RAND()</f>
        <v/>
      </c>
      <c r="B177">
        <f>IF('d_시나리오'!$J$2='d_시나리오'!$H$2,'d_시나리오'!$I$2,IF(A177&lt;('d_시나리오'!$I$2-'d_시나리오'!$H$2)/('d_시나리오'!$J$2-'d_시나리오'!$H$2),'d_시나리오'!$H$2+SQRT(A177*('d_시나리오'!$J$2-'d_시나리오'!$H$2)*('d_시나리오'!$I$2-'d_시나리오'!$H$2)),'d_시나리오'!$J$2-SQRT((1-A177)*('d_시나리오'!$J$2-'d_시나리오'!$H$2)*('d_시나리오'!$J$2-'d_시나리오'!$I$2))))</f>
        <v/>
      </c>
      <c r="C177">
        <f>BETAINV(RAND(),2,6)</f>
        <v/>
      </c>
      <c r="D177">
        <f>INDEX('d_분포'!$A$2:$A$28,RANDBETWEEN(1,27))</f>
        <v/>
      </c>
      <c r="E177">
        <f>INDEX('d_분포'!$C$2:$C$5,RANDBETWEEN(1,4))*(0.9+0.2*RAND())</f>
        <v/>
      </c>
      <c r="F177">
        <f>RAND()</f>
        <v/>
      </c>
      <c r="G177">
        <f>IF('d_시나리오'!$J$3='d_시나리오'!$H$3,'d_시나리오'!$I$3,IF(F177&lt;('d_시나리오'!$I$3-'d_시나리오'!$H$3)/('d_시나리오'!$J$3-'d_시나리오'!$H$3),'d_시나리오'!$H$3+SQRT(F177*('d_시나리오'!$J$3-'d_시나리오'!$H$3)*('d_시나리오'!$I$3-'d_시나리오'!$H$3)),'d_시나리오'!$J$3-SQRT((1-F177)*('d_시나리오'!$J$3-'d_시나리오'!$H$3)*('d_시나리오'!$J$3-'d_시나리오'!$I$3))))</f>
        <v/>
      </c>
      <c r="H177">
        <f>RAND()</f>
        <v/>
      </c>
      <c r="I177">
        <f>IF('d_시나리오'!$J$4='d_시나리오'!$H$4,'d_시나리오'!$I$4,IF(H177&lt;('d_시나리오'!$I$4-'d_시나리오'!$H$4)/('d_시나리오'!$J$4-'d_시나리오'!$H$4),'d_시나리오'!$H$4+SQRT(H177*('d_시나리오'!$J$4-'d_시나리오'!$H$4)*('d_시나리오'!$I$4-'d_시나리오'!$H$4)),'d_시나리오'!$J$4-SQRT((1-H177)*('d_시나리오'!$J$4-'d_시나리오'!$H$4)*('d_시나리오'!$J$4-'d_시나리오'!$I$4))))</f>
        <v/>
      </c>
      <c r="J177">
        <f>RAND()</f>
        <v/>
      </c>
      <c r="K177">
        <f>IF('d_시나리오'!$J$5='d_시나리오'!$H$5,'d_시나리오'!$I$5,IF(J177&lt;('d_시나리오'!$I$5-'d_시나리오'!$H$5)/('d_시나리오'!$J$5-'d_시나리오'!$H$5),'d_시나리오'!$H$5+SQRT(J177*('d_시나리오'!$J$5-'d_시나리오'!$H$5)*('d_시나리오'!$I$5-'d_시나리오'!$H$5)),'d_시나리오'!$J$5-SQRT((1-J177)*('d_시나리오'!$J$5-'d_시나리오'!$H$5)*('d_시나리오'!$J$5-'d_시나리오'!$I$5))))</f>
        <v/>
      </c>
      <c r="L177">
        <f>RAND()</f>
        <v/>
      </c>
      <c r="M177">
        <f>IF('d_시나리오'!$J$6='d_시나리오'!$H$6,'d_시나리오'!$I$6,IF(L177&lt;('d_시나리오'!$I$6-'d_시나리오'!$H$6)/('d_시나리오'!$J$6-'d_시나리오'!$H$6),'d_시나리오'!$H$6+SQRT(L177*('d_시나리오'!$J$6-'d_시나리오'!$H$6)*('d_시나리오'!$I$6-'d_시나리오'!$H$6)),'d_시나리오'!$J$6-SQRT((1-L177)*('d_시나리오'!$J$6-'d_시나리오'!$H$6)*('d_시나리오'!$J$6-'d_시나리오'!$I$6))))</f>
        <v/>
      </c>
      <c r="N177">
        <f>INDEX('d_분포'!$B$2:$B$57,RANDBETWEEN(1,56))</f>
        <v/>
      </c>
      <c r="O177">
        <f>BETAINV(RAND(),5,5)</f>
        <v/>
      </c>
      <c r="P177">
        <f>'d_고정'!$B$1*'6_기대효과'!$H$7*('d_시나리오'!$I$7/'d_고정'!$B$2)*B177</f>
        <v/>
      </c>
      <c r="Q177">
        <f>P177*C177</f>
        <v/>
      </c>
      <c r="R177">
        <f>P177*E177</f>
        <v/>
      </c>
      <c r="S177">
        <f>R177*G177</f>
        <v/>
      </c>
      <c r="T177">
        <f>Q177+S177</f>
        <v/>
      </c>
      <c r="U177">
        <f>(Q177*D177+S177*I177)*(1-O177)</f>
        <v/>
      </c>
      <c r="V177">
        <f>(R177*K177*N177+'d_고정'!$B$3*('6_기대효과'!$H$7/8)*N177*'d_고정'!$B$10*M177*('6_기대효과'!$K$7/'d_고정'!$B$9))*(1-O177)</f>
        <v/>
      </c>
      <c r="W177">
        <f>(S177*I177+R177*MAX(K177-'d_고정'!$B$10*M177*('6_기대효과'!$K$7/'d_고정'!$B$9),0)*N177)*(1-O177)</f>
        <v/>
      </c>
      <c r="X177">
        <f>U177+V177</f>
        <v/>
      </c>
      <c r="Y177">
        <f>U177/('d_고정'!$B$5*'6_기대효과'!$H$7/8)/'d_고정'!$B$6</f>
        <v/>
      </c>
      <c r="Z177">
        <f>U177/('d_고정'!$B$8*'6_기대효과'!$H$7/8)</f>
        <v/>
      </c>
    </row>
    <row r="178">
      <c r="A178">
        <f>RAND()</f>
        <v/>
      </c>
      <c r="B178">
        <f>IF('d_시나리오'!$J$2='d_시나리오'!$H$2,'d_시나리오'!$I$2,IF(A178&lt;('d_시나리오'!$I$2-'d_시나리오'!$H$2)/('d_시나리오'!$J$2-'d_시나리오'!$H$2),'d_시나리오'!$H$2+SQRT(A178*('d_시나리오'!$J$2-'d_시나리오'!$H$2)*('d_시나리오'!$I$2-'d_시나리오'!$H$2)),'d_시나리오'!$J$2-SQRT((1-A178)*('d_시나리오'!$J$2-'d_시나리오'!$H$2)*('d_시나리오'!$J$2-'d_시나리오'!$I$2))))</f>
        <v/>
      </c>
      <c r="C178">
        <f>BETAINV(RAND(),2,6)</f>
        <v/>
      </c>
      <c r="D178">
        <f>INDEX('d_분포'!$A$2:$A$28,RANDBETWEEN(1,27))</f>
        <v/>
      </c>
      <c r="E178">
        <f>INDEX('d_분포'!$C$2:$C$5,RANDBETWEEN(1,4))*(0.9+0.2*RAND())</f>
        <v/>
      </c>
      <c r="F178">
        <f>RAND()</f>
        <v/>
      </c>
      <c r="G178">
        <f>IF('d_시나리오'!$J$3='d_시나리오'!$H$3,'d_시나리오'!$I$3,IF(F178&lt;('d_시나리오'!$I$3-'d_시나리오'!$H$3)/('d_시나리오'!$J$3-'d_시나리오'!$H$3),'d_시나리오'!$H$3+SQRT(F178*('d_시나리오'!$J$3-'d_시나리오'!$H$3)*('d_시나리오'!$I$3-'d_시나리오'!$H$3)),'d_시나리오'!$J$3-SQRT((1-F178)*('d_시나리오'!$J$3-'d_시나리오'!$H$3)*('d_시나리오'!$J$3-'d_시나리오'!$I$3))))</f>
        <v/>
      </c>
      <c r="H178">
        <f>RAND()</f>
        <v/>
      </c>
      <c r="I178">
        <f>IF('d_시나리오'!$J$4='d_시나리오'!$H$4,'d_시나리오'!$I$4,IF(H178&lt;('d_시나리오'!$I$4-'d_시나리오'!$H$4)/('d_시나리오'!$J$4-'d_시나리오'!$H$4),'d_시나리오'!$H$4+SQRT(H178*('d_시나리오'!$J$4-'d_시나리오'!$H$4)*('d_시나리오'!$I$4-'d_시나리오'!$H$4)),'d_시나리오'!$J$4-SQRT((1-H178)*('d_시나리오'!$J$4-'d_시나리오'!$H$4)*('d_시나리오'!$J$4-'d_시나리오'!$I$4))))</f>
        <v/>
      </c>
      <c r="J178">
        <f>RAND()</f>
        <v/>
      </c>
      <c r="K178">
        <f>IF('d_시나리오'!$J$5='d_시나리오'!$H$5,'d_시나리오'!$I$5,IF(J178&lt;('d_시나리오'!$I$5-'d_시나리오'!$H$5)/('d_시나리오'!$J$5-'d_시나리오'!$H$5),'d_시나리오'!$H$5+SQRT(J178*('d_시나리오'!$J$5-'d_시나리오'!$H$5)*('d_시나리오'!$I$5-'d_시나리오'!$H$5)),'d_시나리오'!$J$5-SQRT((1-J178)*('d_시나리오'!$J$5-'d_시나리오'!$H$5)*('d_시나리오'!$J$5-'d_시나리오'!$I$5))))</f>
        <v/>
      </c>
      <c r="L178">
        <f>RAND()</f>
        <v/>
      </c>
      <c r="M178">
        <f>IF('d_시나리오'!$J$6='d_시나리오'!$H$6,'d_시나리오'!$I$6,IF(L178&lt;('d_시나리오'!$I$6-'d_시나리오'!$H$6)/('d_시나리오'!$J$6-'d_시나리오'!$H$6),'d_시나리오'!$H$6+SQRT(L178*('d_시나리오'!$J$6-'d_시나리오'!$H$6)*('d_시나리오'!$I$6-'d_시나리오'!$H$6)),'d_시나리오'!$J$6-SQRT((1-L178)*('d_시나리오'!$J$6-'d_시나리오'!$H$6)*('d_시나리오'!$J$6-'d_시나리오'!$I$6))))</f>
        <v/>
      </c>
      <c r="N178">
        <f>INDEX('d_분포'!$B$2:$B$57,RANDBETWEEN(1,56))</f>
        <v/>
      </c>
      <c r="O178">
        <f>BETAINV(RAND(),5,5)</f>
        <v/>
      </c>
      <c r="P178">
        <f>'d_고정'!$B$1*'6_기대효과'!$H$7*('d_시나리오'!$I$7/'d_고정'!$B$2)*B178</f>
        <v/>
      </c>
      <c r="Q178">
        <f>P178*C178</f>
        <v/>
      </c>
      <c r="R178">
        <f>P178*E178</f>
        <v/>
      </c>
      <c r="S178">
        <f>R178*G178</f>
        <v/>
      </c>
      <c r="T178">
        <f>Q178+S178</f>
        <v/>
      </c>
      <c r="U178">
        <f>(Q178*D178+S178*I178)*(1-O178)</f>
        <v/>
      </c>
      <c r="V178">
        <f>(R178*K178*N178+'d_고정'!$B$3*('6_기대효과'!$H$7/8)*N178*'d_고정'!$B$10*M178*('6_기대효과'!$K$7/'d_고정'!$B$9))*(1-O178)</f>
        <v/>
      </c>
      <c r="W178">
        <f>(S178*I178+R178*MAX(K178-'d_고정'!$B$10*M178*('6_기대효과'!$K$7/'d_고정'!$B$9),0)*N178)*(1-O178)</f>
        <v/>
      </c>
      <c r="X178">
        <f>U178+V178</f>
        <v/>
      </c>
      <c r="Y178">
        <f>U178/('d_고정'!$B$5*'6_기대효과'!$H$7/8)/'d_고정'!$B$6</f>
        <v/>
      </c>
      <c r="Z178">
        <f>U178/('d_고정'!$B$8*'6_기대효과'!$H$7/8)</f>
        <v/>
      </c>
    </row>
    <row r="179">
      <c r="A179">
        <f>RAND()</f>
        <v/>
      </c>
      <c r="B179">
        <f>IF('d_시나리오'!$J$2='d_시나리오'!$H$2,'d_시나리오'!$I$2,IF(A179&lt;('d_시나리오'!$I$2-'d_시나리오'!$H$2)/('d_시나리오'!$J$2-'d_시나리오'!$H$2),'d_시나리오'!$H$2+SQRT(A179*('d_시나리오'!$J$2-'d_시나리오'!$H$2)*('d_시나리오'!$I$2-'d_시나리오'!$H$2)),'d_시나리오'!$J$2-SQRT((1-A179)*('d_시나리오'!$J$2-'d_시나리오'!$H$2)*('d_시나리오'!$J$2-'d_시나리오'!$I$2))))</f>
        <v/>
      </c>
      <c r="C179">
        <f>BETAINV(RAND(),2,6)</f>
        <v/>
      </c>
      <c r="D179">
        <f>INDEX('d_분포'!$A$2:$A$28,RANDBETWEEN(1,27))</f>
        <v/>
      </c>
      <c r="E179">
        <f>INDEX('d_분포'!$C$2:$C$5,RANDBETWEEN(1,4))*(0.9+0.2*RAND())</f>
        <v/>
      </c>
      <c r="F179">
        <f>RAND()</f>
        <v/>
      </c>
      <c r="G179">
        <f>IF('d_시나리오'!$J$3='d_시나리오'!$H$3,'d_시나리오'!$I$3,IF(F179&lt;('d_시나리오'!$I$3-'d_시나리오'!$H$3)/('d_시나리오'!$J$3-'d_시나리오'!$H$3),'d_시나리오'!$H$3+SQRT(F179*('d_시나리오'!$J$3-'d_시나리오'!$H$3)*('d_시나리오'!$I$3-'d_시나리오'!$H$3)),'d_시나리오'!$J$3-SQRT((1-F179)*('d_시나리오'!$J$3-'d_시나리오'!$H$3)*('d_시나리오'!$J$3-'d_시나리오'!$I$3))))</f>
        <v/>
      </c>
      <c r="H179">
        <f>RAND()</f>
        <v/>
      </c>
      <c r="I179">
        <f>IF('d_시나리오'!$J$4='d_시나리오'!$H$4,'d_시나리오'!$I$4,IF(H179&lt;('d_시나리오'!$I$4-'d_시나리오'!$H$4)/('d_시나리오'!$J$4-'d_시나리오'!$H$4),'d_시나리오'!$H$4+SQRT(H179*('d_시나리오'!$J$4-'d_시나리오'!$H$4)*('d_시나리오'!$I$4-'d_시나리오'!$H$4)),'d_시나리오'!$J$4-SQRT((1-H179)*('d_시나리오'!$J$4-'d_시나리오'!$H$4)*('d_시나리오'!$J$4-'d_시나리오'!$I$4))))</f>
        <v/>
      </c>
      <c r="J179">
        <f>RAND()</f>
        <v/>
      </c>
      <c r="K179">
        <f>IF('d_시나리오'!$J$5='d_시나리오'!$H$5,'d_시나리오'!$I$5,IF(J179&lt;('d_시나리오'!$I$5-'d_시나리오'!$H$5)/('d_시나리오'!$J$5-'d_시나리오'!$H$5),'d_시나리오'!$H$5+SQRT(J179*('d_시나리오'!$J$5-'d_시나리오'!$H$5)*('d_시나리오'!$I$5-'d_시나리오'!$H$5)),'d_시나리오'!$J$5-SQRT((1-J179)*('d_시나리오'!$J$5-'d_시나리오'!$H$5)*('d_시나리오'!$J$5-'d_시나리오'!$I$5))))</f>
        <v/>
      </c>
      <c r="L179">
        <f>RAND()</f>
        <v/>
      </c>
      <c r="M179">
        <f>IF('d_시나리오'!$J$6='d_시나리오'!$H$6,'d_시나리오'!$I$6,IF(L179&lt;('d_시나리오'!$I$6-'d_시나리오'!$H$6)/('d_시나리오'!$J$6-'d_시나리오'!$H$6),'d_시나리오'!$H$6+SQRT(L179*('d_시나리오'!$J$6-'d_시나리오'!$H$6)*('d_시나리오'!$I$6-'d_시나리오'!$H$6)),'d_시나리오'!$J$6-SQRT((1-L179)*('d_시나리오'!$J$6-'d_시나리오'!$H$6)*('d_시나리오'!$J$6-'d_시나리오'!$I$6))))</f>
        <v/>
      </c>
      <c r="N179">
        <f>INDEX('d_분포'!$B$2:$B$57,RANDBETWEEN(1,56))</f>
        <v/>
      </c>
      <c r="O179">
        <f>BETAINV(RAND(),5,5)</f>
        <v/>
      </c>
      <c r="P179">
        <f>'d_고정'!$B$1*'6_기대효과'!$H$7*('d_시나리오'!$I$7/'d_고정'!$B$2)*B179</f>
        <v/>
      </c>
      <c r="Q179">
        <f>P179*C179</f>
        <v/>
      </c>
      <c r="R179">
        <f>P179*E179</f>
        <v/>
      </c>
      <c r="S179">
        <f>R179*G179</f>
        <v/>
      </c>
      <c r="T179">
        <f>Q179+S179</f>
        <v/>
      </c>
      <c r="U179">
        <f>(Q179*D179+S179*I179)*(1-O179)</f>
        <v/>
      </c>
      <c r="V179">
        <f>(R179*K179*N179+'d_고정'!$B$3*('6_기대효과'!$H$7/8)*N179*'d_고정'!$B$10*M179*('6_기대효과'!$K$7/'d_고정'!$B$9))*(1-O179)</f>
        <v/>
      </c>
      <c r="W179">
        <f>(S179*I179+R179*MAX(K179-'d_고정'!$B$10*M179*('6_기대효과'!$K$7/'d_고정'!$B$9),0)*N179)*(1-O179)</f>
        <v/>
      </c>
      <c r="X179">
        <f>U179+V179</f>
        <v/>
      </c>
      <c r="Y179">
        <f>U179/('d_고정'!$B$5*'6_기대효과'!$H$7/8)/'d_고정'!$B$6</f>
        <v/>
      </c>
      <c r="Z179">
        <f>U179/('d_고정'!$B$8*'6_기대효과'!$H$7/8)</f>
        <v/>
      </c>
    </row>
    <row r="180">
      <c r="A180">
        <f>RAND()</f>
        <v/>
      </c>
      <c r="B180">
        <f>IF('d_시나리오'!$J$2='d_시나리오'!$H$2,'d_시나리오'!$I$2,IF(A180&lt;('d_시나리오'!$I$2-'d_시나리오'!$H$2)/('d_시나리오'!$J$2-'d_시나리오'!$H$2),'d_시나리오'!$H$2+SQRT(A180*('d_시나리오'!$J$2-'d_시나리오'!$H$2)*('d_시나리오'!$I$2-'d_시나리오'!$H$2)),'d_시나리오'!$J$2-SQRT((1-A180)*('d_시나리오'!$J$2-'d_시나리오'!$H$2)*('d_시나리오'!$J$2-'d_시나리오'!$I$2))))</f>
        <v/>
      </c>
      <c r="C180">
        <f>BETAINV(RAND(),2,6)</f>
        <v/>
      </c>
      <c r="D180">
        <f>INDEX('d_분포'!$A$2:$A$28,RANDBETWEEN(1,27))</f>
        <v/>
      </c>
      <c r="E180">
        <f>INDEX('d_분포'!$C$2:$C$5,RANDBETWEEN(1,4))*(0.9+0.2*RAND())</f>
        <v/>
      </c>
      <c r="F180">
        <f>RAND()</f>
        <v/>
      </c>
      <c r="G180">
        <f>IF('d_시나리오'!$J$3='d_시나리오'!$H$3,'d_시나리오'!$I$3,IF(F180&lt;('d_시나리오'!$I$3-'d_시나리오'!$H$3)/('d_시나리오'!$J$3-'d_시나리오'!$H$3),'d_시나리오'!$H$3+SQRT(F180*('d_시나리오'!$J$3-'d_시나리오'!$H$3)*('d_시나리오'!$I$3-'d_시나리오'!$H$3)),'d_시나리오'!$J$3-SQRT((1-F180)*('d_시나리오'!$J$3-'d_시나리오'!$H$3)*('d_시나리오'!$J$3-'d_시나리오'!$I$3))))</f>
        <v/>
      </c>
      <c r="H180">
        <f>RAND()</f>
        <v/>
      </c>
      <c r="I180">
        <f>IF('d_시나리오'!$J$4='d_시나리오'!$H$4,'d_시나리오'!$I$4,IF(H180&lt;('d_시나리오'!$I$4-'d_시나리오'!$H$4)/('d_시나리오'!$J$4-'d_시나리오'!$H$4),'d_시나리오'!$H$4+SQRT(H180*('d_시나리오'!$J$4-'d_시나리오'!$H$4)*('d_시나리오'!$I$4-'d_시나리오'!$H$4)),'d_시나리오'!$J$4-SQRT((1-H180)*('d_시나리오'!$J$4-'d_시나리오'!$H$4)*('d_시나리오'!$J$4-'d_시나리오'!$I$4))))</f>
        <v/>
      </c>
      <c r="J180">
        <f>RAND()</f>
        <v/>
      </c>
      <c r="K180">
        <f>IF('d_시나리오'!$J$5='d_시나리오'!$H$5,'d_시나리오'!$I$5,IF(J180&lt;('d_시나리오'!$I$5-'d_시나리오'!$H$5)/('d_시나리오'!$J$5-'d_시나리오'!$H$5),'d_시나리오'!$H$5+SQRT(J180*('d_시나리오'!$J$5-'d_시나리오'!$H$5)*('d_시나리오'!$I$5-'d_시나리오'!$H$5)),'d_시나리오'!$J$5-SQRT((1-J180)*('d_시나리오'!$J$5-'d_시나리오'!$H$5)*('d_시나리오'!$J$5-'d_시나리오'!$I$5))))</f>
        <v/>
      </c>
      <c r="L180">
        <f>RAND()</f>
        <v/>
      </c>
      <c r="M180">
        <f>IF('d_시나리오'!$J$6='d_시나리오'!$H$6,'d_시나리오'!$I$6,IF(L180&lt;('d_시나리오'!$I$6-'d_시나리오'!$H$6)/('d_시나리오'!$J$6-'d_시나리오'!$H$6),'d_시나리오'!$H$6+SQRT(L180*('d_시나리오'!$J$6-'d_시나리오'!$H$6)*('d_시나리오'!$I$6-'d_시나리오'!$H$6)),'d_시나리오'!$J$6-SQRT((1-L180)*('d_시나리오'!$J$6-'d_시나리오'!$H$6)*('d_시나리오'!$J$6-'d_시나리오'!$I$6))))</f>
        <v/>
      </c>
      <c r="N180">
        <f>INDEX('d_분포'!$B$2:$B$57,RANDBETWEEN(1,56))</f>
        <v/>
      </c>
      <c r="O180">
        <f>BETAINV(RAND(),5,5)</f>
        <v/>
      </c>
      <c r="P180">
        <f>'d_고정'!$B$1*'6_기대효과'!$H$7*('d_시나리오'!$I$7/'d_고정'!$B$2)*B180</f>
        <v/>
      </c>
      <c r="Q180">
        <f>P180*C180</f>
        <v/>
      </c>
      <c r="R180">
        <f>P180*E180</f>
        <v/>
      </c>
      <c r="S180">
        <f>R180*G180</f>
        <v/>
      </c>
      <c r="T180">
        <f>Q180+S180</f>
        <v/>
      </c>
      <c r="U180">
        <f>(Q180*D180+S180*I180)*(1-O180)</f>
        <v/>
      </c>
      <c r="V180">
        <f>(R180*K180*N180+'d_고정'!$B$3*('6_기대효과'!$H$7/8)*N180*'d_고정'!$B$10*M180*('6_기대효과'!$K$7/'d_고정'!$B$9))*(1-O180)</f>
        <v/>
      </c>
      <c r="W180">
        <f>(S180*I180+R180*MAX(K180-'d_고정'!$B$10*M180*('6_기대효과'!$K$7/'d_고정'!$B$9),0)*N180)*(1-O180)</f>
        <v/>
      </c>
      <c r="X180">
        <f>U180+V180</f>
        <v/>
      </c>
      <c r="Y180">
        <f>U180/('d_고정'!$B$5*'6_기대효과'!$H$7/8)/'d_고정'!$B$6</f>
        <v/>
      </c>
      <c r="Z180">
        <f>U180/('d_고정'!$B$8*'6_기대효과'!$H$7/8)</f>
        <v/>
      </c>
    </row>
    <row r="181">
      <c r="A181">
        <f>RAND()</f>
        <v/>
      </c>
      <c r="B181">
        <f>IF('d_시나리오'!$J$2='d_시나리오'!$H$2,'d_시나리오'!$I$2,IF(A181&lt;('d_시나리오'!$I$2-'d_시나리오'!$H$2)/('d_시나리오'!$J$2-'d_시나리오'!$H$2),'d_시나리오'!$H$2+SQRT(A181*('d_시나리오'!$J$2-'d_시나리오'!$H$2)*('d_시나리오'!$I$2-'d_시나리오'!$H$2)),'d_시나리오'!$J$2-SQRT((1-A181)*('d_시나리오'!$J$2-'d_시나리오'!$H$2)*('d_시나리오'!$J$2-'d_시나리오'!$I$2))))</f>
        <v/>
      </c>
      <c r="C181">
        <f>BETAINV(RAND(),2,6)</f>
        <v/>
      </c>
      <c r="D181">
        <f>INDEX('d_분포'!$A$2:$A$28,RANDBETWEEN(1,27))</f>
        <v/>
      </c>
      <c r="E181">
        <f>INDEX('d_분포'!$C$2:$C$5,RANDBETWEEN(1,4))*(0.9+0.2*RAND())</f>
        <v/>
      </c>
      <c r="F181">
        <f>RAND()</f>
        <v/>
      </c>
      <c r="G181">
        <f>IF('d_시나리오'!$J$3='d_시나리오'!$H$3,'d_시나리오'!$I$3,IF(F181&lt;('d_시나리오'!$I$3-'d_시나리오'!$H$3)/('d_시나리오'!$J$3-'d_시나리오'!$H$3),'d_시나리오'!$H$3+SQRT(F181*('d_시나리오'!$J$3-'d_시나리오'!$H$3)*('d_시나리오'!$I$3-'d_시나리오'!$H$3)),'d_시나리오'!$J$3-SQRT((1-F181)*('d_시나리오'!$J$3-'d_시나리오'!$H$3)*('d_시나리오'!$J$3-'d_시나리오'!$I$3))))</f>
        <v/>
      </c>
      <c r="H181">
        <f>RAND()</f>
        <v/>
      </c>
      <c r="I181">
        <f>IF('d_시나리오'!$J$4='d_시나리오'!$H$4,'d_시나리오'!$I$4,IF(H181&lt;('d_시나리오'!$I$4-'d_시나리오'!$H$4)/('d_시나리오'!$J$4-'d_시나리오'!$H$4),'d_시나리오'!$H$4+SQRT(H181*('d_시나리오'!$J$4-'d_시나리오'!$H$4)*('d_시나리오'!$I$4-'d_시나리오'!$H$4)),'d_시나리오'!$J$4-SQRT((1-H181)*('d_시나리오'!$J$4-'d_시나리오'!$H$4)*('d_시나리오'!$J$4-'d_시나리오'!$I$4))))</f>
        <v/>
      </c>
      <c r="J181">
        <f>RAND()</f>
        <v/>
      </c>
      <c r="K181">
        <f>IF('d_시나리오'!$J$5='d_시나리오'!$H$5,'d_시나리오'!$I$5,IF(J181&lt;('d_시나리오'!$I$5-'d_시나리오'!$H$5)/('d_시나리오'!$J$5-'d_시나리오'!$H$5),'d_시나리오'!$H$5+SQRT(J181*('d_시나리오'!$J$5-'d_시나리오'!$H$5)*('d_시나리오'!$I$5-'d_시나리오'!$H$5)),'d_시나리오'!$J$5-SQRT((1-J181)*('d_시나리오'!$J$5-'d_시나리오'!$H$5)*('d_시나리오'!$J$5-'d_시나리오'!$I$5))))</f>
        <v/>
      </c>
      <c r="L181">
        <f>RAND()</f>
        <v/>
      </c>
      <c r="M181">
        <f>IF('d_시나리오'!$J$6='d_시나리오'!$H$6,'d_시나리오'!$I$6,IF(L181&lt;('d_시나리오'!$I$6-'d_시나리오'!$H$6)/('d_시나리오'!$J$6-'d_시나리오'!$H$6),'d_시나리오'!$H$6+SQRT(L181*('d_시나리오'!$J$6-'d_시나리오'!$H$6)*('d_시나리오'!$I$6-'d_시나리오'!$H$6)),'d_시나리오'!$J$6-SQRT((1-L181)*('d_시나리오'!$J$6-'d_시나리오'!$H$6)*('d_시나리오'!$J$6-'d_시나리오'!$I$6))))</f>
        <v/>
      </c>
      <c r="N181">
        <f>INDEX('d_분포'!$B$2:$B$57,RANDBETWEEN(1,56))</f>
        <v/>
      </c>
      <c r="O181">
        <f>BETAINV(RAND(),5,5)</f>
        <v/>
      </c>
      <c r="P181">
        <f>'d_고정'!$B$1*'6_기대효과'!$H$7*('d_시나리오'!$I$7/'d_고정'!$B$2)*B181</f>
        <v/>
      </c>
      <c r="Q181">
        <f>P181*C181</f>
        <v/>
      </c>
      <c r="R181">
        <f>P181*E181</f>
        <v/>
      </c>
      <c r="S181">
        <f>R181*G181</f>
        <v/>
      </c>
      <c r="T181">
        <f>Q181+S181</f>
        <v/>
      </c>
      <c r="U181">
        <f>(Q181*D181+S181*I181)*(1-O181)</f>
        <v/>
      </c>
      <c r="V181">
        <f>(R181*K181*N181+'d_고정'!$B$3*('6_기대효과'!$H$7/8)*N181*'d_고정'!$B$10*M181*('6_기대효과'!$K$7/'d_고정'!$B$9))*(1-O181)</f>
        <v/>
      </c>
      <c r="W181">
        <f>(S181*I181+R181*MAX(K181-'d_고정'!$B$10*M181*('6_기대효과'!$K$7/'d_고정'!$B$9),0)*N181)*(1-O181)</f>
        <v/>
      </c>
      <c r="X181">
        <f>U181+V181</f>
        <v/>
      </c>
      <c r="Y181">
        <f>U181/('d_고정'!$B$5*'6_기대효과'!$H$7/8)/'d_고정'!$B$6</f>
        <v/>
      </c>
      <c r="Z181">
        <f>U181/('d_고정'!$B$8*'6_기대효과'!$H$7/8)</f>
        <v/>
      </c>
    </row>
    <row r="182">
      <c r="A182">
        <f>RAND()</f>
        <v/>
      </c>
      <c r="B182">
        <f>IF('d_시나리오'!$J$2='d_시나리오'!$H$2,'d_시나리오'!$I$2,IF(A182&lt;('d_시나리오'!$I$2-'d_시나리오'!$H$2)/('d_시나리오'!$J$2-'d_시나리오'!$H$2),'d_시나리오'!$H$2+SQRT(A182*('d_시나리오'!$J$2-'d_시나리오'!$H$2)*('d_시나리오'!$I$2-'d_시나리오'!$H$2)),'d_시나리오'!$J$2-SQRT((1-A182)*('d_시나리오'!$J$2-'d_시나리오'!$H$2)*('d_시나리오'!$J$2-'d_시나리오'!$I$2))))</f>
        <v/>
      </c>
      <c r="C182">
        <f>BETAINV(RAND(),2,6)</f>
        <v/>
      </c>
      <c r="D182">
        <f>INDEX('d_분포'!$A$2:$A$28,RANDBETWEEN(1,27))</f>
        <v/>
      </c>
      <c r="E182">
        <f>INDEX('d_분포'!$C$2:$C$5,RANDBETWEEN(1,4))*(0.9+0.2*RAND())</f>
        <v/>
      </c>
      <c r="F182">
        <f>RAND()</f>
        <v/>
      </c>
      <c r="G182">
        <f>IF('d_시나리오'!$J$3='d_시나리오'!$H$3,'d_시나리오'!$I$3,IF(F182&lt;('d_시나리오'!$I$3-'d_시나리오'!$H$3)/('d_시나리오'!$J$3-'d_시나리오'!$H$3),'d_시나리오'!$H$3+SQRT(F182*('d_시나리오'!$J$3-'d_시나리오'!$H$3)*('d_시나리오'!$I$3-'d_시나리오'!$H$3)),'d_시나리오'!$J$3-SQRT((1-F182)*('d_시나리오'!$J$3-'d_시나리오'!$H$3)*('d_시나리오'!$J$3-'d_시나리오'!$I$3))))</f>
        <v/>
      </c>
      <c r="H182">
        <f>RAND()</f>
        <v/>
      </c>
      <c r="I182">
        <f>IF('d_시나리오'!$J$4='d_시나리오'!$H$4,'d_시나리오'!$I$4,IF(H182&lt;('d_시나리오'!$I$4-'d_시나리오'!$H$4)/('d_시나리오'!$J$4-'d_시나리오'!$H$4),'d_시나리오'!$H$4+SQRT(H182*('d_시나리오'!$J$4-'d_시나리오'!$H$4)*('d_시나리오'!$I$4-'d_시나리오'!$H$4)),'d_시나리오'!$J$4-SQRT((1-H182)*('d_시나리오'!$J$4-'d_시나리오'!$H$4)*('d_시나리오'!$J$4-'d_시나리오'!$I$4))))</f>
        <v/>
      </c>
      <c r="J182">
        <f>RAND()</f>
        <v/>
      </c>
      <c r="K182">
        <f>IF('d_시나리오'!$J$5='d_시나리오'!$H$5,'d_시나리오'!$I$5,IF(J182&lt;('d_시나리오'!$I$5-'d_시나리오'!$H$5)/('d_시나리오'!$J$5-'d_시나리오'!$H$5),'d_시나리오'!$H$5+SQRT(J182*('d_시나리오'!$J$5-'d_시나리오'!$H$5)*('d_시나리오'!$I$5-'d_시나리오'!$H$5)),'d_시나리오'!$J$5-SQRT((1-J182)*('d_시나리오'!$J$5-'d_시나리오'!$H$5)*('d_시나리오'!$J$5-'d_시나리오'!$I$5))))</f>
        <v/>
      </c>
      <c r="L182">
        <f>RAND()</f>
        <v/>
      </c>
      <c r="M182">
        <f>IF('d_시나리오'!$J$6='d_시나리오'!$H$6,'d_시나리오'!$I$6,IF(L182&lt;('d_시나리오'!$I$6-'d_시나리오'!$H$6)/('d_시나리오'!$J$6-'d_시나리오'!$H$6),'d_시나리오'!$H$6+SQRT(L182*('d_시나리오'!$J$6-'d_시나리오'!$H$6)*('d_시나리오'!$I$6-'d_시나리오'!$H$6)),'d_시나리오'!$J$6-SQRT((1-L182)*('d_시나리오'!$J$6-'d_시나리오'!$H$6)*('d_시나리오'!$J$6-'d_시나리오'!$I$6))))</f>
        <v/>
      </c>
      <c r="N182">
        <f>INDEX('d_분포'!$B$2:$B$57,RANDBETWEEN(1,56))</f>
        <v/>
      </c>
      <c r="O182">
        <f>BETAINV(RAND(),5,5)</f>
        <v/>
      </c>
      <c r="P182">
        <f>'d_고정'!$B$1*'6_기대효과'!$H$7*('d_시나리오'!$I$7/'d_고정'!$B$2)*B182</f>
        <v/>
      </c>
      <c r="Q182">
        <f>P182*C182</f>
        <v/>
      </c>
      <c r="R182">
        <f>P182*E182</f>
        <v/>
      </c>
      <c r="S182">
        <f>R182*G182</f>
        <v/>
      </c>
      <c r="T182">
        <f>Q182+S182</f>
        <v/>
      </c>
      <c r="U182">
        <f>(Q182*D182+S182*I182)*(1-O182)</f>
        <v/>
      </c>
      <c r="V182">
        <f>(R182*K182*N182+'d_고정'!$B$3*('6_기대효과'!$H$7/8)*N182*'d_고정'!$B$10*M182*('6_기대효과'!$K$7/'d_고정'!$B$9))*(1-O182)</f>
        <v/>
      </c>
      <c r="W182">
        <f>(S182*I182+R182*MAX(K182-'d_고정'!$B$10*M182*('6_기대효과'!$K$7/'d_고정'!$B$9),0)*N182)*(1-O182)</f>
        <v/>
      </c>
      <c r="X182">
        <f>U182+V182</f>
        <v/>
      </c>
      <c r="Y182">
        <f>U182/('d_고정'!$B$5*'6_기대효과'!$H$7/8)/'d_고정'!$B$6</f>
        <v/>
      </c>
      <c r="Z182">
        <f>U182/('d_고정'!$B$8*'6_기대효과'!$H$7/8)</f>
        <v/>
      </c>
    </row>
    <row r="183">
      <c r="A183">
        <f>RAND()</f>
        <v/>
      </c>
      <c r="B183">
        <f>IF('d_시나리오'!$J$2='d_시나리오'!$H$2,'d_시나리오'!$I$2,IF(A183&lt;('d_시나리오'!$I$2-'d_시나리오'!$H$2)/('d_시나리오'!$J$2-'d_시나리오'!$H$2),'d_시나리오'!$H$2+SQRT(A183*('d_시나리오'!$J$2-'d_시나리오'!$H$2)*('d_시나리오'!$I$2-'d_시나리오'!$H$2)),'d_시나리오'!$J$2-SQRT((1-A183)*('d_시나리오'!$J$2-'d_시나리오'!$H$2)*('d_시나리오'!$J$2-'d_시나리오'!$I$2))))</f>
        <v/>
      </c>
      <c r="C183">
        <f>BETAINV(RAND(),2,6)</f>
        <v/>
      </c>
      <c r="D183">
        <f>INDEX('d_분포'!$A$2:$A$28,RANDBETWEEN(1,27))</f>
        <v/>
      </c>
      <c r="E183">
        <f>INDEX('d_분포'!$C$2:$C$5,RANDBETWEEN(1,4))*(0.9+0.2*RAND())</f>
        <v/>
      </c>
      <c r="F183">
        <f>RAND()</f>
        <v/>
      </c>
      <c r="G183">
        <f>IF('d_시나리오'!$J$3='d_시나리오'!$H$3,'d_시나리오'!$I$3,IF(F183&lt;('d_시나리오'!$I$3-'d_시나리오'!$H$3)/('d_시나리오'!$J$3-'d_시나리오'!$H$3),'d_시나리오'!$H$3+SQRT(F183*('d_시나리오'!$J$3-'d_시나리오'!$H$3)*('d_시나리오'!$I$3-'d_시나리오'!$H$3)),'d_시나리오'!$J$3-SQRT((1-F183)*('d_시나리오'!$J$3-'d_시나리오'!$H$3)*('d_시나리오'!$J$3-'d_시나리오'!$I$3))))</f>
        <v/>
      </c>
      <c r="H183">
        <f>RAND()</f>
        <v/>
      </c>
      <c r="I183">
        <f>IF('d_시나리오'!$J$4='d_시나리오'!$H$4,'d_시나리오'!$I$4,IF(H183&lt;('d_시나리오'!$I$4-'d_시나리오'!$H$4)/('d_시나리오'!$J$4-'d_시나리오'!$H$4),'d_시나리오'!$H$4+SQRT(H183*('d_시나리오'!$J$4-'d_시나리오'!$H$4)*('d_시나리오'!$I$4-'d_시나리오'!$H$4)),'d_시나리오'!$J$4-SQRT((1-H183)*('d_시나리오'!$J$4-'d_시나리오'!$H$4)*('d_시나리오'!$J$4-'d_시나리오'!$I$4))))</f>
        <v/>
      </c>
      <c r="J183">
        <f>RAND()</f>
        <v/>
      </c>
      <c r="K183">
        <f>IF('d_시나리오'!$J$5='d_시나리오'!$H$5,'d_시나리오'!$I$5,IF(J183&lt;('d_시나리오'!$I$5-'d_시나리오'!$H$5)/('d_시나리오'!$J$5-'d_시나리오'!$H$5),'d_시나리오'!$H$5+SQRT(J183*('d_시나리오'!$J$5-'d_시나리오'!$H$5)*('d_시나리오'!$I$5-'d_시나리오'!$H$5)),'d_시나리오'!$J$5-SQRT((1-J183)*('d_시나리오'!$J$5-'d_시나리오'!$H$5)*('d_시나리오'!$J$5-'d_시나리오'!$I$5))))</f>
        <v/>
      </c>
      <c r="L183">
        <f>RAND()</f>
        <v/>
      </c>
      <c r="M183">
        <f>IF('d_시나리오'!$J$6='d_시나리오'!$H$6,'d_시나리오'!$I$6,IF(L183&lt;('d_시나리오'!$I$6-'d_시나리오'!$H$6)/('d_시나리오'!$J$6-'d_시나리오'!$H$6),'d_시나리오'!$H$6+SQRT(L183*('d_시나리오'!$J$6-'d_시나리오'!$H$6)*('d_시나리오'!$I$6-'d_시나리오'!$H$6)),'d_시나리오'!$J$6-SQRT((1-L183)*('d_시나리오'!$J$6-'d_시나리오'!$H$6)*('d_시나리오'!$J$6-'d_시나리오'!$I$6))))</f>
        <v/>
      </c>
      <c r="N183">
        <f>INDEX('d_분포'!$B$2:$B$57,RANDBETWEEN(1,56))</f>
        <v/>
      </c>
      <c r="O183">
        <f>BETAINV(RAND(),5,5)</f>
        <v/>
      </c>
      <c r="P183">
        <f>'d_고정'!$B$1*'6_기대효과'!$H$7*('d_시나리오'!$I$7/'d_고정'!$B$2)*B183</f>
        <v/>
      </c>
      <c r="Q183">
        <f>P183*C183</f>
        <v/>
      </c>
      <c r="R183">
        <f>P183*E183</f>
        <v/>
      </c>
      <c r="S183">
        <f>R183*G183</f>
        <v/>
      </c>
      <c r="T183">
        <f>Q183+S183</f>
        <v/>
      </c>
      <c r="U183">
        <f>(Q183*D183+S183*I183)*(1-O183)</f>
        <v/>
      </c>
      <c r="V183">
        <f>(R183*K183*N183+'d_고정'!$B$3*('6_기대효과'!$H$7/8)*N183*'d_고정'!$B$10*M183*('6_기대효과'!$K$7/'d_고정'!$B$9))*(1-O183)</f>
        <v/>
      </c>
      <c r="W183">
        <f>(S183*I183+R183*MAX(K183-'d_고정'!$B$10*M183*('6_기대효과'!$K$7/'d_고정'!$B$9),0)*N183)*(1-O183)</f>
        <v/>
      </c>
      <c r="X183">
        <f>U183+V183</f>
        <v/>
      </c>
      <c r="Y183">
        <f>U183/('d_고정'!$B$5*'6_기대효과'!$H$7/8)/'d_고정'!$B$6</f>
        <v/>
      </c>
      <c r="Z183">
        <f>U183/('d_고정'!$B$8*'6_기대효과'!$H$7/8)</f>
        <v/>
      </c>
    </row>
    <row r="184">
      <c r="A184">
        <f>RAND()</f>
        <v/>
      </c>
      <c r="B184">
        <f>IF('d_시나리오'!$J$2='d_시나리오'!$H$2,'d_시나리오'!$I$2,IF(A184&lt;('d_시나리오'!$I$2-'d_시나리오'!$H$2)/('d_시나리오'!$J$2-'d_시나리오'!$H$2),'d_시나리오'!$H$2+SQRT(A184*('d_시나리오'!$J$2-'d_시나리오'!$H$2)*('d_시나리오'!$I$2-'d_시나리오'!$H$2)),'d_시나리오'!$J$2-SQRT((1-A184)*('d_시나리오'!$J$2-'d_시나리오'!$H$2)*('d_시나리오'!$J$2-'d_시나리오'!$I$2))))</f>
        <v/>
      </c>
      <c r="C184">
        <f>BETAINV(RAND(),2,6)</f>
        <v/>
      </c>
      <c r="D184">
        <f>INDEX('d_분포'!$A$2:$A$28,RANDBETWEEN(1,27))</f>
        <v/>
      </c>
      <c r="E184">
        <f>INDEX('d_분포'!$C$2:$C$5,RANDBETWEEN(1,4))*(0.9+0.2*RAND())</f>
        <v/>
      </c>
      <c r="F184">
        <f>RAND()</f>
        <v/>
      </c>
      <c r="G184">
        <f>IF('d_시나리오'!$J$3='d_시나리오'!$H$3,'d_시나리오'!$I$3,IF(F184&lt;('d_시나리오'!$I$3-'d_시나리오'!$H$3)/('d_시나리오'!$J$3-'d_시나리오'!$H$3),'d_시나리오'!$H$3+SQRT(F184*('d_시나리오'!$J$3-'d_시나리오'!$H$3)*('d_시나리오'!$I$3-'d_시나리오'!$H$3)),'d_시나리오'!$J$3-SQRT((1-F184)*('d_시나리오'!$J$3-'d_시나리오'!$H$3)*('d_시나리오'!$J$3-'d_시나리오'!$I$3))))</f>
        <v/>
      </c>
      <c r="H184">
        <f>RAND()</f>
        <v/>
      </c>
      <c r="I184">
        <f>IF('d_시나리오'!$J$4='d_시나리오'!$H$4,'d_시나리오'!$I$4,IF(H184&lt;('d_시나리오'!$I$4-'d_시나리오'!$H$4)/('d_시나리오'!$J$4-'d_시나리오'!$H$4),'d_시나리오'!$H$4+SQRT(H184*('d_시나리오'!$J$4-'d_시나리오'!$H$4)*('d_시나리오'!$I$4-'d_시나리오'!$H$4)),'d_시나리오'!$J$4-SQRT((1-H184)*('d_시나리오'!$J$4-'d_시나리오'!$H$4)*('d_시나리오'!$J$4-'d_시나리오'!$I$4))))</f>
        <v/>
      </c>
      <c r="J184">
        <f>RAND()</f>
        <v/>
      </c>
      <c r="K184">
        <f>IF('d_시나리오'!$J$5='d_시나리오'!$H$5,'d_시나리오'!$I$5,IF(J184&lt;('d_시나리오'!$I$5-'d_시나리오'!$H$5)/('d_시나리오'!$J$5-'d_시나리오'!$H$5),'d_시나리오'!$H$5+SQRT(J184*('d_시나리오'!$J$5-'d_시나리오'!$H$5)*('d_시나리오'!$I$5-'d_시나리오'!$H$5)),'d_시나리오'!$J$5-SQRT((1-J184)*('d_시나리오'!$J$5-'d_시나리오'!$H$5)*('d_시나리오'!$J$5-'d_시나리오'!$I$5))))</f>
        <v/>
      </c>
      <c r="L184">
        <f>RAND()</f>
        <v/>
      </c>
      <c r="M184">
        <f>IF('d_시나리오'!$J$6='d_시나리오'!$H$6,'d_시나리오'!$I$6,IF(L184&lt;('d_시나리오'!$I$6-'d_시나리오'!$H$6)/('d_시나리오'!$J$6-'d_시나리오'!$H$6),'d_시나리오'!$H$6+SQRT(L184*('d_시나리오'!$J$6-'d_시나리오'!$H$6)*('d_시나리오'!$I$6-'d_시나리오'!$H$6)),'d_시나리오'!$J$6-SQRT((1-L184)*('d_시나리오'!$J$6-'d_시나리오'!$H$6)*('d_시나리오'!$J$6-'d_시나리오'!$I$6))))</f>
        <v/>
      </c>
      <c r="N184">
        <f>INDEX('d_분포'!$B$2:$B$57,RANDBETWEEN(1,56))</f>
        <v/>
      </c>
      <c r="O184">
        <f>BETAINV(RAND(),5,5)</f>
        <v/>
      </c>
      <c r="P184">
        <f>'d_고정'!$B$1*'6_기대효과'!$H$7*('d_시나리오'!$I$7/'d_고정'!$B$2)*B184</f>
        <v/>
      </c>
      <c r="Q184">
        <f>P184*C184</f>
        <v/>
      </c>
      <c r="R184">
        <f>P184*E184</f>
        <v/>
      </c>
      <c r="S184">
        <f>R184*G184</f>
        <v/>
      </c>
      <c r="T184">
        <f>Q184+S184</f>
        <v/>
      </c>
      <c r="U184">
        <f>(Q184*D184+S184*I184)*(1-O184)</f>
        <v/>
      </c>
      <c r="V184">
        <f>(R184*K184*N184+'d_고정'!$B$3*('6_기대효과'!$H$7/8)*N184*'d_고정'!$B$10*M184*('6_기대효과'!$K$7/'d_고정'!$B$9))*(1-O184)</f>
        <v/>
      </c>
      <c r="W184">
        <f>(S184*I184+R184*MAX(K184-'d_고정'!$B$10*M184*('6_기대효과'!$K$7/'d_고정'!$B$9),0)*N184)*(1-O184)</f>
        <v/>
      </c>
      <c r="X184">
        <f>U184+V184</f>
        <v/>
      </c>
      <c r="Y184">
        <f>U184/('d_고정'!$B$5*'6_기대효과'!$H$7/8)/'d_고정'!$B$6</f>
        <v/>
      </c>
      <c r="Z184">
        <f>U184/('d_고정'!$B$8*'6_기대효과'!$H$7/8)</f>
        <v/>
      </c>
    </row>
    <row r="185">
      <c r="A185">
        <f>RAND()</f>
        <v/>
      </c>
      <c r="B185">
        <f>IF('d_시나리오'!$J$2='d_시나리오'!$H$2,'d_시나리오'!$I$2,IF(A185&lt;('d_시나리오'!$I$2-'d_시나리오'!$H$2)/('d_시나리오'!$J$2-'d_시나리오'!$H$2),'d_시나리오'!$H$2+SQRT(A185*('d_시나리오'!$J$2-'d_시나리오'!$H$2)*('d_시나리오'!$I$2-'d_시나리오'!$H$2)),'d_시나리오'!$J$2-SQRT((1-A185)*('d_시나리오'!$J$2-'d_시나리오'!$H$2)*('d_시나리오'!$J$2-'d_시나리오'!$I$2))))</f>
        <v/>
      </c>
      <c r="C185">
        <f>BETAINV(RAND(),2,6)</f>
        <v/>
      </c>
      <c r="D185">
        <f>INDEX('d_분포'!$A$2:$A$28,RANDBETWEEN(1,27))</f>
        <v/>
      </c>
      <c r="E185">
        <f>INDEX('d_분포'!$C$2:$C$5,RANDBETWEEN(1,4))*(0.9+0.2*RAND())</f>
        <v/>
      </c>
      <c r="F185">
        <f>RAND()</f>
        <v/>
      </c>
      <c r="G185">
        <f>IF('d_시나리오'!$J$3='d_시나리오'!$H$3,'d_시나리오'!$I$3,IF(F185&lt;('d_시나리오'!$I$3-'d_시나리오'!$H$3)/('d_시나리오'!$J$3-'d_시나리오'!$H$3),'d_시나리오'!$H$3+SQRT(F185*('d_시나리오'!$J$3-'d_시나리오'!$H$3)*('d_시나리오'!$I$3-'d_시나리오'!$H$3)),'d_시나리오'!$J$3-SQRT((1-F185)*('d_시나리오'!$J$3-'d_시나리오'!$H$3)*('d_시나리오'!$J$3-'d_시나리오'!$I$3))))</f>
        <v/>
      </c>
      <c r="H185">
        <f>RAND()</f>
        <v/>
      </c>
      <c r="I185">
        <f>IF('d_시나리오'!$J$4='d_시나리오'!$H$4,'d_시나리오'!$I$4,IF(H185&lt;('d_시나리오'!$I$4-'d_시나리오'!$H$4)/('d_시나리오'!$J$4-'d_시나리오'!$H$4),'d_시나리오'!$H$4+SQRT(H185*('d_시나리오'!$J$4-'d_시나리오'!$H$4)*('d_시나리오'!$I$4-'d_시나리오'!$H$4)),'d_시나리오'!$J$4-SQRT((1-H185)*('d_시나리오'!$J$4-'d_시나리오'!$H$4)*('d_시나리오'!$J$4-'d_시나리오'!$I$4))))</f>
        <v/>
      </c>
      <c r="J185">
        <f>RAND()</f>
        <v/>
      </c>
      <c r="K185">
        <f>IF('d_시나리오'!$J$5='d_시나리오'!$H$5,'d_시나리오'!$I$5,IF(J185&lt;('d_시나리오'!$I$5-'d_시나리오'!$H$5)/('d_시나리오'!$J$5-'d_시나리오'!$H$5),'d_시나리오'!$H$5+SQRT(J185*('d_시나리오'!$J$5-'d_시나리오'!$H$5)*('d_시나리오'!$I$5-'d_시나리오'!$H$5)),'d_시나리오'!$J$5-SQRT((1-J185)*('d_시나리오'!$J$5-'d_시나리오'!$H$5)*('d_시나리오'!$J$5-'d_시나리오'!$I$5))))</f>
        <v/>
      </c>
      <c r="L185">
        <f>RAND()</f>
        <v/>
      </c>
      <c r="M185">
        <f>IF('d_시나리오'!$J$6='d_시나리오'!$H$6,'d_시나리오'!$I$6,IF(L185&lt;('d_시나리오'!$I$6-'d_시나리오'!$H$6)/('d_시나리오'!$J$6-'d_시나리오'!$H$6),'d_시나리오'!$H$6+SQRT(L185*('d_시나리오'!$J$6-'d_시나리오'!$H$6)*('d_시나리오'!$I$6-'d_시나리오'!$H$6)),'d_시나리오'!$J$6-SQRT((1-L185)*('d_시나리오'!$J$6-'d_시나리오'!$H$6)*('d_시나리오'!$J$6-'d_시나리오'!$I$6))))</f>
        <v/>
      </c>
      <c r="N185">
        <f>INDEX('d_분포'!$B$2:$B$57,RANDBETWEEN(1,56))</f>
        <v/>
      </c>
      <c r="O185">
        <f>BETAINV(RAND(),5,5)</f>
        <v/>
      </c>
      <c r="P185">
        <f>'d_고정'!$B$1*'6_기대효과'!$H$7*('d_시나리오'!$I$7/'d_고정'!$B$2)*B185</f>
        <v/>
      </c>
      <c r="Q185">
        <f>P185*C185</f>
        <v/>
      </c>
      <c r="R185">
        <f>P185*E185</f>
        <v/>
      </c>
      <c r="S185">
        <f>R185*G185</f>
        <v/>
      </c>
      <c r="T185">
        <f>Q185+S185</f>
        <v/>
      </c>
      <c r="U185">
        <f>(Q185*D185+S185*I185)*(1-O185)</f>
        <v/>
      </c>
      <c r="V185">
        <f>(R185*K185*N185+'d_고정'!$B$3*('6_기대효과'!$H$7/8)*N185*'d_고정'!$B$10*M185*('6_기대효과'!$K$7/'d_고정'!$B$9))*(1-O185)</f>
        <v/>
      </c>
      <c r="W185">
        <f>(S185*I185+R185*MAX(K185-'d_고정'!$B$10*M185*('6_기대효과'!$K$7/'d_고정'!$B$9),0)*N185)*(1-O185)</f>
        <v/>
      </c>
      <c r="X185">
        <f>U185+V185</f>
        <v/>
      </c>
      <c r="Y185">
        <f>U185/('d_고정'!$B$5*'6_기대효과'!$H$7/8)/'d_고정'!$B$6</f>
        <v/>
      </c>
      <c r="Z185">
        <f>U185/('d_고정'!$B$8*'6_기대효과'!$H$7/8)</f>
        <v/>
      </c>
    </row>
    <row r="186">
      <c r="A186">
        <f>RAND()</f>
        <v/>
      </c>
      <c r="B186">
        <f>IF('d_시나리오'!$J$2='d_시나리오'!$H$2,'d_시나리오'!$I$2,IF(A186&lt;('d_시나리오'!$I$2-'d_시나리오'!$H$2)/('d_시나리오'!$J$2-'d_시나리오'!$H$2),'d_시나리오'!$H$2+SQRT(A186*('d_시나리오'!$J$2-'d_시나리오'!$H$2)*('d_시나리오'!$I$2-'d_시나리오'!$H$2)),'d_시나리오'!$J$2-SQRT((1-A186)*('d_시나리오'!$J$2-'d_시나리오'!$H$2)*('d_시나리오'!$J$2-'d_시나리오'!$I$2))))</f>
        <v/>
      </c>
      <c r="C186">
        <f>BETAINV(RAND(),2,6)</f>
        <v/>
      </c>
      <c r="D186">
        <f>INDEX('d_분포'!$A$2:$A$28,RANDBETWEEN(1,27))</f>
        <v/>
      </c>
      <c r="E186">
        <f>INDEX('d_분포'!$C$2:$C$5,RANDBETWEEN(1,4))*(0.9+0.2*RAND())</f>
        <v/>
      </c>
      <c r="F186">
        <f>RAND()</f>
        <v/>
      </c>
      <c r="G186">
        <f>IF('d_시나리오'!$J$3='d_시나리오'!$H$3,'d_시나리오'!$I$3,IF(F186&lt;('d_시나리오'!$I$3-'d_시나리오'!$H$3)/('d_시나리오'!$J$3-'d_시나리오'!$H$3),'d_시나리오'!$H$3+SQRT(F186*('d_시나리오'!$J$3-'d_시나리오'!$H$3)*('d_시나리오'!$I$3-'d_시나리오'!$H$3)),'d_시나리오'!$J$3-SQRT((1-F186)*('d_시나리오'!$J$3-'d_시나리오'!$H$3)*('d_시나리오'!$J$3-'d_시나리오'!$I$3))))</f>
        <v/>
      </c>
      <c r="H186">
        <f>RAND()</f>
        <v/>
      </c>
      <c r="I186">
        <f>IF('d_시나리오'!$J$4='d_시나리오'!$H$4,'d_시나리오'!$I$4,IF(H186&lt;('d_시나리오'!$I$4-'d_시나리오'!$H$4)/('d_시나리오'!$J$4-'d_시나리오'!$H$4),'d_시나리오'!$H$4+SQRT(H186*('d_시나리오'!$J$4-'d_시나리오'!$H$4)*('d_시나리오'!$I$4-'d_시나리오'!$H$4)),'d_시나리오'!$J$4-SQRT((1-H186)*('d_시나리오'!$J$4-'d_시나리오'!$H$4)*('d_시나리오'!$J$4-'d_시나리오'!$I$4))))</f>
        <v/>
      </c>
      <c r="J186">
        <f>RAND()</f>
        <v/>
      </c>
      <c r="K186">
        <f>IF('d_시나리오'!$J$5='d_시나리오'!$H$5,'d_시나리오'!$I$5,IF(J186&lt;('d_시나리오'!$I$5-'d_시나리오'!$H$5)/('d_시나리오'!$J$5-'d_시나리오'!$H$5),'d_시나리오'!$H$5+SQRT(J186*('d_시나리오'!$J$5-'d_시나리오'!$H$5)*('d_시나리오'!$I$5-'d_시나리오'!$H$5)),'d_시나리오'!$J$5-SQRT((1-J186)*('d_시나리오'!$J$5-'d_시나리오'!$H$5)*('d_시나리오'!$J$5-'d_시나리오'!$I$5))))</f>
        <v/>
      </c>
      <c r="L186">
        <f>RAND()</f>
        <v/>
      </c>
      <c r="M186">
        <f>IF('d_시나리오'!$J$6='d_시나리오'!$H$6,'d_시나리오'!$I$6,IF(L186&lt;('d_시나리오'!$I$6-'d_시나리오'!$H$6)/('d_시나리오'!$J$6-'d_시나리오'!$H$6),'d_시나리오'!$H$6+SQRT(L186*('d_시나리오'!$J$6-'d_시나리오'!$H$6)*('d_시나리오'!$I$6-'d_시나리오'!$H$6)),'d_시나리오'!$J$6-SQRT((1-L186)*('d_시나리오'!$J$6-'d_시나리오'!$H$6)*('d_시나리오'!$J$6-'d_시나리오'!$I$6))))</f>
        <v/>
      </c>
      <c r="N186">
        <f>INDEX('d_분포'!$B$2:$B$57,RANDBETWEEN(1,56))</f>
        <v/>
      </c>
      <c r="O186">
        <f>BETAINV(RAND(),5,5)</f>
        <v/>
      </c>
      <c r="P186">
        <f>'d_고정'!$B$1*'6_기대효과'!$H$7*('d_시나리오'!$I$7/'d_고정'!$B$2)*B186</f>
        <v/>
      </c>
      <c r="Q186">
        <f>P186*C186</f>
        <v/>
      </c>
      <c r="R186">
        <f>P186*E186</f>
        <v/>
      </c>
      <c r="S186">
        <f>R186*G186</f>
        <v/>
      </c>
      <c r="T186">
        <f>Q186+S186</f>
        <v/>
      </c>
      <c r="U186">
        <f>(Q186*D186+S186*I186)*(1-O186)</f>
        <v/>
      </c>
      <c r="V186">
        <f>(R186*K186*N186+'d_고정'!$B$3*('6_기대효과'!$H$7/8)*N186*'d_고정'!$B$10*M186*('6_기대효과'!$K$7/'d_고정'!$B$9))*(1-O186)</f>
        <v/>
      </c>
      <c r="W186">
        <f>(S186*I186+R186*MAX(K186-'d_고정'!$B$10*M186*('6_기대효과'!$K$7/'d_고정'!$B$9),0)*N186)*(1-O186)</f>
        <v/>
      </c>
      <c r="X186">
        <f>U186+V186</f>
        <v/>
      </c>
      <c r="Y186">
        <f>U186/('d_고정'!$B$5*'6_기대효과'!$H$7/8)/'d_고정'!$B$6</f>
        <v/>
      </c>
      <c r="Z186">
        <f>U186/('d_고정'!$B$8*'6_기대효과'!$H$7/8)</f>
        <v/>
      </c>
    </row>
    <row r="187">
      <c r="A187">
        <f>RAND()</f>
        <v/>
      </c>
      <c r="B187">
        <f>IF('d_시나리오'!$J$2='d_시나리오'!$H$2,'d_시나리오'!$I$2,IF(A187&lt;('d_시나리오'!$I$2-'d_시나리오'!$H$2)/('d_시나리오'!$J$2-'d_시나리오'!$H$2),'d_시나리오'!$H$2+SQRT(A187*('d_시나리오'!$J$2-'d_시나리오'!$H$2)*('d_시나리오'!$I$2-'d_시나리오'!$H$2)),'d_시나리오'!$J$2-SQRT((1-A187)*('d_시나리오'!$J$2-'d_시나리오'!$H$2)*('d_시나리오'!$J$2-'d_시나리오'!$I$2))))</f>
        <v/>
      </c>
      <c r="C187">
        <f>BETAINV(RAND(),2,6)</f>
        <v/>
      </c>
      <c r="D187">
        <f>INDEX('d_분포'!$A$2:$A$28,RANDBETWEEN(1,27))</f>
        <v/>
      </c>
      <c r="E187">
        <f>INDEX('d_분포'!$C$2:$C$5,RANDBETWEEN(1,4))*(0.9+0.2*RAND())</f>
        <v/>
      </c>
      <c r="F187">
        <f>RAND()</f>
        <v/>
      </c>
      <c r="G187">
        <f>IF('d_시나리오'!$J$3='d_시나리오'!$H$3,'d_시나리오'!$I$3,IF(F187&lt;('d_시나리오'!$I$3-'d_시나리오'!$H$3)/('d_시나리오'!$J$3-'d_시나리오'!$H$3),'d_시나리오'!$H$3+SQRT(F187*('d_시나리오'!$J$3-'d_시나리오'!$H$3)*('d_시나리오'!$I$3-'d_시나리오'!$H$3)),'d_시나리오'!$J$3-SQRT((1-F187)*('d_시나리오'!$J$3-'d_시나리오'!$H$3)*('d_시나리오'!$J$3-'d_시나리오'!$I$3))))</f>
        <v/>
      </c>
      <c r="H187">
        <f>RAND()</f>
        <v/>
      </c>
      <c r="I187">
        <f>IF('d_시나리오'!$J$4='d_시나리오'!$H$4,'d_시나리오'!$I$4,IF(H187&lt;('d_시나리오'!$I$4-'d_시나리오'!$H$4)/('d_시나리오'!$J$4-'d_시나리오'!$H$4),'d_시나리오'!$H$4+SQRT(H187*('d_시나리오'!$J$4-'d_시나리오'!$H$4)*('d_시나리오'!$I$4-'d_시나리오'!$H$4)),'d_시나리오'!$J$4-SQRT((1-H187)*('d_시나리오'!$J$4-'d_시나리오'!$H$4)*('d_시나리오'!$J$4-'d_시나리오'!$I$4))))</f>
        <v/>
      </c>
      <c r="J187">
        <f>RAND()</f>
        <v/>
      </c>
      <c r="K187">
        <f>IF('d_시나리오'!$J$5='d_시나리오'!$H$5,'d_시나리오'!$I$5,IF(J187&lt;('d_시나리오'!$I$5-'d_시나리오'!$H$5)/('d_시나리오'!$J$5-'d_시나리오'!$H$5),'d_시나리오'!$H$5+SQRT(J187*('d_시나리오'!$J$5-'d_시나리오'!$H$5)*('d_시나리오'!$I$5-'d_시나리오'!$H$5)),'d_시나리오'!$J$5-SQRT((1-J187)*('d_시나리오'!$J$5-'d_시나리오'!$H$5)*('d_시나리오'!$J$5-'d_시나리오'!$I$5))))</f>
        <v/>
      </c>
      <c r="L187">
        <f>RAND()</f>
        <v/>
      </c>
      <c r="M187">
        <f>IF('d_시나리오'!$J$6='d_시나리오'!$H$6,'d_시나리오'!$I$6,IF(L187&lt;('d_시나리오'!$I$6-'d_시나리오'!$H$6)/('d_시나리오'!$J$6-'d_시나리오'!$H$6),'d_시나리오'!$H$6+SQRT(L187*('d_시나리오'!$J$6-'d_시나리오'!$H$6)*('d_시나리오'!$I$6-'d_시나리오'!$H$6)),'d_시나리오'!$J$6-SQRT((1-L187)*('d_시나리오'!$J$6-'d_시나리오'!$H$6)*('d_시나리오'!$J$6-'d_시나리오'!$I$6))))</f>
        <v/>
      </c>
      <c r="N187">
        <f>INDEX('d_분포'!$B$2:$B$57,RANDBETWEEN(1,56))</f>
        <v/>
      </c>
      <c r="O187">
        <f>BETAINV(RAND(),5,5)</f>
        <v/>
      </c>
      <c r="P187">
        <f>'d_고정'!$B$1*'6_기대효과'!$H$7*('d_시나리오'!$I$7/'d_고정'!$B$2)*B187</f>
        <v/>
      </c>
      <c r="Q187">
        <f>P187*C187</f>
        <v/>
      </c>
      <c r="R187">
        <f>P187*E187</f>
        <v/>
      </c>
      <c r="S187">
        <f>R187*G187</f>
        <v/>
      </c>
      <c r="T187">
        <f>Q187+S187</f>
        <v/>
      </c>
      <c r="U187">
        <f>(Q187*D187+S187*I187)*(1-O187)</f>
        <v/>
      </c>
      <c r="V187">
        <f>(R187*K187*N187+'d_고정'!$B$3*('6_기대효과'!$H$7/8)*N187*'d_고정'!$B$10*M187*('6_기대효과'!$K$7/'d_고정'!$B$9))*(1-O187)</f>
        <v/>
      </c>
      <c r="W187">
        <f>(S187*I187+R187*MAX(K187-'d_고정'!$B$10*M187*('6_기대효과'!$K$7/'d_고정'!$B$9),0)*N187)*(1-O187)</f>
        <v/>
      </c>
      <c r="X187">
        <f>U187+V187</f>
        <v/>
      </c>
      <c r="Y187">
        <f>U187/('d_고정'!$B$5*'6_기대효과'!$H$7/8)/'d_고정'!$B$6</f>
        <v/>
      </c>
      <c r="Z187">
        <f>U187/('d_고정'!$B$8*'6_기대효과'!$H$7/8)</f>
        <v/>
      </c>
    </row>
    <row r="188">
      <c r="A188">
        <f>RAND()</f>
        <v/>
      </c>
      <c r="B188">
        <f>IF('d_시나리오'!$J$2='d_시나리오'!$H$2,'d_시나리오'!$I$2,IF(A188&lt;('d_시나리오'!$I$2-'d_시나리오'!$H$2)/('d_시나리오'!$J$2-'d_시나리오'!$H$2),'d_시나리오'!$H$2+SQRT(A188*('d_시나리오'!$J$2-'d_시나리오'!$H$2)*('d_시나리오'!$I$2-'d_시나리오'!$H$2)),'d_시나리오'!$J$2-SQRT((1-A188)*('d_시나리오'!$J$2-'d_시나리오'!$H$2)*('d_시나리오'!$J$2-'d_시나리오'!$I$2))))</f>
        <v/>
      </c>
      <c r="C188">
        <f>BETAINV(RAND(),2,6)</f>
        <v/>
      </c>
      <c r="D188">
        <f>INDEX('d_분포'!$A$2:$A$28,RANDBETWEEN(1,27))</f>
        <v/>
      </c>
      <c r="E188">
        <f>INDEX('d_분포'!$C$2:$C$5,RANDBETWEEN(1,4))*(0.9+0.2*RAND())</f>
        <v/>
      </c>
      <c r="F188">
        <f>RAND()</f>
        <v/>
      </c>
      <c r="G188">
        <f>IF('d_시나리오'!$J$3='d_시나리오'!$H$3,'d_시나리오'!$I$3,IF(F188&lt;('d_시나리오'!$I$3-'d_시나리오'!$H$3)/('d_시나리오'!$J$3-'d_시나리오'!$H$3),'d_시나리오'!$H$3+SQRT(F188*('d_시나리오'!$J$3-'d_시나리오'!$H$3)*('d_시나리오'!$I$3-'d_시나리오'!$H$3)),'d_시나리오'!$J$3-SQRT((1-F188)*('d_시나리오'!$J$3-'d_시나리오'!$H$3)*('d_시나리오'!$J$3-'d_시나리오'!$I$3))))</f>
        <v/>
      </c>
      <c r="H188">
        <f>RAND()</f>
        <v/>
      </c>
      <c r="I188">
        <f>IF('d_시나리오'!$J$4='d_시나리오'!$H$4,'d_시나리오'!$I$4,IF(H188&lt;('d_시나리오'!$I$4-'d_시나리오'!$H$4)/('d_시나리오'!$J$4-'d_시나리오'!$H$4),'d_시나리오'!$H$4+SQRT(H188*('d_시나리오'!$J$4-'d_시나리오'!$H$4)*('d_시나리오'!$I$4-'d_시나리오'!$H$4)),'d_시나리오'!$J$4-SQRT((1-H188)*('d_시나리오'!$J$4-'d_시나리오'!$H$4)*('d_시나리오'!$J$4-'d_시나리오'!$I$4))))</f>
        <v/>
      </c>
      <c r="J188">
        <f>RAND()</f>
        <v/>
      </c>
      <c r="K188">
        <f>IF('d_시나리오'!$J$5='d_시나리오'!$H$5,'d_시나리오'!$I$5,IF(J188&lt;('d_시나리오'!$I$5-'d_시나리오'!$H$5)/('d_시나리오'!$J$5-'d_시나리오'!$H$5),'d_시나리오'!$H$5+SQRT(J188*('d_시나리오'!$J$5-'d_시나리오'!$H$5)*('d_시나리오'!$I$5-'d_시나리오'!$H$5)),'d_시나리오'!$J$5-SQRT((1-J188)*('d_시나리오'!$J$5-'d_시나리오'!$H$5)*('d_시나리오'!$J$5-'d_시나리오'!$I$5))))</f>
        <v/>
      </c>
      <c r="L188">
        <f>RAND()</f>
        <v/>
      </c>
      <c r="M188">
        <f>IF('d_시나리오'!$J$6='d_시나리오'!$H$6,'d_시나리오'!$I$6,IF(L188&lt;('d_시나리오'!$I$6-'d_시나리오'!$H$6)/('d_시나리오'!$J$6-'d_시나리오'!$H$6),'d_시나리오'!$H$6+SQRT(L188*('d_시나리오'!$J$6-'d_시나리오'!$H$6)*('d_시나리오'!$I$6-'d_시나리오'!$H$6)),'d_시나리오'!$J$6-SQRT((1-L188)*('d_시나리오'!$J$6-'d_시나리오'!$H$6)*('d_시나리오'!$J$6-'d_시나리오'!$I$6))))</f>
        <v/>
      </c>
      <c r="N188">
        <f>INDEX('d_분포'!$B$2:$B$57,RANDBETWEEN(1,56))</f>
        <v/>
      </c>
      <c r="O188">
        <f>BETAINV(RAND(),5,5)</f>
        <v/>
      </c>
      <c r="P188">
        <f>'d_고정'!$B$1*'6_기대효과'!$H$7*('d_시나리오'!$I$7/'d_고정'!$B$2)*B188</f>
        <v/>
      </c>
      <c r="Q188">
        <f>P188*C188</f>
        <v/>
      </c>
      <c r="R188">
        <f>P188*E188</f>
        <v/>
      </c>
      <c r="S188">
        <f>R188*G188</f>
        <v/>
      </c>
      <c r="T188">
        <f>Q188+S188</f>
        <v/>
      </c>
      <c r="U188">
        <f>(Q188*D188+S188*I188)*(1-O188)</f>
        <v/>
      </c>
      <c r="V188">
        <f>(R188*K188*N188+'d_고정'!$B$3*('6_기대효과'!$H$7/8)*N188*'d_고정'!$B$10*M188*('6_기대효과'!$K$7/'d_고정'!$B$9))*(1-O188)</f>
        <v/>
      </c>
      <c r="W188">
        <f>(S188*I188+R188*MAX(K188-'d_고정'!$B$10*M188*('6_기대효과'!$K$7/'d_고정'!$B$9),0)*N188)*(1-O188)</f>
        <v/>
      </c>
      <c r="X188">
        <f>U188+V188</f>
        <v/>
      </c>
      <c r="Y188">
        <f>U188/('d_고정'!$B$5*'6_기대효과'!$H$7/8)/'d_고정'!$B$6</f>
        <v/>
      </c>
      <c r="Z188">
        <f>U188/('d_고정'!$B$8*'6_기대효과'!$H$7/8)</f>
        <v/>
      </c>
    </row>
    <row r="189">
      <c r="A189">
        <f>RAND()</f>
        <v/>
      </c>
      <c r="B189">
        <f>IF('d_시나리오'!$J$2='d_시나리오'!$H$2,'d_시나리오'!$I$2,IF(A189&lt;('d_시나리오'!$I$2-'d_시나리오'!$H$2)/('d_시나리오'!$J$2-'d_시나리오'!$H$2),'d_시나리오'!$H$2+SQRT(A189*('d_시나리오'!$J$2-'d_시나리오'!$H$2)*('d_시나리오'!$I$2-'d_시나리오'!$H$2)),'d_시나리오'!$J$2-SQRT((1-A189)*('d_시나리오'!$J$2-'d_시나리오'!$H$2)*('d_시나리오'!$J$2-'d_시나리오'!$I$2))))</f>
        <v/>
      </c>
      <c r="C189">
        <f>BETAINV(RAND(),2,6)</f>
        <v/>
      </c>
      <c r="D189">
        <f>INDEX('d_분포'!$A$2:$A$28,RANDBETWEEN(1,27))</f>
        <v/>
      </c>
      <c r="E189">
        <f>INDEX('d_분포'!$C$2:$C$5,RANDBETWEEN(1,4))*(0.9+0.2*RAND())</f>
        <v/>
      </c>
      <c r="F189">
        <f>RAND()</f>
        <v/>
      </c>
      <c r="G189">
        <f>IF('d_시나리오'!$J$3='d_시나리오'!$H$3,'d_시나리오'!$I$3,IF(F189&lt;('d_시나리오'!$I$3-'d_시나리오'!$H$3)/('d_시나리오'!$J$3-'d_시나리오'!$H$3),'d_시나리오'!$H$3+SQRT(F189*('d_시나리오'!$J$3-'d_시나리오'!$H$3)*('d_시나리오'!$I$3-'d_시나리오'!$H$3)),'d_시나리오'!$J$3-SQRT((1-F189)*('d_시나리오'!$J$3-'d_시나리오'!$H$3)*('d_시나리오'!$J$3-'d_시나리오'!$I$3))))</f>
        <v/>
      </c>
      <c r="H189">
        <f>RAND()</f>
        <v/>
      </c>
      <c r="I189">
        <f>IF('d_시나리오'!$J$4='d_시나리오'!$H$4,'d_시나리오'!$I$4,IF(H189&lt;('d_시나리오'!$I$4-'d_시나리오'!$H$4)/('d_시나리오'!$J$4-'d_시나리오'!$H$4),'d_시나리오'!$H$4+SQRT(H189*('d_시나리오'!$J$4-'d_시나리오'!$H$4)*('d_시나리오'!$I$4-'d_시나리오'!$H$4)),'d_시나리오'!$J$4-SQRT((1-H189)*('d_시나리오'!$J$4-'d_시나리오'!$H$4)*('d_시나리오'!$J$4-'d_시나리오'!$I$4))))</f>
        <v/>
      </c>
      <c r="J189">
        <f>RAND()</f>
        <v/>
      </c>
      <c r="K189">
        <f>IF('d_시나리오'!$J$5='d_시나리오'!$H$5,'d_시나리오'!$I$5,IF(J189&lt;('d_시나리오'!$I$5-'d_시나리오'!$H$5)/('d_시나리오'!$J$5-'d_시나리오'!$H$5),'d_시나리오'!$H$5+SQRT(J189*('d_시나리오'!$J$5-'d_시나리오'!$H$5)*('d_시나리오'!$I$5-'d_시나리오'!$H$5)),'d_시나리오'!$J$5-SQRT((1-J189)*('d_시나리오'!$J$5-'d_시나리오'!$H$5)*('d_시나리오'!$J$5-'d_시나리오'!$I$5))))</f>
        <v/>
      </c>
      <c r="L189">
        <f>RAND()</f>
        <v/>
      </c>
      <c r="M189">
        <f>IF('d_시나리오'!$J$6='d_시나리오'!$H$6,'d_시나리오'!$I$6,IF(L189&lt;('d_시나리오'!$I$6-'d_시나리오'!$H$6)/('d_시나리오'!$J$6-'d_시나리오'!$H$6),'d_시나리오'!$H$6+SQRT(L189*('d_시나리오'!$J$6-'d_시나리오'!$H$6)*('d_시나리오'!$I$6-'d_시나리오'!$H$6)),'d_시나리오'!$J$6-SQRT((1-L189)*('d_시나리오'!$J$6-'d_시나리오'!$H$6)*('d_시나리오'!$J$6-'d_시나리오'!$I$6))))</f>
        <v/>
      </c>
      <c r="N189">
        <f>INDEX('d_분포'!$B$2:$B$57,RANDBETWEEN(1,56))</f>
        <v/>
      </c>
      <c r="O189">
        <f>BETAINV(RAND(),5,5)</f>
        <v/>
      </c>
      <c r="P189">
        <f>'d_고정'!$B$1*'6_기대효과'!$H$7*('d_시나리오'!$I$7/'d_고정'!$B$2)*B189</f>
        <v/>
      </c>
      <c r="Q189">
        <f>P189*C189</f>
        <v/>
      </c>
      <c r="R189">
        <f>P189*E189</f>
        <v/>
      </c>
      <c r="S189">
        <f>R189*G189</f>
        <v/>
      </c>
      <c r="T189">
        <f>Q189+S189</f>
        <v/>
      </c>
      <c r="U189">
        <f>(Q189*D189+S189*I189)*(1-O189)</f>
        <v/>
      </c>
      <c r="V189">
        <f>(R189*K189*N189+'d_고정'!$B$3*('6_기대효과'!$H$7/8)*N189*'d_고정'!$B$10*M189*('6_기대효과'!$K$7/'d_고정'!$B$9))*(1-O189)</f>
        <v/>
      </c>
      <c r="W189">
        <f>(S189*I189+R189*MAX(K189-'d_고정'!$B$10*M189*('6_기대효과'!$K$7/'d_고정'!$B$9),0)*N189)*(1-O189)</f>
        <v/>
      </c>
      <c r="X189">
        <f>U189+V189</f>
        <v/>
      </c>
      <c r="Y189">
        <f>U189/('d_고정'!$B$5*'6_기대효과'!$H$7/8)/'d_고정'!$B$6</f>
        <v/>
      </c>
      <c r="Z189">
        <f>U189/('d_고정'!$B$8*'6_기대효과'!$H$7/8)</f>
        <v/>
      </c>
    </row>
    <row r="190">
      <c r="A190">
        <f>RAND()</f>
        <v/>
      </c>
      <c r="B190">
        <f>IF('d_시나리오'!$J$2='d_시나리오'!$H$2,'d_시나리오'!$I$2,IF(A190&lt;('d_시나리오'!$I$2-'d_시나리오'!$H$2)/('d_시나리오'!$J$2-'d_시나리오'!$H$2),'d_시나리오'!$H$2+SQRT(A190*('d_시나리오'!$J$2-'d_시나리오'!$H$2)*('d_시나리오'!$I$2-'d_시나리오'!$H$2)),'d_시나리오'!$J$2-SQRT((1-A190)*('d_시나리오'!$J$2-'d_시나리오'!$H$2)*('d_시나리오'!$J$2-'d_시나리오'!$I$2))))</f>
        <v/>
      </c>
      <c r="C190">
        <f>BETAINV(RAND(),2,6)</f>
        <v/>
      </c>
      <c r="D190">
        <f>INDEX('d_분포'!$A$2:$A$28,RANDBETWEEN(1,27))</f>
        <v/>
      </c>
      <c r="E190">
        <f>INDEX('d_분포'!$C$2:$C$5,RANDBETWEEN(1,4))*(0.9+0.2*RAND())</f>
        <v/>
      </c>
      <c r="F190">
        <f>RAND()</f>
        <v/>
      </c>
      <c r="G190">
        <f>IF('d_시나리오'!$J$3='d_시나리오'!$H$3,'d_시나리오'!$I$3,IF(F190&lt;('d_시나리오'!$I$3-'d_시나리오'!$H$3)/('d_시나리오'!$J$3-'d_시나리오'!$H$3),'d_시나리오'!$H$3+SQRT(F190*('d_시나리오'!$J$3-'d_시나리오'!$H$3)*('d_시나리오'!$I$3-'d_시나리오'!$H$3)),'d_시나리오'!$J$3-SQRT((1-F190)*('d_시나리오'!$J$3-'d_시나리오'!$H$3)*('d_시나리오'!$J$3-'d_시나리오'!$I$3))))</f>
        <v/>
      </c>
      <c r="H190">
        <f>RAND()</f>
        <v/>
      </c>
      <c r="I190">
        <f>IF('d_시나리오'!$J$4='d_시나리오'!$H$4,'d_시나리오'!$I$4,IF(H190&lt;('d_시나리오'!$I$4-'d_시나리오'!$H$4)/('d_시나리오'!$J$4-'d_시나리오'!$H$4),'d_시나리오'!$H$4+SQRT(H190*('d_시나리오'!$J$4-'d_시나리오'!$H$4)*('d_시나리오'!$I$4-'d_시나리오'!$H$4)),'d_시나리오'!$J$4-SQRT((1-H190)*('d_시나리오'!$J$4-'d_시나리오'!$H$4)*('d_시나리오'!$J$4-'d_시나리오'!$I$4))))</f>
        <v/>
      </c>
      <c r="J190">
        <f>RAND()</f>
        <v/>
      </c>
      <c r="K190">
        <f>IF('d_시나리오'!$J$5='d_시나리오'!$H$5,'d_시나리오'!$I$5,IF(J190&lt;('d_시나리오'!$I$5-'d_시나리오'!$H$5)/('d_시나리오'!$J$5-'d_시나리오'!$H$5),'d_시나리오'!$H$5+SQRT(J190*('d_시나리오'!$J$5-'d_시나리오'!$H$5)*('d_시나리오'!$I$5-'d_시나리오'!$H$5)),'d_시나리오'!$J$5-SQRT((1-J190)*('d_시나리오'!$J$5-'d_시나리오'!$H$5)*('d_시나리오'!$J$5-'d_시나리오'!$I$5))))</f>
        <v/>
      </c>
      <c r="L190">
        <f>RAND()</f>
        <v/>
      </c>
      <c r="M190">
        <f>IF('d_시나리오'!$J$6='d_시나리오'!$H$6,'d_시나리오'!$I$6,IF(L190&lt;('d_시나리오'!$I$6-'d_시나리오'!$H$6)/('d_시나리오'!$J$6-'d_시나리오'!$H$6),'d_시나리오'!$H$6+SQRT(L190*('d_시나리오'!$J$6-'d_시나리오'!$H$6)*('d_시나리오'!$I$6-'d_시나리오'!$H$6)),'d_시나리오'!$J$6-SQRT((1-L190)*('d_시나리오'!$J$6-'d_시나리오'!$H$6)*('d_시나리오'!$J$6-'d_시나리오'!$I$6))))</f>
        <v/>
      </c>
      <c r="N190">
        <f>INDEX('d_분포'!$B$2:$B$57,RANDBETWEEN(1,56))</f>
        <v/>
      </c>
      <c r="O190">
        <f>BETAINV(RAND(),5,5)</f>
        <v/>
      </c>
      <c r="P190">
        <f>'d_고정'!$B$1*'6_기대효과'!$H$7*('d_시나리오'!$I$7/'d_고정'!$B$2)*B190</f>
        <v/>
      </c>
      <c r="Q190">
        <f>P190*C190</f>
        <v/>
      </c>
      <c r="R190">
        <f>P190*E190</f>
        <v/>
      </c>
      <c r="S190">
        <f>R190*G190</f>
        <v/>
      </c>
      <c r="T190">
        <f>Q190+S190</f>
        <v/>
      </c>
      <c r="U190">
        <f>(Q190*D190+S190*I190)*(1-O190)</f>
        <v/>
      </c>
      <c r="V190">
        <f>(R190*K190*N190+'d_고정'!$B$3*('6_기대효과'!$H$7/8)*N190*'d_고정'!$B$10*M190*('6_기대효과'!$K$7/'d_고정'!$B$9))*(1-O190)</f>
        <v/>
      </c>
      <c r="W190">
        <f>(S190*I190+R190*MAX(K190-'d_고정'!$B$10*M190*('6_기대효과'!$K$7/'d_고정'!$B$9),0)*N190)*(1-O190)</f>
        <v/>
      </c>
      <c r="X190">
        <f>U190+V190</f>
        <v/>
      </c>
      <c r="Y190">
        <f>U190/('d_고정'!$B$5*'6_기대효과'!$H$7/8)/'d_고정'!$B$6</f>
        <v/>
      </c>
      <c r="Z190">
        <f>U190/('d_고정'!$B$8*'6_기대효과'!$H$7/8)</f>
        <v/>
      </c>
    </row>
    <row r="191">
      <c r="A191">
        <f>RAND()</f>
        <v/>
      </c>
      <c r="B191">
        <f>IF('d_시나리오'!$J$2='d_시나리오'!$H$2,'d_시나리오'!$I$2,IF(A191&lt;('d_시나리오'!$I$2-'d_시나리오'!$H$2)/('d_시나리오'!$J$2-'d_시나리오'!$H$2),'d_시나리오'!$H$2+SQRT(A191*('d_시나리오'!$J$2-'d_시나리오'!$H$2)*('d_시나리오'!$I$2-'d_시나리오'!$H$2)),'d_시나리오'!$J$2-SQRT((1-A191)*('d_시나리오'!$J$2-'d_시나리오'!$H$2)*('d_시나리오'!$J$2-'d_시나리오'!$I$2))))</f>
        <v/>
      </c>
      <c r="C191">
        <f>BETAINV(RAND(),2,6)</f>
        <v/>
      </c>
      <c r="D191">
        <f>INDEX('d_분포'!$A$2:$A$28,RANDBETWEEN(1,27))</f>
        <v/>
      </c>
      <c r="E191">
        <f>INDEX('d_분포'!$C$2:$C$5,RANDBETWEEN(1,4))*(0.9+0.2*RAND())</f>
        <v/>
      </c>
      <c r="F191">
        <f>RAND()</f>
        <v/>
      </c>
      <c r="G191">
        <f>IF('d_시나리오'!$J$3='d_시나리오'!$H$3,'d_시나리오'!$I$3,IF(F191&lt;('d_시나리오'!$I$3-'d_시나리오'!$H$3)/('d_시나리오'!$J$3-'d_시나리오'!$H$3),'d_시나리오'!$H$3+SQRT(F191*('d_시나리오'!$J$3-'d_시나리오'!$H$3)*('d_시나리오'!$I$3-'d_시나리오'!$H$3)),'d_시나리오'!$J$3-SQRT((1-F191)*('d_시나리오'!$J$3-'d_시나리오'!$H$3)*('d_시나리오'!$J$3-'d_시나리오'!$I$3))))</f>
        <v/>
      </c>
      <c r="H191">
        <f>RAND()</f>
        <v/>
      </c>
      <c r="I191">
        <f>IF('d_시나리오'!$J$4='d_시나리오'!$H$4,'d_시나리오'!$I$4,IF(H191&lt;('d_시나리오'!$I$4-'d_시나리오'!$H$4)/('d_시나리오'!$J$4-'d_시나리오'!$H$4),'d_시나리오'!$H$4+SQRT(H191*('d_시나리오'!$J$4-'d_시나리오'!$H$4)*('d_시나리오'!$I$4-'d_시나리오'!$H$4)),'d_시나리오'!$J$4-SQRT((1-H191)*('d_시나리오'!$J$4-'d_시나리오'!$H$4)*('d_시나리오'!$J$4-'d_시나리오'!$I$4))))</f>
        <v/>
      </c>
      <c r="J191">
        <f>RAND()</f>
        <v/>
      </c>
      <c r="K191">
        <f>IF('d_시나리오'!$J$5='d_시나리오'!$H$5,'d_시나리오'!$I$5,IF(J191&lt;('d_시나리오'!$I$5-'d_시나리오'!$H$5)/('d_시나리오'!$J$5-'d_시나리오'!$H$5),'d_시나리오'!$H$5+SQRT(J191*('d_시나리오'!$J$5-'d_시나리오'!$H$5)*('d_시나리오'!$I$5-'d_시나리오'!$H$5)),'d_시나리오'!$J$5-SQRT((1-J191)*('d_시나리오'!$J$5-'d_시나리오'!$H$5)*('d_시나리오'!$J$5-'d_시나리오'!$I$5))))</f>
        <v/>
      </c>
      <c r="L191">
        <f>RAND()</f>
        <v/>
      </c>
      <c r="M191">
        <f>IF('d_시나리오'!$J$6='d_시나리오'!$H$6,'d_시나리오'!$I$6,IF(L191&lt;('d_시나리오'!$I$6-'d_시나리오'!$H$6)/('d_시나리오'!$J$6-'d_시나리오'!$H$6),'d_시나리오'!$H$6+SQRT(L191*('d_시나리오'!$J$6-'d_시나리오'!$H$6)*('d_시나리오'!$I$6-'d_시나리오'!$H$6)),'d_시나리오'!$J$6-SQRT((1-L191)*('d_시나리오'!$J$6-'d_시나리오'!$H$6)*('d_시나리오'!$J$6-'d_시나리오'!$I$6))))</f>
        <v/>
      </c>
      <c r="N191">
        <f>INDEX('d_분포'!$B$2:$B$57,RANDBETWEEN(1,56))</f>
        <v/>
      </c>
      <c r="O191">
        <f>BETAINV(RAND(),5,5)</f>
        <v/>
      </c>
      <c r="P191">
        <f>'d_고정'!$B$1*'6_기대효과'!$H$7*('d_시나리오'!$I$7/'d_고정'!$B$2)*B191</f>
        <v/>
      </c>
      <c r="Q191">
        <f>P191*C191</f>
        <v/>
      </c>
      <c r="R191">
        <f>P191*E191</f>
        <v/>
      </c>
      <c r="S191">
        <f>R191*G191</f>
        <v/>
      </c>
      <c r="T191">
        <f>Q191+S191</f>
        <v/>
      </c>
      <c r="U191">
        <f>(Q191*D191+S191*I191)*(1-O191)</f>
        <v/>
      </c>
      <c r="V191">
        <f>(R191*K191*N191+'d_고정'!$B$3*('6_기대효과'!$H$7/8)*N191*'d_고정'!$B$10*M191*('6_기대효과'!$K$7/'d_고정'!$B$9))*(1-O191)</f>
        <v/>
      </c>
      <c r="W191">
        <f>(S191*I191+R191*MAX(K191-'d_고정'!$B$10*M191*('6_기대효과'!$K$7/'d_고정'!$B$9),0)*N191)*(1-O191)</f>
        <v/>
      </c>
      <c r="X191">
        <f>U191+V191</f>
        <v/>
      </c>
      <c r="Y191">
        <f>U191/('d_고정'!$B$5*'6_기대효과'!$H$7/8)/'d_고정'!$B$6</f>
        <v/>
      </c>
      <c r="Z191">
        <f>U191/('d_고정'!$B$8*'6_기대효과'!$H$7/8)</f>
        <v/>
      </c>
    </row>
    <row r="192">
      <c r="A192">
        <f>RAND()</f>
        <v/>
      </c>
      <c r="B192">
        <f>IF('d_시나리오'!$J$2='d_시나리오'!$H$2,'d_시나리오'!$I$2,IF(A192&lt;('d_시나리오'!$I$2-'d_시나리오'!$H$2)/('d_시나리오'!$J$2-'d_시나리오'!$H$2),'d_시나리오'!$H$2+SQRT(A192*('d_시나리오'!$J$2-'d_시나리오'!$H$2)*('d_시나리오'!$I$2-'d_시나리오'!$H$2)),'d_시나리오'!$J$2-SQRT((1-A192)*('d_시나리오'!$J$2-'d_시나리오'!$H$2)*('d_시나리오'!$J$2-'d_시나리오'!$I$2))))</f>
        <v/>
      </c>
      <c r="C192">
        <f>BETAINV(RAND(),2,6)</f>
        <v/>
      </c>
      <c r="D192">
        <f>INDEX('d_분포'!$A$2:$A$28,RANDBETWEEN(1,27))</f>
        <v/>
      </c>
      <c r="E192">
        <f>INDEX('d_분포'!$C$2:$C$5,RANDBETWEEN(1,4))*(0.9+0.2*RAND())</f>
        <v/>
      </c>
      <c r="F192">
        <f>RAND()</f>
        <v/>
      </c>
      <c r="G192">
        <f>IF('d_시나리오'!$J$3='d_시나리오'!$H$3,'d_시나리오'!$I$3,IF(F192&lt;('d_시나리오'!$I$3-'d_시나리오'!$H$3)/('d_시나리오'!$J$3-'d_시나리오'!$H$3),'d_시나리오'!$H$3+SQRT(F192*('d_시나리오'!$J$3-'d_시나리오'!$H$3)*('d_시나리오'!$I$3-'d_시나리오'!$H$3)),'d_시나리오'!$J$3-SQRT((1-F192)*('d_시나리오'!$J$3-'d_시나리오'!$H$3)*('d_시나리오'!$J$3-'d_시나리오'!$I$3))))</f>
        <v/>
      </c>
      <c r="H192">
        <f>RAND()</f>
        <v/>
      </c>
      <c r="I192">
        <f>IF('d_시나리오'!$J$4='d_시나리오'!$H$4,'d_시나리오'!$I$4,IF(H192&lt;('d_시나리오'!$I$4-'d_시나리오'!$H$4)/('d_시나리오'!$J$4-'d_시나리오'!$H$4),'d_시나리오'!$H$4+SQRT(H192*('d_시나리오'!$J$4-'d_시나리오'!$H$4)*('d_시나리오'!$I$4-'d_시나리오'!$H$4)),'d_시나리오'!$J$4-SQRT((1-H192)*('d_시나리오'!$J$4-'d_시나리오'!$H$4)*('d_시나리오'!$J$4-'d_시나리오'!$I$4))))</f>
        <v/>
      </c>
      <c r="J192">
        <f>RAND()</f>
        <v/>
      </c>
      <c r="K192">
        <f>IF('d_시나리오'!$J$5='d_시나리오'!$H$5,'d_시나리오'!$I$5,IF(J192&lt;('d_시나리오'!$I$5-'d_시나리오'!$H$5)/('d_시나리오'!$J$5-'d_시나리오'!$H$5),'d_시나리오'!$H$5+SQRT(J192*('d_시나리오'!$J$5-'d_시나리오'!$H$5)*('d_시나리오'!$I$5-'d_시나리오'!$H$5)),'d_시나리오'!$J$5-SQRT((1-J192)*('d_시나리오'!$J$5-'d_시나리오'!$H$5)*('d_시나리오'!$J$5-'d_시나리오'!$I$5))))</f>
        <v/>
      </c>
      <c r="L192">
        <f>RAND()</f>
        <v/>
      </c>
      <c r="M192">
        <f>IF('d_시나리오'!$J$6='d_시나리오'!$H$6,'d_시나리오'!$I$6,IF(L192&lt;('d_시나리오'!$I$6-'d_시나리오'!$H$6)/('d_시나리오'!$J$6-'d_시나리오'!$H$6),'d_시나리오'!$H$6+SQRT(L192*('d_시나리오'!$J$6-'d_시나리오'!$H$6)*('d_시나리오'!$I$6-'d_시나리오'!$H$6)),'d_시나리오'!$J$6-SQRT((1-L192)*('d_시나리오'!$J$6-'d_시나리오'!$H$6)*('d_시나리오'!$J$6-'d_시나리오'!$I$6))))</f>
        <v/>
      </c>
      <c r="N192">
        <f>INDEX('d_분포'!$B$2:$B$57,RANDBETWEEN(1,56))</f>
        <v/>
      </c>
      <c r="O192">
        <f>BETAINV(RAND(),5,5)</f>
        <v/>
      </c>
      <c r="P192">
        <f>'d_고정'!$B$1*'6_기대효과'!$H$7*('d_시나리오'!$I$7/'d_고정'!$B$2)*B192</f>
        <v/>
      </c>
      <c r="Q192">
        <f>P192*C192</f>
        <v/>
      </c>
      <c r="R192">
        <f>P192*E192</f>
        <v/>
      </c>
      <c r="S192">
        <f>R192*G192</f>
        <v/>
      </c>
      <c r="T192">
        <f>Q192+S192</f>
        <v/>
      </c>
      <c r="U192">
        <f>(Q192*D192+S192*I192)*(1-O192)</f>
        <v/>
      </c>
      <c r="V192">
        <f>(R192*K192*N192+'d_고정'!$B$3*('6_기대효과'!$H$7/8)*N192*'d_고정'!$B$10*M192*('6_기대효과'!$K$7/'d_고정'!$B$9))*(1-O192)</f>
        <v/>
      </c>
      <c r="W192">
        <f>(S192*I192+R192*MAX(K192-'d_고정'!$B$10*M192*('6_기대효과'!$K$7/'d_고정'!$B$9),0)*N192)*(1-O192)</f>
        <v/>
      </c>
      <c r="X192">
        <f>U192+V192</f>
        <v/>
      </c>
      <c r="Y192">
        <f>U192/('d_고정'!$B$5*'6_기대효과'!$H$7/8)/'d_고정'!$B$6</f>
        <v/>
      </c>
      <c r="Z192">
        <f>U192/('d_고정'!$B$8*'6_기대효과'!$H$7/8)</f>
        <v/>
      </c>
    </row>
    <row r="193">
      <c r="A193">
        <f>RAND()</f>
        <v/>
      </c>
      <c r="B193">
        <f>IF('d_시나리오'!$J$2='d_시나리오'!$H$2,'d_시나리오'!$I$2,IF(A193&lt;('d_시나리오'!$I$2-'d_시나리오'!$H$2)/('d_시나리오'!$J$2-'d_시나리오'!$H$2),'d_시나리오'!$H$2+SQRT(A193*('d_시나리오'!$J$2-'d_시나리오'!$H$2)*('d_시나리오'!$I$2-'d_시나리오'!$H$2)),'d_시나리오'!$J$2-SQRT((1-A193)*('d_시나리오'!$J$2-'d_시나리오'!$H$2)*('d_시나리오'!$J$2-'d_시나리오'!$I$2))))</f>
        <v/>
      </c>
      <c r="C193">
        <f>BETAINV(RAND(),2,6)</f>
        <v/>
      </c>
      <c r="D193">
        <f>INDEX('d_분포'!$A$2:$A$28,RANDBETWEEN(1,27))</f>
        <v/>
      </c>
      <c r="E193">
        <f>INDEX('d_분포'!$C$2:$C$5,RANDBETWEEN(1,4))*(0.9+0.2*RAND())</f>
        <v/>
      </c>
      <c r="F193">
        <f>RAND()</f>
        <v/>
      </c>
      <c r="G193">
        <f>IF('d_시나리오'!$J$3='d_시나리오'!$H$3,'d_시나리오'!$I$3,IF(F193&lt;('d_시나리오'!$I$3-'d_시나리오'!$H$3)/('d_시나리오'!$J$3-'d_시나리오'!$H$3),'d_시나리오'!$H$3+SQRT(F193*('d_시나리오'!$J$3-'d_시나리오'!$H$3)*('d_시나리오'!$I$3-'d_시나리오'!$H$3)),'d_시나리오'!$J$3-SQRT((1-F193)*('d_시나리오'!$J$3-'d_시나리오'!$H$3)*('d_시나리오'!$J$3-'d_시나리오'!$I$3))))</f>
        <v/>
      </c>
      <c r="H193">
        <f>RAND()</f>
        <v/>
      </c>
      <c r="I193">
        <f>IF('d_시나리오'!$J$4='d_시나리오'!$H$4,'d_시나리오'!$I$4,IF(H193&lt;('d_시나리오'!$I$4-'d_시나리오'!$H$4)/('d_시나리오'!$J$4-'d_시나리오'!$H$4),'d_시나리오'!$H$4+SQRT(H193*('d_시나리오'!$J$4-'d_시나리오'!$H$4)*('d_시나리오'!$I$4-'d_시나리오'!$H$4)),'d_시나리오'!$J$4-SQRT((1-H193)*('d_시나리오'!$J$4-'d_시나리오'!$H$4)*('d_시나리오'!$J$4-'d_시나리오'!$I$4))))</f>
        <v/>
      </c>
      <c r="J193">
        <f>RAND()</f>
        <v/>
      </c>
      <c r="K193">
        <f>IF('d_시나리오'!$J$5='d_시나리오'!$H$5,'d_시나리오'!$I$5,IF(J193&lt;('d_시나리오'!$I$5-'d_시나리오'!$H$5)/('d_시나리오'!$J$5-'d_시나리오'!$H$5),'d_시나리오'!$H$5+SQRT(J193*('d_시나리오'!$J$5-'d_시나리오'!$H$5)*('d_시나리오'!$I$5-'d_시나리오'!$H$5)),'d_시나리오'!$J$5-SQRT((1-J193)*('d_시나리오'!$J$5-'d_시나리오'!$H$5)*('d_시나리오'!$J$5-'d_시나리오'!$I$5))))</f>
        <v/>
      </c>
      <c r="L193">
        <f>RAND()</f>
        <v/>
      </c>
      <c r="M193">
        <f>IF('d_시나리오'!$J$6='d_시나리오'!$H$6,'d_시나리오'!$I$6,IF(L193&lt;('d_시나리오'!$I$6-'d_시나리오'!$H$6)/('d_시나리오'!$J$6-'d_시나리오'!$H$6),'d_시나리오'!$H$6+SQRT(L193*('d_시나리오'!$J$6-'d_시나리오'!$H$6)*('d_시나리오'!$I$6-'d_시나리오'!$H$6)),'d_시나리오'!$J$6-SQRT((1-L193)*('d_시나리오'!$J$6-'d_시나리오'!$H$6)*('d_시나리오'!$J$6-'d_시나리오'!$I$6))))</f>
        <v/>
      </c>
      <c r="N193">
        <f>INDEX('d_분포'!$B$2:$B$57,RANDBETWEEN(1,56))</f>
        <v/>
      </c>
      <c r="O193">
        <f>BETAINV(RAND(),5,5)</f>
        <v/>
      </c>
      <c r="P193">
        <f>'d_고정'!$B$1*'6_기대효과'!$H$7*('d_시나리오'!$I$7/'d_고정'!$B$2)*B193</f>
        <v/>
      </c>
      <c r="Q193">
        <f>P193*C193</f>
        <v/>
      </c>
      <c r="R193">
        <f>P193*E193</f>
        <v/>
      </c>
      <c r="S193">
        <f>R193*G193</f>
        <v/>
      </c>
      <c r="T193">
        <f>Q193+S193</f>
        <v/>
      </c>
      <c r="U193">
        <f>(Q193*D193+S193*I193)*(1-O193)</f>
        <v/>
      </c>
      <c r="V193">
        <f>(R193*K193*N193+'d_고정'!$B$3*('6_기대효과'!$H$7/8)*N193*'d_고정'!$B$10*M193*('6_기대효과'!$K$7/'d_고정'!$B$9))*(1-O193)</f>
        <v/>
      </c>
      <c r="W193">
        <f>(S193*I193+R193*MAX(K193-'d_고정'!$B$10*M193*('6_기대효과'!$K$7/'d_고정'!$B$9),0)*N193)*(1-O193)</f>
        <v/>
      </c>
      <c r="X193">
        <f>U193+V193</f>
        <v/>
      </c>
      <c r="Y193">
        <f>U193/('d_고정'!$B$5*'6_기대효과'!$H$7/8)/'d_고정'!$B$6</f>
        <v/>
      </c>
      <c r="Z193">
        <f>U193/('d_고정'!$B$8*'6_기대효과'!$H$7/8)</f>
        <v/>
      </c>
    </row>
    <row r="194">
      <c r="A194">
        <f>RAND()</f>
        <v/>
      </c>
      <c r="B194">
        <f>IF('d_시나리오'!$J$2='d_시나리오'!$H$2,'d_시나리오'!$I$2,IF(A194&lt;('d_시나리오'!$I$2-'d_시나리오'!$H$2)/('d_시나리오'!$J$2-'d_시나리오'!$H$2),'d_시나리오'!$H$2+SQRT(A194*('d_시나리오'!$J$2-'d_시나리오'!$H$2)*('d_시나리오'!$I$2-'d_시나리오'!$H$2)),'d_시나리오'!$J$2-SQRT((1-A194)*('d_시나리오'!$J$2-'d_시나리오'!$H$2)*('d_시나리오'!$J$2-'d_시나리오'!$I$2))))</f>
        <v/>
      </c>
      <c r="C194">
        <f>BETAINV(RAND(),2,6)</f>
        <v/>
      </c>
      <c r="D194">
        <f>INDEX('d_분포'!$A$2:$A$28,RANDBETWEEN(1,27))</f>
        <v/>
      </c>
      <c r="E194">
        <f>INDEX('d_분포'!$C$2:$C$5,RANDBETWEEN(1,4))*(0.9+0.2*RAND())</f>
        <v/>
      </c>
      <c r="F194">
        <f>RAND()</f>
        <v/>
      </c>
      <c r="G194">
        <f>IF('d_시나리오'!$J$3='d_시나리오'!$H$3,'d_시나리오'!$I$3,IF(F194&lt;('d_시나리오'!$I$3-'d_시나리오'!$H$3)/('d_시나리오'!$J$3-'d_시나리오'!$H$3),'d_시나리오'!$H$3+SQRT(F194*('d_시나리오'!$J$3-'d_시나리오'!$H$3)*('d_시나리오'!$I$3-'d_시나리오'!$H$3)),'d_시나리오'!$J$3-SQRT((1-F194)*('d_시나리오'!$J$3-'d_시나리오'!$H$3)*('d_시나리오'!$J$3-'d_시나리오'!$I$3))))</f>
        <v/>
      </c>
      <c r="H194">
        <f>RAND()</f>
        <v/>
      </c>
      <c r="I194">
        <f>IF('d_시나리오'!$J$4='d_시나리오'!$H$4,'d_시나리오'!$I$4,IF(H194&lt;('d_시나리오'!$I$4-'d_시나리오'!$H$4)/('d_시나리오'!$J$4-'d_시나리오'!$H$4),'d_시나리오'!$H$4+SQRT(H194*('d_시나리오'!$J$4-'d_시나리오'!$H$4)*('d_시나리오'!$I$4-'d_시나리오'!$H$4)),'d_시나리오'!$J$4-SQRT((1-H194)*('d_시나리오'!$J$4-'d_시나리오'!$H$4)*('d_시나리오'!$J$4-'d_시나리오'!$I$4))))</f>
        <v/>
      </c>
      <c r="J194">
        <f>RAND()</f>
        <v/>
      </c>
      <c r="K194">
        <f>IF('d_시나리오'!$J$5='d_시나리오'!$H$5,'d_시나리오'!$I$5,IF(J194&lt;('d_시나리오'!$I$5-'d_시나리오'!$H$5)/('d_시나리오'!$J$5-'d_시나리오'!$H$5),'d_시나리오'!$H$5+SQRT(J194*('d_시나리오'!$J$5-'d_시나리오'!$H$5)*('d_시나리오'!$I$5-'d_시나리오'!$H$5)),'d_시나리오'!$J$5-SQRT((1-J194)*('d_시나리오'!$J$5-'d_시나리오'!$H$5)*('d_시나리오'!$J$5-'d_시나리오'!$I$5))))</f>
        <v/>
      </c>
      <c r="L194">
        <f>RAND()</f>
        <v/>
      </c>
      <c r="M194">
        <f>IF('d_시나리오'!$J$6='d_시나리오'!$H$6,'d_시나리오'!$I$6,IF(L194&lt;('d_시나리오'!$I$6-'d_시나리오'!$H$6)/('d_시나리오'!$J$6-'d_시나리오'!$H$6),'d_시나리오'!$H$6+SQRT(L194*('d_시나리오'!$J$6-'d_시나리오'!$H$6)*('d_시나리오'!$I$6-'d_시나리오'!$H$6)),'d_시나리오'!$J$6-SQRT((1-L194)*('d_시나리오'!$J$6-'d_시나리오'!$H$6)*('d_시나리오'!$J$6-'d_시나리오'!$I$6))))</f>
        <v/>
      </c>
      <c r="N194">
        <f>INDEX('d_분포'!$B$2:$B$57,RANDBETWEEN(1,56))</f>
        <v/>
      </c>
      <c r="O194">
        <f>BETAINV(RAND(),5,5)</f>
        <v/>
      </c>
      <c r="P194">
        <f>'d_고정'!$B$1*'6_기대효과'!$H$7*('d_시나리오'!$I$7/'d_고정'!$B$2)*B194</f>
        <v/>
      </c>
      <c r="Q194">
        <f>P194*C194</f>
        <v/>
      </c>
      <c r="R194">
        <f>P194*E194</f>
        <v/>
      </c>
      <c r="S194">
        <f>R194*G194</f>
        <v/>
      </c>
      <c r="T194">
        <f>Q194+S194</f>
        <v/>
      </c>
      <c r="U194">
        <f>(Q194*D194+S194*I194)*(1-O194)</f>
        <v/>
      </c>
      <c r="V194">
        <f>(R194*K194*N194+'d_고정'!$B$3*('6_기대효과'!$H$7/8)*N194*'d_고정'!$B$10*M194*('6_기대효과'!$K$7/'d_고정'!$B$9))*(1-O194)</f>
        <v/>
      </c>
      <c r="W194">
        <f>(S194*I194+R194*MAX(K194-'d_고정'!$B$10*M194*('6_기대효과'!$K$7/'d_고정'!$B$9),0)*N194)*(1-O194)</f>
        <v/>
      </c>
      <c r="X194">
        <f>U194+V194</f>
        <v/>
      </c>
      <c r="Y194">
        <f>U194/('d_고정'!$B$5*'6_기대효과'!$H$7/8)/'d_고정'!$B$6</f>
        <v/>
      </c>
      <c r="Z194">
        <f>U194/('d_고정'!$B$8*'6_기대효과'!$H$7/8)</f>
        <v/>
      </c>
    </row>
    <row r="195">
      <c r="A195">
        <f>RAND()</f>
        <v/>
      </c>
      <c r="B195">
        <f>IF('d_시나리오'!$J$2='d_시나리오'!$H$2,'d_시나리오'!$I$2,IF(A195&lt;('d_시나리오'!$I$2-'d_시나리오'!$H$2)/('d_시나리오'!$J$2-'d_시나리오'!$H$2),'d_시나리오'!$H$2+SQRT(A195*('d_시나리오'!$J$2-'d_시나리오'!$H$2)*('d_시나리오'!$I$2-'d_시나리오'!$H$2)),'d_시나리오'!$J$2-SQRT((1-A195)*('d_시나리오'!$J$2-'d_시나리오'!$H$2)*('d_시나리오'!$J$2-'d_시나리오'!$I$2))))</f>
        <v/>
      </c>
      <c r="C195">
        <f>BETAINV(RAND(),2,6)</f>
        <v/>
      </c>
      <c r="D195">
        <f>INDEX('d_분포'!$A$2:$A$28,RANDBETWEEN(1,27))</f>
        <v/>
      </c>
      <c r="E195">
        <f>INDEX('d_분포'!$C$2:$C$5,RANDBETWEEN(1,4))*(0.9+0.2*RAND())</f>
        <v/>
      </c>
      <c r="F195">
        <f>RAND()</f>
        <v/>
      </c>
      <c r="G195">
        <f>IF('d_시나리오'!$J$3='d_시나리오'!$H$3,'d_시나리오'!$I$3,IF(F195&lt;('d_시나리오'!$I$3-'d_시나리오'!$H$3)/('d_시나리오'!$J$3-'d_시나리오'!$H$3),'d_시나리오'!$H$3+SQRT(F195*('d_시나리오'!$J$3-'d_시나리오'!$H$3)*('d_시나리오'!$I$3-'d_시나리오'!$H$3)),'d_시나리오'!$J$3-SQRT((1-F195)*('d_시나리오'!$J$3-'d_시나리오'!$H$3)*('d_시나리오'!$J$3-'d_시나리오'!$I$3))))</f>
        <v/>
      </c>
      <c r="H195">
        <f>RAND()</f>
        <v/>
      </c>
      <c r="I195">
        <f>IF('d_시나리오'!$J$4='d_시나리오'!$H$4,'d_시나리오'!$I$4,IF(H195&lt;('d_시나리오'!$I$4-'d_시나리오'!$H$4)/('d_시나리오'!$J$4-'d_시나리오'!$H$4),'d_시나리오'!$H$4+SQRT(H195*('d_시나리오'!$J$4-'d_시나리오'!$H$4)*('d_시나리오'!$I$4-'d_시나리오'!$H$4)),'d_시나리오'!$J$4-SQRT((1-H195)*('d_시나리오'!$J$4-'d_시나리오'!$H$4)*('d_시나리오'!$J$4-'d_시나리오'!$I$4))))</f>
        <v/>
      </c>
      <c r="J195">
        <f>RAND()</f>
        <v/>
      </c>
      <c r="K195">
        <f>IF('d_시나리오'!$J$5='d_시나리오'!$H$5,'d_시나리오'!$I$5,IF(J195&lt;('d_시나리오'!$I$5-'d_시나리오'!$H$5)/('d_시나리오'!$J$5-'d_시나리오'!$H$5),'d_시나리오'!$H$5+SQRT(J195*('d_시나리오'!$J$5-'d_시나리오'!$H$5)*('d_시나리오'!$I$5-'d_시나리오'!$H$5)),'d_시나리오'!$J$5-SQRT((1-J195)*('d_시나리오'!$J$5-'d_시나리오'!$H$5)*('d_시나리오'!$J$5-'d_시나리오'!$I$5))))</f>
        <v/>
      </c>
      <c r="L195">
        <f>RAND()</f>
        <v/>
      </c>
      <c r="M195">
        <f>IF('d_시나리오'!$J$6='d_시나리오'!$H$6,'d_시나리오'!$I$6,IF(L195&lt;('d_시나리오'!$I$6-'d_시나리오'!$H$6)/('d_시나리오'!$J$6-'d_시나리오'!$H$6),'d_시나리오'!$H$6+SQRT(L195*('d_시나리오'!$J$6-'d_시나리오'!$H$6)*('d_시나리오'!$I$6-'d_시나리오'!$H$6)),'d_시나리오'!$J$6-SQRT((1-L195)*('d_시나리오'!$J$6-'d_시나리오'!$H$6)*('d_시나리오'!$J$6-'d_시나리오'!$I$6))))</f>
        <v/>
      </c>
      <c r="N195">
        <f>INDEX('d_분포'!$B$2:$B$57,RANDBETWEEN(1,56))</f>
        <v/>
      </c>
      <c r="O195">
        <f>BETAINV(RAND(),5,5)</f>
        <v/>
      </c>
      <c r="P195">
        <f>'d_고정'!$B$1*'6_기대효과'!$H$7*('d_시나리오'!$I$7/'d_고정'!$B$2)*B195</f>
        <v/>
      </c>
      <c r="Q195">
        <f>P195*C195</f>
        <v/>
      </c>
      <c r="R195">
        <f>P195*E195</f>
        <v/>
      </c>
      <c r="S195">
        <f>R195*G195</f>
        <v/>
      </c>
      <c r="T195">
        <f>Q195+S195</f>
        <v/>
      </c>
      <c r="U195">
        <f>(Q195*D195+S195*I195)*(1-O195)</f>
        <v/>
      </c>
      <c r="V195">
        <f>(R195*K195*N195+'d_고정'!$B$3*('6_기대효과'!$H$7/8)*N195*'d_고정'!$B$10*M195*('6_기대효과'!$K$7/'d_고정'!$B$9))*(1-O195)</f>
        <v/>
      </c>
      <c r="W195">
        <f>(S195*I195+R195*MAX(K195-'d_고정'!$B$10*M195*('6_기대효과'!$K$7/'d_고정'!$B$9),0)*N195)*(1-O195)</f>
        <v/>
      </c>
      <c r="X195">
        <f>U195+V195</f>
        <v/>
      </c>
      <c r="Y195">
        <f>U195/('d_고정'!$B$5*'6_기대효과'!$H$7/8)/'d_고정'!$B$6</f>
        <v/>
      </c>
      <c r="Z195">
        <f>U195/('d_고정'!$B$8*'6_기대효과'!$H$7/8)</f>
        <v/>
      </c>
    </row>
    <row r="196">
      <c r="A196">
        <f>RAND()</f>
        <v/>
      </c>
      <c r="B196">
        <f>IF('d_시나리오'!$J$2='d_시나리오'!$H$2,'d_시나리오'!$I$2,IF(A196&lt;('d_시나리오'!$I$2-'d_시나리오'!$H$2)/('d_시나리오'!$J$2-'d_시나리오'!$H$2),'d_시나리오'!$H$2+SQRT(A196*('d_시나리오'!$J$2-'d_시나리오'!$H$2)*('d_시나리오'!$I$2-'d_시나리오'!$H$2)),'d_시나리오'!$J$2-SQRT((1-A196)*('d_시나리오'!$J$2-'d_시나리오'!$H$2)*('d_시나리오'!$J$2-'d_시나리오'!$I$2))))</f>
        <v/>
      </c>
      <c r="C196">
        <f>BETAINV(RAND(),2,6)</f>
        <v/>
      </c>
      <c r="D196">
        <f>INDEX('d_분포'!$A$2:$A$28,RANDBETWEEN(1,27))</f>
        <v/>
      </c>
      <c r="E196">
        <f>INDEX('d_분포'!$C$2:$C$5,RANDBETWEEN(1,4))*(0.9+0.2*RAND())</f>
        <v/>
      </c>
      <c r="F196">
        <f>RAND()</f>
        <v/>
      </c>
      <c r="G196">
        <f>IF('d_시나리오'!$J$3='d_시나리오'!$H$3,'d_시나리오'!$I$3,IF(F196&lt;('d_시나리오'!$I$3-'d_시나리오'!$H$3)/('d_시나리오'!$J$3-'d_시나리오'!$H$3),'d_시나리오'!$H$3+SQRT(F196*('d_시나리오'!$J$3-'d_시나리오'!$H$3)*('d_시나리오'!$I$3-'d_시나리오'!$H$3)),'d_시나리오'!$J$3-SQRT((1-F196)*('d_시나리오'!$J$3-'d_시나리오'!$H$3)*('d_시나리오'!$J$3-'d_시나리오'!$I$3))))</f>
        <v/>
      </c>
      <c r="H196">
        <f>RAND()</f>
        <v/>
      </c>
      <c r="I196">
        <f>IF('d_시나리오'!$J$4='d_시나리오'!$H$4,'d_시나리오'!$I$4,IF(H196&lt;('d_시나리오'!$I$4-'d_시나리오'!$H$4)/('d_시나리오'!$J$4-'d_시나리오'!$H$4),'d_시나리오'!$H$4+SQRT(H196*('d_시나리오'!$J$4-'d_시나리오'!$H$4)*('d_시나리오'!$I$4-'d_시나리오'!$H$4)),'d_시나리오'!$J$4-SQRT((1-H196)*('d_시나리오'!$J$4-'d_시나리오'!$H$4)*('d_시나리오'!$J$4-'d_시나리오'!$I$4))))</f>
        <v/>
      </c>
      <c r="J196">
        <f>RAND()</f>
        <v/>
      </c>
      <c r="K196">
        <f>IF('d_시나리오'!$J$5='d_시나리오'!$H$5,'d_시나리오'!$I$5,IF(J196&lt;('d_시나리오'!$I$5-'d_시나리오'!$H$5)/('d_시나리오'!$J$5-'d_시나리오'!$H$5),'d_시나리오'!$H$5+SQRT(J196*('d_시나리오'!$J$5-'d_시나리오'!$H$5)*('d_시나리오'!$I$5-'d_시나리오'!$H$5)),'d_시나리오'!$J$5-SQRT((1-J196)*('d_시나리오'!$J$5-'d_시나리오'!$H$5)*('d_시나리오'!$J$5-'d_시나리오'!$I$5))))</f>
        <v/>
      </c>
      <c r="L196">
        <f>RAND()</f>
        <v/>
      </c>
      <c r="M196">
        <f>IF('d_시나리오'!$J$6='d_시나리오'!$H$6,'d_시나리오'!$I$6,IF(L196&lt;('d_시나리오'!$I$6-'d_시나리오'!$H$6)/('d_시나리오'!$J$6-'d_시나리오'!$H$6),'d_시나리오'!$H$6+SQRT(L196*('d_시나리오'!$J$6-'d_시나리오'!$H$6)*('d_시나리오'!$I$6-'d_시나리오'!$H$6)),'d_시나리오'!$J$6-SQRT((1-L196)*('d_시나리오'!$J$6-'d_시나리오'!$H$6)*('d_시나리오'!$J$6-'d_시나리오'!$I$6))))</f>
        <v/>
      </c>
      <c r="N196">
        <f>INDEX('d_분포'!$B$2:$B$57,RANDBETWEEN(1,56))</f>
        <v/>
      </c>
      <c r="O196">
        <f>BETAINV(RAND(),5,5)</f>
        <v/>
      </c>
      <c r="P196">
        <f>'d_고정'!$B$1*'6_기대효과'!$H$7*('d_시나리오'!$I$7/'d_고정'!$B$2)*B196</f>
        <v/>
      </c>
      <c r="Q196">
        <f>P196*C196</f>
        <v/>
      </c>
      <c r="R196">
        <f>P196*E196</f>
        <v/>
      </c>
      <c r="S196">
        <f>R196*G196</f>
        <v/>
      </c>
      <c r="T196">
        <f>Q196+S196</f>
        <v/>
      </c>
      <c r="U196">
        <f>(Q196*D196+S196*I196)*(1-O196)</f>
        <v/>
      </c>
      <c r="V196">
        <f>(R196*K196*N196+'d_고정'!$B$3*('6_기대효과'!$H$7/8)*N196*'d_고정'!$B$10*M196*('6_기대효과'!$K$7/'d_고정'!$B$9))*(1-O196)</f>
        <v/>
      </c>
      <c r="W196">
        <f>(S196*I196+R196*MAX(K196-'d_고정'!$B$10*M196*('6_기대효과'!$K$7/'d_고정'!$B$9),0)*N196)*(1-O196)</f>
        <v/>
      </c>
      <c r="X196">
        <f>U196+V196</f>
        <v/>
      </c>
      <c r="Y196">
        <f>U196/('d_고정'!$B$5*'6_기대효과'!$H$7/8)/'d_고정'!$B$6</f>
        <v/>
      </c>
      <c r="Z196">
        <f>U196/('d_고정'!$B$8*'6_기대효과'!$H$7/8)</f>
        <v/>
      </c>
    </row>
    <row r="197">
      <c r="A197">
        <f>RAND()</f>
        <v/>
      </c>
      <c r="B197">
        <f>IF('d_시나리오'!$J$2='d_시나리오'!$H$2,'d_시나리오'!$I$2,IF(A197&lt;('d_시나리오'!$I$2-'d_시나리오'!$H$2)/('d_시나리오'!$J$2-'d_시나리오'!$H$2),'d_시나리오'!$H$2+SQRT(A197*('d_시나리오'!$J$2-'d_시나리오'!$H$2)*('d_시나리오'!$I$2-'d_시나리오'!$H$2)),'d_시나리오'!$J$2-SQRT((1-A197)*('d_시나리오'!$J$2-'d_시나리오'!$H$2)*('d_시나리오'!$J$2-'d_시나리오'!$I$2))))</f>
        <v/>
      </c>
      <c r="C197">
        <f>BETAINV(RAND(),2,6)</f>
        <v/>
      </c>
      <c r="D197">
        <f>INDEX('d_분포'!$A$2:$A$28,RANDBETWEEN(1,27))</f>
        <v/>
      </c>
      <c r="E197">
        <f>INDEX('d_분포'!$C$2:$C$5,RANDBETWEEN(1,4))*(0.9+0.2*RAND())</f>
        <v/>
      </c>
      <c r="F197">
        <f>RAND()</f>
        <v/>
      </c>
      <c r="G197">
        <f>IF('d_시나리오'!$J$3='d_시나리오'!$H$3,'d_시나리오'!$I$3,IF(F197&lt;('d_시나리오'!$I$3-'d_시나리오'!$H$3)/('d_시나리오'!$J$3-'d_시나리오'!$H$3),'d_시나리오'!$H$3+SQRT(F197*('d_시나리오'!$J$3-'d_시나리오'!$H$3)*('d_시나리오'!$I$3-'d_시나리오'!$H$3)),'d_시나리오'!$J$3-SQRT((1-F197)*('d_시나리오'!$J$3-'d_시나리오'!$H$3)*('d_시나리오'!$J$3-'d_시나리오'!$I$3))))</f>
        <v/>
      </c>
      <c r="H197">
        <f>RAND()</f>
        <v/>
      </c>
      <c r="I197">
        <f>IF('d_시나리오'!$J$4='d_시나리오'!$H$4,'d_시나리오'!$I$4,IF(H197&lt;('d_시나리오'!$I$4-'d_시나리오'!$H$4)/('d_시나리오'!$J$4-'d_시나리오'!$H$4),'d_시나리오'!$H$4+SQRT(H197*('d_시나리오'!$J$4-'d_시나리오'!$H$4)*('d_시나리오'!$I$4-'d_시나리오'!$H$4)),'d_시나리오'!$J$4-SQRT((1-H197)*('d_시나리오'!$J$4-'d_시나리오'!$H$4)*('d_시나리오'!$J$4-'d_시나리오'!$I$4))))</f>
        <v/>
      </c>
      <c r="J197">
        <f>RAND()</f>
        <v/>
      </c>
      <c r="K197">
        <f>IF('d_시나리오'!$J$5='d_시나리오'!$H$5,'d_시나리오'!$I$5,IF(J197&lt;('d_시나리오'!$I$5-'d_시나리오'!$H$5)/('d_시나리오'!$J$5-'d_시나리오'!$H$5),'d_시나리오'!$H$5+SQRT(J197*('d_시나리오'!$J$5-'d_시나리오'!$H$5)*('d_시나리오'!$I$5-'d_시나리오'!$H$5)),'d_시나리오'!$J$5-SQRT((1-J197)*('d_시나리오'!$J$5-'d_시나리오'!$H$5)*('d_시나리오'!$J$5-'d_시나리오'!$I$5))))</f>
        <v/>
      </c>
      <c r="L197">
        <f>RAND()</f>
        <v/>
      </c>
      <c r="M197">
        <f>IF('d_시나리오'!$J$6='d_시나리오'!$H$6,'d_시나리오'!$I$6,IF(L197&lt;('d_시나리오'!$I$6-'d_시나리오'!$H$6)/('d_시나리오'!$J$6-'d_시나리오'!$H$6),'d_시나리오'!$H$6+SQRT(L197*('d_시나리오'!$J$6-'d_시나리오'!$H$6)*('d_시나리오'!$I$6-'d_시나리오'!$H$6)),'d_시나리오'!$J$6-SQRT((1-L197)*('d_시나리오'!$J$6-'d_시나리오'!$H$6)*('d_시나리오'!$J$6-'d_시나리오'!$I$6))))</f>
        <v/>
      </c>
      <c r="N197">
        <f>INDEX('d_분포'!$B$2:$B$57,RANDBETWEEN(1,56))</f>
        <v/>
      </c>
      <c r="O197">
        <f>BETAINV(RAND(),5,5)</f>
        <v/>
      </c>
      <c r="P197">
        <f>'d_고정'!$B$1*'6_기대효과'!$H$7*('d_시나리오'!$I$7/'d_고정'!$B$2)*B197</f>
        <v/>
      </c>
      <c r="Q197">
        <f>P197*C197</f>
        <v/>
      </c>
      <c r="R197">
        <f>P197*E197</f>
        <v/>
      </c>
      <c r="S197">
        <f>R197*G197</f>
        <v/>
      </c>
      <c r="T197">
        <f>Q197+S197</f>
        <v/>
      </c>
      <c r="U197">
        <f>(Q197*D197+S197*I197)*(1-O197)</f>
        <v/>
      </c>
      <c r="V197">
        <f>(R197*K197*N197+'d_고정'!$B$3*('6_기대효과'!$H$7/8)*N197*'d_고정'!$B$10*M197*('6_기대효과'!$K$7/'d_고정'!$B$9))*(1-O197)</f>
        <v/>
      </c>
      <c r="W197">
        <f>(S197*I197+R197*MAX(K197-'d_고정'!$B$10*M197*('6_기대효과'!$K$7/'d_고정'!$B$9),0)*N197)*(1-O197)</f>
        <v/>
      </c>
      <c r="X197">
        <f>U197+V197</f>
        <v/>
      </c>
      <c r="Y197">
        <f>U197/('d_고정'!$B$5*'6_기대효과'!$H$7/8)/'d_고정'!$B$6</f>
        <v/>
      </c>
      <c r="Z197">
        <f>U197/('d_고정'!$B$8*'6_기대효과'!$H$7/8)</f>
        <v/>
      </c>
    </row>
    <row r="198">
      <c r="A198">
        <f>RAND()</f>
        <v/>
      </c>
      <c r="B198">
        <f>IF('d_시나리오'!$J$2='d_시나리오'!$H$2,'d_시나리오'!$I$2,IF(A198&lt;('d_시나리오'!$I$2-'d_시나리오'!$H$2)/('d_시나리오'!$J$2-'d_시나리오'!$H$2),'d_시나리오'!$H$2+SQRT(A198*('d_시나리오'!$J$2-'d_시나리오'!$H$2)*('d_시나리오'!$I$2-'d_시나리오'!$H$2)),'d_시나리오'!$J$2-SQRT((1-A198)*('d_시나리오'!$J$2-'d_시나리오'!$H$2)*('d_시나리오'!$J$2-'d_시나리오'!$I$2))))</f>
        <v/>
      </c>
      <c r="C198">
        <f>BETAINV(RAND(),2,6)</f>
        <v/>
      </c>
      <c r="D198">
        <f>INDEX('d_분포'!$A$2:$A$28,RANDBETWEEN(1,27))</f>
        <v/>
      </c>
      <c r="E198">
        <f>INDEX('d_분포'!$C$2:$C$5,RANDBETWEEN(1,4))*(0.9+0.2*RAND())</f>
        <v/>
      </c>
      <c r="F198">
        <f>RAND()</f>
        <v/>
      </c>
      <c r="G198">
        <f>IF('d_시나리오'!$J$3='d_시나리오'!$H$3,'d_시나리오'!$I$3,IF(F198&lt;('d_시나리오'!$I$3-'d_시나리오'!$H$3)/('d_시나리오'!$J$3-'d_시나리오'!$H$3),'d_시나리오'!$H$3+SQRT(F198*('d_시나리오'!$J$3-'d_시나리오'!$H$3)*('d_시나리오'!$I$3-'d_시나리오'!$H$3)),'d_시나리오'!$J$3-SQRT((1-F198)*('d_시나리오'!$J$3-'d_시나리오'!$H$3)*('d_시나리오'!$J$3-'d_시나리오'!$I$3))))</f>
        <v/>
      </c>
      <c r="H198">
        <f>RAND()</f>
        <v/>
      </c>
      <c r="I198">
        <f>IF('d_시나리오'!$J$4='d_시나리오'!$H$4,'d_시나리오'!$I$4,IF(H198&lt;('d_시나리오'!$I$4-'d_시나리오'!$H$4)/('d_시나리오'!$J$4-'d_시나리오'!$H$4),'d_시나리오'!$H$4+SQRT(H198*('d_시나리오'!$J$4-'d_시나리오'!$H$4)*('d_시나리오'!$I$4-'d_시나리오'!$H$4)),'d_시나리오'!$J$4-SQRT((1-H198)*('d_시나리오'!$J$4-'d_시나리오'!$H$4)*('d_시나리오'!$J$4-'d_시나리오'!$I$4))))</f>
        <v/>
      </c>
      <c r="J198">
        <f>RAND()</f>
        <v/>
      </c>
      <c r="K198">
        <f>IF('d_시나리오'!$J$5='d_시나리오'!$H$5,'d_시나리오'!$I$5,IF(J198&lt;('d_시나리오'!$I$5-'d_시나리오'!$H$5)/('d_시나리오'!$J$5-'d_시나리오'!$H$5),'d_시나리오'!$H$5+SQRT(J198*('d_시나리오'!$J$5-'d_시나리오'!$H$5)*('d_시나리오'!$I$5-'d_시나리오'!$H$5)),'d_시나리오'!$J$5-SQRT((1-J198)*('d_시나리오'!$J$5-'d_시나리오'!$H$5)*('d_시나리오'!$J$5-'d_시나리오'!$I$5))))</f>
        <v/>
      </c>
      <c r="L198">
        <f>RAND()</f>
        <v/>
      </c>
      <c r="M198">
        <f>IF('d_시나리오'!$J$6='d_시나리오'!$H$6,'d_시나리오'!$I$6,IF(L198&lt;('d_시나리오'!$I$6-'d_시나리오'!$H$6)/('d_시나리오'!$J$6-'d_시나리오'!$H$6),'d_시나리오'!$H$6+SQRT(L198*('d_시나리오'!$J$6-'d_시나리오'!$H$6)*('d_시나리오'!$I$6-'d_시나리오'!$H$6)),'d_시나리오'!$J$6-SQRT((1-L198)*('d_시나리오'!$J$6-'d_시나리오'!$H$6)*('d_시나리오'!$J$6-'d_시나리오'!$I$6))))</f>
        <v/>
      </c>
      <c r="N198">
        <f>INDEX('d_분포'!$B$2:$B$57,RANDBETWEEN(1,56))</f>
        <v/>
      </c>
      <c r="O198">
        <f>BETAINV(RAND(),5,5)</f>
        <v/>
      </c>
      <c r="P198">
        <f>'d_고정'!$B$1*'6_기대효과'!$H$7*('d_시나리오'!$I$7/'d_고정'!$B$2)*B198</f>
        <v/>
      </c>
      <c r="Q198">
        <f>P198*C198</f>
        <v/>
      </c>
      <c r="R198">
        <f>P198*E198</f>
        <v/>
      </c>
      <c r="S198">
        <f>R198*G198</f>
        <v/>
      </c>
      <c r="T198">
        <f>Q198+S198</f>
        <v/>
      </c>
      <c r="U198">
        <f>(Q198*D198+S198*I198)*(1-O198)</f>
        <v/>
      </c>
      <c r="V198">
        <f>(R198*K198*N198+'d_고정'!$B$3*('6_기대효과'!$H$7/8)*N198*'d_고정'!$B$10*M198*('6_기대효과'!$K$7/'d_고정'!$B$9))*(1-O198)</f>
        <v/>
      </c>
      <c r="W198">
        <f>(S198*I198+R198*MAX(K198-'d_고정'!$B$10*M198*('6_기대효과'!$K$7/'d_고정'!$B$9),0)*N198)*(1-O198)</f>
        <v/>
      </c>
      <c r="X198">
        <f>U198+V198</f>
        <v/>
      </c>
      <c r="Y198">
        <f>U198/('d_고정'!$B$5*'6_기대효과'!$H$7/8)/'d_고정'!$B$6</f>
        <v/>
      </c>
      <c r="Z198">
        <f>U198/('d_고정'!$B$8*'6_기대효과'!$H$7/8)</f>
        <v/>
      </c>
    </row>
    <row r="199">
      <c r="A199">
        <f>RAND()</f>
        <v/>
      </c>
      <c r="B199">
        <f>IF('d_시나리오'!$J$2='d_시나리오'!$H$2,'d_시나리오'!$I$2,IF(A199&lt;('d_시나리오'!$I$2-'d_시나리오'!$H$2)/('d_시나리오'!$J$2-'d_시나리오'!$H$2),'d_시나리오'!$H$2+SQRT(A199*('d_시나리오'!$J$2-'d_시나리오'!$H$2)*('d_시나리오'!$I$2-'d_시나리오'!$H$2)),'d_시나리오'!$J$2-SQRT((1-A199)*('d_시나리오'!$J$2-'d_시나리오'!$H$2)*('d_시나리오'!$J$2-'d_시나리오'!$I$2))))</f>
        <v/>
      </c>
      <c r="C199">
        <f>BETAINV(RAND(),2,6)</f>
        <v/>
      </c>
      <c r="D199">
        <f>INDEX('d_분포'!$A$2:$A$28,RANDBETWEEN(1,27))</f>
        <v/>
      </c>
      <c r="E199">
        <f>INDEX('d_분포'!$C$2:$C$5,RANDBETWEEN(1,4))*(0.9+0.2*RAND())</f>
        <v/>
      </c>
      <c r="F199">
        <f>RAND()</f>
        <v/>
      </c>
      <c r="G199">
        <f>IF('d_시나리오'!$J$3='d_시나리오'!$H$3,'d_시나리오'!$I$3,IF(F199&lt;('d_시나리오'!$I$3-'d_시나리오'!$H$3)/('d_시나리오'!$J$3-'d_시나리오'!$H$3),'d_시나리오'!$H$3+SQRT(F199*('d_시나리오'!$J$3-'d_시나리오'!$H$3)*('d_시나리오'!$I$3-'d_시나리오'!$H$3)),'d_시나리오'!$J$3-SQRT((1-F199)*('d_시나리오'!$J$3-'d_시나리오'!$H$3)*('d_시나리오'!$J$3-'d_시나리오'!$I$3))))</f>
        <v/>
      </c>
      <c r="H199">
        <f>RAND()</f>
        <v/>
      </c>
      <c r="I199">
        <f>IF('d_시나리오'!$J$4='d_시나리오'!$H$4,'d_시나리오'!$I$4,IF(H199&lt;('d_시나리오'!$I$4-'d_시나리오'!$H$4)/('d_시나리오'!$J$4-'d_시나리오'!$H$4),'d_시나리오'!$H$4+SQRT(H199*('d_시나리오'!$J$4-'d_시나리오'!$H$4)*('d_시나리오'!$I$4-'d_시나리오'!$H$4)),'d_시나리오'!$J$4-SQRT((1-H199)*('d_시나리오'!$J$4-'d_시나리오'!$H$4)*('d_시나리오'!$J$4-'d_시나리오'!$I$4))))</f>
        <v/>
      </c>
      <c r="J199">
        <f>RAND()</f>
        <v/>
      </c>
      <c r="K199">
        <f>IF('d_시나리오'!$J$5='d_시나리오'!$H$5,'d_시나리오'!$I$5,IF(J199&lt;('d_시나리오'!$I$5-'d_시나리오'!$H$5)/('d_시나리오'!$J$5-'d_시나리오'!$H$5),'d_시나리오'!$H$5+SQRT(J199*('d_시나리오'!$J$5-'d_시나리오'!$H$5)*('d_시나리오'!$I$5-'d_시나리오'!$H$5)),'d_시나리오'!$J$5-SQRT((1-J199)*('d_시나리오'!$J$5-'d_시나리오'!$H$5)*('d_시나리오'!$J$5-'d_시나리오'!$I$5))))</f>
        <v/>
      </c>
      <c r="L199">
        <f>RAND()</f>
        <v/>
      </c>
      <c r="M199">
        <f>IF('d_시나리오'!$J$6='d_시나리오'!$H$6,'d_시나리오'!$I$6,IF(L199&lt;('d_시나리오'!$I$6-'d_시나리오'!$H$6)/('d_시나리오'!$J$6-'d_시나리오'!$H$6),'d_시나리오'!$H$6+SQRT(L199*('d_시나리오'!$J$6-'d_시나리오'!$H$6)*('d_시나리오'!$I$6-'d_시나리오'!$H$6)),'d_시나리오'!$J$6-SQRT((1-L199)*('d_시나리오'!$J$6-'d_시나리오'!$H$6)*('d_시나리오'!$J$6-'d_시나리오'!$I$6))))</f>
        <v/>
      </c>
      <c r="N199">
        <f>INDEX('d_분포'!$B$2:$B$57,RANDBETWEEN(1,56))</f>
        <v/>
      </c>
      <c r="O199">
        <f>BETAINV(RAND(),5,5)</f>
        <v/>
      </c>
      <c r="P199">
        <f>'d_고정'!$B$1*'6_기대효과'!$H$7*('d_시나리오'!$I$7/'d_고정'!$B$2)*B199</f>
        <v/>
      </c>
      <c r="Q199">
        <f>P199*C199</f>
        <v/>
      </c>
      <c r="R199">
        <f>P199*E199</f>
        <v/>
      </c>
      <c r="S199">
        <f>R199*G199</f>
        <v/>
      </c>
      <c r="T199">
        <f>Q199+S199</f>
        <v/>
      </c>
      <c r="U199">
        <f>(Q199*D199+S199*I199)*(1-O199)</f>
        <v/>
      </c>
      <c r="V199">
        <f>(R199*K199*N199+'d_고정'!$B$3*('6_기대효과'!$H$7/8)*N199*'d_고정'!$B$10*M199*('6_기대효과'!$K$7/'d_고정'!$B$9))*(1-O199)</f>
        <v/>
      </c>
      <c r="W199">
        <f>(S199*I199+R199*MAX(K199-'d_고정'!$B$10*M199*('6_기대효과'!$K$7/'d_고정'!$B$9),0)*N199)*(1-O199)</f>
        <v/>
      </c>
      <c r="X199">
        <f>U199+V199</f>
        <v/>
      </c>
      <c r="Y199">
        <f>U199/('d_고정'!$B$5*'6_기대효과'!$H$7/8)/'d_고정'!$B$6</f>
        <v/>
      </c>
      <c r="Z199">
        <f>U199/('d_고정'!$B$8*'6_기대효과'!$H$7/8)</f>
        <v/>
      </c>
    </row>
    <row r="200">
      <c r="A200">
        <f>RAND()</f>
        <v/>
      </c>
      <c r="B200">
        <f>IF('d_시나리오'!$J$2='d_시나리오'!$H$2,'d_시나리오'!$I$2,IF(A200&lt;('d_시나리오'!$I$2-'d_시나리오'!$H$2)/('d_시나리오'!$J$2-'d_시나리오'!$H$2),'d_시나리오'!$H$2+SQRT(A200*('d_시나리오'!$J$2-'d_시나리오'!$H$2)*('d_시나리오'!$I$2-'d_시나리오'!$H$2)),'d_시나리오'!$J$2-SQRT((1-A200)*('d_시나리오'!$J$2-'d_시나리오'!$H$2)*('d_시나리오'!$J$2-'d_시나리오'!$I$2))))</f>
        <v/>
      </c>
      <c r="C200">
        <f>BETAINV(RAND(),2,6)</f>
        <v/>
      </c>
      <c r="D200">
        <f>INDEX('d_분포'!$A$2:$A$28,RANDBETWEEN(1,27))</f>
        <v/>
      </c>
      <c r="E200">
        <f>INDEX('d_분포'!$C$2:$C$5,RANDBETWEEN(1,4))*(0.9+0.2*RAND())</f>
        <v/>
      </c>
      <c r="F200">
        <f>RAND()</f>
        <v/>
      </c>
      <c r="G200">
        <f>IF('d_시나리오'!$J$3='d_시나리오'!$H$3,'d_시나리오'!$I$3,IF(F200&lt;('d_시나리오'!$I$3-'d_시나리오'!$H$3)/('d_시나리오'!$J$3-'d_시나리오'!$H$3),'d_시나리오'!$H$3+SQRT(F200*('d_시나리오'!$J$3-'d_시나리오'!$H$3)*('d_시나리오'!$I$3-'d_시나리오'!$H$3)),'d_시나리오'!$J$3-SQRT((1-F200)*('d_시나리오'!$J$3-'d_시나리오'!$H$3)*('d_시나리오'!$J$3-'d_시나리오'!$I$3))))</f>
        <v/>
      </c>
      <c r="H200">
        <f>RAND()</f>
        <v/>
      </c>
      <c r="I200">
        <f>IF('d_시나리오'!$J$4='d_시나리오'!$H$4,'d_시나리오'!$I$4,IF(H200&lt;('d_시나리오'!$I$4-'d_시나리오'!$H$4)/('d_시나리오'!$J$4-'d_시나리오'!$H$4),'d_시나리오'!$H$4+SQRT(H200*('d_시나리오'!$J$4-'d_시나리오'!$H$4)*('d_시나리오'!$I$4-'d_시나리오'!$H$4)),'d_시나리오'!$J$4-SQRT((1-H200)*('d_시나리오'!$J$4-'d_시나리오'!$H$4)*('d_시나리오'!$J$4-'d_시나리오'!$I$4))))</f>
        <v/>
      </c>
      <c r="J200">
        <f>RAND()</f>
        <v/>
      </c>
      <c r="K200">
        <f>IF('d_시나리오'!$J$5='d_시나리오'!$H$5,'d_시나리오'!$I$5,IF(J200&lt;('d_시나리오'!$I$5-'d_시나리오'!$H$5)/('d_시나리오'!$J$5-'d_시나리오'!$H$5),'d_시나리오'!$H$5+SQRT(J200*('d_시나리오'!$J$5-'d_시나리오'!$H$5)*('d_시나리오'!$I$5-'d_시나리오'!$H$5)),'d_시나리오'!$J$5-SQRT((1-J200)*('d_시나리오'!$J$5-'d_시나리오'!$H$5)*('d_시나리오'!$J$5-'d_시나리오'!$I$5))))</f>
        <v/>
      </c>
      <c r="L200">
        <f>RAND()</f>
        <v/>
      </c>
      <c r="M200">
        <f>IF('d_시나리오'!$J$6='d_시나리오'!$H$6,'d_시나리오'!$I$6,IF(L200&lt;('d_시나리오'!$I$6-'d_시나리오'!$H$6)/('d_시나리오'!$J$6-'d_시나리오'!$H$6),'d_시나리오'!$H$6+SQRT(L200*('d_시나리오'!$J$6-'d_시나리오'!$H$6)*('d_시나리오'!$I$6-'d_시나리오'!$H$6)),'d_시나리오'!$J$6-SQRT((1-L200)*('d_시나리오'!$J$6-'d_시나리오'!$H$6)*('d_시나리오'!$J$6-'d_시나리오'!$I$6))))</f>
        <v/>
      </c>
      <c r="N200">
        <f>INDEX('d_분포'!$B$2:$B$57,RANDBETWEEN(1,56))</f>
        <v/>
      </c>
      <c r="O200">
        <f>BETAINV(RAND(),5,5)</f>
        <v/>
      </c>
      <c r="P200">
        <f>'d_고정'!$B$1*'6_기대효과'!$H$7*('d_시나리오'!$I$7/'d_고정'!$B$2)*B200</f>
        <v/>
      </c>
      <c r="Q200">
        <f>P200*C200</f>
        <v/>
      </c>
      <c r="R200">
        <f>P200*E200</f>
        <v/>
      </c>
      <c r="S200">
        <f>R200*G200</f>
        <v/>
      </c>
      <c r="T200">
        <f>Q200+S200</f>
        <v/>
      </c>
      <c r="U200">
        <f>(Q200*D200+S200*I200)*(1-O200)</f>
        <v/>
      </c>
      <c r="V200">
        <f>(R200*K200*N200+'d_고정'!$B$3*('6_기대효과'!$H$7/8)*N200*'d_고정'!$B$10*M200*('6_기대효과'!$K$7/'d_고정'!$B$9))*(1-O200)</f>
        <v/>
      </c>
      <c r="W200">
        <f>(S200*I200+R200*MAX(K200-'d_고정'!$B$10*M200*('6_기대효과'!$K$7/'d_고정'!$B$9),0)*N200)*(1-O200)</f>
        <v/>
      </c>
      <c r="X200">
        <f>U200+V200</f>
        <v/>
      </c>
      <c r="Y200">
        <f>U200/('d_고정'!$B$5*'6_기대효과'!$H$7/8)/'d_고정'!$B$6</f>
        <v/>
      </c>
      <c r="Z200">
        <f>U200/('d_고정'!$B$8*'6_기대효과'!$H$7/8)</f>
        <v/>
      </c>
    </row>
    <row r="201">
      <c r="A201">
        <f>RAND()</f>
        <v/>
      </c>
      <c r="B201">
        <f>IF('d_시나리오'!$J$2='d_시나리오'!$H$2,'d_시나리오'!$I$2,IF(A201&lt;('d_시나리오'!$I$2-'d_시나리오'!$H$2)/('d_시나리오'!$J$2-'d_시나리오'!$H$2),'d_시나리오'!$H$2+SQRT(A201*('d_시나리오'!$J$2-'d_시나리오'!$H$2)*('d_시나리오'!$I$2-'d_시나리오'!$H$2)),'d_시나리오'!$J$2-SQRT((1-A201)*('d_시나리오'!$J$2-'d_시나리오'!$H$2)*('d_시나리오'!$J$2-'d_시나리오'!$I$2))))</f>
        <v/>
      </c>
      <c r="C201">
        <f>BETAINV(RAND(),2,6)</f>
        <v/>
      </c>
      <c r="D201">
        <f>INDEX('d_분포'!$A$2:$A$28,RANDBETWEEN(1,27))</f>
        <v/>
      </c>
      <c r="E201">
        <f>INDEX('d_분포'!$C$2:$C$5,RANDBETWEEN(1,4))*(0.9+0.2*RAND())</f>
        <v/>
      </c>
      <c r="F201">
        <f>RAND()</f>
        <v/>
      </c>
      <c r="G201">
        <f>IF('d_시나리오'!$J$3='d_시나리오'!$H$3,'d_시나리오'!$I$3,IF(F201&lt;('d_시나리오'!$I$3-'d_시나리오'!$H$3)/('d_시나리오'!$J$3-'d_시나리오'!$H$3),'d_시나리오'!$H$3+SQRT(F201*('d_시나리오'!$J$3-'d_시나리오'!$H$3)*('d_시나리오'!$I$3-'d_시나리오'!$H$3)),'d_시나리오'!$J$3-SQRT((1-F201)*('d_시나리오'!$J$3-'d_시나리오'!$H$3)*('d_시나리오'!$J$3-'d_시나리오'!$I$3))))</f>
        <v/>
      </c>
      <c r="H201">
        <f>RAND()</f>
        <v/>
      </c>
      <c r="I201">
        <f>IF('d_시나리오'!$J$4='d_시나리오'!$H$4,'d_시나리오'!$I$4,IF(H201&lt;('d_시나리오'!$I$4-'d_시나리오'!$H$4)/('d_시나리오'!$J$4-'d_시나리오'!$H$4),'d_시나리오'!$H$4+SQRT(H201*('d_시나리오'!$J$4-'d_시나리오'!$H$4)*('d_시나리오'!$I$4-'d_시나리오'!$H$4)),'d_시나리오'!$J$4-SQRT((1-H201)*('d_시나리오'!$J$4-'d_시나리오'!$H$4)*('d_시나리오'!$J$4-'d_시나리오'!$I$4))))</f>
        <v/>
      </c>
      <c r="J201">
        <f>RAND()</f>
        <v/>
      </c>
      <c r="K201">
        <f>IF('d_시나리오'!$J$5='d_시나리오'!$H$5,'d_시나리오'!$I$5,IF(J201&lt;('d_시나리오'!$I$5-'d_시나리오'!$H$5)/('d_시나리오'!$J$5-'d_시나리오'!$H$5),'d_시나리오'!$H$5+SQRT(J201*('d_시나리오'!$J$5-'d_시나리오'!$H$5)*('d_시나리오'!$I$5-'d_시나리오'!$H$5)),'d_시나리오'!$J$5-SQRT((1-J201)*('d_시나리오'!$J$5-'d_시나리오'!$H$5)*('d_시나리오'!$J$5-'d_시나리오'!$I$5))))</f>
        <v/>
      </c>
      <c r="L201">
        <f>RAND()</f>
        <v/>
      </c>
      <c r="M201">
        <f>IF('d_시나리오'!$J$6='d_시나리오'!$H$6,'d_시나리오'!$I$6,IF(L201&lt;('d_시나리오'!$I$6-'d_시나리오'!$H$6)/('d_시나리오'!$J$6-'d_시나리오'!$H$6),'d_시나리오'!$H$6+SQRT(L201*('d_시나리오'!$J$6-'d_시나리오'!$H$6)*('d_시나리오'!$I$6-'d_시나리오'!$H$6)),'d_시나리오'!$J$6-SQRT((1-L201)*('d_시나리오'!$J$6-'d_시나리오'!$H$6)*('d_시나리오'!$J$6-'d_시나리오'!$I$6))))</f>
        <v/>
      </c>
      <c r="N201">
        <f>INDEX('d_분포'!$B$2:$B$57,RANDBETWEEN(1,56))</f>
        <v/>
      </c>
      <c r="O201">
        <f>BETAINV(RAND(),5,5)</f>
        <v/>
      </c>
      <c r="P201">
        <f>'d_고정'!$B$1*'6_기대효과'!$H$7*('d_시나리오'!$I$7/'d_고정'!$B$2)*B201</f>
        <v/>
      </c>
      <c r="Q201">
        <f>P201*C201</f>
        <v/>
      </c>
      <c r="R201">
        <f>P201*E201</f>
        <v/>
      </c>
      <c r="S201">
        <f>R201*G201</f>
        <v/>
      </c>
      <c r="T201">
        <f>Q201+S201</f>
        <v/>
      </c>
      <c r="U201">
        <f>(Q201*D201+S201*I201)*(1-O201)</f>
        <v/>
      </c>
      <c r="V201">
        <f>(R201*K201*N201+'d_고정'!$B$3*('6_기대효과'!$H$7/8)*N201*'d_고정'!$B$10*M201*('6_기대효과'!$K$7/'d_고정'!$B$9))*(1-O201)</f>
        <v/>
      </c>
      <c r="W201">
        <f>(S201*I201+R201*MAX(K201-'d_고정'!$B$10*M201*('6_기대효과'!$K$7/'d_고정'!$B$9),0)*N201)*(1-O201)</f>
        <v/>
      </c>
      <c r="X201">
        <f>U201+V201</f>
        <v/>
      </c>
      <c r="Y201">
        <f>U201/('d_고정'!$B$5*'6_기대효과'!$H$7/8)/'d_고정'!$B$6</f>
        <v/>
      </c>
      <c r="Z201">
        <f>U201/('d_고정'!$B$8*'6_기대효과'!$H$7/8)</f>
        <v/>
      </c>
    </row>
    <row r="202">
      <c r="A202">
        <f>RAND()</f>
        <v/>
      </c>
      <c r="B202">
        <f>IF('d_시나리오'!$J$2='d_시나리오'!$H$2,'d_시나리오'!$I$2,IF(A202&lt;('d_시나리오'!$I$2-'d_시나리오'!$H$2)/('d_시나리오'!$J$2-'d_시나리오'!$H$2),'d_시나리오'!$H$2+SQRT(A202*('d_시나리오'!$J$2-'d_시나리오'!$H$2)*('d_시나리오'!$I$2-'d_시나리오'!$H$2)),'d_시나리오'!$J$2-SQRT((1-A202)*('d_시나리오'!$J$2-'d_시나리오'!$H$2)*('d_시나리오'!$J$2-'d_시나리오'!$I$2))))</f>
        <v/>
      </c>
      <c r="C202">
        <f>BETAINV(RAND(),2,6)</f>
        <v/>
      </c>
      <c r="D202">
        <f>INDEX('d_분포'!$A$2:$A$28,RANDBETWEEN(1,27))</f>
        <v/>
      </c>
      <c r="E202">
        <f>INDEX('d_분포'!$C$2:$C$5,RANDBETWEEN(1,4))*(0.9+0.2*RAND())</f>
        <v/>
      </c>
      <c r="F202">
        <f>RAND()</f>
        <v/>
      </c>
      <c r="G202">
        <f>IF('d_시나리오'!$J$3='d_시나리오'!$H$3,'d_시나리오'!$I$3,IF(F202&lt;('d_시나리오'!$I$3-'d_시나리오'!$H$3)/('d_시나리오'!$J$3-'d_시나리오'!$H$3),'d_시나리오'!$H$3+SQRT(F202*('d_시나리오'!$J$3-'d_시나리오'!$H$3)*('d_시나리오'!$I$3-'d_시나리오'!$H$3)),'d_시나리오'!$J$3-SQRT((1-F202)*('d_시나리오'!$J$3-'d_시나리오'!$H$3)*('d_시나리오'!$J$3-'d_시나리오'!$I$3))))</f>
        <v/>
      </c>
      <c r="H202">
        <f>RAND()</f>
        <v/>
      </c>
      <c r="I202">
        <f>IF('d_시나리오'!$J$4='d_시나리오'!$H$4,'d_시나리오'!$I$4,IF(H202&lt;('d_시나리오'!$I$4-'d_시나리오'!$H$4)/('d_시나리오'!$J$4-'d_시나리오'!$H$4),'d_시나리오'!$H$4+SQRT(H202*('d_시나리오'!$J$4-'d_시나리오'!$H$4)*('d_시나리오'!$I$4-'d_시나리오'!$H$4)),'d_시나리오'!$J$4-SQRT((1-H202)*('d_시나리오'!$J$4-'d_시나리오'!$H$4)*('d_시나리오'!$J$4-'d_시나리오'!$I$4))))</f>
        <v/>
      </c>
      <c r="J202">
        <f>RAND()</f>
        <v/>
      </c>
      <c r="K202">
        <f>IF('d_시나리오'!$J$5='d_시나리오'!$H$5,'d_시나리오'!$I$5,IF(J202&lt;('d_시나리오'!$I$5-'d_시나리오'!$H$5)/('d_시나리오'!$J$5-'d_시나리오'!$H$5),'d_시나리오'!$H$5+SQRT(J202*('d_시나리오'!$J$5-'d_시나리오'!$H$5)*('d_시나리오'!$I$5-'d_시나리오'!$H$5)),'d_시나리오'!$J$5-SQRT((1-J202)*('d_시나리오'!$J$5-'d_시나리오'!$H$5)*('d_시나리오'!$J$5-'d_시나리오'!$I$5))))</f>
        <v/>
      </c>
      <c r="L202">
        <f>RAND()</f>
        <v/>
      </c>
      <c r="M202">
        <f>IF('d_시나리오'!$J$6='d_시나리오'!$H$6,'d_시나리오'!$I$6,IF(L202&lt;('d_시나리오'!$I$6-'d_시나리오'!$H$6)/('d_시나리오'!$J$6-'d_시나리오'!$H$6),'d_시나리오'!$H$6+SQRT(L202*('d_시나리오'!$J$6-'d_시나리오'!$H$6)*('d_시나리오'!$I$6-'d_시나리오'!$H$6)),'d_시나리오'!$J$6-SQRT((1-L202)*('d_시나리오'!$J$6-'d_시나리오'!$H$6)*('d_시나리오'!$J$6-'d_시나리오'!$I$6))))</f>
        <v/>
      </c>
      <c r="N202">
        <f>INDEX('d_분포'!$B$2:$B$57,RANDBETWEEN(1,56))</f>
        <v/>
      </c>
      <c r="O202">
        <f>BETAINV(RAND(),5,5)</f>
        <v/>
      </c>
      <c r="P202">
        <f>'d_고정'!$B$1*'6_기대효과'!$H$7*('d_시나리오'!$I$7/'d_고정'!$B$2)*B202</f>
        <v/>
      </c>
      <c r="Q202">
        <f>P202*C202</f>
        <v/>
      </c>
      <c r="R202">
        <f>P202*E202</f>
        <v/>
      </c>
      <c r="S202">
        <f>R202*G202</f>
        <v/>
      </c>
      <c r="T202">
        <f>Q202+S202</f>
        <v/>
      </c>
      <c r="U202">
        <f>(Q202*D202+S202*I202)*(1-O202)</f>
        <v/>
      </c>
      <c r="V202">
        <f>(R202*K202*N202+'d_고정'!$B$3*('6_기대효과'!$H$7/8)*N202*'d_고정'!$B$10*M202*('6_기대효과'!$K$7/'d_고정'!$B$9))*(1-O202)</f>
        <v/>
      </c>
      <c r="W202">
        <f>(S202*I202+R202*MAX(K202-'d_고정'!$B$10*M202*('6_기대효과'!$K$7/'d_고정'!$B$9),0)*N202)*(1-O202)</f>
        <v/>
      </c>
      <c r="X202">
        <f>U202+V202</f>
        <v/>
      </c>
      <c r="Y202">
        <f>U202/('d_고정'!$B$5*'6_기대효과'!$H$7/8)/'d_고정'!$B$6</f>
        <v/>
      </c>
      <c r="Z202">
        <f>U202/('d_고정'!$B$8*'6_기대효과'!$H$7/8)</f>
        <v/>
      </c>
    </row>
    <row r="203">
      <c r="A203">
        <f>RAND()</f>
        <v/>
      </c>
      <c r="B203">
        <f>IF('d_시나리오'!$J$2='d_시나리오'!$H$2,'d_시나리오'!$I$2,IF(A203&lt;('d_시나리오'!$I$2-'d_시나리오'!$H$2)/('d_시나리오'!$J$2-'d_시나리오'!$H$2),'d_시나리오'!$H$2+SQRT(A203*('d_시나리오'!$J$2-'d_시나리오'!$H$2)*('d_시나리오'!$I$2-'d_시나리오'!$H$2)),'d_시나리오'!$J$2-SQRT((1-A203)*('d_시나리오'!$J$2-'d_시나리오'!$H$2)*('d_시나리오'!$J$2-'d_시나리오'!$I$2))))</f>
        <v/>
      </c>
      <c r="C203">
        <f>BETAINV(RAND(),2,6)</f>
        <v/>
      </c>
      <c r="D203">
        <f>INDEX('d_분포'!$A$2:$A$28,RANDBETWEEN(1,27))</f>
        <v/>
      </c>
      <c r="E203">
        <f>INDEX('d_분포'!$C$2:$C$5,RANDBETWEEN(1,4))*(0.9+0.2*RAND())</f>
        <v/>
      </c>
      <c r="F203">
        <f>RAND()</f>
        <v/>
      </c>
      <c r="G203">
        <f>IF('d_시나리오'!$J$3='d_시나리오'!$H$3,'d_시나리오'!$I$3,IF(F203&lt;('d_시나리오'!$I$3-'d_시나리오'!$H$3)/('d_시나리오'!$J$3-'d_시나리오'!$H$3),'d_시나리오'!$H$3+SQRT(F203*('d_시나리오'!$J$3-'d_시나리오'!$H$3)*('d_시나리오'!$I$3-'d_시나리오'!$H$3)),'d_시나리오'!$J$3-SQRT((1-F203)*('d_시나리오'!$J$3-'d_시나리오'!$H$3)*('d_시나리오'!$J$3-'d_시나리오'!$I$3))))</f>
        <v/>
      </c>
      <c r="H203">
        <f>RAND()</f>
        <v/>
      </c>
      <c r="I203">
        <f>IF('d_시나리오'!$J$4='d_시나리오'!$H$4,'d_시나리오'!$I$4,IF(H203&lt;('d_시나리오'!$I$4-'d_시나리오'!$H$4)/('d_시나리오'!$J$4-'d_시나리오'!$H$4),'d_시나리오'!$H$4+SQRT(H203*('d_시나리오'!$J$4-'d_시나리오'!$H$4)*('d_시나리오'!$I$4-'d_시나리오'!$H$4)),'d_시나리오'!$J$4-SQRT((1-H203)*('d_시나리오'!$J$4-'d_시나리오'!$H$4)*('d_시나리오'!$J$4-'d_시나리오'!$I$4))))</f>
        <v/>
      </c>
      <c r="J203">
        <f>RAND()</f>
        <v/>
      </c>
      <c r="K203">
        <f>IF('d_시나리오'!$J$5='d_시나리오'!$H$5,'d_시나리오'!$I$5,IF(J203&lt;('d_시나리오'!$I$5-'d_시나리오'!$H$5)/('d_시나리오'!$J$5-'d_시나리오'!$H$5),'d_시나리오'!$H$5+SQRT(J203*('d_시나리오'!$J$5-'d_시나리오'!$H$5)*('d_시나리오'!$I$5-'d_시나리오'!$H$5)),'d_시나리오'!$J$5-SQRT((1-J203)*('d_시나리오'!$J$5-'d_시나리오'!$H$5)*('d_시나리오'!$J$5-'d_시나리오'!$I$5))))</f>
        <v/>
      </c>
      <c r="L203">
        <f>RAND()</f>
        <v/>
      </c>
      <c r="M203">
        <f>IF('d_시나리오'!$J$6='d_시나리오'!$H$6,'d_시나리오'!$I$6,IF(L203&lt;('d_시나리오'!$I$6-'d_시나리오'!$H$6)/('d_시나리오'!$J$6-'d_시나리오'!$H$6),'d_시나리오'!$H$6+SQRT(L203*('d_시나리오'!$J$6-'d_시나리오'!$H$6)*('d_시나리오'!$I$6-'d_시나리오'!$H$6)),'d_시나리오'!$J$6-SQRT((1-L203)*('d_시나리오'!$J$6-'d_시나리오'!$H$6)*('d_시나리오'!$J$6-'d_시나리오'!$I$6))))</f>
        <v/>
      </c>
      <c r="N203">
        <f>INDEX('d_분포'!$B$2:$B$57,RANDBETWEEN(1,56))</f>
        <v/>
      </c>
      <c r="O203">
        <f>BETAINV(RAND(),5,5)</f>
        <v/>
      </c>
      <c r="P203">
        <f>'d_고정'!$B$1*'6_기대효과'!$H$7*('d_시나리오'!$I$7/'d_고정'!$B$2)*B203</f>
        <v/>
      </c>
      <c r="Q203">
        <f>P203*C203</f>
        <v/>
      </c>
      <c r="R203">
        <f>P203*E203</f>
        <v/>
      </c>
      <c r="S203">
        <f>R203*G203</f>
        <v/>
      </c>
      <c r="T203">
        <f>Q203+S203</f>
        <v/>
      </c>
      <c r="U203">
        <f>(Q203*D203+S203*I203)*(1-O203)</f>
        <v/>
      </c>
      <c r="V203">
        <f>(R203*K203*N203+'d_고정'!$B$3*('6_기대효과'!$H$7/8)*N203*'d_고정'!$B$10*M203*('6_기대효과'!$K$7/'d_고정'!$B$9))*(1-O203)</f>
        <v/>
      </c>
      <c r="W203">
        <f>(S203*I203+R203*MAX(K203-'d_고정'!$B$10*M203*('6_기대효과'!$K$7/'d_고정'!$B$9),0)*N203)*(1-O203)</f>
        <v/>
      </c>
      <c r="X203">
        <f>U203+V203</f>
        <v/>
      </c>
      <c r="Y203">
        <f>U203/('d_고정'!$B$5*'6_기대효과'!$H$7/8)/'d_고정'!$B$6</f>
        <v/>
      </c>
      <c r="Z203">
        <f>U203/('d_고정'!$B$8*'6_기대효과'!$H$7/8)</f>
        <v/>
      </c>
    </row>
    <row r="204">
      <c r="A204">
        <f>RAND()</f>
        <v/>
      </c>
      <c r="B204">
        <f>IF('d_시나리오'!$J$2='d_시나리오'!$H$2,'d_시나리오'!$I$2,IF(A204&lt;('d_시나리오'!$I$2-'d_시나리오'!$H$2)/('d_시나리오'!$J$2-'d_시나리오'!$H$2),'d_시나리오'!$H$2+SQRT(A204*('d_시나리오'!$J$2-'d_시나리오'!$H$2)*('d_시나리오'!$I$2-'d_시나리오'!$H$2)),'d_시나리오'!$J$2-SQRT((1-A204)*('d_시나리오'!$J$2-'d_시나리오'!$H$2)*('d_시나리오'!$J$2-'d_시나리오'!$I$2))))</f>
        <v/>
      </c>
      <c r="C204">
        <f>BETAINV(RAND(),2,6)</f>
        <v/>
      </c>
      <c r="D204">
        <f>INDEX('d_분포'!$A$2:$A$28,RANDBETWEEN(1,27))</f>
        <v/>
      </c>
      <c r="E204">
        <f>INDEX('d_분포'!$C$2:$C$5,RANDBETWEEN(1,4))*(0.9+0.2*RAND())</f>
        <v/>
      </c>
      <c r="F204">
        <f>RAND()</f>
        <v/>
      </c>
      <c r="G204">
        <f>IF('d_시나리오'!$J$3='d_시나리오'!$H$3,'d_시나리오'!$I$3,IF(F204&lt;('d_시나리오'!$I$3-'d_시나리오'!$H$3)/('d_시나리오'!$J$3-'d_시나리오'!$H$3),'d_시나리오'!$H$3+SQRT(F204*('d_시나리오'!$J$3-'d_시나리오'!$H$3)*('d_시나리오'!$I$3-'d_시나리오'!$H$3)),'d_시나리오'!$J$3-SQRT((1-F204)*('d_시나리오'!$J$3-'d_시나리오'!$H$3)*('d_시나리오'!$J$3-'d_시나리오'!$I$3))))</f>
        <v/>
      </c>
      <c r="H204">
        <f>RAND()</f>
        <v/>
      </c>
      <c r="I204">
        <f>IF('d_시나리오'!$J$4='d_시나리오'!$H$4,'d_시나리오'!$I$4,IF(H204&lt;('d_시나리오'!$I$4-'d_시나리오'!$H$4)/('d_시나리오'!$J$4-'d_시나리오'!$H$4),'d_시나리오'!$H$4+SQRT(H204*('d_시나리오'!$J$4-'d_시나리오'!$H$4)*('d_시나리오'!$I$4-'d_시나리오'!$H$4)),'d_시나리오'!$J$4-SQRT((1-H204)*('d_시나리오'!$J$4-'d_시나리오'!$H$4)*('d_시나리오'!$J$4-'d_시나리오'!$I$4))))</f>
        <v/>
      </c>
      <c r="J204">
        <f>RAND()</f>
        <v/>
      </c>
      <c r="K204">
        <f>IF('d_시나리오'!$J$5='d_시나리오'!$H$5,'d_시나리오'!$I$5,IF(J204&lt;('d_시나리오'!$I$5-'d_시나리오'!$H$5)/('d_시나리오'!$J$5-'d_시나리오'!$H$5),'d_시나리오'!$H$5+SQRT(J204*('d_시나리오'!$J$5-'d_시나리오'!$H$5)*('d_시나리오'!$I$5-'d_시나리오'!$H$5)),'d_시나리오'!$J$5-SQRT((1-J204)*('d_시나리오'!$J$5-'d_시나리오'!$H$5)*('d_시나리오'!$J$5-'d_시나리오'!$I$5))))</f>
        <v/>
      </c>
      <c r="L204">
        <f>RAND()</f>
        <v/>
      </c>
      <c r="M204">
        <f>IF('d_시나리오'!$J$6='d_시나리오'!$H$6,'d_시나리오'!$I$6,IF(L204&lt;('d_시나리오'!$I$6-'d_시나리오'!$H$6)/('d_시나리오'!$J$6-'d_시나리오'!$H$6),'d_시나리오'!$H$6+SQRT(L204*('d_시나리오'!$J$6-'d_시나리오'!$H$6)*('d_시나리오'!$I$6-'d_시나리오'!$H$6)),'d_시나리오'!$J$6-SQRT((1-L204)*('d_시나리오'!$J$6-'d_시나리오'!$H$6)*('d_시나리오'!$J$6-'d_시나리오'!$I$6))))</f>
        <v/>
      </c>
      <c r="N204">
        <f>INDEX('d_분포'!$B$2:$B$57,RANDBETWEEN(1,56))</f>
        <v/>
      </c>
      <c r="O204">
        <f>BETAINV(RAND(),5,5)</f>
        <v/>
      </c>
      <c r="P204">
        <f>'d_고정'!$B$1*'6_기대효과'!$H$7*('d_시나리오'!$I$7/'d_고정'!$B$2)*B204</f>
        <v/>
      </c>
      <c r="Q204">
        <f>P204*C204</f>
        <v/>
      </c>
      <c r="R204">
        <f>P204*E204</f>
        <v/>
      </c>
      <c r="S204">
        <f>R204*G204</f>
        <v/>
      </c>
      <c r="T204">
        <f>Q204+S204</f>
        <v/>
      </c>
      <c r="U204">
        <f>(Q204*D204+S204*I204)*(1-O204)</f>
        <v/>
      </c>
      <c r="V204">
        <f>(R204*K204*N204+'d_고정'!$B$3*('6_기대효과'!$H$7/8)*N204*'d_고정'!$B$10*M204*('6_기대효과'!$K$7/'d_고정'!$B$9))*(1-O204)</f>
        <v/>
      </c>
      <c r="W204">
        <f>(S204*I204+R204*MAX(K204-'d_고정'!$B$10*M204*('6_기대효과'!$K$7/'d_고정'!$B$9),0)*N204)*(1-O204)</f>
        <v/>
      </c>
      <c r="X204">
        <f>U204+V204</f>
        <v/>
      </c>
      <c r="Y204">
        <f>U204/('d_고정'!$B$5*'6_기대효과'!$H$7/8)/'d_고정'!$B$6</f>
        <v/>
      </c>
      <c r="Z204">
        <f>U204/('d_고정'!$B$8*'6_기대효과'!$H$7/8)</f>
        <v/>
      </c>
    </row>
    <row r="205">
      <c r="A205">
        <f>RAND()</f>
        <v/>
      </c>
      <c r="B205">
        <f>IF('d_시나리오'!$J$2='d_시나리오'!$H$2,'d_시나리오'!$I$2,IF(A205&lt;('d_시나리오'!$I$2-'d_시나리오'!$H$2)/('d_시나리오'!$J$2-'d_시나리오'!$H$2),'d_시나리오'!$H$2+SQRT(A205*('d_시나리오'!$J$2-'d_시나리오'!$H$2)*('d_시나리오'!$I$2-'d_시나리오'!$H$2)),'d_시나리오'!$J$2-SQRT((1-A205)*('d_시나리오'!$J$2-'d_시나리오'!$H$2)*('d_시나리오'!$J$2-'d_시나리오'!$I$2))))</f>
        <v/>
      </c>
      <c r="C205">
        <f>BETAINV(RAND(),2,6)</f>
        <v/>
      </c>
      <c r="D205">
        <f>INDEX('d_분포'!$A$2:$A$28,RANDBETWEEN(1,27))</f>
        <v/>
      </c>
      <c r="E205">
        <f>INDEX('d_분포'!$C$2:$C$5,RANDBETWEEN(1,4))*(0.9+0.2*RAND())</f>
        <v/>
      </c>
      <c r="F205">
        <f>RAND()</f>
        <v/>
      </c>
      <c r="G205">
        <f>IF('d_시나리오'!$J$3='d_시나리오'!$H$3,'d_시나리오'!$I$3,IF(F205&lt;('d_시나리오'!$I$3-'d_시나리오'!$H$3)/('d_시나리오'!$J$3-'d_시나리오'!$H$3),'d_시나리오'!$H$3+SQRT(F205*('d_시나리오'!$J$3-'d_시나리오'!$H$3)*('d_시나리오'!$I$3-'d_시나리오'!$H$3)),'d_시나리오'!$J$3-SQRT((1-F205)*('d_시나리오'!$J$3-'d_시나리오'!$H$3)*('d_시나리오'!$J$3-'d_시나리오'!$I$3))))</f>
        <v/>
      </c>
      <c r="H205">
        <f>RAND()</f>
        <v/>
      </c>
      <c r="I205">
        <f>IF('d_시나리오'!$J$4='d_시나리오'!$H$4,'d_시나리오'!$I$4,IF(H205&lt;('d_시나리오'!$I$4-'d_시나리오'!$H$4)/('d_시나리오'!$J$4-'d_시나리오'!$H$4),'d_시나리오'!$H$4+SQRT(H205*('d_시나리오'!$J$4-'d_시나리오'!$H$4)*('d_시나리오'!$I$4-'d_시나리오'!$H$4)),'d_시나리오'!$J$4-SQRT((1-H205)*('d_시나리오'!$J$4-'d_시나리오'!$H$4)*('d_시나리오'!$J$4-'d_시나리오'!$I$4))))</f>
        <v/>
      </c>
      <c r="J205">
        <f>RAND()</f>
        <v/>
      </c>
      <c r="K205">
        <f>IF('d_시나리오'!$J$5='d_시나리오'!$H$5,'d_시나리오'!$I$5,IF(J205&lt;('d_시나리오'!$I$5-'d_시나리오'!$H$5)/('d_시나리오'!$J$5-'d_시나리오'!$H$5),'d_시나리오'!$H$5+SQRT(J205*('d_시나리오'!$J$5-'d_시나리오'!$H$5)*('d_시나리오'!$I$5-'d_시나리오'!$H$5)),'d_시나리오'!$J$5-SQRT((1-J205)*('d_시나리오'!$J$5-'d_시나리오'!$H$5)*('d_시나리오'!$J$5-'d_시나리오'!$I$5))))</f>
        <v/>
      </c>
      <c r="L205">
        <f>RAND()</f>
        <v/>
      </c>
      <c r="M205">
        <f>IF('d_시나리오'!$J$6='d_시나리오'!$H$6,'d_시나리오'!$I$6,IF(L205&lt;('d_시나리오'!$I$6-'d_시나리오'!$H$6)/('d_시나리오'!$J$6-'d_시나리오'!$H$6),'d_시나리오'!$H$6+SQRT(L205*('d_시나리오'!$J$6-'d_시나리오'!$H$6)*('d_시나리오'!$I$6-'d_시나리오'!$H$6)),'d_시나리오'!$J$6-SQRT((1-L205)*('d_시나리오'!$J$6-'d_시나리오'!$H$6)*('d_시나리오'!$J$6-'d_시나리오'!$I$6))))</f>
        <v/>
      </c>
      <c r="N205">
        <f>INDEX('d_분포'!$B$2:$B$57,RANDBETWEEN(1,56))</f>
        <v/>
      </c>
      <c r="O205">
        <f>BETAINV(RAND(),5,5)</f>
        <v/>
      </c>
      <c r="P205">
        <f>'d_고정'!$B$1*'6_기대효과'!$H$7*('d_시나리오'!$I$7/'d_고정'!$B$2)*B205</f>
        <v/>
      </c>
      <c r="Q205">
        <f>P205*C205</f>
        <v/>
      </c>
      <c r="R205">
        <f>P205*E205</f>
        <v/>
      </c>
      <c r="S205">
        <f>R205*G205</f>
        <v/>
      </c>
      <c r="T205">
        <f>Q205+S205</f>
        <v/>
      </c>
      <c r="U205">
        <f>(Q205*D205+S205*I205)*(1-O205)</f>
        <v/>
      </c>
      <c r="V205">
        <f>(R205*K205*N205+'d_고정'!$B$3*('6_기대효과'!$H$7/8)*N205*'d_고정'!$B$10*M205*('6_기대효과'!$K$7/'d_고정'!$B$9))*(1-O205)</f>
        <v/>
      </c>
      <c r="W205">
        <f>(S205*I205+R205*MAX(K205-'d_고정'!$B$10*M205*('6_기대효과'!$K$7/'d_고정'!$B$9),0)*N205)*(1-O205)</f>
        <v/>
      </c>
      <c r="X205">
        <f>U205+V205</f>
        <v/>
      </c>
      <c r="Y205">
        <f>U205/('d_고정'!$B$5*'6_기대효과'!$H$7/8)/'d_고정'!$B$6</f>
        <v/>
      </c>
      <c r="Z205">
        <f>U205/('d_고정'!$B$8*'6_기대효과'!$H$7/8)</f>
        <v/>
      </c>
    </row>
    <row r="206">
      <c r="A206">
        <f>RAND()</f>
        <v/>
      </c>
      <c r="B206">
        <f>IF('d_시나리오'!$J$2='d_시나리오'!$H$2,'d_시나리오'!$I$2,IF(A206&lt;('d_시나리오'!$I$2-'d_시나리오'!$H$2)/('d_시나리오'!$J$2-'d_시나리오'!$H$2),'d_시나리오'!$H$2+SQRT(A206*('d_시나리오'!$J$2-'d_시나리오'!$H$2)*('d_시나리오'!$I$2-'d_시나리오'!$H$2)),'d_시나리오'!$J$2-SQRT((1-A206)*('d_시나리오'!$J$2-'d_시나리오'!$H$2)*('d_시나리오'!$J$2-'d_시나리오'!$I$2))))</f>
        <v/>
      </c>
      <c r="C206">
        <f>BETAINV(RAND(),2,6)</f>
        <v/>
      </c>
      <c r="D206">
        <f>INDEX('d_분포'!$A$2:$A$28,RANDBETWEEN(1,27))</f>
        <v/>
      </c>
      <c r="E206">
        <f>INDEX('d_분포'!$C$2:$C$5,RANDBETWEEN(1,4))*(0.9+0.2*RAND())</f>
        <v/>
      </c>
      <c r="F206">
        <f>RAND()</f>
        <v/>
      </c>
      <c r="G206">
        <f>IF('d_시나리오'!$J$3='d_시나리오'!$H$3,'d_시나리오'!$I$3,IF(F206&lt;('d_시나리오'!$I$3-'d_시나리오'!$H$3)/('d_시나리오'!$J$3-'d_시나리오'!$H$3),'d_시나리오'!$H$3+SQRT(F206*('d_시나리오'!$J$3-'d_시나리오'!$H$3)*('d_시나리오'!$I$3-'d_시나리오'!$H$3)),'d_시나리오'!$J$3-SQRT((1-F206)*('d_시나리오'!$J$3-'d_시나리오'!$H$3)*('d_시나리오'!$J$3-'d_시나리오'!$I$3))))</f>
        <v/>
      </c>
      <c r="H206">
        <f>RAND()</f>
        <v/>
      </c>
      <c r="I206">
        <f>IF('d_시나리오'!$J$4='d_시나리오'!$H$4,'d_시나리오'!$I$4,IF(H206&lt;('d_시나리오'!$I$4-'d_시나리오'!$H$4)/('d_시나리오'!$J$4-'d_시나리오'!$H$4),'d_시나리오'!$H$4+SQRT(H206*('d_시나리오'!$J$4-'d_시나리오'!$H$4)*('d_시나리오'!$I$4-'d_시나리오'!$H$4)),'d_시나리오'!$J$4-SQRT((1-H206)*('d_시나리오'!$J$4-'d_시나리오'!$H$4)*('d_시나리오'!$J$4-'d_시나리오'!$I$4))))</f>
        <v/>
      </c>
      <c r="J206">
        <f>RAND()</f>
        <v/>
      </c>
      <c r="K206">
        <f>IF('d_시나리오'!$J$5='d_시나리오'!$H$5,'d_시나리오'!$I$5,IF(J206&lt;('d_시나리오'!$I$5-'d_시나리오'!$H$5)/('d_시나리오'!$J$5-'d_시나리오'!$H$5),'d_시나리오'!$H$5+SQRT(J206*('d_시나리오'!$J$5-'d_시나리오'!$H$5)*('d_시나리오'!$I$5-'d_시나리오'!$H$5)),'d_시나리오'!$J$5-SQRT((1-J206)*('d_시나리오'!$J$5-'d_시나리오'!$H$5)*('d_시나리오'!$J$5-'d_시나리오'!$I$5))))</f>
        <v/>
      </c>
      <c r="L206">
        <f>RAND()</f>
        <v/>
      </c>
      <c r="M206">
        <f>IF('d_시나리오'!$J$6='d_시나리오'!$H$6,'d_시나리오'!$I$6,IF(L206&lt;('d_시나리오'!$I$6-'d_시나리오'!$H$6)/('d_시나리오'!$J$6-'d_시나리오'!$H$6),'d_시나리오'!$H$6+SQRT(L206*('d_시나리오'!$J$6-'d_시나리오'!$H$6)*('d_시나리오'!$I$6-'d_시나리오'!$H$6)),'d_시나리오'!$J$6-SQRT((1-L206)*('d_시나리오'!$J$6-'d_시나리오'!$H$6)*('d_시나리오'!$J$6-'d_시나리오'!$I$6))))</f>
        <v/>
      </c>
      <c r="N206">
        <f>INDEX('d_분포'!$B$2:$B$57,RANDBETWEEN(1,56))</f>
        <v/>
      </c>
      <c r="O206">
        <f>BETAINV(RAND(),5,5)</f>
        <v/>
      </c>
      <c r="P206">
        <f>'d_고정'!$B$1*'6_기대효과'!$H$7*('d_시나리오'!$I$7/'d_고정'!$B$2)*B206</f>
        <v/>
      </c>
      <c r="Q206">
        <f>P206*C206</f>
        <v/>
      </c>
      <c r="R206">
        <f>P206*E206</f>
        <v/>
      </c>
      <c r="S206">
        <f>R206*G206</f>
        <v/>
      </c>
      <c r="T206">
        <f>Q206+S206</f>
        <v/>
      </c>
      <c r="U206">
        <f>(Q206*D206+S206*I206)*(1-O206)</f>
        <v/>
      </c>
      <c r="V206">
        <f>(R206*K206*N206+'d_고정'!$B$3*('6_기대효과'!$H$7/8)*N206*'d_고정'!$B$10*M206*('6_기대효과'!$K$7/'d_고정'!$B$9))*(1-O206)</f>
        <v/>
      </c>
      <c r="W206">
        <f>(S206*I206+R206*MAX(K206-'d_고정'!$B$10*M206*('6_기대효과'!$K$7/'d_고정'!$B$9),0)*N206)*(1-O206)</f>
        <v/>
      </c>
      <c r="X206">
        <f>U206+V206</f>
        <v/>
      </c>
      <c r="Y206">
        <f>U206/('d_고정'!$B$5*'6_기대효과'!$H$7/8)/'d_고정'!$B$6</f>
        <v/>
      </c>
      <c r="Z206">
        <f>U206/('d_고정'!$B$8*'6_기대효과'!$H$7/8)</f>
        <v/>
      </c>
    </row>
    <row r="207">
      <c r="A207">
        <f>RAND()</f>
        <v/>
      </c>
      <c r="B207">
        <f>IF('d_시나리오'!$J$2='d_시나리오'!$H$2,'d_시나리오'!$I$2,IF(A207&lt;('d_시나리오'!$I$2-'d_시나리오'!$H$2)/('d_시나리오'!$J$2-'d_시나리오'!$H$2),'d_시나리오'!$H$2+SQRT(A207*('d_시나리오'!$J$2-'d_시나리오'!$H$2)*('d_시나리오'!$I$2-'d_시나리오'!$H$2)),'d_시나리오'!$J$2-SQRT((1-A207)*('d_시나리오'!$J$2-'d_시나리오'!$H$2)*('d_시나리오'!$J$2-'d_시나리오'!$I$2))))</f>
        <v/>
      </c>
      <c r="C207">
        <f>BETAINV(RAND(),2,6)</f>
        <v/>
      </c>
      <c r="D207">
        <f>INDEX('d_분포'!$A$2:$A$28,RANDBETWEEN(1,27))</f>
        <v/>
      </c>
      <c r="E207">
        <f>INDEX('d_분포'!$C$2:$C$5,RANDBETWEEN(1,4))*(0.9+0.2*RAND())</f>
        <v/>
      </c>
      <c r="F207">
        <f>RAND()</f>
        <v/>
      </c>
      <c r="G207">
        <f>IF('d_시나리오'!$J$3='d_시나리오'!$H$3,'d_시나리오'!$I$3,IF(F207&lt;('d_시나리오'!$I$3-'d_시나리오'!$H$3)/('d_시나리오'!$J$3-'d_시나리오'!$H$3),'d_시나리오'!$H$3+SQRT(F207*('d_시나리오'!$J$3-'d_시나리오'!$H$3)*('d_시나리오'!$I$3-'d_시나리오'!$H$3)),'d_시나리오'!$J$3-SQRT((1-F207)*('d_시나리오'!$J$3-'d_시나리오'!$H$3)*('d_시나리오'!$J$3-'d_시나리오'!$I$3))))</f>
        <v/>
      </c>
      <c r="H207">
        <f>RAND()</f>
        <v/>
      </c>
      <c r="I207">
        <f>IF('d_시나리오'!$J$4='d_시나리오'!$H$4,'d_시나리오'!$I$4,IF(H207&lt;('d_시나리오'!$I$4-'d_시나리오'!$H$4)/('d_시나리오'!$J$4-'d_시나리오'!$H$4),'d_시나리오'!$H$4+SQRT(H207*('d_시나리오'!$J$4-'d_시나리오'!$H$4)*('d_시나리오'!$I$4-'d_시나리오'!$H$4)),'d_시나리오'!$J$4-SQRT((1-H207)*('d_시나리오'!$J$4-'d_시나리오'!$H$4)*('d_시나리오'!$J$4-'d_시나리오'!$I$4))))</f>
        <v/>
      </c>
      <c r="J207">
        <f>RAND()</f>
        <v/>
      </c>
      <c r="K207">
        <f>IF('d_시나리오'!$J$5='d_시나리오'!$H$5,'d_시나리오'!$I$5,IF(J207&lt;('d_시나리오'!$I$5-'d_시나리오'!$H$5)/('d_시나리오'!$J$5-'d_시나리오'!$H$5),'d_시나리오'!$H$5+SQRT(J207*('d_시나리오'!$J$5-'d_시나리오'!$H$5)*('d_시나리오'!$I$5-'d_시나리오'!$H$5)),'d_시나리오'!$J$5-SQRT((1-J207)*('d_시나리오'!$J$5-'d_시나리오'!$H$5)*('d_시나리오'!$J$5-'d_시나리오'!$I$5))))</f>
        <v/>
      </c>
      <c r="L207">
        <f>RAND()</f>
        <v/>
      </c>
      <c r="M207">
        <f>IF('d_시나리오'!$J$6='d_시나리오'!$H$6,'d_시나리오'!$I$6,IF(L207&lt;('d_시나리오'!$I$6-'d_시나리오'!$H$6)/('d_시나리오'!$J$6-'d_시나리오'!$H$6),'d_시나리오'!$H$6+SQRT(L207*('d_시나리오'!$J$6-'d_시나리오'!$H$6)*('d_시나리오'!$I$6-'d_시나리오'!$H$6)),'d_시나리오'!$J$6-SQRT((1-L207)*('d_시나리오'!$J$6-'d_시나리오'!$H$6)*('d_시나리오'!$J$6-'d_시나리오'!$I$6))))</f>
        <v/>
      </c>
      <c r="N207">
        <f>INDEX('d_분포'!$B$2:$B$57,RANDBETWEEN(1,56))</f>
        <v/>
      </c>
      <c r="O207">
        <f>BETAINV(RAND(),5,5)</f>
        <v/>
      </c>
      <c r="P207">
        <f>'d_고정'!$B$1*'6_기대효과'!$H$7*('d_시나리오'!$I$7/'d_고정'!$B$2)*B207</f>
        <v/>
      </c>
      <c r="Q207">
        <f>P207*C207</f>
        <v/>
      </c>
      <c r="R207">
        <f>P207*E207</f>
        <v/>
      </c>
      <c r="S207">
        <f>R207*G207</f>
        <v/>
      </c>
      <c r="T207">
        <f>Q207+S207</f>
        <v/>
      </c>
      <c r="U207">
        <f>(Q207*D207+S207*I207)*(1-O207)</f>
        <v/>
      </c>
      <c r="V207">
        <f>(R207*K207*N207+'d_고정'!$B$3*('6_기대효과'!$H$7/8)*N207*'d_고정'!$B$10*M207*('6_기대효과'!$K$7/'d_고정'!$B$9))*(1-O207)</f>
        <v/>
      </c>
      <c r="W207">
        <f>(S207*I207+R207*MAX(K207-'d_고정'!$B$10*M207*('6_기대효과'!$K$7/'d_고정'!$B$9),0)*N207)*(1-O207)</f>
        <v/>
      </c>
      <c r="X207">
        <f>U207+V207</f>
        <v/>
      </c>
      <c r="Y207">
        <f>U207/('d_고정'!$B$5*'6_기대효과'!$H$7/8)/'d_고정'!$B$6</f>
        <v/>
      </c>
      <c r="Z207">
        <f>U207/('d_고정'!$B$8*'6_기대효과'!$H$7/8)</f>
        <v/>
      </c>
    </row>
    <row r="208">
      <c r="A208">
        <f>RAND()</f>
        <v/>
      </c>
      <c r="B208">
        <f>IF('d_시나리오'!$J$2='d_시나리오'!$H$2,'d_시나리오'!$I$2,IF(A208&lt;('d_시나리오'!$I$2-'d_시나리오'!$H$2)/('d_시나리오'!$J$2-'d_시나리오'!$H$2),'d_시나리오'!$H$2+SQRT(A208*('d_시나리오'!$J$2-'d_시나리오'!$H$2)*('d_시나리오'!$I$2-'d_시나리오'!$H$2)),'d_시나리오'!$J$2-SQRT((1-A208)*('d_시나리오'!$J$2-'d_시나리오'!$H$2)*('d_시나리오'!$J$2-'d_시나리오'!$I$2))))</f>
        <v/>
      </c>
      <c r="C208">
        <f>BETAINV(RAND(),2,6)</f>
        <v/>
      </c>
      <c r="D208">
        <f>INDEX('d_분포'!$A$2:$A$28,RANDBETWEEN(1,27))</f>
        <v/>
      </c>
      <c r="E208">
        <f>INDEX('d_분포'!$C$2:$C$5,RANDBETWEEN(1,4))*(0.9+0.2*RAND())</f>
        <v/>
      </c>
      <c r="F208">
        <f>RAND()</f>
        <v/>
      </c>
      <c r="G208">
        <f>IF('d_시나리오'!$J$3='d_시나리오'!$H$3,'d_시나리오'!$I$3,IF(F208&lt;('d_시나리오'!$I$3-'d_시나리오'!$H$3)/('d_시나리오'!$J$3-'d_시나리오'!$H$3),'d_시나리오'!$H$3+SQRT(F208*('d_시나리오'!$J$3-'d_시나리오'!$H$3)*('d_시나리오'!$I$3-'d_시나리오'!$H$3)),'d_시나리오'!$J$3-SQRT((1-F208)*('d_시나리오'!$J$3-'d_시나리오'!$H$3)*('d_시나리오'!$J$3-'d_시나리오'!$I$3))))</f>
        <v/>
      </c>
      <c r="H208">
        <f>RAND()</f>
        <v/>
      </c>
      <c r="I208">
        <f>IF('d_시나리오'!$J$4='d_시나리오'!$H$4,'d_시나리오'!$I$4,IF(H208&lt;('d_시나리오'!$I$4-'d_시나리오'!$H$4)/('d_시나리오'!$J$4-'d_시나리오'!$H$4),'d_시나리오'!$H$4+SQRT(H208*('d_시나리오'!$J$4-'d_시나리오'!$H$4)*('d_시나리오'!$I$4-'d_시나리오'!$H$4)),'d_시나리오'!$J$4-SQRT((1-H208)*('d_시나리오'!$J$4-'d_시나리오'!$H$4)*('d_시나리오'!$J$4-'d_시나리오'!$I$4))))</f>
        <v/>
      </c>
      <c r="J208">
        <f>RAND()</f>
        <v/>
      </c>
      <c r="K208">
        <f>IF('d_시나리오'!$J$5='d_시나리오'!$H$5,'d_시나리오'!$I$5,IF(J208&lt;('d_시나리오'!$I$5-'d_시나리오'!$H$5)/('d_시나리오'!$J$5-'d_시나리오'!$H$5),'d_시나리오'!$H$5+SQRT(J208*('d_시나리오'!$J$5-'d_시나리오'!$H$5)*('d_시나리오'!$I$5-'d_시나리오'!$H$5)),'d_시나리오'!$J$5-SQRT((1-J208)*('d_시나리오'!$J$5-'d_시나리오'!$H$5)*('d_시나리오'!$J$5-'d_시나리오'!$I$5))))</f>
        <v/>
      </c>
      <c r="L208">
        <f>RAND()</f>
        <v/>
      </c>
      <c r="M208">
        <f>IF('d_시나리오'!$J$6='d_시나리오'!$H$6,'d_시나리오'!$I$6,IF(L208&lt;('d_시나리오'!$I$6-'d_시나리오'!$H$6)/('d_시나리오'!$J$6-'d_시나리오'!$H$6),'d_시나리오'!$H$6+SQRT(L208*('d_시나리오'!$J$6-'d_시나리오'!$H$6)*('d_시나리오'!$I$6-'d_시나리오'!$H$6)),'d_시나리오'!$J$6-SQRT((1-L208)*('d_시나리오'!$J$6-'d_시나리오'!$H$6)*('d_시나리오'!$J$6-'d_시나리오'!$I$6))))</f>
        <v/>
      </c>
      <c r="N208">
        <f>INDEX('d_분포'!$B$2:$B$57,RANDBETWEEN(1,56))</f>
        <v/>
      </c>
      <c r="O208">
        <f>BETAINV(RAND(),5,5)</f>
        <v/>
      </c>
      <c r="P208">
        <f>'d_고정'!$B$1*'6_기대효과'!$H$7*('d_시나리오'!$I$7/'d_고정'!$B$2)*B208</f>
        <v/>
      </c>
      <c r="Q208">
        <f>P208*C208</f>
        <v/>
      </c>
      <c r="R208">
        <f>P208*E208</f>
        <v/>
      </c>
      <c r="S208">
        <f>R208*G208</f>
        <v/>
      </c>
      <c r="T208">
        <f>Q208+S208</f>
        <v/>
      </c>
      <c r="U208">
        <f>(Q208*D208+S208*I208)*(1-O208)</f>
        <v/>
      </c>
      <c r="V208">
        <f>(R208*K208*N208+'d_고정'!$B$3*('6_기대효과'!$H$7/8)*N208*'d_고정'!$B$10*M208*('6_기대효과'!$K$7/'d_고정'!$B$9))*(1-O208)</f>
        <v/>
      </c>
      <c r="W208">
        <f>(S208*I208+R208*MAX(K208-'d_고정'!$B$10*M208*('6_기대효과'!$K$7/'d_고정'!$B$9),0)*N208)*(1-O208)</f>
        <v/>
      </c>
      <c r="X208">
        <f>U208+V208</f>
        <v/>
      </c>
      <c r="Y208">
        <f>U208/('d_고정'!$B$5*'6_기대효과'!$H$7/8)/'d_고정'!$B$6</f>
        <v/>
      </c>
      <c r="Z208">
        <f>U208/('d_고정'!$B$8*'6_기대효과'!$H$7/8)</f>
        <v/>
      </c>
    </row>
    <row r="209">
      <c r="A209">
        <f>RAND()</f>
        <v/>
      </c>
      <c r="B209">
        <f>IF('d_시나리오'!$J$2='d_시나리오'!$H$2,'d_시나리오'!$I$2,IF(A209&lt;('d_시나리오'!$I$2-'d_시나리오'!$H$2)/('d_시나리오'!$J$2-'d_시나리오'!$H$2),'d_시나리오'!$H$2+SQRT(A209*('d_시나리오'!$J$2-'d_시나리오'!$H$2)*('d_시나리오'!$I$2-'d_시나리오'!$H$2)),'d_시나리오'!$J$2-SQRT((1-A209)*('d_시나리오'!$J$2-'d_시나리오'!$H$2)*('d_시나리오'!$J$2-'d_시나리오'!$I$2))))</f>
        <v/>
      </c>
      <c r="C209">
        <f>BETAINV(RAND(),2,6)</f>
        <v/>
      </c>
      <c r="D209">
        <f>INDEX('d_분포'!$A$2:$A$28,RANDBETWEEN(1,27))</f>
        <v/>
      </c>
      <c r="E209">
        <f>INDEX('d_분포'!$C$2:$C$5,RANDBETWEEN(1,4))*(0.9+0.2*RAND())</f>
        <v/>
      </c>
      <c r="F209">
        <f>RAND()</f>
        <v/>
      </c>
      <c r="G209">
        <f>IF('d_시나리오'!$J$3='d_시나리오'!$H$3,'d_시나리오'!$I$3,IF(F209&lt;('d_시나리오'!$I$3-'d_시나리오'!$H$3)/('d_시나리오'!$J$3-'d_시나리오'!$H$3),'d_시나리오'!$H$3+SQRT(F209*('d_시나리오'!$J$3-'d_시나리오'!$H$3)*('d_시나리오'!$I$3-'d_시나리오'!$H$3)),'d_시나리오'!$J$3-SQRT((1-F209)*('d_시나리오'!$J$3-'d_시나리오'!$H$3)*('d_시나리오'!$J$3-'d_시나리오'!$I$3))))</f>
        <v/>
      </c>
      <c r="H209">
        <f>RAND()</f>
        <v/>
      </c>
      <c r="I209">
        <f>IF('d_시나리오'!$J$4='d_시나리오'!$H$4,'d_시나리오'!$I$4,IF(H209&lt;('d_시나리오'!$I$4-'d_시나리오'!$H$4)/('d_시나리오'!$J$4-'d_시나리오'!$H$4),'d_시나리오'!$H$4+SQRT(H209*('d_시나리오'!$J$4-'d_시나리오'!$H$4)*('d_시나리오'!$I$4-'d_시나리오'!$H$4)),'d_시나리오'!$J$4-SQRT((1-H209)*('d_시나리오'!$J$4-'d_시나리오'!$H$4)*('d_시나리오'!$J$4-'d_시나리오'!$I$4))))</f>
        <v/>
      </c>
      <c r="J209">
        <f>RAND()</f>
        <v/>
      </c>
      <c r="K209">
        <f>IF('d_시나리오'!$J$5='d_시나리오'!$H$5,'d_시나리오'!$I$5,IF(J209&lt;('d_시나리오'!$I$5-'d_시나리오'!$H$5)/('d_시나리오'!$J$5-'d_시나리오'!$H$5),'d_시나리오'!$H$5+SQRT(J209*('d_시나리오'!$J$5-'d_시나리오'!$H$5)*('d_시나리오'!$I$5-'d_시나리오'!$H$5)),'d_시나리오'!$J$5-SQRT((1-J209)*('d_시나리오'!$J$5-'d_시나리오'!$H$5)*('d_시나리오'!$J$5-'d_시나리오'!$I$5))))</f>
        <v/>
      </c>
      <c r="L209">
        <f>RAND()</f>
        <v/>
      </c>
      <c r="M209">
        <f>IF('d_시나리오'!$J$6='d_시나리오'!$H$6,'d_시나리오'!$I$6,IF(L209&lt;('d_시나리오'!$I$6-'d_시나리오'!$H$6)/('d_시나리오'!$J$6-'d_시나리오'!$H$6),'d_시나리오'!$H$6+SQRT(L209*('d_시나리오'!$J$6-'d_시나리오'!$H$6)*('d_시나리오'!$I$6-'d_시나리오'!$H$6)),'d_시나리오'!$J$6-SQRT((1-L209)*('d_시나리오'!$J$6-'d_시나리오'!$H$6)*('d_시나리오'!$J$6-'d_시나리오'!$I$6))))</f>
        <v/>
      </c>
      <c r="N209">
        <f>INDEX('d_분포'!$B$2:$B$57,RANDBETWEEN(1,56))</f>
        <v/>
      </c>
      <c r="O209">
        <f>BETAINV(RAND(),5,5)</f>
        <v/>
      </c>
      <c r="P209">
        <f>'d_고정'!$B$1*'6_기대효과'!$H$7*('d_시나리오'!$I$7/'d_고정'!$B$2)*B209</f>
        <v/>
      </c>
      <c r="Q209">
        <f>P209*C209</f>
        <v/>
      </c>
      <c r="R209">
        <f>P209*E209</f>
        <v/>
      </c>
      <c r="S209">
        <f>R209*G209</f>
        <v/>
      </c>
      <c r="T209">
        <f>Q209+S209</f>
        <v/>
      </c>
      <c r="U209">
        <f>(Q209*D209+S209*I209)*(1-O209)</f>
        <v/>
      </c>
      <c r="V209">
        <f>(R209*K209*N209+'d_고정'!$B$3*('6_기대효과'!$H$7/8)*N209*'d_고정'!$B$10*M209*('6_기대효과'!$K$7/'d_고정'!$B$9))*(1-O209)</f>
        <v/>
      </c>
      <c r="W209">
        <f>(S209*I209+R209*MAX(K209-'d_고정'!$B$10*M209*('6_기대효과'!$K$7/'d_고정'!$B$9),0)*N209)*(1-O209)</f>
        <v/>
      </c>
      <c r="X209">
        <f>U209+V209</f>
        <v/>
      </c>
      <c r="Y209">
        <f>U209/('d_고정'!$B$5*'6_기대효과'!$H$7/8)/'d_고정'!$B$6</f>
        <v/>
      </c>
      <c r="Z209">
        <f>U209/('d_고정'!$B$8*'6_기대효과'!$H$7/8)</f>
        <v/>
      </c>
    </row>
    <row r="210">
      <c r="A210">
        <f>RAND()</f>
        <v/>
      </c>
      <c r="B210">
        <f>IF('d_시나리오'!$J$2='d_시나리오'!$H$2,'d_시나리오'!$I$2,IF(A210&lt;('d_시나리오'!$I$2-'d_시나리오'!$H$2)/('d_시나리오'!$J$2-'d_시나리오'!$H$2),'d_시나리오'!$H$2+SQRT(A210*('d_시나리오'!$J$2-'d_시나리오'!$H$2)*('d_시나리오'!$I$2-'d_시나리오'!$H$2)),'d_시나리오'!$J$2-SQRT((1-A210)*('d_시나리오'!$J$2-'d_시나리오'!$H$2)*('d_시나리오'!$J$2-'d_시나리오'!$I$2))))</f>
        <v/>
      </c>
      <c r="C210">
        <f>BETAINV(RAND(),2,6)</f>
        <v/>
      </c>
      <c r="D210">
        <f>INDEX('d_분포'!$A$2:$A$28,RANDBETWEEN(1,27))</f>
        <v/>
      </c>
      <c r="E210">
        <f>INDEX('d_분포'!$C$2:$C$5,RANDBETWEEN(1,4))*(0.9+0.2*RAND())</f>
        <v/>
      </c>
      <c r="F210">
        <f>RAND()</f>
        <v/>
      </c>
      <c r="G210">
        <f>IF('d_시나리오'!$J$3='d_시나리오'!$H$3,'d_시나리오'!$I$3,IF(F210&lt;('d_시나리오'!$I$3-'d_시나리오'!$H$3)/('d_시나리오'!$J$3-'d_시나리오'!$H$3),'d_시나리오'!$H$3+SQRT(F210*('d_시나리오'!$J$3-'d_시나리오'!$H$3)*('d_시나리오'!$I$3-'d_시나리오'!$H$3)),'d_시나리오'!$J$3-SQRT((1-F210)*('d_시나리오'!$J$3-'d_시나리오'!$H$3)*('d_시나리오'!$J$3-'d_시나리오'!$I$3))))</f>
        <v/>
      </c>
      <c r="H210">
        <f>RAND()</f>
        <v/>
      </c>
      <c r="I210">
        <f>IF('d_시나리오'!$J$4='d_시나리오'!$H$4,'d_시나리오'!$I$4,IF(H210&lt;('d_시나리오'!$I$4-'d_시나리오'!$H$4)/('d_시나리오'!$J$4-'d_시나리오'!$H$4),'d_시나리오'!$H$4+SQRT(H210*('d_시나리오'!$J$4-'d_시나리오'!$H$4)*('d_시나리오'!$I$4-'d_시나리오'!$H$4)),'d_시나리오'!$J$4-SQRT((1-H210)*('d_시나리오'!$J$4-'d_시나리오'!$H$4)*('d_시나리오'!$J$4-'d_시나리오'!$I$4))))</f>
        <v/>
      </c>
      <c r="J210">
        <f>RAND()</f>
        <v/>
      </c>
      <c r="K210">
        <f>IF('d_시나리오'!$J$5='d_시나리오'!$H$5,'d_시나리오'!$I$5,IF(J210&lt;('d_시나리오'!$I$5-'d_시나리오'!$H$5)/('d_시나리오'!$J$5-'d_시나리오'!$H$5),'d_시나리오'!$H$5+SQRT(J210*('d_시나리오'!$J$5-'d_시나리오'!$H$5)*('d_시나리오'!$I$5-'d_시나리오'!$H$5)),'d_시나리오'!$J$5-SQRT((1-J210)*('d_시나리오'!$J$5-'d_시나리오'!$H$5)*('d_시나리오'!$J$5-'d_시나리오'!$I$5))))</f>
        <v/>
      </c>
      <c r="L210">
        <f>RAND()</f>
        <v/>
      </c>
      <c r="M210">
        <f>IF('d_시나리오'!$J$6='d_시나리오'!$H$6,'d_시나리오'!$I$6,IF(L210&lt;('d_시나리오'!$I$6-'d_시나리오'!$H$6)/('d_시나리오'!$J$6-'d_시나리오'!$H$6),'d_시나리오'!$H$6+SQRT(L210*('d_시나리오'!$J$6-'d_시나리오'!$H$6)*('d_시나리오'!$I$6-'d_시나리오'!$H$6)),'d_시나리오'!$J$6-SQRT((1-L210)*('d_시나리오'!$J$6-'d_시나리오'!$H$6)*('d_시나리오'!$J$6-'d_시나리오'!$I$6))))</f>
        <v/>
      </c>
      <c r="N210">
        <f>INDEX('d_분포'!$B$2:$B$57,RANDBETWEEN(1,56))</f>
        <v/>
      </c>
      <c r="O210">
        <f>BETAINV(RAND(),5,5)</f>
        <v/>
      </c>
      <c r="P210">
        <f>'d_고정'!$B$1*'6_기대효과'!$H$7*('d_시나리오'!$I$7/'d_고정'!$B$2)*B210</f>
        <v/>
      </c>
      <c r="Q210">
        <f>P210*C210</f>
        <v/>
      </c>
      <c r="R210">
        <f>P210*E210</f>
        <v/>
      </c>
      <c r="S210">
        <f>R210*G210</f>
        <v/>
      </c>
      <c r="T210">
        <f>Q210+S210</f>
        <v/>
      </c>
      <c r="U210">
        <f>(Q210*D210+S210*I210)*(1-O210)</f>
        <v/>
      </c>
      <c r="V210">
        <f>(R210*K210*N210+'d_고정'!$B$3*('6_기대효과'!$H$7/8)*N210*'d_고정'!$B$10*M210*('6_기대효과'!$K$7/'d_고정'!$B$9))*(1-O210)</f>
        <v/>
      </c>
      <c r="W210">
        <f>(S210*I210+R210*MAX(K210-'d_고정'!$B$10*M210*('6_기대효과'!$K$7/'d_고정'!$B$9),0)*N210)*(1-O210)</f>
        <v/>
      </c>
      <c r="X210">
        <f>U210+V210</f>
        <v/>
      </c>
      <c r="Y210">
        <f>U210/('d_고정'!$B$5*'6_기대효과'!$H$7/8)/'d_고정'!$B$6</f>
        <v/>
      </c>
      <c r="Z210">
        <f>U210/('d_고정'!$B$8*'6_기대효과'!$H$7/8)</f>
        <v/>
      </c>
    </row>
    <row r="211">
      <c r="A211">
        <f>RAND()</f>
        <v/>
      </c>
      <c r="B211">
        <f>IF('d_시나리오'!$J$2='d_시나리오'!$H$2,'d_시나리오'!$I$2,IF(A211&lt;('d_시나리오'!$I$2-'d_시나리오'!$H$2)/('d_시나리오'!$J$2-'d_시나리오'!$H$2),'d_시나리오'!$H$2+SQRT(A211*('d_시나리오'!$J$2-'d_시나리오'!$H$2)*('d_시나리오'!$I$2-'d_시나리오'!$H$2)),'d_시나리오'!$J$2-SQRT((1-A211)*('d_시나리오'!$J$2-'d_시나리오'!$H$2)*('d_시나리오'!$J$2-'d_시나리오'!$I$2))))</f>
        <v/>
      </c>
      <c r="C211">
        <f>BETAINV(RAND(),2,6)</f>
        <v/>
      </c>
      <c r="D211">
        <f>INDEX('d_분포'!$A$2:$A$28,RANDBETWEEN(1,27))</f>
        <v/>
      </c>
      <c r="E211">
        <f>INDEX('d_분포'!$C$2:$C$5,RANDBETWEEN(1,4))*(0.9+0.2*RAND())</f>
        <v/>
      </c>
      <c r="F211">
        <f>RAND()</f>
        <v/>
      </c>
      <c r="G211">
        <f>IF('d_시나리오'!$J$3='d_시나리오'!$H$3,'d_시나리오'!$I$3,IF(F211&lt;('d_시나리오'!$I$3-'d_시나리오'!$H$3)/('d_시나리오'!$J$3-'d_시나리오'!$H$3),'d_시나리오'!$H$3+SQRT(F211*('d_시나리오'!$J$3-'d_시나리오'!$H$3)*('d_시나리오'!$I$3-'d_시나리오'!$H$3)),'d_시나리오'!$J$3-SQRT((1-F211)*('d_시나리오'!$J$3-'d_시나리오'!$H$3)*('d_시나리오'!$J$3-'d_시나리오'!$I$3))))</f>
        <v/>
      </c>
      <c r="H211">
        <f>RAND()</f>
        <v/>
      </c>
      <c r="I211">
        <f>IF('d_시나리오'!$J$4='d_시나리오'!$H$4,'d_시나리오'!$I$4,IF(H211&lt;('d_시나리오'!$I$4-'d_시나리오'!$H$4)/('d_시나리오'!$J$4-'d_시나리오'!$H$4),'d_시나리오'!$H$4+SQRT(H211*('d_시나리오'!$J$4-'d_시나리오'!$H$4)*('d_시나리오'!$I$4-'d_시나리오'!$H$4)),'d_시나리오'!$J$4-SQRT((1-H211)*('d_시나리오'!$J$4-'d_시나리오'!$H$4)*('d_시나리오'!$J$4-'d_시나리오'!$I$4))))</f>
        <v/>
      </c>
      <c r="J211">
        <f>RAND()</f>
        <v/>
      </c>
      <c r="K211">
        <f>IF('d_시나리오'!$J$5='d_시나리오'!$H$5,'d_시나리오'!$I$5,IF(J211&lt;('d_시나리오'!$I$5-'d_시나리오'!$H$5)/('d_시나리오'!$J$5-'d_시나리오'!$H$5),'d_시나리오'!$H$5+SQRT(J211*('d_시나리오'!$J$5-'d_시나리오'!$H$5)*('d_시나리오'!$I$5-'d_시나리오'!$H$5)),'d_시나리오'!$J$5-SQRT((1-J211)*('d_시나리오'!$J$5-'d_시나리오'!$H$5)*('d_시나리오'!$J$5-'d_시나리오'!$I$5))))</f>
        <v/>
      </c>
      <c r="L211">
        <f>RAND()</f>
        <v/>
      </c>
      <c r="M211">
        <f>IF('d_시나리오'!$J$6='d_시나리오'!$H$6,'d_시나리오'!$I$6,IF(L211&lt;('d_시나리오'!$I$6-'d_시나리오'!$H$6)/('d_시나리오'!$J$6-'d_시나리오'!$H$6),'d_시나리오'!$H$6+SQRT(L211*('d_시나리오'!$J$6-'d_시나리오'!$H$6)*('d_시나리오'!$I$6-'d_시나리오'!$H$6)),'d_시나리오'!$J$6-SQRT((1-L211)*('d_시나리오'!$J$6-'d_시나리오'!$H$6)*('d_시나리오'!$J$6-'d_시나리오'!$I$6))))</f>
        <v/>
      </c>
      <c r="N211">
        <f>INDEX('d_분포'!$B$2:$B$57,RANDBETWEEN(1,56))</f>
        <v/>
      </c>
      <c r="O211">
        <f>BETAINV(RAND(),5,5)</f>
        <v/>
      </c>
      <c r="P211">
        <f>'d_고정'!$B$1*'6_기대효과'!$H$7*('d_시나리오'!$I$7/'d_고정'!$B$2)*B211</f>
        <v/>
      </c>
      <c r="Q211">
        <f>P211*C211</f>
        <v/>
      </c>
      <c r="R211">
        <f>P211*E211</f>
        <v/>
      </c>
      <c r="S211">
        <f>R211*G211</f>
        <v/>
      </c>
      <c r="T211">
        <f>Q211+S211</f>
        <v/>
      </c>
      <c r="U211">
        <f>(Q211*D211+S211*I211)*(1-O211)</f>
        <v/>
      </c>
      <c r="V211">
        <f>(R211*K211*N211+'d_고정'!$B$3*('6_기대효과'!$H$7/8)*N211*'d_고정'!$B$10*M211*('6_기대효과'!$K$7/'d_고정'!$B$9))*(1-O211)</f>
        <v/>
      </c>
      <c r="W211">
        <f>(S211*I211+R211*MAX(K211-'d_고정'!$B$10*M211*('6_기대효과'!$K$7/'d_고정'!$B$9),0)*N211)*(1-O211)</f>
        <v/>
      </c>
      <c r="X211">
        <f>U211+V211</f>
        <v/>
      </c>
      <c r="Y211">
        <f>U211/('d_고정'!$B$5*'6_기대효과'!$H$7/8)/'d_고정'!$B$6</f>
        <v/>
      </c>
      <c r="Z211">
        <f>U211/('d_고정'!$B$8*'6_기대효과'!$H$7/8)</f>
        <v/>
      </c>
    </row>
    <row r="212">
      <c r="A212">
        <f>RAND()</f>
        <v/>
      </c>
      <c r="B212">
        <f>IF('d_시나리오'!$J$2='d_시나리오'!$H$2,'d_시나리오'!$I$2,IF(A212&lt;('d_시나리오'!$I$2-'d_시나리오'!$H$2)/('d_시나리오'!$J$2-'d_시나리오'!$H$2),'d_시나리오'!$H$2+SQRT(A212*('d_시나리오'!$J$2-'d_시나리오'!$H$2)*('d_시나리오'!$I$2-'d_시나리오'!$H$2)),'d_시나리오'!$J$2-SQRT((1-A212)*('d_시나리오'!$J$2-'d_시나리오'!$H$2)*('d_시나리오'!$J$2-'d_시나리오'!$I$2))))</f>
        <v/>
      </c>
      <c r="C212">
        <f>BETAINV(RAND(),2,6)</f>
        <v/>
      </c>
      <c r="D212">
        <f>INDEX('d_분포'!$A$2:$A$28,RANDBETWEEN(1,27))</f>
        <v/>
      </c>
      <c r="E212">
        <f>INDEX('d_분포'!$C$2:$C$5,RANDBETWEEN(1,4))*(0.9+0.2*RAND())</f>
        <v/>
      </c>
      <c r="F212">
        <f>RAND()</f>
        <v/>
      </c>
      <c r="G212">
        <f>IF('d_시나리오'!$J$3='d_시나리오'!$H$3,'d_시나리오'!$I$3,IF(F212&lt;('d_시나리오'!$I$3-'d_시나리오'!$H$3)/('d_시나리오'!$J$3-'d_시나리오'!$H$3),'d_시나리오'!$H$3+SQRT(F212*('d_시나리오'!$J$3-'d_시나리오'!$H$3)*('d_시나리오'!$I$3-'d_시나리오'!$H$3)),'d_시나리오'!$J$3-SQRT((1-F212)*('d_시나리오'!$J$3-'d_시나리오'!$H$3)*('d_시나리오'!$J$3-'d_시나리오'!$I$3))))</f>
        <v/>
      </c>
      <c r="H212">
        <f>RAND()</f>
        <v/>
      </c>
      <c r="I212">
        <f>IF('d_시나리오'!$J$4='d_시나리오'!$H$4,'d_시나리오'!$I$4,IF(H212&lt;('d_시나리오'!$I$4-'d_시나리오'!$H$4)/('d_시나리오'!$J$4-'d_시나리오'!$H$4),'d_시나리오'!$H$4+SQRT(H212*('d_시나리오'!$J$4-'d_시나리오'!$H$4)*('d_시나리오'!$I$4-'d_시나리오'!$H$4)),'d_시나리오'!$J$4-SQRT((1-H212)*('d_시나리오'!$J$4-'d_시나리오'!$H$4)*('d_시나리오'!$J$4-'d_시나리오'!$I$4))))</f>
        <v/>
      </c>
      <c r="J212">
        <f>RAND()</f>
        <v/>
      </c>
      <c r="K212">
        <f>IF('d_시나리오'!$J$5='d_시나리오'!$H$5,'d_시나리오'!$I$5,IF(J212&lt;('d_시나리오'!$I$5-'d_시나리오'!$H$5)/('d_시나리오'!$J$5-'d_시나리오'!$H$5),'d_시나리오'!$H$5+SQRT(J212*('d_시나리오'!$J$5-'d_시나리오'!$H$5)*('d_시나리오'!$I$5-'d_시나리오'!$H$5)),'d_시나리오'!$J$5-SQRT((1-J212)*('d_시나리오'!$J$5-'d_시나리오'!$H$5)*('d_시나리오'!$J$5-'d_시나리오'!$I$5))))</f>
        <v/>
      </c>
      <c r="L212">
        <f>RAND()</f>
        <v/>
      </c>
      <c r="M212">
        <f>IF('d_시나리오'!$J$6='d_시나리오'!$H$6,'d_시나리오'!$I$6,IF(L212&lt;('d_시나리오'!$I$6-'d_시나리오'!$H$6)/('d_시나리오'!$J$6-'d_시나리오'!$H$6),'d_시나리오'!$H$6+SQRT(L212*('d_시나리오'!$J$6-'d_시나리오'!$H$6)*('d_시나리오'!$I$6-'d_시나리오'!$H$6)),'d_시나리오'!$J$6-SQRT((1-L212)*('d_시나리오'!$J$6-'d_시나리오'!$H$6)*('d_시나리오'!$J$6-'d_시나리오'!$I$6))))</f>
        <v/>
      </c>
      <c r="N212">
        <f>INDEX('d_분포'!$B$2:$B$57,RANDBETWEEN(1,56))</f>
        <v/>
      </c>
      <c r="O212">
        <f>BETAINV(RAND(),5,5)</f>
        <v/>
      </c>
      <c r="P212">
        <f>'d_고정'!$B$1*'6_기대효과'!$H$7*('d_시나리오'!$I$7/'d_고정'!$B$2)*B212</f>
        <v/>
      </c>
      <c r="Q212">
        <f>P212*C212</f>
        <v/>
      </c>
      <c r="R212">
        <f>P212*E212</f>
        <v/>
      </c>
      <c r="S212">
        <f>R212*G212</f>
        <v/>
      </c>
      <c r="T212">
        <f>Q212+S212</f>
        <v/>
      </c>
      <c r="U212">
        <f>(Q212*D212+S212*I212)*(1-O212)</f>
        <v/>
      </c>
      <c r="V212">
        <f>(R212*K212*N212+'d_고정'!$B$3*('6_기대효과'!$H$7/8)*N212*'d_고정'!$B$10*M212*('6_기대효과'!$K$7/'d_고정'!$B$9))*(1-O212)</f>
        <v/>
      </c>
      <c r="W212">
        <f>(S212*I212+R212*MAX(K212-'d_고정'!$B$10*M212*('6_기대효과'!$K$7/'d_고정'!$B$9),0)*N212)*(1-O212)</f>
        <v/>
      </c>
      <c r="X212">
        <f>U212+V212</f>
        <v/>
      </c>
      <c r="Y212">
        <f>U212/('d_고정'!$B$5*'6_기대효과'!$H$7/8)/'d_고정'!$B$6</f>
        <v/>
      </c>
      <c r="Z212">
        <f>U212/('d_고정'!$B$8*'6_기대효과'!$H$7/8)</f>
        <v/>
      </c>
    </row>
    <row r="213">
      <c r="A213">
        <f>RAND()</f>
        <v/>
      </c>
      <c r="B213">
        <f>IF('d_시나리오'!$J$2='d_시나리오'!$H$2,'d_시나리오'!$I$2,IF(A213&lt;('d_시나리오'!$I$2-'d_시나리오'!$H$2)/('d_시나리오'!$J$2-'d_시나리오'!$H$2),'d_시나리오'!$H$2+SQRT(A213*('d_시나리오'!$J$2-'d_시나리오'!$H$2)*('d_시나리오'!$I$2-'d_시나리오'!$H$2)),'d_시나리오'!$J$2-SQRT((1-A213)*('d_시나리오'!$J$2-'d_시나리오'!$H$2)*('d_시나리오'!$J$2-'d_시나리오'!$I$2))))</f>
        <v/>
      </c>
      <c r="C213">
        <f>BETAINV(RAND(),2,6)</f>
        <v/>
      </c>
      <c r="D213">
        <f>INDEX('d_분포'!$A$2:$A$28,RANDBETWEEN(1,27))</f>
        <v/>
      </c>
      <c r="E213">
        <f>INDEX('d_분포'!$C$2:$C$5,RANDBETWEEN(1,4))*(0.9+0.2*RAND())</f>
        <v/>
      </c>
      <c r="F213">
        <f>RAND()</f>
        <v/>
      </c>
      <c r="G213">
        <f>IF('d_시나리오'!$J$3='d_시나리오'!$H$3,'d_시나리오'!$I$3,IF(F213&lt;('d_시나리오'!$I$3-'d_시나리오'!$H$3)/('d_시나리오'!$J$3-'d_시나리오'!$H$3),'d_시나리오'!$H$3+SQRT(F213*('d_시나리오'!$J$3-'d_시나리오'!$H$3)*('d_시나리오'!$I$3-'d_시나리오'!$H$3)),'d_시나리오'!$J$3-SQRT((1-F213)*('d_시나리오'!$J$3-'d_시나리오'!$H$3)*('d_시나리오'!$J$3-'d_시나리오'!$I$3))))</f>
        <v/>
      </c>
      <c r="H213">
        <f>RAND()</f>
        <v/>
      </c>
      <c r="I213">
        <f>IF('d_시나리오'!$J$4='d_시나리오'!$H$4,'d_시나리오'!$I$4,IF(H213&lt;('d_시나리오'!$I$4-'d_시나리오'!$H$4)/('d_시나리오'!$J$4-'d_시나리오'!$H$4),'d_시나리오'!$H$4+SQRT(H213*('d_시나리오'!$J$4-'d_시나리오'!$H$4)*('d_시나리오'!$I$4-'d_시나리오'!$H$4)),'d_시나리오'!$J$4-SQRT((1-H213)*('d_시나리오'!$J$4-'d_시나리오'!$H$4)*('d_시나리오'!$J$4-'d_시나리오'!$I$4))))</f>
        <v/>
      </c>
      <c r="J213">
        <f>RAND()</f>
        <v/>
      </c>
      <c r="K213">
        <f>IF('d_시나리오'!$J$5='d_시나리오'!$H$5,'d_시나리오'!$I$5,IF(J213&lt;('d_시나리오'!$I$5-'d_시나리오'!$H$5)/('d_시나리오'!$J$5-'d_시나리오'!$H$5),'d_시나리오'!$H$5+SQRT(J213*('d_시나리오'!$J$5-'d_시나리오'!$H$5)*('d_시나리오'!$I$5-'d_시나리오'!$H$5)),'d_시나리오'!$J$5-SQRT((1-J213)*('d_시나리오'!$J$5-'d_시나리오'!$H$5)*('d_시나리오'!$J$5-'d_시나리오'!$I$5))))</f>
        <v/>
      </c>
      <c r="L213">
        <f>RAND()</f>
        <v/>
      </c>
      <c r="M213">
        <f>IF('d_시나리오'!$J$6='d_시나리오'!$H$6,'d_시나리오'!$I$6,IF(L213&lt;('d_시나리오'!$I$6-'d_시나리오'!$H$6)/('d_시나리오'!$J$6-'d_시나리오'!$H$6),'d_시나리오'!$H$6+SQRT(L213*('d_시나리오'!$J$6-'d_시나리오'!$H$6)*('d_시나리오'!$I$6-'d_시나리오'!$H$6)),'d_시나리오'!$J$6-SQRT((1-L213)*('d_시나리오'!$J$6-'d_시나리오'!$H$6)*('d_시나리오'!$J$6-'d_시나리오'!$I$6))))</f>
        <v/>
      </c>
      <c r="N213">
        <f>INDEX('d_분포'!$B$2:$B$57,RANDBETWEEN(1,56))</f>
        <v/>
      </c>
      <c r="O213">
        <f>BETAINV(RAND(),5,5)</f>
        <v/>
      </c>
      <c r="P213">
        <f>'d_고정'!$B$1*'6_기대효과'!$H$7*('d_시나리오'!$I$7/'d_고정'!$B$2)*B213</f>
        <v/>
      </c>
      <c r="Q213">
        <f>P213*C213</f>
        <v/>
      </c>
      <c r="R213">
        <f>P213*E213</f>
        <v/>
      </c>
      <c r="S213">
        <f>R213*G213</f>
        <v/>
      </c>
      <c r="T213">
        <f>Q213+S213</f>
        <v/>
      </c>
      <c r="U213">
        <f>(Q213*D213+S213*I213)*(1-O213)</f>
        <v/>
      </c>
      <c r="V213">
        <f>(R213*K213*N213+'d_고정'!$B$3*('6_기대효과'!$H$7/8)*N213*'d_고정'!$B$10*M213*('6_기대효과'!$K$7/'d_고정'!$B$9))*(1-O213)</f>
        <v/>
      </c>
      <c r="W213">
        <f>(S213*I213+R213*MAX(K213-'d_고정'!$B$10*M213*('6_기대효과'!$K$7/'d_고정'!$B$9),0)*N213)*(1-O213)</f>
        <v/>
      </c>
      <c r="X213">
        <f>U213+V213</f>
        <v/>
      </c>
      <c r="Y213">
        <f>U213/('d_고정'!$B$5*'6_기대효과'!$H$7/8)/'d_고정'!$B$6</f>
        <v/>
      </c>
      <c r="Z213">
        <f>U213/('d_고정'!$B$8*'6_기대효과'!$H$7/8)</f>
        <v/>
      </c>
    </row>
    <row r="214">
      <c r="A214">
        <f>RAND()</f>
        <v/>
      </c>
      <c r="B214">
        <f>IF('d_시나리오'!$J$2='d_시나리오'!$H$2,'d_시나리오'!$I$2,IF(A214&lt;('d_시나리오'!$I$2-'d_시나리오'!$H$2)/('d_시나리오'!$J$2-'d_시나리오'!$H$2),'d_시나리오'!$H$2+SQRT(A214*('d_시나리오'!$J$2-'d_시나리오'!$H$2)*('d_시나리오'!$I$2-'d_시나리오'!$H$2)),'d_시나리오'!$J$2-SQRT((1-A214)*('d_시나리오'!$J$2-'d_시나리오'!$H$2)*('d_시나리오'!$J$2-'d_시나리오'!$I$2))))</f>
        <v/>
      </c>
      <c r="C214">
        <f>BETAINV(RAND(),2,6)</f>
        <v/>
      </c>
      <c r="D214">
        <f>INDEX('d_분포'!$A$2:$A$28,RANDBETWEEN(1,27))</f>
        <v/>
      </c>
      <c r="E214">
        <f>INDEX('d_분포'!$C$2:$C$5,RANDBETWEEN(1,4))*(0.9+0.2*RAND())</f>
        <v/>
      </c>
      <c r="F214">
        <f>RAND()</f>
        <v/>
      </c>
      <c r="G214">
        <f>IF('d_시나리오'!$J$3='d_시나리오'!$H$3,'d_시나리오'!$I$3,IF(F214&lt;('d_시나리오'!$I$3-'d_시나리오'!$H$3)/('d_시나리오'!$J$3-'d_시나리오'!$H$3),'d_시나리오'!$H$3+SQRT(F214*('d_시나리오'!$J$3-'d_시나리오'!$H$3)*('d_시나리오'!$I$3-'d_시나리오'!$H$3)),'d_시나리오'!$J$3-SQRT((1-F214)*('d_시나리오'!$J$3-'d_시나리오'!$H$3)*('d_시나리오'!$J$3-'d_시나리오'!$I$3))))</f>
        <v/>
      </c>
      <c r="H214">
        <f>RAND()</f>
        <v/>
      </c>
      <c r="I214">
        <f>IF('d_시나리오'!$J$4='d_시나리오'!$H$4,'d_시나리오'!$I$4,IF(H214&lt;('d_시나리오'!$I$4-'d_시나리오'!$H$4)/('d_시나리오'!$J$4-'d_시나리오'!$H$4),'d_시나리오'!$H$4+SQRT(H214*('d_시나리오'!$J$4-'d_시나리오'!$H$4)*('d_시나리오'!$I$4-'d_시나리오'!$H$4)),'d_시나리오'!$J$4-SQRT((1-H214)*('d_시나리오'!$J$4-'d_시나리오'!$H$4)*('d_시나리오'!$J$4-'d_시나리오'!$I$4))))</f>
        <v/>
      </c>
      <c r="J214">
        <f>RAND()</f>
        <v/>
      </c>
      <c r="K214">
        <f>IF('d_시나리오'!$J$5='d_시나리오'!$H$5,'d_시나리오'!$I$5,IF(J214&lt;('d_시나리오'!$I$5-'d_시나리오'!$H$5)/('d_시나리오'!$J$5-'d_시나리오'!$H$5),'d_시나리오'!$H$5+SQRT(J214*('d_시나리오'!$J$5-'d_시나리오'!$H$5)*('d_시나리오'!$I$5-'d_시나리오'!$H$5)),'d_시나리오'!$J$5-SQRT((1-J214)*('d_시나리오'!$J$5-'d_시나리오'!$H$5)*('d_시나리오'!$J$5-'d_시나리오'!$I$5))))</f>
        <v/>
      </c>
      <c r="L214">
        <f>RAND()</f>
        <v/>
      </c>
      <c r="M214">
        <f>IF('d_시나리오'!$J$6='d_시나리오'!$H$6,'d_시나리오'!$I$6,IF(L214&lt;('d_시나리오'!$I$6-'d_시나리오'!$H$6)/('d_시나리오'!$J$6-'d_시나리오'!$H$6),'d_시나리오'!$H$6+SQRT(L214*('d_시나리오'!$J$6-'d_시나리오'!$H$6)*('d_시나리오'!$I$6-'d_시나리오'!$H$6)),'d_시나리오'!$J$6-SQRT((1-L214)*('d_시나리오'!$J$6-'d_시나리오'!$H$6)*('d_시나리오'!$J$6-'d_시나리오'!$I$6))))</f>
        <v/>
      </c>
      <c r="N214">
        <f>INDEX('d_분포'!$B$2:$B$57,RANDBETWEEN(1,56))</f>
        <v/>
      </c>
      <c r="O214">
        <f>BETAINV(RAND(),5,5)</f>
        <v/>
      </c>
      <c r="P214">
        <f>'d_고정'!$B$1*'6_기대효과'!$H$7*('d_시나리오'!$I$7/'d_고정'!$B$2)*B214</f>
        <v/>
      </c>
      <c r="Q214">
        <f>P214*C214</f>
        <v/>
      </c>
      <c r="R214">
        <f>P214*E214</f>
        <v/>
      </c>
      <c r="S214">
        <f>R214*G214</f>
        <v/>
      </c>
      <c r="T214">
        <f>Q214+S214</f>
        <v/>
      </c>
      <c r="U214">
        <f>(Q214*D214+S214*I214)*(1-O214)</f>
        <v/>
      </c>
      <c r="V214">
        <f>(R214*K214*N214+'d_고정'!$B$3*('6_기대효과'!$H$7/8)*N214*'d_고정'!$B$10*M214*('6_기대효과'!$K$7/'d_고정'!$B$9))*(1-O214)</f>
        <v/>
      </c>
      <c r="W214">
        <f>(S214*I214+R214*MAX(K214-'d_고정'!$B$10*M214*('6_기대효과'!$K$7/'d_고정'!$B$9),0)*N214)*(1-O214)</f>
        <v/>
      </c>
      <c r="X214">
        <f>U214+V214</f>
        <v/>
      </c>
      <c r="Y214">
        <f>U214/('d_고정'!$B$5*'6_기대효과'!$H$7/8)/'d_고정'!$B$6</f>
        <v/>
      </c>
      <c r="Z214">
        <f>U214/('d_고정'!$B$8*'6_기대효과'!$H$7/8)</f>
        <v/>
      </c>
    </row>
    <row r="215">
      <c r="A215">
        <f>RAND()</f>
        <v/>
      </c>
      <c r="B215">
        <f>IF('d_시나리오'!$J$2='d_시나리오'!$H$2,'d_시나리오'!$I$2,IF(A215&lt;('d_시나리오'!$I$2-'d_시나리오'!$H$2)/('d_시나리오'!$J$2-'d_시나리오'!$H$2),'d_시나리오'!$H$2+SQRT(A215*('d_시나리오'!$J$2-'d_시나리오'!$H$2)*('d_시나리오'!$I$2-'d_시나리오'!$H$2)),'d_시나리오'!$J$2-SQRT((1-A215)*('d_시나리오'!$J$2-'d_시나리오'!$H$2)*('d_시나리오'!$J$2-'d_시나리오'!$I$2))))</f>
        <v/>
      </c>
      <c r="C215">
        <f>BETAINV(RAND(),2,6)</f>
        <v/>
      </c>
      <c r="D215">
        <f>INDEX('d_분포'!$A$2:$A$28,RANDBETWEEN(1,27))</f>
        <v/>
      </c>
      <c r="E215">
        <f>INDEX('d_분포'!$C$2:$C$5,RANDBETWEEN(1,4))*(0.9+0.2*RAND())</f>
        <v/>
      </c>
      <c r="F215">
        <f>RAND()</f>
        <v/>
      </c>
      <c r="G215">
        <f>IF('d_시나리오'!$J$3='d_시나리오'!$H$3,'d_시나리오'!$I$3,IF(F215&lt;('d_시나리오'!$I$3-'d_시나리오'!$H$3)/('d_시나리오'!$J$3-'d_시나리오'!$H$3),'d_시나리오'!$H$3+SQRT(F215*('d_시나리오'!$J$3-'d_시나리오'!$H$3)*('d_시나리오'!$I$3-'d_시나리오'!$H$3)),'d_시나리오'!$J$3-SQRT((1-F215)*('d_시나리오'!$J$3-'d_시나리오'!$H$3)*('d_시나리오'!$J$3-'d_시나리오'!$I$3))))</f>
        <v/>
      </c>
      <c r="H215">
        <f>RAND()</f>
        <v/>
      </c>
      <c r="I215">
        <f>IF('d_시나리오'!$J$4='d_시나리오'!$H$4,'d_시나리오'!$I$4,IF(H215&lt;('d_시나리오'!$I$4-'d_시나리오'!$H$4)/('d_시나리오'!$J$4-'d_시나리오'!$H$4),'d_시나리오'!$H$4+SQRT(H215*('d_시나리오'!$J$4-'d_시나리오'!$H$4)*('d_시나리오'!$I$4-'d_시나리오'!$H$4)),'d_시나리오'!$J$4-SQRT((1-H215)*('d_시나리오'!$J$4-'d_시나리오'!$H$4)*('d_시나리오'!$J$4-'d_시나리오'!$I$4))))</f>
        <v/>
      </c>
      <c r="J215">
        <f>RAND()</f>
        <v/>
      </c>
      <c r="K215">
        <f>IF('d_시나리오'!$J$5='d_시나리오'!$H$5,'d_시나리오'!$I$5,IF(J215&lt;('d_시나리오'!$I$5-'d_시나리오'!$H$5)/('d_시나리오'!$J$5-'d_시나리오'!$H$5),'d_시나리오'!$H$5+SQRT(J215*('d_시나리오'!$J$5-'d_시나리오'!$H$5)*('d_시나리오'!$I$5-'d_시나리오'!$H$5)),'d_시나리오'!$J$5-SQRT((1-J215)*('d_시나리오'!$J$5-'d_시나리오'!$H$5)*('d_시나리오'!$J$5-'d_시나리오'!$I$5))))</f>
        <v/>
      </c>
      <c r="L215">
        <f>RAND()</f>
        <v/>
      </c>
      <c r="M215">
        <f>IF('d_시나리오'!$J$6='d_시나리오'!$H$6,'d_시나리오'!$I$6,IF(L215&lt;('d_시나리오'!$I$6-'d_시나리오'!$H$6)/('d_시나리오'!$J$6-'d_시나리오'!$H$6),'d_시나리오'!$H$6+SQRT(L215*('d_시나리오'!$J$6-'d_시나리오'!$H$6)*('d_시나리오'!$I$6-'d_시나리오'!$H$6)),'d_시나리오'!$J$6-SQRT((1-L215)*('d_시나리오'!$J$6-'d_시나리오'!$H$6)*('d_시나리오'!$J$6-'d_시나리오'!$I$6))))</f>
        <v/>
      </c>
      <c r="N215">
        <f>INDEX('d_분포'!$B$2:$B$57,RANDBETWEEN(1,56))</f>
        <v/>
      </c>
      <c r="O215">
        <f>BETAINV(RAND(),5,5)</f>
        <v/>
      </c>
      <c r="P215">
        <f>'d_고정'!$B$1*'6_기대효과'!$H$7*('d_시나리오'!$I$7/'d_고정'!$B$2)*B215</f>
        <v/>
      </c>
      <c r="Q215">
        <f>P215*C215</f>
        <v/>
      </c>
      <c r="R215">
        <f>P215*E215</f>
        <v/>
      </c>
      <c r="S215">
        <f>R215*G215</f>
        <v/>
      </c>
      <c r="T215">
        <f>Q215+S215</f>
        <v/>
      </c>
      <c r="U215">
        <f>(Q215*D215+S215*I215)*(1-O215)</f>
        <v/>
      </c>
      <c r="V215">
        <f>(R215*K215*N215+'d_고정'!$B$3*('6_기대효과'!$H$7/8)*N215*'d_고정'!$B$10*M215*('6_기대효과'!$K$7/'d_고정'!$B$9))*(1-O215)</f>
        <v/>
      </c>
      <c r="W215">
        <f>(S215*I215+R215*MAX(K215-'d_고정'!$B$10*M215*('6_기대효과'!$K$7/'d_고정'!$B$9),0)*N215)*(1-O215)</f>
        <v/>
      </c>
      <c r="X215">
        <f>U215+V215</f>
        <v/>
      </c>
      <c r="Y215">
        <f>U215/('d_고정'!$B$5*'6_기대효과'!$H$7/8)/'d_고정'!$B$6</f>
        <v/>
      </c>
      <c r="Z215">
        <f>U215/('d_고정'!$B$8*'6_기대효과'!$H$7/8)</f>
        <v/>
      </c>
    </row>
    <row r="216">
      <c r="A216">
        <f>RAND()</f>
        <v/>
      </c>
      <c r="B216">
        <f>IF('d_시나리오'!$J$2='d_시나리오'!$H$2,'d_시나리오'!$I$2,IF(A216&lt;('d_시나리오'!$I$2-'d_시나리오'!$H$2)/('d_시나리오'!$J$2-'d_시나리오'!$H$2),'d_시나리오'!$H$2+SQRT(A216*('d_시나리오'!$J$2-'d_시나리오'!$H$2)*('d_시나리오'!$I$2-'d_시나리오'!$H$2)),'d_시나리오'!$J$2-SQRT((1-A216)*('d_시나리오'!$J$2-'d_시나리오'!$H$2)*('d_시나리오'!$J$2-'d_시나리오'!$I$2))))</f>
        <v/>
      </c>
      <c r="C216">
        <f>BETAINV(RAND(),2,6)</f>
        <v/>
      </c>
      <c r="D216">
        <f>INDEX('d_분포'!$A$2:$A$28,RANDBETWEEN(1,27))</f>
        <v/>
      </c>
      <c r="E216">
        <f>INDEX('d_분포'!$C$2:$C$5,RANDBETWEEN(1,4))*(0.9+0.2*RAND())</f>
        <v/>
      </c>
      <c r="F216">
        <f>RAND()</f>
        <v/>
      </c>
      <c r="G216">
        <f>IF('d_시나리오'!$J$3='d_시나리오'!$H$3,'d_시나리오'!$I$3,IF(F216&lt;('d_시나리오'!$I$3-'d_시나리오'!$H$3)/('d_시나리오'!$J$3-'d_시나리오'!$H$3),'d_시나리오'!$H$3+SQRT(F216*('d_시나리오'!$J$3-'d_시나리오'!$H$3)*('d_시나리오'!$I$3-'d_시나리오'!$H$3)),'d_시나리오'!$J$3-SQRT((1-F216)*('d_시나리오'!$J$3-'d_시나리오'!$H$3)*('d_시나리오'!$J$3-'d_시나리오'!$I$3))))</f>
        <v/>
      </c>
      <c r="H216">
        <f>RAND()</f>
        <v/>
      </c>
      <c r="I216">
        <f>IF('d_시나리오'!$J$4='d_시나리오'!$H$4,'d_시나리오'!$I$4,IF(H216&lt;('d_시나리오'!$I$4-'d_시나리오'!$H$4)/('d_시나리오'!$J$4-'d_시나리오'!$H$4),'d_시나리오'!$H$4+SQRT(H216*('d_시나리오'!$J$4-'d_시나리오'!$H$4)*('d_시나리오'!$I$4-'d_시나리오'!$H$4)),'d_시나리오'!$J$4-SQRT((1-H216)*('d_시나리오'!$J$4-'d_시나리오'!$H$4)*('d_시나리오'!$J$4-'d_시나리오'!$I$4))))</f>
        <v/>
      </c>
      <c r="J216">
        <f>RAND()</f>
        <v/>
      </c>
      <c r="K216">
        <f>IF('d_시나리오'!$J$5='d_시나리오'!$H$5,'d_시나리오'!$I$5,IF(J216&lt;('d_시나리오'!$I$5-'d_시나리오'!$H$5)/('d_시나리오'!$J$5-'d_시나리오'!$H$5),'d_시나리오'!$H$5+SQRT(J216*('d_시나리오'!$J$5-'d_시나리오'!$H$5)*('d_시나리오'!$I$5-'d_시나리오'!$H$5)),'d_시나리오'!$J$5-SQRT((1-J216)*('d_시나리오'!$J$5-'d_시나리오'!$H$5)*('d_시나리오'!$J$5-'d_시나리오'!$I$5))))</f>
        <v/>
      </c>
      <c r="L216">
        <f>RAND()</f>
        <v/>
      </c>
      <c r="M216">
        <f>IF('d_시나리오'!$J$6='d_시나리오'!$H$6,'d_시나리오'!$I$6,IF(L216&lt;('d_시나리오'!$I$6-'d_시나리오'!$H$6)/('d_시나리오'!$J$6-'d_시나리오'!$H$6),'d_시나리오'!$H$6+SQRT(L216*('d_시나리오'!$J$6-'d_시나리오'!$H$6)*('d_시나리오'!$I$6-'d_시나리오'!$H$6)),'d_시나리오'!$J$6-SQRT((1-L216)*('d_시나리오'!$J$6-'d_시나리오'!$H$6)*('d_시나리오'!$J$6-'d_시나리오'!$I$6))))</f>
        <v/>
      </c>
      <c r="N216">
        <f>INDEX('d_분포'!$B$2:$B$57,RANDBETWEEN(1,56))</f>
        <v/>
      </c>
      <c r="O216">
        <f>BETAINV(RAND(),5,5)</f>
        <v/>
      </c>
      <c r="P216">
        <f>'d_고정'!$B$1*'6_기대효과'!$H$7*('d_시나리오'!$I$7/'d_고정'!$B$2)*B216</f>
        <v/>
      </c>
      <c r="Q216">
        <f>P216*C216</f>
        <v/>
      </c>
      <c r="R216">
        <f>P216*E216</f>
        <v/>
      </c>
      <c r="S216">
        <f>R216*G216</f>
        <v/>
      </c>
      <c r="T216">
        <f>Q216+S216</f>
        <v/>
      </c>
      <c r="U216">
        <f>(Q216*D216+S216*I216)*(1-O216)</f>
        <v/>
      </c>
      <c r="V216">
        <f>(R216*K216*N216+'d_고정'!$B$3*('6_기대효과'!$H$7/8)*N216*'d_고정'!$B$10*M216*('6_기대효과'!$K$7/'d_고정'!$B$9))*(1-O216)</f>
        <v/>
      </c>
      <c r="W216">
        <f>(S216*I216+R216*MAX(K216-'d_고정'!$B$10*M216*('6_기대효과'!$K$7/'d_고정'!$B$9),0)*N216)*(1-O216)</f>
        <v/>
      </c>
      <c r="X216">
        <f>U216+V216</f>
        <v/>
      </c>
      <c r="Y216">
        <f>U216/('d_고정'!$B$5*'6_기대효과'!$H$7/8)/'d_고정'!$B$6</f>
        <v/>
      </c>
      <c r="Z216">
        <f>U216/('d_고정'!$B$8*'6_기대효과'!$H$7/8)</f>
        <v/>
      </c>
    </row>
    <row r="217">
      <c r="A217">
        <f>RAND()</f>
        <v/>
      </c>
      <c r="B217">
        <f>IF('d_시나리오'!$J$2='d_시나리오'!$H$2,'d_시나리오'!$I$2,IF(A217&lt;('d_시나리오'!$I$2-'d_시나리오'!$H$2)/('d_시나리오'!$J$2-'d_시나리오'!$H$2),'d_시나리오'!$H$2+SQRT(A217*('d_시나리오'!$J$2-'d_시나리오'!$H$2)*('d_시나리오'!$I$2-'d_시나리오'!$H$2)),'d_시나리오'!$J$2-SQRT((1-A217)*('d_시나리오'!$J$2-'d_시나리오'!$H$2)*('d_시나리오'!$J$2-'d_시나리오'!$I$2))))</f>
        <v/>
      </c>
      <c r="C217">
        <f>BETAINV(RAND(),2,6)</f>
        <v/>
      </c>
      <c r="D217">
        <f>INDEX('d_분포'!$A$2:$A$28,RANDBETWEEN(1,27))</f>
        <v/>
      </c>
      <c r="E217">
        <f>INDEX('d_분포'!$C$2:$C$5,RANDBETWEEN(1,4))*(0.9+0.2*RAND())</f>
        <v/>
      </c>
      <c r="F217">
        <f>RAND()</f>
        <v/>
      </c>
      <c r="G217">
        <f>IF('d_시나리오'!$J$3='d_시나리오'!$H$3,'d_시나리오'!$I$3,IF(F217&lt;('d_시나리오'!$I$3-'d_시나리오'!$H$3)/('d_시나리오'!$J$3-'d_시나리오'!$H$3),'d_시나리오'!$H$3+SQRT(F217*('d_시나리오'!$J$3-'d_시나리오'!$H$3)*('d_시나리오'!$I$3-'d_시나리오'!$H$3)),'d_시나리오'!$J$3-SQRT((1-F217)*('d_시나리오'!$J$3-'d_시나리오'!$H$3)*('d_시나리오'!$J$3-'d_시나리오'!$I$3))))</f>
        <v/>
      </c>
      <c r="H217">
        <f>RAND()</f>
        <v/>
      </c>
      <c r="I217">
        <f>IF('d_시나리오'!$J$4='d_시나리오'!$H$4,'d_시나리오'!$I$4,IF(H217&lt;('d_시나리오'!$I$4-'d_시나리오'!$H$4)/('d_시나리오'!$J$4-'d_시나리오'!$H$4),'d_시나리오'!$H$4+SQRT(H217*('d_시나리오'!$J$4-'d_시나리오'!$H$4)*('d_시나리오'!$I$4-'d_시나리오'!$H$4)),'d_시나리오'!$J$4-SQRT((1-H217)*('d_시나리오'!$J$4-'d_시나리오'!$H$4)*('d_시나리오'!$J$4-'d_시나리오'!$I$4))))</f>
        <v/>
      </c>
      <c r="J217">
        <f>RAND()</f>
        <v/>
      </c>
      <c r="K217">
        <f>IF('d_시나리오'!$J$5='d_시나리오'!$H$5,'d_시나리오'!$I$5,IF(J217&lt;('d_시나리오'!$I$5-'d_시나리오'!$H$5)/('d_시나리오'!$J$5-'d_시나리오'!$H$5),'d_시나리오'!$H$5+SQRT(J217*('d_시나리오'!$J$5-'d_시나리오'!$H$5)*('d_시나리오'!$I$5-'d_시나리오'!$H$5)),'d_시나리오'!$J$5-SQRT((1-J217)*('d_시나리오'!$J$5-'d_시나리오'!$H$5)*('d_시나리오'!$J$5-'d_시나리오'!$I$5))))</f>
        <v/>
      </c>
      <c r="L217">
        <f>RAND()</f>
        <v/>
      </c>
      <c r="M217">
        <f>IF('d_시나리오'!$J$6='d_시나리오'!$H$6,'d_시나리오'!$I$6,IF(L217&lt;('d_시나리오'!$I$6-'d_시나리오'!$H$6)/('d_시나리오'!$J$6-'d_시나리오'!$H$6),'d_시나리오'!$H$6+SQRT(L217*('d_시나리오'!$J$6-'d_시나리오'!$H$6)*('d_시나리오'!$I$6-'d_시나리오'!$H$6)),'d_시나리오'!$J$6-SQRT((1-L217)*('d_시나리오'!$J$6-'d_시나리오'!$H$6)*('d_시나리오'!$J$6-'d_시나리오'!$I$6))))</f>
        <v/>
      </c>
      <c r="N217">
        <f>INDEX('d_분포'!$B$2:$B$57,RANDBETWEEN(1,56))</f>
        <v/>
      </c>
      <c r="O217">
        <f>BETAINV(RAND(),5,5)</f>
        <v/>
      </c>
      <c r="P217">
        <f>'d_고정'!$B$1*'6_기대효과'!$H$7*('d_시나리오'!$I$7/'d_고정'!$B$2)*B217</f>
        <v/>
      </c>
      <c r="Q217">
        <f>P217*C217</f>
        <v/>
      </c>
      <c r="R217">
        <f>P217*E217</f>
        <v/>
      </c>
      <c r="S217">
        <f>R217*G217</f>
        <v/>
      </c>
      <c r="T217">
        <f>Q217+S217</f>
        <v/>
      </c>
      <c r="U217">
        <f>(Q217*D217+S217*I217)*(1-O217)</f>
        <v/>
      </c>
      <c r="V217">
        <f>(R217*K217*N217+'d_고정'!$B$3*('6_기대효과'!$H$7/8)*N217*'d_고정'!$B$10*M217*('6_기대효과'!$K$7/'d_고정'!$B$9))*(1-O217)</f>
        <v/>
      </c>
      <c r="W217">
        <f>(S217*I217+R217*MAX(K217-'d_고정'!$B$10*M217*('6_기대효과'!$K$7/'d_고정'!$B$9),0)*N217)*(1-O217)</f>
        <v/>
      </c>
      <c r="X217">
        <f>U217+V217</f>
        <v/>
      </c>
      <c r="Y217">
        <f>U217/('d_고정'!$B$5*'6_기대효과'!$H$7/8)/'d_고정'!$B$6</f>
        <v/>
      </c>
      <c r="Z217">
        <f>U217/('d_고정'!$B$8*'6_기대효과'!$H$7/8)</f>
        <v/>
      </c>
    </row>
    <row r="218">
      <c r="A218">
        <f>RAND()</f>
        <v/>
      </c>
      <c r="B218">
        <f>IF('d_시나리오'!$J$2='d_시나리오'!$H$2,'d_시나리오'!$I$2,IF(A218&lt;('d_시나리오'!$I$2-'d_시나리오'!$H$2)/('d_시나리오'!$J$2-'d_시나리오'!$H$2),'d_시나리오'!$H$2+SQRT(A218*('d_시나리오'!$J$2-'d_시나리오'!$H$2)*('d_시나리오'!$I$2-'d_시나리오'!$H$2)),'d_시나리오'!$J$2-SQRT((1-A218)*('d_시나리오'!$J$2-'d_시나리오'!$H$2)*('d_시나리오'!$J$2-'d_시나리오'!$I$2))))</f>
        <v/>
      </c>
      <c r="C218">
        <f>BETAINV(RAND(),2,6)</f>
        <v/>
      </c>
      <c r="D218">
        <f>INDEX('d_분포'!$A$2:$A$28,RANDBETWEEN(1,27))</f>
        <v/>
      </c>
      <c r="E218">
        <f>INDEX('d_분포'!$C$2:$C$5,RANDBETWEEN(1,4))*(0.9+0.2*RAND())</f>
        <v/>
      </c>
      <c r="F218">
        <f>RAND()</f>
        <v/>
      </c>
      <c r="G218">
        <f>IF('d_시나리오'!$J$3='d_시나리오'!$H$3,'d_시나리오'!$I$3,IF(F218&lt;('d_시나리오'!$I$3-'d_시나리오'!$H$3)/('d_시나리오'!$J$3-'d_시나리오'!$H$3),'d_시나리오'!$H$3+SQRT(F218*('d_시나리오'!$J$3-'d_시나리오'!$H$3)*('d_시나리오'!$I$3-'d_시나리오'!$H$3)),'d_시나리오'!$J$3-SQRT((1-F218)*('d_시나리오'!$J$3-'d_시나리오'!$H$3)*('d_시나리오'!$J$3-'d_시나리오'!$I$3))))</f>
        <v/>
      </c>
      <c r="H218">
        <f>RAND()</f>
        <v/>
      </c>
      <c r="I218">
        <f>IF('d_시나리오'!$J$4='d_시나리오'!$H$4,'d_시나리오'!$I$4,IF(H218&lt;('d_시나리오'!$I$4-'d_시나리오'!$H$4)/('d_시나리오'!$J$4-'d_시나리오'!$H$4),'d_시나리오'!$H$4+SQRT(H218*('d_시나리오'!$J$4-'d_시나리오'!$H$4)*('d_시나리오'!$I$4-'d_시나리오'!$H$4)),'d_시나리오'!$J$4-SQRT((1-H218)*('d_시나리오'!$J$4-'d_시나리오'!$H$4)*('d_시나리오'!$J$4-'d_시나리오'!$I$4))))</f>
        <v/>
      </c>
      <c r="J218">
        <f>RAND()</f>
        <v/>
      </c>
      <c r="K218">
        <f>IF('d_시나리오'!$J$5='d_시나리오'!$H$5,'d_시나리오'!$I$5,IF(J218&lt;('d_시나리오'!$I$5-'d_시나리오'!$H$5)/('d_시나리오'!$J$5-'d_시나리오'!$H$5),'d_시나리오'!$H$5+SQRT(J218*('d_시나리오'!$J$5-'d_시나리오'!$H$5)*('d_시나리오'!$I$5-'d_시나리오'!$H$5)),'d_시나리오'!$J$5-SQRT((1-J218)*('d_시나리오'!$J$5-'d_시나리오'!$H$5)*('d_시나리오'!$J$5-'d_시나리오'!$I$5))))</f>
        <v/>
      </c>
      <c r="L218">
        <f>RAND()</f>
        <v/>
      </c>
      <c r="M218">
        <f>IF('d_시나리오'!$J$6='d_시나리오'!$H$6,'d_시나리오'!$I$6,IF(L218&lt;('d_시나리오'!$I$6-'d_시나리오'!$H$6)/('d_시나리오'!$J$6-'d_시나리오'!$H$6),'d_시나리오'!$H$6+SQRT(L218*('d_시나리오'!$J$6-'d_시나리오'!$H$6)*('d_시나리오'!$I$6-'d_시나리오'!$H$6)),'d_시나리오'!$J$6-SQRT((1-L218)*('d_시나리오'!$J$6-'d_시나리오'!$H$6)*('d_시나리오'!$J$6-'d_시나리오'!$I$6))))</f>
        <v/>
      </c>
      <c r="N218">
        <f>INDEX('d_분포'!$B$2:$B$57,RANDBETWEEN(1,56))</f>
        <v/>
      </c>
      <c r="O218">
        <f>BETAINV(RAND(),5,5)</f>
        <v/>
      </c>
      <c r="P218">
        <f>'d_고정'!$B$1*'6_기대효과'!$H$7*('d_시나리오'!$I$7/'d_고정'!$B$2)*B218</f>
        <v/>
      </c>
      <c r="Q218">
        <f>P218*C218</f>
        <v/>
      </c>
      <c r="R218">
        <f>P218*E218</f>
        <v/>
      </c>
      <c r="S218">
        <f>R218*G218</f>
        <v/>
      </c>
      <c r="T218">
        <f>Q218+S218</f>
        <v/>
      </c>
      <c r="U218">
        <f>(Q218*D218+S218*I218)*(1-O218)</f>
        <v/>
      </c>
      <c r="V218">
        <f>(R218*K218*N218+'d_고정'!$B$3*('6_기대효과'!$H$7/8)*N218*'d_고정'!$B$10*M218*('6_기대효과'!$K$7/'d_고정'!$B$9))*(1-O218)</f>
        <v/>
      </c>
      <c r="W218">
        <f>(S218*I218+R218*MAX(K218-'d_고정'!$B$10*M218*('6_기대효과'!$K$7/'d_고정'!$B$9),0)*N218)*(1-O218)</f>
        <v/>
      </c>
      <c r="X218">
        <f>U218+V218</f>
        <v/>
      </c>
      <c r="Y218">
        <f>U218/('d_고정'!$B$5*'6_기대효과'!$H$7/8)/'d_고정'!$B$6</f>
        <v/>
      </c>
      <c r="Z218">
        <f>U218/('d_고정'!$B$8*'6_기대효과'!$H$7/8)</f>
        <v/>
      </c>
    </row>
    <row r="219">
      <c r="A219">
        <f>RAND()</f>
        <v/>
      </c>
      <c r="B219">
        <f>IF('d_시나리오'!$J$2='d_시나리오'!$H$2,'d_시나리오'!$I$2,IF(A219&lt;('d_시나리오'!$I$2-'d_시나리오'!$H$2)/('d_시나리오'!$J$2-'d_시나리오'!$H$2),'d_시나리오'!$H$2+SQRT(A219*('d_시나리오'!$J$2-'d_시나리오'!$H$2)*('d_시나리오'!$I$2-'d_시나리오'!$H$2)),'d_시나리오'!$J$2-SQRT((1-A219)*('d_시나리오'!$J$2-'d_시나리오'!$H$2)*('d_시나리오'!$J$2-'d_시나리오'!$I$2))))</f>
        <v/>
      </c>
      <c r="C219">
        <f>BETAINV(RAND(),2,6)</f>
        <v/>
      </c>
      <c r="D219">
        <f>INDEX('d_분포'!$A$2:$A$28,RANDBETWEEN(1,27))</f>
        <v/>
      </c>
      <c r="E219">
        <f>INDEX('d_분포'!$C$2:$C$5,RANDBETWEEN(1,4))*(0.9+0.2*RAND())</f>
        <v/>
      </c>
      <c r="F219">
        <f>RAND()</f>
        <v/>
      </c>
      <c r="G219">
        <f>IF('d_시나리오'!$J$3='d_시나리오'!$H$3,'d_시나리오'!$I$3,IF(F219&lt;('d_시나리오'!$I$3-'d_시나리오'!$H$3)/('d_시나리오'!$J$3-'d_시나리오'!$H$3),'d_시나리오'!$H$3+SQRT(F219*('d_시나리오'!$J$3-'d_시나리오'!$H$3)*('d_시나리오'!$I$3-'d_시나리오'!$H$3)),'d_시나리오'!$J$3-SQRT((1-F219)*('d_시나리오'!$J$3-'d_시나리오'!$H$3)*('d_시나리오'!$J$3-'d_시나리오'!$I$3))))</f>
        <v/>
      </c>
      <c r="H219">
        <f>RAND()</f>
        <v/>
      </c>
      <c r="I219">
        <f>IF('d_시나리오'!$J$4='d_시나리오'!$H$4,'d_시나리오'!$I$4,IF(H219&lt;('d_시나리오'!$I$4-'d_시나리오'!$H$4)/('d_시나리오'!$J$4-'d_시나리오'!$H$4),'d_시나리오'!$H$4+SQRT(H219*('d_시나리오'!$J$4-'d_시나리오'!$H$4)*('d_시나리오'!$I$4-'d_시나리오'!$H$4)),'d_시나리오'!$J$4-SQRT((1-H219)*('d_시나리오'!$J$4-'d_시나리오'!$H$4)*('d_시나리오'!$J$4-'d_시나리오'!$I$4))))</f>
        <v/>
      </c>
      <c r="J219">
        <f>RAND()</f>
        <v/>
      </c>
      <c r="K219">
        <f>IF('d_시나리오'!$J$5='d_시나리오'!$H$5,'d_시나리오'!$I$5,IF(J219&lt;('d_시나리오'!$I$5-'d_시나리오'!$H$5)/('d_시나리오'!$J$5-'d_시나리오'!$H$5),'d_시나리오'!$H$5+SQRT(J219*('d_시나리오'!$J$5-'d_시나리오'!$H$5)*('d_시나리오'!$I$5-'d_시나리오'!$H$5)),'d_시나리오'!$J$5-SQRT((1-J219)*('d_시나리오'!$J$5-'d_시나리오'!$H$5)*('d_시나리오'!$J$5-'d_시나리오'!$I$5))))</f>
        <v/>
      </c>
      <c r="L219">
        <f>RAND()</f>
        <v/>
      </c>
      <c r="M219">
        <f>IF('d_시나리오'!$J$6='d_시나리오'!$H$6,'d_시나리오'!$I$6,IF(L219&lt;('d_시나리오'!$I$6-'d_시나리오'!$H$6)/('d_시나리오'!$J$6-'d_시나리오'!$H$6),'d_시나리오'!$H$6+SQRT(L219*('d_시나리오'!$J$6-'d_시나리오'!$H$6)*('d_시나리오'!$I$6-'d_시나리오'!$H$6)),'d_시나리오'!$J$6-SQRT((1-L219)*('d_시나리오'!$J$6-'d_시나리오'!$H$6)*('d_시나리오'!$J$6-'d_시나리오'!$I$6))))</f>
        <v/>
      </c>
      <c r="N219">
        <f>INDEX('d_분포'!$B$2:$B$57,RANDBETWEEN(1,56))</f>
        <v/>
      </c>
      <c r="O219">
        <f>BETAINV(RAND(),5,5)</f>
        <v/>
      </c>
      <c r="P219">
        <f>'d_고정'!$B$1*'6_기대효과'!$H$7*('d_시나리오'!$I$7/'d_고정'!$B$2)*B219</f>
        <v/>
      </c>
      <c r="Q219">
        <f>P219*C219</f>
        <v/>
      </c>
      <c r="R219">
        <f>P219*E219</f>
        <v/>
      </c>
      <c r="S219">
        <f>R219*G219</f>
        <v/>
      </c>
      <c r="T219">
        <f>Q219+S219</f>
        <v/>
      </c>
      <c r="U219">
        <f>(Q219*D219+S219*I219)*(1-O219)</f>
        <v/>
      </c>
      <c r="V219">
        <f>(R219*K219*N219+'d_고정'!$B$3*('6_기대효과'!$H$7/8)*N219*'d_고정'!$B$10*M219*('6_기대효과'!$K$7/'d_고정'!$B$9))*(1-O219)</f>
        <v/>
      </c>
      <c r="W219">
        <f>(S219*I219+R219*MAX(K219-'d_고정'!$B$10*M219*('6_기대효과'!$K$7/'d_고정'!$B$9),0)*N219)*(1-O219)</f>
        <v/>
      </c>
      <c r="X219">
        <f>U219+V219</f>
        <v/>
      </c>
      <c r="Y219">
        <f>U219/('d_고정'!$B$5*'6_기대효과'!$H$7/8)/'d_고정'!$B$6</f>
        <v/>
      </c>
      <c r="Z219">
        <f>U219/('d_고정'!$B$8*'6_기대효과'!$H$7/8)</f>
        <v/>
      </c>
    </row>
    <row r="220">
      <c r="A220">
        <f>RAND()</f>
        <v/>
      </c>
      <c r="B220">
        <f>IF('d_시나리오'!$J$2='d_시나리오'!$H$2,'d_시나리오'!$I$2,IF(A220&lt;('d_시나리오'!$I$2-'d_시나리오'!$H$2)/('d_시나리오'!$J$2-'d_시나리오'!$H$2),'d_시나리오'!$H$2+SQRT(A220*('d_시나리오'!$J$2-'d_시나리오'!$H$2)*('d_시나리오'!$I$2-'d_시나리오'!$H$2)),'d_시나리오'!$J$2-SQRT((1-A220)*('d_시나리오'!$J$2-'d_시나리오'!$H$2)*('d_시나리오'!$J$2-'d_시나리오'!$I$2))))</f>
        <v/>
      </c>
      <c r="C220">
        <f>BETAINV(RAND(),2,6)</f>
        <v/>
      </c>
      <c r="D220">
        <f>INDEX('d_분포'!$A$2:$A$28,RANDBETWEEN(1,27))</f>
        <v/>
      </c>
      <c r="E220">
        <f>INDEX('d_분포'!$C$2:$C$5,RANDBETWEEN(1,4))*(0.9+0.2*RAND())</f>
        <v/>
      </c>
      <c r="F220">
        <f>RAND()</f>
        <v/>
      </c>
      <c r="G220">
        <f>IF('d_시나리오'!$J$3='d_시나리오'!$H$3,'d_시나리오'!$I$3,IF(F220&lt;('d_시나리오'!$I$3-'d_시나리오'!$H$3)/('d_시나리오'!$J$3-'d_시나리오'!$H$3),'d_시나리오'!$H$3+SQRT(F220*('d_시나리오'!$J$3-'d_시나리오'!$H$3)*('d_시나리오'!$I$3-'d_시나리오'!$H$3)),'d_시나리오'!$J$3-SQRT((1-F220)*('d_시나리오'!$J$3-'d_시나리오'!$H$3)*('d_시나리오'!$J$3-'d_시나리오'!$I$3))))</f>
        <v/>
      </c>
      <c r="H220">
        <f>RAND()</f>
        <v/>
      </c>
      <c r="I220">
        <f>IF('d_시나리오'!$J$4='d_시나리오'!$H$4,'d_시나리오'!$I$4,IF(H220&lt;('d_시나리오'!$I$4-'d_시나리오'!$H$4)/('d_시나리오'!$J$4-'d_시나리오'!$H$4),'d_시나리오'!$H$4+SQRT(H220*('d_시나리오'!$J$4-'d_시나리오'!$H$4)*('d_시나리오'!$I$4-'d_시나리오'!$H$4)),'d_시나리오'!$J$4-SQRT((1-H220)*('d_시나리오'!$J$4-'d_시나리오'!$H$4)*('d_시나리오'!$J$4-'d_시나리오'!$I$4))))</f>
        <v/>
      </c>
      <c r="J220">
        <f>RAND()</f>
        <v/>
      </c>
      <c r="K220">
        <f>IF('d_시나리오'!$J$5='d_시나리오'!$H$5,'d_시나리오'!$I$5,IF(J220&lt;('d_시나리오'!$I$5-'d_시나리오'!$H$5)/('d_시나리오'!$J$5-'d_시나리오'!$H$5),'d_시나리오'!$H$5+SQRT(J220*('d_시나리오'!$J$5-'d_시나리오'!$H$5)*('d_시나리오'!$I$5-'d_시나리오'!$H$5)),'d_시나리오'!$J$5-SQRT((1-J220)*('d_시나리오'!$J$5-'d_시나리오'!$H$5)*('d_시나리오'!$J$5-'d_시나리오'!$I$5))))</f>
        <v/>
      </c>
      <c r="L220">
        <f>RAND()</f>
        <v/>
      </c>
      <c r="M220">
        <f>IF('d_시나리오'!$J$6='d_시나리오'!$H$6,'d_시나리오'!$I$6,IF(L220&lt;('d_시나리오'!$I$6-'d_시나리오'!$H$6)/('d_시나리오'!$J$6-'d_시나리오'!$H$6),'d_시나리오'!$H$6+SQRT(L220*('d_시나리오'!$J$6-'d_시나리오'!$H$6)*('d_시나리오'!$I$6-'d_시나리오'!$H$6)),'d_시나리오'!$J$6-SQRT((1-L220)*('d_시나리오'!$J$6-'d_시나리오'!$H$6)*('d_시나리오'!$J$6-'d_시나리오'!$I$6))))</f>
        <v/>
      </c>
      <c r="N220">
        <f>INDEX('d_분포'!$B$2:$B$57,RANDBETWEEN(1,56))</f>
        <v/>
      </c>
      <c r="O220">
        <f>BETAINV(RAND(),5,5)</f>
        <v/>
      </c>
      <c r="P220">
        <f>'d_고정'!$B$1*'6_기대효과'!$H$7*('d_시나리오'!$I$7/'d_고정'!$B$2)*B220</f>
        <v/>
      </c>
      <c r="Q220">
        <f>P220*C220</f>
        <v/>
      </c>
      <c r="R220">
        <f>P220*E220</f>
        <v/>
      </c>
      <c r="S220">
        <f>R220*G220</f>
        <v/>
      </c>
      <c r="T220">
        <f>Q220+S220</f>
        <v/>
      </c>
      <c r="U220">
        <f>(Q220*D220+S220*I220)*(1-O220)</f>
        <v/>
      </c>
      <c r="V220">
        <f>(R220*K220*N220+'d_고정'!$B$3*('6_기대효과'!$H$7/8)*N220*'d_고정'!$B$10*M220*('6_기대효과'!$K$7/'d_고정'!$B$9))*(1-O220)</f>
        <v/>
      </c>
      <c r="W220">
        <f>(S220*I220+R220*MAX(K220-'d_고정'!$B$10*M220*('6_기대효과'!$K$7/'d_고정'!$B$9),0)*N220)*(1-O220)</f>
        <v/>
      </c>
      <c r="X220">
        <f>U220+V220</f>
        <v/>
      </c>
      <c r="Y220">
        <f>U220/('d_고정'!$B$5*'6_기대효과'!$H$7/8)/'d_고정'!$B$6</f>
        <v/>
      </c>
      <c r="Z220">
        <f>U220/('d_고정'!$B$8*'6_기대효과'!$H$7/8)</f>
        <v/>
      </c>
    </row>
    <row r="221">
      <c r="A221">
        <f>RAND()</f>
        <v/>
      </c>
      <c r="B221">
        <f>IF('d_시나리오'!$J$2='d_시나리오'!$H$2,'d_시나리오'!$I$2,IF(A221&lt;('d_시나리오'!$I$2-'d_시나리오'!$H$2)/('d_시나리오'!$J$2-'d_시나리오'!$H$2),'d_시나리오'!$H$2+SQRT(A221*('d_시나리오'!$J$2-'d_시나리오'!$H$2)*('d_시나리오'!$I$2-'d_시나리오'!$H$2)),'d_시나리오'!$J$2-SQRT((1-A221)*('d_시나리오'!$J$2-'d_시나리오'!$H$2)*('d_시나리오'!$J$2-'d_시나리오'!$I$2))))</f>
        <v/>
      </c>
      <c r="C221">
        <f>BETAINV(RAND(),2,6)</f>
        <v/>
      </c>
      <c r="D221">
        <f>INDEX('d_분포'!$A$2:$A$28,RANDBETWEEN(1,27))</f>
        <v/>
      </c>
      <c r="E221">
        <f>INDEX('d_분포'!$C$2:$C$5,RANDBETWEEN(1,4))*(0.9+0.2*RAND())</f>
        <v/>
      </c>
      <c r="F221">
        <f>RAND()</f>
        <v/>
      </c>
      <c r="G221">
        <f>IF('d_시나리오'!$J$3='d_시나리오'!$H$3,'d_시나리오'!$I$3,IF(F221&lt;('d_시나리오'!$I$3-'d_시나리오'!$H$3)/('d_시나리오'!$J$3-'d_시나리오'!$H$3),'d_시나리오'!$H$3+SQRT(F221*('d_시나리오'!$J$3-'d_시나리오'!$H$3)*('d_시나리오'!$I$3-'d_시나리오'!$H$3)),'d_시나리오'!$J$3-SQRT((1-F221)*('d_시나리오'!$J$3-'d_시나리오'!$H$3)*('d_시나리오'!$J$3-'d_시나리오'!$I$3))))</f>
        <v/>
      </c>
      <c r="H221">
        <f>RAND()</f>
        <v/>
      </c>
      <c r="I221">
        <f>IF('d_시나리오'!$J$4='d_시나리오'!$H$4,'d_시나리오'!$I$4,IF(H221&lt;('d_시나리오'!$I$4-'d_시나리오'!$H$4)/('d_시나리오'!$J$4-'d_시나리오'!$H$4),'d_시나리오'!$H$4+SQRT(H221*('d_시나리오'!$J$4-'d_시나리오'!$H$4)*('d_시나리오'!$I$4-'d_시나리오'!$H$4)),'d_시나리오'!$J$4-SQRT((1-H221)*('d_시나리오'!$J$4-'d_시나리오'!$H$4)*('d_시나리오'!$J$4-'d_시나리오'!$I$4))))</f>
        <v/>
      </c>
      <c r="J221">
        <f>RAND()</f>
        <v/>
      </c>
      <c r="K221">
        <f>IF('d_시나리오'!$J$5='d_시나리오'!$H$5,'d_시나리오'!$I$5,IF(J221&lt;('d_시나리오'!$I$5-'d_시나리오'!$H$5)/('d_시나리오'!$J$5-'d_시나리오'!$H$5),'d_시나리오'!$H$5+SQRT(J221*('d_시나리오'!$J$5-'d_시나리오'!$H$5)*('d_시나리오'!$I$5-'d_시나리오'!$H$5)),'d_시나리오'!$J$5-SQRT((1-J221)*('d_시나리오'!$J$5-'d_시나리오'!$H$5)*('d_시나리오'!$J$5-'d_시나리오'!$I$5))))</f>
        <v/>
      </c>
      <c r="L221">
        <f>RAND()</f>
        <v/>
      </c>
      <c r="M221">
        <f>IF('d_시나리오'!$J$6='d_시나리오'!$H$6,'d_시나리오'!$I$6,IF(L221&lt;('d_시나리오'!$I$6-'d_시나리오'!$H$6)/('d_시나리오'!$J$6-'d_시나리오'!$H$6),'d_시나리오'!$H$6+SQRT(L221*('d_시나리오'!$J$6-'d_시나리오'!$H$6)*('d_시나리오'!$I$6-'d_시나리오'!$H$6)),'d_시나리오'!$J$6-SQRT((1-L221)*('d_시나리오'!$J$6-'d_시나리오'!$H$6)*('d_시나리오'!$J$6-'d_시나리오'!$I$6))))</f>
        <v/>
      </c>
      <c r="N221">
        <f>INDEX('d_분포'!$B$2:$B$57,RANDBETWEEN(1,56))</f>
        <v/>
      </c>
      <c r="O221">
        <f>BETAINV(RAND(),5,5)</f>
        <v/>
      </c>
      <c r="P221">
        <f>'d_고정'!$B$1*'6_기대효과'!$H$7*('d_시나리오'!$I$7/'d_고정'!$B$2)*B221</f>
        <v/>
      </c>
      <c r="Q221">
        <f>P221*C221</f>
        <v/>
      </c>
      <c r="R221">
        <f>P221*E221</f>
        <v/>
      </c>
      <c r="S221">
        <f>R221*G221</f>
        <v/>
      </c>
      <c r="T221">
        <f>Q221+S221</f>
        <v/>
      </c>
      <c r="U221">
        <f>(Q221*D221+S221*I221)*(1-O221)</f>
        <v/>
      </c>
      <c r="V221">
        <f>(R221*K221*N221+'d_고정'!$B$3*('6_기대효과'!$H$7/8)*N221*'d_고정'!$B$10*M221*('6_기대효과'!$K$7/'d_고정'!$B$9))*(1-O221)</f>
        <v/>
      </c>
      <c r="W221">
        <f>(S221*I221+R221*MAX(K221-'d_고정'!$B$10*M221*('6_기대효과'!$K$7/'d_고정'!$B$9),0)*N221)*(1-O221)</f>
        <v/>
      </c>
      <c r="X221">
        <f>U221+V221</f>
        <v/>
      </c>
      <c r="Y221">
        <f>U221/('d_고정'!$B$5*'6_기대효과'!$H$7/8)/'d_고정'!$B$6</f>
        <v/>
      </c>
      <c r="Z221">
        <f>U221/('d_고정'!$B$8*'6_기대효과'!$H$7/8)</f>
        <v/>
      </c>
    </row>
    <row r="222">
      <c r="A222">
        <f>RAND()</f>
        <v/>
      </c>
      <c r="B222">
        <f>IF('d_시나리오'!$J$2='d_시나리오'!$H$2,'d_시나리오'!$I$2,IF(A222&lt;('d_시나리오'!$I$2-'d_시나리오'!$H$2)/('d_시나리오'!$J$2-'d_시나리오'!$H$2),'d_시나리오'!$H$2+SQRT(A222*('d_시나리오'!$J$2-'d_시나리오'!$H$2)*('d_시나리오'!$I$2-'d_시나리오'!$H$2)),'d_시나리오'!$J$2-SQRT((1-A222)*('d_시나리오'!$J$2-'d_시나리오'!$H$2)*('d_시나리오'!$J$2-'d_시나리오'!$I$2))))</f>
        <v/>
      </c>
      <c r="C222">
        <f>BETAINV(RAND(),2,6)</f>
        <v/>
      </c>
      <c r="D222">
        <f>INDEX('d_분포'!$A$2:$A$28,RANDBETWEEN(1,27))</f>
        <v/>
      </c>
      <c r="E222">
        <f>INDEX('d_분포'!$C$2:$C$5,RANDBETWEEN(1,4))*(0.9+0.2*RAND())</f>
        <v/>
      </c>
      <c r="F222">
        <f>RAND()</f>
        <v/>
      </c>
      <c r="G222">
        <f>IF('d_시나리오'!$J$3='d_시나리오'!$H$3,'d_시나리오'!$I$3,IF(F222&lt;('d_시나리오'!$I$3-'d_시나리오'!$H$3)/('d_시나리오'!$J$3-'d_시나리오'!$H$3),'d_시나리오'!$H$3+SQRT(F222*('d_시나리오'!$J$3-'d_시나리오'!$H$3)*('d_시나리오'!$I$3-'d_시나리오'!$H$3)),'d_시나리오'!$J$3-SQRT((1-F222)*('d_시나리오'!$J$3-'d_시나리오'!$H$3)*('d_시나리오'!$J$3-'d_시나리오'!$I$3))))</f>
        <v/>
      </c>
      <c r="H222">
        <f>RAND()</f>
        <v/>
      </c>
      <c r="I222">
        <f>IF('d_시나리오'!$J$4='d_시나리오'!$H$4,'d_시나리오'!$I$4,IF(H222&lt;('d_시나리오'!$I$4-'d_시나리오'!$H$4)/('d_시나리오'!$J$4-'d_시나리오'!$H$4),'d_시나리오'!$H$4+SQRT(H222*('d_시나리오'!$J$4-'d_시나리오'!$H$4)*('d_시나리오'!$I$4-'d_시나리오'!$H$4)),'d_시나리오'!$J$4-SQRT((1-H222)*('d_시나리오'!$J$4-'d_시나리오'!$H$4)*('d_시나리오'!$J$4-'d_시나리오'!$I$4))))</f>
        <v/>
      </c>
      <c r="J222">
        <f>RAND()</f>
        <v/>
      </c>
      <c r="K222">
        <f>IF('d_시나리오'!$J$5='d_시나리오'!$H$5,'d_시나리오'!$I$5,IF(J222&lt;('d_시나리오'!$I$5-'d_시나리오'!$H$5)/('d_시나리오'!$J$5-'d_시나리오'!$H$5),'d_시나리오'!$H$5+SQRT(J222*('d_시나리오'!$J$5-'d_시나리오'!$H$5)*('d_시나리오'!$I$5-'d_시나리오'!$H$5)),'d_시나리오'!$J$5-SQRT((1-J222)*('d_시나리오'!$J$5-'d_시나리오'!$H$5)*('d_시나리오'!$J$5-'d_시나리오'!$I$5))))</f>
        <v/>
      </c>
      <c r="L222">
        <f>RAND()</f>
        <v/>
      </c>
      <c r="M222">
        <f>IF('d_시나리오'!$J$6='d_시나리오'!$H$6,'d_시나리오'!$I$6,IF(L222&lt;('d_시나리오'!$I$6-'d_시나리오'!$H$6)/('d_시나리오'!$J$6-'d_시나리오'!$H$6),'d_시나리오'!$H$6+SQRT(L222*('d_시나리오'!$J$6-'d_시나리오'!$H$6)*('d_시나리오'!$I$6-'d_시나리오'!$H$6)),'d_시나리오'!$J$6-SQRT((1-L222)*('d_시나리오'!$J$6-'d_시나리오'!$H$6)*('d_시나리오'!$J$6-'d_시나리오'!$I$6))))</f>
        <v/>
      </c>
      <c r="N222">
        <f>INDEX('d_분포'!$B$2:$B$57,RANDBETWEEN(1,56))</f>
        <v/>
      </c>
      <c r="O222">
        <f>BETAINV(RAND(),5,5)</f>
        <v/>
      </c>
      <c r="P222">
        <f>'d_고정'!$B$1*'6_기대효과'!$H$7*('d_시나리오'!$I$7/'d_고정'!$B$2)*B222</f>
        <v/>
      </c>
      <c r="Q222">
        <f>P222*C222</f>
        <v/>
      </c>
      <c r="R222">
        <f>P222*E222</f>
        <v/>
      </c>
      <c r="S222">
        <f>R222*G222</f>
        <v/>
      </c>
      <c r="T222">
        <f>Q222+S222</f>
        <v/>
      </c>
      <c r="U222">
        <f>(Q222*D222+S222*I222)*(1-O222)</f>
        <v/>
      </c>
      <c r="V222">
        <f>(R222*K222*N222+'d_고정'!$B$3*('6_기대효과'!$H$7/8)*N222*'d_고정'!$B$10*M222*('6_기대효과'!$K$7/'d_고정'!$B$9))*(1-O222)</f>
        <v/>
      </c>
      <c r="W222">
        <f>(S222*I222+R222*MAX(K222-'d_고정'!$B$10*M222*('6_기대효과'!$K$7/'d_고정'!$B$9),0)*N222)*(1-O222)</f>
        <v/>
      </c>
      <c r="X222">
        <f>U222+V222</f>
        <v/>
      </c>
      <c r="Y222">
        <f>U222/('d_고정'!$B$5*'6_기대효과'!$H$7/8)/'d_고정'!$B$6</f>
        <v/>
      </c>
      <c r="Z222">
        <f>U222/('d_고정'!$B$8*'6_기대효과'!$H$7/8)</f>
        <v/>
      </c>
    </row>
    <row r="223">
      <c r="A223">
        <f>RAND()</f>
        <v/>
      </c>
      <c r="B223">
        <f>IF('d_시나리오'!$J$2='d_시나리오'!$H$2,'d_시나리오'!$I$2,IF(A223&lt;('d_시나리오'!$I$2-'d_시나리오'!$H$2)/('d_시나리오'!$J$2-'d_시나리오'!$H$2),'d_시나리오'!$H$2+SQRT(A223*('d_시나리오'!$J$2-'d_시나리오'!$H$2)*('d_시나리오'!$I$2-'d_시나리오'!$H$2)),'d_시나리오'!$J$2-SQRT((1-A223)*('d_시나리오'!$J$2-'d_시나리오'!$H$2)*('d_시나리오'!$J$2-'d_시나리오'!$I$2))))</f>
        <v/>
      </c>
      <c r="C223">
        <f>BETAINV(RAND(),2,6)</f>
        <v/>
      </c>
      <c r="D223">
        <f>INDEX('d_분포'!$A$2:$A$28,RANDBETWEEN(1,27))</f>
        <v/>
      </c>
      <c r="E223">
        <f>INDEX('d_분포'!$C$2:$C$5,RANDBETWEEN(1,4))*(0.9+0.2*RAND())</f>
        <v/>
      </c>
      <c r="F223">
        <f>RAND()</f>
        <v/>
      </c>
      <c r="G223">
        <f>IF('d_시나리오'!$J$3='d_시나리오'!$H$3,'d_시나리오'!$I$3,IF(F223&lt;('d_시나리오'!$I$3-'d_시나리오'!$H$3)/('d_시나리오'!$J$3-'d_시나리오'!$H$3),'d_시나리오'!$H$3+SQRT(F223*('d_시나리오'!$J$3-'d_시나리오'!$H$3)*('d_시나리오'!$I$3-'d_시나리오'!$H$3)),'d_시나리오'!$J$3-SQRT((1-F223)*('d_시나리오'!$J$3-'d_시나리오'!$H$3)*('d_시나리오'!$J$3-'d_시나리오'!$I$3))))</f>
        <v/>
      </c>
      <c r="H223">
        <f>RAND()</f>
        <v/>
      </c>
      <c r="I223">
        <f>IF('d_시나리오'!$J$4='d_시나리오'!$H$4,'d_시나리오'!$I$4,IF(H223&lt;('d_시나리오'!$I$4-'d_시나리오'!$H$4)/('d_시나리오'!$J$4-'d_시나리오'!$H$4),'d_시나리오'!$H$4+SQRT(H223*('d_시나리오'!$J$4-'d_시나리오'!$H$4)*('d_시나리오'!$I$4-'d_시나리오'!$H$4)),'d_시나리오'!$J$4-SQRT((1-H223)*('d_시나리오'!$J$4-'d_시나리오'!$H$4)*('d_시나리오'!$J$4-'d_시나리오'!$I$4))))</f>
        <v/>
      </c>
      <c r="J223">
        <f>RAND()</f>
        <v/>
      </c>
      <c r="K223">
        <f>IF('d_시나리오'!$J$5='d_시나리오'!$H$5,'d_시나리오'!$I$5,IF(J223&lt;('d_시나리오'!$I$5-'d_시나리오'!$H$5)/('d_시나리오'!$J$5-'d_시나리오'!$H$5),'d_시나리오'!$H$5+SQRT(J223*('d_시나리오'!$J$5-'d_시나리오'!$H$5)*('d_시나리오'!$I$5-'d_시나리오'!$H$5)),'d_시나리오'!$J$5-SQRT((1-J223)*('d_시나리오'!$J$5-'d_시나리오'!$H$5)*('d_시나리오'!$J$5-'d_시나리오'!$I$5))))</f>
        <v/>
      </c>
      <c r="L223">
        <f>RAND()</f>
        <v/>
      </c>
      <c r="M223">
        <f>IF('d_시나리오'!$J$6='d_시나리오'!$H$6,'d_시나리오'!$I$6,IF(L223&lt;('d_시나리오'!$I$6-'d_시나리오'!$H$6)/('d_시나리오'!$J$6-'d_시나리오'!$H$6),'d_시나리오'!$H$6+SQRT(L223*('d_시나리오'!$J$6-'d_시나리오'!$H$6)*('d_시나리오'!$I$6-'d_시나리오'!$H$6)),'d_시나리오'!$J$6-SQRT((1-L223)*('d_시나리오'!$J$6-'d_시나리오'!$H$6)*('d_시나리오'!$J$6-'d_시나리오'!$I$6))))</f>
        <v/>
      </c>
      <c r="N223">
        <f>INDEX('d_분포'!$B$2:$B$57,RANDBETWEEN(1,56))</f>
        <v/>
      </c>
      <c r="O223">
        <f>BETAINV(RAND(),5,5)</f>
        <v/>
      </c>
      <c r="P223">
        <f>'d_고정'!$B$1*'6_기대효과'!$H$7*('d_시나리오'!$I$7/'d_고정'!$B$2)*B223</f>
        <v/>
      </c>
      <c r="Q223">
        <f>P223*C223</f>
        <v/>
      </c>
      <c r="R223">
        <f>P223*E223</f>
        <v/>
      </c>
      <c r="S223">
        <f>R223*G223</f>
        <v/>
      </c>
      <c r="T223">
        <f>Q223+S223</f>
        <v/>
      </c>
      <c r="U223">
        <f>(Q223*D223+S223*I223)*(1-O223)</f>
        <v/>
      </c>
      <c r="V223">
        <f>(R223*K223*N223+'d_고정'!$B$3*('6_기대효과'!$H$7/8)*N223*'d_고정'!$B$10*M223*('6_기대효과'!$K$7/'d_고정'!$B$9))*(1-O223)</f>
        <v/>
      </c>
      <c r="W223">
        <f>(S223*I223+R223*MAX(K223-'d_고정'!$B$10*M223*('6_기대효과'!$K$7/'d_고정'!$B$9),0)*N223)*(1-O223)</f>
        <v/>
      </c>
      <c r="X223">
        <f>U223+V223</f>
        <v/>
      </c>
      <c r="Y223">
        <f>U223/('d_고정'!$B$5*'6_기대효과'!$H$7/8)/'d_고정'!$B$6</f>
        <v/>
      </c>
      <c r="Z223">
        <f>U223/('d_고정'!$B$8*'6_기대효과'!$H$7/8)</f>
        <v/>
      </c>
    </row>
    <row r="224">
      <c r="A224">
        <f>RAND()</f>
        <v/>
      </c>
      <c r="B224">
        <f>IF('d_시나리오'!$J$2='d_시나리오'!$H$2,'d_시나리오'!$I$2,IF(A224&lt;('d_시나리오'!$I$2-'d_시나리오'!$H$2)/('d_시나리오'!$J$2-'d_시나리오'!$H$2),'d_시나리오'!$H$2+SQRT(A224*('d_시나리오'!$J$2-'d_시나리오'!$H$2)*('d_시나리오'!$I$2-'d_시나리오'!$H$2)),'d_시나리오'!$J$2-SQRT((1-A224)*('d_시나리오'!$J$2-'d_시나리오'!$H$2)*('d_시나리오'!$J$2-'d_시나리오'!$I$2))))</f>
        <v/>
      </c>
      <c r="C224">
        <f>BETAINV(RAND(),2,6)</f>
        <v/>
      </c>
      <c r="D224">
        <f>INDEX('d_분포'!$A$2:$A$28,RANDBETWEEN(1,27))</f>
        <v/>
      </c>
      <c r="E224">
        <f>INDEX('d_분포'!$C$2:$C$5,RANDBETWEEN(1,4))*(0.9+0.2*RAND())</f>
        <v/>
      </c>
      <c r="F224">
        <f>RAND()</f>
        <v/>
      </c>
      <c r="G224">
        <f>IF('d_시나리오'!$J$3='d_시나리오'!$H$3,'d_시나리오'!$I$3,IF(F224&lt;('d_시나리오'!$I$3-'d_시나리오'!$H$3)/('d_시나리오'!$J$3-'d_시나리오'!$H$3),'d_시나리오'!$H$3+SQRT(F224*('d_시나리오'!$J$3-'d_시나리오'!$H$3)*('d_시나리오'!$I$3-'d_시나리오'!$H$3)),'d_시나리오'!$J$3-SQRT((1-F224)*('d_시나리오'!$J$3-'d_시나리오'!$H$3)*('d_시나리오'!$J$3-'d_시나리오'!$I$3))))</f>
        <v/>
      </c>
      <c r="H224">
        <f>RAND()</f>
        <v/>
      </c>
      <c r="I224">
        <f>IF('d_시나리오'!$J$4='d_시나리오'!$H$4,'d_시나리오'!$I$4,IF(H224&lt;('d_시나리오'!$I$4-'d_시나리오'!$H$4)/('d_시나리오'!$J$4-'d_시나리오'!$H$4),'d_시나리오'!$H$4+SQRT(H224*('d_시나리오'!$J$4-'d_시나리오'!$H$4)*('d_시나리오'!$I$4-'d_시나리오'!$H$4)),'d_시나리오'!$J$4-SQRT((1-H224)*('d_시나리오'!$J$4-'d_시나리오'!$H$4)*('d_시나리오'!$J$4-'d_시나리오'!$I$4))))</f>
        <v/>
      </c>
      <c r="J224">
        <f>RAND()</f>
        <v/>
      </c>
      <c r="K224">
        <f>IF('d_시나리오'!$J$5='d_시나리오'!$H$5,'d_시나리오'!$I$5,IF(J224&lt;('d_시나리오'!$I$5-'d_시나리오'!$H$5)/('d_시나리오'!$J$5-'d_시나리오'!$H$5),'d_시나리오'!$H$5+SQRT(J224*('d_시나리오'!$J$5-'d_시나리오'!$H$5)*('d_시나리오'!$I$5-'d_시나리오'!$H$5)),'d_시나리오'!$J$5-SQRT((1-J224)*('d_시나리오'!$J$5-'d_시나리오'!$H$5)*('d_시나리오'!$J$5-'d_시나리오'!$I$5))))</f>
        <v/>
      </c>
      <c r="L224">
        <f>RAND()</f>
        <v/>
      </c>
      <c r="M224">
        <f>IF('d_시나리오'!$J$6='d_시나리오'!$H$6,'d_시나리오'!$I$6,IF(L224&lt;('d_시나리오'!$I$6-'d_시나리오'!$H$6)/('d_시나리오'!$J$6-'d_시나리오'!$H$6),'d_시나리오'!$H$6+SQRT(L224*('d_시나리오'!$J$6-'d_시나리오'!$H$6)*('d_시나리오'!$I$6-'d_시나리오'!$H$6)),'d_시나리오'!$J$6-SQRT((1-L224)*('d_시나리오'!$J$6-'d_시나리오'!$H$6)*('d_시나리오'!$J$6-'d_시나리오'!$I$6))))</f>
        <v/>
      </c>
      <c r="N224">
        <f>INDEX('d_분포'!$B$2:$B$57,RANDBETWEEN(1,56))</f>
        <v/>
      </c>
      <c r="O224">
        <f>BETAINV(RAND(),5,5)</f>
        <v/>
      </c>
      <c r="P224">
        <f>'d_고정'!$B$1*'6_기대효과'!$H$7*('d_시나리오'!$I$7/'d_고정'!$B$2)*B224</f>
        <v/>
      </c>
      <c r="Q224">
        <f>P224*C224</f>
        <v/>
      </c>
      <c r="R224">
        <f>P224*E224</f>
        <v/>
      </c>
      <c r="S224">
        <f>R224*G224</f>
        <v/>
      </c>
      <c r="T224">
        <f>Q224+S224</f>
        <v/>
      </c>
      <c r="U224">
        <f>(Q224*D224+S224*I224)*(1-O224)</f>
        <v/>
      </c>
      <c r="V224">
        <f>(R224*K224*N224+'d_고정'!$B$3*('6_기대효과'!$H$7/8)*N224*'d_고정'!$B$10*M224*('6_기대효과'!$K$7/'d_고정'!$B$9))*(1-O224)</f>
        <v/>
      </c>
      <c r="W224">
        <f>(S224*I224+R224*MAX(K224-'d_고정'!$B$10*M224*('6_기대효과'!$K$7/'d_고정'!$B$9),0)*N224)*(1-O224)</f>
        <v/>
      </c>
      <c r="X224">
        <f>U224+V224</f>
        <v/>
      </c>
      <c r="Y224">
        <f>U224/('d_고정'!$B$5*'6_기대효과'!$H$7/8)/'d_고정'!$B$6</f>
        <v/>
      </c>
      <c r="Z224">
        <f>U224/('d_고정'!$B$8*'6_기대효과'!$H$7/8)</f>
        <v/>
      </c>
    </row>
    <row r="225">
      <c r="A225">
        <f>RAND()</f>
        <v/>
      </c>
      <c r="B225">
        <f>IF('d_시나리오'!$J$2='d_시나리오'!$H$2,'d_시나리오'!$I$2,IF(A225&lt;('d_시나리오'!$I$2-'d_시나리오'!$H$2)/('d_시나리오'!$J$2-'d_시나리오'!$H$2),'d_시나리오'!$H$2+SQRT(A225*('d_시나리오'!$J$2-'d_시나리오'!$H$2)*('d_시나리오'!$I$2-'d_시나리오'!$H$2)),'d_시나리오'!$J$2-SQRT((1-A225)*('d_시나리오'!$J$2-'d_시나리오'!$H$2)*('d_시나리오'!$J$2-'d_시나리오'!$I$2))))</f>
        <v/>
      </c>
      <c r="C225">
        <f>BETAINV(RAND(),2,6)</f>
        <v/>
      </c>
      <c r="D225">
        <f>INDEX('d_분포'!$A$2:$A$28,RANDBETWEEN(1,27))</f>
        <v/>
      </c>
      <c r="E225">
        <f>INDEX('d_분포'!$C$2:$C$5,RANDBETWEEN(1,4))*(0.9+0.2*RAND())</f>
        <v/>
      </c>
      <c r="F225">
        <f>RAND()</f>
        <v/>
      </c>
      <c r="G225">
        <f>IF('d_시나리오'!$J$3='d_시나리오'!$H$3,'d_시나리오'!$I$3,IF(F225&lt;('d_시나리오'!$I$3-'d_시나리오'!$H$3)/('d_시나리오'!$J$3-'d_시나리오'!$H$3),'d_시나리오'!$H$3+SQRT(F225*('d_시나리오'!$J$3-'d_시나리오'!$H$3)*('d_시나리오'!$I$3-'d_시나리오'!$H$3)),'d_시나리오'!$J$3-SQRT((1-F225)*('d_시나리오'!$J$3-'d_시나리오'!$H$3)*('d_시나리오'!$J$3-'d_시나리오'!$I$3))))</f>
        <v/>
      </c>
      <c r="H225">
        <f>RAND()</f>
        <v/>
      </c>
      <c r="I225">
        <f>IF('d_시나리오'!$J$4='d_시나리오'!$H$4,'d_시나리오'!$I$4,IF(H225&lt;('d_시나리오'!$I$4-'d_시나리오'!$H$4)/('d_시나리오'!$J$4-'d_시나리오'!$H$4),'d_시나리오'!$H$4+SQRT(H225*('d_시나리오'!$J$4-'d_시나리오'!$H$4)*('d_시나리오'!$I$4-'d_시나리오'!$H$4)),'d_시나리오'!$J$4-SQRT((1-H225)*('d_시나리오'!$J$4-'d_시나리오'!$H$4)*('d_시나리오'!$J$4-'d_시나리오'!$I$4))))</f>
        <v/>
      </c>
      <c r="J225">
        <f>RAND()</f>
        <v/>
      </c>
      <c r="K225">
        <f>IF('d_시나리오'!$J$5='d_시나리오'!$H$5,'d_시나리오'!$I$5,IF(J225&lt;('d_시나리오'!$I$5-'d_시나리오'!$H$5)/('d_시나리오'!$J$5-'d_시나리오'!$H$5),'d_시나리오'!$H$5+SQRT(J225*('d_시나리오'!$J$5-'d_시나리오'!$H$5)*('d_시나리오'!$I$5-'d_시나리오'!$H$5)),'d_시나리오'!$J$5-SQRT((1-J225)*('d_시나리오'!$J$5-'d_시나리오'!$H$5)*('d_시나리오'!$J$5-'d_시나리오'!$I$5))))</f>
        <v/>
      </c>
      <c r="L225">
        <f>RAND()</f>
        <v/>
      </c>
      <c r="M225">
        <f>IF('d_시나리오'!$J$6='d_시나리오'!$H$6,'d_시나리오'!$I$6,IF(L225&lt;('d_시나리오'!$I$6-'d_시나리오'!$H$6)/('d_시나리오'!$J$6-'d_시나리오'!$H$6),'d_시나리오'!$H$6+SQRT(L225*('d_시나리오'!$J$6-'d_시나리오'!$H$6)*('d_시나리오'!$I$6-'d_시나리오'!$H$6)),'d_시나리오'!$J$6-SQRT((1-L225)*('d_시나리오'!$J$6-'d_시나리오'!$H$6)*('d_시나리오'!$J$6-'d_시나리오'!$I$6))))</f>
        <v/>
      </c>
      <c r="N225">
        <f>INDEX('d_분포'!$B$2:$B$57,RANDBETWEEN(1,56))</f>
        <v/>
      </c>
      <c r="O225">
        <f>BETAINV(RAND(),5,5)</f>
        <v/>
      </c>
      <c r="P225">
        <f>'d_고정'!$B$1*'6_기대효과'!$H$7*('d_시나리오'!$I$7/'d_고정'!$B$2)*B225</f>
        <v/>
      </c>
      <c r="Q225">
        <f>P225*C225</f>
        <v/>
      </c>
      <c r="R225">
        <f>P225*E225</f>
        <v/>
      </c>
      <c r="S225">
        <f>R225*G225</f>
        <v/>
      </c>
      <c r="T225">
        <f>Q225+S225</f>
        <v/>
      </c>
      <c r="U225">
        <f>(Q225*D225+S225*I225)*(1-O225)</f>
        <v/>
      </c>
      <c r="V225">
        <f>(R225*K225*N225+'d_고정'!$B$3*('6_기대효과'!$H$7/8)*N225*'d_고정'!$B$10*M225*('6_기대효과'!$K$7/'d_고정'!$B$9))*(1-O225)</f>
        <v/>
      </c>
      <c r="W225">
        <f>(S225*I225+R225*MAX(K225-'d_고정'!$B$10*M225*('6_기대효과'!$K$7/'d_고정'!$B$9),0)*N225)*(1-O225)</f>
        <v/>
      </c>
      <c r="X225">
        <f>U225+V225</f>
        <v/>
      </c>
      <c r="Y225">
        <f>U225/('d_고정'!$B$5*'6_기대효과'!$H$7/8)/'d_고정'!$B$6</f>
        <v/>
      </c>
      <c r="Z225">
        <f>U225/('d_고정'!$B$8*'6_기대효과'!$H$7/8)</f>
        <v/>
      </c>
    </row>
    <row r="226">
      <c r="A226">
        <f>RAND()</f>
        <v/>
      </c>
      <c r="B226">
        <f>IF('d_시나리오'!$J$2='d_시나리오'!$H$2,'d_시나리오'!$I$2,IF(A226&lt;('d_시나리오'!$I$2-'d_시나리오'!$H$2)/('d_시나리오'!$J$2-'d_시나리오'!$H$2),'d_시나리오'!$H$2+SQRT(A226*('d_시나리오'!$J$2-'d_시나리오'!$H$2)*('d_시나리오'!$I$2-'d_시나리오'!$H$2)),'d_시나리오'!$J$2-SQRT((1-A226)*('d_시나리오'!$J$2-'d_시나리오'!$H$2)*('d_시나리오'!$J$2-'d_시나리오'!$I$2))))</f>
        <v/>
      </c>
      <c r="C226">
        <f>BETAINV(RAND(),2,6)</f>
        <v/>
      </c>
      <c r="D226">
        <f>INDEX('d_분포'!$A$2:$A$28,RANDBETWEEN(1,27))</f>
        <v/>
      </c>
      <c r="E226">
        <f>INDEX('d_분포'!$C$2:$C$5,RANDBETWEEN(1,4))*(0.9+0.2*RAND())</f>
        <v/>
      </c>
      <c r="F226">
        <f>RAND()</f>
        <v/>
      </c>
      <c r="G226">
        <f>IF('d_시나리오'!$J$3='d_시나리오'!$H$3,'d_시나리오'!$I$3,IF(F226&lt;('d_시나리오'!$I$3-'d_시나리오'!$H$3)/('d_시나리오'!$J$3-'d_시나리오'!$H$3),'d_시나리오'!$H$3+SQRT(F226*('d_시나리오'!$J$3-'d_시나리오'!$H$3)*('d_시나리오'!$I$3-'d_시나리오'!$H$3)),'d_시나리오'!$J$3-SQRT((1-F226)*('d_시나리오'!$J$3-'d_시나리오'!$H$3)*('d_시나리오'!$J$3-'d_시나리오'!$I$3))))</f>
        <v/>
      </c>
      <c r="H226">
        <f>RAND()</f>
        <v/>
      </c>
      <c r="I226">
        <f>IF('d_시나리오'!$J$4='d_시나리오'!$H$4,'d_시나리오'!$I$4,IF(H226&lt;('d_시나리오'!$I$4-'d_시나리오'!$H$4)/('d_시나리오'!$J$4-'d_시나리오'!$H$4),'d_시나리오'!$H$4+SQRT(H226*('d_시나리오'!$J$4-'d_시나리오'!$H$4)*('d_시나리오'!$I$4-'d_시나리오'!$H$4)),'d_시나리오'!$J$4-SQRT((1-H226)*('d_시나리오'!$J$4-'d_시나리오'!$H$4)*('d_시나리오'!$J$4-'d_시나리오'!$I$4))))</f>
        <v/>
      </c>
      <c r="J226">
        <f>RAND()</f>
        <v/>
      </c>
      <c r="K226">
        <f>IF('d_시나리오'!$J$5='d_시나리오'!$H$5,'d_시나리오'!$I$5,IF(J226&lt;('d_시나리오'!$I$5-'d_시나리오'!$H$5)/('d_시나리오'!$J$5-'d_시나리오'!$H$5),'d_시나리오'!$H$5+SQRT(J226*('d_시나리오'!$J$5-'d_시나리오'!$H$5)*('d_시나리오'!$I$5-'d_시나리오'!$H$5)),'d_시나리오'!$J$5-SQRT((1-J226)*('d_시나리오'!$J$5-'d_시나리오'!$H$5)*('d_시나리오'!$J$5-'d_시나리오'!$I$5))))</f>
        <v/>
      </c>
      <c r="L226">
        <f>RAND()</f>
        <v/>
      </c>
      <c r="M226">
        <f>IF('d_시나리오'!$J$6='d_시나리오'!$H$6,'d_시나리오'!$I$6,IF(L226&lt;('d_시나리오'!$I$6-'d_시나리오'!$H$6)/('d_시나리오'!$J$6-'d_시나리오'!$H$6),'d_시나리오'!$H$6+SQRT(L226*('d_시나리오'!$J$6-'d_시나리오'!$H$6)*('d_시나리오'!$I$6-'d_시나리오'!$H$6)),'d_시나리오'!$J$6-SQRT((1-L226)*('d_시나리오'!$J$6-'d_시나리오'!$H$6)*('d_시나리오'!$J$6-'d_시나리오'!$I$6))))</f>
        <v/>
      </c>
      <c r="N226">
        <f>INDEX('d_분포'!$B$2:$B$57,RANDBETWEEN(1,56))</f>
        <v/>
      </c>
      <c r="O226">
        <f>BETAINV(RAND(),5,5)</f>
        <v/>
      </c>
      <c r="P226">
        <f>'d_고정'!$B$1*'6_기대효과'!$H$7*('d_시나리오'!$I$7/'d_고정'!$B$2)*B226</f>
        <v/>
      </c>
      <c r="Q226">
        <f>P226*C226</f>
        <v/>
      </c>
      <c r="R226">
        <f>P226*E226</f>
        <v/>
      </c>
      <c r="S226">
        <f>R226*G226</f>
        <v/>
      </c>
      <c r="T226">
        <f>Q226+S226</f>
        <v/>
      </c>
      <c r="U226">
        <f>(Q226*D226+S226*I226)*(1-O226)</f>
        <v/>
      </c>
      <c r="V226">
        <f>(R226*K226*N226+'d_고정'!$B$3*('6_기대효과'!$H$7/8)*N226*'d_고정'!$B$10*M226*('6_기대효과'!$K$7/'d_고정'!$B$9))*(1-O226)</f>
        <v/>
      </c>
      <c r="W226">
        <f>(S226*I226+R226*MAX(K226-'d_고정'!$B$10*M226*('6_기대효과'!$K$7/'d_고정'!$B$9),0)*N226)*(1-O226)</f>
        <v/>
      </c>
      <c r="X226">
        <f>U226+V226</f>
        <v/>
      </c>
      <c r="Y226">
        <f>U226/('d_고정'!$B$5*'6_기대효과'!$H$7/8)/'d_고정'!$B$6</f>
        <v/>
      </c>
      <c r="Z226">
        <f>U226/('d_고정'!$B$8*'6_기대효과'!$H$7/8)</f>
        <v/>
      </c>
    </row>
    <row r="227">
      <c r="A227">
        <f>RAND()</f>
        <v/>
      </c>
      <c r="B227">
        <f>IF('d_시나리오'!$J$2='d_시나리오'!$H$2,'d_시나리오'!$I$2,IF(A227&lt;('d_시나리오'!$I$2-'d_시나리오'!$H$2)/('d_시나리오'!$J$2-'d_시나리오'!$H$2),'d_시나리오'!$H$2+SQRT(A227*('d_시나리오'!$J$2-'d_시나리오'!$H$2)*('d_시나리오'!$I$2-'d_시나리오'!$H$2)),'d_시나리오'!$J$2-SQRT((1-A227)*('d_시나리오'!$J$2-'d_시나리오'!$H$2)*('d_시나리오'!$J$2-'d_시나리오'!$I$2))))</f>
        <v/>
      </c>
      <c r="C227">
        <f>BETAINV(RAND(),2,6)</f>
        <v/>
      </c>
      <c r="D227">
        <f>INDEX('d_분포'!$A$2:$A$28,RANDBETWEEN(1,27))</f>
        <v/>
      </c>
      <c r="E227">
        <f>INDEX('d_분포'!$C$2:$C$5,RANDBETWEEN(1,4))*(0.9+0.2*RAND())</f>
        <v/>
      </c>
      <c r="F227">
        <f>RAND()</f>
        <v/>
      </c>
      <c r="G227">
        <f>IF('d_시나리오'!$J$3='d_시나리오'!$H$3,'d_시나리오'!$I$3,IF(F227&lt;('d_시나리오'!$I$3-'d_시나리오'!$H$3)/('d_시나리오'!$J$3-'d_시나리오'!$H$3),'d_시나리오'!$H$3+SQRT(F227*('d_시나리오'!$J$3-'d_시나리오'!$H$3)*('d_시나리오'!$I$3-'d_시나리오'!$H$3)),'d_시나리오'!$J$3-SQRT((1-F227)*('d_시나리오'!$J$3-'d_시나리오'!$H$3)*('d_시나리오'!$J$3-'d_시나리오'!$I$3))))</f>
        <v/>
      </c>
      <c r="H227">
        <f>RAND()</f>
        <v/>
      </c>
      <c r="I227">
        <f>IF('d_시나리오'!$J$4='d_시나리오'!$H$4,'d_시나리오'!$I$4,IF(H227&lt;('d_시나리오'!$I$4-'d_시나리오'!$H$4)/('d_시나리오'!$J$4-'d_시나리오'!$H$4),'d_시나리오'!$H$4+SQRT(H227*('d_시나리오'!$J$4-'d_시나리오'!$H$4)*('d_시나리오'!$I$4-'d_시나리오'!$H$4)),'d_시나리오'!$J$4-SQRT((1-H227)*('d_시나리오'!$J$4-'d_시나리오'!$H$4)*('d_시나리오'!$J$4-'d_시나리오'!$I$4))))</f>
        <v/>
      </c>
      <c r="J227">
        <f>RAND()</f>
        <v/>
      </c>
      <c r="K227">
        <f>IF('d_시나리오'!$J$5='d_시나리오'!$H$5,'d_시나리오'!$I$5,IF(J227&lt;('d_시나리오'!$I$5-'d_시나리오'!$H$5)/('d_시나리오'!$J$5-'d_시나리오'!$H$5),'d_시나리오'!$H$5+SQRT(J227*('d_시나리오'!$J$5-'d_시나리오'!$H$5)*('d_시나리오'!$I$5-'d_시나리오'!$H$5)),'d_시나리오'!$J$5-SQRT((1-J227)*('d_시나리오'!$J$5-'d_시나리오'!$H$5)*('d_시나리오'!$J$5-'d_시나리오'!$I$5))))</f>
        <v/>
      </c>
      <c r="L227">
        <f>RAND()</f>
        <v/>
      </c>
      <c r="M227">
        <f>IF('d_시나리오'!$J$6='d_시나리오'!$H$6,'d_시나리오'!$I$6,IF(L227&lt;('d_시나리오'!$I$6-'d_시나리오'!$H$6)/('d_시나리오'!$J$6-'d_시나리오'!$H$6),'d_시나리오'!$H$6+SQRT(L227*('d_시나리오'!$J$6-'d_시나리오'!$H$6)*('d_시나리오'!$I$6-'d_시나리오'!$H$6)),'d_시나리오'!$J$6-SQRT((1-L227)*('d_시나리오'!$J$6-'d_시나리오'!$H$6)*('d_시나리오'!$J$6-'d_시나리오'!$I$6))))</f>
        <v/>
      </c>
      <c r="N227">
        <f>INDEX('d_분포'!$B$2:$B$57,RANDBETWEEN(1,56))</f>
        <v/>
      </c>
      <c r="O227">
        <f>BETAINV(RAND(),5,5)</f>
        <v/>
      </c>
      <c r="P227">
        <f>'d_고정'!$B$1*'6_기대효과'!$H$7*('d_시나리오'!$I$7/'d_고정'!$B$2)*B227</f>
        <v/>
      </c>
      <c r="Q227">
        <f>P227*C227</f>
        <v/>
      </c>
      <c r="R227">
        <f>P227*E227</f>
        <v/>
      </c>
      <c r="S227">
        <f>R227*G227</f>
        <v/>
      </c>
      <c r="T227">
        <f>Q227+S227</f>
        <v/>
      </c>
      <c r="U227">
        <f>(Q227*D227+S227*I227)*(1-O227)</f>
        <v/>
      </c>
      <c r="V227">
        <f>(R227*K227*N227+'d_고정'!$B$3*('6_기대효과'!$H$7/8)*N227*'d_고정'!$B$10*M227*('6_기대효과'!$K$7/'d_고정'!$B$9))*(1-O227)</f>
        <v/>
      </c>
      <c r="W227">
        <f>(S227*I227+R227*MAX(K227-'d_고정'!$B$10*M227*('6_기대효과'!$K$7/'d_고정'!$B$9),0)*N227)*(1-O227)</f>
        <v/>
      </c>
      <c r="X227">
        <f>U227+V227</f>
        <v/>
      </c>
      <c r="Y227">
        <f>U227/('d_고정'!$B$5*'6_기대효과'!$H$7/8)/'d_고정'!$B$6</f>
        <v/>
      </c>
      <c r="Z227">
        <f>U227/('d_고정'!$B$8*'6_기대효과'!$H$7/8)</f>
        <v/>
      </c>
    </row>
    <row r="228">
      <c r="A228">
        <f>RAND()</f>
        <v/>
      </c>
      <c r="B228">
        <f>IF('d_시나리오'!$J$2='d_시나리오'!$H$2,'d_시나리오'!$I$2,IF(A228&lt;('d_시나리오'!$I$2-'d_시나리오'!$H$2)/('d_시나리오'!$J$2-'d_시나리오'!$H$2),'d_시나리오'!$H$2+SQRT(A228*('d_시나리오'!$J$2-'d_시나리오'!$H$2)*('d_시나리오'!$I$2-'d_시나리오'!$H$2)),'d_시나리오'!$J$2-SQRT((1-A228)*('d_시나리오'!$J$2-'d_시나리오'!$H$2)*('d_시나리오'!$J$2-'d_시나리오'!$I$2))))</f>
        <v/>
      </c>
      <c r="C228">
        <f>BETAINV(RAND(),2,6)</f>
        <v/>
      </c>
      <c r="D228">
        <f>INDEX('d_분포'!$A$2:$A$28,RANDBETWEEN(1,27))</f>
        <v/>
      </c>
      <c r="E228">
        <f>INDEX('d_분포'!$C$2:$C$5,RANDBETWEEN(1,4))*(0.9+0.2*RAND())</f>
        <v/>
      </c>
      <c r="F228">
        <f>RAND()</f>
        <v/>
      </c>
      <c r="G228">
        <f>IF('d_시나리오'!$J$3='d_시나리오'!$H$3,'d_시나리오'!$I$3,IF(F228&lt;('d_시나리오'!$I$3-'d_시나리오'!$H$3)/('d_시나리오'!$J$3-'d_시나리오'!$H$3),'d_시나리오'!$H$3+SQRT(F228*('d_시나리오'!$J$3-'d_시나리오'!$H$3)*('d_시나리오'!$I$3-'d_시나리오'!$H$3)),'d_시나리오'!$J$3-SQRT((1-F228)*('d_시나리오'!$J$3-'d_시나리오'!$H$3)*('d_시나리오'!$J$3-'d_시나리오'!$I$3))))</f>
        <v/>
      </c>
      <c r="H228">
        <f>RAND()</f>
        <v/>
      </c>
      <c r="I228">
        <f>IF('d_시나리오'!$J$4='d_시나리오'!$H$4,'d_시나리오'!$I$4,IF(H228&lt;('d_시나리오'!$I$4-'d_시나리오'!$H$4)/('d_시나리오'!$J$4-'d_시나리오'!$H$4),'d_시나리오'!$H$4+SQRT(H228*('d_시나리오'!$J$4-'d_시나리오'!$H$4)*('d_시나리오'!$I$4-'d_시나리오'!$H$4)),'d_시나리오'!$J$4-SQRT((1-H228)*('d_시나리오'!$J$4-'d_시나리오'!$H$4)*('d_시나리오'!$J$4-'d_시나리오'!$I$4))))</f>
        <v/>
      </c>
      <c r="J228">
        <f>RAND()</f>
        <v/>
      </c>
      <c r="K228">
        <f>IF('d_시나리오'!$J$5='d_시나리오'!$H$5,'d_시나리오'!$I$5,IF(J228&lt;('d_시나리오'!$I$5-'d_시나리오'!$H$5)/('d_시나리오'!$J$5-'d_시나리오'!$H$5),'d_시나리오'!$H$5+SQRT(J228*('d_시나리오'!$J$5-'d_시나리오'!$H$5)*('d_시나리오'!$I$5-'d_시나리오'!$H$5)),'d_시나리오'!$J$5-SQRT((1-J228)*('d_시나리오'!$J$5-'d_시나리오'!$H$5)*('d_시나리오'!$J$5-'d_시나리오'!$I$5))))</f>
        <v/>
      </c>
      <c r="L228">
        <f>RAND()</f>
        <v/>
      </c>
      <c r="M228">
        <f>IF('d_시나리오'!$J$6='d_시나리오'!$H$6,'d_시나리오'!$I$6,IF(L228&lt;('d_시나리오'!$I$6-'d_시나리오'!$H$6)/('d_시나리오'!$J$6-'d_시나리오'!$H$6),'d_시나리오'!$H$6+SQRT(L228*('d_시나리오'!$J$6-'d_시나리오'!$H$6)*('d_시나리오'!$I$6-'d_시나리오'!$H$6)),'d_시나리오'!$J$6-SQRT((1-L228)*('d_시나리오'!$J$6-'d_시나리오'!$H$6)*('d_시나리오'!$J$6-'d_시나리오'!$I$6))))</f>
        <v/>
      </c>
      <c r="N228">
        <f>INDEX('d_분포'!$B$2:$B$57,RANDBETWEEN(1,56))</f>
        <v/>
      </c>
      <c r="O228">
        <f>BETAINV(RAND(),5,5)</f>
        <v/>
      </c>
      <c r="P228">
        <f>'d_고정'!$B$1*'6_기대효과'!$H$7*('d_시나리오'!$I$7/'d_고정'!$B$2)*B228</f>
        <v/>
      </c>
      <c r="Q228">
        <f>P228*C228</f>
        <v/>
      </c>
      <c r="R228">
        <f>P228*E228</f>
        <v/>
      </c>
      <c r="S228">
        <f>R228*G228</f>
        <v/>
      </c>
      <c r="T228">
        <f>Q228+S228</f>
        <v/>
      </c>
      <c r="U228">
        <f>(Q228*D228+S228*I228)*(1-O228)</f>
        <v/>
      </c>
      <c r="V228">
        <f>(R228*K228*N228+'d_고정'!$B$3*('6_기대효과'!$H$7/8)*N228*'d_고정'!$B$10*M228*('6_기대효과'!$K$7/'d_고정'!$B$9))*(1-O228)</f>
        <v/>
      </c>
      <c r="W228">
        <f>(S228*I228+R228*MAX(K228-'d_고정'!$B$10*M228*('6_기대효과'!$K$7/'d_고정'!$B$9),0)*N228)*(1-O228)</f>
        <v/>
      </c>
      <c r="X228">
        <f>U228+V228</f>
        <v/>
      </c>
      <c r="Y228">
        <f>U228/('d_고정'!$B$5*'6_기대효과'!$H$7/8)/'d_고정'!$B$6</f>
        <v/>
      </c>
      <c r="Z228">
        <f>U228/('d_고정'!$B$8*'6_기대효과'!$H$7/8)</f>
        <v/>
      </c>
    </row>
    <row r="229">
      <c r="A229">
        <f>RAND()</f>
        <v/>
      </c>
      <c r="B229">
        <f>IF('d_시나리오'!$J$2='d_시나리오'!$H$2,'d_시나리오'!$I$2,IF(A229&lt;('d_시나리오'!$I$2-'d_시나리오'!$H$2)/('d_시나리오'!$J$2-'d_시나리오'!$H$2),'d_시나리오'!$H$2+SQRT(A229*('d_시나리오'!$J$2-'d_시나리오'!$H$2)*('d_시나리오'!$I$2-'d_시나리오'!$H$2)),'d_시나리오'!$J$2-SQRT((1-A229)*('d_시나리오'!$J$2-'d_시나리오'!$H$2)*('d_시나리오'!$J$2-'d_시나리오'!$I$2))))</f>
        <v/>
      </c>
      <c r="C229">
        <f>BETAINV(RAND(),2,6)</f>
        <v/>
      </c>
      <c r="D229">
        <f>INDEX('d_분포'!$A$2:$A$28,RANDBETWEEN(1,27))</f>
        <v/>
      </c>
      <c r="E229">
        <f>INDEX('d_분포'!$C$2:$C$5,RANDBETWEEN(1,4))*(0.9+0.2*RAND())</f>
        <v/>
      </c>
      <c r="F229">
        <f>RAND()</f>
        <v/>
      </c>
      <c r="G229">
        <f>IF('d_시나리오'!$J$3='d_시나리오'!$H$3,'d_시나리오'!$I$3,IF(F229&lt;('d_시나리오'!$I$3-'d_시나리오'!$H$3)/('d_시나리오'!$J$3-'d_시나리오'!$H$3),'d_시나리오'!$H$3+SQRT(F229*('d_시나리오'!$J$3-'d_시나리오'!$H$3)*('d_시나리오'!$I$3-'d_시나리오'!$H$3)),'d_시나리오'!$J$3-SQRT((1-F229)*('d_시나리오'!$J$3-'d_시나리오'!$H$3)*('d_시나리오'!$J$3-'d_시나리오'!$I$3))))</f>
        <v/>
      </c>
      <c r="H229">
        <f>RAND()</f>
        <v/>
      </c>
      <c r="I229">
        <f>IF('d_시나리오'!$J$4='d_시나리오'!$H$4,'d_시나리오'!$I$4,IF(H229&lt;('d_시나리오'!$I$4-'d_시나리오'!$H$4)/('d_시나리오'!$J$4-'d_시나리오'!$H$4),'d_시나리오'!$H$4+SQRT(H229*('d_시나리오'!$J$4-'d_시나리오'!$H$4)*('d_시나리오'!$I$4-'d_시나리오'!$H$4)),'d_시나리오'!$J$4-SQRT((1-H229)*('d_시나리오'!$J$4-'d_시나리오'!$H$4)*('d_시나리오'!$J$4-'d_시나리오'!$I$4))))</f>
        <v/>
      </c>
      <c r="J229">
        <f>RAND()</f>
        <v/>
      </c>
      <c r="K229">
        <f>IF('d_시나리오'!$J$5='d_시나리오'!$H$5,'d_시나리오'!$I$5,IF(J229&lt;('d_시나리오'!$I$5-'d_시나리오'!$H$5)/('d_시나리오'!$J$5-'d_시나리오'!$H$5),'d_시나리오'!$H$5+SQRT(J229*('d_시나리오'!$J$5-'d_시나리오'!$H$5)*('d_시나리오'!$I$5-'d_시나리오'!$H$5)),'d_시나리오'!$J$5-SQRT((1-J229)*('d_시나리오'!$J$5-'d_시나리오'!$H$5)*('d_시나리오'!$J$5-'d_시나리오'!$I$5))))</f>
        <v/>
      </c>
      <c r="L229">
        <f>RAND()</f>
        <v/>
      </c>
      <c r="M229">
        <f>IF('d_시나리오'!$J$6='d_시나리오'!$H$6,'d_시나리오'!$I$6,IF(L229&lt;('d_시나리오'!$I$6-'d_시나리오'!$H$6)/('d_시나리오'!$J$6-'d_시나리오'!$H$6),'d_시나리오'!$H$6+SQRT(L229*('d_시나리오'!$J$6-'d_시나리오'!$H$6)*('d_시나리오'!$I$6-'d_시나리오'!$H$6)),'d_시나리오'!$J$6-SQRT((1-L229)*('d_시나리오'!$J$6-'d_시나리오'!$H$6)*('d_시나리오'!$J$6-'d_시나리오'!$I$6))))</f>
        <v/>
      </c>
      <c r="N229">
        <f>INDEX('d_분포'!$B$2:$B$57,RANDBETWEEN(1,56))</f>
        <v/>
      </c>
      <c r="O229">
        <f>BETAINV(RAND(),5,5)</f>
        <v/>
      </c>
      <c r="P229">
        <f>'d_고정'!$B$1*'6_기대효과'!$H$7*('d_시나리오'!$I$7/'d_고정'!$B$2)*B229</f>
        <v/>
      </c>
      <c r="Q229">
        <f>P229*C229</f>
        <v/>
      </c>
      <c r="R229">
        <f>P229*E229</f>
        <v/>
      </c>
      <c r="S229">
        <f>R229*G229</f>
        <v/>
      </c>
      <c r="T229">
        <f>Q229+S229</f>
        <v/>
      </c>
      <c r="U229">
        <f>(Q229*D229+S229*I229)*(1-O229)</f>
        <v/>
      </c>
      <c r="V229">
        <f>(R229*K229*N229+'d_고정'!$B$3*('6_기대효과'!$H$7/8)*N229*'d_고정'!$B$10*M229*('6_기대효과'!$K$7/'d_고정'!$B$9))*(1-O229)</f>
        <v/>
      </c>
      <c r="W229">
        <f>(S229*I229+R229*MAX(K229-'d_고정'!$B$10*M229*('6_기대효과'!$K$7/'d_고정'!$B$9),0)*N229)*(1-O229)</f>
        <v/>
      </c>
      <c r="X229">
        <f>U229+V229</f>
        <v/>
      </c>
      <c r="Y229">
        <f>U229/('d_고정'!$B$5*'6_기대효과'!$H$7/8)/'d_고정'!$B$6</f>
        <v/>
      </c>
      <c r="Z229">
        <f>U229/('d_고정'!$B$8*'6_기대효과'!$H$7/8)</f>
        <v/>
      </c>
    </row>
    <row r="230">
      <c r="A230">
        <f>RAND()</f>
        <v/>
      </c>
      <c r="B230">
        <f>IF('d_시나리오'!$J$2='d_시나리오'!$H$2,'d_시나리오'!$I$2,IF(A230&lt;('d_시나리오'!$I$2-'d_시나리오'!$H$2)/('d_시나리오'!$J$2-'d_시나리오'!$H$2),'d_시나리오'!$H$2+SQRT(A230*('d_시나리오'!$J$2-'d_시나리오'!$H$2)*('d_시나리오'!$I$2-'d_시나리오'!$H$2)),'d_시나리오'!$J$2-SQRT((1-A230)*('d_시나리오'!$J$2-'d_시나리오'!$H$2)*('d_시나리오'!$J$2-'d_시나리오'!$I$2))))</f>
        <v/>
      </c>
      <c r="C230">
        <f>BETAINV(RAND(),2,6)</f>
        <v/>
      </c>
      <c r="D230">
        <f>INDEX('d_분포'!$A$2:$A$28,RANDBETWEEN(1,27))</f>
        <v/>
      </c>
      <c r="E230">
        <f>INDEX('d_분포'!$C$2:$C$5,RANDBETWEEN(1,4))*(0.9+0.2*RAND())</f>
        <v/>
      </c>
      <c r="F230">
        <f>RAND()</f>
        <v/>
      </c>
      <c r="G230">
        <f>IF('d_시나리오'!$J$3='d_시나리오'!$H$3,'d_시나리오'!$I$3,IF(F230&lt;('d_시나리오'!$I$3-'d_시나리오'!$H$3)/('d_시나리오'!$J$3-'d_시나리오'!$H$3),'d_시나리오'!$H$3+SQRT(F230*('d_시나리오'!$J$3-'d_시나리오'!$H$3)*('d_시나리오'!$I$3-'d_시나리오'!$H$3)),'d_시나리오'!$J$3-SQRT((1-F230)*('d_시나리오'!$J$3-'d_시나리오'!$H$3)*('d_시나리오'!$J$3-'d_시나리오'!$I$3))))</f>
        <v/>
      </c>
      <c r="H230">
        <f>RAND()</f>
        <v/>
      </c>
      <c r="I230">
        <f>IF('d_시나리오'!$J$4='d_시나리오'!$H$4,'d_시나리오'!$I$4,IF(H230&lt;('d_시나리오'!$I$4-'d_시나리오'!$H$4)/('d_시나리오'!$J$4-'d_시나리오'!$H$4),'d_시나리오'!$H$4+SQRT(H230*('d_시나리오'!$J$4-'d_시나리오'!$H$4)*('d_시나리오'!$I$4-'d_시나리오'!$H$4)),'d_시나리오'!$J$4-SQRT((1-H230)*('d_시나리오'!$J$4-'d_시나리오'!$H$4)*('d_시나리오'!$J$4-'d_시나리오'!$I$4))))</f>
        <v/>
      </c>
      <c r="J230">
        <f>RAND()</f>
        <v/>
      </c>
      <c r="K230">
        <f>IF('d_시나리오'!$J$5='d_시나리오'!$H$5,'d_시나리오'!$I$5,IF(J230&lt;('d_시나리오'!$I$5-'d_시나리오'!$H$5)/('d_시나리오'!$J$5-'d_시나리오'!$H$5),'d_시나리오'!$H$5+SQRT(J230*('d_시나리오'!$J$5-'d_시나리오'!$H$5)*('d_시나리오'!$I$5-'d_시나리오'!$H$5)),'d_시나리오'!$J$5-SQRT((1-J230)*('d_시나리오'!$J$5-'d_시나리오'!$H$5)*('d_시나리오'!$J$5-'d_시나리오'!$I$5))))</f>
        <v/>
      </c>
      <c r="L230">
        <f>RAND()</f>
        <v/>
      </c>
      <c r="M230">
        <f>IF('d_시나리오'!$J$6='d_시나리오'!$H$6,'d_시나리오'!$I$6,IF(L230&lt;('d_시나리오'!$I$6-'d_시나리오'!$H$6)/('d_시나리오'!$J$6-'d_시나리오'!$H$6),'d_시나리오'!$H$6+SQRT(L230*('d_시나리오'!$J$6-'d_시나리오'!$H$6)*('d_시나리오'!$I$6-'d_시나리오'!$H$6)),'d_시나리오'!$J$6-SQRT((1-L230)*('d_시나리오'!$J$6-'d_시나리오'!$H$6)*('d_시나리오'!$J$6-'d_시나리오'!$I$6))))</f>
        <v/>
      </c>
      <c r="N230">
        <f>INDEX('d_분포'!$B$2:$B$57,RANDBETWEEN(1,56))</f>
        <v/>
      </c>
      <c r="O230">
        <f>BETAINV(RAND(),5,5)</f>
        <v/>
      </c>
      <c r="P230">
        <f>'d_고정'!$B$1*'6_기대효과'!$H$7*('d_시나리오'!$I$7/'d_고정'!$B$2)*B230</f>
        <v/>
      </c>
      <c r="Q230">
        <f>P230*C230</f>
        <v/>
      </c>
      <c r="R230">
        <f>P230*E230</f>
        <v/>
      </c>
      <c r="S230">
        <f>R230*G230</f>
        <v/>
      </c>
      <c r="T230">
        <f>Q230+S230</f>
        <v/>
      </c>
      <c r="U230">
        <f>(Q230*D230+S230*I230)*(1-O230)</f>
        <v/>
      </c>
      <c r="V230">
        <f>(R230*K230*N230+'d_고정'!$B$3*('6_기대효과'!$H$7/8)*N230*'d_고정'!$B$10*M230*('6_기대효과'!$K$7/'d_고정'!$B$9))*(1-O230)</f>
        <v/>
      </c>
      <c r="W230">
        <f>(S230*I230+R230*MAX(K230-'d_고정'!$B$10*M230*('6_기대효과'!$K$7/'d_고정'!$B$9),0)*N230)*(1-O230)</f>
        <v/>
      </c>
      <c r="X230">
        <f>U230+V230</f>
        <v/>
      </c>
      <c r="Y230">
        <f>U230/('d_고정'!$B$5*'6_기대효과'!$H$7/8)/'d_고정'!$B$6</f>
        <v/>
      </c>
      <c r="Z230">
        <f>U230/('d_고정'!$B$8*'6_기대효과'!$H$7/8)</f>
        <v/>
      </c>
    </row>
    <row r="231">
      <c r="A231">
        <f>RAND()</f>
        <v/>
      </c>
      <c r="B231">
        <f>IF('d_시나리오'!$J$2='d_시나리오'!$H$2,'d_시나리오'!$I$2,IF(A231&lt;('d_시나리오'!$I$2-'d_시나리오'!$H$2)/('d_시나리오'!$J$2-'d_시나리오'!$H$2),'d_시나리오'!$H$2+SQRT(A231*('d_시나리오'!$J$2-'d_시나리오'!$H$2)*('d_시나리오'!$I$2-'d_시나리오'!$H$2)),'d_시나리오'!$J$2-SQRT((1-A231)*('d_시나리오'!$J$2-'d_시나리오'!$H$2)*('d_시나리오'!$J$2-'d_시나리오'!$I$2))))</f>
        <v/>
      </c>
      <c r="C231">
        <f>BETAINV(RAND(),2,6)</f>
        <v/>
      </c>
      <c r="D231">
        <f>INDEX('d_분포'!$A$2:$A$28,RANDBETWEEN(1,27))</f>
        <v/>
      </c>
      <c r="E231">
        <f>INDEX('d_분포'!$C$2:$C$5,RANDBETWEEN(1,4))*(0.9+0.2*RAND())</f>
        <v/>
      </c>
      <c r="F231">
        <f>RAND()</f>
        <v/>
      </c>
      <c r="G231">
        <f>IF('d_시나리오'!$J$3='d_시나리오'!$H$3,'d_시나리오'!$I$3,IF(F231&lt;('d_시나리오'!$I$3-'d_시나리오'!$H$3)/('d_시나리오'!$J$3-'d_시나리오'!$H$3),'d_시나리오'!$H$3+SQRT(F231*('d_시나리오'!$J$3-'d_시나리오'!$H$3)*('d_시나리오'!$I$3-'d_시나리오'!$H$3)),'d_시나리오'!$J$3-SQRT((1-F231)*('d_시나리오'!$J$3-'d_시나리오'!$H$3)*('d_시나리오'!$J$3-'d_시나리오'!$I$3))))</f>
        <v/>
      </c>
      <c r="H231">
        <f>RAND()</f>
        <v/>
      </c>
      <c r="I231">
        <f>IF('d_시나리오'!$J$4='d_시나리오'!$H$4,'d_시나리오'!$I$4,IF(H231&lt;('d_시나리오'!$I$4-'d_시나리오'!$H$4)/('d_시나리오'!$J$4-'d_시나리오'!$H$4),'d_시나리오'!$H$4+SQRT(H231*('d_시나리오'!$J$4-'d_시나리오'!$H$4)*('d_시나리오'!$I$4-'d_시나리오'!$H$4)),'d_시나리오'!$J$4-SQRT((1-H231)*('d_시나리오'!$J$4-'d_시나리오'!$H$4)*('d_시나리오'!$J$4-'d_시나리오'!$I$4))))</f>
        <v/>
      </c>
      <c r="J231">
        <f>RAND()</f>
        <v/>
      </c>
      <c r="K231">
        <f>IF('d_시나리오'!$J$5='d_시나리오'!$H$5,'d_시나리오'!$I$5,IF(J231&lt;('d_시나리오'!$I$5-'d_시나리오'!$H$5)/('d_시나리오'!$J$5-'d_시나리오'!$H$5),'d_시나리오'!$H$5+SQRT(J231*('d_시나리오'!$J$5-'d_시나리오'!$H$5)*('d_시나리오'!$I$5-'d_시나리오'!$H$5)),'d_시나리오'!$J$5-SQRT((1-J231)*('d_시나리오'!$J$5-'d_시나리오'!$H$5)*('d_시나리오'!$J$5-'d_시나리오'!$I$5))))</f>
        <v/>
      </c>
      <c r="L231">
        <f>RAND()</f>
        <v/>
      </c>
      <c r="M231">
        <f>IF('d_시나리오'!$J$6='d_시나리오'!$H$6,'d_시나리오'!$I$6,IF(L231&lt;('d_시나리오'!$I$6-'d_시나리오'!$H$6)/('d_시나리오'!$J$6-'d_시나리오'!$H$6),'d_시나리오'!$H$6+SQRT(L231*('d_시나리오'!$J$6-'d_시나리오'!$H$6)*('d_시나리오'!$I$6-'d_시나리오'!$H$6)),'d_시나리오'!$J$6-SQRT((1-L231)*('d_시나리오'!$J$6-'d_시나리오'!$H$6)*('d_시나리오'!$J$6-'d_시나리오'!$I$6))))</f>
        <v/>
      </c>
      <c r="N231">
        <f>INDEX('d_분포'!$B$2:$B$57,RANDBETWEEN(1,56))</f>
        <v/>
      </c>
      <c r="O231">
        <f>BETAINV(RAND(),5,5)</f>
        <v/>
      </c>
      <c r="P231">
        <f>'d_고정'!$B$1*'6_기대효과'!$H$7*('d_시나리오'!$I$7/'d_고정'!$B$2)*B231</f>
        <v/>
      </c>
      <c r="Q231">
        <f>P231*C231</f>
        <v/>
      </c>
      <c r="R231">
        <f>P231*E231</f>
        <v/>
      </c>
      <c r="S231">
        <f>R231*G231</f>
        <v/>
      </c>
      <c r="T231">
        <f>Q231+S231</f>
        <v/>
      </c>
      <c r="U231">
        <f>(Q231*D231+S231*I231)*(1-O231)</f>
        <v/>
      </c>
      <c r="V231">
        <f>(R231*K231*N231+'d_고정'!$B$3*('6_기대효과'!$H$7/8)*N231*'d_고정'!$B$10*M231*('6_기대효과'!$K$7/'d_고정'!$B$9))*(1-O231)</f>
        <v/>
      </c>
      <c r="W231">
        <f>(S231*I231+R231*MAX(K231-'d_고정'!$B$10*M231*('6_기대효과'!$K$7/'d_고정'!$B$9),0)*N231)*(1-O231)</f>
        <v/>
      </c>
      <c r="X231">
        <f>U231+V231</f>
        <v/>
      </c>
      <c r="Y231">
        <f>U231/('d_고정'!$B$5*'6_기대효과'!$H$7/8)/'d_고정'!$B$6</f>
        <v/>
      </c>
      <c r="Z231">
        <f>U231/('d_고정'!$B$8*'6_기대효과'!$H$7/8)</f>
        <v/>
      </c>
    </row>
    <row r="232">
      <c r="A232">
        <f>RAND()</f>
        <v/>
      </c>
      <c r="B232">
        <f>IF('d_시나리오'!$J$2='d_시나리오'!$H$2,'d_시나리오'!$I$2,IF(A232&lt;('d_시나리오'!$I$2-'d_시나리오'!$H$2)/('d_시나리오'!$J$2-'d_시나리오'!$H$2),'d_시나리오'!$H$2+SQRT(A232*('d_시나리오'!$J$2-'d_시나리오'!$H$2)*('d_시나리오'!$I$2-'d_시나리오'!$H$2)),'d_시나리오'!$J$2-SQRT((1-A232)*('d_시나리오'!$J$2-'d_시나리오'!$H$2)*('d_시나리오'!$J$2-'d_시나리오'!$I$2))))</f>
        <v/>
      </c>
      <c r="C232">
        <f>BETAINV(RAND(),2,6)</f>
        <v/>
      </c>
      <c r="D232">
        <f>INDEX('d_분포'!$A$2:$A$28,RANDBETWEEN(1,27))</f>
        <v/>
      </c>
      <c r="E232">
        <f>INDEX('d_분포'!$C$2:$C$5,RANDBETWEEN(1,4))*(0.9+0.2*RAND())</f>
        <v/>
      </c>
      <c r="F232">
        <f>RAND()</f>
        <v/>
      </c>
      <c r="G232">
        <f>IF('d_시나리오'!$J$3='d_시나리오'!$H$3,'d_시나리오'!$I$3,IF(F232&lt;('d_시나리오'!$I$3-'d_시나리오'!$H$3)/('d_시나리오'!$J$3-'d_시나리오'!$H$3),'d_시나리오'!$H$3+SQRT(F232*('d_시나리오'!$J$3-'d_시나리오'!$H$3)*('d_시나리오'!$I$3-'d_시나리오'!$H$3)),'d_시나리오'!$J$3-SQRT((1-F232)*('d_시나리오'!$J$3-'d_시나리오'!$H$3)*('d_시나리오'!$J$3-'d_시나리오'!$I$3))))</f>
        <v/>
      </c>
      <c r="H232">
        <f>RAND()</f>
        <v/>
      </c>
      <c r="I232">
        <f>IF('d_시나리오'!$J$4='d_시나리오'!$H$4,'d_시나리오'!$I$4,IF(H232&lt;('d_시나리오'!$I$4-'d_시나리오'!$H$4)/('d_시나리오'!$J$4-'d_시나리오'!$H$4),'d_시나리오'!$H$4+SQRT(H232*('d_시나리오'!$J$4-'d_시나리오'!$H$4)*('d_시나리오'!$I$4-'d_시나리오'!$H$4)),'d_시나리오'!$J$4-SQRT((1-H232)*('d_시나리오'!$J$4-'d_시나리오'!$H$4)*('d_시나리오'!$J$4-'d_시나리오'!$I$4))))</f>
        <v/>
      </c>
      <c r="J232">
        <f>RAND()</f>
        <v/>
      </c>
      <c r="K232">
        <f>IF('d_시나리오'!$J$5='d_시나리오'!$H$5,'d_시나리오'!$I$5,IF(J232&lt;('d_시나리오'!$I$5-'d_시나리오'!$H$5)/('d_시나리오'!$J$5-'d_시나리오'!$H$5),'d_시나리오'!$H$5+SQRT(J232*('d_시나리오'!$J$5-'d_시나리오'!$H$5)*('d_시나리오'!$I$5-'d_시나리오'!$H$5)),'d_시나리오'!$J$5-SQRT((1-J232)*('d_시나리오'!$J$5-'d_시나리오'!$H$5)*('d_시나리오'!$J$5-'d_시나리오'!$I$5))))</f>
        <v/>
      </c>
      <c r="L232">
        <f>RAND()</f>
        <v/>
      </c>
      <c r="M232">
        <f>IF('d_시나리오'!$J$6='d_시나리오'!$H$6,'d_시나리오'!$I$6,IF(L232&lt;('d_시나리오'!$I$6-'d_시나리오'!$H$6)/('d_시나리오'!$J$6-'d_시나리오'!$H$6),'d_시나리오'!$H$6+SQRT(L232*('d_시나리오'!$J$6-'d_시나리오'!$H$6)*('d_시나리오'!$I$6-'d_시나리오'!$H$6)),'d_시나리오'!$J$6-SQRT((1-L232)*('d_시나리오'!$J$6-'d_시나리오'!$H$6)*('d_시나리오'!$J$6-'d_시나리오'!$I$6))))</f>
        <v/>
      </c>
      <c r="N232">
        <f>INDEX('d_분포'!$B$2:$B$57,RANDBETWEEN(1,56))</f>
        <v/>
      </c>
      <c r="O232">
        <f>BETAINV(RAND(),5,5)</f>
        <v/>
      </c>
      <c r="P232">
        <f>'d_고정'!$B$1*'6_기대효과'!$H$7*('d_시나리오'!$I$7/'d_고정'!$B$2)*B232</f>
        <v/>
      </c>
      <c r="Q232">
        <f>P232*C232</f>
        <v/>
      </c>
      <c r="R232">
        <f>P232*E232</f>
        <v/>
      </c>
      <c r="S232">
        <f>R232*G232</f>
        <v/>
      </c>
      <c r="T232">
        <f>Q232+S232</f>
        <v/>
      </c>
      <c r="U232">
        <f>(Q232*D232+S232*I232)*(1-O232)</f>
        <v/>
      </c>
      <c r="V232">
        <f>(R232*K232*N232+'d_고정'!$B$3*('6_기대효과'!$H$7/8)*N232*'d_고정'!$B$10*M232*('6_기대효과'!$K$7/'d_고정'!$B$9))*(1-O232)</f>
        <v/>
      </c>
      <c r="W232">
        <f>(S232*I232+R232*MAX(K232-'d_고정'!$B$10*M232*('6_기대효과'!$K$7/'d_고정'!$B$9),0)*N232)*(1-O232)</f>
        <v/>
      </c>
      <c r="X232">
        <f>U232+V232</f>
        <v/>
      </c>
      <c r="Y232">
        <f>U232/('d_고정'!$B$5*'6_기대효과'!$H$7/8)/'d_고정'!$B$6</f>
        <v/>
      </c>
      <c r="Z232">
        <f>U232/('d_고정'!$B$8*'6_기대효과'!$H$7/8)</f>
        <v/>
      </c>
    </row>
    <row r="233">
      <c r="A233">
        <f>RAND()</f>
        <v/>
      </c>
      <c r="B233">
        <f>IF('d_시나리오'!$J$2='d_시나리오'!$H$2,'d_시나리오'!$I$2,IF(A233&lt;('d_시나리오'!$I$2-'d_시나리오'!$H$2)/('d_시나리오'!$J$2-'d_시나리오'!$H$2),'d_시나리오'!$H$2+SQRT(A233*('d_시나리오'!$J$2-'d_시나리오'!$H$2)*('d_시나리오'!$I$2-'d_시나리오'!$H$2)),'d_시나리오'!$J$2-SQRT((1-A233)*('d_시나리오'!$J$2-'d_시나리오'!$H$2)*('d_시나리오'!$J$2-'d_시나리오'!$I$2))))</f>
        <v/>
      </c>
      <c r="C233">
        <f>BETAINV(RAND(),2,6)</f>
        <v/>
      </c>
      <c r="D233">
        <f>INDEX('d_분포'!$A$2:$A$28,RANDBETWEEN(1,27))</f>
        <v/>
      </c>
      <c r="E233">
        <f>INDEX('d_분포'!$C$2:$C$5,RANDBETWEEN(1,4))*(0.9+0.2*RAND())</f>
        <v/>
      </c>
      <c r="F233">
        <f>RAND()</f>
        <v/>
      </c>
      <c r="G233">
        <f>IF('d_시나리오'!$J$3='d_시나리오'!$H$3,'d_시나리오'!$I$3,IF(F233&lt;('d_시나리오'!$I$3-'d_시나리오'!$H$3)/('d_시나리오'!$J$3-'d_시나리오'!$H$3),'d_시나리오'!$H$3+SQRT(F233*('d_시나리오'!$J$3-'d_시나리오'!$H$3)*('d_시나리오'!$I$3-'d_시나리오'!$H$3)),'d_시나리오'!$J$3-SQRT((1-F233)*('d_시나리오'!$J$3-'d_시나리오'!$H$3)*('d_시나리오'!$J$3-'d_시나리오'!$I$3))))</f>
        <v/>
      </c>
      <c r="H233">
        <f>RAND()</f>
        <v/>
      </c>
      <c r="I233">
        <f>IF('d_시나리오'!$J$4='d_시나리오'!$H$4,'d_시나리오'!$I$4,IF(H233&lt;('d_시나리오'!$I$4-'d_시나리오'!$H$4)/('d_시나리오'!$J$4-'d_시나리오'!$H$4),'d_시나리오'!$H$4+SQRT(H233*('d_시나리오'!$J$4-'d_시나리오'!$H$4)*('d_시나리오'!$I$4-'d_시나리오'!$H$4)),'d_시나리오'!$J$4-SQRT((1-H233)*('d_시나리오'!$J$4-'d_시나리오'!$H$4)*('d_시나리오'!$J$4-'d_시나리오'!$I$4))))</f>
        <v/>
      </c>
      <c r="J233">
        <f>RAND()</f>
        <v/>
      </c>
      <c r="K233">
        <f>IF('d_시나리오'!$J$5='d_시나리오'!$H$5,'d_시나리오'!$I$5,IF(J233&lt;('d_시나리오'!$I$5-'d_시나리오'!$H$5)/('d_시나리오'!$J$5-'d_시나리오'!$H$5),'d_시나리오'!$H$5+SQRT(J233*('d_시나리오'!$J$5-'d_시나리오'!$H$5)*('d_시나리오'!$I$5-'d_시나리오'!$H$5)),'d_시나리오'!$J$5-SQRT((1-J233)*('d_시나리오'!$J$5-'d_시나리오'!$H$5)*('d_시나리오'!$J$5-'d_시나리오'!$I$5))))</f>
        <v/>
      </c>
      <c r="L233">
        <f>RAND()</f>
        <v/>
      </c>
      <c r="M233">
        <f>IF('d_시나리오'!$J$6='d_시나리오'!$H$6,'d_시나리오'!$I$6,IF(L233&lt;('d_시나리오'!$I$6-'d_시나리오'!$H$6)/('d_시나리오'!$J$6-'d_시나리오'!$H$6),'d_시나리오'!$H$6+SQRT(L233*('d_시나리오'!$J$6-'d_시나리오'!$H$6)*('d_시나리오'!$I$6-'d_시나리오'!$H$6)),'d_시나리오'!$J$6-SQRT((1-L233)*('d_시나리오'!$J$6-'d_시나리오'!$H$6)*('d_시나리오'!$J$6-'d_시나리오'!$I$6))))</f>
        <v/>
      </c>
      <c r="N233">
        <f>INDEX('d_분포'!$B$2:$B$57,RANDBETWEEN(1,56))</f>
        <v/>
      </c>
      <c r="O233">
        <f>BETAINV(RAND(),5,5)</f>
        <v/>
      </c>
      <c r="P233">
        <f>'d_고정'!$B$1*'6_기대효과'!$H$7*('d_시나리오'!$I$7/'d_고정'!$B$2)*B233</f>
        <v/>
      </c>
      <c r="Q233">
        <f>P233*C233</f>
        <v/>
      </c>
      <c r="R233">
        <f>P233*E233</f>
        <v/>
      </c>
      <c r="S233">
        <f>R233*G233</f>
        <v/>
      </c>
      <c r="T233">
        <f>Q233+S233</f>
        <v/>
      </c>
      <c r="U233">
        <f>(Q233*D233+S233*I233)*(1-O233)</f>
        <v/>
      </c>
      <c r="V233">
        <f>(R233*K233*N233+'d_고정'!$B$3*('6_기대효과'!$H$7/8)*N233*'d_고정'!$B$10*M233*('6_기대효과'!$K$7/'d_고정'!$B$9))*(1-O233)</f>
        <v/>
      </c>
      <c r="W233">
        <f>(S233*I233+R233*MAX(K233-'d_고정'!$B$10*M233*('6_기대효과'!$K$7/'d_고정'!$B$9),0)*N233)*(1-O233)</f>
        <v/>
      </c>
      <c r="X233">
        <f>U233+V233</f>
        <v/>
      </c>
      <c r="Y233">
        <f>U233/('d_고정'!$B$5*'6_기대효과'!$H$7/8)/'d_고정'!$B$6</f>
        <v/>
      </c>
      <c r="Z233">
        <f>U233/('d_고정'!$B$8*'6_기대효과'!$H$7/8)</f>
        <v/>
      </c>
    </row>
    <row r="234">
      <c r="A234">
        <f>RAND()</f>
        <v/>
      </c>
      <c r="B234">
        <f>IF('d_시나리오'!$J$2='d_시나리오'!$H$2,'d_시나리오'!$I$2,IF(A234&lt;('d_시나리오'!$I$2-'d_시나리오'!$H$2)/('d_시나리오'!$J$2-'d_시나리오'!$H$2),'d_시나리오'!$H$2+SQRT(A234*('d_시나리오'!$J$2-'d_시나리오'!$H$2)*('d_시나리오'!$I$2-'d_시나리오'!$H$2)),'d_시나리오'!$J$2-SQRT((1-A234)*('d_시나리오'!$J$2-'d_시나리오'!$H$2)*('d_시나리오'!$J$2-'d_시나리오'!$I$2))))</f>
        <v/>
      </c>
      <c r="C234">
        <f>BETAINV(RAND(),2,6)</f>
        <v/>
      </c>
      <c r="D234">
        <f>INDEX('d_분포'!$A$2:$A$28,RANDBETWEEN(1,27))</f>
        <v/>
      </c>
      <c r="E234">
        <f>INDEX('d_분포'!$C$2:$C$5,RANDBETWEEN(1,4))*(0.9+0.2*RAND())</f>
        <v/>
      </c>
      <c r="F234">
        <f>RAND()</f>
        <v/>
      </c>
      <c r="G234">
        <f>IF('d_시나리오'!$J$3='d_시나리오'!$H$3,'d_시나리오'!$I$3,IF(F234&lt;('d_시나리오'!$I$3-'d_시나리오'!$H$3)/('d_시나리오'!$J$3-'d_시나리오'!$H$3),'d_시나리오'!$H$3+SQRT(F234*('d_시나리오'!$J$3-'d_시나리오'!$H$3)*('d_시나리오'!$I$3-'d_시나리오'!$H$3)),'d_시나리오'!$J$3-SQRT((1-F234)*('d_시나리오'!$J$3-'d_시나리오'!$H$3)*('d_시나리오'!$J$3-'d_시나리오'!$I$3))))</f>
        <v/>
      </c>
      <c r="H234">
        <f>RAND()</f>
        <v/>
      </c>
      <c r="I234">
        <f>IF('d_시나리오'!$J$4='d_시나리오'!$H$4,'d_시나리오'!$I$4,IF(H234&lt;('d_시나리오'!$I$4-'d_시나리오'!$H$4)/('d_시나리오'!$J$4-'d_시나리오'!$H$4),'d_시나리오'!$H$4+SQRT(H234*('d_시나리오'!$J$4-'d_시나리오'!$H$4)*('d_시나리오'!$I$4-'d_시나리오'!$H$4)),'d_시나리오'!$J$4-SQRT((1-H234)*('d_시나리오'!$J$4-'d_시나리오'!$H$4)*('d_시나리오'!$J$4-'d_시나리오'!$I$4))))</f>
        <v/>
      </c>
      <c r="J234">
        <f>RAND()</f>
        <v/>
      </c>
      <c r="K234">
        <f>IF('d_시나리오'!$J$5='d_시나리오'!$H$5,'d_시나리오'!$I$5,IF(J234&lt;('d_시나리오'!$I$5-'d_시나리오'!$H$5)/('d_시나리오'!$J$5-'d_시나리오'!$H$5),'d_시나리오'!$H$5+SQRT(J234*('d_시나리오'!$J$5-'d_시나리오'!$H$5)*('d_시나리오'!$I$5-'d_시나리오'!$H$5)),'d_시나리오'!$J$5-SQRT((1-J234)*('d_시나리오'!$J$5-'d_시나리오'!$H$5)*('d_시나리오'!$J$5-'d_시나리오'!$I$5))))</f>
        <v/>
      </c>
      <c r="L234">
        <f>RAND()</f>
        <v/>
      </c>
      <c r="M234">
        <f>IF('d_시나리오'!$J$6='d_시나리오'!$H$6,'d_시나리오'!$I$6,IF(L234&lt;('d_시나리오'!$I$6-'d_시나리오'!$H$6)/('d_시나리오'!$J$6-'d_시나리오'!$H$6),'d_시나리오'!$H$6+SQRT(L234*('d_시나리오'!$J$6-'d_시나리오'!$H$6)*('d_시나리오'!$I$6-'d_시나리오'!$H$6)),'d_시나리오'!$J$6-SQRT((1-L234)*('d_시나리오'!$J$6-'d_시나리오'!$H$6)*('d_시나리오'!$J$6-'d_시나리오'!$I$6))))</f>
        <v/>
      </c>
      <c r="N234">
        <f>INDEX('d_분포'!$B$2:$B$57,RANDBETWEEN(1,56))</f>
        <v/>
      </c>
      <c r="O234">
        <f>BETAINV(RAND(),5,5)</f>
        <v/>
      </c>
      <c r="P234">
        <f>'d_고정'!$B$1*'6_기대효과'!$H$7*('d_시나리오'!$I$7/'d_고정'!$B$2)*B234</f>
        <v/>
      </c>
      <c r="Q234">
        <f>P234*C234</f>
        <v/>
      </c>
      <c r="R234">
        <f>P234*E234</f>
        <v/>
      </c>
      <c r="S234">
        <f>R234*G234</f>
        <v/>
      </c>
      <c r="T234">
        <f>Q234+S234</f>
        <v/>
      </c>
      <c r="U234">
        <f>(Q234*D234+S234*I234)*(1-O234)</f>
        <v/>
      </c>
      <c r="V234">
        <f>(R234*K234*N234+'d_고정'!$B$3*('6_기대효과'!$H$7/8)*N234*'d_고정'!$B$10*M234*('6_기대효과'!$K$7/'d_고정'!$B$9))*(1-O234)</f>
        <v/>
      </c>
      <c r="W234">
        <f>(S234*I234+R234*MAX(K234-'d_고정'!$B$10*M234*('6_기대효과'!$K$7/'d_고정'!$B$9),0)*N234)*(1-O234)</f>
        <v/>
      </c>
      <c r="X234">
        <f>U234+V234</f>
        <v/>
      </c>
      <c r="Y234">
        <f>U234/('d_고정'!$B$5*'6_기대효과'!$H$7/8)/'d_고정'!$B$6</f>
        <v/>
      </c>
      <c r="Z234">
        <f>U234/('d_고정'!$B$8*'6_기대효과'!$H$7/8)</f>
        <v/>
      </c>
    </row>
    <row r="235">
      <c r="A235">
        <f>RAND()</f>
        <v/>
      </c>
      <c r="B235">
        <f>IF('d_시나리오'!$J$2='d_시나리오'!$H$2,'d_시나리오'!$I$2,IF(A235&lt;('d_시나리오'!$I$2-'d_시나리오'!$H$2)/('d_시나리오'!$J$2-'d_시나리오'!$H$2),'d_시나리오'!$H$2+SQRT(A235*('d_시나리오'!$J$2-'d_시나리오'!$H$2)*('d_시나리오'!$I$2-'d_시나리오'!$H$2)),'d_시나리오'!$J$2-SQRT((1-A235)*('d_시나리오'!$J$2-'d_시나리오'!$H$2)*('d_시나리오'!$J$2-'d_시나리오'!$I$2))))</f>
        <v/>
      </c>
      <c r="C235">
        <f>BETAINV(RAND(),2,6)</f>
        <v/>
      </c>
      <c r="D235">
        <f>INDEX('d_분포'!$A$2:$A$28,RANDBETWEEN(1,27))</f>
        <v/>
      </c>
      <c r="E235">
        <f>INDEX('d_분포'!$C$2:$C$5,RANDBETWEEN(1,4))*(0.9+0.2*RAND())</f>
        <v/>
      </c>
      <c r="F235">
        <f>RAND()</f>
        <v/>
      </c>
      <c r="G235">
        <f>IF('d_시나리오'!$J$3='d_시나리오'!$H$3,'d_시나리오'!$I$3,IF(F235&lt;('d_시나리오'!$I$3-'d_시나리오'!$H$3)/('d_시나리오'!$J$3-'d_시나리오'!$H$3),'d_시나리오'!$H$3+SQRT(F235*('d_시나리오'!$J$3-'d_시나리오'!$H$3)*('d_시나리오'!$I$3-'d_시나리오'!$H$3)),'d_시나리오'!$J$3-SQRT((1-F235)*('d_시나리오'!$J$3-'d_시나리오'!$H$3)*('d_시나리오'!$J$3-'d_시나리오'!$I$3))))</f>
        <v/>
      </c>
      <c r="H235">
        <f>RAND()</f>
        <v/>
      </c>
      <c r="I235">
        <f>IF('d_시나리오'!$J$4='d_시나리오'!$H$4,'d_시나리오'!$I$4,IF(H235&lt;('d_시나리오'!$I$4-'d_시나리오'!$H$4)/('d_시나리오'!$J$4-'d_시나리오'!$H$4),'d_시나리오'!$H$4+SQRT(H235*('d_시나리오'!$J$4-'d_시나리오'!$H$4)*('d_시나리오'!$I$4-'d_시나리오'!$H$4)),'d_시나리오'!$J$4-SQRT((1-H235)*('d_시나리오'!$J$4-'d_시나리오'!$H$4)*('d_시나리오'!$J$4-'d_시나리오'!$I$4))))</f>
        <v/>
      </c>
      <c r="J235">
        <f>RAND()</f>
        <v/>
      </c>
      <c r="K235">
        <f>IF('d_시나리오'!$J$5='d_시나리오'!$H$5,'d_시나리오'!$I$5,IF(J235&lt;('d_시나리오'!$I$5-'d_시나리오'!$H$5)/('d_시나리오'!$J$5-'d_시나리오'!$H$5),'d_시나리오'!$H$5+SQRT(J235*('d_시나리오'!$J$5-'d_시나리오'!$H$5)*('d_시나리오'!$I$5-'d_시나리오'!$H$5)),'d_시나리오'!$J$5-SQRT((1-J235)*('d_시나리오'!$J$5-'d_시나리오'!$H$5)*('d_시나리오'!$J$5-'d_시나리오'!$I$5))))</f>
        <v/>
      </c>
      <c r="L235">
        <f>RAND()</f>
        <v/>
      </c>
      <c r="M235">
        <f>IF('d_시나리오'!$J$6='d_시나리오'!$H$6,'d_시나리오'!$I$6,IF(L235&lt;('d_시나리오'!$I$6-'d_시나리오'!$H$6)/('d_시나리오'!$J$6-'d_시나리오'!$H$6),'d_시나리오'!$H$6+SQRT(L235*('d_시나리오'!$J$6-'d_시나리오'!$H$6)*('d_시나리오'!$I$6-'d_시나리오'!$H$6)),'d_시나리오'!$J$6-SQRT((1-L235)*('d_시나리오'!$J$6-'d_시나리오'!$H$6)*('d_시나리오'!$J$6-'d_시나리오'!$I$6))))</f>
        <v/>
      </c>
      <c r="N235">
        <f>INDEX('d_분포'!$B$2:$B$57,RANDBETWEEN(1,56))</f>
        <v/>
      </c>
      <c r="O235">
        <f>BETAINV(RAND(),5,5)</f>
        <v/>
      </c>
      <c r="P235">
        <f>'d_고정'!$B$1*'6_기대효과'!$H$7*('d_시나리오'!$I$7/'d_고정'!$B$2)*B235</f>
        <v/>
      </c>
      <c r="Q235">
        <f>P235*C235</f>
        <v/>
      </c>
      <c r="R235">
        <f>P235*E235</f>
        <v/>
      </c>
      <c r="S235">
        <f>R235*G235</f>
        <v/>
      </c>
      <c r="T235">
        <f>Q235+S235</f>
        <v/>
      </c>
      <c r="U235">
        <f>(Q235*D235+S235*I235)*(1-O235)</f>
        <v/>
      </c>
      <c r="V235">
        <f>(R235*K235*N235+'d_고정'!$B$3*('6_기대효과'!$H$7/8)*N235*'d_고정'!$B$10*M235*('6_기대효과'!$K$7/'d_고정'!$B$9))*(1-O235)</f>
        <v/>
      </c>
      <c r="W235">
        <f>(S235*I235+R235*MAX(K235-'d_고정'!$B$10*M235*('6_기대효과'!$K$7/'d_고정'!$B$9),0)*N235)*(1-O235)</f>
        <v/>
      </c>
      <c r="X235">
        <f>U235+V235</f>
        <v/>
      </c>
      <c r="Y235">
        <f>U235/('d_고정'!$B$5*'6_기대효과'!$H$7/8)/'d_고정'!$B$6</f>
        <v/>
      </c>
      <c r="Z235">
        <f>U235/('d_고정'!$B$8*'6_기대효과'!$H$7/8)</f>
        <v/>
      </c>
    </row>
    <row r="236">
      <c r="A236">
        <f>RAND()</f>
        <v/>
      </c>
      <c r="B236">
        <f>IF('d_시나리오'!$J$2='d_시나리오'!$H$2,'d_시나리오'!$I$2,IF(A236&lt;('d_시나리오'!$I$2-'d_시나리오'!$H$2)/('d_시나리오'!$J$2-'d_시나리오'!$H$2),'d_시나리오'!$H$2+SQRT(A236*('d_시나리오'!$J$2-'d_시나리오'!$H$2)*('d_시나리오'!$I$2-'d_시나리오'!$H$2)),'d_시나리오'!$J$2-SQRT((1-A236)*('d_시나리오'!$J$2-'d_시나리오'!$H$2)*('d_시나리오'!$J$2-'d_시나리오'!$I$2))))</f>
        <v/>
      </c>
      <c r="C236">
        <f>BETAINV(RAND(),2,6)</f>
        <v/>
      </c>
      <c r="D236">
        <f>INDEX('d_분포'!$A$2:$A$28,RANDBETWEEN(1,27))</f>
        <v/>
      </c>
      <c r="E236">
        <f>INDEX('d_분포'!$C$2:$C$5,RANDBETWEEN(1,4))*(0.9+0.2*RAND())</f>
        <v/>
      </c>
      <c r="F236">
        <f>RAND()</f>
        <v/>
      </c>
      <c r="G236">
        <f>IF('d_시나리오'!$J$3='d_시나리오'!$H$3,'d_시나리오'!$I$3,IF(F236&lt;('d_시나리오'!$I$3-'d_시나리오'!$H$3)/('d_시나리오'!$J$3-'d_시나리오'!$H$3),'d_시나리오'!$H$3+SQRT(F236*('d_시나리오'!$J$3-'d_시나리오'!$H$3)*('d_시나리오'!$I$3-'d_시나리오'!$H$3)),'d_시나리오'!$J$3-SQRT((1-F236)*('d_시나리오'!$J$3-'d_시나리오'!$H$3)*('d_시나리오'!$J$3-'d_시나리오'!$I$3))))</f>
        <v/>
      </c>
      <c r="H236">
        <f>RAND()</f>
        <v/>
      </c>
      <c r="I236">
        <f>IF('d_시나리오'!$J$4='d_시나리오'!$H$4,'d_시나리오'!$I$4,IF(H236&lt;('d_시나리오'!$I$4-'d_시나리오'!$H$4)/('d_시나리오'!$J$4-'d_시나리오'!$H$4),'d_시나리오'!$H$4+SQRT(H236*('d_시나리오'!$J$4-'d_시나리오'!$H$4)*('d_시나리오'!$I$4-'d_시나리오'!$H$4)),'d_시나리오'!$J$4-SQRT((1-H236)*('d_시나리오'!$J$4-'d_시나리오'!$H$4)*('d_시나리오'!$J$4-'d_시나리오'!$I$4))))</f>
        <v/>
      </c>
      <c r="J236">
        <f>RAND()</f>
        <v/>
      </c>
      <c r="K236">
        <f>IF('d_시나리오'!$J$5='d_시나리오'!$H$5,'d_시나리오'!$I$5,IF(J236&lt;('d_시나리오'!$I$5-'d_시나리오'!$H$5)/('d_시나리오'!$J$5-'d_시나리오'!$H$5),'d_시나리오'!$H$5+SQRT(J236*('d_시나리오'!$J$5-'d_시나리오'!$H$5)*('d_시나리오'!$I$5-'d_시나리오'!$H$5)),'d_시나리오'!$J$5-SQRT((1-J236)*('d_시나리오'!$J$5-'d_시나리오'!$H$5)*('d_시나리오'!$J$5-'d_시나리오'!$I$5))))</f>
        <v/>
      </c>
      <c r="L236">
        <f>RAND()</f>
        <v/>
      </c>
      <c r="M236">
        <f>IF('d_시나리오'!$J$6='d_시나리오'!$H$6,'d_시나리오'!$I$6,IF(L236&lt;('d_시나리오'!$I$6-'d_시나리오'!$H$6)/('d_시나리오'!$J$6-'d_시나리오'!$H$6),'d_시나리오'!$H$6+SQRT(L236*('d_시나리오'!$J$6-'d_시나리오'!$H$6)*('d_시나리오'!$I$6-'d_시나리오'!$H$6)),'d_시나리오'!$J$6-SQRT((1-L236)*('d_시나리오'!$J$6-'d_시나리오'!$H$6)*('d_시나리오'!$J$6-'d_시나리오'!$I$6))))</f>
        <v/>
      </c>
      <c r="N236">
        <f>INDEX('d_분포'!$B$2:$B$57,RANDBETWEEN(1,56))</f>
        <v/>
      </c>
      <c r="O236">
        <f>BETAINV(RAND(),5,5)</f>
        <v/>
      </c>
      <c r="P236">
        <f>'d_고정'!$B$1*'6_기대효과'!$H$7*('d_시나리오'!$I$7/'d_고정'!$B$2)*B236</f>
        <v/>
      </c>
      <c r="Q236">
        <f>P236*C236</f>
        <v/>
      </c>
      <c r="R236">
        <f>P236*E236</f>
        <v/>
      </c>
      <c r="S236">
        <f>R236*G236</f>
        <v/>
      </c>
      <c r="T236">
        <f>Q236+S236</f>
        <v/>
      </c>
      <c r="U236">
        <f>(Q236*D236+S236*I236)*(1-O236)</f>
        <v/>
      </c>
      <c r="V236">
        <f>(R236*K236*N236+'d_고정'!$B$3*('6_기대효과'!$H$7/8)*N236*'d_고정'!$B$10*M236*('6_기대효과'!$K$7/'d_고정'!$B$9))*(1-O236)</f>
        <v/>
      </c>
      <c r="W236">
        <f>(S236*I236+R236*MAX(K236-'d_고정'!$B$10*M236*('6_기대효과'!$K$7/'d_고정'!$B$9),0)*N236)*(1-O236)</f>
        <v/>
      </c>
      <c r="X236">
        <f>U236+V236</f>
        <v/>
      </c>
      <c r="Y236">
        <f>U236/('d_고정'!$B$5*'6_기대효과'!$H$7/8)/'d_고정'!$B$6</f>
        <v/>
      </c>
      <c r="Z236">
        <f>U236/('d_고정'!$B$8*'6_기대효과'!$H$7/8)</f>
        <v/>
      </c>
    </row>
    <row r="237">
      <c r="A237">
        <f>RAND()</f>
        <v/>
      </c>
      <c r="B237">
        <f>IF('d_시나리오'!$J$2='d_시나리오'!$H$2,'d_시나리오'!$I$2,IF(A237&lt;('d_시나리오'!$I$2-'d_시나리오'!$H$2)/('d_시나리오'!$J$2-'d_시나리오'!$H$2),'d_시나리오'!$H$2+SQRT(A237*('d_시나리오'!$J$2-'d_시나리오'!$H$2)*('d_시나리오'!$I$2-'d_시나리오'!$H$2)),'d_시나리오'!$J$2-SQRT((1-A237)*('d_시나리오'!$J$2-'d_시나리오'!$H$2)*('d_시나리오'!$J$2-'d_시나리오'!$I$2))))</f>
        <v/>
      </c>
      <c r="C237">
        <f>BETAINV(RAND(),2,6)</f>
        <v/>
      </c>
      <c r="D237">
        <f>INDEX('d_분포'!$A$2:$A$28,RANDBETWEEN(1,27))</f>
        <v/>
      </c>
      <c r="E237">
        <f>INDEX('d_분포'!$C$2:$C$5,RANDBETWEEN(1,4))*(0.9+0.2*RAND())</f>
        <v/>
      </c>
      <c r="F237">
        <f>RAND()</f>
        <v/>
      </c>
      <c r="G237">
        <f>IF('d_시나리오'!$J$3='d_시나리오'!$H$3,'d_시나리오'!$I$3,IF(F237&lt;('d_시나리오'!$I$3-'d_시나리오'!$H$3)/('d_시나리오'!$J$3-'d_시나리오'!$H$3),'d_시나리오'!$H$3+SQRT(F237*('d_시나리오'!$J$3-'d_시나리오'!$H$3)*('d_시나리오'!$I$3-'d_시나리오'!$H$3)),'d_시나리오'!$J$3-SQRT((1-F237)*('d_시나리오'!$J$3-'d_시나리오'!$H$3)*('d_시나리오'!$J$3-'d_시나리오'!$I$3))))</f>
        <v/>
      </c>
      <c r="H237">
        <f>RAND()</f>
        <v/>
      </c>
      <c r="I237">
        <f>IF('d_시나리오'!$J$4='d_시나리오'!$H$4,'d_시나리오'!$I$4,IF(H237&lt;('d_시나리오'!$I$4-'d_시나리오'!$H$4)/('d_시나리오'!$J$4-'d_시나리오'!$H$4),'d_시나리오'!$H$4+SQRT(H237*('d_시나리오'!$J$4-'d_시나리오'!$H$4)*('d_시나리오'!$I$4-'d_시나리오'!$H$4)),'d_시나리오'!$J$4-SQRT((1-H237)*('d_시나리오'!$J$4-'d_시나리오'!$H$4)*('d_시나리오'!$J$4-'d_시나리오'!$I$4))))</f>
        <v/>
      </c>
      <c r="J237">
        <f>RAND()</f>
        <v/>
      </c>
      <c r="K237">
        <f>IF('d_시나리오'!$J$5='d_시나리오'!$H$5,'d_시나리오'!$I$5,IF(J237&lt;('d_시나리오'!$I$5-'d_시나리오'!$H$5)/('d_시나리오'!$J$5-'d_시나리오'!$H$5),'d_시나리오'!$H$5+SQRT(J237*('d_시나리오'!$J$5-'d_시나리오'!$H$5)*('d_시나리오'!$I$5-'d_시나리오'!$H$5)),'d_시나리오'!$J$5-SQRT((1-J237)*('d_시나리오'!$J$5-'d_시나리오'!$H$5)*('d_시나리오'!$J$5-'d_시나리오'!$I$5))))</f>
        <v/>
      </c>
      <c r="L237">
        <f>RAND()</f>
        <v/>
      </c>
      <c r="M237">
        <f>IF('d_시나리오'!$J$6='d_시나리오'!$H$6,'d_시나리오'!$I$6,IF(L237&lt;('d_시나리오'!$I$6-'d_시나리오'!$H$6)/('d_시나리오'!$J$6-'d_시나리오'!$H$6),'d_시나리오'!$H$6+SQRT(L237*('d_시나리오'!$J$6-'d_시나리오'!$H$6)*('d_시나리오'!$I$6-'d_시나리오'!$H$6)),'d_시나리오'!$J$6-SQRT((1-L237)*('d_시나리오'!$J$6-'d_시나리오'!$H$6)*('d_시나리오'!$J$6-'d_시나리오'!$I$6))))</f>
        <v/>
      </c>
      <c r="N237">
        <f>INDEX('d_분포'!$B$2:$B$57,RANDBETWEEN(1,56))</f>
        <v/>
      </c>
      <c r="O237">
        <f>BETAINV(RAND(),5,5)</f>
        <v/>
      </c>
      <c r="P237">
        <f>'d_고정'!$B$1*'6_기대효과'!$H$7*('d_시나리오'!$I$7/'d_고정'!$B$2)*B237</f>
        <v/>
      </c>
      <c r="Q237">
        <f>P237*C237</f>
        <v/>
      </c>
      <c r="R237">
        <f>P237*E237</f>
        <v/>
      </c>
      <c r="S237">
        <f>R237*G237</f>
        <v/>
      </c>
      <c r="T237">
        <f>Q237+S237</f>
        <v/>
      </c>
      <c r="U237">
        <f>(Q237*D237+S237*I237)*(1-O237)</f>
        <v/>
      </c>
      <c r="V237">
        <f>(R237*K237*N237+'d_고정'!$B$3*('6_기대효과'!$H$7/8)*N237*'d_고정'!$B$10*M237*('6_기대효과'!$K$7/'d_고정'!$B$9))*(1-O237)</f>
        <v/>
      </c>
      <c r="W237">
        <f>(S237*I237+R237*MAX(K237-'d_고정'!$B$10*M237*('6_기대효과'!$K$7/'d_고정'!$B$9),0)*N237)*(1-O237)</f>
        <v/>
      </c>
      <c r="X237">
        <f>U237+V237</f>
        <v/>
      </c>
      <c r="Y237">
        <f>U237/('d_고정'!$B$5*'6_기대효과'!$H$7/8)/'d_고정'!$B$6</f>
        <v/>
      </c>
      <c r="Z237">
        <f>U237/('d_고정'!$B$8*'6_기대효과'!$H$7/8)</f>
        <v/>
      </c>
    </row>
    <row r="238">
      <c r="A238">
        <f>RAND()</f>
        <v/>
      </c>
      <c r="B238">
        <f>IF('d_시나리오'!$J$2='d_시나리오'!$H$2,'d_시나리오'!$I$2,IF(A238&lt;('d_시나리오'!$I$2-'d_시나리오'!$H$2)/('d_시나리오'!$J$2-'d_시나리오'!$H$2),'d_시나리오'!$H$2+SQRT(A238*('d_시나리오'!$J$2-'d_시나리오'!$H$2)*('d_시나리오'!$I$2-'d_시나리오'!$H$2)),'d_시나리오'!$J$2-SQRT((1-A238)*('d_시나리오'!$J$2-'d_시나리오'!$H$2)*('d_시나리오'!$J$2-'d_시나리오'!$I$2))))</f>
        <v/>
      </c>
      <c r="C238">
        <f>BETAINV(RAND(),2,6)</f>
        <v/>
      </c>
      <c r="D238">
        <f>INDEX('d_분포'!$A$2:$A$28,RANDBETWEEN(1,27))</f>
        <v/>
      </c>
      <c r="E238">
        <f>INDEX('d_분포'!$C$2:$C$5,RANDBETWEEN(1,4))*(0.9+0.2*RAND())</f>
        <v/>
      </c>
      <c r="F238">
        <f>RAND()</f>
        <v/>
      </c>
      <c r="G238">
        <f>IF('d_시나리오'!$J$3='d_시나리오'!$H$3,'d_시나리오'!$I$3,IF(F238&lt;('d_시나리오'!$I$3-'d_시나리오'!$H$3)/('d_시나리오'!$J$3-'d_시나리오'!$H$3),'d_시나리오'!$H$3+SQRT(F238*('d_시나리오'!$J$3-'d_시나리오'!$H$3)*('d_시나리오'!$I$3-'d_시나리오'!$H$3)),'d_시나리오'!$J$3-SQRT((1-F238)*('d_시나리오'!$J$3-'d_시나리오'!$H$3)*('d_시나리오'!$J$3-'d_시나리오'!$I$3))))</f>
        <v/>
      </c>
      <c r="H238">
        <f>RAND()</f>
        <v/>
      </c>
      <c r="I238">
        <f>IF('d_시나리오'!$J$4='d_시나리오'!$H$4,'d_시나리오'!$I$4,IF(H238&lt;('d_시나리오'!$I$4-'d_시나리오'!$H$4)/('d_시나리오'!$J$4-'d_시나리오'!$H$4),'d_시나리오'!$H$4+SQRT(H238*('d_시나리오'!$J$4-'d_시나리오'!$H$4)*('d_시나리오'!$I$4-'d_시나리오'!$H$4)),'d_시나리오'!$J$4-SQRT((1-H238)*('d_시나리오'!$J$4-'d_시나리오'!$H$4)*('d_시나리오'!$J$4-'d_시나리오'!$I$4))))</f>
        <v/>
      </c>
      <c r="J238">
        <f>RAND()</f>
        <v/>
      </c>
      <c r="K238">
        <f>IF('d_시나리오'!$J$5='d_시나리오'!$H$5,'d_시나리오'!$I$5,IF(J238&lt;('d_시나리오'!$I$5-'d_시나리오'!$H$5)/('d_시나리오'!$J$5-'d_시나리오'!$H$5),'d_시나리오'!$H$5+SQRT(J238*('d_시나리오'!$J$5-'d_시나리오'!$H$5)*('d_시나리오'!$I$5-'d_시나리오'!$H$5)),'d_시나리오'!$J$5-SQRT((1-J238)*('d_시나리오'!$J$5-'d_시나리오'!$H$5)*('d_시나리오'!$J$5-'d_시나리오'!$I$5))))</f>
        <v/>
      </c>
      <c r="L238">
        <f>RAND()</f>
        <v/>
      </c>
      <c r="M238">
        <f>IF('d_시나리오'!$J$6='d_시나리오'!$H$6,'d_시나리오'!$I$6,IF(L238&lt;('d_시나리오'!$I$6-'d_시나리오'!$H$6)/('d_시나리오'!$J$6-'d_시나리오'!$H$6),'d_시나리오'!$H$6+SQRT(L238*('d_시나리오'!$J$6-'d_시나리오'!$H$6)*('d_시나리오'!$I$6-'d_시나리오'!$H$6)),'d_시나리오'!$J$6-SQRT((1-L238)*('d_시나리오'!$J$6-'d_시나리오'!$H$6)*('d_시나리오'!$J$6-'d_시나리오'!$I$6))))</f>
        <v/>
      </c>
      <c r="N238">
        <f>INDEX('d_분포'!$B$2:$B$57,RANDBETWEEN(1,56))</f>
        <v/>
      </c>
      <c r="O238">
        <f>BETAINV(RAND(),5,5)</f>
        <v/>
      </c>
      <c r="P238">
        <f>'d_고정'!$B$1*'6_기대효과'!$H$7*('d_시나리오'!$I$7/'d_고정'!$B$2)*B238</f>
        <v/>
      </c>
      <c r="Q238">
        <f>P238*C238</f>
        <v/>
      </c>
      <c r="R238">
        <f>P238*E238</f>
        <v/>
      </c>
      <c r="S238">
        <f>R238*G238</f>
        <v/>
      </c>
      <c r="T238">
        <f>Q238+S238</f>
        <v/>
      </c>
      <c r="U238">
        <f>(Q238*D238+S238*I238)*(1-O238)</f>
        <v/>
      </c>
      <c r="V238">
        <f>(R238*K238*N238+'d_고정'!$B$3*('6_기대효과'!$H$7/8)*N238*'d_고정'!$B$10*M238*('6_기대효과'!$K$7/'d_고정'!$B$9))*(1-O238)</f>
        <v/>
      </c>
      <c r="W238">
        <f>(S238*I238+R238*MAX(K238-'d_고정'!$B$10*M238*('6_기대효과'!$K$7/'d_고정'!$B$9),0)*N238)*(1-O238)</f>
        <v/>
      </c>
      <c r="X238">
        <f>U238+V238</f>
        <v/>
      </c>
      <c r="Y238">
        <f>U238/('d_고정'!$B$5*'6_기대효과'!$H$7/8)/'d_고정'!$B$6</f>
        <v/>
      </c>
      <c r="Z238">
        <f>U238/('d_고정'!$B$8*'6_기대효과'!$H$7/8)</f>
        <v/>
      </c>
    </row>
    <row r="239">
      <c r="A239">
        <f>RAND()</f>
        <v/>
      </c>
      <c r="B239">
        <f>IF('d_시나리오'!$J$2='d_시나리오'!$H$2,'d_시나리오'!$I$2,IF(A239&lt;('d_시나리오'!$I$2-'d_시나리오'!$H$2)/('d_시나리오'!$J$2-'d_시나리오'!$H$2),'d_시나리오'!$H$2+SQRT(A239*('d_시나리오'!$J$2-'d_시나리오'!$H$2)*('d_시나리오'!$I$2-'d_시나리오'!$H$2)),'d_시나리오'!$J$2-SQRT((1-A239)*('d_시나리오'!$J$2-'d_시나리오'!$H$2)*('d_시나리오'!$J$2-'d_시나리오'!$I$2))))</f>
        <v/>
      </c>
      <c r="C239">
        <f>BETAINV(RAND(),2,6)</f>
        <v/>
      </c>
      <c r="D239">
        <f>INDEX('d_분포'!$A$2:$A$28,RANDBETWEEN(1,27))</f>
        <v/>
      </c>
      <c r="E239">
        <f>INDEX('d_분포'!$C$2:$C$5,RANDBETWEEN(1,4))*(0.9+0.2*RAND())</f>
        <v/>
      </c>
      <c r="F239">
        <f>RAND()</f>
        <v/>
      </c>
      <c r="G239">
        <f>IF('d_시나리오'!$J$3='d_시나리오'!$H$3,'d_시나리오'!$I$3,IF(F239&lt;('d_시나리오'!$I$3-'d_시나리오'!$H$3)/('d_시나리오'!$J$3-'d_시나리오'!$H$3),'d_시나리오'!$H$3+SQRT(F239*('d_시나리오'!$J$3-'d_시나리오'!$H$3)*('d_시나리오'!$I$3-'d_시나리오'!$H$3)),'d_시나리오'!$J$3-SQRT((1-F239)*('d_시나리오'!$J$3-'d_시나리오'!$H$3)*('d_시나리오'!$J$3-'d_시나리오'!$I$3))))</f>
        <v/>
      </c>
      <c r="H239">
        <f>RAND()</f>
        <v/>
      </c>
      <c r="I239">
        <f>IF('d_시나리오'!$J$4='d_시나리오'!$H$4,'d_시나리오'!$I$4,IF(H239&lt;('d_시나리오'!$I$4-'d_시나리오'!$H$4)/('d_시나리오'!$J$4-'d_시나리오'!$H$4),'d_시나리오'!$H$4+SQRT(H239*('d_시나리오'!$J$4-'d_시나리오'!$H$4)*('d_시나리오'!$I$4-'d_시나리오'!$H$4)),'d_시나리오'!$J$4-SQRT((1-H239)*('d_시나리오'!$J$4-'d_시나리오'!$H$4)*('d_시나리오'!$J$4-'d_시나리오'!$I$4))))</f>
        <v/>
      </c>
      <c r="J239">
        <f>RAND()</f>
        <v/>
      </c>
      <c r="K239">
        <f>IF('d_시나리오'!$J$5='d_시나리오'!$H$5,'d_시나리오'!$I$5,IF(J239&lt;('d_시나리오'!$I$5-'d_시나리오'!$H$5)/('d_시나리오'!$J$5-'d_시나리오'!$H$5),'d_시나리오'!$H$5+SQRT(J239*('d_시나리오'!$J$5-'d_시나리오'!$H$5)*('d_시나리오'!$I$5-'d_시나리오'!$H$5)),'d_시나리오'!$J$5-SQRT((1-J239)*('d_시나리오'!$J$5-'d_시나리오'!$H$5)*('d_시나리오'!$J$5-'d_시나리오'!$I$5))))</f>
        <v/>
      </c>
      <c r="L239">
        <f>RAND()</f>
        <v/>
      </c>
      <c r="M239">
        <f>IF('d_시나리오'!$J$6='d_시나리오'!$H$6,'d_시나리오'!$I$6,IF(L239&lt;('d_시나리오'!$I$6-'d_시나리오'!$H$6)/('d_시나리오'!$J$6-'d_시나리오'!$H$6),'d_시나리오'!$H$6+SQRT(L239*('d_시나리오'!$J$6-'d_시나리오'!$H$6)*('d_시나리오'!$I$6-'d_시나리오'!$H$6)),'d_시나리오'!$J$6-SQRT((1-L239)*('d_시나리오'!$J$6-'d_시나리오'!$H$6)*('d_시나리오'!$J$6-'d_시나리오'!$I$6))))</f>
        <v/>
      </c>
      <c r="N239">
        <f>INDEX('d_분포'!$B$2:$B$57,RANDBETWEEN(1,56))</f>
        <v/>
      </c>
      <c r="O239">
        <f>BETAINV(RAND(),5,5)</f>
        <v/>
      </c>
      <c r="P239">
        <f>'d_고정'!$B$1*'6_기대효과'!$H$7*('d_시나리오'!$I$7/'d_고정'!$B$2)*B239</f>
        <v/>
      </c>
      <c r="Q239">
        <f>P239*C239</f>
        <v/>
      </c>
      <c r="R239">
        <f>P239*E239</f>
        <v/>
      </c>
      <c r="S239">
        <f>R239*G239</f>
        <v/>
      </c>
      <c r="T239">
        <f>Q239+S239</f>
        <v/>
      </c>
      <c r="U239">
        <f>(Q239*D239+S239*I239)*(1-O239)</f>
        <v/>
      </c>
      <c r="V239">
        <f>(R239*K239*N239+'d_고정'!$B$3*('6_기대효과'!$H$7/8)*N239*'d_고정'!$B$10*M239*('6_기대효과'!$K$7/'d_고정'!$B$9))*(1-O239)</f>
        <v/>
      </c>
      <c r="W239">
        <f>(S239*I239+R239*MAX(K239-'d_고정'!$B$10*M239*('6_기대효과'!$K$7/'d_고정'!$B$9),0)*N239)*(1-O239)</f>
        <v/>
      </c>
      <c r="X239">
        <f>U239+V239</f>
        <v/>
      </c>
      <c r="Y239">
        <f>U239/('d_고정'!$B$5*'6_기대효과'!$H$7/8)/'d_고정'!$B$6</f>
        <v/>
      </c>
      <c r="Z239">
        <f>U239/('d_고정'!$B$8*'6_기대효과'!$H$7/8)</f>
        <v/>
      </c>
    </row>
    <row r="240">
      <c r="A240">
        <f>RAND()</f>
        <v/>
      </c>
      <c r="B240">
        <f>IF('d_시나리오'!$J$2='d_시나리오'!$H$2,'d_시나리오'!$I$2,IF(A240&lt;('d_시나리오'!$I$2-'d_시나리오'!$H$2)/('d_시나리오'!$J$2-'d_시나리오'!$H$2),'d_시나리오'!$H$2+SQRT(A240*('d_시나리오'!$J$2-'d_시나리오'!$H$2)*('d_시나리오'!$I$2-'d_시나리오'!$H$2)),'d_시나리오'!$J$2-SQRT((1-A240)*('d_시나리오'!$J$2-'d_시나리오'!$H$2)*('d_시나리오'!$J$2-'d_시나리오'!$I$2))))</f>
        <v/>
      </c>
      <c r="C240">
        <f>BETAINV(RAND(),2,6)</f>
        <v/>
      </c>
      <c r="D240">
        <f>INDEX('d_분포'!$A$2:$A$28,RANDBETWEEN(1,27))</f>
        <v/>
      </c>
      <c r="E240">
        <f>INDEX('d_분포'!$C$2:$C$5,RANDBETWEEN(1,4))*(0.9+0.2*RAND())</f>
        <v/>
      </c>
      <c r="F240">
        <f>RAND()</f>
        <v/>
      </c>
      <c r="G240">
        <f>IF('d_시나리오'!$J$3='d_시나리오'!$H$3,'d_시나리오'!$I$3,IF(F240&lt;('d_시나리오'!$I$3-'d_시나리오'!$H$3)/('d_시나리오'!$J$3-'d_시나리오'!$H$3),'d_시나리오'!$H$3+SQRT(F240*('d_시나리오'!$J$3-'d_시나리오'!$H$3)*('d_시나리오'!$I$3-'d_시나리오'!$H$3)),'d_시나리오'!$J$3-SQRT((1-F240)*('d_시나리오'!$J$3-'d_시나리오'!$H$3)*('d_시나리오'!$J$3-'d_시나리오'!$I$3))))</f>
        <v/>
      </c>
      <c r="H240">
        <f>RAND()</f>
        <v/>
      </c>
      <c r="I240">
        <f>IF('d_시나리오'!$J$4='d_시나리오'!$H$4,'d_시나리오'!$I$4,IF(H240&lt;('d_시나리오'!$I$4-'d_시나리오'!$H$4)/('d_시나리오'!$J$4-'d_시나리오'!$H$4),'d_시나리오'!$H$4+SQRT(H240*('d_시나리오'!$J$4-'d_시나리오'!$H$4)*('d_시나리오'!$I$4-'d_시나리오'!$H$4)),'d_시나리오'!$J$4-SQRT((1-H240)*('d_시나리오'!$J$4-'d_시나리오'!$H$4)*('d_시나리오'!$J$4-'d_시나리오'!$I$4))))</f>
        <v/>
      </c>
      <c r="J240">
        <f>RAND()</f>
        <v/>
      </c>
      <c r="K240">
        <f>IF('d_시나리오'!$J$5='d_시나리오'!$H$5,'d_시나리오'!$I$5,IF(J240&lt;('d_시나리오'!$I$5-'d_시나리오'!$H$5)/('d_시나리오'!$J$5-'d_시나리오'!$H$5),'d_시나리오'!$H$5+SQRT(J240*('d_시나리오'!$J$5-'d_시나리오'!$H$5)*('d_시나리오'!$I$5-'d_시나리오'!$H$5)),'d_시나리오'!$J$5-SQRT((1-J240)*('d_시나리오'!$J$5-'d_시나리오'!$H$5)*('d_시나리오'!$J$5-'d_시나리오'!$I$5))))</f>
        <v/>
      </c>
      <c r="L240">
        <f>RAND()</f>
        <v/>
      </c>
      <c r="M240">
        <f>IF('d_시나리오'!$J$6='d_시나리오'!$H$6,'d_시나리오'!$I$6,IF(L240&lt;('d_시나리오'!$I$6-'d_시나리오'!$H$6)/('d_시나리오'!$J$6-'d_시나리오'!$H$6),'d_시나리오'!$H$6+SQRT(L240*('d_시나리오'!$J$6-'d_시나리오'!$H$6)*('d_시나리오'!$I$6-'d_시나리오'!$H$6)),'d_시나리오'!$J$6-SQRT((1-L240)*('d_시나리오'!$J$6-'d_시나리오'!$H$6)*('d_시나리오'!$J$6-'d_시나리오'!$I$6))))</f>
        <v/>
      </c>
      <c r="N240">
        <f>INDEX('d_분포'!$B$2:$B$57,RANDBETWEEN(1,56))</f>
        <v/>
      </c>
      <c r="O240">
        <f>BETAINV(RAND(),5,5)</f>
        <v/>
      </c>
      <c r="P240">
        <f>'d_고정'!$B$1*'6_기대효과'!$H$7*('d_시나리오'!$I$7/'d_고정'!$B$2)*B240</f>
        <v/>
      </c>
      <c r="Q240">
        <f>P240*C240</f>
        <v/>
      </c>
      <c r="R240">
        <f>P240*E240</f>
        <v/>
      </c>
      <c r="S240">
        <f>R240*G240</f>
        <v/>
      </c>
      <c r="T240">
        <f>Q240+S240</f>
        <v/>
      </c>
      <c r="U240">
        <f>(Q240*D240+S240*I240)*(1-O240)</f>
        <v/>
      </c>
      <c r="V240">
        <f>(R240*K240*N240+'d_고정'!$B$3*('6_기대효과'!$H$7/8)*N240*'d_고정'!$B$10*M240*('6_기대효과'!$K$7/'d_고정'!$B$9))*(1-O240)</f>
        <v/>
      </c>
      <c r="W240">
        <f>(S240*I240+R240*MAX(K240-'d_고정'!$B$10*M240*('6_기대효과'!$K$7/'d_고정'!$B$9),0)*N240)*(1-O240)</f>
        <v/>
      </c>
      <c r="X240">
        <f>U240+V240</f>
        <v/>
      </c>
      <c r="Y240">
        <f>U240/('d_고정'!$B$5*'6_기대효과'!$H$7/8)/'d_고정'!$B$6</f>
        <v/>
      </c>
      <c r="Z240">
        <f>U240/('d_고정'!$B$8*'6_기대효과'!$H$7/8)</f>
        <v/>
      </c>
    </row>
    <row r="241">
      <c r="A241">
        <f>RAND()</f>
        <v/>
      </c>
      <c r="B241">
        <f>IF('d_시나리오'!$J$2='d_시나리오'!$H$2,'d_시나리오'!$I$2,IF(A241&lt;('d_시나리오'!$I$2-'d_시나리오'!$H$2)/('d_시나리오'!$J$2-'d_시나리오'!$H$2),'d_시나리오'!$H$2+SQRT(A241*('d_시나리오'!$J$2-'d_시나리오'!$H$2)*('d_시나리오'!$I$2-'d_시나리오'!$H$2)),'d_시나리오'!$J$2-SQRT((1-A241)*('d_시나리오'!$J$2-'d_시나리오'!$H$2)*('d_시나리오'!$J$2-'d_시나리오'!$I$2))))</f>
        <v/>
      </c>
      <c r="C241">
        <f>BETAINV(RAND(),2,6)</f>
        <v/>
      </c>
      <c r="D241">
        <f>INDEX('d_분포'!$A$2:$A$28,RANDBETWEEN(1,27))</f>
        <v/>
      </c>
      <c r="E241">
        <f>INDEX('d_분포'!$C$2:$C$5,RANDBETWEEN(1,4))*(0.9+0.2*RAND())</f>
        <v/>
      </c>
      <c r="F241">
        <f>RAND()</f>
        <v/>
      </c>
      <c r="G241">
        <f>IF('d_시나리오'!$J$3='d_시나리오'!$H$3,'d_시나리오'!$I$3,IF(F241&lt;('d_시나리오'!$I$3-'d_시나리오'!$H$3)/('d_시나리오'!$J$3-'d_시나리오'!$H$3),'d_시나리오'!$H$3+SQRT(F241*('d_시나리오'!$J$3-'d_시나리오'!$H$3)*('d_시나리오'!$I$3-'d_시나리오'!$H$3)),'d_시나리오'!$J$3-SQRT((1-F241)*('d_시나리오'!$J$3-'d_시나리오'!$H$3)*('d_시나리오'!$J$3-'d_시나리오'!$I$3))))</f>
        <v/>
      </c>
      <c r="H241">
        <f>RAND()</f>
        <v/>
      </c>
      <c r="I241">
        <f>IF('d_시나리오'!$J$4='d_시나리오'!$H$4,'d_시나리오'!$I$4,IF(H241&lt;('d_시나리오'!$I$4-'d_시나리오'!$H$4)/('d_시나리오'!$J$4-'d_시나리오'!$H$4),'d_시나리오'!$H$4+SQRT(H241*('d_시나리오'!$J$4-'d_시나리오'!$H$4)*('d_시나리오'!$I$4-'d_시나리오'!$H$4)),'d_시나리오'!$J$4-SQRT((1-H241)*('d_시나리오'!$J$4-'d_시나리오'!$H$4)*('d_시나리오'!$J$4-'d_시나리오'!$I$4))))</f>
        <v/>
      </c>
      <c r="J241">
        <f>RAND()</f>
        <v/>
      </c>
      <c r="K241">
        <f>IF('d_시나리오'!$J$5='d_시나리오'!$H$5,'d_시나리오'!$I$5,IF(J241&lt;('d_시나리오'!$I$5-'d_시나리오'!$H$5)/('d_시나리오'!$J$5-'d_시나리오'!$H$5),'d_시나리오'!$H$5+SQRT(J241*('d_시나리오'!$J$5-'d_시나리오'!$H$5)*('d_시나리오'!$I$5-'d_시나리오'!$H$5)),'d_시나리오'!$J$5-SQRT((1-J241)*('d_시나리오'!$J$5-'d_시나리오'!$H$5)*('d_시나리오'!$J$5-'d_시나리오'!$I$5))))</f>
        <v/>
      </c>
      <c r="L241">
        <f>RAND()</f>
        <v/>
      </c>
      <c r="M241">
        <f>IF('d_시나리오'!$J$6='d_시나리오'!$H$6,'d_시나리오'!$I$6,IF(L241&lt;('d_시나리오'!$I$6-'d_시나리오'!$H$6)/('d_시나리오'!$J$6-'d_시나리오'!$H$6),'d_시나리오'!$H$6+SQRT(L241*('d_시나리오'!$J$6-'d_시나리오'!$H$6)*('d_시나리오'!$I$6-'d_시나리오'!$H$6)),'d_시나리오'!$J$6-SQRT((1-L241)*('d_시나리오'!$J$6-'d_시나리오'!$H$6)*('d_시나리오'!$J$6-'d_시나리오'!$I$6))))</f>
        <v/>
      </c>
      <c r="N241">
        <f>INDEX('d_분포'!$B$2:$B$57,RANDBETWEEN(1,56))</f>
        <v/>
      </c>
      <c r="O241">
        <f>BETAINV(RAND(),5,5)</f>
        <v/>
      </c>
      <c r="P241">
        <f>'d_고정'!$B$1*'6_기대효과'!$H$7*('d_시나리오'!$I$7/'d_고정'!$B$2)*B241</f>
        <v/>
      </c>
      <c r="Q241">
        <f>P241*C241</f>
        <v/>
      </c>
      <c r="R241">
        <f>P241*E241</f>
        <v/>
      </c>
      <c r="S241">
        <f>R241*G241</f>
        <v/>
      </c>
      <c r="T241">
        <f>Q241+S241</f>
        <v/>
      </c>
      <c r="U241">
        <f>(Q241*D241+S241*I241)*(1-O241)</f>
        <v/>
      </c>
      <c r="V241">
        <f>(R241*K241*N241+'d_고정'!$B$3*('6_기대효과'!$H$7/8)*N241*'d_고정'!$B$10*M241*('6_기대효과'!$K$7/'d_고정'!$B$9))*(1-O241)</f>
        <v/>
      </c>
      <c r="W241">
        <f>(S241*I241+R241*MAX(K241-'d_고정'!$B$10*M241*('6_기대효과'!$K$7/'d_고정'!$B$9),0)*N241)*(1-O241)</f>
        <v/>
      </c>
      <c r="X241">
        <f>U241+V241</f>
        <v/>
      </c>
      <c r="Y241">
        <f>U241/('d_고정'!$B$5*'6_기대효과'!$H$7/8)/'d_고정'!$B$6</f>
        <v/>
      </c>
      <c r="Z241">
        <f>U241/('d_고정'!$B$8*'6_기대효과'!$H$7/8)</f>
        <v/>
      </c>
    </row>
    <row r="242">
      <c r="A242">
        <f>RAND()</f>
        <v/>
      </c>
      <c r="B242">
        <f>IF('d_시나리오'!$J$2='d_시나리오'!$H$2,'d_시나리오'!$I$2,IF(A242&lt;('d_시나리오'!$I$2-'d_시나리오'!$H$2)/('d_시나리오'!$J$2-'d_시나리오'!$H$2),'d_시나리오'!$H$2+SQRT(A242*('d_시나리오'!$J$2-'d_시나리오'!$H$2)*('d_시나리오'!$I$2-'d_시나리오'!$H$2)),'d_시나리오'!$J$2-SQRT((1-A242)*('d_시나리오'!$J$2-'d_시나리오'!$H$2)*('d_시나리오'!$J$2-'d_시나리오'!$I$2))))</f>
        <v/>
      </c>
      <c r="C242">
        <f>BETAINV(RAND(),2,6)</f>
        <v/>
      </c>
      <c r="D242">
        <f>INDEX('d_분포'!$A$2:$A$28,RANDBETWEEN(1,27))</f>
        <v/>
      </c>
      <c r="E242">
        <f>INDEX('d_분포'!$C$2:$C$5,RANDBETWEEN(1,4))*(0.9+0.2*RAND())</f>
        <v/>
      </c>
      <c r="F242">
        <f>RAND()</f>
        <v/>
      </c>
      <c r="G242">
        <f>IF('d_시나리오'!$J$3='d_시나리오'!$H$3,'d_시나리오'!$I$3,IF(F242&lt;('d_시나리오'!$I$3-'d_시나리오'!$H$3)/('d_시나리오'!$J$3-'d_시나리오'!$H$3),'d_시나리오'!$H$3+SQRT(F242*('d_시나리오'!$J$3-'d_시나리오'!$H$3)*('d_시나리오'!$I$3-'d_시나리오'!$H$3)),'d_시나리오'!$J$3-SQRT((1-F242)*('d_시나리오'!$J$3-'d_시나리오'!$H$3)*('d_시나리오'!$J$3-'d_시나리오'!$I$3))))</f>
        <v/>
      </c>
      <c r="H242">
        <f>RAND()</f>
        <v/>
      </c>
      <c r="I242">
        <f>IF('d_시나리오'!$J$4='d_시나리오'!$H$4,'d_시나리오'!$I$4,IF(H242&lt;('d_시나리오'!$I$4-'d_시나리오'!$H$4)/('d_시나리오'!$J$4-'d_시나리오'!$H$4),'d_시나리오'!$H$4+SQRT(H242*('d_시나리오'!$J$4-'d_시나리오'!$H$4)*('d_시나리오'!$I$4-'d_시나리오'!$H$4)),'d_시나리오'!$J$4-SQRT((1-H242)*('d_시나리오'!$J$4-'d_시나리오'!$H$4)*('d_시나리오'!$J$4-'d_시나리오'!$I$4))))</f>
        <v/>
      </c>
      <c r="J242">
        <f>RAND()</f>
        <v/>
      </c>
      <c r="K242">
        <f>IF('d_시나리오'!$J$5='d_시나리오'!$H$5,'d_시나리오'!$I$5,IF(J242&lt;('d_시나리오'!$I$5-'d_시나리오'!$H$5)/('d_시나리오'!$J$5-'d_시나리오'!$H$5),'d_시나리오'!$H$5+SQRT(J242*('d_시나리오'!$J$5-'d_시나리오'!$H$5)*('d_시나리오'!$I$5-'d_시나리오'!$H$5)),'d_시나리오'!$J$5-SQRT((1-J242)*('d_시나리오'!$J$5-'d_시나리오'!$H$5)*('d_시나리오'!$J$5-'d_시나리오'!$I$5))))</f>
        <v/>
      </c>
      <c r="L242">
        <f>RAND()</f>
        <v/>
      </c>
      <c r="M242">
        <f>IF('d_시나리오'!$J$6='d_시나리오'!$H$6,'d_시나리오'!$I$6,IF(L242&lt;('d_시나리오'!$I$6-'d_시나리오'!$H$6)/('d_시나리오'!$J$6-'d_시나리오'!$H$6),'d_시나리오'!$H$6+SQRT(L242*('d_시나리오'!$J$6-'d_시나리오'!$H$6)*('d_시나리오'!$I$6-'d_시나리오'!$H$6)),'d_시나리오'!$J$6-SQRT((1-L242)*('d_시나리오'!$J$6-'d_시나리오'!$H$6)*('d_시나리오'!$J$6-'d_시나리오'!$I$6))))</f>
        <v/>
      </c>
      <c r="N242">
        <f>INDEX('d_분포'!$B$2:$B$57,RANDBETWEEN(1,56))</f>
        <v/>
      </c>
      <c r="O242">
        <f>BETAINV(RAND(),5,5)</f>
        <v/>
      </c>
      <c r="P242">
        <f>'d_고정'!$B$1*'6_기대효과'!$H$7*('d_시나리오'!$I$7/'d_고정'!$B$2)*B242</f>
        <v/>
      </c>
      <c r="Q242">
        <f>P242*C242</f>
        <v/>
      </c>
      <c r="R242">
        <f>P242*E242</f>
        <v/>
      </c>
      <c r="S242">
        <f>R242*G242</f>
        <v/>
      </c>
      <c r="T242">
        <f>Q242+S242</f>
        <v/>
      </c>
      <c r="U242">
        <f>(Q242*D242+S242*I242)*(1-O242)</f>
        <v/>
      </c>
      <c r="V242">
        <f>(R242*K242*N242+'d_고정'!$B$3*('6_기대효과'!$H$7/8)*N242*'d_고정'!$B$10*M242*('6_기대효과'!$K$7/'d_고정'!$B$9))*(1-O242)</f>
        <v/>
      </c>
      <c r="W242">
        <f>(S242*I242+R242*MAX(K242-'d_고정'!$B$10*M242*('6_기대효과'!$K$7/'d_고정'!$B$9),0)*N242)*(1-O242)</f>
        <v/>
      </c>
      <c r="X242">
        <f>U242+V242</f>
        <v/>
      </c>
      <c r="Y242">
        <f>U242/('d_고정'!$B$5*'6_기대효과'!$H$7/8)/'d_고정'!$B$6</f>
        <v/>
      </c>
      <c r="Z242">
        <f>U242/('d_고정'!$B$8*'6_기대효과'!$H$7/8)</f>
        <v/>
      </c>
    </row>
    <row r="243">
      <c r="A243">
        <f>RAND()</f>
        <v/>
      </c>
      <c r="B243">
        <f>IF('d_시나리오'!$J$2='d_시나리오'!$H$2,'d_시나리오'!$I$2,IF(A243&lt;('d_시나리오'!$I$2-'d_시나리오'!$H$2)/('d_시나리오'!$J$2-'d_시나리오'!$H$2),'d_시나리오'!$H$2+SQRT(A243*('d_시나리오'!$J$2-'d_시나리오'!$H$2)*('d_시나리오'!$I$2-'d_시나리오'!$H$2)),'d_시나리오'!$J$2-SQRT((1-A243)*('d_시나리오'!$J$2-'d_시나리오'!$H$2)*('d_시나리오'!$J$2-'d_시나리오'!$I$2))))</f>
        <v/>
      </c>
      <c r="C243">
        <f>BETAINV(RAND(),2,6)</f>
        <v/>
      </c>
      <c r="D243">
        <f>INDEX('d_분포'!$A$2:$A$28,RANDBETWEEN(1,27))</f>
        <v/>
      </c>
      <c r="E243">
        <f>INDEX('d_분포'!$C$2:$C$5,RANDBETWEEN(1,4))*(0.9+0.2*RAND())</f>
        <v/>
      </c>
      <c r="F243">
        <f>RAND()</f>
        <v/>
      </c>
      <c r="G243">
        <f>IF('d_시나리오'!$J$3='d_시나리오'!$H$3,'d_시나리오'!$I$3,IF(F243&lt;('d_시나리오'!$I$3-'d_시나리오'!$H$3)/('d_시나리오'!$J$3-'d_시나리오'!$H$3),'d_시나리오'!$H$3+SQRT(F243*('d_시나리오'!$J$3-'d_시나리오'!$H$3)*('d_시나리오'!$I$3-'d_시나리오'!$H$3)),'d_시나리오'!$J$3-SQRT((1-F243)*('d_시나리오'!$J$3-'d_시나리오'!$H$3)*('d_시나리오'!$J$3-'d_시나리오'!$I$3))))</f>
        <v/>
      </c>
      <c r="H243">
        <f>RAND()</f>
        <v/>
      </c>
      <c r="I243">
        <f>IF('d_시나리오'!$J$4='d_시나리오'!$H$4,'d_시나리오'!$I$4,IF(H243&lt;('d_시나리오'!$I$4-'d_시나리오'!$H$4)/('d_시나리오'!$J$4-'d_시나리오'!$H$4),'d_시나리오'!$H$4+SQRT(H243*('d_시나리오'!$J$4-'d_시나리오'!$H$4)*('d_시나리오'!$I$4-'d_시나리오'!$H$4)),'d_시나리오'!$J$4-SQRT((1-H243)*('d_시나리오'!$J$4-'d_시나리오'!$H$4)*('d_시나리오'!$J$4-'d_시나리오'!$I$4))))</f>
        <v/>
      </c>
      <c r="J243">
        <f>RAND()</f>
        <v/>
      </c>
      <c r="K243">
        <f>IF('d_시나리오'!$J$5='d_시나리오'!$H$5,'d_시나리오'!$I$5,IF(J243&lt;('d_시나리오'!$I$5-'d_시나리오'!$H$5)/('d_시나리오'!$J$5-'d_시나리오'!$H$5),'d_시나리오'!$H$5+SQRT(J243*('d_시나리오'!$J$5-'d_시나리오'!$H$5)*('d_시나리오'!$I$5-'d_시나리오'!$H$5)),'d_시나리오'!$J$5-SQRT((1-J243)*('d_시나리오'!$J$5-'d_시나리오'!$H$5)*('d_시나리오'!$J$5-'d_시나리오'!$I$5))))</f>
        <v/>
      </c>
      <c r="L243">
        <f>RAND()</f>
        <v/>
      </c>
      <c r="M243">
        <f>IF('d_시나리오'!$J$6='d_시나리오'!$H$6,'d_시나리오'!$I$6,IF(L243&lt;('d_시나리오'!$I$6-'d_시나리오'!$H$6)/('d_시나리오'!$J$6-'d_시나리오'!$H$6),'d_시나리오'!$H$6+SQRT(L243*('d_시나리오'!$J$6-'d_시나리오'!$H$6)*('d_시나리오'!$I$6-'d_시나리오'!$H$6)),'d_시나리오'!$J$6-SQRT((1-L243)*('d_시나리오'!$J$6-'d_시나리오'!$H$6)*('d_시나리오'!$J$6-'d_시나리오'!$I$6))))</f>
        <v/>
      </c>
      <c r="N243">
        <f>INDEX('d_분포'!$B$2:$B$57,RANDBETWEEN(1,56))</f>
        <v/>
      </c>
      <c r="O243">
        <f>BETAINV(RAND(),5,5)</f>
        <v/>
      </c>
      <c r="P243">
        <f>'d_고정'!$B$1*'6_기대효과'!$H$7*('d_시나리오'!$I$7/'d_고정'!$B$2)*B243</f>
        <v/>
      </c>
      <c r="Q243">
        <f>P243*C243</f>
        <v/>
      </c>
      <c r="R243">
        <f>P243*E243</f>
        <v/>
      </c>
      <c r="S243">
        <f>R243*G243</f>
        <v/>
      </c>
      <c r="T243">
        <f>Q243+S243</f>
        <v/>
      </c>
      <c r="U243">
        <f>(Q243*D243+S243*I243)*(1-O243)</f>
        <v/>
      </c>
      <c r="V243">
        <f>(R243*K243*N243+'d_고정'!$B$3*('6_기대효과'!$H$7/8)*N243*'d_고정'!$B$10*M243*('6_기대효과'!$K$7/'d_고정'!$B$9))*(1-O243)</f>
        <v/>
      </c>
      <c r="W243">
        <f>(S243*I243+R243*MAX(K243-'d_고정'!$B$10*M243*('6_기대효과'!$K$7/'d_고정'!$B$9),0)*N243)*(1-O243)</f>
        <v/>
      </c>
      <c r="X243">
        <f>U243+V243</f>
        <v/>
      </c>
      <c r="Y243">
        <f>U243/('d_고정'!$B$5*'6_기대효과'!$H$7/8)/'d_고정'!$B$6</f>
        <v/>
      </c>
      <c r="Z243">
        <f>U243/('d_고정'!$B$8*'6_기대효과'!$H$7/8)</f>
        <v/>
      </c>
    </row>
    <row r="244">
      <c r="A244">
        <f>RAND()</f>
        <v/>
      </c>
      <c r="B244">
        <f>IF('d_시나리오'!$J$2='d_시나리오'!$H$2,'d_시나리오'!$I$2,IF(A244&lt;('d_시나리오'!$I$2-'d_시나리오'!$H$2)/('d_시나리오'!$J$2-'d_시나리오'!$H$2),'d_시나리오'!$H$2+SQRT(A244*('d_시나리오'!$J$2-'d_시나리오'!$H$2)*('d_시나리오'!$I$2-'d_시나리오'!$H$2)),'d_시나리오'!$J$2-SQRT((1-A244)*('d_시나리오'!$J$2-'d_시나리오'!$H$2)*('d_시나리오'!$J$2-'d_시나리오'!$I$2))))</f>
        <v/>
      </c>
      <c r="C244">
        <f>BETAINV(RAND(),2,6)</f>
        <v/>
      </c>
      <c r="D244">
        <f>INDEX('d_분포'!$A$2:$A$28,RANDBETWEEN(1,27))</f>
        <v/>
      </c>
      <c r="E244">
        <f>INDEX('d_분포'!$C$2:$C$5,RANDBETWEEN(1,4))*(0.9+0.2*RAND())</f>
        <v/>
      </c>
      <c r="F244">
        <f>RAND()</f>
        <v/>
      </c>
      <c r="G244">
        <f>IF('d_시나리오'!$J$3='d_시나리오'!$H$3,'d_시나리오'!$I$3,IF(F244&lt;('d_시나리오'!$I$3-'d_시나리오'!$H$3)/('d_시나리오'!$J$3-'d_시나리오'!$H$3),'d_시나리오'!$H$3+SQRT(F244*('d_시나리오'!$J$3-'d_시나리오'!$H$3)*('d_시나리오'!$I$3-'d_시나리오'!$H$3)),'d_시나리오'!$J$3-SQRT((1-F244)*('d_시나리오'!$J$3-'d_시나리오'!$H$3)*('d_시나리오'!$J$3-'d_시나리오'!$I$3))))</f>
        <v/>
      </c>
      <c r="H244">
        <f>RAND()</f>
        <v/>
      </c>
      <c r="I244">
        <f>IF('d_시나리오'!$J$4='d_시나리오'!$H$4,'d_시나리오'!$I$4,IF(H244&lt;('d_시나리오'!$I$4-'d_시나리오'!$H$4)/('d_시나리오'!$J$4-'d_시나리오'!$H$4),'d_시나리오'!$H$4+SQRT(H244*('d_시나리오'!$J$4-'d_시나리오'!$H$4)*('d_시나리오'!$I$4-'d_시나리오'!$H$4)),'d_시나리오'!$J$4-SQRT((1-H244)*('d_시나리오'!$J$4-'d_시나리오'!$H$4)*('d_시나리오'!$J$4-'d_시나리오'!$I$4))))</f>
        <v/>
      </c>
      <c r="J244">
        <f>RAND()</f>
        <v/>
      </c>
      <c r="K244">
        <f>IF('d_시나리오'!$J$5='d_시나리오'!$H$5,'d_시나리오'!$I$5,IF(J244&lt;('d_시나리오'!$I$5-'d_시나리오'!$H$5)/('d_시나리오'!$J$5-'d_시나리오'!$H$5),'d_시나리오'!$H$5+SQRT(J244*('d_시나리오'!$J$5-'d_시나리오'!$H$5)*('d_시나리오'!$I$5-'d_시나리오'!$H$5)),'d_시나리오'!$J$5-SQRT((1-J244)*('d_시나리오'!$J$5-'d_시나리오'!$H$5)*('d_시나리오'!$J$5-'d_시나리오'!$I$5))))</f>
        <v/>
      </c>
      <c r="L244">
        <f>RAND()</f>
        <v/>
      </c>
      <c r="M244">
        <f>IF('d_시나리오'!$J$6='d_시나리오'!$H$6,'d_시나리오'!$I$6,IF(L244&lt;('d_시나리오'!$I$6-'d_시나리오'!$H$6)/('d_시나리오'!$J$6-'d_시나리오'!$H$6),'d_시나리오'!$H$6+SQRT(L244*('d_시나리오'!$J$6-'d_시나리오'!$H$6)*('d_시나리오'!$I$6-'d_시나리오'!$H$6)),'d_시나리오'!$J$6-SQRT((1-L244)*('d_시나리오'!$J$6-'d_시나리오'!$H$6)*('d_시나리오'!$J$6-'d_시나리오'!$I$6))))</f>
        <v/>
      </c>
      <c r="N244">
        <f>INDEX('d_분포'!$B$2:$B$57,RANDBETWEEN(1,56))</f>
        <v/>
      </c>
      <c r="O244">
        <f>BETAINV(RAND(),5,5)</f>
        <v/>
      </c>
      <c r="P244">
        <f>'d_고정'!$B$1*'6_기대효과'!$H$7*('d_시나리오'!$I$7/'d_고정'!$B$2)*B244</f>
        <v/>
      </c>
      <c r="Q244">
        <f>P244*C244</f>
        <v/>
      </c>
      <c r="R244">
        <f>P244*E244</f>
        <v/>
      </c>
      <c r="S244">
        <f>R244*G244</f>
        <v/>
      </c>
      <c r="T244">
        <f>Q244+S244</f>
        <v/>
      </c>
      <c r="U244">
        <f>(Q244*D244+S244*I244)*(1-O244)</f>
        <v/>
      </c>
      <c r="V244">
        <f>(R244*K244*N244+'d_고정'!$B$3*('6_기대효과'!$H$7/8)*N244*'d_고정'!$B$10*M244*('6_기대효과'!$K$7/'d_고정'!$B$9))*(1-O244)</f>
        <v/>
      </c>
      <c r="W244">
        <f>(S244*I244+R244*MAX(K244-'d_고정'!$B$10*M244*('6_기대효과'!$K$7/'d_고정'!$B$9),0)*N244)*(1-O244)</f>
        <v/>
      </c>
      <c r="X244">
        <f>U244+V244</f>
        <v/>
      </c>
      <c r="Y244">
        <f>U244/('d_고정'!$B$5*'6_기대효과'!$H$7/8)/'d_고정'!$B$6</f>
        <v/>
      </c>
      <c r="Z244">
        <f>U244/('d_고정'!$B$8*'6_기대효과'!$H$7/8)</f>
        <v/>
      </c>
    </row>
    <row r="245">
      <c r="A245">
        <f>RAND()</f>
        <v/>
      </c>
      <c r="B245">
        <f>IF('d_시나리오'!$J$2='d_시나리오'!$H$2,'d_시나리오'!$I$2,IF(A245&lt;('d_시나리오'!$I$2-'d_시나리오'!$H$2)/('d_시나리오'!$J$2-'d_시나리오'!$H$2),'d_시나리오'!$H$2+SQRT(A245*('d_시나리오'!$J$2-'d_시나리오'!$H$2)*('d_시나리오'!$I$2-'d_시나리오'!$H$2)),'d_시나리오'!$J$2-SQRT((1-A245)*('d_시나리오'!$J$2-'d_시나리오'!$H$2)*('d_시나리오'!$J$2-'d_시나리오'!$I$2))))</f>
        <v/>
      </c>
      <c r="C245">
        <f>BETAINV(RAND(),2,6)</f>
        <v/>
      </c>
      <c r="D245">
        <f>INDEX('d_분포'!$A$2:$A$28,RANDBETWEEN(1,27))</f>
        <v/>
      </c>
      <c r="E245">
        <f>INDEX('d_분포'!$C$2:$C$5,RANDBETWEEN(1,4))*(0.9+0.2*RAND())</f>
        <v/>
      </c>
      <c r="F245">
        <f>RAND()</f>
        <v/>
      </c>
      <c r="G245">
        <f>IF('d_시나리오'!$J$3='d_시나리오'!$H$3,'d_시나리오'!$I$3,IF(F245&lt;('d_시나리오'!$I$3-'d_시나리오'!$H$3)/('d_시나리오'!$J$3-'d_시나리오'!$H$3),'d_시나리오'!$H$3+SQRT(F245*('d_시나리오'!$J$3-'d_시나리오'!$H$3)*('d_시나리오'!$I$3-'d_시나리오'!$H$3)),'d_시나리오'!$J$3-SQRT((1-F245)*('d_시나리오'!$J$3-'d_시나리오'!$H$3)*('d_시나리오'!$J$3-'d_시나리오'!$I$3))))</f>
        <v/>
      </c>
      <c r="H245">
        <f>RAND()</f>
        <v/>
      </c>
      <c r="I245">
        <f>IF('d_시나리오'!$J$4='d_시나리오'!$H$4,'d_시나리오'!$I$4,IF(H245&lt;('d_시나리오'!$I$4-'d_시나리오'!$H$4)/('d_시나리오'!$J$4-'d_시나리오'!$H$4),'d_시나리오'!$H$4+SQRT(H245*('d_시나리오'!$J$4-'d_시나리오'!$H$4)*('d_시나리오'!$I$4-'d_시나리오'!$H$4)),'d_시나리오'!$J$4-SQRT((1-H245)*('d_시나리오'!$J$4-'d_시나리오'!$H$4)*('d_시나리오'!$J$4-'d_시나리오'!$I$4))))</f>
        <v/>
      </c>
      <c r="J245">
        <f>RAND()</f>
        <v/>
      </c>
      <c r="K245">
        <f>IF('d_시나리오'!$J$5='d_시나리오'!$H$5,'d_시나리오'!$I$5,IF(J245&lt;('d_시나리오'!$I$5-'d_시나리오'!$H$5)/('d_시나리오'!$J$5-'d_시나리오'!$H$5),'d_시나리오'!$H$5+SQRT(J245*('d_시나리오'!$J$5-'d_시나리오'!$H$5)*('d_시나리오'!$I$5-'d_시나리오'!$H$5)),'d_시나리오'!$J$5-SQRT((1-J245)*('d_시나리오'!$J$5-'d_시나리오'!$H$5)*('d_시나리오'!$J$5-'d_시나리오'!$I$5))))</f>
        <v/>
      </c>
      <c r="L245">
        <f>RAND()</f>
        <v/>
      </c>
      <c r="M245">
        <f>IF('d_시나리오'!$J$6='d_시나리오'!$H$6,'d_시나리오'!$I$6,IF(L245&lt;('d_시나리오'!$I$6-'d_시나리오'!$H$6)/('d_시나리오'!$J$6-'d_시나리오'!$H$6),'d_시나리오'!$H$6+SQRT(L245*('d_시나리오'!$J$6-'d_시나리오'!$H$6)*('d_시나리오'!$I$6-'d_시나리오'!$H$6)),'d_시나리오'!$J$6-SQRT((1-L245)*('d_시나리오'!$J$6-'d_시나리오'!$H$6)*('d_시나리오'!$J$6-'d_시나리오'!$I$6))))</f>
        <v/>
      </c>
      <c r="N245">
        <f>INDEX('d_분포'!$B$2:$B$57,RANDBETWEEN(1,56))</f>
        <v/>
      </c>
      <c r="O245">
        <f>BETAINV(RAND(),5,5)</f>
        <v/>
      </c>
      <c r="P245">
        <f>'d_고정'!$B$1*'6_기대효과'!$H$7*('d_시나리오'!$I$7/'d_고정'!$B$2)*B245</f>
        <v/>
      </c>
      <c r="Q245">
        <f>P245*C245</f>
        <v/>
      </c>
      <c r="R245">
        <f>P245*E245</f>
        <v/>
      </c>
      <c r="S245">
        <f>R245*G245</f>
        <v/>
      </c>
      <c r="T245">
        <f>Q245+S245</f>
        <v/>
      </c>
      <c r="U245">
        <f>(Q245*D245+S245*I245)*(1-O245)</f>
        <v/>
      </c>
      <c r="V245">
        <f>(R245*K245*N245+'d_고정'!$B$3*('6_기대효과'!$H$7/8)*N245*'d_고정'!$B$10*M245*('6_기대효과'!$K$7/'d_고정'!$B$9))*(1-O245)</f>
        <v/>
      </c>
      <c r="W245">
        <f>(S245*I245+R245*MAX(K245-'d_고정'!$B$10*M245*('6_기대효과'!$K$7/'d_고정'!$B$9),0)*N245)*(1-O245)</f>
        <v/>
      </c>
      <c r="X245">
        <f>U245+V245</f>
        <v/>
      </c>
      <c r="Y245">
        <f>U245/('d_고정'!$B$5*'6_기대효과'!$H$7/8)/'d_고정'!$B$6</f>
        <v/>
      </c>
      <c r="Z245">
        <f>U245/('d_고정'!$B$8*'6_기대효과'!$H$7/8)</f>
        <v/>
      </c>
    </row>
    <row r="246">
      <c r="A246">
        <f>RAND()</f>
        <v/>
      </c>
      <c r="B246">
        <f>IF('d_시나리오'!$J$2='d_시나리오'!$H$2,'d_시나리오'!$I$2,IF(A246&lt;('d_시나리오'!$I$2-'d_시나리오'!$H$2)/('d_시나리오'!$J$2-'d_시나리오'!$H$2),'d_시나리오'!$H$2+SQRT(A246*('d_시나리오'!$J$2-'d_시나리오'!$H$2)*('d_시나리오'!$I$2-'d_시나리오'!$H$2)),'d_시나리오'!$J$2-SQRT((1-A246)*('d_시나리오'!$J$2-'d_시나리오'!$H$2)*('d_시나리오'!$J$2-'d_시나리오'!$I$2))))</f>
        <v/>
      </c>
      <c r="C246">
        <f>BETAINV(RAND(),2,6)</f>
        <v/>
      </c>
      <c r="D246">
        <f>INDEX('d_분포'!$A$2:$A$28,RANDBETWEEN(1,27))</f>
        <v/>
      </c>
      <c r="E246">
        <f>INDEX('d_분포'!$C$2:$C$5,RANDBETWEEN(1,4))*(0.9+0.2*RAND())</f>
        <v/>
      </c>
      <c r="F246">
        <f>RAND()</f>
        <v/>
      </c>
      <c r="G246">
        <f>IF('d_시나리오'!$J$3='d_시나리오'!$H$3,'d_시나리오'!$I$3,IF(F246&lt;('d_시나리오'!$I$3-'d_시나리오'!$H$3)/('d_시나리오'!$J$3-'d_시나리오'!$H$3),'d_시나리오'!$H$3+SQRT(F246*('d_시나리오'!$J$3-'d_시나리오'!$H$3)*('d_시나리오'!$I$3-'d_시나리오'!$H$3)),'d_시나리오'!$J$3-SQRT((1-F246)*('d_시나리오'!$J$3-'d_시나리오'!$H$3)*('d_시나리오'!$J$3-'d_시나리오'!$I$3))))</f>
        <v/>
      </c>
      <c r="H246">
        <f>RAND()</f>
        <v/>
      </c>
      <c r="I246">
        <f>IF('d_시나리오'!$J$4='d_시나리오'!$H$4,'d_시나리오'!$I$4,IF(H246&lt;('d_시나리오'!$I$4-'d_시나리오'!$H$4)/('d_시나리오'!$J$4-'d_시나리오'!$H$4),'d_시나리오'!$H$4+SQRT(H246*('d_시나리오'!$J$4-'d_시나리오'!$H$4)*('d_시나리오'!$I$4-'d_시나리오'!$H$4)),'d_시나리오'!$J$4-SQRT((1-H246)*('d_시나리오'!$J$4-'d_시나리오'!$H$4)*('d_시나리오'!$J$4-'d_시나리오'!$I$4))))</f>
        <v/>
      </c>
      <c r="J246">
        <f>RAND()</f>
        <v/>
      </c>
      <c r="K246">
        <f>IF('d_시나리오'!$J$5='d_시나리오'!$H$5,'d_시나리오'!$I$5,IF(J246&lt;('d_시나리오'!$I$5-'d_시나리오'!$H$5)/('d_시나리오'!$J$5-'d_시나리오'!$H$5),'d_시나리오'!$H$5+SQRT(J246*('d_시나리오'!$J$5-'d_시나리오'!$H$5)*('d_시나리오'!$I$5-'d_시나리오'!$H$5)),'d_시나리오'!$J$5-SQRT((1-J246)*('d_시나리오'!$J$5-'d_시나리오'!$H$5)*('d_시나리오'!$J$5-'d_시나리오'!$I$5))))</f>
        <v/>
      </c>
      <c r="L246">
        <f>RAND()</f>
        <v/>
      </c>
      <c r="M246">
        <f>IF('d_시나리오'!$J$6='d_시나리오'!$H$6,'d_시나리오'!$I$6,IF(L246&lt;('d_시나리오'!$I$6-'d_시나리오'!$H$6)/('d_시나리오'!$J$6-'d_시나리오'!$H$6),'d_시나리오'!$H$6+SQRT(L246*('d_시나리오'!$J$6-'d_시나리오'!$H$6)*('d_시나리오'!$I$6-'d_시나리오'!$H$6)),'d_시나리오'!$J$6-SQRT((1-L246)*('d_시나리오'!$J$6-'d_시나리오'!$H$6)*('d_시나리오'!$J$6-'d_시나리오'!$I$6))))</f>
        <v/>
      </c>
      <c r="N246">
        <f>INDEX('d_분포'!$B$2:$B$57,RANDBETWEEN(1,56))</f>
        <v/>
      </c>
      <c r="O246">
        <f>BETAINV(RAND(),5,5)</f>
        <v/>
      </c>
      <c r="P246">
        <f>'d_고정'!$B$1*'6_기대효과'!$H$7*('d_시나리오'!$I$7/'d_고정'!$B$2)*B246</f>
        <v/>
      </c>
      <c r="Q246">
        <f>P246*C246</f>
        <v/>
      </c>
      <c r="R246">
        <f>P246*E246</f>
        <v/>
      </c>
      <c r="S246">
        <f>R246*G246</f>
        <v/>
      </c>
      <c r="T246">
        <f>Q246+S246</f>
        <v/>
      </c>
      <c r="U246">
        <f>(Q246*D246+S246*I246)*(1-O246)</f>
        <v/>
      </c>
      <c r="V246">
        <f>(R246*K246*N246+'d_고정'!$B$3*('6_기대효과'!$H$7/8)*N246*'d_고정'!$B$10*M246*('6_기대효과'!$K$7/'d_고정'!$B$9))*(1-O246)</f>
        <v/>
      </c>
      <c r="W246">
        <f>(S246*I246+R246*MAX(K246-'d_고정'!$B$10*M246*('6_기대효과'!$K$7/'d_고정'!$B$9),0)*N246)*(1-O246)</f>
        <v/>
      </c>
      <c r="X246">
        <f>U246+V246</f>
        <v/>
      </c>
      <c r="Y246">
        <f>U246/('d_고정'!$B$5*'6_기대효과'!$H$7/8)/'d_고정'!$B$6</f>
        <v/>
      </c>
      <c r="Z246">
        <f>U246/('d_고정'!$B$8*'6_기대효과'!$H$7/8)</f>
        <v/>
      </c>
    </row>
    <row r="247">
      <c r="A247">
        <f>RAND()</f>
        <v/>
      </c>
      <c r="B247">
        <f>IF('d_시나리오'!$J$2='d_시나리오'!$H$2,'d_시나리오'!$I$2,IF(A247&lt;('d_시나리오'!$I$2-'d_시나리오'!$H$2)/('d_시나리오'!$J$2-'d_시나리오'!$H$2),'d_시나리오'!$H$2+SQRT(A247*('d_시나리오'!$J$2-'d_시나리오'!$H$2)*('d_시나리오'!$I$2-'d_시나리오'!$H$2)),'d_시나리오'!$J$2-SQRT((1-A247)*('d_시나리오'!$J$2-'d_시나리오'!$H$2)*('d_시나리오'!$J$2-'d_시나리오'!$I$2))))</f>
        <v/>
      </c>
      <c r="C247">
        <f>BETAINV(RAND(),2,6)</f>
        <v/>
      </c>
      <c r="D247">
        <f>INDEX('d_분포'!$A$2:$A$28,RANDBETWEEN(1,27))</f>
        <v/>
      </c>
      <c r="E247">
        <f>INDEX('d_분포'!$C$2:$C$5,RANDBETWEEN(1,4))*(0.9+0.2*RAND())</f>
        <v/>
      </c>
      <c r="F247">
        <f>RAND()</f>
        <v/>
      </c>
      <c r="G247">
        <f>IF('d_시나리오'!$J$3='d_시나리오'!$H$3,'d_시나리오'!$I$3,IF(F247&lt;('d_시나리오'!$I$3-'d_시나리오'!$H$3)/('d_시나리오'!$J$3-'d_시나리오'!$H$3),'d_시나리오'!$H$3+SQRT(F247*('d_시나리오'!$J$3-'d_시나리오'!$H$3)*('d_시나리오'!$I$3-'d_시나리오'!$H$3)),'d_시나리오'!$J$3-SQRT((1-F247)*('d_시나리오'!$J$3-'d_시나리오'!$H$3)*('d_시나리오'!$J$3-'d_시나리오'!$I$3))))</f>
        <v/>
      </c>
      <c r="H247">
        <f>RAND()</f>
        <v/>
      </c>
      <c r="I247">
        <f>IF('d_시나리오'!$J$4='d_시나리오'!$H$4,'d_시나리오'!$I$4,IF(H247&lt;('d_시나리오'!$I$4-'d_시나리오'!$H$4)/('d_시나리오'!$J$4-'d_시나리오'!$H$4),'d_시나리오'!$H$4+SQRT(H247*('d_시나리오'!$J$4-'d_시나리오'!$H$4)*('d_시나리오'!$I$4-'d_시나리오'!$H$4)),'d_시나리오'!$J$4-SQRT((1-H247)*('d_시나리오'!$J$4-'d_시나리오'!$H$4)*('d_시나리오'!$J$4-'d_시나리오'!$I$4))))</f>
        <v/>
      </c>
      <c r="J247">
        <f>RAND()</f>
        <v/>
      </c>
      <c r="K247">
        <f>IF('d_시나리오'!$J$5='d_시나리오'!$H$5,'d_시나리오'!$I$5,IF(J247&lt;('d_시나리오'!$I$5-'d_시나리오'!$H$5)/('d_시나리오'!$J$5-'d_시나리오'!$H$5),'d_시나리오'!$H$5+SQRT(J247*('d_시나리오'!$J$5-'d_시나리오'!$H$5)*('d_시나리오'!$I$5-'d_시나리오'!$H$5)),'d_시나리오'!$J$5-SQRT((1-J247)*('d_시나리오'!$J$5-'d_시나리오'!$H$5)*('d_시나리오'!$J$5-'d_시나리오'!$I$5))))</f>
        <v/>
      </c>
      <c r="L247">
        <f>RAND()</f>
        <v/>
      </c>
      <c r="M247">
        <f>IF('d_시나리오'!$J$6='d_시나리오'!$H$6,'d_시나리오'!$I$6,IF(L247&lt;('d_시나리오'!$I$6-'d_시나리오'!$H$6)/('d_시나리오'!$J$6-'d_시나리오'!$H$6),'d_시나리오'!$H$6+SQRT(L247*('d_시나리오'!$J$6-'d_시나리오'!$H$6)*('d_시나리오'!$I$6-'d_시나리오'!$H$6)),'d_시나리오'!$J$6-SQRT((1-L247)*('d_시나리오'!$J$6-'d_시나리오'!$H$6)*('d_시나리오'!$J$6-'d_시나리오'!$I$6))))</f>
        <v/>
      </c>
      <c r="N247">
        <f>INDEX('d_분포'!$B$2:$B$57,RANDBETWEEN(1,56))</f>
        <v/>
      </c>
      <c r="O247">
        <f>BETAINV(RAND(),5,5)</f>
        <v/>
      </c>
      <c r="P247">
        <f>'d_고정'!$B$1*'6_기대효과'!$H$7*('d_시나리오'!$I$7/'d_고정'!$B$2)*B247</f>
        <v/>
      </c>
      <c r="Q247">
        <f>P247*C247</f>
        <v/>
      </c>
      <c r="R247">
        <f>P247*E247</f>
        <v/>
      </c>
      <c r="S247">
        <f>R247*G247</f>
        <v/>
      </c>
      <c r="T247">
        <f>Q247+S247</f>
        <v/>
      </c>
      <c r="U247">
        <f>(Q247*D247+S247*I247)*(1-O247)</f>
        <v/>
      </c>
      <c r="V247">
        <f>(R247*K247*N247+'d_고정'!$B$3*('6_기대효과'!$H$7/8)*N247*'d_고정'!$B$10*M247*('6_기대효과'!$K$7/'d_고정'!$B$9))*(1-O247)</f>
        <v/>
      </c>
      <c r="W247">
        <f>(S247*I247+R247*MAX(K247-'d_고정'!$B$10*M247*('6_기대효과'!$K$7/'d_고정'!$B$9),0)*N247)*(1-O247)</f>
        <v/>
      </c>
      <c r="X247">
        <f>U247+V247</f>
        <v/>
      </c>
      <c r="Y247">
        <f>U247/('d_고정'!$B$5*'6_기대효과'!$H$7/8)/'d_고정'!$B$6</f>
        <v/>
      </c>
      <c r="Z247">
        <f>U247/('d_고정'!$B$8*'6_기대효과'!$H$7/8)</f>
        <v/>
      </c>
    </row>
    <row r="248">
      <c r="A248">
        <f>RAND()</f>
        <v/>
      </c>
      <c r="B248">
        <f>IF('d_시나리오'!$J$2='d_시나리오'!$H$2,'d_시나리오'!$I$2,IF(A248&lt;('d_시나리오'!$I$2-'d_시나리오'!$H$2)/('d_시나리오'!$J$2-'d_시나리오'!$H$2),'d_시나리오'!$H$2+SQRT(A248*('d_시나리오'!$J$2-'d_시나리오'!$H$2)*('d_시나리오'!$I$2-'d_시나리오'!$H$2)),'d_시나리오'!$J$2-SQRT((1-A248)*('d_시나리오'!$J$2-'d_시나리오'!$H$2)*('d_시나리오'!$J$2-'d_시나리오'!$I$2))))</f>
        <v/>
      </c>
      <c r="C248">
        <f>BETAINV(RAND(),2,6)</f>
        <v/>
      </c>
      <c r="D248">
        <f>INDEX('d_분포'!$A$2:$A$28,RANDBETWEEN(1,27))</f>
        <v/>
      </c>
      <c r="E248">
        <f>INDEX('d_분포'!$C$2:$C$5,RANDBETWEEN(1,4))*(0.9+0.2*RAND())</f>
        <v/>
      </c>
      <c r="F248">
        <f>RAND()</f>
        <v/>
      </c>
      <c r="G248">
        <f>IF('d_시나리오'!$J$3='d_시나리오'!$H$3,'d_시나리오'!$I$3,IF(F248&lt;('d_시나리오'!$I$3-'d_시나리오'!$H$3)/('d_시나리오'!$J$3-'d_시나리오'!$H$3),'d_시나리오'!$H$3+SQRT(F248*('d_시나리오'!$J$3-'d_시나리오'!$H$3)*('d_시나리오'!$I$3-'d_시나리오'!$H$3)),'d_시나리오'!$J$3-SQRT((1-F248)*('d_시나리오'!$J$3-'d_시나리오'!$H$3)*('d_시나리오'!$J$3-'d_시나리오'!$I$3))))</f>
        <v/>
      </c>
      <c r="H248">
        <f>RAND()</f>
        <v/>
      </c>
      <c r="I248">
        <f>IF('d_시나리오'!$J$4='d_시나리오'!$H$4,'d_시나리오'!$I$4,IF(H248&lt;('d_시나리오'!$I$4-'d_시나리오'!$H$4)/('d_시나리오'!$J$4-'d_시나리오'!$H$4),'d_시나리오'!$H$4+SQRT(H248*('d_시나리오'!$J$4-'d_시나리오'!$H$4)*('d_시나리오'!$I$4-'d_시나리오'!$H$4)),'d_시나리오'!$J$4-SQRT((1-H248)*('d_시나리오'!$J$4-'d_시나리오'!$H$4)*('d_시나리오'!$J$4-'d_시나리오'!$I$4))))</f>
        <v/>
      </c>
      <c r="J248">
        <f>RAND()</f>
        <v/>
      </c>
      <c r="K248">
        <f>IF('d_시나리오'!$J$5='d_시나리오'!$H$5,'d_시나리오'!$I$5,IF(J248&lt;('d_시나리오'!$I$5-'d_시나리오'!$H$5)/('d_시나리오'!$J$5-'d_시나리오'!$H$5),'d_시나리오'!$H$5+SQRT(J248*('d_시나리오'!$J$5-'d_시나리오'!$H$5)*('d_시나리오'!$I$5-'d_시나리오'!$H$5)),'d_시나리오'!$J$5-SQRT((1-J248)*('d_시나리오'!$J$5-'d_시나리오'!$H$5)*('d_시나리오'!$J$5-'d_시나리오'!$I$5))))</f>
        <v/>
      </c>
      <c r="L248">
        <f>RAND()</f>
        <v/>
      </c>
      <c r="M248">
        <f>IF('d_시나리오'!$J$6='d_시나리오'!$H$6,'d_시나리오'!$I$6,IF(L248&lt;('d_시나리오'!$I$6-'d_시나리오'!$H$6)/('d_시나리오'!$J$6-'d_시나리오'!$H$6),'d_시나리오'!$H$6+SQRT(L248*('d_시나리오'!$J$6-'d_시나리오'!$H$6)*('d_시나리오'!$I$6-'d_시나리오'!$H$6)),'d_시나리오'!$J$6-SQRT((1-L248)*('d_시나리오'!$J$6-'d_시나리오'!$H$6)*('d_시나리오'!$J$6-'d_시나리오'!$I$6))))</f>
        <v/>
      </c>
      <c r="N248">
        <f>INDEX('d_분포'!$B$2:$B$57,RANDBETWEEN(1,56))</f>
        <v/>
      </c>
      <c r="O248">
        <f>BETAINV(RAND(),5,5)</f>
        <v/>
      </c>
      <c r="P248">
        <f>'d_고정'!$B$1*'6_기대효과'!$H$7*('d_시나리오'!$I$7/'d_고정'!$B$2)*B248</f>
        <v/>
      </c>
      <c r="Q248">
        <f>P248*C248</f>
        <v/>
      </c>
      <c r="R248">
        <f>P248*E248</f>
        <v/>
      </c>
      <c r="S248">
        <f>R248*G248</f>
        <v/>
      </c>
      <c r="T248">
        <f>Q248+S248</f>
        <v/>
      </c>
      <c r="U248">
        <f>(Q248*D248+S248*I248)*(1-O248)</f>
        <v/>
      </c>
      <c r="V248">
        <f>(R248*K248*N248+'d_고정'!$B$3*('6_기대효과'!$H$7/8)*N248*'d_고정'!$B$10*M248*('6_기대효과'!$K$7/'d_고정'!$B$9))*(1-O248)</f>
        <v/>
      </c>
      <c r="W248">
        <f>(S248*I248+R248*MAX(K248-'d_고정'!$B$10*M248*('6_기대효과'!$K$7/'d_고정'!$B$9),0)*N248)*(1-O248)</f>
        <v/>
      </c>
      <c r="X248">
        <f>U248+V248</f>
        <v/>
      </c>
      <c r="Y248">
        <f>U248/('d_고정'!$B$5*'6_기대효과'!$H$7/8)/'d_고정'!$B$6</f>
        <v/>
      </c>
      <c r="Z248">
        <f>U248/('d_고정'!$B$8*'6_기대효과'!$H$7/8)</f>
        <v/>
      </c>
    </row>
    <row r="249">
      <c r="A249">
        <f>RAND()</f>
        <v/>
      </c>
      <c r="B249">
        <f>IF('d_시나리오'!$J$2='d_시나리오'!$H$2,'d_시나리오'!$I$2,IF(A249&lt;('d_시나리오'!$I$2-'d_시나리오'!$H$2)/('d_시나리오'!$J$2-'d_시나리오'!$H$2),'d_시나리오'!$H$2+SQRT(A249*('d_시나리오'!$J$2-'d_시나리오'!$H$2)*('d_시나리오'!$I$2-'d_시나리오'!$H$2)),'d_시나리오'!$J$2-SQRT((1-A249)*('d_시나리오'!$J$2-'d_시나리오'!$H$2)*('d_시나리오'!$J$2-'d_시나리오'!$I$2))))</f>
        <v/>
      </c>
      <c r="C249">
        <f>BETAINV(RAND(),2,6)</f>
        <v/>
      </c>
      <c r="D249">
        <f>INDEX('d_분포'!$A$2:$A$28,RANDBETWEEN(1,27))</f>
        <v/>
      </c>
      <c r="E249">
        <f>INDEX('d_분포'!$C$2:$C$5,RANDBETWEEN(1,4))*(0.9+0.2*RAND())</f>
        <v/>
      </c>
      <c r="F249">
        <f>RAND()</f>
        <v/>
      </c>
      <c r="G249">
        <f>IF('d_시나리오'!$J$3='d_시나리오'!$H$3,'d_시나리오'!$I$3,IF(F249&lt;('d_시나리오'!$I$3-'d_시나리오'!$H$3)/('d_시나리오'!$J$3-'d_시나리오'!$H$3),'d_시나리오'!$H$3+SQRT(F249*('d_시나리오'!$J$3-'d_시나리오'!$H$3)*('d_시나리오'!$I$3-'d_시나리오'!$H$3)),'d_시나리오'!$J$3-SQRT((1-F249)*('d_시나리오'!$J$3-'d_시나리오'!$H$3)*('d_시나리오'!$J$3-'d_시나리오'!$I$3))))</f>
        <v/>
      </c>
      <c r="H249">
        <f>RAND()</f>
        <v/>
      </c>
      <c r="I249">
        <f>IF('d_시나리오'!$J$4='d_시나리오'!$H$4,'d_시나리오'!$I$4,IF(H249&lt;('d_시나리오'!$I$4-'d_시나리오'!$H$4)/('d_시나리오'!$J$4-'d_시나리오'!$H$4),'d_시나리오'!$H$4+SQRT(H249*('d_시나리오'!$J$4-'d_시나리오'!$H$4)*('d_시나리오'!$I$4-'d_시나리오'!$H$4)),'d_시나리오'!$J$4-SQRT((1-H249)*('d_시나리오'!$J$4-'d_시나리오'!$H$4)*('d_시나리오'!$J$4-'d_시나리오'!$I$4))))</f>
        <v/>
      </c>
      <c r="J249">
        <f>RAND()</f>
        <v/>
      </c>
      <c r="K249">
        <f>IF('d_시나리오'!$J$5='d_시나리오'!$H$5,'d_시나리오'!$I$5,IF(J249&lt;('d_시나리오'!$I$5-'d_시나리오'!$H$5)/('d_시나리오'!$J$5-'d_시나리오'!$H$5),'d_시나리오'!$H$5+SQRT(J249*('d_시나리오'!$J$5-'d_시나리오'!$H$5)*('d_시나리오'!$I$5-'d_시나리오'!$H$5)),'d_시나리오'!$J$5-SQRT((1-J249)*('d_시나리오'!$J$5-'d_시나리오'!$H$5)*('d_시나리오'!$J$5-'d_시나리오'!$I$5))))</f>
        <v/>
      </c>
      <c r="L249">
        <f>RAND()</f>
        <v/>
      </c>
      <c r="M249">
        <f>IF('d_시나리오'!$J$6='d_시나리오'!$H$6,'d_시나리오'!$I$6,IF(L249&lt;('d_시나리오'!$I$6-'d_시나리오'!$H$6)/('d_시나리오'!$J$6-'d_시나리오'!$H$6),'d_시나리오'!$H$6+SQRT(L249*('d_시나리오'!$J$6-'d_시나리오'!$H$6)*('d_시나리오'!$I$6-'d_시나리오'!$H$6)),'d_시나리오'!$J$6-SQRT((1-L249)*('d_시나리오'!$J$6-'d_시나리오'!$H$6)*('d_시나리오'!$J$6-'d_시나리오'!$I$6))))</f>
        <v/>
      </c>
      <c r="N249">
        <f>INDEX('d_분포'!$B$2:$B$57,RANDBETWEEN(1,56))</f>
        <v/>
      </c>
      <c r="O249">
        <f>BETAINV(RAND(),5,5)</f>
        <v/>
      </c>
      <c r="P249">
        <f>'d_고정'!$B$1*'6_기대효과'!$H$7*('d_시나리오'!$I$7/'d_고정'!$B$2)*B249</f>
        <v/>
      </c>
      <c r="Q249">
        <f>P249*C249</f>
        <v/>
      </c>
      <c r="R249">
        <f>P249*E249</f>
        <v/>
      </c>
      <c r="S249">
        <f>R249*G249</f>
        <v/>
      </c>
      <c r="T249">
        <f>Q249+S249</f>
        <v/>
      </c>
      <c r="U249">
        <f>(Q249*D249+S249*I249)*(1-O249)</f>
        <v/>
      </c>
      <c r="V249">
        <f>(R249*K249*N249+'d_고정'!$B$3*('6_기대효과'!$H$7/8)*N249*'d_고정'!$B$10*M249*('6_기대효과'!$K$7/'d_고정'!$B$9))*(1-O249)</f>
        <v/>
      </c>
      <c r="W249">
        <f>(S249*I249+R249*MAX(K249-'d_고정'!$B$10*M249*('6_기대효과'!$K$7/'d_고정'!$B$9),0)*N249)*(1-O249)</f>
        <v/>
      </c>
      <c r="X249">
        <f>U249+V249</f>
        <v/>
      </c>
      <c r="Y249">
        <f>U249/('d_고정'!$B$5*'6_기대효과'!$H$7/8)/'d_고정'!$B$6</f>
        <v/>
      </c>
      <c r="Z249">
        <f>U249/('d_고정'!$B$8*'6_기대효과'!$H$7/8)</f>
        <v/>
      </c>
    </row>
    <row r="250">
      <c r="A250">
        <f>RAND()</f>
        <v/>
      </c>
      <c r="B250">
        <f>IF('d_시나리오'!$J$2='d_시나리오'!$H$2,'d_시나리오'!$I$2,IF(A250&lt;('d_시나리오'!$I$2-'d_시나리오'!$H$2)/('d_시나리오'!$J$2-'d_시나리오'!$H$2),'d_시나리오'!$H$2+SQRT(A250*('d_시나리오'!$J$2-'d_시나리오'!$H$2)*('d_시나리오'!$I$2-'d_시나리오'!$H$2)),'d_시나리오'!$J$2-SQRT((1-A250)*('d_시나리오'!$J$2-'d_시나리오'!$H$2)*('d_시나리오'!$J$2-'d_시나리오'!$I$2))))</f>
        <v/>
      </c>
      <c r="C250">
        <f>BETAINV(RAND(),2,6)</f>
        <v/>
      </c>
      <c r="D250">
        <f>INDEX('d_분포'!$A$2:$A$28,RANDBETWEEN(1,27))</f>
        <v/>
      </c>
      <c r="E250">
        <f>INDEX('d_분포'!$C$2:$C$5,RANDBETWEEN(1,4))*(0.9+0.2*RAND())</f>
        <v/>
      </c>
      <c r="F250">
        <f>RAND()</f>
        <v/>
      </c>
      <c r="G250">
        <f>IF('d_시나리오'!$J$3='d_시나리오'!$H$3,'d_시나리오'!$I$3,IF(F250&lt;('d_시나리오'!$I$3-'d_시나리오'!$H$3)/('d_시나리오'!$J$3-'d_시나리오'!$H$3),'d_시나리오'!$H$3+SQRT(F250*('d_시나리오'!$J$3-'d_시나리오'!$H$3)*('d_시나리오'!$I$3-'d_시나리오'!$H$3)),'d_시나리오'!$J$3-SQRT((1-F250)*('d_시나리오'!$J$3-'d_시나리오'!$H$3)*('d_시나리오'!$J$3-'d_시나리오'!$I$3))))</f>
        <v/>
      </c>
      <c r="H250">
        <f>RAND()</f>
        <v/>
      </c>
      <c r="I250">
        <f>IF('d_시나리오'!$J$4='d_시나리오'!$H$4,'d_시나리오'!$I$4,IF(H250&lt;('d_시나리오'!$I$4-'d_시나리오'!$H$4)/('d_시나리오'!$J$4-'d_시나리오'!$H$4),'d_시나리오'!$H$4+SQRT(H250*('d_시나리오'!$J$4-'d_시나리오'!$H$4)*('d_시나리오'!$I$4-'d_시나리오'!$H$4)),'d_시나리오'!$J$4-SQRT((1-H250)*('d_시나리오'!$J$4-'d_시나리오'!$H$4)*('d_시나리오'!$J$4-'d_시나리오'!$I$4))))</f>
        <v/>
      </c>
      <c r="J250">
        <f>RAND()</f>
        <v/>
      </c>
      <c r="K250">
        <f>IF('d_시나리오'!$J$5='d_시나리오'!$H$5,'d_시나리오'!$I$5,IF(J250&lt;('d_시나리오'!$I$5-'d_시나리오'!$H$5)/('d_시나리오'!$J$5-'d_시나리오'!$H$5),'d_시나리오'!$H$5+SQRT(J250*('d_시나리오'!$J$5-'d_시나리오'!$H$5)*('d_시나리오'!$I$5-'d_시나리오'!$H$5)),'d_시나리오'!$J$5-SQRT((1-J250)*('d_시나리오'!$J$5-'d_시나리오'!$H$5)*('d_시나리오'!$J$5-'d_시나리오'!$I$5))))</f>
        <v/>
      </c>
      <c r="L250">
        <f>RAND()</f>
        <v/>
      </c>
      <c r="M250">
        <f>IF('d_시나리오'!$J$6='d_시나리오'!$H$6,'d_시나리오'!$I$6,IF(L250&lt;('d_시나리오'!$I$6-'d_시나리오'!$H$6)/('d_시나리오'!$J$6-'d_시나리오'!$H$6),'d_시나리오'!$H$6+SQRT(L250*('d_시나리오'!$J$6-'d_시나리오'!$H$6)*('d_시나리오'!$I$6-'d_시나리오'!$H$6)),'d_시나리오'!$J$6-SQRT((1-L250)*('d_시나리오'!$J$6-'d_시나리오'!$H$6)*('d_시나리오'!$J$6-'d_시나리오'!$I$6))))</f>
        <v/>
      </c>
      <c r="N250">
        <f>INDEX('d_분포'!$B$2:$B$57,RANDBETWEEN(1,56))</f>
        <v/>
      </c>
      <c r="O250">
        <f>BETAINV(RAND(),5,5)</f>
        <v/>
      </c>
      <c r="P250">
        <f>'d_고정'!$B$1*'6_기대효과'!$H$7*('d_시나리오'!$I$7/'d_고정'!$B$2)*B250</f>
        <v/>
      </c>
      <c r="Q250">
        <f>P250*C250</f>
        <v/>
      </c>
      <c r="R250">
        <f>P250*E250</f>
        <v/>
      </c>
      <c r="S250">
        <f>R250*G250</f>
        <v/>
      </c>
      <c r="T250">
        <f>Q250+S250</f>
        <v/>
      </c>
      <c r="U250">
        <f>(Q250*D250+S250*I250)*(1-O250)</f>
        <v/>
      </c>
      <c r="V250">
        <f>(R250*K250*N250+'d_고정'!$B$3*('6_기대효과'!$H$7/8)*N250*'d_고정'!$B$10*M250*('6_기대효과'!$K$7/'d_고정'!$B$9))*(1-O250)</f>
        <v/>
      </c>
      <c r="W250">
        <f>(S250*I250+R250*MAX(K250-'d_고정'!$B$10*M250*('6_기대효과'!$K$7/'d_고정'!$B$9),0)*N250)*(1-O250)</f>
        <v/>
      </c>
      <c r="X250">
        <f>U250+V250</f>
        <v/>
      </c>
      <c r="Y250">
        <f>U250/('d_고정'!$B$5*'6_기대효과'!$H$7/8)/'d_고정'!$B$6</f>
        <v/>
      </c>
      <c r="Z250">
        <f>U250/('d_고정'!$B$8*'6_기대효과'!$H$7/8)</f>
        <v/>
      </c>
    </row>
    <row r="251">
      <c r="A251">
        <f>RAND()</f>
        <v/>
      </c>
      <c r="B251">
        <f>IF('d_시나리오'!$J$2='d_시나리오'!$H$2,'d_시나리오'!$I$2,IF(A251&lt;('d_시나리오'!$I$2-'d_시나리오'!$H$2)/('d_시나리오'!$J$2-'d_시나리오'!$H$2),'d_시나리오'!$H$2+SQRT(A251*('d_시나리오'!$J$2-'d_시나리오'!$H$2)*('d_시나리오'!$I$2-'d_시나리오'!$H$2)),'d_시나리오'!$J$2-SQRT((1-A251)*('d_시나리오'!$J$2-'d_시나리오'!$H$2)*('d_시나리오'!$J$2-'d_시나리오'!$I$2))))</f>
        <v/>
      </c>
      <c r="C251">
        <f>BETAINV(RAND(),2,6)</f>
        <v/>
      </c>
      <c r="D251">
        <f>INDEX('d_분포'!$A$2:$A$28,RANDBETWEEN(1,27))</f>
        <v/>
      </c>
      <c r="E251">
        <f>INDEX('d_분포'!$C$2:$C$5,RANDBETWEEN(1,4))*(0.9+0.2*RAND())</f>
        <v/>
      </c>
      <c r="F251">
        <f>RAND()</f>
        <v/>
      </c>
      <c r="G251">
        <f>IF('d_시나리오'!$J$3='d_시나리오'!$H$3,'d_시나리오'!$I$3,IF(F251&lt;('d_시나리오'!$I$3-'d_시나리오'!$H$3)/('d_시나리오'!$J$3-'d_시나리오'!$H$3),'d_시나리오'!$H$3+SQRT(F251*('d_시나리오'!$J$3-'d_시나리오'!$H$3)*('d_시나리오'!$I$3-'d_시나리오'!$H$3)),'d_시나리오'!$J$3-SQRT((1-F251)*('d_시나리오'!$J$3-'d_시나리오'!$H$3)*('d_시나리오'!$J$3-'d_시나리오'!$I$3))))</f>
        <v/>
      </c>
      <c r="H251">
        <f>RAND()</f>
        <v/>
      </c>
      <c r="I251">
        <f>IF('d_시나리오'!$J$4='d_시나리오'!$H$4,'d_시나리오'!$I$4,IF(H251&lt;('d_시나리오'!$I$4-'d_시나리오'!$H$4)/('d_시나리오'!$J$4-'d_시나리오'!$H$4),'d_시나리오'!$H$4+SQRT(H251*('d_시나리오'!$J$4-'d_시나리오'!$H$4)*('d_시나리오'!$I$4-'d_시나리오'!$H$4)),'d_시나리오'!$J$4-SQRT((1-H251)*('d_시나리오'!$J$4-'d_시나리오'!$H$4)*('d_시나리오'!$J$4-'d_시나리오'!$I$4))))</f>
        <v/>
      </c>
      <c r="J251">
        <f>RAND()</f>
        <v/>
      </c>
      <c r="K251">
        <f>IF('d_시나리오'!$J$5='d_시나리오'!$H$5,'d_시나리오'!$I$5,IF(J251&lt;('d_시나리오'!$I$5-'d_시나리오'!$H$5)/('d_시나리오'!$J$5-'d_시나리오'!$H$5),'d_시나리오'!$H$5+SQRT(J251*('d_시나리오'!$J$5-'d_시나리오'!$H$5)*('d_시나리오'!$I$5-'d_시나리오'!$H$5)),'d_시나리오'!$J$5-SQRT((1-J251)*('d_시나리오'!$J$5-'d_시나리오'!$H$5)*('d_시나리오'!$J$5-'d_시나리오'!$I$5))))</f>
        <v/>
      </c>
      <c r="L251">
        <f>RAND()</f>
        <v/>
      </c>
      <c r="M251">
        <f>IF('d_시나리오'!$J$6='d_시나리오'!$H$6,'d_시나리오'!$I$6,IF(L251&lt;('d_시나리오'!$I$6-'d_시나리오'!$H$6)/('d_시나리오'!$J$6-'d_시나리오'!$H$6),'d_시나리오'!$H$6+SQRT(L251*('d_시나리오'!$J$6-'d_시나리오'!$H$6)*('d_시나리오'!$I$6-'d_시나리오'!$H$6)),'d_시나리오'!$J$6-SQRT((1-L251)*('d_시나리오'!$J$6-'d_시나리오'!$H$6)*('d_시나리오'!$J$6-'d_시나리오'!$I$6))))</f>
        <v/>
      </c>
      <c r="N251">
        <f>INDEX('d_분포'!$B$2:$B$57,RANDBETWEEN(1,56))</f>
        <v/>
      </c>
      <c r="O251">
        <f>BETAINV(RAND(),5,5)</f>
        <v/>
      </c>
      <c r="P251">
        <f>'d_고정'!$B$1*'6_기대효과'!$H$7*('d_시나리오'!$I$7/'d_고정'!$B$2)*B251</f>
        <v/>
      </c>
      <c r="Q251">
        <f>P251*C251</f>
        <v/>
      </c>
      <c r="R251">
        <f>P251*E251</f>
        <v/>
      </c>
      <c r="S251">
        <f>R251*G251</f>
        <v/>
      </c>
      <c r="T251">
        <f>Q251+S251</f>
        <v/>
      </c>
      <c r="U251">
        <f>(Q251*D251+S251*I251)*(1-O251)</f>
        <v/>
      </c>
      <c r="V251">
        <f>(R251*K251*N251+'d_고정'!$B$3*('6_기대효과'!$H$7/8)*N251*'d_고정'!$B$10*M251*('6_기대효과'!$K$7/'d_고정'!$B$9))*(1-O251)</f>
        <v/>
      </c>
      <c r="W251">
        <f>(S251*I251+R251*MAX(K251-'d_고정'!$B$10*M251*('6_기대효과'!$K$7/'d_고정'!$B$9),0)*N251)*(1-O251)</f>
        <v/>
      </c>
      <c r="X251">
        <f>U251+V251</f>
        <v/>
      </c>
      <c r="Y251">
        <f>U251/('d_고정'!$B$5*'6_기대효과'!$H$7/8)/'d_고정'!$B$6</f>
        <v/>
      </c>
      <c r="Z251">
        <f>U251/('d_고정'!$B$8*'6_기대효과'!$H$7/8)</f>
        <v/>
      </c>
    </row>
    <row r="252">
      <c r="A252">
        <f>RAND()</f>
        <v/>
      </c>
      <c r="B252">
        <f>IF('d_시나리오'!$J$2='d_시나리오'!$H$2,'d_시나리오'!$I$2,IF(A252&lt;('d_시나리오'!$I$2-'d_시나리오'!$H$2)/('d_시나리오'!$J$2-'d_시나리오'!$H$2),'d_시나리오'!$H$2+SQRT(A252*('d_시나리오'!$J$2-'d_시나리오'!$H$2)*('d_시나리오'!$I$2-'d_시나리오'!$H$2)),'d_시나리오'!$J$2-SQRT((1-A252)*('d_시나리오'!$J$2-'d_시나리오'!$H$2)*('d_시나리오'!$J$2-'d_시나리오'!$I$2))))</f>
        <v/>
      </c>
      <c r="C252">
        <f>BETAINV(RAND(),2,6)</f>
        <v/>
      </c>
      <c r="D252">
        <f>INDEX('d_분포'!$A$2:$A$28,RANDBETWEEN(1,27))</f>
        <v/>
      </c>
      <c r="E252">
        <f>INDEX('d_분포'!$C$2:$C$5,RANDBETWEEN(1,4))*(0.9+0.2*RAND())</f>
        <v/>
      </c>
      <c r="F252">
        <f>RAND()</f>
        <v/>
      </c>
      <c r="G252">
        <f>IF('d_시나리오'!$J$3='d_시나리오'!$H$3,'d_시나리오'!$I$3,IF(F252&lt;('d_시나리오'!$I$3-'d_시나리오'!$H$3)/('d_시나리오'!$J$3-'d_시나리오'!$H$3),'d_시나리오'!$H$3+SQRT(F252*('d_시나리오'!$J$3-'d_시나리오'!$H$3)*('d_시나리오'!$I$3-'d_시나리오'!$H$3)),'d_시나리오'!$J$3-SQRT((1-F252)*('d_시나리오'!$J$3-'d_시나리오'!$H$3)*('d_시나리오'!$J$3-'d_시나리오'!$I$3))))</f>
        <v/>
      </c>
      <c r="H252">
        <f>RAND()</f>
        <v/>
      </c>
      <c r="I252">
        <f>IF('d_시나리오'!$J$4='d_시나리오'!$H$4,'d_시나리오'!$I$4,IF(H252&lt;('d_시나리오'!$I$4-'d_시나리오'!$H$4)/('d_시나리오'!$J$4-'d_시나리오'!$H$4),'d_시나리오'!$H$4+SQRT(H252*('d_시나리오'!$J$4-'d_시나리오'!$H$4)*('d_시나리오'!$I$4-'d_시나리오'!$H$4)),'d_시나리오'!$J$4-SQRT((1-H252)*('d_시나리오'!$J$4-'d_시나리오'!$H$4)*('d_시나리오'!$J$4-'d_시나리오'!$I$4))))</f>
        <v/>
      </c>
      <c r="J252">
        <f>RAND()</f>
        <v/>
      </c>
      <c r="K252">
        <f>IF('d_시나리오'!$J$5='d_시나리오'!$H$5,'d_시나리오'!$I$5,IF(J252&lt;('d_시나리오'!$I$5-'d_시나리오'!$H$5)/('d_시나리오'!$J$5-'d_시나리오'!$H$5),'d_시나리오'!$H$5+SQRT(J252*('d_시나리오'!$J$5-'d_시나리오'!$H$5)*('d_시나리오'!$I$5-'d_시나리오'!$H$5)),'d_시나리오'!$J$5-SQRT((1-J252)*('d_시나리오'!$J$5-'d_시나리오'!$H$5)*('d_시나리오'!$J$5-'d_시나리오'!$I$5))))</f>
        <v/>
      </c>
      <c r="L252">
        <f>RAND()</f>
        <v/>
      </c>
      <c r="M252">
        <f>IF('d_시나리오'!$J$6='d_시나리오'!$H$6,'d_시나리오'!$I$6,IF(L252&lt;('d_시나리오'!$I$6-'d_시나리오'!$H$6)/('d_시나리오'!$J$6-'d_시나리오'!$H$6),'d_시나리오'!$H$6+SQRT(L252*('d_시나리오'!$J$6-'d_시나리오'!$H$6)*('d_시나리오'!$I$6-'d_시나리오'!$H$6)),'d_시나리오'!$J$6-SQRT((1-L252)*('d_시나리오'!$J$6-'d_시나리오'!$H$6)*('d_시나리오'!$J$6-'d_시나리오'!$I$6))))</f>
        <v/>
      </c>
      <c r="N252">
        <f>INDEX('d_분포'!$B$2:$B$57,RANDBETWEEN(1,56))</f>
        <v/>
      </c>
      <c r="O252">
        <f>BETAINV(RAND(),5,5)</f>
        <v/>
      </c>
      <c r="P252">
        <f>'d_고정'!$B$1*'6_기대효과'!$H$7*('d_시나리오'!$I$7/'d_고정'!$B$2)*B252</f>
        <v/>
      </c>
      <c r="Q252">
        <f>P252*C252</f>
        <v/>
      </c>
      <c r="R252">
        <f>P252*E252</f>
        <v/>
      </c>
      <c r="S252">
        <f>R252*G252</f>
        <v/>
      </c>
      <c r="T252">
        <f>Q252+S252</f>
        <v/>
      </c>
      <c r="U252">
        <f>(Q252*D252+S252*I252)*(1-O252)</f>
        <v/>
      </c>
      <c r="V252">
        <f>(R252*K252*N252+'d_고정'!$B$3*('6_기대효과'!$H$7/8)*N252*'d_고정'!$B$10*M252*('6_기대효과'!$K$7/'d_고정'!$B$9))*(1-O252)</f>
        <v/>
      </c>
      <c r="W252">
        <f>(S252*I252+R252*MAX(K252-'d_고정'!$B$10*M252*('6_기대효과'!$K$7/'d_고정'!$B$9),0)*N252)*(1-O252)</f>
        <v/>
      </c>
      <c r="X252">
        <f>U252+V252</f>
        <v/>
      </c>
      <c r="Y252">
        <f>U252/('d_고정'!$B$5*'6_기대효과'!$H$7/8)/'d_고정'!$B$6</f>
        <v/>
      </c>
      <c r="Z252">
        <f>U252/('d_고정'!$B$8*'6_기대효과'!$H$7/8)</f>
        <v/>
      </c>
    </row>
    <row r="253">
      <c r="A253">
        <f>RAND()</f>
        <v/>
      </c>
      <c r="B253">
        <f>IF('d_시나리오'!$J$2='d_시나리오'!$H$2,'d_시나리오'!$I$2,IF(A253&lt;('d_시나리오'!$I$2-'d_시나리오'!$H$2)/('d_시나리오'!$J$2-'d_시나리오'!$H$2),'d_시나리오'!$H$2+SQRT(A253*('d_시나리오'!$J$2-'d_시나리오'!$H$2)*('d_시나리오'!$I$2-'d_시나리오'!$H$2)),'d_시나리오'!$J$2-SQRT((1-A253)*('d_시나리오'!$J$2-'d_시나리오'!$H$2)*('d_시나리오'!$J$2-'d_시나리오'!$I$2))))</f>
        <v/>
      </c>
      <c r="C253">
        <f>BETAINV(RAND(),2,6)</f>
        <v/>
      </c>
      <c r="D253">
        <f>INDEX('d_분포'!$A$2:$A$28,RANDBETWEEN(1,27))</f>
        <v/>
      </c>
      <c r="E253">
        <f>INDEX('d_분포'!$C$2:$C$5,RANDBETWEEN(1,4))*(0.9+0.2*RAND())</f>
        <v/>
      </c>
      <c r="F253">
        <f>RAND()</f>
        <v/>
      </c>
      <c r="G253">
        <f>IF('d_시나리오'!$J$3='d_시나리오'!$H$3,'d_시나리오'!$I$3,IF(F253&lt;('d_시나리오'!$I$3-'d_시나리오'!$H$3)/('d_시나리오'!$J$3-'d_시나리오'!$H$3),'d_시나리오'!$H$3+SQRT(F253*('d_시나리오'!$J$3-'d_시나리오'!$H$3)*('d_시나리오'!$I$3-'d_시나리오'!$H$3)),'d_시나리오'!$J$3-SQRT((1-F253)*('d_시나리오'!$J$3-'d_시나리오'!$H$3)*('d_시나리오'!$J$3-'d_시나리오'!$I$3))))</f>
        <v/>
      </c>
      <c r="H253">
        <f>RAND()</f>
        <v/>
      </c>
      <c r="I253">
        <f>IF('d_시나리오'!$J$4='d_시나리오'!$H$4,'d_시나리오'!$I$4,IF(H253&lt;('d_시나리오'!$I$4-'d_시나리오'!$H$4)/('d_시나리오'!$J$4-'d_시나리오'!$H$4),'d_시나리오'!$H$4+SQRT(H253*('d_시나리오'!$J$4-'d_시나리오'!$H$4)*('d_시나리오'!$I$4-'d_시나리오'!$H$4)),'d_시나리오'!$J$4-SQRT((1-H253)*('d_시나리오'!$J$4-'d_시나리오'!$H$4)*('d_시나리오'!$J$4-'d_시나리오'!$I$4))))</f>
        <v/>
      </c>
      <c r="J253">
        <f>RAND()</f>
        <v/>
      </c>
      <c r="K253">
        <f>IF('d_시나리오'!$J$5='d_시나리오'!$H$5,'d_시나리오'!$I$5,IF(J253&lt;('d_시나리오'!$I$5-'d_시나리오'!$H$5)/('d_시나리오'!$J$5-'d_시나리오'!$H$5),'d_시나리오'!$H$5+SQRT(J253*('d_시나리오'!$J$5-'d_시나리오'!$H$5)*('d_시나리오'!$I$5-'d_시나리오'!$H$5)),'d_시나리오'!$J$5-SQRT((1-J253)*('d_시나리오'!$J$5-'d_시나리오'!$H$5)*('d_시나리오'!$J$5-'d_시나리오'!$I$5))))</f>
        <v/>
      </c>
      <c r="L253">
        <f>RAND()</f>
        <v/>
      </c>
      <c r="M253">
        <f>IF('d_시나리오'!$J$6='d_시나리오'!$H$6,'d_시나리오'!$I$6,IF(L253&lt;('d_시나리오'!$I$6-'d_시나리오'!$H$6)/('d_시나리오'!$J$6-'d_시나리오'!$H$6),'d_시나리오'!$H$6+SQRT(L253*('d_시나리오'!$J$6-'d_시나리오'!$H$6)*('d_시나리오'!$I$6-'d_시나리오'!$H$6)),'d_시나리오'!$J$6-SQRT((1-L253)*('d_시나리오'!$J$6-'d_시나리오'!$H$6)*('d_시나리오'!$J$6-'d_시나리오'!$I$6))))</f>
        <v/>
      </c>
      <c r="N253">
        <f>INDEX('d_분포'!$B$2:$B$57,RANDBETWEEN(1,56))</f>
        <v/>
      </c>
      <c r="O253">
        <f>BETAINV(RAND(),5,5)</f>
        <v/>
      </c>
      <c r="P253">
        <f>'d_고정'!$B$1*'6_기대효과'!$H$7*('d_시나리오'!$I$7/'d_고정'!$B$2)*B253</f>
        <v/>
      </c>
      <c r="Q253">
        <f>P253*C253</f>
        <v/>
      </c>
      <c r="R253">
        <f>P253*E253</f>
        <v/>
      </c>
      <c r="S253">
        <f>R253*G253</f>
        <v/>
      </c>
      <c r="T253">
        <f>Q253+S253</f>
        <v/>
      </c>
      <c r="U253">
        <f>(Q253*D253+S253*I253)*(1-O253)</f>
        <v/>
      </c>
      <c r="V253">
        <f>(R253*K253*N253+'d_고정'!$B$3*('6_기대효과'!$H$7/8)*N253*'d_고정'!$B$10*M253*('6_기대효과'!$K$7/'d_고정'!$B$9))*(1-O253)</f>
        <v/>
      </c>
      <c r="W253">
        <f>(S253*I253+R253*MAX(K253-'d_고정'!$B$10*M253*('6_기대효과'!$K$7/'d_고정'!$B$9),0)*N253)*(1-O253)</f>
        <v/>
      </c>
      <c r="X253">
        <f>U253+V253</f>
        <v/>
      </c>
      <c r="Y253">
        <f>U253/('d_고정'!$B$5*'6_기대효과'!$H$7/8)/'d_고정'!$B$6</f>
        <v/>
      </c>
      <c r="Z253">
        <f>U253/('d_고정'!$B$8*'6_기대효과'!$H$7/8)</f>
        <v/>
      </c>
    </row>
    <row r="254">
      <c r="A254">
        <f>RAND()</f>
        <v/>
      </c>
      <c r="B254">
        <f>IF('d_시나리오'!$J$2='d_시나리오'!$H$2,'d_시나리오'!$I$2,IF(A254&lt;('d_시나리오'!$I$2-'d_시나리오'!$H$2)/('d_시나리오'!$J$2-'d_시나리오'!$H$2),'d_시나리오'!$H$2+SQRT(A254*('d_시나리오'!$J$2-'d_시나리오'!$H$2)*('d_시나리오'!$I$2-'d_시나리오'!$H$2)),'d_시나리오'!$J$2-SQRT((1-A254)*('d_시나리오'!$J$2-'d_시나리오'!$H$2)*('d_시나리오'!$J$2-'d_시나리오'!$I$2))))</f>
        <v/>
      </c>
      <c r="C254">
        <f>BETAINV(RAND(),2,6)</f>
        <v/>
      </c>
      <c r="D254">
        <f>INDEX('d_분포'!$A$2:$A$28,RANDBETWEEN(1,27))</f>
        <v/>
      </c>
      <c r="E254">
        <f>INDEX('d_분포'!$C$2:$C$5,RANDBETWEEN(1,4))*(0.9+0.2*RAND())</f>
        <v/>
      </c>
      <c r="F254">
        <f>RAND()</f>
        <v/>
      </c>
      <c r="G254">
        <f>IF('d_시나리오'!$J$3='d_시나리오'!$H$3,'d_시나리오'!$I$3,IF(F254&lt;('d_시나리오'!$I$3-'d_시나리오'!$H$3)/('d_시나리오'!$J$3-'d_시나리오'!$H$3),'d_시나리오'!$H$3+SQRT(F254*('d_시나리오'!$J$3-'d_시나리오'!$H$3)*('d_시나리오'!$I$3-'d_시나리오'!$H$3)),'d_시나리오'!$J$3-SQRT((1-F254)*('d_시나리오'!$J$3-'d_시나리오'!$H$3)*('d_시나리오'!$J$3-'d_시나리오'!$I$3))))</f>
        <v/>
      </c>
      <c r="H254">
        <f>RAND()</f>
        <v/>
      </c>
      <c r="I254">
        <f>IF('d_시나리오'!$J$4='d_시나리오'!$H$4,'d_시나리오'!$I$4,IF(H254&lt;('d_시나리오'!$I$4-'d_시나리오'!$H$4)/('d_시나리오'!$J$4-'d_시나리오'!$H$4),'d_시나리오'!$H$4+SQRT(H254*('d_시나리오'!$J$4-'d_시나리오'!$H$4)*('d_시나리오'!$I$4-'d_시나리오'!$H$4)),'d_시나리오'!$J$4-SQRT((1-H254)*('d_시나리오'!$J$4-'d_시나리오'!$H$4)*('d_시나리오'!$J$4-'d_시나리오'!$I$4))))</f>
        <v/>
      </c>
      <c r="J254">
        <f>RAND()</f>
        <v/>
      </c>
      <c r="K254">
        <f>IF('d_시나리오'!$J$5='d_시나리오'!$H$5,'d_시나리오'!$I$5,IF(J254&lt;('d_시나리오'!$I$5-'d_시나리오'!$H$5)/('d_시나리오'!$J$5-'d_시나리오'!$H$5),'d_시나리오'!$H$5+SQRT(J254*('d_시나리오'!$J$5-'d_시나리오'!$H$5)*('d_시나리오'!$I$5-'d_시나리오'!$H$5)),'d_시나리오'!$J$5-SQRT((1-J254)*('d_시나리오'!$J$5-'d_시나리오'!$H$5)*('d_시나리오'!$J$5-'d_시나리오'!$I$5))))</f>
        <v/>
      </c>
      <c r="L254">
        <f>RAND()</f>
        <v/>
      </c>
      <c r="M254">
        <f>IF('d_시나리오'!$J$6='d_시나리오'!$H$6,'d_시나리오'!$I$6,IF(L254&lt;('d_시나리오'!$I$6-'d_시나리오'!$H$6)/('d_시나리오'!$J$6-'d_시나리오'!$H$6),'d_시나리오'!$H$6+SQRT(L254*('d_시나리오'!$J$6-'d_시나리오'!$H$6)*('d_시나리오'!$I$6-'d_시나리오'!$H$6)),'d_시나리오'!$J$6-SQRT((1-L254)*('d_시나리오'!$J$6-'d_시나리오'!$H$6)*('d_시나리오'!$J$6-'d_시나리오'!$I$6))))</f>
        <v/>
      </c>
      <c r="N254">
        <f>INDEX('d_분포'!$B$2:$B$57,RANDBETWEEN(1,56))</f>
        <v/>
      </c>
      <c r="O254">
        <f>BETAINV(RAND(),5,5)</f>
        <v/>
      </c>
      <c r="P254">
        <f>'d_고정'!$B$1*'6_기대효과'!$H$7*('d_시나리오'!$I$7/'d_고정'!$B$2)*B254</f>
        <v/>
      </c>
      <c r="Q254">
        <f>P254*C254</f>
        <v/>
      </c>
      <c r="R254">
        <f>P254*E254</f>
        <v/>
      </c>
      <c r="S254">
        <f>R254*G254</f>
        <v/>
      </c>
      <c r="T254">
        <f>Q254+S254</f>
        <v/>
      </c>
      <c r="U254">
        <f>(Q254*D254+S254*I254)*(1-O254)</f>
        <v/>
      </c>
      <c r="V254">
        <f>(R254*K254*N254+'d_고정'!$B$3*('6_기대효과'!$H$7/8)*N254*'d_고정'!$B$10*M254*('6_기대효과'!$K$7/'d_고정'!$B$9))*(1-O254)</f>
        <v/>
      </c>
      <c r="W254">
        <f>(S254*I254+R254*MAX(K254-'d_고정'!$B$10*M254*('6_기대효과'!$K$7/'d_고정'!$B$9),0)*N254)*(1-O254)</f>
        <v/>
      </c>
      <c r="X254">
        <f>U254+V254</f>
        <v/>
      </c>
      <c r="Y254">
        <f>U254/('d_고정'!$B$5*'6_기대효과'!$H$7/8)/'d_고정'!$B$6</f>
        <v/>
      </c>
      <c r="Z254">
        <f>U254/('d_고정'!$B$8*'6_기대효과'!$H$7/8)</f>
        <v/>
      </c>
    </row>
    <row r="255">
      <c r="A255">
        <f>RAND()</f>
        <v/>
      </c>
      <c r="B255">
        <f>IF('d_시나리오'!$J$2='d_시나리오'!$H$2,'d_시나리오'!$I$2,IF(A255&lt;('d_시나리오'!$I$2-'d_시나리오'!$H$2)/('d_시나리오'!$J$2-'d_시나리오'!$H$2),'d_시나리오'!$H$2+SQRT(A255*('d_시나리오'!$J$2-'d_시나리오'!$H$2)*('d_시나리오'!$I$2-'d_시나리오'!$H$2)),'d_시나리오'!$J$2-SQRT((1-A255)*('d_시나리오'!$J$2-'d_시나리오'!$H$2)*('d_시나리오'!$J$2-'d_시나리오'!$I$2))))</f>
        <v/>
      </c>
      <c r="C255">
        <f>BETAINV(RAND(),2,6)</f>
        <v/>
      </c>
      <c r="D255">
        <f>INDEX('d_분포'!$A$2:$A$28,RANDBETWEEN(1,27))</f>
        <v/>
      </c>
      <c r="E255">
        <f>INDEX('d_분포'!$C$2:$C$5,RANDBETWEEN(1,4))*(0.9+0.2*RAND())</f>
        <v/>
      </c>
      <c r="F255">
        <f>RAND()</f>
        <v/>
      </c>
      <c r="G255">
        <f>IF('d_시나리오'!$J$3='d_시나리오'!$H$3,'d_시나리오'!$I$3,IF(F255&lt;('d_시나리오'!$I$3-'d_시나리오'!$H$3)/('d_시나리오'!$J$3-'d_시나리오'!$H$3),'d_시나리오'!$H$3+SQRT(F255*('d_시나리오'!$J$3-'d_시나리오'!$H$3)*('d_시나리오'!$I$3-'d_시나리오'!$H$3)),'d_시나리오'!$J$3-SQRT((1-F255)*('d_시나리오'!$J$3-'d_시나리오'!$H$3)*('d_시나리오'!$J$3-'d_시나리오'!$I$3))))</f>
        <v/>
      </c>
      <c r="H255">
        <f>RAND()</f>
        <v/>
      </c>
      <c r="I255">
        <f>IF('d_시나리오'!$J$4='d_시나리오'!$H$4,'d_시나리오'!$I$4,IF(H255&lt;('d_시나리오'!$I$4-'d_시나리오'!$H$4)/('d_시나리오'!$J$4-'d_시나리오'!$H$4),'d_시나리오'!$H$4+SQRT(H255*('d_시나리오'!$J$4-'d_시나리오'!$H$4)*('d_시나리오'!$I$4-'d_시나리오'!$H$4)),'d_시나리오'!$J$4-SQRT((1-H255)*('d_시나리오'!$J$4-'d_시나리오'!$H$4)*('d_시나리오'!$J$4-'d_시나리오'!$I$4))))</f>
        <v/>
      </c>
      <c r="J255">
        <f>RAND()</f>
        <v/>
      </c>
      <c r="K255">
        <f>IF('d_시나리오'!$J$5='d_시나리오'!$H$5,'d_시나리오'!$I$5,IF(J255&lt;('d_시나리오'!$I$5-'d_시나리오'!$H$5)/('d_시나리오'!$J$5-'d_시나리오'!$H$5),'d_시나리오'!$H$5+SQRT(J255*('d_시나리오'!$J$5-'d_시나리오'!$H$5)*('d_시나리오'!$I$5-'d_시나리오'!$H$5)),'d_시나리오'!$J$5-SQRT((1-J255)*('d_시나리오'!$J$5-'d_시나리오'!$H$5)*('d_시나리오'!$J$5-'d_시나리오'!$I$5))))</f>
        <v/>
      </c>
      <c r="L255">
        <f>RAND()</f>
        <v/>
      </c>
      <c r="M255">
        <f>IF('d_시나리오'!$J$6='d_시나리오'!$H$6,'d_시나리오'!$I$6,IF(L255&lt;('d_시나리오'!$I$6-'d_시나리오'!$H$6)/('d_시나리오'!$J$6-'d_시나리오'!$H$6),'d_시나리오'!$H$6+SQRT(L255*('d_시나리오'!$J$6-'d_시나리오'!$H$6)*('d_시나리오'!$I$6-'d_시나리오'!$H$6)),'d_시나리오'!$J$6-SQRT((1-L255)*('d_시나리오'!$J$6-'d_시나리오'!$H$6)*('d_시나리오'!$J$6-'d_시나리오'!$I$6))))</f>
        <v/>
      </c>
      <c r="N255">
        <f>INDEX('d_분포'!$B$2:$B$57,RANDBETWEEN(1,56))</f>
        <v/>
      </c>
      <c r="O255">
        <f>BETAINV(RAND(),5,5)</f>
        <v/>
      </c>
      <c r="P255">
        <f>'d_고정'!$B$1*'6_기대효과'!$H$7*('d_시나리오'!$I$7/'d_고정'!$B$2)*B255</f>
        <v/>
      </c>
      <c r="Q255">
        <f>P255*C255</f>
        <v/>
      </c>
      <c r="R255">
        <f>P255*E255</f>
        <v/>
      </c>
      <c r="S255">
        <f>R255*G255</f>
        <v/>
      </c>
      <c r="T255">
        <f>Q255+S255</f>
        <v/>
      </c>
      <c r="U255">
        <f>(Q255*D255+S255*I255)*(1-O255)</f>
        <v/>
      </c>
      <c r="V255">
        <f>(R255*K255*N255+'d_고정'!$B$3*('6_기대효과'!$H$7/8)*N255*'d_고정'!$B$10*M255*('6_기대효과'!$K$7/'d_고정'!$B$9))*(1-O255)</f>
        <v/>
      </c>
      <c r="W255">
        <f>(S255*I255+R255*MAX(K255-'d_고정'!$B$10*M255*('6_기대효과'!$K$7/'d_고정'!$B$9),0)*N255)*(1-O255)</f>
        <v/>
      </c>
      <c r="X255">
        <f>U255+V255</f>
        <v/>
      </c>
      <c r="Y255">
        <f>U255/('d_고정'!$B$5*'6_기대효과'!$H$7/8)/'d_고정'!$B$6</f>
        <v/>
      </c>
      <c r="Z255">
        <f>U255/('d_고정'!$B$8*'6_기대효과'!$H$7/8)</f>
        <v/>
      </c>
    </row>
    <row r="256">
      <c r="A256">
        <f>RAND()</f>
        <v/>
      </c>
      <c r="B256">
        <f>IF('d_시나리오'!$J$2='d_시나리오'!$H$2,'d_시나리오'!$I$2,IF(A256&lt;('d_시나리오'!$I$2-'d_시나리오'!$H$2)/('d_시나리오'!$J$2-'d_시나리오'!$H$2),'d_시나리오'!$H$2+SQRT(A256*('d_시나리오'!$J$2-'d_시나리오'!$H$2)*('d_시나리오'!$I$2-'d_시나리오'!$H$2)),'d_시나리오'!$J$2-SQRT((1-A256)*('d_시나리오'!$J$2-'d_시나리오'!$H$2)*('d_시나리오'!$J$2-'d_시나리오'!$I$2))))</f>
        <v/>
      </c>
      <c r="C256">
        <f>BETAINV(RAND(),2,6)</f>
        <v/>
      </c>
      <c r="D256">
        <f>INDEX('d_분포'!$A$2:$A$28,RANDBETWEEN(1,27))</f>
        <v/>
      </c>
      <c r="E256">
        <f>INDEX('d_분포'!$C$2:$C$5,RANDBETWEEN(1,4))*(0.9+0.2*RAND())</f>
        <v/>
      </c>
      <c r="F256">
        <f>RAND()</f>
        <v/>
      </c>
      <c r="G256">
        <f>IF('d_시나리오'!$J$3='d_시나리오'!$H$3,'d_시나리오'!$I$3,IF(F256&lt;('d_시나리오'!$I$3-'d_시나리오'!$H$3)/('d_시나리오'!$J$3-'d_시나리오'!$H$3),'d_시나리오'!$H$3+SQRT(F256*('d_시나리오'!$J$3-'d_시나리오'!$H$3)*('d_시나리오'!$I$3-'d_시나리오'!$H$3)),'d_시나리오'!$J$3-SQRT((1-F256)*('d_시나리오'!$J$3-'d_시나리오'!$H$3)*('d_시나리오'!$J$3-'d_시나리오'!$I$3))))</f>
        <v/>
      </c>
      <c r="H256">
        <f>RAND()</f>
        <v/>
      </c>
      <c r="I256">
        <f>IF('d_시나리오'!$J$4='d_시나리오'!$H$4,'d_시나리오'!$I$4,IF(H256&lt;('d_시나리오'!$I$4-'d_시나리오'!$H$4)/('d_시나리오'!$J$4-'d_시나리오'!$H$4),'d_시나리오'!$H$4+SQRT(H256*('d_시나리오'!$J$4-'d_시나리오'!$H$4)*('d_시나리오'!$I$4-'d_시나리오'!$H$4)),'d_시나리오'!$J$4-SQRT((1-H256)*('d_시나리오'!$J$4-'d_시나리오'!$H$4)*('d_시나리오'!$J$4-'d_시나리오'!$I$4))))</f>
        <v/>
      </c>
      <c r="J256">
        <f>RAND()</f>
        <v/>
      </c>
      <c r="K256">
        <f>IF('d_시나리오'!$J$5='d_시나리오'!$H$5,'d_시나리오'!$I$5,IF(J256&lt;('d_시나리오'!$I$5-'d_시나리오'!$H$5)/('d_시나리오'!$J$5-'d_시나리오'!$H$5),'d_시나리오'!$H$5+SQRT(J256*('d_시나리오'!$J$5-'d_시나리오'!$H$5)*('d_시나리오'!$I$5-'d_시나리오'!$H$5)),'d_시나리오'!$J$5-SQRT((1-J256)*('d_시나리오'!$J$5-'d_시나리오'!$H$5)*('d_시나리오'!$J$5-'d_시나리오'!$I$5))))</f>
        <v/>
      </c>
      <c r="L256">
        <f>RAND()</f>
        <v/>
      </c>
      <c r="M256">
        <f>IF('d_시나리오'!$J$6='d_시나리오'!$H$6,'d_시나리오'!$I$6,IF(L256&lt;('d_시나리오'!$I$6-'d_시나리오'!$H$6)/('d_시나리오'!$J$6-'d_시나리오'!$H$6),'d_시나리오'!$H$6+SQRT(L256*('d_시나리오'!$J$6-'d_시나리오'!$H$6)*('d_시나리오'!$I$6-'d_시나리오'!$H$6)),'d_시나리오'!$J$6-SQRT((1-L256)*('d_시나리오'!$J$6-'d_시나리오'!$H$6)*('d_시나리오'!$J$6-'d_시나리오'!$I$6))))</f>
        <v/>
      </c>
      <c r="N256">
        <f>INDEX('d_분포'!$B$2:$B$57,RANDBETWEEN(1,56))</f>
        <v/>
      </c>
      <c r="O256">
        <f>BETAINV(RAND(),5,5)</f>
        <v/>
      </c>
      <c r="P256">
        <f>'d_고정'!$B$1*'6_기대효과'!$H$7*('d_시나리오'!$I$7/'d_고정'!$B$2)*B256</f>
        <v/>
      </c>
      <c r="Q256">
        <f>P256*C256</f>
        <v/>
      </c>
      <c r="R256">
        <f>P256*E256</f>
        <v/>
      </c>
      <c r="S256">
        <f>R256*G256</f>
        <v/>
      </c>
      <c r="T256">
        <f>Q256+S256</f>
        <v/>
      </c>
      <c r="U256">
        <f>(Q256*D256+S256*I256)*(1-O256)</f>
        <v/>
      </c>
      <c r="V256">
        <f>(R256*K256*N256+'d_고정'!$B$3*('6_기대효과'!$H$7/8)*N256*'d_고정'!$B$10*M256*('6_기대효과'!$K$7/'d_고정'!$B$9))*(1-O256)</f>
        <v/>
      </c>
      <c r="W256">
        <f>(S256*I256+R256*MAX(K256-'d_고정'!$B$10*M256*('6_기대효과'!$K$7/'d_고정'!$B$9),0)*N256)*(1-O256)</f>
        <v/>
      </c>
      <c r="X256">
        <f>U256+V256</f>
        <v/>
      </c>
      <c r="Y256">
        <f>U256/('d_고정'!$B$5*'6_기대효과'!$H$7/8)/'d_고정'!$B$6</f>
        <v/>
      </c>
      <c r="Z256">
        <f>U256/('d_고정'!$B$8*'6_기대효과'!$H$7/8)</f>
        <v/>
      </c>
    </row>
    <row r="257">
      <c r="A257">
        <f>RAND()</f>
        <v/>
      </c>
      <c r="B257">
        <f>IF('d_시나리오'!$J$2='d_시나리오'!$H$2,'d_시나리오'!$I$2,IF(A257&lt;('d_시나리오'!$I$2-'d_시나리오'!$H$2)/('d_시나리오'!$J$2-'d_시나리오'!$H$2),'d_시나리오'!$H$2+SQRT(A257*('d_시나리오'!$J$2-'d_시나리오'!$H$2)*('d_시나리오'!$I$2-'d_시나리오'!$H$2)),'d_시나리오'!$J$2-SQRT((1-A257)*('d_시나리오'!$J$2-'d_시나리오'!$H$2)*('d_시나리오'!$J$2-'d_시나리오'!$I$2))))</f>
        <v/>
      </c>
      <c r="C257">
        <f>BETAINV(RAND(),2,6)</f>
        <v/>
      </c>
      <c r="D257">
        <f>INDEX('d_분포'!$A$2:$A$28,RANDBETWEEN(1,27))</f>
        <v/>
      </c>
      <c r="E257">
        <f>INDEX('d_분포'!$C$2:$C$5,RANDBETWEEN(1,4))*(0.9+0.2*RAND())</f>
        <v/>
      </c>
      <c r="F257">
        <f>RAND()</f>
        <v/>
      </c>
      <c r="G257">
        <f>IF('d_시나리오'!$J$3='d_시나리오'!$H$3,'d_시나리오'!$I$3,IF(F257&lt;('d_시나리오'!$I$3-'d_시나리오'!$H$3)/('d_시나리오'!$J$3-'d_시나리오'!$H$3),'d_시나리오'!$H$3+SQRT(F257*('d_시나리오'!$J$3-'d_시나리오'!$H$3)*('d_시나리오'!$I$3-'d_시나리오'!$H$3)),'d_시나리오'!$J$3-SQRT((1-F257)*('d_시나리오'!$J$3-'d_시나리오'!$H$3)*('d_시나리오'!$J$3-'d_시나리오'!$I$3))))</f>
        <v/>
      </c>
      <c r="H257">
        <f>RAND()</f>
        <v/>
      </c>
      <c r="I257">
        <f>IF('d_시나리오'!$J$4='d_시나리오'!$H$4,'d_시나리오'!$I$4,IF(H257&lt;('d_시나리오'!$I$4-'d_시나리오'!$H$4)/('d_시나리오'!$J$4-'d_시나리오'!$H$4),'d_시나리오'!$H$4+SQRT(H257*('d_시나리오'!$J$4-'d_시나리오'!$H$4)*('d_시나리오'!$I$4-'d_시나리오'!$H$4)),'d_시나리오'!$J$4-SQRT((1-H257)*('d_시나리오'!$J$4-'d_시나리오'!$H$4)*('d_시나리오'!$J$4-'d_시나리오'!$I$4))))</f>
        <v/>
      </c>
      <c r="J257">
        <f>RAND()</f>
        <v/>
      </c>
      <c r="K257">
        <f>IF('d_시나리오'!$J$5='d_시나리오'!$H$5,'d_시나리오'!$I$5,IF(J257&lt;('d_시나리오'!$I$5-'d_시나리오'!$H$5)/('d_시나리오'!$J$5-'d_시나리오'!$H$5),'d_시나리오'!$H$5+SQRT(J257*('d_시나리오'!$J$5-'d_시나리오'!$H$5)*('d_시나리오'!$I$5-'d_시나리오'!$H$5)),'d_시나리오'!$J$5-SQRT((1-J257)*('d_시나리오'!$J$5-'d_시나리오'!$H$5)*('d_시나리오'!$J$5-'d_시나리오'!$I$5))))</f>
        <v/>
      </c>
      <c r="L257">
        <f>RAND()</f>
        <v/>
      </c>
      <c r="M257">
        <f>IF('d_시나리오'!$J$6='d_시나리오'!$H$6,'d_시나리오'!$I$6,IF(L257&lt;('d_시나리오'!$I$6-'d_시나리오'!$H$6)/('d_시나리오'!$J$6-'d_시나리오'!$H$6),'d_시나리오'!$H$6+SQRT(L257*('d_시나리오'!$J$6-'d_시나리오'!$H$6)*('d_시나리오'!$I$6-'d_시나리오'!$H$6)),'d_시나리오'!$J$6-SQRT((1-L257)*('d_시나리오'!$J$6-'d_시나리오'!$H$6)*('d_시나리오'!$J$6-'d_시나리오'!$I$6))))</f>
        <v/>
      </c>
      <c r="N257">
        <f>INDEX('d_분포'!$B$2:$B$57,RANDBETWEEN(1,56))</f>
        <v/>
      </c>
      <c r="O257">
        <f>BETAINV(RAND(),5,5)</f>
        <v/>
      </c>
      <c r="P257">
        <f>'d_고정'!$B$1*'6_기대효과'!$H$7*('d_시나리오'!$I$7/'d_고정'!$B$2)*B257</f>
        <v/>
      </c>
      <c r="Q257">
        <f>P257*C257</f>
        <v/>
      </c>
      <c r="R257">
        <f>P257*E257</f>
        <v/>
      </c>
      <c r="S257">
        <f>R257*G257</f>
        <v/>
      </c>
      <c r="T257">
        <f>Q257+S257</f>
        <v/>
      </c>
      <c r="U257">
        <f>(Q257*D257+S257*I257)*(1-O257)</f>
        <v/>
      </c>
      <c r="V257">
        <f>(R257*K257*N257+'d_고정'!$B$3*('6_기대효과'!$H$7/8)*N257*'d_고정'!$B$10*M257*('6_기대효과'!$K$7/'d_고정'!$B$9))*(1-O257)</f>
        <v/>
      </c>
      <c r="W257">
        <f>(S257*I257+R257*MAX(K257-'d_고정'!$B$10*M257*('6_기대효과'!$K$7/'d_고정'!$B$9),0)*N257)*(1-O257)</f>
        <v/>
      </c>
      <c r="X257">
        <f>U257+V257</f>
        <v/>
      </c>
      <c r="Y257">
        <f>U257/('d_고정'!$B$5*'6_기대효과'!$H$7/8)/'d_고정'!$B$6</f>
        <v/>
      </c>
      <c r="Z257">
        <f>U257/('d_고정'!$B$8*'6_기대효과'!$H$7/8)</f>
        <v/>
      </c>
    </row>
    <row r="258">
      <c r="A258">
        <f>RAND()</f>
        <v/>
      </c>
      <c r="B258">
        <f>IF('d_시나리오'!$J$2='d_시나리오'!$H$2,'d_시나리오'!$I$2,IF(A258&lt;('d_시나리오'!$I$2-'d_시나리오'!$H$2)/('d_시나리오'!$J$2-'d_시나리오'!$H$2),'d_시나리오'!$H$2+SQRT(A258*('d_시나리오'!$J$2-'d_시나리오'!$H$2)*('d_시나리오'!$I$2-'d_시나리오'!$H$2)),'d_시나리오'!$J$2-SQRT((1-A258)*('d_시나리오'!$J$2-'d_시나리오'!$H$2)*('d_시나리오'!$J$2-'d_시나리오'!$I$2))))</f>
        <v/>
      </c>
      <c r="C258">
        <f>BETAINV(RAND(),2,6)</f>
        <v/>
      </c>
      <c r="D258">
        <f>INDEX('d_분포'!$A$2:$A$28,RANDBETWEEN(1,27))</f>
        <v/>
      </c>
      <c r="E258">
        <f>INDEX('d_분포'!$C$2:$C$5,RANDBETWEEN(1,4))*(0.9+0.2*RAND())</f>
        <v/>
      </c>
      <c r="F258">
        <f>RAND()</f>
        <v/>
      </c>
      <c r="G258">
        <f>IF('d_시나리오'!$J$3='d_시나리오'!$H$3,'d_시나리오'!$I$3,IF(F258&lt;('d_시나리오'!$I$3-'d_시나리오'!$H$3)/('d_시나리오'!$J$3-'d_시나리오'!$H$3),'d_시나리오'!$H$3+SQRT(F258*('d_시나리오'!$J$3-'d_시나리오'!$H$3)*('d_시나리오'!$I$3-'d_시나리오'!$H$3)),'d_시나리오'!$J$3-SQRT((1-F258)*('d_시나리오'!$J$3-'d_시나리오'!$H$3)*('d_시나리오'!$J$3-'d_시나리오'!$I$3))))</f>
        <v/>
      </c>
      <c r="H258">
        <f>RAND()</f>
        <v/>
      </c>
      <c r="I258">
        <f>IF('d_시나리오'!$J$4='d_시나리오'!$H$4,'d_시나리오'!$I$4,IF(H258&lt;('d_시나리오'!$I$4-'d_시나리오'!$H$4)/('d_시나리오'!$J$4-'d_시나리오'!$H$4),'d_시나리오'!$H$4+SQRT(H258*('d_시나리오'!$J$4-'d_시나리오'!$H$4)*('d_시나리오'!$I$4-'d_시나리오'!$H$4)),'d_시나리오'!$J$4-SQRT((1-H258)*('d_시나리오'!$J$4-'d_시나리오'!$H$4)*('d_시나리오'!$J$4-'d_시나리오'!$I$4))))</f>
        <v/>
      </c>
      <c r="J258">
        <f>RAND()</f>
        <v/>
      </c>
      <c r="K258">
        <f>IF('d_시나리오'!$J$5='d_시나리오'!$H$5,'d_시나리오'!$I$5,IF(J258&lt;('d_시나리오'!$I$5-'d_시나리오'!$H$5)/('d_시나리오'!$J$5-'d_시나리오'!$H$5),'d_시나리오'!$H$5+SQRT(J258*('d_시나리오'!$J$5-'d_시나리오'!$H$5)*('d_시나리오'!$I$5-'d_시나리오'!$H$5)),'d_시나리오'!$J$5-SQRT((1-J258)*('d_시나리오'!$J$5-'d_시나리오'!$H$5)*('d_시나리오'!$J$5-'d_시나리오'!$I$5))))</f>
        <v/>
      </c>
      <c r="L258">
        <f>RAND()</f>
        <v/>
      </c>
      <c r="M258">
        <f>IF('d_시나리오'!$J$6='d_시나리오'!$H$6,'d_시나리오'!$I$6,IF(L258&lt;('d_시나리오'!$I$6-'d_시나리오'!$H$6)/('d_시나리오'!$J$6-'d_시나리오'!$H$6),'d_시나리오'!$H$6+SQRT(L258*('d_시나리오'!$J$6-'d_시나리오'!$H$6)*('d_시나리오'!$I$6-'d_시나리오'!$H$6)),'d_시나리오'!$J$6-SQRT((1-L258)*('d_시나리오'!$J$6-'d_시나리오'!$H$6)*('d_시나리오'!$J$6-'d_시나리오'!$I$6))))</f>
        <v/>
      </c>
      <c r="N258">
        <f>INDEX('d_분포'!$B$2:$B$57,RANDBETWEEN(1,56))</f>
        <v/>
      </c>
      <c r="O258">
        <f>BETAINV(RAND(),5,5)</f>
        <v/>
      </c>
      <c r="P258">
        <f>'d_고정'!$B$1*'6_기대효과'!$H$7*('d_시나리오'!$I$7/'d_고정'!$B$2)*B258</f>
        <v/>
      </c>
      <c r="Q258">
        <f>P258*C258</f>
        <v/>
      </c>
      <c r="R258">
        <f>P258*E258</f>
        <v/>
      </c>
      <c r="S258">
        <f>R258*G258</f>
        <v/>
      </c>
      <c r="T258">
        <f>Q258+S258</f>
        <v/>
      </c>
      <c r="U258">
        <f>(Q258*D258+S258*I258)*(1-O258)</f>
        <v/>
      </c>
      <c r="V258">
        <f>(R258*K258*N258+'d_고정'!$B$3*('6_기대효과'!$H$7/8)*N258*'d_고정'!$B$10*M258*('6_기대효과'!$K$7/'d_고정'!$B$9))*(1-O258)</f>
        <v/>
      </c>
      <c r="W258">
        <f>(S258*I258+R258*MAX(K258-'d_고정'!$B$10*M258*('6_기대효과'!$K$7/'d_고정'!$B$9),0)*N258)*(1-O258)</f>
        <v/>
      </c>
      <c r="X258">
        <f>U258+V258</f>
        <v/>
      </c>
      <c r="Y258">
        <f>U258/('d_고정'!$B$5*'6_기대효과'!$H$7/8)/'d_고정'!$B$6</f>
        <v/>
      </c>
      <c r="Z258">
        <f>U258/('d_고정'!$B$8*'6_기대효과'!$H$7/8)</f>
        <v/>
      </c>
    </row>
    <row r="259">
      <c r="A259">
        <f>RAND()</f>
        <v/>
      </c>
      <c r="B259">
        <f>IF('d_시나리오'!$J$2='d_시나리오'!$H$2,'d_시나리오'!$I$2,IF(A259&lt;('d_시나리오'!$I$2-'d_시나리오'!$H$2)/('d_시나리오'!$J$2-'d_시나리오'!$H$2),'d_시나리오'!$H$2+SQRT(A259*('d_시나리오'!$J$2-'d_시나리오'!$H$2)*('d_시나리오'!$I$2-'d_시나리오'!$H$2)),'d_시나리오'!$J$2-SQRT((1-A259)*('d_시나리오'!$J$2-'d_시나리오'!$H$2)*('d_시나리오'!$J$2-'d_시나리오'!$I$2))))</f>
        <v/>
      </c>
      <c r="C259">
        <f>BETAINV(RAND(),2,6)</f>
        <v/>
      </c>
      <c r="D259">
        <f>INDEX('d_분포'!$A$2:$A$28,RANDBETWEEN(1,27))</f>
        <v/>
      </c>
      <c r="E259">
        <f>INDEX('d_분포'!$C$2:$C$5,RANDBETWEEN(1,4))*(0.9+0.2*RAND())</f>
        <v/>
      </c>
      <c r="F259">
        <f>RAND()</f>
        <v/>
      </c>
      <c r="G259">
        <f>IF('d_시나리오'!$J$3='d_시나리오'!$H$3,'d_시나리오'!$I$3,IF(F259&lt;('d_시나리오'!$I$3-'d_시나리오'!$H$3)/('d_시나리오'!$J$3-'d_시나리오'!$H$3),'d_시나리오'!$H$3+SQRT(F259*('d_시나리오'!$J$3-'d_시나리오'!$H$3)*('d_시나리오'!$I$3-'d_시나리오'!$H$3)),'d_시나리오'!$J$3-SQRT((1-F259)*('d_시나리오'!$J$3-'d_시나리오'!$H$3)*('d_시나리오'!$J$3-'d_시나리오'!$I$3))))</f>
        <v/>
      </c>
      <c r="H259">
        <f>RAND()</f>
        <v/>
      </c>
      <c r="I259">
        <f>IF('d_시나리오'!$J$4='d_시나리오'!$H$4,'d_시나리오'!$I$4,IF(H259&lt;('d_시나리오'!$I$4-'d_시나리오'!$H$4)/('d_시나리오'!$J$4-'d_시나리오'!$H$4),'d_시나리오'!$H$4+SQRT(H259*('d_시나리오'!$J$4-'d_시나리오'!$H$4)*('d_시나리오'!$I$4-'d_시나리오'!$H$4)),'d_시나리오'!$J$4-SQRT((1-H259)*('d_시나리오'!$J$4-'d_시나리오'!$H$4)*('d_시나리오'!$J$4-'d_시나리오'!$I$4))))</f>
        <v/>
      </c>
      <c r="J259">
        <f>RAND()</f>
        <v/>
      </c>
      <c r="K259">
        <f>IF('d_시나리오'!$J$5='d_시나리오'!$H$5,'d_시나리오'!$I$5,IF(J259&lt;('d_시나리오'!$I$5-'d_시나리오'!$H$5)/('d_시나리오'!$J$5-'d_시나리오'!$H$5),'d_시나리오'!$H$5+SQRT(J259*('d_시나리오'!$J$5-'d_시나리오'!$H$5)*('d_시나리오'!$I$5-'d_시나리오'!$H$5)),'d_시나리오'!$J$5-SQRT((1-J259)*('d_시나리오'!$J$5-'d_시나리오'!$H$5)*('d_시나리오'!$J$5-'d_시나리오'!$I$5))))</f>
        <v/>
      </c>
      <c r="L259">
        <f>RAND()</f>
        <v/>
      </c>
      <c r="M259">
        <f>IF('d_시나리오'!$J$6='d_시나리오'!$H$6,'d_시나리오'!$I$6,IF(L259&lt;('d_시나리오'!$I$6-'d_시나리오'!$H$6)/('d_시나리오'!$J$6-'d_시나리오'!$H$6),'d_시나리오'!$H$6+SQRT(L259*('d_시나리오'!$J$6-'d_시나리오'!$H$6)*('d_시나리오'!$I$6-'d_시나리오'!$H$6)),'d_시나리오'!$J$6-SQRT((1-L259)*('d_시나리오'!$J$6-'d_시나리오'!$H$6)*('d_시나리오'!$J$6-'d_시나리오'!$I$6))))</f>
        <v/>
      </c>
      <c r="N259">
        <f>INDEX('d_분포'!$B$2:$B$57,RANDBETWEEN(1,56))</f>
        <v/>
      </c>
      <c r="O259">
        <f>BETAINV(RAND(),5,5)</f>
        <v/>
      </c>
      <c r="P259">
        <f>'d_고정'!$B$1*'6_기대효과'!$H$7*('d_시나리오'!$I$7/'d_고정'!$B$2)*B259</f>
        <v/>
      </c>
      <c r="Q259">
        <f>P259*C259</f>
        <v/>
      </c>
      <c r="R259">
        <f>P259*E259</f>
        <v/>
      </c>
      <c r="S259">
        <f>R259*G259</f>
        <v/>
      </c>
      <c r="T259">
        <f>Q259+S259</f>
        <v/>
      </c>
      <c r="U259">
        <f>(Q259*D259+S259*I259)*(1-O259)</f>
        <v/>
      </c>
      <c r="V259">
        <f>(R259*K259*N259+'d_고정'!$B$3*('6_기대효과'!$H$7/8)*N259*'d_고정'!$B$10*M259*('6_기대효과'!$K$7/'d_고정'!$B$9))*(1-O259)</f>
        <v/>
      </c>
      <c r="W259">
        <f>(S259*I259+R259*MAX(K259-'d_고정'!$B$10*M259*('6_기대효과'!$K$7/'d_고정'!$B$9),0)*N259)*(1-O259)</f>
        <v/>
      </c>
      <c r="X259">
        <f>U259+V259</f>
        <v/>
      </c>
      <c r="Y259">
        <f>U259/('d_고정'!$B$5*'6_기대효과'!$H$7/8)/'d_고정'!$B$6</f>
        <v/>
      </c>
      <c r="Z259">
        <f>U259/('d_고정'!$B$8*'6_기대효과'!$H$7/8)</f>
        <v/>
      </c>
    </row>
    <row r="260">
      <c r="A260">
        <f>RAND()</f>
        <v/>
      </c>
      <c r="B260">
        <f>IF('d_시나리오'!$J$2='d_시나리오'!$H$2,'d_시나리오'!$I$2,IF(A260&lt;('d_시나리오'!$I$2-'d_시나리오'!$H$2)/('d_시나리오'!$J$2-'d_시나리오'!$H$2),'d_시나리오'!$H$2+SQRT(A260*('d_시나리오'!$J$2-'d_시나리오'!$H$2)*('d_시나리오'!$I$2-'d_시나리오'!$H$2)),'d_시나리오'!$J$2-SQRT((1-A260)*('d_시나리오'!$J$2-'d_시나리오'!$H$2)*('d_시나리오'!$J$2-'d_시나리오'!$I$2))))</f>
        <v/>
      </c>
      <c r="C260">
        <f>BETAINV(RAND(),2,6)</f>
        <v/>
      </c>
      <c r="D260">
        <f>INDEX('d_분포'!$A$2:$A$28,RANDBETWEEN(1,27))</f>
        <v/>
      </c>
      <c r="E260">
        <f>INDEX('d_분포'!$C$2:$C$5,RANDBETWEEN(1,4))*(0.9+0.2*RAND())</f>
        <v/>
      </c>
      <c r="F260">
        <f>RAND()</f>
        <v/>
      </c>
      <c r="G260">
        <f>IF('d_시나리오'!$J$3='d_시나리오'!$H$3,'d_시나리오'!$I$3,IF(F260&lt;('d_시나리오'!$I$3-'d_시나리오'!$H$3)/('d_시나리오'!$J$3-'d_시나리오'!$H$3),'d_시나리오'!$H$3+SQRT(F260*('d_시나리오'!$J$3-'d_시나리오'!$H$3)*('d_시나리오'!$I$3-'d_시나리오'!$H$3)),'d_시나리오'!$J$3-SQRT((1-F260)*('d_시나리오'!$J$3-'d_시나리오'!$H$3)*('d_시나리오'!$J$3-'d_시나리오'!$I$3))))</f>
        <v/>
      </c>
      <c r="H260">
        <f>RAND()</f>
        <v/>
      </c>
      <c r="I260">
        <f>IF('d_시나리오'!$J$4='d_시나리오'!$H$4,'d_시나리오'!$I$4,IF(H260&lt;('d_시나리오'!$I$4-'d_시나리오'!$H$4)/('d_시나리오'!$J$4-'d_시나리오'!$H$4),'d_시나리오'!$H$4+SQRT(H260*('d_시나리오'!$J$4-'d_시나리오'!$H$4)*('d_시나리오'!$I$4-'d_시나리오'!$H$4)),'d_시나리오'!$J$4-SQRT((1-H260)*('d_시나리오'!$J$4-'d_시나리오'!$H$4)*('d_시나리오'!$J$4-'d_시나리오'!$I$4))))</f>
        <v/>
      </c>
      <c r="J260">
        <f>RAND()</f>
        <v/>
      </c>
      <c r="K260">
        <f>IF('d_시나리오'!$J$5='d_시나리오'!$H$5,'d_시나리오'!$I$5,IF(J260&lt;('d_시나리오'!$I$5-'d_시나리오'!$H$5)/('d_시나리오'!$J$5-'d_시나리오'!$H$5),'d_시나리오'!$H$5+SQRT(J260*('d_시나리오'!$J$5-'d_시나리오'!$H$5)*('d_시나리오'!$I$5-'d_시나리오'!$H$5)),'d_시나리오'!$J$5-SQRT((1-J260)*('d_시나리오'!$J$5-'d_시나리오'!$H$5)*('d_시나리오'!$J$5-'d_시나리오'!$I$5))))</f>
        <v/>
      </c>
      <c r="L260">
        <f>RAND()</f>
        <v/>
      </c>
      <c r="M260">
        <f>IF('d_시나리오'!$J$6='d_시나리오'!$H$6,'d_시나리오'!$I$6,IF(L260&lt;('d_시나리오'!$I$6-'d_시나리오'!$H$6)/('d_시나리오'!$J$6-'d_시나리오'!$H$6),'d_시나리오'!$H$6+SQRT(L260*('d_시나리오'!$J$6-'d_시나리오'!$H$6)*('d_시나리오'!$I$6-'d_시나리오'!$H$6)),'d_시나리오'!$J$6-SQRT((1-L260)*('d_시나리오'!$J$6-'d_시나리오'!$H$6)*('d_시나리오'!$J$6-'d_시나리오'!$I$6))))</f>
        <v/>
      </c>
      <c r="N260">
        <f>INDEX('d_분포'!$B$2:$B$57,RANDBETWEEN(1,56))</f>
        <v/>
      </c>
      <c r="O260">
        <f>BETAINV(RAND(),5,5)</f>
        <v/>
      </c>
      <c r="P260">
        <f>'d_고정'!$B$1*'6_기대효과'!$H$7*('d_시나리오'!$I$7/'d_고정'!$B$2)*B260</f>
        <v/>
      </c>
      <c r="Q260">
        <f>P260*C260</f>
        <v/>
      </c>
      <c r="R260">
        <f>P260*E260</f>
        <v/>
      </c>
      <c r="S260">
        <f>R260*G260</f>
        <v/>
      </c>
      <c r="T260">
        <f>Q260+S260</f>
        <v/>
      </c>
      <c r="U260">
        <f>(Q260*D260+S260*I260)*(1-O260)</f>
        <v/>
      </c>
      <c r="V260">
        <f>(R260*K260*N260+'d_고정'!$B$3*('6_기대효과'!$H$7/8)*N260*'d_고정'!$B$10*M260*('6_기대효과'!$K$7/'d_고정'!$B$9))*(1-O260)</f>
        <v/>
      </c>
      <c r="W260">
        <f>(S260*I260+R260*MAX(K260-'d_고정'!$B$10*M260*('6_기대효과'!$K$7/'d_고정'!$B$9),0)*N260)*(1-O260)</f>
        <v/>
      </c>
      <c r="X260">
        <f>U260+V260</f>
        <v/>
      </c>
      <c r="Y260">
        <f>U260/('d_고정'!$B$5*'6_기대효과'!$H$7/8)/'d_고정'!$B$6</f>
        <v/>
      </c>
      <c r="Z260">
        <f>U260/('d_고정'!$B$8*'6_기대효과'!$H$7/8)</f>
        <v/>
      </c>
    </row>
    <row r="261">
      <c r="A261">
        <f>RAND()</f>
        <v/>
      </c>
      <c r="B261">
        <f>IF('d_시나리오'!$J$2='d_시나리오'!$H$2,'d_시나리오'!$I$2,IF(A261&lt;('d_시나리오'!$I$2-'d_시나리오'!$H$2)/('d_시나리오'!$J$2-'d_시나리오'!$H$2),'d_시나리오'!$H$2+SQRT(A261*('d_시나리오'!$J$2-'d_시나리오'!$H$2)*('d_시나리오'!$I$2-'d_시나리오'!$H$2)),'d_시나리오'!$J$2-SQRT((1-A261)*('d_시나리오'!$J$2-'d_시나리오'!$H$2)*('d_시나리오'!$J$2-'d_시나리오'!$I$2))))</f>
        <v/>
      </c>
      <c r="C261">
        <f>BETAINV(RAND(),2,6)</f>
        <v/>
      </c>
      <c r="D261">
        <f>INDEX('d_분포'!$A$2:$A$28,RANDBETWEEN(1,27))</f>
        <v/>
      </c>
      <c r="E261">
        <f>INDEX('d_분포'!$C$2:$C$5,RANDBETWEEN(1,4))*(0.9+0.2*RAND())</f>
        <v/>
      </c>
      <c r="F261">
        <f>RAND()</f>
        <v/>
      </c>
      <c r="G261">
        <f>IF('d_시나리오'!$J$3='d_시나리오'!$H$3,'d_시나리오'!$I$3,IF(F261&lt;('d_시나리오'!$I$3-'d_시나리오'!$H$3)/('d_시나리오'!$J$3-'d_시나리오'!$H$3),'d_시나리오'!$H$3+SQRT(F261*('d_시나리오'!$J$3-'d_시나리오'!$H$3)*('d_시나리오'!$I$3-'d_시나리오'!$H$3)),'d_시나리오'!$J$3-SQRT((1-F261)*('d_시나리오'!$J$3-'d_시나리오'!$H$3)*('d_시나리오'!$J$3-'d_시나리오'!$I$3))))</f>
        <v/>
      </c>
      <c r="H261">
        <f>RAND()</f>
        <v/>
      </c>
      <c r="I261">
        <f>IF('d_시나리오'!$J$4='d_시나리오'!$H$4,'d_시나리오'!$I$4,IF(H261&lt;('d_시나리오'!$I$4-'d_시나리오'!$H$4)/('d_시나리오'!$J$4-'d_시나리오'!$H$4),'d_시나리오'!$H$4+SQRT(H261*('d_시나리오'!$J$4-'d_시나리오'!$H$4)*('d_시나리오'!$I$4-'d_시나리오'!$H$4)),'d_시나리오'!$J$4-SQRT((1-H261)*('d_시나리오'!$J$4-'d_시나리오'!$H$4)*('d_시나리오'!$J$4-'d_시나리오'!$I$4))))</f>
        <v/>
      </c>
      <c r="J261">
        <f>RAND()</f>
        <v/>
      </c>
      <c r="K261">
        <f>IF('d_시나리오'!$J$5='d_시나리오'!$H$5,'d_시나리오'!$I$5,IF(J261&lt;('d_시나리오'!$I$5-'d_시나리오'!$H$5)/('d_시나리오'!$J$5-'d_시나리오'!$H$5),'d_시나리오'!$H$5+SQRT(J261*('d_시나리오'!$J$5-'d_시나리오'!$H$5)*('d_시나리오'!$I$5-'d_시나리오'!$H$5)),'d_시나리오'!$J$5-SQRT((1-J261)*('d_시나리오'!$J$5-'d_시나리오'!$H$5)*('d_시나리오'!$J$5-'d_시나리오'!$I$5))))</f>
        <v/>
      </c>
      <c r="L261">
        <f>RAND()</f>
        <v/>
      </c>
      <c r="M261">
        <f>IF('d_시나리오'!$J$6='d_시나리오'!$H$6,'d_시나리오'!$I$6,IF(L261&lt;('d_시나리오'!$I$6-'d_시나리오'!$H$6)/('d_시나리오'!$J$6-'d_시나리오'!$H$6),'d_시나리오'!$H$6+SQRT(L261*('d_시나리오'!$J$6-'d_시나리오'!$H$6)*('d_시나리오'!$I$6-'d_시나리오'!$H$6)),'d_시나리오'!$J$6-SQRT((1-L261)*('d_시나리오'!$J$6-'d_시나리오'!$H$6)*('d_시나리오'!$J$6-'d_시나리오'!$I$6))))</f>
        <v/>
      </c>
      <c r="N261">
        <f>INDEX('d_분포'!$B$2:$B$57,RANDBETWEEN(1,56))</f>
        <v/>
      </c>
      <c r="O261">
        <f>BETAINV(RAND(),5,5)</f>
        <v/>
      </c>
      <c r="P261">
        <f>'d_고정'!$B$1*'6_기대효과'!$H$7*('d_시나리오'!$I$7/'d_고정'!$B$2)*B261</f>
        <v/>
      </c>
      <c r="Q261">
        <f>P261*C261</f>
        <v/>
      </c>
      <c r="R261">
        <f>P261*E261</f>
        <v/>
      </c>
      <c r="S261">
        <f>R261*G261</f>
        <v/>
      </c>
      <c r="T261">
        <f>Q261+S261</f>
        <v/>
      </c>
      <c r="U261">
        <f>(Q261*D261+S261*I261)*(1-O261)</f>
        <v/>
      </c>
      <c r="V261">
        <f>(R261*K261*N261+'d_고정'!$B$3*('6_기대효과'!$H$7/8)*N261*'d_고정'!$B$10*M261*('6_기대효과'!$K$7/'d_고정'!$B$9))*(1-O261)</f>
        <v/>
      </c>
      <c r="W261">
        <f>(S261*I261+R261*MAX(K261-'d_고정'!$B$10*M261*('6_기대효과'!$K$7/'d_고정'!$B$9),0)*N261)*(1-O261)</f>
        <v/>
      </c>
      <c r="X261">
        <f>U261+V261</f>
        <v/>
      </c>
      <c r="Y261">
        <f>U261/('d_고정'!$B$5*'6_기대효과'!$H$7/8)/'d_고정'!$B$6</f>
        <v/>
      </c>
      <c r="Z261">
        <f>U261/('d_고정'!$B$8*'6_기대효과'!$H$7/8)</f>
        <v/>
      </c>
    </row>
    <row r="262">
      <c r="A262">
        <f>RAND()</f>
        <v/>
      </c>
      <c r="B262">
        <f>IF('d_시나리오'!$J$2='d_시나리오'!$H$2,'d_시나리오'!$I$2,IF(A262&lt;('d_시나리오'!$I$2-'d_시나리오'!$H$2)/('d_시나리오'!$J$2-'d_시나리오'!$H$2),'d_시나리오'!$H$2+SQRT(A262*('d_시나리오'!$J$2-'d_시나리오'!$H$2)*('d_시나리오'!$I$2-'d_시나리오'!$H$2)),'d_시나리오'!$J$2-SQRT((1-A262)*('d_시나리오'!$J$2-'d_시나리오'!$H$2)*('d_시나리오'!$J$2-'d_시나리오'!$I$2))))</f>
        <v/>
      </c>
      <c r="C262">
        <f>BETAINV(RAND(),2,6)</f>
        <v/>
      </c>
      <c r="D262">
        <f>INDEX('d_분포'!$A$2:$A$28,RANDBETWEEN(1,27))</f>
        <v/>
      </c>
      <c r="E262">
        <f>INDEX('d_분포'!$C$2:$C$5,RANDBETWEEN(1,4))*(0.9+0.2*RAND())</f>
        <v/>
      </c>
      <c r="F262">
        <f>RAND()</f>
        <v/>
      </c>
      <c r="G262">
        <f>IF('d_시나리오'!$J$3='d_시나리오'!$H$3,'d_시나리오'!$I$3,IF(F262&lt;('d_시나리오'!$I$3-'d_시나리오'!$H$3)/('d_시나리오'!$J$3-'d_시나리오'!$H$3),'d_시나리오'!$H$3+SQRT(F262*('d_시나리오'!$J$3-'d_시나리오'!$H$3)*('d_시나리오'!$I$3-'d_시나리오'!$H$3)),'d_시나리오'!$J$3-SQRT((1-F262)*('d_시나리오'!$J$3-'d_시나리오'!$H$3)*('d_시나리오'!$J$3-'d_시나리오'!$I$3))))</f>
        <v/>
      </c>
      <c r="H262">
        <f>RAND()</f>
        <v/>
      </c>
      <c r="I262">
        <f>IF('d_시나리오'!$J$4='d_시나리오'!$H$4,'d_시나리오'!$I$4,IF(H262&lt;('d_시나리오'!$I$4-'d_시나리오'!$H$4)/('d_시나리오'!$J$4-'d_시나리오'!$H$4),'d_시나리오'!$H$4+SQRT(H262*('d_시나리오'!$J$4-'d_시나리오'!$H$4)*('d_시나리오'!$I$4-'d_시나리오'!$H$4)),'d_시나리오'!$J$4-SQRT((1-H262)*('d_시나리오'!$J$4-'d_시나리오'!$H$4)*('d_시나리오'!$J$4-'d_시나리오'!$I$4))))</f>
        <v/>
      </c>
      <c r="J262">
        <f>RAND()</f>
        <v/>
      </c>
      <c r="K262">
        <f>IF('d_시나리오'!$J$5='d_시나리오'!$H$5,'d_시나리오'!$I$5,IF(J262&lt;('d_시나리오'!$I$5-'d_시나리오'!$H$5)/('d_시나리오'!$J$5-'d_시나리오'!$H$5),'d_시나리오'!$H$5+SQRT(J262*('d_시나리오'!$J$5-'d_시나리오'!$H$5)*('d_시나리오'!$I$5-'d_시나리오'!$H$5)),'d_시나리오'!$J$5-SQRT((1-J262)*('d_시나리오'!$J$5-'d_시나리오'!$H$5)*('d_시나리오'!$J$5-'d_시나리오'!$I$5))))</f>
        <v/>
      </c>
      <c r="L262">
        <f>RAND()</f>
        <v/>
      </c>
      <c r="M262">
        <f>IF('d_시나리오'!$J$6='d_시나리오'!$H$6,'d_시나리오'!$I$6,IF(L262&lt;('d_시나리오'!$I$6-'d_시나리오'!$H$6)/('d_시나리오'!$J$6-'d_시나리오'!$H$6),'d_시나리오'!$H$6+SQRT(L262*('d_시나리오'!$J$6-'d_시나리오'!$H$6)*('d_시나리오'!$I$6-'d_시나리오'!$H$6)),'d_시나리오'!$J$6-SQRT((1-L262)*('d_시나리오'!$J$6-'d_시나리오'!$H$6)*('d_시나리오'!$J$6-'d_시나리오'!$I$6))))</f>
        <v/>
      </c>
      <c r="N262">
        <f>INDEX('d_분포'!$B$2:$B$57,RANDBETWEEN(1,56))</f>
        <v/>
      </c>
      <c r="O262">
        <f>BETAINV(RAND(),5,5)</f>
        <v/>
      </c>
      <c r="P262">
        <f>'d_고정'!$B$1*'6_기대효과'!$H$7*('d_시나리오'!$I$7/'d_고정'!$B$2)*B262</f>
        <v/>
      </c>
      <c r="Q262">
        <f>P262*C262</f>
        <v/>
      </c>
      <c r="R262">
        <f>P262*E262</f>
        <v/>
      </c>
      <c r="S262">
        <f>R262*G262</f>
        <v/>
      </c>
      <c r="T262">
        <f>Q262+S262</f>
        <v/>
      </c>
      <c r="U262">
        <f>(Q262*D262+S262*I262)*(1-O262)</f>
        <v/>
      </c>
      <c r="V262">
        <f>(R262*K262*N262+'d_고정'!$B$3*('6_기대효과'!$H$7/8)*N262*'d_고정'!$B$10*M262*('6_기대효과'!$K$7/'d_고정'!$B$9))*(1-O262)</f>
        <v/>
      </c>
      <c r="W262">
        <f>(S262*I262+R262*MAX(K262-'d_고정'!$B$10*M262*('6_기대효과'!$K$7/'d_고정'!$B$9),0)*N262)*(1-O262)</f>
        <v/>
      </c>
      <c r="X262">
        <f>U262+V262</f>
        <v/>
      </c>
      <c r="Y262">
        <f>U262/('d_고정'!$B$5*'6_기대효과'!$H$7/8)/'d_고정'!$B$6</f>
        <v/>
      </c>
      <c r="Z262">
        <f>U262/('d_고정'!$B$8*'6_기대효과'!$H$7/8)</f>
        <v/>
      </c>
    </row>
    <row r="263">
      <c r="A263">
        <f>RAND()</f>
        <v/>
      </c>
      <c r="B263">
        <f>IF('d_시나리오'!$J$2='d_시나리오'!$H$2,'d_시나리오'!$I$2,IF(A263&lt;('d_시나리오'!$I$2-'d_시나리오'!$H$2)/('d_시나리오'!$J$2-'d_시나리오'!$H$2),'d_시나리오'!$H$2+SQRT(A263*('d_시나리오'!$J$2-'d_시나리오'!$H$2)*('d_시나리오'!$I$2-'d_시나리오'!$H$2)),'d_시나리오'!$J$2-SQRT((1-A263)*('d_시나리오'!$J$2-'d_시나리오'!$H$2)*('d_시나리오'!$J$2-'d_시나리오'!$I$2))))</f>
        <v/>
      </c>
      <c r="C263">
        <f>BETAINV(RAND(),2,6)</f>
        <v/>
      </c>
      <c r="D263">
        <f>INDEX('d_분포'!$A$2:$A$28,RANDBETWEEN(1,27))</f>
        <v/>
      </c>
      <c r="E263">
        <f>INDEX('d_분포'!$C$2:$C$5,RANDBETWEEN(1,4))*(0.9+0.2*RAND())</f>
        <v/>
      </c>
      <c r="F263">
        <f>RAND()</f>
        <v/>
      </c>
      <c r="G263">
        <f>IF('d_시나리오'!$J$3='d_시나리오'!$H$3,'d_시나리오'!$I$3,IF(F263&lt;('d_시나리오'!$I$3-'d_시나리오'!$H$3)/('d_시나리오'!$J$3-'d_시나리오'!$H$3),'d_시나리오'!$H$3+SQRT(F263*('d_시나리오'!$J$3-'d_시나리오'!$H$3)*('d_시나리오'!$I$3-'d_시나리오'!$H$3)),'d_시나리오'!$J$3-SQRT((1-F263)*('d_시나리오'!$J$3-'d_시나리오'!$H$3)*('d_시나리오'!$J$3-'d_시나리오'!$I$3))))</f>
        <v/>
      </c>
      <c r="H263">
        <f>RAND()</f>
        <v/>
      </c>
      <c r="I263">
        <f>IF('d_시나리오'!$J$4='d_시나리오'!$H$4,'d_시나리오'!$I$4,IF(H263&lt;('d_시나리오'!$I$4-'d_시나리오'!$H$4)/('d_시나리오'!$J$4-'d_시나리오'!$H$4),'d_시나리오'!$H$4+SQRT(H263*('d_시나리오'!$J$4-'d_시나리오'!$H$4)*('d_시나리오'!$I$4-'d_시나리오'!$H$4)),'d_시나리오'!$J$4-SQRT((1-H263)*('d_시나리오'!$J$4-'d_시나리오'!$H$4)*('d_시나리오'!$J$4-'d_시나리오'!$I$4))))</f>
        <v/>
      </c>
      <c r="J263">
        <f>RAND()</f>
        <v/>
      </c>
      <c r="K263">
        <f>IF('d_시나리오'!$J$5='d_시나리오'!$H$5,'d_시나리오'!$I$5,IF(J263&lt;('d_시나리오'!$I$5-'d_시나리오'!$H$5)/('d_시나리오'!$J$5-'d_시나리오'!$H$5),'d_시나리오'!$H$5+SQRT(J263*('d_시나리오'!$J$5-'d_시나리오'!$H$5)*('d_시나리오'!$I$5-'d_시나리오'!$H$5)),'d_시나리오'!$J$5-SQRT((1-J263)*('d_시나리오'!$J$5-'d_시나리오'!$H$5)*('d_시나리오'!$J$5-'d_시나리오'!$I$5))))</f>
        <v/>
      </c>
      <c r="L263">
        <f>RAND()</f>
        <v/>
      </c>
      <c r="M263">
        <f>IF('d_시나리오'!$J$6='d_시나리오'!$H$6,'d_시나리오'!$I$6,IF(L263&lt;('d_시나리오'!$I$6-'d_시나리오'!$H$6)/('d_시나리오'!$J$6-'d_시나리오'!$H$6),'d_시나리오'!$H$6+SQRT(L263*('d_시나리오'!$J$6-'d_시나리오'!$H$6)*('d_시나리오'!$I$6-'d_시나리오'!$H$6)),'d_시나리오'!$J$6-SQRT((1-L263)*('d_시나리오'!$J$6-'d_시나리오'!$H$6)*('d_시나리오'!$J$6-'d_시나리오'!$I$6))))</f>
        <v/>
      </c>
      <c r="N263">
        <f>INDEX('d_분포'!$B$2:$B$57,RANDBETWEEN(1,56))</f>
        <v/>
      </c>
      <c r="O263">
        <f>BETAINV(RAND(),5,5)</f>
        <v/>
      </c>
      <c r="P263">
        <f>'d_고정'!$B$1*'6_기대효과'!$H$7*('d_시나리오'!$I$7/'d_고정'!$B$2)*B263</f>
        <v/>
      </c>
      <c r="Q263">
        <f>P263*C263</f>
        <v/>
      </c>
      <c r="R263">
        <f>P263*E263</f>
        <v/>
      </c>
      <c r="S263">
        <f>R263*G263</f>
        <v/>
      </c>
      <c r="T263">
        <f>Q263+S263</f>
        <v/>
      </c>
      <c r="U263">
        <f>(Q263*D263+S263*I263)*(1-O263)</f>
        <v/>
      </c>
      <c r="V263">
        <f>(R263*K263*N263+'d_고정'!$B$3*('6_기대효과'!$H$7/8)*N263*'d_고정'!$B$10*M263*('6_기대효과'!$K$7/'d_고정'!$B$9))*(1-O263)</f>
        <v/>
      </c>
      <c r="W263">
        <f>(S263*I263+R263*MAX(K263-'d_고정'!$B$10*M263*('6_기대효과'!$K$7/'d_고정'!$B$9),0)*N263)*(1-O263)</f>
        <v/>
      </c>
      <c r="X263">
        <f>U263+V263</f>
        <v/>
      </c>
      <c r="Y263">
        <f>U263/('d_고정'!$B$5*'6_기대효과'!$H$7/8)/'d_고정'!$B$6</f>
        <v/>
      </c>
      <c r="Z263">
        <f>U263/('d_고정'!$B$8*'6_기대효과'!$H$7/8)</f>
        <v/>
      </c>
    </row>
    <row r="264">
      <c r="A264">
        <f>RAND()</f>
        <v/>
      </c>
      <c r="B264">
        <f>IF('d_시나리오'!$J$2='d_시나리오'!$H$2,'d_시나리오'!$I$2,IF(A264&lt;('d_시나리오'!$I$2-'d_시나리오'!$H$2)/('d_시나리오'!$J$2-'d_시나리오'!$H$2),'d_시나리오'!$H$2+SQRT(A264*('d_시나리오'!$J$2-'d_시나리오'!$H$2)*('d_시나리오'!$I$2-'d_시나리오'!$H$2)),'d_시나리오'!$J$2-SQRT((1-A264)*('d_시나리오'!$J$2-'d_시나리오'!$H$2)*('d_시나리오'!$J$2-'d_시나리오'!$I$2))))</f>
        <v/>
      </c>
      <c r="C264">
        <f>BETAINV(RAND(),2,6)</f>
        <v/>
      </c>
      <c r="D264">
        <f>INDEX('d_분포'!$A$2:$A$28,RANDBETWEEN(1,27))</f>
        <v/>
      </c>
      <c r="E264">
        <f>INDEX('d_분포'!$C$2:$C$5,RANDBETWEEN(1,4))*(0.9+0.2*RAND())</f>
        <v/>
      </c>
      <c r="F264">
        <f>RAND()</f>
        <v/>
      </c>
      <c r="G264">
        <f>IF('d_시나리오'!$J$3='d_시나리오'!$H$3,'d_시나리오'!$I$3,IF(F264&lt;('d_시나리오'!$I$3-'d_시나리오'!$H$3)/('d_시나리오'!$J$3-'d_시나리오'!$H$3),'d_시나리오'!$H$3+SQRT(F264*('d_시나리오'!$J$3-'d_시나리오'!$H$3)*('d_시나리오'!$I$3-'d_시나리오'!$H$3)),'d_시나리오'!$J$3-SQRT((1-F264)*('d_시나리오'!$J$3-'d_시나리오'!$H$3)*('d_시나리오'!$J$3-'d_시나리오'!$I$3))))</f>
        <v/>
      </c>
      <c r="H264">
        <f>RAND()</f>
        <v/>
      </c>
      <c r="I264">
        <f>IF('d_시나리오'!$J$4='d_시나리오'!$H$4,'d_시나리오'!$I$4,IF(H264&lt;('d_시나리오'!$I$4-'d_시나리오'!$H$4)/('d_시나리오'!$J$4-'d_시나리오'!$H$4),'d_시나리오'!$H$4+SQRT(H264*('d_시나리오'!$J$4-'d_시나리오'!$H$4)*('d_시나리오'!$I$4-'d_시나리오'!$H$4)),'d_시나리오'!$J$4-SQRT((1-H264)*('d_시나리오'!$J$4-'d_시나리오'!$H$4)*('d_시나리오'!$J$4-'d_시나리오'!$I$4))))</f>
        <v/>
      </c>
      <c r="J264">
        <f>RAND()</f>
        <v/>
      </c>
      <c r="K264">
        <f>IF('d_시나리오'!$J$5='d_시나리오'!$H$5,'d_시나리오'!$I$5,IF(J264&lt;('d_시나리오'!$I$5-'d_시나리오'!$H$5)/('d_시나리오'!$J$5-'d_시나리오'!$H$5),'d_시나리오'!$H$5+SQRT(J264*('d_시나리오'!$J$5-'d_시나리오'!$H$5)*('d_시나리오'!$I$5-'d_시나리오'!$H$5)),'d_시나리오'!$J$5-SQRT((1-J264)*('d_시나리오'!$J$5-'d_시나리오'!$H$5)*('d_시나리오'!$J$5-'d_시나리오'!$I$5))))</f>
        <v/>
      </c>
      <c r="L264">
        <f>RAND()</f>
        <v/>
      </c>
      <c r="M264">
        <f>IF('d_시나리오'!$J$6='d_시나리오'!$H$6,'d_시나리오'!$I$6,IF(L264&lt;('d_시나리오'!$I$6-'d_시나리오'!$H$6)/('d_시나리오'!$J$6-'d_시나리오'!$H$6),'d_시나리오'!$H$6+SQRT(L264*('d_시나리오'!$J$6-'d_시나리오'!$H$6)*('d_시나리오'!$I$6-'d_시나리오'!$H$6)),'d_시나리오'!$J$6-SQRT((1-L264)*('d_시나리오'!$J$6-'d_시나리오'!$H$6)*('d_시나리오'!$J$6-'d_시나리오'!$I$6))))</f>
        <v/>
      </c>
      <c r="N264">
        <f>INDEX('d_분포'!$B$2:$B$57,RANDBETWEEN(1,56))</f>
        <v/>
      </c>
      <c r="O264">
        <f>BETAINV(RAND(),5,5)</f>
        <v/>
      </c>
      <c r="P264">
        <f>'d_고정'!$B$1*'6_기대효과'!$H$7*('d_시나리오'!$I$7/'d_고정'!$B$2)*B264</f>
        <v/>
      </c>
      <c r="Q264">
        <f>P264*C264</f>
        <v/>
      </c>
      <c r="R264">
        <f>P264*E264</f>
        <v/>
      </c>
      <c r="S264">
        <f>R264*G264</f>
        <v/>
      </c>
      <c r="T264">
        <f>Q264+S264</f>
        <v/>
      </c>
      <c r="U264">
        <f>(Q264*D264+S264*I264)*(1-O264)</f>
        <v/>
      </c>
      <c r="V264">
        <f>(R264*K264*N264+'d_고정'!$B$3*('6_기대효과'!$H$7/8)*N264*'d_고정'!$B$10*M264*('6_기대효과'!$K$7/'d_고정'!$B$9))*(1-O264)</f>
        <v/>
      </c>
      <c r="W264">
        <f>(S264*I264+R264*MAX(K264-'d_고정'!$B$10*M264*('6_기대효과'!$K$7/'d_고정'!$B$9),0)*N264)*(1-O264)</f>
        <v/>
      </c>
      <c r="X264">
        <f>U264+V264</f>
        <v/>
      </c>
      <c r="Y264">
        <f>U264/('d_고정'!$B$5*'6_기대효과'!$H$7/8)/'d_고정'!$B$6</f>
        <v/>
      </c>
      <c r="Z264">
        <f>U264/('d_고정'!$B$8*'6_기대효과'!$H$7/8)</f>
        <v/>
      </c>
    </row>
    <row r="265">
      <c r="A265">
        <f>RAND()</f>
        <v/>
      </c>
      <c r="B265">
        <f>IF('d_시나리오'!$J$2='d_시나리오'!$H$2,'d_시나리오'!$I$2,IF(A265&lt;('d_시나리오'!$I$2-'d_시나리오'!$H$2)/('d_시나리오'!$J$2-'d_시나리오'!$H$2),'d_시나리오'!$H$2+SQRT(A265*('d_시나리오'!$J$2-'d_시나리오'!$H$2)*('d_시나리오'!$I$2-'d_시나리오'!$H$2)),'d_시나리오'!$J$2-SQRT((1-A265)*('d_시나리오'!$J$2-'d_시나리오'!$H$2)*('d_시나리오'!$J$2-'d_시나리오'!$I$2))))</f>
        <v/>
      </c>
      <c r="C265">
        <f>BETAINV(RAND(),2,6)</f>
        <v/>
      </c>
      <c r="D265">
        <f>INDEX('d_분포'!$A$2:$A$28,RANDBETWEEN(1,27))</f>
        <v/>
      </c>
      <c r="E265">
        <f>INDEX('d_분포'!$C$2:$C$5,RANDBETWEEN(1,4))*(0.9+0.2*RAND())</f>
        <v/>
      </c>
      <c r="F265">
        <f>RAND()</f>
        <v/>
      </c>
      <c r="G265">
        <f>IF('d_시나리오'!$J$3='d_시나리오'!$H$3,'d_시나리오'!$I$3,IF(F265&lt;('d_시나리오'!$I$3-'d_시나리오'!$H$3)/('d_시나리오'!$J$3-'d_시나리오'!$H$3),'d_시나리오'!$H$3+SQRT(F265*('d_시나리오'!$J$3-'d_시나리오'!$H$3)*('d_시나리오'!$I$3-'d_시나리오'!$H$3)),'d_시나리오'!$J$3-SQRT((1-F265)*('d_시나리오'!$J$3-'d_시나리오'!$H$3)*('d_시나리오'!$J$3-'d_시나리오'!$I$3))))</f>
        <v/>
      </c>
      <c r="H265">
        <f>RAND()</f>
        <v/>
      </c>
      <c r="I265">
        <f>IF('d_시나리오'!$J$4='d_시나리오'!$H$4,'d_시나리오'!$I$4,IF(H265&lt;('d_시나리오'!$I$4-'d_시나리오'!$H$4)/('d_시나리오'!$J$4-'d_시나리오'!$H$4),'d_시나리오'!$H$4+SQRT(H265*('d_시나리오'!$J$4-'d_시나리오'!$H$4)*('d_시나리오'!$I$4-'d_시나리오'!$H$4)),'d_시나리오'!$J$4-SQRT((1-H265)*('d_시나리오'!$J$4-'d_시나리오'!$H$4)*('d_시나리오'!$J$4-'d_시나리오'!$I$4))))</f>
        <v/>
      </c>
      <c r="J265">
        <f>RAND()</f>
        <v/>
      </c>
      <c r="K265">
        <f>IF('d_시나리오'!$J$5='d_시나리오'!$H$5,'d_시나리오'!$I$5,IF(J265&lt;('d_시나리오'!$I$5-'d_시나리오'!$H$5)/('d_시나리오'!$J$5-'d_시나리오'!$H$5),'d_시나리오'!$H$5+SQRT(J265*('d_시나리오'!$J$5-'d_시나리오'!$H$5)*('d_시나리오'!$I$5-'d_시나리오'!$H$5)),'d_시나리오'!$J$5-SQRT((1-J265)*('d_시나리오'!$J$5-'d_시나리오'!$H$5)*('d_시나리오'!$J$5-'d_시나리오'!$I$5))))</f>
        <v/>
      </c>
      <c r="L265">
        <f>RAND()</f>
        <v/>
      </c>
      <c r="M265">
        <f>IF('d_시나리오'!$J$6='d_시나리오'!$H$6,'d_시나리오'!$I$6,IF(L265&lt;('d_시나리오'!$I$6-'d_시나리오'!$H$6)/('d_시나리오'!$J$6-'d_시나리오'!$H$6),'d_시나리오'!$H$6+SQRT(L265*('d_시나리오'!$J$6-'d_시나리오'!$H$6)*('d_시나리오'!$I$6-'d_시나리오'!$H$6)),'d_시나리오'!$J$6-SQRT((1-L265)*('d_시나리오'!$J$6-'d_시나리오'!$H$6)*('d_시나리오'!$J$6-'d_시나리오'!$I$6))))</f>
        <v/>
      </c>
      <c r="N265">
        <f>INDEX('d_분포'!$B$2:$B$57,RANDBETWEEN(1,56))</f>
        <v/>
      </c>
      <c r="O265">
        <f>BETAINV(RAND(),5,5)</f>
        <v/>
      </c>
      <c r="P265">
        <f>'d_고정'!$B$1*'6_기대효과'!$H$7*('d_시나리오'!$I$7/'d_고정'!$B$2)*B265</f>
        <v/>
      </c>
      <c r="Q265">
        <f>P265*C265</f>
        <v/>
      </c>
      <c r="R265">
        <f>P265*E265</f>
        <v/>
      </c>
      <c r="S265">
        <f>R265*G265</f>
        <v/>
      </c>
      <c r="T265">
        <f>Q265+S265</f>
        <v/>
      </c>
      <c r="U265">
        <f>(Q265*D265+S265*I265)*(1-O265)</f>
        <v/>
      </c>
      <c r="V265">
        <f>(R265*K265*N265+'d_고정'!$B$3*('6_기대효과'!$H$7/8)*N265*'d_고정'!$B$10*M265*('6_기대효과'!$K$7/'d_고정'!$B$9))*(1-O265)</f>
        <v/>
      </c>
      <c r="W265">
        <f>(S265*I265+R265*MAX(K265-'d_고정'!$B$10*M265*('6_기대효과'!$K$7/'d_고정'!$B$9),0)*N265)*(1-O265)</f>
        <v/>
      </c>
      <c r="X265">
        <f>U265+V265</f>
        <v/>
      </c>
      <c r="Y265">
        <f>U265/('d_고정'!$B$5*'6_기대효과'!$H$7/8)/'d_고정'!$B$6</f>
        <v/>
      </c>
      <c r="Z265">
        <f>U265/('d_고정'!$B$8*'6_기대효과'!$H$7/8)</f>
        <v/>
      </c>
    </row>
    <row r="266">
      <c r="A266">
        <f>RAND()</f>
        <v/>
      </c>
      <c r="B266">
        <f>IF('d_시나리오'!$J$2='d_시나리오'!$H$2,'d_시나리오'!$I$2,IF(A266&lt;('d_시나리오'!$I$2-'d_시나리오'!$H$2)/('d_시나리오'!$J$2-'d_시나리오'!$H$2),'d_시나리오'!$H$2+SQRT(A266*('d_시나리오'!$J$2-'d_시나리오'!$H$2)*('d_시나리오'!$I$2-'d_시나리오'!$H$2)),'d_시나리오'!$J$2-SQRT((1-A266)*('d_시나리오'!$J$2-'d_시나리오'!$H$2)*('d_시나리오'!$J$2-'d_시나리오'!$I$2))))</f>
        <v/>
      </c>
      <c r="C266">
        <f>BETAINV(RAND(),2,6)</f>
        <v/>
      </c>
      <c r="D266">
        <f>INDEX('d_분포'!$A$2:$A$28,RANDBETWEEN(1,27))</f>
        <v/>
      </c>
      <c r="E266">
        <f>INDEX('d_분포'!$C$2:$C$5,RANDBETWEEN(1,4))*(0.9+0.2*RAND())</f>
        <v/>
      </c>
      <c r="F266">
        <f>RAND()</f>
        <v/>
      </c>
      <c r="G266">
        <f>IF('d_시나리오'!$J$3='d_시나리오'!$H$3,'d_시나리오'!$I$3,IF(F266&lt;('d_시나리오'!$I$3-'d_시나리오'!$H$3)/('d_시나리오'!$J$3-'d_시나리오'!$H$3),'d_시나리오'!$H$3+SQRT(F266*('d_시나리오'!$J$3-'d_시나리오'!$H$3)*('d_시나리오'!$I$3-'d_시나리오'!$H$3)),'d_시나리오'!$J$3-SQRT((1-F266)*('d_시나리오'!$J$3-'d_시나리오'!$H$3)*('d_시나리오'!$J$3-'d_시나리오'!$I$3))))</f>
        <v/>
      </c>
      <c r="H266">
        <f>RAND()</f>
        <v/>
      </c>
      <c r="I266">
        <f>IF('d_시나리오'!$J$4='d_시나리오'!$H$4,'d_시나리오'!$I$4,IF(H266&lt;('d_시나리오'!$I$4-'d_시나리오'!$H$4)/('d_시나리오'!$J$4-'d_시나리오'!$H$4),'d_시나리오'!$H$4+SQRT(H266*('d_시나리오'!$J$4-'d_시나리오'!$H$4)*('d_시나리오'!$I$4-'d_시나리오'!$H$4)),'d_시나리오'!$J$4-SQRT((1-H266)*('d_시나리오'!$J$4-'d_시나리오'!$H$4)*('d_시나리오'!$J$4-'d_시나리오'!$I$4))))</f>
        <v/>
      </c>
      <c r="J266">
        <f>RAND()</f>
        <v/>
      </c>
      <c r="K266">
        <f>IF('d_시나리오'!$J$5='d_시나리오'!$H$5,'d_시나리오'!$I$5,IF(J266&lt;('d_시나리오'!$I$5-'d_시나리오'!$H$5)/('d_시나리오'!$J$5-'d_시나리오'!$H$5),'d_시나리오'!$H$5+SQRT(J266*('d_시나리오'!$J$5-'d_시나리오'!$H$5)*('d_시나리오'!$I$5-'d_시나리오'!$H$5)),'d_시나리오'!$J$5-SQRT((1-J266)*('d_시나리오'!$J$5-'d_시나리오'!$H$5)*('d_시나리오'!$J$5-'d_시나리오'!$I$5))))</f>
        <v/>
      </c>
      <c r="L266">
        <f>RAND()</f>
        <v/>
      </c>
      <c r="M266">
        <f>IF('d_시나리오'!$J$6='d_시나리오'!$H$6,'d_시나리오'!$I$6,IF(L266&lt;('d_시나리오'!$I$6-'d_시나리오'!$H$6)/('d_시나리오'!$J$6-'d_시나리오'!$H$6),'d_시나리오'!$H$6+SQRT(L266*('d_시나리오'!$J$6-'d_시나리오'!$H$6)*('d_시나리오'!$I$6-'d_시나리오'!$H$6)),'d_시나리오'!$J$6-SQRT((1-L266)*('d_시나리오'!$J$6-'d_시나리오'!$H$6)*('d_시나리오'!$J$6-'d_시나리오'!$I$6))))</f>
        <v/>
      </c>
      <c r="N266">
        <f>INDEX('d_분포'!$B$2:$B$57,RANDBETWEEN(1,56))</f>
        <v/>
      </c>
      <c r="O266">
        <f>BETAINV(RAND(),5,5)</f>
        <v/>
      </c>
      <c r="P266">
        <f>'d_고정'!$B$1*'6_기대효과'!$H$7*('d_시나리오'!$I$7/'d_고정'!$B$2)*B266</f>
        <v/>
      </c>
      <c r="Q266">
        <f>P266*C266</f>
        <v/>
      </c>
      <c r="R266">
        <f>P266*E266</f>
        <v/>
      </c>
      <c r="S266">
        <f>R266*G266</f>
        <v/>
      </c>
      <c r="T266">
        <f>Q266+S266</f>
        <v/>
      </c>
      <c r="U266">
        <f>(Q266*D266+S266*I266)*(1-O266)</f>
        <v/>
      </c>
      <c r="V266">
        <f>(R266*K266*N266+'d_고정'!$B$3*('6_기대효과'!$H$7/8)*N266*'d_고정'!$B$10*M266*('6_기대효과'!$K$7/'d_고정'!$B$9))*(1-O266)</f>
        <v/>
      </c>
      <c r="W266">
        <f>(S266*I266+R266*MAX(K266-'d_고정'!$B$10*M266*('6_기대효과'!$K$7/'d_고정'!$B$9),0)*N266)*(1-O266)</f>
        <v/>
      </c>
      <c r="X266">
        <f>U266+V266</f>
        <v/>
      </c>
      <c r="Y266">
        <f>U266/('d_고정'!$B$5*'6_기대효과'!$H$7/8)/'d_고정'!$B$6</f>
        <v/>
      </c>
      <c r="Z266">
        <f>U266/('d_고정'!$B$8*'6_기대효과'!$H$7/8)</f>
        <v/>
      </c>
    </row>
    <row r="267">
      <c r="A267">
        <f>RAND()</f>
        <v/>
      </c>
      <c r="B267">
        <f>IF('d_시나리오'!$J$2='d_시나리오'!$H$2,'d_시나리오'!$I$2,IF(A267&lt;('d_시나리오'!$I$2-'d_시나리오'!$H$2)/('d_시나리오'!$J$2-'d_시나리오'!$H$2),'d_시나리오'!$H$2+SQRT(A267*('d_시나리오'!$J$2-'d_시나리오'!$H$2)*('d_시나리오'!$I$2-'d_시나리오'!$H$2)),'d_시나리오'!$J$2-SQRT((1-A267)*('d_시나리오'!$J$2-'d_시나리오'!$H$2)*('d_시나리오'!$J$2-'d_시나리오'!$I$2))))</f>
        <v/>
      </c>
      <c r="C267">
        <f>BETAINV(RAND(),2,6)</f>
        <v/>
      </c>
      <c r="D267">
        <f>INDEX('d_분포'!$A$2:$A$28,RANDBETWEEN(1,27))</f>
        <v/>
      </c>
      <c r="E267">
        <f>INDEX('d_분포'!$C$2:$C$5,RANDBETWEEN(1,4))*(0.9+0.2*RAND())</f>
        <v/>
      </c>
      <c r="F267">
        <f>RAND()</f>
        <v/>
      </c>
      <c r="G267">
        <f>IF('d_시나리오'!$J$3='d_시나리오'!$H$3,'d_시나리오'!$I$3,IF(F267&lt;('d_시나리오'!$I$3-'d_시나리오'!$H$3)/('d_시나리오'!$J$3-'d_시나리오'!$H$3),'d_시나리오'!$H$3+SQRT(F267*('d_시나리오'!$J$3-'d_시나리오'!$H$3)*('d_시나리오'!$I$3-'d_시나리오'!$H$3)),'d_시나리오'!$J$3-SQRT((1-F267)*('d_시나리오'!$J$3-'d_시나리오'!$H$3)*('d_시나리오'!$J$3-'d_시나리오'!$I$3))))</f>
        <v/>
      </c>
      <c r="H267">
        <f>RAND()</f>
        <v/>
      </c>
      <c r="I267">
        <f>IF('d_시나리오'!$J$4='d_시나리오'!$H$4,'d_시나리오'!$I$4,IF(H267&lt;('d_시나리오'!$I$4-'d_시나리오'!$H$4)/('d_시나리오'!$J$4-'d_시나리오'!$H$4),'d_시나리오'!$H$4+SQRT(H267*('d_시나리오'!$J$4-'d_시나리오'!$H$4)*('d_시나리오'!$I$4-'d_시나리오'!$H$4)),'d_시나리오'!$J$4-SQRT((1-H267)*('d_시나리오'!$J$4-'d_시나리오'!$H$4)*('d_시나리오'!$J$4-'d_시나리오'!$I$4))))</f>
        <v/>
      </c>
      <c r="J267">
        <f>RAND()</f>
        <v/>
      </c>
      <c r="K267">
        <f>IF('d_시나리오'!$J$5='d_시나리오'!$H$5,'d_시나리오'!$I$5,IF(J267&lt;('d_시나리오'!$I$5-'d_시나리오'!$H$5)/('d_시나리오'!$J$5-'d_시나리오'!$H$5),'d_시나리오'!$H$5+SQRT(J267*('d_시나리오'!$J$5-'d_시나리오'!$H$5)*('d_시나리오'!$I$5-'d_시나리오'!$H$5)),'d_시나리오'!$J$5-SQRT((1-J267)*('d_시나리오'!$J$5-'d_시나리오'!$H$5)*('d_시나리오'!$J$5-'d_시나리오'!$I$5))))</f>
        <v/>
      </c>
      <c r="L267">
        <f>RAND()</f>
        <v/>
      </c>
      <c r="M267">
        <f>IF('d_시나리오'!$J$6='d_시나리오'!$H$6,'d_시나리오'!$I$6,IF(L267&lt;('d_시나리오'!$I$6-'d_시나리오'!$H$6)/('d_시나리오'!$J$6-'d_시나리오'!$H$6),'d_시나리오'!$H$6+SQRT(L267*('d_시나리오'!$J$6-'d_시나리오'!$H$6)*('d_시나리오'!$I$6-'d_시나리오'!$H$6)),'d_시나리오'!$J$6-SQRT((1-L267)*('d_시나리오'!$J$6-'d_시나리오'!$H$6)*('d_시나리오'!$J$6-'d_시나리오'!$I$6))))</f>
        <v/>
      </c>
      <c r="N267">
        <f>INDEX('d_분포'!$B$2:$B$57,RANDBETWEEN(1,56))</f>
        <v/>
      </c>
      <c r="O267">
        <f>BETAINV(RAND(),5,5)</f>
        <v/>
      </c>
      <c r="P267">
        <f>'d_고정'!$B$1*'6_기대효과'!$H$7*('d_시나리오'!$I$7/'d_고정'!$B$2)*B267</f>
        <v/>
      </c>
      <c r="Q267">
        <f>P267*C267</f>
        <v/>
      </c>
      <c r="R267">
        <f>P267*E267</f>
        <v/>
      </c>
      <c r="S267">
        <f>R267*G267</f>
        <v/>
      </c>
      <c r="T267">
        <f>Q267+S267</f>
        <v/>
      </c>
      <c r="U267">
        <f>(Q267*D267+S267*I267)*(1-O267)</f>
        <v/>
      </c>
      <c r="V267">
        <f>(R267*K267*N267+'d_고정'!$B$3*('6_기대효과'!$H$7/8)*N267*'d_고정'!$B$10*M267*('6_기대효과'!$K$7/'d_고정'!$B$9))*(1-O267)</f>
        <v/>
      </c>
      <c r="W267">
        <f>(S267*I267+R267*MAX(K267-'d_고정'!$B$10*M267*('6_기대효과'!$K$7/'d_고정'!$B$9),0)*N267)*(1-O267)</f>
        <v/>
      </c>
      <c r="X267">
        <f>U267+V267</f>
        <v/>
      </c>
      <c r="Y267">
        <f>U267/('d_고정'!$B$5*'6_기대효과'!$H$7/8)/'d_고정'!$B$6</f>
        <v/>
      </c>
      <c r="Z267">
        <f>U267/('d_고정'!$B$8*'6_기대효과'!$H$7/8)</f>
        <v/>
      </c>
    </row>
    <row r="268">
      <c r="A268">
        <f>RAND()</f>
        <v/>
      </c>
      <c r="B268">
        <f>IF('d_시나리오'!$J$2='d_시나리오'!$H$2,'d_시나리오'!$I$2,IF(A268&lt;('d_시나리오'!$I$2-'d_시나리오'!$H$2)/('d_시나리오'!$J$2-'d_시나리오'!$H$2),'d_시나리오'!$H$2+SQRT(A268*('d_시나리오'!$J$2-'d_시나리오'!$H$2)*('d_시나리오'!$I$2-'d_시나리오'!$H$2)),'d_시나리오'!$J$2-SQRT((1-A268)*('d_시나리오'!$J$2-'d_시나리오'!$H$2)*('d_시나리오'!$J$2-'d_시나리오'!$I$2))))</f>
        <v/>
      </c>
      <c r="C268">
        <f>BETAINV(RAND(),2,6)</f>
        <v/>
      </c>
      <c r="D268">
        <f>INDEX('d_분포'!$A$2:$A$28,RANDBETWEEN(1,27))</f>
        <v/>
      </c>
      <c r="E268">
        <f>INDEX('d_분포'!$C$2:$C$5,RANDBETWEEN(1,4))*(0.9+0.2*RAND())</f>
        <v/>
      </c>
      <c r="F268">
        <f>RAND()</f>
        <v/>
      </c>
      <c r="G268">
        <f>IF('d_시나리오'!$J$3='d_시나리오'!$H$3,'d_시나리오'!$I$3,IF(F268&lt;('d_시나리오'!$I$3-'d_시나리오'!$H$3)/('d_시나리오'!$J$3-'d_시나리오'!$H$3),'d_시나리오'!$H$3+SQRT(F268*('d_시나리오'!$J$3-'d_시나리오'!$H$3)*('d_시나리오'!$I$3-'d_시나리오'!$H$3)),'d_시나리오'!$J$3-SQRT((1-F268)*('d_시나리오'!$J$3-'d_시나리오'!$H$3)*('d_시나리오'!$J$3-'d_시나리오'!$I$3))))</f>
        <v/>
      </c>
      <c r="H268">
        <f>RAND()</f>
        <v/>
      </c>
      <c r="I268">
        <f>IF('d_시나리오'!$J$4='d_시나리오'!$H$4,'d_시나리오'!$I$4,IF(H268&lt;('d_시나리오'!$I$4-'d_시나리오'!$H$4)/('d_시나리오'!$J$4-'d_시나리오'!$H$4),'d_시나리오'!$H$4+SQRT(H268*('d_시나리오'!$J$4-'d_시나리오'!$H$4)*('d_시나리오'!$I$4-'d_시나리오'!$H$4)),'d_시나리오'!$J$4-SQRT((1-H268)*('d_시나리오'!$J$4-'d_시나리오'!$H$4)*('d_시나리오'!$J$4-'d_시나리오'!$I$4))))</f>
        <v/>
      </c>
      <c r="J268">
        <f>RAND()</f>
        <v/>
      </c>
      <c r="K268">
        <f>IF('d_시나리오'!$J$5='d_시나리오'!$H$5,'d_시나리오'!$I$5,IF(J268&lt;('d_시나리오'!$I$5-'d_시나리오'!$H$5)/('d_시나리오'!$J$5-'d_시나리오'!$H$5),'d_시나리오'!$H$5+SQRT(J268*('d_시나리오'!$J$5-'d_시나리오'!$H$5)*('d_시나리오'!$I$5-'d_시나리오'!$H$5)),'d_시나리오'!$J$5-SQRT((1-J268)*('d_시나리오'!$J$5-'d_시나리오'!$H$5)*('d_시나리오'!$J$5-'d_시나리오'!$I$5))))</f>
        <v/>
      </c>
      <c r="L268">
        <f>RAND()</f>
        <v/>
      </c>
      <c r="M268">
        <f>IF('d_시나리오'!$J$6='d_시나리오'!$H$6,'d_시나리오'!$I$6,IF(L268&lt;('d_시나리오'!$I$6-'d_시나리오'!$H$6)/('d_시나리오'!$J$6-'d_시나리오'!$H$6),'d_시나리오'!$H$6+SQRT(L268*('d_시나리오'!$J$6-'d_시나리오'!$H$6)*('d_시나리오'!$I$6-'d_시나리오'!$H$6)),'d_시나리오'!$J$6-SQRT((1-L268)*('d_시나리오'!$J$6-'d_시나리오'!$H$6)*('d_시나리오'!$J$6-'d_시나리오'!$I$6))))</f>
        <v/>
      </c>
      <c r="N268">
        <f>INDEX('d_분포'!$B$2:$B$57,RANDBETWEEN(1,56))</f>
        <v/>
      </c>
      <c r="O268">
        <f>BETAINV(RAND(),5,5)</f>
        <v/>
      </c>
      <c r="P268">
        <f>'d_고정'!$B$1*'6_기대효과'!$H$7*('d_시나리오'!$I$7/'d_고정'!$B$2)*B268</f>
        <v/>
      </c>
      <c r="Q268">
        <f>P268*C268</f>
        <v/>
      </c>
      <c r="R268">
        <f>P268*E268</f>
        <v/>
      </c>
      <c r="S268">
        <f>R268*G268</f>
        <v/>
      </c>
      <c r="T268">
        <f>Q268+S268</f>
        <v/>
      </c>
      <c r="U268">
        <f>(Q268*D268+S268*I268)*(1-O268)</f>
        <v/>
      </c>
      <c r="V268">
        <f>(R268*K268*N268+'d_고정'!$B$3*('6_기대효과'!$H$7/8)*N268*'d_고정'!$B$10*M268*('6_기대효과'!$K$7/'d_고정'!$B$9))*(1-O268)</f>
        <v/>
      </c>
      <c r="W268">
        <f>(S268*I268+R268*MAX(K268-'d_고정'!$B$10*M268*('6_기대효과'!$K$7/'d_고정'!$B$9),0)*N268)*(1-O268)</f>
        <v/>
      </c>
      <c r="X268">
        <f>U268+V268</f>
        <v/>
      </c>
      <c r="Y268">
        <f>U268/('d_고정'!$B$5*'6_기대효과'!$H$7/8)/'d_고정'!$B$6</f>
        <v/>
      </c>
      <c r="Z268">
        <f>U268/('d_고정'!$B$8*'6_기대효과'!$H$7/8)</f>
        <v/>
      </c>
    </row>
    <row r="269">
      <c r="A269">
        <f>RAND()</f>
        <v/>
      </c>
      <c r="B269">
        <f>IF('d_시나리오'!$J$2='d_시나리오'!$H$2,'d_시나리오'!$I$2,IF(A269&lt;('d_시나리오'!$I$2-'d_시나리오'!$H$2)/('d_시나리오'!$J$2-'d_시나리오'!$H$2),'d_시나리오'!$H$2+SQRT(A269*('d_시나리오'!$J$2-'d_시나리오'!$H$2)*('d_시나리오'!$I$2-'d_시나리오'!$H$2)),'d_시나리오'!$J$2-SQRT((1-A269)*('d_시나리오'!$J$2-'d_시나리오'!$H$2)*('d_시나리오'!$J$2-'d_시나리오'!$I$2))))</f>
        <v/>
      </c>
      <c r="C269">
        <f>BETAINV(RAND(),2,6)</f>
        <v/>
      </c>
      <c r="D269">
        <f>INDEX('d_분포'!$A$2:$A$28,RANDBETWEEN(1,27))</f>
        <v/>
      </c>
      <c r="E269">
        <f>INDEX('d_분포'!$C$2:$C$5,RANDBETWEEN(1,4))*(0.9+0.2*RAND())</f>
        <v/>
      </c>
      <c r="F269">
        <f>RAND()</f>
        <v/>
      </c>
      <c r="G269">
        <f>IF('d_시나리오'!$J$3='d_시나리오'!$H$3,'d_시나리오'!$I$3,IF(F269&lt;('d_시나리오'!$I$3-'d_시나리오'!$H$3)/('d_시나리오'!$J$3-'d_시나리오'!$H$3),'d_시나리오'!$H$3+SQRT(F269*('d_시나리오'!$J$3-'d_시나리오'!$H$3)*('d_시나리오'!$I$3-'d_시나리오'!$H$3)),'d_시나리오'!$J$3-SQRT((1-F269)*('d_시나리오'!$J$3-'d_시나리오'!$H$3)*('d_시나리오'!$J$3-'d_시나리오'!$I$3))))</f>
        <v/>
      </c>
      <c r="H269">
        <f>RAND()</f>
        <v/>
      </c>
      <c r="I269">
        <f>IF('d_시나리오'!$J$4='d_시나리오'!$H$4,'d_시나리오'!$I$4,IF(H269&lt;('d_시나리오'!$I$4-'d_시나리오'!$H$4)/('d_시나리오'!$J$4-'d_시나리오'!$H$4),'d_시나리오'!$H$4+SQRT(H269*('d_시나리오'!$J$4-'d_시나리오'!$H$4)*('d_시나리오'!$I$4-'d_시나리오'!$H$4)),'d_시나리오'!$J$4-SQRT((1-H269)*('d_시나리오'!$J$4-'d_시나리오'!$H$4)*('d_시나리오'!$J$4-'d_시나리오'!$I$4))))</f>
        <v/>
      </c>
      <c r="J269">
        <f>RAND()</f>
        <v/>
      </c>
      <c r="K269">
        <f>IF('d_시나리오'!$J$5='d_시나리오'!$H$5,'d_시나리오'!$I$5,IF(J269&lt;('d_시나리오'!$I$5-'d_시나리오'!$H$5)/('d_시나리오'!$J$5-'d_시나리오'!$H$5),'d_시나리오'!$H$5+SQRT(J269*('d_시나리오'!$J$5-'d_시나리오'!$H$5)*('d_시나리오'!$I$5-'d_시나리오'!$H$5)),'d_시나리오'!$J$5-SQRT((1-J269)*('d_시나리오'!$J$5-'d_시나리오'!$H$5)*('d_시나리오'!$J$5-'d_시나리오'!$I$5))))</f>
        <v/>
      </c>
      <c r="L269">
        <f>RAND()</f>
        <v/>
      </c>
      <c r="M269">
        <f>IF('d_시나리오'!$J$6='d_시나리오'!$H$6,'d_시나리오'!$I$6,IF(L269&lt;('d_시나리오'!$I$6-'d_시나리오'!$H$6)/('d_시나리오'!$J$6-'d_시나리오'!$H$6),'d_시나리오'!$H$6+SQRT(L269*('d_시나리오'!$J$6-'d_시나리오'!$H$6)*('d_시나리오'!$I$6-'d_시나리오'!$H$6)),'d_시나리오'!$J$6-SQRT((1-L269)*('d_시나리오'!$J$6-'d_시나리오'!$H$6)*('d_시나리오'!$J$6-'d_시나리오'!$I$6))))</f>
        <v/>
      </c>
      <c r="N269">
        <f>INDEX('d_분포'!$B$2:$B$57,RANDBETWEEN(1,56))</f>
        <v/>
      </c>
      <c r="O269">
        <f>BETAINV(RAND(),5,5)</f>
        <v/>
      </c>
      <c r="P269">
        <f>'d_고정'!$B$1*'6_기대효과'!$H$7*('d_시나리오'!$I$7/'d_고정'!$B$2)*B269</f>
        <v/>
      </c>
      <c r="Q269">
        <f>P269*C269</f>
        <v/>
      </c>
      <c r="R269">
        <f>P269*E269</f>
        <v/>
      </c>
      <c r="S269">
        <f>R269*G269</f>
        <v/>
      </c>
      <c r="T269">
        <f>Q269+S269</f>
        <v/>
      </c>
      <c r="U269">
        <f>(Q269*D269+S269*I269)*(1-O269)</f>
        <v/>
      </c>
      <c r="V269">
        <f>(R269*K269*N269+'d_고정'!$B$3*('6_기대효과'!$H$7/8)*N269*'d_고정'!$B$10*M269*('6_기대효과'!$K$7/'d_고정'!$B$9))*(1-O269)</f>
        <v/>
      </c>
      <c r="W269">
        <f>(S269*I269+R269*MAX(K269-'d_고정'!$B$10*M269*('6_기대효과'!$K$7/'d_고정'!$B$9),0)*N269)*(1-O269)</f>
        <v/>
      </c>
      <c r="X269">
        <f>U269+V269</f>
        <v/>
      </c>
      <c r="Y269">
        <f>U269/('d_고정'!$B$5*'6_기대효과'!$H$7/8)/'d_고정'!$B$6</f>
        <v/>
      </c>
      <c r="Z269">
        <f>U269/('d_고정'!$B$8*'6_기대효과'!$H$7/8)</f>
        <v/>
      </c>
    </row>
    <row r="270">
      <c r="A270">
        <f>RAND()</f>
        <v/>
      </c>
      <c r="B270">
        <f>IF('d_시나리오'!$J$2='d_시나리오'!$H$2,'d_시나리오'!$I$2,IF(A270&lt;('d_시나리오'!$I$2-'d_시나리오'!$H$2)/('d_시나리오'!$J$2-'d_시나리오'!$H$2),'d_시나리오'!$H$2+SQRT(A270*('d_시나리오'!$J$2-'d_시나리오'!$H$2)*('d_시나리오'!$I$2-'d_시나리오'!$H$2)),'d_시나리오'!$J$2-SQRT((1-A270)*('d_시나리오'!$J$2-'d_시나리오'!$H$2)*('d_시나리오'!$J$2-'d_시나리오'!$I$2))))</f>
        <v/>
      </c>
      <c r="C270">
        <f>BETAINV(RAND(),2,6)</f>
        <v/>
      </c>
      <c r="D270">
        <f>INDEX('d_분포'!$A$2:$A$28,RANDBETWEEN(1,27))</f>
        <v/>
      </c>
      <c r="E270">
        <f>INDEX('d_분포'!$C$2:$C$5,RANDBETWEEN(1,4))*(0.9+0.2*RAND())</f>
        <v/>
      </c>
      <c r="F270">
        <f>RAND()</f>
        <v/>
      </c>
      <c r="G270">
        <f>IF('d_시나리오'!$J$3='d_시나리오'!$H$3,'d_시나리오'!$I$3,IF(F270&lt;('d_시나리오'!$I$3-'d_시나리오'!$H$3)/('d_시나리오'!$J$3-'d_시나리오'!$H$3),'d_시나리오'!$H$3+SQRT(F270*('d_시나리오'!$J$3-'d_시나리오'!$H$3)*('d_시나리오'!$I$3-'d_시나리오'!$H$3)),'d_시나리오'!$J$3-SQRT((1-F270)*('d_시나리오'!$J$3-'d_시나리오'!$H$3)*('d_시나리오'!$J$3-'d_시나리오'!$I$3))))</f>
        <v/>
      </c>
      <c r="H270">
        <f>RAND()</f>
        <v/>
      </c>
      <c r="I270">
        <f>IF('d_시나리오'!$J$4='d_시나리오'!$H$4,'d_시나리오'!$I$4,IF(H270&lt;('d_시나리오'!$I$4-'d_시나리오'!$H$4)/('d_시나리오'!$J$4-'d_시나리오'!$H$4),'d_시나리오'!$H$4+SQRT(H270*('d_시나리오'!$J$4-'d_시나리오'!$H$4)*('d_시나리오'!$I$4-'d_시나리오'!$H$4)),'d_시나리오'!$J$4-SQRT((1-H270)*('d_시나리오'!$J$4-'d_시나리오'!$H$4)*('d_시나리오'!$J$4-'d_시나리오'!$I$4))))</f>
        <v/>
      </c>
      <c r="J270">
        <f>RAND()</f>
        <v/>
      </c>
      <c r="K270">
        <f>IF('d_시나리오'!$J$5='d_시나리오'!$H$5,'d_시나리오'!$I$5,IF(J270&lt;('d_시나리오'!$I$5-'d_시나리오'!$H$5)/('d_시나리오'!$J$5-'d_시나리오'!$H$5),'d_시나리오'!$H$5+SQRT(J270*('d_시나리오'!$J$5-'d_시나리오'!$H$5)*('d_시나리오'!$I$5-'d_시나리오'!$H$5)),'d_시나리오'!$J$5-SQRT((1-J270)*('d_시나리오'!$J$5-'d_시나리오'!$H$5)*('d_시나리오'!$J$5-'d_시나리오'!$I$5))))</f>
        <v/>
      </c>
      <c r="L270">
        <f>RAND()</f>
        <v/>
      </c>
      <c r="M270">
        <f>IF('d_시나리오'!$J$6='d_시나리오'!$H$6,'d_시나리오'!$I$6,IF(L270&lt;('d_시나리오'!$I$6-'d_시나리오'!$H$6)/('d_시나리오'!$J$6-'d_시나리오'!$H$6),'d_시나리오'!$H$6+SQRT(L270*('d_시나리오'!$J$6-'d_시나리오'!$H$6)*('d_시나리오'!$I$6-'d_시나리오'!$H$6)),'d_시나리오'!$J$6-SQRT((1-L270)*('d_시나리오'!$J$6-'d_시나리오'!$H$6)*('d_시나리오'!$J$6-'d_시나리오'!$I$6))))</f>
        <v/>
      </c>
      <c r="N270">
        <f>INDEX('d_분포'!$B$2:$B$57,RANDBETWEEN(1,56))</f>
        <v/>
      </c>
      <c r="O270">
        <f>BETAINV(RAND(),5,5)</f>
        <v/>
      </c>
      <c r="P270">
        <f>'d_고정'!$B$1*'6_기대효과'!$H$7*('d_시나리오'!$I$7/'d_고정'!$B$2)*B270</f>
        <v/>
      </c>
      <c r="Q270">
        <f>P270*C270</f>
        <v/>
      </c>
      <c r="R270">
        <f>P270*E270</f>
        <v/>
      </c>
      <c r="S270">
        <f>R270*G270</f>
        <v/>
      </c>
      <c r="T270">
        <f>Q270+S270</f>
        <v/>
      </c>
      <c r="U270">
        <f>(Q270*D270+S270*I270)*(1-O270)</f>
        <v/>
      </c>
      <c r="V270">
        <f>(R270*K270*N270+'d_고정'!$B$3*('6_기대효과'!$H$7/8)*N270*'d_고정'!$B$10*M270*('6_기대효과'!$K$7/'d_고정'!$B$9))*(1-O270)</f>
        <v/>
      </c>
      <c r="W270">
        <f>(S270*I270+R270*MAX(K270-'d_고정'!$B$10*M270*('6_기대효과'!$K$7/'d_고정'!$B$9),0)*N270)*(1-O270)</f>
        <v/>
      </c>
      <c r="X270">
        <f>U270+V270</f>
        <v/>
      </c>
      <c r="Y270">
        <f>U270/('d_고정'!$B$5*'6_기대효과'!$H$7/8)/'d_고정'!$B$6</f>
        <v/>
      </c>
      <c r="Z270">
        <f>U270/('d_고정'!$B$8*'6_기대효과'!$H$7/8)</f>
        <v/>
      </c>
    </row>
    <row r="271">
      <c r="A271">
        <f>RAND()</f>
        <v/>
      </c>
      <c r="B271">
        <f>IF('d_시나리오'!$J$2='d_시나리오'!$H$2,'d_시나리오'!$I$2,IF(A271&lt;('d_시나리오'!$I$2-'d_시나리오'!$H$2)/('d_시나리오'!$J$2-'d_시나리오'!$H$2),'d_시나리오'!$H$2+SQRT(A271*('d_시나리오'!$J$2-'d_시나리오'!$H$2)*('d_시나리오'!$I$2-'d_시나리오'!$H$2)),'d_시나리오'!$J$2-SQRT((1-A271)*('d_시나리오'!$J$2-'d_시나리오'!$H$2)*('d_시나리오'!$J$2-'d_시나리오'!$I$2))))</f>
        <v/>
      </c>
      <c r="C271">
        <f>BETAINV(RAND(),2,6)</f>
        <v/>
      </c>
      <c r="D271">
        <f>INDEX('d_분포'!$A$2:$A$28,RANDBETWEEN(1,27))</f>
        <v/>
      </c>
      <c r="E271">
        <f>INDEX('d_분포'!$C$2:$C$5,RANDBETWEEN(1,4))*(0.9+0.2*RAND())</f>
        <v/>
      </c>
      <c r="F271">
        <f>RAND()</f>
        <v/>
      </c>
      <c r="G271">
        <f>IF('d_시나리오'!$J$3='d_시나리오'!$H$3,'d_시나리오'!$I$3,IF(F271&lt;('d_시나리오'!$I$3-'d_시나리오'!$H$3)/('d_시나리오'!$J$3-'d_시나리오'!$H$3),'d_시나리오'!$H$3+SQRT(F271*('d_시나리오'!$J$3-'d_시나리오'!$H$3)*('d_시나리오'!$I$3-'d_시나리오'!$H$3)),'d_시나리오'!$J$3-SQRT((1-F271)*('d_시나리오'!$J$3-'d_시나리오'!$H$3)*('d_시나리오'!$J$3-'d_시나리오'!$I$3))))</f>
        <v/>
      </c>
      <c r="H271">
        <f>RAND()</f>
        <v/>
      </c>
      <c r="I271">
        <f>IF('d_시나리오'!$J$4='d_시나리오'!$H$4,'d_시나리오'!$I$4,IF(H271&lt;('d_시나리오'!$I$4-'d_시나리오'!$H$4)/('d_시나리오'!$J$4-'d_시나리오'!$H$4),'d_시나리오'!$H$4+SQRT(H271*('d_시나리오'!$J$4-'d_시나리오'!$H$4)*('d_시나리오'!$I$4-'d_시나리오'!$H$4)),'d_시나리오'!$J$4-SQRT((1-H271)*('d_시나리오'!$J$4-'d_시나리오'!$H$4)*('d_시나리오'!$J$4-'d_시나리오'!$I$4))))</f>
        <v/>
      </c>
      <c r="J271">
        <f>RAND()</f>
        <v/>
      </c>
      <c r="K271">
        <f>IF('d_시나리오'!$J$5='d_시나리오'!$H$5,'d_시나리오'!$I$5,IF(J271&lt;('d_시나리오'!$I$5-'d_시나리오'!$H$5)/('d_시나리오'!$J$5-'d_시나리오'!$H$5),'d_시나리오'!$H$5+SQRT(J271*('d_시나리오'!$J$5-'d_시나리오'!$H$5)*('d_시나리오'!$I$5-'d_시나리오'!$H$5)),'d_시나리오'!$J$5-SQRT((1-J271)*('d_시나리오'!$J$5-'d_시나리오'!$H$5)*('d_시나리오'!$J$5-'d_시나리오'!$I$5))))</f>
        <v/>
      </c>
      <c r="L271">
        <f>RAND()</f>
        <v/>
      </c>
      <c r="M271">
        <f>IF('d_시나리오'!$J$6='d_시나리오'!$H$6,'d_시나리오'!$I$6,IF(L271&lt;('d_시나리오'!$I$6-'d_시나리오'!$H$6)/('d_시나리오'!$J$6-'d_시나리오'!$H$6),'d_시나리오'!$H$6+SQRT(L271*('d_시나리오'!$J$6-'d_시나리오'!$H$6)*('d_시나리오'!$I$6-'d_시나리오'!$H$6)),'d_시나리오'!$J$6-SQRT((1-L271)*('d_시나리오'!$J$6-'d_시나리오'!$H$6)*('d_시나리오'!$J$6-'d_시나리오'!$I$6))))</f>
        <v/>
      </c>
      <c r="N271">
        <f>INDEX('d_분포'!$B$2:$B$57,RANDBETWEEN(1,56))</f>
        <v/>
      </c>
      <c r="O271">
        <f>BETAINV(RAND(),5,5)</f>
        <v/>
      </c>
      <c r="P271">
        <f>'d_고정'!$B$1*'6_기대효과'!$H$7*('d_시나리오'!$I$7/'d_고정'!$B$2)*B271</f>
        <v/>
      </c>
      <c r="Q271">
        <f>P271*C271</f>
        <v/>
      </c>
      <c r="R271">
        <f>P271*E271</f>
        <v/>
      </c>
      <c r="S271">
        <f>R271*G271</f>
        <v/>
      </c>
      <c r="T271">
        <f>Q271+S271</f>
        <v/>
      </c>
      <c r="U271">
        <f>(Q271*D271+S271*I271)*(1-O271)</f>
        <v/>
      </c>
      <c r="V271">
        <f>(R271*K271*N271+'d_고정'!$B$3*('6_기대효과'!$H$7/8)*N271*'d_고정'!$B$10*M271*('6_기대효과'!$K$7/'d_고정'!$B$9))*(1-O271)</f>
        <v/>
      </c>
      <c r="W271">
        <f>(S271*I271+R271*MAX(K271-'d_고정'!$B$10*M271*('6_기대효과'!$K$7/'d_고정'!$B$9),0)*N271)*(1-O271)</f>
        <v/>
      </c>
      <c r="X271">
        <f>U271+V271</f>
        <v/>
      </c>
      <c r="Y271">
        <f>U271/('d_고정'!$B$5*'6_기대효과'!$H$7/8)/'d_고정'!$B$6</f>
        <v/>
      </c>
      <c r="Z271">
        <f>U271/('d_고정'!$B$8*'6_기대효과'!$H$7/8)</f>
        <v/>
      </c>
    </row>
    <row r="272">
      <c r="A272">
        <f>RAND()</f>
        <v/>
      </c>
      <c r="B272">
        <f>IF('d_시나리오'!$J$2='d_시나리오'!$H$2,'d_시나리오'!$I$2,IF(A272&lt;('d_시나리오'!$I$2-'d_시나리오'!$H$2)/('d_시나리오'!$J$2-'d_시나리오'!$H$2),'d_시나리오'!$H$2+SQRT(A272*('d_시나리오'!$J$2-'d_시나리오'!$H$2)*('d_시나리오'!$I$2-'d_시나리오'!$H$2)),'d_시나리오'!$J$2-SQRT((1-A272)*('d_시나리오'!$J$2-'d_시나리오'!$H$2)*('d_시나리오'!$J$2-'d_시나리오'!$I$2))))</f>
        <v/>
      </c>
      <c r="C272">
        <f>BETAINV(RAND(),2,6)</f>
        <v/>
      </c>
      <c r="D272">
        <f>INDEX('d_분포'!$A$2:$A$28,RANDBETWEEN(1,27))</f>
        <v/>
      </c>
      <c r="E272">
        <f>INDEX('d_분포'!$C$2:$C$5,RANDBETWEEN(1,4))*(0.9+0.2*RAND())</f>
        <v/>
      </c>
      <c r="F272">
        <f>RAND()</f>
        <v/>
      </c>
      <c r="G272">
        <f>IF('d_시나리오'!$J$3='d_시나리오'!$H$3,'d_시나리오'!$I$3,IF(F272&lt;('d_시나리오'!$I$3-'d_시나리오'!$H$3)/('d_시나리오'!$J$3-'d_시나리오'!$H$3),'d_시나리오'!$H$3+SQRT(F272*('d_시나리오'!$J$3-'d_시나리오'!$H$3)*('d_시나리오'!$I$3-'d_시나리오'!$H$3)),'d_시나리오'!$J$3-SQRT((1-F272)*('d_시나리오'!$J$3-'d_시나리오'!$H$3)*('d_시나리오'!$J$3-'d_시나리오'!$I$3))))</f>
        <v/>
      </c>
      <c r="H272">
        <f>RAND()</f>
        <v/>
      </c>
      <c r="I272">
        <f>IF('d_시나리오'!$J$4='d_시나리오'!$H$4,'d_시나리오'!$I$4,IF(H272&lt;('d_시나리오'!$I$4-'d_시나리오'!$H$4)/('d_시나리오'!$J$4-'d_시나리오'!$H$4),'d_시나리오'!$H$4+SQRT(H272*('d_시나리오'!$J$4-'d_시나리오'!$H$4)*('d_시나리오'!$I$4-'d_시나리오'!$H$4)),'d_시나리오'!$J$4-SQRT((1-H272)*('d_시나리오'!$J$4-'d_시나리오'!$H$4)*('d_시나리오'!$J$4-'d_시나리오'!$I$4))))</f>
        <v/>
      </c>
      <c r="J272">
        <f>RAND()</f>
        <v/>
      </c>
      <c r="K272">
        <f>IF('d_시나리오'!$J$5='d_시나리오'!$H$5,'d_시나리오'!$I$5,IF(J272&lt;('d_시나리오'!$I$5-'d_시나리오'!$H$5)/('d_시나리오'!$J$5-'d_시나리오'!$H$5),'d_시나리오'!$H$5+SQRT(J272*('d_시나리오'!$J$5-'d_시나리오'!$H$5)*('d_시나리오'!$I$5-'d_시나리오'!$H$5)),'d_시나리오'!$J$5-SQRT((1-J272)*('d_시나리오'!$J$5-'d_시나리오'!$H$5)*('d_시나리오'!$J$5-'d_시나리오'!$I$5))))</f>
        <v/>
      </c>
      <c r="L272">
        <f>RAND()</f>
        <v/>
      </c>
      <c r="M272">
        <f>IF('d_시나리오'!$J$6='d_시나리오'!$H$6,'d_시나리오'!$I$6,IF(L272&lt;('d_시나리오'!$I$6-'d_시나리오'!$H$6)/('d_시나리오'!$J$6-'d_시나리오'!$H$6),'d_시나리오'!$H$6+SQRT(L272*('d_시나리오'!$J$6-'d_시나리오'!$H$6)*('d_시나리오'!$I$6-'d_시나리오'!$H$6)),'d_시나리오'!$J$6-SQRT((1-L272)*('d_시나리오'!$J$6-'d_시나리오'!$H$6)*('d_시나리오'!$J$6-'d_시나리오'!$I$6))))</f>
        <v/>
      </c>
      <c r="N272">
        <f>INDEX('d_분포'!$B$2:$B$57,RANDBETWEEN(1,56))</f>
        <v/>
      </c>
      <c r="O272">
        <f>BETAINV(RAND(),5,5)</f>
        <v/>
      </c>
      <c r="P272">
        <f>'d_고정'!$B$1*'6_기대효과'!$H$7*('d_시나리오'!$I$7/'d_고정'!$B$2)*B272</f>
        <v/>
      </c>
      <c r="Q272">
        <f>P272*C272</f>
        <v/>
      </c>
      <c r="R272">
        <f>P272*E272</f>
        <v/>
      </c>
      <c r="S272">
        <f>R272*G272</f>
        <v/>
      </c>
      <c r="T272">
        <f>Q272+S272</f>
        <v/>
      </c>
      <c r="U272">
        <f>(Q272*D272+S272*I272)*(1-O272)</f>
        <v/>
      </c>
      <c r="V272">
        <f>(R272*K272*N272+'d_고정'!$B$3*('6_기대효과'!$H$7/8)*N272*'d_고정'!$B$10*M272*('6_기대효과'!$K$7/'d_고정'!$B$9))*(1-O272)</f>
        <v/>
      </c>
      <c r="W272">
        <f>(S272*I272+R272*MAX(K272-'d_고정'!$B$10*M272*('6_기대효과'!$K$7/'d_고정'!$B$9),0)*N272)*(1-O272)</f>
        <v/>
      </c>
      <c r="X272">
        <f>U272+V272</f>
        <v/>
      </c>
      <c r="Y272">
        <f>U272/('d_고정'!$B$5*'6_기대효과'!$H$7/8)/'d_고정'!$B$6</f>
        <v/>
      </c>
      <c r="Z272">
        <f>U272/('d_고정'!$B$8*'6_기대효과'!$H$7/8)</f>
        <v/>
      </c>
    </row>
    <row r="273">
      <c r="A273">
        <f>RAND()</f>
        <v/>
      </c>
      <c r="B273">
        <f>IF('d_시나리오'!$J$2='d_시나리오'!$H$2,'d_시나리오'!$I$2,IF(A273&lt;('d_시나리오'!$I$2-'d_시나리오'!$H$2)/('d_시나리오'!$J$2-'d_시나리오'!$H$2),'d_시나리오'!$H$2+SQRT(A273*('d_시나리오'!$J$2-'d_시나리오'!$H$2)*('d_시나리오'!$I$2-'d_시나리오'!$H$2)),'d_시나리오'!$J$2-SQRT((1-A273)*('d_시나리오'!$J$2-'d_시나리오'!$H$2)*('d_시나리오'!$J$2-'d_시나리오'!$I$2))))</f>
        <v/>
      </c>
      <c r="C273">
        <f>BETAINV(RAND(),2,6)</f>
        <v/>
      </c>
      <c r="D273">
        <f>INDEX('d_분포'!$A$2:$A$28,RANDBETWEEN(1,27))</f>
        <v/>
      </c>
      <c r="E273">
        <f>INDEX('d_분포'!$C$2:$C$5,RANDBETWEEN(1,4))*(0.9+0.2*RAND())</f>
        <v/>
      </c>
      <c r="F273">
        <f>RAND()</f>
        <v/>
      </c>
      <c r="G273">
        <f>IF('d_시나리오'!$J$3='d_시나리오'!$H$3,'d_시나리오'!$I$3,IF(F273&lt;('d_시나리오'!$I$3-'d_시나리오'!$H$3)/('d_시나리오'!$J$3-'d_시나리오'!$H$3),'d_시나리오'!$H$3+SQRT(F273*('d_시나리오'!$J$3-'d_시나리오'!$H$3)*('d_시나리오'!$I$3-'d_시나리오'!$H$3)),'d_시나리오'!$J$3-SQRT((1-F273)*('d_시나리오'!$J$3-'d_시나리오'!$H$3)*('d_시나리오'!$J$3-'d_시나리오'!$I$3))))</f>
        <v/>
      </c>
      <c r="H273">
        <f>RAND()</f>
        <v/>
      </c>
      <c r="I273">
        <f>IF('d_시나리오'!$J$4='d_시나리오'!$H$4,'d_시나리오'!$I$4,IF(H273&lt;('d_시나리오'!$I$4-'d_시나리오'!$H$4)/('d_시나리오'!$J$4-'d_시나리오'!$H$4),'d_시나리오'!$H$4+SQRT(H273*('d_시나리오'!$J$4-'d_시나리오'!$H$4)*('d_시나리오'!$I$4-'d_시나리오'!$H$4)),'d_시나리오'!$J$4-SQRT((1-H273)*('d_시나리오'!$J$4-'d_시나리오'!$H$4)*('d_시나리오'!$J$4-'d_시나리오'!$I$4))))</f>
        <v/>
      </c>
      <c r="J273">
        <f>RAND()</f>
        <v/>
      </c>
      <c r="K273">
        <f>IF('d_시나리오'!$J$5='d_시나리오'!$H$5,'d_시나리오'!$I$5,IF(J273&lt;('d_시나리오'!$I$5-'d_시나리오'!$H$5)/('d_시나리오'!$J$5-'d_시나리오'!$H$5),'d_시나리오'!$H$5+SQRT(J273*('d_시나리오'!$J$5-'d_시나리오'!$H$5)*('d_시나리오'!$I$5-'d_시나리오'!$H$5)),'d_시나리오'!$J$5-SQRT((1-J273)*('d_시나리오'!$J$5-'d_시나리오'!$H$5)*('d_시나리오'!$J$5-'d_시나리오'!$I$5))))</f>
        <v/>
      </c>
      <c r="L273">
        <f>RAND()</f>
        <v/>
      </c>
      <c r="M273">
        <f>IF('d_시나리오'!$J$6='d_시나리오'!$H$6,'d_시나리오'!$I$6,IF(L273&lt;('d_시나리오'!$I$6-'d_시나리오'!$H$6)/('d_시나리오'!$J$6-'d_시나리오'!$H$6),'d_시나리오'!$H$6+SQRT(L273*('d_시나리오'!$J$6-'d_시나리오'!$H$6)*('d_시나리오'!$I$6-'d_시나리오'!$H$6)),'d_시나리오'!$J$6-SQRT((1-L273)*('d_시나리오'!$J$6-'d_시나리오'!$H$6)*('d_시나리오'!$J$6-'d_시나리오'!$I$6))))</f>
        <v/>
      </c>
      <c r="N273">
        <f>INDEX('d_분포'!$B$2:$B$57,RANDBETWEEN(1,56))</f>
        <v/>
      </c>
      <c r="O273">
        <f>BETAINV(RAND(),5,5)</f>
        <v/>
      </c>
      <c r="P273">
        <f>'d_고정'!$B$1*'6_기대효과'!$H$7*('d_시나리오'!$I$7/'d_고정'!$B$2)*B273</f>
        <v/>
      </c>
      <c r="Q273">
        <f>P273*C273</f>
        <v/>
      </c>
      <c r="R273">
        <f>P273*E273</f>
        <v/>
      </c>
      <c r="S273">
        <f>R273*G273</f>
        <v/>
      </c>
      <c r="T273">
        <f>Q273+S273</f>
        <v/>
      </c>
      <c r="U273">
        <f>(Q273*D273+S273*I273)*(1-O273)</f>
        <v/>
      </c>
      <c r="V273">
        <f>(R273*K273*N273+'d_고정'!$B$3*('6_기대효과'!$H$7/8)*N273*'d_고정'!$B$10*M273*('6_기대효과'!$K$7/'d_고정'!$B$9))*(1-O273)</f>
        <v/>
      </c>
      <c r="W273">
        <f>(S273*I273+R273*MAX(K273-'d_고정'!$B$10*M273*('6_기대효과'!$K$7/'d_고정'!$B$9),0)*N273)*(1-O273)</f>
        <v/>
      </c>
      <c r="X273">
        <f>U273+V273</f>
        <v/>
      </c>
      <c r="Y273">
        <f>U273/('d_고정'!$B$5*'6_기대효과'!$H$7/8)/'d_고정'!$B$6</f>
        <v/>
      </c>
      <c r="Z273">
        <f>U273/('d_고정'!$B$8*'6_기대효과'!$H$7/8)</f>
        <v/>
      </c>
    </row>
    <row r="274">
      <c r="A274">
        <f>RAND()</f>
        <v/>
      </c>
      <c r="B274">
        <f>IF('d_시나리오'!$J$2='d_시나리오'!$H$2,'d_시나리오'!$I$2,IF(A274&lt;('d_시나리오'!$I$2-'d_시나리오'!$H$2)/('d_시나리오'!$J$2-'d_시나리오'!$H$2),'d_시나리오'!$H$2+SQRT(A274*('d_시나리오'!$J$2-'d_시나리오'!$H$2)*('d_시나리오'!$I$2-'d_시나리오'!$H$2)),'d_시나리오'!$J$2-SQRT((1-A274)*('d_시나리오'!$J$2-'d_시나리오'!$H$2)*('d_시나리오'!$J$2-'d_시나리오'!$I$2))))</f>
        <v/>
      </c>
      <c r="C274">
        <f>BETAINV(RAND(),2,6)</f>
        <v/>
      </c>
      <c r="D274">
        <f>INDEX('d_분포'!$A$2:$A$28,RANDBETWEEN(1,27))</f>
        <v/>
      </c>
      <c r="E274">
        <f>INDEX('d_분포'!$C$2:$C$5,RANDBETWEEN(1,4))*(0.9+0.2*RAND())</f>
        <v/>
      </c>
      <c r="F274">
        <f>RAND()</f>
        <v/>
      </c>
      <c r="G274">
        <f>IF('d_시나리오'!$J$3='d_시나리오'!$H$3,'d_시나리오'!$I$3,IF(F274&lt;('d_시나리오'!$I$3-'d_시나리오'!$H$3)/('d_시나리오'!$J$3-'d_시나리오'!$H$3),'d_시나리오'!$H$3+SQRT(F274*('d_시나리오'!$J$3-'d_시나리오'!$H$3)*('d_시나리오'!$I$3-'d_시나리오'!$H$3)),'d_시나리오'!$J$3-SQRT((1-F274)*('d_시나리오'!$J$3-'d_시나리오'!$H$3)*('d_시나리오'!$J$3-'d_시나리오'!$I$3))))</f>
        <v/>
      </c>
      <c r="H274">
        <f>RAND()</f>
        <v/>
      </c>
      <c r="I274">
        <f>IF('d_시나리오'!$J$4='d_시나리오'!$H$4,'d_시나리오'!$I$4,IF(H274&lt;('d_시나리오'!$I$4-'d_시나리오'!$H$4)/('d_시나리오'!$J$4-'d_시나리오'!$H$4),'d_시나리오'!$H$4+SQRT(H274*('d_시나리오'!$J$4-'d_시나리오'!$H$4)*('d_시나리오'!$I$4-'d_시나리오'!$H$4)),'d_시나리오'!$J$4-SQRT((1-H274)*('d_시나리오'!$J$4-'d_시나리오'!$H$4)*('d_시나리오'!$J$4-'d_시나리오'!$I$4))))</f>
        <v/>
      </c>
      <c r="J274">
        <f>RAND()</f>
        <v/>
      </c>
      <c r="K274">
        <f>IF('d_시나리오'!$J$5='d_시나리오'!$H$5,'d_시나리오'!$I$5,IF(J274&lt;('d_시나리오'!$I$5-'d_시나리오'!$H$5)/('d_시나리오'!$J$5-'d_시나리오'!$H$5),'d_시나리오'!$H$5+SQRT(J274*('d_시나리오'!$J$5-'d_시나리오'!$H$5)*('d_시나리오'!$I$5-'d_시나리오'!$H$5)),'d_시나리오'!$J$5-SQRT((1-J274)*('d_시나리오'!$J$5-'d_시나리오'!$H$5)*('d_시나리오'!$J$5-'d_시나리오'!$I$5))))</f>
        <v/>
      </c>
      <c r="L274">
        <f>RAND()</f>
        <v/>
      </c>
      <c r="M274">
        <f>IF('d_시나리오'!$J$6='d_시나리오'!$H$6,'d_시나리오'!$I$6,IF(L274&lt;('d_시나리오'!$I$6-'d_시나리오'!$H$6)/('d_시나리오'!$J$6-'d_시나리오'!$H$6),'d_시나리오'!$H$6+SQRT(L274*('d_시나리오'!$J$6-'d_시나리오'!$H$6)*('d_시나리오'!$I$6-'d_시나리오'!$H$6)),'d_시나리오'!$J$6-SQRT((1-L274)*('d_시나리오'!$J$6-'d_시나리오'!$H$6)*('d_시나리오'!$J$6-'d_시나리오'!$I$6))))</f>
        <v/>
      </c>
      <c r="N274">
        <f>INDEX('d_분포'!$B$2:$B$57,RANDBETWEEN(1,56))</f>
        <v/>
      </c>
      <c r="O274">
        <f>BETAINV(RAND(),5,5)</f>
        <v/>
      </c>
      <c r="P274">
        <f>'d_고정'!$B$1*'6_기대효과'!$H$7*('d_시나리오'!$I$7/'d_고정'!$B$2)*B274</f>
        <v/>
      </c>
      <c r="Q274">
        <f>P274*C274</f>
        <v/>
      </c>
      <c r="R274">
        <f>P274*E274</f>
        <v/>
      </c>
      <c r="S274">
        <f>R274*G274</f>
        <v/>
      </c>
      <c r="T274">
        <f>Q274+S274</f>
        <v/>
      </c>
      <c r="U274">
        <f>(Q274*D274+S274*I274)*(1-O274)</f>
        <v/>
      </c>
      <c r="V274">
        <f>(R274*K274*N274+'d_고정'!$B$3*('6_기대효과'!$H$7/8)*N274*'d_고정'!$B$10*M274*('6_기대효과'!$K$7/'d_고정'!$B$9))*(1-O274)</f>
        <v/>
      </c>
      <c r="W274">
        <f>(S274*I274+R274*MAX(K274-'d_고정'!$B$10*M274*('6_기대효과'!$K$7/'d_고정'!$B$9),0)*N274)*(1-O274)</f>
        <v/>
      </c>
      <c r="X274">
        <f>U274+V274</f>
        <v/>
      </c>
      <c r="Y274">
        <f>U274/('d_고정'!$B$5*'6_기대효과'!$H$7/8)/'d_고정'!$B$6</f>
        <v/>
      </c>
      <c r="Z274">
        <f>U274/('d_고정'!$B$8*'6_기대효과'!$H$7/8)</f>
        <v/>
      </c>
    </row>
    <row r="275">
      <c r="A275">
        <f>RAND()</f>
        <v/>
      </c>
      <c r="B275">
        <f>IF('d_시나리오'!$J$2='d_시나리오'!$H$2,'d_시나리오'!$I$2,IF(A275&lt;('d_시나리오'!$I$2-'d_시나리오'!$H$2)/('d_시나리오'!$J$2-'d_시나리오'!$H$2),'d_시나리오'!$H$2+SQRT(A275*('d_시나리오'!$J$2-'d_시나리오'!$H$2)*('d_시나리오'!$I$2-'d_시나리오'!$H$2)),'d_시나리오'!$J$2-SQRT((1-A275)*('d_시나리오'!$J$2-'d_시나리오'!$H$2)*('d_시나리오'!$J$2-'d_시나리오'!$I$2))))</f>
        <v/>
      </c>
      <c r="C275">
        <f>BETAINV(RAND(),2,6)</f>
        <v/>
      </c>
      <c r="D275">
        <f>INDEX('d_분포'!$A$2:$A$28,RANDBETWEEN(1,27))</f>
        <v/>
      </c>
      <c r="E275">
        <f>INDEX('d_분포'!$C$2:$C$5,RANDBETWEEN(1,4))*(0.9+0.2*RAND())</f>
        <v/>
      </c>
      <c r="F275">
        <f>RAND()</f>
        <v/>
      </c>
      <c r="G275">
        <f>IF('d_시나리오'!$J$3='d_시나리오'!$H$3,'d_시나리오'!$I$3,IF(F275&lt;('d_시나리오'!$I$3-'d_시나리오'!$H$3)/('d_시나리오'!$J$3-'d_시나리오'!$H$3),'d_시나리오'!$H$3+SQRT(F275*('d_시나리오'!$J$3-'d_시나리오'!$H$3)*('d_시나리오'!$I$3-'d_시나리오'!$H$3)),'d_시나리오'!$J$3-SQRT((1-F275)*('d_시나리오'!$J$3-'d_시나리오'!$H$3)*('d_시나리오'!$J$3-'d_시나리오'!$I$3))))</f>
        <v/>
      </c>
      <c r="H275">
        <f>RAND()</f>
        <v/>
      </c>
      <c r="I275">
        <f>IF('d_시나리오'!$J$4='d_시나리오'!$H$4,'d_시나리오'!$I$4,IF(H275&lt;('d_시나리오'!$I$4-'d_시나리오'!$H$4)/('d_시나리오'!$J$4-'d_시나리오'!$H$4),'d_시나리오'!$H$4+SQRT(H275*('d_시나리오'!$J$4-'d_시나리오'!$H$4)*('d_시나리오'!$I$4-'d_시나리오'!$H$4)),'d_시나리오'!$J$4-SQRT((1-H275)*('d_시나리오'!$J$4-'d_시나리오'!$H$4)*('d_시나리오'!$J$4-'d_시나리오'!$I$4))))</f>
        <v/>
      </c>
      <c r="J275">
        <f>RAND()</f>
        <v/>
      </c>
      <c r="K275">
        <f>IF('d_시나리오'!$J$5='d_시나리오'!$H$5,'d_시나리오'!$I$5,IF(J275&lt;('d_시나리오'!$I$5-'d_시나리오'!$H$5)/('d_시나리오'!$J$5-'d_시나리오'!$H$5),'d_시나리오'!$H$5+SQRT(J275*('d_시나리오'!$J$5-'d_시나리오'!$H$5)*('d_시나리오'!$I$5-'d_시나리오'!$H$5)),'d_시나리오'!$J$5-SQRT((1-J275)*('d_시나리오'!$J$5-'d_시나리오'!$H$5)*('d_시나리오'!$J$5-'d_시나리오'!$I$5))))</f>
        <v/>
      </c>
      <c r="L275">
        <f>RAND()</f>
        <v/>
      </c>
      <c r="M275">
        <f>IF('d_시나리오'!$J$6='d_시나리오'!$H$6,'d_시나리오'!$I$6,IF(L275&lt;('d_시나리오'!$I$6-'d_시나리오'!$H$6)/('d_시나리오'!$J$6-'d_시나리오'!$H$6),'d_시나리오'!$H$6+SQRT(L275*('d_시나리오'!$J$6-'d_시나리오'!$H$6)*('d_시나리오'!$I$6-'d_시나리오'!$H$6)),'d_시나리오'!$J$6-SQRT((1-L275)*('d_시나리오'!$J$6-'d_시나리오'!$H$6)*('d_시나리오'!$J$6-'d_시나리오'!$I$6))))</f>
        <v/>
      </c>
      <c r="N275">
        <f>INDEX('d_분포'!$B$2:$B$57,RANDBETWEEN(1,56))</f>
        <v/>
      </c>
      <c r="O275">
        <f>BETAINV(RAND(),5,5)</f>
        <v/>
      </c>
      <c r="P275">
        <f>'d_고정'!$B$1*'6_기대효과'!$H$7*('d_시나리오'!$I$7/'d_고정'!$B$2)*B275</f>
        <v/>
      </c>
      <c r="Q275">
        <f>P275*C275</f>
        <v/>
      </c>
      <c r="R275">
        <f>P275*E275</f>
        <v/>
      </c>
      <c r="S275">
        <f>R275*G275</f>
        <v/>
      </c>
      <c r="T275">
        <f>Q275+S275</f>
        <v/>
      </c>
      <c r="U275">
        <f>(Q275*D275+S275*I275)*(1-O275)</f>
        <v/>
      </c>
      <c r="V275">
        <f>(R275*K275*N275+'d_고정'!$B$3*('6_기대효과'!$H$7/8)*N275*'d_고정'!$B$10*M275*('6_기대효과'!$K$7/'d_고정'!$B$9))*(1-O275)</f>
        <v/>
      </c>
      <c r="W275">
        <f>(S275*I275+R275*MAX(K275-'d_고정'!$B$10*M275*('6_기대효과'!$K$7/'d_고정'!$B$9),0)*N275)*(1-O275)</f>
        <v/>
      </c>
      <c r="X275">
        <f>U275+V275</f>
        <v/>
      </c>
      <c r="Y275">
        <f>U275/('d_고정'!$B$5*'6_기대효과'!$H$7/8)/'d_고정'!$B$6</f>
        <v/>
      </c>
      <c r="Z275">
        <f>U275/('d_고정'!$B$8*'6_기대효과'!$H$7/8)</f>
        <v/>
      </c>
    </row>
    <row r="276">
      <c r="A276">
        <f>RAND()</f>
        <v/>
      </c>
      <c r="B276">
        <f>IF('d_시나리오'!$J$2='d_시나리오'!$H$2,'d_시나리오'!$I$2,IF(A276&lt;('d_시나리오'!$I$2-'d_시나리오'!$H$2)/('d_시나리오'!$J$2-'d_시나리오'!$H$2),'d_시나리오'!$H$2+SQRT(A276*('d_시나리오'!$J$2-'d_시나리오'!$H$2)*('d_시나리오'!$I$2-'d_시나리오'!$H$2)),'d_시나리오'!$J$2-SQRT((1-A276)*('d_시나리오'!$J$2-'d_시나리오'!$H$2)*('d_시나리오'!$J$2-'d_시나리오'!$I$2))))</f>
        <v/>
      </c>
      <c r="C276">
        <f>BETAINV(RAND(),2,6)</f>
        <v/>
      </c>
      <c r="D276">
        <f>INDEX('d_분포'!$A$2:$A$28,RANDBETWEEN(1,27))</f>
        <v/>
      </c>
      <c r="E276">
        <f>INDEX('d_분포'!$C$2:$C$5,RANDBETWEEN(1,4))*(0.9+0.2*RAND())</f>
        <v/>
      </c>
      <c r="F276">
        <f>RAND()</f>
        <v/>
      </c>
      <c r="G276">
        <f>IF('d_시나리오'!$J$3='d_시나리오'!$H$3,'d_시나리오'!$I$3,IF(F276&lt;('d_시나리오'!$I$3-'d_시나리오'!$H$3)/('d_시나리오'!$J$3-'d_시나리오'!$H$3),'d_시나리오'!$H$3+SQRT(F276*('d_시나리오'!$J$3-'d_시나리오'!$H$3)*('d_시나리오'!$I$3-'d_시나리오'!$H$3)),'d_시나리오'!$J$3-SQRT((1-F276)*('d_시나리오'!$J$3-'d_시나리오'!$H$3)*('d_시나리오'!$J$3-'d_시나리오'!$I$3))))</f>
        <v/>
      </c>
      <c r="H276">
        <f>RAND()</f>
        <v/>
      </c>
      <c r="I276">
        <f>IF('d_시나리오'!$J$4='d_시나리오'!$H$4,'d_시나리오'!$I$4,IF(H276&lt;('d_시나리오'!$I$4-'d_시나리오'!$H$4)/('d_시나리오'!$J$4-'d_시나리오'!$H$4),'d_시나리오'!$H$4+SQRT(H276*('d_시나리오'!$J$4-'d_시나리오'!$H$4)*('d_시나리오'!$I$4-'d_시나리오'!$H$4)),'d_시나리오'!$J$4-SQRT((1-H276)*('d_시나리오'!$J$4-'d_시나리오'!$H$4)*('d_시나리오'!$J$4-'d_시나리오'!$I$4))))</f>
        <v/>
      </c>
      <c r="J276">
        <f>RAND()</f>
        <v/>
      </c>
      <c r="K276">
        <f>IF('d_시나리오'!$J$5='d_시나리오'!$H$5,'d_시나리오'!$I$5,IF(J276&lt;('d_시나리오'!$I$5-'d_시나리오'!$H$5)/('d_시나리오'!$J$5-'d_시나리오'!$H$5),'d_시나리오'!$H$5+SQRT(J276*('d_시나리오'!$J$5-'d_시나리오'!$H$5)*('d_시나리오'!$I$5-'d_시나리오'!$H$5)),'d_시나리오'!$J$5-SQRT((1-J276)*('d_시나리오'!$J$5-'d_시나리오'!$H$5)*('d_시나리오'!$J$5-'d_시나리오'!$I$5))))</f>
        <v/>
      </c>
      <c r="L276">
        <f>RAND()</f>
        <v/>
      </c>
      <c r="M276">
        <f>IF('d_시나리오'!$J$6='d_시나리오'!$H$6,'d_시나리오'!$I$6,IF(L276&lt;('d_시나리오'!$I$6-'d_시나리오'!$H$6)/('d_시나리오'!$J$6-'d_시나리오'!$H$6),'d_시나리오'!$H$6+SQRT(L276*('d_시나리오'!$J$6-'d_시나리오'!$H$6)*('d_시나리오'!$I$6-'d_시나리오'!$H$6)),'d_시나리오'!$J$6-SQRT((1-L276)*('d_시나리오'!$J$6-'d_시나리오'!$H$6)*('d_시나리오'!$J$6-'d_시나리오'!$I$6))))</f>
        <v/>
      </c>
      <c r="N276">
        <f>INDEX('d_분포'!$B$2:$B$57,RANDBETWEEN(1,56))</f>
        <v/>
      </c>
      <c r="O276">
        <f>BETAINV(RAND(),5,5)</f>
        <v/>
      </c>
      <c r="P276">
        <f>'d_고정'!$B$1*'6_기대효과'!$H$7*('d_시나리오'!$I$7/'d_고정'!$B$2)*B276</f>
        <v/>
      </c>
      <c r="Q276">
        <f>P276*C276</f>
        <v/>
      </c>
      <c r="R276">
        <f>P276*E276</f>
        <v/>
      </c>
      <c r="S276">
        <f>R276*G276</f>
        <v/>
      </c>
      <c r="T276">
        <f>Q276+S276</f>
        <v/>
      </c>
      <c r="U276">
        <f>(Q276*D276+S276*I276)*(1-O276)</f>
        <v/>
      </c>
      <c r="V276">
        <f>(R276*K276*N276+'d_고정'!$B$3*('6_기대효과'!$H$7/8)*N276*'d_고정'!$B$10*M276*('6_기대효과'!$K$7/'d_고정'!$B$9))*(1-O276)</f>
        <v/>
      </c>
      <c r="W276">
        <f>(S276*I276+R276*MAX(K276-'d_고정'!$B$10*M276*('6_기대효과'!$K$7/'d_고정'!$B$9),0)*N276)*(1-O276)</f>
        <v/>
      </c>
      <c r="X276">
        <f>U276+V276</f>
        <v/>
      </c>
      <c r="Y276">
        <f>U276/('d_고정'!$B$5*'6_기대효과'!$H$7/8)/'d_고정'!$B$6</f>
        <v/>
      </c>
      <c r="Z276">
        <f>U276/('d_고정'!$B$8*'6_기대효과'!$H$7/8)</f>
        <v/>
      </c>
    </row>
    <row r="277">
      <c r="A277">
        <f>RAND()</f>
        <v/>
      </c>
      <c r="B277">
        <f>IF('d_시나리오'!$J$2='d_시나리오'!$H$2,'d_시나리오'!$I$2,IF(A277&lt;('d_시나리오'!$I$2-'d_시나리오'!$H$2)/('d_시나리오'!$J$2-'d_시나리오'!$H$2),'d_시나리오'!$H$2+SQRT(A277*('d_시나리오'!$J$2-'d_시나리오'!$H$2)*('d_시나리오'!$I$2-'d_시나리오'!$H$2)),'d_시나리오'!$J$2-SQRT((1-A277)*('d_시나리오'!$J$2-'d_시나리오'!$H$2)*('d_시나리오'!$J$2-'d_시나리오'!$I$2))))</f>
        <v/>
      </c>
      <c r="C277">
        <f>BETAINV(RAND(),2,6)</f>
        <v/>
      </c>
      <c r="D277">
        <f>INDEX('d_분포'!$A$2:$A$28,RANDBETWEEN(1,27))</f>
        <v/>
      </c>
      <c r="E277">
        <f>INDEX('d_분포'!$C$2:$C$5,RANDBETWEEN(1,4))*(0.9+0.2*RAND())</f>
        <v/>
      </c>
      <c r="F277">
        <f>RAND()</f>
        <v/>
      </c>
      <c r="G277">
        <f>IF('d_시나리오'!$J$3='d_시나리오'!$H$3,'d_시나리오'!$I$3,IF(F277&lt;('d_시나리오'!$I$3-'d_시나리오'!$H$3)/('d_시나리오'!$J$3-'d_시나리오'!$H$3),'d_시나리오'!$H$3+SQRT(F277*('d_시나리오'!$J$3-'d_시나리오'!$H$3)*('d_시나리오'!$I$3-'d_시나리오'!$H$3)),'d_시나리오'!$J$3-SQRT((1-F277)*('d_시나리오'!$J$3-'d_시나리오'!$H$3)*('d_시나리오'!$J$3-'d_시나리오'!$I$3))))</f>
        <v/>
      </c>
      <c r="H277">
        <f>RAND()</f>
        <v/>
      </c>
      <c r="I277">
        <f>IF('d_시나리오'!$J$4='d_시나리오'!$H$4,'d_시나리오'!$I$4,IF(H277&lt;('d_시나리오'!$I$4-'d_시나리오'!$H$4)/('d_시나리오'!$J$4-'d_시나리오'!$H$4),'d_시나리오'!$H$4+SQRT(H277*('d_시나리오'!$J$4-'d_시나리오'!$H$4)*('d_시나리오'!$I$4-'d_시나리오'!$H$4)),'d_시나리오'!$J$4-SQRT((1-H277)*('d_시나리오'!$J$4-'d_시나리오'!$H$4)*('d_시나리오'!$J$4-'d_시나리오'!$I$4))))</f>
        <v/>
      </c>
      <c r="J277">
        <f>RAND()</f>
        <v/>
      </c>
      <c r="K277">
        <f>IF('d_시나리오'!$J$5='d_시나리오'!$H$5,'d_시나리오'!$I$5,IF(J277&lt;('d_시나리오'!$I$5-'d_시나리오'!$H$5)/('d_시나리오'!$J$5-'d_시나리오'!$H$5),'d_시나리오'!$H$5+SQRT(J277*('d_시나리오'!$J$5-'d_시나리오'!$H$5)*('d_시나리오'!$I$5-'d_시나리오'!$H$5)),'d_시나리오'!$J$5-SQRT((1-J277)*('d_시나리오'!$J$5-'d_시나리오'!$H$5)*('d_시나리오'!$J$5-'d_시나리오'!$I$5))))</f>
        <v/>
      </c>
      <c r="L277">
        <f>RAND()</f>
        <v/>
      </c>
      <c r="M277">
        <f>IF('d_시나리오'!$J$6='d_시나리오'!$H$6,'d_시나리오'!$I$6,IF(L277&lt;('d_시나리오'!$I$6-'d_시나리오'!$H$6)/('d_시나리오'!$J$6-'d_시나리오'!$H$6),'d_시나리오'!$H$6+SQRT(L277*('d_시나리오'!$J$6-'d_시나리오'!$H$6)*('d_시나리오'!$I$6-'d_시나리오'!$H$6)),'d_시나리오'!$J$6-SQRT((1-L277)*('d_시나리오'!$J$6-'d_시나리오'!$H$6)*('d_시나리오'!$J$6-'d_시나리오'!$I$6))))</f>
        <v/>
      </c>
      <c r="N277">
        <f>INDEX('d_분포'!$B$2:$B$57,RANDBETWEEN(1,56))</f>
        <v/>
      </c>
      <c r="O277">
        <f>BETAINV(RAND(),5,5)</f>
        <v/>
      </c>
      <c r="P277">
        <f>'d_고정'!$B$1*'6_기대효과'!$H$7*('d_시나리오'!$I$7/'d_고정'!$B$2)*B277</f>
        <v/>
      </c>
      <c r="Q277">
        <f>P277*C277</f>
        <v/>
      </c>
      <c r="R277">
        <f>P277*E277</f>
        <v/>
      </c>
      <c r="S277">
        <f>R277*G277</f>
        <v/>
      </c>
      <c r="T277">
        <f>Q277+S277</f>
        <v/>
      </c>
      <c r="U277">
        <f>(Q277*D277+S277*I277)*(1-O277)</f>
        <v/>
      </c>
      <c r="V277">
        <f>(R277*K277*N277+'d_고정'!$B$3*('6_기대효과'!$H$7/8)*N277*'d_고정'!$B$10*M277*('6_기대효과'!$K$7/'d_고정'!$B$9))*(1-O277)</f>
        <v/>
      </c>
      <c r="W277">
        <f>(S277*I277+R277*MAX(K277-'d_고정'!$B$10*M277*('6_기대효과'!$K$7/'d_고정'!$B$9),0)*N277)*(1-O277)</f>
        <v/>
      </c>
      <c r="X277">
        <f>U277+V277</f>
        <v/>
      </c>
      <c r="Y277">
        <f>U277/('d_고정'!$B$5*'6_기대효과'!$H$7/8)/'d_고정'!$B$6</f>
        <v/>
      </c>
      <c r="Z277">
        <f>U277/('d_고정'!$B$8*'6_기대효과'!$H$7/8)</f>
        <v/>
      </c>
    </row>
    <row r="278">
      <c r="A278">
        <f>RAND()</f>
        <v/>
      </c>
      <c r="B278">
        <f>IF('d_시나리오'!$J$2='d_시나리오'!$H$2,'d_시나리오'!$I$2,IF(A278&lt;('d_시나리오'!$I$2-'d_시나리오'!$H$2)/('d_시나리오'!$J$2-'d_시나리오'!$H$2),'d_시나리오'!$H$2+SQRT(A278*('d_시나리오'!$J$2-'d_시나리오'!$H$2)*('d_시나리오'!$I$2-'d_시나리오'!$H$2)),'d_시나리오'!$J$2-SQRT((1-A278)*('d_시나리오'!$J$2-'d_시나리오'!$H$2)*('d_시나리오'!$J$2-'d_시나리오'!$I$2))))</f>
        <v/>
      </c>
      <c r="C278">
        <f>BETAINV(RAND(),2,6)</f>
        <v/>
      </c>
      <c r="D278">
        <f>INDEX('d_분포'!$A$2:$A$28,RANDBETWEEN(1,27))</f>
        <v/>
      </c>
      <c r="E278">
        <f>INDEX('d_분포'!$C$2:$C$5,RANDBETWEEN(1,4))*(0.9+0.2*RAND())</f>
        <v/>
      </c>
      <c r="F278">
        <f>RAND()</f>
        <v/>
      </c>
      <c r="G278">
        <f>IF('d_시나리오'!$J$3='d_시나리오'!$H$3,'d_시나리오'!$I$3,IF(F278&lt;('d_시나리오'!$I$3-'d_시나리오'!$H$3)/('d_시나리오'!$J$3-'d_시나리오'!$H$3),'d_시나리오'!$H$3+SQRT(F278*('d_시나리오'!$J$3-'d_시나리오'!$H$3)*('d_시나리오'!$I$3-'d_시나리오'!$H$3)),'d_시나리오'!$J$3-SQRT((1-F278)*('d_시나리오'!$J$3-'d_시나리오'!$H$3)*('d_시나리오'!$J$3-'d_시나리오'!$I$3))))</f>
        <v/>
      </c>
      <c r="H278">
        <f>RAND()</f>
        <v/>
      </c>
      <c r="I278">
        <f>IF('d_시나리오'!$J$4='d_시나리오'!$H$4,'d_시나리오'!$I$4,IF(H278&lt;('d_시나리오'!$I$4-'d_시나리오'!$H$4)/('d_시나리오'!$J$4-'d_시나리오'!$H$4),'d_시나리오'!$H$4+SQRT(H278*('d_시나리오'!$J$4-'d_시나리오'!$H$4)*('d_시나리오'!$I$4-'d_시나리오'!$H$4)),'d_시나리오'!$J$4-SQRT((1-H278)*('d_시나리오'!$J$4-'d_시나리오'!$H$4)*('d_시나리오'!$J$4-'d_시나리오'!$I$4))))</f>
        <v/>
      </c>
      <c r="J278">
        <f>RAND()</f>
        <v/>
      </c>
      <c r="K278">
        <f>IF('d_시나리오'!$J$5='d_시나리오'!$H$5,'d_시나리오'!$I$5,IF(J278&lt;('d_시나리오'!$I$5-'d_시나리오'!$H$5)/('d_시나리오'!$J$5-'d_시나리오'!$H$5),'d_시나리오'!$H$5+SQRT(J278*('d_시나리오'!$J$5-'d_시나리오'!$H$5)*('d_시나리오'!$I$5-'d_시나리오'!$H$5)),'d_시나리오'!$J$5-SQRT((1-J278)*('d_시나리오'!$J$5-'d_시나리오'!$H$5)*('d_시나리오'!$J$5-'d_시나리오'!$I$5))))</f>
        <v/>
      </c>
      <c r="L278">
        <f>RAND()</f>
        <v/>
      </c>
      <c r="M278">
        <f>IF('d_시나리오'!$J$6='d_시나리오'!$H$6,'d_시나리오'!$I$6,IF(L278&lt;('d_시나리오'!$I$6-'d_시나리오'!$H$6)/('d_시나리오'!$J$6-'d_시나리오'!$H$6),'d_시나리오'!$H$6+SQRT(L278*('d_시나리오'!$J$6-'d_시나리오'!$H$6)*('d_시나리오'!$I$6-'d_시나리오'!$H$6)),'d_시나리오'!$J$6-SQRT((1-L278)*('d_시나리오'!$J$6-'d_시나리오'!$H$6)*('d_시나리오'!$J$6-'d_시나리오'!$I$6))))</f>
        <v/>
      </c>
      <c r="N278">
        <f>INDEX('d_분포'!$B$2:$B$57,RANDBETWEEN(1,56))</f>
        <v/>
      </c>
      <c r="O278">
        <f>BETAINV(RAND(),5,5)</f>
        <v/>
      </c>
      <c r="P278">
        <f>'d_고정'!$B$1*'6_기대효과'!$H$7*('d_시나리오'!$I$7/'d_고정'!$B$2)*B278</f>
        <v/>
      </c>
      <c r="Q278">
        <f>P278*C278</f>
        <v/>
      </c>
      <c r="R278">
        <f>P278*E278</f>
        <v/>
      </c>
      <c r="S278">
        <f>R278*G278</f>
        <v/>
      </c>
      <c r="T278">
        <f>Q278+S278</f>
        <v/>
      </c>
      <c r="U278">
        <f>(Q278*D278+S278*I278)*(1-O278)</f>
        <v/>
      </c>
      <c r="V278">
        <f>(R278*K278*N278+'d_고정'!$B$3*('6_기대효과'!$H$7/8)*N278*'d_고정'!$B$10*M278*('6_기대효과'!$K$7/'d_고정'!$B$9))*(1-O278)</f>
        <v/>
      </c>
      <c r="W278">
        <f>(S278*I278+R278*MAX(K278-'d_고정'!$B$10*M278*('6_기대효과'!$K$7/'d_고정'!$B$9),0)*N278)*(1-O278)</f>
        <v/>
      </c>
      <c r="X278">
        <f>U278+V278</f>
        <v/>
      </c>
      <c r="Y278">
        <f>U278/('d_고정'!$B$5*'6_기대효과'!$H$7/8)/'d_고정'!$B$6</f>
        <v/>
      </c>
      <c r="Z278">
        <f>U278/('d_고정'!$B$8*'6_기대효과'!$H$7/8)</f>
        <v/>
      </c>
    </row>
    <row r="279">
      <c r="A279">
        <f>RAND()</f>
        <v/>
      </c>
      <c r="B279">
        <f>IF('d_시나리오'!$J$2='d_시나리오'!$H$2,'d_시나리오'!$I$2,IF(A279&lt;('d_시나리오'!$I$2-'d_시나리오'!$H$2)/('d_시나리오'!$J$2-'d_시나리오'!$H$2),'d_시나리오'!$H$2+SQRT(A279*('d_시나리오'!$J$2-'d_시나리오'!$H$2)*('d_시나리오'!$I$2-'d_시나리오'!$H$2)),'d_시나리오'!$J$2-SQRT((1-A279)*('d_시나리오'!$J$2-'d_시나리오'!$H$2)*('d_시나리오'!$J$2-'d_시나리오'!$I$2))))</f>
        <v/>
      </c>
      <c r="C279">
        <f>BETAINV(RAND(),2,6)</f>
        <v/>
      </c>
      <c r="D279">
        <f>INDEX('d_분포'!$A$2:$A$28,RANDBETWEEN(1,27))</f>
        <v/>
      </c>
      <c r="E279">
        <f>INDEX('d_분포'!$C$2:$C$5,RANDBETWEEN(1,4))*(0.9+0.2*RAND())</f>
        <v/>
      </c>
      <c r="F279">
        <f>RAND()</f>
        <v/>
      </c>
      <c r="G279">
        <f>IF('d_시나리오'!$J$3='d_시나리오'!$H$3,'d_시나리오'!$I$3,IF(F279&lt;('d_시나리오'!$I$3-'d_시나리오'!$H$3)/('d_시나리오'!$J$3-'d_시나리오'!$H$3),'d_시나리오'!$H$3+SQRT(F279*('d_시나리오'!$J$3-'d_시나리오'!$H$3)*('d_시나리오'!$I$3-'d_시나리오'!$H$3)),'d_시나리오'!$J$3-SQRT((1-F279)*('d_시나리오'!$J$3-'d_시나리오'!$H$3)*('d_시나리오'!$J$3-'d_시나리오'!$I$3))))</f>
        <v/>
      </c>
      <c r="H279">
        <f>RAND()</f>
        <v/>
      </c>
      <c r="I279">
        <f>IF('d_시나리오'!$J$4='d_시나리오'!$H$4,'d_시나리오'!$I$4,IF(H279&lt;('d_시나리오'!$I$4-'d_시나리오'!$H$4)/('d_시나리오'!$J$4-'d_시나리오'!$H$4),'d_시나리오'!$H$4+SQRT(H279*('d_시나리오'!$J$4-'d_시나리오'!$H$4)*('d_시나리오'!$I$4-'d_시나리오'!$H$4)),'d_시나리오'!$J$4-SQRT((1-H279)*('d_시나리오'!$J$4-'d_시나리오'!$H$4)*('d_시나리오'!$J$4-'d_시나리오'!$I$4))))</f>
        <v/>
      </c>
      <c r="J279">
        <f>RAND()</f>
        <v/>
      </c>
      <c r="K279">
        <f>IF('d_시나리오'!$J$5='d_시나리오'!$H$5,'d_시나리오'!$I$5,IF(J279&lt;('d_시나리오'!$I$5-'d_시나리오'!$H$5)/('d_시나리오'!$J$5-'d_시나리오'!$H$5),'d_시나리오'!$H$5+SQRT(J279*('d_시나리오'!$J$5-'d_시나리오'!$H$5)*('d_시나리오'!$I$5-'d_시나리오'!$H$5)),'d_시나리오'!$J$5-SQRT((1-J279)*('d_시나리오'!$J$5-'d_시나리오'!$H$5)*('d_시나리오'!$J$5-'d_시나리오'!$I$5))))</f>
        <v/>
      </c>
      <c r="L279">
        <f>RAND()</f>
        <v/>
      </c>
      <c r="M279">
        <f>IF('d_시나리오'!$J$6='d_시나리오'!$H$6,'d_시나리오'!$I$6,IF(L279&lt;('d_시나리오'!$I$6-'d_시나리오'!$H$6)/('d_시나리오'!$J$6-'d_시나리오'!$H$6),'d_시나리오'!$H$6+SQRT(L279*('d_시나리오'!$J$6-'d_시나리오'!$H$6)*('d_시나리오'!$I$6-'d_시나리오'!$H$6)),'d_시나리오'!$J$6-SQRT((1-L279)*('d_시나리오'!$J$6-'d_시나리오'!$H$6)*('d_시나리오'!$J$6-'d_시나리오'!$I$6))))</f>
        <v/>
      </c>
      <c r="N279">
        <f>INDEX('d_분포'!$B$2:$B$57,RANDBETWEEN(1,56))</f>
        <v/>
      </c>
      <c r="O279">
        <f>BETAINV(RAND(),5,5)</f>
        <v/>
      </c>
      <c r="P279">
        <f>'d_고정'!$B$1*'6_기대효과'!$H$7*('d_시나리오'!$I$7/'d_고정'!$B$2)*B279</f>
        <v/>
      </c>
      <c r="Q279">
        <f>P279*C279</f>
        <v/>
      </c>
      <c r="R279">
        <f>P279*E279</f>
        <v/>
      </c>
      <c r="S279">
        <f>R279*G279</f>
        <v/>
      </c>
      <c r="T279">
        <f>Q279+S279</f>
        <v/>
      </c>
      <c r="U279">
        <f>(Q279*D279+S279*I279)*(1-O279)</f>
        <v/>
      </c>
      <c r="V279">
        <f>(R279*K279*N279+'d_고정'!$B$3*('6_기대효과'!$H$7/8)*N279*'d_고정'!$B$10*M279*('6_기대효과'!$K$7/'d_고정'!$B$9))*(1-O279)</f>
        <v/>
      </c>
      <c r="W279">
        <f>(S279*I279+R279*MAX(K279-'d_고정'!$B$10*M279*('6_기대효과'!$K$7/'d_고정'!$B$9),0)*N279)*(1-O279)</f>
        <v/>
      </c>
      <c r="X279">
        <f>U279+V279</f>
        <v/>
      </c>
      <c r="Y279">
        <f>U279/('d_고정'!$B$5*'6_기대효과'!$H$7/8)/'d_고정'!$B$6</f>
        <v/>
      </c>
      <c r="Z279">
        <f>U279/('d_고정'!$B$8*'6_기대효과'!$H$7/8)</f>
        <v/>
      </c>
    </row>
    <row r="280">
      <c r="A280">
        <f>RAND()</f>
        <v/>
      </c>
      <c r="B280">
        <f>IF('d_시나리오'!$J$2='d_시나리오'!$H$2,'d_시나리오'!$I$2,IF(A280&lt;('d_시나리오'!$I$2-'d_시나리오'!$H$2)/('d_시나리오'!$J$2-'d_시나리오'!$H$2),'d_시나리오'!$H$2+SQRT(A280*('d_시나리오'!$J$2-'d_시나리오'!$H$2)*('d_시나리오'!$I$2-'d_시나리오'!$H$2)),'d_시나리오'!$J$2-SQRT((1-A280)*('d_시나리오'!$J$2-'d_시나리오'!$H$2)*('d_시나리오'!$J$2-'d_시나리오'!$I$2))))</f>
        <v/>
      </c>
      <c r="C280">
        <f>BETAINV(RAND(),2,6)</f>
        <v/>
      </c>
      <c r="D280">
        <f>INDEX('d_분포'!$A$2:$A$28,RANDBETWEEN(1,27))</f>
        <v/>
      </c>
      <c r="E280">
        <f>INDEX('d_분포'!$C$2:$C$5,RANDBETWEEN(1,4))*(0.9+0.2*RAND())</f>
        <v/>
      </c>
      <c r="F280">
        <f>RAND()</f>
        <v/>
      </c>
      <c r="G280">
        <f>IF('d_시나리오'!$J$3='d_시나리오'!$H$3,'d_시나리오'!$I$3,IF(F280&lt;('d_시나리오'!$I$3-'d_시나리오'!$H$3)/('d_시나리오'!$J$3-'d_시나리오'!$H$3),'d_시나리오'!$H$3+SQRT(F280*('d_시나리오'!$J$3-'d_시나리오'!$H$3)*('d_시나리오'!$I$3-'d_시나리오'!$H$3)),'d_시나리오'!$J$3-SQRT((1-F280)*('d_시나리오'!$J$3-'d_시나리오'!$H$3)*('d_시나리오'!$J$3-'d_시나리오'!$I$3))))</f>
        <v/>
      </c>
      <c r="H280">
        <f>RAND()</f>
        <v/>
      </c>
      <c r="I280">
        <f>IF('d_시나리오'!$J$4='d_시나리오'!$H$4,'d_시나리오'!$I$4,IF(H280&lt;('d_시나리오'!$I$4-'d_시나리오'!$H$4)/('d_시나리오'!$J$4-'d_시나리오'!$H$4),'d_시나리오'!$H$4+SQRT(H280*('d_시나리오'!$J$4-'d_시나리오'!$H$4)*('d_시나리오'!$I$4-'d_시나리오'!$H$4)),'d_시나리오'!$J$4-SQRT((1-H280)*('d_시나리오'!$J$4-'d_시나리오'!$H$4)*('d_시나리오'!$J$4-'d_시나리오'!$I$4))))</f>
        <v/>
      </c>
      <c r="J280">
        <f>RAND()</f>
        <v/>
      </c>
      <c r="K280">
        <f>IF('d_시나리오'!$J$5='d_시나리오'!$H$5,'d_시나리오'!$I$5,IF(J280&lt;('d_시나리오'!$I$5-'d_시나리오'!$H$5)/('d_시나리오'!$J$5-'d_시나리오'!$H$5),'d_시나리오'!$H$5+SQRT(J280*('d_시나리오'!$J$5-'d_시나리오'!$H$5)*('d_시나리오'!$I$5-'d_시나리오'!$H$5)),'d_시나리오'!$J$5-SQRT((1-J280)*('d_시나리오'!$J$5-'d_시나리오'!$H$5)*('d_시나리오'!$J$5-'d_시나리오'!$I$5))))</f>
        <v/>
      </c>
      <c r="L280">
        <f>RAND()</f>
        <v/>
      </c>
      <c r="M280">
        <f>IF('d_시나리오'!$J$6='d_시나리오'!$H$6,'d_시나리오'!$I$6,IF(L280&lt;('d_시나리오'!$I$6-'d_시나리오'!$H$6)/('d_시나리오'!$J$6-'d_시나리오'!$H$6),'d_시나리오'!$H$6+SQRT(L280*('d_시나리오'!$J$6-'d_시나리오'!$H$6)*('d_시나리오'!$I$6-'d_시나리오'!$H$6)),'d_시나리오'!$J$6-SQRT((1-L280)*('d_시나리오'!$J$6-'d_시나리오'!$H$6)*('d_시나리오'!$J$6-'d_시나리오'!$I$6))))</f>
        <v/>
      </c>
      <c r="N280">
        <f>INDEX('d_분포'!$B$2:$B$57,RANDBETWEEN(1,56))</f>
        <v/>
      </c>
      <c r="O280">
        <f>BETAINV(RAND(),5,5)</f>
        <v/>
      </c>
      <c r="P280">
        <f>'d_고정'!$B$1*'6_기대효과'!$H$7*('d_시나리오'!$I$7/'d_고정'!$B$2)*B280</f>
        <v/>
      </c>
      <c r="Q280">
        <f>P280*C280</f>
        <v/>
      </c>
      <c r="R280">
        <f>P280*E280</f>
        <v/>
      </c>
      <c r="S280">
        <f>R280*G280</f>
        <v/>
      </c>
      <c r="T280">
        <f>Q280+S280</f>
        <v/>
      </c>
      <c r="U280">
        <f>(Q280*D280+S280*I280)*(1-O280)</f>
        <v/>
      </c>
      <c r="V280">
        <f>(R280*K280*N280+'d_고정'!$B$3*('6_기대효과'!$H$7/8)*N280*'d_고정'!$B$10*M280*('6_기대효과'!$K$7/'d_고정'!$B$9))*(1-O280)</f>
        <v/>
      </c>
      <c r="W280">
        <f>(S280*I280+R280*MAX(K280-'d_고정'!$B$10*M280*('6_기대효과'!$K$7/'d_고정'!$B$9),0)*N280)*(1-O280)</f>
        <v/>
      </c>
      <c r="X280">
        <f>U280+V280</f>
        <v/>
      </c>
      <c r="Y280">
        <f>U280/('d_고정'!$B$5*'6_기대효과'!$H$7/8)/'d_고정'!$B$6</f>
        <v/>
      </c>
      <c r="Z280">
        <f>U280/('d_고정'!$B$8*'6_기대효과'!$H$7/8)</f>
        <v/>
      </c>
    </row>
    <row r="281">
      <c r="A281">
        <f>RAND()</f>
        <v/>
      </c>
      <c r="B281">
        <f>IF('d_시나리오'!$J$2='d_시나리오'!$H$2,'d_시나리오'!$I$2,IF(A281&lt;('d_시나리오'!$I$2-'d_시나리오'!$H$2)/('d_시나리오'!$J$2-'d_시나리오'!$H$2),'d_시나리오'!$H$2+SQRT(A281*('d_시나리오'!$J$2-'d_시나리오'!$H$2)*('d_시나리오'!$I$2-'d_시나리오'!$H$2)),'d_시나리오'!$J$2-SQRT((1-A281)*('d_시나리오'!$J$2-'d_시나리오'!$H$2)*('d_시나리오'!$J$2-'d_시나리오'!$I$2))))</f>
        <v/>
      </c>
      <c r="C281">
        <f>BETAINV(RAND(),2,6)</f>
        <v/>
      </c>
      <c r="D281">
        <f>INDEX('d_분포'!$A$2:$A$28,RANDBETWEEN(1,27))</f>
        <v/>
      </c>
      <c r="E281">
        <f>INDEX('d_분포'!$C$2:$C$5,RANDBETWEEN(1,4))*(0.9+0.2*RAND())</f>
        <v/>
      </c>
      <c r="F281">
        <f>RAND()</f>
        <v/>
      </c>
      <c r="G281">
        <f>IF('d_시나리오'!$J$3='d_시나리오'!$H$3,'d_시나리오'!$I$3,IF(F281&lt;('d_시나리오'!$I$3-'d_시나리오'!$H$3)/('d_시나리오'!$J$3-'d_시나리오'!$H$3),'d_시나리오'!$H$3+SQRT(F281*('d_시나리오'!$J$3-'d_시나리오'!$H$3)*('d_시나리오'!$I$3-'d_시나리오'!$H$3)),'d_시나리오'!$J$3-SQRT((1-F281)*('d_시나리오'!$J$3-'d_시나리오'!$H$3)*('d_시나리오'!$J$3-'d_시나리오'!$I$3))))</f>
        <v/>
      </c>
      <c r="H281">
        <f>RAND()</f>
        <v/>
      </c>
      <c r="I281">
        <f>IF('d_시나리오'!$J$4='d_시나리오'!$H$4,'d_시나리오'!$I$4,IF(H281&lt;('d_시나리오'!$I$4-'d_시나리오'!$H$4)/('d_시나리오'!$J$4-'d_시나리오'!$H$4),'d_시나리오'!$H$4+SQRT(H281*('d_시나리오'!$J$4-'d_시나리오'!$H$4)*('d_시나리오'!$I$4-'d_시나리오'!$H$4)),'d_시나리오'!$J$4-SQRT((1-H281)*('d_시나리오'!$J$4-'d_시나리오'!$H$4)*('d_시나리오'!$J$4-'d_시나리오'!$I$4))))</f>
        <v/>
      </c>
      <c r="J281">
        <f>RAND()</f>
        <v/>
      </c>
      <c r="K281">
        <f>IF('d_시나리오'!$J$5='d_시나리오'!$H$5,'d_시나리오'!$I$5,IF(J281&lt;('d_시나리오'!$I$5-'d_시나리오'!$H$5)/('d_시나리오'!$J$5-'d_시나리오'!$H$5),'d_시나리오'!$H$5+SQRT(J281*('d_시나리오'!$J$5-'d_시나리오'!$H$5)*('d_시나리오'!$I$5-'d_시나리오'!$H$5)),'d_시나리오'!$J$5-SQRT((1-J281)*('d_시나리오'!$J$5-'d_시나리오'!$H$5)*('d_시나리오'!$J$5-'d_시나리오'!$I$5))))</f>
        <v/>
      </c>
      <c r="L281">
        <f>RAND()</f>
        <v/>
      </c>
      <c r="M281">
        <f>IF('d_시나리오'!$J$6='d_시나리오'!$H$6,'d_시나리오'!$I$6,IF(L281&lt;('d_시나리오'!$I$6-'d_시나리오'!$H$6)/('d_시나리오'!$J$6-'d_시나리오'!$H$6),'d_시나리오'!$H$6+SQRT(L281*('d_시나리오'!$J$6-'d_시나리오'!$H$6)*('d_시나리오'!$I$6-'d_시나리오'!$H$6)),'d_시나리오'!$J$6-SQRT((1-L281)*('d_시나리오'!$J$6-'d_시나리오'!$H$6)*('d_시나리오'!$J$6-'d_시나리오'!$I$6))))</f>
        <v/>
      </c>
      <c r="N281">
        <f>INDEX('d_분포'!$B$2:$B$57,RANDBETWEEN(1,56))</f>
        <v/>
      </c>
      <c r="O281">
        <f>BETAINV(RAND(),5,5)</f>
        <v/>
      </c>
      <c r="P281">
        <f>'d_고정'!$B$1*'6_기대효과'!$H$7*('d_시나리오'!$I$7/'d_고정'!$B$2)*B281</f>
        <v/>
      </c>
      <c r="Q281">
        <f>P281*C281</f>
        <v/>
      </c>
      <c r="R281">
        <f>P281*E281</f>
        <v/>
      </c>
      <c r="S281">
        <f>R281*G281</f>
        <v/>
      </c>
      <c r="T281">
        <f>Q281+S281</f>
        <v/>
      </c>
      <c r="U281">
        <f>(Q281*D281+S281*I281)*(1-O281)</f>
        <v/>
      </c>
      <c r="V281">
        <f>(R281*K281*N281+'d_고정'!$B$3*('6_기대효과'!$H$7/8)*N281*'d_고정'!$B$10*M281*('6_기대효과'!$K$7/'d_고정'!$B$9))*(1-O281)</f>
        <v/>
      </c>
      <c r="W281">
        <f>(S281*I281+R281*MAX(K281-'d_고정'!$B$10*M281*('6_기대효과'!$K$7/'d_고정'!$B$9),0)*N281)*(1-O281)</f>
        <v/>
      </c>
      <c r="X281">
        <f>U281+V281</f>
        <v/>
      </c>
      <c r="Y281">
        <f>U281/('d_고정'!$B$5*'6_기대효과'!$H$7/8)/'d_고정'!$B$6</f>
        <v/>
      </c>
      <c r="Z281">
        <f>U281/('d_고정'!$B$8*'6_기대효과'!$H$7/8)</f>
        <v/>
      </c>
    </row>
    <row r="282">
      <c r="A282">
        <f>RAND()</f>
        <v/>
      </c>
      <c r="B282">
        <f>IF('d_시나리오'!$J$2='d_시나리오'!$H$2,'d_시나리오'!$I$2,IF(A282&lt;('d_시나리오'!$I$2-'d_시나리오'!$H$2)/('d_시나리오'!$J$2-'d_시나리오'!$H$2),'d_시나리오'!$H$2+SQRT(A282*('d_시나리오'!$J$2-'d_시나리오'!$H$2)*('d_시나리오'!$I$2-'d_시나리오'!$H$2)),'d_시나리오'!$J$2-SQRT((1-A282)*('d_시나리오'!$J$2-'d_시나리오'!$H$2)*('d_시나리오'!$J$2-'d_시나리오'!$I$2))))</f>
        <v/>
      </c>
      <c r="C282">
        <f>BETAINV(RAND(),2,6)</f>
        <v/>
      </c>
      <c r="D282">
        <f>INDEX('d_분포'!$A$2:$A$28,RANDBETWEEN(1,27))</f>
        <v/>
      </c>
      <c r="E282">
        <f>INDEX('d_분포'!$C$2:$C$5,RANDBETWEEN(1,4))*(0.9+0.2*RAND())</f>
        <v/>
      </c>
      <c r="F282">
        <f>RAND()</f>
        <v/>
      </c>
      <c r="G282">
        <f>IF('d_시나리오'!$J$3='d_시나리오'!$H$3,'d_시나리오'!$I$3,IF(F282&lt;('d_시나리오'!$I$3-'d_시나리오'!$H$3)/('d_시나리오'!$J$3-'d_시나리오'!$H$3),'d_시나리오'!$H$3+SQRT(F282*('d_시나리오'!$J$3-'d_시나리오'!$H$3)*('d_시나리오'!$I$3-'d_시나리오'!$H$3)),'d_시나리오'!$J$3-SQRT((1-F282)*('d_시나리오'!$J$3-'d_시나리오'!$H$3)*('d_시나리오'!$J$3-'d_시나리오'!$I$3))))</f>
        <v/>
      </c>
      <c r="H282">
        <f>RAND()</f>
        <v/>
      </c>
      <c r="I282">
        <f>IF('d_시나리오'!$J$4='d_시나리오'!$H$4,'d_시나리오'!$I$4,IF(H282&lt;('d_시나리오'!$I$4-'d_시나리오'!$H$4)/('d_시나리오'!$J$4-'d_시나리오'!$H$4),'d_시나리오'!$H$4+SQRT(H282*('d_시나리오'!$J$4-'d_시나리오'!$H$4)*('d_시나리오'!$I$4-'d_시나리오'!$H$4)),'d_시나리오'!$J$4-SQRT((1-H282)*('d_시나리오'!$J$4-'d_시나리오'!$H$4)*('d_시나리오'!$J$4-'d_시나리오'!$I$4))))</f>
        <v/>
      </c>
      <c r="J282">
        <f>RAND()</f>
        <v/>
      </c>
      <c r="K282">
        <f>IF('d_시나리오'!$J$5='d_시나리오'!$H$5,'d_시나리오'!$I$5,IF(J282&lt;('d_시나리오'!$I$5-'d_시나리오'!$H$5)/('d_시나리오'!$J$5-'d_시나리오'!$H$5),'d_시나리오'!$H$5+SQRT(J282*('d_시나리오'!$J$5-'d_시나리오'!$H$5)*('d_시나리오'!$I$5-'d_시나리오'!$H$5)),'d_시나리오'!$J$5-SQRT((1-J282)*('d_시나리오'!$J$5-'d_시나리오'!$H$5)*('d_시나리오'!$J$5-'d_시나리오'!$I$5))))</f>
        <v/>
      </c>
      <c r="L282">
        <f>RAND()</f>
        <v/>
      </c>
      <c r="M282">
        <f>IF('d_시나리오'!$J$6='d_시나리오'!$H$6,'d_시나리오'!$I$6,IF(L282&lt;('d_시나리오'!$I$6-'d_시나리오'!$H$6)/('d_시나리오'!$J$6-'d_시나리오'!$H$6),'d_시나리오'!$H$6+SQRT(L282*('d_시나리오'!$J$6-'d_시나리오'!$H$6)*('d_시나리오'!$I$6-'d_시나리오'!$H$6)),'d_시나리오'!$J$6-SQRT((1-L282)*('d_시나리오'!$J$6-'d_시나리오'!$H$6)*('d_시나리오'!$J$6-'d_시나리오'!$I$6))))</f>
        <v/>
      </c>
      <c r="N282">
        <f>INDEX('d_분포'!$B$2:$B$57,RANDBETWEEN(1,56))</f>
        <v/>
      </c>
      <c r="O282">
        <f>BETAINV(RAND(),5,5)</f>
        <v/>
      </c>
      <c r="P282">
        <f>'d_고정'!$B$1*'6_기대효과'!$H$7*('d_시나리오'!$I$7/'d_고정'!$B$2)*B282</f>
        <v/>
      </c>
      <c r="Q282">
        <f>P282*C282</f>
        <v/>
      </c>
      <c r="R282">
        <f>P282*E282</f>
        <v/>
      </c>
      <c r="S282">
        <f>R282*G282</f>
        <v/>
      </c>
      <c r="T282">
        <f>Q282+S282</f>
        <v/>
      </c>
      <c r="U282">
        <f>(Q282*D282+S282*I282)*(1-O282)</f>
        <v/>
      </c>
      <c r="V282">
        <f>(R282*K282*N282+'d_고정'!$B$3*('6_기대효과'!$H$7/8)*N282*'d_고정'!$B$10*M282*('6_기대효과'!$K$7/'d_고정'!$B$9))*(1-O282)</f>
        <v/>
      </c>
      <c r="W282">
        <f>(S282*I282+R282*MAX(K282-'d_고정'!$B$10*M282*('6_기대효과'!$K$7/'d_고정'!$B$9),0)*N282)*(1-O282)</f>
        <v/>
      </c>
      <c r="X282">
        <f>U282+V282</f>
        <v/>
      </c>
      <c r="Y282">
        <f>U282/('d_고정'!$B$5*'6_기대효과'!$H$7/8)/'d_고정'!$B$6</f>
        <v/>
      </c>
      <c r="Z282">
        <f>U282/('d_고정'!$B$8*'6_기대효과'!$H$7/8)</f>
        <v/>
      </c>
    </row>
    <row r="283">
      <c r="A283">
        <f>RAND()</f>
        <v/>
      </c>
      <c r="B283">
        <f>IF('d_시나리오'!$J$2='d_시나리오'!$H$2,'d_시나리오'!$I$2,IF(A283&lt;('d_시나리오'!$I$2-'d_시나리오'!$H$2)/('d_시나리오'!$J$2-'d_시나리오'!$H$2),'d_시나리오'!$H$2+SQRT(A283*('d_시나리오'!$J$2-'d_시나리오'!$H$2)*('d_시나리오'!$I$2-'d_시나리오'!$H$2)),'d_시나리오'!$J$2-SQRT((1-A283)*('d_시나리오'!$J$2-'d_시나리오'!$H$2)*('d_시나리오'!$J$2-'d_시나리오'!$I$2))))</f>
        <v/>
      </c>
      <c r="C283">
        <f>BETAINV(RAND(),2,6)</f>
        <v/>
      </c>
      <c r="D283">
        <f>INDEX('d_분포'!$A$2:$A$28,RANDBETWEEN(1,27))</f>
        <v/>
      </c>
      <c r="E283">
        <f>INDEX('d_분포'!$C$2:$C$5,RANDBETWEEN(1,4))*(0.9+0.2*RAND())</f>
        <v/>
      </c>
      <c r="F283">
        <f>RAND()</f>
        <v/>
      </c>
      <c r="G283">
        <f>IF('d_시나리오'!$J$3='d_시나리오'!$H$3,'d_시나리오'!$I$3,IF(F283&lt;('d_시나리오'!$I$3-'d_시나리오'!$H$3)/('d_시나리오'!$J$3-'d_시나리오'!$H$3),'d_시나리오'!$H$3+SQRT(F283*('d_시나리오'!$J$3-'d_시나리오'!$H$3)*('d_시나리오'!$I$3-'d_시나리오'!$H$3)),'d_시나리오'!$J$3-SQRT((1-F283)*('d_시나리오'!$J$3-'d_시나리오'!$H$3)*('d_시나리오'!$J$3-'d_시나리오'!$I$3))))</f>
        <v/>
      </c>
      <c r="H283">
        <f>RAND()</f>
        <v/>
      </c>
      <c r="I283">
        <f>IF('d_시나리오'!$J$4='d_시나리오'!$H$4,'d_시나리오'!$I$4,IF(H283&lt;('d_시나리오'!$I$4-'d_시나리오'!$H$4)/('d_시나리오'!$J$4-'d_시나리오'!$H$4),'d_시나리오'!$H$4+SQRT(H283*('d_시나리오'!$J$4-'d_시나리오'!$H$4)*('d_시나리오'!$I$4-'d_시나리오'!$H$4)),'d_시나리오'!$J$4-SQRT((1-H283)*('d_시나리오'!$J$4-'d_시나리오'!$H$4)*('d_시나리오'!$J$4-'d_시나리오'!$I$4))))</f>
        <v/>
      </c>
      <c r="J283">
        <f>RAND()</f>
        <v/>
      </c>
      <c r="K283">
        <f>IF('d_시나리오'!$J$5='d_시나리오'!$H$5,'d_시나리오'!$I$5,IF(J283&lt;('d_시나리오'!$I$5-'d_시나리오'!$H$5)/('d_시나리오'!$J$5-'d_시나리오'!$H$5),'d_시나리오'!$H$5+SQRT(J283*('d_시나리오'!$J$5-'d_시나리오'!$H$5)*('d_시나리오'!$I$5-'d_시나리오'!$H$5)),'d_시나리오'!$J$5-SQRT((1-J283)*('d_시나리오'!$J$5-'d_시나리오'!$H$5)*('d_시나리오'!$J$5-'d_시나리오'!$I$5))))</f>
        <v/>
      </c>
      <c r="L283">
        <f>RAND()</f>
        <v/>
      </c>
      <c r="M283">
        <f>IF('d_시나리오'!$J$6='d_시나리오'!$H$6,'d_시나리오'!$I$6,IF(L283&lt;('d_시나리오'!$I$6-'d_시나리오'!$H$6)/('d_시나리오'!$J$6-'d_시나리오'!$H$6),'d_시나리오'!$H$6+SQRT(L283*('d_시나리오'!$J$6-'d_시나리오'!$H$6)*('d_시나리오'!$I$6-'d_시나리오'!$H$6)),'d_시나리오'!$J$6-SQRT((1-L283)*('d_시나리오'!$J$6-'d_시나리오'!$H$6)*('d_시나리오'!$J$6-'d_시나리오'!$I$6))))</f>
        <v/>
      </c>
      <c r="N283">
        <f>INDEX('d_분포'!$B$2:$B$57,RANDBETWEEN(1,56))</f>
        <v/>
      </c>
      <c r="O283">
        <f>BETAINV(RAND(),5,5)</f>
        <v/>
      </c>
      <c r="P283">
        <f>'d_고정'!$B$1*'6_기대효과'!$H$7*('d_시나리오'!$I$7/'d_고정'!$B$2)*B283</f>
        <v/>
      </c>
      <c r="Q283">
        <f>P283*C283</f>
        <v/>
      </c>
      <c r="R283">
        <f>P283*E283</f>
        <v/>
      </c>
      <c r="S283">
        <f>R283*G283</f>
        <v/>
      </c>
      <c r="T283">
        <f>Q283+S283</f>
        <v/>
      </c>
      <c r="U283">
        <f>(Q283*D283+S283*I283)*(1-O283)</f>
        <v/>
      </c>
      <c r="V283">
        <f>(R283*K283*N283+'d_고정'!$B$3*('6_기대효과'!$H$7/8)*N283*'d_고정'!$B$10*M283*('6_기대효과'!$K$7/'d_고정'!$B$9))*(1-O283)</f>
        <v/>
      </c>
      <c r="W283">
        <f>(S283*I283+R283*MAX(K283-'d_고정'!$B$10*M283*('6_기대효과'!$K$7/'d_고정'!$B$9),0)*N283)*(1-O283)</f>
        <v/>
      </c>
      <c r="X283">
        <f>U283+V283</f>
        <v/>
      </c>
      <c r="Y283">
        <f>U283/('d_고정'!$B$5*'6_기대효과'!$H$7/8)/'d_고정'!$B$6</f>
        <v/>
      </c>
      <c r="Z283">
        <f>U283/('d_고정'!$B$8*'6_기대효과'!$H$7/8)</f>
        <v/>
      </c>
    </row>
    <row r="284">
      <c r="A284">
        <f>RAND()</f>
        <v/>
      </c>
      <c r="B284">
        <f>IF('d_시나리오'!$J$2='d_시나리오'!$H$2,'d_시나리오'!$I$2,IF(A284&lt;('d_시나리오'!$I$2-'d_시나리오'!$H$2)/('d_시나리오'!$J$2-'d_시나리오'!$H$2),'d_시나리오'!$H$2+SQRT(A284*('d_시나리오'!$J$2-'d_시나리오'!$H$2)*('d_시나리오'!$I$2-'d_시나리오'!$H$2)),'d_시나리오'!$J$2-SQRT((1-A284)*('d_시나리오'!$J$2-'d_시나리오'!$H$2)*('d_시나리오'!$J$2-'d_시나리오'!$I$2))))</f>
        <v/>
      </c>
      <c r="C284">
        <f>BETAINV(RAND(),2,6)</f>
        <v/>
      </c>
      <c r="D284">
        <f>INDEX('d_분포'!$A$2:$A$28,RANDBETWEEN(1,27))</f>
        <v/>
      </c>
      <c r="E284">
        <f>INDEX('d_분포'!$C$2:$C$5,RANDBETWEEN(1,4))*(0.9+0.2*RAND())</f>
        <v/>
      </c>
      <c r="F284">
        <f>RAND()</f>
        <v/>
      </c>
      <c r="G284">
        <f>IF('d_시나리오'!$J$3='d_시나리오'!$H$3,'d_시나리오'!$I$3,IF(F284&lt;('d_시나리오'!$I$3-'d_시나리오'!$H$3)/('d_시나리오'!$J$3-'d_시나리오'!$H$3),'d_시나리오'!$H$3+SQRT(F284*('d_시나리오'!$J$3-'d_시나리오'!$H$3)*('d_시나리오'!$I$3-'d_시나리오'!$H$3)),'d_시나리오'!$J$3-SQRT((1-F284)*('d_시나리오'!$J$3-'d_시나리오'!$H$3)*('d_시나리오'!$J$3-'d_시나리오'!$I$3))))</f>
        <v/>
      </c>
      <c r="H284">
        <f>RAND()</f>
        <v/>
      </c>
      <c r="I284">
        <f>IF('d_시나리오'!$J$4='d_시나리오'!$H$4,'d_시나리오'!$I$4,IF(H284&lt;('d_시나리오'!$I$4-'d_시나리오'!$H$4)/('d_시나리오'!$J$4-'d_시나리오'!$H$4),'d_시나리오'!$H$4+SQRT(H284*('d_시나리오'!$J$4-'d_시나리오'!$H$4)*('d_시나리오'!$I$4-'d_시나리오'!$H$4)),'d_시나리오'!$J$4-SQRT((1-H284)*('d_시나리오'!$J$4-'d_시나리오'!$H$4)*('d_시나리오'!$J$4-'d_시나리오'!$I$4))))</f>
        <v/>
      </c>
      <c r="J284">
        <f>RAND()</f>
        <v/>
      </c>
      <c r="K284">
        <f>IF('d_시나리오'!$J$5='d_시나리오'!$H$5,'d_시나리오'!$I$5,IF(J284&lt;('d_시나리오'!$I$5-'d_시나리오'!$H$5)/('d_시나리오'!$J$5-'d_시나리오'!$H$5),'d_시나리오'!$H$5+SQRT(J284*('d_시나리오'!$J$5-'d_시나리오'!$H$5)*('d_시나리오'!$I$5-'d_시나리오'!$H$5)),'d_시나리오'!$J$5-SQRT((1-J284)*('d_시나리오'!$J$5-'d_시나리오'!$H$5)*('d_시나리오'!$J$5-'d_시나리오'!$I$5))))</f>
        <v/>
      </c>
      <c r="L284">
        <f>RAND()</f>
        <v/>
      </c>
      <c r="M284">
        <f>IF('d_시나리오'!$J$6='d_시나리오'!$H$6,'d_시나리오'!$I$6,IF(L284&lt;('d_시나리오'!$I$6-'d_시나리오'!$H$6)/('d_시나리오'!$J$6-'d_시나리오'!$H$6),'d_시나리오'!$H$6+SQRT(L284*('d_시나리오'!$J$6-'d_시나리오'!$H$6)*('d_시나리오'!$I$6-'d_시나리오'!$H$6)),'d_시나리오'!$J$6-SQRT((1-L284)*('d_시나리오'!$J$6-'d_시나리오'!$H$6)*('d_시나리오'!$J$6-'d_시나리오'!$I$6))))</f>
        <v/>
      </c>
      <c r="N284">
        <f>INDEX('d_분포'!$B$2:$B$57,RANDBETWEEN(1,56))</f>
        <v/>
      </c>
      <c r="O284">
        <f>BETAINV(RAND(),5,5)</f>
        <v/>
      </c>
      <c r="P284">
        <f>'d_고정'!$B$1*'6_기대효과'!$H$7*('d_시나리오'!$I$7/'d_고정'!$B$2)*B284</f>
        <v/>
      </c>
      <c r="Q284">
        <f>P284*C284</f>
        <v/>
      </c>
      <c r="R284">
        <f>P284*E284</f>
        <v/>
      </c>
      <c r="S284">
        <f>R284*G284</f>
        <v/>
      </c>
      <c r="T284">
        <f>Q284+S284</f>
        <v/>
      </c>
      <c r="U284">
        <f>(Q284*D284+S284*I284)*(1-O284)</f>
        <v/>
      </c>
      <c r="V284">
        <f>(R284*K284*N284+'d_고정'!$B$3*('6_기대효과'!$H$7/8)*N284*'d_고정'!$B$10*M284*('6_기대효과'!$K$7/'d_고정'!$B$9))*(1-O284)</f>
        <v/>
      </c>
      <c r="W284">
        <f>(S284*I284+R284*MAX(K284-'d_고정'!$B$10*M284*('6_기대효과'!$K$7/'d_고정'!$B$9),0)*N284)*(1-O284)</f>
        <v/>
      </c>
      <c r="X284">
        <f>U284+V284</f>
        <v/>
      </c>
      <c r="Y284">
        <f>U284/('d_고정'!$B$5*'6_기대효과'!$H$7/8)/'d_고정'!$B$6</f>
        <v/>
      </c>
      <c r="Z284">
        <f>U284/('d_고정'!$B$8*'6_기대효과'!$H$7/8)</f>
        <v/>
      </c>
    </row>
    <row r="285">
      <c r="A285">
        <f>RAND()</f>
        <v/>
      </c>
      <c r="B285">
        <f>IF('d_시나리오'!$J$2='d_시나리오'!$H$2,'d_시나리오'!$I$2,IF(A285&lt;('d_시나리오'!$I$2-'d_시나리오'!$H$2)/('d_시나리오'!$J$2-'d_시나리오'!$H$2),'d_시나리오'!$H$2+SQRT(A285*('d_시나리오'!$J$2-'d_시나리오'!$H$2)*('d_시나리오'!$I$2-'d_시나리오'!$H$2)),'d_시나리오'!$J$2-SQRT((1-A285)*('d_시나리오'!$J$2-'d_시나리오'!$H$2)*('d_시나리오'!$J$2-'d_시나리오'!$I$2))))</f>
        <v/>
      </c>
      <c r="C285">
        <f>BETAINV(RAND(),2,6)</f>
        <v/>
      </c>
      <c r="D285">
        <f>INDEX('d_분포'!$A$2:$A$28,RANDBETWEEN(1,27))</f>
        <v/>
      </c>
      <c r="E285">
        <f>INDEX('d_분포'!$C$2:$C$5,RANDBETWEEN(1,4))*(0.9+0.2*RAND())</f>
        <v/>
      </c>
      <c r="F285">
        <f>RAND()</f>
        <v/>
      </c>
      <c r="G285">
        <f>IF('d_시나리오'!$J$3='d_시나리오'!$H$3,'d_시나리오'!$I$3,IF(F285&lt;('d_시나리오'!$I$3-'d_시나리오'!$H$3)/('d_시나리오'!$J$3-'d_시나리오'!$H$3),'d_시나리오'!$H$3+SQRT(F285*('d_시나리오'!$J$3-'d_시나리오'!$H$3)*('d_시나리오'!$I$3-'d_시나리오'!$H$3)),'d_시나리오'!$J$3-SQRT((1-F285)*('d_시나리오'!$J$3-'d_시나리오'!$H$3)*('d_시나리오'!$J$3-'d_시나리오'!$I$3))))</f>
        <v/>
      </c>
      <c r="H285">
        <f>RAND()</f>
        <v/>
      </c>
      <c r="I285">
        <f>IF('d_시나리오'!$J$4='d_시나리오'!$H$4,'d_시나리오'!$I$4,IF(H285&lt;('d_시나리오'!$I$4-'d_시나리오'!$H$4)/('d_시나리오'!$J$4-'d_시나리오'!$H$4),'d_시나리오'!$H$4+SQRT(H285*('d_시나리오'!$J$4-'d_시나리오'!$H$4)*('d_시나리오'!$I$4-'d_시나리오'!$H$4)),'d_시나리오'!$J$4-SQRT((1-H285)*('d_시나리오'!$J$4-'d_시나리오'!$H$4)*('d_시나리오'!$J$4-'d_시나리오'!$I$4))))</f>
        <v/>
      </c>
      <c r="J285">
        <f>RAND()</f>
        <v/>
      </c>
      <c r="K285">
        <f>IF('d_시나리오'!$J$5='d_시나리오'!$H$5,'d_시나리오'!$I$5,IF(J285&lt;('d_시나리오'!$I$5-'d_시나리오'!$H$5)/('d_시나리오'!$J$5-'d_시나리오'!$H$5),'d_시나리오'!$H$5+SQRT(J285*('d_시나리오'!$J$5-'d_시나리오'!$H$5)*('d_시나리오'!$I$5-'d_시나리오'!$H$5)),'d_시나리오'!$J$5-SQRT((1-J285)*('d_시나리오'!$J$5-'d_시나리오'!$H$5)*('d_시나리오'!$J$5-'d_시나리오'!$I$5))))</f>
        <v/>
      </c>
      <c r="L285">
        <f>RAND()</f>
        <v/>
      </c>
      <c r="M285">
        <f>IF('d_시나리오'!$J$6='d_시나리오'!$H$6,'d_시나리오'!$I$6,IF(L285&lt;('d_시나리오'!$I$6-'d_시나리오'!$H$6)/('d_시나리오'!$J$6-'d_시나리오'!$H$6),'d_시나리오'!$H$6+SQRT(L285*('d_시나리오'!$J$6-'d_시나리오'!$H$6)*('d_시나리오'!$I$6-'d_시나리오'!$H$6)),'d_시나리오'!$J$6-SQRT((1-L285)*('d_시나리오'!$J$6-'d_시나리오'!$H$6)*('d_시나리오'!$J$6-'d_시나리오'!$I$6))))</f>
        <v/>
      </c>
      <c r="N285">
        <f>INDEX('d_분포'!$B$2:$B$57,RANDBETWEEN(1,56))</f>
        <v/>
      </c>
      <c r="O285">
        <f>BETAINV(RAND(),5,5)</f>
        <v/>
      </c>
      <c r="P285">
        <f>'d_고정'!$B$1*'6_기대효과'!$H$7*('d_시나리오'!$I$7/'d_고정'!$B$2)*B285</f>
        <v/>
      </c>
      <c r="Q285">
        <f>P285*C285</f>
        <v/>
      </c>
      <c r="R285">
        <f>P285*E285</f>
        <v/>
      </c>
      <c r="S285">
        <f>R285*G285</f>
        <v/>
      </c>
      <c r="T285">
        <f>Q285+S285</f>
        <v/>
      </c>
      <c r="U285">
        <f>(Q285*D285+S285*I285)*(1-O285)</f>
        <v/>
      </c>
      <c r="V285">
        <f>(R285*K285*N285+'d_고정'!$B$3*('6_기대효과'!$H$7/8)*N285*'d_고정'!$B$10*M285*('6_기대효과'!$K$7/'d_고정'!$B$9))*(1-O285)</f>
        <v/>
      </c>
      <c r="W285">
        <f>(S285*I285+R285*MAX(K285-'d_고정'!$B$10*M285*('6_기대효과'!$K$7/'d_고정'!$B$9),0)*N285)*(1-O285)</f>
        <v/>
      </c>
      <c r="X285">
        <f>U285+V285</f>
        <v/>
      </c>
      <c r="Y285">
        <f>U285/('d_고정'!$B$5*'6_기대효과'!$H$7/8)/'d_고정'!$B$6</f>
        <v/>
      </c>
      <c r="Z285">
        <f>U285/('d_고정'!$B$8*'6_기대효과'!$H$7/8)</f>
        <v/>
      </c>
    </row>
    <row r="286">
      <c r="A286">
        <f>RAND()</f>
        <v/>
      </c>
      <c r="B286">
        <f>IF('d_시나리오'!$J$2='d_시나리오'!$H$2,'d_시나리오'!$I$2,IF(A286&lt;('d_시나리오'!$I$2-'d_시나리오'!$H$2)/('d_시나리오'!$J$2-'d_시나리오'!$H$2),'d_시나리오'!$H$2+SQRT(A286*('d_시나리오'!$J$2-'d_시나리오'!$H$2)*('d_시나리오'!$I$2-'d_시나리오'!$H$2)),'d_시나리오'!$J$2-SQRT((1-A286)*('d_시나리오'!$J$2-'d_시나리오'!$H$2)*('d_시나리오'!$J$2-'d_시나리오'!$I$2))))</f>
        <v/>
      </c>
      <c r="C286">
        <f>BETAINV(RAND(),2,6)</f>
        <v/>
      </c>
      <c r="D286">
        <f>INDEX('d_분포'!$A$2:$A$28,RANDBETWEEN(1,27))</f>
        <v/>
      </c>
      <c r="E286">
        <f>INDEX('d_분포'!$C$2:$C$5,RANDBETWEEN(1,4))*(0.9+0.2*RAND())</f>
        <v/>
      </c>
      <c r="F286">
        <f>RAND()</f>
        <v/>
      </c>
      <c r="G286">
        <f>IF('d_시나리오'!$J$3='d_시나리오'!$H$3,'d_시나리오'!$I$3,IF(F286&lt;('d_시나리오'!$I$3-'d_시나리오'!$H$3)/('d_시나리오'!$J$3-'d_시나리오'!$H$3),'d_시나리오'!$H$3+SQRT(F286*('d_시나리오'!$J$3-'d_시나리오'!$H$3)*('d_시나리오'!$I$3-'d_시나리오'!$H$3)),'d_시나리오'!$J$3-SQRT((1-F286)*('d_시나리오'!$J$3-'d_시나리오'!$H$3)*('d_시나리오'!$J$3-'d_시나리오'!$I$3))))</f>
        <v/>
      </c>
      <c r="H286">
        <f>RAND()</f>
        <v/>
      </c>
      <c r="I286">
        <f>IF('d_시나리오'!$J$4='d_시나리오'!$H$4,'d_시나리오'!$I$4,IF(H286&lt;('d_시나리오'!$I$4-'d_시나리오'!$H$4)/('d_시나리오'!$J$4-'d_시나리오'!$H$4),'d_시나리오'!$H$4+SQRT(H286*('d_시나리오'!$J$4-'d_시나리오'!$H$4)*('d_시나리오'!$I$4-'d_시나리오'!$H$4)),'d_시나리오'!$J$4-SQRT((1-H286)*('d_시나리오'!$J$4-'d_시나리오'!$H$4)*('d_시나리오'!$J$4-'d_시나리오'!$I$4))))</f>
        <v/>
      </c>
      <c r="J286">
        <f>RAND()</f>
        <v/>
      </c>
      <c r="K286">
        <f>IF('d_시나리오'!$J$5='d_시나리오'!$H$5,'d_시나리오'!$I$5,IF(J286&lt;('d_시나리오'!$I$5-'d_시나리오'!$H$5)/('d_시나리오'!$J$5-'d_시나리오'!$H$5),'d_시나리오'!$H$5+SQRT(J286*('d_시나리오'!$J$5-'d_시나리오'!$H$5)*('d_시나리오'!$I$5-'d_시나리오'!$H$5)),'d_시나리오'!$J$5-SQRT((1-J286)*('d_시나리오'!$J$5-'d_시나리오'!$H$5)*('d_시나리오'!$J$5-'d_시나리오'!$I$5))))</f>
        <v/>
      </c>
      <c r="L286">
        <f>RAND()</f>
        <v/>
      </c>
      <c r="M286">
        <f>IF('d_시나리오'!$J$6='d_시나리오'!$H$6,'d_시나리오'!$I$6,IF(L286&lt;('d_시나리오'!$I$6-'d_시나리오'!$H$6)/('d_시나리오'!$J$6-'d_시나리오'!$H$6),'d_시나리오'!$H$6+SQRT(L286*('d_시나리오'!$J$6-'d_시나리오'!$H$6)*('d_시나리오'!$I$6-'d_시나리오'!$H$6)),'d_시나리오'!$J$6-SQRT((1-L286)*('d_시나리오'!$J$6-'d_시나리오'!$H$6)*('d_시나리오'!$J$6-'d_시나리오'!$I$6))))</f>
        <v/>
      </c>
      <c r="N286">
        <f>INDEX('d_분포'!$B$2:$B$57,RANDBETWEEN(1,56))</f>
        <v/>
      </c>
      <c r="O286">
        <f>BETAINV(RAND(),5,5)</f>
        <v/>
      </c>
      <c r="P286">
        <f>'d_고정'!$B$1*'6_기대효과'!$H$7*('d_시나리오'!$I$7/'d_고정'!$B$2)*B286</f>
        <v/>
      </c>
      <c r="Q286">
        <f>P286*C286</f>
        <v/>
      </c>
      <c r="R286">
        <f>P286*E286</f>
        <v/>
      </c>
      <c r="S286">
        <f>R286*G286</f>
        <v/>
      </c>
      <c r="T286">
        <f>Q286+S286</f>
        <v/>
      </c>
      <c r="U286">
        <f>(Q286*D286+S286*I286)*(1-O286)</f>
        <v/>
      </c>
      <c r="V286">
        <f>(R286*K286*N286+'d_고정'!$B$3*('6_기대효과'!$H$7/8)*N286*'d_고정'!$B$10*M286*('6_기대효과'!$K$7/'d_고정'!$B$9))*(1-O286)</f>
        <v/>
      </c>
      <c r="W286">
        <f>(S286*I286+R286*MAX(K286-'d_고정'!$B$10*M286*('6_기대효과'!$K$7/'d_고정'!$B$9),0)*N286)*(1-O286)</f>
        <v/>
      </c>
      <c r="X286">
        <f>U286+V286</f>
        <v/>
      </c>
      <c r="Y286">
        <f>U286/('d_고정'!$B$5*'6_기대효과'!$H$7/8)/'d_고정'!$B$6</f>
        <v/>
      </c>
      <c r="Z286">
        <f>U286/('d_고정'!$B$8*'6_기대효과'!$H$7/8)</f>
        <v/>
      </c>
    </row>
    <row r="287">
      <c r="A287">
        <f>RAND()</f>
        <v/>
      </c>
      <c r="B287">
        <f>IF('d_시나리오'!$J$2='d_시나리오'!$H$2,'d_시나리오'!$I$2,IF(A287&lt;('d_시나리오'!$I$2-'d_시나리오'!$H$2)/('d_시나리오'!$J$2-'d_시나리오'!$H$2),'d_시나리오'!$H$2+SQRT(A287*('d_시나리오'!$J$2-'d_시나리오'!$H$2)*('d_시나리오'!$I$2-'d_시나리오'!$H$2)),'d_시나리오'!$J$2-SQRT((1-A287)*('d_시나리오'!$J$2-'d_시나리오'!$H$2)*('d_시나리오'!$J$2-'d_시나리오'!$I$2))))</f>
        <v/>
      </c>
      <c r="C287">
        <f>BETAINV(RAND(),2,6)</f>
        <v/>
      </c>
      <c r="D287">
        <f>INDEX('d_분포'!$A$2:$A$28,RANDBETWEEN(1,27))</f>
        <v/>
      </c>
      <c r="E287">
        <f>INDEX('d_분포'!$C$2:$C$5,RANDBETWEEN(1,4))*(0.9+0.2*RAND())</f>
        <v/>
      </c>
      <c r="F287">
        <f>RAND()</f>
        <v/>
      </c>
      <c r="G287">
        <f>IF('d_시나리오'!$J$3='d_시나리오'!$H$3,'d_시나리오'!$I$3,IF(F287&lt;('d_시나리오'!$I$3-'d_시나리오'!$H$3)/('d_시나리오'!$J$3-'d_시나리오'!$H$3),'d_시나리오'!$H$3+SQRT(F287*('d_시나리오'!$J$3-'d_시나리오'!$H$3)*('d_시나리오'!$I$3-'d_시나리오'!$H$3)),'d_시나리오'!$J$3-SQRT((1-F287)*('d_시나리오'!$J$3-'d_시나리오'!$H$3)*('d_시나리오'!$J$3-'d_시나리오'!$I$3))))</f>
        <v/>
      </c>
      <c r="H287">
        <f>RAND()</f>
        <v/>
      </c>
      <c r="I287">
        <f>IF('d_시나리오'!$J$4='d_시나리오'!$H$4,'d_시나리오'!$I$4,IF(H287&lt;('d_시나리오'!$I$4-'d_시나리오'!$H$4)/('d_시나리오'!$J$4-'d_시나리오'!$H$4),'d_시나리오'!$H$4+SQRT(H287*('d_시나리오'!$J$4-'d_시나리오'!$H$4)*('d_시나리오'!$I$4-'d_시나리오'!$H$4)),'d_시나리오'!$J$4-SQRT((1-H287)*('d_시나리오'!$J$4-'d_시나리오'!$H$4)*('d_시나리오'!$J$4-'d_시나리오'!$I$4))))</f>
        <v/>
      </c>
      <c r="J287">
        <f>RAND()</f>
        <v/>
      </c>
      <c r="K287">
        <f>IF('d_시나리오'!$J$5='d_시나리오'!$H$5,'d_시나리오'!$I$5,IF(J287&lt;('d_시나리오'!$I$5-'d_시나리오'!$H$5)/('d_시나리오'!$J$5-'d_시나리오'!$H$5),'d_시나리오'!$H$5+SQRT(J287*('d_시나리오'!$J$5-'d_시나리오'!$H$5)*('d_시나리오'!$I$5-'d_시나리오'!$H$5)),'d_시나리오'!$J$5-SQRT((1-J287)*('d_시나리오'!$J$5-'d_시나리오'!$H$5)*('d_시나리오'!$J$5-'d_시나리오'!$I$5))))</f>
        <v/>
      </c>
      <c r="L287">
        <f>RAND()</f>
        <v/>
      </c>
      <c r="M287">
        <f>IF('d_시나리오'!$J$6='d_시나리오'!$H$6,'d_시나리오'!$I$6,IF(L287&lt;('d_시나리오'!$I$6-'d_시나리오'!$H$6)/('d_시나리오'!$J$6-'d_시나리오'!$H$6),'d_시나리오'!$H$6+SQRT(L287*('d_시나리오'!$J$6-'d_시나리오'!$H$6)*('d_시나리오'!$I$6-'d_시나리오'!$H$6)),'d_시나리오'!$J$6-SQRT((1-L287)*('d_시나리오'!$J$6-'d_시나리오'!$H$6)*('d_시나리오'!$J$6-'d_시나리오'!$I$6))))</f>
        <v/>
      </c>
      <c r="N287">
        <f>INDEX('d_분포'!$B$2:$B$57,RANDBETWEEN(1,56))</f>
        <v/>
      </c>
      <c r="O287">
        <f>BETAINV(RAND(),5,5)</f>
        <v/>
      </c>
      <c r="P287">
        <f>'d_고정'!$B$1*'6_기대효과'!$H$7*('d_시나리오'!$I$7/'d_고정'!$B$2)*B287</f>
        <v/>
      </c>
      <c r="Q287">
        <f>P287*C287</f>
        <v/>
      </c>
      <c r="R287">
        <f>P287*E287</f>
        <v/>
      </c>
      <c r="S287">
        <f>R287*G287</f>
        <v/>
      </c>
      <c r="T287">
        <f>Q287+S287</f>
        <v/>
      </c>
      <c r="U287">
        <f>(Q287*D287+S287*I287)*(1-O287)</f>
        <v/>
      </c>
      <c r="V287">
        <f>(R287*K287*N287+'d_고정'!$B$3*('6_기대효과'!$H$7/8)*N287*'d_고정'!$B$10*M287*('6_기대효과'!$K$7/'d_고정'!$B$9))*(1-O287)</f>
        <v/>
      </c>
      <c r="W287">
        <f>(S287*I287+R287*MAX(K287-'d_고정'!$B$10*M287*('6_기대효과'!$K$7/'d_고정'!$B$9),0)*N287)*(1-O287)</f>
        <v/>
      </c>
      <c r="X287">
        <f>U287+V287</f>
        <v/>
      </c>
      <c r="Y287">
        <f>U287/('d_고정'!$B$5*'6_기대효과'!$H$7/8)/'d_고정'!$B$6</f>
        <v/>
      </c>
      <c r="Z287">
        <f>U287/('d_고정'!$B$8*'6_기대효과'!$H$7/8)</f>
        <v/>
      </c>
    </row>
    <row r="288">
      <c r="A288">
        <f>RAND()</f>
        <v/>
      </c>
      <c r="B288">
        <f>IF('d_시나리오'!$J$2='d_시나리오'!$H$2,'d_시나리오'!$I$2,IF(A288&lt;('d_시나리오'!$I$2-'d_시나리오'!$H$2)/('d_시나리오'!$J$2-'d_시나리오'!$H$2),'d_시나리오'!$H$2+SQRT(A288*('d_시나리오'!$J$2-'d_시나리오'!$H$2)*('d_시나리오'!$I$2-'d_시나리오'!$H$2)),'d_시나리오'!$J$2-SQRT((1-A288)*('d_시나리오'!$J$2-'d_시나리오'!$H$2)*('d_시나리오'!$J$2-'d_시나리오'!$I$2))))</f>
        <v/>
      </c>
      <c r="C288">
        <f>BETAINV(RAND(),2,6)</f>
        <v/>
      </c>
      <c r="D288">
        <f>INDEX('d_분포'!$A$2:$A$28,RANDBETWEEN(1,27))</f>
        <v/>
      </c>
      <c r="E288">
        <f>INDEX('d_분포'!$C$2:$C$5,RANDBETWEEN(1,4))*(0.9+0.2*RAND())</f>
        <v/>
      </c>
      <c r="F288">
        <f>RAND()</f>
        <v/>
      </c>
      <c r="G288">
        <f>IF('d_시나리오'!$J$3='d_시나리오'!$H$3,'d_시나리오'!$I$3,IF(F288&lt;('d_시나리오'!$I$3-'d_시나리오'!$H$3)/('d_시나리오'!$J$3-'d_시나리오'!$H$3),'d_시나리오'!$H$3+SQRT(F288*('d_시나리오'!$J$3-'d_시나리오'!$H$3)*('d_시나리오'!$I$3-'d_시나리오'!$H$3)),'d_시나리오'!$J$3-SQRT((1-F288)*('d_시나리오'!$J$3-'d_시나리오'!$H$3)*('d_시나리오'!$J$3-'d_시나리오'!$I$3))))</f>
        <v/>
      </c>
      <c r="H288">
        <f>RAND()</f>
        <v/>
      </c>
      <c r="I288">
        <f>IF('d_시나리오'!$J$4='d_시나리오'!$H$4,'d_시나리오'!$I$4,IF(H288&lt;('d_시나리오'!$I$4-'d_시나리오'!$H$4)/('d_시나리오'!$J$4-'d_시나리오'!$H$4),'d_시나리오'!$H$4+SQRT(H288*('d_시나리오'!$J$4-'d_시나리오'!$H$4)*('d_시나리오'!$I$4-'d_시나리오'!$H$4)),'d_시나리오'!$J$4-SQRT((1-H288)*('d_시나리오'!$J$4-'d_시나리오'!$H$4)*('d_시나리오'!$J$4-'d_시나리오'!$I$4))))</f>
        <v/>
      </c>
      <c r="J288">
        <f>RAND()</f>
        <v/>
      </c>
      <c r="K288">
        <f>IF('d_시나리오'!$J$5='d_시나리오'!$H$5,'d_시나리오'!$I$5,IF(J288&lt;('d_시나리오'!$I$5-'d_시나리오'!$H$5)/('d_시나리오'!$J$5-'d_시나리오'!$H$5),'d_시나리오'!$H$5+SQRT(J288*('d_시나리오'!$J$5-'d_시나리오'!$H$5)*('d_시나리오'!$I$5-'d_시나리오'!$H$5)),'d_시나리오'!$J$5-SQRT((1-J288)*('d_시나리오'!$J$5-'d_시나리오'!$H$5)*('d_시나리오'!$J$5-'d_시나리오'!$I$5))))</f>
        <v/>
      </c>
      <c r="L288">
        <f>RAND()</f>
        <v/>
      </c>
      <c r="M288">
        <f>IF('d_시나리오'!$J$6='d_시나리오'!$H$6,'d_시나리오'!$I$6,IF(L288&lt;('d_시나리오'!$I$6-'d_시나리오'!$H$6)/('d_시나리오'!$J$6-'d_시나리오'!$H$6),'d_시나리오'!$H$6+SQRT(L288*('d_시나리오'!$J$6-'d_시나리오'!$H$6)*('d_시나리오'!$I$6-'d_시나리오'!$H$6)),'d_시나리오'!$J$6-SQRT((1-L288)*('d_시나리오'!$J$6-'d_시나리오'!$H$6)*('d_시나리오'!$J$6-'d_시나리오'!$I$6))))</f>
        <v/>
      </c>
      <c r="N288">
        <f>INDEX('d_분포'!$B$2:$B$57,RANDBETWEEN(1,56))</f>
        <v/>
      </c>
      <c r="O288">
        <f>BETAINV(RAND(),5,5)</f>
        <v/>
      </c>
      <c r="P288">
        <f>'d_고정'!$B$1*'6_기대효과'!$H$7*('d_시나리오'!$I$7/'d_고정'!$B$2)*B288</f>
        <v/>
      </c>
      <c r="Q288">
        <f>P288*C288</f>
        <v/>
      </c>
      <c r="R288">
        <f>P288*E288</f>
        <v/>
      </c>
      <c r="S288">
        <f>R288*G288</f>
        <v/>
      </c>
      <c r="T288">
        <f>Q288+S288</f>
        <v/>
      </c>
      <c r="U288">
        <f>(Q288*D288+S288*I288)*(1-O288)</f>
        <v/>
      </c>
      <c r="V288">
        <f>(R288*K288*N288+'d_고정'!$B$3*('6_기대효과'!$H$7/8)*N288*'d_고정'!$B$10*M288*('6_기대효과'!$K$7/'d_고정'!$B$9))*(1-O288)</f>
        <v/>
      </c>
      <c r="W288">
        <f>(S288*I288+R288*MAX(K288-'d_고정'!$B$10*M288*('6_기대효과'!$K$7/'d_고정'!$B$9),0)*N288)*(1-O288)</f>
        <v/>
      </c>
      <c r="X288">
        <f>U288+V288</f>
        <v/>
      </c>
      <c r="Y288">
        <f>U288/('d_고정'!$B$5*'6_기대효과'!$H$7/8)/'d_고정'!$B$6</f>
        <v/>
      </c>
      <c r="Z288">
        <f>U288/('d_고정'!$B$8*'6_기대효과'!$H$7/8)</f>
        <v/>
      </c>
    </row>
    <row r="289">
      <c r="A289">
        <f>RAND()</f>
        <v/>
      </c>
      <c r="B289">
        <f>IF('d_시나리오'!$J$2='d_시나리오'!$H$2,'d_시나리오'!$I$2,IF(A289&lt;('d_시나리오'!$I$2-'d_시나리오'!$H$2)/('d_시나리오'!$J$2-'d_시나리오'!$H$2),'d_시나리오'!$H$2+SQRT(A289*('d_시나리오'!$J$2-'d_시나리오'!$H$2)*('d_시나리오'!$I$2-'d_시나리오'!$H$2)),'d_시나리오'!$J$2-SQRT((1-A289)*('d_시나리오'!$J$2-'d_시나리오'!$H$2)*('d_시나리오'!$J$2-'d_시나리오'!$I$2))))</f>
        <v/>
      </c>
      <c r="C289">
        <f>BETAINV(RAND(),2,6)</f>
        <v/>
      </c>
      <c r="D289">
        <f>INDEX('d_분포'!$A$2:$A$28,RANDBETWEEN(1,27))</f>
        <v/>
      </c>
      <c r="E289">
        <f>INDEX('d_분포'!$C$2:$C$5,RANDBETWEEN(1,4))*(0.9+0.2*RAND())</f>
        <v/>
      </c>
      <c r="F289">
        <f>RAND()</f>
        <v/>
      </c>
      <c r="G289">
        <f>IF('d_시나리오'!$J$3='d_시나리오'!$H$3,'d_시나리오'!$I$3,IF(F289&lt;('d_시나리오'!$I$3-'d_시나리오'!$H$3)/('d_시나리오'!$J$3-'d_시나리오'!$H$3),'d_시나리오'!$H$3+SQRT(F289*('d_시나리오'!$J$3-'d_시나리오'!$H$3)*('d_시나리오'!$I$3-'d_시나리오'!$H$3)),'d_시나리오'!$J$3-SQRT((1-F289)*('d_시나리오'!$J$3-'d_시나리오'!$H$3)*('d_시나리오'!$J$3-'d_시나리오'!$I$3))))</f>
        <v/>
      </c>
      <c r="H289">
        <f>RAND()</f>
        <v/>
      </c>
      <c r="I289">
        <f>IF('d_시나리오'!$J$4='d_시나리오'!$H$4,'d_시나리오'!$I$4,IF(H289&lt;('d_시나리오'!$I$4-'d_시나리오'!$H$4)/('d_시나리오'!$J$4-'d_시나리오'!$H$4),'d_시나리오'!$H$4+SQRT(H289*('d_시나리오'!$J$4-'d_시나리오'!$H$4)*('d_시나리오'!$I$4-'d_시나리오'!$H$4)),'d_시나리오'!$J$4-SQRT((1-H289)*('d_시나리오'!$J$4-'d_시나리오'!$H$4)*('d_시나리오'!$J$4-'d_시나리오'!$I$4))))</f>
        <v/>
      </c>
      <c r="J289">
        <f>RAND()</f>
        <v/>
      </c>
      <c r="K289">
        <f>IF('d_시나리오'!$J$5='d_시나리오'!$H$5,'d_시나리오'!$I$5,IF(J289&lt;('d_시나리오'!$I$5-'d_시나리오'!$H$5)/('d_시나리오'!$J$5-'d_시나리오'!$H$5),'d_시나리오'!$H$5+SQRT(J289*('d_시나리오'!$J$5-'d_시나리오'!$H$5)*('d_시나리오'!$I$5-'d_시나리오'!$H$5)),'d_시나리오'!$J$5-SQRT((1-J289)*('d_시나리오'!$J$5-'d_시나리오'!$H$5)*('d_시나리오'!$J$5-'d_시나리오'!$I$5))))</f>
        <v/>
      </c>
      <c r="L289">
        <f>RAND()</f>
        <v/>
      </c>
      <c r="M289">
        <f>IF('d_시나리오'!$J$6='d_시나리오'!$H$6,'d_시나리오'!$I$6,IF(L289&lt;('d_시나리오'!$I$6-'d_시나리오'!$H$6)/('d_시나리오'!$J$6-'d_시나리오'!$H$6),'d_시나리오'!$H$6+SQRT(L289*('d_시나리오'!$J$6-'d_시나리오'!$H$6)*('d_시나리오'!$I$6-'d_시나리오'!$H$6)),'d_시나리오'!$J$6-SQRT((1-L289)*('d_시나리오'!$J$6-'d_시나리오'!$H$6)*('d_시나리오'!$J$6-'d_시나리오'!$I$6))))</f>
        <v/>
      </c>
      <c r="N289">
        <f>INDEX('d_분포'!$B$2:$B$57,RANDBETWEEN(1,56))</f>
        <v/>
      </c>
      <c r="O289">
        <f>BETAINV(RAND(),5,5)</f>
        <v/>
      </c>
      <c r="P289">
        <f>'d_고정'!$B$1*'6_기대효과'!$H$7*('d_시나리오'!$I$7/'d_고정'!$B$2)*B289</f>
        <v/>
      </c>
      <c r="Q289">
        <f>P289*C289</f>
        <v/>
      </c>
      <c r="R289">
        <f>P289*E289</f>
        <v/>
      </c>
      <c r="S289">
        <f>R289*G289</f>
        <v/>
      </c>
      <c r="T289">
        <f>Q289+S289</f>
        <v/>
      </c>
      <c r="U289">
        <f>(Q289*D289+S289*I289)*(1-O289)</f>
        <v/>
      </c>
      <c r="V289">
        <f>(R289*K289*N289+'d_고정'!$B$3*('6_기대효과'!$H$7/8)*N289*'d_고정'!$B$10*M289*('6_기대효과'!$K$7/'d_고정'!$B$9))*(1-O289)</f>
        <v/>
      </c>
      <c r="W289">
        <f>(S289*I289+R289*MAX(K289-'d_고정'!$B$10*M289*('6_기대효과'!$K$7/'d_고정'!$B$9),0)*N289)*(1-O289)</f>
        <v/>
      </c>
      <c r="X289">
        <f>U289+V289</f>
        <v/>
      </c>
      <c r="Y289">
        <f>U289/('d_고정'!$B$5*'6_기대효과'!$H$7/8)/'d_고정'!$B$6</f>
        <v/>
      </c>
      <c r="Z289">
        <f>U289/('d_고정'!$B$8*'6_기대효과'!$H$7/8)</f>
        <v/>
      </c>
    </row>
    <row r="290">
      <c r="A290">
        <f>RAND()</f>
        <v/>
      </c>
      <c r="B290">
        <f>IF('d_시나리오'!$J$2='d_시나리오'!$H$2,'d_시나리오'!$I$2,IF(A290&lt;('d_시나리오'!$I$2-'d_시나리오'!$H$2)/('d_시나리오'!$J$2-'d_시나리오'!$H$2),'d_시나리오'!$H$2+SQRT(A290*('d_시나리오'!$J$2-'d_시나리오'!$H$2)*('d_시나리오'!$I$2-'d_시나리오'!$H$2)),'d_시나리오'!$J$2-SQRT((1-A290)*('d_시나리오'!$J$2-'d_시나리오'!$H$2)*('d_시나리오'!$J$2-'d_시나리오'!$I$2))))</f>
        <v/>
      </c>
      <c r="C290">
        <f>BETAINV(RAND(),2,6)</f>
        <v/>
      </c>
      <c r="D290">
        <f>INDEX('d_분포'!$A$2:$A$28,RANDBETWEEN(1,27))</f>
        <v/>
      </c>
      <c r="E290">
        <f>INDEX('d_분포'!$C$2:$C$5,RANDBETWEEN(1,4))*(0.9+0.2*RAND())</f>
        <v/>
      </c>
      <c r="F290">
        <f>RAND()</f>
        <v/>
      </c>
      <c r="G290">
        <f>IF('d_시나리오'!$J$3='d_시나리오'!$H$3,'d_시나리오'!$I$3,IF(F290&lt;('d_시나리오'!$I$3-'d_시나리오'!$H$3)/('d_시나리오'!$J$3-'d_시나리오'!$H$3),'d_시나리오'!$H$3+SQRT(F290*('d_시나리오'!$J$3-'d_시나리오'!$H$3)*('d_시나리오'!$I$3-'d_시나리오'!$H$3)),'d_시나리오'!$J$3-SQRT((1-F290)*('d_시나리오'!$J$3-'d_시나리오'!$H$3)*('d_시나리오'!$J$3-'d_시나리오'!$I$3))))</f>
        <v/>
      </c>
      <c r="H290">
        <f>RAND()</f>
        <v/>
      </c>
      <c r="I290">
        <f>IF('d_시나리오'!$J$4='d_시나리오'!$H$4,'d_시나리오'!$I$4,IF(H290&lt;('d_시나리오'!$I$4-'d_시나리오'!$H$4)/('d_시나리오'!$J$4-'d_시나리오'!$H$4),'d_시나리오'!$H$4+SQRT(H290*('d_시나리오'!$J$4-'d_시나리오'!$H$4)*('d_시나리오'!$I$4-'d_시나리오'!$H$4)),'d_시나리오'!$J$4-SQRT((1-H290)*('d_시나리오'!$J$4-'d_시나리오'!$H$4)*('d_시나리오'!$J$4-'d_시나리오'!$I$4))))</f>
        <v/>
      </c>
      <c r="J290">
        <f>RAND()</f>
        <v/>
      </c>
      <c r="K290">
        <f>IF('d_시나리오'!$J$5='d_시나리오'!$H$5,'d_시나리오'!$I$5,IF(J290&lt;('d_시나리오'!$I$5-'d_시나리오'!$H$5)/('d_시나리오'!$J$5-'d_시나리오'!$H$5),'d_시나리오'!$H$5+SQRT(J290*('d_시나리오'!$J$5-'d_시나리오'!$H$5)*('d_시나리오'!$I$5-'d_시나리오'!$H$5)),'d_시나리오'!$J$5-SQRT((1-J290)*('d_시나리오'!$J$5-'d_시나리오'!$H$5)*('d_시나리오'!$J$5-'d_시나리오'!$I$5))))</f>
        <v/>
      </c>
      <c r="L290">
        <f>RAND()</f>
        <v/>
      </c>
      <c r="M290">
        <f>IF('d_시나리오'!$J$6='d_시나리오'!$H$6,'d_시나리오'!$I$6,IF(L290&lt;('d_시나리오'!$I$6-'d_시나리오'!$H$6)/('d_시나리오'!$J$6-'d_시나리오'!$H$6),'d_시나리오'!$H$6+SQRT(L290*('d_시나리오'!$J$6-'d_시나리오'!$H$6)*('d_시나리오'!$I$6-'d_시나리오'!$H$6)),'d_시나리오'!$J$6-SQRT((1-L290)*('d_시나리오'!$J$6-'d_시나리오'!$H$6)*('d_시나리오'!$J$6-'d_시나리오'!$I$6))))</f>
        <v/>
      </c>
      <c r="N290">
        <f>INDEX('d_분포'!$B$2:$B$57,RANDBETWEEN(1,56))</f>
        <v/>
      </c>
      <c r="O290">
        <f>BETAINV(RAND(),5,5)</f>
        <v/>
      </c>
      <c r="P290">
        <f>'d_고정'!$B$1*'6_기대효과'!$H$7*('d_시나리오'!$I$7/'d_고정'!$B$2)*B290</f>
        <v/>
      </c>
      <c r="Q290">
        <f>P290*C290</f>
        <v/>
      </c>
      <c r="R290">
        <f>P290*E290</f>
        <v/>
      </c>
      <c r="S290">
        <f>R290*G290</f>
        <v/>
      </c>
      <c r="T290">
        <f>Q290+S290</f>
        <v/>
      </c>
      <c r="U290">
        <f>(Q290*D290+S290*I290)*(1-O290)</f>
        <v/>
      </c>
      <c r="V290">
        <f>(R290*K290*N290+'d_고정'!$B$3*('6_기대효과'!$H$7/8)*N290*'d_고정'!$B$10*M290*('6_기대효과'!$K$7/'d_고정'!$B$9))*(1-O290)</f>
        <v/>
      </c>
      <c r="W290">
        <f>(S290*I290+R290*MAX(K290-'d_고정'!$B$10*M290*('6_기대효과'!$K$7/'d_고정'!$B$9),0)*N290)*(1-O290)</f>
        <v/>
      </c>
      <c r="X290">
        <f>U290+V290</f>
        <v/>
      </c>
      <c r="Y290">
        <f>U290/('d_고정'!$B$5*'6_기대효과'!$H$7/8)/'d_고정'!$B$6</f>
        <v/>
      </c>
      <c r="Z290">
        <f>U290/('d_고정'!$B$8*'6_기대효과'!$H$7/8)</f>
        <v/>
      </c>
    </row>
    <row r="291">
      <c r="A291">
        <f>RAND()</f>
        <v/>
      </c>
      <c r="B291">
        <f>IF('d_시나리오'!$J$2='d_시나리오'!$H$2,'d_시나리오'!$I$2,IF(A291&lt;('d_시나리오'!$I$2-'d_시나리오'!$H$2)/('d_시나리오'!$J$2-'d_시나리오'!$H$2),'d_시나리오'!$H$2+SQRT(A291*('d_시나리오'!$J$2-'d_시나리오'!$H$2)*('d_시나리오'!$I$2-'d_시나리오'!$H$2)),'d_시나리오'!$J$2-SQRT((1-A291)*('d_시나리오'!$J$2-'d_시나리오'!$H$2)*('d_시나리오'!$J$2-'d_시나리오'!$I$2))))</f>
        <v/>
      </c>
      <c r="C291">
        <f>BETAINV(RAND(),2,6)</f>
        <v/>
      </c>
      <c r="D291">
        <f>INDEX('d_분포'!$A$2:$A$28,RANDBETWEEN(1,27))</f>
        <v/>
      </c>
      <c r="E291">
        <f>INDEX('d_분포'!$C$2:$C$5,RANDBETWEEN(1,4))*(0.9+0.2*RAND())</f>
        <v/>
      </c>
      <c r="F291">
        <f>RAND()</f>
        <v/>
      </c>
      <c r="G291">
        <f>IF('d_시나리오'!$J$3='d_시나리오'!$H$3,'d_시나리오'!$I$3,IF(F291&lt;('d_시나리오'!$I$3-'d_시나리오'!$H$3)/('d_시나리오'!$J$3-'d_시나리오'!$H$3),'d_시나리오'!$H$3+SQRT(F291*('d_시나리오'!$J$3-'d_시나리오'!$H$3)*('d_시나리오'!$I$3-'d_시나리오'!$H$3)),'d_시나리오'!$J$3-SQRT((1-F291)*('d_시나리오'!$J$3-'d_시나리오'!$H$3)*('d_시나리오'!$J$3-'d_시나리오'!$I$3))))</f>
        <v/>
      </c>
      <c r="H291">
        <f>RAND()</f>
        <v/>
      </c>
      <c r="I291">
        <f>IF('d_시나리오'!$J$4='d_시나리오'!$H$4,'d_시나리오'!$I$4,IF(H291&lt;('d_시나리오'!$I$4-'d_시나리오'!$H$4)/('d_시나리오'!$J$4-'d_시나리오'!$H$4),'d_시나리오'!$H$4+SQRT(H291*('d_시나리오'!$J$4-'d_시나리오'!$H$4)*('d_시나리오'!$I$4-'d_시나리오'!$H$4)),'d_시나리오'!$J$4-SQRT((1-H291)*('d_시나리오'!$J$4-'d_시나리오'!$H$4)*('d_시나리오'!$J$4-'d_시나리오'!$I$4))))</f>
        <v/>
      </c>
      <c r="J291">
        <f>RAND()</f>
        <v/>
      </c>
      <c r="K291">
        <f>IF('d_시나리오'!$J$5='d_시나리오'!$H$5,'d_시나리오'!$I$5,IF(J291&lt;('d_시나리오'!$I$5-'d_시나리오'!$H$5)/('d_시나리오'!$J$5-'d_시나리오'!$H$5),'d_시나리오'!$H$5+SQRT(J291*('d_시나리오'!$J$5-'d_시나리오'!$H$5)*('d_시나리오'!$I$5-'d_시나리오'!$H$5)),'d_시나리오'!$J$5-SQRT((1-J291)*('d_시나리오'!$J$5-'d_시나리오'!$H$5)*('d_시나리오'!$J$5-'d_시나리오'!$I$5))))</f>
        <v/>
      </c>
      <c r="L291">
        <f>RAND()</f>
        <v/>
      </c>
      <c r="M291">
        <f>IF('d_시나리오'!$J$6='d_시나리오'!$H$6,'d_시나리오'!$I$6,IF(L291&lt;('d_시나리오'!$I$6-'d_시나리오'!$H$6)/('d_시나리오'!$J$6-'d_시나리오'!$H$6),'d_시나리오'!$H$6+SQRT(L291*('d_시나리오'!$J$6-'d_시나리오'!$H$6)*('d_시나리오'!$I$6-'d_시나리오'!$H$6)),'d_시나리오'!$J$6-SQRT((1-L291)*('d_시나리오'!$J$6-'d_시나리오'!$H$6)*('d_시나리오'!$J$6-'d_시나리오'!$I$6))))</f>
        <v/>
      </c>
      <c r="N291">
        <f>INDEX('d_분포'!$B$2:$B$57,RANDBETWEEN(1,56))</f>
        <v/>
      </c>
      <c r="O291">
        <f>BETAINV(RAND(),5,5)</f>
        <v/>
      </c>
      <c r="P291">
        <f>'d_고정'!$B$1*'6_기대효과'!$H$7*('d_시나리오'!$I$7/'d_고정'!$B$2)*B291</f>
        <v/>
      </c>
      <c r="Q291">
        <f>P291*C291</f>
        <v/>
      </c>
      <c r="R291">
        <f>P291*E291</f>
        <v/>
      </c>
      <c r="S291">
        <f>R291*G291</f>
        <v/>
      </c>
      <c r="T291">
        <f>Q291+S291</f>
        <v/>
      </c>
      <c r="U291">
        <f>(Q291*D291+S291*I291)*(1-O291)</f>
        <v/>
      </c>
      <c r="V291">
        <f>(R291*K291*N291+'d_고정'!$B$3*('6_기대효과'!$H$7/8)*N291*'d_고정'!$B$10*M291*('6_기대효과'!$K$7/'d_고정'!$B$9))*(1-O291)</f>
        <v/>
      </c>
      <c r="W291">
        <f>(S291*I291+R291*MAX(K291-'d_고정'!$B$10*M291*('6_기대효과'!$K$7/'d_고정'!$B$9),0)*N291)*(1-O291)</f>
        <v/>
      </c>
      <c r="X291">
        <f>U291+V291</f>
        <v/>
      </c>
      <c r="Y291">
        <f>U291/('d_고정'!$B$5*'6_기대효과'!$H$7/8)/'d_고정'!$B$6</f>
        <v/>
      </c>
      <c r="Z291">
        <f>U291/('d_고정'!$B$8*'6_기대효과'!$H$7/8)</f>
        <v/>
      </c>
    </row>
    <row r="292">
      <c r="A292">
        <f>RAND()</f>
        <v/>
      </c>
      <c r="B292">
        <f>IF('d_시나리오'!$J$2='d_시나리오'!$H$2,'d_시나리오'!$I$2,IF(A292&lt;('d_시나리오'!$I$2-'d_시나리오'!$H$2)/('d_시나리오'!$J$2-'d_시나리오'!$H$2),'d_시나리오'!$H$2+SQRT(A292*('d_시나리오'!$J$2-'d_시나리오'!$H$2)*('d_시나리오'!$I$2-'d_시나리오'!$H$2)),'d_시나리오'!$J$2-SQRT((1-A292)*('d_시나리오'!$J$2-'d_시나리오'!$H$2)*('d_시나리오'!$J$2-'d_시나리오'!$I$2))))</f>
        <v/>
      </c>
      <c r="C292">
        <f>BETAINV(RAND(),2,6)</f>
        <v/>
      </c>
      <c r="D292">
        <f>INDEX('d_분포'!$A$2:$A$28,RANDBETWEEN(1,27))</f>
        <v/>
      </c>
      <c r="E292">
        <f>INDEX('d_분포'!$C$2:$C$5,RANDBETWEEN(1,4))*(0.9+0.2*RAND())</f>
        <v/>
      </c>
      <c r="F292">
        <f>RAND()</f>
        <v/>
      </c>
      <c r="G292">
        <f>IF('d_시나리오'!$J$3='d_시나리오'!$H$3,'d_시나리오'!$I$3,IF(F292&lt;('d_시나리오'!$I$3-'d_시나리오'!$H$3)/('d_시나리오'!$J$3-'d_시나리오'!$H$3),'d_시나리오'!$H$3+SQRT(F292*('d_시나리오'!$J$3-'d_시나리오'!$H$3)*('d_시나리오'!$I$3-'d_시나리오'!$H$3)),'d_시나리오'!$J$3-SQRT((1-F292)*('d_시나리오'!$J$3-'d_시나리오'!$H$3)*('d_시나리오'!$J$3-'d_시나리오'!$I$3))))</f>
        <v/>
      </c>
      <c r="H292">
        <f>RAND()</f>
        <v/>
      </c>
      <c r="I292">
        <f>IF('d_시나리오'!$J$4='d_시나리오'!$H$4,'d_시나리오'!$I$4,IF(H292&lt;('d_시나리오'!$I$4-'d_시나리오'!$H$4)/('d_시나리오'!$J$4-'d_시나리오'!$H$4),'d_시나리오'!$H$4+SQRT(H292*('d_시나리오'!$J$4-'d_시나리오'!$H$4)*('d_시나리오'!$I$4-'d_시나리오'!$H$4)),'d_시나리오'!$J$4-SQRT((1-H292)*('d_시나리오'!$J$4-'d_시나리오'!$H$4)*('d_시나리오'!$J$4-'d_시나리오'!$I$4))))</f>
        <v/>
      </c>
      <c r="J292">
        <f>RAND()</f>
        <v/>
      </c>
      <c r="K292">
        <f>IF('d_시나리오'!$J$5='d_시나리오'!$H$5,'d_시나리오'!$I$5,IF(J292&lt;('d_시나리오'!$I$5-'d_시나리오'!$H$5)/('d_시나리오'!$J$5-'d_시나리오'!$H$5),'d_시나리오'!$H$5+SQRT(J292*('d_시나리오'!$J$5-'d_시나리오'!$H$5)*('d_시나리오'!$I$5-'d_시나리오'!$H$5)),'d_시나리오'!$J$5-SQRT((1-J292)*('d_시나리오'!$J$5-'d_시나리오'!$H$5)*('d_시나리오'!$J$5-'d_시나리오'!$I$5))))</f>
        <v/>
      </c>
      <c r="L292">
        <f>RAND()</f>
        <v/>
      </c>
      <c r="M292">
        <f>IF('d_시나리오'!$J$6='d_시나리오'!$H$6,'d_시나리오'!$I$6,IF(L292&lt;('d_시나리오'!$I$6-'d_시나리오'!$H$6)/('d_시나리오'!$J$6-'d_시나리오'!$H$6),'d_시나리오'!$H$6+SQRT(L292*('d_시나리오'!$J$6-'d_시나리오'!$H$6)*('d_시나리오'!$I$6-'d_시나리오'!$H$6)),'d_시나리오'!$J$6-SQRT((1-L292)*('d_시나리오'!$J$6-'d_시나리오'!$H$6)*('d_시나리오'!$J$6-'d_시나리오'!$I$6))))</f>
        <v/>
      </c>
      <c r="N292">
        <f>INDEX('d_분포'!$B$2:$B$57,RANDBETWEEN(1,56))</f>
        <v/>
      </c>
      <c r="O292">
        <f>BETAINV(RAND(),5,5)</f>
        <v/>
      </c>
      <c r="P292">
        <f>'d_고정'!$B$1*'6_기대효과'!$H$7*('d_시나리오'!$I$7/'d_고정'!$B$2)*B292</f>
        <v/>
      </c>
      <c r="Q292">
        <f>P292*C292</f>
        <v/>
      </c>
      <c r="R292">
        <f>P292*E292</f>
        <v/>
      </c>
      <c r="S292">
        <f>R292*G292</f>
        <v/>
      </c>
      <c r="T292">
        <f>Q292+S292</f>
        <v/>
      </c>
      <c r="U292">
        <f>(Q292*D292+S292*I292)*(1-O292)</f>
        <v/>
      </c>
      <c r="V292">
        <f>(R292*K292*N292+'d_고정'!$B$3*('6_기대효과'!$H$7/8)*N292*'d_고정'!$B$10*M292*('6_기대효과'!$K$7/'d_고정'!$B$9))*(1-O292)</f>
        <v/>
      </c>
      <c r="W292">
        <f>(S292*I292+R292*MAX(K292-'d_고정'!$B$10*M292*('6_기대효과'!$K$7/'d_고정'!$B$9),0)*N292)*(1-O292)</f>
        <v/>
      </c>
      <c r="X292">
        <f>U292+V292</f>
        <v/>
      </c>
      <c r="Y292">
        <f>U292/('d_고정'!$B$5*'6_기대효과'!$H$7/8)/'d_고정'!$B$6</f>
        <v/>
      </c>
      <c r="Z292">
        <f>U292/('d_고정'!$B$8*'6_기대효과'!$H$7/8)</f>
        <v/>
      </c>
    </row>
    <row r="293">
      <c r="A293">
        <f>RAND()</f>
        <v/>
      </c>
      <c r="B293">
        <f>IF('d_시나리오'!$J$2='d_시나리오'!$H$2,'d_시나리오'!$I$2,IF(A293&lt;('d_시나리오'!$I$2-'d_시나리오'!$H$2)/('d_시나리오'!$J$2-'d_시나리오'!$H$2),'d_시나리오'!$H$2+SQRT(A293*('d_시나리오'!$J$2-'d_시나리오'!$H$2)*('d_시나리오'!$I$2-'d_시나리오'!$H$2)),'d_시나리오'!$J$2-SQRT((1-A293)*('d_시나리오'!$J$2-'d_시나리오'!$H$2)*('d_시나리오'!$J$2-'d_시나리오'!$I$2))))</f>
        <v/>
      </c>
      <c r="C293">
        <f>BETAINV(RAND(),2,6)</f>
        <v/>
      </c>
      <c r="D293">
        <f>INDEX('d_분포'!$A$2:$A$28,RANDBETWEEN(1,27))</f>
        <v/>
      </c>
      <c r="E293">
        <f>INDEX('d_분포'!$C$2:$C$5,RANDBETWEEN(1,4))*(0.9+0.2*RAND())</f>
        <v/>
      </c>
      <c r="F293">
        <f>RAND()</f>
        <v/>
      </c>
      <c r="G293">
        <f>IF('d_시나리오'!$J$3='d_시나리오'!$H$3,'d_시나리오'!$I$3,IF(F293&lt;('d_시나리오'!$I$3-'d_시나리오'!$H$3)/('d_시나리오'!$J$3-'d_시나리오'!$H$3),'d_시나리오'!$H$3+SQRT(F293*('d_시나리오'!$J$3-'d_시나리오'!$H$3)*('d_시나리오'!$I$3-'d_시나리오'!$H$3)),'d_시나리오'!$J$3-SQRT((1-F293)*('d_시나리오'!$J$3-'d_시나리오'!$H$3)*('d_시나리오'!$J$3-'d_시나리오'!$I$3))))</f>
        <v/>
      </c>
      <c r="H293">
        <f>RAND()</f>
        <v/>
      </c>
      <c r="I293">
        <f>IF('d_시나리오'!$J$4='d_시나리오'!$H$4,'d_시나리오'!$I$4,IF(H293&lt;('d_시나리오'!$I$4-'d_시나리오'!$H$4)/('d_시나리오'!$J$4-'d_시나리오'!$H$4),'d_시나리오'!$H$4+SQRT(H293*('d_시나리오'!$J$4-'d_시나리오'!$H$4)*('d_시나리오'!$I$4-'d_시나리오'!$H$4)),'d_시나리오'!$J$4-SQRT((1-H293)*('d_시나리오'!$J$4-'d_시나리오'!$H$4)*('d_시나리오'!$J$4-'d_시나리오'!$I$4))))</f>
        <v/>
      </c>
      <c r="J293">
        <f>RAND()</f>
        <v/>
      </c>
      <c r="K293">
        <f>IF('d_시나리오'!$J$5='d_시나리오'!$H$5,'d_시나리오'!$I$5,IF(J293&lt;('d_시나리오'!$I$5-'d_시나리오'!$H$5)/('d_시나리오'!$J$5-'d_시나리오'!$H$5),'d_시나리오'!$H$5+SQRT(J293*('d_시나리오'!$J$5-'d_시나리오'!$H$5)*('d_시나리오'!$I$5-'d_시나리오'!$H$5)),'d_시나리오'!$J$5-SQRT((1-J293)*('d_시나리오'!$J$5-'d_시나리오'!$H$5)*('d_시나리오'!$J$5-'d_시나리오'!$I$5))))</f>
        <v/>
      </c>
      <c r="L293">
        <f>RAND()</f>
        <v/>
      </c>
      <c r="M293">
        <f>IF('d_시나리오'!$J$6='d_시나리오'!$H$6,'d_시나리오'!$I$6,IF(L293&lt;('d_시나리오'!$I$6-'d_시나리오'!$H$6)/('d_시나리오'!$J$6-'d_시나리오'!$H$6),'d_시나리오'!$H$6+SQRT(L293*('d_시나리오'!$J$6-'d_시나리오'!$H$6)*('d_시나리오'!$I$6-'d_시나리오'!$H$6)),'d_시나리오'!$J$6-SQRT((1-L293)*('d_시나리오'!$J$6-'d_시나리오'!$H$6)*('d_시나리오'!$J$6-'d_시나리오'!$I$6))))</f>
        <v/>
      </c>
      <c r="N293">
        <f>INDEX('d_분포'!$B$2:$B$57,RANDBETWEEN(1,56))</f>
        <v/>
      </c>
      <c r="O293">
        <f>BETAINV(RAND(),5,5)</f>
        <v/>
      </c>
      <c r="P293">
        <f>'d_고정'!$B$1*'6_기대효과'!$H$7*('d_시나리오'!$I$7/'d_고정'!$B$2)*B293</f>
        <v/>
      </c>
      <c r="Q293">
        <f>P293*C293</f>
        <v/>
      </c>
      <c r="R293">
        <f>P293*E293</f>
        <v/>
      </c>
      <c r="S293">
        <f>R293*G293</f>
        <v/>
      </c>
      <c r="T293">
        <f>Q293+S293</f>
        <v/>
      </c>
      <c r="U293">
        <f>(Q293*D293+S293*I293)*(1-O293)</f>
        <v/>
      </c>
      <c r="V293">
        <f>(R293*K293*N293+'d_고정'!$B$3*('6_기대효과'!$H$7/8)*N293*'d_고정'!$B$10*M293*('6_기대효과'!$K$7/'d_고정'!$B$9))*(1-O293)</f>
        <v/>
      </c>
      <c r="W293">
        <f>(S293*I293+R293*MAX(K293-'d_고정'!$B$10*M293*('6_기대효과'!$K$7/'d_고정'!$B$9),0)*N293)*(1-O293)</f>
        <v/>
      </c>
      <c r="X293">
        <f>U293+V293</f>
        <v/>
      </c>
      <c r="Y293">
        <f>U293/('d_고정'!$B$5*'6_기대효과'!$H$7/8)/'d_고정'!$B$6</f>
        <v/>
      </c>
      <c r="Z293">
        <f>U293/('d_고정'!$B$8*'6_기대효과'!$H$7/8)</f>
        <v/>
      </c>
    </row>
    <row r="294">
      <c r="A294">
        <f>RAND()</f>
        <v/>
      </c>
      <c r="B294">
        <f>IF('d_시나리오'!$J$2='d_시나리오'!$H$2,'d_시나리오'!$I$2,IF(A294&lt;('d_시나리오'!$I$2-'d_시나리오'!$H$2)/('d_시나리오'!$J$2-'d_시나리오'!$H$2),'d_시나리오'!$H$2+SQRT(A294*('d_시나리오'!$J$2-'d_시나리오'!$H$2)*('d_시나리오'!$I$2-'d_시나리오'!$H$2)),'d_시나리오'!$J$2-SQRT((1-A294)*('d_시나리오'!$J$2-'d_시나리오'!$H$2)*('d_시나리오'!$J$2-'d_시나리오'!$I$2))))</f>
        <v/>
      </c>
      <c r="C294">
        <f>BETAINV(RAND(),2,6)</f>
        <v/>
      </c>
      <c r="D294">
        <f>INDEX('d_분포'!$A$2:$A$28,RANDBETWEEN(1,27))</f>
        <v/>
      </c>
      <c r="E294">
        <f>INDEX('d_분포'!$C$2:$C$5,RANDBETWEEN(1,4))*(0.9+0.2*RAND())</f>
        <v/>
      </c>
      <c r="F294">
        <f>RAND()</f>
        <v/>
      </c>
      <c r="G294">
        <f>IF('d_시나리오'!$J$3='d_시나리오'!$H$3,'d_시나리오'!$I$3,IF(F294&lt;('d_시나리오'!$I$3-'d_시나리오'!$H$3)/('d_시나리오'!$J$3-'d_시나리오'!$H$3),'d_시나리오'!$H$3+SQRT(F294*('d_시나리오'!$J$3-'d_시나리오'!$H$3)*('d_시나리오'!$I$3-'d_시나리오'!$H$3)),'d_시나리오'!$J$3-SQRT((1-F294)*('d_시나리오'!$J$3-'d_시나리오'!$H$3)*('d_시나리오'!$J$3-'d_시나리오'!$I$3))))</f>
        <v/>
      </c>
      <c r="H294">
        <f>RAND()</f>
        <v/>
      </c>
      <c r="I294">
        <f>IF('d_시나리오'!$J$4='d_시나리오'!$H$4,'d_시나리오'!$I$4,IF(H294&lt;('d_시나리오'!$I$4-'d_시나리오'!$H$4)/('d_시나리오'!$J$4-'d_시나리오'!$H$4),'d_시나리오'!$H$4+SQRT(H294*('d_시나리오'!$J$4-'d_시나리오'!$H$4)*('d_시나리오'!$I$4-'d_시나리오'!$H$4)),'d_시나리오'!$J$4-SQRT((1-H294)*('d_시나리오'!$J$4-'d_시나리오'!$H$4)*('d_시나리오'!$J$4-'d_시나리오'!$I$4))))</f>
        <v/>
      </c>
      <c r="J294">
        <f>RAND()</f>
        <v/>
      </c>
      <c r="K294">
        <f>IF('d_시나리오'!$J$5='d_시나리오'!$H$5,'d_시나리오'!$I$5,IF(J294&lt;('d_시나리오'!$I$5-'d_시나리오'!$H$5)/('d_시나리오'!$J$5-'d_시나리오'!$H$5),'d_시나리오'!$H$5+SQRT(J294*('d_시나리오'!$J$5-'d_시나리오'!$H$5)*('d_시나리오'!$I$5-'d_시나리오'!$H$5)),'d_시나리오'!$J$5-SQRT((1-J294)*('d_시나리오'!$J$5-'d_시나리오'!$H$5)*('d_시나리오'!$J$5-'d_시나리오'!$I$5))))</f>
        <v/>
      </c>
      <c r="L294">
        <f>RAND()</f>
        <v/>
      </c>
      <c r="M294">
        <f>IF('d_시나리오'!$J$6='d_시나리오'!$H$6,'d_시나리오'!$I$6,IF(L294&lt;('d_시나리오'!$I$6-'d_시나리오'!$H$6)/('d_시나리오'!$J$6-'d_시나리오'!$H$6),'d_시나리오'!$H$6+SQRT(L294*('d_시나리오'!$J$6-'d_시나리오'!$H$6)*('d_시나리오'!$I$6-'d_시나리오'!$H$6)),'d_시나리오'!$J$6-SQRT((1-L294)*('d_시나리오'!$J$6-'d_시나리오'!$H$6)*('d_시나리오'!$J$6-'d_시나리오'!$I$6))))</f>
        <v/>
      </c>
      <c r="N294">
        <f>INDEX('d_분포'!$B$2:$B$57,RANDBETWEEN(1,56))</f>
        <v/>
      </c>
      <c r="O294">
        <f>BETAINV(RAND(),5,5)</f>
        <v/>
      </c>
      <c r="P294">
        <f>'d_고정'!$B$1*'6_기대효과'!$H$7*('d_시나리오'!$I$7/'d_고정'!$B$2)*B294</f>
        <v/>
      </c>
      <c r="Q294">
        <f>P294*C294</f>
        <v/>
      </c>
      <c r="R294">
        <f>P294*E294</f>
        <v/>
      </c>
      <c r="S294">
        <f>R294*G294</f>
        <v/>
      </c>
      <c r="T294">
        <f>Q294+S294</f>
        <v/>
      </c>
      <c r="U294">
        <f>(Q294*D294+S294*I294)*(1-O294)</f>
        <v/>
      </c>
      <c r="V294">
        <f>(R294*K294*N294+'d_고정'!$B$3*('6_기대효과'!$H$7/8)*N294*'d_고정'!$B$10*M294*('6_기대효과'!$K$7/'d_고정'!$B$9))*(1-O294)</f>
        <v/>
      </c>
      <c r="W294">
        <f>(S294*I294+R294*MAX(K294-'d_고정'!$B$10*M294*('6_기대효과'!$K$7/'d_고정'!$B$9),0)*N294)*(1-O294)</f>
        <v/>
      </c>
      <c r="X294">
        <f>U294+V294</f>
        <v/>
      </c>
      <c r="Y294">
        <f>U294/('d_고정'!$B$5*'6_기대효과'!$H$7/8)/'d_고정'!$B$6</f>
        <v/>
      </c>
      <c r="Z294">
        <f>U294/('d_고정'!$B$8*'6_기대효과'!$H$7/8)</f>
        <v/>
      </c>
    </row>
    <row r="295">
      <c r="A295">
        <f>RAND()</f>
        <v/>
      </c>
      <c r="B295">
        <f>IF('d_시나리오'!$J$2='d_시나리오'!$H$2,'d_시나리오'!$I$2,IF(A295&lt;('d_시나리오'!$I$2-'d_시나리오'!$H$2)/('d_시나리오'!$J$2-'d_시나리오'!$H$2),'d_시나리오'!$H$2+SQRT(A295*('d_시나리오'!$J$2-'d_시나리오'!$H$2)*('d_시나리오'!$I$2-'d_시나리오'!$H$2)),'d_시나리오'!$J$2-SQRT((1-A295)*('d_시나리오'!$J$2-'d_시나리오'!$H$2)*('d_시나리오'!$J$2-'d_시나리오'!$I$2))))</f>
        <v/>
      </c>
      <c r="C295">
        <f>BETAINV(RAND(),2,6)</f>
        <v/>
      </c>
      <c r="D295">
        <f>INDEX('d_분포'!$A$2:$A$28,RANDBETWEEN(1,27))</f>
        <v/>
      </c>
      <c r="E295">
        <f>INDEX('d_분포'!$C$2:$C$5,RANDBETWEEN(1,4))*(0.9+0.2*RAND())</f>
        <v/>
      </c>
      <c r="F295">
        <f>RAND()</f>
        <v/>
      </c>
      <c r="G295">
        <f>IF('d_시나리오'!$J$3='d_시나리오'!$H$3,'d_시나리오'!$I$3,IF(F295&lt;('d_시나리오'!$I$3-'d_시나리오'!$H$3)/('d_시나리오'!$J$3-'d_시나리오'!$H$3),'d_시나리오'!$H$3+SQRT(F295*('d_시나리오'!$J$3-'d_시나리오'!$H$3)*('d_시나리오'!$I$3-'d_시나리오'!$H$3)),'d_시나리오'!$J$3-SQRT((1-F295)*('d_시나리오'!$J$3-'d_시나리오'!$H$3)*('d_시나리오'!$J$3-'d_시나리오'!$I$3))))</f>
        <v/>
      </c>
      <c r="H295">
        <f>RAND()</f>
        <v/>
      </c>
      <c r="I295">
        <f>IF('d_시나리오'!$J$4='d_시나리오'!$H$4,'d_시나리오'!$I$4,IF(H295&lt;('d_시나리오'!$I$4-'d_시나리오'!$H$4)/('d_시나리오'!$J$4-'d_시나리오'!$H$4),'d_시나리오'!$H$4+SQRT(H295*('d_시나리오'!$J$4-'d_시나리오'!$H$4)*('d_시나리오'!$I$4-'d_시나리오'!$H$4)),'d_시나리오'!$J$4-SQRT((1-H295)*('d_시나리오'!$J$4-'d_시나리오'!$H$4)*('d_시나리오'!$J$4-'d_시나리오'!$I$4))))</f>
        <v/>
      </c>
      <c r="J295">
        <f>RAND()</f>
        <v/>
      </c>
      <c r="K295">
        <f>IF('d_시나리오'!$J$5='d_시나리오'!$H$5,'d_시나리오'!$I$5,IF(J295&lt;('d_시나리오'!$I$5-'d_시나리오'!$H$5)/('d_시나리오'!$J$5-'d_시나리오'!$H$5),'d_시나리오'!$H$5+SQRT(J295*('d_시나리오'!$J$5-'d_시나리오'!$H$5)*('d_시나리오'!$I$5-'d_시나리오'!$H$5)),'d_시나리오'!$J$5-SQRT((1-J295)*('d_시나리오'!$J$5-'d_시나리오'!$H$5)*('d_시나리오'!$J$5-'d_시나리오'!$I$5))))</f>
        <v/>
      </c>
      <c r="L295">
        <f>RAND()</f>
        <v/>
      </c>
      <c r="M295">
        <f>IF('d_시나리오'!$J$6='d_시나리오'!$H$6,'d_시나리오'!$I$6,IF(L295&lt;('d_시나리오'!$I$6-'d_시나리오'!$H$6)/('d_시나리오'!$J$6-'d_시나리오'!$H$6),'d_시나리오'!$H$6+SQRT(L295*('d_시나리오'!$J$6-'d_시나리오'!$H$6)*('d_시나리오'!$I$6-'d_시나리오'!$H$6)),'d_시나리오'!$J$6-SQRT((1-L295)*('d_시나리오'!$J$6-'d_시나리오'!$H$6)*('d_시나리오'!$J$6-'d_시나리오'!$I$6))))</f>
        <v/>
      </c>
      <c r="N295">
        <f>INDEX('d_분포'!$B$2:$B$57,RANDBETWEEN(1,56))</f>
        <v/>
      </c>
      <c r="O295">
        <f>BETAINV(RAND(),5,5)</f>
        <v/>
      </c>
      <c r="P295">
        <f>'d_고정'!$B$1*'6_기대효과'!$H$7*('d_시나리오'!$I$7/'d_고정'!$B$2)*B295</f>
        <v/>
      </c>
      <c r="Q295">
        <f>P295*C295</f>
        <v/>
      </c>
      <c r="R295">
        <f>P295*E295</f>
        <v/>
      </c>
      <c r="S295">
        <f>R295*G295</f>
        <v/>
      </c>
      <c r="T295">
        <f>Q295+S295</f>
        <v/>
      </c>
      <c r="U295">
        <f>(Q295*D295+S295*I295)*(1-O295)</f>
        <v/>
      </c>
      <c r="V295">
        <f>(R295*K295*N295+'d_고정'!$B$3*('6_기대효과'!$H$7/8)*N295*'d_고정'!$B$10*M295*('6_기대효과'!$K$7/'d_고정'!$B$9))*(1-O295)</f>
        <v/>
      </c>
      <c r="W295">
        <f>(S295*I295+R295*MAX(K295-'d_고정'!$B$10*M295*('6_기대효과'!$K$7/'d_고정'!$B$9),0)*N295)*(1-O295)</f>
        <v/>
      </c>
      <c r="X295">
        <f>U295+V295</f>
        <v/>
      </c>
      <c r="Y295">
        <f>U295/('d_고정'!$B$5*'6_기대효과'!$H$7/8)/'d_고정'!$B$6</f>
        <v/>
      </c>
      <c r="Z295">
        <f>U295/('d_고정'!$B$8*'6_기대효과'!$H$7/8)</f>
        <v/>
      </c>
    </row>
    <row r="296">
      <c r="A296">
        <f>RAND()</f>
        <v/>
      </c>
      <c r="B296">
        <f>IF('d_시나리오'!$J$2='d_시나리오'!$H$2,'d_시나리오'!$I$2,IF(A296&lt;('d_시나리오'!$I$2-'d_시나리오'!$H$2)/('d_시나리오'!$J$2-'d_시나리오'!$H$2),'d_시나리오'!$H$2+SQRT(A296*('d_시나리오'!$J$2-'d_시나리오'!$H$2)*('d_시나리오'!$I$2-'d_시나리오'!$H$2)),'d_시나리오'!$J$2-SQRT((1-A296)*('d_시나리오'!$J$2-'d_시나리오'!$H$2)*('d_시나리오'!$J$2-'d_시나리오'!$I$2))))</f>
        <v/>
      </c>
      <c r="C296">
        <f>BETAINV(RAND(),2,6)</f>
        <v/>
      </c>
      <c r="D296">
        <f>INDEX('d_분포'!$A$2:$A$28,RANDBETWEEN(1,27))</f>
        <v/>
      </c>
      <c r="E296">
        <f>INDEX('d_분포'!$C$2:$C$5,RANDBETWEEN(1,4))*(0.9+0.2*RAND())</f>
        <v/>
      </c>
      <c r="F296">
        <f>RAND()</f>
        <v/>
      </c>
      <c r="G296">
        <f>IF('d_시나리오'!$J$3='d_시나리오'!$H$3,'d_시나리오'!$I$3,IF(F296&lt;('d_시나리오'!$I$3-'d_시나리오'!$H$3)/('d_시나리오'!$J$3-'d_시나리오'!$H$3),'d_시나리오'!$H$3+SQRT(F296*('d_시나리오'!$J$3-'d_시나리오'!$H$3)*('d_시나리오'!$I$3-'d_시나리오'!$H$3)),'d_시나리오'!$J$3-SQRT((1-F296)*('d_시나리오'!$J$3-'d_시나리오'!$H$3)*('d_시나리오'!$J$3-'d_시나리오'!$I$3))))</f>
        <v/>
      </c>
      <c r="H296">
        <f>RAND()</f>
        <v/>
      </c>
      <c r="I296">
        <f>IF('d_시나리오'!$J$4='d_시나리오'!$H$4,'d_시나리오'!$I$4,IF(H296&lt;('d_시나리오'!$I$4-'d_시나리오'!$H$4)/('d_시나리오'!$J$4-'d_시나리오'!$H$4),'d_시나리오'!$H$4+SQRT(H296*('d_시나리오'!$J$4-'d_시나리오'!$H$4)*('d_시나리오'!$I$4-'d_시나리오'!$H$4)),'d_시나리오'!$J$4-SQRT((1-H296)*('d_시나리오'!$J$4-'d_시나리오'!$H$4)*('d_시나리오'!$J$4-'d_시나리오'!$I$4))))</f>
        <v/>
      </c>
      <c r="J296">
        <f>RAND()</f>
        <v/>
      </c>
      <c r="K296">
        <f>IF('d_시나리오'!$J$5='d_시나리오'!$H$5,'d_시나리오'!$I$5,IF(J296&lt;('d_시나리오'!$I$5-'d_시나리오'!$H$5)/('d_시나리오'!$J$5-'d_시나리오'!$H$5),'d_시나리오'!$H$5+SQRT(J296*('d_시나리오'!$J$5-'d_시나리오'!$H$5)*('d_시나리오'!$I$5-'d_시나리오'!$H$5)),'d_시나리오'!$J$5-SQRT((1-J296)*('d_시나리오'!$J$5-'d_시나리오'!$H$5)*('d_시나리오'!$J$5-'d_시나리오'!$I$5))))</f>
        <v/>
      </c>
      <c r="L296">
        <f>RAND()</f>
        <v/>
      </c>
      <c r="M296">
        <f>IF('d_시나리오'!$J$6='d_시나리오'!$H$6,'d_시나리오'!$I$6,IF(L296&lt;('d_시나리오'!$I$6-'d_시나리오'!$H$6)/('d_시나리오'!$J$6-'d_시나리오'!$H$6),'d_시나리오'!$H$6+SQRT(L296*('d_시나리오'!$J$6-'d_시나리오'!$H$6)*('d_시나리오'!$I$6-'d_시나리오'!$H$6)),'d_시나리오'!$J$6-SQRT((1-L296)*('d_시나리오'!$J$6-'d_시나리오'!$H$6)*('d_시나리오'!$J$6-'d_시나리오'!$I$6))))</f>
        <v/>
      </c>
      <c r="N296">
        <f>INDEX('d_분포'!$B$2:$B$57,RANDBETWEEN(1,56))</f>
        <v/>
      </c>
      <c r="O296">
        <f>BETAINV(RAND(),5,5)</f>
        <v/>
      </c>
      <c r="P296">
        <f>'d_고정'!$B$1*'6_기대효과'!$H$7*('d_시나리오'!$I$7/'d_고정'!$B$2)*B296</f>
        <v/>
      </c>
      <c r="Q296">
        <f>P296*C296</f>
        <v/>
      </c>
      <c r="R296">
        <f>P296*E296</f>
        <v/>
      </c>
      <c r="S296">
        <f>R296*G296</f>
        <v/>
      </c>
      <c r="T296">
        <f>Q296+S296</f>
        <v/>
      </c>
      <c r="U296">
        <f>(Q296*D296+S296*I296)*(1-O296)</f>
        <v/>
      </c>
      <c r="V296">
        <f>(R296*K296*N296+'d_고정'!$B$3*('6_기대효과'!$H$7/8)*N296*'d_고정'!$B$10*M296*('6_기대효과'!$K$7/'d_고정'!$B$9))*(1-O296)</f>
        <v/>
      </c>
      <c r="W296">
        <f>(S296*I296+R296*MAX(K296-'d_고정'!$B$10*M296*('6_기대효과'!$K$7/'d_고정'!$B$9),0)*N296)*(1-O296)</f>
        <v/>
      </c>
      <c r="X296">
        <f>U296+V296</f>
        <v/>
      </c>
      <c r="Y296">
        <f>U296/('d_고정'!$B$5*'6_기대효과'!$H$7/8)/'d_고정'!$B$6</f>
        <v/>
      </c>
      <c r="Z296">
        <f>U296/('d_고정'!$B$8*'6_기대효과'!$H$7/8)</f>
        <v/>
      </c>
    </row>
    <row r="297">
      <c r="A297">
        <f>RAND()</f>
        <v/>
      </c>
      <c r="B297">
        <f>IF('d_시나리오'!$J$2='d_시나리오'!$H$2,'d_시나리오'!$I$2,IF(A297&lt;('d_시나리오'!$I$2-'d_시나리오'!$H$2)/('d_시나리오'!$J$2-'d_시나리오'!$H$2),'d_시나리오'!$H$2+SQRT(A297*('d_시나리오'!$J$2-'d_시나리오'!$H$2)*('d_시나리오'!$I$2-'d_시나리오'!$H$2)),'d_시나리오'!$J$2-SQRT((1-A297)*('d_시나리오'!$J$2-'d_시나리오'!$H$2)*('d_시나리오'!$J$2-'d_시나리오'!$I$2))))</f>
        <v/>
      </c>
      <c r="C297">
        <f>BETAINV(RAND(),2,6)</f>
        <v/>
      </c>
      <c r="D297">
        <f>INDEX('d_분포'!$A$2:$A$28,RANDBETWEEN(1,27))</f>
        <v/>
      </c>
      <c r="E297">
        <f>INDEX('d_분포'!$C$2:$C$5,RANDBETWEEN(1,4))*(0.9+0.2*RAND())</f>
        <v/>
      </c>
      <c r="F297">
        <f>RAND()</f>
        <v/>
      </c>
      <c r="G297">
        <f>IF('d_시나리오'!$J$3='d_시나리오'!$H$3,'d_시나리오'!$I$3,IF(F297&lt;('d_시나리오'!$I$3-'d_시나리오'!$H$3)/('d_시나리오'!$J$3-'d_시나리오'!$H$3),'d_시나리오'!$H$3+SQRT(F297*('d_시나리오'!$J$3-'d_시나리오'!$H$3)*('d_시나리오'!$I$3-'d_시나리오'!$H$3)),'d_시나리오'!$J$3-SQRT((1-F297)*('d_시나리오'!$J$3-'d_시나리오'!$H$3)*('d_시나리오'!$J$3-'d_시나리오'!$I$3))))</f>
        <v/>
      </c>
      <c r="H297">
        <f>RAND()</f>
        <v/>
      </c>
      <c r="I297">
        <f>IF('d_시나리오'!$J$4='d_시나리오'!$H$4,'d_시나리오'!$I$4,IF(H297&lt;('d_시나리오'!$I$4-'d_시나리오'!$H$4)/('d_시나리오'!$J$4-'d_시나리오'!$H$4),'d_시나리오'!$H$4+SQRT(H297*('d_시나리오'!$J$4-'d_시나리오'!$H$4)*('d_시나리오'!$I$4-'d_시나리오'!$H$4)),'d_시나리오'!$J$4-SQRT((1-H297)*('d_시나리오'!$J$4-'d_시나리오'!$H$4)*('d_시나리오'!$J$4-'d_시나리오'!$I$4))))</f>
        <v/>
      </c>
      <c r="J297">
        <f>RAND()</f>
        <v/>
      </c>
      <c r="K297">
        <f>IF('d_시나리오'!$J$5='d_시나리오'!$H$5,'d_시나리오'!$I$5,IF(J297&lt;('d_시나리오'!$I$5-'d_시나리오'!$H$5)/('d_시나리오'!$J$5-'d_시나리오'!$H$5),'d_시나리오'!$H$5+SQRT(J297*('d_시나리오'!$J$5-'d_시나리오'!$H$5)*('d_시나리오'!$I$5-'d_시나리오'!$H$5)),'d_시나리오'!$J$5-SQRT((1-J297)*('d_시나리오'!$J$5-'d_시나리오'!$H$5)*('d_시나리오'!$J$5-'d_시나리오'!$I$5))))</f>
        <v/>
      </c>
      <c r="L297">
        <f>RAND()</f>
        <v/>
      </c>
      <c r="M297">
        <f>IF('d_시나리오'!$J$6='d_시나리오'!$H$6,'d_시나리오'!$I$6,IF(L297&lt;('d_시나리오'!$I$6-'d_시나리오'!$H$6)/('d_시나리오'!$J$6-'d_시나리오'!$H$6),'d_시나리오'!$H$6+SQRT(L297*('d_시나리오'!$J$6-'d_시나리오'!$H$6)*('d_시나리오'!$I$6-'d_시나리오'!$H$6)),'d_시나리오'!$J$6-SQRT((1-L297)*('d_시나리오'!$J$6-'d_시나리오'!$H$6)*('d_시나리오'!$J$6-'d_시나리오'!$I$6))))</f>
        <v/>
      </c>
      <c r="N297">
        <f>INDEX('d_분포'!$B$2:$B$57,RANDBETWEEN(1,56))</f>
        <v/>
      </c>
      <c r="O297">
        <f>BETAINV(RAND(),5,5)</f>
        <v/>
      </c>
      <c r="P297">
        <f>'d_고정'!$B$1*'6_기대효과'!$H$7*('d_시나리오'!$I$7/'d_고정'!$B$2)*B297</f>
        <v/>
      </c>
      <c r="Q297">
        <f>P297*C297</f>
        <v/>
      </c>
      <c r="R297">
        <f>P297*E297</f>
        <v/>
      </c>
      <c r="S297">
        <f>R297*G297</f>
        <v/>
      </c>
      <c r="T297">
        <f>Q297+S297</f>
        <v/>
      </c>
      <c r="U297">
        <f>(Q297*D297+S297*I297)*(1-O297)</f>
        <v/>
      </c>
      <c r="V297">
        <f>(R297*K297*N297+'d_고정'!$B$3*('6_기대효과'!$H$7/8)*N297*'d_고정'!$B$10*M297*('6_기대효과'!$K$7/'d_고정'!$B$9))*(1-O297)</f>
        <v/>
      </c>
      <c r="W297">
        <f>(S297*I297+R297*MAX(K297-'d_고정'!$B$10*M297*('6_기대효과'!$K$7/'d_고정'!$B$9),0)*N297)*(1-O297)</f>
        <v/>
      </c>
      <c r="X297">
        <f>U297+V297</f>
        <v/>
      </c>
      <c r="Y297">
        <f>U297/('d_고정'!$B$5*'6_기대효과'!$H$7/8)/'d_고정'!$B$6</f>
        <v/>
      </c>
      <c r="Z297">
        <f>U297/('d_고정'!$B$8*'6_기대효과'!$H$7/8)</f>
        <v/>
      </c>
    </row>
    <row r="298">
      <c r="A298">
        <f>RAND()</f>
        <v/>
      </c>
      <c r="B298">
        <f>IF('d_시나리오'!$J$2='d_시나리오'!$H$2,'d_시나리오'!$I$2,IF(A298&lt;('d_시나리오'!$I$2-'d_시나리오'!$H$2)/('d_시나리오'!$J$2-'d_시나리오'!$H$2),'d_시나리오'!$H$2+SQRT(A298*('d_시나리오'!$J$2-'d_시나리오'!$H$2)*('d_시나리오'!$I$2-'d_시나리오'!$H$2)),'d_시나리오'!$J$2-SQRT((1-A298)*('d_시나리오'!$J$2-'d_시나리오'!$H$2)*('d_시나리오'!$J$2-'d_시나리오'!$I$2))))</f>
        <v/>
      </c>
      <c r="C298">
        <f>BETAINV(RAND(),2,6)</f>
        <v/>
      </c>
      <c r="D298">
        <f>INDEX('d_분포'!$A$2:$A$28,RANDBETWEEN(1,27))</f>
        <v/>
      </c>
      <c r="E298">
        <f>INDEX('d_분포'!$C$2:$C$5,RANDBETWEEN(1,4))*(0.9+0.2*RAND())</f>
        <v/>
      </c>
      <c r="F298">
        <f>RAND()</f>
        <v/>
      </c>
      <c r="G298">
        <f>IF('d_시나리오'!$J$3='d_시나리오'!$H$3,'d_시나리오'!$I$3,IF(F298&lt;('d_시나리오'!$I$3-'d_시나리오'!$H$3)/('d_시나리오'!$J$3-'d_시나리오'!$H$3),'d_시나리오'!$H$3+SQRT(F298*('d_시나리오'!$J$3-'d_시나리오'!$H$3)*('d_시나리오'!$I$3-'d_시나리오'!$H$3)),'d_시나리오'!$J$3-SQRT((1-F298)*('d_시나리오'!$J$3-'d_시나리오'!$H$3)*('d_시나리오'!$J$3-'d_시나리오'!$I$3))))</f>
        <v/>
      </c>
      <c r="H298">
        <f>RAND()</f>
        <v/>
      </c>
      <c r="I298">
        <f>IF('d_시나리오'!$J$4='d_시나리오'!$H$4,'d_시나리오'!$I$4,IF(H298&lt;('d_시나리오'!$I$4-'d_시나리오'!$H$4)/('d_시나리오'!$J$4-'d_시나리오'!$H$4),'d_시나리오'!$H$4+SQRT(H298*('d_시나리오'!$J$4-'d_시나리오'!$H$4)*('d_시나리오'!$I$4-'d_시나리오'!$H$4)),'d_시나리오'!$J$4-SQRT((1-H298)*('d_시나리오'!$J$4-'d_시나리오'!$H$4)*('d_시나리오'!$J$4-'d_시나리오'!$I$4))))</f>
        <v/>
      </c>
      <c r="J298">
        <f>RAND()</f>
        <v/>
      </c>
      <c r="K298">
        <f>IF('d_시나리오'!$J$5='d_시나리오'!$H$5,'d_시나리오'!$I$5,IF(J298&lt;('d_시나리오'!$I$5-'d_시나리오'!$H$5)/('d_시나리오'!$J$5-'d_시나리오'!$H$5),'d_시나리오'!$H$5+SQRT(J298*('d_시나리오'!$J$5-'d_시나리오'!$H$5)*('d_시나리오'!$I$5-'d_시나리오'!$H$5)),'d_시나리오'!$J$5-SQRT((1-J298)*('d_시나리오'!$J$5-'d_시나리오'!$H$5)*('d_시나리오'!$J$5-'d_시나리오'!$I$5))))</f>
        <v/>
      </c>
      <c r="L298">
        <f>RAND()</f>
        <v/>
      </c>
      <c r="M298">
        <f>IF('d_시나리오'!$J$6='d_시나리오'!$H$6,'d_시나리오'!$I$6,IF(L298&lt;('d_시나리오'!$I$6-'d_시나리오'!$H$6)/('d_시나리오'!$J$6-'d_시나리오'!$H$6),'d_시나리오'!$H$6+SQRT(L298*('d_시나리오'!$J$6-'d_시나리오'!$H$6)*('d_시나리오'!$I$6-'d_시나리오'!$H$6)),'d_시나리오'!$J$6-SQRT((1-L298)*('d_시나리오'!$J$6-'d_시나리오'!$H$6)*('d_시나리오'!$J$6-'d_시나리오'!$I$6))))</f>
        <v/>
      </c>
      <c r="N298">
        <f>INDEX('d_분포'!$B$2:$B$57,RANDBETWEEN(1,56))</f>
        <v/>
      </c>
      <c r="O298">
        <f>BETAINV(RAND(),5,5)</f>
        <v/>
      </c>
      <c r="P298">
        <f>'d_고정'!$B$1*'6_기대효과'!$H$7*('d_시나리오'!$I$7/'d_고정'!$B$2)*B298</f>
        <v/>
      </c>
      <c r="Q298">
        <f>P298*C298</f>
        <v/>
      </c>
      <c r="R298">
        <f>P298*E298</f>
        <v/>
      </c>
      <c r="S298">
        <f>R298*G298</f>
        <v/>
      </c>
      <c r="T298">
        <f>Q298+S298</f>
        <v/>
      </c>
      <c r="U298">
        <f>(Q298*D298+S298*I298)*(1-O298)</f>
        <v/>
      </c>
      <c r="V298">
        <f>(R298*K298*N298+'d_고정'!$B$3*('6_기대효과'!$H$7/8)*N298*'d_고정'!$B$10*M298*('6_기대효과'!$K$7/'d_고정'!$B$9))*(1-O298)</f>
        <v/>
      </c>
      <c r="W298">
        <f>(S298*I298+R298*MAX(K298-'d_고정'!$B$10*M298*('6_기대효과'!$K$7/'d_고정'!$B$9),0)*N298)*(1-O298)</f>
        <v/>
      </c>
      <c r="X298">
        <f>U298+V298</f>
        <v/>
      </c>
      <c r="Y298">
        <f>U298/('d_고정'!$B$5*'6_기대효과'!$H$7/8)/'d_고정'!$B$6</f>
        <v/>
      </c>
      <c r="Z298">
        <f>U298/('d_고정'!$B$8*'6_기대효과'!$H$7/8)</f>
        <v/>
      </c>
    </row>
    <row r="299">
      <c r="A299">
        <f>RAND()</f>
        <v/>
      </c>
      <c r="B299">
        <f>IF('d_시나리오'!$J$2='d_시나리오'!$H$2,'d_시나리오'!$I$2,IF(A299&lt;('d_시나리오'!$I$2-'d_시나리오'!$H$2)/('d_시나리오'!$J$2-'d_시나리오'!$H$2),'d_시나리오'!$H$2+SQRT(A299*('d_시나리오'!$J$2-'d_시나리오'!$H$2)*('d_시나리오'!$I$2-'d_시나리오'!$H$2)),'d_시나리오'!$J$2-SQRT((1-A299)*('d_시나리오'!$J$2-'d_시나리오'!$H$2)*('d_시나리오'!$J$2-'d_시나리오'!$I$2))))</f>
        <v/>
      </c>
      <c r="C299">
        <f>BETAINV(RAND(),2,6)</f>
        <v/>
      </c>
      <c r="D299">
        <f>INDEX('d_분포'!$A$2:$A$28,RANDBETWEEN(1,27))</f>
        <v/>
      </c>
      <c r="E299">
        <f>INDEX('d_분포'!$C$2:$C$5,RANDBETWEEN(1,4))*(0.9+0.2*RAND())</f>
        <v/>
      </c>
      <c r="F299">
        <f>RAND()</f>
        <v/>
      </c>
      <c r="G299">
        <f>IF('d_시나리오'!$J$3='d_시나리오'!$H$3,'d_시나리오'!$I$3,IF(F299&lt;('d_시나리오'!$I$3-'d_시나리오'!$H$3)/('d_시나리오'!$J$3-'d_시나리오'!$H$3),'d_시나리오'!$H$3+SQRT(F299*('d_시나리오'!$J$3-'d_시나리오'!$H$3)*('d_시나리오'!$I$3-'d_시나리오'!$H$3)),'d_시나리오'!$J$3-SQRT((1-F299)*('d_시나리오'!$J$3-'d_시나리오'!$H$3)*('d_시나리오'!$J$3-'d_시나리오'!$I$3))))</f>
        <v/>
      </c>
      <c r="H299">
        <f>RAND()</f>
        <v/>
      </c>
      <c r="I299">
        <f>IF('d_시나리오'!$J$4='d_시나리오'!$H$4,'d_시나리오'!$I$4,IF(H299&lt;('d_시나리오'!$I$4-'d_시나리오'!$H$4)/('d_시나리오'!$J$4-'d_시나리오'!$H$4),'d_시나리오'!$H$4+SQRT(H299*('d_시나리오'!$J$4-'d_시나리오'!$H$4)*('d_시나리오'!$I$4-'d_시나리오'!$H$4)),'d_시나리오'!$J$4-SQRT((1-H299)*('d_시나리오'!$J$4-'d_시나리오'!$H$4)*('d_시나리오'!$J$4-'d_시나리오'!$I$4))))</f>
        <v/>
      </c>
      <c r="J299">
        <f>RAND()</f>
        <v/>
      </c>
      <c r="K299">
        <f>IF('d_시나리오'!$J$5='d_시나리오'!$H$5,'d_시나리오'!$I$5,IF(J299&lt;('d_시나리오'!$I$5-'d_시나리오'!$H$5)/('d_시나리오'!$J$5-'d_시나리오'!$H$5),'d_시나리오'!$H$5+SQRT(J299*('d_시나리오'!$J$5-'d_시나리오'!$H$5)*('d_시나리오'!$I$5-'d_시나리오'!$H$5)),'d_시나리오'!$J$5-SQRT((1-J299)*('d_시나리오'!$J$5-'d_시나리오'!$H$5)*('d_시나리오'!$J$5-'d_시나리오'!$I$5))))</f>
        <v/>
      </c>
      <c r="L299">
        <f>RAND()</f>
        <v/>
      </c>
      <c r="M299">
        <f>IF('d_시나리오'!$J$6='d_시나리오'!$H$6,'d_시나리오'!$I$6,IF(L299&lt;('d_시나리오'!$I$6-'d_시나리오'!$H$6)/('d_시나리오'!$J$6-'d_시나리오'!$H$6),'d_시나리오'!$H$6+SQRT(L299*('d_시나리오'!$J$6-'d_시나리오'!$H$6)*('d_시나리오'!$I$6-'d_시나리오'!$H$6)),'d_시나리오'!$J$6-SQRT((1-L299)*('d_시나리오'!$J$6-'d_시나리오'!$H$6)*('d_시나리오'!$J$6-'d_시나리오'!$I$6))))</f>
        <v/>
      </c>
      <c r="N299">
        <f>INDEX('d_분포'!$B$2:$B$57,RANDBETWEEN(1,56))</f>
        <v/>
      </c>
      <c r="O299">
        <f>BETAINV(RAND(),5,5)</f>
        <v/>
      </c>
      <c r="P299">
        <f>'d_고정'!$B$1*'6_기대효과'!$H$7*('d_시나리오'!$I$7/'d_고정'!$B$2)*B299</f>
        <v/>
      </c>
      <c r="Q299">
        <f>P299*C299</f>
        <v/>
      </c>
      <c r="R299">
        <f>P299*E299</f>
        <v/>
      </c>
      <c r="S299">
        <f>R299*G299</f>
        <v/>
      </c>
      <c r="T299">
        <f>Q299+S299</f>
        <v/>
      </c>
      <c r="U299">
        <f>(Q299*D299+S299*I299)*(1-O299)</f>
        <v/>
      </c>
      <c r="V299">
        <f>(R299*K299*N299+'d_고정'!$B$3*('6_기대효과'!$H$7/8)*N299*'d_고정'!$B$10*M299*('6_기대효과'!$K$7/'d_고정'!$B$9))*(1-O299)</f>
        <v/>
      </c>
      <c r="W299">
        <f>(S299*I299+R299*MAX(K299-'d_고정'!$B$10*M299*('6_기대효과'!$K$7/'d_고정'!$B$9),0)*N299)*(1-O299)</f>
        <v/>
      </c>
      <c r="X299">
        <f>U299+V299</f>
        <v/>
      </c>
      <c r="Y299">
        <f>U299/('d_고정'!$B$5*'6_기대효과'!$H$7/8)/'d_고정'!$B$6</f>
        <v/>
      </c>
      <c r="Z299">
        <f>U299/('d_고정'!$B$8*'6_기대효과'!$H$7/8)</f>
        <v/>
      </c>
    </row>
    <row r="300">
      <c r="A300">
        <f>RAND()</f>
        <v/>
      </c>
      <c r="B300">
        <f>IF('d_시나리오'!$J$2='d_시나리오'!$H$2,'d_시나리오'!$I$2,IF(A300&lt;('d_시나리오'!$I$2-'d_시나리오'!$H$2)/('d_시나리오'!$J$2-'d_시나리오'!$H$2),'d_시나리오'!$H$2+SQRT(A300*('d_시나리오'!$J$2-'d_시나리오'!$H$2)*('d_시나리오'!$I$2-'d_시나리오'!$H$2)),'d_시나리오'!$J$2-SQRT((1-A300)*('d_시나리오'!$J$2-'d_시나리오'!$H$2)*('d_시나리오'!$J$2-'d_시나리오'!$I$2))))</f>
        <v/>
      </c>
      <c r="C300">
        <f>BETAINV(RAND(),2,6)</f>
        <v/>
      </c>
      <c r="D300">
        <f>INDEX('d_분포'!$A$2:$A$28,RANDBETWEEN(1,27))</f>
        <v/>
      </c>
      <c r="E300">
        <f>INDEX('d_분포'!$C$2:$C$5,RANDBETWEEN(1,4))*(0.9+0.2*RAND())</f>
        <v/>
      </c>
      <c r="F300">
        <f>RAND()</f>
        <v/>
      </c>
      <c r="G300">
        <f>IF('d_시나리오'!$J$3='d_시나리오'!$H$3,'d_시나리오'!$I$3,IF(F300&lt;('d_시나리오'!$I$3-'d_시나리오'!$H$3)/('d_시나리오'!$J$3-'d_시나리오'!$H$3),'d_시나리오'!$H$3+SQRT(F300*('d_시나리오'!$J$3-'d_시나리오'!$H$3)*('d_시나리오'!$I$3-'d_시나리오'!$H$3)),'d_시나리오'!$J$3-SQRT((1-F300)*('d_시나리오'!$J$3-'d_시나리오'!$H$3)*('d_시나리오'!$J$3-'d_시나리오'!$I$3))))</f>
        <v/>
      </c>
      <c r="H300">
        <f>RAND()</f>
        <v/>
      </c>
      <c r="I300">
        <f>IF('d_시나리오'!$J$4='d_시나리오'!$H$4,'d_시나리오'!$I$4,IF(H300&lt;('d_시나리오'!$I$4-'d_시나리오'!$H$4)/('d_시나리오'!$J$4-'d_시나리오'!$H$4),'d_시나리오'!$H$4+SQRT(H300*('d_시나리오'!$J$4-'d_시나리오'!$H$4)*('d_시나리오'!$I$4-'d_시나리오'!$H$4)),'d_시나리오'!$J$4-SQRT((1-H300)*('d_시나리오'!$J$4-'d_시나리오'!$H$4)*('d_시나리오'!$J$4-'d_시나리오'!$I$4))))</f>
        <v/>
      </c>
      <c r="J300">
        <f>RAND()</f>
        <v/>
      </c>
      <c r="K300">
        <f>IF('d_시나리오'!$J$5='d_시나리오'!$H$5,'d_시나리오'!$I$5,IF(J300&lt;('d_시나리오'!$I$5-'d_시나리오'!$H$5)/('d_시나리오'!$J$5-'d_시나리오'!$H$5),'d_시나리오'!$H$5+SQRT(J300*('d_시나리오'!$J$5-'d_시나리오'!$H$5)*('d_시나리오'!$I$5-'d_시나리오'!$H$5)),'d_시나리오'!$J$5-SQRT((1-J300)*('d_시나리오'!$J$5-'d_시나리오'!$H$5)*('d_시나리오'!$J$5-'d_시나리오'!$I$5))))</f>
        <v/>
      </c>
      <c r="L300">
        <f>RAND()</f>
        <v/>
      </c>
      <c r="M300">
        <f>IF('d_시나리오'!$J$6='d_시나리오'!$H$6,'d_시나리오'!$I$6,IF(L300&lt;('d_시나리오'!$I$6-'d_시나리오'!$H$6)/('d_시나리오'!$J$6-'d_시나리오'!$H$6),'d_시나리오'!$H$6+SQRT(L300*('d_시나리오'!$J$6-'d_시나리오'!$H$6)*('d_시나리오'!$I$6-'d_시나리오'!$H$6)),'d_시나리오'!$J$6-SQRT((1-L300)*('d_시나리오'!$J$6-'d_시나리오'!$H$6)*('d_시나리오'!$J$6-'d_시나리오'!$I$6))))</f>
        <v/>
      </c>
      <c r="N300">
        <f>INDEX('d_분포'!$B$2:$B$57,RANDBETWEEN(1,56))</f>
        <v/>
      </c>
      <c r="O300">
        <f>BETAINV(RAND(),5,5)</f>
        <v/>
      </c>
      <c r="P300">
        <f>'d_고정'!$B$1*'6_기대효과'!$H$7*('d_시나리오'!$I$7/'d_고정'!$B$2)*B300</f>
        <v/>
      </c>
      <c r="Q300">
        <f>P300*C300</f>
        <v/>
      </c>
      <c r="R300">
        <f>P300*E300</f>
        <v/>
      </c>
      <c r="S300">
        <f>R300*G300</f>
        <v/>
      </c>
      <c r="T300">
        <f>Q300+S300</f>
        <v/>
      </c>
      <c r="U300">
        <f>(Q300*D300+S300*I300)*(1-O300)</f>
        <v/>
      </c>
      <c r="V300">
        <f>(R300*K300*N300+'d_고정'!$B$3*('6_기대효과'!$H$7/8)*N300*'d_고정'!$B$10*M300*('6_기대효과'!$K$7/'d_고정'!$B$9))*(1-O300)</f>
        <v/>
      </c>
      <c r="W300">
        <f>(S300*I300+R300*MAX(K300-'d_고정'!$B$10*M300*('6_기대효과'!$K$7/'d_고정'!$B$9),0)*N300)*(1-O300)</f>
        <v/>
      </c>
      <c r="X300">
        <f>U300+V300</f>
        <v/>
      </c>
      <c r="Y300">
        <f>U300/('d_고정'!$B$5*'6_기대효과'!$H$7/8)/'d_고정'!$B$6</f>
        <v/>
      </c>
      <c r="Z300">
        <f>U300/('d_고정'!$B$8*'6_기대효과'!$H$7/8)</f>
        <v/>
      </c>
    </row>
    <row r="301">
      <c r="A301">
        <f>RAND()</f>
        <v/>
      </c>
      <c r="B301">
        <f>IF('d_시나리오'!$J$2='d_시나리오'!$H$2,'d_시나리오'!$I$2,IF(A301&lt;('d_시나리오'!$I$2-'d_시나리오'!$H$2)/('d_시나리오'!$J$2-'d_시나리오'!$H$2),'d_시나리오'!$H$2+SQRT(A301*('d_시나리오'!$J$2-'d_시나리오'!$H$2)*('d_시나리오'!$I$2-'d_시나리오'!$H$2)),'d_시나리오'!$J$2-SQRT((1-A301)*('d_시나리오'!$J$2-'d_시나리오'!$H$2)*('d_시나리오'!$J$2-'d_시나리오'!$I$2))))</f>
        <v/>
      </c>
      <c r="C301">
        <f>BETAINV(RAND(),2,6)</f>
        <v/>
      </c>
      <c r="D301">
        <f>INDEX('d_분포'!$A$2:$A$28,RANDBETWEEN(1,27))</f>
        <v/>
      </c>
      <c r="E301">
        <f>INDEX('d_분포'!$C$2:$C$5,RANDBETWEEN(1,4))*(0.9+0.2*RAND())</f>
        <v/>
      </c>
      <c r="F301">
        <f>RAND()</f>
        <v/>
      </c>
      <c r="G301">
        <f>IF('d_시나리오'!$J$3='d_시나리오'!$H$3,'d_시나리오'!$I$3,IF(F301&lt;('d_시나리오'!$I$3-'d_시나리오'!$H$3)/('d_시나리오'!$J$3-'d_시나리오'!$H$3),'d_시나리오'!$H$3+SQRT(F301*('d_시나리오'!$J$3-'d_시나리오'!$H$3)*('d_시나리오'!$I$3-'d_시나리오'!$H$3)),'d_시나리오'!$J$3-SQRT((1-F301)*('d_시나리오'!$J$3-'d_시나리오'!$H$3)*('d_시나리오'!$J$3-'d_시나리오'!$I$3))))</f>
        <v/>
      </c>
      <c r="H301">
        <f>RAND()</f>
        <v/>
      </c>
      <c r="I301">
        <f>IF('d_시나리오'!$J$4='d_시나리오'!$H$4,'d_시나리오'!$I$4,IF(H301&lt;('d_시나리오'!$I$4-'d_시나리오'!$H$4)/('d_시나리오'!$J$4-'d_시나리오'!$H$4),'d_시나리오'!$H$4+SQRT(H301*('d_시나리오'!$J$4-'d_시나리오'!$H$4)*('d_시나리오'!$I$4-'d_시나리오'!$H$4)),'d_시나리오'!$J$4-SQRT((1-H301)*('d_시나리오'!$J$4-'d_시나리오'!$H$4)*('d_시나리오'!$J$4-'d_시나리오'!$I$4))))</f>
        <v/>
      </c>
      <c r="J301">
        <f>RAND()</f>
        <v/>
      </c>
      <c r="K301">
        <f>IF('d_시나리오'!$J$5='d_시나리오'!$H$5,'d_시나리오'!$I$5,IF(J301&lt;('d_시나리오'!$I$5-'d_시나리오'!$H$5)/('d_시나리오'!$J$5-'d_시나리오'!$H$5),'d_시나리오'!$H$5+SQRT(J301*('d_시나리오'!$J$5-'d_시나리오'!$H$5)*('d_시나리오'!$I$5-'d_시나리오'!$H$5)),'d_시나리오'!$J$5-SQRT((1-J301)*('d_시나리오'!$J$5-'d_시나리오'!$H$5)*('d_시나리오'!$J$5-'d_시나리오'!$I$5))))</f>
        <v/>
      </c>
      <c r="L301">
        <f>RAND()</f>
        <v/>
      </c>
      <c r="M301">
        <f>IF('d_시나리오'!$J$6='d_시나리오'!$H$6,'d_시나리오'!$I$6,IF(L301&lt;('d_시나리오'!$I$6-'d_시나리오'!$H$6)/('d_시나리오'!$J$6-'d_시나리오'!$H$6),'d_시나리오'!$H$6+SQRT(L301*('d_시나리오'!$J$6-'d_시나리오'!$H$6)*('d_시나리오'!$I$6-'d_시나리오'!$H$6)),'d_시나리오'!$J$6-SQRT((1-L301)*('d_시나리오'!$J$6-'d_시나리오'!$H$6)*('d_시나리오'!$J$6-'d_시나리오'!$I$6))))</f>
        <v/>
      </c>
      <c r="N301">
        <f>INDEX('d_분포'!$B$2:$B$57,RANDBETWEEN(1,56))</f>
        <v/>
      </c>
      <c r="O301">
        <f>BETAINV(RAND(),5,5)</f>
        <v/>
      </c>
      <c r="P301">
        <f>'d_고정'!$B$1*'6_기대효과'!$H$7*('d_시나리오'!$I$7/'d_고정'!$B$2)*B301</f>
        <v/>
      </c>
      <c r="Q301">
        <f>P301*C301</f>
        <v/>
      </c>
      <c r="R301">
        <f>P301*E301</f>
        <v/>
      </c>
      <c r="S301">
        <f>R301*G301</f>
        <v/>
      </c>
      <c r="T301">
        <f>Q301+S301</f>
        <v/>
      </c>
      <c r="U301">
        <f>(Q301*D301+S301*I301)*(1-O301)</f>
        <v/>
      </c>
      <c r="V301">
        <f>(R301*K301*N301+'d_고정'!$B$3*('6_기대효과'!$H$7/8)*N301*'d_고정'!$B$10*M301*('6_기대효과'!$K$7/'d_고정'!$B$9))*(1-O301)</f>
        <v/>
      </c>
      <c r="W301">
        <f>(S301*I301+R301*MAX(K301-'d_고정'!$B$10*M301*('6_기대효과'!$K$7/'d_고정'!$B$9),0)*N301)*(1-O301)</f>
        <v/>
      </c>
      <c r="X301">
        <f>U301+V301</f>
        <v/>
      </c>
      <c r="Y301">
        <f>U301/('d_고정'!$B$5*'6_기대효과'!$H$7/8)/'d_고정'!$B$6</f>
        <v/>
      </c>
      <c r="Z301">
        <f>U301/('d_고정'!$B$8*'6_기대효과'!$H$7/8)</f>
        <v/>
      </c>
    </row>
    <row r="302">
      <c r="A302">
        <f>RAND()</f>
        <v/>
      </c>
      <c r="B302">
        <f>IF('d_시나리오'!$J$2='d_시나리오'!$H$2,'d_시나리오'!$I$2,IF(A302&lt;('d_시나리오'!$I$2-'d_시나리오'!$H$2)/('d_시나리오'!$J$2-'d_시나리오'!$H$2),'d_시나리오'!$H$2+SQRT(A302*('d_시나리오'!$J$2-'d_시나리오'!$H$2)*('d_시나리오'!$I$2-'d_시나리오'!$H$2)),'d_시나리오'!$J$2-SQRT((1-A302)*('d_시나리오'!$J$2-'d_시나리오'!$H$2)*('d_시나리오'!$J$2-'d_시나리오'!$I$2))))</f>
        <v/>
      </c>
      <c r="C302">
        <f>BETAINV(RAND(),2,6)</f>
        <v/>
      </c>
      <c r="D302">
        <f>INDEX('d_분포'!$A$2:$A$28,RANDBETWEEN(1,27))</f>
        <v/>
      </c>
      <c r="E302">
        <f>INDEX('d_분포'!$C$2:$C$5,RANDBETWEEN(1,4))*(0.9+0.2*RAND())</f>
        <v/>
      </c>
      <c r="F302">
        <f>RAND()</f>
        <v/>
      </c>
      <c r="G302">
        <f>IF('d_시나리오'!$J$3='d_시나리오'!$H$3,'d_시나리오'!$I$3,IF(F302&lt;('d_시나리오'!$I$3-'d_시나리오'!$H$3)/('d_시나리오'!$J$3-'d_시나리오'!$H$3),'d_시나리오'!$H$3+SQRT(F302*('d_시나리오'!$J$3-'d_시나리오'!$H$3)*('d_시나리오'!$I$3-'d_시나리오'!$H$3)),'d_시나리오'!$J$3-SQRT((1-F302)*('d_시나리오'!$J$3-'d_시나리오'!$H$3)*('d_시나리오'!$J$3-'d_시나리오'!$I$3))))</f>
        <v/>
      </c>
      <c r="H302">
        <f>RAND()</f>
        <v/>
      </c>
      <c r="I302">
        <f>IF('d_시나리오'!$J$4='d_시나리오'!$H$4,'d_시나리오'!$I$4,IF(H302&lt;('d_시나리오'!$I$4-'d_시나리오'!$H$4)/('d_시나리오'!$J$4-'d_시나리오'!$H$4),'d_시나리오'!$H$4+SQRT(H302*('d_시나리오'!$J$4-'d_시나리오'!$H$4)*('d_시나리오'!$I$4-'d_시나리오'!$H$4)),'d_시나리오'!$J$4-SQRT((1-H302)*('d_시나리오'!$J$4-'d_시나리오'!$H$4)*('d_시나리오'!$J$4-'d_시나리오'!$I$4))))</f>
        <v/>
      </c>
      <c r="J302">
        <f>RAND()</f>
        <v/>
      </c>
      <c r="K302">
        <f>IF('d_시나리오'!$J$5='d_시나리오'!$H$5,'d_시나리오'!$I$5,IF(J302&lt;('d_시나리오'!$I$5-'d_시나리오'!$H$5)/('d_시나리오'!$J$5-'d_시나리오'!$H$5),'d_시나리오'!$H$5+SQRT(J302*('d_시나리오'!$J$5-'d_시나리오'!$H$5)*('d_시나리오'!$I$5-'d_시나리오'!$H$5)),'d_시나리오'!$J$5-SQRT((1-J302)*('d_시나리오'!$J$5-'d_시나리오'!$H$5)*('d_시나리오'!$J$5-'d_시나리오'!$I$5))))</f>
        <v/>
      </c>
      <c r="L302">
        <f>RAND()</f>
        <v/>
      </c>
      <c r="M302">
        <f>IF('d_시나리오'!$J$6='d_시나리오'!$H$6,'d_시나리오'!$I$6,IF(L302&lt;('d_시나리오'!$I$6-'d_시나리오'!$H$6)/('d_시나리오'!$J$6-'d_시나리오'!$H$6),'d_시나리오'!$H$6+SQRT(L302*('d_시나리오'!$J$6-'d_시나리오'!$H$6)*('d_시나리오'!$I$6-'d_시나리오'!$H$6)),'d_시나리오'!$J$6-SQRT((1-L302)*('d_시나리오'!$J$6-'d_시나리오'!$H$6)*('d_시나리오'!$J$6-'d_시나리오'!$I$6))))</f>
        <v/>
      </c>
      <c r="N302">
        <f>INDEX('d_분포'!$B$2:$B$57,RANDBETWEEN(1,56))</f>
        <v/>
      </c>
      <c r="O302">
        <f>BETAINV(RAND(),5,5)</f>
        <v/>
      </c>
      <c r="P302">
        <f>'d_고정'!$B$1*'6_기대효과'!$H$7*('d_시나리오'!$I$7/'d_고정'!$B$2)*B302</f>
        <v/>
      </c>
      <c r="Q302">
        <f>P302*C302</f>
        <v/>
      </c>
      <c r="R302">
        <f>P302*E302</f>
        <v/>
      </c>
      <c r="S302">
        <f>R302*G302</f>
        <v/>
      </c>
      <c r="T302">
        <f>Q302+S302</f>
        <v/>
      </c>
      <c r="U302">
        <f>(Q302*D302+S302*I302)*(1-O302)</f>
        <v/>
      </c>
      <c r="V302">
        <f>(R302*K302*N302+'d_고정'!$B$3*('6_기대효과'!$H$7/8)*N302*'d_고정'!$B$10*M302*('6_기대효과'!$K$7/'d_고정'!$B$9))*(1-O302)</f>
        <v/>
      </c>
      <c r="W302">
        <f>(S302*I302+R302*MAX(K302-'d_고정'!$B$10*M302*('6_기대효과'!$K$7/'d_고정'!$B$9),0)*N302)*(1-O302)</f>
        <v/>
      </c>
      <c r="X302">
        <f>U302+V302</f>
        <v/>
      </c>
      <c r="Y302">
        <f>U302/('d_고정'!$B$5*'6_기대효과'!$H$7/8)/'d_고정'!$B$6</f>
        <v/>
      </c>
      <c r="Z302">
        <f>U302/('d_고정'!$B$8*'6_기대효과'!$H$7/8)</f>
        <v/>
      </c>
    </row>
    <row r="303">
      <c r="A303">
        <f>RAND()</f>
        <v/>
      </c>
      <c r="B303">
        <f>IF('d_시나리오'!$J$2='d_시나리오'!$H$2,'d_시나리오'!$I$2,IF(A303&lt;('d_시나리오'!$I$2-'d_시나리오'!$H$2)/('d_시나리오'!$J$2-'d_시나리오'!$H$2),'d_시나리오'!$H$2+SQRT(A303*('d_시나리오'!$J$2-'d_시나리오'!$H$2)*('d_시나리오'!$I$2-'d_시나리오'!$H$2)),'d_시나리오'!$J$2-SQRT((1-A303)*('d_시나리오'!$J$2-'d_시나리오'!$H$2)*('d_시나리오'!$J$2-'d_시나리오'!$I$2))))</f>
        <v/>
      </c>
      <c r="C303">
        <f>BETAINV(RAND(),2,6)</f>
        <v/>
      </c>
      <c r="D303">
        <f>INDEX('d_분포'!$A$2:$A$28,RANDBETWEEN(1,27))</f>
        <v/>
      </c>
      <c r="E303">
        <f>INDEX('d_분포'!$C$2:$C$5,RANDBETWEEN(1,4))*(0.9+0.2*RAND())</f>
        <v/>
      </c>
      <c r="F303">
        <f>RAND()</f>
        <v/>
      </c>
      <c r="G303">
        <f>IF('d_시나리오'!$J$3='d_시나리오'!$H$3,'d_시나리오'!$I$3,IF(F303&lt;('d_시나리오'!$I$3-'d_시나리오'!$H$3)/('d_시나리오'!$J$3-'d_시나리오'!$H$3),'d_시나리오'!$H$3+SQRT(F303*('d_시나리오'!$J$3-'d_시나리오'!$H$3)*('d_시나리오'!$I$3-'d_시나리오'!$H$3)),'d_시나리오'!$J$3-SQRT((1-F303)*('d_시나리오'!$J$3-'d_시나리오'!$H$3)*('d_시나리오'!$J$3-'d_시나리오'!$I$3))))</f>
        <v/>
      </c>
      <c r="H303">
        <f>RAND()</f>
        <v/>
      </c>
      <c r="I303">
        <f>IF('d_시나리오'!$J$4='d_시나리오'!$H$4,'d_시나리오'!$I$4,IF(H303&lt;('d_시나리오'!$I$4-'d_시나리오'!$H$4)/('d_시나리오'!$J$4-'d_시나리오'!$H$4),'d_시나리오'!$H$4+SQRT(H303*('d_시나리오'!$J$4-'d_시나리오'!$H$4)*('d_시나리오'!$I$4-'d_시나리오'!$H$4)),'d_시나리오'!$J$4-SQRT((1-H303)*('d_시나리오'!$J$4-'d_시나리오'!$H$4)*('d_시나리오'!$J$4-'d_시나리오'!$I$4))))</f>
        <v/>
      </c>
      <c r="J303">
        <f>RAND()</f>
        <v/>
      </c>
      <c r="K303">
        <f>IF('d_시나리오'!$J$5='d_시나리오'!$H$5,'d_시나리오'!$I$5,IF(J303&lt;('d_시나리오'!$I$5-'d_시나리오'!$H$5)/('d_시나리오'!$J$5-'d_시나리오'!$H$5),'d_시나리오'!$H$5+SQRT(J303*('d_시나리오'!$J$5-'d_시나리오'!$H$5)*('d_시나리오'!$I$5-'d_시나리오'!$H$5)),'d_시나리오'!$J$5-SQRT((1-J303)*('d_시나리오'!$J$5-'d_시나리오'!$H$5)*('d_시나리오'!$J$5-'d_시나리오'!$I$5))))</f>
        <v/>
      </c>
      <c r="L303">
        <f>RAND()</f>
        <v/>
      </c>
      <c r="M303">
        <f>IF('d_시나리오'!$J$6='d_시나리오'!$H$6,'d_시나리오'!$I$6,IF(L303&lt;('d_시나리오'!$I$6-'d_시나리오'!$H$6)/('d_시나리오'!$J$6-'d_시나리오'!$H$6),'d_시나리오'!$H$6+SQRT(L303*('d_시나리오'!$J$6-'d_시나리오'!$H$6)*('d_시나리오'!$I$6-'d_시나리오'!$H$6)),'d_시나리오'!$J$6-SQRT((1-L303)*('d_시나리오'!$J$6-'d_시나리오'!$H$6)*('d_시나리오'!$J$6-'d_시나리오'!$I$6))))</f>
        <v/>
      </c>
      <c r="N303">
        <f>INDEX('d_분포'!$B$2:$B$57,RANDBETWEEN(1,56))</f>
        <v/>
      </c>
      <c r="O303">
        <f>BETAINV(RAND(),5,5)</f>
        <v/>
      </c>
      <c r="P303">
        <f>'d_고정'!$B$1*'6_기대효과'!$H$7*('d_시나리오'!$I$7/'d_고정'!$B$2)*B303</f>
        <v/>
      </c>
      <c r="Q303">
        <f>P303*C303</f>
        <v/>
      </c>
      <c r="R303">
        <f>P303*E303</f>
        <v/>
      </c>
      <c r="S303">
        <f>R303*G303</f>
        <v/>
      </c>
      <c r="T303">
        <f>Q303+S303</f>
        <v/>
      </c>
      <c r="U303">
        <f>(Q303*D303+S303*I303)*(1-O303)</f>
        <v/>
      </c>
      <c r="V303">
        <f>(R303*K303*N303+'d_고정'!$B$3*('6_기대효과'!$H$7/8)*N303*'d_고정'!$B$10*M303*('6_기대효과'!$K$7/'d_고정'!$B$9))*(1-O303)</f>
        <v/>
      </c>
      <c r="W303">
        <f>(S303*I303+R303*MAX(K303-'d_고정'!$B$10*M303*('6_기대효과'!$K$7/'d_고정'!$B$9),0)*N303)*(1-O303)</f>
        <v/>
      </c>
      <c r="X303">
        <f>U303+V303</f>
        <v/>
      </c>
      <c r="Y303">
        <f>U303/('d_고정'!$B$5*'6_기대효과'!$H$7/8)/'d_고정'!$B$6</f>
        <v/>
      </c>
      <c r="Z303">
        <f>U303/('d_고정'!$B$8*'6_기대효과'!$H$7/8)</f>
        <v/>
      </c>
    </row>
    <row r="304">
      <c r="A304">
        <f>RAND()</f>
        <v/>
      </c>
      <c r="B304">
        <f>IF('d_시나리오'!$J$2='d_시나리오'!$H$2,'d_시나리오'!$I$2,IF(A304&lt;('d_시나리오'!$I$2-'d_시나리오'!$H$2)/('d_시나리오'!$J$2-'d_시나리오'!$H$2),'d_시나리오'!$H$2+SQRT(A304*('d_시나리오'!$J$2-'d_시나리오'!$H$2)*('d_시나리오'!$I$2-'d_시나리오'!$H$2)),'d_시나리오'!$J$2-SQRT((1-A304)*('d_시나리오'!$J$2-'d_시나리오'!$H$2)*('d_시나리오'!$J$2-'d_시나리오'!$I$2))))</f>
        <v/>
      </c>
      <c r="C304">
        <f>BETAINV(RAND(),2,6)</f>
        <v/>
      </c>
      <c r="D304">
        <f>INDEX('d_분포'!$A$2:$A$28,RANDBETWEEN(1,27))</f>
        <v/>
      </c>
      <c r="E304">
        <f>INDEX('d_분포'!$C$2:$C$5,RANDBETWEEN(1,4))*(0.9+0.2*RAND())</f>
        <v/>
      </c>
      <c r="F304">
        <f>RAND()</f>
        <v/>
      </c>
      <c r="G304">
        <f>IF('d_시나리오'!$J$3='d_시나리오'!$H$3,'d_시나리오'!$I$3,IF(F304&lt;('d_시나리오'!$I$3-'d_시나리오'!$H$3)/('d_시나리오'!$J$3-'d_시나리오'!$H$3),'d_시나리오'!$H$3+SQRT(F304*('d_시나리오'!$J$3-'d_시나리오'!$H$3)*('d_시나리오'!$I$3-'d_시나리오'!$H$3)),'d_시나리오'!$J$3-SQRT((1-F304)*('d_시나리오'!$J$3-'d_시나리오'!$H$3)*('d_시나리오'!$J$3-'d_시나리오'!$I$3))))</f>
        <v/>
      </c>
      <c r="H304">
        <f>RAND()</f>
        <v/>
      </c>
      <c r="I304">
        <f>IF('d_시나리오'!$J$4='d_시나리오'!$H$4,'d_시나리오'!$I$4,IF(H304&lt;('d_시나리오'!$I$4-'d_시나리오'!$H$4)/('d_시나리오'!$J$4-'d_시나리오'!$H$4),'d_시나리오'!$H$4+SQRT(H304*('d_시나리오'!$J$4-'d_시나리오'!$H$4)*('d_시나리오'!$I$4-'d_시나리오'!$H$4)),'d_시나리오'!$J$4-SQRT((1-H304)*('d_시나리오'!$J$4-'d_시나리오'!$H$4)*('d_시나리오'!$J$4-'d_시나리오'!$I$4))))</f>
        <v/>
      </c>
      <c r="J304">
        <f>RAND()</f>
        <v/>
      </c>
      <c r="K304">
        <f>IF('d_시나리오'!$J$5='d_시나리오'!$H$5,'d_시나리오'!$I$5,IF(J304&lt;('d_시나리오'!$I$5-'d_시나리오'!$H$5)/('d_시나리오'!$J$5-'d_시나리오'!$H$5),'d_시나리오'!$H$5+SQRT(J304*('d_시나리오'!$J$5-'d_시나리오'!$H$5)*('d_시나리오'!$I$5-'d_시나리오'!$H$5)),'d_시나리오'!$J$5-SQRT((1-J304)*('d_시나리오'!$J$5-'d_시나리오'!$H$5)*('d_시나리오'!$J$5-'d_시나리오'!$I$5))))</f>
        <v/>
      </c>
      <c r="L304">
        <f>RAND()</f>
        <v/>
      </c>
      <c r="M304">
        <f>IF('d_시나리오'!$J$6='d_시나리오'!$H$6,'d_시나리오'!$I$6,IF(L304&lt;('d_시나리오'!$I$6-'d_시나리오'!$H$6)/('d_시나리오'!$J$6-'d_시나리오'!$H$6),'d_시나리오'!$H$6+SQRT(L304*('d_시나리오'!$J$6-'d_시나리오'!$H$6)*('d_시나리오'!$I$6-'d_시나리오'!$H$6)),'d_시나리오'!$J$6-SQRT((1-L304)*('d_시나리오'!$J$6-'d_시나리오'!$H$6)*('d_시나리오'!$J$6-'d_시나리오'!$I$6))))</f>
        <v/>
      </c>
      <c r="N304">
        <f>INDEX('d_분포'!$B$2:$B$57,RANDBETWEEN(1,56))</f>
        <v/>
      </c>
      <c r="O304">
        <f>BETAINV(RAND(),5,5)</f>
        <v/>
      </c>
      <c r="P304">
        <f>'d_고정'!$B$1*'6_기대효과'!$H$7*('d_시나리오'!$I$7/'d_고정'!$B$2)*B304</f>
        <v/>
      </c>
      <c r="Q304">
        <f>P304*C304</f>
        <v/>
      </c>
      <c r="R304">
        <f>P304*E304</f>
        <v/>
      </c>
      <c r="S304">
        <f>R304*G304</f>
        <v/>
      </c>
      <c r="T304">
        <f>Q304+S304</f>
        <v/>
      </c>
      <c r="U304">
        <f>(Q304*D304+S304*I304)*(1-O304)</f>
        <v/>
      </c>
      <c r="V304">
        <f>(R304*K304*N304+'d_고정'!$B$3*('6_기대효과'!$H$7/8)*N304*'d_고정'!$B$10*M304*('6_기대효과'!$K$7/'d_고정'!$B$9))*(1-O304)</f>
        <v/>
      </c>
      <c r="W304">
        <f>(S304*I304+R304*MAX(K304-'d_고정'!$B$10*M304*('6_기대효과'!$K$7/'d_고정'!$B$9),0)*N304)*(1-O304)</f>
        <v/>
      </c>
      <c r="X304">
        <f>U304+V304</f>
        <v/>
      </c>
      <c r="Y304">
        <f>U304/('d_고정'!$B$5*'6_기대효과'!$H$7/8)/'d_고정'!$B$6</f>
        <v/>
      </c>
      <c r="Z304">
        <f>U304/('d_고정'!$B$8*'6_기대효과'!$H$7/8)</f>
        <v/>
      </c>
    </row>
    <row r="305">
      <c r="A305">
        <f>RAND()</f>
        <v/>
      </c>
      <c r="B305">
        <f>IF('d_시나리오'!$J$2='d_시나리오'!$H$2,'d_시나리오'!$I$2,IF(A305&lt;('d_시나리오'!$I$2-'d_시나리오'!$H$2)/('d_시나리오'!$J$2-'d_시나리오'!$H$2),'d_시나리오'!$H$2+SQRT(A305*('d_시나리오'!$J$2-'d_시나리오'!$H$2)*('d_시나리오'!$I$2-'d_시나리오'!$H$2)),'d_시나리오'!$J$2-SQRT((1-A305)*('d_시나리오'!$J$2-'d_시나리오'!$H$2)*('d_시나리오'!$J$2-'d_시나리오'!$I$2))))</f>
        <v/>
      </c>
      <c r="C305">
        <f>BETAINV(RAND(),2,6)</f>
        <v/>
      </c>
      <c r="D305">
        <f>INDEX('d_분포'!$A$2:$A$28,RANDBETWEEN(1,27))</f>
        <v/>
      </c>
      <c r="E305">
        <f>INDEX('d_분포'!$C$2:$C$5,RANDBETWEEN(1,4))*(0.9+0.2*RAND())</f>
        <v/>
      </c>
      <c r="F305">
        <f>RAND()</f>
        <v/>
      </c>
      <c r="G305">
        <f>IF('d_시나리오'!$J$3='d_시나리오'!$H$3,'d_시나리오'!$I$3,IF(F305&lt;('d_시나리오'!$I$3-'d_시나리오'!$H$3)/('d_시나리오'!$J$3-'d_시나리오'!$H$3),'d_시나리오'!$H$3+SQRT(F305*('d_시나리오'!$J$3-'d_시나리오'!$H$3)*('d_시나리오'!$I$3-'d_시나리오'!$H$3)),'d_시나리오'!$J$3-SQRT((1-F305)*('d_시나리오'!$J$3-'d_시나리오'!$H$3)*('d_시나리오'!$J$3-'d_시나리오'!$I$3))))</f>
        <v/>
      </c>
      <c r="H305">
        <f>RAND()</f>
        <v/>
      </c>
      <c r="I305">
        <f>IF('d_시나리오'!$J$4='d_시나리오'!$H$4,'d_시나리오'!$I$4,IF(H305&lt;('d_시나리오'!$I$4-'d_시나리오'!$H$4)/('d_시나리오'!$J$4-'d_시나리오'!$H$4),'d_시나리오'!$H$4+SQRT(H305*('d_시나리오'!$J$4-'d_시나리오'!$H$4)*('d_시나리오'!$I$4-'d_시나리오'!$H$4)),'d_시나리오'!$J$4-SQRT((1-H305)*('d_시나리오'!$J$4-'d_시나리오'!$H$4)*('d_시나리오'!$J$4-'d_시나리오'!$I$4))))</f>
        <v/>
      </c>
      <c r="J305">
        <f>RAND()</f>
        <v/>
      </c>
      <c r="K305">
        <f>IF('d_시나리오'!$J$5='d_시나리오'!$H$5,'d_시나리오'!$I$5,IF(J305&lt;('d_시나리오'!$I$5-'d_시나리오'!$H$5)/('d_시나리오'!$J$5-'d_시나리오'!$H$5),'d_시나리오'!$H$5+SQRT(J305*('d_시나리오'!$J$5-'d_시나리오'!$H$5)*('d_시나리오'!$I$5-'d_시나리오'!$H$5)),'d_시나리오'!$J$5-SQRT((1-J305)*('d_시나리오'!$J$5-'d_시나리오'!$H$5)*('d_시나리오'!$J$5-'d_시나리오'!$I$5))))</f>
        <v/>
      </c>
      <c r="L305">
        <f>RAND()</f>
        <v/>
      </c>
      <c r="M305">
        <f>IF('d_시나리오'!$J$6='d_시나리오'!$H$6,'d_시나리오'!$I$6,IF(L305&lt;('d_시나리오'!$I$6-'d_시나리오'!$H$6)/('d_시나리오'!$J$6-'d_시나리오'!$H$6),'d_시나리오'!$H$6+SQRT(L305*('d_시나리오'!$J$6-'d_시나리오'!$H$6)*('d_시나리오'!$I$6-'d_시나리오'!$H$6)),'d_시나리오'!$J$6-SQRT((1-L305)*('d_시나리오'!$J$6-'d_시나리오'!$H$6)*('d_시나리오'!$J$6-'d_시나리오'!$I$6))))</f>
        <v/>
      </c>
      <c r="N305">
        <f>INDEX('d_분포'!$B$2:$B$57,RANDBETWEEN(1,56))</f>
        <v/>
      </c>
      <c r="O305">
        <f>BETAINV(RAND(),5,5)</f>
        <v/>
      </c>
      <c r="P305">
        <f>'d_고정'!$B$1*'6_기대효과'!$H$7*('d_시나리오'!$I$7/'d_고정'!$B$2)*B305</f>
        <v/>
      </c>
      <c r="Q305">
        <f>P305*C305</f>
        <v/>
      </c>
      <c r="R305">
        <f>P305*E305</f>
        <v/>
      </c>
      <c r="S305">
        <f>R305*G305</f>
        <v/>
      </c>
      <c r="T305">
        <f>Q305+S305</f>
        <v/>
      </c>
      <c r="U305">
        <f>(Q305*D305+S305*I305)*(1-O305)</f>
        <v/>
      </c>
      <c r="V305">
        <f>(R305*K305*N305+'d_고정'!$B$3*('6_기대효과'!$H$7/8)*N305*'d_고정'!$B$10*M305*('6_기대효과'!$K$7/'d_고정'!$B$9))*(1-O305)</f>
        <v/>
      </c>
      <c r="W305">
        <f>(S305*I305+R305*MAX(K305-'d_고정'!$B$10*M305*('6_기대효과'!$K$7/'d_고정'!$B$9),0)*N305)*(1-O305)</f>
        <v/>
      </c>
      <c r="X305">
        <f>U305+V305</f>
        <v/>
      </c>
      <c r="Y305">
        <f>U305/('d_고정'!$B$5*'6_기대효과'!$H$7/8)/'d_고정'!$B$6</f>
        <v/>
      </c>
      <c r="Z305">
        <f>U305/('d_고정'!$B$8*'6_기대효과'!$H$7/8)</f>
        <v/>
      </c>
    </row>
    <row r="306">
      <c r="A306">
        <f>RAND()</f>
        <v/>
      </c>
      <c r="B306">
        <f>IF('d_시나리오'!$J$2='d_시나리오'!$H$2,'d_시나리오'!$I$2,IF(A306&lt;('d_시나리오'!$I$2-'d_시나리오'!$H$2)/('d_시나리오'!$J$2-'d_시나리오'!$H$2),'d_시나리오'!$H$2+SQRT(A306*('d_시나리오'!$J$2-'d_시나리오'!$H$2)*('d_시나리오'!$I$2-'d_시나리오'!$H$2)),'d_시나리오'!$J$2-SQRT((1-A306)*('d_시나리오'!$J$2-'d_시나리오'!$H$2)*('d_시나리오'!$J$2-'d_시나리오'!$I$2))))</f>
        <v/>
      </c>
      <c r="C306">
        <f>BETAINV(RAND(),2,6)</f>
        <v/>
      </c>
      <c r="D306">
        <f>INDEX('d_분포'!$A$2:$A$28,RANDBETWEEN(1,27))</f>
        <v/>
      </c>
      <c r="E306">
        <f>INDEX('d_분포'!$C$2:$C$5,RANDBETWEEN(1,4))*(0.9+0.2*RAND())</f>
        <v/>
      </c>
      <c r="F306">
        <f>RAND()</f>
        <v/>
      </c>
      <c r="G306">
        <f>IF('d_시나리오'!$J$3='d_시나리오'!$H$3,'d_시나리오'!$I$3,IF(F306&lt;('d_시나리오'!$I$3-'d_시나리오'!$H$3)/('d_시나리오'!$J$3-'d_시나리오'!$H$3),'d_시나리오'!$H$3+SQRT(F306*('d_시나리오'!$J$3-'d_시나리오'!$H$3)*('d_시나리오'!$I$3-'d_시나리오'!$H$3)),'d_시나리오'!$J$3-SQRT((1-F306)*('d_시나리오'!$J$3-'d_시나리오'!$H$3)*('d_시나리오'!$J$3-'d_시나리오'!$I$3))))</f>
        <v/>
      </c>
      <c r="H306">
        <f>RAND()</f>
        <v/>
      </c>
      <c r="I306">
        <f>IF('d_시나리오'!$J$4='d_시나리오'!$H$4,'d_시나리오'!$I$4,IF(H306&lt;('d_시나리오'!$I$4-'d_시나리오'!$H$4)/('d_시나리오'!$J$4-'d_시나리오'!$H$4),'d_시나리오'!$H$4+SQRT(H306*('d_시나리오'!$J$4-'d_시나리오'!$H$4)*('d_시나리오'!$I$4-'d_시나리오'!$H$4)),'d_시나리오'!$J$4-SQRT((1-H306)*('d_시나리오'!$J$4-'d_시나리오'!$H$4)*('d_시나리오'!$J$4-'d_시나리오'!$I$4))))</f>
        <v/>
      </c>
      <c r="J306">
        <f>RAND()</f>
        <v/>
      </c>
      <c r="K306">
        <f>IF('d_시나리오'!$J$5='d_시나리오'!$H$5,'d_시나리오'!$I$5,IF(J306&lt;('d_시나리오'!$I$5-'d_시나리오'!$H$5)/('d_시나리오'!$J$5-'d_시나리오'!$H$5),'d_시나리오'!$H$5+SQRT(J306*('d_시나리오'!$J$5-'d_시나리오'!$H$5)*('d_시나리오'!$I$5-'d_시나리오'!$H$5)),'d_시나리오'!$J$5-SQRT((1-J306)*('d_시나리오'!$J$5-'d_시나리오'!$H$5)*('d_시나리오'!$J$5-'d_시나리오'!$I$5))))</f>
        <v/>
      </c>
      <c r="L306">
        <f>RAND()</f>
        <v/>
      </c>
      <c r="M306">
        <f>IF('d_시나리오'!$J$6='d_시나리오'!$H$6,'d_시나리오'!$I$6,IF(L306&lt;('d_시나리오'!$I$6-'d_시나리오'!$H$6)/('d_시나리오'!$J$6-'d_시나리오'!$H$6),'d_시나리오'!$H$6+SQRT(L306*('d_시나리오'!$J$6-'d_시나리오'!$H$6)*('d_시나리오'!$I$6-'d_시나리오'!$H$6)),'d_시나리오'!$J$6-SQRT((1-L306)*('d_시나리오'!$J$6-'d_시나리오'!$H$6)*('d_시나리오'!$J$6-'d_시나리오'!$I$6))))</f>
        <v/>
      </c>
      <c r="N306">
        <f>INDEX('d_분포'!$B$2:$B$57,RANDBETWEEN(1,56))</f>
        <v/>
      </c>
      <c r="O306">
        <f>BETAINV(RAND(),5,5)</f>
        <v/>
      </c>
      <c r="P306">
        <f>'d_고정'!$B$1*'6_기대효과'!$H$7*('d_시나리오'!$I$7/'d_고정'!$B$2)*B306</f>
        <v/>
      </c>
      <c r="Q306">
        <f>P306*C306</f>
        <v/>
      </c>
      <c r="R306">
        <f>P306*E306</f>
        <v/>
      </c>
      <c r="S306">
        <f>R306*G306</f>
        <v/>
      </c>
      <c r="T306">
        <f>Q306+S306</f>
        <v/>
      </c>
      <c r="U306">
        <f>(Q306*D306+S306*I306)*(1-O306)</f>
        <v/>
      </c>
      <c r="V306">
        <f>(R306*K306*N306+'d_고정'!$B$3*('6_기대효과'!$H$7/8)*N306*'d_고정'!$B$10*M306*('6_기대효과'!$K$7/'d_고정'!$B$9))*(1-O306)</f>
        <v/>
      </c>
      <c r="W306">
        <f>(S306*I306+R306*MAX(K306-'d_고정'!$B$10*M306*('6_기대효과'!$K$7/'d_고정'!$B$9),0)*N306)*(1-O306)</f>
        <v/>
      </c>
      <c r="X306">
        <f>U306+V306</f>
        <v/>
      </c>
      <c r="Y306">
        <f>U306/('d_고정'!$B$5*'6_기대효과'!$H$7/8)/'d_고정'!$B$6</f>
        <v/>
      </c>
      <c r="Z306">
        <f>U306/('d_고정'!$B$8*'6_기대효과'!$H$7/8)</f>
        <v/>
      </c>
    </row>
    <row r="307">
      <c r="A307">
        <f>RAND()</f>
        <v/>
      </c>
      <c r="B307">
        <f>IF('d_시나리오'!$J$2='d_시나리오'!$H$2,'d_시나리오'!$I$2,IF(A307&lt;('d_시나리오'!$I$2-'d_시나리오'!$H$2)/('d_시나리오'!$J$2-'d_시나리오'!$H$2),'d_시나리오'!$H$2+SQRT(A307*('d_시나리오'!$J$2-'d_시나리오'!$H$2)*('d_시나리오'!$I$2-'d_시나리오'!$H$2)),'d_시나리오'!$J$2-SQRT((1-A307)*('d_시나리오'!$J$2-'d_시나리오'!$H$2)*('d_시나리오'!$J$2-'d_시나리오'!$I$2))))</f>
        <v/>
      </c>
      <c r="C307">
        <f>BETAINV(RAND(),2,6)</f>
        <v/>
      </c>
      <c r="D307">
        <f>INDEX('d_분포'!$A$2:$A$28,RANDBETWEEN(1,27))</f>
        <v/>
      </c>
      <c r="E307">
        <f>INDEX('d_분포'!$C$2:$C$5,RANDBETWEEN(1,4))*(0.9+0.2*RAND())</f>
        <v/>
      </c>
      <c r="F307">
        <f>RAND()</f>
        <v/>
      </c>
      <c r="G307">
        <f>IF('d_시나리오'!$J$3='d_시나리오'!$H$3,'d_시나리오'!$I$3,IF(F307&lt;('d_시나리오'!$I$3-'d_시나리오'!$H$3)/('d_시나리오'!$J$3-'d_시나리오'!$H$3),'d_시나리오'!$H$3+SQRT(F307*('d_시나리오'!$J$3-'d_시나리오'!$H$3)*('d_시나리오'!$I$3-'d_시나리오'!$H$3)),'d_시나리오'!$J$3-SQRT((1-F307)*('d_시나리오'!$J$3-'d_시나리오'!$H$3)*('d_시나리오'!$J$3-'d_시나리오'!$I$3))))</f>
        <v/>
      </c>
      <c r="H307">
        <f>RAND()</f>
        <v/>
      </c>
      <c r="I307">
        <f>IF('d_시나리오'!$J$4='d_시나리오'!$H$4,'d_시나리오'!$I$4,IF(H307&lt;('d_시나리오'!$I$4-'d_시나리오'!$H$4)/('d_시나리오'!$J$4-'d_시나리오'!$H$4),'d_시나리오'!$H$4+SQRT(H307*('d_시나리오'!$J$4-'d_시나리오'!$H$4)*('d_시나리오'!$I$4-'d_시나리오'!$H$4)),'d_시나리오'!$J$4-SQRT((1-H307)*('d_시나리오'!$J$4-'d_시나리오'!$H$4)*('d_시나리오'!$J$4-'d_시나리오'!$I$4))))</f>
        <v/>
      </c>
      <c r="J307">
        <f>RAND()</f>
        <v/>
      </c>
      <c r="K307">
        <f>IF('d_시나리오'!$J$5='d_시나리오'!$H$5,'d_시나리오'!$I$5,IF(J307&lt;('d_시나리오'!$I$5-'d_시나리오'!$H$5)/('d_시나리오'!$J$5-'d_시나리오'!$H$5),'d_시나리오'!$H$5+SQRT(J307*('d_시나리오'!$J$5-'d_시나리오'!$H$5)*('d_시나리오'!$I$5-'d_시나리오'!$H$5)),'d_시나리오'!$J$5-SQRT((1-J307)*('d_시나리오'!$J$5-'d_시나리오'!$H$5)*('d_시나리오'!$J$5-'d_시나리오'!$I$5))))</f>
        <v/>
      </c>
      <c r="L307">
        <f>RAND()</f>
        <v/>
      </c>
      <c r="M307">
        <f>IF('d_시나리오'!$J$6='d_시나리오'!$H$6,'d_시나리오'!$I$6,IF(L307&lt;('d_시나리오'!$I$6-'d_시나리오'!$H$6)/('d_시나리오'!$J$6-'d_시나리오'!$H$6),'d_시나리오'!$H$6+SQRT(L307*('d_시나리오'!$J$6-'d_시나리오'!$H$6)*('d_시나리오'!$I$6-'d_시나리오'!$H$6)),'d_시나리오'!$J$6-SQRT((1-L307)*('d_시나리오'!$J$6-'d_시나리오'!$H$6)*('d_시나리오'!$J$6-'d_시나리오'!$I$6))))</f>
        <v/>
      </c>
      <c r="N307">
        <f>INDEX('d_분포'!$B$2:$B$57,RANDBETWEEN(1,56))</f>
        <v/>
      </c>
      <c r="O307">
        <f>BETAINV(RAND(),5,5)</f>
        <v/>
      </c>
      <c r="P307">
        <f>'d_고정'!$B$1*'6_기대효과'!$H$7*('d_시나리오'!$I$7/'d_고정'!$B$2)*B307</f>
        <v/>
      </c>
      <c r="Q307">
        <f>P307*C307</f>
        <v/>
      </c>
      <c r="R307">
        <f>P307*E307</f>
        <v/>
      </c>
      <c r="S307">
        <f>R307*G307</f>
        <v/>
      </c>
      <c r="T307">
        <f>Q307+S307</f>
        <v/>
      </c>
      <c r="U307">
        <f>(Q307*D307+S307*I307)*(1-O307)</f>
        <v/>
      </c>
      <c r="V307">
        <f>(R307*K307*N307+'d_고정'!$B$3*('6_기대효과'!$H$7/8)*N307*'d_고정'!$B$10*M307*('6_기대효과'!$K$7/'d_고정'!$B$9))*(1-O307)</f>
        <v/>
      </c>
      <c r="W307">
        <f>(S307*I307+R307*MAX(K307-'d_고정'!$B$10*M307*('6_기대효과'!$K$7/'d_고정'!$B$9),0)*N307)*(1-O307)</f>
        <v/>
      </c>
      <c r="X307">
        <f>U307+V307</f>
        <v/>
      </c>
      <c r="Y307">
        <f>U307/('d_고정'!$B$5*'6_기대효과'!$H$7/8)/'d_고정'!$B$6</f>
        <v/>
      </c>
      <c r="Z307">
        <f>U307/('d_고정'!$B$8*'6_기대효과'!$H$7/8)</f>
        <v/>
      </c>
    </row>
    <row r="308">
      <c r="A308">
        <f>RAND()</f>
        <v/>
      </c>
      <c r="B308">
        <f>IF('d_시나리오'!$J$2='d_시나리오'!$H$2,'d_시나리오'!$I$2,IF(A308&lt;('d_시나리오'!$I$2-'d_시나리오'!$H$2)/('d_시나리오'!$J$2-'d_시나리오'!$H$2),'d_시나리오'!$H$2+SQRT(A308*('d_시나리오'!$J$2-'d_시나리오'!$H$2)*('d_시나리오'!$I$2-'d_시나리오'!$H$2)),'d_시나리오'!$J$2-SQRT((1-A308)*('d_시나리오'!$J$2-'d_시나리오'!$H$2)*('d_시나리오'!$J$2-'d_시나리오'!$I$2))))</f>
        <v/>
      </c>
      <c r="C308">
        <f>BETAINV(RAND(),2,6)</f>
        <v/>
      </c>
      <c r="D308">
        <f>INDEX('d_분포'!$A$2:$A$28,RANDBETWEEN(1,27))</f>
        <v/>
      </c>
      <c r="E308">
        <f>INDEX('d_분포'!$C$2:$C$5,RANDBETWEEN(1,4))*(0.9+0.2*RAND())</f>
        <v/>
      </c>
      <c r="F308">
        <f>RAND()</f>
        <v/>
      </c>
      <c r="G308">
        <f>IF('d_시나리오'!$J$3='d_시나리오'!$H$3,'d_시나리오'!$I$3,IF(F308&lt;('d_시나리오'!$I$3-'d_시나리오'!$H$3)/('d_시나리오'!$J$3-'d_시나리오'!$H$3),'d_시나리오'!$H$3+SQRT(F308*('d_시나리오'!$J$3-'d_시나리오'!$H$3)*('d_시나리오'!$I$3-'d_시나리오'!$H$3)),'d_시나리오'!$J$3-SQRT((1-F308)*('d_시나리오'!$J$3-'d_시나리오'!$H$3)*('d_시나리오'!$J$3-'d_시나리오'!$I$3))))</f>
        <v/>
      </c>
      <c r="H308">
        <f>RAND()</f>
        <v/>
      </c>
      <c r="I308">
        <f>IF('d_시나리오'!$J$4='d_시나리오'!$H$4,'d_시나리오'!$I$4,IF(H308&lt;('d_시나리오'!$I$4-'d_시나리오'!$H$4)/('d_시나리오'!$J$4-'d_시나리오'!$H$4),'d_시나리오'!$H$4+SQRT(H308*('d_시나리오'!$J$4-'d_시나리오'!$H$4)*('d_시나리오'!$I$4-'d_시나리오'!$H$4)),'d_시나리오'!$J$4-SQRT((1-H308)*('d_시나리오'!$J$4-'d_시나리오'!$H$4)*('d_시나리오'!$J$4-'d_시나리오'!$I$4))))</f>
        <v/>
      </c>
      <c r="J308">
        <f>RAND()</f>
        <v/>
      </c>
      <c r="K308">
        <f>IF('d_시나리오'!$J$5='d_시나리오'!$H$5,'d_시나리오'!$I$5,IF(J308&lt;('d_시나리오'!$I$5-'d_시나리오'!$H$5)/('d_시나리오'!$J$5-'d_시나리오'!$H$5),'d_시나리오'!$H$5+SQRT(J308*('d_시나리오'!$J$5-'d_시나리오'!$H$5)*('d_시나리오'!$I$5-'d_시나리오'!$H$5)),'d_시나리오'!$J$5-SQRT((1-J308)*('d_시나리오'!$J$5-'d_시나리오'!$H$5)*('d_시나리오'!$J$5-'d_시나리오'!$I$5))))</f>
        <v/>
      </c>
      <c r="L308">
        <f>RAND()</f>
        <v/>
      </c>
      <c r="M308">
        <f>IF('d_시나리오'!$J$6='d_시나리오'!$H$6,'d_시나리오'!$I$6,IF(L308&lt;('d_시나리오'!$I$6-'d_시나리오'!$H$6)/('d_시나리오'!$J$6-'d_시나리오'!$H$6),'d_시나리오'!$H$6+SQRT(L308*('d_시나리오'!$J$6-'d_시나리오'!$H$6)*('d_시나리오'!$I$6-'d_시나리오'!$H$6)),'d_시나리오'!$J$6-SQRT((1-L308)*('d_시나리오'!$J$6-'d_시나리오'!$H$6)*('d_시나리오'!$J$6-'d_시나리오'!$I$6))))</f>
        <v/>
      </c>
      <c r="N308">
        <f>INDEX('d_분포'!$B$2:$B$57,RANDBETWEEN(1,56))</f>
        <v/>
      </c>
      <c r="O308">
        <f>BETAINV(RAND(),5,5)</f>
        <v/>
      </c>
      <c r="P308">
        <f>'d_고정'!$B$1*'6_기대효과'!$H$7*('d_시나리오'!$I$7/'d_고정'!$B$2)*B308</f>
        <v/>
      </c>
      <c r="Q308">
        <f>P308*C308</f>
        <v/>
      </c>
      <c r="R308">
        <f>P308*E308</f>
        <v/>
      </c>
      <c r="S308">
        <f>R308*G308</f>
        <v/>
      </c>
      <c r="T308">
        <f>Q308+S308</f>
        <v/>
      </c>
      <c r="U308">
        <f>(Q308*D308+S308*I308)*(1-O308)</f>
        <v/>
      </c>
      <c r="V308">
        <f>(R308*K308*N308+'d_고정'!$B$3*('6_기대효과'!$H$7/8)*N308*'d_고정'!$B$10*M308*('6_기대효과'!$K$7/'d_고정'!$B$9))*(1-O308)</f>
        <v/>
      </c>
      <c r="W308">
        <f>(S308*I308+R308*MAX(K308-'d_고정'!$B$10*M308*('6_기대효과'!$K$7/'d_고정'!$B$9),0)*N308)*(1-O308)</f>
        <v/>
      </c>
      <c r="X308">
        <f>U308+V308</f>
        <v/>
      </c>
      <c r="Y308">
        <f>U308/('d_고정'!$B$5*'6_기대효과'!$H$7/8)/'d_고정'!$B$6</f>
        <v/>
      </c>
      <c r="Z308">
        <f>U308/('d_고정'!$B$8*'6_기대효과'!$H$7/8)</f>
        <v/>
      </c>
    </row>
    <row r="309">
      <c r="A309">
        <f>RAND()</f>
        <v/>
      </c>
      <c r="B309">
        <f>IF('d_시나리오'!$J$2='d_시나리오'!$H$2,'d_시나리오'!$I$2,IF(A309&lt;('d_시나리오'!$I$2-'d_시나리오'!$H$2)/('d_시나리오'!$J$2-'d_시나리오'!$H$2),'d_시나리오'!$H$2+SQRT(A309*('d_시나리오'!$J$2-'d_시나리오'!$H$2)*('d_시나리오'!$I$2-'d_시나리오'!$H$2)),'d_시나리오'!$J$2-SQRT((1-A309)*('d_시나리오'!$J$2-'d_시나리오'!$H$2)*('d_시나리오'!$J$2-'d_시나리오'!$I$2))))</f>
        <v/>
      </c>
      <c r="C309">
        <f>BETAINV(RAND(),2,6)</f>
        <v/>
      </c>
      <c r="D309">
        <f>INDEX('d_분포'!$A$2:$A$28,RANDBETWEEN(1,27))</f>
        <v/>
      </c>
      <c r="E309">
        <f>INDEX('d_분포'!$C$2:$C$5,RANDBETWEEN(1,4))*(0.9+0.2*RAND())</f>
        <v/>
      </c>
      <c r="F309">
        <f>RAND()</f>
        <v/>
      </c>
      <c r="G309">
        <f>IF('d_시나리오'!$J$3='d_시나리오'!$H$3,'d_시나리오'!$I$3,IF(F309&lt;('d_시나리오'!$I$3-'d_시나리오'!$H$3)/('d_시나리오'!$J$3-'d_시나리오'!$H$3),'d_시나리오'!$H$3+SQRT(F309*('d_시나리오'!$J$3-'d_시나리오'!$H$3)*('d_시나리오'!$I$3-'d_시나리오'!$H$3)),'d_시나리오'!$J$3-SQRT((1-F309)*('d_시나리오'!$J$3-'d_시나리오'!$H$3)*('d_시나리오'!$J$3-'d_시나리오'!$I$3))))</f>
        <v/>
      </c>
      <c r="H309">
        <f>RAND()</f>
        <v/>
      </c>
      <c r="I309">
        <f>IF('d_시나리오'!$J$4='d_시나리오'!$H$4,'d_시나리오'!$I$4,IF(H309&lt;('d_시나리오'!$I$4-'d_시나리오'!$H$4)/('d_시나리오'!$J$4-'d_시나리오'!$H$4),'d_시나리오'!$H$4+SQRT(H309*('d_시나리오'!$J$4-'d_시나리오'!$H$4)*('d_시나리오'!$I$4-'d_시나리오'!$H$4)),'d_시나리오'!$J$4-SQRT((1-H309)*('d_시나리오'!$J$4-'d_시나리오'!$H$4)*('d_시나리오'!$J$4-'d_시나리오'!$I$4))))</f>
        <v/>
      </c>
      <c r="J309">
        <f>RAND()</f>
        <v/>
      </c>
      <c r="K309">
        <f>IF('d_시나리오'!$J$5='d_시나리오'!$H$5,'d_시나리오'!$I$5,IF(J309&lt;('d_시나리오'!$I$5-'d_시나리오'!$H$5)/('d_시나리오'!$J$5-'d_시나리오'!$H$5),'d_시나리오'!$H$5+SQRT(J309*('d_시나리오'!$J$5-'d_시나리오'!$H$5)*('d_시나리오'!$I$5-'d_시나리오'!$H$5)),'d_시나리오'!$J$5-SQRT((1-J309)*('d_시나리오'!$J$5-'d_시나리오'!$H$5)*('d_시나리오'!$J$5-'d_시나리오'!$I$5))))</f>
        <v/>
      </c>
      <c r="L309">
        <f>RAND()</f>
        <v/>
      </c>
      <c r="M309">
        <f>IF('d_시나리오'!$J$6='d_시나리오'!$H$6,'d_시나리오'!$I$6,IF(L309&lt;('d_시나리오'!$I$6-'d_시나리오'!$H$6)/('d_시나리오'!$J$6-'d_시나리오'!$H$6),'d_시나리오'!$H$6+SQRT(L309*('d_시나리오'!$J$6-'d_시나리오'!$H$6)*('d_시나리오'!$I$6-'d_시나리오'!$H$6)),'d_시나리오'!$J$6-SQRT((1-L309)*('d_시나리오'!$J$6-'d_시나리오'!$H$6)*('d_시나리오'!$J$6-'d_시나리오'!$I$6))))</f>
        <v/>
      </c>
      <c r="N309">
        <f>INDEX('d_분포'!$B$2:$B$57,RANDBETWEEN(1,56))</f>
        <v/>
      </c>
      <c r="O309">
        <f>BETAINV(RAND(),5,5)</f>
        <v/>
      </c>
      <c r="P309">
        <f>'d_고정'!$B$1*'6_기대효과'!$H$7*('d_시나리오'!$I$7/'d_고정'!$B$2)*B309</f>
        <v/>
      </c>
      <c r="Q309">
        <f>P309*C309</f>
        <v/>
      </c>
      <c r="R309">
        <f>P309*E309</f>
        <v/>
      </c>
      <c r="S309">
        <f>R309*G309</f>
        <v/>
      </c>
      <c r="T309">
        <f>Q309+S309</f>
        <v/>
      </c>
      <c r="U309">
        <f>(Q309*D309+S309*I309)*(1-O309)</f>
        <v/>
      </c>
      <c r="V309">
        <f>(R309*K309*N309+'d_고정'!$B$3*('6_기대효과'!$H$7/8)*N309*'d_고정'!$B$10*M309*('6_기대효과'!$K$7/'d_고정'!$B$9))*(1-O309)</f>
        <v/>
      </c>
      <c r="W309">
        <f>(S309*I309+R309*MAX(K309-'d_고정'!$B$10*M309*('6_기대효과'!$K$7/'d_고정'!$B$9),0)*N309)*(1-O309)</f>
        <v/>
      </c>
      <c r="X309">
        <f>U309+V309</f>
        <v/>
      </c>
      <c r="Y309">
        <f>U309/('d_고정'!$B$5*'6_기대효과'!$H$7/8)/'d_고정'!$B$6</f>
        <v/>
      </c>
      <c r="Z309">
        <f>U309/('d_고정'!$B$8*'6_기대효과'!$H$7/8)</f>
        <v/>
      </c>
    </row>
    <row r="310">
      <c r="A310">
        <f>RAND()</f>
        <v/>
      </c>
      <c r="B310">
        <f>IF('d_시나리오'!$J$2='d_시나리오'!$H$2,'d_시나리오'!$I$2,IF(A310&lt;('d_시나리오'!$I$2-'d_시나리오'!$H$2)/('d_시나리오'!$J$2-'d_시나리오'!$H$2),'d_시나리오'!$H$2+SQRT(A310*('d_시나리오'!$J$2-'d_시나리오'!$H$2)*('d_시나리오'!$I$2-'d_시나리오'!$H$2)),'d_시나리오'!$J$2-SQRT((1-A310)*('d_시나리오'!$J$2-'d_시나리오'!$H$2)*('d_시나리오'!$J$2-'d_시나리오'!$I$2))))</f>
        <v/>
      </c>
      <c r="C310">
        <f>BETAINV(RAND(),2,6)</f>
        <v/>
      </c>
      <c r="D310">
        <f>INDEX('d_분포'!$A$2:$A$28,RANDBETWEEN(1,27))</f>
        <v/>
      </c>
      <c r="E310">
        <f>INDEX('d_분포'!$C$2:$C$5,RANDBETWEEN(1,4))*(0.9+0.2*RAND())</f>
        <v/>
      </c>
      <c r="F310">
        <f>RAND()</f>
        <v/>
      </c>
      <c r="G310">
        <f>IF('d_시나리오'!$J$3='d_시나리오'!$H$3,'d_시나리오'!$I$3,IF(F310&lt;('d_시나리오'!$I$3-'d_시나리오'!$H$3)/('d_시나리오'!$J$3-'d_시나리오'!$H$3),'d_시나리오'!$H$3+SQRT(F310*('d_시나리오'!$J$3-'d_시나리오'!$H$3)*('d_시나리오'!$I$3-'d_시나리오'!$H$3)),'d_시나리오'!$J$3-SQRT((1-F310)*('d_시나리오'!$J$3-'d_시나리오'!$H$3)*('d_시나리오'!$J$3-'d_시나리오'!$I$3))))</f>
        <v/>
      </c>
      <c r="H310">
        <f>RAND()</f>
        <v/>
      </c>
      <c r="I310">
        <f>IF('d_시나리오'!$J$4='d_시나리오'!$H$4,'d_시나리오'!$I$4,IF(H310&lt;('d_시나리오'!$I$4-'d_시나리오'!$H$4)/('d_시나리오'!$J$4-'d_시나리오'!$H$4),'d_시나리오'!$H$4+SQRT(H310*('d_시나리오'!$J$4-'d_시나리오'!$H$4)*('d_시나리오'!$I$4-'d_시나리오'!$H$4)),'d_시나리오'!$J$4-SQRT((1-H310)*('d_시나리오'!$J$4-'d_시나리오'!$H$4)*('d_시나리오'!$J$4-'d_시나리오'!$I$4))))</f>
        <v/>
      </c>
      <c r="J310">
        <f>RAND()</f>
        <v/>
      </c>
      <c r="K310">
        <f>IF('d_시나리오'!$J$5='d_시나리오'!$H$5,'d_시나리오'!$I$5,IF(J310&lt;('d_시나리오'!$I$5-'d_시나리오'!$H$5)/('d_시나리오'!$J$5-'d_시나리오'!$H$5),'d_시나리오'!$H$5+SQRT(J310*('d_시나리오'!$J$5-'d_시나리오'!$H$5)*('d_시나리오'!$I$5-'d_시나리오'!$H$5)),'d_시나리오'!$J$5-SQRT((1-J310)*('d_시나리오'!$J$5-'d_시나리오'!$H$5)*('d_시나리오'!$J$5-'d_시나리오'!$I$5))))</f>
        <v/>
      </c>
      <c r="L310">
        <f>RAND()</f>
        <v/>
      </c>
      <c r="M310">
        <f>IF('d_시나리오'!$J$6='d_시나리오'!$H$6,'d_시나리오'!$I$6,IF(L310&lt;('d_시나리오'!$I$6-'d_시나리오'!$H$6)/('d_시나리오'!$J$6-'d_시나리오'!$H$6),'d_시나리오'!$H$6+SQRT(L310*('d_시나리오'!$J$6-'d_시나리오'!$H$6)*('d_시나리오'!$I$6-'d_시나리오'!$H$6)),'d_시나리오'!$J$6-SQRT((1-L310)*('d_시나리오'!$J$6-'d_시나리오'!$H$6)*('d_시나리오'!$J$6-'d_시나리오'!$I$6))))</f>
        <v/>
      </c>
      <c r="N310">
        <f>INDEX('d_분포'!$B$2:$B$57,RANDBETWEEN(1,56))</f>
        <v/>
      </c>
      <c r="O310">
        <f>BETAINV(RAND(),5,5)</f>
        <v/>
      </c>
      <c r="P310">
        <f>'d_고정'!$B$1*'6_기대효과'!$H$7*('d_시나리오'!$I$7/'d_고정'!$B$2)*B310</f>
        <v/>
      </c>
      <c r="Q310">
        <f>P310*C310</f>
        <v/>
      </c>
      <c r="R310">
        <f>P310*E310</f>
        <v/>
      </c>
      <c r="S310">
        <f>R310*G310</f>
        <v/>
      </c>
      <c r="T310">
        <f>Q310+S310</f>
        <v/>
      </c>
      <c r="U310">
        <f>(Q310*D310+S310*I310)*(1-O310)</f>
        <v/>
      </c>
      <c r="V310">
        <f>(R310*K310*N310+'d_고정'!$B$3*('6_기대효과'!$H$7/8)*N310*'d_고정'!$B$10*M310*('6_기대효과'!$K$7/'d_고정'!$B$9))*(1-O310)</f>
        <v/>
      </c>
      <c r="W310">
        <f>(S310*I310+R310*MAX(K310-'d_고정'!$B$10*M310*('6_기대효과'!$K$7/'d_고정'!$B$9),0)*N310)*(1-O310)</f>
        <v/>
      </c>
      <c r="X310">
        <f>U310+V310</f>
        <v/>
      </c>
      <c r="Y310">
        <f>U310/('d_고정'!$B$5*'6_기대효과'!$H$7/8)/'d_고정'!$B$6</f>
        <v/>
      </c>
      <c r="Z310">
        <f>U310/('d_고정'!$B$8*'6_기대효과'!$H$7/8)</f>
        <v/>
      </c>
    </row>
    <row r="311">
      <c r="A311">
        <f>RAND()</f>
        <v/>
      </c>
      <c r="B311">
        <f>IF('d_시나리오'!$J$2='d_시나리오'!$H$2,'d_시나리오'!$I$2,IF(A311&lt;('d_시나리오'!$I$2-'d_시나리오'!$H$2)/('d_시나리오'!$J$2-'d_시나리오'!$H$2),'d_시나리오'!$H$2+SQRT(A311*('d_시나리오'!$J$2-'d_시나리오'!$H$2)*('d_시나리오'!$I$2-'d_시나리오'!$H$2)),'d_시나리오'!$J$2-SQRT((1-A311)*('d_시나리오'!$J$2-'d_시나리오'!$H$2)*('d_시나리오'!$J$2-'d_시나리오'!$I$2))))</f>
        <v/>
      </c>
      <c r="C311">
        <f>BETAINV(RAND(),2,6)</f>
        <v/>
      </c>
      <c r="D311">
        <f>INDEX('d_분포'!$A$2:$A$28,RANDBETWEEN(1,27))</f>
        <v/>
      </c>
      <c r="E311">
        <f>INDEX('d_분포'!$C$2:$C$5,RANDBETWEEN(1,4))*(0.9+0.2*RAND())</f>
        <v/>
      </c>
      <c r="F311">
        <f>RAND()</f>
        <v/>
      </c>
      <c r="G311">
        <f>IF('d_시나리오'!$J$3='d_시나리오'!$H$3,'d_시나리오'!$I$3,IF(F311&lt;('d_시나리오'!$I$3-'d_시나리오'!$H$3)/('d_시나리오'!$J$3-'d_시나리오'!$H$3),'d_시나리오'!$H$3+SQRT(F311*('d_시나리오'!$J$3-'d_시나리오'!$H$3)*('d_시나리오'!$I$3-'d_시나리오'!$H$3)),'d_시나리오'!$J$3-SQRT((1-F311)*('d_시나리오'!$J$3-'d_시나리오'!$H$3)*('d_시나리오'!$J$3-'d_시나리오'!$I$3))))</f>
        <v/>
      </c>
      <c r="H311">
        <f>RAND()</f>
        <v/>
      </c>
      <c r="I311">
        <f>IF('d_시나리오'!$J$4='d_시나리오'!$H$4,'d_시나리오'!$I$4,IF(H311&lt;('d_시나리오'!$I$4-'d_시나리오'!$H$4)/('d_시나리오'!$J$4-'d_시나리오'!$H$4),'d_시나리오'!$H$4+SQRT(H311*('d_시나리오'!$J$4-'d_시나리오'!$H$4)*('d_시나리오'!$I$4-'d_시나리오'!$H$4)),'d_시나리오'!$J$4-SQRT((1-H311)*('d_시나리오'!$J$4-'d_시나리오'!$H$4)*('d_시나리오'!$J$4-'d_시나리오'!$I$4))))</f>
        <v/>
      </c>
      <c r="J311">
        <f>RAND()</f>
        <v/>
      </c>
      <c r="K311">
        <f>IF('d_시나리오'!$J$5='d_시나리오'!$H$5,'d_시나리오'!$I$5,IF(J311&lt;('d_시나리오'!$I$5-'d_시나리오'!$H$5)/('d_시나리오'!$J$5-'d_시나리오'!$H$5),'d_시나리오'!$H$5+SQRT(J311*('d_시나리오'!$J$5-'d_시나리오'!$H$5)*('d_시나리오'!$I$5-'d_시나리오'!$H$5)),'d_시나리오'!$J$5-SQRT((1-J311)*('d_시나리오'!$J$5-'d_시나리오'!$H$5)*('d_시나리오'!$J$5-'d_시나리오'!$I$5))))</f>
        <v/>
      </c>
      <c r="L311">
        <f>RAND()</f>
        <v/>
      </c>
      <c r="M311">
        <f>IF('d_시나리오'!$J$6='d_시나리오'!$H$6,'d_시나리오'!$I$6,IF(L311&lt;('d_시나리오'!$I$6-'d_시나리오'!$H$6)/('d_시나리오'!$J$6-'d_시나리오'!$H$6),'d_시나리오'!$H$6+SQRT(L311*('d_시나리오'!$J$6-'d_시나리오'!$H$6)*('d_시나리오'!$I$6-'d_시나리오'!$H$6)),'d_시나리오'!$J$6-SQRT((1-L311)*('d_시나리오'!$J$6-'d_시나리오'!$H$6)*('d_시나리오'!$J$6-'d_시나리오'!$I$6))))</f>
        <v/>
      </c>
      <c r="N311">
        <f>INDEX('d_분포'!$B$2:$B$57,RANDBETWEEN(1,56))</f>
        <v/>
      </c>
      <c r="O311">
        <f>BETAINV(RAND(),5,5)</f>
        <v/>
      </c>
      <c r="P311">
        <f>'d_고정'!$B$1*'6_기대효과'!$H$7*('d_시나리오'!$I$7/'d_고정'!$B$2)*B311</f>
        <v/>
      </c>
      <c r="Q311">
        <f>P311*C311</f>
        <v/>
      </c>
      <c r="R311">
        <f>P311*E311</f>
        <v/>
      </c>
      <c r="S311">
        <f>R311*G311</f>
        <v/>
      </c>
      <c r="T311">
        <f>Q311+S311</f>
        <v/>
      </c>
      <c r="U311">
        <f>(Q311*D311+S311*I311)*(1-O311)</f>
        <v/>
      </c>
      <c r="V311">
        <f>(R311*K311*N311+'d_고정'!$B$3*('6_기대효과'!$H$7/8)*N311*'d_고정'!$B$10*M311*('6_기대효과'!$K$7/'d_고정'!$B$9))*(1-O311)</f>
        <v/>
      </c>
      <c r="W311">
        <f>(S311*I311+R311*MAX(K311-'d_고정'!$B$10*M311*('6_기대효과'!$K$7/'d_고정'!$B$9),0)*N311)*(1-O311)</f>
        <v/>
      </c>
      <c r="X311">
        <f>U311+V311</f>
        <v/>
      </c>
      <c r="Y311">
        <f>U311/('d_고정'!$B$5*'6_기대효과'!$H$7/8)/'d_고정'!$B$6</f>
        <v/>
      </c>
      <c r="Z311">
        <f>U311/('d_고정'!$B$8*'6_기대효과'!$H$7/8)</f>
        <v/>
      </c>
    </row>
    <row r="312">
      <c r="A312">
        <f>RAND()</f>
        <v/>
      </c>
      <c r="B312">
        <f>IF('d_시나리오'!$J$2='d_시나리오'!$H$2,'d_시나리오'!$I$2,IF(A312&lt;('d_시나리오'!$I$2-'d_시나리오'!$H$2)/('d_시나리오'!$J$2-'d_시나리오'!$H$2),'d_시나리오'!$H$2+SQRT(A312*('d_시나리오'!$J$2-'d_시나리오'!$H$2)*('d_시나리오'!$I$2-'d_시나리오'!$H$2)),'d_시나리오'!$J$2-SQRT((1-A312)*('d_시나리오'!$J$2-'d_시나리오'!$H$2)*('d_시나리오'!$J$2-'d_시나리오'!$I$2))))</f>
        <v/>
      </c>
      <c r="C312">
        <f>BETAINV(RAND(),2,6)</f>
        <v/>
      </c>
      <c r="D312">
        <f>INDEX('d_분포'!$A$2:$A$28,RANDBETWEEN(1,27))</f>
        <v/>
      </c>
      <c r="E312">
        <f>INDEX('d_분포'!$C$2:$C$5,RANDBETWEEN(1,4))*(0.9+0.2*RAND())</f>
        <v/>
      </c>
      <c r="F312">
        <f>RAND()</f>
        <v/>
      </c>
      <c r="G312">
        <f>IF('d_시나리오'!$J$3='d_시나리오'!$H$3,'d_시나리오'!$I$3,IF(F312&lt;('d_시나리오'!$I$3-'d_시나리오'!$H$3)/('d_시나리오'!$J$3-'d_시나리오'!$H$3),'d_시나리오'!$H$3+SQRT(F312*('d_시나리오'!$J$3-'d_시나리오'!$H$3)*('d_시나리오'!$I$3-'d_시나리오'!$H$3)),'d_시나리오'!$J$3-SQRT((1-F312)*('d_시나리오'!$J$3-'d_시나리오'!$H$3)*('d_시나리오'!$J$3-'d_시나리오'!$I$3))))</f>
        <v/>
      </c>
      <c r="H312">
        <f>RAND()</f>
        <v/>
      </c>
      <c r="I312">
        <f>IF('d_시나리오'!$J$4='d_시나리오'!$H$4,'d_시나리오'!$I$4,IF(H312&lt;('d_시나리오'!$I$4-'d_시나리오'!$H$4)/('d_시나리오'!$J$4-'d_시나리오'!$H$4),'d_시나리오'!$H$4+SQRT(H312*('d_시나리오'!$J$4-'d_시나리오'!$H$4)*('d_시나리오'!$I$4-'d_시나리오'!$H$4)),'d_시나리오'!$J$4-SQRT((1-H312)*('d_시나리오'!$J$4-'d_시나리오'!$H$4)*('d_시나리오'!$J$4-'d_시나리오'!$I$4))))</f>
        <v/>
      </c>
      <c r="J312">
        <f>RAND()</f>
        <v/>
      </c>
      <c r="K312">
        <f>IF('d_시나리오'!$J$5='d_시나리오'!$H$5,'d_시나리오'!$I$5,IF(J312&lt;('d_시나리오'!$I$5-'d_시나리오'!$H$5)/('d_시나리오'!$J$5-'d_시나리오'!$H$5),'d_시나리오'!$H$5+SQRT(J312*('d_시나리오'!$J$5-'d_시나리오'!$H$5)*('d_시나리오'!$I$5-'d_시나리오'!$H$5)),'d_시나리오'!$J$5-SQRT((1-J312)*('d_시나리오'!$J$5-'d_시나리오'!$H$5)*('d_시나리오'!$J$5-'d_시나리오'!$I$5))))</f>
        <v/>
      </c>
      <c r="L312">
        <f>RAND()</f>
        <v/>
      </c>
      <c r="M312">
        <f>IF('d_시나리오'!$J$6='d_시나리오'!$H$6,'d_시나리오'!$I$6,IF(L312&lt;('d_시나리오'!$I$6-'d_시나리오'!$H$6)/('d_시나리오'!$J$6-'d_시나리오'!$H$6),'d_시나리오'!$H$6+SQRT(L312*('d_시나리오'!$J$6-'d_시나리오'!$H$6)*('d_시나리오'!$I$6-'d_시나리오'!$H$6)),'d_시나리오'!$J$6-SQRT((1-L312)*('d_시나리오'!$J$6-'d_시나리오'!$H$6)*('d_시나리오'!$J$6-'d_시나리오'!$I$6))))</f>
        <v/>
      </c>
      <c r="N312">
        <f>INDEX('d_분포'!$B$2:$B$57,RANDBETWEEN(1,56))</f>
        <v/>
      </c>
      <c r="O312">
        <f>BETAINV(RAND(),5,5)</f>
        <v/>
      </c>
      <c r="P312">
        <f>'d_고정'!$B$1*'6_기대효과'!$H$7*('d_시나리오'!$I$7/'d_고정'!$B$2)*B312</f>
        <v/>
      </c>
      <c r="Q312">
        <f>P312*C312</f>
        <v/>
      </c>
      <c r="R312">
        <f>P312*E312</f>
        <v/>
      </c>
      <c r="S312">
        <f>R312*G312</f>
        <v/>
      </c>
      <c r="T312">
        <f>Q312+S312</f>
        <v/>
      </c>
      <c r="U312">
        <f>(Q312*D312+S312*I312)*(1-O312)</f>
        <v/>
      </c>
      <c r="V312">
        <f>(R312*K312*N312+'d_고정'!$B$3*('6_기대효과'!$H$7/8)*N312*'d_고정'!$B$10*M312*('6_기대효과'!$K$7/'d_고정'!$B$9))*(1-O312)</f>
        <v/>
      </c>
      <c r="W312">
        <f>(S312*I312+R312*MAX(K312-'d_고정'!$B$10*M312*('6_기대효과'!$K$7/'d_고정'!$B$9),0)*N312)*(1-O312)</f>
        <v/>
      </c>
      <c r="X312">
        <f>U312+V312</f>
        <v/>
      </c>
      <c r="Y312">
        <f>U312/('d_고정'!$B$5*'6_기대효과'!$H$7/8)/'d_고정'!$B$6</f>
        <v/>
      </c>
      <c r="Z312">
        <f>U312/('d_고정'!$B$8*'6_기대효과'!$H$7/8)</f>
        <v/>
      </c>
    </row>
    <row r="313">
      <c r="A313">
        <f>RAND()</f>
        <v/>
      </c>
      <c r="B313">
        <f>IF('d_시나리오'!$J$2='d_시나리오'!$H$2,'d_시나리오'!$I$2,IF(A313&lt;('d_시나리오'!$I$2-'d_시나리오'!$H$2)/('d_시나리오'!$J$2-'d_시나리오'!$H$2),'d_시나리오'!$H$2+SQRT(A313*('d_시나리오'!$J$2-'d_시나리오'!$H$2)*('d_시나리오'!$I$2-'d_시나리오'!$H$2)),'d_시나리오'!$J$2-SQRT((1-A313)*('d_시나리오'!$J$2-'d_시나리오'!$H$2)*('d_시나리오'!$J$2-'d_시나리오'!$I$2))))</f>
        <v/>
      </c>
      <c r="C313">
        <f>BETAINV(RAND(),2,6)</f>
        <v/>
      </c>
      <c r="D313">
        <f>INDEX('d_분포'!$A$2:$A$28,RANDBETWEEN(1,27))</f>
        <v/>
      </c>
      <c r="E313">
        <f>INDEX('d_분포'!$C$2:$C$5,RANDBETWEEN(1,4))*(0.9+0.2*RAND())</f>
        <v/>
      </c>
      <c r="F313">
        <f>RAND()</f>
        <v/>
      </c>
      <c r="G313">
        <f>IF('d_시나리오'!$J$3='d_시나리오'!$H$3,'d_시나리오'!$I$3,IF(F313&lt;('d_시나리오'!$I$3-'d_시나리오'!$H$3)/('d_시나리오'!$J$3-'d_시나리오'!$H$3),'d_시나리오'!$H$3+SQRT(F313*('d_시나리오'!$J$3-'d_시나리오'!$H$3)*('d_시나리오'!$I$3-'d_시나리오'!$H$3)),'d_시나리오'!$J$3-SQRT((1-F313)*('d_시나리오'!$J$3-'d_시나리오'!$H$3)*('d_시나리오'!$J$3-'d_시나리오'!$I$3))))</f>
        <v/>
      </c>
      <c r="H313">
        <f>RAND()</f>
        <v/>
      </c>
      <c r="I313">
        <f>IF('d_시나리오'!$J$4='d_시나리오'!$H$4,'d_시나리오'!$I$4,IF(H313&lt;('d_시나리오'!$I$4-'d_시나리오'!$H$4)/('d_시나리오'!$J$4-'d_시나리오'!$H$4),'d_시나리오'!$H$4+SQRT(H313*('d_시나리오'!$J$4-'d_시나리오'!$H$4)*('d_시나리오'!$I$4-'d_시나리오'!$H$4)),'d_시나리오'!$J$4-SQRT((1-H313)*('d_시나리오'!$J$4-'d_시나리오'!$H$4)*('d_시나리오'!$J$4-'d_시나리오'!$I$4))))</f>
        <v/>
      </c>
      <c r="J313">
        <f>RAND()</f>
        <v/>
      </c>
      <c r="K313">
        <f>IF('d_시나리오'!$J$5='d_시나리오'!$H$5,'d_시나리오'!$I$5,IF(J313&lt;('d_시나리오'!$I$5-'d_시나리오'!$H$5)/('d_시나리오'!$J$5-'d_시나리오'!$H$5),'d_시나리오'!$H$5+SQRT(J313*('d_시나리오'!$J$5-'d_시나리오'!$H$5)*('d_시나리오'!$I$5-'d_시나리오'!$H$5)),'d_시나리오'!$J$5-SQRT((1-J313)*('d_시나리오'!$J$5-'d_시나리오'!$H$5)*('d_시나리오'!$J$5-'d_시나리오'!$I$5))))</f>
        <v/>
      </c>
      <c r="L313">
        <f>RAND()</f>
        <v/>
      </c>
      <c r="M313">
        <f>IF('d_시나리오'!$J$6='d_시나리오'!$H$6,'d_시나리오'!$I$6,IF(L313&lt;('d_시나리오'!$I$6-'d_시나리오'!$H$6)/('d_시나리오'!$J$6-'d_시나리오'!$H$6),'d_시나리오'!$H$6+SQRT(L313*('d_시나리오'!$J$6-'d_시나리오'!$H$6)*('d_시나리오'!$I$6-'d_시나리오'!$H$6)),'d_시나리오'!$J$6-SQRT((1-L313)*('d_시나리오'!$J$6-'d_시나리오'!$H$6)*('d_시나리오'!$J$6-'d_시나리오'!$I$6))))</f>
        <v/>
      </c>
      <c r="N313">
        <f>INDEX('d_분포'!$B$2:$B$57,RANDBETWEEN(1,56))</f>
        <v/>
      </c>
      <c r="O313">
        <f>BETAINV(RAND(),5,5)</f>
        <v/>
      </c>
      <c r="P313">
        <f>'d_고정'!$B$1*'6_기대효과'!$H$7*('d_시나리오'!$I$7/'d_고정'!$B$2)*B313</f>
        <v/>
      </c>
      <c r="Q313">
        <f>P313*C313</f>
        <v/>
      </c>
      <c r="R313">
        <f>P313*E313</f>
        <v/>
      </c>
      <c r="S313">
        <f>R313*G313</f>
        <v/>
      </c>
      <c r="T313">
        <f>Q313+S313</f>
        <v/>
      </c>
      <c r="U313">
        <f>(Q313*D313+S313*I313)*(1-O313)</f>
        <v/>
      </c>
      <c r="V313">
        <f>(R313*K313*N313+'d_고정'!$B$3*('6_기대효과'!$H$7/8)*N313*'d_고정'!$B$10*M313*('6_기대효과'!$K$7/'d_고정'!$B$9))*(1-O313)</f>
        <v/>
      </c>
      <c r="W313">
        <f>(S313*I313+R313*MAX(K313-'d_고정'!$B$10*M313*('6_기대효과'!$K$7/'d_고정'!$B$9),0)*N313)*(1-O313)</f>
        <v/>
      </c>
      <c r="X313">
        <f>U313+V313</f>
        <v/>
      </c>
      <c r="Y313">
        <f>U313/('d_고정'!$B$5*'6_기대효과'!$H$7/8)/'d_고정'!$B$6</f>
        <v/>
      </c>
      <c r="Z313">
        <f>U313/('d_고정'!$B$8*'6_기대효과'!$H$7/8)</f>
        <v/>
      </c>
    </row>
    <row r="314">
      <c r="A314">
        <f>RAND()</f>
        <v/>
      </c>
      <c r="B314">
        <f>IF('d_시나리오'!$J$2='d_시나리오'!$H$2,'d_시나리오'!$I$2,IF(A314&lt;('d_시나리오'!$I$2-'d_시나리오'!$H$2)/('d_시나리오'!$J$2-'d_시나리오'!$H$2),'d_시나리오'!$H$2+SQRT(A314*('d_시나리오'!$J$2-'d_시나리오'!$H$2)*('d_시나리오'!$I$2-'d_시나리오'!$H$2)),'d_시나리오'!$J$2-SQRT((1-A314)*('d_시나리오'!$J$2-'d_시나리오'!$H$2)*('d_시나리오'!$J$2-'d_시나리오'!$I$2))))</f>
        <v/>
      </c>
      <c r="C314">
        <f>BETAINV(RAND(),2,6)</f>
        <v/>
      </c>
      <c r="D314">
        <f>INDEX('d_분포'!$A$2:$A$28,RANDBETWEEN(1,27))</f>
        <v/>
      </c>
      <c r="E314">
        <f>INDEX('d_분포'!$C$2:$C$5,RANDBETWEEN(1,4))*(0.9+0.2*RAND())</f>
        <v/>
      </c>
      <c r="F314">
        <f>RAND()</f>
        <v/>
      </c>
      <c r="G314">
        <f>IF('d_시나리오'!$J$3='d_시나리오'!$H$3,'d_시나리오'!$I$3,IF(F314&lt;('d_시나리오'!$I$3-'d_시나리오'!$H$3)/('d_시나리오'!$J$3-'d_시나리오'!$H$3),'d_시나리오'!$H$3+SQRT(F314*('d_시나리오'!$J$3-'d_시나리오'!$H$3)*('d_시나리오'!$I$3-'d_시나리오'!$H$3)),'d_시나리오'!$J$3-SQRT((1-F314)*('d_시나리오'!$J$3-'d_시나리오'!$H$3)*('d_시나리오'!$J$3-'d_시나리오'!$I$3))))</f>
        <v/>
      </c>
      <c r="H314">
        <f>RAND()</f>
        <v/>
      </c>
      <c r="I314">
        <f>IF('d_시나리오'!$J$4='d_시나리오'!$H$4,'d_시나리오'!$I$4,IF(H314&lt;('d_시나리오'!$I$4-'d_시나리오'!$H$4)/('d_시나리오'!$J$4-'d_시나리오'!$H$4),'d_시나리오'!$H$4+SQRT(H314*('d_시나리오'!$J$4-'d_시나리오'!$H$4)*('d_시나리오'!$I$4-'d_시나리오'!$H$4)),'d_시나리오'!$J$4-SQRT((1-H314)*('d_시나리오'!$J$4-'d_시나리오'!$H$4)*('d_시나리오'!$J$4-'d_시나리오'!$I$4))))</f>
        <v/>
      </c>
      <c r="J314">
        <f>RAND()</f>
        <v/>
      </c>
      <c r="K314">
        <f>IF('d_시나리오'!$J$5='d_시나리오'!$H$5,'d_시나리오'!$I$5,IF(J314&lt;('d_시나리오'!$I$5-'d_시나리오'!$H$5)/('d_시나리오'!$J$5-'d_시나리오'!$H$5),'d_시나리오'!$H$5+SQRT(J314*('d_시나리오'!$J$5-'d_시나리오'!$H$5)*('d_시나리오'!$I$5-'d_시나리오'!$H$5)),'d_시나리오'!$J$5-SQRT((1-J314)*('d_시나리오'!$J$5-'d_시나리오'!$H$5)*('d_시나리오'!$J$5-'d_시나리오'!$I$5))))</f>
        <v/>
      </c>
      <c r="L314">
        <f>RAND()</f>
        <v/>
      </c>
      <c r="M314">
        <f>IF('d_시나리오'!$J$6='d_시나리오'!$H$6,'d_시나리오'!$I$6,IF(L314&lt;('d_시나리오'!$I$6-'d_시나리오'!$H$6)/('d_시나리오'!$J$6-'d_시나리오'!$H$6),'d_시나리오'!$H$6+SQRT(L314*('d_시나리오'!$J$6-'d_시나리오'!$H$6)*('d_시나리오'!$I$6-'d_시나리오'!$H$6)),'d_시나리오'!$J$6-SQRT((1-L314)*('d_시나리오'!$J$6-'d_시나리오'!$H$6)*('d_시나리오'!$J$6-'d_시나리오'!$I$6))))</f>
        <v/>
      </c>
      <c r="N314">
        <f>INDEX('d_분포'!$B$2:$B$57,RANDBETWEEN(1,56))</f>
        <v/>
      </c>
      <c r="O314">
        <f>BETAINV(RAND(),5,5)</f>
        <v/>
      </c>
      <c r="P314">
        <f>'d_고정'!$B$1*'6_기대효과'!$H$7*('d_시나리오'!$I$7/'d_고정'!$B$2)*B314</f>
        <v/>
      </c>
      <c r="Q314">
        <f>P314*C314</f>
        <v/>
      </c>
      <c r="R314">
        <f>P314*E314</f>
        <v/>
      </c>
      <c r="S314">
        <f>R314*G314</f>
        <v/>
      </c>
      <c r="T314">
        <f>Q314+S314</f>
        <v/>
      </c>
      <c r="U314">
        <f>(Q314*D314+S314*I314)*(1-O314)</f>
        <v/>
      </c>
      <c r="V314">
        <f>(R314*K314*N314+'d_고정'!$B$3*('6_기대효과'!$H$7/8)*N314*'d_고정'!$B$10*M314*('6_기대효과'!$K$7/'d_고정'!$B$9))*(1-O314)</f>
        <v/>
      </c>
      <c r="W314">
        <f>(S314*I314+R314*MAX(K314-'d_고정'!$B$10*M314*('6_기대효과'!$K$7/'d_고정'!$B$9),0)*N314)*(1-O314)</f>
        <v/>
      </c>
      <c r="X314">
        <f>U314+V314</f>
        <v/>
      </c>
      <c r="Y314">
        <f>U314/('d_고정'!$B$5*'6_기대효과'!$H$7/8)/'d_고정'!$B$6</f>
        <v/>
      </c>
      <c r="Z314">
        <f>U314/('d_고정'!$B$8*'6_기대효과'!$H$7/8)</f>
        <v/>
      </c>
    </row>
    <row r="315">
      <c r="A315">
        <f>RAND()</f>
        <v/>
      </c>
      <c r="B315">
        <f>IF('d_시나리오'!$J$2='d_시나리오'!$H$2,'d_시나리오'!$I$2,IF(A315&lt;('d_시나리오'!$I$2-'d_시나리오'!$H$2)/('d_시나리오'!$J$2-'d_시나리오'!$H$2),'d_시나리오'!$H$2+SQRT(A315*('d_시나리오'!$J$2-'d_시나리오'!$H$2)*('d_시나리오'!$I$2-'d_시나리오'!$H$2)),'d_시나리오'!$J$2-SQRT((1-A315)*('d_시나리오'!$J$2-'d_시나리오'!$H$2)*('d_시나리오'!$J$2-'d_시나리오'!$I$2))))</f>
        <v/>
      </c>
      <c r="C315">
        <f>BETAINV(RAND(),2,6)</f>
        <v/>
      </c>
      <c r="D315">
        <f>INDEX('d_분포'!$A$2:$A$28,RANDBETWEEN(1,27))</f>
        <v/>
      </c>
      <c r="E315">
        <f>INDEX('d_분포'!$C$2:$C$5,RANDBETWEEN(1,4))*(0.9+0.2*RAND())</f>
        <v/>
      </c>
      <c r="F315">
        <f>RAND()</f>
        <v/>
      </c>
      <c r="G315">
        <f>IF('d_시나리오'!$J$3='d_시나리오'!$H$3,'d_시나리오'!$I$3,IF(F315&lt;('d_시나리오'!$I$3-'d_시나리오'!$H$3)/('d_시나리오'!$J$3-'d_시나리오'!$H$3),'d_시나리오'!$H$3+SQRT(F315*('d_시나리오'!$J$3-'d_시나리오'!$H$3)*('d_시나리오'!$I$3-'d_시나리오'!$H$3)),'d_시나리오'!$J$3-SQRT((1-F315)*('d_시나리오'!$J$3-'d_시나리오'!$H$3)*('d_시나리오'!$J$3-'d_시나리오'!$I$3))))</f>
        <v/>
      </c>
      <c r="H315">
        <f>RAND()</f>
        <v/>
      </c>
      <c r="I315">
        <f>IF('d_시나리오'!$J$4='d_시나리오'!$H$4,'d_시나리오'!$I$4,IF(H315&lt;('d_시나리오'!$I$4-'d_시나리오'!$H$4)/('d_시나리오'!$J$4-'d_시나리오'!$H$4),'d_시나리오'!$H$4+SQRT(H315*('d_시나리오'!$J$4-'d_시나리오'!$H$4)*('d_시나리오'!$I$4-'d_시나리오'!$H$4)),'d_시나리오'!$J$4-SQRT((1-H315)*('d_시나리오'!$J$4-'d_시나리오'!$H$4)*('d_시나리오'!$J$4-'d_시나리오'!$I$4))))</f>
        <v/>
      </c>
      <c r="J315">
        <f>RAND()</f>
        <v/>
      </c>
      <c r="K315">
        <f>IF('d_시나리오'!$J$5='d_시나리오'!$H$5,'d_시나리오'!$I$5,IF(J315&lt;('d_시나리오'!$I$5-'d_시나리오'!$H$5)/('d_시나리오'!$J$5-'d_시나리오'!$H$5),'d_시나리오'!$H$5+SQRT(J315*('d_시나리오'!$J$5-'d_시나리오'!$H$5)*('d_시나리오'!$I$5-'d_시나리오'!$H$5)),'d_시나리오'!$J$5-SQRT((1-J315)*('d_시나리오'!$J$5-'d_시나리오'!$H$5)*('d_시나리오'!$J$5-'d_시나리오'!$I$5))))</f>
        <v/>
      </c>
      <c r="L315">
        <f>RAND()</f>
        <v/>
      </c>
      <c r="M315">
        <f>IF('d_시나리오'!$J$6='d_시나리오'!$H$6,'d_시나리오'!$I$6,IF(L315&lt;('d_시나리오'!$I$6-'d_시나리오'!$H$6)/('d_시나리오'!$J$6-'d_시나리오'!$H$6),'d_시나리오'!$H$6+SQRT(L315*('d_시나리오'!$J$6-'d_시나리오'!$H$6)*('d_시나리오'!$I$6-'d_시나리오'!$H$6)),'d_시나리오'!$J$6-SQRT((1-L315)*('d_시나리오'!$J$6-'d_시나리오'!$H$6)*('d_시나리오'!$J$6-'d_시나리오'!$I$6))))</f>
        <v/>
      </c>
      <c r="N315">
        <f>INDEX('d_분포'!$B$2:$B$57,RANDBETWEEN(1,56))</f>
        <v/>
      </c>
      <c r="O315">
        <f>BETAINV(RAND(),5,5)</f>
        <v/>
      </c>
      <c r="P315">
        <f>'d_고정'!$B$1*'6_기대효과'!$H$7*('d_시나리오'!$I$7/'d_고정'!$B$2)*B315</f>
        <v/>
      </c>
      <c r="Q315">
        <f>P315*C315</f>
        <v/>
      </c>
      <c r="R315">
        <f>P315*E315</f>
        <v/>
      </c>
      <c r="S315">
        <f>R315*G315</f>
        <v/>
      </c>
      <c r="T315">
        <f>Q315+S315</f>
        <v/>
      </c>
      <c r="U315">
        <f>(Q315*D315+S315*I315)*(1-O315)</f>
        <v/>
      </c>
      <c r="V315">
        <f>(R315*K315*N315+'d_고정'!$B$3*('6_기대효과'!$H$7/8)*N315*'d_고정'!$B$10*M315*('6_기대효과'!$K$7/'d_고정'!$B$9))*(1-O315)</f>
        <v/>
      </c>
      <c r="W315">
        <f>(S315*I315+R315*MAX(K315-'d_고정'!$B$10*M315*('6_기대효과'!$K$7/'d_고정'!$B$9),0)*N315)*(1-O315)</f>
        <v/>
      </c>
      <c r="X315">
        <f>U315+V315</f>
        <v/>
      </c>
      <c r="Y315">
        <f>U315/('d_고정'!$B$5*'6_기대효과'!$H$7/8)/'d_고정'!$B$6</f>
        <v/>
      </c>
      <c r="Z315">
        <f>U315/('d_고정'!$B$8*'6_기대효과'!$H$7/8)</f>
        <v/>
      </c>
    </row>
    <row r="316">
      <c r="A316">
        <f>RAND()</f>
        <v/>
      </c>
      <c r="B316">
        <f>IF('d_시나리오'!$J$2='d_시나리오'!$H$2,'d_시나리오'!$I$2,IF(A316&lt;('d_시나리오'!$I$2-'d_시나리오'!$H$2)/('d_시나리오'!$J$2-'d_시나리오'!$H$2),'d_시나리오'!$H$2+SQRT(A316*('d_시나리오'!$J$2-'d_시나리오'!$H$2)*('d_시나리오'!$I$2-'d_시나리오'!$H$2)),'d_시나리오'!$J$2-SQRT((1-A316)*('d_시나리오'!$J$2-'d_시나리오'!$H$2)*('d_시나리오'!$J$2-'d_시나리오'!$I$2))))</f>
        <v/>
      </c>
      <c r="C316">
        <f>BETAINV(RAND(),2,6)</f>
        <v/>
      </c>
      <c r="D316">
        <f>INDEX('d_분포'!$A$2:$A$28,RANDBETWEEN(1,27))</f>
        <v/>
      </c>
      <c r="E316">
        <f>INDEX('d_분포'!$C$2:$C$5,RANDBETWEEN(1,4))*(0.9+0.2*RAND())</f>
        <v/>
      </c>
      <c r="F316">
        <f>RAND()</f>
        <v/>
      </c>
      <c r="G316">
        <f>IF('d_시나리오'!$J$3='d_시나리오'!$H$3,'d_시나리오'!$I$3,IF(F316&lt;('d_시나리오'!$I$3-'d_시나리오'!$H$3)/('d_시나리오'!$J$3-'d_시나리오'!$H$3),'d_시나리오'!$H$3+SQRT(F316*('d_시나리오'!$J$3-'d_시나리오'!$H$3)*('d_시나리오'!$I$3-'d_시나리오'!$H$3)),'d_시나리오'!$J$3-SQRT((1-F316)*('d_시나리오'!$J$3-'d_시나리오'!$H$3)*('d_시나리오'!$J$3-'d_시나리오'!$I$3))))</f>
        <v/>
      </c>
      <c r="H316">
        <f>RAND()</f>
        <v/>
      </c>
      <c r="I316">
        <f>IF('d_시나리오'!$J$4='d_시나리오'!$H$4,'d_시나리오'!$I$4,IF(H316&lt;('d_시나리오'!$I$4-'d_시나리오'!$H$4)/('d_시나리오'!$J$4-'d_시나리오'!$H$4),'d_시나리오'!$H$4+SQRT(H316*('d_시나리오'!$J$4-'d_시나리오'!$H$4)*('d_시나리오'!$I$4-'d_시나리오'!$H$4)),'d_시나리오'!$J$4-SQRT((1-H316)*('d_시나리오'!$J$4-'d_시나리오'!$H$4)*('d_시나리오'!$J$4-'d_시나리오'!$I$4))))</f>
        <v/>
      </c>
      <c r="J316">
        <f>RAND()</f>
        <v/>
      </c>
      <c r="K316">
        <f>IF('d_시나리오'!$J$5='d_시나리오'!$H$5,'d_시나리오'!$I$5,IF(J316&lt;('d_시나리오'!$I$5-'d_시나리오'!$H$5)/('d_시나리오'!$J$5-'d_시나리오'!$H$5),'d_시나리오'!$H$5+SQRT(J316*('d_시나리오'!$J$5-'d_시나리오'!$H$5)*('d_시나리오'!$I$5-'d_시나리오'!$H$5)),'d_시나리오'!$J$5-SQRT((1-J316)*('d_시나리오'!$J$5-'d_시나리오'!$H$5)*('d_시나리오'!$J$5-'d_시나리오'!$I$5))))</f>
        <v/>
      </c>
      <c r="L316">
        <f>RAND()</f>
        <v/>
      </c>
      <c r="M316">
        <f>IF('d_시나리오'!$J$6='d_시나리오'!$H$6,'d_시나리오'!$I$6,IF(L316&lt;('d_시나리오'!$I$6-'d_시나리오'!$H$6)/('d_시나리오'!$J$6-'d_시나리오'!$H$6),'d_시나리오'!$H$6+SQRT(L316*('d_시나리오'!$J$6-'d_시나리오'!$H$6)*('d_시나리오'!$I$6-'d_시나리오'!$H$6)),'d_시나리오'!$J$6-SQRT((1-L316)*('d_시나리오'!$J$6-'d_시나리오'!$H$6)*('d_시나리오'!$J$6-'d_시나리오'!$I$6))))</f>
        <v/>
      </c>
      <c r="N316">
        <f>INDEX('d_분포'!$B$2:$B$57,RANDBETWEEN(1,56))</f>
        <v/>
      </c>
      <c r="O316">
        <f>BETAINV(RAND(),5,5)</f>
        <v/>
      </c>
      <c r="P316">
        <f>'d_고정'!$B$1*'6_기대효과'!$H$7*('d_시나리오'!$I$7/'d_고정'!$B$2)*B316</f>
        <v/>
      </c>
      <c r="Q316">
        <f>P316*C316</f>
        <v/>
      </c>
      <c r="R316">
        <f>P316*E316</f>
        <v/>
      </c>
      <c r="S316">
        <f>R316*G316</f>
        <v/>
      </c>
      <c r="T316">
        <f>Q316+S316</f>
        <v/>
      </c>
      <c r="U316">
        <f>(Q316*D316+S316*I316)*(1-O316)</f>
        <v/>
      </c>
      <c r="V316">
        <f>(R316*K316*N316+'d_고정'!$B$3*('6_기대효과'!$H$7/8)*N316*'d_고정'!$B$10*M316*('6_기대효과'!$K$7/'d_고정'!$B$9))*(1-O316)</f>
        <v/>
      </c>
      <c r="W316">
        <f>(S316*I316+R316*MAX(K316-'d_고정'!$B$10*M316*('6_기대효과'!$K$7/'d_고정'!$B$9),0)*N316)*(1-O316)</f>
        <v/>
      </c>
      <c r="X316">
        <f>U316+V316</f>
        <v/>
      </c>
      <c r="Y316">
        <f>U316/('d_고정'!$B$5*'6_기대효과'!$H$7/8)/'d_고정'!$B$6</f>
        <v/>
      </c>
      <c r="Z316">
        <f>U316/('d_고정'!$B$8*'6_기대효과'!$H$7/8)</f>
        <v/>
      </c>
    </row>
    <row r="317">
      <c r="A317">
        <f>RAND()</f>
        <v/>
      </c>
      <c r="B317">
        <f>IF('d_시나리오'!$J$2='d_시나리오'!$H$2,'d_시나리오'!$I$2,IF(A317&lt;('d_시나리오'!$I$2-'d_시나리오'!$H$2)/('d_시나리오'!$J$2-'d_시나리오'!$H$2),'d_시나리오'!$H$2+SQRT(A317*('d_시나리오'!$J$2-'d_시나리오'!$H$2)*('d_시나리오'!$I$2-'d_시나리오'!$H$2)),'d_시나리오'!$J$2-SQRT((1-A317)*('d_시나리오'!$J$2-'d_시나리오'!$H$2)*('d_시나리오'!$J$2-'d_시나리오'!$I$2))))</f>
        <v/>
      </c>
      <c r="C317">
        <f>BETAINV(RAND(),2,6)</f>
        <v/>
      </c>
      <c r="D317">
        <f>INDEX('d_분포'!$A$2:$A$28,RANDBETWEEN(1,27))</f>
        <v/>
      </c>
      <c r="E317">
        <f>INDEX('d_분포'!$C$2:$C$5,RANDBETWEEN(1,4))*(0.9+0.2*RAND())</f>
        <v/>
      </c>
      <c r="F317">
        <f>RAND()</f>
        <v/>
      </c>
      <c r="G317">
        <f>IF('d_시나리오'!$J$3='d_시나리오'!$H$3,'d_시나리오'!$I$3,IF(F317&lt;('d_시나리오'!$I$3-'d_시나리오'!$H$3)/('d_시나리오'!$J$3-'d_시나리오'!$H$3),'d_시나리오'!$H$3+SQRT(F317*('d_시나리오'!$J$3-'d_시나리오'!$H$3)*('d_시나리오'!$I$3-'d_시나리오'!$H$3)),'d_시나리오'!$J$3-SQRT((1-F317)*('d_시나리오'!$J$3-'d_시나리오'!$H$3)*('d_시나리오'!$J$3-'d_시나리오'!$I$3))))</f>
        <v/>
      </c>
      <c r="H317">
        <f>RAND()</f>
        <v/>
      </c>
      <c r="I317">
        <f>IF('d_시나리오'!$J$4='d_시나리오'!$H$4,'d_시나리오'!$I$4,IF(H317&lt;('d_시나리오'!$I$4-'d_시나리오'!$H$4)/('d_시나리오'!$J$4-'d_시나리오'!$H$4),'d_시나리오'!$H$4+SQRT(H317*('d_시나리오'!$J$4-'d_시나리오'!$H$4)*('d_시나리오'!$I$4-'d_시나리오'!$H$4)),'d_시나리오'!$J$4-SQRT((1-H317)*('d_시나리오'!$J$4-'d_시나리오'!$H$4)*('d_시나리오'!$J$4-'d_시나리오'!$I$4))))</f>
        <v/>
      </c>
      <c r="J317">
        <f>RAND()</f>
        <v/>
      </c>
      <c r="K317">
        <f>IF('d_시나리오'!$J$5='d_시나리오'!$H$5,'d_시나리오'!$I$5,IF(J317&lt;('d_시나리오'!$I$5-'d_시나리오'!$H$5)/('d_시나리오'!$J$5-'d_시나리오'!$H$5),'d_시나리오'!$H$5+SQRT(J317*('d_시나리오'!$J$5-'d_시나리오'!$H$5)*('d_시나리오'!$I$5-'d_시나리오'!$H$5)),'d_시나리오'!$J$5-SQRT((1-J317)*('d_시나리오'!$J$5-'d_시나리오'!$H$5)*('d_시나리오'!$J$5-'d_시나리오'!$I$5))))</f>
        <v/>
      </c>
      <c r="L317">
        <f>RAND()</f>
        <v/>
      </c>
      <c r="M317">
        <f>IF('d_시나리오'!$J$6='d_시나리오'!$H$6,'d_시나리오'!$I$6,IF(L317&lt;('d_시나리오'!$I$6-'d_시나리오'!$H$6)/('d_시나리오'!$J$6-'d_시나리오'!$H$6),'d_시나리오'!$H$6+SQRT(L317*('d_시나리오'!$J$6-'d_시나리오'!$H$6)*('d_시나리오'!$I$6-'d_시나리오'!$H$6)),'d_시나리오'!$J$6-SQRT((1-L317)*('d_시나리오'!$J$6-'d_시나리오'!$H$6)*('d_시나리오'!$J$6-'d_시나리오'!$I$6))))</f>
        <v/>
      </c>
      <c r="N317">
        <f>INDEX('d_분포'!$B$2:$B$57,RANDBETWEEN(1,56))</f>
        <v/>
      </c>
      <c r="O317">
        <f>BETAINV(RAND(),5,5)</f>
        <v/>
      </c>
      <c r="P317">
        <f>'d_고정'!$B$1*'6_기대효과'!$H$7*('d_시나리오'!$I$7/'d_고정'!$B$2)*B317</f>
        <v/>
      </c>
      <c r="Q317">
        <f>P317*C317</f>
        <v/>
      </c>
      <c r="R317">
        <f>P317*E317</f>
        <v/>
      </c>
      <c r="S317">
        <f>R317*G317</f>
        <v/>
      </c>
      <c r="T317">
        <f>Q317+S317</f>
        <v/>
      </c>
      <c r="U317">
        <f>(Q317*D317+S317*I317)*(1-O317)</f>
        <v/>
      </c>
      <c r="V317">
        <f>(R317*K317*N317+'d_고정'!$B$3*('6_기대효과'!$H$7/8)*N317*'d_고정'!$B$10*M317*('6_기대효과'!$K$7/'d_고정'!$B$9))*(1-O317)</f>
        <v/>
      </c>
      <c r="W317">
        <f>(S317*I317+R317*MAX(K317-'d_고정'!$B$10*M317*('6_기대효과'!$K$7/'d_고정'!$B$9),0)*N317)*(1-O317)</f>
        <v/>
      </c>
      <c r="X317">
        <f>U317+V317</f>
        <v/>
      </c>
      <c r="Y317">
        <f>U317/('d_고정'!$B$5*'6_기대효과'!$H$7/8)/'d_고정'!$B$6</f>
        <v/>
      </c>
      <c r="Z317">
        <f>U317/('d_고정'!$B$8*'6_기대효과'!$H$7/8)</f>
        <v/>
      </c>
    </row>
    <row r="318">
      <c r="A318">
        <f>RAND()</f>
        <v/>
      </c>
      <c r="B318">
        <f>IF('d_시나리오'!$J$2='d_시나리오'!$H$2,'d_시나리오'!$I$2,IF(A318&lt;('d_시나리오'!$I$2-'d_시나리오'!$H$2)/('d_시나리오'!$J$2-'d_시나리오'!$H$2),'d_시나리오'!$H$2+SQRT(A318*('d_시나리오'!$J$2-'d_시나리오'!$H$2)*('d_시나리오'!$I$2-'d_시나리오'!$H$2)),'d_시나리오'!$J$2-SQRT((1-A318)*('d_시나리오'!$J$2-'d_시나리오'!$H$2)*('d_시나리오'!$J$2-'d_시나리오'!$I$2))))</f>
        <v/>
      </c>
      <c r="C318">
        <f>BETAINV(RAND(),2,6)</f>
        <v/>
      </c>
      <c r="D318">
        <f>INDEX('d_분포'!$A$2:$A$28,RANDBETWEEN(1,27))</f>
        <v/>
      </c>
      <c r="E318">
        <f>INDEX('d_분포'!$C$2:$C$5,RANDBETWEEN(1,4))*(0.9+0.2*RAND())</f>
        <v/>
      </c>
      <c r="F318">
        <f>RAND()</f>
        <v/>
      </c>
      <c r="G318">
        <f>IF('d_시나리오'!$J$3='d_시나리오'!$H$3,'d_시나리오'!$I$3,IF(F318&lt;('d_시나리오'!$I$3-'d_시나리오'!$H$3)/('d_시나리오'!$J$3-'d_시나리오'!$H$3),'d_시나리오'!$H$3+SQRT(F318*('d_시나리오'!$J$3-'d_시나리오'!$H$3)*('d_시나리오'!$I$3-'d_시나리오'!$H$3)),'d_시나리오'!$J$3-SQRT((1-F318)*('d_시나리오'!$J$3-'d_시나리오'!$H$3)*('d_시나리오'!$J$3-'d_시나리오'!$I$3))))</f>
        <v/>
      </c>
      <c r="H318">
        <f>RAND()</f>
        <v/>
      </c>
      <c r="I318">
        <f>IF('d_시나리오'!$J$4='d_시나리오'!$H$4,'d_시나리오'!$I$4,IF(H318&lt;('d_시나리오'!$I$4-'d_시나리오'!$H$4)/('d_시나리오'!$J$4-'d_시나리오'!$H$4),'d_시나리오'!$H$4+SQRT(H318*('d_시나리오'!$J$4-'d_시나리오'!$H$4)*('d_시나리오'!$I$4-'d_시나리오'!$H$4)),'d_시나리오'!$J$4-SQRT((1-H318)*('d_시나리오'!$J$4-'d_시나리오'!$H$4)*('d_시나리오'!$J$4-'d_시나리오'!$I$4))))</f>
        <v/>
      </c>
      <c r="J318">
        <f>RAND()</f>
        <v/>
      </c>
      <c r="K318">
        <f>IF('d_시나리오'!$J$5='d_시나리오'!$H$5,'d_시나리오'!$I$5,IF(J318&lt;('d_시나리오'!$I$5-'d_시나리오'!$H$5)/('d_시나리오'!$J$5-'d_시나리오'!$H$5),'d_시나리오'!$H$5+SQRT(J318*('d_시나리오'!$J$5-'d_시나리오'!$H$5)*('d_시나리오'!$I$5-'d_시나리오'!$H$5)),'d_시나리오'!$J$5-SQRT((1-J318)*('d_시나리오'!$J$5-'d_시나리오'!$H$5)*('d_시나리오'!$J$5-'d_시나리오'!$I$5))))</f>
        <v/>
      </c>
      <c r="L318">
        <f>RAND()</f>
        <v/>
      </c>
      <c r="M318">
        <f>IF('d_시나리오'!$J$6='d_시나리오'!$H$6,'d_시나리오'!$I$6,IF(L318&lt;('d_시나리오'!$I$6-'d_시나리오'!$H$6)/('d_시나리오'!$J$6-'d_시나리오'!$H$6),'d_시나리오'!$H$6+SQRT(L318*('d_시나리오'!$J$6-'d_시나리오'!$H$6)*('d_시나리오'!$I$6-'d_시나리오'!$H$6)),'d_시나리오'!$J$6-SQRT((1-L318)*('d_시나리오'!$J$6-'d_시나리오'!$H$6)*('d_시나리오'!$J$6-'d_시나리오'!$I$6))))</f>
        <v/>
      </c>
      <c r="N318">
        <f>INDEX('d_분포'!$B$2:$B$57,RANDBETWEEN(1,56))</f>
        <v/>
      </c>
      <c r="O318">
        <f>BETAINV(RAND(),5,5)</f>
        <v/>
      </c>
      <c r="P318">
        <f>'d_고정'!$B$1*'6_기대효과'!$H$7*('d_시나리오'!$I$7/'d_고정'!$B$2)*B318</f>
        <v/>
      </c>
      <c r="Q318">
        <f>P318*C318</f>
        <v/>
      </c>
      <c r="R318">
        <f>P318*E318</f>
        <v/>
      </c>
      <c r="S318">
        <f>R318*G318</f>
        <v/>
      </c>
      <c r="T318">
        <f>Q318+S318</f>
        <v/>
      </c>
      <c r="U318">
        <f>(Q318*D318+S318*I318)*(1-O318)</f>
        <v/>
      </c>
      <c r="V318">
        <f>(R318*K318*N318+'d_고정'!$B$3*('6_기대효과'!$H$7/8)*N318*'d_고정'!$B$10*M318*('6_기대효과'!$K$7/'d_고정'!$B$9))*(1-O318)</f>
        <v/>
      </c>
      <c r="W318">
        <f>(S318*I318+R318*MAX(K318-'d_고정'!$B$10*M318*('6_기대효과'!$K$7/'d_고정'!$B$9),0)*N318)*(1-O318)</f>
        <v/>
      </c>
      <c r="X318">
        <f>U318+V318</f>
        <v/>
      </c>
      <c r="Y318">
        <f>U318/('d_고정'!$B$5*'6_기대효과'!$H$7/8)/'d_고정'!$B$6</f>
        <v/>
      </c>
      <c r="Z318">
        <f>U318/('d_고정'!$B$8*'6_기대효과'!$H$7/8)</f>
        <v/>
      </c>
    </row>
    <row r="319">
      <c r="A319">
        <f>RAND()</f>
        <v/>
      </c>
      <c r="B319">
        <f>IF('d_시나리오'!$J$2='d_시나리오'!$H$2,'d_시나리오'!$I$2,IF(A319&lt;('d_시나리오'!$I$2-'d_시나리오'!$H$2)/('d_시나리오'!$J$2-'d_시나리오'!$H$2),'d_시나리오'!$H$2+SQRT(A319*('d_시나리오'!$J$2-'d_시나리오'!$H$2)*('d_시나리오'!$I$2-'d_시나리오'!$H$2)),'d_시나리오'!$J$2-SQRT((1-A319)*('d_시나리오'!$J$2-'d_시나리오'!$H$2)*('d_시나리오'!$J$2-'d_시나리오'!$I$2))))</f>
        <v/>
      </c>
      <c r="C319">
        <f>BETAINV(RAND(),2,6)</f>
        <v/>
      </c>
      <c r="D319">
        <f>INDEX('d_분포'!$A$2:$A$28,RANDBETWEEN(1,27))</f>
        <v/>
      </c>
      <c r="E319">
        <f>INDEX('d_분포'!$C$2:$C$5,RANDBETWEEN(1,4))*(0.9+0.2*RAND())</f>
        <v/>
      </c>
      <c r="F319">
        <f>RAND()</f>
        <v/>
      </c>
      <c r="G319">
        <f>IF('d_시나리오'!$J$3='d_시나리오'!$H$3,'d_시나리오'!$I$3,IF(F319&lt;('d_시나리오'!$I$3-'d_시나리오'!$H$3)/('d_시나리오'!$J$3-'d_시나리오'!$H$3),'d_시나리오'!$H$3+SQRT(F319*('d_시나리오'!$J$3-'d_시나리오'!$H$3)*('d_시나리오'!$I$3-'d_시나리오'!$H$3)),'d_시나리오'!$J$3-SQRT((1-F319)*('d_시나리오'!$J$3-'d_시나리오'!$H$3)*('d_시나리오'!$J$3-'d_시나리오'!$I$3))))</f>
        <v/>
      </c>
      <c r="H319">
        <f>RAND()</f>
        <v/>
      </c>
      <c r="I319">
        <f>IF('d_시나리오'!$J$4='d_시나리오'!$H$4,'d_시나리오'!$I$4,IF(H319&lt;('d_시나리오'!$I$4-'d_시나리오'!$H$4)/('d_시나리오'!$J$4-'d_시나리오'!$H$4),'d_시나리오'!$H$4+SQRT(H319*('d_시나리오'!$J$4-'d_시나리오'!$H$4)*('d_시나리오'!$I$4-'d_시나리오'!$H$4)),'d_시나리오'!$J$4-SQRT((1-H319)*('d_시나리오'!$J$4-'d_시나리오'!$H$4)*('d_시나리오'!$J$4-'d_시나리오'!$I$4))))</f>
        <v/>
      </c>
      <c r="J319">
        <f>RAND()</f>
        <v/>
      </c>
      <c r="K319">
        <f>IF('d_시나리오'!$J$5='d_시나리오'!$H$5,'d_시나리오'!$I$5,IF(J319&lt;('d_시나리오'!$I$5-'d_시나리오'!$H$5)/('d_시나리오'!$J$5-'d_시나리오'!$H$5),'d_시나리오'!$H$5+SQRT(J319*('d_시나리오'!$J$5-'d_시나리오'!$H$5)*('d_시나리오'!$I$5-'d_시나리오'!$H$5)),'d_시나리오'!$J$5-SQRT((1-J319)*('d_시나리오'!$J$5-'d_시나리오'!$H$5)*('d_시나리오'!$J$5-'d_시나리오'!$I$5))))</f>
        <v/>
      </c>
      <c r="L319">
        <f>RAND()</f>
        <v/>
      </c>
      <c r="M319">
        <f>IF('d_시나리오'!$J$6='d_시나리오'!$H$6,'d_시나리오'!$I$6,IF(L319&lt;('d_시나리오'!$I$6-'d_시나리오'!$H$6)/('d_시나리오'!$J$6-'d_시나리오'!$H$6),'d_시나리오'!$H$6+SQRT(L319*('d_시나리오'!$J$6-'d_시나리오'!$H$6)*('d_시나리오'!$I$6-'d_시나리오'!$H$6)),'d_시나리오'!$J$6-SQRT((1-L319)*('d_시나리오'!$J$6-'d_시나리오'!$H$6)*('d_시나리오'!$J$6-'d_시나리오'!$I$6))))</f>
        <v/>
      </c>
      <c r="N319">
        <f>INDEX('d_분포'!$B$2:$B$57,RANDBETWEEN(1,56))</f>
        <v/>
      </c>
      <c r="O319">
        <f>BETAINV(RAND(),5,5)</f>
        <v/>
      </c>
      <c r="P319">
        <f>'d_고정'!$B$1*'6_기대효과'!$H$7*('d_시나리오'!$I$7/'d_고정'!$B$2)*B319</f>
        <v/>
      </c>
      <c r="Q319">
        <f>P319*C319</f>
        <v/>
      </c>
      <c r="R319">
        <f>P319*E319</f>
        <v/>
      </c>
      <c r="S319">
        <f>R319*G319</f>
        <v/>
      </c>
      <c r="T319">
        <f>Q319+S319</f>
        <v/>
      </c>
      <c r="U319">
        <f>(Q319*D319+S319*I319)*(1-O319)</f>
        <v/>
      </c>
      <c r="V319">
        <f>(R319*K319*N319+'d_고정'!$B$3*('6_기대효과'!$H$7/8)*N319*'d_고정'!$B$10*M319*('6_기대효과'!$K$7/'d_고정'!$B$9))*(1-O319)</f>
        <v/>
      </c>
      <c r="W319">
        <f>(S319*I319+R319*MAX(K319-'d_고정'!$B$10*M319*('6_기대효과'!$K$7/'d_고정'!$B$9),0)*N319)*(1-O319)</f>
        <v/>
      </c>
      <c r="X319">
        <f>U319+V319</f>
        <v/>
      </c>
      <c r="Y319">
        <f>U319/('d_고정'!$B$5*'6_기대효과'!$H$7/8)/'d_고정'!$B$6</f>
        <v/>
      </c>
      <c r="Z319">
        <f>U319/('d_고정'!$B$8*'6_기대효과'!$H$7/8)</f>
        <v/>
      </c>
    </row>
    <row r="320">
      <c r="A320">
        <f>RAND()</f>
        <v/>
      </c>
      <c r="B320">
        <f>IF('d_시나리오'!$J$2='d_시나리오'!$H$2,'d_시나리오'!$I$2,IF(A320&lt;('d_시나리오'!$I$2-'d_시나리오'!$H$2)/('d_시나리오'!$J$2-'d_시나리오'!$H$2),'d_시나리오'!$H$2+SQRT(A320*('d_시나리오'!$J$2-'d_시나리오'!$H$2)*('d_시나리오'!$I$2-'d_시나리오'!$H$2)),'d_시나리오'!$J$2-SQRT((1-A320)*('d_시나리오'!$J$2-'d_시나리오'!$H$2)*('d_시나리오'!$J$2-'d_시나리오'!$I$2))))</f>
        <v/>
      </c>
      <c r="C320">
        <f>BETAINV(RAND(),2,6)</f>
        <v/>
      </c>
      <c r="D320">
        <f>INDEX('d_분포'!$A$2:$A$28,RANDBETWEEN(1,27))</f>
        <v/>
      </c>
      <c r="E320">
        <f>INDEX('d_분포'!$C$2:$C$5,RANDBETWEEN(1,4))*(0.9+0.2*RAND())</f>
        <v/>
      </c>
      <c r="F320">
        <f>RAND()</f>
        <v/>
      </c>
      <c r="G320">
        <f>IF('d_시나리오'!$J$3='d_시나리오'!$H$3,'d_시나리오'!$I$3,IF(F320&lt;('d_시나리오'!$I$3-'d_시나리오'!$H$3)/('d_시나리오'!$J$3-'d_시나리오'!$H$3),'d_시나리오'!$H$3+SQRT(F320*('d_시나리오'!$J$3-'d_시나리오'!$H$3)*('d_시나리오'!$I$3-'d_시나리오'!$H$3)),'d_시나리오'!$J$3-SQRT((1-F320)*('d_시나리오'!$J$3-'d_시나리오'!$H$3)*('d_시나리오'!$J$3-'d_시나리오'!$I$3))))</f>
        <v/>
      </c>
      <c r="H320">
        <f>RAND()</f>
        <v/>
      </c>
      <c r="I320">
        <f>IF('d_시나리오'!$J$4='d_시나리오'!$H$4,'d_시나리오'!$I$4,IF(H320&lt;('d_시나리오'!$I$4-'d_시나리오'!$H$4)/('d_시나리오'!$J$4-'d_시나리오'!$H$4),'d_시나리오'!$H$4+SQRT(H320*('d_시나리오'!$J$4-'d_시나리오'!$H$4)*('d_시나리오'!$I$4-'d_시나리오'!$H$4)),'d_시나리오'!$J$4-SQRT((1-H320)*('d_시나리오'!$J$4-'d_시나리오'!$H$4)*('d_시나리오'!$J$4-'d_시나리오'!$I$4))))</f>
        <v/>
      </c>
      <c r="J320">
        <f>RAND()</f>
        <v/>
      </c>
      <c r="K320">
        <f>IF('d_시나리오'!$J$5='d_시나리오'!$H$5,'d_시나리오'!$I$5,IF(J320&lt;('d_시나리오'!$I$5-'d_시나리오'!$H$5)/('d_시나리오'!$J$5-'d_시나리오'!$H$5),'d_시나리오'!$H$5+SQRT(J320*('d_시나리오'!$J$5-'d_시나리오'!$H$5)*('d_시나리오'!$I$5-'d_시나리오'!$H$5)),'d_시나리오'!$J$5-SQRT((1-J320)*('d_시나리오'!$J$5-'d_시나리오'!$H$5)*('d_시나리오'!$J$5-'d_시나리오'!$I$5))))</f>
        <v/>
      </c>
      <c r="L320">
        <f>RAND()</f>
        <v/>
      </c>
      <c r="M320">
        <f>IF('d_시나리오'!$J$6='d_시나리오'!$H$6,'d_시나리오'!$I$6,IF(L320&lt;('d_시나리오'!$I$6-'d_시나리오'!$H$6)/('d_시나리오'!$J$6-'d_시나리오'!$H$6),'d_시나리오'!$H$6+SQRT(L320*('d_시나리오'!$J$6-'d_시나리오'!$H$6)*('d_시나리오'!$I$6-'d_시나리오'!$H$6)),'d_시나리오'!$J$6-SQRT((1-L320)*('d_시나리오'!$J$6-'d_시나리오'!$H$6)*('d_시나리오'!$J$6-'d_시나리오'!$I$6))))</f>
        <v/>
      </c>
      <c r="N320">
        <f>INDEX('d_분포'!$B$2:$B$57,RANDBETWEEN(1,56))</f>
        <v/>
      </c>
      <c r="O320">
        <f>BETAINV(RAND(),5,5)</f>
        <v/>
      </c>
      <c r="P320">
        <f>'d_고정'!$B$1*'6_기대효과'!$H$7*('d_시나리오'!$I$7/'d_고정'!$B$2)*B320</f>
        <v/>
      </c>
      <c r="Q320">
        <f>P320*C320</f>
        <v/>
      </c>
      <c r="R320">
        <f>P320*E320</f>
        <v/>
      </c>
      <c r="S320">
        <f>R320*G320</f>
        <v/>
      </c>
      <c r="T320">
        <f>Q320+S320</f>
        <v/>
      </c>
      <c r="U320">
        <f>(Q320*D320+S320*I320)*(1-O320)</f>
        <v/>
      </c>
      <c r="V320">
        <f>(R320*K320*N320+'d_고정'!$B$3*('6_기대효과'!$H$7/8)*N320*'d_고정'!$B$10*M320*('6_기대효과'!$K$7/'d_고정'!$B$9))*(1-O320)</f>
        <v/>
      </c>
      <c r="W320">
        <f>(S320*I320+R320*MAX(K320-'d_고정'!$B$10*M320*('6_기대효과'!$K$7/'d_고정'!$B$9),0)*N320)*(1-O320)</f>
        <v/>
      </c>
      <c r="X320">
        <f>U320+V320</f>
        <v/>
      </c>
      <c r="Y320">
        <f>U320/('d_고정'!$B$5*'6_기대효과'!$H$7/8)/'d_고정'!$B$6</f>
        <v/>
      </c>
      <c r="Z320">
        <f>U320/('d_고정'!$B$8*'6_기대효과'!$H$7/8)</f>
        <v/>
      </c>
    </row>
    <row r="321">
      <c r="A321">
        <f>RAND()</f>
        <v/>
      </c>
      <c r="B321">
        <f>IF('d_시나리오'!$J$2='d_시나리오'!$H$2,'d_시나리오'!$I$2,IF(A321&lt;('d_시나리오'!$I$2-'d_시나리오'!$H$2)/('d_시나리오'!$J$2-'d_시나리오'!$H$2),'d_시나리오'!$H$2+SQRT(A321*('d_시나리오'!$J$2-'d_시나리오'!$H$2)*('d_시나리오'!$I$2-'d_시나리오'!$H$2)),'d_시나리오'!$J$2-SQRT((1-A321)*('d_시나리오'!$J$2-'d_시나리오'!$H$2)*('d_시나리오'!$J$2-'d_시나리오'!$I$2))))</f>
        <v/>
      </c>
      <c r="C321">
        <f>BETAINV(RAND(),2,6)</f>
        <v/>
      </c>
      <c r="D321">
        <f>INDEX('d_분포'!$A$2:$A$28,RANDBETWEEN(1,27))</f>
        <v/>
      </c>
      <c r="E321">
        <f>INDEX('d_분포'!$C$2:$C$5,RANDBETWEEN(1,4))*(0.9+0.2*RAND())</f>
        <v/>
      </c>
      <c r="F321">
        <f>RAND()</f>
        <v/>
      </c>
      <c r="G321">
        <f>IF('d_시나리오'!$J$3='d_시나리오'!$H$3,'d_시나리오'!$I$3,IF(F321&lt;('d_시나리오'!$I$3-'d_시나리오'!$H$3)/('d_시나리오'!$J$3-'d_시나리오'!$H$3),'d_시나리오'!$H$3+SQRT(F321*('d_시나리오'!$J$3-'d_시나리오'!$H$3)*('d_시나리오'!$I$3-'d_시나리오'!$H$3)),'d_시나리오'!$J$3-SQRT((1-F321)*('d_시나리오'!$J$3-'d_시나리오'!$H$3)*('d_시나리오'!$J$3-'d_시나리오'!$I$3))))</f>
        <v/>
      </c>
      <c r="H321">
        <f>RAND()</f>
        <v/>
      </c>
      <c r="I321">
        <f>IF('d_시나리오'!$J$4='d_시나리오'!$H$4,'d_시나리오'!$I$4,IF(H321&lt;('d_시나리오'!$I$4-'d_시나리오'!$H$4)/('d_시나리오'!$J$4-'d_시나리오'!$H$4),'d_시나리오'!$H$4+SQRT(H321*('d_시나리오'!$J$4-'d_시나리오'!$H$4)*('d_시나리오'!$I$4-'d_시나리오'!$H$4)),'d_시나리오'!$J$4-SQRT((1-H321)*('d_시나리오'!$J$4-'d_시나리오'!$H$4)*('d_시나리오'!$J$4-'d_시나리오'!$I$4))))</f>
        <v/>
      </c>
      <c r="J321">
        <f>RAND()</f>
        <v/>
      </c>
      <c r="K321">
        <f>IF('d_시나리오'!$J$5='d_시나리오'!$H$5,'d_시나리오'!$I$5,IF(J321&lt;('d_시나리오'!$I$5-'d_시나리오'!$H$5)/('d_시나리오'!$J$5-'d_시나리오'!$H$5),'d_시나리오'!$H$5+SQRT(J321*('d_시나리오'!$J$5-'d_시나리오'!$H$5)*('d_시나리오'!$I$5-'d_시나리오'!$H$5)),'d_시나리오'!$J$5-SQRT((1-J321)*('d_시나리오'!$J$5-'d_시나리오'!$H$5)*('d_시나리오'!$J$5-'d_시나리오'!$I$5))))</f>
        <v/>
      </c>
      <c r="L321">
        <f>RAND()</f>
        <v/>
      </c>
      <c r="M321">
        <f>IF('d_시나리오'!$J$6='d_시나리오'!$H$6,'d_시나리오'!$I$6,IF(L321&lt;('d_시나리오'!$I$6-'d_시나리오'!$H$6)/('d_시나리오'!$J$6-'d_시나리오'!$H$6),'d_시나리오'!$H$6+SQRT(L321*('d_시나리오'!$J$6-'d_시나리오'!$H$6)*('d_시나리오'!$I$6-'d_시나리오'!$H$6)),'d_시나리오'!$J$6-SQRT((1-L321)*('d_시나리오'!$J$6-'d_시나리오'!$H$6)*('d_시나리오'!$J$6-'d_시나리오'!$I$6))))</f>
        <v/>
      </c>
      <c r="N321">
        <f>INDEX('d_분포'!$B$2:$B$57,RANDBETWEEN(1,56))</f>
        <v/>
      </c>
      <c r="O321">
        <f>BETAINV(RAND(),5,5)</f>
        <v/>
      </c>
      <c r="P321">
        <f>'d_고정'!$B$1*'6_기대효과'!$H$7*('d_시나리오'!$I$7/'d_고정'!$B$2)*B321</f>
        <v/>
      </c>
      <c r="Q321">
        <f>P321*C321</f>
        <v/>
      </c>
      <c r="R321">
        <f>P321*E321</f>
        <v/>
      </c>
      <c r="S321">
        <f>R321*G321</f>
        <v/>
      </c>
      <c r="T321">
        <f>Q321+S321</f>
        <v/>
      </c>
      <c r="U321">
        <f>(Q321*D321+S321*I321)*(1-O321)</f>
        <v/>
      </c>
      <c r="V321">
        <f>(R321*K321*N321+'d_고정'!$B$3*('6_기대효과'!$H$7/8)*N321*'d_고정'!$B$10*M321*('6_기대효과'!$K$7/'d_고정'!$B$9))*(1-O321)</f>
        <v/>
      </c>
      <c r="W321">
        <f>(S321*I321+R321*MAX(K321-'d_고정'!$B$10*M321*('6_기대효과'!$K$7/'d_고정'!$B$9),0)*N321)*(1-O321)</f>
        <v/>
      </c>
      <c r="X321">
        <f>U321+V321</f>
        <v/>
      </c>
      <c r="Y321">
        <f>U321/('d_고정'!$B$5*'6_기대효과'!$H$7/8)/'d_고정'!$B$6</f>
        <v/>
      </c>
      <c r="Z321">
        <f>U321/('d_고정'!$B$8*'6_기대효과'!$H$7/8)</f>
        <v/>
      </c>
    </row>
    <row r="322">
      <c r="A322">
        <f>RAND()</f>
        <v/>
      </c>
      <c r="B322">
        <f>IF('d_시나리오'!$J$2='d_시나리오'!$H$2,'d_시나리오'!$I$2,IF(A322&lt;('d_시나리오'!$I$2-'d_시나리오'!$H$2)/('d_시나리오'!$J$2-'d_시나리오'!$H$2),'d_시나리오'!$H$2+SQRT(A322*('d_시나리오'!$J$2-'d_시나리오'!$H$2)*('d_시나리오'!$I$2-'d_시나리오'!$H$2)),'d_시나리오'!$J$2-SQRT((1-A322)*('d_시나리오'!$J$2-'d_시나리오'!$H$2)*('d_시나리오'!$J$2-'d_시나리오'!$I$2))))</f>
        <v/>
      </c>
      <c r="C322">
        <f>BETAINV(RAND(),2,6)</f>
        <v/>
      </c>
      <c r="D322">
        <f>INDEX('d_분포'!$A$2:$A$28,RANDBETWEEN(1,27))</f>
        <v/>
      </c>
      <c r="E322">
        <f>INDEX('d_분포'!$C$2:$C$5,RANDBETWEEN(1,4))*(0.9+0.2*RAND())</f>
        <v/>
      </c>
      <c r="F322">
        <f>RAND()</f>
        <v/>
      </c>
      <c r="G322">
        <f>IF('d_시나리오'!$J$3='d_시나리오'!$H$3,'d_시나리오'!$I$3,IF(F322&lt;('d_시나리오'!$I$3-'d_시나리오'!$H$3)/('d_시나리오'!$J$3-'d_시나리오'!$H$3),'d_시나리오'!$H$3+SQRT(F322*('d_시나리오'!$J$3-'d_시나리오'!$H$3)*('d_시나리오'!$I$3-'d_시나리오'!$H$3)),'d_시나리오'!$J$3-SQRT((1-F322)*('d_시나리오'!$J$3-'d_시나리오'!$H$3)*('d_시나리오'!$J$3-'d_시나리오'!$I$3))))</f>
        <v/>
      </c>
      <c r="H322">
        <f>RAND()</f>
        <v/>
      </c>
      <c r="I322">
        <f>IF('d_시나리오'!$J$4='d_시나리오'!$H$4,'d_시나리오'!$I$4,IF(H322&lt;('d_시나리오'!$I$4-'d_시나리오'!$H$4)/('d_시나리오'!$J$4-'d_시나리오'!$H$4),'d_시나리오'!$H$4+SQRT(H322*('d_시나리오'!$J$4-'d_시나리오'!$H$4)*('d_시나리오'!$I$4-'d_시나리오'!$H$4)),'d_시나리오'!$J$4-SQRT((1-H322)*('d_시나리오'!$J$4-'d_시나리오'!$H$4)*('d_시나리오'!$J$4-'d_시나리오'!$I$4))))</f>
        <v/>
      </c>
      <c r="J322">
        <f>RAND()</f>
        <v/>
      </c>
      <c r="K322">
        <f>IF('d_시나리오'!$J$5='d_시나리오'!$H$5,'d_시나리오'!$I$5,IF(J322&lt;('d_시나리오'!$I$5-'d_시나리오'!$H$5)/('d_시나리오'!$J$5-'d_시나리오'!$H$5),'d_시나리오'!$H$5+SQRT(J322*('d_시나리오'!$J$5-'d_시나리오'!$H$5)*('d_시나리오'!$I$5-'d_시나리오'!$H$5)),'d_시나리오'!$J$5-SQRT((1-J322)*('d_시나리오'!$J$5-'d_시나리오'!$H$5)*('d_시나리오'!$J$5-'d_시나리오'!$I$5))))</f>
        <v/>
      </c>
      <c r="L322">
        <f>RAND()</f>
        <v/>
      </c>
      <c r="M322">
        <f>IF('d_시나리오'!$J$6='d_시나리오'!$H$6,'d_시나리오'!$I$6,IF(L322&lt;('d_시나리오'!$I$6-'d_시나리오'!$H$6)/('d_시나리오'!$J$6-'d_시나리오'!$H$6),'d_시나리오'!$H$6+SQRT(L322*('d_시나리오'!$J$6-'d_시나리오'!$H$6)*('d_시나리오'!$I$6-'d_시나리오'!$H$6)),'d_시나리오'!$J$6-SQRT((1-L322)*('d_시나리오'!$J$6-'d_시나리오'!$H$6)*('d_시나리오'!$J$6-'d_시나리오'!$I$6))))</f>
        <v/>
      </c>
      <c r="N322">
        <f>INDEX('d_분포'!$B$2:$B$57,RANDBETWEEN(1,56))</f>
        <v/>
      </c>
      <c r="O322">
        <f>BETAINV(RAND(),5,5)</f>
        <v/>
      </c>
      <c r="P322">
        <f>'d_고정'!$B$1*'6_기대효과'!$H$7*('d_시나리오'!$I$7/'d_고정'!$B$2)*B322</f>
        <v/>
      </c>
      <c r="Q322">
        <f>P322*C322</f>
        <v/>
      </c>
      <c r="R322">
        <f>P322*E322</f>
        <v/>
      </c>
      <c r="S322">
        <f>R322*G322</f>
        <v/>
      </c>
      <c r="T322">
        <f>Q322+S322</f>
        <v/>
      </c>
      <c r="U322">
        <f>(Q322*D322+S322*I322)*(1-O322)</f>
        <v/>
      </c>
      <c r="V322">
        <f>(R322*K322*N322+'d_고정'!$B$3*('6_기대효과'!$H$7/8)*N322*'d_고정'!$B$10*M322*('6_기대효과'!$K$7/'d_고정'!$B$9))*(1-O322)</f>
        <v/>
      </c>
      <c r="W322">
        <f>(S322*I322+R322*MAX(K322-'d_고정'!$B$10*M322*('6_기대효과'!$K$7/'d_고정'!$B$9),0)*N322)*(1-O322)</f>
        <v/>
      </c>
      <c r="X322">
        <f>U322+V322</f>
        <v/>
      </c>
      <c r="Y322">
        <f>U322/('d_고정'!$B$5*'6_기대효과'!$H$7/8)/'d_고정'!$B$6</f>
        <v/>
      </c>
      <c r="Z322">
        <f>U322/('d_고정'!$B$8*'6_기대효과'!$H$7/8)</f>
        <v/>
      </c>
    </row>
    <row r="323">
      <c r="A323">
        <f>RAND()</f>
        <v/>
      </c>
      <c r="B323">
        <f>IF('d_시나리오'!$J$2='d_시나리오'!$H$2,'d_시나리오'!$I$2,IF(A323&lt;('d_시나리오'!$I$2-'d_시나리오'!$H$2)/('d_시나리오'!$J$2-'d_시나리오'!$H$2),'d_시나리오'!$H$2+SQRT(A323*('d_시나리오'!$J$2-'d_시나리오'!$H$2)*('d_시나리오'!$I$2-'d_시나리오'!$H$2)),'d_시나리오'!$J$2-SQRT((1-A323)*('d_시나리오'!$J$2-'d_시나리오'!$H$2)*('d_시나리오'!$J$2-'d_시나리오'!$I$2))))</f>
        <v/>
      </c>
      <c r="C323">
        <f>BETAINV(RAND(),2,6)</f>
        <v/>
      </c>
      <c r="D323">
        <f>INDEX('d_분포'!$A$2:$A$28,RANDBETWEEN(1,27))</f>
        <v/>
      </c>
      <c r="E323">
        <f>INDEX('d_분포'!$C$2:$C$5,RANDBETWEEN(1,4))*(0.9+0.2*RAND())</f>
        <v/>
      </c>
      <c r="F323">
        <f>RAND()</f>
        <v/>
      </c>
      <c r="G323">
        <f>IF('d_시나리오'!$J$3='d_시나리오'!$H$3,'d_시나리오'!$I$3,IF(F323&lt;('d_시나리오'!$I$3-'d_시나리오'!$H$3)/('d_시나리오'!$J$3-'d_시나리오'!$H$3),'d_시나리오'!$H$3+SQRT(F323*('d_시나리오'!$J$3-'d_시나리오'!$H$3)*('d_시나리오'!$I$3-'d_시나리오'!$H$3)),'d_시나리오'!$J$3-SQRT((1-F323)*('d_시나리오'!$J$3-'d_시나리오'!$H$3)*('d_시나리오'!$J$3-'d_시나리오'!$I$3))))</f>
        <v/>
      </c>
      <c r="H323">
        <f>RAND()</f>
        <v/>
      </c>
      <c r="I323">
        <f>IF('d_시나리오'!$J$4='d_시나리오'!$H$4,'d_시나리오'!$I$4,IF(H323&lt;('d_시나리오'!$I$4-'d_시나리오'!$H$4)/('d_시나리오'!$J$4-'d_시나리오'!$H$4),'d_시나리오'!$H$4+SQRT(H323*('d_시나리오'!$J$4-'d_시나리오'!$H$4)*('d_시나리오'!$I$4-'d_시나리오'!$H$4)),'d_시나리오'!$J$4-SQRT((1-H323)*('d_시나리오'!$J$4-'d_시나리오'!$H$4)*('d_시나리오'!$J$4-'d_시나리오'!$I$4))))</f>
        <v/>
      </c>
      <c r="J323">
        <f>RAND()</f>
        <v/>
      </c>
      <c r="K323">
        <f>IF('d_시나리오'!$J$5='d_시나리오'!$H$5,'d_시나리오'!$I$5,IF(J323&lt;('d_시나리오'!$I$5-'d_시나리오'!$H$5)/('d_시나리오'!$J$5-'d_시나리오'!$H$5),'d_시나리오'!$H$5+SQRT(J323*('d_시나리오'!$J$5-'d_시나리오'!$H$5)*('d_시나리오'!$I$5-'d_시나리오'!$H$5)),'d_시나리오'!$J$5-SQRT((1-J323)*('d_시나리오'!$J$5-'d_시나리오'!$H$5)*('d_시나리오'!$J$5-'d_시나리오'!$I$5))))</f>
        <v/>
      </c>
      <c r="L323">
        <f>RAND()</f>
        <v/>
      </c>
      <c r="M323">
        <f>IF('d_시나리오'!$J$6='d_시나리오'!$H$6,'d_시나리오'!$I$6,IF(L323&lt;('d_시나리오'!$I$6-'d_시나리오'!$H$6)/('d_시나리오'!$J$6-'d_시나리오'!$H$6),'d_시나리오'!$H$6+SQRT(L323*('d_시나리오'!$J$6-'d_시나리오'!$H$6)*('d_시나리오'!$I$6-'d_시나리오'!$H$6)),'d_시나리오'!$J$6-SQRT((1-L323)*('d_시나리오'!$J$6-'d_시나리오'!$H$6)*('d_시나리오'!$J$6-'d_시나리오'!$I$6))))</f>
        <v/>
      </c>
      <c r="N323">
        <f>INDEX('d_분포'!$B$2:$B$57,RANDBETWEEN(1,56))</f>
        <v/>
      </c>
      <c r="O323">
        <f>BETAINV(RAND(),5,5)</f>
        <v/>
      </c>
      <c r="P323">
        <f>'d_고정'!$B$1*'6_기대효과'!$H$7*('d_시나리오'!$I$7/'d_고정'!$B$2)*B323</f>
        <v/>
      </c>
      <c r="Q323">
        <f>P323*C323</f>
        <v/>
      </c>
      <c r="R323">
        <f>P323*E323</f>
        <v/>
      </c>
      <c r="S323">
        <f>R323*G323</f>
        <v/>
      </c>
      <c r="T323">
        <f>Q323+S323</f>
        <v/>
      </c>
      <c r="U323">
        <f>(Q323*D323+S323*I323)*(1-O323)</f>
        <v/>
      </c>
      <c r="V323">
        <f>(R323*K323*N323+'d_고정'!$B$3*('6_기대효과'!$H$7/8)*N323*'d_고정'!$B$10*M323*('6_기대효과'!$K$7/'d_고정'!$B$9))*(1-O323)</f>
        <v/>
      </c>
      <c r="W323">
        <f>(S323*I323+R323*MAX(K323-'d_고정'!$B$10*M323*('6_기대효과'!$K$7/'d_고정'!$B$9),0)*N323)*(1-O323)</f>
        <v/>
      </c>
      <c r="X323">
        <f>U323+V323</f>
        <v/>
      </c>
      <c r="Y323">
        <f>U323/('d_고정'!$B$5*'6_기대효과'!$H$7/8)/'d_고정'!$B$6</f>
        <v/>
      </c>
      <c r="Z323">
        <f>U323/('d_고정'!$B$8*'6_기대효과'!$H$7/8)</f>
        <v/>
      </c>
    </row>
    <row r="324">
      <c r="A324">
        <f>RAND()</f>
        <v/>
      </c>
      <c r="B324">
        <f>IF('d_시나리오'!$J$2='d_시나리오'!$H$2,'d_시나리오'!$I$2,IF(A324&lt;('d_시나리오'!$I$2-'d_시나리오'!$H$2)/('d_시나리오'!$J$2-'d_시나리오'!$H$2),'d_시나리오'!$H$2+SQRT(A324*('d_시나리오'!$J$2-'d_시나리오'!$H$2)*('d_시나리오'!$I$2-'d_시나리오'!$H$2)),'d_시나리오'!$J$2-SQRT((1-A324)*('d_시나리오'!$J$2-'d_시나리오'!$H$2)*('d_시나리오'!$J$2-'d_시나리오'!$I$2))))</f>
        <v/>
      </c>
      <c r="C324">
        <f>BETAINV(RAND(),2,6)</f>
        <v/>
      </c>
      <c r="D324">
        <f>INDEX('d_분포'!$A$2:$A$28,RANDBETWEEN(1,27))</f>
        <v/>
      </c>
      <c r="E324">
        <f>INDEX('d_분포'!$C$2:$C$5,RANDBETWEEN(1,4))*(0.9+0.2*RAND())</f>
        <v/>
      </c>
      <c r="F324">
        <f>RAND()</f>
        <v/>
      </c>
      <c r="G324">
        <f>IF('d_시나리오'!$J$3='d_시나리오'!$H$3,'d_시나리오'!$I$3,IF(F324&lt;('d_시나리오'!$I$3-'d_시나리오'!$H$3)/('d_시나리오'!$J$3-'d_시나리오'!$H$3),'d_시나리오'!$H$3+SQRT(F324*('d_시나리오'!$J$3-'d_시나리오'!$H$3)*('d_시나리오'!$I$3-'d_시나리오'!$H$3)),'d_시나리오'!$J$3-SQRT((1-F324)*('d_시나리오'!$J$3-'d_시나리오'!$H$3)*('d_시나리오'!$J$3-'d_시나리오'!$I$3))))</f>
        <v/>
      </c>
      <c r="H324">
        <f>RAND()</f>
        <v/>
      </c>
      <c r="I324">
        <f>IF('d_시나리오'!$J$4='d_시나리오'!$H$4,'d_시나리오'!$I$4,IF(H324&lt;('d_시나리오'!$I$4-'d_시나리오'!$H$4)/('d_시나리오'!$J$4-'d_시나리오'!$H$4),'d_시나리오'!$H$4+SQRT(H324*('d_시나리오'!$J$4-'d_시나리오'!$H$4)*('d_시나리오'!$I$4-'d_시나리오'!$H$4)),'d_시나리오'!$J$4-SQRT((1-H324)*('d_시나리오'!$J$4-'d_시나리오'!$H$4)*('d_시나리오'!$J$4-'d_시나리오'!$I$4))))</f>
        <v/>
      </c>
      <c r="J324">
        <f>RAND()</f>
        <v/>
      </c>
      <c r="K324">
        <f>IF('d_시나리오'!$J$5='d_시나리오'!$H$5,'d_시나리오'!$I$5,IF(J324&lt;('d_시나리오'!$I$5-'d_시나리오'!$H$5)/('d_시나리오'!$J$5-'d_시나리오'!$H$5),'d_시나리오'!$H$5+SQRT(J324*('d_시나리오'!$J$5-'d_시나리오'!$H$5)*('d_시나리오'!$I$5-'d_시나리오'!$H$5)),'d_시나리오'!$J$5-SQRT((1-J324)*('d_시나리오'!$J$5-'d_시나리오'!$H$5)*('d_시나리오'!$J$5-'d_시나리오'!$I$5))))</f>
        <v/>
      </c>
      <c r="L324">
        <f>RAND()</f>
        <v/>
      </c>
      <c r="M324">
        <f>IF('d_시나리오'!$J$6='d_시나리오'!$H$6,'d_시나리오'!$I$6,IF(L324&lt;('d_시나리오'!$I$6-'d_시나리오'!$H$6)/('d_시나리오'!$J$6-'d_시나리오'!$H$6),'d_시나리오'!$H$6+SQRT(L324*('d_시나리오'!$J$6-'d_시나리오'!$H$6)*('d_시나리오'!$I$6-'d_시나리오'!$H$6)),'d_시나리오'!$J$6-SQRT((1-L324)*('d_시나리오'!$J$6-'d_시나리오'!$H$6)*('d_시나리오'!$J$6-'d_시나리오'!$I$6))))</f>
        <v/>
      </c>
      <c r="N324">
        <f>INDEX('d_분포'!$B$2:$B$57,RANDBETWEEN(1,56))</f>
        <v/>
      </c>
      <c r="O324">
        <f>BETAINV(RAND(),5,5)</f>
        <v/>
      </c>
      <c r="P324">
        <f>'d_고정'!$B$1*'6_기대효과'!$H$7*('d_시나리오'!$I$7/'d_고정'!$B$2)*B324</f>
        <v/>
      </c>
      <c r="Q324">
        <f>P324*C324</f>
        <v/>
      </c>
      <c r="R324">
        <f>P324*E324</f>
        <v/>
      </c>
      <c r="S324">
        <f>R324*G324</f>
        <v/>
      </c>
      <c r="T324">
        <f>Q324+S324</f>
        <v/>
      </c>
      <c r="U324">
        <f>(Q324*D324+S324*I324)*(1-O324)</f>
        <v/>
      </c>
      <c r="V324">
        <f>(R324*K324*N324+'d_고정'!$B$3*('6_기대효과'!$H$7/8)*N324*'d_고정'!$B$10*M324*('6_기대효과'!$K$7/'d_고정'!$B$9))*(1-O324)</f>
        <v/>
      </c>
      <c r="W324">
        <f>(S324*I324+R324*MAX(K324-'d_고정'!$B$10*M324*('6_기대효과'!$K$7/'d_고정'!$B$9),0)*N324)*(1-O324)</f>
        <v/>
      </c>
      <c r="X324">
        <f>U324+V324</f>
        <v/>
      </c>
      <c r="Y324">
        <f>U324/('d_고정'!$B$5*'6_기대효과'!$H$7/8)/'d_고정'!$B$6</f>
        <v/>
      </c>
      <c r="Z324">
        <f>U324/('d_고정'!$B$8*'6_기대효과'!$H$7/8)</f>
        <v/>
      </c>
    </row>
    <row r="325">
      <c r="A325">
        <f>RAND()</f>
        <v/>
      </c>
      <c r="B325">
        <f>IF('d_시나리오'!$J$2='d_시나리오'!$H$2,'d_시나리오'!$I$2,IF(A325&lt;('d_시나리오'!$I$2-'d_시나리오'!$H$2)/('d_시나리오'!$J$2-'d_시나리오'!$H$2),'d_시나리오'!$H$2+SQRT(A325*('d_시나리오'!$J$2-'d_시나리오'!$H$2)*('d_시나리오'!$I$2-'d_시나리오'!$H$2)),'d_시나리오'!$J$2-SQRT((1-A325)*('d_시나리오'!$J$2-'d_시나리오'!$H$2)*('d_시나리오'!$J$2-'d_시나리오'!$I$2))))</f>
        <v/>
      </c>
      <c r="C325">
        <f>BETAINV(RAND(),2,6)</f>
        <v/>
      </c>
      <c r="D325">
        <f>INDEX('d_분포'!$A$2:$A$28,RANDBETWEEN(1,27))</f>
        <v/>
      </c>
      <c r="E325">
        <f>INDEX('d_분포'!$C$2:$C$5,RANDBETWEEN(1,4))*(0.9+0.2*RAND())</f>
        <v/>
      </c>
      <c r="F325">
        <f>RAND()</f>
        <v/>
      </c>
      <c r="G325">
        <f>IF('d_시나리오'!$J$3='d_시나리오'!$H$3,'d_시나리오'!$I$3,IF(F325&lt;('d_시나리오'!$I$3-'d_시나리오'!$H$3)/('d_시나리오'!$J$3-'d_시나리오'!$H$3),'d_시나리오'!$H$3+SQRT(F325*('d_시나리오'!$J$3-'d_시나리오'!$H$3)*('d_시나리오'!$I$3-'d_시나리오'!$H$3)),'d_시나리오'!$J$3-SQRT((1-F325)*('d_시나리오'!$J$3-'d_시나리오'!$H$3)*('d_시나리오'!$J$3-'d_시나리오'!$I$3))))</f>
        <v/>
      </c>
      <c r="H325">
        <f>RAND()</f>
        <v/>
      </c>
      <c r="I325">
        <f>IF('d_시나리오'!$J$4='d_시나리오'!$H$4,'d_시나리오'!$I$4,IF(H325&lt;('d_시나리오'!$I$4-'d_시나리오'!$H$4)/('d_시나리오'!$J$4-'d_시나리오'!$H$4),'d_시나리오'!$H$4+SQRT(H325*('d_시나리오'!$J$4-'d_시나리오'!$H$4)*('d_시나리오'!$I$4-'d_시나리오'!$H$4)),'d_시나리오'!$J$4-SQRT((1-H325)*('d_시나리오'!$J$4-'d_시나리오'!$H$4)*('d_시나리오'!$J$4-'d_시나리오'!$I$4))))</f>
        <v/>
      </c>
      <c r="J325">
        <f>RAND()</f>
        <v/>
      </c>
      <c r="K325">
        <f>IF('d_시나리오'!$J$5='d_시나리오'!$H$5,'d_시나리오'!$I$5,IF(J325&lt;('d_시나리오'!$I$5-'d_시나리오'!$H$5)/('d_시나리오'!$J$5-'d_시나리오'!$H$5),'d_시나리오'!$H$5+SQRT(J325*('d_시나리오'!$J$5-'d_시나리오'!$H$5)*('d_시나리오'!$I$5-'d_시나리오'!$H$5)),'d_시나리오'!$J$5-SQRT((1-J325)*('d_시나리오'!$J$5-'d_시나리오'!$H$5)*('d_시나리오'!$J$5-'d_시나리오'!$I$5))))</f>
        <v/>
      </c>
      <c r="L325">
        <f>RAND()</f>
        <v/>
      </c>
      <c r="M325">
        <f>IF('d_시나리오'!$J$6='d_시나리오'!$H$6,'d_시나리오'!$I$6,IF(L325&lt;('d_시나리오'!$I$6-'d_시나리오'!$H$6)/('d_시나리오'!$J$6-'d_시나리오'!$H$6),'d_시나리오'!$H$6+SQRT(L325*('d_시나리오'!$J$6-'d_시나리오'!$H$6)*('d_시나리오'!$I$6-'d_시나리오'!$H$6)),'d_시나리오'!$J$6-SQRT((1-L325)*('d_시나리오'!$J$6-'d_시나리오'!$H$6)*('d_시나리오'!$J$6-'d_시나리오'!$I$6))))</f>
        <v/>
      </c>
      <c r="N325">
        <f>INDEX('d_분포'!$B$2:$B$57,RANDBETWEEN(1,56))</f>
        <v/>
      </c>
      <c r="O325">
        <f>BETAINV(RAND(),5,5)</f>
        <v/>
      </c>
      <c r="P325">
        <f>'d_고정'!$B$1*'6_기대효과'!$H$7*('d_시나리오'!$I$7/'d_고정'!$B$2)*B325</f>
        <v/>
      </c>
      <c r="Q325">
        <f>P325*C325</f>
        <v/>
      </c>
      <c r="R325">
        <f>P325*E325</f>
        <v/>
      </c>
      <c r="S325">
        <f>R325*G325</f>
        <v/>
      </c>
      <c r="T325">
        <f>Q325+S325</f>
        <v/>
      </c>
      <c r="U325">
        <f>(Q325*D325+S325*I325)*(1-O325)</f>
        <v/>
      </c>
      <c r="V325">
        <f>(R325*K325*N325+'d_고정'!$B$3*('6_기대효과'!$H$7/8)*N325*'d_고정'!$B$10*M325*('6_기대효과'!$K$7/'d_고정'!$B$9))*(1-O325)</f>
        <v/>
      </c>
      <c r="W325">
        <f>(S325*I325+R325*MAX(K325-'d_고정'!$B$10*M325*('6_기대효과'!$K$7/'d_고정'!$B$9),0)*N325)*(1-O325)</f>
        <v/>
      </c>
      <c r="X325">
        <f>U325+V325</f>
        <v/>
      </c>
      <c r="Y325">
        <f>U325/('d_고정'!$B$5*'6_기대효과'!$H$7/8)/'d_고정'!$B$6</f>
        <v/>
      </c>
      <c r="Z325">
        <f>U325/('d_고정'!$B$8*'6_기대효과'!$H$7/8)</f>
        <v/>
      </c>
    </row>
    <row r="326">
      <c r="A326">
        <f>RAND()</f>
        <v/>
      </c>
      <c r="B326">
        <f>IF('d_시나리오'!$J$2='d_시나리오'!$H$2,'d_시나리오'!$I$2,IF(A326&lt;('d_시나리오'!$I$2-'d_시나리오'!$H$2)/('d_시나리오'!$J$2-'d_시나리오'!$H$2),'d_시나리오'!$H$2+SQRT(A326*('d_시나리오'!$J$2-'d_시나리오'!$H$2)*('d_시나리오'!$I$2-'d_시나리오'!$H$2)),'d_시나리오'!$J$2-SQRT((1-A326)*('d_시나리오'!$J$2-'d_시나리오'!$H$2)*('d_시나리오'!$J$2-'d_시나리오'!$I$2))))</f>
        <v/>
      </c>
      <c r="C326">
        <f>BETAINV(RAND(),2,6)</f>
        <v/>
      </c>
      <c r="D326">
        <f>INDEX('d_분포'!$A$2:$A$28,RANDBETWEEN(1,27))</f>
        <v/>
      </c>
      <c r="E326">
        <f>INDEX('d_분포'!$C$2:$C$5,RANDBETWEEN(1,4))*(0.9+0.2*RAND())</f>
        <v/>
      </c>
      <c r="F326">
        <f>RAND()</f>
        <v/>
      </c>
      <c r="G326">
        <f>IF('d_시나리오'!$J$3='d_시나리오'!$H$3,'d_시나리오'!$I$3,IF(F326&lt;('d_시나리오'!$I$3-'d_시나리오'!$H$3)/('d_시나리오'!$J$3-'d_시나리오'!$H$3),'d_시나리오'!$H$3+SQRT(F326*('d_시나리오'!$J$3-'d_시나리오'!$H$3)*('d_시나리오'!$I$3-'d_시나리오'!$H$3)),'d_시나리오'!$J$3-SQRT((1-F326)*('d_시나리오'!$J$3-'d_시나리오'!$H$3)*('d_시나리오'!$J$3-'d_시나리오'!$I$3))))</f>
        <v/>
      </c>
      <c r="H326">
        <f>RAND()</f>
        <v/>
      </c>
      <c r="I326">
        <f>IF('d_시나리오'!$J$4='d_시나리오'!$H$4,'d_시나리오'!$I$4,IF(H326&lt;('d_시나리오'!$I$4-'d_시나리오'!$H$4)/('d_시나리오'!$J$4-'d_시나리오'!$H$4),'d_시나리오'!$H$4+SQRT(H326*('d_시나리오'!$J$4-'d_시나리오'!$H$4)*('d_시나리오'!$I$4-'d_시나리오'!$H$4)),'d_시나리오'!$J$4-SQRT((1-H326)*('d_시나리오'!$J$4-'d_시나리오'!$H$4)*('d_시나리오'!$J$4-'d_시나리오'!$I$4))))</f>
        <v/>
      </c>
      <c r="J326">
        <f>RAND()</f>
        <v/>
      </c>
      <c r="K326">
        <f>IF('d_시나리오'!$J$5='d_시나리오'!$H$5,'d_시나리오'!$I$5,IF(J326&lt;('d_시나리오'!$I$5-'d_시나리오'!$H$5)/('d_시나리오'!$J$5-'d_시나리오'!$H$5),'d_시나리오'!$H$5+SQRT(J326*('d_시나리오'!$J$5-'d_시나리오'!$H$5)*('d_시나리오'!$I$5-'d_시나리오'!$H$5)),'d_시나리오'!$J$5-SQRT((1-J326)*('d_시나리오'!$J$5-'d_시나리오'!$H$5)*('d_시나리오'!$J$5-'d_시나리오'!$I$5))))</f>
        <v/>
      </c>
      <c r="L326">
        <f>RAND()</f>
        <v/>
      </c>
      <c r="M326">
        <f>IF('d_시나리오'!$J$6='d_시나리오'!$H$6,'d_시나리오'!$I$6,IF(L326&lt;('d_시나리오'!$I$6-'d_시나리오'!$H$6)/('d_시나리오'!$J$6-'d_시나리오'!$H$6),'d_시나리오'!$H$6+SQRT(L326*('d_시나리오'!$J$6-'d_시나리오'!$H$6)*('d_시나리오'!$I$6-'d_시나리오'!$H$6)),'d_시나리오'!$J$6-SQRT((1-L326)*('d_시나리오'!$J$6-'d_시나리오'!$H$6)*('d_시나리오'!$J$6-'d_시나리오'!$I$6))))</f>
        <v/>
      </c>
      <c r="N326">
        <f>INDEX('d_분포'!$B$2:$B$57,RANDBETWEEN(1,56))</f>
        <v/>
      </c>
      <c r="O326">
        <f>BETAINV(RAND(),5,5)</f>
        <v/>
      </c>
      <c r="P326">
        <f>'d_고정'!$B$1*'6_기대효과'!$H$7*('d_시나리오'!$I$7/'d_고정'!$B$2)*B326</f>
        <v/>
      </c>
      <c r="Q326">
        <f>P326*C326</f>
        <v/>
      </c>
      <c r="R326">
        <f>P326*E326</f>
        <v/>
      </c>
      <c r="S326">
        <f>R326*G326</f>
        <v/>
      </c>
      <c r="T326">
        <f>Q326+S326</f>
        <v/>
      </c>
      <c r="U326">
        <f>(Q326*D326+S326*I326)*(1-O326)</f>
        <v/>
      </c>
      <c r="V326">
        <f>(R326*K326*N326+'d_고정'!$B$3*('6_기대효과'!$H$7/8)*N326*'d_고정'!$B$10*M326*('6_기대효과'!$K$7/'d_고정'!$B$9))*(1-O326)</f>
        <v/>
      </c>
      <c r="W326">
        <f>(S326*I326+R326*MAX(K326-'d_고정'!$B$10*M326*('6_기대효과'!$K$7/'d_고정'!$B$9),0)*N326)*(1-O326)</f>
        <v/>
      </c>
      <c r="X326">
        <f>U326+V326</f>
        <v/>
      </c>
      <c r="Y326">
        <f>U326/('d_고정'!$B$5*'6_기대효과'!$H$7/8)/'d_고정'!$B$6</f>
        <v/>
      </c>
      <c r="Z326">
        <f>U326/('d_고정'!$B$8*'6_기대효과'!$H$7/8)</f>
        <v/>
      </c>
    </row>
    <row r="327">
      <c r="A327">
        <f>RAND()</f>
        <v/>
      </c>
      <c r="B327">
        <f>IF('d_시나리오'!$J$2='d_시나리오'!$H$2,'d_시나리오'!$I$2,IF(A327&lt;('d_시나리오'!$I$2-'d_시나리오'!$H$2)/('d_시나리오'!$J$2-'d_시나리오'!$H$2),'d_시나리오'!$H$2+SQRT(A327*('d_시나리오'!$J$2-'d_시나리오'!$H$2)*('d_시나리오'!$I$2-'d_시나리오'!$H$2)),'d_시나리오'!$J$2-SQRT((1-A327)*('d_시나리오'!$J$2-'d_시나리오'!$H$2)*('d_시나리오'!$J$2-'d_시나리오'!$I$2))))</f>
        <v/>
      </c>
      <c r="C327">
        <f>BETAINV(RAND(),2,6)</f>
        <v/>
      </c>
      <c r="D327">
        <f>INDEX('d_분포'!$A$2:$A$28,RANDBETWEEN(1,27))</f>
        <v/>
      </c>
      <c r="E327">
        <f>INDEX('d_분포'!$C$2:$C$5,RANDBETWEEN(1,4))*(0.9+0.2*RAND())</f>
        <v/>
      </c>
      <c r="F327">
        <f>RAND()</f>
        <v/>
      </c>
      <c r="G327">
        <f>IF('d_시나리오'!$J$3='d_시나리오'!$H$3,'d_시나리오'!$I$3,IF(F327&lt;('d_시나리오'!$I$3-'d_시나리오'!$H$3)/('d_시나리오'!$J$3-'d_시나리오'!$H$3),'d_시나리오'!$H$3+SQRT(F327*('d_시나리오'!$J$3-'d_시나리오'!$H$3)*('d_시나리오'!$I$3-'d_시나리오'!$H$3)),'d_시나리오'!$J$3-SQRT((1-F327)*('d_시나리오'!$J$3-'d_시나리오'!$H$3)*('d_시나리오'!$J$3-'d_시나리오'!$I$3))))</f>
        <v/>
      </c>
      <c r="H327">
        <f>RAND()</f>
        <v/>
      </c>
      <c r="I327">
        <f>IF('d_시나리오'!$J$4='d_시나리오'!$H$4,'d_시나리오'!$I$4,IF(H327&lt;('d_시나리오'!$I$4-'d_시나리오'!$H$4)/('d_시나리오'!$J$4-'d_시나리오'!$H$4),'d_시나리오'!$H$4+SQRT(H327*('d_시나리오'!$J$4-'d_시나리오'!$H$4)*('d_시나리오'!$I$4-'d_시나리오'!$H$4)),'d_시나리오'!$J$4-SQRT((1-H327)*('d_시나리오'!$J$4-'d_시나리오'!$H$4)*('d_시나리오'!$J$4-'d_시나리오'!$I$4))))</f>
        <v/>
      </c>
      <c r="J327">
        <f>RAND()</f>
        <v/>
      </c>
      <c r="K327">
        <f>IF('d_시나리오'!$J$5='d_시나리오'!$H$5,'d_시나리오'!$I$5,IF(J327&lt;('d_시나리오'!$I$5-'d_시나리오'!$H$5)/('d_시나리오'!$J$5-'d_시나리오'!$H$5),'d_시나리오'!$H$5+SQRT(J327*('d_시나리오'!$J$5-'d_시나리오'!$H$5)*('d_시나리오'!$I$5-'d_시나리오'!$H$5)),'d_시나리오'!$J$5-SQRT((1-J327)*('d_시나리오'!$J$5-'d_시나리오'!$H$5)*('d_시나리오'!$J$5-'d_시나리오'!$I$5))))</f>
        <v/>
      </c>
      <c r="L327">
        <f>RAND()</f>
        <v/>
      </c>
      <c r="M327">
        <f>IF('d_시나리오'!$J$6='d_시나리오'!$H$6,'d_시나리오'!$I$6,IF(L327&lt;('d_시나리오'!$I$6-'d_시나리오'!$H$6)/('d_시나리오'!$J$6-'d_시나리오'!$H$6),'d_시나리오'!$H$6+SQRT(L327*('d_시나리오'!$J$6-'d_시나리오'!$H$6)*('d_시나리오'!$I$6-'d_시나리오'!$H$6)),'d_시나리오'!$J$6-SQRT((1-L327)*('d_시나리오'!$J$6-'d_시나리오'!$H$6)*('d_시나리오'!$J$6-'d_시나리오'!$I$6))))</f>
        <v/>
      </c>
      <c r="N327">
        <f>INDEX('d_분포'!$B$2:$B$57,RANDBETWEEN(1,56))</f>
        <v/>
      </c>
      <c r="O327">
        <f>BETAINV(RAND(),5,5)</f>
        <v/>
      </c>
      <c r="P327">
        <f>'d_고정'!$B$1*'6_기대효과'!$H$7*('d_시나리오'!$I$7/'d_고정'!$B$2)*B327</f>
        <v/>
      </c>
      <c r="Q327">
        <f>P327*C327</f>
        <v/>
      </c>
      <c r="R327">
        <f>P327*E327</f>
        <v/>
      </c>
      <c r="S327">
        <f>R327*G327</f>
        <v/>
      </c>
      <c r="T327">
        <f>Q327+S327</f>
        <v/>
      </c>
      <c r="U327">
        <f>(Q327*D327+S327*I327)*(1-O327)</f>
        <v/>
      </c>
      <c r="V327">
        <f>(R327*K327*N327+'d_고정'!$B$3*('6_기대효과'!$H$7/8)*N327*'d_고정'!$B$10*M327*('6_기대효과'!$K$7/'d_고정'!$B$9))*(1-O327)</f>
        <v/>
      </c>
      <c r="W327">
        <f>(S327*I327+R327*MAX(K327-'d_고정'!$B$10*M327*('6_기대효과'!$K$7/'d_고정'!$B$9),0)*N327)*(1-O327)</f>
        <v/>
      </c>
      <c r="X327">
        <f>U327+V327</f>
        <v/>
      </c>
      <c r="Y327">
        <f>U327/('d_고정'!$B$5*'6_기대효과'!$H$7/8)/'d_고정'!$B$6</f>
        <v/>
      </c>
      <c r="Z327">
        <f>U327/('d_고정'!$B$8*'6_기대효과'!$H$7/8)</f>
        <v/>
      </c>
    </row>
    <row r="328">
      <c r="A328">
        <f>RAND()</f>
        <v/>
      </c>
      <c r="B328">
        <f>IF('d_시나리오'!$J$2='d_시나리오'!$H$2,'d_시나리오'!$I$2,IF(A328&lt;('d_시나리오'!$I$2-'d_시나리오'!$H$2)/('d_시나리오'!$J$2-'d_시나리오'!$H$2),'d_시나리오'!$H$2+SQRT(A328*('d_시나리오'!$J$2-'d_시나리오'!$H$2)*('d_시나리오'!$I$2-'d_시나리오'!$H$2)),'d_시나리오'!$J$2-SQRT((1-A328)*('d_시나리오'!$J$2-'d_시나리오'!$H$2)*('d_시나리오'!$J$2-'d_시나리오'!$I$2))))</f>
        <v/>
      </c>
      <c r="C328">
        <f>BETAINV(RAND(),2,6)</f>
        <v/>
      </c>
      <c r="D328">
        <f>INDEX('d_분포'!$A$2:$A$28,RANDBETWEEN(1,27))</f>
        <v/>
      </c>
      <c r="E328">
        <f>INDEX('d_분포'!$C$2:$C$5,RANDBETWEEN(1,4))*(0.9+0.2*RAND())</f>
        <v/>
      </c>
      <c r="F328">
        <f>RAND()</f>
        <v/>
      </c>
      <c r="G328">
        <f>IF('d_시나리오'!$J$3='d_시나리오'!$H$3,'d_시나리오'!$I$3,IF(F328&lt;('d_시나리오'!$I$3-'d_시나리오'!$H$3)/('d_시나리오'!$J$3-'d_시나리오'!$H$3),'d_시나리오'!$H$3+SQRT(F328*('d_시나리오'!$J$3-'d_시나리오'!$H$3)*('d_시나리오'!$I$3-'d_시나리오'!$H$3)),'d_시나리오'!$J$3-SQRT((1-F328)*('d_시나리오'!$J$3-'d_시나리오'!$H$3)*('d_시나리오'!$J$3-'d_시나리오'!$I$3))))</f>
        <v/>
      </c>
      <c r="H328">
        <f>RAND()</f>
        <v/>
      </c>
      <c r="I328">
        <f>IF('d_시나리오'!$J$4='d_시나리오'!$H$4,'d_시나리오'!$I$4,IF(H328&lt;('d_시나리오'!$I$4-'d_시나리오'!$H$4)/('d_시나리오'!$J$4-'d_시나리오'!$H$4),'d_시나리오'!$H$4+SQRT(H328*('d_시나리오'!$J$4-'d_시나리오'!$H$4)*('d_시나리오'!$I$4-'d_시나리오'!$H$4)),'d_시나리오'!$J$4-SQRT((1-H328)*('d_시나리오'!$J$4-'d_시나리오'!$H$4)*('d_시나리오'!$J$4-'d_시나리오'!$I$4))))</f>
        <v/>
      </c>
      <c r="J328">
        <f>RAND()</f>
        <v/>
      </c>
      <c r="K328">
        <f>IF('d_시나리오'!$J$5='d_시나리오'!$H$5,'d_시나리오'!$I$5,IF(J328&lt;('d_시나리오'!$I$5-'d_시나리오'!$H$5)/('d_시나리오'!$J$5-'d_시나리오'!$H$5),'d_시나리오'!$H$5+SQRT(J328*('d_시나리오'!$J$5-'d_시나리오'!$H$5)*('d_시나리오'!$I$5-'d_시나리오'!$H$5)),'d_시나리오'!$J$5-SQRT((1-J328)*('d_시나리오'!$J$5-'d_시나리오'!$H$5)*('d_시나리오'!$J$5-'d_시나리오'!$I$5))))</f>
        <v/>
      </c>
      <c r="L328">
        <f>RAND()</f>
        <v/>
      </c>
      <c r="M328">
        <f>IF('d_시나리오'!$J$6='d_시나리오'!$H$6,'d_시나리오'!$I$6,IF(L328&lt;('d_시나리오'!$I$6-'d_시나리오'!$H$6)/('d_시나리오'!$J$6-'d_시나리오'!$H$6),'d_시나리오'!$H$6+SQRT(L328*('d_시나리오'!$J$6-'d_시나리오'!$H$6)*('d_시나리오'!$I$6-'d_시나리오'!$H$6)),'d_시나리오'!$J$6-SQRT((1-L328)*('d_시나리오'!$J$6-'d_시나리오'!$H$6)*('d_시나리오'!$J$6-'d_시나리오'!$I$6))))</f>
        <v/>
      </c>
      <c r="N328">
        <f>INDEX('d_분포'!$B$2:$B$57,RANDBETWEEN(1,56))</f>
        <v/>
      </c>
      <c r="O328">
        <f>BETAINV(RAND(),5,5)</f>
        <v/>
      </c>
      <c r="P328">
        <f>'d_고정'!$B$1*'6_기대효과'!$H$7*('d_시나리오'!$I$7/'d_고정'!$B$2)*B328</f>
        <v/>
      </c>
      <c r="Q328">
        <f>P328*C328</f>
        <v/>
      </c>
      <c r="R328">
        <f>P328*E328</f>
        <v/>
      </c>
      <c r="S328">
        <f>R328*G328</f>
        <v/>
      </c>
      <c r="T328">
        <f>Q328+S328</f>
        <v/>
      </c>
      <c r="U328">
        <f>(Q328*D328+S328*I328)*(1-O328)</f>
        <v/>
      </c>
      <c r="V328">
        <f>(R328*K328*N328+'d_고정'!$B$3*('6_기대효과'!$H$7/8)*N328*'d_고정'!$B$10*M328*('6_기대효과'!$K$7/'d_고정'!$B$9))*(1-O328)</f>
        <v/>
      </c>
      <c r="W328">
        <f>(S328*I328+R328*MAX(K328-'d_고정'!$B$10*M328*('6_기대효과'!$K$7/'d_고정'!$B$9),0)*N328)*(1-O328)</f>
        <v/>
      </c>
      <c r="X328">
        <f>U328+V328</f>
        <v/>
      </c>
      <c r="Y328">
        <f>U328/('d_고정'!$B$5*'6_기대효과'!$H$7/8)/'d_고정'!$B$6</f>
        <v/>
      </c>
      <c r="Z328">
        <f>U328/('d_고정'!$B$8*'6_기대효과'!$H$7/8)</f>
        <v/>
      </c>
    </row>
    <row r="329">
      <c r="A329">
        <f>RAND()</f>
        <v/>
      </c>
      <c r="B329">
        <f>IF('d_시나리오'!$J$2='d_시나리오'!$H$2,'d_시나리오'!$I$2,IF(A329&lt;('d_시나리오'!$I$2-'d_시나리오'!$H$2)/('d_시나리오'!$J$2-'d_시나리오'!$H$2),'d_시나리오'!$H$2+SQRT(A329*('d_시나리오'!$J$2-'d_시나리오'!$H$2)*('d_시나리오'!$I$2-'d_시나리오'!$H$2)),'d_시나리오'!$J$2-SQRT((1-A329)*('d_시나리오'!$J$2-'d_시나리오'!$H$2)*('d_시나리오'!$J$2-'d_시나리오'!$I$2))))</f>
        <v/>
      </c>
      <c r="C329">
        <f>BETAINV(RAND(),2,6)</f>
        <v/>
      </c>
      <c r="D329">
        <f>INDEX('d_분포'!$A$2:$A$28,RANDBETWEEN(1,27))</f>
        <v/>
      </c>
      <c r="E329">
        <f>INDEX('d_분포'!$C$2:$C$5,RANDBETWEEN(1,4))*(0.9+0.2*RAND())</f>
        <v/>
      </c>
      <c r="F329">
        <f>RAND()</f>
        <v/>
      </c>
      <c r="G329">
        <f>IF('d_시나리오'!$J$3='d_시나리오'!$H$3,'d_시나리오'!$I$3,IF(F329&lt;('d_시나리오'!$I$3-'d_시나리오'!$H$3)/('d_시나리오'!$J$3-'d_시나리오'!$H$3),'d_시나리오'!$H$3+SQRT(F329*('d_시나리오'!$J$3-'d_시나리오'!$H$3)*('d_시나리오'!$I$3-'d_시나리오'!$H$3)),'d_시나리오'!$J$3-SQRT((1-F329)*('d_시나리오'!$J$3-'d_시나리오'!$H$3)*('d_시나리오'!$J$3-'d_시나리오'!$I$3))))</f>
        <v/>
      </c>
      <c r="H329">
        <f>RAND()</f>
        <v/>
      </c>
      <c r="I329">
        <f>IF('d_시나리오'!$J$4='d_시나리오'!$H$4,'d_시나리오'!$I$4,IF(H329&lt;('d_시나리오'!$I$4-'d_시나리오'!$H$4)/('d_시나리오'!$J$4-'d_시나리오'!$H$4),'d_시나리오'!$H$4+SQRT(H329*('d_시나리오'!$J$4-'d_시나리오'!$H$4)*('d_시나리오'!$I$4-'d_시나리오'!$H$4)),'d_시나리오'!$J$4-SQRT((1-H329)*('d_시나리오'!$J$4-'d_시나리오'!$H$4)*('d_시나리오'!$J$4-'d_시나리오'!$I$4))))</f>
        <v/>
      </c>
      <c r="J329">
        <f>RAND()</f>
        <v/>
      </c>
      <c r="K329">
        <f>IF('d_시나리오'!$J$5='d_시나리오'!$H$5,'d_시나리오'!$I$5,IF(J329&lt;('d_시나리오'!$I$5-'d_시나리오'!$H$5)/('d_시나리오'!$J$5-'d_시나리오'!$H$5),'d_시나리오'!$H$5+SQRT(J329*('d_시나리오'!$J$5-'d_시나리오'!$H$5)*('d_시나리오'!$I$5-'d_시나리오'!$H$5)),'d_시나리오'!$J$5-SQRT((1-J329)*('d_시나리오'!$J$5-'d_시나리오'!$H$5)*('d_시나리오'!$J$5-'d_시나리오'!$I$5))))</f>
        <v/>
      </c>
      <c r="L329">
        <f>RAND()</f>
        <v/>
      </c>
      <c r="M329">
        <f>IF('d_시나리오'!$J$6='d_시나리오'!$H$6,'d_시나리오'!$I$6,IF(L329&lt;('d_시나리오'!$I$6-'d_시나리오'!$H$6)/('d_시나리오'!$J$6-'d_시나리오'!$H$6),'d_시나리오'!$H$6+SQRT(L329*('d_시나리오'!$J$6-'d_시나리오'!$H$6)*('d_시나리오'!$I$6-'d_시나리오'!$H$6)),'d_시나리오'!$J$6-SQRT((1-L329)*('d_시나리오'!$J$6-'d_시나리오'!$H$6)*('d_시나리오'!$J$6-'d_시나리오'!$I$6))))</f>
        <v/>
      </c>
      <c r="N329">
        <f>INDEX('d_분포'!$B$2:$B$57,RANDBETWEEN(1,56))</f>
        <v/>
      </c>
      <c r="O329">
        <f>BETAINV(RAND(),5,5)</f>
        <v/>
      </c>
      <c r="P329">
        <f>'d_고정'!$B$1*'6_기대효과'!$H$7*('d_시나리오'!$I$7/'d_고정'!$B$2)*B329</f>
        <v/>
      </c>
      <c r="Q329">
        <f>P329*C329</f>
        <v/>
      </c>
      <c r="R329">
        <f>P329*E329</f>
        <v/>
      </c>
      <c r="S329">
        <f>R329*G329</f>
        <v/>
      </c>
      <c r="T329">
        <f>Q329+S329</f>
        <v/>
      </c>
      <c r="U329">
        <f>(Q329*D329+S329*I329)*(1-O329)</f>
        <v/>
      </c>
      <c r="V329">
        <f>(R329*K329*N329+'d_고정'!$B$3*('6_기대효과'!$H$7/8)*N329*'d_고정'!$B$10*M329*('6_기대효과'!$K$7/'d_고정'!$B$9))*(1-O329)</f>
        <v/>
      </c>
      <c r="W329">
        <f>(S329*I329+R329*MAX(K329-'d_고정'!$B$10*M329*('6_기대효과'!$K$7/'d_고정'!$B$9),0)*N329)*(1-O329)</f>
        <v/>
      </c>
      <c r="X329">
        <f>U329+V329</f>
        <v/>
      </c>
      <c r="Y329">
        <f>U329/('d_고정'!$B$5*'6_기대효과'!$H$7/8)/'d_고정'!$B$6</f>
        <v/>
      </c>
      <c r="Z329">
        <f>U329/('d_고정'!$B$8*'6_기대효과'!$H$7/8)</f>
        <v/>
      </c>
    </row>
    <row r="330">
      <c r="A330">
        <f>RAND()</f>
        <v/>
      </c>
      <c r="B330">
        <f>IF('d_시나리오'!$J$2='d_시나리오'!$H$2,'d_시나리오'!$I$2,IF(A330&lt;('d_시나리오'!$I$2-'d_시나리오'!$H$2)/('d_시나리오'!$J$2-'d_시나리오'!$H$2),'d_시나리오'!$H$2+SQRT(A330*('d_시나리오'!$J$2-'d_시나리오'!$H$2)*('d_시나리오'!$I$2-'d_시나리오'!$H$2)),'d_시나리오'!$J$2-SQRT((1-A330)*('d_시나리오'!$J$2-'d_시나리오'!$H$2)*('d_시나리오'!$J$2-'d_시나리오'!$I$2))))</f>
        <v/>
      </c>
      <c r="C330">
        <f>BETAINV(RAND(),2,6)</f>
        <v/>
      </c>
      <c r="D330">
        <f>INDEX('d_분포'!$A$2:$A$28,RANDBETWEEN(1,27))</f>
        <v/>
      </c>
      <c r="E330">
        <f>INDEX('d_분포'!$C$2:$C$5,RANDBETWEEN(1,4))*(0.9+0.2*RAND())</f>
        <v/>
      </c>
      <c r="F330">
        <f>RAND()</f>
        <v/>
      </c>
      <c r="G330">
        <f>IF('d_시나리오'!$J$3='d_시나리오'!$H$3,'d_시나리오'!$I$3,IF(F330&lt;('d_시나리오'!$I$3-'d_시나리오'!$H$3)/('d_시나리오'!$J$3-'d_시나리오'!$H$3),'d_시나리오'!$H$3+SQRT(F330*('d_시나리오'!$J$3-'d_시나리오'!$H$3)*('d_시나리오'!$I$3-'d_시나리오'!$H$3)),'d_시나리오'!$J$3-SQRT((1-F330)*('d_시나리오'!$J$3-'d_시나리오'!$H$3)*('d_시나리오'!$J$3-'d_시나리오'!$I$3))))</f>
        <v/>
      </c>
      <c r="H330">
        <f>RAND()</f>
        <v/>
      </c>
      <c r="I330">
        <f>IF('d_시나리오'!$J$4='d_시나리오'!$H$4,'d_시나리오'!$I$4,IF(H330&lt;('d_시나리오'!$I$4-'d_시나리오'!$H$4)/('d_시나리오'!$J$4-'d_시나리오'!$H$4),'d_시나리오'!$H$4+SQRT(H330*('d_시나리오'!$J$4-'d_시나리오'!$H$4)*('d_시나리오'!$I$4-'d_시나리오'!$H$4)),'d_시나리오'!$J$4-SQRT((1-H330)*('d_시나리오'!$J$4-'d_시나리오'!$H$4)*('d_시나리오'!$J$4-'d_시나리오'!$I$4))))</f>
        <v/>
      </c>
      <c r="J330">
        <f>RAND()</f>
        <v/>
      </c>
      <c r="K330">
        <f>IF('d_시나리오'!$J$5='d_시나리오'!$H$5,'d_시나리오'!$I$5,IF(J330&lt;('d_시나리오'!$I$5-'d_시나리오'!$H$5)/('d_시나리오'!$J$5-'d_시나리오'!$H$5),'d_시나리오'!$H$5+SQRT(J330*('d_시나리오'!$J$5-'d_시나리오'!$H$5)*('d_시나리오'!$I$5-'d_시나리오'!$H$5)),'d_시나리오'!$J$5-SQRT((1-J330)*('d_시나리오'!$J$5-'d_시나리오'!$H$5)*('d_시나리오'!$J$5-'d_시나리오'!$I$5))))</f>
        <v/>
      </c>
      <c r="L330">
        <f>RAND()</f>
        <v/>
      </c>
      <c r="M330">
        <f>IF('d_시나리오'!$J$6='d_시나리오'!$H$6,'d_시나리오'!$I$6,IF(L330&lt;('d_시나리오'!$I$6-'d_시나리오'!$H$6)/('d_시나리오'!$J$6-'d_시나리오'!$H$6),'d_시나리오'!$H$6+SQRT(L330*('d_시나리오'!$J$6-'d_시나리오'!$H$6)*('d_시나리오'!$I$6-'d_시나리오'!$H$6)),'d_시나리오'!$J$6-SQRT((1-L330)*('d_시나리오'!$J$6-'d_시나리오'!$H$6)*('d_시나리오'!$J$6-'d_시나리오'!$I$6))))</f>
        <v/>
      </c>
      <c r="N330">
        <f>INDEX('d_분포'!$B$2:$B$57,RANDBETWEEN(1,56))</f>
        <v/>
      </c>
      <c r="O330">
        <f>BETAINV(RAND(),5,5)</f>
        <v/>
      </c>
      <c r="P330">
        <f>'d_고정'!$B$1*'6_기대효과'!$H$7*('d_시나리오'!$I$7/'d_고정'!$B$2)*B330</f>
        <v/>
      </c>
      <c r="Q330">
        <f>P330*C330</f>
        <v/>
      </c>
      <c r="R330">
        <f>P330*E330</f>
        <v/>
      </c>
      <c r="S330">
        <f>R330*G330</f>
        <v/>
      </c>
      <c r="T330">
        <f>Q330+S330</f>
        <v/>
      </c>
      <c r="U330">
        <f>(Q330*D330+S330*I330)*(1-O330)</f>
        <v/>
      </c>
      <c r="V330">
        <f>(R330*K330*N330+'d_고정'!$B$3*('6_기대효과'!$H$7/8)*N330*'d_고정'!$B$10*M330*('6_기대효과'!$K$7/'d_고정'!$B$9))*(1-O330)</f>
        <v/>
      </c>
      <c r="W330">
        <f>(S330*I330+R330*MAX(K330-'d_고정'!$B$10*M330*('6_기대효과'!$K$7/'d_고정'!$B$9),0)*N330)*(1-O330)</f>
        <v/>
      </c>
      <c r="X330">
        <f>U330+V330</f>
        <v/>
      </c>
      <c r="Y330">
        <f>U330/('d_고정'!$B$5*'6_기대효과'!$H$7/8)/'d_고정'!$B$6</f>
        <v/>
      </c>
      <c r="Z330">
        <f>U330/('d_고정'!$B$8*'6_기대효과'!$H$7/8)</f>
        <v/>
      </c>
    </row>
    <row r="331">
      <c r="A331">
        <f>RAND()</f>
        <v/>
      </c>
      <c r="B331">
        <f>IF('d_시나리오'!$J$2='d_시나리오'!$H$2,'d_시나리오'!$I$2,IF(A331&lt;('d_시나리오'!$I$2-'d_시나리오'!$H$2)/('d_시나리오'!$J$2-'d_시나리오'!$H$2),'d_시나리오'!$H$2+SQRT(A331*('d_시나리오'!$J$2-'d_시나리오'!$H$2)*('d_시나리오'!$I$2-'d_시나리오'!$H$2)),'d_시나리오'!$J$2-SQRT((1-A331)*('d_시나리오'!$J$2-'d_시나리오'!$H$2)*('d_시나리오'!$J$2-'d_시나리오'!$I$2))))</f>
        <v/>
      </c>
      <c r="C331">
        <f>BETAINV(RAND(),2,6)</f>
        <v/>
      </c>
      <c r="D331">
        <f>INDEX('d_분포'!$A$2:$A$28,RANDBETWEEN(1,27))</f>
        <v/>
      </c>
      <c r="E331">
        <f>INDEX('d_분포'!$C$2:$C$5,RANDBETWEEN(1,4))*(0.9+0.2*RAND())</f>
        <v/>
      </c>
      <c r="F331">
        <f>RAND()</f>
        <v/>
      </c>
      <c r="G331">
        <f>IF('d_시나리오'!$J$3='d_시나리오'!$H$3,'d_시나리오'!$I$3,IF(F331&lt;('d_시나리오'!$I$3-'d_시나리오'!$H$3)/('d_시나리오'!$J$3-'d_시나리오'!$H$3),'d_시나리오'!$H$3+SQRT(F331*('d_시나리오'!$J$3-'d_시나리오'!$H$3)*('d_시나리오'!$I$3-'d_시나리오'!$H$3)),'d_시나리오'!$J$3-SQRT((1-F331)*('d_시나리오'!$J$3-'d_시나리오'!$H$3)*('d_시나리오'!$J$3-'d_시나리오'!$I$3))))</f>
        <v/>
      </c>
      <c r="H331">
        <f>RAND()</f>
        <v/>
      </c>
      <c r="I331">
        <f>IF('d_시나리오'!$J$4='d_시나리오'!$H$4,'d_시나리오'!$I$4,IF(H331&lt;('d_시나리오'!$I$4-'d_시나리오'!$H$4)/('d_시나리오'!$J$4-'d_시나리오'!$H$4),'d_시나리오'!$H$4+SQRT(H331*('d_시나리오'!$J$4-'d_시나리오'!$H$4)*('d_시나리오'!$I$4-'d_시나리오'!$H$4)),'d_시나리오'!$J$4-SQRT((1-H331)*('d_시나리오'!$J$4-'d_시나리오'!$H$4)*('d_시나리오'!$J$4-'d_시나리오'!$I$4))))</f>
        <v/>
      </c>
      <c r="J331">
        <f>RAND()</f>
        <v/>
      </c>
      <c r="K331">
        <f>IF('d_시나리오'!$J$5='d_시나리오'!$H$5,'d_시나리오'!$I$5,IF(J331&lt;('d_시나리오'!$I$5-'d_시나리오'!$H$5)/('d_시나리오'!$J$5-'d_시나리오'!$H$5),'d_시나리오'!$H$5+SQRT(J331*('d_시나리오'!$J$5-'d_시나리오'!$H$5)*('d_시나리오'!$I$5-'d_시나리오'!$H$5)),'d_시나리오'!$J$5-SQRT((1-J331)*('d_시나리오'!$J$5-'d_시나리오'!$H$5)*('d_시나리오'!$J$5-'d_시나리오'!$I$5))))</f>
        <v/>
      </c>
      <c r="L331">
        <f>RAND()</f>
        <v/>
      </c>
      <c r="M331">
        <f>IF('d_시나리오'!$J$6='d_시나리오'!$H$6,'d_시나리오'!$I$6,IF(L331&lt;('d_시나리오'!$I$6-'d_시나리오'!$H$6)/('d_시나리오'!$J$6-'d_시나리오'!$H$6),'d_시나리오'!$H$6+SQRT(L331*('d_시나리오'!$J$6-'d_시나리오'!$H$6)*('d_시나리오'!$I$6-'d_시나리오'!$H$6)),'d_시나리오'!$J$6-SQRT((1-L331)*('d_시나리오'!$J$6-'d_시나리오'!$H$6)*('d_시나리오'!$J$6-'d_시나리오'!$I$6))))</f>
        <v/>
      </c>
      <c r="N331">
        <f>INDEX('d_분포'!$B$2:$B$57,RANDBETWEEN(1,56))</f>
        <v/>
      </c>
      <c r="O331">
        <f>BETAINV(RAND(),5,5)</f>
        <v/>
      </c>
      <c r="P331">
        <f>'d_고정'!$B$1*'6_기대효과'!$H$7*('d_시나리오'!$I$7/'d_고정'!$B$2)*B331</f>
        <v/>
      </c>
      <c r="Q331">
        <f>P331*C331</f>
        <v/>
      </c>
      <c r="R331">
        <f>P331*E331</f>
        <v/>
      </c>
      <c r="S331">
        <f>R331*G331</f>
        <v/>
      </c>
      <c r="T331">
        <f>Q331+S331</f>
        <v/>
      </c>
      <c r="U331">
        <f>(Q331*D331+S331*I331)*(1-O331)</f>
        <v/>
      </c>
      <c r="V331">
        <f>(R331*K331*N331+'d_고정'!$B$3*('6_기대효과'!$H$7/8)*N331*'d_고정'!$B$10*M331*('6_기대효과'!$K$7/'d_고정'!$B$9))*(1-O331)</f>
        <v/>
      </c>
      <c r="W331">
        <f>(S331*I331+R331*MAX(K331-'d_고정'!$B$10*M331*('6_기대효과'!$K$7/'d_고정'!$B$9),0)*N331)*(1-O331)</f>
        <v/>
      </c>
      <c r="X331">
        <f>U331+V331</f>
        <v/>
      </c>
      <c r="Y331">
        <f>U331/('d_고정'!$B$5*'6_기대효과'!$H$7/8)/'d_고정'!$B$6</f>
        <v/>
      </c>
      <c r="Z331">
        <f>U331/('d_고정'!$B$8*'6_기대효과'!$H$7/8)</f>
        <v/>
      </c>
    </row>
    <row r="332">
      <c r="A332">
        <f>RAND()</f>
        <v/>
      </c>
      <c r="B332">
        <f>IF('d_시나리오'!$J$2='d_시나리오'!$H$2,'d_시나리오'!$I$2,IF(A332&lt;('d_시나리오'!$I$2-'d_시나리오'!$H$2)/('d_시나리오'!$J$2-'d_시나리오'!$H$2),'d_시나리오'!$H$2+SQRT(A332*('d_시나리오'!$J$2-'d_시나리오'!$H$2)*('d_시나리오'!$I$2-'d_시나리오'!$H$2)),'d_시나리오'!$J$2-SQRT((1-A332)*('d_시나리오'!$J$2-'d_시나리오'!$H$2)*('d_시나리오'!$J$2-'d_시나리오'!$I$2))))</f>
        <v/>
      </c>
      <c r="C332">
        <f>BETAINV(RAND(),2,6)</f>
        <v/>
      </c>
      <c r="D332">
        <f>INDEX('d_분포'!$A$2:$A$28,RANDBETWEEN(1,27))</f>
        <v/>
      </c>
      <c r="E332">
        <f>INDEX('d_분포'!$C$2:$C$5,RANDBETWEEN(1,4))*(0.9+0.2*RAND())</f>
        <v/>
      </c>
      <c r="F332">
        <f>RAND()</f>
        <v/>
      </c>
      <c r="G332">
        <f>IF('d_시나리오'!$J$3='d_시나리오'!$H$3,'d_시나리오'!$I$3,IF(F332&lt;('d_시나리오'!$I$3-'d_시나리오'!$H$3)/('d_시나리오'!$J$3-'d_시나리오'!$H$3),'d_시나리오'!$H$3+SQRT(F332*('d_시나리오'!$J$3-'d_시나리오'!$H$3)*('d_시나리오'!$I$3-'d_시나리오'!$H$3)),'d_시나리오'!$J$3-SQRT((1-F332)*('d_시나리오'!$J$3-'d_시나리오'!$H$3)*('d_시나리오'!$J$3-'d_시나리오'!$I$3))))</f>
        <v/>
      </c>
      <c r="H332">
        <f>RAND()</f>
        <v/>
      </c>
      <c r="I332">
        <f>IF('d_시나리오'!$J$4='d_시나리오'!$H$4,'d_시나리오'!$I$4,IF(H332&lt;('d_시나리오'!$I$4-'d_시나리오'!$H$4)/('d_시나리오'!$J$4-'d_시나리오'!$H$4),'d_시나리오'!$H$4+SQRT(H332*('d_시나리오'!$J$4-'d_시나리오'!$H$4)*('d_시나리오'!$I$4-'d_시나리오'!$H$4)),'d_시나리오'!$J$4-SQRT((1-H332)*('d_시나리오'!$J$4-'d_시나리오'!$H$4)*('d_시나리오'!$J$4-'d_시나리오'!$I$4))))</f>
        <v/>
      </c>
      <c r="J332">
        <f>RAND()</f>
        <v/>
      </c>
      <c r="K332">
        <f>IF('d_시나리오'!$J$5='d_시나리오'!$H$5,'d_시나리오'!$I$5,IF(J332&lt;('d_시나리오'!$I$5-'d_시나리오'!$H$5)/('d_시나리오'!$J$5-'d_시나리오'!$H$5),'d_시나리오'!$H$5+SQRT(J332*('d_시나리오'!$J$5-'d_시나리오'!$H$5)*('d_시나리오'!$I$5-'d_시나리오'!$H$5)),'d_시나리오'!$J$5-SQRT((1-J332)*('d_시나리오'!$J$5-'d_시나리오'!$H$5)*('d_시나리오'!$J$5-'d_시나리오'!$I$5))))</f>
        <v/>
      </c>
      <c r="L332">
        <f>RAND()</f>
        <v/>
      </c>
      <c r="M332">
        <f>IF('d_시나리오'!$J$6='d_시나리오'!$H$6,'d_시나리오'!$I$6,IF(L332&lt;('d_시나리오'!$I$6-'d_시나리오'!$H$6)/('d_시나리오'!$J$6-'d_시나리오'!$H$6),'d_시나리오'!$H$6+SQRT(L332*('d_시나리오'!$J$6-'d_시나리오'!$H$6)*('d_시나리오'!$I$6-'d_시나리오'!$H$6)),'d_시나리오'!$J$6-SQRT((1-L332)*('d_시나리오'!$J$6-'d_시나리오'!$H$6)*('d_시나리오'!$J$6-'d_시나리오'!$I$6))))</f>
        <v/>
      </c>
      <c r="N332">
        <f>INDEX('d_분포'!$B$2:$B$57,RANDBETWEEN(1,56))</f>
        <v/>
      </c>
      <c r="O332">
        <f>BETAINV(RAND(),5,5)</f>
        <v/>
      </c>
      <c r="P332">
        <f>'d_고정'!$B$1*'6_기대효과'!$H$7*('d_시나리오'!$I$7/'d_고정'!$B$2)*B332</f>
        <v/>
      </c>
      <c r="Q332">
        <f>P332*C332</f>
        <v/>
      </c>
      <c r="R332">
        <f>P332*E332</f>
        <v/>
      </c>
      <c r="S332">
        <f>R332*G332</f>
        <v/>
      </c>
      <c r="T332">
        <f>Q332+S332</f>
        <v/>
      </c>
      <c r="U332">
        <f>(Q332*D332+S332*I332)*(1-O332)</f>
        <v/>
      </c>
      <c r="V332">
        <f>(R332*K332*N332+'d_고정'!$B$3*('6_기대효과'!$H$7/8)*N332*'d_고정'!$B$10*M332*('6_기대효과'!$K$7/'d_고정'!$B$9))*(1-O332)</f>
        <v/>
      </c>
      <c r="W332">
        <f>(S332*I332+R332*MAX(K332-'d_고정'!$B$10*M332*('6_기대효과'!$K$7/'d_고정'!$B$9),0)*N332)*(1-O332)</f>
        <v/>
      </c>
      <c r="X332">
        <f>U332+V332</f>
        <v/>
      </c>
      <c r="Y332">
        <f>U332/('d_고정'!$B$5*'6_기대효과'!$H$7/8)/'d_고정'!$B$6</f>
        <v/>
      </c>
      <c r="Z332">
        <f>U332/('d_고정'!$B$8*'6_기대효과'!$H$7/8)</f>
        <v/>
      </c>
    </row>
    <row r="333">
      <c r="A333">
        <f>RAND()</f>
        <v/>
      </c>
      <c r="B333">
        <f>IF('d_시나리오'!$J$2='d_시나리오'!$H$2,'d_시나리오'!$I$2,IF(A333&lt;('d_시나리오'!$I$2-'d_시나리오'!$H$2)/('d_시나리오'!$J$2-'d_시나리오'!$H$2),'d_시나리오'!$H$2+SQRT(A333*('d_시나리오'!$J$2-'d_시나리오'!$H$2)*('d_시나리오'!$I$2-'d_시나리오'!$H$2)),'d_시나리오'!$J$2-SQRT((1-A333)*('d_시나리오'!$J$2-'d_시나리오'!$H$2)*('d_시나리오'!$J$2-'d_시나리오'!$I$2))))</f>
        <v/>
      </c>
      <c r="C333">
        <f>BETAINV(RAND(),2,6)</f>
        <v/>
      </c>
      <c r="D333">
        <f>INDEX('d_분포'!$A$2:$A$28,RANDBETWEEN(1,27))</f>
        <v/>
      </c>
      <c r="E333">
        <f>INDEX('d_분포'!$C$2:$C$5,RANDBETWEEN(1,4))*(0.9+0.2*RAND())</f>
        <v/>
      </c>
      <c r="F333">
        <f>RAND()</f>
        <v/>
      </c>
      <c r="G333">
        <f>IF('d_시나리오'!$J$3='d_시나리오'!$H$3,'d_시나리오'!$I$3,IF(F333&lt;('d_시나리오'!$I$3-'d_시나리오'!$H$3)/('d_시나리오'!$J$3-'d_시나리오'!$H$3),'d_시나리오'!$H$3+SQRT(F333*('d_시나리오'!$J$3-'d_시나리오'!$H$3)*('d_시나리오'!$I$3-'d_시나리오'!$H$3)),'d_시나리오'!$J$3-SQRT((1-F333)*('d_시나리오'!$J$3-'d_시나리오'!$H$3)*('d_시나리오'!$J$3-'d_시나리오'!$I$3))))</f>
        <v/>
      </c>
      <c r="H333">
        <f>RAND()</f>
        <v/>
      </c>
      <c r="I333">
        <f>IF('d_시나리오'!$J$4='d_시나리오'!$H$4,'d_시나리오'!$I$4,IF(H333&lt;('d_시나리오'!$I$4-'d_시나리오'!$H$4)/('d_시나리오'!$J$4-'d_시나리오'!$H$4),'d_시나리오'!$H$4+SQRT(H333*('d_시나리오'!$J$4-'d_시나리오'!$H$4)*('d_시나리오'!$I$4-'d_시나리오'!$H$4)),'d_시나리오'!$J$4-SQRT((1-H333)*('d_시나리오'!$J$4-'d_시나리오'!$H$4)*('d_시나리오'!$J$4-'d_시나리오'!$I$4))))</f>
        <v/>
      </c>
      <c r="J333">
        <f>RAND()</f>
        <v/>
      </c>
      <c r="K333">
        <f>IF('d_시나리오'!$J$5='d_시나리오'!$H$5,'d_시나리오'!$I$5,IF(J333&lt;('d_시나리오'!$I$5-'d_시나리오'!$H$5)/('d_시나리오'!$J$5-'d_시나리오'!$H$5),'d_시나리오'!$H$5+SQRT(J333*('d_시나리오'!$J$5-'d_시나리오'!$H$5)*('d_시나리오'!$I$5-'d_시나리오'!$H$5)),'d_시나리오'!$J$5-SQRT((1-J333)*('d_시나리오'!$J$5-'d_시나리오'!$H$5)*('d_시나리오'!$J$5-'d_시나리오'!$I$5))))</f>
        <v/>
      </c>
      <c r="L333">
        <f>RAND()</f>
        <v/>
      </c>
      <c r="M333">
        <f>IF('d_시나리오'!$J$6='d_시나리오'!$H$6,'d_시나리오'!$I$6,IF(L333&lt;('d_시나리오'!$I$6-'d_시나리오'!$H$6)/('d_시나리오'!$J$6-'d_시나리오'!$H$6),'d_시나리오'!$H$6+SQRT(L333*('d_시나리오'!$J$6-'d_시나리오'!$H$6)*('d_시나리오'!$I$6-'d_시나리오'!$H$6)),'d_시나리오'!$J$6-SQRT((1-L333)*('d_시나리오'!$J$6-'d_시나리오'!$H$6)*('d_시나리오'!$J$6-'d_시나리오'!$I$6))))</f>
        <v/>
      </c>
      <c r="N333">
        <f>INDEX('d_분포'!$B$2:$B$57,RANDBETWEEN(1,56))</f>
        <v/>
      </c>
      <c r="O333">
        <f>BETAINV(RAND(),5,5)</f>
        <v/>
      </c>
      <c r="P333">
        <f>'d_고정'!$B$1*'6_기대효과'!$H$7*('d_시나리오'!$I$7/'d_고정'!$B$2)*B333</f>
        <v/>
      </c>
      <c r="Q333">
        <f>P333*C333</f>
        <v/>
      </c>
      <c r="R333">
        <f>P333*E333</f>
        <v/>
      </c>
      <c r="S333">
        <f>R333*G333</f>
        <v/>
      </c>
      <c r="T333">
        <f>Q333+S333</f>
        <v/>
      </c>
      <c r="U333">
        <f>(Q333*D333+S333*I333)*(1-O333)</f>
        <v/>
      </c>
      <c r="V333">
        <f>(R333*K333*N333+'d_고정'!$B$3*('6_기대효과'!$H$7/8)*N333*'d_고정'!$B$10*M333*('6_기대효과'!$K$7/'d_고정'!$B$9))*(1-O333)</f>
        <v/>
      </c>
      <c r="W333">
        <f>(S333*I333+R333*MAX(K333-'d_고정'!$B$10*M333*('6_기대효과'!$K$7/'d_고정'!$B$9),0)*N333)*(1-O333)</f>
        <v/>
      </c>
      <c r="X333">
        <f>U333+V333</f>
        <v/>
      </c>
      <c r="Y333">
        <f>U333/('d_고정'!$B$5*'6_기대효과'!$H$7/8)/'d_고정'!$B$6</f>
        <v/>
      </c>
      <c r="Z333">
        <f>U333/('d_고정'!$B$8*'6_기대효과'!$H$7/8)</f>
        <v/>
      </c>
    </row>
    <row r="334">
      <c r="A334">
        <f>RAND()</f>
        <v/>
      </c>
      <c r="B334">
        <f>IF('d_시나리오'!$J$2='d_시나리오'!$H$2,'d_시나리오'!$I$2,IF(A334&lt;('d_시나리오'!$I$2-'d_시나리오'!$H$2)/('d_시나리오'!$J$2-'d_시나리오'!$H$2),'d_시나리오'!$H$2+SQRT(A334*('d_시나리오'!$J$2-'d_시나리오'!$H$2)*('d_시나리오'!$I$2-'d_시나리오'!$H$2)),'d_시나리오'!$J$2-SQRT((1-A334)*('d_시나리오'!$J$2-'d_시나리오'!$H$2)*('d_시나리오'!$J$2-'d_시나리오'!$I$2))))</f>
        <v/>
      </c>
      <c r="C334">
        <f>BETAINV(RAND(),2,6)</f>
        <v/>
      </c>
      <c r="D334">
        <f>INDEX('d_분포'!$A$2:$A$28,RANDBETWEEN(1,27))</f>
        <v/>
      </c>
      <c r="E334">
        <f>INDEX('d_분포'!$C$2:$C$5,RANDBETWEEN(1,4))*(0.9+0.2*RAND())</f>
        <v/>
      </c>
      <c r="F334">
        <f>RAND()</f>
        <v/>
      </c>
      <c r="G334">
        <f>IF('d_시나리오'!$J$3='d_시나리오'!$H$3,'d_시나리오'!$I$3,IF(F334&lt;('d_시나리오'!$I$3-'d_시나리오'!$H$3)/('d_시나리오'!$J$3-'d_시나리오'!$H$3),'d_시나리오'!$H$3+SQRT(F334*('d_시나리오'!$J$3-'d_시나리오'!$H$3)*('d_시나리오'!$I$3-'d_시나리오'!$H$3)),'d_시나리오'!$J$3-SQRT((1-F334)*('d_시나리오'!$J$3-'d_시나리오'!$H$3)*('d_시나리오'!$J$3-'d_시나리오'!$I$3))))</f>
        <v/>
      </c>
      <c r="H334">
        <f>RAND()</f>
        <v/>
      </c>
      <c r="I334">
        <f>IF('d_시나리오'!$J$4='d_시나리오'!$H$4,'d_시나리오'!$I$4,IF(H334&lt;('d_시나리오'!$I$4-'d_시나리오'!$H$4)/('d_시나리오'!$J$4-'d_시나리오'!$H$4),'d_시나리오'!$H$4+SQRT(H334*('d_시나리오'!$J$4-'d_시나리오'!$H$4)*('d_시나리오'!$I$4-'d_시나리오'!$H$4)),'d_시나리오'!$J$4-SQRT((1-H334)*('d_시나리오'!$J$4-'d_시나리오'!$H$4)*('d_시나리오'!$J$4-'d_시나리오'!$I$4))))</f>
        <v/>
      </c>
      <c r="J334">
        <f>RAND()</f>
        <v/>
      </c>
      <c r="K334">
        <f>IF('d_시나리오'!$J$5='d_시나리오'!$H$5,'d_시나리오'!$I$5,IF(J334&lt;('d_시나리오'!$I$5-'d_시나리오'!$H$5)/('d_시나리오'!$J$5-'d_시나리오'!$H$5),'d_시나리오'!$H$5+SQRT(J334*('d_시나리오'!$J$5-'d_시나리오'!$H$5)*('d_시나리오'!$I$5-'d_시나리오'!$H$5)),'d_시나리오'!$J$5-SQRT((1-J334)*('d_시나리오'!$J$5-'d_시나리오'!$H$5)*('d_시나리오'!$J$5-'d_시나리오'!$I$5))))</f>
        <v/>
      </c>
      <c r="L334">
        <f>RAND()</f>
        <v/>
      </c>
      <c r="M334">
        <f>IF('d_시나리오'!$J$6='d_시나리오'!$H$6,'d_시나리오'!$I$6,IF(L334&lt;('d_시나리오'!$I$6-'d_시나리오'!$H$6)/('d_시나리오'!$J$6-'d_시나리오'!$H$6),'d_시나리오'!$H$6+SQRT(L334*('d_시나리오'!$J$6-'d_시나리오'!$H$6)*('d_시나리오'!$I$6-'d_시나리오'!$H$6)),'d_시나리오'!$J$6-SQRT((1-L334)*('d_시나리오'!$J$6-'d_시나리오'!$H$6)*('d_시나리오'!$J$6-'d_시나리오'!$I$6))))</f>
        <v/>
      </c>
      <c r="N334">
        <f>INDEX('d_분포'!$B$2:$B$57,RANDBETWEEN(1,56))</f>
        <v/>
      </c>
      <c r="O334">
        <f>BETAINV(RAND(),5,5)</f>
        <v/>
      </c>
      <c r="P334">
        <f>'d_고정'!$B$1*'6_기대효과'!$H$7*('d_시나리오'!$I$7/'d_고정'!$B$2)*B334</f>
        <v/>
      </c>
      <c r="Q334">
        <f>P334*C334</f>
        <v/>
      </c>
      <c r="R334">
        <f>P334*E334</f>
        <v/>
      </c>
      <c r="S334">
        <f>R334*G334</f>
        <v/>
      </c>
      <c r="T334">
        <f>Q334+S334</f>
        <v/>
      </c>
      <c r="U334">
        <f>(Q334*D334+S334*I334)*(1-O334)</f>
        <v/>
      </c>
      <c r="V334">
        <f>(R334*K334*N334+'d_고정'!$B$3*('6_기대효과'!$H$7/8)*N334*'d_고정'!$B$10*M334*('6_기대효과'!$K$7/'d_고정'!$B$9))*(1-O334)</f>
        <v/>
      </c>
      <c r="W334">
        <f>(S334*I334+R334*MAX(K334-'d_고정'!$B$10*M334*('6_기대효과'!$K$7/'d_고정'!$B$9),0)*N334)*(1-O334)</f>
        <v/>
      </c>
      <c r="X334">
        <f>U334+V334</f>
        <v/>
      </c>
      <c r="Y334">
        <f>U334/('d_고정'!$B$5*'6_기대효과'!$H$7/8)/'d_고정'!$B$6</f>
        <v/>
      </c>
      <c r="Z334">
        <f>U334/('d_고정'!$B$8*'6_기대효과'!$H$7/8)</f>
        <v/>
      </c>
    </row>
    <row r="335">
      <c r="A335">
        <f>RAND()</f>
        <v/>
      </c>
      <c r="B335">
        <f>IF('d_시나리오'!$J$2='d_시나리오'!$H$2,'d_시나리오'!$I$2,IF(A335&lt;('d_시나리오'!$I$2-'d_시나리오'!$H$2)/('d_시나리오'!$J$2-'d_시나리오'!$H$2),'d_시나리오'!$H$2+SQRT(A335*('d_시나리오'!$J$2-'d_시나리오'!$H$2)*('d_시나리오'!$I$2-'d_시나리오'!$H$2)),'d_시나리오'!$J$2-SQRT((1-A335)*('d_시나리오'!$J$2-'d_시나리오'!$H$2)*('d_시나리오'!$J$2-'d_시나리오'!$I$2))))</f>
        <v/>
      </c>
      <c r="C335">
        <f>BETAINV(RAND(),2,6)</f>
        <v/>
      </c>
      <c r="D335">
        <f>INDEX('d_분포'!$A$2:$A$28,RANDBETWEEN(1,27))</f>
        <v/>
      </c>
      <c r="E335">
        <f>INDEX('d_분포'!$C$2:$C$5,RANDBETWEEN(1,4))*(0.9+0.2*RAND())</f>
        <v/>
      </c>
      <c r="F335">
        <f>RAND()</f>
        <v/>
      </c>
      <c r="G335">
        <f>IF('d_시나리오'!$J$3='d_시나리오'!$H$3,'d_시나리오'!$I$3,IF(F335&lt;('d_시나리오'!$I$3-'d_시나리오'!$H$3)/('d_시나리오'!$J$3-'d_시나리오'!$H$3),'d_시나리오'!$H$3+SQRT(F335*('d_시나리오'!$J$3-'d_시나리오'!$H$3)*('d_시나리오'!$I$3-'d_시나리오'!$H$3)),'d_시나리오'!$J$3-SQRT((1-F335)*('d_시나리오'!$J$3-'d_시나리오'!$H$3)*('d_시나리오'!$J$3-'d_시나리오'!$I$3))))</f>
        <v/>
      </c>
      <c r="H335">
        <f>RAND()</f>
        <v/>
      </c>
      <c r="I335">
        <f>IF('d_시나리오'!$J$4='d_시나리오'!$H$4,'d_시나리오'!$I$4,IF(H335&lt;('d_시나리오'!$I$4-'d_시나리오'!$H$4)/('d_시나리오'!$J$4-'d_시나리오'!$H$4),'d_시나리오'!$H$4+SQRT(H335*('d_시나리오'!$J$4-'d_시나리오'!$H$4)*('d_시나리오'!$I$4-'d_시나리오'!$H$4)),'d_시나리오'!$J$4-SQRT((1-H335)*('d_시나리오'!$J$4-'d_시나리오'!$H$4)*('d_시나리오'!$J$4-'d_시나리오'!$I$4))))</f>
        <v/>
      </c>
      <c r="J335">
        <f>RAND()</f>
        <v/>
      </c>
      <c r="K335">
        <f>IF('d_시나리오'!$J$5='d_시나리오'!$H$5,'d_시나리오'!$I$5,IF(J335&lt;('d_시나리오'!$I$5-'d_시나리오'!$H$5)/('d_시나리오'!$J$5-'d_시나리오'!$H$5),'d_시나리오'!$H$5+SQRT(J335*('d_시나리오'!$J$5-'d_시나리오'!$H$5)*('d_시나리오'!$I$5-'d_시나리오'!$H$5)),'d_시나리오'!$J$5-SQRT((1-J335)*('d_시나리오'!$J$5-'d_시나리오'!$H$5)*('d_시나리오'!$J$5-'d_시나리오'!$I$5))))</f>
        <v/>
      </c>
      <c r="L335">
        <f>RAND()</f>
        <v/>
      </c>
      <c r="M335">
        <f>IF('d_시나리오'!$J$6='d_시나리오'!$H$6,'d_시나리오'!$I$6,IF(L335&lt;('d_시나리오'!$I$6-'d_시나리오'!$H$6)/('d_시나리오'!$J$6-'d_시나리오'!$H$6),'d_시나리오'!$H$6+SQRT(L335*('d_시나리오'!$J$6-'d_시나리오'!$H$6)*('d_시나리오'!$I$6-'d_시나리오'!$H$6)),'d_시나리오'!$J$6-SQRT((1-L335)*('d_시나리오'!$J$6-'d_시나리오'!$H$6)*('d_시나리오'!$J$6-'d_시나리오'!$I$6))))</f>
        <v/>
      </c>
      <c r="N335">
        <f>INDEX('d_분포'!$B$2:$B$57,RANDBETWEEN(1,56))</f>
        <v/>
      </c>
      <c r="O335">
        <f>BETAINV(RAND(),5,5)</f>
        <v/>
      </c>
      <c r="P335">
        <f>'d_고정'!$B$1*'6_기대효과'!$H$7*('d_시나리오'!$I$7/'d_고정'!$B$2)*B335</f>
        <v/>
      </c>
      <c r="Q335">
        <f>P335*C335</f>
        <v/>
      </c>
      <c r="R335">
        <f>P335*E335</f>
        <v/>
      </c>
      <c r="S335">
        <f>R335*G335</f>
        <v/>
      </c>
      <c r="T335">
        <f>Q335+S335</f>
        <v/>
      </c>
      <c r="U335">
        <f>(Q335*D335+S335*I335)*(1-O335)</f>
        <v/>
      </c>
      <c r="V335">
        <f>(R335*K335*N335+'d_고정'!$B$3*('6_기대효과'!$H$7/8)*N335*'d_고정'!$B$10*M335*('6_기대효과'!$K$7/'d_고정'!$B$9))*(1-O335)</f>
        <v/>
      </c>
      <c r="W335">
        <f>(S335*I335+R335*MAX(K335-'d_고정'!$B$10*M335*('6_기대효과'!$K$7/'d_고정'!$B$9),0)*N335)*(1-O335)</f>
        <v/>
      </c>
      <c r="X335">
        <f>U335+V335</f>
        <v/>
      </c>
      <c r="Y335">
        <f>U335/('d_고정'!$B$5*'6_기대효과'!$H$7/8)/'d_고정'!$B$6</f>
        <v/>
      </c>
      <c r="Z335">
        <f>U335/('d_고정'!$B$8*'6_기대효과'!$H$7/8)</f>
        <v/>
      </c>
    </row>
    <row r="336">
      <c r="A336">
        <f>RAND()</f>
        <v/>
      </c>
      <c r="B336">
        <f>IF('d_시나리오'!$J$2='d_시나리오'!$H$2,'d_시나리오'!$I$2,IF(A336&lt;('d_시나리오'!$I$2-'d_시나리오'!$H$2)/('d_시나리오'!$J$2-'d_시나리오'!$H$2),'d_시나리오'!$H$2+SQRT(A336*('d_시나리오'!$J$2-'d_시나리오'!$H$2)*('d_시나리오'!$I$2-'d_시나리오'!$H$2)),'d_시나리오'!$J$2-SQRT((1-A336)*('d_시나리오'!$J$2-'d_시나리오'!$H$2)*('d_시나리오'!$J$2-'d_시나리오'!$I$2))))</f>
        <v/>
      </c>
      <c r="C336">
        <f>BETAINV(RAND(),2,6)</f>
        <v/>
      </c>
      <c r="D336">
        <f>INDEX('d_분포'!$A$2:$A$28,RANDBETWEEN(1,27))</f>
        <v/>
      </c>
      <c r="E336">
        <f>INDEX('d_분포'!$C$2:$C$5,RANDBETWEEN(1,4))*(0.9+0.2*RAND())</f>
        <v/>
      </c>
      <c r="F336">
        <f>RAND()</f>
        <v/>
      </c>
      <c r="G336">
        <f>IF('d_시나리오'!$J$3='d_시나리오'!$H$3,'d_시나리오'!$I$3,IF(F336&lt;('d_시나리오'!$I$3-'d_시나리오'!$H$3)/('d_시나리오'!$J$3-'d_시나리오'!$H$3),'d_시나리오'!$H$3+SQRT(F336*('d_시나리오'!$J$3-'d_시나리오'!$H$3)*('d_시나리오'!$I$3-'d_시나리오'!$H$3)),'d_시나리오'!$J$3-SQRT((1-F336)*('d_시나리오'!$J$3-'d_시나리오'!$H$3)*('d_시나리오'!$J$3-'d_시나리오'!$I$3))))</f>
        <v/>
      </c>
      <c r="H336">
        <f>RAND()</f>
        <v/>
      </c>
      <c r="I336">
        <f>IF('d_시나리오'!$J$4='d_시나리오'!$H$4,'d_시나리오'!$I$4,IF(H336&lt;('d_시나리오'!$I$4-'d_시나리오'!$H$4)/('d_시나리오'!$J$4-'d_시나리오'!$H$4),'d_시나리오'!$H$4+SQRT(H336*('d_시나리오'!$J$4-'d_시나리오'!$H$4)*('d_시나리오'!$I$4-'d_시나리오'!$H$4)),'d_시나리오'!$J$4-SQRT((1-H336)*('d_시나리오'!$J$4-'d_시나리오'!$H$4)*('d_시나리오'!$J$4-'d_시나리오'!$I$4))))</f>
        <v/>
      </c>
      <c r="J336">
        <f>RAND()</f>
        <v/>
      </c>
      <c r="K336">
        <f>IF('d_시나리오'!$J$5='d_시나리오'!$H$5,'d_시나리오'!$I$5,IF(J336&lt;('d_시나리오'!$I$5-'d_시나리오'!$H$5)/('d_시나리오'!$J$5-'d_시나리오'!$H$5),'d_시나리오'!$H$5+SQRT(J336*('d_시나리오'!$J$5-'d_시나리오'!$H$5)*('d_시나리오'!$I$5-'d_시나리오'!$H$5)),'d_시나리오'!$J$5-SQRT((1-J336)*('d_시나리오'!$J$5-'d_시나리오'!$H$5)*('d_시나리오'!$J$5-'d_시나리오'!$I$5))))</f>
        <v/>
      </c>
      <c r="L336">
        <f>RAND()</f>
        <v/>
      </c>
      <c r="M336">
        <f>IF('d_시나리오'!$J$6='d_시나리오'!$H$6,'d_시나리오'!$I$6,IF(L336&lt;('d_시나리오'!$I$6-'d_시나리오'!$H$6)/('d_시나리오'!$J$6-'d_시나리오'!$H$6),'d_시나리오'!$H$6+SQRT(L336*('d_시나리오'!$J$6-'d_시나리오'!$H$6)*('d_시나리오'!$I$6-'d_시나리오'!$H$6)),'d_시나리오'!$J$6-SQRT((1-L336)*('d_시나리오'!$J$6-'d_시나리오'!$H$6)*('d_시나리오'!$J$6-'d_시나리오'!$I$6))))</f>
        <v/>
      </c>
      <c r="N336">
        <f>INDEX('d_분포'!$B$2:$B$57,RANDBETWEEN(1,56))</f>
        <v/>
      </c>
      <c r="O336">
        <f>BETAINV(RAND(),5,5)</f>
        <v/>
      </c>
      <c r="P336">
        <f>'d_고정'!$B$1*'6_기대효과'!$H$7*('d_시나리오'!$I$7/'d_고정'!$B$2)*B336</f>
        <v/>
      </c>
      <c r="Q336">
        <f>P336*C336</f>
        <v/>
      </c>
      <c r="R336">
        <f>P336*E336</f>
        <v/>
      </c>
      <c r="S336">
        <f>R336*G336</f>
        <v/>
      </c>
      <c r="T336">
        <f>Q336+S336</f>
        <v/>
      </c>
      <c r="U336">
        <f>(Q336*D336+S336*I336)*(1-O336)</f>
        <v/>
      </c>
      <c r="V336">
        <f>(R336*K336*N336+'d_고정'!$B$3*('6_기대효과'!$H$7/8)*N336*'d_고정'!$B$10*M336*('6_기대효과'!$K$7/'d_고정'!$B$9))*(1-O336)</f>
        <v/>
      </c>
      <c r="W336">
        <f>(S336*I336+R336*MAX(K336-'d_고정'!$B$10*M336*('6_기대효과'!$K$7/'d_고정'!$B$9),0)*N336)*(1-O336)</f>
        <v/>
      </c>
      <c r="X336">
        <f>U336+V336</f>
        <v/>
      </c>
      <c r="Y336">
        <f>U336/('d_고정'!$B$5*'6_기대효과'!$H$7/8)/'d_고정'!$B$6</f>
        <v/>
      </c>
      <c r="Z336">
        <f>U336/('d_고정'!$B$8*'6_기대효과'!$H$7/8)</f>
        <v/>
      </c>
    </row>
    <row r="337">
      <c r="A337">
        <f>RAND()</f>
        <v/>
      </c>
      <c r="B337">
        <f>IF('d_시나리오'!$J$2='d_시나리오'!$H$2,'d_시나리오'!$I$2,IF(A337&lt;('d_시나리오'!$I$2-'d_시나리오'!$H$2)/('d_시나리오'!$J$2-'d_시나리오'!$H$2),'d_시나리오'!$H$2+SQRT(A337*('d_시나리오'!$J$2-'d_시나리오'!$H$2)*('d_시나리오'!$I$2-'d_시나리오'!$H$2)),'d_시나리오'!$J$2-SQRT((1-A337)*('d_시나리오'!$J$2-'d_시나리오'!$H$2)*('d_시나리오'!$J$2-'d_시나리오'!$I$2))))</f>
        <v/>
      </c>
      <c r="C337">
        <f>BETAINV(RAND(),2,6)</f>
        <v/>
      </c>
      <c r="D337">
        <f>INDEX('d_분포'!$A$2:$A$28,RANDBETWEEN(1,27))</f>
        <v/>
      </c>
      <c r="E337">
        <f>INDEX('d_분포'!$C$2:$C$5,RANDBETWEEN(1,4))*(0.9+0.2*RAND())</f>
        <v/>
      </c>
      <c r="F337">
        <f>RAND()</f>
        <v/>
      </c>
      <c r="G337">
        <f>IF('d_시나리오'!$J$3='d_시나리오'!$H$3,'d_시나리오'!$I$3,IF(F337&lt;('d_시나리오'!$I$3-'d_시나리오'!$H$3)/('d_시나리오'!$J$3-'d_시나리오'!$H$3),'d_시나리오'!$H$3+SQRT(F337*('d_시나리오'!$J$3-'d_시나리오'!$H$3)*('d_시나리오'!$I$3-'d_시나리오'!$H$3)),'d_시나리오'!$J$3-SQRT((1-F337)*('d_시나리오'!$J$3-'d_시나리오'!$H$3)*('d_시나리오'!$J$3-'d_시나리오'!$I$3))))</f>
        <v/>
      </c>
      <c r="H337">
        <f>RAND()</f>
        <v/>
      </c>
      <c r="I337">
        <f>IF('d_시나리오'!$J$4='d_시나리오'!$H$4,'d_시나리오'!$I$4,IF(H337&lt;('d_시나리오'!$I$4-'d_시나리오'!$H$4)/('d_시나리오'!$J$4-'d_시나리오'!$H$4),'d_시나리오'!$H$4+SQRT(H337*('d_시나리오'!$J$4-'d_시나리오'!$H$4)*('d_시나리오'!$I$4-'d_시나리오'!$H$4)),'d_시나리오'!$J$4-SQRT((1-H337)*('d_시나리오'!$J$4-'d_시나리오'!$H$4)*('d_시나리오'!$J$4-'d_시나리오'!$I$4))))</f>
        <v/>
      </c>
      <c r="J337">
        <f>RAND()</f>
        <v/>
      </c>
      <c r="K337">
        <f>IF('d_시나리오'!$J$5='d_시나리오'!$H$5,'d_시나리오'!$I$5,IF(J337&lt;('d_시나리오'!$I$5-'d_시나리오'!$H$5)/('d_시나리오'!$J$5-'d_시나리오'!$H$5),'d_시나리오'!$H$5+SQRT(J337*('d_시나리오'!$J$5-'d_시나리오'!$H$5)*('d_시나리오'!$I$5-'d_시나리오'!$H$5)),'d_시나리오'!$J$5-SQRT((1-J337)*('d_시나리오'!$J$5-'d_시나리오'!$H$5)*('d_시나리오'!$J$5-'d_시나리오'!$I$5))))</f>
        <v/>
      </c>
      <c r="L337">
        <f>RAND()</f>
        <v/>
      </c>
      <c r="M337">
        <f>IF('d_시나리오'!$J$6='d_시나리오'!$H$6,'d_시나리오'!$I$6,IF(L337&lt;('d_시나리오'!$I$6-'d_시나리오'!$H$6)/('d_시나리오'!$J$6-'d_시나리오'!$H$6),'d_시나리오'!$H$6+SQRT(L337*('d_시나리오'!$J$6-'d_시나리오'!$H$6)*('d_시나리오'!$I$6-'d_시나리오'!$H$6)),'d_시나리오'!$J$6-SQRT((1-L337)*('d_시나리오'!$J$6-'d_시나리오'!$H$6)*('d_시나리오'!$J$6-'d_시나리오'!$I$6))))</f>
        <v/>
      </c>
      <c r="N337">
        <f>INDEX('d_분포'!$B$2:$B$57,RANDBETWEEN(1,56))</f>
        <v/>
      </c>
      <c r="O337">
        <f>BETAINV(RAND(),5,5)</f>
        <v/>
      </c>
      <c r="P337">
        <f>'d_고정'!$B$1*'6_기대효과'!$H$7*('d_시나리오'!$I$7/'d_고정'!$B$2)*B337</f>
        <v/>
      </c>
      <c r="Q337">
        <f>P337*C337</f>
        <v/>
      </c>
      <c r="R337">
        <f>P337*E337</f>
        <v/>
      </c>
      <c r="S337">
        <f>R337*G337</f>
        <v/>
      </c>
      <c r="T337">
        <f>Q337+S337</f>
        <v/>
      </c>
      <c r="U337">
        <f>(Q337*D337+S337*I337)*(1-O337)</f>
        <v/>
      </c>
      <c r="V337">
        <f>(R337*K337*N337+'d_고정'!$B$3*('6_기대효과'!$H$7/8)*N337*'d_고정'!$B$10*M337*('6_기대효과'!$K$7/'d_고정'!$B$9))*(1-O337)</f>
        <v/>
      </c>
      <c r="W337">
        <f>(S337*I337+R337*MAX(K337-'d_고정'!$B$10*M337*('6_기대효과'!$K$7/'d_고정'!$B$9),0)*N337)*(1-O337)</f>
        <v/>
      </c>
      <c r="X337">
        <f>U337+V337</f>
        <v/>
      </c>
      <c r="Y337">
        <f>U337/('d_고정'!$B$5*'6_기대효과'!$H$7/8)/'d_고정'!$B$6</f>
        <v/>
      </c>
      <c r="Z337">
        <f>U337/('d_고정'!$B$8*'6_기대효과'!$H$7/8)</f>
        <v/>
      </c>
    </row>
    <row r="338">
      <c r="A338">
        <f>RAND()</f>
        <v/>
      </c>
      <c r="B338">
        <f>IF('d_시나리오'!$J$2='d_시나리오'!$H$2,'d_시나리오'!$I$2,IF(A338&lt;('d_시나리오'!$I$2-'d_시나리오'!$H$2)/('d_시나리오'!$J$2-'d_시나리오'!$H$2),'d_시나리오'!$H$2+SQRT(A338*('d_시나리오'!$J$2-'d_시나리오'!$H$2)*('d_시나리오'!$I$2-'d_시나리오'!$H$2)),'d_시나리오'!$J$2-SQRT((1-A338)*('d_시나리오'!$J$2-'d_시나리오'!$H$2)*('d_시나리오'!$J$2-'d_시나리오'!$I$2))))</f>
        <v/>
      </c>
      <c r="C338">
        <f>BETAINV(RAND(),2,6)</f>
        <v/>
      </c>
      <c r="D338">
        <f>INDEX('d_분포'!$A$2:$A$28,RANDBETWEEN(1,27))</f>
        <v/>
      </c>
      <c r="E338">
        <f>INDEX('d_분포'!$C$2:$C$5,RANDBETWEEN(1,4))*(0.9+0.2*RAND())</f>
        <v/>
      </c>
      <c r="F338">
        <f>RAND()</f>
        <v/>
      </c>
      <c r="G338">
        <f>IF('d_시나리오'!$J$3='d_시나리오'!$H$3,'d_시나리오'!$I$3,IF(F338&lt;('d_시나리오'!$I$3-'d_시나리오'!$H$3)/('d_시나리오'!$J$3-'d_시나리오'!$H$3),'d_시나리오'!$H$3+SQRT(F338*('d_시나리오'!$J$3-'d_시나리오'!$H$3)*('d_시나리오'!$I$3-'d_시나리오'!$H$3)),'d_시나리오'!$J$3-SQRT((1-F338)*('d_시나리오'!$J$3-'d_시나리오'!$H$3)*('d_시나리오'!$J$3-'d_시나리오'!$I$3))))</f>
        <v/>
      </c>
      <c r="H338">
        <f>RAND()</f>
        <v/>
      </c>
      <c r="I338">
        <f>IF('d_시나리오'!$J$4='d_시나리오'!$H$4,'d_시나리오'!$I$4,IF(H338&lt;('d_시나리오'!$I$4-'d_시나리오'!$H$4)/('d_시나리오'!$J$4-'d_시나리오'!$H$4),'d_시나리오'!$H$4+SQRT(H338*('d_시나리오'!$J$4-'d_시나리오'!$H$4)*('d_시나리오'!$I$4-'d_시나리오'!$H$4)),'d_시나리오'!$J$4-SQRT((1-H338)*('d_시나리오'!$J$4-'d_시나리오'!$H$4)*('d_시나리오'!$J$4-'d_시나리오'!$I$4))))</f>
        <v/>
      </c>
      <c r="J338">
        <f>RAND()</f>
        <v/>
      </c>
      <c r="K338">
        <f>IF('d_시나리오'!$J$5='d_시나리오'!$H$5,'d_시나리오'!$I$5,IF(J338&lt;('d_시나리오'!$I$5-'d_시나리오'!$H$5)/('d_시나리오'!$J$5-'d_시나리오'!$H$5),'d_시나리오'!$H$5+SQRT(J338*('d_시나리오'!$J$5-'d_시나리오'!$H$5)*('d_시나리오'!$I$5-'d_시나리오'!$H$5)),'d_시나리오'!$J$5-SQRT((1-J338)*('d_시나리오'!$J$5-'d_시나리오'!$H$5)*('d_시나리오'!$J$5-'d_시나리오'!$I$5))))</f>
        <v/>
      </c>
      <c r="L338">
        <f>RAND()</f>
        <v/>
      </c>
      <c r="M338">
        <f>IF('d_시나리오'!$J$6='d_시나리오'!$H$6,'d_시나리오'!$I$6,IF(L338&lt;('d_시나리오'!$I$6-'d_시나리오'!$H$6)/('d_시나리오'!$J$6-'d_시나리오'!$H$6),'d_시나리오'!$H$6+SQRT(L338*('d_시나리오'!$J$6-'d_시나리오'!$H$6)*('d_시나리오'!$I$6-'d_시나리오'!$H$6)),'d_시나리오'!$J$6-SQRT((1-L338)*('d_시나리오'!$J$6-'d_시나리오'!$H$6)*('d_시나리오'!$J$6-'d_시나리오'!$I$6))))</f>
        <v/>
      </c>
      <c r="N338">
        <f>INDEX('d_분포'!$B$2:$B$57,RANDBETWEEN(1,56))</f>
        <v/>
      </c>
      <c r="O338">
        <f>BETAINV(RAND(),5,5)</f>
        <v/>
      </c>
      <c r="P338">
        <f>'d_고정'!$B$1*'6_기대효과'!$H$7*('d_시나리오'!$I$7/'d_고정'!$B$2)*B338</f>
        <v/>
      </c>
      <c r="Q338">
        <f>P338*C338</f>
        <v/>
      </c>
      <c r="R338">
        <f>P338*E338</f>
        <v/>
      </c>
      <c r="S338">
        <f>R338*G338</f>
        <v/>
      </c>
      <c r="T338">
        <f>Q338+S338</f>
        <v/>
      </c>
      <c r="U338">
        <f>(Q338*D338+S338*I338)*(1-O338)</f>
        <v/>
      </c>
      <c r="V338">
        <f>(R338*K338*N338+'d_고정'!$B$3*('6_기대효과'!$H$7/8)*N338*'d_고정'!$B$10*M338*('6_기대효과'!$K$7/'d_고정'!$B$9))*(1-O338)</f>
        <v/>
      </c>
      <c r="W338">
        <f>(S338*I338+R338*MAX(K338-'d_고정'!$B$10*M338*('6_기대효과'!$K$7/'d_고정'!$B$9),0)*N338)*(1-O338)</f>
        <v/>
      </c>
      <c r="X338">
        <f>U338+V338</f>
        <v/>
      </c>
      <c r="Y338">
        <f>U338/('d_고정'!$B$5*'6_기대효과'!$H$7/8)/'d_고정'!$B$6</f>
        <v/>
      </c>
      <c r="Z338">
        <f>U338/('d_고정'!$B$8*'6_기대효과'!$H$7/8)</f>
        <v/>
      </c>
    </row>
    <row r="339">
      <c r="A339">
        <f>RAND()</f>
        <v/>
      </c>
      <c r="B339">
        <f>IF('d_시나리오'!$J$2='d_시나리오'!$H$2,'d_시나리오'!$I$2,IF(A339&lt;('d_시나리오'!$I$2-'d_시나리오'!$H$2)/('d_시나리오'!$J$2-'d_시나리오'!$H$2),'d_시나리오'!$H$2+SQRT(A339*('d_시나리오'!$J$2-'d_시나리오'!$H$2)*('d_시나리오'!$I$2-'d_시나리오'!$H$2)),'d_시나리오'!$J$2-SQRT((1-A339)*('d_시나리오'!$J$2-'d_시나리오'!$H$2)*('d_시나리오'!$J$2-'d_시나리오'!$I$2))))</f>
        <v/>
      </c>
      <c r="C339">
        <f>BETAINV(RAND(),2,6)</f>
        <v/>
      </c>
      <c r="D339">
        <f>INDEX('d_분포'!$A$2:$A$28,RANDBETWEEN(1,27))</f>
        <v/>
      </c>
      <c r="E339">
        <f>INDEX('d_분포'!$C$2:$C$5,RANDBETWEEN(1,4))*(0.9+0.2*RAND())</f>
        <v/>
      </c>
      <c r="F339">
        <f>RAND()</f>
        <v/>
      </c>
      <c r="G339">
        <f>IF('d_시나리오'!$J$3='d_시나리오'!$H$3,'d_시나리오'!$I$3,IF(F339&lt;('d_시나리오'!$I$3-'d_시나리오'!$H$3)/('d_시나리오'!$J$3-'d_시나리오'!$H$3),'d_시나리오'!$H$3+SQRT(F339*('d_시나리오'!$J$3-'d_시나리오'!$H$3)*('d_시나리오'!$I$3-'d_시나리오'!$H$3)),'d_시나리오'!$J$3-SQRT((1-F339)*('d_시나리오'!$J$3-'d_시나리오'!$H$3)*('d_시나리오'!$J$3-'d_시나리오'!$I$3))))</f>
        <v/>
      </c>
      <c r="H339">
        <f>RAND()</f>
        <v/>
      </c>
      <c r="I339">
        <f>IF('d_시나리오'!$J$4='d_시나리오'!$H$4,'d_시나리오'!$I$4,IF(H339&lt;('d_시나리오'!$I$4-'d_시나리오'!$H$4)/('d_시나리오'!$J$4-'d_시나리오'!$H$4),'d_시나리오'!$H$4+SQRT(H339*('d_시나리오'!$J$4-'d_시나리오'!$H$4)*('d_시나리오'!$I$4-'d_시나리오'!$H$4)),'d_시나리오'!$J$4-SQRT((1-H339)*('d_시나리오'!$J$4-'d_시나리오'!$H$4)*('d_시나리오'!$J$4-'d_시나리오'!$I$4))))</f>
        <v/>
      </c>
      <c r="J339">
        <f>RAND()</f>
        <v/>
      </c>
      <c r="K339">
        <f>IF('d_시나리오'!$J$5='d_시나리오'!$H$5,'d_시나리오'!$I$5,IF(J339&lt;('d_시나리오'!$I$5-'d_시나리오'!$H$5)/('d_시나리오'!$J$5-'d_시나리오'!$H$5),'d_시나리오'!$H$5+SQRT(J339*('d_시나리오'!$J$5-'d_시나리오'!$H$5)*('d_시나리오'!$I$5-'d_시나리오'!$H$5)),'d_시나리오'!$J$5-SQRT((1-J339)*('d_시나리오'!$J$5-'d_시나리오'!$H$5)*('d_시나리오'!$J$5-'d_시나리오'!$I$5))))</f>
        <v/>
      </c>
      <c r="L339">
        <f>RAND()</f>
        <v/>
      </c>
      <c r="M339">
        <f>IF('d_시나리오'!$J$6='d_시나리오'!$H$6,'d_시나리오'!$I$6,IF(L339&lt;('d_시나리오'!$I$6-'d_시나리오'!$H$6)/('d_시나리오'!$J$6-'d_시나리오'!$H$6),'d_시나리오'!$H$6+SQRT(L339*('d_시나리오'!$J$6-'d_시나리오'!$H$6)*('d_시나리오'!$I$6-'d_시나리오'!$H$6)),'d_시나리오'!$J$6-SQRT((1-L339)*('d_시나리오'!$J$6-'d_시나리오'!$H$6)*('d_시나리오'!$J$6-'d_시나리오'!$I$6))))</f>
        <v/>
      </c>
      <c r="N339">
        <f>INDEX('d_분포'!$B$2:$B$57,RANDBETWEEN(1,56))</f>
        <v/>
      </c>
      <c r="O339">
        <f>BETAINV(RAND(),5,5)</f>
        <v/>
      </c>
      <c r="P339">
        <f>'d_고정'!$B$1*'6_기대효과'!$H$7*('d_시나리오'!$I$7/'d_고정'!$B$2)*B339</f>
        <v/>
      </c>
      <c r="Q339">
        <f>P339*C339</f>
        <v/>
      </c>
      <c r="R339">
        <f>P339*E339</f>
        <v/>
      </c>
      <c r="S339">
        <f>R339*G339</f>
        <v/>
      </c>
      <c r="T339">
        <f>Q339+S339</f>
        <v/>
      </c>
      <c r="U339">
        <f>(Q339*D339+S339*I339)*(1-O339)</f>
        <v/>
      </c>
      <c r="V339">
        <f>(R339*K339*N339+'d_고정'!$B$3*('6_기대효과'!$H$7/8)*N339*'d_고정'!$B$10*M339*('6_기대효과'!$K$7/'d_고정'!$B$9))*(1-O339)</f>
        <v/>
      </c>
      <c r="W339">
        <f>(S339*I339+R339*MAX(K339-'d_고정'!$B$10*M339*('6_기대효과'!$K$7/'d_고정'!$B$9),0)*N339)*(1-O339)</f>
        <v/>
      </c>
      <c r="X339">
        <f>U339+V339</f>
        <v/>
      </c>
      <c r="Y339">
        <f>U339/('d_고정'!$B$5*'6_기대효과'!$H$7/8)/'d_고정'!$B$6</f>
        <v/>
      </c>
      <c r="Z339">
        <f>U339/('d_고정'!$B$8*'6_기대효과'!$H$7/8)</f>
        <v/>
      </c>
    </row>
    <row r="340">
      <c r="A340">
        <f>RAND()</f>
        <v/>
      </c>
      <c r="B340">
        <f>IF('d_시나리오'!$J$2='d_시나리오'!$H$2,'d_시나리오'!$I$2,IF(A340&lt;('d_시나리오'!$I$2-'d_시나리오'!$H$2)/('d_시나리오'!$J$2-'d_시나리오'!$H$2),'d_시나리오'!$H$2+SQRT(A340*('d_시나리오'!$J$2-'d_시나리오'!$H$2)*('d_시나리오'!$I$2-'d_시나리오'!$H$2)),'d_시나리오'!$J$2-SQRT((1-A340)*('d_시나리오'!$J$2-'d_시나리오'!$H$2)*('d_시나리오'!$J$2-'d_시나리오'!$I$2))))</f>
        <v/>
      </c>
      <c r="C340">
        <f>BETAINV(RAND(),2,6)</f>
        <v/>
      </c>
      <c r="D340">
        <f>INDEX('d_분포'!$A$2:$A$28,RANDBETWEEN(1,27))</f>
        <v/>
      </c>
      <c r="E340">
        <f>INDEX('d_분포'!$C$2:$C$5,RANDBETWEEN(1,4))*(0.9+0.2*RAND())</f>
        <v/>
      </c>
      <c r="F340">
        <f>RAND()</f>
        <v/>
      </c>
      <c r="G340">
        <f>IF('d_시나리오'!$J$3='d_시나리오'!$H$3,'d_시나리오'!$I$3,IF(F340&lt;('d_시나리오'!$I$3-'d_시나리오'!$H$3)/('d_시나리오'!$J$3-'d_시나리오'!$H$3),'d_시나리오'!$H$3+SQRT(F340*('d_시나리오'!$J$3-'d_시나리오'!$H$3)*('d_시나리오'!$I$3-'d_시나리오'!$H$3)),'d_시나리오'!$J$3-SQRT((1-F340)*('d_시나리오'!$J$3-'d_시나리오'!$H$3)*('d_시나리오'!$J$3-'d_시나리오'!$I$3))))</f>
        <v/>
      </c>
      <c r="H340">
        <f>RAND()</f>
        <v/>
      </c>
      <c r="I340">
        <f>IF('d_시나리오'!$J$4='d_시나리오'!$H$4,'d_시나리오'!$I$4,IF(H340&lt;('d_시나리오'!$I$4-'d_시나리오'!$H$4)/('d_시나리오'!$J$4-'d_시나리오'!$H$4),'d_시나리오'!$H$4+SQRT(H340*('d_시나리오'!$J$4-'d_시나리오'!$H$4)*('d_시나리오'!$I$4-'d_시나리오'!$H$4)),'d_시나리오'!$J$4-SQRT((1-H340)*('d_시나리오'!$J$4-'d_시나리오'!$H$4)*('d_시나리오'!$J$4-'d_시나리오'!$I$4))))</f>
        <v/>
      </c>
      <c r="J340">
        <f>RAND()</f>
        <v/>
      </c>
      <c r="K340">
        <f>IF('d_시나리오'!$J$5='d_시나리오'!$H$5,'d_시나리오'!$I$5,IF(J340&lt;('d_시나리오'!$I$5-'d_시나리오'!$H$5)/('d_시나리오'!$J$5-'d_시나리오'!$H$5),'d_시나리오'!$H$5+SQRT(J340*('d_시나리오'!$J$5-'d_시나리오'!$H$5)*('d_시나리오'!$I$5-'d_시나리오'!$H$5)),'d_시나리오'!$J$5-SQRT((1-J340)*('d_시나리오'!$J$5-'d_시나리오'!$H$5)*('d_시나리오'!$J$5-'d_시나리오'!$I$5))))</f>
        <v/>
      </c>
      <c r="L340">
        <f>RAND()</f>
        <v/>
      </c>
      <c r="M340">
        <f>IF('d_시나리오'!$J$6='d_시나리오'!$H$6,'d_시나리오'!$I$6,IF(L340&lt;('d_시나리오'!$I$6-'d_시나리오'!$H$6)/('d_시나리오'!$J$6-'d_시나리오'!$H$6),'d_시나리오'!$H$6+SQRT(L340*('d_시나리오'!$J$6-'d_시나리오'!$H$6)*('d_시나리오'!$I$6-'d_시나리오'!$H$6)),'d_시나리오'!$J$6-SQRT((1-L340)*('d_시나리오'!$J$6-'d_시나리오'!$H$6)*('d_시나리오'!$J$6-'d_시나리오'!$I$6))))</f>
        <v/>
      </c>
      <c r="N340">
        <f>INDEX('d_분포'!$B$2:$B$57,RANDBETWEEN(1,56))</f>
        <v/>
      </c>
      <c r="O340">
        <f>BETAINV(RAND(),5,5)</f>
        <v/>
      </c>
      <c r="P340">
        <f>'d_고정'!$B$1*'6_기대효과'!$H$7*('d_시나리오'!$I$7/'d_고정'!$B$2)*B340</f>
        <v/>
      </c>
      <c r="Q340">
        <f>P340*C340</f>
        <v/>
      </c>
      <c r="R340">
        <f>P340*E340</f>
        <v/>
      </c>
      <c r="S340">
        <f>R340*G340</f>
        <v/>
      </c>
      <c r="T340">
        <f>Q340+S340</f>
        <v/>
      </c>
      <c r="U340">
        <f>(Q340*D340+S340*I340)*(1-O340)</f>
        <v/>
      </c>
      <c r="V340">
        <f>(R340*K340*N340+'d_고정'!$B$3*('6_기대효과'!$H$7/8)*N340*'d_고정'!$B$10*M340*('6_기대효과'!$K$7/'d_고정'!$B$9))*(1-O340)</f>
        <v/>
      </c>
      <c r="W340">
        <f>(S340*I340+R340*MAX(K340-'d_고정'!$B$10*M340*('6_기대효과'!$K$7/'d_고정'!$B$9),0)*N340)*(1-O340)</f>
        <v/>
      </c>
      <c r="X340">
        <f>U340+V340</f>
        <v/>
      </c>
      <c r="Y340">
        <f>U340/('d_고정'!$B$5*'6_기대효과'!$H$7/8)/'d_고정'!$B$6</f>
        <v/>
      </c>
      <c r="Z340">
        <f>U340/('d_고정'!$B$8*'6_기대효과'!$H$7/8)</f>
        <v/>
      </c>
    </row>
    <row r="341">
      <c r="A341">
        <f>RAND()</f>
        <v/>
      </c>
      <c r="B341">
        <f>IF('d_시나리오'!$J$2='d_시나리오'!$H$2,'d_시나리오'!$I$2,IF(A341&lt;('d_시나리오'!$I$2-'d_시나리오'!$H$2)/('d_시나리오'!$J$2-'d_시나리오'!$H$2),'d_시나리오'!$H$2+SQRT(A341*('d_시나리오'!$J$2-'d_시나리오'!$H$2)*('d_시나리오'!$I$2-'d_시나리오'!$H$2)),'d_시나리오'!$J$2-SQRT((1-A341)*('d_시나리오'!$J$2-'d_시나리오'!$H$2)*('d_시나리오'!$J$2-'d_시나리오'!$I$2))))</f>
        <v/>
      </c>
      <c r="C341">
        <f>BETAINV(RAND(),2,6)</f>
        <v/>
      </c>
      <c r="D341">
        <f>INDEX('d_분포'!$A$2:$A$28,RANDBETWEEN(1,27))</f>
        <v/>
      </c>
      <c r="E341">
        <f>INDEX('d_분포'!$C$2:$C$5,RANDBETWEEN(1,4))*(0.9+0.2*RAND())</f>
        <v/>
      </c>
      <c r="F341">
        <f>RAND()</f>
        <v/>
      </c>
      <c r="G341">
        <f>IF('d_시나리오'!$J$3='d_시나리오'!$H$3,'d_시나리오'!$I$3,IF(F341&lt;('d_시나리오'!$I$3-'d_시나리오'!$H$3)/('d_시나리오'!$J$3-'d_시나리오'!$H$3),'d_시나리오'!$H$3+SQRT(F341*('d_시나리오'!$J$3-'d_시나리오'!$H$3)*('d_시나리오'!$I$3-'d_시나리오'!$H$3)),'d_시나리오'!$J$3-SQRT((1-F341)*('d_시나리오'!$J$3-'d_시나리오'!$H$3)*('d_시나리오'!$J$3-'d_시나리오'!$I$3))))</f>
        <v/>
      </c>
      <c r="H341">
        <f>RAND()</f>
        <v/>
      </c>
      <c r="I341">
        <f>IF('d_시나리오'!$J$4='d_시나리오'!$H$4,'d_시나리오'!$I$4,IF(H341&lt;('d_시나리오'!$I$4-'d_시나리오'!$H$4)/('d_시나리오'!$J$4-'d_시나리오'!$H$4),'d_시나리오'!$H$4+SQRT(H341*('d_시나리오'!$J$4-'d_시나리오'!$H$4)*('d_시나리오'!$I$4-'d_시나리오'!$H$4)),'d_시나리오'!$J$4-SQRT((1-H341)*('d_시나리오'!$J$4-'d_시나리오'!$H$4)*('d_시나리오'!$J$4-'d_시나리오'!$I$4))))</f>
        <v/>
      </c>
      <c r="J341">
        <f>RAND()</f>
        <v/>
      </c>
      <c r="K341">
        <f>IF('d_시나리오'!$J$5='d_시나리오'!$H$5,'d_시나리오'!$I$5,IF(J341&lt;('d_시나리오'!$I$5-'d_시나리오'!$H$5)/('d_시나리오'!$J$5-'d_시나리오'!$H$5),'d_시나리오'!$H$5+SQRT(J341*('d_시나리오'!$J$5-'d_시나리오'!$H$5)*('d_시나리오'!$I$5-'d_시나리오'!$H$5)),'d_시나리오'!$J$5-SQRT((1-J341)*('d_시나리오'!$J$5-'d_시나리오'!$H$5)*('d_시나리오'!$J$5-'d_시나리오'!$I$5))))</f>
        <v/>
      </c>
      <c r="L341">
        <f>RAND()</f>
        <v/>
      </c>
      <c r="M341">
        <f>IF('d_시나리오'!$J$6='d_시나리오'!$H$6,'d_시나리오'!$I$6,IF(L341&lt;('d_시나리오'!$I$6-'d_시나리오'!$H$6)/('d_시나리오'!$J$6-'d_시나리오'!$H$6),'d_시나리오'!$H$6+SQRT(L341*('d_시나리오'!$J$6-'d_시나리오'!$H$6)*('d_시나리오'!$I$6-'d_시나리오'!$H$6)),'d_시나리오'!$J$6-SQRT((1-L341)*('d_시나리오'!$J$6-'d_시나리오'!$H$6)*('d_시나리오'!$J$6-'d_시나리오'!$I$6))))</f>
        <v/>
      </c>
      <c r="N341">
        <f>INDEX('d_분포'!$B$2:$B$57,RANDBETWEEN(1,56))</f>
        <v/>
      </c>
      <c r="O341">
        <f>BETAINV(RAND(),5,5)</f>
        <v/>
      </c>
      <c r="P341">
        <f>'d_고정'!$B$1*'6_기대효과'!$H$7*('d_시나리오'!$I$7/'d_고정'!$B$2)*B341</f>
        <v/>
      </c>
      <c r="Q341">
        <f>P341*C341</f>
        <v/>
      </c>
      <c r="R341">
        <f>P341*E341</f>
        <v/>
      </c>
      <c r="S341">
        <f>R341*G341</f>
        <v/>
      </c>
      <c r="T341">
        <f>Q341+S341</f>
        <v/>
      </c>
      <c r="U341">
        <f>(Q341*D341+S341*I341)*(1-O341)</f>
        <v/>
      </c>
      <c r="V341">
        <f>(R341*K341*N341+'d_고정'!$B$3*('6_기대효과'!$H$7/8)*N341*'d_고정'!$B$10*M341*('6_기대효과'!$K$7/'d_고정'!$B$9))*(1-O341)</f>
        <v/>
      </c>
      <c r="W341">
        <f>(S341*I341+R341*MAX(K341-'d_고정'!$B$10*M341*('6_기대효과'!$K$7/'d_고정'!$B$9),0)*N341)*(1-O341)</f>
        <v/>
      </c>
      <c r="X341">
        <f>U341+V341</f>
        <v/>
      </c>
      <c r="Y341">
        <f>U341/('d_고정'!$B$5*'6_기대효과'!$H$7/8)/'d_고정'!$B$6</f>
        <v/>
      </c>
      <c r="Z341">
        <f>U341/('d_고정'!$B$8*'6_기대효과'!$H$7/8)</f>
        <v/>
      </c>
    </row>
    <row r="342">
      <c r="A342">
        <f>RAND()</f>
        <v/>
      </c>
      <c r="B342">
        <f>IF('d_시나리오'!$J$2='d_시나리오'!$H$2,'d_시나리오'!$I$2,IF(A342&lt;('d_시나리오'!$I$2-'d_시나리오'!$H$2)/('d_시나리오'!$J$2-'d_시나리오'!$H$2),'d_시나리오'!$H$2+SQRT(A342*('d_시나리오'!$J$2-'d_시나리오'!$H$2)*('d_시나리오'!$I$2-'d_시나리오'!$H$2)),'d_시나리오'!$J$2-SQRT((1-A342)*('d_시나리오'!$J$2-'d_시나리오'!$H$2)*('d_시나리오'!$J$2-'d_시나리오'!$I$2))))</f>
        <v/>
      </c>
      <c r="C342">
        <f>BETAINV(RAND(),2,6)</f>
        <v/>
      </c>
      <c r="D342">
        <f>INDEX('d_분포'!$A$2:$A$28,RANDBETWEEN(1,27))</f>
        <v/>
      </c>
      <c r="E342">
        <f>INDEX('d_분포'!$C$2:$C$5,RANDBETWEEN(1,4))*(0.9+0.2*RAND())</f>
        <v/>
      </c>
      <c r="F342">
        <f>RAND()</f>
        <v/>
      </c>
      <c r="G342">
        <f>IF('d_시나리오'!$J$3='d_시나리오'!$H$3,'d_시나리오'!$I$3,IF(F342&lt;('d_시나리오'!$I$3-'d_시나리오'!$H$3)/('d_시나리오'!$J$3-'d_시나리오'!$H$3),'d_시나리오'!$H$3+SQRT(F342*('d_시나리오'!$J$3-'d_시나리오'!$H$3)*('d_시나리오'!$I$3-'d_시나리오'!$H$3)),'d_시나리오'!$J$3-SQRT((1-F342)*('d_시나리오'!$J$3-'d_시나리오'!$H$3)*('d_시나리오'!$J$3-'d_시나리오'!$I$3))))</f>
        <v/>
      </c>
      <c r="H342">
        <f>RAND()</f>
        <v/>
      </c>
      <c r="I342">
        <f>IF('d_시나리오'!$J$4='d_시나리오'!$H$4,'d_시나리오'!$I$4,IF(H342&lt;('d_시나리오'!$I$4-'d_시나리오'!$H$4)/('d_시나리오'!$J$4-'d_시나리오'!$H$4),'d_시나리오'!$H$4+SQRT(H342*('d_시나리오'!$J$4-'d_시나리오'!$H$4)*('d_시나리오'!$I$4-'d_시나리오'!$H$4)),'d_시나리오'!$J$4-SQRT((1-H342)*('d_시나리오'!$J$4-'d_시나리오'!$H$4)*('d_시나리오'!$J$4-'d_시나리오'!$I$4))))</f>
        <v/>
      </c>
      <c r="J342">
        <f>RAND()</f>
        <v/>
      </c>
      <c r="K342">
        <f>IF('d_시나리오'!$J$5='d_시나리오'!$H$5,'d_시나리오'!$I$5,IF(J342&lt;('d_시나리오'!$I$5-'d_시나리오'!$H$5)/('d_시나리오'!$J$5-'d_시나리오'!$H$5),'d_시나리오'!$H$5+SQRT(J342*('d_시나리오'!$J$5-'d_시나리오'!$H$5)*('d_시나리오'!$I$5-'d_시나리오'!$H$5)),'d_시나리오'!$J$5-SQRT((1-J342)*('d_시나리오'!$J$5-'d_시나리오'!$H$5)*('d_시나리오'!$J$5-'d_시나리오'!$I$5))))</f>
        <v/>
      </c>
      <c r="L342">
        <f>RAND()</f>
        <v/>
      </c>
      <c r="M342">
        <f>IF('d_시나리오'!$J$6='d_시나리오'!$H$6,'d_시나리오'!$I$6,IF(L342&lt;('d_시나리오'!$I$6-'d_시나리오'!$H$6)/('d_시나리오'!$J$6-'d_시나리오'!$H$6),'d_시나리오'!$H$6+SQRT(L342*('d_시나리오'!$J$6-'d_시나리오'!$H$6)*('d_시나리오'!$I$6-'d_시나리오'!$H$6)),'d_시나리오'!$J$6-SQRT((1-L342)*('d_시나리오'!$J$6-'d_시나리오'!$H$6)*('d_시나리오'!$J$6-'d_시나리오'!$I$6))))</f>
        <v/>
      </c>
      <c r="N342">
        <f>INDEX('d_분포'!$B$2:$B$57,RANDBETWEEN(1,56))</f>
        <v/>
      </c>
      <c r="O342">
        <f>BETAINV(RAND(),5,5)</f>
        <v/>
      </c>
      <c r="P342">
        <f>'d_고정'!$B$1*'6_기대효과'!$H$7*('d_시나리오'!$I$7/'d_고정'!$B$2)*B342</f>
        <v/>
      </c>
      <c r="Q342">
        <f>P342*C342</f>
        <v/>
      </c>
      <c r="R342">
        <f>P342*E342</f>
        <v/>
      </c>
      <c r="S342">
        <f>R342*G342</f>
        <v/>
      </c>
      <c r="T342">
        <f>Q342+S342</f>
        <v/>
      </c>
      <c r="U342">
        <f>(Q342*D342+S342*I342)*(1-O342)</f>
        <v/>
      </c>
      <c r="V342">
        <f>(R342*K342*N342+'d_고정'!$B$3*('6_기대효과'!$H$7/8)*N342*'d_고정'!$B$10*M342*('6_기대효과'!$K$7/'d_고정'!$B$9))*(1-O342)</f>
        <v/>
      </c>
      <c r="W342">
        <f>(S342*I342+R342*MAX(K342-'d_고정'!$B$10*M342*('6_기대효과'!$K$7/'d_고정'!$B$9),0)*N342)*(1-O342)</f>
        <v/>
      </c>
      <c r="X342">
        <f>U342+V342</f>
        <v/>
      </c>
      <c r="Y342">
        <f>U342/('d_고정'!$B$5*'6_기대효과'!$H$7/8)/'d_고정'!$B$6</f>
        <v/>
      </c>
      <c r="Z342">
        <f>U342/('d_고정'!$B$8*'6_기대효과'!$H$7/8)</f>
        <v/>
      </c>
    </row>
    <row r="343">
      <c r="A343">
        <f>RAND()</f>
        <v/>
      </c>
      <c r="B343">
        <f>IF('d_시나리오'!$J$2='d_시나리오'!$H$2,'d_시나리오'!$I$2,IF(A343&lt;('d_시나리오'!$I$2-'d_시나리오'!$H$2)/('d_시나리오'!$J$2-'d_시나리오'!$H$2),'d_시나리오'!$H$2+SQRT(A343*('d_시나리오'!$J$2-'d_시나리오'!$H$2)*('d_시나리오'!$I$2-'d_시나리오'!$H$2)),'d_시나리오'!$J$2-SQRT((1-A343)*('d_시나리오'!$J$2-'d_시나리오'!$H$2)*('d_시나리오'!$J$2-'d_시나리오'!$I$2))))</f>
        <v/>
      </c>
      <c r="C343">
        <f>BETAINV(RAND(),2,6)</f>
        <v/>
      </c>
      <c r="D343">
        <f>INDEX('d_분포'!$A$2:$A$28,RANDBETWEEN(1,27))</f>
        <v/>
      </c>
      <c r="E343">
        <f>INDEX('d_분포'!$C$2:$C$5,RANDBETWEEN(1,4))*(0.9+0.2*RAND())</f>
        <v/>
      </c>
      <c r="F343">
        <f>RAND()</f>
        <v/>
      </c>
      <c r="G343">
        <f>IF('d_시나리오'!$J$3='d_시나리오'!$H$3,'d_시나리오'!$I$3,IF(F343&lt;('d_시나리오'!$I$3-'d_시나리오'!$H$3)/('d_시나리오'!$J$3-'d_시나리오'!$H$3),'d_시나리오'!$H$3+SQRT(F343*('d_시나리오'!$J$3-'d_시나리오'!$H$3)*('d_시나리오'!$I$3-'d_시나리오'!$H$3)),'d_시나리오'!$J$3-SQRT((1-F343)*('d_시나리오'!$J$3-'d_시나리오'!$H$3)*('d_시나리오'!$J$3-'d_시나리오'!$I$3))))</f>
        <v/>
      </c>
      <c r="H343">
        <f>RAND()</f>
        <v/>
      </c>
      <c r="I343">
        <f>IF('d_시나리오'!$J$4='d_시나리오'!$H$4,'d_시나리오'!$I$4,IF(H343&lt;('d_시나리오'!$I$4-'d_시나리오'!$H$4)/('d_시나리오'!$J$4-'d_시나리오'!$H$4),'d_시나리오'!$H$4+SQRT(H343*('d_시나리오'!$J$4-'d_시나리오'!$H$4)*('d_시나리오'!$I$4-'d_시나리오'!$H$4)),'d_시나리오'!$J$4-SQRT((1-H343)*('d_시나리오'!$J$4-'d_시나리오'!$H$4)*('d_시나리오'!$J$4-'d_시나리오'!$I$4))))</f>
        <v/>
      </c>
      <c r="J343">
        <f>RAND()</f>
        <v/>
      </c>
      <c r="K343">
        <f>IF('d_시나리오'!$J$5='d_시나리오'!$H$5,'d_시나리오'!$I$5,IF(J343&lt;('d_시나리오'!$I$5-'d_시나리오'!$H$5)/('d_시나리오'!$J$5-'d_시나리오'!$H$5),'d_시나리오'!$H$5+SQRT(J343*('d_시나리오'!$J$5-'d_시나리오'!$H$5)*('d_시나리오'!$I$5-'d_시나리오'!$H$5)),'d_시나리오'!$J$5-SQRT((1-J343)*('d_시나리오'!$J$5-'d_시나리오'!$H$5)*('d_시나리오'!$J$5-'d_시나리오'!$I$5))))</f>
        <v/>
      </c>
      <c r="L343">
        <f>RAND()</f>
        <v/>
      </c>
      <c r="M343">
        <f>IF('d_시나리오'!$J$6='d_시나리오'!$H$6,'d_시나리오'!$I$6,IF(L343&lt;('d_시나리오'!$I$6-'d_시나리오'!$H$6)/('d_시나리오'!$J$6-'d_시나리오'!$H$6),'d_시나리오'!$H$6+SQRT(L343*('d_시나리오'!$J$6-'d_시나리오'!$H$6)*('d_시나리오'!$I$6-'d_시나리오'!$H$6)),'d_시나리오'!$J$6-SQRT((1-L343)*('d_시나리오'!$J$6-'d_시나리오'!$H$6)*('d_시나리오'!$J$6-'d_시나리오'!$I$6))))</f>
        <v/>
      </c>
      <c r="N343">
        <f>INDEX('d_분포'!$B$2:$B$57,RANDBETWEEN(1,56))</f>
        <v/>
      </c>
      <c r="O343">
        <f>BETAINV(RAND(),5,5)</f>
        <v/>
      </c>
      <c r="P343">
        <f>'d_고정'!$B$1*'6_기대효과'!$H$7*('d_시나리오'!$I$7/'d_고정'!$B$2)*B343</f>
        <v/>
      </c>
      <c r="Q343">
        <f>P343*C343</f>
        <v/>
      </c>
      <c r="R343">
        <f>P343*E343</f>
        <v/>
      </c>
      <c r="S343">
        <f>R343*G343</f>
        <v/>
      </c>
      <c r="T343">
        <f>Q343+S343</f>
        <v/>
      </c>
      <c r="U343">
        <f>(Q343*D343+S343*I343)*(1-O343)</f>
        <v/>
      </c>
      <c r="V343">
        <f>(R343*K343*N343+'d_고정'!$B$3*('6_기대효과'!$H$7/8)*N343*'d_고정'!$B$10*M343*('6_기대효과'!$K$7/'d_고정'!$B$9))*(1-O343)</f>
        <v/>
      </c>
      <c r="W343">
        <f>(S343*I343+R343*MAX(K343-'d_고정'!$B$10*M343*('6_기대효과'!$K$7/'d_고정'!$B$9),0)*N343)*(1-O343)</f>
        <v/>
      </c>
      <c r="X343">
        <f>U343+V343</f>
        <v/>
      </c>
      <c r="Y343">
        <f>U343/('d_고정'!$B$5*'6_기대효과'!$H$7/8)/'d_고정'!$B$6</f>
        <v/>
      </c>
      <c r="Z343">
        <f>U343/('d_고정'!$B$8*'6_기대효과'!$H$7/8)</f>
        <v/>
      </c>
    </row>
    <row r="344">
      <c r="A344">
        <f>RAND()</f>
        <v/>
      </c>
      <c r="B344">
        <f>IF('d_시나리오'!$J$2='d_시나리오'!$H$2,'d_시나리오'!$I$2,IF(A344&lt;('d_시나리오'!$I$2-'d_시나리오'!$H$2)/('d_시나리오'!$J$2-'d_시나리오'!$H$2),'d_시나리오'!$H$2+SQRT(A344*('d_시나리오'!$J$2-'d_시나리오'!$H$2)*('d_시나리오'!$I$2-'d_시나리오'!$H$2)),'d_시나리오'!$J$2-SQRT((1-A344)*('d_시나리오'!$J$2-'d_시나리오'!$H$2)*('d_시나리오'!$J$2-'d_시나리오'!$I$2))))</f>
        <v/>
      </c>
      <c r="C344">
        <f>BETAINV(RAND(),2,6)</f>
        <v/>
      </c>
      <c r="D344">
        <f>INDEX('d_분포'!$A$2:$A$28,RANDBETWEEN(1,27))</f>
        <v/>
      </c>
      <c r="E344">
        <f>INDEX('d_분포'!$C$2:$C$5,RANDBETWEEN(1,4))*(0.9+0.2*RAND())</f>
        <v/>
      </c>
      <c r="F344">
        <f>RAND()</f>
        <v/>
      </c>
      <c r="G344">
        <f>IF('d_시나리오'!$J$3='d_시나리오'!$H$3,'d_시나리오'!$I$3,IF(F344&lt;('d_시나리오'!$I$3-'d_시나리오'!$H$3)/('d_시나리오'!$J$3-'d_시나리오'!$H$3),'d_시나리오'!$H$3+SQRT(F344*('d_시나리오'!$J$3-'d_시나리오'!$H$3)*('d_시나리오'!$I$3-'d_시나리오'!$H$3)),'d_시나리오'!$J$3-SQRT((1-F344)*('d_시나리오'!$J$3-'d_시나리오'!$H$3)*('d_시나리오'!$J$3-'d_시나리오'!$I$3))))</f>
        <v/>
      </c>
      <c r="H344">
        <f>RAND()</f>
        <v/>
      </c>
      <c r="I344">
        <f>IF('d_시나리오'!$J$4='d_시나리오'!$H$4,'d_시나리오'!$I$4,IF(H344&lt;('d_시나리오'!$I$4-'d_시나리오'!$H$4)/('d_시나리오'!$J$4-'d_시나리오'!$H$4),'d_시나리오'!$H$4+SQRT(H344*('d_시나리오'!$J$4-'d_시나리오'!$H$4)*('d_시나리오'!$I$4-'d_시나리오'!$H$4)),'d_시나리오'!$J$4-SQRT((1-H344)*('d_시나리오'!$J$4-'d_시나리오'!$H$4)*('d_시나리오'!$J$4-'d_시나리오'!$I$4))))</f>
        <v/>
      </c>
      <c r="J344">
        <f>RAND()</f>
        <v/>
      </c>
      <c r="K344">
        <f>IF('d_시나리오'!$J$5='d_시나리오'!$H$5,'d_시나리오'!$I$5,IF(J344&lt;('d_시나리오'!$I$5-'d_시나리오'!$H$5)/('d_시나리오'!$J$5-'d_시나리오'!$H$5),'d_시나리오'!$H$5+SQRT(J344*('d_시나리오'!$J$5-'d_시나리오'!$H$5)*('d_시나리오'!$I$5-'d_시나리오'!$H$5)),'d_시나리오'!$J$5-SQRT((1-J344)*('d_시나리오'!$J$5-'d_시나리오'!$H$5)*('d_시나리오'!$J$5-'d_시나리오'!$I$5))))</f>
        <v/>
      </c>
      <c r="L344">
        <f>RAND()</f>
        <v/>
      </c>
      <c r="M344">
        <f>IF('d_시나리오'!$J$6='d_시나리오'!$H$6,'d_시나리오'!$I$6,IF(L344&lt;('d_시나리오'!$I$6-'d_시나리오'!$H$6)/('d_시나리오'!$J$6-'d_시나리오'!$H$6),'d_시나리오'!$H$6+SQRT(L344*('d_시나리오'!$J$6-'d_시나리오'!$H$6)*('d_시나리오'!$I$6-'d_시나리오'!$H$6)),'d_시나리오'!$J$6-SQRT((1-L344)*('d_시나리오'!$J$6-'d_시나리오'!$H$6)*('d_시나리오'!$J$6-'d_시나리오'!$I$6))))</f>
        <v/>
      </c>
      <c r="N344">
        <f>INDEX('d_분포'!$B$2:$B$57,RANDBETWEEN(1,56))</f>
        <v/>
      </c>
      <c r="O344">
        <f>BETAINV(RAND(),5,5)</f>
        <v/>
      </c>
      <c r="P344">
        <f>'d_고정'!$B$1*'6_기대효과'!$H$7*('d_시나리오'!$I$7/'d_고정'!$B$2)*B344</f>
        <v/>
      </c>
      <c r="Q344">
        <f>P344*C344</f>
        <v/>
      </c>
      <c r="R344">
        <f>P344*E344</f>
        <v/>
      </c>
      <c r="S344">
        <f>R344*G344</f>
        <v/>
      </c>
      <c r="T344">
        <f>Q344+S344</f>
        <v/>
      </c>
      <c r="U344">
        <f>(Q344*D344+S344*I344)*(1-O344)</f>
        <v/>
      </c>
      <c r="V344">
        <f>(R344*K344*N344+'d_고정'!$B$3*('6_기대효과'!$H$7/8)*N344*'d_고정'!$B$10*M344*('6_기대효과'!$K$7/'d_고정'!$B$9))*(1-O344)</f>
        <v/>
      </c>
      <c r="W344">
        <f>(S344*I344+R344*MAX(K344-'d_고정'!$B$10*M344*('6_기대효과'!$K$7/'d_고정'!$B$9),0)*N344)*(1-O344)</f>
        <v/>
      </c>
      <c r="X344">
        <f>U344+V344</f>
        <v/>
      </c>
      <c r="Y344">
        <f>U344/('d_고정'!$B$5*'6_기대효과'!$H$7/8)/'d_고정'!$B$6</f>
        <v/>
      </c>
      <c r="Z344">
        <f>U344/('d_고정'!$B$8*'6_기대효과'!$H$7/8)</f>
        <v/>
      </c>
    </row>
    <row r="345">
      <c r="A345">
        <f>RAND()</f>
        <v/>
      </c>
      <c r="B345">
        <f>IF('d_시나리오'!$J$2='d_시나리오'!$H$2,'d_시나리오'!$I$2,IF(A345&lt;('d_시나리오'!$I$2-'d_시나리오'!$H$2)/('d_시나리오'!$J$2-'d_시나리오'!$H$2),'d_시나리오'!$H$2+SQRT(A345*('d_시나리오'!$J$2-'d_시나리오'!$H$2)*('d_시나리오'!$I$2-'d_시나리오'!$H$2)),'d_시나리오'!$J$2-SQRT((1-A345)*('d_시나리오'!$J$2-'d_시나리오'!$H$2)*('d_시나리오'!$J$2-'d_시나리오'!$I$2))))</f>
        <v/>
      </c>
      <c r="C345">
        <f>BETAINV(RAND(),2,6)</f>
        <v/>
      </c>
      <c r="D345">
        <f>INDEX('d_분포'!$A$2:$A$28,RANDBETWEEN(1,27))</f>
        <v/>
      </c>
      <c r="E345">
        <f>INDEX('d_분포'!$C$2:$C$5,RANDBETWEEN(1,4))*(0.9+0.2*RAND())</f>
        <v/>
      </c>
      <c r="F345">
        <f>RAND()</f>
        <v/>
      </c>
      <c r="G345">
        <f>IF('d_시나리오'!$J$3='d_시나리오'!$H$3,'d_시나리오'!$I$3,IF(F345&lt;('d_시나리오'!$I$3-'d_시나리오'!$H$3)/('d_시나리오'!$J$3-'d_시나리오'!$H$3),'d_시나리오'!$H$3+SQRT(F345*('d_시나리오'!$J$3-'d_시나리오'!$H$3)*('d_시나리오'!$I$3-'d_시나리오'!$H$3)),'d_시나리오'!$J$3-SQRT((1-F345)*('d_시나리오'!$J$3-'d_시나리오'!$H$3)*('d_시나리오'!$J$3-'d_시나리오'!$I$3))))</f>
        <v/>
      </c>
      <c r="H345">
        <f>RAND()</f>
        <v/>
      </c>
      <c r="I345">
        <f>IF('d_시나리오'!$J$4='d_시나리오'!$H$4,'d_시나리오'!$I$4,IF(H345&lt;('d_시나리오'!$I$4-'d_시나리오'!$H$4)/('d_시나리오'!$J$4-'d_시나리오'!$H$4),'d_시나리오'!$H$4+SQRT(H345*('d_시나리오'!$J$4-'d_시나리오'!$H$4)*('d_시나리오'!$I$4-'d_시나리오'!$H$4)),'d_시나리오'!$J$4-SQRT((1-H345)*('d_시나리오'!$J$4-'d_시나리오'!$H$4)*('d_시나리오'!$J$4-'d_시나리오'!$I$4))))</f>
        <v/>
      </c>
      <c r="J345">
        <f>RAND()</f>
        <v/>
      </c>
      <c r="K345">
        <f>IF('d_시나리오'!$J$5='d_시나리오'!$H$5,'d_시나리오'!$I$5,IF(J345&lt;('d_시나리오'!$I$5-'d_시나리오'!$H$5)/('d_시나리오'!$J$5-'d_시나리오'!$H$5),'d_시나리오'!$H$5+SQRT(J345*('d_시나리오'!$J$5-'d_시나리오'!$H$5)*('d_시나리오'!$I$5-'d_시나리오'!$H$5)),'d_시나리오'!$J$5-SQRT((1-J345)*('d_시나리오'!$J$5-'d_시나리오'!$H$5)*('d_시나리오'!$J$5-'d_시나리오'!$I$5))))</f>
        <v/>
      </c>
      <c r="L345">
        <f>RAND()</f>
        <v/>
      </c>
      <c r="M345">
        <f>IF('d_시나리오'!$J$6='d_시나리오'!$H$6,'d_시나리오'!$I$6,IF(L345&lt;('d_시나리오'!$I$6-'d_시나리오'!$H$6)/('d_시나리오'!$J$6-'d_시나리오'!$H$6),'d_시나리오'!$H$6+SQRT(L345*('d_시나리오'!$J$6-'d_시나리오'!$H$6)*('d_시나리오'!$I$6-'d_시나리오'!$H$6)),'d_시나리오'!$J$6-SQRT((1-L345)*('d_시나리오'!$J$6-'d_시나리오'!$H$6)*('d_시나리오'!$J$6-'d_시나리오'!$I$6))))</f>
        <v/>
      </c>
      <c r="N345">
        <f>INDEX('d_분포'!$B$2:$B$57,RANDBETWEEN(1,56))</f>
        <v/>
      </c>
      <c r="O345">
        <f>BETAINV(RAND(),5,5)</f>
        <v/>
      </c>
      <c r="P345">
        <f>'d_고정'!$B$1*'6_기대효과'!$H$7*('d_시나리오'!$I$7/'d_고정'!$B$2)*B345</f>
        <v/>
      </c>
      <c r="Q345">
        <f>P345*C345</f>
        <v/>
      </c>
      <c r="R345">
        <f>P345*E345</f>
        <v/>
      </c>
      <c r="S345">
        <f>R345*G345</f>
        <v/>
      </c>
      <c r="T345">
        <f>Q345+S345</f>
        <v/>
      </c>
      <c r="U345">
        <f>(Q345*D345+S345*I345)*(1-O345)</f>
        <v/>
      </c>
      <c r="V345">
        <f>(R345*K345*N345+'d_고정'!$B$3*('6_기대효과'!$H$7/8)*N345*'d_고정'!$B$10*M345*('6_기대효과'!$K$7/'d_고정'!$B$9))*(1-O345)</f>
        <v/>
      </c>
      <c r="W345">
        <f>(S345*I345+R345*MAX(K345-'d_고정'!$B$10*M345*('6_기대효과'!$K$7/'d_고정'!$B$9),0)*N345)*(1-O345)</f>
        <v/>
      </c>
      <c r="X345">
        <f>U345+V345</f>
        <v/>
      </c>
      <c r="Y345">
        <f>U345/('d_고정'!$B$5*'6_기대효과'!$H$7/8)/'d_고정'!$B$6</f>
        <v/>
      </c>
      <c r="Z345">
        <f>U345/('d_고정'!$B$8*'6_기대효과'!$H$7/8)</f>
        <v/>
      </c>
    </row>
    <row r="346">
      <c r="A346">
        <f>RAND()</f>
        <v/>
      </c>
      <c r="B346">
        <f>IF('d_시나리오'!$J$2='d_시나리오'!$H$2,'d_시나리오'!$I$2,IF(A346&lt;('d_시나리오'!$I$2-'d_시나리오'!$H$2)/('d_시나리오'!$J$2-'d_시나리오'!$H$2),'d_시나리오'!$H$2+SQRT(A346*('d_시나리오'!$J$2-'d_시나리오'!$H$2)*('d_시나리오'!$I$2-'d_시나리오'!$H$2)),'d_시나리오'!$J$2-SQRT((1-A346)*('d_시나리오'!$J$2-'d_시나리오'!$H$2)*('d_시나리오'!$J$2-'d_시나리오'!$I$2))))</f>
        <v/>
      </c>
      <c r="C346">
        <f>BETAINV(RAND(),2,6)</f>
        <v/>
      </c>
      <c r="D346">
        <f>INDEX('d_분포'!$A$2:$A$28,RANDBETWEEN(1,27))</f>
        <v/>
      </c>
      <c r="E346">
        <f>INDEX('d_분포'!$C$2:$C$5,RANDBETWEEN(1,4))*(0.9+0.2*RAND())</f>
        <v/>
      </c>
      <c r="F346">
        <f>RAND()</f>
        <v/>
      </c>
      <c r="G346">
        <f>IF('d_시나리오'!$J$3='d_시나리오'!$H$3,'d_시나리오'!$I$3,IF(F346&lt;('d_시나리오'!$I$3-'d_시나리오'!$H$3)/('d_시나리오'!$J$3-'d_시나리오'!$H$3),'d_시나리오'!$H$3+SQRT(F346*('d_시나리오'!$J$3-'d_시나리오'!$H$3)*('d_시나리오'!$I$3-'d_시나리오'!$H$3)),'d_시나리오'!$J$3-SQRT((1-F346)*('d_시나리오'!$J$3-'d_시나리오'!$H$3)*('d_시나리오'!$J$3-'d_시나리오'!$I$3))))</f>
        <v/>
      </c>
      <c r="H346">
        <f>RAND()</f>
        <v/>
      </c>
      <c r="I346">
        <f>IF('d_시나리오'!$J$4='d_시나리오'!$H$4,'d_시나리오'!$I$4,IF(H346&lt;('d_시나리오'!$I$4-'d_시나리오'!$H$4)/('d_시나리오'!$J$4-'d_시나리오'!$H$4),'d_시나리오'!$H$4+SQRT(H346*('d_시나리오'!$J$4-'d_시나리오'!$H$4)*('d_시나리오'!$I$4-'d_시나리오'!$H$4)),'d_시나리오'!$J$4-SQRT((1-H346)*('d_시나리오'!$J$4-'d_시나리오'!$H$4)*('d_시나리오'!$J$4-'d_시나리오'!$I$4))))</f>
        <v/>
      </c>
      <c r="J346">
        <f>RAND()</f>
        <v/>
      </c>
      <c r="K346">
        <f>IF('d_시나리오'!$J$5='d_시나리오'!$H$5,'d_시나리오'!$I$5,IF(J346&lt;('d_시나리오'!$I$5-'d_시나리오'!$H$5)/('d_시나리오'!$J$5-'d_시나리오'!$H$5),'d_시나리오'!$H$5+SQRT(J346*('d_시나리오'!$J$5-'d_시나리오'!$H$5)*('d_시나리오'!$I$5-'d_시나리오'!$H$5)),'d_시나리오'!$J$5-SQRT((1-J346)*('d_시나리오'!$J$5-'d_시나리오'!$H$5)*('d_시나리오'!$J$5-'d_시나리오'!$I$5))))</f>
        <v/>
      </c>
      <c r="L346">
        <f>RAND()</f>
        <v/>
      </c>
      <c r="M346">
        <f>IF('d_시나리오'!$J$6='d_시나리오'!$H$6,'d_시나리오'!$I$6,IF(L346&lt;('d_시나리오'!$I$6-'d_시나리오'!$H$6)/('d_시나리오'!$J$6-'d_시나리오'!$H$6),'d_시나리오'!$H$6+SQRT(L346*('d_시나리오'!$J$6-'d_시나리오'!$H$6)*('d_시나리오'!$I$6-'d_시나리오'!$H$6)),'d_시나리오'!$J$6-SQRT((1-L346)*('d_시나리오'!$J$6-'d_시나리오'!$H$6)*('d_시나리오'!$J$6-'d_시나리오'!$I$6))))</f>
        <v/>
      </c>
      <c r="N346">
        <f>INDEX('d_분포'!$B$2:$B$57,RANDBETWEEN(1,56))</f>
        <v/>
      </c>
      <c r="O346">
        <f>BETAINV(RAND(),5,5)</f>
        <v/>
      </c>
      <c r="P346">
        <f>'d_고정'!$B$1*'6_기대효과'!$H$7*('d_시나리오'!$I$7/'d_고정'!$B$2)*B346</f>
        <v/>
      </c>
      <c r="Q346">
        <f>P346*C346</f>
        <v/>
      </c>
      <c r="R346">
        <f>P346*E346</f>
        <v/>
      </c>
      <c r="S346">
        <f>R346*G346</f>
        <v/>
      </c>
      <c r="T346">
        <f>Q346+S346</f>
        <v/>
      </c>
      <c r="U346">
        <f>(Q346*D346+S346*I346)*(1-O346)</f>
        <v/>
      </c>
      <c r="V346">
        <f>(R346*K346*N346+'d_고정'!$B$3*('6_기대효과'!$H$7/8)*N346*'d_고정'!$B$10*M346*('6_기대효과'!$K$7/'d_고정'!$B$9))*(1-O346)</f>
        <v/>
      </c>
      <c r="W346">
        <f>(S346*I346+R346*MAX(K346-'d_고정'!$B$10*M346*('6_기대효과'!$K$7/'d_고정'!$B$9),0)*N346)*(1-O346)</f>
        <v/>
      </c>
      <c r="X346">
        <f>U346+V346</f>
        <v/>
      </c>
      <c r="Y346">
        <f>U346/('d_고정'!$B$5*'6_기대효과'!$H$7/8)/'d_고정'!$B$6</f>
        <v/>
      </c>
      <c r="Z346">
        <f>U346/('d_고정'!$B$8*'6_기대효과'!$H$7/8)</f>
        <v/>
      </c>
    </row>
    <row r="347">
      <c r="A347">
        <f>RAND()</f>
        <v/>
      </c>
      <c r="B347">
        <f>IF('d_시나리오'!$J$2='d_시나리오'!$H$2,'d_시나리오'!$I$2,IF(A347&lt;('d_시나리오'!$I$2-'d_시나리오'!$H$2)/('d_시나리오'!$J$2-'d_시나리오'!$H$2),'d_시나리오'!$H$2+SQRT(A347*('d_시나리오'!$J$2-'d_시나리오'!$H$2)*('d_시나리오'!$I$2-'d_시나리오'!$H$2)),'d_시나리오'!$J$2-SQRT((1-A347)*('d_시나리오'!$J$2-'d_시나리오'!$H$2)*('d_시나리오'!$J$2-'d_시나리오'!$I$2))))</f>
        <v/>
      </c>
      <c r="C347">
        <f>BETAINV(RAND(),2,6)</f>
        <v/>
      </c>
      <c r="D347">
        <f>INDEX('d_분포'!$A$2:$A$28,RANDBETWEEN(1,27))</f>
        <v/>
      </c>
      <c r="E347">
        <f>INDEX('d_분포'!$C$2:$C$5,RANDBETWEEN(1,4))*(0.9+0.2*RAND())</f>
        <v/>
      </c>
      <c r="F347">
        <f>RAND()</f>
        <v/>
      </c>
      <c r="G347">
        <f>IF('d_시나리오'!$J$3='d_시나리오'!$H$3,'d_시나리오'!$I$3,IF(F347&lt;('d_시나리오'!$I$3-'d_시나리오'!$H$3)/('d_시나리오'!$J$3-'d_시나리오'!$H$3),'d_시나리오'!$H$3+SQRT(F347*('d_시나리오'!$J$3-'d_시나리오'!$H$3)*('d_시나리오'!$I$3-'d_시나리오'!$H$3)),'d_시나리오'!$J$3-SQRT((1-F347)*('d_시나리오'!$J$3-'d_시나리오'!$H$3)*('d_시나리오'!$J$3-'d_시나리오'!$I$3))))</f>
        <v/>
      </c>
      <c r="H347">
        <f>RAND()</f>
        <v/>
      </c>
      <c r="I347">
        <f>IF('d_시나리오'!$J$4='d_시나리오'!$H$4,'d_시나리오'!$I$4,IF(H347&lt;('d_시나리오'!$I$4-'d_시나리오'!$H$4)/('d_시나리오'!$J$4-'d_시나리오'!$H$4),'d_시나리오'!$H$4+SQRT(H347*('d_시나리오'!$J$4-'d_시나리오'!$H$4)*('d_시나리오'!$I$4-'d_시나리오'!$H$4)),'d_시나리오'!$J$4-SQRT((1-H347)*('d_시나리오'!$J$4-'d_시나리오'!$H$4)*('d_시나리오'!$J$4-'d_시나리오'!$I$4))))</f>
        <v/>
      </c>
      <c r="J347">
        <f>RAND()</f>
        <v/>
      </c>
      <c r="K347">
        <f>IF('d_시나리오'!$J$5='d_시나리오'!$H$5,'d_시나리오'!$I$5,IF(J347&lt;('d_시나리오'!$I$5-'d_시나리오'!$H$5)/('d_시나리오'!$J$5-'d_시나리오'!$H$5),'d_시나리오'!$H$5+SQRT(J347*('d_시나리오'!$J$5-'d_시나리오'!$H$5)*('d_시나리오'!$I$5-'d_시나리오'!$H$5)),'d_시나리오'!$J$5-SQRT((1-J347)*('d_시나리오'!$J$5-'d_시나리오'!$H$5)*('d_시나리오'!$J$5-'d_시나리오'!$I$5))))</f>
        <v/>
      </c>
      <c r="L347">
        <f>RAND()</f>
        <v/>
      </c>
      <c r="M347">
        <f>IF('d_시나리오'!$J$6='d_시나리오'!$H$6,'d_시나리오'!$I$6,IF(L347&lt;('d_시나리오'!$I$6-'d_시나리오'!$H$6)/('d_시나리오'!$J$6-'d_시나리오'!$H$6),'d_시나리오'!$H$6+SQRT(L347*('d_시나리오'!$J$6-'d_시나리오'!$H$6)*('d_시나리오'!$I$6-'d_시나리오'!$H$6)),'d_시나리오'!$J$6-SQRT((1-L347)*('d_시나리오'!$J$6-'d_시나리오'!$H$6)*('d_시나리오'!$J$6-'d_시나리오'!$I$6))))</f>
        <v/>
      </c>
      <c r="N347">
        <f>INDEX('d_분포'!$B$2:$B$57,RANDBETWEEN(1,56))</f>
        <v/>
      </c>
      <c r="O347">
        <f>BETAINV(RAND(),5,5)</f>
        <v/>
      </c>
      <c r="P347">
        <f>'d_고정'!$B$1*'6_기대효과'!$H$7*('d_시나리오'!$I$7/'d_고정'!$B$2)*B347</f>
        <v/>
      </c>
      <c r="Q347">
        <f>P347*C347</f>
        <v/>
      </c>
      <c r="R347">
        <f>P347*E347</f>
        <v/>
      </c>
      <c r="S347">
        <f>R347*G347</f>
        <v/>
      </c>
      <c r="T347">
        <f>Q347+S347</f>
        <v/>
      </c>
      <c r="U347">
        <f>(Q347*D347+S347*I347)*(1-O347)</f>
        <v/>
      </c>
      <c r="V347">
        <f>(R347*K347*N347+'d_고정'!$B$3*('6_기대효과'!$H$7/8)*N347*'d_고정'!$B$10*M347*('6_기대효과'!$K$7/'d_고정'!$B$9))*(1-O347)</f>
        <v/>
      </c>
      <c r="W347">
        <f>(S347*I347+R347*MAX(K347-'d_고정'!$B$10*M347*('6_기대효과'!$K$7/'d_고정'!$B$9),0)*N347)*(1-O347)</f>
        <v/>
      </c>
      <c r="X347">
        <f>U347+V347</f>
        <v/>
      </c>
      <c r="Y347">
        <f>U347/('d_고정'!$B$5*'6_기대효과'!$H$7/8)/'d_고정'!$B$6</f>
        <v/>
      </c>
      <c r="Z347">
        <f>U347/('d_고정'!$B$8*'6_기대효과'!$H$7/8)</f>
        <v/>
      </c>
    </row>
    <row r="348">
      <c r="A348">
        <f>RAND()</f>
        <v/>
      </c>
      <c r="B348">
        <f>IF('d_시나리오'!$J$2='d_시나리오'!$H$2,'d_시나리오'!$I$2,IF(A348&lt;('d_시나리오'!$I$2-'d_시나리오'!$H$2)/('d_시나리오'!$J$2-'d_시나리오'!$H$2),'d_시나리오'!$H$2+SQRT(A348*('d_시나리오'!$J$2-'d_시나리오'!$H$2)*('d_시나리오'!$I$2-'d_시나리오'!$H$2)),'d_시나리오'!$J$2-SQRT((1-A348)*('d_시나리오'!$J$2-'d_시나리오'!$H$2)*('d_시나리오'!$J$2-'d_시나리오'!$I$2))))</f>
        <v/>
      </c>
      <c r="C348">
        <f>BETAINV(RAND(),2,6)</f>
        <v/>
      </c>
      <c r="D348">
        <f>INDEX('d_분포'!$A$2:$A$28,RANDBETWEEN(1,27))</f>
        <v/>
      </c>
      <c r="E348">
        <f>INDEX('d_분포'!$C$2:$C$5,RANDBETWEEN(1,4))*(0.9+0.2*RAND())</f>
        <v/>
      </c>
      <c r="F348">
        <f>RAND()</f>
        <v/>
      </c>
      <c r="G348">
        <f>IF('d_시나리오'!$J$3='d_시나리오'!$H$3,'d_시나리오'!$I$3,IF(F348&lt;('d_시나리오'!$I$3-'d_시나리오'!$H$3)/('d_시나리오'!$J$3-'d_시나리오'!$H$3),'d_시나리오'!$H$3+SQRT(F348*('d_시나리오'!$J$3-'d_시나리오'!$H$3)*('d_시나리오'!$I$3-'d_시나리오'!$H$3)),'d_시나리오'!$J$3-SQRT((1-F348)*('d_시나리오'!$J$3-'d_시나리오'!$H$3)*('d_시나리오'!$J$3-'d_시나리오'!$I$3))))</f>
        <v/>
      </c>
      <c r="H348">
        <f>RAND()</f>
        <v/>
      </c>
      <c r="I348">
        <f>IF('d_시나리오'!$J$4='d_시나리오'!$H$4,'d_시나리오'!$I$4,IF(H348&lt;('d_시나리오'!$I$4-'d_시나리오'!$H$4)/('d_시나리오'!$J$4-'d_시나리오'!$H$4),'d_시나리오'!$H$4+SQRT(H348*('d_시나리오'!$J$4-'d_시나리오'!$H$4)*('d_시나리오'!$I$4-'d_시나리오'!$H$4)),'d_시나리오'!$J$4-SQRT((1-H348)*('d_시나리오'!$J$4-'d_시나리오'!$H$4)*('d_시나리오'!$J$4-'d_시나리오'!$I$4))))</f>
        <v/>
      </c>
      <c r="J348">
        <f>RAND()</f>
        <v/>
      </c>
      <c r="K348">
        <f>IF('d_시나리오'!$J$5='d_시나리오'!$H$5,'d_시나리오'!$I$5,IF(J348&lt;('d_시나리오'!$I$5-'d_시나리오'!$H$5)/('d_시나리오'!$J$5-'d_시나리오'!$H$5),'d_시나리오'!$H$5+SQRT(J348*('d_시나리오'!$J$5-'d_시나리오'!$H$5)*('d_시나리오'!$I$5-'d_시나리오'!$H$5)),'d_시나리오'!$J$5-SQRT((1-J348)*('d_시나리오'!$J$5-'d_시나리오'!$H$5)*('d_시나리오'!$J$5-'d_시나리오'!$I$5))))</f>
        <v/>
      </c>
      <c r="L348">
        <f>RAND()</f>
        <v/>
      </c>
      <c r="M348">
        <f>IF('d_시나리오'!$J$6='d_시나리오'!$H$6,'d_시나리오'!$I$6,IF(L348&lt;('d_시나리오'!$I$6-'d_시나리오'!$H$6)/('d_시나리오'!$J$6-'d_시나리오'!$H$6),'d_시나리오'!$H$6+SQRT(L348*('d_시나리오'!$J$6-'d_시나리오'!$H$6)*('d_시나리오'!$I$6-'d_시나리오'!$H$6)),'d_시나리오'!$J$6-SQRT((1-L348)*('d_시나리오'!$J$6-'d_시나리오'!$H$6)*('d_시나리오'!$J$6-'d_시나리오'!$I$6))))</f>
        <v/>
      </c>
      <c r="N348">
        <f>INDEX('d_분포'!$B$2:$B$57,RANDBETWEEN(1,56))</f>
        <v/>
      </c>
      <c r="O348">
        <f>BETAINV(RAND(),5,5)</f>
        <v/>
      </c>
      <c r="P348">
        <f>'d_고정'!$B$1*'6_기대효과'!$H$7*('d_시나리오'!$I$7/'d_고정'!$B$2)*B348</f>
        <v/>
      </c>
      <c r="Q348">
        <f>P348*C348</f>
        <v/>
      </c>
      <c r="R348">
        <f>P348*E348</f>
        <v/>
      </c>
      <c r="S348">
        <f>R348*G348</f>
        <v/>
      </c>
      <c r="T348">
        <f>Q348+S348</f>
        <v/>
      </c>
      <c r="U348">
        <f>(Q348*D348+S348*I348)*(1-O348)</f>
        <v/>
      </c>
      <c r="V348">
        <f>(R348*K348*N348+'d_고정'!$B$3*('6_기대효과'!$H$7/8)*N348*'d_고정'!$B$10*M348*('6_기대효과'!$K$7/'d_고정'!$B$9))*(1-O348)</f>
        <v/>
      </c>
      <c r="W348">
        <f>(S348*I348+R348*MAX(K348-'d_고정'!$B$10*M348*('6_기대효과'!$K$7/'d_고정'!$B$9),0)*N348)*(1-O348)</f>
        <v/>
      </c>
      <c r="X348">
        <f>U348+V348</f>
        <v/>
      </c>
      <c r="Y348">
        <f>U348/('d_고정'!$B$5*'6_기대효과'!$H$7/8)/'d_고정'!$B$6</f>
        <v/>
      </c>
      <c r="Z348">
        <f>U348/('d_고정'!$B$8*'6_기대효과'!$H$7/8)</f>
        <v/>
      </c>
    </row>
    <row r="349">
      <c r="A349">
        <f>RAND()</f>
        <v/>
      </c>
      <c r="B349">
        <f>IF('d_시나리오'!$J$2='d_시나리오'!$H$2,'d_시나리오'!$I$2,IF(A349&lt;('d_시나리오'!$I$2-'d_시나리오'!$H$2)/('d_시나리오'!$J$2-'d_시나리오'!$H$2),'d_시나리오'!$H$2+SQRT(A349*('d_시나리오'!$J$2-'d_시나리오'!$H$2)*('d_시나리오'!$I$2-'d_시나리오'!$H$2)),'d_시나리오'!$J$2-SQRT((1-A349)*('d_시나리오'!$J$2-'d_시나리오'!$H$2)*('d_시나리오'!$J$2-'d_시나리오'!$I$2))))</f>
        <v/>
      </c>
      <c r="C349">
        <f>BETAINV(RAND(),2,6)</f>
        <v/>
      </c>
      <c r="D349">
        <f>INDEX('d_분포'!$A$2:$A$28,RANDBETWEEN(1,27))</f>
        <v/>
      </c>
      <c r="E349">
        <f>INDEX('d_분포'!$C$2:$C$5,RANDBETWEEN(1,4))*(0.9+0.2*RAND())</f>
        <v/>
      </c>
      <c r="F349">
        <f>RAND()</f>
        <v/>
      </c>
      <c r="G349">
        <f>IF('d_시나리오'!$J$3='d_시나리오'!$H$3,'d_시나리오'!$I$3,IF(F349&lt;('d_시나리오'!$I$3-'d_시나리오'!$H$3)/('d_시나리오'!$J$3-'d_시나리오'!$H$3),'d_시나리오'!$H$3+SQRT(F349*('d_시나리오'!$J$3-'d_시나리오'!$H$3)*('d_시나리오'!$I$3-'d_시나리오'!$H$3)),'d_시나리오'!$J$3-SQRT((1-F349)*('d_시나리오'!$J$3-'d_시나리오'!$H$3)*('d_시나리오'!$J$3-'d_시나리오'!$I$3))))</f>
        <v/>
      </c>
      <c r="H349">
        <f>RAND()</f>
        <v/>
      </c>
      <c r="I349">
        <f>IF('d_시나리오'!$J$4='d_시나리오'!$H$4,'d_시나리오'!$I$4,IF(H349&lt;('d_시나리오'!$I$4-'d_시나리오'!$H$4)/('d_시나리오'!$J$4-'d_시나리오'!$H$4),'d_시나리오'!$H$4+SQRT(H349*('d_시나리오'!$J$4-'d_시나리오'!$H$4)*('d_시나리오'!$I$4-'d_시나리오'!$H$4)),'d_시나리오'!$J$4-SQRT((1-H349)*('d_시나리오'!$J$4-'d_시나리오'!$H$4)*('d_시나리오'!$J$4-'d_시나리오'!$I$4))))</f>
        <v/>
      </c>
      <c r="J349">
        <f>RAND()</f>
        <v/>
      </c>
      <c r="K349">
        <f>IF('d_시나리오'!$J$5='d_시나리오'!$H$5,'d_시나리오'!$I$5,IF(J349&lt;('d_시나리오'!$I$5-'d_시나리오'!$H$5)/('d_시나리오'!$J$5-'d_시나리오'!$H$5),'d_시나리오'!$H$5+SQRT(J349*('d_시나리오'!$J$5-'d_시나리오'!$H$5)*('d_시나리오'!$I$5-'d_시나리오'!$H$5)),'d_시나리오'!$J$5-SQRT((1-J349)*('d_시나리오'!$J$5-'d_시나리오'!$H$5)*('d_시나리오'!$J$5-'d_시나리오'!$I$5))))</f>
        <v/>
      </c>
      <c r="L349">
        <f>RAND()</f>
        <v/>
      </c>
      <c r="M349">
        <f>IF('d_시나리오'!$J$6='d_시나리오'!$H$6,'d_시나리오'!$I$6,IF(L349&lt;('d_시나리오'!$I$6-'d_시나리오'!$H$6)/('d_시나리오'!$J$6-'d_시나리오'!$H$6),'d_시나리오'!$H$6+SQRT(L349*('d_시나리오'!$J$6-'d_시나리오'!$H$6)*('d_시나리오'!$I$6-'d_시나리오'!$H$6)),'d_시나리오'!$J$6-SQRT((1-L349)*('d_시나리오'!$J$6-'d_시나리오'!$H$6)*('d_시나리오'!$J$6-'d_시나리오'!$I$6))))</f>
        <v/>
      </c>
      <c r="N349">
        <f>INDEX('d_분포'!$B$2:$B$57,RANDBETWEEN(1,56))</f>
        <v/>
      </c>
      <c r="O349">
        <f>BETAINV(RAND(),5,5)</f>
        <v/>
      </c>
      <c r="P349">
        <f>'d_고정'!$B$1*'6_기대효과'!$H$7*('d_시나리오'!$I$7/'d_고정'!$B$2)*B349</f>
        <v/>
      </c>
      <c r="Q349">
        <f>P349*C349</f>
        <v/>
      </c>
      <c r="R349">
        <f>P349*E349</f>
        <v/>
      </c>
      <c r="S349">
        <f>R349*G349</f>
        <v/>
      </c>
      <c r="T349">
        <f>Q349+S349</f>
        <v/>
      </c>
      <c r="U349">
        <f>(Q349*D349+S349*I349)*(1-O349)</f>
        <v/>
      </c>
      <c r="V349">
        <f>(R349*K349*N349+'d_고정'!$B$3*('6_기대효과'!$H$7/8)*N349*'d_고정'!$B$10*M349*('6_기대효과'!$K$7/'d_고정'!$B$9))*(1-O349)</f>
        <v/>
      </c>
      <c r="W349">
        <f>(S349*I349+R349*MAX(K349-'d_고정'!$B$10*M349*('6_기대효과'!$K$7/'d_고정'!$B$9),0)*N349)*(1-O349)</f>
        <v/>
      </c>
      <c r="X349">
        <f>U349+V349</f>
        <v/>
      </c>
      <c r="Y349">
        <f>U349/('d_고정'!$B$5*'6_기대효과'!$H$7/8)/'d_고정'!$B$6</f>
        <v/>
      </c>
      <c r="Z349">
        <f>U349/('d_고정'!$B$8*'6_기대효과'!$H$7/8)</f>
        <v/>
      </c>
    </row>
    <row r="350">
      <c r="A350">
        <f>RAND()</f>
        <v/>
      </c>
      <c r="B350">
        <f>IF('d_시나리오'!$J$2='d_시나리오'!$H$2,'d_시나리오'!$I$2,IF(A350&lt;('d_시나리오'!$I$2-'d_시나리오'!$H$2)/('d_시나리오'!$J$2-'d_시나리오'!$H$2),'d_시나리오'!$H$2+SQRT(A350*('d_시나리오'!$J$2-'d_시나리오'!$H$2)*('d_시나리오'!$I$2-'d_시나리오'!$H$2)),'d_시나리오'!$J$2-SQRT((1-A350)*('d_시나리오'!$J$2-'d_시나리오'!$H$2)*('d_시나리오'!$J$2-'d_시나리오'!$I$2))))</f>
        <v/>
      </c>
      <c r="C350">
        <f>BETAINV(RAND(),2,6)</f>
        <v/>
      </c>
      <c r="D350">
        <f>INDEX('d_분포'!$A$2:$A$28,RANDBETWEEN(1,27))</f>
        <v/>
      </c>
      <c r="E350">
        <f>INDEX('d_분포'!$C$2:$C$5,RANDBETWEEN(1,4))*(0.9+0.2*RAND())</f>
        <v/>
      </c>
      <c r="F350">
        <f>RAND()</f>
        <v/>
      </c>
      <c r="G350">
        <f>IF('d_시나리오'!$J$3='d_시나리오'!$H$3,'d_시나리오'!$I$3,IF(F350&lt;('d_시나리오'!$I$3-'d_시나리오'!$H$3)/('d_시나리오'!$J$3-'d_시나리오'!$H$3),'d_시나리오'!$H$3+SQRT(F350*('d_시나리오'!$J$3-'d_시나리오'!$H$3)*('d_시나리오'!$I$3-'d_시나리오'!$H$3)),'d_시나리오'!$J$3-SQRT((1-F350)*('d_시나리오'!$J$3-'d_시나리오'!$H$3)*('d_시나리오'!$J$3-'d_시나리오'!$I$3))))</f>
        <v/>
      </c>
      <c r="H350">
        <f>RAND()</f>
        <v/>
      </c>
      <c r="I350">
        <f>IF('d_시나리오'!$J$4='d_시나리오'!$H$4,'d_시나리오'!$I$4,IF(H350&lt;('d_시나리오'!$I$4-'d_시나리오'!$H$4)/('d_시나리오'!$J$4-'d_시나리오'!$H$4),'d_시나리오'!$H$4+SQRT(H350*('d_시나리오'!$J$4-'d_시나리오'!$H$4)*('d_시나리오'!$I$4-'d_시나리오'!$H$4)),'d_시나리오'!$J$4-SQRT((1-H350)*('d_시나리오'!$J$4-'d_시나리오'!$H$4)*('d_시나리오'!$J$4-'d_시나리오'!$I$4))))</f>
        <v/>
      </c>
      <c r="J350">
        <f>RAND()</f>
        <v/>
      </c>
      <c r="K350">
        <f>IF('d_시나리오'!$J$5='d_시나리오'!$H$5,'d_시나리오'!$I$5,IF(J350&lt;('d_시나리오'!$I$5-'d_시나리오'!$H$5)/('d_시나리오'!$J$5-'d_시나리오'!$H$5),'d_시나리오'!$H$5+SQRT(J350*('d_시나리오'!$J$5-'d_시나리오'!$H$5)*('d_시나리오'!$I$5-'d_시나리오'!$H$5)),'d_시나리오'!$J$5-SQRT((1-J350)*('d_시나리오'!$J$5-'d_시나리오'!$H$5)*('d_시나리오'!$J$5-'d_시나리오'!$I$5))))</f>
        <v/>
      </c>
      <c r="L350">
        <f>RAND()</f>
        <v/>
      </c>
      <c r="M350">
        <f>IF('d_시나리오'!$J$6='d_시나리오'!$H$6,'d_시나리오'!$I$6,IF(L350&lt;('d_시나리오'!$I$6-'d_시나리오'!$H$6)/('d_시나리오'!$J$6-'d_시나리오'!$H$6),'d_시나리오'!$H$6+SQRT(L350*('d_시나리오'!$J$6-'d_시나리오'!$H$6)*('d_시나리오'!$I$6-'d_시나리오'!$H$6)),'d_시나리오'!$J$6-SQRT((1-L350)*('d_시나리오'!$J$6-'d_시나리오'!$H$6)*('d_시나리오'!$J$6-'d_시나리오'!$I$6))))</f>
        <v/>
      </c>
      <c r="N350">
        <f>INDEX('d_분포'!$B$2:$B$57,RANDBETWEEN(1,56))</f>
        <v/>
      </c>
      <c r="O350">
        <f>BETAINV(RAND(),5,5)</f>
        <v/>
      </c>
      <c r="P350">
        <f>'d_고정'!$B$1*'6_기대효과'!$H$7*('d_시나리오'!$I$7/'d_고정'!$B$2)*B350</f>
        <v/>
      </c>
      <c r="Q350">
        <f>P350*C350</f>
        <v/>
      </c>
      <c r="R350">
        <f>P350*E350</f>
        <v/>
      </c>
      <c r="S350">
        <f>R350*G350</f>
        <v/>
      </c>
      <c r="T350">
        <f>Q350+S350</f>
        <v/>
      </c>
      <c r="U350">
        <f>(Q350*D350+S350*I350)*(1-O350)</f>
        <v/>
      </c>
      <c r="V350">
        <f>(R350*K350*N350+'d_고정'!$B$3*('6_기대효과'!$H$7/8)*N350*'d_고정'!$B$10*M350*('6_기대효과'!$K$7/'d_고정'!$B$9))*(1-O350)</f>
        <v/>
      </c>
      <c r="W350">
        <f>(S350*I350+R350*MAX(K350-'d_고정'!$B$10*M350*('6_기대효과'!$K$7/'d_고정'!$B$9),0)*N350)*(1-O350)</f>
        <v/>
      </c>
      <c r="X350">
        <f>U350+V350</f>
        <v/>
      </c>
      <c r="Y350">
        <f>U350/('d_고정'!$B$5*'6_기대효과'!$H$7/8)/'d_고정'!$B$6</f>
        <v/>
      </c>
      <c r="Z350">
        <f>U350/('d_고정'!$B$8*'6_기대효과'!$H$7/8)</f>
        <v/>
      </c>
    </row>
    <row r="351">
      <c r="A351">
        <f>RAND()</f>
        <v/>
      </c>
      <c r="B351">
        <f>IF('d_시나리오'!$J$2='d_시나리오'!$H$2,'d_시나리오'!$I$2,IF(A351&lt;('d_시나리오'!$I$2-'d_시나리오'!$H$2)/('d_시나리오'!$J$2-'d_시나리오'!$H$2),'d_시나리오'!$H$2+SQRT(A351*('d_시나리오'!$J$2-'d_시나리오'!$H$2)*('d_시나리오'!$I$2-'d_시나리오'!$H$2)),'d_시나리오'!$J$2-SQRT((1-A351)*('d_시나리오'!$J$2-'d_시나리오'!$H$2)*('d_시나리오'!$J$2-'d_시나리오'!$I$2))))</f>
        <v/>
      </c>
      <c r="C351">
        <f>BETAINV(RAND(),2,6)</f>
        <v/>
      </c>
      <c r="D351">
        <f>INDEX('d_분포'!$A$2:$A$28,RANDBETWEEN(1,27))</f>
        <v/>
      </c>
      <c r="E351">
        <f>INDEX('d_분포'!$C$2:$C$5,RANDBETWEEN(1,4))*(0.9+0.2*RAND())</f>
        <v/>
      </c>
      <c r="F351">
        <f>RAND()</f>
        <v/>
      </c>
      <c r="G351">
        <f>IF('d_시나리오'!$J$3='d_시나리오'!$H$3,'d_시나리오'!$I$3,IF(F351&lt;('d_시나리오'!$I$3-'d_시나리오'!$H$3)/('d_시나리오'!$J$3-'d_시나리오'!$H$3),'d_시나리오'!$H$3+SQRT(F351*('d_시나리오'!$J$3-'d_시나리오'!$H$3)*('d_시나리오'!$I$3-'d_시나리오'!$H$3)),'d_시나리오'!$J$3-SQRT((1-F351)*('d_시나리오'!$J$3-'d_시나리오'!$H$3)*('d_시나리오'!$J$3-'d_시나리오'!$I$3))))</f>
        <v/>
      </c>
      <c r="H351">
        <f>RAND()</f>
        <v/>
      </c>
      <c r="I351">
        <f>IF('d_시나리오'!$J$4='d_시나리오'!$H$4,'d_시나리오'!$I$4,IF(H351&lt;('d_시나리오'!$I$4-'d_시나리오'!$H$4)/('d_시나리오'!$J$4-'d_시나리오'!$H$4),'d_시나리오'!$H$4+SQRT(H351*('d_시나리오'!$J$4-'d_시나리오'!$H$4)*('d_시나리오'!$I$4-'d_시나리오'!$H$4)),'d_시나리오'!$J$4-SQRT((1-H351)*('d_시나리오'!$J$4-'d_시나리오'!$H$4)*('d_시나리오'!$J$4-'d_시나리오'!$I$4))))</f>
        <v/>
      </c>
      <c r="J351">
        <f>RAND()</f>
        <v/>
      </c>
      <c r="K351">
        <f>IF('d_시나리오'!$J$5='d_시나리오'!$H$5,'d_시나리오'!$I$5,IF(J351&lt;('d_시나리오'!$I$5-'d_시나리오'!$H$5)/('d_시나리오'!$J$5-'d_시나리오'!$H$5),'d_시나리오'!$H$5+SQRT(J351*('d_시나리오'!$J$5-'d_시나리오'!$H$5)*('d_시나리오'!$I$5-'d_시나리오'!$H$5)),'d_시나리오'!$J$5-SQRT((1-J351)*('d_시나리오'!$J$5-'d_시나리오'!$H$5)*('d_시나리오'!$J$5-'d_시나리오'!$I$5))))</f>
        <v/>
      </c>
      <c r="L351">
        <f>RAND()</f>
        <v/>
      </c>
      <c r="M351">
        <f>IF('d_시나리오'!$J$6='d_시나리오'!$H$6,'d_시나리오'!$I$6,IF(L351&lt;('d_시나리오'!$I$6-'d_시나리오'!$H$6)/('d_시나리오'!$J$6-'d_시나리오'!$H$6),'d_시나리오'!$H$6+SQRT(L351*('d_시나리오'!$J$6-'d_시나리오'!$H$6)*('d_시나리오'!$I$6-'d_시나리오'!$H$6)),'d_시나리오'!$J$6-SQRT((1-L351)*('d_시나리오'!$J$6-'d_시나리오'!$H$6)*('d_시나리오'!$J$6-'d_시나리오'!$I$6))))</f>
        <v/>
      </c>
      <c r="N351">
        <f>INDEX('d_분포'!$B$2:$B$57,RANDBETWEEN(1,56))</f>
        <v/>
      </c>
      <c r="O351">
        <f>BETAINV(RAND(),5,5)</f>
        <v/>
      </c>
      <c r="P351">
        <f>'d_고정'!$B$1*'6_기대효과'!$H$7*('d_시나리오'!$I$7/'d_고정'!$B$2)*B351</f>
        <v/>
      </c>
      <c r="Q351">
        <f>P351*C351</f>
        <v/>
      </c>
      <c r="R351">
        <f>P351*E351</f>
        <v/>
      </c>
      <c r="S351">
        <f>R351*G351</f>
        <v/>
      </c>
      <c r="T351">
        <f>Q351+S351</f>
        <v/>
      </c>
      <c r="U351">
        <f>(Q351*D351+S351*I351)*(1-O351)</f>
        <v/>
      </c>
      <c r="V351">
        <f>(R351*K351*N351+'d_고정'!$B$3*('6_기대효과'!$H$7/8)*N351*'d_고정'!$B$10*M351*('6_기대효과'!$K$7/'d_고정'!$B$9))*(1-O351)</f>
        <v/>
      </c>
      <c r="W351">
        <f>(S351*I351+R351*MAX(K351-'d_고정'!$B$10*M351*('6_기대효과'!$K$7/'d_고정'!$B$9),0)*N351)*(1-O351)</f>
        <v/>
      </c>
      <c r="X351">
        <f>U351+V351</f>
        <v/>
      </c>
      <c r="Y351">
        <f>U351/('d_고정'!$B$5*'6_기대효과'!$H$7/8)/'d_고정'!$B$6</f>
        <v/>
      </c>
      <c r="Z351">
        <f>U351/('d_고정'!$B$8*'6_기대효과'!$H$7/8)</f>
        <v/>
      </c>
    </row>
    <row r="352">
      <c r="A352">
        <f>RAND()</f>
        <v/>
      </c>
      <c r="B352">
        <f>IF('d_시나리오'!$J$2='d_시나리오'!$H$2,'d_시나리오'!$I$2,IF(A352&lt;('d_시나리오'!$I$2-'d_시나리오'!$H$2)/('d_시나리오'!$J$2-'d_시나리오'!$H$2),'d_시나리오'!$H$2+SQRT(A352*('d_시나리오'!$J$2-'d_시나리오'!$H$2)*('d_시나리오'!$I$2-'d_시나리오'!$H$2)),'d_시나리오'!$J$2-SQRT((1-A352)*('d_시나리오'!$J$2-'d_시나리오'!$H$2)*('d_시나리오'!$J$2-'d_시나리오'!$I$2))))</f>
        <v/>
      </c>
      <c r="C352">
        <f>BETAINV(RAND(),2,6)</f>
        <v/>
      </c>
      <c r="D352">
        <f>INDEX('d_분포'!$A$2:$A$28,RANDBETWEEN(1,27))</f>
        <v/>
      </c>
      <c r="E352">
        <f>INDEX('d_분포'!$C$2:$C$5,RANDBETWEEN(1,4))*(0.9+0.2*RAND())</f>
        <v/>
      </c>
      <c r="F352">
        <f>RAND()</f>
        <v/>
      </c>
      <c r="G352">
        <f>IF('d_시나리오'!$J$3='d_시나리오'!$H$3,'d_시나리오'!$I$3,IF(F352&lt;('d_시나리오'!$I$3-'d_시나리오'!$H$3)/('d_시나리오'!$J$3-'d_시나리오'!$H$3),'d_시나리오'!$H$3+SQRT(F352*('d_시나리오'!$J$3-'d_시나리오'!$H$3)*('d_시나리오'!$I$3-'d_시나리오'!$H$3)),'d_시나리오'!$J$3-SQRT((1-F352)*('d_시나리오'!$J$3-'d_시나리오'!$H$3)*('d_시나리오'!$J$3-'d_시나리오'!$I$3))))</f>
        <v/>
      </c>
      <c r="H352">
        <f>RAND()</f>
        <v/>
      </c>
      <c r="I352">
        <f>IF('d_시나리오'!$J$4='d_시나리오'!$H$4,'d_시나리오'!$I$4,IF(H352&lt;('d_시나리오'!$I$4-'d_시나리오'!$H$4)/('d_시나리오'!$J$4-'d_시나리오'!$H$4),'d_시나리오'!$H$4+SQRT(H352*('d_시나리오'!$J$4-'d_시나리오'!$H$4)*('d_시나리오'!$I$4-'d_시나리오'!$H$4)),'d_시나리오'!$J$4-SQRT((1-H352)*('d_시나리오'!$J$4-'d_시나리오'!$H$4)*('d_시나리오'!$J$4-'d_시나리오'!$I$4))))</f>
        <v/>
      </c>
      <c r="J352">
        <f>RAND()</f>
        <v/>
      </c>
      <c r="K352">
        <f>IF('d_시나리오'!$J$5='d_시나리오'!$H$5,'d_시나리오'!$I$5,IF(J352&lt;('d_시나리오'!$I$5-'d_시나리오'!$H$5)/('d_시나리오'!$J$5-'d_시나리오'!$H$5),'d_시나리오'!$H$5+SQRT(J352*('d_시나리오'!$J$5-'d_시나리오'!$H$5)*('d_시나리오'!$I$5-'d_시나리오'!$H$5)),'d_시나리오'!$J$5-SQRT((1-J352)*('d_시나리오'!$J$5-'d_시나리오'!$H$5)*('d_시나리오'!$J$5-'d_시나리오'!$I$5))))</f>
        <v/>
      </c>
      <c r="L352">
        <f>RAND()</f>
        <v/>
      </c>
      <c r="M352">
        <f>IF('d_시나리오'!$J$6='d_시나리오'!$H$6,'d_시나리오'!$I$6,IF(L352&lt;('d_시나리오'!$I$6-'d_시나리오'!$H$6)/('d_시나리오'!$J$6-'d_시나리오'!$H$6),'d_시나리오'!$H$6+SQRT(L352*('d_시나리오'!$J$6-'d_시나리오'!$H$6)*('d_시나리오'!$I$6-'d_시나리오'!$H$6)),'d_시나리오'!$J$6-SQRT((1-L352)*('d_시나리오'!$J$6-'d_시나리오'!$H$6)*('d_시나리오'!$J$6-'d_시나리오'!$I$6))))</f>
        <v/>
      </c>
      <c r="N352">
        <f>INDEX('d_분포'!$B$2:$B$57,RANDBETWEEN(1,56))</f>
        <v/>
      </c>
      <c r="O352">
        <f>BETAINV(RAND(),5,5)</f>
        <v/>
      </c>
      <c r="P352">
        <f>'d_고정'!$B$1*'6_기대효과'!$H$7*('d_시나리오'!$I$7/'d_고정'!$B$2)*B352</f>
        <v/>
      </c>
      <c r="Q352">
        <f>P352*C352</f>
        <v/>
      </c>
      <c r="R352">
        <f>P352*E352</f>
        <v/>
      </c>
      <c r="S352">
        <f>R352*G352</f>
        <v/>
      </c>
      <c r="T352">
        <f>Q352+S352</f>
        <v/>
      </c>
      <c r="U352">
        <f>(Q352*D352+S352*I352)*(1-O352)</f>
        <v/>
      </c>
      <c r="V352">
        <f>(R352*K352*N352+'d_고정'!$B$3*('6_기대효과'!$H$7/8)*N352*'d_고정'!$B$10*M352*('6_기대효과'!$K$7/'d_고정'!$B$9))*(1-O352)</f>
        <v/>
      </c>
      <c r="W352">
        <f>(S352*I352+R352*MAX(K352-'d_고정'!$B$10*M352*('6_기대효과'!$K$7/'d_고정'!$B$9),0)*N352)*(1-O352)</f>
        <v/>
      </c>
      <c r="X352">
        <f>U352+V352</f>
        <v/>
      </c>
      <c r="Y352">
        <f>U352/('d_고정'!$B$5*'6_기대효과'!$H$7/8)/'d_고정'!$B$6</f>
        <v/>
      </c>
      <c r="Z352">
        <f>U352/('d_고정'!$B$8*'6_기대효과'!$H$7/8)</f>
        <v/>
      </c>
    </row>
    <row r="353">
      <c r="A353">
        <f>RAND()</f>
        <v/>
      </c>
      <c r="B353">
        <f>IF('d_시나리오'!$J$2='d_시나리오'!$H$2,'d_시나리오'!$I$2,IF(A353&lt;('d_시나리오'!$I$2-'d_시나리오'!$H$2)/('d_시나리오'!$J$2-'d_시나리오'!$H$2),'d_시나리오'!$H$2+SQRT(A353*('d_시나리오'!$J$2-'d_시나리오'!$H$2)*('d_시나리오'!$I$2-'d_시나리오'!$H$2)),'d_시나리오'!$J$2-SQRT((1-A353)*('d_시나리오'!$J$2-'d_시나리오'!$H$2)*('d_시나리오'!$J$2-'d_시나리오'!$I$2))))</f>
        <v/>
      </c>
      <c r="C353">
        <f>BETAINV(RAND(),2,6)</f>
        <v/>
      </c>
      <c r="D353">
        <f>INDEX('d_분포'!$A$2:$A$28,RANDBETWEEN(1,27))</f>
        <v/>
      </c>
      <c r="E353">
        <f>INDEX('d_분포'!$C$2:$C$5,RANDBETWEEN(1,4))*(0.9+0.2*RAND())</f>
        <v/>
      </c>
      <c r="F353">
        <f>RAND()</f>
        <v/>
      </c>
      <c r="G353">
        <f>IF('d_시나리오'!$J$3='d_시나리오'!$H$3,'d_시나리오'!$I$3,IF(F353&lt;('d_시나리오'!$I$3-'d_시나리오'!$H$3)/('d_시나리오'!$J$3-'d_시나리오'!$H$3),'d_시나리오'!$H$3+SQRT(F353*('d_시나리오'!$J$3-'d_시나리오'!$H$3)*('d_시나리오'!$I$3-'d_시나리오'!$H$3)),'d_시나리오'!$J$3-SQRT((1-F353)*('d_시나리오'!$J$3-'d_시나리오'!$H$3)*('d_시나리오'!$J$3-'d_시나리오'!$I$3))))</f>
        <v/>
      </c>
      <c r="H353">
        <f>RAND()</f>
        <v/>
      </c>
      <c r="I353">
        <f>IF('d_시나리오'!$J$4='d_시나리오'!$H$4,'d_시나리오'!$I$4,IF(H353&lt;('d_시나리오'!$I$4-'d_시나리오'!$H$4)/('d_시나리오'!$J$4-'d_시나리오'!$H$4),'d_시나리오'!$H$4+SQRT(H353*('d_시나리오'!$J$4-'d_시나리오'!$H$4)*('d_시나리오'!$I$4-'d_시나리오'!$H$4)),'d_시나리오'!$J$4-SQRT((1-H353)*('d_시나리오'!$J$4-'d_시나리오'!$H$4)*('d_시나리오'!$J$4-'d_시나리오'!$I$4))))</f>
        <v/>
      </c>
      <c r="J353">
        <f>RAND()</f>
        <v/>
      </c>
      <c r="K353">
        <f>IF('d_시나리오'!$J$5='d_시나리오'!$H$5,'d_시나리오'!$I$5,IF(J353&lt;('d_시나리오'!$I$5-'d_시나리오'!$H$5)/('d_시나리오'!$J$5-'d_시나리오'!$H$5),'d_시나리오'!$H$5+SQRT(J353*('d_시나리오'!$J$5-'d_시나리오'!$H$5)*('d_시나리오'!$I$5-'d_시나리오'!$H$5)),'d_시나리오'!$J$5-SQRT((1-J353)*('d_시나리오'!$J$5-'d_시나리오'!$H$5)*('d_시나리오'!$J$5-'d_시나리오'!$I$5))))</f>
        <v/>
      </c>
      <c r="L353">
        <f>RAND()</f>
        <v/>
      </c>
      <c r="M353">
        <f>IF('d_시나리오'!$J$6='d_시나리오'!$H$6,'d_시나리오'!$I$6,IF(L353&lt;('d_시나리오'!$I$6-'d_시나리오'!$H$6)/('d_시나리오'!$J$6-'d_시나리오'!$H$6),'d_시나리오'!$H$6+SQRT(L353*('d_시나리오'!$J$6-'d_시나리오'!$H$6)*('d_시나리오'!$I$6-'d_시나리오'!$H$6)),'d_시나리오'!$J$6-SQRT((1-L353)*('d_시나리오'!$J$6-'d_시나리오'!$H$6)*('d_시나리오'!$J$6-'d_시나리오'!$I$6))))</f>
        <v/>
      </c>
      <c r="N353">
        <f>INDEX('d_분포'!$B$2:$B$57,RANDBETWEEN(1,56))</f>
        <v/>
      </c>
      <c r="O353">
        <f>BETAINV(RAND(),5,5)</f>
        <v/>
      </c>
      <c r="P353">
        <f>'d_고정'!$B$1*'6_기대효과'!$H$7*('d_시나리오'!$I$7/'d_고정'!$B$2)*B353</f>
        <v/>
      </c>
      <c r="Q353">
        <f>P353*C353</f>
        <v/>
      </c>
      <c r="R353">
        <f>P353*E353</f>
        <v/>
      </c>
      <c r="S353">
        <f>R353*G353</f>
        <v/>
      </c>
      <c r="T353">
        <f>Q353+S353</f>
        <v/>
      </c>
      <c r="U353">
        <f>(Q353*D353+S353*I353)*(1-O353)</f>
        <v/>
      </c>
      <c r="V353">
        <f>(R353*K353*N353+'d_고정'!$B$3*('6_기대효과'!$H$7/8)*N353*'d_고정'!$B$10*M353*('6_기대효과'!$K$7/'d_고정'!$B$9))*(1-O353)</f>
        <v/>
      </c>
      <c r="W353">
        <f>(S353*I353+R353*MAX(K353-'d_고정'!$B$10*M353*('6_기대효과'!$K$7/'d_고정'!$B$9),0)*N353)*(1-O353)</f>
        <v/>
      </c>
      <c r="X353">
        <f>U353+V353</f>
        <v/>
      </c>
      <c r="Y353">
        <f>U353/('d_고정'!$B$5*'6_기대효과'!$H$7/8)/'d_고정'!$B$6</f>
        <v/>
      </c>
      <c r="Z353">
        <f>U353/('d_고정'!$B$8*'6_기대효과'!$H$7/8)</f>
        <v/>
      </c>
    </row>
    <row r="354">
      <c r="A354">
        <f>RAND()</f>
        <v/>
      </c>
      <c r="B354">
        <f>IF('d_시나리오'!$J$2='d_시나리오'!$H$2,'d_시나리오'!$I$2,IF(A354&lt;('d_시나리오'!$I$2-'d_시나리오'!$H$2)/('d_시나리오'!$J$2-'d_시나리오'!$H$2),'d_시나리오'!$H$2+SQRT(A354*('d_시나리오'!$J$2-'d_시나리오'!$H$2)*('d_시나리오'!$I$2-'d_시나리오'!$H$2)),'d_시나리오'!$J$2-SQRT((1-A354)*('d_시나리오'!$J$2-'d_시나리오'!$H$2)*('d_시나리오'!$J$2-'d_시나리오'!$I$2))))</f>
        <v/>
      </c>
      <c r="C354">
        <f>BETAINV(RAND(),2,6)</f>
        <v/>
      </c>
      <c r="D354">
        <f>INDEX('d_분포'!$A$2:$A$28,RANDBETWEEN(1,27))</f>
        <v/>
      </c>
      <c r="E354">
        <f>INDEX('d_분포'!$C$2:$C$5,RANDBETWEEN(1,4))*(0.9+0.2*RAND())</f>
        <v/>
      </c>
      <c r="F354">
        <f>RAND()</f>
        <v/>
      </c>
      <c r="G354">
        <f>IF('d_시나리오'!$J$3='d_시나리오'!$H$3,'d_시나리오'!$I$3,IF(F354&lt;('d_시나리오'!$I$3-'d_시나리오'!$H$3)/('d_시나리오'!$J$3-'d_시나리오'!$H$3),'d_시나리오'!$H$3+SQRT(F354*('d_시나리오'!$J$3-'d_시나리오'!$H$3)*('d_시나리오'!$I$3-'d_시나리오'!$H$3)),'d_시나리오'!$J$3-SQRT((1-F354)*('d_시나리오'!$J$3-'d_시나리오'!$H$3)*('d_시나리오'!$J$3-'d_시나리오'!$I$3))))</f>
        <v/>
      </c>
      <c r="H354">
        <f>RAND()</f>
        <v/>
      </c>
      <c r="I354">
        <f>IF('d_시나리오'!$J$4='d_시나리오'!$H$4,'d_시나리오'!$I$4,IF(H354&lt;('d_시나리오'!$I$4-'d_시나리오'!$H$4)/('d_시나리오'!$J$4-'d_시나리오'!$H$4),'d_시나리오'!$H$4+SQRT(H354*('d_시나리오'!$J$4-'d_시나리오'!$H$4)*('d_시나리오'!$I$4-'d_시나리오'!$H$4)),'d_시나리오'!$J$4-SQRT((1-H354)*('d_시나리오'!$J$4-'d_시나리오'!$H$4)*('d_시나리오'!$J$4-'d_시나리오'!$I$4))))</f>
        <v/>
      </c>
      <c r="J354">
        <f>RAND()</f>
        <v/>
      </c>
      <c r="K354">
        <f>IF('d_시나리오'!$J$5='d_시나리오'!$H$5,'d_시나리오'!$I$5,IF(J354&lt;('d_시나리오'!$I$5-'d_시나리오'!$H$5)/('d_시나리오'!$J$5-'d_시나리오'!$H$5),'d_시나리오'!$H$5+SQRT(J354*('d_시나리오'!$J$5-'d_시나리오'!$H$5)*('d_시나리오'!$I$5-'d_시나리오'!$H$5)),'d_시나리오'!$J$5-SQRT((1-J354)*('d_시나리오'!$J$5-'d_시나리오'!$H$5)*('d_시나리오'!$J$5-'d_시나리오'!$I$5))))</f>
        <v/>
      </c>
      <c r="L354">
        <f>RAND()</f>
        <v/>
      </c>
      <c r="M354">
        <f>IF('d_시나리오'!$J$6='d_시나리오'!$H$6,'d_시나리오'!$I$6,IF(L354&lt;('d_시나리오'!$I$6-'d_시나리오'!$H$6)/('d_시나리오'!$J$6-'d_시나리오'!$H$6),'d_시나리오'!$H$6+SQRT(L354*('d_시나리오'!$J$6-'d_시나리오'!$H$6)*('d_시나리오'!$I$6-'d_시나리오'!$H$6)),'d_시나리오'!$J$6-SQRT((1-L354)*('d_시나리오'!$J$6-'d_시나리오'!$H$6)*('d_시나리오'!$J$6-'d_시나리오'!$I$6))))</f>
        <v/>
      </c>
      <c r="N354">
        <f>INDEX('d_분포'!$B$2:$B$57,RANDBETWEEN(1,56))</f>
        <v/>
      </c>
      <c r="O354">
        <f>BETAINV(RAND(),5,5)</f>
        <v/>
      </c>
      <c r="P354">
        <f>'d_고정'!$B$1*'6_기대효과'!$H$7*('d_시나리오'!$I$7/'d_고정'!$B$2)*B354</f>
        <v/>
      </c>
      <c r="Q354">
        <f>P354*C354</f>
        <v/>
      </c>
      <c r="R354">
        <f>P354*E354</f>
        <v/>
      </c>
      <c r="S354">
        <f>R354*G354</f>
        <v/>
      </c>
      <c r="T354">
        <f>Q354+S354</f>
        <v/>
      </c>
      <c r="U354">
        <f>(Q354*D354+S354*I354)*(1-O354)</f>
        <v/>
      </c>
      <c r="V354">
        <f>(R354*K354*N354+'d_고정'!$B$3*('6_기대효과'!$H$7/8)*N354*'d_고정'!$B$10*M354*('6_기대효과'!$K$7/'d_고정'!$B$9))*(1-O354)</f>
        <v/>
      </c>
      <c r="W354">
        <f>(S354*I354+R354*MAX(K354-'d_고정'!$B$10*M354*('6_기대효과'!$K$7/'d_고정'!$B$9),0)*N354)*(1-O354)</f>
        <v/>
      </c>
      <c r="X354">
        <f>U354+V354</f>
        <v/>
      </c>
      <c r="Y354">
        <f>U354/('d_고정'!$B$5*'6_기대효과'!$H$7/8)/'d_고정'!$B$6</f>
        <v/>
      </c>
      <c r="Z354">
        <f>U354/('d_고정'!$B$8*'6_기대효과'!$H$7/8)</f>
        <v/>
      </c>
    </row>
    <row r="355">
      <c r="A355">
        <f>RAND()</f>
        <v/>
      </c>
      <c r="B355">
        <f>IF('d_시나리오'!$J$2='d_시나리오'!$H$2,'d_시나리오'!$I$2,IF(A355&lt;('d_시나리오'!$I$2-'d_시나리오'!$H$2)/('d_시나리오'!$J$2-'d_시나리오'!$H$2),'d_시나리오'!$H$2+SQRT(A355*('d_시나리오'!$J$2-'d_시나리오'!$H$2)*('d_시나리오'!$I$2-'d_시나리오'!$H$2)),'d_시나리오'!$J$2-SQRT((1-A355)*('d_시나리오'!$J$2-'d_시나리오'!$H$2)*('d_시나리오'!$J$2-'d_시나리오'!$I$2))))</f>
        <v/>
      </c>
      <c r="C355">
        <f>BETAINV(RAND(),2,6)</f>
        <v/>
      </c>
      <c r="D355">
        <f>INDEX('d_분포'!$A$2:$A$28,RANDBETWEEN(1,27))</f>
        <v/>
      </c>
      <c r="E355">
        <f>INDEX('d_분포'!$C$2:$C$5,RANDBETWEEN(1,4))*(0.9+0.2*RAND())</f>
        <v/>
      </c>
      <c r="F355">
        <f>RAND()</f>
        <v/>
      </c>
      <c r="G355">
        <f>IF('d_시나리오'!$J$3='d_시나리오'!$H$3,'d_시나리오'!$I$3,IF(F355&lt;('d_시나리오'!$I$3-'d_시나리오'!$H$3)/('d_시나리오'!$J$3-'d_시나리오'!$H$3),'d_시나리오'!$H$3+SQRT(F355*('d_시나리오'!$J$3-'d_시나리오'!$H$3)*('d_시나리오'!$I$3-'d_시나리오'!$H$3)),'d_시나리오'!$J$3-SQRT((1-F355)*('d_시나리오'!$J$3-'d_시나리오'!$H$3)*('d_시나리오'!$J$3-'d_시나리오'!$I$3))))</f>
        <v/>
      </c>
      <c r="H355">
        <f>RAND()</f>
        <v/>
      </c>
      <c r="I355">
        <f>IF('d_시나리오'!$J$4='d_시나리오'!$H$4,'d_시나리오'!$I$4,IF(H355&lt;('d_시나리오'!$I$4-'d_시나리오'!$H$4)/('d_시나리오'!$J$4-'d_시나리오'!$H$4),'d_시나리오'!$H$4+SQRT(H355*('d_시나리오'!$J$4-'d_시나리오'!$H$4)*('d_시나리오'!$I$4-'d_시나리오'!$H$4)),'d_시나리오'!$J$4-SQRT((1-H355)*('d_시나리오'!$J$4-'d_시나리오'!$H$4)*('d_시나리오'!$J$4-'d_시나리오'!$I$4))))</f>
        <v/>
      </c>
      <c r="J355">
        <f>RAND()</f>
        <v/>
      </c>
      <c r="K355">
        <f>IF('d_시나리오'!$J$5='d_시나리오'!$H$5,'d_시나리오'!$I$5,IF(J355&lt;('d_시나리오'!$I$5-'d_시나리오'!$H$5)/('d_시나리오'!$J$5-'d_시나리오'!$H$5),'d_시나리오'!$H$5+SQRT(J355*('d_시나리오'!$J$5-'d_시나리오'!$H$5)*('d_시나리오'!$I$5-'d_시나리오'!$H$5)),'d_시나리오'!$J$5-SQRT((1-J355)*('d_시나리오'!$J$5-'d_시나리오'!$H$5)*('d_시나리오'!$J$5-'d_시나리오'!$I$5))))</f>
        <v/>
      </c>
      <c r="L355">
        <f>RAND()</f>
        <v/>
      </c>
      <c r="M355">
        <f>IF('d_시나리오'!$J$6='d_시나리오'!$H$6,'d_시나리오'!$I$6,IF(L355&lt;('d_시나리오'!$I$6-'d_시나리오'!$H$6)/('d_시나리오'!$J$6-'d_시나리오'!$H$6),'d_시나리오'!$H$6+SQRT(L355*('d_시나리오'!$J$6-'d_시나리오'!$H$6)*('d_시나리오'!$I$6-'d_시나리오'!$H$6)),'d_시나리오'!$J$6-SQRT((1-L355)*('d_시나리오'!$J$6-'d_시나리오'!$H$6)*('d_시나리오'!$J$6-'d_시나리오'!$I$6))))</f>
        <v/>
      </c>
      <c r="N355">
        <f>INDEX('d_분포'!$B$2:$B$57,RANDBETWEEN(1,56))</f>
        <v/>
      </c>
      <c r="O355">
        <f>BETAINV(RAND(),5,5)</f>
        <v/>
      </c>
      <c r="P355">
        <f>'d_고정'!$B$1*'6_기대효과'!$H$7*('d_시나리오'!$I$7/'d_고정'!$B$2)*B355</f>
        <v/>
      </c>
      <c r="Q355">
        <f>P355*C355</f>
        <v/>
      </c>
      <c r="R355">
        <f>P355*E355</f>
        <v/>
      </c>
      <c r="S355">
        <f>R355*G355</f>
        <v/>
      </c>
      <c r="T355">
        <f>Q355+S355</f>
        <v/>
      </c>
      <c r="U355">
        <f>(Q355*D355+S355*I355)*(1-O355)</f>
        <v/>
      </c>
      <c r="V355">
        <f>(R355*K355*N355+'d_고정'!$B$3*('6_기대효과'!$H$7/8)*N355*'d_고정'!$B$10*M355*('6_기대효과'!$K$7/'d_고정'!$B$9))*(1-O355)</f>
        <v/>
      </c>
      <c r="W355">
        <f>(S355*I355+R355*MAX(K355-'d_고정'!$B$10*M355*('6_기대효과'!$K$7/'d_고정'!$B$9),0)*N355)*(1-O355)</f>
        <v/>
      </c>
      <c r="X355">
        <f>U355+V355</f>
        <v/>
      </c>
      <c r="Y355">
        <f>U355/('d_고정'!$B$5*'6_기대효과'!$H$7/8)/'d_고정'!$B$6</f>
        <v/>
      </c>
      <c r="Z355">
        <f>U355/('d_고정'!$B$8*'6_기대효과'!$H$7/8)</f>
        <v/>
      </c>
    </row>
    <row r="356">
      <c r="A356">
        <f>RAND()</f>
        <v/>
      </c>
      <c r="B356">
        <f>IF('d_시나리오'!$J$2='d_시나리오'!$H$2,'d_시나리오'!$I$2,IF(A356&lt;('d_시나리오'!$I$2-'d_시나리오'!$H$2)/('d_시나리오'!$J$2-'d_시나리오'!$H$2),'d_시나리오'!$H$2+SQRT(A356*('d_시나리오'!$J$2-'d_시나리오'!$H$2)*('d_시나리오'!$I$2-'d_시나리오'!$H$2)),'d_시나리오'!$J$2-SQRT((1-A356)*('d_시나리오'!$J$2-'d_시나리오'!$H$2)*('d_시나리오'!$J$2-'d_시나리오'!$I$2))))</f>
        <v/>
      </c>
      <c r="C356">
        <f>BETAINV(RAND(),2,6)</f>
        <v/>
      </c>
      <c r="D356">
        <f>INDEX('d_분포'!$A$2:$A$28,RANDBETWEEN(1,27))</f>
        <v/>
      </c>
      <c r="E356">
        <f>INDEX('d_분포'!$C$2:$C$5,RANDBETWEEN(1,4))*(0.9+0.2*RAND())</f>
        <v/>
      </c>
      <c r="F356">
        <f>RAND()</f>
        <v/>
      </c>
      <c r="G356">
        <f>IF('d_시나리오'!$J$3='d_시나리오'!$H$3,'d_시나리오'!$I$3,IF(F356&lt;('d_시나리오'!$I$3-'d_시나리오'!$H$3)/('d_시나리오'!$J$3-'d_시나리오'!$H$3),'d_시나리오'!$H$3+SQRT(F356*('d_시나리오'!$J$3-'d_시나리오'!$H$3)*('d_시나리오'!$I$3-'d_시나리오'!$H$3)),'d_시나리오'!$J$3-SQRT((1-F356)*('d_시나리오'!$J$3-'d_시나리오'!$H$3)*('d_시나리오'!$J$3-'d_시나리오'!$I$3))))</f>
        <v/>
      </c>
      <c r="H356">
        <f>RAND()</f>
        <v/>
      </c>
      <c r="I356">
        <f>IF('d_시나리오'!$J$4='d_시나리오'!$H$4,'d_시나리오'!$I$4,IF(H356&lt;('d_시나리오'!$I$4-'d_시나리오'!$H$4)/('d_시나리오'!$J$4-'d_시나리오'!$H$4),'d_시나리오'!$H$4+SQRT(H356*('d_시나리오'!$J$4-'d_시나리오'!$H$4)*('d_시나리오'!$I$4-'d_시나리오'!$H$4)),'d_시나리오'!$J$4-SQRT((1-H356)*('d_시나리오'!$J$4-'d_시나리오'!$H$4)*('d_시나리오'!$J$4-'d_시나리오'!$I$4))))</f>
        <v/>
      </c>
      <c r="J356">
        <f>RAND()</f>
        <v/>
      </c>
      <c r="K356">
        <f>IF('d_시나리오'!$J$5='d_시나리오'!$H$5,'d_시나리오'!$I$5,IF(J356&lt;('d_시나리오'!$I$5-'d_시나리오'!$H$5)/('d_시나리오'!$J$5-'d_시나리오'!$H$5),'d_시나리오'!$H$5+SQRT(J356*('d_시나리오'!$J$5-'d_시나리오'!$H$5)*('d_시나리오'!$I$5-'d_시나리오'!$H$5)),'d_시나리오'!$J$5-SQRT((1-J356)*('d_시나리오'!$J$5-'d_시나리오'!$H$5)*('d_시나리오'!$J$5-'d_시나리오'!$I$5))))</f>
        <v/>
      </c>
      <c r="L356">
        <f>RAND()</f>
        <v/>
      </c>
      <c r="M356">
        <f>IF('d_시나리오'!$J$6='d_시나리오'!$H$6,'d_시나리오'!$I$6,IF(L356&lt;('d_시나리오'!$I$6-'d_시나리오'!$H$6)/('d_시나리오'!$J$6-'d_시나리오'!$H$6),'d_시나리오'!$H$6+SQRT(L356*('d_시나리오'!$J$6-'d_시나리오'!$H$6)*('d_시나리오'!$I$6-'d_시나리오'!$H$6)),'d_시나리오'!$J$6-SQRT((1-L356)*('d_시나리오'!$J$6-'d_시나리오'!$H$6)*('d_시나리오'!$J$6-'d_시나리오'!$I$6))))</f>
        <v/>
      </c>
      <c r="N356">
        <f>INDEX('d_분포'!$B$2:$B$57,RANDBETWEEN(1,56))</f>
        <v/>
      </c>
      <c r="O356">
        <f>BETAINV(RAND(),5,5)</f>
        <v/>
      </c>
      <c r="P356">
        <f>'d_고정'!$B$1*'6_기대효과'!$H$7*('d_시나리오'!$I$7/'d_고정'!$B$2)*B356</f>
        <v/>
      </c>
      <c r="Q356">
        <f>P356*C356</f>
        <v/>
      </c>
      <c r="R356">
        <f>P356*E356</f>
        <v/>
      </c>
      <c r="S356">
        <f>R356*G356</f>
        <v/>
      </c>
      <c r="T356">
        <f>Q356+S356</f>
        <v/>
      </c>
      <c r="U356">
        <f>(Q356*D356+S356*I356)*(1-O356)</f>
        <v/>
      </c>
      <c r="V356">
        <f>(R356*K356*N356+'d_고정'!$B$3*('6_기대효과'!$H$7/8)*N356*'d_고정'!$B$10*M356*('6_기대효과'!$K$7/'d_고정'!$B$9))*(1-O356)</f>
        <v/>
      </c>
      <c r="W356">
        <f>(S356*I356+R356*MAX(K356-'d_고정'!$B$10*M356*('6_기대효과'!$K$7/'d_고정'!$B$9),0)*N356)*(1-O356)</f>
        <v/>
      </c>
      <c r="X356">
        <f>U356+V356</f>
        <v/>
      </c>
      <c r="Y356">
        <f>U356/('d_고정'!$B$5*'6_기대효과'!$H$7/8)/'d_고정'!$B$6</f>
        <v/>
      </c>
      <c r="Z356">
        <f>U356/('d_고정'!$B$8*'6_기대효과'!$H$7/8)</f>
        <v/>
      </c>
    </row>
    <row r="357">
      <c r="A357">
        <f>RAND()</f>
        <v/>
      </c>
      <c r="B357">
        <f>IF('d_시나리오'!$J$2='d_시나리오'!$H$2,'d_시나리오'!$I$2,IF(A357&lt;('d_시나리오'!$I$2-'d_시나리오'!$H$2)/('d_시나리오'!$J$2-'d_시나리오'!$H$2),'d_시나리오'!$H$2+SQRT(A357*('d_시나리오'!$J$2-'d_시나리오'!$H$2)*('d_시나리오'!$I$2-'d_시나리오'!$H$2)),'d_시나리오'!$J$2-SQRT((1-A357)*('d_시나리오'!$J$2-'d_시나리오'!$H$2)*('d_시나리오'!$J$2-'d_시나리오'!$I$2))))</f>
        <v/>
      </c>
      <c r="C357">
        <f>BETAINV(RAND(),2,6)</f>
        <v/>
      </c>
      <c r="D357">
        <f>INDEX('d_분포'!$A$2:$A$28,RANDBETWEEN(1,27))</f>
        <v/>
      </c>
      <c r="E357">
        <f>INDEX('d_분포'!$C$2:$C$5,RANDBETWEEN(1,4))*(0.9+0.2*RAND())</f>
        <v/>
      </c>
      <c r="F357">
        <f>RAND()</f>
        <v/>
      </c>
      <c r="G357">
        <f>IF('d_시나리오'!$J$3='d_시나리오'!$H$3,'d_시나리오'!$I$3,IF(F357&lt;('d_시나리오'!$I$3-'d_시나리오'!$H$3)/('d_시나리오'!$J$3-'d_시나리오'!$H$3),'d_시나리오'!$H$3+SQRT(F357*('d_시나리오'!$J$3-'d_시나리오'!$H$3)*('d_시나리오'!$I$3-'d_시나리오'!$H$3)),'d_시나리오'!$J$3-SQRT((1-F357)*('d_시나리오'!$J$3-'d_시나리오'!$H$3)*('d_시나리오'!$J$3-'d_시나리오'!$I$3))))</f>
        <v/>
      </c>
      <c r="H357">
        <f>RAND()</f>
        <v/>
      </c>
      <c r="I357">
        <f>IF('d_시나리오'!$J$4='d_시나리오'!$H$4,'d_시나리오'!$I$4,IF(H357&lt;('d_시나리오'!$I$4-'d_시나리오'!$H$4)/('d_시나리오'!$J$4-'d_시나리오'!$H$4),'d_시나리오'!$H$4+SQRT(H357*('d_시나리오'!$J$4-'d_시나리오'!$H$4)*('d_시나리오'!$I$4-'d_시나리오'!$H$4)),'d_시나리오'!$J$4-SQRT((1-H357)*('d_시나리오'!$J$4-'d_시나리오'!$H$4)*('d_시나리오'!$J$4-'d_시나리오'!$I$4))))</f>
        <v/>
      </c>
      <c r="J357">
        <f>RAND()</f>
        <v/>
      </c>
      <c r="K357">
        <f>IF('d_시나리오'!$J$5='d_시나리오'!$H$5,'d_시나리오'!$I$5,IF(J357&lt;('d_시나리오'!$I$5-'d_시나리오'!$H$5)/('d_시나리오'!$J$5-'d_시나리오'!$H$5),'d_시나리오'!$H$5+SQRT(J357*('d_시나리오'!$J$5-'d_시나리오'!$H$5)*('d_시나리오'!$I$5-'d_시나리오'!$H$5)),'d_시나리오'!$J$5-SQRT((1-J357)*('d_시나리오'!$J$5-'d_시나리오'!$H$5)*('d_시나리오'!$J$5-'d_시나리오'!$I$5))))</f>
        <v/>
      </c>
      <c r="L357">
        <f>RAND()</f>
        <v/>
      </c>
      <c r="M357">
        <f>IF('d_시나리오'!$J$6='d_시나리오'!$H$6,'d_시나리오'!$I$6,IF(L357&lt;('d_시나리오'!$I$6-'d_시나리오'!$H$6)/('d_시나리오'!$J$6-'d_시나리오'!$H$6),'d_시나리오'!$H$6+SQRT(L357*('d_시나리오'!$J$6-'d_시나리오'!$H$6)*('d_시나리오'!$I$6-'d_시나리오'!$H$6)),'d_시나리오'!$J$6-SQRT((1-L357)*('d_시나리오'!$J$6-'d_시나리오'!$H$6)*('d_시나리오'!$J$6-'d_시나리오'!$I$6))))</f>
        <v/>
      </c>
      <c r="N357">
        <f>INDEX('d_분포'!$B$2:$B$57,RANDBETWEEN(1,56))</f>
        <v/>
      </c>
      <c r="O357">
        <f>BETAINV(RAND(),5,5)</f>
        <v/>
      </c>
      <c r="P357">
        <f>'d_고정'!$B$1*'6_기대효과'!$H$7*('d_시나리오'!$I$7/'d_고정'!$B$2)*B357</f>
        <v/>
      </c>
      <c r="Q357">
        <f>P357*C357</f>
        <v/>
      </c>
      <c r="R357">
        <f>P357*E357</f>
        <v/>
      </c>
      <c r="S357">
        <f>R357*G357</f>
        <v/>
      </c>
      <c r="T357">
        <f>Q357+S357</f>
        <v/>
      </c>
      <c r="U357">
        <f>(Q357*D357+S357*I357)*(1-O357)</f>
        <v/>
      </c>
      <c r="V357">
        <f>(R357*K357*N357+'d_고정'!$B$3*('6_기대효과'!$H$7/8)*N357*'d_고정'!$B$10*M357*('6_기대효과'!$K$7/'d_고정'!$B$9))*(1-O357)</f>
        <v/>
      </c>
      <c r="W357">
        <f>(S357*I357+R357*MAX(K357-'d_고정'!$B$10*M357*('6_기대효과'!$K$7/'d_고정'!$B$9),0)*N357)*(1-O357)</f>
        <v/>
      </c>
      <c r="X357">
        <f>U357+V357</f>
        <v/>
      </c>
      <c r="Y357">
        <f>U357/('d_고정'!$B$5*'6_기대효과'!$H$7/8)/'d_고정'!$B$6</f>
        <v/>
      </c>
      <c r="Z357">
        <f>U357/('d_고정'!$B$8*'6_기대효과'!$H$7/8)</f>
        <v/>
      </c>
    </row>
    <row r="358">
      <c r="A358">
        <f>RAND()</f>
        <v/>
      </c>
      <c r="B358">
        <f>IF('d_시나리오'!$J$2='d_시나리오'!$H$2,'d_시나리오'!$I$2,IF(A358&lt;('d_시나리오'!$I$2-'d_시나리오'!$H$2)/('d_시나리오'!$J$2-'d_시나리오'!$H$2),'d_시나리오'!$H$2+SQRT(A358*('d_시나리오'!$J$2-'d_시나리오'!$H$2)*('d_시나리오'!$I$2-'d_시나리오'!$H$2)),'d_시나리오'!$J$2-SQRT((1-A358)*('d_시나리오'!$J$2-'d_시나리오'!$H$2)*('d_시나리오'!$J$2-'d_시나리오'!$I$2))))</f>
        <v/>
      </c>
      <c r="C358">
        <f>BETAINV(RAND(),2,6)</f>
        <v/>
      </c>
      <c r="D358">
        <f>INDEX('d_분포'!$A$2:$A$28,RANDBETWEEN(1,27))</f>
        <v/>
      </c>
      <c r="E358">
        <f>INDEX('d_분포'!$C$2:$C$5,RANDBETWEEN(1,4))*(0.9+0.2*RAND())</f>
        <v/>
      </c>
      <c r="F358">
        <f>RAND()</f>
        <v/>
      </c>
      <c r="G358">
        <f>IF('d_시나리오'!$J$3='d_시나리오'!$H$3,'d_시나리오'!$I$3,IF(F358&lt;('d_시나리오'!$I$3-'d_시나리오'!$H$3)/('d_시나리오'!$J$3-'d_시나리오'!$H$3),'d_시나리오'!$H$3+SQRT(F358*('d_시나리오'!$J$3-'d_시나리오'!$H$3)*('d_시나리오'!$I$3-'d_시나리오'!$H$3)),'d_시나리오'!$J$3-SQRT((1-F358)*('d_시나리오'!$J$3-'d_시나리오'!$H$3)*('d_시나리오'!$J$3-'d_시나리오'!$I$3))))</f>
        <v/>
      </c>
      <c r="H358">
        <f>RAND()</f>
        <v/>
      </c>
      <c r="I358">
        <f>IF('d_시나리오'!$J$4='d_시나리오'!$H$4,'d_시나리오'!$I$4,IF(H358&lt;('d_시나리오'!$I$4-'d_시나리오'!$H$4)/('d_시나리오'!$J$4-'d_시나리오'!$H$4),'d_시나리오'!$H$4+SQRT(H358*('d_시나리오'!$J$4-'d_시나리오'!$H$4)*('d_시나리오'!$I$4-'d_시나리오'!$H$4)),'d_시나리오'!$J$4-SQRT((1-H358)*('d_시나리오'!$J$4-'d_시나리오'!$H$4)*('d_시나리오'!$J$4-'d_시나리오'!$I$4))))</f>
        <v/>
      </c>
      <c r="J358">
        <f>RAND()</f>
        <v/>
      </c>
      <c r="K358">
        <f>IF('d_시나리오'!$J$5='d_시나리오'!$H$5,'d_시나리오'!$I$5,IF(J358&lt;('d_시나리오'!$I$5-'d_시나리오'!$H$5)/('d_시나리오'!$J$5-'d_시나리오'!$H$5),'d_시나리오'!$H$5+SQRT(J358*('d_시나리오'!$J$5-'d_시나리오'!$H$5)*('d_시나리오'!$I$5-'d_시나리오'!$H$5)),'d_시나리오'!$J$5-SQRT((1-J358)*('d_시나리오'!$J$5-'d_시나리오'!$H$5)*('d_시나리오'!$J$5-'d_시나리오'!$I$5))))</f>
        <v/>
      </c>
      <c r="L358">
        <f>RAND()</f>
        <v/>
      </c>
      <c r="M358">
        <f>IF('d_시나리오'!$J$6='d_시나리오'!$H$6,'d_시나리오'!$I$6,IF(L358&lt;('d_시나리오'!$I$6-'d_시나리오'!$H$6)/('d_시나리오'!$J$6-'d_시나리오'!$H$6),'d_시나리오'!$H$6+SQRT(L358*('d_시나리오'!$J$6-'d_시나리오'!$H$6)*('d_시나리오'!$I$6-'d_시나리오'!$H$6)),'d_시나리오'!$J$6-SQRT((1-L358)*('d_시나리오'!$J$6-'d_시나리오'!$H$6)*('d_시나리오'!$J$6-'d_시나리오'!$I$6))))</f>
        <v/>
      </c>
      <c r="N358">
        <f>INDEX('d_분포'!$B$2:$B$57,RANDBETWEEN(1,56))</f>
        <v/>
      </c>
      <c r="O358">
        <f>BETAINV(RAND(),5,5)</f>
        <v/>
      </c>
      <c r="P358">
        <f>'d_고정'!$B$1*'6_기대효과'!$H$7*('d_시나리오'!$I$7/'d_고정'!$B$2)*B358</f>
        <v/>
      </c>
      <c r="Q358">
        <f>P358*C358</f>
        <v/>
      </c>
      <c r="R358">
        <f>P358*E358</f>
        <v/>
      </c>
      <c r="S358">
        <f>R358*G358</f>
        <v/>
      </c>
      <c r="T358">
        <f>Q358+S358</f>
        <v/>
      </c>
      <c r="U358">
        <f>(Q358*D358+S358*I358)*(1-O358)</f>
        <v/>
      </c>
      <c r="V358">
        <f>(R358*K358*N358+'d_고정'!$B$3*('6_기대효과'!$H$7/8)*N358*'d_고정'!$B$10*M358*('6_기대효과'!$K$7/'d_고정'!$B$9))*(1-O358)</f>
        <v/>
      </c>
      <c r="W358">
        <f>(S358*I358+R358*MAX(K358-'d_고정'!$B$10*M358*('6_기대효과'!$K$7/'d_고정'!$B$9),0)*N358)*(1-O358)</f>
        <v/>
      </c>
      <c r="X358">
        <f>U358+V358</f>
        <v/>
      </c>
      <c r="Y358">
        <f>U358/('d_고정'!$B$5*'6_기대효과'!$H$7/8)/'d_고정'!$B$6</f>
        <v/>
      </c>
      <c r="Z358">
        <f>U358/('d_고정'!$B$8*'6_기대효과'!$H$7/8)</f>
        <v/>
      </c>
    </row>
    <row r="359">
      <c r="A359">
        <f>RAND()</f>
        <v/>
      </c>
      <c r="B359">
        <f>IF('d_시나리오'!$J$2='d_시나리오'!$H$2,'d_시나리오'!$I$2,IF(A359&lt;('d_시나리오'!$I$2-'d_시나리오'!$H$2)/('d_시나리오'!$J$2-'d_시나리오'!$H$2),'d_시나리오'!$H$2+SQRT(A359*('d_시나리오'!$J$2-'d_시나리오'!$H$2)*('d_시나리오'!$I$2-'d_시나리오'!$H$2)),'d_시나리오'!$J$2-SQRT((1-A359)*('d_시나리오'!$J$2-'d_시나리오'!$H$2)*('d_시나리오'!$J$2-'d_시나리오'!$I$2))))</f>
        <v/>
      </c>
      <c r="C359">
        <f>BETAINV(RAND(),2,6)</f>
        <v/>
      </c>
      <c r="D359">
        <f>INDEX('d_분포'!$A$2:$A$28,RANDBETWEEN(1,27))</f>
        <v/>
      </c>
      <c r="E359">
        <f>INDEX('d_분포'!$C$2:$C$5,RANDBETWEEN(1,4))*(0.9+0.2*RAND())</f>
        <v/>
      </c>
      <c r="F359">
        <f>RAND()</f>
        <v/>
      </c>
      <c r="G359">
        <f>IF('d_시나리오'!$J$3='d_시나리오'!$H$3,'d_시나리오'!$I$3,IF(F359&lt;('d_시나리오'!$I$3-'d_시나리오'!$H$3)/('d_시나리오'!$J$3-'d_시나리오'!$H$3),'d_시나리오'!$H$3+SQRT(F359*('d_시나리오'!$J$3-'d_시나리오'!$H$3)*('d_시나리오'!$I$3-'d_시나리오'!$H$3)),'d_시나리오'!$J$3-SQRT((1-F359)*('d_시나리오'!$J$3-'d_시나리오'!$H$3)*('d_시나리오'!$J$3-'d_시나리오'!$I$3))))</f>
        <v/>
      </c>
      <c r="H359">
        <f>RAND()</f>
        <v/>
      </c>
      <c r="I359">
        <f>IF('d_시나리오'!$J$4='d_시나리오'!$H$4,'d_시나리오'!$I$4,IF(H359&lt;('d_시나리오'!$I$4-'d_시나리오'!$H$4)/('d_시나리오'!$J$4-'d_시나리오'!$H$4),'d_시나리오'!$H$4+SQRT(H359*('d_시나리오'!$J$4-'d_시나리오'!$H$4)*('d_시나리오'!$I$4-'d_시나리오'!$H$4)),'d_시나리오'!$J$4-SQRT((1-H359)*('d_시나리오'!$J$4-'d_시나리오'!$H$4)*('d_시나리오'!$J$4-'d_시나리오'!$I$4))))</f>
        <v/>
      </c>
      <c r="J359">
        <f>RAND()</f>
        <v/>
      </c>
      <c r="K359">
        <f>IF('d_시나리오'!$J$5='d_시나리오'!$H$5,'d_시나리오'!$I$5,IF(J359&lt;('d_시나리오'!$I$5-'d_시나리오'!$H$5)/('d_시나리오'!$J$5-'d_시나리오'!$H$5),'d_시나리오'!$H$5+SQRT(J359*('d_시나리오'!$J$5-'d_시나리오'!$H$5)*('d_시나리오'!$I$5-'d_시나리오'!$H$5)),'d_시나리오'!$J$5-SQRT((1-J359)*('d_시나리오'!$J$5-'d_시나리오'!$H$5)*('d_시나리오'!$J$5-'d_시나리오'!$I$5))))</f>
        <v/>
      </c>
      <c r="L359">
        <f>RAND()</f>
        <v/>
      </c>
      <c r="M359">
        <f>IF('d_시나리오'!$J$6='d_시나리오'!$H$6,'d_시나리오'!$I$6,IF(L359&lt;('d_시나리오'!$I$6-'d_시나리오'!$H$6)/('d_시나리오'!$J$6-'d_시나리오'!$H$6),'d_시나리오'!$H$6+SQRT(L359*('d_시나리오'!$J$6-'d_시나리오'!$H$6)*('d_시나리오'!$I$6-'d_시나리오'!$H$6)),'d_시나리오'!$J$6-SQRT((1-L359)*('d_시나리오'!$J$6-'d_시나리오'!$H$6)*('d_시나리오'!$J$6-'d_시나리오'!$I$6))))</f>
        <v/>
      </c>
      <c r="N359">
        <f>INDEX('d_분포'!$B$2:$B$57,RANDBETWEEN(1,56))</f>
        <v/>
      </c>
      <c r="O359">
        <f>BETAINV(RAND(),5,5)</f>
        <v/>
      </c>
      <c r="P359">
        <f>'d_고정'!$B$1*'6_기대효과'!$H$7*('d_시나리오'!$I$7/'d_고정'!$B$2)*B359</f>
        <v/>
      </c>
      <c r="Q359">
        <f>P359*C359</f>
        <v/>
      </c>
      <c r="R359">
        <f>P359*E359</f>
        <v/>
      </c>
      <c r="S359">
        <f>R359*G359</f>
        <v/>
      </c>
      <c r="T359">
        <f>Q359+S359</f>
        <v/>
      </c>
      <c r="U359">
        <f>(Q359*D359+S359*I359)*(1-O359)</f>
        <v/>
      </c>
      <c r="V359">
        <f>(R359*K359*N359+'d_고정'!$B$3*('6_기대효과'!$H$7/8)*N359*'d_고정'!$B$10*M359*('6_기대효과'!$K$7/'d_고정'!$B$9))*(1-O359)</f>
        <v/>
      </c>
      <c r="W359">
        <f>(S359*I359+R359*MAX(K359-'d_고정'!$B$10*M359*('6_기대효과'!$K$7/'d_고정'!$B$9),0)*N359)*(1-O359)</f>
        <v/>
      </c>
      <c r="X359">
        <f>U359+V359</f>
        <v/>
      </c>
      <c r="Y359">
        <f>U359/('d_고정'!$B$5*'6_기대효과'!$H$7/8)/'d_고정'!$B$6</f>
        <v/>
      </c>
      <c r="Z359">
        <f>U359/('d_고정'!$B$8*'6_기대효과'!$H$7/8)</f>
        <v/>
      </c>
    </row>
    <row r="360">
      <c r="A360">
        <f>RAND()</f>
        <v/>
      </c>
      <c r="B360">
        <f>IF('d_시나리오'!$J$2='d_시나리오'!$H$2,'d_시나리오'!$I$2,IF(A360&lt;('d_시나리오'!$I$2-'d_시나리오'!$H$2)/('d_시나리오'!$J$2-'d_시나리오'!$H$2),'d_시나리오'!$H$2+SQRT(A360*('d_시나리오'!$J$2-'d_시나리오'!$H$2)*('d_시나리오'!$I$2-'d_시나리오'!$H$2)),'d_시나리오'!$J$2-SQRT((1-A360)*('d_시나리오'!$J$2-'d_시나리오'!$H$2)*('d_시나리오'!$J$2-'d_시나리오'!$I$2))))</f>
        <v/>
      </c>
      <c r="C360">
        <f>BETAINV(RAND(),2,6)</f>
        <v/>
      </c>
      <c r="D360">
        <f>INDEX('d_분포'!$A$2:$A$28,RANDBETWEEN(1,27))</f>
        <v/>
      </c>
      <c r="E360">
        <f>INDEX('d_분포'!$C$2:$C$5,RANDBETWEEN(1,4))*(0.9+0.2*RAND())</f>
        <v/>
      </c>
      <c r="F360">
        <f>RAND()</f>
        <v/>
      </c>
      <c r="G360">
        <f>IF('d_시나리오'!$J$3='d_시나리오'!$H$3,'d_시나리오'!$I$3,IF(F360&lt;('d_시나리오'!$I$3-'d_시나리오'!$H$3)/('d_시나리오'!$J$3-'d_시나리오'!$H$3),'d_시나리오'!$H$3+SQRT(F360*('d_시나리오'!$J$3-'d_시나리오'!$H$3)*('d_시나리오'!$I$3-'d_시나리오'!$H$3)),'d_시나리오'!$J$3-SQRT((1-F360)*('d_시나리오'!$J$3-'d_시나리오'!$H$3)*('d_시나리오'!$J$3-'d_시나리오'!$I$3))))</f>
        <v/>
      </c>
      <c r="H360">
        <f>RAND()</f>
        <v/>
      </c>
      <c r="I360">
        <f>IF('d_시나리오'!$J$4='d_시나리오'!$H$4,'d_시나리오'!$I$4,IF(H360&lt;('d_시나리오'!$I$4-'d_시나리오'!$H$4)/('d_시나리오'!$J$4-'d_시나리오'!$H$4),'d_시나리오'!$H$4+SQRT(H360*('d_시나리오'!$J$4-'d_시나리오'!$H$4)*('d_시나리오'!$I$4-'d_시나리오'!$H$4)),'d_시나리오'!$J$4-SQRT((1-H360)*('d_시나리오'!$J$4-'d_시나리오'!$H$4)*('d_시나리오'!$J$4-'d_시나리오'!$I$4))))</f>
        <v/>
      </c>
      <c r="J360">
        <f>RAND()</f>
        <v/>
      </c>
      <c r="K360">
        <f>IF('d_시나리오'!$J$5='d_시나리오'!$H$5,'d_시나리오'!$I$5,IF(J360&lt;('d_시나리오'!$I$5-'d_시나리오'!$H$5)/('d_시나리오'!$J$5-'d_시나리오'!$H$5),'d_시나리오'!$H$5+SQRT(J360*('d_시나리오'!$J$5-'d_시나리오'!$H$5)*('d_시나리오'!$I$5-'d_시나리오'!$H$5)),'d_시나리오'!$J$5-SQRT((1-J360)*('d_시나리오'!$J$5-'d_시나리오'!$H$5)*('d_시나리오'!$J$5-'d_시나리오'!$I$5))))</f>
        <v/>
      </c>
      <c r="L360">
        <f>RAND()</f>
        <v/>
      </c>
      <c r="M360">
        <f>IF('d_시나리오'!$J$6='d_시나리오'!$H$6,'d_시나리오'!$I$6,IF(L360&lt;('d_시나리오'!$I$6-'d_시나리오'!$H$6)/('d_시나리오'!$J$6-'d_시나리오'!$H$6),'d_시나리오'!$H$6+SQRT(L360*('d_시나리오'!$J$6-'d_시나리오'!$H$6)*('d_시나리오'!$I$6-'d_시나리오'!$H$6)),'d_시나리오'!$J$6-SQRT((1-L360)*('d_시나리오'!$J$6-'d_시나리오'!$H$6)*('d_시나리오'!$J$6-'d_시나리오'!$I$6))))</f>
        <v/>
      </c>
      <c r="N360">
        <f>INDEX('d_분포'!$B$2:$B$57,RANDBETWEEN(1,56))</f>
        <v/>
      </c>
      <c r="O360">
        <f>BETAINV(RAND(),5,5)</f>
        <v/>
      </c>
      <c r="P360">
        <f>'d_고정'!$B$1*'6_기대효과'!$H$7*('d_시나리오'!$I$7/'d_고정'!$B$2)*B360</f>
        <v/>
      </c>
      <c r="Q360">
        <f>P360*C360</f>
        <v/>
      </c>
      <c r="R360">
        <f>P360*E360</f>
        <v/>
      </c>
      <c r="S360">
        <f>R360*G360</f>
        <v/>
      </c>
      <c r="T360">
        <f>Q360+S360</f>
        <v/>
      </c>
      <c r="U360">
        <f>(Q360*D360+S360*I360)*(1-O360)</f>
        <v/>
      </c>
      <c r="V360">
        <f>(R360*K360*N360+'d_고정'!$B$3*('6_기대효과'!$H$7/8)*N360*'d_고정'!$B$10*M360*('6_기대효과'!$K$7/'d_고정'!$B$9))*(1-O360)</f>
        <v/>
      </c>
      <c r="W360">
        <f>(S360*I360+R360*MAX(K360-'d_고정'!$B$10*M360*('6_기대효과'!$K$7/'d_고정'!$B$9),0)*N360)*(1-O360)</f>
        <v/>
      </c>
      <c r="X360">
        <f>U360+V360</f>
        <v/>
      </c>
      <c r="Y360">
        <f>U360/('d_고정'!$B$5*'6_기대효과'!$H$7/8)/'d_고정'!$B$6</f>
        <v/>
      </c>
      <c r="Z360">
        <f>U360/('d_고정'!$B$8*'6_기대효과'!$H$7/8)</f>
        <v/>
      </c>
    </row>
    <row r="361">
      <c r="A361">
        <f>RAND()</f>
        <v/>
      </c>
      <c r="B361">
        <f>IF('d_시나리오'!$J$2='d_시나리오'!$H$2,'d_시나리오'!$I$2,IF(A361&lt;('d_시나리오'!$I$2-'d_시나리오'!$H$2)/('d_시나리오'!$J$2-'d_시나리오'!$H$2),'d_시나리오'!$H$2+SQRT(A361*('d_시나리오'!$J$2-'d_시나리오'!$H$2)*('d_시나리오'!$I$2-'d_시나리오'!$H$2)),'d_시나리오'!$J$2-SQRT((1-A361)*('d_시나리오'!$J$2-'d_시나리오'!$H$2)*('d_시나리오'!$J$2-'d_시나리오'!$I$2))))</f>
        <v/>
      </c>
      <c r="C361">
        <f>BETAINV(RAND(),2,6)</f>
        <v/>
      </c>
      <c r="D361">
        <f>INDEX('d_분포'!$A$2:$A$28,RANDBETWEEN(1,27))</f>
        <v/>
      </c>
      <c r="E361">
        <f>INDEX('d_분포'!$C$2:$C$5,RANDBETWEEN(1,4))*(0.9+0.2*RAND())</f>
        <v/>
      </c>
      <c r="F361">
        <f>RAND()</f>
        <v/>
      </c>
      <c r="G361">
        <f>IF('d_시나리오'!$J$3='d_시나리오'!$H$3,'d_시나리오'!$I$3,IF(F361&lt;('d_시나리오'!$I$3-'d_시나리오'!$H$3)/('d_시나리오'!$J$3-'d_시나리오'!$H$3),'d_시나리오'!$H$3+SQRT(F361*('d_시나리오'!$J$3-'d_시나리오'!$H$3)*('d_시나리오'!$I$3-'d_시나리오'!$H$3)),'d_시나리오'!$J$3-SQRT((1-F361)*('d_시나리오'!$J$3-'d_시나리오'!$H$3)*('d_시나리오'!$J$3-'d_시나리오'!$I$3))))</f>
        <v/>
      </c>
      <c r="H361">
        <f>RAND()</f>
        <v/>
      </c>
      <c r="I361">
        <f>IF('d_시나리오'!$J$4='d_시나리오'!$H$4,'d_시나리오'!$I$4,IF(H361&lt;('d_시나리오'!$I$4-'d_시나리오'!$H$4)/('d_시나리오'!$J$4-'d_시나리오'!$H$4),'d_시나리오'!$H$4+SQRT(H361*('d_시나리오'!$J$4-'d_시나리오'!$H$4)*('d_시나리오'!$I$4-'d_시나리오'!$H$4)),'d_시나리오'!$J$4-SQRT((1-H361)*('d_시나리오'!$J$4-'d_시나리오'!$H$4)*('d_시나리오'!$J$4-'d_시나리오'!$I$4))))</f>
        <v/>
      </c>
      <c r="J361">
        <f>RAND()</f>
        <v/>
      </c>
      <c r="K361">
        <f>IF('d_시나리오'!$J$5='d_시나리오'!$H$5,'d_시나리오'!$I$5,IF(J361&lt;('d_시나리오'!$I$5-'d_시나리오'!$H$5)/('d_시나리오'!$J$5-'d_시나리오'!$H$5),'d_시나리오'!$H$5+SQRT(J361*('d_시나리오'!$J$5-'d_시나리오'!$H$5)*('d_시나리오'!$I$5-'d_시나리오'!$H$5)),'d_시나리오'!$J$5-SQRT((1-J361)*('d_시나리오'!$J$5-'d_시나리오'!$H$5)*('d_시나리오'!$J$5-'d_시나리오'!$I$5))))</f>
        <v/>
      </c>
      <c r="L361">
        <f>RAND()</f>
        <v/>
      </c>
      <c r="M361">
        <f>IF('d_시나리오'!$J$6='d_시나리오'!$H$6,'d_시나리오'!$I$6,IF(L361&lt;('d_시나리오'!$I$6-'d_시나리오'!$H$6)/('d_시나리오'!$J$6-'d_시나리오'!$H$6),'d_시나리오'!$H$6+SQRT(L361*('d_시나리오'!$J$6-'d_시나리오'!$H$6)*('d_시나리오'!$I$6-'d_시나리오'!$H$6)),'d_시나리오'!$J$6-SQRT((1-L361)*('d_시나리오'!$J$6-'d_시나리오'!$H$6)*('d_시나리오'!$J$6-'d_시나리오'!$I$6))))</f>
        <v/>
      </c>
      <c r="N361">
        <f>INDEX('d_분포'!$B$2:$B$57,RANDBETWEEN(1,56))</f>
        <v/>
      </c>
      <c r="O361">
        <f>BETAINV(RAND(),5,5)</f>
        <v/>
      </c>
      <c r="P361">
        <f>'d_고정'!$B$1*'6_기대효과'!$H$7*('d_시나리오'!$I$7/'d_고정'!$B$2)*B361</f>
        <v/>
      </c>
      <c r="Q361">
        <f>P361*C361</f>
        <v/>
      </c>
      <c r="R361">
        <f>P361*E361</f>
        <v/>
      </c>
      <c r="S361">
        <f>R361*G361</f>
        <v/>
      </c>
      <c r="T361">
        <f>Q361+S361</f>
        <v/>
      </c>
      <c r="U361">
        <f>(Q361*D361+S361*I361)*(1-O361)</f>
        <v/>
      </c>
      <c r="V361">
        <f>(R361*K361*N361+'d_고정'!$B$3*('6_기대효과'!$H$7/8)*N361*'d_고정'!$B$10*M361*('6_기대효과'!$K$7/'d_고정'!$B$9))*(1-O361)</f>
        <v/>
      </c>
      <c r="W361">
        <f>(S361*I361+R361*MAX(K361-'d_고정'!$B$10*M361*('6_기대효과'!$K$7/'d_고정'!$B$9),0)*N361)*(1-O361)</f>
        <v/>
      </c>
      <c r="X361">
        <f>U361+V361</f>
        <v/>
      </c>
      <c r="Y361">
        <f>U361/('d_고정'!$B$5*'6_기대효과'!$H$7/8)/'d_고정'!$B$6</f>
        <v/>
      </c>
      <c r="Z361">
        <f>U361/('d_고정'!$B$8*'6_기대효과'!$H$7/8)</f>
        <v/>
      </c>
    </row>
    <row r="362">
      <c r="A362">
        <f>RAND()</f>
        <v/>
      </c>
      <c r="B362">
        <f>IF('d_시나리오'!$J$2='d_시나리오'!$H$2,'d_시나리오'!$I$2,IF(A362&lt;('d_시나리오'!$I$2-'d_시나리오'!$H$2)/('d_시나리오'!$J$2-'d_시나리오'!$H$2),'d_시나리오'!$H$2+SQRT(A362*('d_시나리오'!$J$2-'d_시나리오'!$H$2)*('d_시나리오'!$I$2-'d_시나리오'!$H$2)),'d_시나리오'!$J$2-SQRT((1-A362)*('d_시나리오'!$J$2-'d_시나리오'!$H$2)*('d_시나리오'!$J$2-'d_시나리오'!$I$2))))</f>
        <v/>
      </c>
      <c r="C362">
        <f>BETAINV(RAND(),2,6)</f>
        <v/>
      </c>
      <c r="D362">
        <f>INDEX('d_분포'!$A$2:$A$28,RANDBETWEEN(1,27))</f>
        <v/>
      </c>
      <c r="E362">
        <f>INDEX('d_분포'!$C$2:$C$5,RANDBETWEEN(1,4))*(0.9+0.2*RAND())</f>
        <v/>
      </c>
      <c r="F362">
        <f>RAND()</f>
        <v/>
      </c>
      <c r="G362">
        <f>IF('d_시나리오'!$J$3='d_시나리오'!$H$3,'d_시나리오'!$I$3,IF(F362&lt;('d_시나리오'!$I$3-'d_시나리오'!$H$3)/('d_시나리오'!$J$3-'d_시나리오'!$H$3),'d_시나리오'!$H$3+SQRT(F362*('d_시나리오'!$J$3-'d_시나리오'!$H$3)*('d_시나리오'!$I$3-'d_시나리오'!$H$3)),'d_시나리오'!$J$3-SQRT((1-F362)*('d_시나리오'!$J$3-'d_시나리오'!$H$3)*('d_시나리오'!$J$3-'d_시나리오'!$I$3))))</f>
        <v/>
      </c>
      <c r="H362">
        <f>RAND()</f>
        <v/>
      </c>
      <c r="I362">
        <f>IF('d_시나리오'!$J$4='d_시나리오'!$H$4,'d_시나리오'!$I$4,IF(H362&lt;('d_시나리오'!$I$4-'d_시나리오'!$H$4)/('d_시나리오'!$J$4-'d_시나리오'!$H$4),'d_시나리오'!$H$4+SQRT(H362*('d_시나리오'!$J$4-'d_시나리오'!$H$4)*('d_시나리오'!$I$4-'d_시나리오'!$H$4)),'d_시나리오'!$J$4-SQRT((1-H362)*('d_시나리오'!$J$4-'d_시나리오'!$H$4)*('d_시나리오'!$J$4-'d_시나리오'!$I$4))))</f>
        <v/>
      </c>
      <c r="J362">
        <f>RAND()</f>
        <v/>
      </c>
      <c r="K362">
        <f>IF('d_시나리오'!$J$5='d_시나리오'!$H$5,'d_시나리오'!$I$5,IF(J362&lt;('d_시나리오'!$I$5-'d_시나리오'!$H$5)/('d_시나리오'!$J$5-'d_시나리오'!$H$5),'d_시나리오'!$H$5+SQRT(J362*('d_시나리오'!$J$5-'d_시나리오'!$H$5)*('d_시나리오'!$I$5-'d_시나리오'!$H$5)),'d_시나리오'!$J$5-SQRT((1-J362)*('d_시나리오'!$J$5-'d_시나리오'!$H$5)*('d_시나리오'!$J$5-'d_시나리오'!$I$5))))</f>
        <v/>
      </c>
      <c r="L362">
        <f>RAND()</f>
        <v/>
      </c>
      <c r="M362">
        <f>IF('d_시나리오'!$J$6='d_시나리오'!$H$6,'d_시나리오'!$I$6,IF(L362&lt;('d_시나리오'!$I$6-'d_시나리오'!$H$6)/('d_시나리오'!$J$6-'d_시나리오'!$H$6),'d_시나리오'!$H$6+SQRT(L362*('d_시나리오'!$J$6-'d_시나리오'!$H$6)*('d_시나리오'!$I$6-'d_시나리오'!$H$6)),'d_시나리오'!$J$6-SQRT((1-L362)*('d_시나리오'!$J$6-'d_시나리오'!$H$6)*('d_시나리오'!$J$6-'d_시나리오'!$I$6))))</f>
        <v/>
      </c>
      <c r="N362">
        <f>INDEX('d_분포'!$B$2:$B$57,RANDBETWEEN(1,56))</f>
        <v/>
      </c>
      <c r="O362">
        <f>BETAINV(RAND(),5,5)</f>
        <v/>
      </c>
      <c r="P362">
        <f>'d_고정'!$B$1*'6_기대효과'!$H$7*('d_시나리오'!$I$7/'d_고정'!$B$2)*B362</f>
        <v/>
      </c>
      <c r="Q362">
        <f>P362*C362</f>
        <v/>
      </c>
      <c r="R362">
        <f>P362*E362</f>
        <v/>
      </c>
      <c r="S362">
        <f>R362*G362</f>
        <v/>
      </c>
      <c r="T362">
        <f>Q362+S362</f>
        <v/>
      </c>
      <c r="U362">
        <f>(Q362*D362+S362*I362)*(1-O362)</f>
        <v/>
      </c>
      <c r="V362">
        <f>(R362*K362*N362+'d_고정'!$B$3*('6_기대효과'!$H$7/8)*N362*'d_고정'!$B$10*M362*('6_기대효과'!$K$7/'d_고정'!$B$9))*(1-O362)</f>
        <v/>
      </c>
      <c r="W362">
        <f>(S362*I362+R362*MAX(K362-'d_고정'!$B$10*M362*('6_기대효과'!$K$7/'d_고정'!$B$9),0)*N362)*(1-O362)</f>
        <v/>
      </c>
      <c r="X362">
        <f>U362+V362</f>
        <v/>
      </c>
      <c r="Y362">
        <f>U362/('d_고정'!$B$5*'6_기대효과'!$H$7/8)/'d_고정'!$B$6</f>
        <v/>
      </c>
      <c r="Z362">
        <f>U362/('d_고정'!$B$8*'6_기대효과'!$H$7/8)</f>
        <v/>
      </c>
    </row>
    <row r="363">
      <c r="A363">
        <f>RAND()</f>
        <v/>
      </c>
      <c r="B363">
        <f>IF('d_시나리오'!$J$2='d_시나리오'!$H$2,'d_시나리오'!$I$2,IF(A363&lt;('d_시나리오'!$I$2-'d_시나리오'!$H$2)/('d_시나리오'!$J$2-'d_시나리오'!$H$2),'d_시나리오'!$H$2+SQRT(A363*('d_시나리오'!$J$2-'d_시나리오'!$H$2)*('d_시나리오'!$I$2-'d_시나리오'!$H$2)),'d_시나리오'!$J$2-SQRT((1-A363)*('d_시나리오'!$J$2-'d_시나리오'!$H$2)*('d_시나리오'!$J$2-'d_시나리오'!$I$2))))</f>
        <v/>
      </c>
      <c r="C363">
        <f>BETAINV(RAND(),2,6)</f>
        <v/>
      </c>
      <c r="D363">
        <f>INDEX('d_분포'!$A$2:$A$28,RANDBETWEEN(1,27))</f>
        <v/>
      </c>
      <c r="E363">
        <f>INDEX('d_분포'!$C$2:$C$5,RANDBETWEEN(1,4))*(0.9+0.2*RAND())</f>
        <v/>
      </c>
      <c r="F363">
        <f>RAND()</f>
        <v/>
      </c>
      <c r="G363">
        <f>IF('d_시나리오'!$J$3='d_시나리오'!$H$3,'d_시나리오'!$I$3,IF(F363&lt;('d_시나리오'!$I$3-'d_시나리오'!$H$3)/('d_시나리오'!$J$3-'d_시나리오'!$H$3),'d_시나리오'!$H$3+SQRT(F363*('d_시나리오'!$J$3-'d_시나리오'!$H$3)*('d_시나리오'!$I$3-'d_시나리오'!$H$3)),'d_시나리오'!$J$3-SQRT((1-F363)*('d_시나리오'!$J$3-'d_시나리오'!$H$3)*('d_시나리오'!$J$3-'d_시나리오'!$I$3))))</f>
        <v/>
      </c>
      <c r="H363">
        <f>RAND()</f>
        <v/>
      </c>
      <c r="I363">
        <f>IF('d_시나리오'!$J$4='d_시나리오'!$H$4,'d_시나리오'!$I$4,IF(H363&lt;('d_시나리오'!$I$4-'d_시나리오'!$H$4)/('d_시나리오'!$J$4-'d_시나리오'!$H$4),'d_시나리오'!$H$4+SQRT(H363*('d_시나리오'!$J$4-'d_시나리오'!$H$4)*('d_시나리오'!$I$4-'d_시나리오'!$H$4)),'d_시나리오'!$J$4-SQRT((1-H363)*('d_시나리오'!$J$4-'d_시나리오'!$H$4)*('d_시나리오'!$J$4-'d_시나리오'!$I$4))))</f>
        <v/>
      </c>
      <c r="J363">
        <f>RAND()</f>
        <v/>
      </c>
      <c r="K363">
        <f>IF('d_시나리오'!$J$5='d_시나리오'!$H$5,'d_시나리오'!$I$5,IF(J363&lt;('d_시나리오'!$I$5-'d_시나리오'!$H$5)/('d_시나리오'!$J$5-'d_시나리오'!$H$5),'d_시나리오'!$H$5+SQRT(J363*('d_시나리오'!$J$5-'d_시나리오'!$H$5)*('d_시나리오'!$I$5-'d_시나리오'!$H$5)),'d_시나리오'!$J$5-SQRT((1-J363)*('d_시나리오'!$J$5-'d_시나리오'!$H$5)*('d_시나리오'!$J$5-'d_시나리오'!$I$5))))</f>
        <v/>
      </c>
      <c r="L363">
        <f>RAND()</f>
        <v/>
      </c>
      <c r="M363">
        <f>IF('d_시나리오'!$J$6='d_시나리오'!$H$6,'d_시나리오'!$I$6,IF(L363&lt;('d_시나리오'!$I$6-'d_시나리오'!$H$6)/('d_시나리오'!$J$6-'d_시나리오'!$H$6),'d_시나리오'!$H$6+SQRT(L363*('d_시나리오'!$J$6-'d_시나리오'!$H$6)*('d_시나리오'!$I$6-'d_시나리오'!$H$6)),'d_시나리오'!$J$6-SQRT((1-L363)*('d_시나리오'!$J$6-'d_시나리오'!$H$6)*('d_시나리오'!$J$6-'d_시나리오'!$I$6))))</f>
        <v/>
      </c>
      <c r="N363">
        <f>INDEX('d_분포'!$B$2:$B$57,RANDBETWEEN(1,56))</f>
        <v/>
      </c>
      <c r="O363">
        <f>BETAINV(RAND(),5,5)</f>
        <v/>
      </c>
      <c r="P363">
        <f>'d_고정'!$B$1*'6_기대효과'!$H$7*('d_시나리오'!$I$7/'d_고정'!$B$2)*B363</f>
        <v/>
      </c>
      <c r="Q363">
        <f>P363*C363</f>
        <v/>
      </c>
      <c r="R363">
        <f>P363*E363</f>
        <v/>
      </c>
      <c r="S363">
        <f>R363*G363</f>
        <v/>
      </c>
      <c r="T363">
        <f>Q363+S363</f>
        <v/>
      </c>
      <c r="U363">
        <f>(Q363*D363+S363*I363)*(1-O363)</f>
        <v/>
      </c>
      <c r="V363">
        <f>(R363*K363*N363+'d_고정'!$B$3*('6_기대효과'!$H$7/8)*N363*'d_고정'!$B$10*M363*('6_기대효과'!$K$7/'d_고정'!$B$9))*(1-O363)</f>
        <v/>
      </c>
      <c r="W363">
        <f>(S363*I363+R363*MAX(K363-'d_고정'!$B$10*M363*('6_기대효과'!$K$7/'d_고정'!$B$9),0)*N363)*(1-O363)</f>
        <v/>
      </c>
      <c r="X363">
        <f>U363+V363</f>
        <v/>
      </c>
      <c r="Y363">
        <f>U363/('d_고정'!$B$5*'6_기대효과'!$H$7/8)/'d_고정'!$B$6</f>
        <v/>
      </c>
      <c r="Z363">
        <f>U363/('d_고정'!$B$8*'6_기대효과'!$H$7/8)</f>
        <v/>
      </c>
    </row>
    <row r="364">
      <c r="A364">
        <f>RAND()</f>
        <v/>
      </c>
      <c r="B364">
        <f>IF('d_시나리오'!$J$2='d_시나리오'!$H$2,'d_시나리오'!$I$2,IF(A364&lt;('d_시나리오'!$I$2-'d_시나리오'!$H$2)/('d_시나리오'!$J$2-'d_시나리오'!$H$2),'d_시나리오'!$H$2+SQRT(A364*('d_시나리오'!$J$2-'d_시나리오'!$H$2)*('d_시나리오'!$I$2-'d_시나리오'!$H$2)),'d_시나리오'!$J$2-SQRT((1-A364)*('d_시나리오'!$J$2-'d_시나리오'!$H$2)*('d_시나리오'!$J$2-'d_시나리오'!$I$2))))</f>
        <v/>
      </c>
      <c r="C364">
        <f>BETAINV(RAND(),2,6)</f>
        <v/>
      </c>
      <c r="D364">
        <f>INDEX('d_분포'!$A$2:$A$28,RANDBETWEEN(1,27))</f>
        <v/>
      </c>
      <c r="E364">
        <f>INDEX('d_분포'!$C$2:$C$5,RANDBETWEEN(1,4))*(0.9+0.2*RAND())</f>
        <v/>
      </c>
      <c r="F364">
        <f>RAND()</f>
        <v/>
      </c>
      <c r="G364">
        <f>IF('d_시나리오'!$J$3='d_시나리오'!$H$3,'d_시나리오'!$I$3,IF(F364&lt;('d_시나리오'!$I$3-'d_시나리오'!$H$3)/('d_시나리오'!$J$3-'d_시나리오'!$H$3),'d_시나리오'!$H$3+SQRT(F364*('d_시나리오'!$J$3-'d_시나리오'!$H$3)*('d_시나리오'!$I$3-'d_시나리오'!$H$3)),'d_시나리오'!$J$3-SQRT((1-F364)*('d_시나리오'!$J$3-'d_시나리오'!$H$3)*('d_시나리오'!$J$3-'d_시나리오'!$I$3))))</f>
        <v/>
      </c>
      <c r="H364">
        <f>RAND()</f>
        <v/>
      </c>
      <c r="I364">
        <f>IF('d_시나리오'!$J$4='d_시나리오'!$H$4,'d_시나리오'!$I$4,IF(H364&lt;('d_시나리오'!$I$4-'d_시나리오'!$H$4)/('d_시나리오'!$J$4-'d_시나리오'!$H$4),'d_시나리오'!$H$4+SQRT(H364*('d_시나리오'!$J$4-'d_시나리오'!$H$4)*('d_시나리오'!$I$4-'d_시나리오'!$H$4)),'d_시나리오'!$J$4-SQRT((1-H364)*('d_시나리오'!$J$4-'d_시나리오'!$H$4)*('d_시나리오'!$J$4-'d_시나리오'!$I$4))))</f>
        <v/>
      </c>
      <c r="J364">
        <f>RAND()</f>
        <v/>
      </c>
      <c r="K364">
        <f>IF('d_시나리오'!$J$5='d_시나리오'!$H$5,'d_시나리오'!$I$5,IF(J364&lt;('d_시나리오'!$I$5-'d_시나리오'!$H$5)/('d_시나리오'!$J$5-'d_시나리오'!$H$5),'d_시나리오'!$H$5+SQRT(J364*('d_시나리오'!$J$5-'d_시나리오'!$H$5)*('d_시나리오'!$I$5-'d_시나리오'!$H$5)),'d_시나리오'!$J$5-SQRT((1-J364)*('d_시나리오'!$J$5-'d_시나리오'!$H$5)*('d_시나리오'!$J$5-'d_시나리오'!$I$5))))</f>
        <v/>
      </c>
      <c r="L364">
        <f>RAND()</f>
        <v/>
      </c>
      <c r="M364">
        <f>IF('d_시나리오'!$J$6='d_시나리오'!$H$6,'d_시나리오'!$I$6,IF(L364&lt;('d_시나리오'!$I$6-'d_시나리오'!$H$6)/('d_시나리오'!$J$6-'d_시나리오'!$H$6),'d_시나리오'!$H$6+SQRT(L364*('d_시나리오'!$J$6-'d_시나리오'!$H$6)*('d_시나리오'!$I$6-'d_시나리오'!$H$6)),'d_시나리오'!$J$6-SQRT((1-L364)*('d_시나리오'!$J$6-'d_시나리오'!$H$6)*('d_시나리오'!$J$6-'d_시나리오'!$I$6))))</f>
        <v/>
      </c>
      <c r="N364">
        <f>INDEX('d_분포'!$B$2:$B$57,RANDBETWEEN(1,56))</f>
        <v/>
      </c>
      <c r="O364">
        <f>BETAINV(RAND(),5,5)</f>
        <v/>
      </c>
      <c r="P364">
        <f>'d_고정'!$B$1*'6_기대효과'!$H$7*('d_시나리오'!$I$7/'d_고정'!$B$2)*B364</f>
        <v/>
      </c>
      <c r="Q364">
        <f>P364*C364</f>
        <v/>
      </c>
      <c r="R364">
        <f>P364*E364</f>
        <v/>
      </c>
      <c r="S364">
        <f>R364*G364</f>
        <v/>
      </c>
      <c r="T364">
        <f>Q364+S364</f>
        <v/>
      </c>
      <c r="U364">
        <f>(Q364*D364+S364*I364)*(1-O364)</f>
        <v/>
      </c>
      <c r="V364">
        <f>(R364*K364*N364+'d_고정'!$B$3*('6_기대효과'!$H$7/8)*N364*'d_고정'!$B$10*M364*('6_기대효과'!$K$7/'d_고정'!$B$9))*(1-O364)</f>
        <v/>
      </c>
      <c r="W364">
        <f>(S364*I364+R364*MAX(K364-'d_고정'!$B$10*M364*('6_기대효과'!$K$7/'d_고정'!$B$9),0)*N364)*(1-O364)</f>
        <v/>
      </c>
      <c r="X364">
        <f>U364+V364</f>
        <v/>
      </c>
      <c r="Y364">
        <f>U364/('d_고정'!$B$5*'6_기대효과'!$H$7/8)/'d_고정'!$B$6</f>
        <v/>
      </c>
      <c r="Z364">
        <f>U364/('d_고정'!$B$8*'6_기대효과'!$H$7/8)</f>
        <v/>
      </c>
    </row>
    <row r="365">
      <c r="A365">
        <f>RAND()</f>
        <v/>
      </c>
      <c r="B365">
        <f>IF('d_시나리오'!$J$2='d_시나리오'!$H$2,'d_시나리오'!$I$2,IF(A365&lt;('d_시나리오'!$I$2-'d_시나리오'!$H$2)/('d_시나리오'!$J$2-'d_시나리오'!$H$2),'d_시나리오'!$H$2+SQRT(A365*('d_시나리오'!$J$2-'d_시나리오'!$H$2)*('d_시나리오'!$I$2-'d_시나리오'!$H$2)),'d_시나리오'!$J$2-SQRT((1-A365)*('d_시나리오'!$J$2-'d_시나리오'!$H$2)*('d_시나리오'!$J$2-'d_시나리오'!$I$2))))</f>
        <v/>
      </c>
      <c r="C365">
        <f>BETAINV(RAND(),2,6)</f>
        <v/>
      </c>
      <c r="D365">
        <f>INDEX('d_분포'!$A$2:$A$28,RANDBETWEEN(1,27))</f>
        <v/>
      </c>
      <c r="E365">
        <f>INDEX('d_분포'!$C$2:$C$5,RANDBETWEEN(1,4))*(0.9+0.2*RAND())</f>
        <v/>
      </c>
      <c r="F365">
        <f>RAND()</f>
        <v/>
      </c>
      <c r="G365">
        <f>IF('d_시나리오'!$J$3='d_시나리오'!$H$3,'d_시나리오'!$I$3,IF(F365&lt;('d_시나리오'!$I$3-'d_시나리오'!$H$3)/('d_시나리오'!$J$3-'d_시나리오'!$H$3),'d_시나리오'!$H$3+SQRT(F365*('d_시나리오'!$J$3-'d_시나리오'!$H$3)*('d_시나리오'!$I$3-'d_시나리오'!$H$3)),'d_시나리오'!$J$3-SQRT((1-F365)*('d_시나리오'!$J$3-'d_시나리오'!$H$3)*('d_시나리오'!$J$3-'d_시나리오'!$I$3))))</f>
        <v/>
      </c>
      <c r="H365">
        <f>RAND()</f>
        <v/>
      </c>
      <c r="I365">
        <f>IF('d_시나리오'!$J$4='d_시나리오'!$H$4,'d_시나리오'!$I$4,IF(H365&lt;('d_시나리오'!$I$4-'d_시나리오'!$H$4)/('d_시나리오'!$J$4-'d_시나리오'!$H$4),'d_시나리오'!$H$4+SQRT(H365*('d_시나리오'!$J$4-'d_시나리오'!$H$4)*('d_시나리오'!$I$4-'d_시나리오'!$H$4)),'d_시나리오'!$J$4-SQRT((1-H365)*('d_시나리오'!$J$4-'d_시나리오'!$H$4)*('d_시나리오'!$J$4-'d_시나리오'!$I$4))))</f>
        <v/>
      </c>
      <c r="J365">
        <f>RAND()</f>
        <v/>
      </c>
      <c r="K365">
        <f>IF('d_시나리오'!$J$5='d_시나리오'!$H$5,'d_시나리오'!$I$5,IF(J365&lt;('d_시나리오'!$I$5-'d_시나리오'!$H$5)/('d_시나리오'!$J$5-'d_시나리오'!$H$5),'d_시나리오'!$H$5+SQRT(J365*('d_시나리오'!$J$5-'d_시나리오'!$H$5)*('d_시나리오'!$I$5-'d_시나리오'!$H$5)),'d_시나리오'!$J$5-SQRT((1-J365)*('d_시나리오'!$J$5-'d_시나리오'!$H$5)*('d_시나리오'!$J$5-'d_시나리오'!$I$5))))</f>
        <v/>
      </c>
      <c r="L365">
        <f>RAND()</f>
        <v/>
      </c>
      <c r="M365">
        <f>IF('d_시나리오'!$J$6='d_시나리오'!$H$6,'d_시나리오'!$I$6,IF(L365&lt;('d_시나리오'!$I$6-'d_시나리오'!$H$6)/('d_시나리오'!$J$6-'d_시나리오'!$H$6),'d_시나리오'!$H$6+SQRT(L365*('d_시나리오'!$J$6-'d_시나리오'!$H$6)*('d_시나리오'!$I$6-'d_시나리오'!$H$6)),'d_시나리오'!$J$6-SQRT((1-L365)*('d_시나리오'!$J$6-'d_시나리오'!$H$6)*('d_시나리오'!$J$6-'d_시나리오'!$I$6))))</f>
        <v/>
      </c>
      <c r="N365">
        <f>INDEX('d_분포'!$B$2:$B$57,RANDBETWEEN(1,56))</f>
        <v/>
      </c>
      <c r="O365">
        <f>BETAINV(RAND(),5,5)</f>
        <v/>
      </c>
      <c r="P365">
        <f>'d_고정'!$B$1*'6_기대효과'!$H$7*('d_시나리오'!$I$7/'d_고정'!$B$2)*B365</f>
        <v/>
      </c>
      <c r="Q365">
        <f>P365*C365</f>
        <v/>
      </c>
      <c r="R365">
        <f>P365*E365</f>
        <v/>
      </c>
      <c r="S365">
        <f>R365*G365</f>
        <v/>
      </c>
      <c r="T365">
        <f>Q365+S365</f>
        <v/>
      </c>
      <c r="U365">
        <f>(Q365*D365+S365*I365)*(1-O365)</f>
        <v/>
      </c>
      <c r="V365">
        <f>(R365*K365*N365+'d_고정'!$B$3*('6_기대효과'!$H$7/8)*N365*'d_고정'!$B$10*M365*('6_기대효과'!$K$7/'d_고정'!$B$9))*(1-O365)</f>
        <v/>
      </c>
      <c r="W365">
        <f>(S365*I365+R365*MAX(K365-'d_고정'!$B$10*M365*('6_기대효과'!$K$7/'d_고정'!$B$9),0)*N365)*(1-O365)</f>
        <v/>
      </c>
      <c r="X365">
        <f>U365+V365</f>
        <v/>
      </c>
      <c r="Y365">
        <f>U365/('d_고정'!$B$5*'6_기대효과'!$H$7/8)/'d_고정'!$B$6</f>
        <v/>
      </c>
      <c r="Z365">
        <f>U365/('d_고정'!$B$8*'6_기대효과'!$H$7/8)</f>
        <v/>
      </c>
    </row>
    <row r="366">
      <c r="A366">
        <f>RAND()</f>
        <v/>
      </c>
      <c r="B366">
        <f>IF('d_시나리오'!$J$2='d_시나리오'!$H$2,'d_시나리오'!$I$2,IF(A366&lt;('d_시나리오'!$I$2-'d_시나리오'!$H$2)/('d_시나리오'!$J$2-'d_시나리오'!$H$2),'d_시나리오'!$H$2+SQRT(A366*('d_시나리오'!$J$2-'d_시나리오'!$H$2)*('d_시나리오'!$I$2-'d_시나리오'!$H$2)),'d_시나리오'!$J$2-SQRT((1-A366)*('d_시나리오'!$J$2-'d_시나리오'!$H$2)*('d_시나리오'!$J$2-'d_시나리오'!$I$2))))</f>
        <v/>
      </c>
      <c r="C366">
        <f>BETAINV(RAND(),2,6)</f>
        <v/>
      </c>
      <c r="D366">
        <f>INDEX('d_분포'!$A$2:$A$28,RANDBETWEEN(1,27))</f>
        <v/>
      </c>
      <c r="E366">
        <f>INDEX('d_분포'!$C$2:$C$5,RANDBETWEEN(1,4))*(0.9+0.2*RAND())</f>
        <v/>
      </c>
      <c r="F366">
        <f>RAND()</f>
        <v/>
      </c>
      <c r="G366">
        <f>IF('d_시나리오'!$J$3='d_시나리오'!$H$3,'d_시나리오'!$I$3,IF(F366&lt;('d_시나리오'!$I$3-'d_시나리오'!$H$3)/('d_시나리오'!$J$3-'d_시나리오'!$H$3),'d_시나리오'!$H$3+SQRT(F366*('d_시나리오'!$J$3-'d_시나리오'!$H$3)*('d_시나리오'!$I$3-'d_시나리오'!$H$3)),'d_시나리오'!$J$3-SQRT((1-F366)*('d_시나리오'!$J$3-'d_시나리오'!$H$3)*('d_시나리오'!$J$3-'d_시나리오'!$I$3))))</f>
        <v/>
      </c>
      <c r="H366">
        <f>RAND()</f>
        <v/>
      </c>
      <c r="I366">
        <f>IF('d_시나리오'!$J$4='d_시나리오'!$H$4,'d_시나리오'!$I$4,IF(H366&lt;('d_시나리오'!$I$4-'d_시나리오'!$H$4)/('d_시나리오'!$J$4-'d_시나리오'!$H$4),'d_시나리오'!$H$4+SQRT(H366*('d_시나리오'!$J$4-'d_시나리오'!$H$4)*('d_시나리오'!$I$4-'d_시나리오'!$H$4)),'d_시나리오'!$J$4-SQRT((1-H366)*('d_시나리오'!$J$4-'d_시나리오'!$H$4)*('d_시나리오'!$J$4-'d_시나리오'!$I$4))))</f>
        <v/>
      </c>
      <c r="J366">
        <f>RAND()</f>
        <v/>
      </c>
      <c r="K366">
        <f>IF('d_시나리오'!$J$5='d_시나리오'!$H$5,'d_시나리오'!$I$5,IF(J366&lt;('d_시나리오'!$I$5-'d_시나리오'!$H$5)/('d_시나리오'!$J$5-'d_시나리오'!$H$5),'d_시나리오'!$H$5+SQRT(J366*('d_시나리오'!$J$5-'d_시나리오'!$H$5)*('d_시나리오'!$I$5-'d_시나리오'!$H$5)),'d_시나리오'!$J$5-SQRT((1-J366)*('d_시나리오'!$J$5-'d_시나리오'!$H$5)*('d_시나리오'!$J$5-'d_시나리오'!$I$5))))</f>
        <v/>
      </c>
      <c r="L366">
        <f>RAND()</f>
        <v/>
      </c>
      <c r="M366">
        <f>IF('d_시나리오'!$J$6='d_시나리오'!$H$6,'d_시나리오'!$I$6,IF(L366&lt;('d_시나리오'!$I$6-'d_시나리오'!$H$6)/('d_시나리오'!$J$6-'d_시나리오'!$H$6),'d_시나리오'!$H$6+SQRT(L366*('d_시나리오'!$J$6-'d_시나리오'!$H$6)*('d_시나리오'!$I$6-'d_시나리오'!$H$6)),'d_시나리오'!$J$6-SQRT((1-L366)*('d_시나리오'!$J$6-'d_시나리오'!$H$6)*('d_시나리오'!$J$6-'d_시나리오'!$I$6))))</f>
        <v/>
      </c>
      <c r="N366">
        <f>INDEX('d_분포'!$B$2:$B$57,RANDBETWEEN(1,56))</f>
        <v/>
      </c>
      <c r="O366">
        <f>BETAINV(RAND(),5,5)</f>
        <v/>
      </c>
      <c r="P366">
        <f>'d_고정'!$B$1*'6_기대효과'!$H$7*('d_시나리오'!$I$7/'d_고정'!$B$2)*B366</f>
        <v/>
      </c>
      <c r="Q366">
        <f>P366*C366</f>
        <v/>
      </c>
      <c r="R366">
        <f>P366*E366</f>
        <v/>
      </c>
      <c r="S366">
        <f>R366*G366</f>
        <v/>
      </c>
      <c r="T366">
        <f>Q366+S366</f>
        <v/>
      </c>
      <c r="U366">
        <f>(Q366*D366+S366*I366)*(1-O366)</f>
        <v/>
      </c>
      <c r="V366">
        <f>(R366*K366*N366+'d_고정'!$B$3*('6_기대효과'!$H$7/8)*N366*'d_고정'!$B$10*M366*('6_기대효과'!$K$7/'d_고정'!$B$9))*(1-O366)</f>
        <v/>
      </c>
      <c r="W366">
        <f>(S366*I366+R366*MAX(K366-'d_고정'!$B$10*M366*('6_기대효과'!$K$7/'d_고정'!$B$9),0)*N366)*(1-O366)</f>
        <v/>
      </c>
      <c r="X366">
        <f>U366+V366</f>
        <v/>
      </c>
      <c r="Y366">
        <f>U366/('d_고정'!$B$5*'6_기대효과'!$H$7/8)/'d_고정'!$B$6</f>
        <v/>
      </c>
      <c r="Z366">
        <f>U366/('d_고정'!$B$8*'6_기대효과'!$H$7/8)</f>
        <v/>
      </c>
    </row>
    <row r="367">
      <c r="A367">
        <f>RAND()</f>
        <v/>
      </c>
      <c r="B367">
        <f>IF('d_시나리오'!$J$2='d_시나리오'!$H$2,'d_시나리오'!$I$2,IF(A367&lt;('d_시나리오'!$I$2-'d_시나리오'!$H$2)/('d_시나리오'!$J$2-'d_시나리오'!$H$2),'d_시나리오'!$H$2+SQRT(A367*('d_시나리오'!$J$2-'d_시나리오'!$H$2)*('d_시나리오'!$I$2-'d_시나리오'!$H$2)),'d_시나리오'!$J$2-SQRT((1-A367)*('d_시나리오'!$J$2-'d_시나리오'!$H$2)*('d_시나리오'!$J$2-'d_시나리오'!$I$2))))</f>
        <v/>
      </c>
      <c r="C367">
        <f>BETAINV(RAND(),2,6)</f>
        <v/>
      </c>
      <c r="D367">
        <f>INDEX('d_분포'!$A$2:$A$28,RANDBETWEEN(1,27))</f>
        <v/>
      </c>
      <c r="E367">
        <f>INDEX('d_분포'!$C$2:$C$5,RANDBETWEEN(1,4))*(0.9+0.2*RAND())</f>
        <v/>
      </c>
      <c r="F367">
        <f>RAND()</f>
        <v/>
      </c>
      <c r="G367">
        <f>IF('d_시나리오'!$J$3='d_시나리오'!$H$3,'d_시나리오'!$I$3,IF(F367&lt;('d_시나리오'!$I$3-'d_시나리오'!$H$3)/('d_시나리오'!$J$3-'d_시나리오'!$H$3),'d_시나리오'!$H$3+SQRT(F367*('d_시나리오'!$J$3-'d_시나리오'!$H$3)*('d_시나리오'!$I$3-'d_시나리오'!$H$3)),'d_시나리오'!$J$3-SQRT((1-F367)*('d_시나리오'!$J$3-'d_시나리오'!$H$3)*('d_시나리오'!$J$3-'d_시나리오'!$I$3))))</f>
        <v/>
      </c>
      <c r="H367">
        <f>RAND()</f>
        <v/>
      </c>
      <c r="I367">
        <f>IF('d_시나리오'!$J$4='d_시나리오'!$H$4,'d_시나리오'!$I$4,IF(H367&lt;('d_시나리오'!$I$4-'d_시나리오'!$H$4)/('d_시나리오'!$J$4-'d_시나리오'!$H$4),'d_시나리오'!$H$4+SQRT(H367*('d_시나리오'!$J$4-'d_시나리오'!$H$4)*('d_시나리오'!$I$4-'d_시나리오'!$H$4)),'d_시나리오'!$J$4-SQRT((1-H367)*('d_시나리오'!$J$4-'d_시나리오'!$H$4)*('d_시나리오'!$J$4-'d_시나리오'!$I$4))))</f>
        <v/>
      </c>
      <c r="J367">
        <f>RAND()</f>
        <v/>
      </c>
      <c r="K367">
        <f>IF('d_시나리오'!$J$5='d_시나리오'!$H$5,'d_시나리오'!$I$5,IF(J367&lt;('d_시나리오'!$I$5-'d_시나리오'!$H$5)/('d_시나리오'!$J$5-'d_시나리오'!$H$5),'d_시나리오'!$H$5+SQRT(J367*('d_시나리오'!$J$5-'d_시나리오'!$H$5)*('d_시나리오'!$I$5-'d_시나리오'!$H$5)),'d_시나리오'!$J$5-SQRT((1-J367)*('d_시나리오'!$J$5-'d_시나리오'!$H$5)*('d_시나리오'!$J$5-'d_시나리오'!$I$5))))</f>
        <v/>
      </c>
      <c r="L367">
        <f>RAND()</f>
        <v/>
      </c>
      <c r="M367">
        <f>IF('d_시나리오'!$J$6='d_시나리오'!$H$6,'d_시나리오'!$I$6,IF(L367&lt;('d_시나리오'!$I$6-'d_시나리오'!$H$6)/('d_시나리오'!$J$6-'d_시나리오'!$H$6),'d_시나리오'!$H$6+SQRT(L367*('d_시나리오'!$J$6-'d_시나리오'!$H$6)*('d_시나리오'!$I$6-'d_시나리오'!$H$6)),'d_시나리오'!$J$6-SQRT((1-L367)*('d_시나리오'!$J$6-'d_시나리오'!$H$6)*('d_시나리오'!$J$6-'d_시나리오'!$I$6))))</f>
        <v/>
      </c>
      <c r="N367">
        <f>INDEX('d_분포'!$B$2:$B$57,RANDBETWEEN(1,56))</f>
        <v/>
      </c>
      <c r="O367">
        <f>BETAINV(RAND(),5,5)</f>
        <v/>
      </c>
      <c r="P367">
        <f>'d_고정'!$B$1*'6_기대효과'!$H$7*('d_시나리오'!$I$7/'d_고정'!$B$2)*B367</f>
        <v/>
      </c>
      <c r="Q367">
        <f>P367*C367</f>
        <v/>
      </c>
      <c r="R367">
        <f>P367*E367</f>
        <v/>
      </c>
      <c r="S367">
        <f>R367*G367</f>
        <v/>
      </c>
      <c r="T367">
        <f>Q367+S367</f>
        <v/>
      </c>
      <c r="U367">
        <f>(Q367*D367+S367*I367)*(1-O367)</f>
        <v/>
      </c>
      <c r="V367">
        <f>(R367*K367*N367+'d_고정'!$B$3*('6_기대효과'!$H$7/8)*N367*'d_고정'!$B$10*M367*('6_기대효과'!$K$7/'d_고정'!$B$9))*(1-O367)</f>
        <v/>
      </c>
      <c r="W367">
        <f>(S367*I367+R367*MAX(K367-'d_고정'!$B$10*M367*('6_기대효과'!$K$7/'d_고정'!$B$9),0)*N367)*(1-O367)</f>
        <v/>
      </c>
      <c r="X367">
        <f>U367+V367</f>
        <v/>
      </c>
      <c r="Y367">
        <f>U367/('d_고정'!$B$5*'6_기대효과'!$H$7/8)/'d_고정'!$B$6</f>
        <v/>
      </c>
      <c r="Z367">
        <f>U367/('d_고정'!$B$8*'6_기대효과'!$H$7/8)</f>
        <v/>
      </c>
    </row>
    <row r="368">
      <c r="A368">
        <f>RAND()</f>
        <v/>
      </c>
      <c r="B368">
        <f>IF('d_시나리오'!$J$2='d_시나리오'!$H$2,'d_시나리오'!$I$2,IF(A368&lt;('d_시나리오'!$I$2-'d_시나리오'!$H$2)/('d_시나리오'!$J$2-'d_시나리오'!$H$2),'d_시나리오'!$H$2+SQRT(A368*('d_시나리오'!$J$2-'d_시나리오'!$H$2)*('d_시나리오'!$I$2-'d_시나리오'!$H$2)),'d_시나리오'!$J$2-SQRT((1-A368)*('d_시나리오'!$J$2-'d_시나리오'!$H$2)*('d_시나리오'!$J$2-'d_시나리오'!$I$2))))</f>
        <v/>
      </c>
      <c r="C368">
        <f>BETAINV(RAND(),2,6)</f>
        <v/>
      </c>
      <c r="D368">
        <f>INDEX('d_분포'!$A$2:$A$28,RANDBETWEEN(1,27))</f>
        <v/>
      </c>
      <c r="E368">
        <f>INDEX('d_분포'!$C$2:$C$5,RANDBETWEEN(1,4))*(0.9+0.2*RAND())</f>
        <v/>
      </c>
      <c r="F368">
        <f>RAND()</f>
        <v/>
      </c>
      <c r="G368">
        <f>IF('d_시나리오'!$J$3='d_시나리오'!$H$3,'d_시나리오'!$I$3,IF(F368&lt;('d_시나리오'!$I$3-'d_시나리오'!$H$3)/('d_시나리오'!$J$3-'d_시나리오'!$H$3),'d_시나리오'!$H$3+SQRT(F368*('d_시나리오'!$J$3-'d_시나리오'!$H$3)*('d_시나리오'!$I$3-'d_시나리오'!$H$3)),'d_시나리오'!$J$3-SQRT((1-F368)*('d_시나리오'!$J$3-'d_시나리오'!$H$3)*('d_시나리오'!$J$3-'d_시나리오'!$I$3))))</f>
        <v/>
      </c>
      <c r="H368">
        <f>RAND()</f>
        <v/>
      </c>
      <c r="I368">
        <f>IF('d_시나리오'!$J$4='d_시나리오'!$H$4,'d_시나리오'!$I$4,IF(H368&lt;('d_시나리오'!$I$4-'d_시나리오'!$H$4)/('d_시나리오'!$J$4-'d_시나리오'!$H$4),'d_시나리오'!$H$4+SQRT(H368*('d_시나리오'!$J$4-'d_시나리오'!$H$4)*('d_시나리오'!$I$4-'d_시나리오'!$H$4)),'d_시나리오'!$J$4-SQRT((1-H368)*('d_시나리오'!$J$4-'d_시나리오'!$H$4)*('d_시나리오'!$J$4-'d_시나리오'!$I$4))))</f>
        <v/>
      </c>
      <c r="J368">
        <f>RAND()</f>
        <v/>
      </c>
      <c r="K368">
        <f>IF('d_시나리오'!$J$5='d_시나리오'!$H$5,'d_시나리오'!$I$5,IF(J368&lt;('d_시나리오'!$I$5-'d_시나리오'!$H$5)/('d_시나리오'!$J$5-'d_시나리오'!$H$5),'d_시나리오'!$H$5+SQRT(J368*('d_시나리오'!$J$5-'d_시나리오'!$H$5)*('d_시나리오'!$I$5-'d_시나리오'!$H$5)),'d_시나리오'!$J$5-SQRT((1-J368)*('d_시나리오'!$J$5-'d_시나리오'!$H$5)*('d_시나리오'!$J$5-'d_시나리오'!$I$5))))</f>
        <v/>
      </c>
      <c r="L368">
        <f>RAND()</f>
        <v/>
      </c>
      <c r="M368">
        <f>IF('d_시나리오'!$J$6='d_시나리오'!$H$6,'d_시나리오'!$I$6,IF(L368&lt;('d_시나리오'!$I$6-'d_시나리오'!$H$6)/('d_시나리오'!$J$6-'d_시나리오'!$H$6),'d_시나리오'!$H$6+SQRT(L368*('d_시나리오'!$J$6-'d_시나리오'!$H$6)*('d_시나리오'!$I$6-'d_시나리오'!$H$6)),'d_시나리오'!$J$6-SQRT((1-L368)*('d_시나리오'!$J$6-'d_시나리오'!$H$6)*('d_시나리오'!$J$6-'d_시나리오'!$I$6))))</f>
        <v/>
      </c>
      <c r="N368">
        <f>INDEX('d_분포'!$B$2:$B$57,RANDBETWEEN(1,56))</f>
        <v/>
      </c>
      <c r="O368">
        <f>BETAINV(RAND(),5,5)</f>
        <v/>
      </c>
      <c r="P368">
        <f>'d_고정'!$B$1*'6_기대효과'!$H$7*('d_시나리오'!$I$7/'d_고정'!$B$2)*B368</f>
        <v/>
      </c>
      <c r="Q368">
        <f>P368*C368</f>
        <v/>
      </c>
      <c r="R368">
        <f>P368*E368</f>
        <v/>
      </c>
      <c r="S368">
        <f>R368*G368</f>
        <v/>
      </c>
      <c r="T368">
        <f>Q368+S368</f>
        <v/>
      </c>
      <c r="U368">
        <f>(Q368*D368+S368*I368)*(1-O368)</f>
        <v/>
      </c>
      <c r="V368">
        <f>(R368*K368*N368+'d_고정'!$B$3*('6_기대효과'!$H$7/8)*N368*'d_고정'!$B$10*M368*('6_기대효과'!$K$7/'d_고정'!$B$9))*(1-O368)</f>
        <v/>
      </c>
      <c r="W368">
        <f>(S368*I368+R368*MAX(K368-'d_고정'!$B$10*M368*('6_기대효과'!$K$7/'d_고정'!$B$9),0)*N368)*(1-O368)</f>
        <v/>
      </c>
      <c r="X368">
        <f>U368+V368</f>
        <v/>
      </c>
      <c r="Y368">
        <f>U368/('d_고정'!$B$5*'6_기대효과'!$H$7/8)/'d_고정'!$B$6</f>
        <v/>
      </c>
      <c r="Z368">
        <f>U368/('d_고정'!$B$8*'6_기대효과'!$H$7/8)</f>
        <v/>
      </c>
    </row>
    <row r="369">
      <c r="A369">
        <f>RAND()</f>
        <v/>
      </c>
      <c r="B369">
        <f>IF('d_시나리오'!$J$2='d_시나리오'!$H$2,'d_시나리오'!$I$2,IF(A369&lt;('d_시나리오'!$I$2-'d_시나리오'!$H$2)/('d_시나리오'!$J$2-'d_시나리오'!$H$2),'d_시나리오'!$H$2+SQRT(A369*('d_시나리오'!$J$2-'d_시나리오'!$H$2)*('d_시나리오'!$I$2-'d_시나리오'!$H$2)),'d_시나리오'!$J$2-SQRT((1-A369)*('d_시나리오'!$J$2-'d_시나리오'!$H$2)*('d_시나리오'!$J$2-'d_시나리오'!$I$2))))</f>
        <v/>
      </c>
      <c r="C369">
        <f>BETAINV(RAND(),2,6)</f>
        <v/>
      </c>
      <c r="D369">
        <f>INDEX('d_분포'!$A$2:$A$28,RANDBETWEEN(1,27))</f>
        <v/>
      </c>
      <c r="E369">
        <f>INDEX('d_분포'!$C$2:$C$5,RANDBETWEEN(1,4))*(0.9+0.2*RAND())</f>
        <v/>
      </c>
      <c r="F369">
        <f>RAND()</f>
        <v/>
      </c>
      <c r="G369">
        <f>IF('d_시나리오'!$J$3='d_시나리오'!$H$3,'d_시나리오'!$I$3,IF(F369&lt;('d_시나리오'!$I$3-'d_시나리오'!$H$3)/('d_시나리오'!$J$3-'d_시나리오'!$H$3),'d_시나리오'!$H$3+SQRT(F369*('d_시나리오'!$J$3-'d_시나리오'!$H$3)*('d_시나리오'!$I$3-'d_시나리오'!$H$3)),'d_시나리오'!$J$3-SQRT((1-F369)*('d_시나리오'!$J$3-'d_시나리오'!$H$3)*('d_시나리오'!$J$3-'d_시나리오'!$I$3))))</f>
        <v/>
      </c>
      <c r="H369">
        <f>RAND()</f>
        <v/>
      </c>
      <c r="I369">
        <f>IF('d_시나리오'!$J$4='d_시나리오'!$H$4,'d_시나리오'!$I$4,IF(H369&lt;('d_시나리오'!$I$4-'d_시나리오'!$H$4)/('d_시나리오'!$J$4-'d_시나리오'!$H$4),'d_시나리오'!$H$4+SQRT(H369*('d_시나리오'!$J$4-'d_시나리오'!$H$4)*('d_시나리오'!$I$4-'d_시나리오'!$H$4)),'d_시나리오'!$J$4-SQRT((1-H369)*('d_시나리오'!$J$4-'d_시나리오'!$H$4)*('d_시나리오'!$J$4-'d_시나리오'!$I$4))))</f>
        <v/>
      </c>
      <c r="J369">
        <f>RAND()</f>
        <v/>
      </c>
      <c r="K369">
        <f>IF('d_시나리오'!$J$5='d_시나리오'!$H$5,'d_시나리오'!$I$5,IF(J369&lt;('d_시나리오'!$I$5-'d_시나리오'!$H$5)/('d_시나리오'!$J$5-'d_시나리오'!$H$5),'d_시나리오'!$H$5+SQRT(J369*('d_시나리오'!$J$5-'d_시나리오'!$H$5)*('d_시나리오'!$I$5-'d_시나리오'!$H$5)),'d_시나리오'!$J$5-SQRT((1-J369)*('d_시나리오'!$J$5-'d_시나리오'!$H$5)*('d_시나리오'!$J$5-'d_시나리오'!$I$5))))</f>
        <v/>
      </c>
      <c r="L369">
        <f>RAND()</f>
        <v/>
      </c>
      <c r="M369">
        <f>IF('d_시나리오'!$J$6='d_시나리오'!$H$6,'d_시나리오'!$I$6,IF(L369&lt;('d_시나리오'!$I$6-'d_시나리오'!$H$6)/('d_시나리오'!$J$6-'d_시나리오'!$H$6),'d_시나리오'!$H$6+SQRT(L369*('d_시나리오'!$J$6-'d_시나리오'!$H$6)*('d_시나리오'!$I$6-'d_시나리오'!$H$6)),'d_시나리오'!$J$6-SQRT((1-L369)*('d_시나리오'!$J$6-'d_시나리오'!$H$6)*('d_시나리오'!$J$6-'d_시나리오'!$I$6))))</f>
        <v/>
      </c>
      <c r="N369">
        <f>INDEX('d_분포'!$B$2:$B$57,RANDBETWEEN(1,56))</f>
        <v/>
      </c>
      <c r="O369">
        <f>BETAINV(RAND(),5,5)</f>
        <v/>
      </c>
      <c r="P369">
        <f>'d_고정'!$B$1*'6_기대효과'!$H$7*('d_시나리오'!$I$7/'d_고정'!$B$2)*B369</f>
        <v/>
      </c>
      <c r="Q369">
        <f>P369*C369</f>
        <v/>
      </c>
      <c r="R369">
        <f>P369*E369</f>
        <v/>
      </c>
      <c r="S369">
        <f>R369*G369</f>
        <v/>
      </c>
      <c r="T369">
        <f>Q369+S369</f>
        <v/>
      </c>
      <c r="U369">
        <f>(Q369*D369+S369*I369)*(1-O369)</f>
        <v/>
      </c>
      <c r="V369">
        <f>(R369*K369*N369+'d_고정'!$B$3*('6_기대효과'!$H$7/8)*N369*'d_고정'!$B$10*M369*('6_기대효과'!$K$7/'d_고정'!$B$9))*(1-O369)</f>
        <v/>
      </c>
      <c r="W369">
        <f>(S369*I369+R369*MAX(K369-'d_고정'!$B$10*M369*('6_기대효과'!$K$7/'d_고정'!$B$9),0)*N369)*(1-O369)</f>
        <v/>
      </c>
      <c r="X369">
        <f>U369+V369</f>
        <v/>
      </c>
      <c r="Y369">
        <f>U369/('d_고정'!$B$5*'6_기대효과'!$H$7/8)/'d_고정'!$B$6</f>
        <v/>
      </c>
      <c r="Z369">
        <f>U369/('d_고정'!$B$8*'6_기대효과'!$H$7/8)</f>
        <v/>
      </c>
    </row>
    <row r="370">
      <c r="A370">
        <f>RAND()</f>
        <v/>
      </c>
      <c r="B370">
        <f>IF('d_시나리오'!$J$2='d_시나리오'!$H$2,'d_시나리오'!$I$2,IF(A370&lt;('d_시나리오'!$I$2-'d_시나리오'!$H$2)/('d_시나리오'!$J$2-'d_시나리오'!$H$2),'d_시나리오'!$H$2+SQRT(A370*('d_시나리오'!$J$2-'d_시나리오'!$H$2)*('d_시나리오'!$I$2-'d_시나리오'!$H$2)),'d_시나리오'!$J$2-SQRT((1-A370)*('d_시나리오'!$J$2-'d_시나리오'!$H$2)*('d_시나리오'!$J$2-'d_시나리오'!$I$2))))</f>
        <v/>
      </c>
      <c r="C370">
        <f>BETAINV(RAND(),2,6)</f>
        <v/>
      </c>
      <c r="D370">
        <f>INDEX('d_분포'!$A$2:$A$28,RANDBETWEEN(1,27))</f>
        <v/>
      </c>
      <c r="E370">
        <f>INDEX('d_분포'!$C$2:$C$5,RANDBETWEEN(1,4))*(0.9+0.2*RAND())</f>
        <v/>
      </c>
      <c r="F370">
        <f>RAND()</f>
        <v/>
      </c>
      <c r="G370">
        <f>IF('d_시나리오'!$J$3='d_시나리오'!$H$3,'d_시나리오'!$I$3,IF(F370&lt;('d_시나리오'!$I$3-'d_시나리오'!$H$3)/('d_시나리오'!$J$3-'d_시나리오'!$H$3),'d_시나리오'!$H$3+SQRT(F370*('d_시나리오'!$J$3-'d_시나리오'!$H$3)*('d_시나리오'!$I$3-'d_시나리오'!$H$3)),'d_시나리오'!$J$3-SQRT((1-F370)*('d_시나리오'!$J$3-'d_시나리오'!$H$3)*('d_시나리오'!$J$3-'d_시나리오'!$I$3))))</f>
        <v/>
      </c>
      <c r="H370">
        <f>RAND()</f>
        <v/>
      </c>
      <c r="I370">
        <f>IF('d_시나리오'!$J$4='d_시나리오'!$H$4,'d_시나리오'!$I$4,IF(H370&lt;('d_시나리오'!$I$4-'d_시나리오'!$H$4)/('d_시나리오'!$J$4-'d_시나리오'!$H$4),'d_시나리오'!$H$4+SQRT(H370*('d_시나리오'!$J$4-'d_시나리오'!$H$4)*('d_시나리오'!$I$4-'d_시나리오'!$H$4)),'d_시나리오'!$J$4-SQRT((1-H370)*('d_시나리오'!$J$4-'d_시나리오'!$H$4)*('d_시나리오'!$J$4-'d_시나리오'!$I$4))))</f>
        <v/>
      </c>
      <c r="J370">
        <f>RAND()</f>
        <v/>
      </c>
      <c r="K370">
        <f>IF('d_시나리오'!$J$5='d_시나리오'!$H$5,'d_시나리오'!$I$5,IF(J370&lt;('d_시나리오'!$I$5-'d_시나리오'!$H$5)/('d_시나리오'!$J$5-'d_시나리오'!$H$5),'d_시나리오'!$H$5+SQRT(J370*('d_시나리오'!$J$5-'d_시나리오'!$H$5)*('d_시나리오'!$I$5-'d_시나리오'!$H$5)),'d_시나리오'!$J$5-SQRT((1-J370)*('d_시나리오'!$J$5-'d_시나리오'!$H$5)*('d_시나리오'!$J$5-'d_시나리오'!$I$5))))</f>
        <v/>
      </c>
      <c r="L370">
        <f>RAND()</f>
        <v/>
      </c>
      <c r="M370">
        <f>IF('d_시나리오'!$J$6='d_시나리오'!$H$6,'d_시나리오'!$I$6,IF(L370&lt;('d_시나리오'!$I$6-'d_시나리오'!$H$6)/('d_시나리오'!$J$6-'d_시나리오'!$H$6),'d_시나리오'!$H$6+SQRT(L370*('d_시나리오'!$J$6-'d_시나리오'!$H$6)*('d_시나리오'!$I$6-'d_시나리오'!$H$6)),'d_시나리오'!$J$6-SQRT((1-L370)*('d_시나리오'!$J$6-'d_시나리오'!$H$6)*('d_시나리오'!$J$6-'d_시나리오'!$I$6))))</f>
        <v/>
      </c>
      <c r="N370">
        <f>INDEX('d_분포'!$B$2:$B$57,RANDBETWEEN(1,56))</f>
        <v/>
      </c>
      <c r="O370">
        <f>BETAINV(RAND(),5,5)</f>
        <v/>
      </c>
      <c r="P370">
        <f>'d_고정'!$B$1*'6_기대효과'!$H$7*('d_시나리오'!$I$7/'d_고정'!$B$2)*B370</f>
        <v/>
      </c>
      <c r="Q370">
        <f>P370*C370</f>
        <v/>
      </c>
      <c r="R370">
        <f>P370*E370</f>
        <v/>
      </c>
      <c r="S370">
        <f>R370*G370</f>
        <v/>
      </c>
      <c r="T370">
        <f>Q370+S370</f>
        <v/>
      </c>
      <c r="U370">
        <f>(Q370*D370+S370*I370)*(1-O370)</f>
        <v/>
      </c>
      <c r="V370">
        <f>(R370*K370*N370+'d_고정'!$B$3*('6_기대효과'!$H$7/8)*N370*'d_고정'!$B$10*M370*('6_기대효과'!$K$7/'d_고정'!$B$9))*(1-O370)</f>
        <v/>
      </c>
      <c r="W370">
        <f>(S370*I370+R370*MAX(K370-'d_고정'!$B$10*M370*('6_기대효과'!$K$7/'d_고정'!$B$9),0)*N370)*(1-O370)</f>
        <v/>
      </c>
      <c r="X370">
        <f>U370+V370</f>
        <v/>
      </c>
      <c r="Y370">
        <f>U370/('d_고정'!$B$5*'6_기대효과'!$H$7/8)/'d_고정'!$B$6</f>
        <v/>
      </c>
      <c r="Z370">
        <f>U370/('d_고정'!$B$8*'6_기대효과'!$H$7/8)</f>
        <v/>
      </c>
    </row>
    <row r="371">
      <c r="A371">
        <f>RAND()</f>
        <v/>
      </c>
      <c r="B371">
        <f>IF('d_시나리오'!$J$2='d_시나리오'!$H$2,'d_시나리오'!$I$2,IF(A371&lt;('d_시나리오'!$I$2-'d_시나리오'!$H$2)/('d_시나리오'!$J$2-'d_시나리오'!$H$2),'d_시나리오'!$H$2+SQRT(A371*('d_시나리오'!$J$2-'d_시나리오'!$H$2)*('d_시나리오'!$I$2-'d_시나리오'!$H$2)),'d_시나리오'!$J$2-SQRT((1-A371)*('d_시나리오'!$J$2-'d_시나리오'!$H$2)*('d_시나리오'!$J$2-'d_시나리오'!$I$2))))</f>
        <v/>
      </c>
      <c r="C371">
        <f>BETAINV(RAND(),2,6)</f>
        <v/>
      </c>
      <c r="D371">
        <f>INDEX('d_분포'!$A$2:$A$28,RANDBETWEEN(1,27))</f>
        <v/>
      </c>
      <c r="E371">
        <f>INDEX('d_분포'!$C$2:$C$5,RANDBETWEEN(1,4))*(0.9+0.2*RAND())</f>
        <v/>
      </c>
      <c r="F371">
        <f>RAND()</f>
        <v/>
      </c>
      <c r="G371">
        <f>IF('d_시나리오'!$J$3='d_시나리오'!$H$3,'d_시나리오'!$I$3,IF(F371&lt;('d_시나리오'!$I$3-'d_시나리오'!$H$3)/('d_시나리오'!$J$3-'d_시나리오'!$H$3),'d_시나리오'!$H$3+SQRT(F371*('d_시나리오'!$J$3-'d_시나리오'!$H$3)*('d_시나리오'!$I$3-'d_시나리오'!$H$3)),'d_시나리오'!$J$3-SQRT((1-F371)*('d_시나리오'!$J$3-'d_시나리오'!$H$3)*('d_시나리오'!$J$3-'d_시나리오'!$I$3))))</f>
        <v/>
      </c>
      <c r="H371">
        <f>RAND()</f>
        <v/>
      </c>
      <c r="I371">
        <f>IF('d_시나리오'!$J$4='d_시나리오'!$H$4,'d_시나리오'!$I$4,IF(H371&lt;('d_시나리오'!$I$4-'d_시나리오'!$H$4)/('d_시나리오'!$J$4-'d_시나리오'!$H$4),'d_시나리오'!$H$4+SQRT(H371*('d_시나리오'!$J$4-'d_시나리오'!$H$4)*('d_시나리오'!$I$4-'d_시나리오'!$H$4)),'d_시나리오'!$J$4-SQRT((1-H371)*('d_시나리오'!$J$4-'d_시나리오'!$H$4)*('d_시나리오'!$J$4-'d_시나리오'!$I$4))))</f>
        <v/>
      </c>
      <c r="J371">
        <f>RAND()</f>
        <v/>
      </c>
      <c r="K371">
        <f>IF('d_시나리오'!$J$5='d_시나리오'!$H$5,'d_시나리오'!$I$5,IF(J371&lt;('d_시나리오'!$I$5-'d_시나리오'!$H$5)/('d_시나리오'!$J$5-'d_시나리오'!$H$5),'d_시나리오'!$H$5+SQRT(J371*('d_시나리오'!$J$5-'d_시나리오'!$H$5)*('d_시나리오'!$I$5-'d_시나리오'!$H$5)),'d_시나리오'!$J$5-SQRT((1-J371)*('d_시나리오'!$J$5-'d_시나리오'!$H$5)*('d_시나리오'!$J$5-'d_시나리오'!$I$5))))</f>
        <v/>
      </c>
      <c r="L371">
        <f>RAND()</f>
        <v/>
      </c>
      <c r="M371">
        <f>IF('d_시나리오'!$J$6='d_시나리오'!$H$6,'d_시나리오'!$I$6,IF(L371&lt;('d_시나리오'!$I$6-'d_시나리오'!$H$6)/('d_시나리오'!$J$6-'d_시나리오'!$H$6),'d_시나리오'!$H$6+SQRT(L371*('d_시나리오'!$J$6-'d_시나리오'!$H$6)*('d_시나리오'!$I$6-'d_시나리오'!$H$6)),'d_시나리오'!$J$6-SQRT((1-L371)*('d_시나리오'!$J$6-'d_시나리오'!$H$6)*('d_시나리오'!$J$6-'d_시나리오'!$I$6))))</f>
        <v/>
      </c>
      <c r="N371">
        <f>INDEX('d_분포'!$B$2:$B$57,RANDBETWEEN(1,56))</f>
        <v/>
      </c>
      <c r="O371">
        <f>BETAINV(RAND(),5,5)</f>
        <v/>
      </c>
      <c r="P371">
        <f>'d_고정'!$B$1*'6_기대효과'!$H$7*('d_시나리오'!$I$7/'d_고정'!$B$2)*B371</f>
        <v/>
      </c>
      <c r="Q371">
        <f>P371*C371</f>
        <v/>
      </c>
      <c r="R371">
        <f>P371*E371</f>
        <v/>
      </c>
      <c r="S371">
        <f>R371*G371</f>
        <v/>
      </c>
      <c r="T371">
        <f>Q371+S371</f>
        <v/>
      </c>
      <c r="U371">
        <f>(Q371*D371+S371*I371)*(1-O371)</f>
        <v/>
      </c>
      <c r="V371">
        <f>(R371*K371*N371+'d_고정'!$B$3*('6_기대효과'!$H$7/8)*N371*'d_고정'!$B$10*M371*('6_기대효과'!$K$7/'d_고정'!$B$9))*(1-O371)</f>
        <v/>
      </c>
      <c r="W371">
        <f>(S371*I371+R371*MAX(K371-'d_고정'!$B$10*M371*('6_기대효과'!$K$7/'d_고정'!$B$9),0)*N371)*(1-O371)</f>
        <v/>
      </c>
      <c r="X371">
        <f>U371+V371</f>
        <v/>
      </c>
      <c r="Y371">
        <f>U371/('d_고정'!$B$5*'6_기대효과'!$H$7/8)/'d_고정'!$B$6</f>
        <v/>
      </c>
      <c r="Z371">
        <f>U371/('d_고정'!$B$8*'6_기대효과'!$H$7/8)</f>
        <v/>
      </c>
    </row>
    <row r="372">
      <c r="A372">
        <f>RAND()</f>
        <v/>
      </c>
      <c r="B372">
        <f>IF('d_시나리오'!$J$2='d_시나리오'!$H$2,'d_시나리오'!$I$2,IF(A372&lt;('d_시나리오'!$I$2-'d_시나리오'!$H$2)/('d_시나리오'!$J$2-'d_시나리오'!$H$2),'d_시나리오'!$H$2+SQRT(A372*('d_시나리오'!$J$2-'d_시나리오'!$H$2)*('d_시나리오'!$I$2-'d_시나리오'!$H$2)),'d_시나리오'!$J$2-SQRT((1-A372)*('d_시나리오'!$J$2-'d_시나리오'!$H$2)*('d_시나리오'!$J$2-'d_시나리오'!$I$2))))</f>
        <v/>
      </c>
      <c r="C372">
        <f>BETAINV(RAND(),2,6)</f>
        <v/>
      </c>
      <c r="D372">
        <f>INDEX('d_분포'!$A$2:$A$28,RANDBETWEEN(1,27))</f>
        <v/>
      </c>
      <c r="E372">
        <f>INDEX('d_분포'!$C$2:$C$5,RANDBETWEEN(1,4))*(0.9+0.2*RAND())</f>
        <v/>
      </c>
      <c r="F372">
        <f>RAND()</f>
        <v/>
      </c>
      <c r="G372">
        <f>IF('d_시나리오'!$J$3='d_시나리오'!$H$3,'d_시나리오'!$I$3,IF(F372&lt;('d_시나리오'!$I$3-'d_시나리오'!$H$3)/('d_시나리오'!$J$3-'d_시나리오'!$H$3),'d_시나리오'!$H$3+SQRT(F372*('d_시나리오'!$J$3-'d_시나리오'!$H$3)*('d_시나리오'!$I$3-'d_시나리오'!$H$3)),'d_시나리오'!$J$3-SQRT((1-F372)*('d_시나리오'!$J$3-'d_시나리오'!$H$3)*('d_시나리오'!$J$3-'d_시나리오'!$I$3))))</f>
        <v/>
      </c>
      <c r="H372">
        <f>RAND()</f>
        <v/>
      </c>
      <c r="I372">
        <f>IF('d_시나리오'!$J$4='d_시나리오'!$H$4,'d_시나리오'!$I$4,IF(H372&lt;('d_시나리오'!$I$4-'d_시나리오'!$H$4)/('d_시나리오'!$J$4-'d_시나리오'!$H$4),'d_시나리오'!$H$4+SQRT(H372*('d_시나리오'!$J$4-'d_시나리오'!$H$4)*('d_시나리오'!$I$4-'d_시나리오'!$H$4)),'d_시나리오'!$J$4-SQRT((1-H372)*('d_시나리오'!$J$4-'d_시나리오'!$H$4)*('d_시나리오'!$J$4-'d_시나리오'!$I$4))))</f>
        <v/>
      </c>
      <c r="J372">
        <f>RAND()</f>
        <v/>
      </c>
      <c r="K372">
        <f>IF('d_시나리오'!$J$5='d_시나리오'!$H$5,'d_시나리오'!$I$5,IF(J372&lt;('d_시나리오'!$I$5-'d_시나리오'!$H$5)/('d_시나리오'!$J$5-'d_시나리오'!$H$5),'d_시나리오'!$H$5+SQRT(J372*('d_시나리오'!$J$5-'d_시나리오'!$H$5)*('d_시나리오'!$I$5-'d_시나리오'!$H$5)),'d_시나리오'!$J$5-SQRT((1-J372)*('d_시나리오'!$J$5-'d_시나리오'!$H$5)*('d_시나리오'!$J$5-'d_시나리오'!$I$5))))</f>
        <v/>
      </c>
      <c r="L372">
        <f>RAND()</f>
        <v/>
      </c>
      <c r="M372">
        <f>IF('d_시나리오'!$J$6='d_시나리오'!$H$6,'d_시나리오'!$I$6,IF(L372&lt;('d_시나리오'!$I$6-'d_시나리오'!$H$6)/('d_시나리오'!$J$6-'d_시나리오'!$H$6),'d_시나리오'!$H$6+SQRT(L372*('d_시나리오'!$J$6-'d_시나리오'!$H$6)*('d_시나리오'!$I$6-'d_시나리오'!$H$6)),'d_시나리오'!$J$6-SQRT((1-L372)*('d_시나리오'!$J$6-'d_시나리오'!$H$6)*('d_시나리오'!$J$6-'d_시나리오'!$I$6))))</f>
        <v/>
      </c>
      <c r="N372">
        <f>INDEX('d_분포'!$B$2:$B$57,RANDBETWEEN(1,56))</f>
        <v/>
      </c>
      <c r="O372">
        <f>BETAINV(RAND(),5,5)</f>
        <v/>
      </c>
      <c r="P372">
        <f>'d_고정'!$B$1*'6_기대효과'!$H$7*('d_시나리오'!$I$7/'d_고정'!$B$2)*B372</f>
        <v/>
      </c>
      <c r="Q372">
        <f>P372*C372</f>
        <v/>
      </c>
      <c r="R372">
        <f>P372*E372</f>
        <v/>
      </c>
      <c r="S372">
        <f>R372*G372</f>
        <v/>
      </c>
      <c r="T372">
        <f>Q372+S372</f>
        <v/>
      </c>
      <c r="U372">
        <f>(Q372*D372+S372*I372)*(1-O372)</f>
        <v/>
      </c>
      <c r="V372">
        <f>(R372*K372*N372+'d_고정'!$B$3*('6_기대효과'!$H$7/8)*N372*'d_고정'!$B$10*M372*('6_기대효과'!$K$7/'d_고정'!$B$9))*(1-O372)</f>
        <v/>
      </c>
      <c r="W372">
        <f>(S372*I372+R372*MAX(K372-'d_고정'!$B$10*M372*('6_기대효과'!$K$7/'d_고정'!$B$9),0)*N372)*(1-O372)</f>
        <v/>
      </c>
      <c r="X372">
        <f>U372+V372</f>
        <v/>
      </c>
      <c r="Y372">
        <f>U372/('d_고정'!$B$5*'6_기대효과'!$H$7/8)/'d_고정'!$B$6</f>
        <v/>
      </c>
      <c r="Z372">
        <f>U372/('d_고정'!$B$8*'6_기대효과'!$H$7/8)</f>
        <v/>
      </c>
    </row>
    <row r="373">
      <c r="A373">
        <f>RAND()</f>
        <v/>
      </c>
      <c r="B373">
        <f>IF('d_시나리오'!$J$2='d_시나리오'!$H$2,'d_시나리오'!$I$2,IF(A373&lt;('d_시나리오'!$I$2-'d_시나리오'!$H$2)/('d_시나리오'!$J$2-'d_시나리오'!$H$2),'d_시나리오'!$H$2+SQRT(A373*('d_시나리오'!$J$2-'d_시나리오'!$H$2)*('d_시나리오'!$I$2-'d_시나리오'!$H$2)),'d_시나리오'!$J$2-SQRT((1-A373)*('d_시나리오'!$J$2-'d_시나리오'!$H$2)*('d_시나리오'!$J$2-'d_시나리오'!$I$2))))</f>
        <v/>
      </c>
      <c r="C373">
        <f>BETAINV(RAND(),2,6)</f>
        <v/>
      </c>
      <c r="D373">
        <f>INDEX('d_분포'!$A$2:$A$28,RANDBETWEEN(1,27))</f>
        <v/>
      </c>
      <c r="E373">
        <f>INDEX('d_분포'!$C$2:$C$5,RANDBETWEEN(1,4))*(0.9+0.2*RAND())</f>
        <v/>
      </c>
      <c r="F373">
        <f>RAND()</f>
        <v/>
      </c>
      <c r="G373">
        <f>IF('d_시나리오'!$J$3='d_시나리오'!$H$3,'d_시나리오'!$I$3,IF(F373&lt;('d_시나리오'!$I$3-'d_시나리오'!$H$3)/('d_시나리오'!$J$3-'d_시나리오'!$H$3),'d_시나리오'!$H$3+SQRT(F373*('d_시나리오'!$J$3-'d_시나리오'!$H$3)*('d_시나리오'!$I$3-'d_시나리오'!$H$3)),'d_시나리오'!$J$3-SQRT((1-F373)*('d_시나리오'!$J$3-'d_시나리오'!$H$3)*('d_시나리오'!$J$3-'d_시나리오'!$I$3))))</f>
        <v/>
      </c>
      <c r="H373">
        <f>RAND()</f>
        <v/>
      </c>
      <c r="I373">
        <f>IF('d_시나리오'!$J$4='d_시나리오'!$H$4,'d_시나리오'!$I$4,IF(H373&lt;('d_시나리오'!$I$4-'d_시나리오'!$H$4)/('d_시나리오'!$J$4-'d_시나리오'!$H$4),'d_시나리오'!$H$4+SQRT(H373*('d_시나리오'!$J$4-'d_시나리오'!$H$4)*('d_시나리오'!$I$4-'d_시나리오'!$H$4)),'d_시나리오'!$J$4-SQRT((1-H373)*('d_시나리오'!$J$4-'d_시나리오'!$H$4)*('d_시나리오'!$J$4-'d_시나리오'!$I$4))))</f>
        <v/>
      </c>
      <c r="J373">
        <f>RAND()</f>
        <v/>
      </c>
      <c r="K373">
        <f>IF('d_시나리오'!$J$5='d_시나리오'!$H$5,'d_시나리오'!$I$5,IF(J373&lt;('d_시나리오'!$I$5-'d_시나리오'!$H$5)/('d_시나리오'!$J$5-'d_시나리오'!$H$5),'d_시나리오'!$H$5+SQRT(J373*('d_시나리오'!$J$5-'d_시나리오'!$H$5)*('d_시나리오'!$I$5-'d_시나리오'!$H$5)),'d_시나리오'!$J$5-SQRT((1-J373)*('d_시나리오'!$J$5-'d_시나리오'!$H$5)*('d_시나리오'!$J$5-'d_시나리오'!$I$5))))</f>
        <v/>
      </c>
      <c r="L373">
        <f>RAND()</f>
        <v/>
      </c>
      <c r="M373">
        <f>IF('d_시나리오'!$J$6='d_시나리오'!$H$6,'d_시나리오'!$I$6,IF(L373&lt;('d_시나리오'!$I$6-'d_시나리오'!$H$6)/('d_시나리오'!$J$6-'d_시나리오'!$H$6),'d_시나리오'!$H$6+SQRT(L373*('d_시나리오'!$J$6-'d_시나리오'!$H$6)*('d_시나리오'!$I$6-'d_시나리오'!$H$6)),'d_시나리오'!$J$6-SQRT((1-L373)*('d_시나리오'!$J$6-'d_시나리오'!$H$6)*('d_시나리오'!$J$6-'d_시나리오'!$I$6))))</f>
        <v/>
      </c>
      <c r="N373">
        <f>INDEX('d_분포'!$B$2:$B$57,RANDBETWEEN(1,56))</f>
        <v/>
      </c>
      <c r="O373">
        <f>BETAINV(RAND(),5,5)</f>
        <v/>
      </c>
      <c r="P373">
        <f>'d_고정'!$B$1*'6_기대효과'!$H$7*('d_시나리오'!$I$7/'d_고정'!$B$2)*B373</f>
        <v/>
      </c>
      <c r="Q373">
        <f>P373*C373</f>
        <v/>
      </c>
      <c r="R373">
        <f>P373*E373</f>
        <v/>
      </c>
      <c r="S373">
        <f>R373*G373</f>
        <v/>
      </c>
      <c r="T373">
        <f>Q373+S373</f>
        <v/>
      </c>
      <c r="U373">
        <f>(Q373*D373+S373*I373)*(1-O373)</f>
        <v/>
      </c>
      <c r="V373">
        <f>(R373*K373*N373+'d_고정'!$B$3*('6_기대효과'!$H$7/8)*N373*'d_고정'!$B$10*M373*('6_기대효과'!$K$7/'d_고정'!$B$9))*(1-O373)</f>
        <v/>
      </c>
      <c r="W373">
        <f>(S373*I373+R373*MAX(K373-'d_고정'!$B$10*M373*('6_기대효과'!$K$7/'d_고정'!$B$9),0)*N373)*(1-O373)</f>
        <v/>
      </c>
      <c r="X373">
        <f>U373+V373</f>
        <v/>
      </c>
      <c r="Y373">
        <f>U373/('d_고정'!$B$5*'6_기대효과'!$H$7/8)/'d_고정'!$B$6</f>
        <v/>
      </c>
      <c r="Z373">
        <f>U373/('d_고정'!$B$8*'6_기대효과'!$H$7/8)</f>
        <v/>
      </c>
    </row>
    <row r="374">
      <c r="A374">
        <f>RAND()</f>
        <v/>
      </c>
      <c r="B374">
        <f>IF('d_시나리오'!$J$2='d_시나리오'!$H$2,'d_시나리오'!$I$2,IF(A374&lt;('d_시나리오'!$I$2-'d_시나리오'!$H$2)/('d_시나리오'!$J$2-'d_시나리오'!$H$2),'d_시나리오'!$H$2+SQRT(A374*('d_시나리오'!$J$2-'d_시나리오'!$H$2)*('d_시나리오'!$I$2-'d_시나리오'!$H$2)),'d_시나리오'!$J$2-SQRT((1-A374)*('d_시나리오'!$J$2-'d_시나리오'!$H$2)*('d_시나리오'!$J$2-'d_시나리오'!$I$2))))</f>
        <v/>
      </c>
      <c r="C374">
        <f>BETAINV(RAND(),2,6)</f>
        <v/>
      </c>
      <c r="D374">
        <f>INDEX('d_분포'!$A$2:$A$28,RANDBETWEEN(1,27))</f>
        <v/>
      </c>
      <c r="E374">
        <f>INDEX('d_분포'!$C$2:$C$5,RANDBETWEEN(1,4))*(0.9+0.2*RAND())</f>
        <v/>
      </c>
      <c r="F374">
        <f>RAND()</f>
        <v/>
      </c>
      <c r="G374">
        <f>IF('d_시나리오'!$J$3='d_시나리오'!$H$3,'d_시나리오'!$I$3,IF(F374&lt;('d_시나리오'!$I$3-'d_시나리오'!$H$3)/('d_시나리오'!$J$3-'d_시나리오'!$H$3),'d_시나리오'!$H$3+SQRT(F374*('d_시나리오'!$J$3-'d_시나리오'!$H$3)*('d_시나리오'!$I$3-'d_시나리오'!$H$3)),'d_시나리오'!$J$3-SQRT((1-F374)*('d_시나리오'!$J$3-'d_시나리오'!$H$3)*('d_시나리오'!$J$3-'d_시나리오'!$I$3))))</f>
        <v/>
      </c>
      <c r="H374">
        <f>RAND()</f>
        <v/>
      </c>
      <c r="I374">
        <f>IF('d_시나리오'!$J$4='d_시나리오'!$H$4,'d_시나리오'!$I$4,IF(H374&lt;('d_시나리오'!$I$4-'d_시나리오'!$H$4)/('d_시나리오'!$J$4-'d_시나리오'!$H$4),'d_시나리오'!$H$4+SQRT(H374*('d_시나리오'!$J$4-'d_시나리오'!$H$4)*('d_시나리오'!$I$4-'d_시나리오'!$H$4)),'d_시나리오'!$J$4-SQRT((1-H374)*('d_시나리오'!$J$4-'d_시나리오'!$H$4)*('d_시나리오'!$J$4-'d_시나리오'!$I$4))))</f>
        <v/>
      </c>
      <c r="J374">
        <f>RAND()</f>
        <v/>
      </c>
      <c r="K374">
        <f>IF('d_시나리오'!$J$5='d_시나리오'!$H$5,'d_시나리오'!$I$5,IF(J374&lt;('d_시나리오'!$I$5-'d_시나리오'!$H$5)/('d_시나리오'!$J$5-'d_시나리오'!$H$5),'d_시나리오'!$H$5+SQRT(J374*('d_시나리오'!$J$5-'d_시나리오'!$H$5)*('d_시나리오'!$I$5-'d_시나리오'!$H$5)),'d_시나리오'!$J$5-SQRT((1-J374)*('d_시나리오'!$J$5-'d_시나리오'!$H$5)*('d_시나리오'!$J$5-'d_시나리오'!$I$5))))</f>
        <v/>
      </c>
      <c r="L374">
        <f>RAND()</f>
        <v/>
      </c>
      <c r="M374">
        <f>IF('d_시나리오'!$J$6='d_시나리오'!$H$6,'d_시나리오'!$I$6,IF(L374&lt;('d_시나리오'!$I$6-'d_시나리오'!$H$6)/('d_시나리오'!$J$6-'d_시나리오'!$H$6),'d_시나리오'!$H$6+SQRT(L374*('d_시나리오'!$J$6-'d_시나리오'!$H$6)*('d_시나리오'!$I$6-'d_시나리오'!$H$6)),'d_시나리오'!$J$6-SQRT((1-L374)*('d_시나리오'!$J$6-'d_시나리오'!$H$6)*('d_시나리오'!$J$6-'d_시나리오'!$I$6))))</f>
        <v/>
      </c>
      <c r="N374">
        <f>INDEX('d_분포'!$B$2:$B$57,RANDBETWEEN(1,56))</f>
        <v/>
      </c>
      <c r="O374">
        <f>BETAINV(RAND(),5,5)</f>
        <v/>
      </c>
      <c r="P374">
        <f>'d_고정'!$B$1*'6_기대효과'!$H$7*('d_시나리오'!$I$7/'d_고정'!$B$2)*B374</f>
        <v/>
      </c>
      <c r="Q374">
        <f>P374*C374</f>
        <v/>
      </c>
      <c r="R374">
        <f>P374*E374</f>
        <v/>
      </c>
      <c r="S374">
        <f>R374*G374</f>
        <v/>
      </c>
      <c r="T374">
        <f>Q374+S374</f>
        <v/>
      </c>
      <c r="U374">
        <f>(Q374*D374+S374*I374)*(1-O374)</f>
        <v/>
      </c>
      <c r="V374">
        <f>(R374*K374*N374+'d_고정'!$B$3*('6_기대효과'!$H$7/8)*N374*'d_고정'!$B$10*M374*('6_기대효과'!$K$7/'d_고정'!$B$9))*(1-O374)</f>
        <v/>
      </c>
      <c r="W374">
        <f>(S374*I374+R374*MAX(K374-'d_고정'!$B$10*M374*('6_기대효과'!$K$7/'d_고정'!$B$9),0)*N374)*(1-O374)</f>
        <v/>
      </c>
      <c r="X374">
        <f>U374+V374</f>
        <v/>
      </c>
      <c r="Y374">
        <f>U374/('d_고정'!$B$5*'6_기대효과'!$H$7/8)/'d_고정'!$B$6</f>
        <v/>
      </c>
      <c r="Z374">
        <f>U374/('d_고정'!$B$8*'6_기대효과'!$H$7/8)</f>
        <v/>
      </c>
    </row>
    <row r="375">
      <c r="A375">
        <f>RAND()</f>
        <v/>
      </c>
      <c r="B375">
        <f>IF('d_시나리오'!$J$2='d_시나리오'!$H$2,'d_시나리오'!$I$2,IF(A375&lt;('d_시나리오'!$I$2-'d_시나리오'!$H$2)/('d_시나리오'!$J$2-'d_시나리오'!$H$2),'d_시나리오'!$H$2+SQRT(A375*('d_시나리오'!$J$2-'d_시나리오'!$H$2)*('d_시나리오'!$I$2-'d_시나리오'!$H$2)),'d_시나리오'!$J$2-SQRT((1-A375)*('d_시나리오'!$J$2-'d_시나리오'!$H$2)*('d_시나리오'!$J$2-'d_시나리오'!$I$2))))</f>
        <v/>
      </c>
      <c r="C375">
        <f>BETAINV(RAND(),2,6)</f>
        <v/>
      </c>
      <c r="D375">
        <f>INDEX('d_분포'!$A$2:$A$28,RANDBETWEEN(1,27))</f>
        <v/>
      </c>
      <c r="E375">
        <f>INDEX('d_분포'!$C$2:$C$5,RANDBETWEEN(1,4))*(0.9+0.2*RAND())</f>
        <v/>
      </c>
      <c r="F375">
        <f>RAND()</f>
        <v/>
      </c>
      <c r="G375">
        <f>IF('d_시나리오'!$J$3='d_시나리오'!$H$3,'d_시나리오'!$I$3,IF(F375&lt;('d_시나리오'!$I$3-'d_시나리오'!$H$3)/('d_시나리오'!$J$3-'d_시나리오'!$H$3),'d_시나리오'!$H$3+SQRT(F375*('d_시나리오'!$J$3-'d_시나리오'!$H$3)*('d_시나리오'!$I$3-'d_시나리오'!$H$3)),'d_시나리오'!$J$3-SQRT((1-F375)*('d_시나리오'!$J$3-'d_시나리오'!$H$3)*('d_시나리오'!$J$3-'d_시나리오'!$I$3))))</f>
        <v/>
      </c>
      <c r="H375">
        <f>RAND()</f>
        <v/>
      </c>
      <c r="I375">
        <f>IF('d_시나리오'!$J$4='d_시나리오'!$H$4,'d_시나리오'!$I$4,IF(H375&lt;('d_시나리오'!$I$4-'d_시나리오'!$H$4)/('d_시나리오'!$J$4-'d_시나리오'!$H$4),'d_시나리오'!$H$4+SQRT(H375*('d_시나리오'!$J$4-'d_시나리오'!$H$4)*('d_시나리오'!$I$4-'d_시나리오'!$H$4)),'d_시나리오'!$J$4-SQRT((1-H375)*('d_시나리오'!$J$4-'d_시나리오'!$H$4)*('d_시나리오'!$J$4-'d_시나리오'!$I$4))))</f>
        <v/>
      </c>
      <c r="J375">
        <f>RAND()</f>
        <v/>
      </c>
      <c r="K375">
        <f>IF('d_시나리오'!$J$5='d_시나리오'!$H$5,'d_시나리오'!$I$5,IF(J375&lt;('d_시나리오'!$I$5-'d_시나리오'!$H$5)/('d_시나리오'!$J$5-'d_시나리오'!$H$5),'d_시나리오'!$H$5+SQRT(J375*('d_시나리오'!$J$5-'d_시나리오'!$H$5)*('d_시나리오'!$I$5-'d_시나리오'!$H$5)),'d_시나리오'!$J$5-SQRT((1-J375)*('d_시나리오'!$J$5-'d_시나리오'!$H$5)*('d_시나리오'!$J$5-'d_시나리오'!$I$5))))</f>
        <v/>
      </c>
      <c r="L375">
        <f>RAND()</f>
        <v/>
      </c>
      <c r="M375">
        <f>IF('d_시나리오'!$J$6='d_시나리오'!$H$6,'d_시나리오'!$I$6,IF(L375&lt;('d_시나리오'!$I$6-'d_시나리오'!$H$6)/('d_시나리오'!$J$6-'d_시나리오'!$H$6),'d_시나리오'!$H$6+SQRT(L375*('d_시나리오'!$J$6-'d_시나리오'!$H$6)*('d_시나리오'!$I$6-'d_시나리오'!$H$6)),'d_시나리오'!$J$6-SQRT((1-L375)*('d_시나리오'!$J$6-'d_시나리오'!$H$6)*('d_시나리오'!$J$6-'d_시나리오'!$I$6))))</f>
        <v/>
      </c>
      <c r="N375">
        <f>INDEX('d_분포'!$B$2:$B$57,RANDBETWEEN(1,56))</f>
        <v/>
      </c>
      <c r="O375">
        <f>BETAINV(RAND(),5,5)</f>
        <v/>
      </c>
      <c r="P375">
        <f>'d_고정'!$B$1*'6_기대효과'!$H$7*('d_시나리오'!$I$7/'d_고정'!$B$2)*B375</f>
        <v/>
      </c>
      <c r="Q375">
        <f>P375*C375</f>
        <v/>
      </c>
      <c r="R375">
        <f>P375*E375</f>
        <v/>
      </c>
      <c r="S375">
        <f>R375*G375</f>
        <v/>
      </c>
      <c r="T375">
        <f>Q375+S375</f>
        <v/>
      </c>
      <c r="U375">
        <f>(Q375*D375+S375*I375)*(1-O375)</f>
        <v/>
      </c>
      <c r="V375">
        <f>(R375*K375*N375+'d_고정'!$B$3*('6_기대효과'!$H$7/8)*N375*'d_고정'!$B$10*M375*('6_기대효과'!$K$7/'d_고정'!$B$9))*(1-O375)</f>
        <v/>
      </c>
      <c r="W375">
        <f>(S375*I375+R375*MAX(K375-'d_고정'!$B$10*M375*('6_기대효과'!$K$7/'d_고정'!$B$9),0)*N375)*(1-O375)</f>
        <v/>
      </c>
      <c r="X375">
        <f>U375+V375</f>
        <v/>
      </c>
      <c r="Y375">
        <f>U375/('d_고정'!$B$5*'6_기대효과'!$H$7/8)/'d_고정'!$B$6</f>
        <v/>
      </c>
      <c r="Z375">
        <f>U375/('d_고정'!$B$8*'6_기대효과'!$H$7/8)</f>
        <v/>
      </c>
    </row>
    <row r="376">
      <c r="A376">
        <f>RAND()</f>
        <v/>
      </c>
      <c r="B376">
        <f>IF('d_시나리오'!$J$2='d_시나리오'!$H$2,'d_시나리오'!$I$2,IF(A376&lt;('d_시나리오'!$I$2-'d_시나리오'!$H$2)/('d_시나리오'!$J$2-'d_시나리오'!$H$2),'d_시나리오'!$H$2+SQRT(A376*('d_시나리오'!$J$2-'d_시나리오'!$H$2)*('d_시나리오'!$I$2-'d_시나리오'!$H$2)),'d_시나리오'!$J$2-SQRT((1-A376)*('d_시나리오'!$J$2-'d_시나리오'!$H$2)*('d_시나리오'!$J$2-'d_시나리오'!$I$2))))</f>
        <v/>
      </c>
      <c r="C376">
        <f>BETAINV(RAND(),2,6)</f>
        <v/>
      </c>
      <c r="D376">
        <f>INDEX('d_분포'!$A$2:$A$28,RANDBETWEEN(1,27))</f>
        <v/>
      </c>
      <c r="E376">
        <f>INDEX('d_분포'!$C$2:$C$5,RANDBETWEEN(1,4))*(0.9+0.2*RAND())</f>
        <v/>
      </c>
      <c r="F376">
        <f>RAND()</f>
        <v/>
      </c>
      <c r="G376">
        <f>IF('d_시나리오'!$J$3='d_시나리오'!$H$3,'d_시나리오'!$I$3,IF(F376&lt;('d_시나리오'!$I$3-'d_시나리오'!$H$3)/('d_시나리오'!$J$3-'d_시나리오'!$H$3),'d_시나리오'!$H$3+SQRT(F376*('d_시나리오'!$J$3-'d_시나리오'!$H$3)*('d_시나리오'!$I$3-'d_시나리오'!$H$3)),'d_시나리오'!$J$3-SQRT((1-F376)*('d_시나리오'!$J$3-'d_시나리오'!$H$3)*('d_시나리오'!$J$3-'d_시나리오'!$I$3))))</f>
        <v/>
      </c>
      <c r="H376">
        <f>RAND()</f>
        <v/>
      </c>
      <c r="I376">
        <f>IF('d_시나리오'!$J$4='d_시나리오'!$H$4,'d_시나리오'!$I$4,IF(H376&lt;('d_시나리오'!$I$4-'d_시나리오'!$H$4)/('d_시나리오'!$J$4-'d_시나리오'!$H$4),'d_시나리오'!$H$4+SQRT(H376*('d_시나리오'!$J$4-'d_시나리오'!$H$4)*('d_시나리오'!$I$4-'d_시나리오'!$H$4)),'d_시나리오'!$J$4-SQRT((1-H376)*('d_시나리오'!$J$4-'d_시나리오'!$H$4)*('d_시나리오'!$J$4-'d_시나리오'!$I$4))))</f>
        <v/>
      </c>
      <c r="J376">
        <f>RAND()</f>
        <v/>
      </c>
      <c r="K376">
        <f>IF('d_시나리오'!$J$5='d_시나리오'!$H$5,'d_시나리오'!$I$5,IF(J376&lt;('d_시나리오'!$I$5-'d_시나리오'!$H$5)/('d_시나리오'!$J$5-'d_시나리오'!$H$5),'d_시나리오'!$H$5+SQRT(J376*('d_시나리오'!$J$5-'d_시나리오'!$H$5)*('d_시나리오'!$I$5-'d_시나리오'!$H$5)),'d_시나리오'!$J$5-SQRT((1-J376)*('d_시나리오'!$J$5-'d_시나리오'!$H$5)*('d_시나리오'!$J$5-'d_시나리오'!$I$5))))</f>
        <v/>
      </c>
      <c r="L376">
        <f>RAND()</f>
        <v/>
      </c>
      <c r="M376">
        <f>IF('d_시나리오'!$J$6='d_시나리오'!$H$6,'d_시나리오'!$I$6,IF(L376&lt;('d_시나리오'!$I$6-'d_시나리오'!$H$6)/('d_시나리오'!$J$6-'d_시나리오'!$H$6),'d_시나리오'!$H$6+SQRT(L376*('d_시나리오'!$J$6-'d_시나리오'!$H$6)*('d_시나리오'!$I$6-'d_시나리오'!$H$6)),'d_시나리오'!$J$6-SQRT((1-L376)*('d_시나리오'!$J$6-'d_시나리오'!$H$6)*('d_시나리오'!$J$6-'d_시나리오'!$I$6))))</f>
        <v/>
      </c>
      <c r="N376">
        <f>INDEX('d_분포'!$B$2:$B$57,RANDBETWEEN(1,56))</f>
        <v/>
      </c>
      <c r="O376">
        <f>BETAINV(RAND(),5,5)</f>
        <v/>
      </c>
      <c r="P376">
        <f>'d_고정'!$B$1*'6_기대효과'!$H$7*('d_시나리오'!$I$7/'d_고정'!$B$2)*B376</f>
        <v/>
      </c>
      <c r="Q376">
        <f>P376*C376</f>
        <v/>
      </c>
      <c r="R376">
        <f>P376*E376</f>
        <v/>
      </c>
      <c r="S376">
        <f>R376*G376</f>
        <v/>
      </c>
      <c r="T376">
        <f>Q376+S376</f>
        <v/>
      </c>
      <c r="U376">
        <f>(Q376*D376+S376*I376)*(1-O376)</f>
        <v/>
      </c>
      <c r="V376">
        <f>(R376*K376*N376+'d_고정'!$B$3*('6_기대효과'!$H$7/8)*N376*'d_고정'!$B$10*M376*('6_기대효과'!$K$7/'d_고정'!$B$9))*(1-O376)</f>
        <v/>
      </c>
      <c r="W376">
        <f>(S376*I376+R376*MAX(K376-'d_고정'!$B$10*M376*('6_기대효과'!$K$7/'d_고정'!$B$9),0)*N376)*(1-O376)</f>
        <v/>
      </c>
      <c r="X376">
        <f>U376+V376</f>
        <v/>
      </c>
      <c r="Y376">
        <f>U376/('d_고정'!$B$5*'6_기대효과'!$H$7/8)/'d_고정'!$B$6</f>
        <v/>
      </c>
      <c r="Z376">
        <f>U376/('d_고정'!$B$8*'6_기대효과'!$H$7/8)</f>
        <v/>
      </c>
    </row>
    <row r="377">
      <c r="A377">
        <f>RAND()</f>
        <v/>
      </c>
      <c r="B377">
        <f>IF('d_시나리오'!$J$2='d_시나리오'!$H$2,'d_시나리오'!$I$2,IF(A377&lt;('d_시나리오'!$I$2-'d_시나리오'!$H$2)/('d_시나리오'!$J$2-'d_시나리오'!$H$2),'d_시나리오'!$H$2+SQRT(A377*('d_시나리오'!$J$2-'d_시나리오'!$H$2)*('d_시나리오'!$I$2-'d_시나리오'!$H$2)),'d_시나리오'!$J$2-SQRT((1-A377)*('d_시나리오'!$J$2-'d_시나리오'!$H$2)*('d_시나리오'!$J$2-'d_시나리오'!$I$2))))</f>
        <v/>
      </c>
      <c r="C377">
        <f>BETAINV(RAND(),2,6)</f>
        <v/>
      </c>
      <c r="D377">
        <f>INDEX('d_분포'!$A$2:$A$28,RANDBETWEEN(1,27))</f>
        <v/>
      </c>
      <c r="E377">
        <f>INDEX('d_분포'!$C$2:$C$5,RANDBETWEEN(1,4))*(0.9+0.2*RAND())</f>
        <v/>
      </c>
      <c r="F377">
        <f>RAND()</f>
        <v/>
      </c>
      <c r="G377">
        <f>IF('d_시나리오'!$J$3='d_시나리오'!$H$3,'d_시나리오'!$I$3,IF(F377&lt;('d_시나리오'!$I$3-'d_시나리오'!$H$3)/('d_시나리오'!$J$3-'d_시나리오'!$H$3),'d_시나리오'!$H$3+SQRT(F377*('d_시나리오'!$J$3-'d_시나리오'!$H$3)*('d_시나리오'!$I$3-'d_시나리오'!$H$3)),'d_시나리오'!$J$3-SQRT((1-F377)*('d_시나리오'!$J$3-'d_시나리오'!$H$3)*('d_시나리오'!$J$3-'d_시나리오'!$I$3))))</f>
        <v/>
      </c>
      <c r="H377">
        <f>RAND()</f>
        <v/>
      </c>
      <c r="I377">
        <f>IF('d_시나리오'!$J$4='d_시나리오'!$H$4,'d_시나리오'!$I$4,IF(H377&lt;('d_시나리오'!$I$4-'d_시나리오'!$H$4)/('d_시나리오'!$J$4-'d_시나리오'!$H$4),'d_시나리오'!$H$4+SQRT(H377*('d_시나리오'!$J$4-'d_시나리오'!$H$4)*('d_시나리오'!$I$4-'d_시나리오'!$H$4)),'d_시나리오'!$J$4-SQRT((1-H377)*('d_시나리오'!$J$4-'d_시나리오'!$H$4)*('d_시나리오'!$J$4-'d_시나리오'!$I$4))))</f>
        <v/>
      </c>
      <c r="J377">
        <f>RAND()</f>
        <v/>
      </c>
      <c r="K377">
        <f>IF('d_시나리오'!$J$5='d_시나리오'!$H$5,'d_시나리오'!$I$5,IF(J377&lt;('d_시나리오'!$I$5-'d_시나리오'!$H$5)/('d_시나리오'!$J$5-'d_시나리오'!$H$5),'d_시나리오'!$H$5+SQRT(J377*('d_시나리오'!$J$5-'d_시나리오'!$H$5)*('d_시나리오'!$I$5-'d_시나리오'!$H$5)),'d_시나리오'!$J$5-SQRT((1-J377)*('d_시나리오'!$J$5-'d_시나리오'!$H$5)*('d_시나리오'!$J$5-'d_시나리오'!$I$5))))</f>
        <v/>
      </c>
      <c r="L377">
        <f>RAND()</f>
        <v/>
      </c>
      <c r="M377">
        <f>IF('d_시나리오'!$J$6='d_시나리오'!$H$6,'d_시나리오'!$I$6,IF(L377&lt;('d_시나리오'!$I$6-'d_시나리오'!$H$6)/('d_시나리오'!$J$6-'d_시나리오'!$H$6),'d_시나리오'!$H$6+SQRT(L377*('d_시나리오'!$J$6-'d_시나리오'!$H$6)*('d_시나리오'!$I$6-'d_시나리오'!$H$6)),'d_시나리오'!$J$6-SQRT((1-L377)*('d_시나리오'!$J$6-'d_시나리오'!$H$6)*('d_시나리오'!$J$6-'d_시나리오'!$I$6))))</f>
        <v/>
      </c>
      <c r="N377">
        <f>INDEX('d_분포'!$B$2:$B$57,RANDBETWEEN(1,56))</f>
        <v/>
      </c>
      <c r="O377">
        <f>BETAINV(RAND(),5,5)</f>
        <v/>
      </c>
      <c r="P377">
        <f>'d_고정'!$B$1*'6_기대효과'!$H$7*('d_시나리오'!$I$7/'d_고정'!$B$2)*B377</f>
        <v/>
      </c>
      <c r="Q377">
        <f>P377*C377</f>
        <v/>
      </c>
      <c r="R377">
        <f>P377*E377</f>
        <v/>
      </c>
      <c r="S377">
        <f>R377*G377</f>
        <v/>
      </c>
      <c r="T377">
        <f>Q377+S377</f>
        <v/>
      </c>
      <c r="U377">
        <f>(Q377*D377+S377*I377)*(1-O377)</f>
        <v/>
      </c>
      <c r="V377">
        <f>(R377*K377*N377+'d_고정'!$B$3*('6_기대효과'!$H$7/8)*N377*'d_고정'!$B$10*M377*('6_기대효과'!$K$7/'d_고정'!$B$9))*(1-O377)</f>
        <v/>
      </c>
      <c r="W377">
        <f>(S377*I377+R377*MAX(K377-'d_고정'!$B$10*M377*('6_기대효과'!$K$7/'d_고정'!$B$9),0)*N377)*(1-O377)</f>
        <v/>
      </c>
      <c r="X377">
        <f>U377+V377</f>
        <v/>
      </c>
      <c r="Y377">
        <f>U377/('d_고정'!$B$5*'6_기대효과'!$H$7/8)/'d_고정'!$B$6</f>
        <v/>
      </c>
      <c r="Z377">
        <f>U377/('d_고정'!$B$8*'6_기대효과'!$H$7/8)</f>
        <v/>
      </c>
    </row>
    <row r="378">
      <c r="A378">
        <f>RAND()</f>
        <v/>
      </c>
      <c r="B378">
        <f>IF('d_시나리오'!$J$2='d_시나리오'!$H$2,'d_시나리오'!$I$2,IF(A378&lt;('d_시나리오'!$I$2-'d_시나리오'!$H$2)/('d_시나리오'!$J$2-'d_시나리오'!$H$2),'d_시나리오'!$H$2+SQRT(A378*('d_시나리오'!$J$2-'d_시나리오'!$H$2)*('d_시나리오'!$I$2-'d_시나리오'!$H$2)),'d_시나리오'!$J$2-SQRT((1-A378)*('d_시나리오'!$J$2-'d_시나리오'!$H$2)*('d_시나리오'!$J$2-'d_시나리오'!$I$2))))</f>
        <v/>
      </c>
      <c r="C378">
        <f>BETAINV(RAND(),2,6)</f>
        <v/>
      </c>
      <c r="D378">
        <f>INDEX('d_분포'!$A$2:$A$28,RANDBETWEEN(1,27))</f>
        <v/>
      </c>
      <c r="E378">
        <f>INDEX('d_분포'!$C$2:$C$5,RANDBETWEEN(1,4))*(0.9+0.2*RAND())</f>
        <v/>
      </c>
      <c r="F378">
        <f>RAND()</f>
        <v/>
      </c>
      <c r="G378">
        <f>IF('d_시나리오'!$J$3='d_시나리오'!$H$3,'d_시나리오'!$I$3,IF(F378&lt;('d_시나리오'!$I$3-'d_시나리오'!$H$3)/('d_시나리오'!$J$3-'d_시나리오'!$H$3),'d_시나리오'!$H$3+SQRT(F378*('d_시나리오'!$J$3-'d_시나리오'!$H$3)*('d_시나리오'!$I$3-'d_시나리오'!$H$3)),'d_시나리오'!$J$3-SQRT((1-F378)*('d_시나리오'!$J$3-'d_시나리오'!$H$3)*('d_시나리오'!$J$3-'d_시나리오'!$I$3))))</f>
        <v/>
      </c>
      <c r="H378">
        <f>RAND()</f>
        <v/>
      </c>
      <c r="I378">
        <f>IF('d_시나리오'!$J$4='d_시나리오'!$H$4,'d_시나리오'!$I$4,IF(H378&lt;('d_시나리오'!$I$4-'d_시나리오'!$H$4)/('d_시나리오'!$J$4-'d_시나리오'!$H$4),'d_시나리오'!$H$4+SQRT(H378*('d_시나리오'!$J$4-'d_시나리오'!$H$4)*('d_시나리오'!$I$4-'d_시나리오'!$H$4)),'d_시나리오'!$J$4-SQRT((1-H378)*('d_시나리오'!$J$4-'d_시나리오'!$H$4)*('d_시나리오'!$J$4-'d_시나리오'!$I$4))))</f>
        <v/>
      </c>
      <c r="J378">
        <f>RAND()</f>
        <v/>
      </c>
      <c r="K378">
        <f>IF('d_시나리오'!$J$5='d_시나리오'!$H$5,'d_시나리오'!$I$5,IF(J378&lt;('d_시나리오'!$I$5-'d_시나리오'!$H$5)/('d_시나리오'!$J$5-'d_시나리오'!$H$5),'d_시나리오'!$H$5+SQRT(J378*('d_시나리오'!$J$5-'d_시나리오'!$H$5)*('d_시나리오'!$I$5-'d_시나리오'!$H$5)),'d_시나리오'!$J$5-SQRT((1-J378)*('d_시나리오'!$J$5-'d_시나리오'!$H$5)*('d_시나리오'!$J$5-'d_시나리오'!$I$5))))</f>
        <v/>
      </c>
      <c r="L378">
        <f>RAND()</f>
        <v/>
      </c>
      <c r="M378">
        <f>IF('d_시나리오'!$J$6='d_시나리오'!$H$6,'d_시나리오'!$I$6,IF(L378&lt;('d_시나리오'!$I$6-'d_시나리오'!$H$6)/('d_시나리오'!$J$6-'d_시나리오'!$H$6),'d_시나리오'!$H$6+SQRT(L378*('d_시나리오'!$J$6-'d_시나리오'!$H$6)*('d_시나리오'!$I$6-'d_시나리오'!$H$6)),'d_시나리오'!$J$6-SQRT((1-L378)*('d_시나리오'!$J$6-'d_시나리오'!$H$6)*('d_시나리오'!$J$6-'d_시나리오'!$I$6))))</f>
        <v/>
      </c>
      <c r="N378">
        <f>INDEX('d_분포'!$B$2:$B$57,RANDBETWEEN(1,56))</f>
        <v/>
      </c>
      <c r="O378">
        <f>BETAINV(RAND(),5,5)</f>
        <v/>
      </c>
      <c r="P378">
        <f>'d_고정'!$B$1*'6_기대효과'!$H$7*('d_시나리오'!$I$7/'d_고정'!$B$2)*B378</f>
        <v/>
      </c>
      <c r="Q378">
        <f>P378*C378</f>
        <v/>
      </c>
      <c r="R378">
        <f>P378*E378</f>
        <v/>
      </c>
      <c r="S378">
        <f>R378*G378</f>
        <v/>
      </c>
      <c r="T378">
        <f>Q378+S378</f>
        <v/>
      </c>
      <c r="U378">
        <f>(Q378*D378+S378*I378)*(1-O378)</f>
        <v/>
      </c>
      <c r="V378">
        <f>(R378*K378*N378+'d_고정'!$B$3*('6_기대효과'!$H$7/8)*N378*'d_고정'!$B$10*M378*('6_기대효과'!$K$7/'d_고정'!$B$9))*(1-O378)</f>
        <v/>
      </c>
      <c r="W378">
        <f>(S378*I378+R378*MAX(K378-'d_고정'!$B$10*M378*('6_기대효과'!$K$7/'d_고정'!$B$9),0)*N378)*(1-O378)</f>
        <v/>
      </c>
      <c r="X378">
        <f>U378+V378</f>
        <v/>
      </c>
      <c r="Y378">
        <f>U378/('d_고정'!$B$5*'6_기대효과'!$H$7/8)/'d_고정'!$B$6</f>
        <v/>
      </c>
      <c r="Z378">
        <f>U378/('d_고정'!$B$8*'6_기대효과'!$H$7/8)</f>
        <v/>
      </c>
    </row>
    <row r="379">
      <c r="A379">
        <f>RAND()</f>
        <v/>
      </c>
      <c r="B379">
        <f>IF('d_시나리오'!$J$2='d_시나리오'!$H$2,'d_시나리오'!$I$2,IF(A379&lt;('d_시나리오'!$I$2-'d_시나리오'!$H$2)/('d_시나리오'!$J$2-'d_시나리오'!$H$2),'d_시나리오'!$H$2+SQRT(A379*('d_시나리오'!$J$2-'d_시나리오'!$H$2)*('d_시나리오'!$I$2-'d_시나리오'!$H$2)),'d_시나리오'!$J$2-SQRT((1-A379)*('d_시나리오'!$J$2-'d_시나리오'!$H$2)*('d_시나리오'!$J$2-'d_시나리오'!$I$2))))</f>
        <v/>
      </c>
      <c r="C379">
        <f>BETAINV(RAND(),2,6)</f>
        <v/>
      </c>
      <c r="D379">
        <f>INDEX('d_분포'!$A$2:$A$28,RANDBETWEEN(1,27))</f>
        <v/>
      </c>
      <c r="E379">
        <f>INDEX('d_분포'!$C$2:$C$5,RANDBETWEEN(1,4))*(0.9+0.2*RAND())</f>
        <v/>
      </c>
      <c r="F379">
        <f>RAND()</f>
        <v/>
      </c>
      <c r="G379">
        <f>IF('d_시나리오'!$J$3='d_시나리오'!$H$3,'d_시나리오'!$I$3,IF(F379&lt;('d_시나리오'!$I$3-'d_시나리오'!$H$3)/('d_시나리오'!$J$3-'d_시나리오'!$H$3),'d_시나리오'!$H$3+SQRT(F379*('d_시나리오'!$J$3-'d_시나리오'!$H$3)*('d_시나리오'!$I$3-'d_시나리오'!$H$3)),'d_시나리오'!$J$3-SQRT((1-F379)*('d_시나리오'!$J$3-'d_시나리오'!$H$3)*('d_시나리오'!$J$3-'d_시나리오'!$I$3))))</f>
        <v/>
      </c>
      <c r="H379">
        <f>RAND()</f>
        <v/>
      </c>
      <c r="I379">
        <f>IF('d_시나리오'!$J$4='d_시나리오'!$H$4,'d_시나리오'!$I$4,IF(H379&lt;('d_시나리오'!$I$4-'d_시나리오'!$H$4)/('d_시나리오'!$J$4-'d_시나리오'!$H$4),'d_시나리오'!$H$4+SQRT(H379*('d_시나리오'!$J$4-'d_시나리오'!$H$4)*('d_시나리오'!$I$4-'d_시나리오'!$H$4)),'d_시나리오'!$J$4-SQRT((1-H379)*('d_시나리오'!$J$4-'d_시나리오'!$H$4)*('d_시나리오'!$J$4-'d_시나리오'!$I$4))))</f>
        <v/>
      </c>
      <c r="J379">
        <f>RAND()</f>
        <v/>
      </c>
      <c r="K379">
        <f>IF('d_시나리오'!$J$5='d_시나리오'!$H$5,'d_시나리오'!$I$5,IF(J379&lt;('d_시나리오'!$I$5-'d_시나리오'!$H$5)/('d_시나리오'!$J$5-'d_시나리오'!$H$5),'d_시나리오'!$H$5+SQRT(J379*('d_시나리오'!$J$5-'d_시나리오'!$H$5)*('d_시나리오'!$I$5-'d_시나리오'!$H$5)),'d_시나리오'!$J$5-SQRT((1-J379)*('d_시나리오'!$J$5-'d_시나리오'!$H$5)*('d_시나리오'!$J$5-'d_시나리오'!$I$5))))</f>
        <v/>
      </c>
      <c r="L379">
        <f>RAND()</f>
        <v/>
      </c>
      <c r="M379">
        <f>IF('d_시나리오'!$J$6='d_시나리오'!$H$6,'d_시나리오'!$I$6,IF(L379&lt;('d_시나리오'!$I$6-'d_시나리오'!$H$6)/('d_시나리오'!$J$6-'d_시나리오'!$H$6),'d_시나리오'!$H$6+SQRT(L379*('d_시나리오'!$J$6-'d_시나리오'!$H$6)*('d_시나리오'!$I$6-'d_시나리오'!$H$6)),'d_시나리오'!$J$6-SQRT((1-L379)*('d_시나리오'!$J$6-'d_시나리오'!$H$6)*('d_시나리오'!$J$6-'d_시나리오'!$I$6))))</f>
        <v/>
      </c>
      <c r="N379">
        <f>INDEX('d_분포'!$B$2:$B$57,RANDBETWEEN(1,56))</f>
        <v/>
      </c>
      <c r="O379">
        <f>BETAINV(RAND(),5,5)</f>
        <v/>
      </c>
      <c r="P379">
        <f>'d_고정'!$B$1*'6_기대효과'!$H$7*('d_시나리오'!$I$7/'d_고정'!$B$2)*B379</f>
        <v/>
      </c>
      <c r="Q379">
        <f>P379*C379</f>
        <v/>
      </c>
      <c r="R379">
        <f>P379*E379</f>
        <v/>
      </c>
      <c r="S379">
        <f>R379*G379</f>
        <v/>
      </c>
      <c r="T379">
        <f>Q379+S379</f>
        <v/>
      </c>
      <c r="U379">
        <f>(Q379*D379+S379*I379)*(1-O379)</f>
        <v/>
      </c>
      <c r="V379">
        <f>(R379*K379*N379+'d_고정'!$B$3*('6_기대효과'!$H$7/8)*N379*'d_고정'!$B$10*M379*('6_기대효과'!$K$7/'d_고정'!$B$9))*(1-O379)</f>
        <v/>
      </c>
      <c r="W379">
        <f>(S379*I379+R379*MAX(K379-'d_고정'!$B$10*M379*('6_기대효과'!$K$7/'d_고정'!$B$9),0)*N379)*(1-O379)</f>
        <v/>
      </c>
      <c r="X379">
        <f>U379+V379</f>
        <v/>
      </c>
      <c r="Y379">
        <f>U379/('d_고정'!$B$5*'6_기대효과'!$H$7/8)/'d_고정'!$B$6</f>
        <v/>
      </c>
      <c r="Z379">
        <f>U379/('d_고정'!$B$8*'6_기대효과'!$H$7/8)</f>
        <v/>
      </c>
    </row>
    <row r="380">
      <c r="A380">
        <f>RAND()</f>
        <v/>
      </c>
      <c r="B380">
        <f>IF('d_시나리오'!$J$2='d_시나리오'!$H$2,'d_시나리오'!$I$2,IF(A380&lt;('d_시나리오'!$I$2-'d_시나리오'!$H$2)/('d_시나리오'!$J$2-'d_시나리오'!$H$2),'d_시나리오'!$H$2+SQRT(A380*('d_시나리오'!$J$2-'d_시나리오'!$H$2)*('d_시나리오'!$I$2-'d_시나리오'!$H$2)),'d_시나리오'!$J$2-SQRT((1-A380)*('d_시나리오'!$J$2-'d_시나리오'!$H$2)*('d_시나리오'!$J$2-'d_시나리오'!$I$2))))</f>
        <v/>
      </c>
      <c r="C380">
        <f>BETAINV(RAND(),2,6)</f>
        <v/>
      </c>
      <c r="D380">
        <f>INDEX('d_분포'!$A$2:$A$28,RANDBETWEEN(1,27))</f>
        <v/>
      </c>
      <c r="E380">
        <f>INDEX('d_분포'!$C$2:$C$5,RANDBETWEEN(1,4))*(0.9+0.2*RAND())</f>
        <v/>
      </c>
      <c r="F380">
        <f>RAND()</f>
        <v/>
      </c>
      <c r="G380">
        <f>IF('d_시나리오'!$J$3='d_시나리오'!$H$3,'d_시나리오'!$I$3,IF(F380&lt;('d_시나리오'!$I$3-'d_시나리오'!$H$3)/('d_시나리오'!$J$3-'d_시나리오'!$H$3),'d_시나리오'!$H$3+SQRT(F380*('d_시나리오'!$J$3-'d_시나리오'!$H$3)*('d_시나리오'!$I$3-'d_시나리오'!$H$3)),'d_시나리오'!$J$3-SQRT((1-F380)*('d_시나리오'!$J$3-'d_시나리오'!$H$3)*('d_시나리오'!$J$3-'d_시나리오'!$I$3))))</f>
        <v/>
      </c>
      <c r="H380">
        <f>RAND()</f>
        <v/>
      </c>
      <c r="I380">
        <f>IF('d_시나리오'!$J$4='d_시나리오'!$H$4,'d_시나리오'!$I$4,IF(H380&lt;('d_시나리오'!$I$4-'d_시나리오'!$H$4)/('d_시나리오'!$J$4-'d_시나리오'!$H$4),'d_시나리오'!$H$4+SQRT(H380*('d_시나리오'!$J$4-'d_시나리오'!$H$4)*('d_시나리오'!$I$4-'d_시나리오'!$H$4)),'d_시나리오'!$J$4-SQRT((1-H380)*('d_시나리오'!$J$4-'d_시나리오'!$H$4)*('d_시나리오'!$J$4-'d_시나리오'!$I$4))))</f>
        <v/>
      </c>
      <c r="J380">
        <f>RAND()</f>
        <v/>
      </c>
      <c r="K380">
        <f>IF('d_시나리오'!$J$5='d_시나리오'!$H$5,'d_시나리오'!$I$5,IF(J380&lt;('d_시나리오'!$I$5-'d_시나리오'!$H$5)/('d_시나리오'!$J$5-'d_시나리오'!$H$5),'d_시나리오'!$H$5+SQRT(J380*('d_시나리오'!$J$5-'d_시나리오'!$H$5)*('d_시나리오'!$I$5-'d_시나리오'!$H$5)),'d_시나리오'!$J$5-SQRT((1-J380)*('d_시나리오'!$J$5-'d_시나리오'!$H$5)*('d_시나리오'!$J$5-'d_시나리오'!$I$5))))</f>
        <v/>
      </c>
      <c r="L380">
        <f>RAND()</f>
        <v/>
      </c>
      <c r="M380">
        <f>IF('d_시나리오'!$J$6='d_시나리오'!$H$6,'d_시나리오'!$I$6,IF(L380&lt;('d_시나리오'!$I$6-'d_시나리오'!$H$6)/('d_시나리오'!$J$6-'d_시나리오'!$H$6),'d_시나리오'!$H$6+SQRT(L380*('d_시나리오'!$J$6-'d_시나리오'!$H$6)*('d_시나리오'!$I$6-'d_시나리오'!$H$6)),'d_시나리오'!$J$6-SQRT((1-L380)*('d_시나리오'!$J$6-'d_시나리오'!$H$6)*('d_시나리오'!$J$6-'d_시나리오'!$I$6))))</f>
        <v/>
      </c>
      <c r="N380">
        <f>INDEX('d_분포'!$B$2:$B$57,RANDBETWEEN(1,56))</f>
        <v/>
      </c>
      <c r="O380">
        <f>BETAINV(RAND(),5,5)</f>
        <v/>
      </c>
      <c r="P380">
        <f>'d_고정'!$B$1*'6_기대효과'!$H$7*('d_시나리오'!$I$7/'d_고정'!$B$2)*B380</f>
        <v/>
      </c>
      <c r="Q380">
        <f>P380*C380</f>
        <v/>
      </c>
      <c r="R380">
        <f>P380*E380</f>
        <v/>
      </c>
      <c r="S380">
        <f>R380*G380</f>
        <v/>
      </c>
      <c r="T380">
        <f>Q380+S380</f>
        <v/>
      </c>
      <c r="U380">
        <f>(Q380*D380+S380*I380)*(1-O380)</f>
        <v/>
      </c>
      <c r="V380">
        <f>(R380*K380*N380+'d_고정'!$B$3*('6_기대효과'!$H$7/8)*N380*'d_고정'!$B$10*M380*('6_기대효과'!$K$7/'d_고정'!$B$9))*(1-O380)</f>
        <v/>
      </c>
      <c r="W380">
        <f>(S380*I380+R380*MAX(K380-'d_고정'!$B$10*M380*('6_기대효과'!$K$7/'d_고정'!$B$9),0)*N380)*(1-O380)</f>
        <v/>
      </c>
      <c r="X380">
        <f>U380+V380</f>
        <v/>
      </c>
      <c r="Y380">
        <f>U380/('d_고정'!$B$5*'6_기대효과'!$H$7/8)/'d_고정'!$B$6</f>
        <v/>
      </c>
      <c r="Z380">
        <f>U380/('d_고정'!$B$8*'6_기대효과'!$H$7/8)</f>
        <v/>
      </c>
    </row>
    <row r="381">
      <c r="A381">
        <f>RAND()</f>
        <v/>
      </c>
      <c r="B381">
        <f>IF('d_시나리오'!$J$2='d_시나리오'!$H$2,'d_시나리오'!$I$2,IF(A381&lt;('d_시나리오'!$I$2-'d_시나리오'!$H$2)/('d_시나리오'!$J$2-'d_시나리오'!$H$2),'d_시나리오'!$H$2+SQRT(A381*('d_시나리오'!$J$2-'d_시나리오'!$H$2)*('d_시나리오'!$I$2-'d_시나리오'!$H$2)),'d_시나리오'!$J$2-SQRT((1-A381)*('d_시나리오'!$J$2-'d_시나리오'!$H$2)*('d_시나리오'!$J$2-'d_시나리오'!$I$2))))</f>
        <v/>
      </c>
      <c r="C381">
        <f>BETAINV(RAND(),2,6)</f>
        <v/>
      </c>
      <c r="D381">
        <f>INDEX('d_분포'!$A$2:$A$28,RANDBETWEEN(1,27))</f>
        <v/>
      </c>
      <c r="E381">
        <f>INDEX('d_분포'!$C$2:$C$5,RANDBETWEEN(1,4))*(0.9+0.2*RAND())</f>
        <v/>
      </c>
      <c r="F381">
        <f>RAND()</f>
        <v/>
      </c>
      <c r="G381">
        <f>IF('d_시나리오'!$J$3='d_시나리오'!$H$3,'d_시나리오'!$I$3,IF(F381&lt;('d_시나리오'!$I$3-'d_시나리오'!$H$3)/('d_시나리오'!$J$3-'d_시나리오'!$H$3),'d_시나리오'!$H$3+SQRT(F381*('d_시나리오'!$J$3-'d_시나리오'!$H$3)*('d_시나리오'!$I$3-'d_시나리오'!$H$3)),'d_시나리오'!$J$3-SQRT((1-F381)*('d_시나리오'!$J$3-'d_시나리오'!$H$3)*('d_시나리오'!$J$3-'d_시나리오'!$I$3))))</f>
        <v/>
      </c>
      <c r="H381">
        <f>RAND()</f>
        <v/>
      </c>
      <c r="I381">
        <f>IF('d_시나리오'!$J$4='d_시나리오'!$H$4,'d_시나리오'!$I$4,IF(H381&lt;('d_시나리오'!$I$4-'d_시나리오'!$H$4)/('d_시나리오'!$J$4-'d_시나리오'!$H$4),'d_시나리오'!$H$4+SQRT(H381*('d_시나리오'!$J$4-'d_시나리오'!$H$4)*('d_시나리오'!$I$4-'d_시나리오'!$H$4)),'d_시나리오'!$J$4-SQRT((1-H381)*('d_시나리오'!$J$4-'d_시나리오'!$H$4)*('d_시나리오'!$J$4-'d_시나리오'!$I$4))))</f>
        <v/>
      </c>
      <c r="J381">
        <f>RAND()</f>
        <v/>
      </c>
      <c r="K381">
        <f>IF('d_시나리오'!$J$5='d_시나리오'!$H$5,'d_시나리오'!$I$5,IF(J381&lt;('d_시나리오'!$I$5-'d_시나리오'!$H$5)/('d_시나리오'!$J$5-'d_시나리오'!$H$5),'d_시나리오'!$H$5+SQRT(J381*('d_시나리오'!$J$5-'d_시나리오'!$H$5)*('d_시나리오'!$I$5-'d_시나리오'!$H$5)),'d_시나리오'!$J$5-SQRT((1-J381)*('d_시나리오'!$J$5-'d_시나리오'!$H$5)*('d_시나리오'!$J$5-'d_시나리오'!$I$5))))</f>
        <v/>
      </c>
      <c r="L381">
        <f>RAND()</f>
        <v/>
      </c>
      <c r="M381">
        <f>IF('d_시나리오'!$J$6='d_시나리오'!$H$6,'d_시나리오'!$I$6,IF(L381&lt;('d_시나리오'!$I$6-'d_시나리오'!$H$6)/('d_시나리오'!$J$6-'d_시나리오'!$H$6),'d_시나리오'!$H$6+SQRT(L381*('d_시나리오'!$J$6-'d_시나리오'!$H$6)*('d_시나리오'!$I$6-'d_시나리오'!$H$6)),'d_시나리오'!$J$6-SQRT((1-L381)*('d_시나리오'!$J$6-'d_시나리오'!$H$6)*('d_시나리오'!$J$6-'d_시나리오'!$I$6))))</f>
        <v/>
      </c>
      <c r="N381">
        <f>INDEX('d_분포'!$B$2:$B$57,RANDBETWEEN(1,56))</f>
        <v/>
      </c>
      <c r="O381">
        <f>BETAINV(RAND(),5,5)</f>
        <v/>
      </c>
      <c r="P381">
        <f>'d_고정'!$B$1*'6_기대효과'!$H$7*('d_시나리오'!$I$7/'d_고정'!$B$2)*B381</f>
        <v/>
      </c>
      <c r="Q381">
        <f>P381*C381</f>
        <v/>
      </c>
      <c r="R381">
        <f>P381*E381</f>
        <v/>
      </c>
      <c r="S381">
        <f>R381*G381</f>
        <v/>
      </c>
      <c r="T381">
        <f>Q381+S381</f>
        <v/>
      </c>
      <c r="U381">
        <f>(Q381*D381+S381*I381)*(1-O381)</f>
        <v/>
      </c>
      <c r="V381">
        <f>(R381*K381*N381+'d_고정'!$B$3*('6_기대효과'!$H$7/8)*N381*'d_고정'!$B$10*M381*('6_기대효과'!$K$7/'d_고정'!$B$9))*(1-O381)</f>
        <v/>
      </c>
      <c r="W381">
        <f>(S381*I381+R381*MAX(K381-'d_고정'!$B$10*M381*('6_기대효과'!$K$7/'d_고정'!$B$9),0)*N381)*(1-O381)</f>
        <v/>
      </c>
      <c r="X381">
        <f>U381+V381</f>
        <v/>
      </c>
      <c r="Y381">
        <f>U381/('d_고정'!$B$5*'6_기대효과'!$H$7/8)/'d_고정'!$B$6</f>
        <v/>
      </c>
      <c r="Z381">
        <f>U381/('d_고정'!$B$8*'6_기대효과'!$H$7/8)</f>
        <v/>
      </c>
    </row>
    <row r="382">
      <c r="A382">
        <f>RAND()</f>
        <v/>
      </c>
      <c r="B382">
        <f>IF('d_시나리오'!$J$2='d_시나리오'!$H$2,'d_시나리오'!$I$2,IF(A382&lt;('d_시나리오'!$I$2-'d_시나리오'!$H$2)/('d_시나리오'!$J$2-'d_시나리오'!$H$2),'d_시나리오'!$H$2+SQRT(A382*('d_시나리오'!$J$2-'d_시나리오'!$H$2)*('d_시나리오'!$I$2-'d_시나리오'!$H$2)),'d_시나리오'!$J$2-SQRT((1-A382)*('d_시나리오'!$J$2-'d_시나리오'!$H$2)*('d_시나리오'!$J$2-'d_시나리오'!$I$2))))</f>
        <v/>
      </c>
      <c r="C382">
        <f>BETAINV(RAND(),2,6)</f>
        <v/>
      </c>
      <c r="D382">
        <f>INDEX('d_분포'!$A$2:$A$28,RANDBETWEEN(1,27))</f>
        <v/>
      </c>
      <c r="E382">
        <f>INDEX('d_분포'!$C$2:$C$5,RANDBETWEEN(1,4))*(0.9+0.2*RAND())</f>
        <v/>
      </c>
      <c r="F382">
        <f>RAND()</f>
        <v/>
      </c>
      <c r="G382">
        <f>IF('d_시나리오'!$J$3='d_시나리오'!$H$3,'d_시나리오'!$I$3,IF(F382&lt;('d_시나리오'!$I$3-'d_시나리오'!$H$3)/('d_시나리오'!$J$3-'d_시나리오'!$H$3),'d_시나리오'!$H$3+SQRT(F382*('d_시나리오'!$J$3-'d_시나리오'!$H$3)*('d_시나리오'!$I$3-'d_시나리오'!$H$3)),'d_시나리오'!$J$3-SQRT((1-F382)*('d_시나리오'!$J$3-'d_시나리오'!$H$3)*('d_시나리오'!$J$3-'d_시나리오'!$I$3))))</f>
        <v/>
      </c>
      <c r="H382">
        <f>RAND()</f>
        <v/>
      </c>
      <c r="I382">
        <f>IF('d_시나리오'!$J$4='d_시나리오'!$H$4,'d_시나리오'!$I$4,IF(H382&lt;('d_시나리오'!$I$4-'d_시나리오'!$H$4)/('d_시나리오'!$J$4-'d_시나리오'!$H$4),'d_시나리오'!$H$4+SQRT(H382*('d_시나리오'!$J$4-'d_시나리오'!$H$4)*('d_시나리오'!$I$4-'d_시나리오'!$H$4)),'d_시나리오'!$J$4-SQRT((1-H382)*('d_시나리오'!$J$4-'d_시나리오'!$H$4)*('d_시나리오'!$J$4-'d_시나리오'!$I$4))))</f>
        <v/>
      </c>
      <c r="J382">
        <f>RAND()</f>
        <v/>
      </c>
      <c r="K382">
        <f>IF('d_시나리오'!$J$5='d_시나리오'!$H$5,'d_시나리오'!$I$5,IF(J382&lt;('d_시나리오'!$I$5-'d_시나리오'!$H$5)/('d_시나리오'!$J$5-'d_시나리오'!$H$5),'d_시나리오'!$H$5+SQRT(J382*('d_시나리오'!$J$5-'d_시나리오'!$H$5)*('d_시나리오'!$I$5-'d_시나리오'!$H$5)),'d_시나리오'!$J$5-SQRT((1-J382)*('d_시나리오'!$J$5-'d_시나리오'!$H$5)*('d_시나리오'!$J$5-'d_시나리오'!$I$5))))</f>
        <v/>
      </c>
      <c r="L382">
        <f>RAND()</f>
        <v/>
      </c>
      <c r="M382">
        <f>IF('d_시나리오'!$J$6='d_시나리오'!$H$6,'d_시나리오'!$I$6,IF(L382&lt;('d_시나리오'!$I$6-'d_시나리오'!$H$6)/('d_시나리오'!$J$6-'d_시나리오'!$H$6),'d_시나리오'!$H$6+SQRT(L382*('d_시나리오'!$J$6-'d_시나리오'!$H$6)*('d_시나리오'!$I$6-'d_시나리오'!$H$6)),'d_시나리오'!$J$6-SQRT((1-L382)*('d_시나리오'!$J$6-'d_시나리오'!$H$6)*('d_시나리오'!$J$6-'d_시나리오'!$I$6))))</f>
        <v/>
      </c>
      <c r="N382">
        <f>INDEX('d_분포'!$B$2:$B$57,RANDBETWEEN(1,56))</f>
        <v/>
      </c>
      <c r="O382">
        <f>BETAINV(RAND(),5,5)</f>
        <v/>
      </c>
      <c r="P382">
        <f>'d_고정'!$B$1*'6_기대효과'!$H$7*('d_시나리오'!$I$7/'d_고정'!$B$2)*B382</f>
        <v/>
      </c>
      <c r="Q382">
        <f>P382*C382</f>
        <v/>
      </c>
      <c r="R382">
        <f>P382*E382</f>
        <v/>
      </c>
      <c r="S382">
        <f>R382*G382</f>
        <v/>
      </c>
      <c r="T382">
        <f>Q382+S382</f>
        <v/>
      </c>
      <c r="U382">
        <f>(Q382*D382+S382*I382)*(1-O382)</f>
        <v/>
      </c>
      <c r="V382">
        <f>(R382*K382*N382+'d_고정'!$B$3*('6_기대효과'!$H$7/8)*N382*'d_고정'!$B$10*M382*('6_기대효과'!$K$7/'d_고정'!$B$9))*(1-O382)</f>
        <v/>
      </c>
      <c r="W382">
        <f>(S382*I382+R382*MAX(K382-'d_고정'!$B$10*M382*('6_기대효과'!$K$7/'d_고정'!$B$9),0)*N382)*(1-O382)</f>
        <v/>
      </c>
      <c r="X382">
        <f>U382+V382</f>
        <v/>
      </c>
      <c r="Y382">
        <f>U382/('d_고정'!$B$5*'6_기대효과'!$H$7/8)/'d_고정'!$B$6</f>
        <v/>
      </c>
      <c r="Z382">
        <f>U382/('d_고정'!$B$8*'6_기대효과'!$H$7/8)</f>
        <v/>
      </c>
    </row>
    <row r="383">
      <c r="A383">
        <f>RAND()</f>
        <v/>
      </c>
      <c r="B383">
        <f>IF('d_시나리오'!$J$2='d_시나리오'!$H$2,'d_시나리오'!$I$2,IF(A383&lt;('d_시나리오'!$I$2-'d_시나리오'!$H$2)/('d_시나리오'!$J$2-'d_시나리오'!$H$2),'d_시나리오'!$H$2+SQRT(A383*('d_시나리오'!$J$2-'d_시나리오'!$H$2)*('d_시나리오'!$I$2-'d_시나리오'!$H$2)),'d_시나리오'!$J$2-SQRT((1-A383)*('d_시나리오'!$J$2-'d_시나리오'!$H$2)*('d_시나리오'!$J$2-'d_시나리오'!$I$2))))</f>
        <v/>
      </c>
      <c r="C383">
        <f>BETAINV(RAND(),2,6)</f>
        <v/>
      </c>
      <c r="D383">
        <f>INDEX('d_분포'!$A$2:$A$28,RANDBETWEEN(1,27))</f>
        <v/>
      </c>
      <c r="E383">
        <f>INDEX('d_분포'!$C$2:$C$5,RANDBETWEEN(1,4))*(0.9+0.2*RAND())</f>
        <v/>
      </c>
      <c r="F383">
        <f>RAND()</f>
        <v/>
      </c>
      <c r="G383">
        <f>IF('d_시나리오'!$J$3='d_시나리오'!$H$3,'d_시나리오'!$I$3,IF(F383&lt;('d_시나리오'!$I$3-'d_시나리오'!$H$3)/('d_시나리오'!$J$3-'d_시나리오'!$H$3),'d_시나리오'!$H$3+SQRT(F383*('d_시나리오'!$J$3-'d_시나리오'!$H$3)*('d_시나리오'!$I$3-'d_시나리오'!$H$3)),'d_시나리오'!$J$3-SQRT((1-F383)*('d_시나리오'!$J$3-'d_시나리오'!$H$3)*('d_시나리오'!$J$3-'d_시나리오'!$I$3))))</f>
        <v/>
      </c>
      <c r="H383">
        <f>RAND()</f>
        <v/>
      </c>
      <c r="I383">
        <f>IF('d_시나리오'!$J$4='d_시나리오'!$H$4,'d_시나리오'!$I$4,IF(H383&lt;('d_시나리오'!$I$4-'d_시나리오'!$H$4)/('d_시나리오'!$J$4-'d_시나리오'!$H$4),'d_시나리오'!$H$4+SQRT(H383*('d_시나리오'!$J$4-'d_시나리오'!$H$4)*('d_시나리오'!$I$4-'d_시나리오'!$H$4)),'d_시나리오'!$J$4-SQRT((1-H383)*('d_시나리오'!$J$4-'d_시나리오'!$H$4)*('d_시나리오'!$J$4-'d_시나리오'!$I$4))))</f>
        <v/>
      </c>
      <c r="J383">
        <f>RAND()</f>
        <v/>
      </c>
      <c r="K383">
        <f>IF('d_시나리오'!$J$5='d_시나리오'!$H$5,'d_시나리오'!$I$5,IF(J383&lt;('d_시나리오'!$I$5-'d_시나리오'!$H$5)/('d_시나리오'!$J$5-'d_시나리오'!$H$5),'d_시나리오'!$H$5+SQRT(J383*('d_시나리오'!$J$5-'d_시나리오'!$H$5)*('d_시나리오'!$I$5-'d_시나리오'!$H$5)),'d_시나리오'!$J$5-SQRT((1-J383)*('d_시나리오'!$J$5-'d_시나리오'!$H$5)*('d_시나리오'!$J$5-'d_시나리오'!$I$5))))</f>
        <v/>
      </c>
      <c r="L383">
        <f>RAND()</f>
        <v/>
      </c>
      <c r="M383">
        <f>IF('d_시나리오'!$J$6='d_시나리오'!$H$6,'d_시나리오'!$I$6,IF(L383&lt;('d_시나리오'!$I$6-'d_시나리오'!$H$6)/('d_시나리오'!$J$6-'d_시나리오'!$H$6),'d_시나리오'!$H$6+SQRT(L383*('d_시나리오'!$J$6-'d_시나리오'!$H$6)*('d_시나리오'!$I$6-'d_시나리오'!$H$6)),'d_시나리오'!$J$6-SQRT((1-L383)*('d_시나리오'!$J$6-'d_시나리오'!$H$6)*('d_시나리오'!$J$6-'d_시나리오'!$I$6))))</f>
        <v/>
      </c>
      <c r="N383">
        <f>INDEX('d_분포'!$B$2:$B$57,RANDBETWEEN(1,56))</f>
        <v/>
      </c>
      <c r="O383">
        <f>BETAINV(RAND(),5,5)</f>
        <v/>
      </c>
      <c r="P383">
        <f>'d_고정'!$B$1*'6_기대효과'!$H$7*('d_시나리오'!$I$7/'d_고정'!$B$2)*B383</f>
        <v/>
      </c>
      <c r="Q383">
        <f>P383*C383</f>
        <v/>
      </c>
      <c r="R383">
        <f>P383*E383</f>
        <v/>
      </c>
      <c r="S383">
        <f>R383*G383</f>
        <v/>
      </c>
      <c r="T383">
        <f>Q383+S383</f>
        <v/>
      </c>
      <c r="U383">
        <f>(Q383*D383+S383*I383)*(1-O383)</f>
        <v/>
      </c>
      <c r="V383">
        <f>(R383*K383*N383+'d_고정'!$B$3*('6_기대효과'!$H$7/8)*N383*'d_고정'!$B$10*M383*('6_기대효과'!$K$7/'d_고정'!$B$9))*(1-O383)</f>
        <v/>
      </c>
      <c r="W383">
        <f>(S383*I383+R383*MAX(K383-'d_고정'!$B$10*M383*('6_기대효과'!$K$7/'d_고정'!$B$9),0)*N383)*(1-O383)</f>
        <v/>
      </c>
      <c r="X383">
        <f>U383+V383</f>
        <v/>
      </c>
      <c r="Y383">
        <f>U383/('d_고정'!$B$5*'6_기대효과'!$H$7/8)/'d_고정'!$B$6</f>
        <v/>
      </c>
      <c r="Z383">
        <f>U383/('d_고정'!$B$8*'6_기대효과'!$H$7/8)</f>
        <v/>
      </c>
    </row>
    <row r="384">
      <c r="A384">
        <f>RAND()</f>
        <v/>
      </c>
      <c r="B384">
        <f>IF('d_시나리오'!$J$2='d_시나리오'!$H$2,'d_시나리오'!$I$2,IF(A384&lt;('d_시나리오'!$I$2-'d_시나리오'!$H$2)/('d_시나리오'!$J$2-'d_시나리오'!$H$2),'d_시나리오'!$H$2+SQRT(A384*('d_시나리오'!$J$2-'d_시나리오'!$H$2)*('d_시나리오'!$I$2-'d_시나리오'!$H$2)),'d_시나리오'!$J$2-SQRT((1-A384)*('d_시나리오'!$J$2-'d_시나리오'!$H$2)*('d_시나리오'!$J$2-'d_시나리오'!$I$2))))</f>
        <v/>
      </c>
      <c r="C384">
        <f>BETAINV(RAND(),2,6)</f>
        <v/>
      </c>
      <c r="D384">
        <f>INDEX('d_분포'!$A$2:$A$28,RANDBETWEEN(1,27))</f>
        <v/>
      </c>
      <c r="E384">
        <f>INDEX('d_분포'!$C$2:$C$5,RANDBETWEEN(1,4))*(0.9+0.2*RAND())</f>
        <v/>
      </c>
      <c r="F384">
        <f>RAND()</f>
        <v/>
      </c>
      <c r="G384">
        <f>IF('d_시나리오'!$J$3='d_시나리오'!$H$3,'d_시나리오'!$I$3,IF(F384&lt;('d_시나리오'!$I$3-'d_시나리오'!$H$3)/('d_시나리오'!$J$3-'d_시나리오'!$H$3),'d_시나리오'!$H$3+SQRT(F384*('d_시나리오'!$J$3-'d_시나리오'!$H$3)*('d_시나리오'!$I$3-'d_시나리오'!$H$3)),'d_시나리오'!$J$3-SQRT((1-F384)*('d_시나리오'!$J$3-'d_시나리오'!$H$3)*('d_시나리오'!$J$3-'d_시나리오'!$I$3))))</f>
        <v/>
      </c>
      <c r="H384">
        <f>RAND()</f>
        <v/>
      </c>
      <c r="I384">
        <f>IF('d_시나리오'!$J$4='d_시나리오'!$H$4,'d_시나리오'!$I$4,IF(H384&lt;('d_시나리오'!$I$4-'d_시나리오'!$H$4)/('d_시나리오'!$J$4-'d_시나리오'!$H$4),'d_시나리오'!$H$4+SQRT(H384*('d_시나리오'!$J$4-'d_시나리오'!$H$4)*('d_시나리오'!$I$4-'d_시나리오'!$H$4)),'d_시나리오'!$J$4-SQRT((1-H384)*('d_시나리오'!$J$4-'d_시나리오'!$H$4)*('d_시나리오'!$J$4-'d_시나리오'!$I$4))))</f>
        <v/>
      </c>
      <c r="J384">
        <f>RAND()</f>
        <v/>
      </c>
      <c r="K384">
        <f>IF('d_시나리오'!$J$5='d_시나리오'!$H$5,'d_시나리오'!$I$5,IF(J384&lt;('d_시나리오'!$I$5-'d_시나리오'!$H$5)/('d_시나리오'!$J$5-'d_시나리오'!$H$5),'d_시나리오'!$H$5+SQRT(J384*('d_시나리오'!$J$5-'d_시나리오'!$H$5)*('d_시나리오'!$I$5-'d_시나리오'!$H$5)),'d_시나리오'!$J$5-SQRT((1-J384)*('d_시나리오'!$J$5-'d_시나리오'!$H$5)*('d_시나리오'!$J$5-'d_시나리오'!$I$5))))</f>
        <v/>
      </c>
      <c r="L384">
        <f>RAND()</f>
        <v/>
      </c>
      <c r="M384">
        <f>IF('d_시나리오'!$J$6='d_시나리오'!$H$6,'d_시나리오'!$I$6,IF(L384&lt;('d_시나리오'!$I$6-'d_시나리오'!$H$6)/('d_시나리오'!$J$6-'d_시나리오'!$H$6),'d_시나리오'!$H$6+SQRT(L384*('d_시나리오'!$J$6-'d_시나리오'!$H$6)*('d_시나리오'!$I$6-'d_시나리오'!$H$6)),'d_시나리오'!$J$6-SQRT((1-L384)*('d_시나리오'!$J$6-'d_시나리오'!$H$6)*('d_시나리오'!$J$6-'d_시나리오'!$I$6))))</f>
        <v/>
      </c>
      <c r="N384">
        <f>INDEX('d_분포'!$B$2:$B$57,RANDBETWEEN(1,56))</f>
        <v/>
      </c>
      <c r="O384">
        <f>BETAINV(RAND(),5,5)</f>
        <v/>
      </c>
      <c r="P384">
        <f>'d_고정'!$B$1*'6_기대효과'!$H$7*('d_시나리오'!$I$7/'d_고정'!$B$2)*B384</f>
        <v/>
      </c>
      <c r="Q384">
        <f>P384*C384</f>
        <v/>
      </c>
      <c r="R384">
        <f>P384*E384</f>
        <v/>
      </c>
      <c r="S384">
        <f>R384*G384</f>
        <v/>
      </c>
      <c r="T384">
        <f>Q384+S384</f>
        <v/>
      </c>
      <c r="U384">
        <f>(Q384*D384+S384*I384)*(1-O384)</f>
        <v/>
      </c>
      <c r="V384">
        <f>(R384*K384*N384+'d_고정'!$B$3*('6_기대효과'!$H$7/8)*N384*'d_고정'!$B$10*M384*('6_기대효과'!$K$7/'d_고정'!$B$9))*(1-O384)</f>
        <v/>
      </c>
      <c r="W384">
        <f>(S384*I384+R384*MAX(K384-'d_고정'!$B$10*M384*('6_기대효과'!$K$7/'d_고정'!$B$9),0)*N384)*(1-O384)</f>
        <v/>
      </c>
      <c r="X384">
        <f>U384+V384</f>
        <v/>
      </c>
      <c r="Y384">
        <f>U384/('d_고정'!$B$5*'6_기대효과'!$H$7/8)/'d_고정'!$B$6</f>
        <v/>
      </c>
      <c r="Z384">
        <f>U384/('d_고정'!$B$8*'6_기대효과'!$H$7/8)</f>
        <v/>
      </c>
    </row>
    <row r="385">
      <c r="A385">
        <f>RAND()</f>
        <v/>
      </c>
      <c r="B385">
        <f>IF('d_시나리오'!$J$2='d_시나리오'!$H$2,'d_시나리오'!$I$2,IF(A385&lt;('d_시나리오'!$I$2-'d_시나리오'!$H$2)/('d_시나리오'!$J$2-'d_시나리오'!$H$2),'d_시나리오'!$H$2+SQRT(A385*('d_시나리오'!$J$2-'d_시나리오'!$H$2)*('d_시나리오'!$I$2-'d_시나리오'!$H$2)),'d_시나리오'!$J$2-SQRT((1-A385)*('d_시나리오'!$J$2-'d_시나리오'!$H$2)*('d_시나리오'!$J$2-'d_시나리오'!$I$2))))</f>
        <v/>
      </c>
      <c r="C385">
        <f>BETAINV(RAND(),2,6)</f>
        <v/>
      </c>
      <c r="D385">
        <f>INDEX('d_분포'!$A$2:$A$28,RANDBETWEEN(1,27))</f>
        <v/>
      </c>
      <c r="E385">
        <f>INDEX('d_분포'!$C$2:$C$5,RANDBETWEEN(1,4))*(0.9+0.2*RAND())</f>
        <v/>
      </c>
      <c r="F385">
        <f>RAND()</f>
        <v/>
      </c>
      <c r="G385">
        <f>IF('d_시나리오'!$J$3='d_시나리오'!$H$3,'d_시나리오'!$I$3,IF(F385&lt;('d_시나리오'!$I$3-'d_시나리오'!$H$3)/('d_시나리오'!$J$3-'d_시나리오'!$H$3),'d_시나리오'!$H$3+SQRT(F385*('d_시나리오'!$J$3-'d_시나리오'!$H$3)*('d_시나리오'!$I$3-'d_시나리오'!$H$3)),'d_시나리오'!$J$3-SQRT((1-F385)*('d_시나리오'!$J$3-'d_시나리오'!$H$3)*('d_시나리오'!$J$3-'d_시나리오'!$I$3))))</f>
        <v/>
      </c>
      <c r="H385">
        <f>RAND()</f>
        <v/>
      </c>
      <c r="I385">
        <f>IF('d_시나리오'!$J$4='d_시나리오'!$H$4,'d_시나리오'!$I$4,IF(H385&lt;('d_시나리오'!$I$4-'d_시나리오'!$H$4)/('d_시나리오'!$J$4-'d_시나리오'!$H$4),'d_시나리오'!$H$4+SQRT(H385*('d_시나리오'!$J$4-'d_시나리오'!$H$4)*('d_시나리오'!$I$4-'d_시나리오'!$H$4)),'d_시나리오'!$J$4-SQRT((1-H385)*('d_시나리오'!$J$4-'d_시나리오'!$H$4)*('d_시나리오'!$J$4-'d_시나리오'!$I$4))))</f>
        <v/>
      </c>
      <c r="J385">
        <f>RAND()</f>
        <v/>
      </c>
      <c r="K385">
        <f>IF('d_시나리오'!$J$5='d_시나리오'!$H$5,'d_시나리오'!$I$5,IF(J385&lt;('d_시나리오'!$I$5-'d_시나리오'!$H$5)/('d_시나리오'!$J$5-'d_시나리오'!$H$5),'d_시나리오'!$H$5+SQRT(J385*('d_시나리오'!$J$5-'d_시나리오'!$H$5)*('d_시나리오'!$I$5-'d_시나리오'!$H$5)),'d_시나리오'!$J$5-SQRT((1-J385)*('d_시나리오'!$J$5-'d_시나리오'!$H$5)*('d_시나리오'!$J$5-'d_시나리오'!$I$5))))</f>
        <v/>
      </c>
      <c r="L385">
        <f>RAND()</f>
        <v/>
      </c>
      <c r="M385">
        <f>IF('d_시나리오'!$J$6='d_시나리오'!$H$6,'d_시나리오'!$I$6,IF(L385&lt;('d_시나리오'!$I$6-'d_시나리오'!$H$6)/('d_시나리오'!$J$6-'d_시나리오'!$H$6),'d_시나리오'!$H$6+SQRT(L385*('d_시나리오'!$J$6-'d_시나리오'!$H$6)*('d_시나리오'!$I$6-'d_시나리오'!$H$6)),'d_시나리오'!$J$6-SQRT((1-L385)*('d_시나리오'!$J$6-'d_시나리오'!$H$6)*('d_시나리오'!$J$6-'d_시나리오'!$I$6))))</f>
        <v/>
      </c>
      <c r="N385">
        <f>INDEX('d_분포'!$B$2:$B$57,RANDBETWEEN(1,56))</f>
        <v/>
      </c>
      <c r="O385">
        <f>BETAINV(RAND(),5,5)</f>
        <v/>
      </c>
      <c r="P385">
        <f>'d_고정'!$B$1*'6_기대효과'!$H$7*('d_시나리오'!$I$7/'d_고정'!$B$2)*B385</f>
        <v/>
      </c>
      <c r="Q385">
        <f>P385*C385</f>
        <v/>
      </c>
      <c r="R385">
        <f>P385*E385</f>
        <v/>
      </c>
      <c r="S385">
        <f>R385*G385</f>
        <v/>
      </c>
      <c r="T385">
        <f>Q385+S385</f>
        <v/>
      </c>
      <c r="U385">
        <f>(Q385*D385+S385*I385)*(1-O385)</f>
        <v/>
      </c>
      <c r="V385">
        <f>(R385*K385*N385+'d_고정'!$B$3*('6_기대효과'!$H$7/8)*N385*'d_고정'!$B$10*M385*('6_기대효과'!$K$7/'d_고정'!$B$9))*(1-O385)</f>
        <v/>
      </c>
      <c r="W385">
        <f>(S385*I385+R385*MAX(K385-'d_고정'!$B$10*M385*('6_기대효과'!$K$7/'d_고정'!$B$9),0)*N385)*(1-O385)</f>
        <v/>
      </c>
      <c r="X385">
        <f>U385+V385</f>
        <v/>
      </c>
      <c r="Y385">
        <f>U385/('d_고정'!$B$5*'6_기대효과'!$H$7/8)/'d_고정'!$B$6</f>
        <v/>
      </c>
      <c r="Z385">
        <f>U385/('d_고정'!$B$8*'6_기대효과'!$H$7/8)</f>
        <v/>
      </c>
    </row>
    <row r="386">
      <c r="A386">
        <f>RAND()</f>
        <v/>
      </c>
      <c r="B386">
        <f>IF('d_시나리오'!$J$2='d_시나리오'!$H$2,'d_시나리오'!$I$2,IF(A386&lt;('d_시나리오'!$I$2-'d_시나리오'!$H$2)/('d_시나리오'!$J$2-'d_시나리오'!$H$2),'d_시나리오'!$H$2+SQRT(A386*('d_시나리오'!$J$2-'d_시나리오'!$H$2)*('d_시나리오'!$I$2-'d_시나리오'!$H$2)),'d_시나리오'!$J$2-SQRT((1-A386)*('d_시나리오'!$J$2-'d_시나리오'!$H$2)*('d_시나리오'!$J$2-'d_시나리오'!$I$2))))</f>
        <v/>
      </c>
      <c r="C386">
        <f>BETAINV(RAND(),2,6)</f>
        <v/>
      </c>
      <c r="D386">
        <f>INDEX('d_분포'!$A$2:$A$28,RANDBETWEEN(1,27))</f>
        <v/>
      </c>
      <c r="E386">
        <f>INDEX('d_분포'!$C$2:$C$5,RANDBETWEEN(1,4))*(0.9+0.2*RAND())</f>
        <v/>
      </c>
      <c r="F386">
        <f>RAND()</f>
        <v/>
      </c>
      <c r="G386">
        <f>IF('d_시나리오'!$J$3='d_시나리오'!$H$3,'d_시나리오'!$I$3,IF(F386&lt;('d_시나리오'!$I$3-'d_시나리오'!$H$3)/('d_시나리오'!$J$3-'d_시나리오'!$H$3),'d_시나리오'!$H$3+SQRT(F386*('d_시나리오'!$J$3-'d_시나리오'!$H$3)*('d_시나리오'!$I$3-'d_시나리오'!$H$3)),'d_시나리오'!$J$3-SQRT((1-F386)*('d_시나리오'!$J$3-'d_시나리오'!$H$3)*('d_시나리오'!$J$3-'d_시나리오'!$I$3))))</f>
        <v/>
      </c>
      <c r="H386">
        <f>RAND()</f>
        <v/>
      </c>
      <c r="I386">
        <f>IF('d_시나리오'!$J$4='d_시나리오'!$H$4,'d_시나리오'!$I$4,IF(H386&lt;('d_시나리오'!$I$4-'d_시나리오'!$H$4)/('d_시나리오'!$J$4-'d_시나리오'!$H$4),'d_시나리오'!$H$4+SQRT(H386*('d_시나리오'!$J$4-'d_시나리오'!$H$4)*('d_시나리오'!$I$4-'d_시나리오'!$H$4)),'d_시나리오'!$J$4-SQRT((1-H386)*('d_시나리오'!$J$4-'d_시나리오'!$H$4)*('d_시나리오'!$J$4-'d_시나리오'!$I$4))))</f>
        <v/>
      </c>
      <c r="J386">
        <f>RAND()</f>
        <v/>
      </c>
      <c r="K386">
        <f>IF('d_시나리오'!$J$5='d_시나리오'!$H$5,'d_시나리오'!$I$5,IF(J386&lt;('d_시나리오'!$I$5-'d_시나리오'!$H$5)/('d_시나리오'!$J$5-'d_시나리오'!$H$5),'d_시나리오'!$H$5+SQRT(J386*('d_시나리오'!$J$5-'d_시나리오'!$H$5)*('d_시나리오'!$I$5-'d_시나리오'!$H$5)),'d_시나리오'!$J$5-SQRT((1-J386)*('d_시나리오'!$J$5-'d_시나리오'!$H$5)*('d_시나리오'!$J$5-'d_시나리오'!$I$5))))</f>
        <v/>
      </c>
      <c r="L386">
        <f>RAND()</f>
        <v/>
      </c>
      <c r="M386">
        <f>IF('d_시나리오'!$J$6='d_시나리오'!$H$6,'d_시나리오'!$I$6,IF(L386&lt;('d_시나리오'!$I$6-'d_시나리오'!$H$6)/('d_시나리오'!$J$6-'d_시나리오'!$H$6),'d_시나리오'!$H$6+SQRT(L386*('d_시나리오'!$J$6-'d_시나리오'!$H$6)*('d_시나리오'!$I$6-'d_시나리오'!$H$6)),'d_시나리오'!$J$6-SQRT((1-L386)*('d_시나리오'!$J$6-'d_시나리오'!$H$6)*('d_시나리오'!$J$6-'d_시나리오'!$I$6))))</f>
        <v/>
      </c>
      <c r="N386">
        <f>INDEX('d_분포'!$B$2:$B$57,RANDBETWEEN(1,56))</f>
        <v/>
      </c>
      <c r="O386">
        <f>BETAINV(RAND(),5,5)</f>
        <v/>
      </c>
      <c r="P386">
        <f>'d_고정'!$B$1*'6_기대효과'!$H$7*('d_시나리오'!$I$7/'d_고정'!$B$2)*B386</f>
        <v/>
      </c>
      <c r="Q386">
        <f>P386*C386</f>
        <v/>
      </c>
      <c r="R386">
        <f>P386*E386</f>
        <v/>
      </c>
      <c r="S386">
        <f>R386*G386</f>
        <v/>
      </c>
      <c r="T386">
        <f>Q386+S386</f>
        <v/>
      </c>
      <c r="U386">
        <f>(Q386*D386+S386*I386)*(1-O386)</f>
        <v/>
      </c>
      <c r="V386">
        <f>(R386*K386*N386+'d_고정'!$B$3*('6_기대효과'!$H$7/8)*N386*'d_고정'!$B$10*M386*('6_기대효과'!$K$7/'d_고정'!$B$9))*(1-O386)</f>
        <v/>
      </c>
      <c r="W386">
        <f>(S386*I386+R386*MAX(K386-'d_고정'!$B$10*M386*('6_기대효과'!$K$7/'d_고정'!$B$9),0)*N386)*(1-O386)</f>
        <v/>
      </c>
      <c r="X386">
        <f>U386+V386</f>
        <v/>
      </c>
      <c r="Y386">
        <f>U386/('d_고정'!$B$5*'6_기대효과'!$H$7/8)/'d_고정'!$B$6</f>
        <v/>
      </c>
      <c r="Z386">
        <f>U386/('d_고정'!$B$8*'6_기대효과'!$H$7/8)</f>
        <v/>
      </c>
    </row>
    <row r="387">
      <c r="A387">
        <f>RAND()</f>
        <v/>
      </c>
      <c r="B387">
        <f>IF('d_시나리오'!$J$2='d_시나리오'!$H$2,'d_시나리오'!$I$2,IF(A387&lt;('d_시나리오'!$I$2-'d_시나리오'!$H$2)/('d_시나리오'!$J$2-'d_시나리오'!$H$2),'d_시나리오'!$H$2+SQRT(A387*('d_시나리오'!$J$2-'d_시나리오'!$H$2)*('d_시나리오'!$I$2-'d_시나리오'!$H$2)),'d_시나리오'!$J$2-SQRT((1-A387)*('d_시나리오'!$J$2-'d_시나리오'!$H$2)*('d_시나리오'!$J$2-'d_시나리오'!$I$2))))</f>
        <v/>
      </c>
      <c r="C387">
        <f>BETAINV(RAND(),2,6)</f>
        <v/>
      </c>
      <c r="D387">
        <f>INDEX('d_분포'!$A$2:$A$28,RANDBETWEEN(1,27))</f>
        <v/>
      </c>
      <c r="E387">
        <f>INDEX('d_분포'!$C$2:$C$5,RANDBETWEEN(1,4))*(0.9+0.2*RAND())</f>
        <v/>
      </c>
      <c r="F387">
        <f>RAND()</f>
        <v/>
      </c>
      <c r="G387">
        <f>IF('d_시나리오'!$J$3='d_시나리오'!$H$3,'d_시나리오'!$I$3,IF(F387&lt;('d_시나리오'!$I$3-'d_시나리오'!$H$3)/('d_시나리오'!$J$3-'d_시나리오'!$H$3),'d_시나리오'!$H$3+SQRT(F387*('d_시나리오'!$J$3-'d_시나리오'!$H$3)*('d_시나리오'!$I$3-'d_시나리오'!$H$3)),'d_시나리오'!$J$3-SQRT((1-F387)*('d_시나리오'!$J$3-'d_시나리오'!$H$3)*('d_시나리오'!$J$3-'d_시나리오'!$I$3))))</f>
        <v/>
      </c>
      <c r="H387">
        <f>RAND()</f>
        <v/>
      </c>
      <c r="I387">
        <f>IF('d_시나리오'!$J$4='d_시나리오'!$H$4,'d_시나리오'!$I$4,IF(H387&lt;('d_시나리오'!$I$4-'d_시나리오'!$H$4)/('d_시나리오'!$J$4-'d_시나리오'!$H$4),'d_시나리오'!$H$4+SQRT(H387*('d_시나리오'!$J$4-'d_시나리오'!$H$4)*('d_시나리오'!$I$4-'d_시나리오'!$H$4)),'d_시나리오'!$J$4-SQRT((1-H387)*('d_시나리오'!$J$4-'d_시나리오'!$H$4)*('d_시나리오'!$J$4-'d_시나리오'!$I$4))))</f>
        <v/>
      </c>
      <c r="J387">
        <f>RAND()</f>
        <v/>
      </c>
      <c r="K387">
        <f>IF('d_시나리오'!$J$5='d_시나리오'!$H$5,'d_시나리오'!$I$5,IF(J387&lt;('d_시나리오'!$I$5-'d_시나리오'!$H$5)/('d_시나리오'!$J$5-'d_시나리오'!$H$5),'d_시나리오'!$H$5+SQRT(J387*('d_시나리오'!$J$5-'d_시나리오'!$H$5)*('d_시나리오'!$I$5-'d_시나리오'!$H$5)),'d_시나리오'!$J$5-SQRT((1-J387)*('d_시나리오'!$J$5-'d_시나리오'!$H$5)*('d_시나리오'!$J$5-'d_시나리오'!$I$5))))</f>
        <v/>
      </c>
      <c r="L387">
        <f>RAND()</f>
        <v/>
      </c>
      <c r="M387">
        <f>IF('d_시나리오'!$J$6='d_시나리오'!$H$6,'d_시나리오'!$I$6,IF(L387&lt;('d_시나리오'!$I$6-'d_시나리오'!$H$6)/('d_시나리오'!$J$6-'d_시나리오'!$H$6),'d_시나리오'!$H$6+SQRT(L387*('d_시나리오'!$J$6-'d_시나리오'!$H$6)*('d_시나리오'!$I$6-'d_시나리오'!$H$6)),'d_시나리오'!$J$6-SQRT((1-L387)*('d_시나리오'!$J$6-'d_시나리오'!$H$6)*('d_시나리오'!$J$6-'d_시나리오'!$I$6))))</f>
        <v/>
      </c>
      <c r="N387">
        <f>INDEX('d_분포'!$B$2:$B$57,RANDBETWEEN(1,56))</f>
        <v/>
      </c>
      <c r="O387">
        <f>BETAINV(RAND(),5,5)</f>
        <v/>
      </c>
      <c r="P387">
        <f>'d_고정'!$B$1*'6_기대효과'!$H$7*('d_시나리오'!$I$7/'d_고정'!$B$2)*B387</f>
        <v/>
      </c>
      <c r="Q387">
        <f>P387*C387</f>
        <v/>
      </c>
      <c r="R387">
        <f>P387*E387</f>
        <v/>
      </c>
      <c r="S387">
        <f>R387*G387</f>
        <v/>
      </c>
      <c r="T387">
        <f>Q387+S387</f>
        <v/>
      </c>
      <c r="U387">
        <f>(Q387*D387+S387*I387)*(1-O387)</f>
        <v/>
      </c>
      <c r="V387">
        <f>(R387*K387*N387+'d_고정'!$B$3*('6_기대효과'!$H$7/8)*N387*'d_고정'!$B$10*M387*('6_기대효과'!$K$7/'d_고정'!$B$9))*(1-O387)</f>
        <v/>
      </c>
      <c r="W387">
        <f>(S387*I387+R387*MAX(K387-'d_고정'!$B$10*M387*('6_기대효과'!$K$7/'d_고정'!$B$9),0)*N387)*(1-O387)</f>
        <v/>
      </c>
      <c r="X387">
        <f>U387+V387</f>
        <v/>
      </c>
      <c r="Y387">
        <f>U387/('d_고정'!$B$5*'6_기대효과'!$H$7/8)/'d_고정'!$B$6</f>
        <v/>
      </c>
      <c r="Z387">
        <f>U387/('d_고정'!$B$8*'6_기대효과'!$H$7/8)</f>
        <v/>
      </c>
    </row>
    <row r="388">
      <c r="A388">
        <f>RAND()</f>
        <v/>
      </c>
      <c r="B388">
        <f>IF('d_시나리오'!$J$2='d_시나리오'!$H$2,'d_시나리오'!$I$2,IF(A388&lt;('d_시나리오'!$I$2-'d_시나리오'!$H$2)/('d_시나리오'!$J$2-'d_시나리오'!$H$2),'d_시나리오'!$H$2+SQRT(A388*('d_시나리오'!$J$2-'d_시나리오'!$H$2)*('d_시나리오'!$I$2-'d_시나리오'!$H$2)),'d_시나리오'!$J$2-SQRT((1-A388)*('d_시나리오'!$J$2-'d_시나리오'!$H$2)*('d_시나리오'!$J$2-'d_시나리오'!$I$2))))</f>
        <v/>
      </c>
      <c r="C388">
        <f>BETAINV(RAND(),2,6)</f>
        <v/>
      </c>
      <c r="D388">
        <f>INDEX('d_분포'!$A$2:$A$28,RANDBETWEEN(1,27))</f>
        <v/>
      </c>
      <c r="E388">
        <f>INDEX('d_분포'!$C$2:$C$5,RANDBETWEEN(1,4))*(0.9+0.2*RAND())</f>
        <v/>
      </c>
      <c r="F388">
        <f>RAND()</f>
        <v/>
      </c>
      <c r="G388">
        <f>IF('d_시나리오'!$J$3='d_시나리오'!$H$3,'d_시나리오'!$I$3,IF(F388&lt;('d_시나리오'!$I$3-'d_시나리오'!$H$3)/('d_시나리오'!$J$3-'d_시나리오'!$H$3),'d_시나리오'!$H$3+SQRT(F388*('d_시나리오'!$J$3-'d_시나리오'!$H$3)*('d_시나리오'!$I$3-'d_시나리오'!$H$3)),'d_시나리오'!$J$3-SQRT((1-F388)*('d_시나리오'!$J$3-'d_시나리오'!$H$3)*('d_시나리오'!$J$3-'d_시나리오'!$I$3))))</f>
        <v/>
      </c>
      <c r="H388">
        <f>RAND()</f>
        <v/>
      </c>
      <c r="I388">
        <f>IF('d_시나리오'!$J$4='d_시나리오'!$H$4,'d_시나리오'!$I$4,IF(H388&lt;('d_시나리오'!$I$4-'d_시나리오'!$H$4)/('d_시나리오'!$J$4-'d_시나리오'!$H$4),'d_시나리오'!$H$4+SQRT(H388*('d_시나리오'!$J$4-'d_시나리오'!$H$4)*('d_시나리오'!$I$4-'d_시나리오'!$H$4)),'d_시나리오'!$J$4-SQRT((1-H388)*('d_시나리오'!$J$4-'d_시나리오'!$H$4)*('d_시나리오'!$J$4-'d_시나리오'!$I$4))))</f>
        <v/>
      </c>
      <c r="J388">
        <f>RAND()</f>
        <v/>
      </c>
      <c r="K388">
        <f>IF('d_시나리오'!$J$5='d_시나리오'!$H$5,'d_시나리오'!$I$5,IF(J388&lt;('d_시나리오'!$I$5-'d_시나리오'!$H$5)/('d_시나리오'!$J$5-'d_시나리오'!$H$5),'d_시나리오'!$H$5+SQRT(J388*('d_시나리오'!$J$5-'d_시나리오'!$H$5)*('d_시나리오'!$I$5-'d_시나리오'!$H$5)),'d_시나리오'!$J$5-SQRT((1-J388)*('d_시나리오'!$J$5-'d_시나리오'!$H$5)*('d_시나리오'!$J$5-'d_시나리오'!$I$5))))</f>
        <v/>
      </c>
      <c r="L388">
        <f>RAND()</f>
        <v/>
      </c>
      <c r="M388">
        <f>IF('d_시나리오'!$J$6='d_시나리오'!$H$6,'d_시나리오'!$I$6,IF(L388&lt;('d_시나리오'!$I$6-'d_시나리오'!$H$6)/('d_시나리오'!$J$6-'d_시나리오'!$H$6),'d_시나리오'!$H$6+SQRT(L388*('d_시나리오'!$J$6-'d_시나리오'!$H$6)*('d_시나리오'!$I$6-'d_시나리오'!$H$6)),'d_시나리오'!$J$6-SQRT((1-L388)*('d_시나리오'!$J$6-'d_시나리오'!$H$6)*('d_시나리오'!$J$6-'d_시나리오'!$I$6))))</f>
        <v/>
      </c>
      <c r="N388">
        <f>INDEX('d_분포'!$B$2:$B$57,RANDBETWEEN(1,56))</f>
        <v/>
      </c>
      <c r="O388">
        <f>BETAINV(RAND(),5,5)</f>
        <v/>
      </c>
      <c r="P388">
        <f>'d_고정'!$B$1*'6_기대효과'!$H$7*('d_시나리오'!$I$7/'d_고정'!$B$2)*B388</f>
        <v/>
      </c>
      <c r="Q388">
        <f>P388*C388</f>
        <v/>
      </c>
      <c r="R388">
        <f>P388*E388</f>
        <v/>
      </c>
      <c r="S388">
        <f>R388*G388</f>
        <v/>
      </c>
      <c r="T388">
        <f>Q388+S388</f>
        <v/>
      </c>
      <c r="U388">
        <f>(Q388*D388+S388*I388)*(1-O388)</f>
        <v/>
      </c>
      <c r="V388">
        <f>(R388*K388*N388+'d_고정'!$B$3*('6_기대효과'!$H$7/8)*N388*'d_고정'!$B$10*M388*('6_기대효과'!$K$7/'d_고정'!$B$9))*(1-O388)</f>
        <v/>
      </c>
      <c r="W388">
        <f>(S388*I388+R388*MAX(K388-'d_고정'!$B$10*M388*('6_기대효과'!$K$7/'d_고정'!$B$9),0)*N388)*(1-O388)</f>
        <v/>
      </c>
      <c r="X388">
        <f>U388+V388</f>
        <v/>
      </c>
      <c r="Y388">
        <f>U388/('d_고정'!$B$5*'6_기대효과'!$H$7/8)/'d_고정'!$B$6</f>
        <v/>
      </c>
      <c r="Z388">
        <f>U388/('d_고정'!$B$8*'6_기대효과'!$H$7/8)</f>
        <v/>
      </c>
    </row>
    <row r="389">
      <c r="A389">
        <f>RAND()</f>
        <v/>
      </c>
      <c r="B389">
        <f>IF('d_시나리오'!$J$2='d_시나리오'!$H$2,'d_시나리오'!$I$2,IF(A389&lt;('d_시나리오'!$I$2-'d_시나리오'!$H$2)/('d_시나리오'!$J$2-'d_시나리오'!$H$2),'d_시나리오'!$H$2+SQRT(A389*('d_시나리오'!$J$2-'d_시나리오'!$H$2)*('d_시나리오'!$I$2-'d_시나리오'!$H$2)),'d_시나리오'!$J$2-SQRT((1-A389)*('d_시나리오'!$J$2-'d_시나리오'!$H$2)*('d_시나리오'!$J$2-'d_시나리오'!$I$2))))</f>
        <v/>
      </c>
      <c r="C389">
        <f>BETAINV(RAND(),2,6)</f>
        <v/>
      </c>
      <c r="D389">
        <f>INDEX('d_분포'!$A$2:$A$28,RANDBETWEEN(1,27))</f>
        <v/>
      </c>
      <c r="E389">
        <f>INDEX('d_분포'!$C$2:$C$5,RANDBETWEEN(1,4))*(0.9+0.2*RAND())</f>
        <v/>
      </c>
      <c r="F389">
        <f>RAND()</f>
        <v/>
      </c>
      <c r="G389">
        <f>IF('d_시나리오'!$J$3='d_시나리오'!$H$3,'d_시나리오'!$I$3,IF(F389&lt;('d_시나리오'!$I$3-'d_시나리오'!$H$3)/('d_시나리오'!$J$3-'d_시나리오'!$H$3),'d_시나리오'!$H$3+SQRT(F389*('d_시나리오'!$J$3-'d_시나리오'!$H$3)*('d_시나리오'!$I$3-'d_시나리오'!$H$3)),'d_시나리오'!$J$3-SQRT((1-F389)*('d_시나리오'!$J$3-'d_시나리오'!$H$3)*('d_시나리오'!$J$3-'d_시나리오'!$I$3))))</f>
        <v/>
      </c>
      <c r="H389">
        <f>RAND()</f>
        <v/>
      </c>
      <c r="I389">
        <f>IF('d_시나리오'!$J$4='d_시나리오'!$H$4,'d_시나리오'!$I$4,IF(H389&lt;('d_시나리오'!$I$4-'d_시나리오'!$H$4)/('d_시나리오'!$J$4-'d_시나리오'!$H$4),'d_시나리오'!$H$4+SQRT(H389*('d_시나리오'!$J$4-'d_시나리오'!$H$4)*('d_시나리오'!$I$4-'d_시나리오'!$H$4)),'d_시나리오'!$J$4-SQRT((1-H389)*('d_시나리오'!$J$4-'d_시나리오'!$H$4)*('d_시나리오'!$J$4-'d_시나리오'!$I$4))))</f>
        <v/>
      </c>
      <c r="J389">
        <f>RAND()</f>
        <v/>
      </c>
      <c r="K389">
        <f>IF('d_시나리오'!$J$5='d_시나리오'!$H$5,'d_시나리오'!$I$5,IF(J389&lt;('d_시나리오'!$I$5-'d_시나리오'!$H$5)/('d_시나리오'!$J$5-'d_시나리오'!$H$5),'d_시나리오'!$H$5+SQRT(J389*('d_시나리오'!$J$5-'d_시나리오'!$H$5)*('d_시나리오'!$I$5-'d_시나리오'!$H$5)),'d_시나리오'!$J$5-SQRT((1-J389)*('d_시나리오'!$J$5-'d_시나리오'!$H$5)*('d_시나리오'!$J$5-'d_시나리오'!$I$5))))</f>
        <v/>
      </c>
      <c r="L389">
        <f>RAND()</f>
        <v/>
      </c>
      <c r="M389">
        <f>IF('d_시나리오'!$J$6='d_시나리오'!$H$6,'d_시나리오'!$I$6,IF(L389&lt;('d_시나리오'!$I$6-'d_시나리오'!$H$6)/('d_시나리오'!$J$6-'d_시나리오'!$H$6),'d_시나리오'!$H$6+SQRT(L389*('d_시나리오'!$J$6-'d_시나리오'!$H$6)*('d_시나리오'!$I$6-'d_시나리오'!$H$6)),'d_시나리오'!$J$6-SQRT((1-L389)*('d_시나리오'!$J$6-'d_시나리오'!$H$6)*('d_시나리오'!$J$6-'d_시나리오'!$I$6))))</f>
        <v/>
      </c>
      <c r="N389">
        <f>INDEX('d_분포'!$B$2:$B$57,RANDBETWEEN(1,56))</f>
        <v/>
      </c>
      <c r="O389">
        <f>BETAINV(RAND(),5,5)</f>
        <v/>
      </c>
      <c r="P389">
        <f>'d_고정'!$B$1*'6_기대효과'!$H$7*('d_시나리오'!$I$7/'d_고정'!$B$2)*B389</f>
        <v/>
      </c>
      <c r="Q389">
        <f>P389*C389</f>
        <v/>
      </c>
      <c r="R389">
        <f>P389*E389</f>
        <v/>
      </c>
      <c r="S389">
        <f>R389*G389</f>
        <v/>
      </c>
      <c r="T389">
        <f>Q389+S389</f>
        <v/>
      </c>
      <c r="U389">
        <f>(Q389*D389+S389*I389)*(1-O389)</f>
        <v/>
      </c>
      <c r="V389">
        <f>(R389*K389*N389+'d_고정'!$B$3*('6_기대효과'!$H$7/8)*N389*'d_고정'!$B$10*M389*('6_기대효과'!$K$7/'d_고정'!$B$9))*(1-O389)</f>
        <v/>
      </c>
      <c r="W389">
        <f>(S389*I389+R389*MAX(K389-'d_고정'!$B$10*M389*('6_기대효과'!$K$7/'d_고정'!$B$9),0)*N389)*(1-O389)</f>
        <v/>
      </c>
      <c r="X389">
        <f>U389+V389</f>
        <v/>
      </c>
      <c r="Y389">
        <f>U389/('d_고정'!$B$5*'6_기대효과'!$H$7/8)/'d_고정'!$B$6</f>
        <v/>
      </c>
      <c r="Z389">
        <f>U389/('d_고정'!$B$8*'6_기대효과'!$H$7/8)</f>
        <v/>
      </c>
    </row>
    <row r="390">
      <c r="A390">
        <f>RAND()</f>
        <v/>
      </c>
      <c r="B390">
        <f>IF('d_시나리오'!$J$2='d_시나리오'!$H$2,'d_시나리오'!$I$2,IF(A390&lt;('d_시나리오'!$I$2-'d_시나리오'!$H$2)/('d_시나리오'!$J$2-'d_시나리오'!$H$2),'d_시나리오'!$H$2+SQRT(A390*('d_시나리오'!$J$2-'d_시나리오'!$H$2)*('d_시나리오'!$I$2-'d_시나리오'!$H$2)),'d_시나리오'!$J$2-SQRT((1-A390)*('d_시나리오'!$J$2-'d_시나리오'!$H$2)*('d_시나리오'!$J$2-'d_시나리오'!$I$2))))</f>
        <v/>
      </c>
      <c r="C390">
        <f>BETAINV(RAND(),2,6)</f>
        <v/>
      </c>
      <c r="D390">
        <f>INDEX('d_분포'!$A$2:$A$28,RANDBETWEEN(1,27))</f>
        <v/>
      </c>
      <c r="E390">
        <f>INDEX('d_분포'!$C$2:$C$5,RANDBETWEEN(1,4))*(0.9+0.2*RAND())</f>
        <v/>
      </c>
      <c r="F390">
        <f>RAND()</f>
        <v/>
      </c>
      <c r="G390">
        <f>IF('d_시나리오'!$J$3='d_시나리오'!$H$3,'d_시나리오'!$I$3,IF(F390&lt;('d_시나리오'!$I$3-'d_시나리오'!$H$3)/('d_시나리오'!$J$3-'d_시나리오'!$H$3),'d_시나리오'!$H$3+SQRT(F390*('d_시나리오'!$J$3-'d_시나리오'!$H$3)*('d_시나리오'!$I$3-'d_시나리오'!$H$3)),'d_시나리오'!$J$3-SQRT((1-F390)*('d_시나리오'!$J$3-'d_시나리오'!$H$3)*('d_시나리오'!$J$3-'d_시나리오'!$I$3))))</f>
        <v/>
      </c>
      <c r="H390">
        <f>RAND()</f>
        <v/>
      </c>
      <c r="I390">
        <f>IF('d_시나리오'!$J$4='d_시나리오'!$H$4,'d_시나리오'!$I$4,IF(H390&lt;('d_시나리오'!$I$4-'d_시나리오'!$H$4)/('d_시나리오'!$J$4-'d_시나리오'!$H$4),'d_시나리오'!$H$4+SQRT(H390*('d_시나리오'!$J$4-'d_시나리오'!$H$4)*('d_시나리오'!$I$4-'d_시나리오'!$H$4)),'d_시나리오'!$J$4-SQRT((1-H390)*('d_시나리오'!$J$4-'d_시나리오'!$H$4)*('d_시나리오'!$J$4-'d_시나리오'!$I$4))))</f>
        <v/>
      </c>
      <c r="J390">
        <f>RAND()</f>
        <v/>
      </c>
      <c r="K390">
        <f>IF('d_시나리오'!$J$5='d_시나리오'!$H$5,'d_시나리오'!$I$5,IF(J390&lt;('d_시나리오'!$I$5-'d_시나리오'!$H$5)/('d_시나리오'!$J$5-'d_시나리오'!$H$5),'d_시나리오'!$H$5+SQRT(J390*('d_시나리오'!$J$5-'d_시나리오'!$H$5)*('d_시나리오'!$I$5-'d_시나리오'!$H$5)),'d_시나리오'!$J$5-SQRT((1-J390)*('d_시나리오'!$J$5-'d_시나리오'!$H$5)*('d_시나리오'!$J$5-'d_시나리오'!$I$5))))</f>
        <v/>
      </c>
      <c r="L390">
        <f>RAND()</f>
        <v/>
      </c>
      <c r="M390">
        <f>IF('d_시나리오'!$J$6='d_시나리오'!$H$6,'d_시나리오'!$I$6,IF(L390&lt;('d_시나리오'!$I$6-'d_시나리오'!$H$6)/('d_시나리오'!$J$6-'d_시나리오'!$H$6),'d_시나리오'!$H$6+SQRT(L390*('d_시나리오'!$J$6-'d_시나리오'!$H$6)*('d_시나리오'!$I$6-'d_시나리오'!$H$6)),'d_시나리오'!$J$6-SQRT((1-L390)*('d_시나리오'!$J$6-'d_시나리오'!$H$6)*('d_시나리오'!$J$6-'d_시나리오'!$I$6))))</f>
        <v/>
      </c>
      <c r="N390">
        <f>INDEX('d_분포'!$B$2:$B$57,RANDBETWEEN(1,56))</f>
        <v/>
      </c>
      <c r="O390">
        <f>BETAINV(RAND(),5,5)</f>
        <v/>
      </c>
      <c r="P390">
        <f>'d_고정'!$B$1*'6_기대효과'!$H$7*('d_시나리오'!$I$7/'d_고정'!$B$2)*B390</f>
        <v/>
      </c>
      <c r="Q390">
        <f>P390*C390</f>
        <v/>
      </c>
      <c r="R390">
        <f>P390*E390</f>
        <v/>
      </c>
      <c r="S390">
        <f>R390*G390</f>
        <v/>
      </c>
      <c r="T390">
        <f>Q390+S390</f>
        <v/>
      </c>
      <c r="U390">
        <f>(Q390*D390+S390*I390)*(1-O390)</f>
        <v/>
      </c>
      <c r="V390">
        <f>(R390*K390*N390+'d_고정'!$B$3*('6_기대효과'!$H$7/8)*N390*'d_고정'!$B$10*M390*('6_기대효과'!$K$7/'d_고정'!$B$9))*(1-O390)</f>
        <v/>
      </c>
      <c r="W390">
        <f>(S390*I390+R390*MAX(K390-'d_고정'!$B$10*M390*('6_기대효과'!$K$7/'d_고정'!$B$9),0)*N390)*(1-O390)</f>
        <v/>
      </c>
      <c r="X390">
        <f>U390+V390</f>
        <v/>
      </c>
      <c r="Y390">
        <f>U390/('d_고정'!$B$5*'6_기대효과'!$H$7/8)/'d_고정'!$B$6</f>
        <v/>
      </c>
      <c r="Z390">
        <f>U390/('d_고정'!$B$8*'6_기대효과'!$H$7/8)</f>
        <v/>
      </c>
    </row>
    <row r="391">
      <c r="A391">
        <f>RAND()</f>
        <v/>
      </c>
      <c r="B391">
        <f>IF('d_시나리오'!$J$2='d_시나리오'!$H$2,'d_시나리오'!$I$2,IF(A391&lt;('d_시나리오'!$I$2-'d_시나리오'!$H$2)/('d_시나리오'!$J$2-'d_시나리오'!$H$2),'d_시나리오'!$H$2+SQRT(A391*('d_시나리오'!$J$2-'d_시나리오'!$H$2)*('d_시나리오'!$I$2-'d_시나리오'!$H$2)),'d_시나리오'!$J$2-SQRT((1-A391)*('d_시나리오'!$J$2-'d_시나리오'!$H$2)*('d_시나리오'!$J$2-'d_시나리오'!$I$2))))</f>
        <v/>
      </c>
      <c r="C391">
        <f>BETAINV(RAND(),2,6)</f>
        <v/>
      </c>
      <c r="D391">
        <f>INDEX('d_분포'!$A$2:$A$28,RANDBETWEEN(1,27))</f>
        <v/>
      </c>
      <c r="E391">
        <f>INDEX('d_분포'!$C$2:$C$5,RANDBETWEEN(1,4))*(0.9+0.2*RAND())</f>
        <v/>
      </c>
      <c r="F391">
        <f>RAND()</f>
        <v/>
      </c>
      <c r="G391">
        <f>IF('d_시나리오'!$J$3='d_시나리오'!$H$3,'d_시나리오'!$I$3,IF(F391&lt;('d_시나리오'!$I$3-'d_시나리오'!$H$3)/('d_시나리오'!$J$3-'d_시나리오'!$H$3),'d_시나리오'!$H$3+SQRT(F391*('d_시나리오'!$J$3-'d_시나리오'!$H$3)*('d_시나리오'!$I$3-'d_시나리오'!$H$3)),'d_시나리오'!$J$3-SQRT((1-F391)*('d_시나리오'!$J$3-'d_시나리오'!$H$3)*('d_시나리오'!$J$3-'d_시나리오'!$I$3))))</f>
        <v/>
      </c>
      <c r="H391">
        <f>RAND()</f>
        <v/>
      </c>
      <c r="I391">
        <f>IF('d_시나리오'!$J$4='d_시나리오'!$H$4,'d_시나리오'!$I$4,IF(H391&lt;('d_시나리오'!$I$4-'d_시나리오'!$H$4)/('d_시나리오'!$J$4-'d_시나리오'!$H$4),'d_시나리오'!$H$4+SQRT(H391*('d_시나리오'!$J$4-'d_시나리오'!$H$4)*('d_시나리오'!$I$4-'d_시나리오'!$H$4)),'d_시나리오'!$J$4-SQRT((1-H391)*('d_시나리오'!$J$4-'d_시나리오'!$H$4)*('d_시나리오'!$J$4-'d_시나리오'!$I$4))))</f>
        <v/>
      </c>
      <c r="J391">
        <f>RAND()</f>
        <v/>
      </c>
      <c r="K391">
        <f>IF('d_시나리오'!$J$5='d_시나리오'!$H$5,'d_시나리오'!$I$5,IF(J391&lt;('d_시나리오'!$I$5-'d_시나리오'!$H$5)/('d_시나리오'!$J$5-'d_시나리오'!$H$5),'d_시나리오'!$H$5+SQRT(J391*('d_시나리오'!$J$5-'d_시나리오'!$H$5)*('d_시나리오'!$I$5-'d_시나리오'!$H$5)),'d_시나리오'!$J$5-SQRT((1-J391)*('d_시나리오'!$J$5-'d_시나리오'!$H$5)*('d_시나리오'!$J$5-'d_시나리오'!$I$5))))</f>
        <v/>
      </c>
      <c r="L391">
        <f>RAND()</f>
        <v/>
      </c>
      <c r="M391">
        <f>IF('d_시나리오'!$J$6='d_시나리오'!$H$6,'d_시나리오'!$I$6,IF(L391&lt;('d_시나리오'!$I$6-'d_시나리오'!$H$6)/('d_시나리오'!$J$6-'d_시나리오'!$H$6),'d_시나리오'!$H$6+SQRT(L391*('d_시나리오'!$J$6-'d_시나리오'!$H$6)*('d_시나리오'!$I$6-'d_시나리오'!$H$6)),'d_시나리오'!$J$6-SQRT((1-L391)*('d_시나리오'!$J$6-'d_시나리오'!$H$6)*('d_시나리오'!$J$6-'d_시나리오'!$I$6))))</f>
        <v/>
      </c>
      <c r="N391">
        <f>INDEX('d_분포'!$B$2:$B$57,RANDBETWEEN(1,56))</f>
        <v/>
      </c>
      <c r="O391">
        <f>BETAINV(RAND(),5,5)</f>
        <v/>
      </c>
      <c r="P391">
        <f>'d_고정'!$B$1*'6_기대효과'!$H$7*('d_시나리오'!$I$7/'d_고정'!$B$2)*B391</f>
        <v/>
      </c>
      <c r="Q391">
        <f>P391*C391</f>
        <v/>
      </c>
      <c r="R391">
        <f>P391*E391</f>
        <v/>
      </c>
      <c r="S391">
        <f>R391*G391</f>
        <v/>
      </c>
      <c r="T391">
        <f>Q391+S391</f>
        <v/>
      </c>
      <c r="U391">
        <f>(Q391*D391+S391*I391)*(1-O391)</f>
        <v/>
      </c>
      <c r="V391">
        <f>(R391*K391*N391+'d_고정'!$B$3*('6_기대효과'!$H$7/8)*N391*'d_고정'!$B$10*M391*('6_기대효과'!$K$7/'d_고정'!$B$9))*(1-O391)</f>
        <v/>
      </c>
      <c r="W391">
        <f>(S391*I391+R391*MAX(K391-'d_고정'!$B$10*M391*('6_기대효과'!$K$7/'d_고정'!$B$9),0)*N391)*(1-O391)</f>
        <v/>
      </c>
      <c r="X391">
        <f>U391+V391</f>
        <v/>
      </c>
      <c r="Y391">
        <f>U391/('d_고정'!$B$5*'6_기대효과'!$H$7/8)/'d_고정'!$B$6</f>
        <v/>
      </c>
      <c r="Z391">
        <f>U391/('d_고정'!$B$8*'6_기대효과'!$H$7/8)</f>
        <v/>
      </c>
    </row>
    <row r="392">
      <c r="A392">
        <f>RAND()</f>
        <v/>
      </c>
      <c r="B392">
        <f>IF('d_시나리오'!$J$2='d_시나리오'!$H$2,'d_시나리오'!$I$2,IF(A392&lt;('d_시나리오'!$I$2-'d_시나리오'!$H$2)/('d_시나리오'!$J$2-'d_시나리오'!$H$2),'d_시나리오'!$H$2+SQRT(A392*('d_시나리오'!$J$2-'d_시나리오'!$H$2)*('d_시나리오'!$I$2-'d_시나리오'!$H$2)),'d_시나리오'!$J$2-SQRT((1-A392)*('d_시나리오'!$J$2-'d_시나리오'!$H$2)*('d_시나리오'!$J$2-'d_시나리오'!$I$2))))</f>
        <v/>
      </c>
      <c r="C392">
        <f>BETAINV(RAND(),2,6)</f>
        <v/>
      </c>
      <c r="D392">
        <f>INDEX('d_분포'!$A$2:$A$28,RANDBETWEEN(1,27))</f>
        <v/>
      </c>
      <c r="E392">
        <f>INDEX('d_분포'!$C$2:$C$5,RANDBETWEEN(1,4))*(0.9+0.2*RAND())</f>
        <v/>
      </c>
      <c r="F392">
        <f>RAND()</f>
        <v/>
      </c>
      <c r="G392">
        <f>IF('d_시나리오'!$J$3='d_시나리오'!$H$3,'d_시나리오'!$I$3,IF(F392&lt;('d_시나리오'!$I$3-'d_시나리오'!$H$3)/('d_시나리오'!$J$3-'d_시나리오'!$H$3),'d_시나리오'!$H$3+SQRT(F392*('d_시나리오'!$J$3-'d_시나리오'!$H$3)*('d_시나리오'!$I$3-'d_시나리오'!$H$3)),'d_시나리오'!$J$3-SQRT((1-F392)*('d_시나리오'!$J$3-'d_시나리오'!$H$3)*('d_시나리오'!$J$3-'d_시나리오'!$I$3))))</f>
        <v/>
      </c>
      <c r="H392">
        <f>RAND()</f>
        <v/>
      </c>
      <c r="I392">
        <f>IF('d_시나리오'!$J$4='d_시나리오'!$H$4,'d_시나리오'!$I$4,IF(H392&lt;('d_시나리오'!$I$4-'d_시나리오'!$H$4)/('d_시나리오'!$J$4-'d_시나리오'!$H$4),'d_시나리오'!$H$4+SQRT(H392*('d_시나리오'!$J$4-'d_시나리오'!$H$4)*('d_시나리오'!$I$4-'d_시나리오'!$H$4)),'d_시나리오'!$J$4-SQRT((1-H392)*('d_시나리오'!$J$4-'d_시나리오'!$H$4)*('d_시나리오'!$J$4-'d_시나리오'!$I$4))))</f>
        <v/>
      </c>
      <c r="J392">
        <f>RAND()</f>
        <v/>
      </c>
      <c r="K392">
        <f>IF('d_시나리오'!$J$5='d_시나리오'!$H$5,'d_시나리오'!$I$5,IF(J392&lt;('d_시나리오'!$I$5-'d_시나리오'!$H$5)/('d_시나리오'!$J$5-'d_시나리오'!$H$5),'d_시나리오'!$H$5+SQRT(J392*('d_시나리오'!$J$5-'d_시나리오'!$H$5)*('d_시나리오'!$I$5-'d_시나리오'!$H$5)),'d_시나리오'!$J$5-SQRT((1-J392)*('d_시나리오'!$J$5-'d_시나리오'!$H$5)*('d_시나리오'!$J$5-'d_시나리오'!$I$5))))</f>
        <v/>
      </c>
      <c r="L392">
        <f>RAND()</f>
        <v/>
      </c>
      <c r="M392">
        <f>IF('d_시나리오'!$J$6='d_시나리오'!$H$6,'d_시나리오'!$I$6,IF(L392&lt;('d_시나리오'!$I$6-'d_시나리오'!$H$6)/('d_시나리오'!$J$6-'d_시나리오'!$H$6),'d_시나리오'!$H$6+SQRT(L392*('d_시나리오'!$J$6-'d_시나리오'!$H$6)*('d_시나리오'!$I$6-'d_시나리오'!$H$6)),'d_시나리오'!$J$6-SQRT((1-L392)*('d_시나리오'!$J$6-'d_시나리오'!$H$6)*('d_시나리오'!$J$6-'d_시나리오'!$I$6))))</f>
        <v/>
      </c>
      <c r="N392">
        <f>INDEX('d_분포'!$B$2:$B$57,RANDBETWEEN(1,56))</f>
        <v/>
      </c>
      <c r="O392">
        <f>BETAINV(RAND(),5,5)</f>
        <v/>
      </c>
      <c r="P392">
        <f>'d_고정'!$B$1*'6_기대효과'!$H$7*('d_시나리오'!$I$7/'d_고정'!$B$2)*B392</f>
        <v/>
      </c>
      <c r="Q392">
        <f>P392*C392</f>
        <v/>
      </c>
      <c r="R392">
        <f>P392*E392</f>
        <v/>
      </c>
      <c r="S392">
        <f>R392*G392</f>
        <v/>
      </c>
      <c r="T392">
        <f>Q392+S392</f>
        <v/>
      </c>
      <c r="U392">
        <f>(Q392*D392+S392*I392)*(1-O392)</f>
        <v/>
      </c>
      <c r="V392">
        <f>(R392*K392*N392+'d_고정'!$B$3*('6_기대효과'!$H$7/8)*N392*'d_고정'!$B$10*M392*('6_기대효과'!$K$7/'d_고정'!$B$9))*(1-O392)</f>
        <v/>
      </c>
      <c r="W392">
        <f>(S392*I392+R392*MAX(K392-'d_고정'!$B$10*M392*('6_기대효과'!$K$7/'d_고정'!$B$9),0)*N392)*(1-O392)</f>
        <v/>
      </c>
      <c r="X392">
        <f>U392+V392</f>
        <v/>
      </c>
      <c r="Y392">
        <f>U392/('d_고정'!$B$5*'6_기대효과'!$H$7/8)/'d_고정'!$B$6</f>
        <v/>
      </c>
      <c r="Z392">
        <f>U392/('d_고정'!$B$8*'6_기대효과'!$H$7/8)</f>
        <v/>
      </c>
    </row>
    <row r="393">
      <c r="A393">
        <f>RAND()</f>
        <v/>
      </c>
      <c r="B393">
        <f>IF('d_시나리오'!$J$2='d_시나리오'!$H$2,'d_시나리오'!$I$2,IF(A393&lt;('d_시나리오'!$I$2-'d_시나리오'!$H$2)/('d_시나리오'!$J$2-'d_시나리오'!$H$2),'d_시나리오'!$H$2+SQRT(A393*('d_시나리오'!$J$2-'d_시나리오'!$H$2)*('d_시나리오'!$I$2-'d_시나리오'!$H$2)),'d_시나리오'!$J$2-SQRT((1-A393)*('d_시나리오'!$J$2-'d_시나리오'!$H$2)*('d_시나리오'!$J$2-'d_시나리오'!$I$2))))</f>
        <v/>
      </c>
      <c r="C393">
        <f>BETAINV(RAND(),2,6)</f>
        <v/>
      </c>
      <c r="D393">
        <f>INDEX('d_분포'!$A$2:$A$28,RANDBETWEEN(1,27))</f>
        <v/>
      </c>
      <c r="E393">
        <f>INDEX('d_분포'!$C$2:$C$5,RANDBETWEEN(1,4))*(0.9+0.2*RAND())</f>
        <v/>
      </c>
      <c r="F393">
        <f>RAND()</f>
        <v/>
      </c>
      <c r="G393">
        <f>IF('d_시나리오'!$J$3='d_시나리오'!$H$3,'d_시나리오'!$I$3,IF(F393&lt;('d_시나리오'!$I$3-'d_시나리오'!$H$3)/('d_시나리오'!$J$3-'d_시나리오'!$H$3),'d_시나리오'!$H$3+SQRT(F393*('d_시나리오'!$J$3-'d_시나리오'!$H$3)*('d_시나리오'!$I$3-'d_시나리오'!$H$3)),'d_시나리오'!$J$3-SQRT((1-F393)*('d_시나리오'!$J$3-'d_시나리오'!$H$3)*('d_시나리오'!$J$3-'d_시나리오'!$I$3))))</f>
        <v/>
      </c>
      <c r="H393">
        <f>RAND()</f>
        <v/>
      </c>
      <c r="I393">
        <f>IF('d_시나리오'!$J$4='d_시나리오'!$H$4,'d_시나리오'!$I$4,IF(H393&lt;('d_시나리오'!$I$4-'d_시나리오'!$H$4)/('d_시나리오'!$J$4-'d_시나리오'!$H$4),'d_시나리오'!$H$4+SQRT(H393*('d_시나리오'!$J$4-'d_시나리오'!$H$4)*('d_시나리오'!$I$4-'d_시나리오'!$H$4)),'d_시나리오'!$J$4-SQRT((1-H393)*('d_시나리오'!$J$4-'d_시나리오'!$H$4)*('d_시나리오'!$J$4-'d_시나리오'!$I$4))))</f>
        <v/>
      </c>
      <c r="J393">
        <f>RAND()</f>
        <v/>
      </c>
      <c r="K393">
        <f>IF('d_시나리오'!$J$5='d_시나리오'!$H$5,'d_시나리오'!$I$5,IF(J393&lt;('d_시나리오'!$I$5-'d_시나리오'!$H$5)/('d_시나리오'!$J$5-'d_시나리오'!$H$5),'d_시나리오'!$H$5+SQRT(J393*('d_시나리오'!$J$5-'d_시나리오'!$H$5)*('d_시나리오'!$I$5-'d_시나리오'!$H$5)),'d_시나리오'!$J$5-SQRT((1-J393)*('d_시나리오'!$J$5-'d_시나리오'!$H$5)*('d_시나리오'!$J$5-'d_시나리오'!$I$5))))</f>
        <v/>
      </c>
      <c r="L393">
        <f>RAND()</f>
        <v/>
      </c>
      <c r="M393">
        <f>IF('d_시나리오'!$J$6='d_시나리오'!$H$6,'d_시나리오'!$I$6,IF(L393&lt;('d_시나리오'!$I$6-'d_시나리오'!$H$6)/('d_시나리오'!$J$6-'d_시나리오'!$H$6),'d_시나리오'!$H$6+SQRT(L393*('d_시나리오'!$J$6-'d_시나리오'!$H$6)*('d_시나리오'!$I$6-'d_시나리오'!$H$6)),'d_시나리오'!$J$6-SQRT((1-L393)*('d_시나리오'!$J$6-'d_시나리오'!$H$6)*('d_시나리오'!$J$6-'d_시나리오'!$I$6))))</f>
        <v/>
      </c>
      <c r="N393">
        <f>INDEX('d_분포'!$B$2:$B$57,RANDBETWEEN(1,56))</f>
        <v/>
      </c>
      <c r="O393">
        <f>BETAINV(RAND(),5,5)</f>
        <v/>
      </c>
      <c r="P393">
        <f>'d_고정'!$B$1*'6_기대효과'!$H$7*('d_시나리오'!$I$7/'d_고정'!$B$2)*B393</f>
        <v/>
      </c>
      <c r="Q393">
        <f>P393*C393</f>
        <v/>
      </c>
      <c r="R393">
        <f>P393*E393</f>
        <v/>
      </c>
      <c r="S393">
        <f>R393*G393</f>
        <v/>
      </c>
      <c r="T393">
        <f>Q393+S393</f>
        <v/>
      </c>
      <c r="U393">
        <f>(Q393*D393+S393*I393)*(1-O393)</f>
        <v/>
      </c>
      <c r="V393">
        <f>(R393*K393*N393+'d_고정'!$B$3*('6_기대효과'!$H$7/8)*N393*'d_고정'!$B$10*M393*('6_기대효과'!$K$7/'d_고정'!$B$9))*(1-O393)</f>
        <v/>
      </c>
      <c r="W393">
        <f>(S393*I393+R393*MAX(K393-'d_고정'!$B$10*M393*('6_기대효과'!$K$7/'d_고정'!$B$9),0)*N393)*(1-O393)</f>
        <v/>
      </c>
      <c r="X393">
        <f>U393+V393</f>
        <v/>
      </c>
      <c r="Y393">
        <f>U393/('d_고정'!$B$5*'6_기대효과'!$H$7/8)/'d_고정'!$B$6</f>
        <v/>
      </c>
      <c r="Z393">
        <f>U393/('d_고정'!$B$8*'6_기대효과'!$H$7/8)</f>
        <v/>
      </c>
    </row>
    <row r="394">
      <c r="A394">
        <f>RAND()</f>
        <v/>
      </c>
      <c r="B394">
        <f>IF('d_시나리오'!$J$2='d_시나리오'!$H$2,'d_시나리오'!$I$2,IF(A394&lt;('d_시나리오'!$I$2-'d_시나리오'!$H$2)/('d_시나리오'!$J$2-'d_시나리오'!$H$2),'d_시나리오'!$H$2+SQRT(A394*('d_시나리오'!$J$2-'d_시나리오'!$H$2)*('d_시나리오'!$I$2-'d_시나리오'!$H$2)),'d_시나리오'!$J$2-SQRT((1-A394)*('d_시나리오'!$J$2-'d_시나리오'!$H$2)*('d_시나리오'!$J$2-'d_시나리오'!$I$2))))</f>
        <v/>
      </c>
      <c r="C394">
        <f>BETAINV(RAND(),2,6)</f>
        <v/>
      </c>
      <c r="D394">
        <f>INDEX('d_분포'!$A$2:$A$28,RANDBETWEEN(1,27))</f>
        <v/>
      </c>
      <c r="E394">
        <f>INDEX('d_분포'!$C$2:$C$5,RANDBETWEEN(1,4))*(0.9+0.2*RAND())</f>
        <v/>
      </c>
      <c r="F394">
        <f>RAND()</f>
        <v/>
      </c>
      <c r="G394">
        <f>IF('d_시나리오'!$J$3='d_시나리오'!$H$3,'d_시나리오'!$I$3,IF(F394&lt;('d_시나리오'!$I$3-'d_시나리오'!$H$3)/('d_시나리오'!$J$3-'d_시나리오'!$H$3),'d_시나리오'!$H$3+SQRT(F394*('d_시나리오'!$J$3-'d_시나리오'!$H$3)*('d_시나리오'!$I$3-'d_시나리오'!$H$3)),'d_시나리오'!$J$3-SQRT((1-F394)*('d_시나리오'!$J$3-'d_시나리오'!$H$3)*('d_시나리오'!$J$3-'d_시나리오'!$I$3))))</f>
        <v/>
      </c>
      <c r="H394">
        <f>RAND()</f>
        <v/>
      </c>
      <c r="I394">
        <f>IF('d_시나리오'!$J$4='d_시나리오'!$H$4,'d_시나리오'!$I$4,IF(H394&lt;('d_시나리오'!$I$4-'d_시나리오'!$H$4)/('d_시나리오'!$J$4-'d_시나리오'!$H$4),'d_시나리오'!$H$4+SQRT(H394*('d_시나리오'!$J$4-'d_시나리오'!$H$4)*('d_시나리오'!$I$4-'d_시나리오'!$H$4)),'d_시나리오'!$J$4-SQRT((1-H394)*('d_시나리오'!$J$4-'d_시나리오'!$H$4)*('d_시나리오'!$J$4-'d_시나리오'!$I$4))))</f>
        <v/>
      </c>
      <c r="J394">
        <f>RAND()</f>
        <v/>
      </c>
      <c r="K394">
        <f>IF('d_시나리오'!$J$5='d_시나리오'!$H$5,'d_시나리오'!$I$5,IF(J394&lt;('d_시나리오'!$I$5-'d_시나리오'!$H$5)/('d_시나리오'!$J$5-'d_시나리오'!$H$5),'d_시나리오'!$H$5+SQRT(J394*('d_시나리오'!$J$5-'d_시나리오'!$H$5)*('d_시나리오'!$I$5-'d_시나리오'!$H$5)),'d_시나리오'!$J$5-SQRT((1-J394)*('d_시나리오'!$J$5-'d_시나리오'!$H$5)*('d_시나리오'!$J$5-'d_시나리오'!$I$5))))</f>
        <v/>
      </c>
      <c r="L394">
        <f>RAND()</f>
        <v/>
      </c>
      <c r="M394">
        <f>IF('d_시나리오'!$J$6='d_시나리오'!$H$6,'d_시나리오'!$I$6,IF(L394&lt;('d_시나리오'!$I$6-'d_시나리오'!$H$6)/('d_시나리오'!$J$6-'d_시나리오'!$H$6),'d_시나리오'!$H$6+SQRT(L394*('d_시나리오'!$J$6-'d_시나리오'!$H$6)*('d_시나리오'!$I$6-'d_시나리오'!$H$6)),'d_시나리오'!$J$6-SQRT((1-L394)*('d_시나리오'!$J$6-'d_시나리오'!$H$6)*('d_시나리오'!$J$6-'d_시나리오'!$I$6))))</f>
        <v/>
      </c>
      <c r="N394">
        <f>INDEX('d_분포'!$B$2:$B$57,RANDBETWEEN(1,56))</f>
        <v/>
      </c>
      <c r="O394">
        <f>BETAINV(RAND(),5,5)</f>
        <v/>
      </c>
      <c r="P394">
        <f>'d_고정'!$B$1*'6_기대효과'!$H$7*('d_시나리오'!$I$7/'d_고정'!$B$2)*B394</f>
        <v/>
      </c>
      <c r="Q394">
        <f>P394*C394</f>
        <v/>
      </c>
      <c r="R394">
        <f>P394*E394</f>
        <v/>
      </c>
      <c r="S394">
        <f>R394*G394</f>
        <v/>
      </c>
      <c r="T394">
        <f>Q394+S394</f>
        <v/>
      </c>
      <c r="U394">
        <f>(Q394*D394+S394*I394)*(1-O394)</f>
        <v/>
      </c>
      <c r="V394">
        <f>(R394*K394*N394+'d_고정'!$B$3*('6_기대효과'!$H$7/8)*N394*'d_고정'!$B$10*M394*('6_기대효과'!$K$7/'d_고정'!$B$9))*(1-O394)</f>
        <v/>
      </c>
      <c r="W394">
        <f>(S394*I394+R394*MAX(K394-'d_고정'!$B$10*M394*('6_기대효과'!$K$7/'d_고정'!$B$9),0)*N394)*(1-O394)</f>
        <v/>
      </c>
      <c r="X394">
        <f>U394+V394</f>
        <v/>
      </c>
      <c r="Y394">
        <f>U394/('d_고정'!$B$5*'6_기대효과'!$H$7/8)/'d_고정'!$B$6</f>
        <v/>
      </c>
      <c r="Z394">
        <f>U394/('d_고정'!$B$8*'6_기대효과'!$H$7/8)</f>
        <v/>
      </c>
    </row>
    <row r="395">
      <c r="A395">
        <f>RAND()</f>
        <v/>
      </c>
      <c r="B395">
        <f>IF('d_시나리오'!$J$2='d_시나리오'!$H$2,'d_시나리오'!$I$2,IF(A395&lt;('d_시나리오'!$I$2-'d_시나리오'!$H$2)/('d_시나리오'!$J$2-'d_시나리오'!$H$2),'d_시나리오'!$H$2+SQRT(A395*('d_시나리오'!$J$2-'d_시나리오'!$H$2)*('d_시나리오'!$I$2-'d_시나리오'!$H$2)),'d_시나리오'!$J$2-SQRT((1-A395)*('d_시나리오'!$J$2-'d_시나리오'!$H$2)*('d_시나리오'!$J$2-'d_시나리오'!$I$2))))</f>
        <v/>
      </c>
      <c r="C395">
        <f>BETAINV(RAND(),2,6)</f>
        <v/>
      </c>
      <c r="D395">
        <f>INDEX('d_분포'!$A$2:$A$28,RANDBETWEEN(1,27))</f>
        <v/>
      </c>
      <c r="E395">
        <f>INDEX('d_분포'!$C$2:$C$5,RANDBETWEEN(1,4))*(0.9+0.2*RAND())</f>
        <v/>
      </c>
      <c r="F395">
        <f>RAND()</f>
        <v/>
      </c>
      <c r="G395">
        <f>IF('d_시나리오'!$J$3='d_시나리오'!$H$3,'d_시나리오'!$I$3,IF(F395&lt;('d_시나리오'!$I$3-'d_시나리오'!$H$3)/('d_시나리오'!$J$3-'d_시나리오'!$H$3),'d_시나리오'!$H$3+SQRT(F395*('d_시나리오'!$J$3-'d_시나리오'!$H$3)*('d_시나리오'!$I$3-'d_시나리오'!$H$3)),'d_시나리오'!$J$3-SQRT((1-F395)*('d_시나리오'!$J$3-'d_시나리오'!$H$3)*('d_시나리오'!$J$3-'d_시나리오'!$I$3))))</f>
        <v/>
      </c>
      <c r="H395">
        <f>RAND()</f>
        <v/>
      </c>
      <c r="I395">
        <f>IF('d_시나리오'!$J$4='d_시나리오'!$H$4,'d_시나리오'!$I$4,IF(H395&lt;('d_시나리오'!$I$4-'d_시나리오'!$H$4)/('d_시나리오'!$J$4-'d_시나리오'!$H$4),'d_시나리오'!$H$4+SQRT(H395*('d_시나리오'!$J$4-'d_시나리오'!$H$4)*('d_시나리오'!$I$4-'d_시나리오'!$H$4)),'d_시나리오'!$J$4-SQRT((1-H395)*('d_시나리오'!$J$4-'d_시나리오'!$H$4)*('d_시나리오'!$J$4-'d_시나리오'!$I$4))))</f>
        <v/>
      </c>
      <c r="J395">
        <f>RAND()</f>
        <v/>
      </c>
      <c r="K395">
        <f>IF('d_시나리오'!$J$5='d_시나리오'!$H$5,'d_시나리오'!$I$5,IF(J395&lt;('d_시나리오'!$I$5-'d_시나리오'!$H$5)/('d_시나리오'!$J$5-'d_시나리오'!$H$5),'d_시나리오'!$H$5+SQRT(J395*('d_시나리오'!$J$5-'d_시나리오'!$H$5)*('d_시나리오'!$I$5-'d_시나리오'!$H$5)),'d_시나리오'!$J$5-SQRT((1-J395)*('d_시나리오'!$J$5-'d_시나리오'!$H$5)*('d_시나리오'!$J$5-'d_시나리오'!$I$5))))</f>
        <v/>
      </c>
      <c r="L395">
        <f>RAND()</f>
        <v/>
      </c>
      <c r="M395">
        <f>IF('d_시나리오'!$J$6='d_시나리오'!$H$6,'d_시나리오'!$I$6,IF(L395&lt;('d_시나리오'!$I$6-'d_시나리오'!$H$6)/('d_시나리오'!$J$6-'d_시나리오'!$H$6),'d_시나리오'!$H$6+SQRT(L395*('d_시나리오'!$J$6-'d_시나리오'!$H$6)*('d_시나리오'!$I$6-'d_시나리오'!$H$6)),'d_시나리오'!$J$6-SQRT((1-L395)*('d_시나리오'!$J$6-'d_시나리오'!$H$6)*('d_시나리오'!$J$6-'d_시나리오'!$I$6))))</f>
        <v/>
      </c>
      <c r="N395">
        <f>INDEX('d_분포'!$B$2:$B$57,RANDBETWEEN(1,56))</f>
        <v/>
      </c>
      <c r="O395">
        <f>BETAINV(RAND(),5,5)</f>
        <v/>
      </c>
      <c r="P395">
        <f>'d_고정'!$B$1*'6_기대효과'!$H$7*('d_시나리오'!$I$7/'d_고정'!$B$2)*B395</f>
        <v/>
      </c>
      <c r="Q395">
        <f>P395*C395</f>
        <v/>
      </c>
      <c r="R395">
        <f>P395*E395</f>
        <v/>
      </c>
      <c r="S395">
        <f>R395*G395</f>
        <v/>
      </c>
      <c r="T395">
        <f>Q395+S395</f>
        <v/>
      </c>
      <c r="U395">
        <f>(Q395*D395+S395*I395)*(1-O395)</f>
        <v/>
      </c>
      <c r="V395">
        <f>(R395*K395*N395+'d_고정'!$B$3*('6_기대효과'!$H$7/8)*N395*'d_고정'!$B$10*M395*('6_기대효과'!$K$7/'d_고정'!$B$9))*(1-O395)</f>
        <v/>
      </c>
      <c r="W395">
        <f>(S395*I395+R395*MAX(K395-'d_고정'!$B$10*M395*('6_기대효과'!$K$7/'d_고정'!$B$9),0)*N395)*(1-O395)</f>
        <v/>
      </c>
      <c r="X395">
        <f>U395+V395</f>
        <v/>
      </c>
      <c r="Y395">
        <f>U395/('d_고정'!$B$5*'6_기대효과'!$H$7/8)/'d_고정'!$B$6</f>
        <v/>
      </c>
      <c r="Z395">
        <f>U395/('d_고정'!$B$8*'6_기대효과'!$H$7/8)</f>
        <v/>
      </c>
    </row>
    <row r="396">
      <c r="A396">
        <f>RAND()</f>
        <v/>
      </c>
      <c r="B396">
        <f>IF('d_시나리오'!$J$2='d_시나리오'!$H$2,'d_시나리오'!$I$2,IF(A396&lt;('d_시나리오'!$I$2-'d_시나리오'!$H$2)/('d_시나리오'!$J$2-'d_시나리오'!$H$2),'d_시나리오'!$H$2+SQRT(A396*('d_시나리오'!$J$2-'d_시나리오'!$H$2)*('d_시나리오'!$I$2-'d_시나리오'!$H$2)),'d_시나리오'!$J$2-SQRT((1-A396)*('d_시나리오'!$J$2-'d_시나리오'!$H$2)*('d_시나리오'!$J$2-'d_시나리오'!$I$2))))</f>
        <v/>
      </c>
      <c r="C396">
        <f>BETAINV(RAND(),2,6)</f>
        <v/>
      </c>
      <c r="D396">
        <f>INDEX('d_분포'!$A$2:$A$28,RANDBETWEEN(1,27))</f>
        <v/>
      </c>
      <c r="E396">
        <f>INDEX('d_분포'!$C$2:$C$5,RANDBETWEEN(1,4))*(0.9+0.2*RAND())</f>
        <v/>
      </c>
      <c r="F396">
        <f>RAND()</f>
        <v/>
      </c>
      <c r="G396">
        <f>IF('d_시나리오'!$J$3='d_시나리오'!$H$3,'d_시나리오'!$I$3,IF(F396&lt;('d_시나리오'!$I$3-'d_시나리오'!$H$3)/('d_시나리오'!$J$3-'d_시나리오'!$H$3),'d_시나리오'!$H$3+SQRT(F396*('d_시나리오'!$J$3-'d_시나리오'!$H$3)*('d_시나리오'!$I$3-'d_시나리오'!$H$3)),'d_시나리오'!$J$3-SQRT((1-F396)*('d_시나리오'!$J$3-'d_시나리오'!$H$3)*('d_시나리오'!$J$3-'d_시나리오'!$I$3))))</f>
        <v/>
      </c>
      <c r="H396">
        <f>RAND()</f>
        <v/>
      </c>
      <c r="I396">
        <f>IF('d_시나리오'!$J$4='d_시나리오'!$H$4,'d_시나리오'!$I$4,IF(H396&lt;('d_시나리오'!$I$4-'d_시나리오'!$H$4)/('d_시나리오'!$J$4-'d_시나리오'!$H$4),'d_시나리오'!$H$4+SQRT(H396*('d_시나리오'!$J$4-'d_시나리오'!$H$4)*('d_시나리오'!$I$4-'d_시나리오'!$H$4)),'d_시나리오'!$J$4-SQRT((1-H396)*('d_시나리오'!$J$4-'d_시나리오'!$H$4)*('d_시나리오'!$J$4-'d_시나리오'!$I$4))))</f>
        <v/>
      </c>
      <c r="J396">
        <f>RAND()</f>
        <v/>
      </c>
      <c r="K396">
        <f>IF('d_시나리오'!$J$5='d_시나리오'!$H$5,'d_시나리오'!$I$5,IF(J396&lt;('d_시나리오'!$I$5-'d_시나리오'!$H$5)/('d_시나리오'!$J$5-'d_시나리오'!$H$5),'d_시나리오'!$H$5+SQRT(J396*('d_시나리오'!$J$5-'d_시나리오'!$H$5)*('d_시나리오'!$I$5-'d_시나리오'!$H$5)),'d_시나리오'!$J$5-SQRT((1-J396)*('d_시나리오'!$J$5-'d_시나리오'!$H$5)*('d_시나리오'!$J$5-'d_시나리오'!$I$5))))</f>
        <v/>
      </c>
      <c r="L396">
        <f>RAND()</f>
        <v/>
      </c>
      <c r="M396">
        <f>IF('d_시나리오'!$J$6='d_시나리오'!$H$6,'d_시나리오'!$I$6,IF(L396&lt;('d_시나리오'!$I$6-'d_시나리오'!$H$6)/('d_시나리오'!$J$6-'d_시나리오'!$H$6),'d_시나리오'!$H$6+SQRT(L396*('d_시나리오'!$J$6-'d_시나리오'!$H$6)*('d_시나리오'!$I$6-'d_시나리오'!$H$6)),'d_시나리오'!$J$6-SQRT((1-L396)*('d_시나리오'!$J$6-'d_시나리오'!$H$6)*('d_시나리오'!$J$6-'d_시나리오'!$I$6))))</f>
        <v/>
      </c>
      <c r="N396">
        <f>INDEX('d_분포'!$B$2:$B$57,RANDBETWEEN(1,56))</f>
        <v/>
      </c>
      <c r="O396">
        <f>BETAINV(RAND(),5,5)</f>
        <v/>
      </c>
      <c r="P396">
        <f>'d_고정'!$B$1*'6_기대효과'!$H$7*('d_시나리오'!$I$7/'d_고정'!$B$2)*B396</f>
        <v/>
      </c>
      <c r="Q396">
        <f>P396*C396</f>
        <v/>
      </c>
      <c r="R396">
        <f>P396*E396</f>
        <v/>
      </c>
      <c r="S396">
        <f>R396*G396</f>
        <v/>
      </c>
      <c r="T396">
        <f>Q396+S396</f>
        <v/>
      </c>
      <c r="U396">
        <f>(Q396*D396+S396*I396)*(1-O396)</f>
        <v/>
      </c>
      <c r="V396">
        <f>(R396*K396*N396+'d_고정'!$B$3*('6_기대효과'!$H$7/8)*N396*'d_고정'!$B$10*M396*('6_기대효과'!$K$7/'d_고정'!$B$9))*(1-O396)</f>
        <v/>
      </c>
      <c r="W396">
        <f>(S396*I396+R396*MAX(K396-'d_고정'!$B$10*M396*('6_기대효과'!$K$7/'d_고정'!$B$9),0)*N396)*(1-O396)</f>
        <v/>
      </c>
      <c r="X396">
        <f>U396+V396</f>
        <v/>
      </c>
      <c r="Y396">
        <f>U396/('d_고정'!$B$5*'6_기대효과'!$H$7/8)/'d_고정'!$B$6</f>
        <v/>
      </c>
      <c r="Z396">
        <f>U396/('d_고정'!$B$8*'6_기대효과'!$H$7/8)</f>
        <v/>
      </c>
    </row>
    <row r="397">
      <c r="A397">
        <f>RAND()</f>
        <v/>
      </c>
      <c r="B397">
        <f>IF('d_시나리오'!$J$2='d_시나리오'!$H$2,'d_시나리오'!$I$2,IF(A397&lt;('d_시나리오'!$I$2-'d_시나리오'!$H$2)/('d_시나리오'!$J$2-'d_시나리오'!$H$2),'d_시나리오'!$H$2+SQRT(A397*('d_시나리오'!$J$2-'d_시나리오'!$H$2)*('d_시나리오'!$I$2-'d_시나리오'!$H$2)),'d_시나리오'!$J$2-SQRT((1-A397)*('d_시나리오'!$J$2-'d_시나리오'!$H$2)*('d_시나리오'!$J$2-'d_시나리오'!$I$2))))</f>
        <v/>
      </c>
      <c r="C397">
        <f>BETAINV(RAND(),2,6)</f>
        <v/>
      </c>
      <c r="D397">
        <f>INDEX('d_분포'!$A$2:$A$28,RANDBETWEEN(1,27))</f>
        <v/>
      </c>
      <c r="E397">
        <f>INDEX('d_분포'!$C$2:$C$5,RANDBETWEEN(1,4))*(0.9+0.2*RAND())</f>
        <v/>
      </c>
      <c r="F397">
        <f>RAND()</f>
        <v/>
      </c>
      <c r="G397">
        <f>IF('d_시나리오'!$J$3='d_시나리오'!$H$3,'d_시나리오'!$I$3,IF(F397&lt;('d_시나리오'!$I$3-'d_시나리오'!$H$3)/('d_시나리오'!$J$3-'d_시나리오'!$H$3),'d_시나리오'!$H$3+SQRT(F397*('d_시나리오'!$J$3-'d_시나리오'!$H$3)*('d_시나리오'!$I$3-'d_시나리오'!$H$3)),'d_시나리오'!$J$3-SQRT((1-F397)*('d_시나리오'!$J$3-'d_시나리오'!$H$3)*('d_시나리오'!$J$3-'d_시나리오'!$I$3))))</f>
        <v/>
      </c>
      <c r="H397">
        <f>RAND()</f>
        <v/>
      </c>
      <c r="I397">
        <f>IF('d_시나리오'!$J$4='d_시나리오'!$H$4,'d_시나리오'!$I$4,IF(H397&lt;('d_시나리오'!$I$4-'d_시나리오'!$H$4)/('d_시나리오'!$J$4-'d_시나리오'!$H$4),'d_시나리오'!$H$4+SQRT(H397*('d_시나리오'!$J$4-'d_시나리오'!$H$4)*('d_시나리오'!$I$4-'d_시나리오'!$H$4)),'d_시나리오'!$J$4-SQRT((1-H397)*('d_시나리오'!$J$4-'d_시나리오'!$H$4)*('d_시나리오'!$J$4-'d_시나리오'!$I$4))))</f>
        <v/>
      </c>
      <c r="J397">
        <f>RAND()</f>
        <v/>
      </c>
      <c r="K397">
        <f>IF('d_시나리오'!$J$5='d_시나리오'!$H$5,'d_시나리오'!$I$5,IF(J397&lt;('d_시나리오'!$I$5-'d_시나리오'!$H$5)/('d_시나리오'!$J$5-'d_시나리오'!$H$5),'d_시나리오'!$H$5+SQRT(J397*('d_시나리오'!$J$5-'d_시나리오'!$H$5)*('d_시나리오'!$I$5-'d_시나리오'!$H$5)),'d_시나리오'!$J$5-SQRT((1-J397)*('d_시나리오'!$J$5-'d_시나리오'!$H$5)*('d_시나리오'!$J$5-'d_시나리오'!$I$5))))</f>
        <v/>
      </c>
      <c r="L397">
        <f>RAND()</f>
        <v/>
      </c>
      <c r="M397">
        <f>IF('d_시나리오'!$J$6='d_시나리오'!$H$6,'d_시나리오'!$I$6,IF(L397&lt;('d_시나리오'!$I$6-'d_시나리오'!$H$6)/('d_시나리오'!$J$6-'d_시나리오'!$H$6),'d_시나리오'!$H$6+SQRT(L397*('d_시나리오'!$J$6-'d_시나리오'!$H$6)*('d_시나리오'!$I$6-'d_시나리오'!$H$6)),'d_시나리오'!$J$6-SQRT((1-L397)*('d_시나리오'!$J$6-'d_시나리오'!$H$6)*('d_시나리오'!$J$6-'d_시나리오'!$I$6))))</f>
        <v/>
      </c>
      <c r="N397">
        <f>INDEX('d_분포'!$B$2:$B$57,RANDBETWEEN(1,56))</f>
        <v/>
      </c>
      <c r="O397">
        <f>BETAINV(RAND(),5,5)</f>
        <v/>
      </c>
      <c r="P397">
        <f>'d_고정'!$B$1*'6_기대효과'!$H$7*('d_시나리오'!$I$7/'d_고정'!$B$2)*B397</f>
        <v/>
      </c>
      <c r="Q397">
        <f>P397*C397</f>
        <v/>
      </c>
      <c r="R397">
        <f>P397*E397</f>
        <v/>
      </c>
      <c r="S397">
        <f>R397*G397</f>
        <v/>
      </c>
      <c r="T397">
        <f>Q397+S397</f>
        <v/>
      </c>
      <c r="U397">
        <f>(Q397*D397+S397*I397)*(1-O397)</f>
        <v/>
      </c>
      <c r="V397">
        <f>(R397*K397*N397+'d_고정'!$B$3*('6_기대효과'!$H$7/8)*N397*'d_고정'!$B$10*M397*('6_기대효과'!$K$7/'d_고정'!$B$9))*(1-O397)</f>
        <v/>
      </c>
      <c r="W397">
        <f>(S397*I397+R397*MAX(K397-'d_고정'!$B$10*M397*('6_기대효과'!$K$7/'d_고정'!$B$9),0)*N397)*(1-O397)</f>
        <v/>
      </c>
      <c r="X397">
        <f>U397+V397</f>
        <v/>
      </c>
      <c r="Y397">
        <f>U397/('d_고정'!$B$5*'6_기대효과'!$H$7/8)/'d_고정'!$B$6</f>
        <v/>
      </c>
      <c r="Z397">
        <f>U397/('d_고정'!$B$8*'6_기대효과'!$H$7/8)</f>
        <v/>
      </c>
    </row>
    <row r="398">
      <c r="A398">
        <f>RAND()</f>
        <v/>
      </c>
      <c r="B398">
        <f>IF('d_시나리오'!$J$2='d_시나리오'!$H$2,'d_시나리오'!$I$2,IF(A398&lt;('d_시나리오'!$I$2-'d_시나리오'!$H$2)/('d_시나리오'!$J$2-'d_시나리오'!$H$2),'d_시나리오'!$H$2+SQRT(A398*('d_시나리오'!$J$2-'d_시나리오'!$H$2)*('d_시나리오'!$I$2-'d_시나리오'!$H$2)),'d_시나리오'!$J$2-SQRT((1-A398)*('d_시나리오'!$J$2-'d_시나리오'!$H$2)*('d_시나리오'!$J$2-'d_시나리오'!$I$2))))</f>
        <v/>
      </c>
      <c r="C398">
        <f>BETAINV(RAND(),2,6)</f>
        <v/>
      </c>
      <c r="D398">
        <f>INDEX('d_분포'!$A$2:$A$28,RANDBETWEEN(1,27))</f>
        <v/>
      </c>
      <c r="E398">
        <f>INDEX('d_분포'!$C$2:$C$5,RANDBETWEEN(1,4))*(0.9+0.2*RAND())</f>
        <v/>
      </c>
      <c r="F398">
        <f>RAND()</f>
        <v/>
      </c>
      <c r="G398">
        <f>IF('d_시나리오'!$J$3='d_시나리오'!$H$3,'d_시나리오'!$I$3,IF(F398&lt;('d_시나리오'!$I$3-'d_시나리오'!$H$3)/('d_시나리오'!$J$3-'d_시나리오'!$H$3),'d_시나리오'!$H$3+SQRT(F398*('d_시나리오'!$J$3-'d_시나리오'!$H$3)*('d_시나리오'!$I$3-'d_시나리오'!$H$3)),'d_시나리오'!$J$3-SQRT((1-F398)*('d_시나리오'!$J$3-'d_시나리오'!$H$3)*('d_시나리오'!$J$3-'d_시나리오'!$I$3))))</f>
        <v/>
      </c>
      <c r="H398">
        <f>RAND()</f>
        <v/>
      </c>
      <c r="I398">
        <f>IF('d_시나리오'!$J$4='d_시나리오'!$H$4,'d_시나리오'!$I$4,IF(H398&lt;('d_시나리오'!$I$4-'d_시나리오'!$H$4)/('d_시나리오'!$J$4-'d_시나리오'!$H$4),'d_시나리오'!$H$4+SQRT(H398*('d_시나리오'!$J$4-'d_시나리오'!$H$4)*('d_시나리오'!$I$4-'d_시나리오'!$H$4)),'d_시나리오'!$J$4-SQRT((1-H398)*('d_시나리오'!$J$4-'d_시나리오'!$H$4)*('d_시나리오'!$J$4-'d_시나리오'!$I$4))))</f>
        <v/>
      </c>
      <c r="J398">
        <f>RAND()</f>
        <v/>
      </c>
      <c r="K398">
        <f>IF('d_시나리오'!$J$5='d_시나리오'!$H$5,'d_시나리오'!$I$5,IF(J398&lt;('d_시나리오'!$I$5-'d_시나리오'!$H$5)/('d_시나리오'!$J$5-'d_시나리오'!$H$5),'d_시나리오'!$H$5+SQRT(J398*('d_시나리오'!$J$5-'d_시나리오'!$H$5)*('d_시나리오'!$I$5-'d_시나리오'!$H$5)),'d_시나리오'!$J$5-SQRT((1-J398)*('d_시나리오'!$J$5-'d_시나리오'!$H$5)*('d_시나리오'!$J$5-'d_시나리오'!$I$5))))</f>
        <v/>
      </c>
      <c r="L398">
        <f>RAND()</f>
        <v/>
      </c>
      <c r="M398">
        <f>IF('d_시나리오'!$J$6='d_시나리오'!$H$6,'d_시나리오'!$I$6,IF(L398&lt;('d_시나리오'!$I$6-'d_시나리오'!$H$6)/('d_시나리오'!$J$6-'d_시나리오'!$H$6),'d_시나리오'!$H$6+SQRT(L398*('d_시나리오'!$J$6-'d_시나리오'!$H$6)*('d_시나리오'!$I$6-'d_시나리오'!$H$6)),'d_시나리오'!$J$6-SQRT((1-L398)*('d_시나리오'!$J$6-'d_시나리오'!$H$6)*('d_시나리오'!$J$6-'d_시나리오'!$I$6))))</f>
        <v/>
      </c>
      <c r="N398">
        <f>INDEX('d_분포'!$B$2:$B$57,RANDBETWEEN(1,56))</f>
        <v/>
      </c>
      <c r="O398">
        <f>BETAINV(RAND(),5,5)</f>
        <v/>
      </c>
      <c r="P398">
        <f>'d_고정'!$B$1*'6_기대효과'!$H$7*('d_시나리오'!$I$7/'d_고정'!$B$2)*B398</f>
        <v/>
      </c>
      <c r="Q398">
        <f>P398*C398</f>
        <v/>
      </c>
      <c r="R398">
        <f>P398*E398</f>
        <v/>
      </c>
      <c r="S398">
        <f>R398*G398</f>
        <v/>
      </c>
      <c r="T398">
        <f>Q398+S398</f>
        <v/>
      </c>
      <c r="U398">
        <f>(Q398*D398+S398*I398)*(1-O398)</f>
        <v/>
      </c>
      <c r="V398">
        <f>(R398*K398*N398+'d_고정'!$B$3*('6_기대효과'!$H$7/8)*N398*'d_고정'!$B$10*M398*('6_기대효과'!$K$7/'d_고정'!$B$9))*(1-O398)</f>
        <v/>
      </c>
      <c r="W398">
        <f>(S398*I398+R398*MAX(K398-'d_고정'!$B$10*M398*('6_기대효과'!$K$7/'d_고정'!$B$9),0)*N398)*(1-O398)</f>
        <v/>
      </c>
      <c r="X398">
        <f>U398+V398</f>
        <v/>
      </c>
      <c r="Y398">
        <f>U398/('d_고정'!$B$5*'6_기대효과'!$H$7/8)/'d_고정'!$B$6</f>
        <v/>
      </c>
      <c r="Z398">
        <f>U398/('d_고정'!$B$8*'6_기대효과'!$H$7/8)</f>
        <v/>
      </c>
    </row>
    <row r="399">
      <c r="A399">
        <f>RAND()</f>
        <v/>
      </c>
      <c r="B399">
        <f>IF('d_시나리오'!$J$2='d_시나리오'!$H$2,'d_시나리오'!$I$2,IF(A399&lt;('d_시나리오'!$I$2-'d_시나리오'!$H$2)/('d_시나리오'!$J$2-'d_시나리오'!$H$2),'d_시나리오'!$H$2+SQRT(A399*('d_시나리오'!$J$2-'d_시나리오'!$H$2)*('d_시나리오'!$I$2-'d_시나리오'!$H$2)),'d_시나리오'!$J$2-SQRT((1-A399)*('d_시나리오'!$J$2-'d_시나리오'!$H$2)*('d_시나리오'!$J$2-'d_시나리오'!$I$2))))</f>
        <v/>
      </c>
      <c r="C399">
        <f>BETAINV(RAND(),2,6)</f>
        <v/>
      </c>
      <c r="D399">
        <f>INDEX('d_분포'!$A$2:$A$28,RANDBETWEEN(1,27))</f>
        <v/>
      </c>
      <c r="E399">
        <f>INDEX('d_분포'!$C$2:$C$5,RANDBETWEEN(1,4))*(0.9+0.2*RAND())</f>
        <v/>
      </c>
      <c r="F399">
        <f>RAND()</f>
        <v/>
      </c>
      <c r="G399">
        <f>IF('d_시나리오'!$J$3='d_시나리오'!$H$3,'d_시나리오'!$I$3,IF(F399&lt;('d_시나리오'!$I$3-'d_시나리오'!$H$3)/('d_시나리오'!$J$3-'d_시나리오'!$H$3),'d_시나리오'!$H$3+SQRT(F399*('d_시나리오'!$J$3-'d_시나리오'!$H$3)*('d_시나리오'!$I$3-'d_시나리오'!$H$3)),'d_시나리오'!$J$3-SQRT((1-F399)*('d_시나리오'!$J$3-'d_시나리오'!$H$3)*('d_시나리오'!$J$3-'d_시나리오'!$I$3))))</f>
        <v/>
      </c>
      <c r="H399">
        <f>RAND()</f>
        <v/>
      </c>
      <c r="I399">
        <f>IF('d_시나리오'!$J$4='d_시나리오'!$H$4,'d_시나리오'!$I$4,IF(H399&lt;('d_시나리오'!$I$4-'d_시나리오'!$H$4)/('d_시나리오'!$J$4-'d_시나리오'!$H$4),'d_시나리오'!$H$4+SQRT(H399*('d_시나리오'!$J$4-'d_시나리오'!$H$4)*('d_시나리오'!$I$4-'d_시나리오'!$H$4)),'d_시나리오'!$J$4-SQRT((1-H399)*('d_시나리오'!$J$4-'d_시나리오'!$H$4)*('d_시나리오'!$J$4-'d_시나리오'!$I$4))))</f>
        <v/>
      </c>
      <c r="J399">
        <f>RAND()</f>
        <v/>
      </c>
      <c r="K399">
        <f>IF('d_시나리오'!$J$5='d_시나리오'!$H$5,'d_시나리오'!$I$5,IF(J399&lt;('d_시나리오'!$I$5-'d_시나리오'!$H$5)/('d_시나리오'!$J$5-'d_시나리오'!$H$5),'d_시나리오'!$H$5+SQRT(J399*('d_시나리오'!$J$5-'d_시나리오'!$H$5)*('d_시나리오'!$I$5-'d_시나리오'!$H$5)),'d_시나리오'!$J$5-SQRT((1-J399)*('d_시나리오'!$J$5-'d_시나리오'!$H$5)*('d_시나리오'!$J$5-'d_시나리오'!$I$5))))</f>
        <v/>
      </c>
      <c r="L399">
        <f>RAND()</f>
        <v/>
      </c>
      <c r="M399">
        <f>IF('d_시나리오'!$J$6='d_시나리오'!$H$6,'d_시나리오'!$I$6,IF(L399&lt;('d_시나리오'!$I$6-'d_시나리오'!$H$6)/('d_시나리오'!$J$6-'d_시나리오'!$H$6),'d_시나리오'!$H$6+SQRT(L399*('d_시나리오'!$J$6-'d_시나리오'!$H$6)*('d_시나리오'!$I$6-'d_시나리오'!$H$6)),'d_시나리오'!$J$6-SQRT((1-L399)*('d_시나리오'!$J$6-'d_시나리오'!$H$6)*('d_시나리오'!$J$6-'d_시나리오'!$I$6))))</f>
        <v/>
      </c>
      <c r="N399">
        <f>INDEX('d_분포'!$B$2:$B$57,RANDBETWEEN(1,56))</f>
        <v/>
      </c>
      <c r="O399">
        <f>BETAINV(RAND(),5,5)</f>
        <v/>
      </c>
      <c r="P399">
        <f>'d_고정'!$B$1*'6_기대효과'!$H$7*('d_시나리오'!$I$7/'d_고정'!$B$2)*B399</f>
        <v/>
      </c>
      <c r="Q399">
        <f>P399*C399</f>
        <v/>
      </c>
      <c r="R399">
        <f>P399*E399</f>
        <v/>
      </c>
      <c r="S399">
        <f>R399*G399</f>
        <v/>
      </c>
      <c r="T399">
        <f>Q399+S399</f>
        <v/>
      </c>
      <c r="U399">
        <f>(Q399*D399+S399*I399)*(1-O399)</f>
        <v/>
      </c>
      <c r="V399">
        <f>(R399*K399*N399+'d_고정'!$B$3*('6_기대효과'!$H$7/8)*N399*'d_고정'!$B$10*M399*('6_기대효과'!$K$7/'d_고정'!$B$9))*(1-O399)</f>
        <v/>
      </c>
      <c r="W399">
        <f>(S399*I399+R399*MAX(K399-'d_고정'!$B$10*M399*('6_기대효과'!$K$7/'d_고정'!$B$9),0)*N399)*(1-O399)</f>
        <v/>
      </c>
      <c r="X399">
        <f>U399+V399</f>
        <v/>
      </c>
      <c r="Y399">
        <f>U399/('d_고정'!$B$5*'6_기대효과'!$H$7/8)/'d_고정'!$B$6</f>
        <v/>
      </c>
      <c r="Z399">
        <f>U399/('d_고정'!$B$8*'6_기대효과'!$H$7/8)</f>
        <v/>
      </c>
    </row>
    <row r="400">
      <c r="A400">
        <f>RAND()</f>
        <v/>
      </c>
      <c r="B400">
        <f>IF('d_시나리오'!$J$2='d_시나리오'!$H$2,'d_시나리오'!$I$2,IF(A400&lt;('d_시나리오'!$I$2-'d_시나리오'!$H$2)/('d_시나리오'!$J$2-'d_시나리오'!$H$2),'d_시나리오'!$H$2+SQRT(A400*('d_시나리오'!$J$2-'d_시나리오'!$H$2)*('d_시나리오'!$I$2-'d_시나리오'!$H$2)),'d_시나리오'!$J$2-SQRT((1-A400)*('d_시나리오'!$J$2-'d_시나리오'!$H$2)*('d_시나리오'!$J$2-'d_시나리오'!$I$2))))</f>
        <v/>
      </c>
      <c r="C400">
        <f>BETAINV(RAND(),2,6)</f>
        <v/>
      </c>
      <c r="D400">
        <f>INDEX('d_분포'!$A$2:$A$28,RANDBETWEEN(1,27))</f>
        <v/>
      </c>
      <c r="E400">
        <f>INDEX('d_분포'!$C$2:$C$5,RANDBETWEEN(1,4))*(0.9+0.2*RAND())</f>
        <v/>
      </c>
      <c r="F400">
        <f>RAND()</f>
        <v/>
      </c>
      <c r="G400">
        <f>IF('d_시나리오'!$J$3='d_시나리오'!$H$3,'d_시나리오'!$I$3,IF(F400&lt;('d_시나리오'!$I$3-'d_시나리오'!$H$3)/('d_시나리오'!$J$3-'d_시나리오'!$H$3),'d_시나리오'!$H$3+SQRT(F400*('d_시나리오'!$J$3-'d_시나리오'!$H$3)*('d_시나리오'!$I$3-'d_시나리오'!$H$3)),'d_시나리오'!$J$3-SQRT((1-F400)*('d_시나리오'!$J$3-'d_시나리오'!$H$3)*('d_시나리오'!$J$3-'d_시나리오'!$I$3))))</f>
        <v/>
      </c>
      <c r="H400">
        <f>RAND()</f>
        <v/>
      </c>
      <c r="I400">
        <f>IF('d_시나리오'!$J$4='d_시나리오'!$H$4,'d_시나리오'!$I$4,IF(H400&lt;('d_시나리오'!$I$4-'d_시나리오'!$H$4)/('d_시나리오'!$J$4-'d_시나리오'!$H$4),'d_시나리오'!$H$4+SQRT(H400*('d_시나리오'!$J$4-'d_시나리오'!$H$4)*('d_시나리오'!$I$4-'d_시나리오'!$H$4)),'d_시나리오'!$J$4-SQRT((1-H400)*('d_시나리오'!$J$4-'d_시나리오'!$H$4)*('d_시나리오'!$J$4-'d_시나리오'!$I$4))))</f>
        <v/>
      </c>
      <c r="J400">
        <f>RAND()</f>
        <v/>
      </c>
      <c r="K400">
        <f>IF('d_시나리오'!$J$5='d_시나리오'!$H$5,'d_시나리오'!$I$5,IF(J400&lt;('d_시나리오'!$I$5-'d_시나리오'!$H$5)/('d_시나리오'!$J$5-'d_시나리오'!$H$5),'d_시나리오'!$H$5+SQRT(J400*('d_시나리오'!$J$5-'d_시나리오'!$H$5)*('d_시나리오'!$I$5-'d_시나리오'!$H$5)),'d_시나리오'!$J$5-SQRT((1-J400)*('d_시나리오'!$J$5-'d_시나리오'!$H$5)*('d_시나리오'!$J$5-'d_시나리오'!$I$5))))</f>
        <v/>
      </c>
      <c r="L400">
        <f>RAND()</f>
        <v/>
      </c>
      <c r="M400">
        <f>IF('d_시나리오'!$J$6='d_시나리오'!$H$6,'d_시나리오'!$I$6,IF(L400&lt;('d_시나리오'!$I$6-'d_시나리오'!$H$6)/('d_시나리오'!$J$6-'d_시나리오'!$H$6),'d_시나리오'!$H$6+SQRT(L400*('d_시나리오'!$J$6-'d_시나리오'!$H$6)*('d_시나리오'!$I$6-'d_시나리오'!$H$6)),'d_시나리오'!$J$6-SQRT((1-L400)*('d_시나리오'!$J$6-'d_시나리오'!$H$6)*('d_시나리오'!$J$6-'d_시나리오'!$I$6))))</f>
        <v/>
      </c>
      <c r="N400">
        <f>INDEX('d_분포'!$B$2:$B$57,RANDBETWEEN(1,56))</f>
        <v/>
      </c>
      <c r="O400">
        <f>BETAINV(RAND(),5,5)</f>
        <v/>
      </c>
      <c r="P400">
        <f>'d_고정'!$B$1*'6_기대효과'!$H$7*('d_시나리오'!$I$7/'d_고정'!$B$2)*B400</f>
        <v/>
      </c>
      <c r="Q400">
        <f>P400*C400</f>
        <v/>
      </c>
      <c r="R400">
        <f>P400*E400</f>
        <v/>
      </c>
      <c r="S400">
        <f>R400*G400</f>
        <v/>
      </c>
      <c r="T400">
        <f>Q400+S400</f>
        <v/>
      </c>
      <c r="U400">
        <f>(Q400*D400+S400*I400)*(1-O400)</f>
        <v/>
      </c>
      <c r="V400">
        <f>(R400*K400*N400+'d_고정'!$B$3*('6_기대효과'!$H$7/8)*N400*'d_고정'!$B$10*M400*('6_기대효과'!$K$7/'d_고정'!$B$9))*(1-O400)</f>
        <v/>
      </c>
      <c r="W400">
        <f>(S400*I400+R400*MAX(K400-'d_고정'!$B$10*M400*('6_기대효과'!$K$7/'d_고정'!$B$9),0)*N400)*(1-O400)</f>
        <v/>
      </c>
      <c r="X400">
        <f>U400+V400</f>
        <v/>
      </c>
      <c r="Y400">
        <f>U400/('d_고정'!$B$5*'6_기대효과'!$H$7/8)/'d_고정'!$B$6</f>
        <v/>
      </c>
      <c r="Z400">
        <f>U400/('d_고정'!$B$8*'6_기대효과'!$H$7/8)</f>
        <v/>
      </c>
    </row>
    <row r="401">
      <c r="A401">
        <f>RAND()</f>
        <v/>
      </c>
      <c r="B401">
        <f>IF('d_시나리오'!$J$2='d_시나리오'!$H$2,'d_시나리오'!$I$2,IF(A401&lt;('d_시나리오'!$I$2-'d_시나리오'!$H$2)/('d_시나리오'!$J$2-'d_시나리오'!$H$2),'d_시나리오'!$H$2+SQRT(A401*('d_시나리오'!$J$2-'d_시나리오'!$H$2)*('d_시나리오'!$I$2-'d_시나리오'!$H$2)),'d_시나리오'!$J$2-SQRT((1-A401)*('d_시나리오'!$J$2-'d_시나리오'!$H$2)*('d_시나리오'!$J$2-'d_시나리오'!$I$2))))</f>
        <v/>
      </c>
      <c r="C401">
        <f>BETAINV(RAND(),2,6)</f>
        <v/>
      </c>
      <c r="D401">
        <f>INDEX('d_분포'!$A$2:$A$28,RANDBETWEEN(1,27))</f>
        <v/>
      </c>
      <c r="E401">
        <f>INDEX('d_분포'!$C$2:$C$5,RANDBETWEEN(1,4))*(0.9+0.2*RAND())</f>
        <v/>
      </c>
      <c r="F401">
        <f>RAND()</f>
        <v/>
      </c>
      <c r="G401">
        <f>IF('d_시나리오'!$J$3='d_시나리오'!$H$3,'d_시나리오'!$I$3,IF(F401&lt;('d_시나리오'!$I$3-'d_시나리오'!$H$3)/('d_시나리오'!$J$3-'d_시나리오'!$H$3),'d_시나리오'!$H$3+SQRT(F401*('d_시나리오'!$J$3-'d_시나리오'!$H$3)*('d_시나리오'!$I$3-'d_시나리오'!$H$3)),'d_시나리오'!$J$3-SQRT((1-F401)*('d_시나리오'!$J$3-'d_시나리오'!$H$3)*('d_시나리오'!$J$3-'d_시나리오'!$I$3))))</f>
        <v/>
      </c>
      <c r="H401">
        <f>RAND()</f>
        <v/>
      </c>
      <c r="I401">
        <f>IF('d_시나리오'!$J$4='d_시나리오'!$H$4,'d_시나리오'!$I$4,IF(H401&lt;('d_시나리오'!$I$4-'d_시나리오'!$H$4)/('d_시나리오'!$J$4-'d_시나리오'!$H$4),'d_시나리오'!$H$4+SQRT(H401*('d_시나리오'!$J$4-'d_시나리오'!$H$4)*('d_시나리오'!$I$4-'d_시나리오'!$H$4)),'d_시나리오'!$J$4-SQRT((1-H401)*('d_시나리오'!$J$4-'d_시나리오'!$H$4)*('d_시나리오'!$J$4-'d_시나리오'!$I$4))))</f>
        <v/>
      </c>
      <c r="J401">
        <f>RAND()</f>
        <v/>
      </c>
      <c r="K401">
        <f>IF('d_시나리오'!$J$5='d_시나리오'!$H$5,'d_시나리오'!$I$5,IF(J401&lt;('d_시나리오'!$I$5-'d_시나리오'!$H$5)/('d_시나리오'!$J$5-'d_시나리오'!$H$5),'d_시나리오'!$H$5+SQRT(J401*('d_시나리오'!$J$5-'d_시나리오'!$H$5)*('d_시나리오'!$I$5-'d_시나리오'!$H$5)),'d_시나리오'!$J$5-SQRT((1-J401)*('d_시나리오'!$J$5-'d_시나리오'!$H$5)*('d_시나리오'!$J$5-'d_시나리오'!$I$5))))</f>
        <v/>
      </c>
      <c r="L401">
        <f>RAND()</f>
        <v/>
      </c>
      <c r="M401">
        <f>IF('d_시나리오'!$J$6='d_시나리오'!$H$6,'d_시나리오'!$I$6,IF(L401&lt;('d_시나리오'!$I$6-'d_시나리오'!$H$6)/('d_시나리오'!$J$6-'d_시나리오'!$H$6),'d_시나리오'!$H$6+SQRT(L401*('d_시나리오'!$J$6-'d_시나리오'!$H$6)*('d_시나리오'!$I$6-'d_시나리오'!$H$6)),'d_시나리오'!$J$6-SQRT((1-L401)*('d_시나리오'!$J$6-'d_시나리오'!$H$6)*('d_시나리오'!$J$6-'d_시나리오'!$I$6))))</f>
        <v/>
      </c>
      <c r="N401">
        <f>INDEX('d_분포'!$B$2:$B$57,RANDBETWEEN(1,56))</f>
        <v/>
      </c>
      <c r="O401">
        <f>BETAINV(RAND(),5,5)</f>
        <v/>
      </c>
      <c r="P401">
        <f>'d_고정'!$B$1*'6_기대효과'!$H$7*('d_시나리오'!$I$7/'d_고정'!$B$2)*B401</f>
        <v/>
      </c>
      <c r="Q401">
        <f>P401*C401</f>
        <v/>
      </c>
      <c r="R401">
        <f>P401*E401</f>
        <v/>
      </c>
      <c r="S401">
        <f>R401*G401</f>
        <v/>
      </c>
      <c r="T401">
        <f>Q401+S401</f>
        <v/>
      </c>
      <c r="U401">
        <f>(Q401*D401+S401*I401)*(1-O401)</f>
        <v/>
      </c>
      <c r="V401">
        <f>(R401*K401*N401+'d_고정'!$B$3*('6_기대효과'!$H$7/8)*N401*'d_고정'!$B$10*M401*('6_기대효과'!$K$7/'d_고정'!$B$9))*(1-O401)</f>
        <v/>
      </c>
      <c r="W401">
        <f>(S401*I401+R401*MAX(K401-'d_고정'!$B$10*M401*('6_기대효과'!$K$7/'d_고정'!$B$9),0)*N401)*(1-O401)</f>
        <v/>
      </c>
      <c r="X401">
        <f>U401+V401</f>
        <v/>
      </c>
      <c r="Y401">
        <f>U401/('d_고정'!$B$5*'6_기대효과'!$H$7/8)/'d_고정'!$B$6</f>
        <v/>
      </c>
      <c r="Z401">
        <f>U401/('d_고정'!$B$8*'6_기대효과'!$H$7/8)</f>
        <v/>
      </c>
    </row>
    <row r="402">
      <c r="A402">
        <f>RAND()</f>
        <v/>
      </c>
      <c r="B402">
        <f>IF('d_시나리오'!$J$2='d_시나리오'!$H$2,'d_시나리오'!$I$2,IF(A402&lt;('d_시나리오'!$I$2-'d_시나리오'!$H$2)/('d_시나리오'!$J$2-'d_시나리오'!$H$2),'d_시나리오'!$H$2+SQRT(A402*('d_시나리오'!$J$2-'d_시나리오'!$H$2)*('d_시나리오'!$I$2-'d_시나리오'!$H$2)),'d_시나리오'!$J$2-SQRT((1-A402)*('d_시나리오'!$J$2-'d_시나리오'!$H$2)*('d_시나리오'!$J$2-'d_시나리오'!$I$2))))</f>
        <v/>
      </c>
      <c r="C402">
        <f>BETAINV(RAND(),2,6)</f>
        <v/>
      </c>
      <c r="D402">
        <f>INDEX('d_분포'!$A$2:$A$28,RANDBETWEEN(1,27))</f>
        <v/>
      </c>
      <c r="E402">
        <f>INDEX('d_분포'!$C$2:$C$5,RANDBETWEEN(1,4))*(0.9+0.2*RAND())</f>
        <v/>
      </c>
      <c r="F402">
        <f>RAND()</f>
        <v/>
      </c>
      <c r="G402">
        <f>IF('d_시나리오'!$J$3='d_시나리오'!$H$3,'d_시나리오'!$I$3,IF(F402&lt;('d_시나리오'!$I$3-'d_시나리오'!$H$3)/('d_시나리오'!$J$3-'d_시나리오'!$H$3),'d_시나리오'!$H$3+SQRT(F402*('d_시나리오'!$J$3-'d_시나리오'!$H$3)*('d_시나리오'!$I$3-'d_시나리오'!$H$3)),'d_시나리오'!$J$3-SQRT((1-F402)*('d_시나리오'!$J$3-'d_시나리오'!$H$3)*('d_시나리오'!$J$3-'d_시나리오'!$I$3))))</f>
        <v/>
      </c>
      <c r="H402">
        <f>RAND()</f>
        <v/>
      </c>
      <c r="I402">
        <f>IF('d_시나리오'!$J$4='d_시나리오'!$H$4,'d_시나리오'!$I$4,IF(H402&lt;('d_시나리오'!$I$4-'d_시나리오'!$H$4)/('d_시나리오'!$J$4-'d_시나리오'!$H$4),'d_시나리오'!$H$4+SQRT(H402*('d_시나리오'!$J$4-'d_시나리오'!$H$4)*('d_시나리오'!$I$4-'d_시나리오'!$H$4)),'d_시나리오'!$J$4-SQRT((1-H402)*('d_시나리오'!$J$4-'d_시나리오'!$H$4)*('d_시나리오'!$J$4-'d_시나리오'!$I$4))))</f>
        <v/>
      </c>
      <c r="J402">
        <f>RAND()</f>
        <v/>
      </c>
      <c r="K402">
        <f>IF('d_시나리오'!$J$5='d_시나리오'!$H$5,'d_시나리오'!$I$5,IF(J402&lt;('d_시나리오'!$I$5-'d_시나리오'!$H$5)/('d_시나리오'!$J$5-'d_시나리오'!$H$5),'d_시나리오'!$H$5+SQRT(J402*('d_시나리오'!$J$5-'d_시나리오'!$H$5)*('d_시나리오'!$I$5-'d_시나리오'!$H$5)),'d_시나리오'!$J$5-SQRT((1-J402)*('d_시나리오'!$J$5-'d_시나리오'!$H$5)*('d_시나리오'!$J$5-'d_시나리오'!$I$5))))</f>
        <v/>
      </c>
      <c r="L402">
        <f>RAND()</f>
        <v/>
      </c>
      <c r="M402">
        <f>IF('d_시나리오'!$J$6='d_시나리오'!$H$6,'d_시나리오'!$I$6,IF(L402&lt;('d_시나리오'!$I$6-'d_시나리오'!$H$6)/('d_시나리오'!$J$6-'d_시나리오'!$H$6),'d_시나리오'!$H$6+SQRT(L402*('d_시나리오'!$J$6-'d_시나리오'!$H$6)*('d_시나리오'!$I$6-'d_시나리오'!$H$6)),'d_시나리오'!$J$6-SQRT((1-L402)*('d_시나리오'!$J$6-'d_시나리오'!$H$6)*('d_시나리오'!$J$6-'d_시나리오'!$I$6))))</f>
        <v/>
      </c>
      <c r="N402">
        <f>INDEX('d_분포'!$B$2:$B$57,RANDBETWEEN(1,56))</f>
        <v/>
      </c>
      <c r="O402">
        <f>BETAINV(RAND(),5,5)</f>
        <v/>
      </c>
      <c r="P402">
        <f>'d_고정'!$B$1*'6_기대효과'!$H$7*('d_시나리오'!$I$7/'d_고정'!$B$2)*B402</f>
        <v/>
      </c>
      <c r="Q402">
        <f>P402*C402</f>
        <v/>
      </c>
      <c r="R402">
        <f>P402*E402</f>
        <v/>
      </c>
      <c r="S402">
        <f>R402*G402</f>
        <v/>
      </c>
      <c r="T402">
        <f>Q402+S402</f>
        <v/>
      </c>
      <c r="U402">
        <f>(Q402*D402+S402*I402)*(1-O402)</f>
        <v/>
      </c>
      <c r="V402">
        <f>(R402*K402*N402+'d_고정'!$B$3*('6_기대효과'!$H$7/8)*N402*'d_고정'!$B$10*M402*('6_기대효과'!$K$7/'d_고정'!$B$9))*(1-O402)</f>
        <v/>
      </c>
      <c r="W402">
        <f>(S402*I402+R402*MAX(K402-'d_고정'!$B$10*M402*('6_기대효과'!$K$7/'d_고정'!$B$9),0)*N402)*(1-O402)</f>
        <v/>
      </c>
      <c r="X402">
        <f>U402+V402</f>
        <v/>
      </c>
      <c r="Y402">
        <f>U402/('d_고정'!$B$5*'6_기대효과'!$H$7/8)/'d_고정'!$B$6</f>
        <v/>
      </c>
      <c r="Z402">
        <f>U402/('d_고정'!$B$8*'6_기대효과'!$H$7/8)</f>
        <v/>
      </c>
    </row>
    <row r="403">
      <c r="A403">
        <f>RAND()</f>
        <v/>
      </c>
      <c r="B403">
        <f>IF('d_시나리오'!$J$2='d_시나리오'!$H$2,'d_시나리오'!$I$2,IF(A403&lt;('d_시나리오'!$I$2-'d_시나리오'!$H$2)/('d_시나리오'!$J$2-'d_시나리오'!$H$2),'d_시나리오'!$H$2+SQRT(A403*('d_시나리오'!$J$2-'d_시나리오'!$H$2)*('d_시나리오'!$I$2-'d_시나리오'!$H$2)),'d_시나리오'!$J$2-SQRT((1-A403)*('d_시나리오'!$J$2-'d_시나리오'!$H$2)*('d_시나리오'!$J$2-'d_시나리오'!$I$2))))</f>
        <v/>
      </c>
      <c r="C403">
        <f>BETAINV(RAND(),2,6)</f>
        <v/>
      </c>
      <c r="D403">
        <f>INDEX('d_분포'!$A$2:$A$28,RANDBETWEEN(1,27))</f>
        <v/>
      </c>
      <c r="E403">
        <f>INDEX('d_분포'!$C$2:$C$5,RANDBETWEEN(1,4))*(0.9+0.2*RAND())</f>
        <v/>
      </c>
      <c r="F403">
        <f>RAND()</f>
        <v/>
      </c>
      <c r="G403">
        <f>IF('d_시나리오'!$J$3='d_시나리오'!$H$3,'d_시나리오'!$I$3,IF(F403&lt;('d_시나리오'!$I$3-'d_시나리오'!$H$3)/('d_시나리오'!$J$3-'d_시나리오'!$H$3),'d_시나리오'!$H$3+SQRT(F403*('d_시나리오'!$J$3-'d_시나리오'!$H$3)*('d_시나리오'!$I$3-'d_시나리오'!$H$3)),'d_시나리오'!$J$3-SQRT((1-F403)*('d_시나리오'!$J$3-'d_시나리오'!$H$3)*('d_시나리오'!$J$3-'d_시나리오'!$I$3))))</f>
        <v/>
      </c>
      <c r="H403">
        <f>RAND()</f>
        <v/>
      </c>
      <c r="I403">
        <f>IF('d_시나리오'!$J$4='d_시나리오'!$H$4,'d_시나리오'!$I$4,IF(H403&lt;('d_시나리오'!$I$4-'d_시나리오'!$H$4)/('d_시나리오'!$J$4-'d_시나리오'!$H$4),'d_시나리오'!$H$4+SQRT(H403*('d_시나리오'!$J$4-'d_시나리오'!$H$4)*('d_시나리오'!$I$4-'d_시나리오'!$H$4)),'d_시나리오'!$J$4-SQRT((1-H403)*('d_시나리오'!$J$4-'d_시나리오'!$H$4)*('d_시나리오'!$J$4-'d_시나리오'!$I$4))))</f>
        <v/>
      </c>
      <c r="J403">
        <f>RAND()</f>
        <v/>
      </c>
      <c r="K403">
        <f>IF('d_시나리오'!$J$5='d_시나리오'!$H$5,'d_시나리오'!$I$5,IF(J403&lt;('d_시나리오'!$I$5-'d_시나리오'!$H$5)/('d_시나리오'!$J$5-'d_시나리오'!$H$5),'d_시나리오'!$H$5+SQRT(J403*('d_시나리오'!$J$5-'d_시나리오'!$H$5)*('d_시나리오'!$I$5-'d_시나리오'!$H$5)),'d_시나리오'!$J$5-SQRT((1-J403)*('d_시나리오'!$J$5-'d_시나리오'!$H$5)*('d_시나리오'!$J$5-'d_시나리오'!$I$5))))</f>
        <v/>
      </c>
      <c r="L403">
        <f>RAND()</f>
        <v/>
      </c>
      <c r="M403">
        <f>IF('d_시나리오'!$J$6='d_시나리오'!$H$6,'d_시나리오'!$I$6,IF(L403&lt;('d_시나리오'!$I$6-'d_시나리오'!$H$6)/('d_시나리오'!$J$6-'d_시나리오'!$H$6),'d_시나리오'!$H$6+SQRT(L403*('d_시나리오'!$J$6-'d_시나리오'!$H$6)*('d_시나리오'!$I$6-'d_시나리오'!$H$6)),'d_시나리오'!$J$6-SQRT((1-L403)*('d_시나리오'!$J$6-'d_시나리오'!$H$6)*('d_시나리오'!$J$6-'d_시나리오'!$I$6))))</f>
        <v/>
      </c>
      <c r="N403">
        <f>INDEX('d_분포'!$B$2:$B$57,RANDBETWEEN(1,56))</f>
        <v/>
      </c>
      <c r="O403">
        <f>BETAINV(RAND(),5,5)</f>
        <v/>
      </c>
      <c r="P403">
        <f>'d_고정'!$B$1*'6_기대효과'!$H$7*('d_시나리오'!$I$7/'d_고정'!$B$2)*B403</f>
        <v/>
      </c>
      <c r="Q403">
        <f>P403*C403</f>
        <v/>
      </c>
      <c r="R403">
        <f>P403*E403</f>
        <v/>
      </c>
      <c r="S403">
        <f>R403*G403</f>
        <v/>
      </c>
      <c r="T403">
        <f>Q403+S403</f>
        <v/>
      </c>
      <c r="U403">
        <f>(Q403*D403+S403*I403)*(1-O403)</f>
        <v/>
      </c>
      <c r="V403">
        <f>(R403*K403*N403+'d_고정'!$B$3*('6_기대효과'!$H$7/8)*N403*'d_고정'!$B$10*M403*('6_기대효과'!$K$7/'d_고정'!$B$9))*(1-O403)</f>
        <v/>
      </c>
      <c r="W403">
        <f>(S403*I403+R403*MAX(K403-'d_고정'!$B$10*M403*('6_기대효과'!$K$7/'d_고정'!$B$9),0)*N403)*(1-O403)</f>
        <v/>
      </c>
      <c r="X403">
        <f>U403+V403</f>
        <v/>
      </c>
      <c r="Y403">
        <f>U403/('d_고정'!$B$5*'6_기대효과'!$H$7/8)/'d_고정'!$B$6</f>
        <v/>
      </c>
      <c r="Z403">
        <f>U403/('d_고정'!$B$8*'6_기대효과'!$H$7/8)</f>
        <v/>
      </c>
    </row>
    <row r="404">
      <c r="A404">
        <f>RAND()</f>
        <v/>
      </c>
      <c r="B404">
        <f>IF('d_시나리오'!$J$2='d_시나리오'!$H$2,'d_시나리오'!$I$2,IF(A404&lt;('d_시나리오'!$I$2-'d_시나리오'!$H$2)/('d_시나리오'!$J$2-'d_시나리오'!$H$2),'d_시나리오'!$H$2+SQRT(A404*('d_시나리오'!$J$2-'d_시나리오'!$H$2)*('d_시나리오'!$I$2-'d_시나리오'!$H$2)),'d_시나리오'!$J$2-SQRT((1-A404)*('d_시나리오'!$J$2-'d_시나리오'!$H$2)*('d_시나리오'!$J$2-'d_시나리오'!$I$2))))</f>
        <v/>
      </c>
      <c r="C404">
        <f>BETAINV(RAND(),2,6)</f>
        <v/>
      </c>
      <c r="D404">
        <f>INDEX('d_분포'!$A$2:$A$28,RANDBETWEEN(1,27))</f>
        <v/>
      </c>
      <c r="E404">
        <f>INDEX('d_분포'!$C$2:$C$5,RANDBETWEEN(1,4))*(0.9+0.2*RAND())</f>
        <v/>
      </c>
      <c r="F404">
        <f>RAND()</f>
        <v/>
      </c>
      <c r="G404">
        <f>IF('d_시나리오'!$J$3='d_시나리오'!$H$3,'d_시나리오'!$I$3,IF(F404&lt;('d_시나리오'!$I$3-'d_시나리오'!$H$3)/('d_시나리오'!$J$3-'d_시나리오'!$H$3),'d_시나리오'!$H$3+SQRT(F404*('d_시나리오'!$J$3-'d_시나리오'!$H$3)*('d_시나리오'!$I$3-'d_시나리오'!$H$3)),'d_시나리오'!$J$3-SQRT((1-F404)*('d_시나리오'!$J$3-'d_시나리오'!$H$3)*('d_시나리오'!$J$3-'d_시나리오'!$I$3))))</f>
        <v/>
      </c>
      <c r="H404">
        <f>RAND()</f>
        <v/>
      </c>
      <c r="I404">
        <f>IF('d_시나리오'!$J$4='d_시나리오'!$H$4,'d_시나리오'!$I$4,IF(H404&lt;('d_시나리오'!$I$4-'d_시나리오'!$H$4)/('d_시나리오'!$J$4-'d_시나리오'!$H$4),'d_시나리오'!$H$4+SQRT(H404*('d_시나리오'!$J$4-'d_시나리오'!$H$4)*('d_시나리오'!$I$4-'d_시나리오'!$H$4)),'d_시나리오'!$J$4-SQRT((1-H404)*('d_시나리오'!$J$4-'d_시나리오'!$H$4)*('d_시나리오'!$J$4-'d_시나리오'!$I$4))))</f>
        <v/>
      </c>
      <c r="J404">
        <f>RAND()</f>
        <v/>
      </c>
      <c r="K404">
        <f>IF('d_시나리오'!$J$5='d_시나리오'!$H$5,'d_시나리오'!$I$5,IF(J404&lt;('d_시나리오'!$I$5-'d_시나리오'!$H$5)/('d_시나리오'!$J$5-'d_시나리오'!$H$5),'d_시나리오'!$H$5+SQRT(J404*('d_시나리오'!$J$5-'d_시나리오'!$H$5)*('d_시나리오'!$I$5-'d_시나리오'!$H$5)),'d_시나리오'!$J$5-SQRT((1-J404)*('d_시나리오'!$J$5-'d_시나리오'!$H$5)*('d_시나리오'!$J$5-'d_시나리오'!$I$5))))</f>
        <v/>
      </c>
      <c r="L404">
        <f>RAND()</f>
        <v/>
      </c>
      <c r="M404">
        <f>IF('d_시나리오'!$J$6='d_시나리오'!$H$6,'d_시나리오'!$I$6,IF(L404&lt;('d_시나리오'!$I$6-'d_시나리오'!$H$6)/('d_시나리오'!$J$6-'d_시나리오'!$H$6),'d_시나리오'!$H$6+SQRT(L404*('d_시나리오'!$J$6-'d_시나리오'!$H$6)*('d_시나리오'!$I$6-'d_시나리오'!$H$6)),'d_시나리오'!$J$6-SQRT((1-L404)*('d_시나리오'!$J$6-'d_시나리오'!$H$6)*('d_시나리오'!$J$6-'d_시나리오'!$I$6))))</f>
        <v/>
      </c>
      <c r="N404">
        <f>INDEX('d_분포'!$B$2:$B$57,RANDBETWEEN(1,56))</f>
        <v/>
      </c>
      <c r="O404">
        <f>BETAINV(RAND(),5,5)</f>
        <v/>
      </c>
      <c r="P404">
        <f>'d_고정'!$B$1*'6_기대효과'!$H$7*('d_시나리오'!$I$7/'d_고정'!$B$2)*B404</f>
        <v/>
      </c>
      <c r="Q404">
        <f>P404*C404</f>
        <v/>
      </c>
      <c r="R404">
        <f>P404*E404</f>
        <v/>
      </c>
      <c r="S404">
        <f>R404*G404</f>
        <v/>
      </c>
      <c r="T404">
        <f>Q404+S404</f>
        <v/>
      </c>
      <c r="U404">
        <f>(Q404*D404+S404*I404)*(1-O404)</f>
        <v/>
      </c>
      <c r="V404">
        <f>(R404*K404*N404+'d_고정'!$B$3*('6_기대효과'!$H$7/8)*N404*'d_고정'!$B$10*M404*('6_기대효과'!$K$7/'d_고정'!$B$9))*(1-O404)</f>
        <v/>
      </c>
      <c r="W404">
        <f>(S404*I404+R404*MAX(K404-'d_고정'!$B$10*M404*('6_기대효과'!$K$7/'d_고정'!$B$9),0)*N404)*(1-O404)</f>
        <v/>
      </c>
      <c r="X404">
        <f>U404+V404</f>
        <v/>
      </c>
      <c r="Y404">
        <f>U404/('d_고정'!$B$5*'6_기대효과'!$H$7/8)/'d_고정'!$B$6</f>
        <v/>
      </c>
      <c r="Z404">
        <f>U404/('d_고정'!$B$8*'6_기대효과'!$H$7/8)</f>
        <v/>
      </c>
    </row>
    <row r="405">
      <c r="A405">
        <f>RAND()</f>
        <v/>
      </c>
      <c r="B405">
        <f>IF('d_시나리오'!$J$2='d_시나리오'!$H$2,'d_시나리오'!$I$2,IF(A405&lt;('d_시나리오'!$I$2-'d_시나리오'!$H$2)/('d_시나리오'!$J$2-'d_시나리오'!$H$2),'d_시나리오'!$H$2+SQRT(A405*('d_시나리오'!$J$2-'d_시나리오'!$H$2)*('d_시나리오'!$I$2-'d_시나리오'!$H$2)),'d_시나리오'!$J$2-SQRT((1-A405)*('d_시나리오'!$J$2-'d_시나리오'!$H$2)*('d_시나리오'!$J$2-'d_시나리오'!$I$2))))</f>
        <v/>
      </c>
      <c r="C405">
        <f>BETAINV(RAND(),2,6)</f>
        <v/>
      </c>
      <c r="D405">
        <f>INDEX('d_분포'!$A$2:$A$28,RANDBETWEEN(1,27))</f>
        <v/>
      </c>
      <c r="E405">
        <f>INDEX('d_분포'!$C$2:$C$5,RANDBETWEEN(1,4))*(0.9+0.2*RAND())</f>
        <v/>
      </c>
      <c r="F405">
        <f>RAND()</f>
        <v/>
      </c>
      <c r="G405">
        <f>IF('d_시나리오'!$J$3='d_시나리오'!$H$3,'d_시나리오'!$I$3,IF(F405&lt;('d_시나리오'!$I$3-'d_시나리오'!$H$3)/('d_시나리오'!$J$3-'d_시나리오'!$H$3),'d_시나리오'!$H$3+SQRT(F405*('d_시나리오'!$J$3-'d_시나리오'!$H$3)*('d_시나리오'!$I$3-'d_시나리오'!$H$3)),'d_시나리오'!$J$3-SQRT((1-F405)*('d_시나리오'!$J$3-'d_시나리오'!$H$3)*('d_시나리오'!$J$3-'d_시나리오'!$I$3))))</f>
        <v/>
      </c>
      <c r="H405">
        <f>RAND()</f>
        <v/>
      </c>
      <c r="I405">
        <f>IF('d_시나리오'!$J$4='d_시나리오'!$H$4,'d_시나리오'!$I$4,IF(H405&lt;('d_시나리오'!$I$4-'d_시나리오'!$H$4)/('d_시나리오'!$J$4-'d_시나리오'!$H$4),'d_시나리오'!$H$4+SQRT(H405*('d_시나리오'!$J$4-'d_시나리오'!$H$4)*('d_시나리오'!$I$4-'d_시나리오'!$H$4)),'d_시나리오'!$J$4-SQRT((1-H405)*('d_시나리오'!$J$4-'d_시나리오'!$H$4)*('d_시나리오'!$J$4-'d_시나리오'!$I$4))))</f>
        <v/>
      </c>
      <c r="J405">
        <f>RAND()</f>
        <v/>
      </c>
      <c r="K405">
        <f>IF('d_시나리오'!$J$5='d_시나리오'!$H$5,'d_시나리오'!$I$5,IF(J405&lt;('d_시나리오'!$I$5-'d_시나리오'!$H$5)/('d_시나리오'!$J$5-'d_시나리오'!$H$5),'d_시나리오'!$H$5+SQRT(J405*('d_시나리오'!$J$5-'d_시나리오'!$H$5)*('d_시나리오'!$I$5-'d_시나리오'!$H$5)),'d_시나리오'!$J$5-SQRT((1-J405)*('d_시나리오'!$J$5-'d_시나리오'!$H$5)*('d_시나리오'!$J$5-'d_시나리오'!$I$5))))</f>
        <v/>
      </c>
      <c r="L405">
        <f>RAND()</f>
        <v/>
      </c>
      <c r="M405">
        <f>IF('d_시나리오'!$J$6='d_시나리오'!$H$6,'d_시나리오'!$I$6,IF(L405&lt;('d_시나리오'!$I$6-'d_시나리오'!$H$6)/('d_시나리오'!$J$6-'d_시나리오'!$H$6),'d_시나리오'!$H$6+SQRT(L405*('d_시나리오'!$J$6-'d_시나리오'!$H$6)*('d_시나리오'!$I$6-'d_시나리오'!$H$6)),'d_시나리오'!$J$6-SQRT((1-L405)*('d_시나리오'!$J$6-'d_시나리오'!$H$6)*('d_시나리오'!$J$6-'d_시나리오'!$I$6))))</f>
        <v/>
      </c>
      <c r="N405">
        <f>INDEX('d_분포'!$B$2:$B$57,RANDBETWEEN(1,56))</f>
        <v/>
      </c>
      <c r="O405">
        <f>BETAINV(RAND(),5,5)</f>
        <v/>
      </c>
      <c r="P405">
        <f>'d_고정'!$B$1*'6_기대효과'!$H$7*('d_시나리오'!$I$7/'d_고정'!$B$2)*B405</f>
        <v/>
      </c>
      <c r="Q405">
        <f>P405*C405</f>
        <v/>
      </c>
      <c r="R405">
        <f>P405*E405</f>
        <v/>
      </c>
      <c r="S405">
        <f>R405*G405</f>
        <v/>
      </c>
      <c r="T405">
        <f>Q405+S405</f>
        <v/>
      </c>
      <c r="U405">
        <f>(Q405*D405+S405*I405)*(1-O405)</f>
        <v/>
      </c>
      <c r="V405">
        <f>(R405*K405*N405+'d_고정'!$B$3*('6_기대효과'!$H$7/8)*N405*'d_고정'!$B$10*M405*('6_기대효과'!$K$7/'d_고정'!$B$9))*(1-O405)</f>
        <v/>
      </c>
      <c r="W405">
        <f>(S405*I405+R405*MAX(K405-'d_고정'!$B$10*M405*('6_기대효과'!$K$7/'d_고정'!$B$9),0)*N405)*(1-O405)</f>
        <v/>
      </c>
      <c r="X405">
        <f>U405+V405</f>
        <v/>
      </c>
      <c r="Y405">
        <f>U405/('d_고정'!$B$5*'6_기대효과'!$H$7/8)/'d_고정'!$B$6</f>
        <v/>
      </c>
      <c r="Z405">
        <f>U405/('d_고정'!$B$8*'6_기대효과'!$H$7/8)</f>
        <v/>
      </c>
    </row>
    <row r="406">
      <c r="A406">
        <f>RAND()</f>
        <v/>
      </c>
      <c r="B406">
        <f>IF('d_시나리오'!$J$2='d_시나리오'!$H$2,'d_시나리오'!$I$2,IF(A406&lt;('d_시나리오'!$I$2-'d_시나리오'!$H$2)/('d_시나리오'!$J$2-'d_시나리오'!$H$2),'d_시나리오'!$H$2+SQRT(A406*('d_시나리오'!$J$2-'d_시나리오'!$H$2)*('d_시나리오'!$I$2-'d_시나리오'!$H$2)),'d_시나리오'!$J$2-SQRT((1-A406)*('d_시나리오'!$J$2-'d_시나리오'!$H$2)*('d_시나리오'!$J$2-'d_시나리오'!$I$2))))</f>
        <v/>
      </c>
      <c r="C406">
        <f>BETAINV(RAND(),2,6)</f>
        <v/>
      </c>
      <c r="D406">
        <f>INDEX('d_분포'!$A$2:$A$28,RANDBETWEEN(1,27))</f>
        <v/>
      </c>
      <c r="E406">
        <f>INDEX('d_분포'!$C$2:$C$5,RANDBETWEEN(1,4))*(0.9+0.2*RAND())</f>
        <v/>
      </c>
      <c r="F406">
        <f>RAND()</f>
        <v/>
      </c>
      <c r="G406">
        <f>IF('d_시나리오'!$J$3='d_시나리오'!$H$3,'d_시나리오'!$I$3,IF(F406&lt;('d_시나리오'!$I$3-'d_시나리오'!$H$3)/('d_시나리오'!$J$3-'d_시나리오'!$H$3),'d_시나리오'!$H$3+SQRT(F406*('d_시나리오'!$J$3-'d_시나리오'!$H$3)*('d_시나리오'!$I$3-'d_시나리오'!$H$3)),'d_시나리오'!$J$3-SQRT((1-F406)*('d_시나리오'!$J$3-'d_시나리오'!$H$3)*('d_시나리오'!$J$3-'d_시나리오'!$I$3))))</f>
        <v/>
      </c>
      <c r="H406">
        <f>RAND()</f>
        <v/>
      </c>
      <c r="I406">
        <f>IF('d_시나리오'!$J$4='d_시나리오'!$H$4,'d_시나리오'!$I$4,IF(H406&lt;('d_시나리오'!$I$4-'d_시나리오'!$H$4)/('d_시나리오'!$J$4-'d_시나리오'!$H$4),'d_시나리오'!$H$4+SQRT(H406*('d_시나리오'!$J$4-'d_시나리오'!$H$4)*('d_시나리오'!$I$4-'d_시나리오'!$H$4)),'d_시나리오'!$J$4-SQRT((1-H406)*('d_시나리오'!$J$4-'d_시나리오'!$H$4)*('d_시나리오'!$J$4-'d_시나리오'!$I$4))))</f>
        <v/>
      </c>
      <c r="J406">
        <f>RAND()</f>
        <v/>
      </c>
      <c r="K406">
        <f>IF('d_시나리오'!$J$5='d_시나리오'!$H$5,'d_시나리오'!$I$5,IF(J406&lt;('d_시나리오'!$I$5-'d_시나리오'!$H$5)/('d_시나리오'!$J$5-'d_시나리오'!$H$5),'d_시나리오'!$H$5+SQRT(J406*('d_시나리오'!$J$5-'d_시나리오'!$H$5)*('d_시나리오'!$I$5-'d_시나리오'!$H$5)),'d_시나리오'!$J$5-SQRT((1-J406)*('d_시나리오'!$J$5-'d_시나리오'!$H$5)*('d_시나리오'!$J$5-'d_시나리오'!$I$5))))</f>
        <v/>
      </c>
      <c r="L406">
        <f>RAND()</f>
        <v/>
      </c>
      <c r="M406">
        <f>IF('d_시나리오'!$J$6='d_시나리오'!$H$6,'d_시나리오'!$I$6,IF(L406&lt;('d_시나리오'!$I$6-'d_시나리오'!$H$6)/('d_시나리오'!$J$6-'d_시나리오'!$H$6),'d_시나리오'!$H$6+SQRT(L406*('d_시나리오'!$J$6-'d_시나리오'!$H$6)*('d_시나리오'!$I$6-'d_시나리오'!$H$6)),'d_시나리오'!$J$6-SQRT((1-L406)*('d_시나리오'!$J$6-'d_시나리오'!$H$6)*('d_시나리오'!$J$6-'d_시나리오'!$I$6))))</f>
        <v/>
      </c>
      <c r="N406">
        <f>INDEX('d_분포'!$B$2:$B$57,RANDBETWEEN(1,56))</f>
        <v/>
      </c>
      <c r="O406">
        <f>BETAINV(RAND(),5,5)</f>
        <v/>
      </c>
      <c r="P406">
        <f>'d_고정'!$B$1*'6_기대효과'!$H$7*('d_시나리오'!$I$7/'d_고정'!$B$2)*B406</f>
        <v/>
      </c>
      <c r="Q406">
        <f>P406*C406</f>
        <v/>
      </c>
      <c r="R406">
        <f>P406*E406</f>
        <v/>
      </c>
      <c r="S406">
        <f>R406*G406</f>
        <v/>
      </c>
      <c r="T406">
        <f>Q406+S406</f>
        <v/>
      </c>
      <c r="U406">
        <f>(Q406*D406+S406*I406)*(1-O406)</f>
        <v/>
      </c>
      <c r="V406">
        <f>(R406*K406*N406+'d_고정'!$B$3*('6_기대효과'!$H$7/8)*N406*'d_고정'!$B$10*M406*('6_기대효과'!$K$7/'d_고정'!$B$9))*(1-O406)</f>
        <v/>
      </c>
      <c r="W406">
        <f>(S406*I406+R406*MAX(K406-'d_고정'!$B$10*M406*('6_기대효과'!$K$7/'d_고정'!$B$9),0)*N406)*(1-O406)</f>
        <v/>
      </c>
      <c r="X406">
        <f>U406+V406</f>
        <v/>
      </c>
      <c r="Y406">
        <f>U406/('d_고정'!$B$5*'6_기대효과'!$H$7/8)/'d_고정'!$B$6</f>
        <v/>
      </c>
      <c r="Z406">
        <f>U406/('d_고정'!$B$8*'6_기대효과'!$H$7/8)</f>
        <v/>
      </c>
    </row>
    <row r="407">
      <c r="A407">
        <f>RAND()</f>
        <v/>
      </c>
      <c r="B407">
        <f>IF('d_시나리오'!$J$2='d_시나리오'!$H$2,'d_시나리오'!$I$2,IF(A407&lt;('d_시나리오'!$I$2-'d_시나리오'!$H$2)/('d_시나리오'!$J$2-'d_시나리오'!$H$2),'d_시나리오'!$H$2+SQRT(A407*('d_시나리오'!$J$2-'d_시나리오'!$H$2)*('d_시나리오'!$I$2-'d_시나리오'!$H$2)),'d_시나리오'!$J$2-SQRT((1-A407)*('d_시나리오'!$J$2-'d_시나리오'!$H$2)*('d_시나리오'!$J$2-'d_시나리오'!$I$2))))</f>
        <v/>
      </c>
      <c r="C407">
        <f>BETAINV(RAND(),2,6)</f>
        <v/>
      </c>
      <c r="D407">
        <f>INDEX('d_분포'!$A$2:$A$28,RANDBETWEEN(1,27))</f>
        <v/>
      </c>
      <c r="E407">
        <f>INDEX('d_분포'!$C$2:$C$5,RANDBETWEEN(1,4))*(0.9+0.2*RAND())</f>
        <v/>
      </c>
      <c r="F407">
        <f>RAND()</f>
        <v/>
      </c>
      <c r="G407">
        <f>IF('d_시나리오'!$J$3='d_시나리오'!$H$3,'d_시나리오'!$I$3,IF(F407&lt;('d_시나리오'!$I$3-'d_시나리오'!$H$3)/('d_시나리오'!$J$3-'d_시나리오'!$H$3),'d_시나리오'!$H$3+SQRT(F407*('d_시나리오'!$J$3-'d_시나리오'!$H$3)*('d_시나리오'!$I$3-'d_시나리오'!$H$3)),'d_시나리오'!$J$3-SQRT((1-F407)*('d_시나리오'!$J$3-'d_시나리오'!$H$3)*('d_시나리오'!$J$3-'d_시나리오'!$I$3))))</f>
        <v/>
      </c>
      <c r="H407">
        <f>RAND()</f>
        <v/>
      </c>
      <c r="I407">
        <f>IF('d_시나리오'!$J$4='d_시나리오'!$H$4,'d_시나리오'!$I$4,IF(H407&lt;('d_시나리오'!$I$4-'d_시나리오'!$H$4)/('d_시나리오'!$J$4-'d_시나리오'!$H$4),'d_시나리오'!$H$4+SQRT(H407*('d_시나리오'!$J$4-'d_시나리오'!$H$4)*('d_시나리오'!$I$4-'d_시나리오'!$H$4)),'d_시나리오'!$J$4-SQRT((1-H407)*('d_시나리오'!$J$4-'d_시나리오'!$H$4)*('d_시나리오'!$J$4-'d_시나리오'!$I$4))))</f>
        <v/>
      </c>
      <c r="J407">
        <f>RAND()</f>
        <v/>
      </c>
      <c r="K407">
        <f>IF('d_시나리오'!$J$5='d_시나리오'!$H$5,'d_시나리오'!$I$5,IF(J407&lt;('d_시나리오'!$I$5-'d_시나리오'!$H$5)/('d_시나리오'!$J$5-'d_시나리오'!$H$5),'d_시나리오'!$H$5+SQRT(J407*('d_시나리오'!$J$5-'d_시나리오'!$H$5)*('d_시나리오'!$I$5-'d_시나리오'!$H$5)),'d_시나리오'!$J$5-SQRT((1-J407)*('d_시나리오'!$J$5-'d_시나리오'!$H$5)*('d_시나리오'!$J$5-'d_시나리오'!$I$5))))</f>
        <v/>
      </c>
      <c r="L407">
        <f>RAND()</f>
        <v/>
      </c>
      <c r="M407">
        <f>IF('d_시나리오'!$J$6='d_시나리오'!$H$6,'d_시나리오'!$I$6,IF(L407&lt;('d_시나리오'!$I$6-'d_시나리오'!$H$6)/('d_시나리오'!$J$6-'d_시나리오'!$H$6),'d_시나리오'!$H$6+SQRT(L407*('d_시나리오'!$J$6-'d_시나리오'!$H$6)*('d_시나리오'!$I$6-'d_시나리오'!$H$6)),'d_시나리오'!$J$6-SQRT((1-L407)*('d_시나리오'!$J$6-'d_시나리오'!$H$6)*('d_시나리오'!$J$6-'d_시나리오'!$I$6))))</f>
        <v/>
      </c>
      <c r="N407">
        <f>INDEX('d_분포'!$B$2:$B$57,RANDBETWEEN(1,56))</f>
        <v/>
      </c>
      <c r="O407">
        <f>BETAINV(RAND(),5,5)</f>
        <v/>
      </c>
      <c r="P407">
        <f>'d_고정'!$B$1*'6_기대효과'!$H$7*('d_시나리오'!$I$7/'d_고정'!$B$2)*B407</f>
        <v/>
      </c>
      <c r="Q407">
        <f>P407*C407</f>
        <v/>
      </c>
      <c r="R407">
        <f>P407*E407</f>
        <v/>
      </c>
      <c r="S407">
        <f>R407*G407</f>
        <v/>
      </c>
      <c r="T407">
        <f>Q407+S407</f>
        <v/>
      </c>
      <c r="U407">
        <f>(Q407*D407+S407*I407)*(1-O407)</f>
        <v/>
      </c>
      <c r="V407">
        <f>(R407*K407*N407+'d_고정'!$B$3*('6_기대효과'!$H$7/8)*N407*'d_고정'!$B$10*M407*('6_기대효과'!$K$7/'d_고정'!$B$9))*(1-O407)</f>
        <v/>
      </c>
      <c r="W407">
        <f>(S407*I407+R407*MAX(K407-'d_고정'!$B$10*M407*('6_기대효과'!$K$7/'d_고정'!$B$9),0)*N407)*(1-O407)</f>
        <v/>
      </c>
      <c r="X407">
        <f>U407+V407</f>
        <v/>
      </c>
      <c r="Y407">
        <f>U407/('d_고정'!$B$5*'6_기대효과'!$H$7/8)/'d_고정'!$B$6</f>
        <v/>
      </c>
      <c r="Z407">
        <f>U407/('d_고정'!$B$8*'6_기대효과'!$H$7/8)</f>
        <v/>
      </c>
    </row>
    <row r="408">
      <c r="A408">
        <f>RAND()</f>
        <v/>
      </c>
      <c r="B408">
        <f>IF('d_시나리오'!$J$2='d_시나리오'!$H$2,'d_시나리오'!$I$2,IF(A408&lt;('d_시나리오'!$I$2-'d_시나리오'!$H$2)/('d_시나리오'!$J$2-'d_시나리오'!$H$2),'d_시나리오'!$H$2+SQRT(A408*('d_시나리오'!$J$2-'d_시나리오'!$H$2)*('d_시나리오'!$I$2-'d_시나리오'!$H$2)),'d_시나리오'!$J$2-SQRT((1-A408)*('d_시나리오'!$J$2-'d_시나리오'!$H$2)*('d_시나리오'!$J$2-'d_시나리오'!$I$2))))</f>
        <v/>
      </c>
      <c r="C408">
        <f>BETAINV(RAND(),2,6)</f>
        <v/>
      </c>
      <c r="D408">
        <f>INDEX('d_분포'!$A$2:$A$28,RANDBETWEEN(1,27))</f>
        <v/>
      </c>
      <c r="E408">
        <f>INDEX('d_분포'!$C$2:$C$5,RANDBETWEEN(1,4))*(0.9+0.2*RAND())</f>
        <v/>
      </c>
      <c r="F408">
        <f>RAND()</f>
        <v/>
      </c>
      <c r="G408">
        <f>IF('d_시나리오'!$J$3='d_시나리오'!$H$3,'d_시나리오'!$I$3,IF(F408&lt;('d_시나리오'!$I$3-'d_시나리오'!$H$3)/('d_시나리오'!$J$3-'d_시나리오'!$H$3),'d_시나리오'!$H$3+SQRT(F408*('d_시나리오'!$J$3-'d_시나리오'!$H$3)*('d_시나리오'!$I$3-'d_시나리오'!$H$3)),'d_시나리오'!$J$3-SQRT((1-F408)*('d_시나리오'!$J$3-'d_시나리오'!$H$3)*('d_시나리오'!$J$3-'d_시나리오'!$I$3))))</f>
        <v/>
      </c>
      <c r="H408">
        <f>RAND()</f>
        <v/>
      </c>
      <c r="I408">
        <f>IF('d_시나리오'!$J$4='d_시나리오'!$H$4,'d_시나리오'!$I$4,IF(H408&lt;('d_시나리오'!$I$4-'d_시나리오'!$H$4)/('d_시나리오'!$J$4-'d_시나리오'!$H$4),'d_시나리오'!$H$4+SQRT(H408*('d_시나리오'!$J$4-'d_시나리오'!$H$4)*('d_시나리오'!$I$4-'d_시나리오'!$H$4)),'d_시나리오'!$J$4-SQRT((1-H408)*('d_시나리오'!$J$4-'d_시나리오'!$H$4)*('d_시나리오'!$J$4-'d_시나리오'!$I$4))))</f>
        <v/>
      </c>
      <c r="J408">
        <f>RAND()</f>
        <v/>
      </c>
      <c r="K408">
        <f>IF('d_시나리오'!$J$5='d_시나리오'!$H$5,'d_시나리오'!$I$5,IF(J408&lt;('d_시나리오'!$I$5-'d_시나리오'!$H$5)/('d_시나리오'!$J$5-'d_시나리오'!$H$5),'d_시나리오'!$H$5+SQRT(J408*('d_시나리오'!$J$5-'d_시나리오'!$H$5)*('d_시나리오'!$I$5-'d_시나리오'!$H$5)),'d_시나리오'!$J$5-SQRT((1-J408)*('d_시나리오'!$J$5-'d_시나리오'!$H$5)*('d_시나리오'!$J$5-'d_시나리오'!$I$5))))</f>
        <v/>
      </c>
      <c r="L408">
        <f>RAND()</f>
        <v/>
      </c>
      <c r="M408">
        <f>IF('d_시나리오'!$J$6='d_시나리오'!$H$6,'d_시나리오'!$I$6,IF(L408&lt;('d_시나리오'!$I$6-'d_시나리오'!$H$6)/('d_시나리오'!$J$6-'d_시나리오'!$H$6),'d_시나리오'!$H$6+SQRT(L408*('d_시나리오'!$J$6-'d_시나리오'!$H$6)*('d_시나리오'!$I$6-'d_시나리오'!$H$6)),'d_시나리오'!$J$6-SQRT((1-L408)*('d_시나리오'!$J$6-'d_시나리오'!$H$6)*('d_시나리오'!$J$6-'d_시나리오'!$I$6))))</f>
        <v/>
      </c>
      <c r="N408">
        <f>INDEX('d_분포'!$B$2:$B$57,RANDBETWEEN(1,56))</f>
        <v/>
      </c>
      <c r="O408">
        <f>BETAINV(RAND(),5,5)</f>
        <v/>
      </c>
      <c r="P408">
        <f>'d_고정'!$B$1*'6_기대효과'!$H$7*('d_시나리오'!$I$7/'d_고정'!$B$2)*B408</f>
        <v/>
      </c>
      <c r="Q408">
        <f>P408*C408</f>
        <v/>
      </c>
      <c r="R408">
        <f>P408*E408</f>
        <v/>
      </c>
      <c r="S408">
        <f>R408*G408</f>
        <v/>
      </c>
      <c r="T408">
        <f>Q408+S408</f>
        <v/>
      </c>
      <c r="U408">
        <f>(Q408*D408+S408*I408)*(1-O408)</f>
        <v/>
      </c>
      <c r="V408">
        <f>(R408*K408*N408+'d_고정'!$B$3*('6_기대효과'!$H$7/8)*N408*'d_고정'!$B$10*M408*('6_기대효과'!$K$7/'d_고정'!$B$9))*(1-O408)</f>
        <v/>
      </c>
      <c r="W408">
        <f>(S408*I408+R408*MAX(K408-'d_고정'!$B$10*M408*('6_기대효과'!$K$7/'d_고정'!$B$9),0)*N408)*(1-O408)</f>
        <v/>
      </c>
      <c r="X408">
        <f>U408+V408</f>
        <v/>
      </c>
      <c r="Y408">
        <f>U408/('d_고정'!$B$5*'6_기대효과'!$H$7/8)/'d_고정'!$B$6</f>
        <v/>
      </c>
      <c r="Z408">
        <f>U408/('d_고정'!$B$8*'6_기대효과'!$H$7/8)</f>
        <v/>
      </c>
    </row>
    <row r="409">
      <c r="A409">
        <f>RAND()</f>
        <v/>
      </c>
      <c r="B409">
        <f>IF('d_시나리오'!$J$2='d_시나리오'!$H$2,'d_시나리오'!$I$2,IF(A409&lt;('d_시나리오'!$I$2-'d_시나리오'!$H$2)/('d_시나리오'!$J$2-'d_시나리오'!$H$2),'d_시나리오'!$H$2+SQRT(A409*('d_시나리오'!$J$2-'d_시나리오'!$H$2)*('d_시나리오'!$I$2-'d_시나리오'!$H$2)),'d_시나리오'!$J$2-SQRT((1-A409)*('d_시나리오'!$J$2-'d_시나리오'!$H$2)*('d_시나리오'!$J$2-'d_시나리오'!$I$2))))</f>
        <v/>
      </c>
      <c r="C409">
        <f>BETAINV(RAND(),2,6)</f>
        <v/>
      </c>
      <c r="D409">
        <f>INDEX('d_분포'!$A$2:$A$28,RANDBETWEEN(1,27))</f>
        <v/>
      </c>
      <c r="E409">
        <f>INDEX('d_분포'!$C$2:$C$5,RANDBETWEEN(1,4))*(0.9+0.2*RAND())</f>
        <v/>
      </c>
      <c r="F409">
        <f>RAND()</f>
        <v/>
      </c>
      <c r="G409">
        <f>IF('d_시나리오'!$J$3='d_시나리오'!$H$3,'d_시나리오'!$I$3,IF(F409&lt;('d_시나리오'!$I$3-'d_시나리오'!$H$3)/('d_시나리오'!$J$3-'d_시나리오'!$H$3),'d_시나리오'!$H$3+SQRT(F409*('d_시나리오'!$J$3-'d_시나리오'!$H$3)*('d_시나리오'!$I$3-'d_시나리오'!$H$3)),'d_시나리오'!$J$3-SQRT((1-F409)*('d_시나리오'!$J$3-'d_시나리오'!$H$3)*('d_시나리오'!$J$3-'d_시나리오'!$I$3))))</f>
        <v/>
      </c>
      <c r="H409">
        <f>RAND()</f>
        <v/>
      </c>
      <c r="I409">
        <f>IF('d_시나리오'!$J$4='d_시나리오'!$H$4,'d_시나리오'!$I$4,IF(H409&lt;('d_시나리오'!$I$4-'d_시나리오'!$H$4)/('d_시나리오'!$J$4-'d_시나리오'!$H$4),'d_시나리오'!$H$4+SQRT(H409*('d_시나리오'!$J$4-'d_시나리오'!$H$4)*('d_시나리오'!$I$4-'d_시나리오'!$H$4)),'d_시나리오'!$J$4-SQRT((1-H409)*('d_시나리오'!$J$4-'d_시나리오'!$H$4)*('d_시나리오'!$J$4-'d_시나리오'!$I$4))))</f>
        <v/>
      </c>
      <c r="J409">
        <f>RAND()</f>
        <v/>
      </c>
      <c r="K409">
        <f>IF('d_시나리오'!$J$5='d_시나리오'!$H$5,'d_시나리오'!$I$5,IF(J409&lt;('d_시나리오'!$I$5-'d_시나리오'!$H$5)/('d_시나리오'!$J$5-'d_시나리오'!$H$5),'d_시나리오'!$H$5+SQRT(J409*('d_시나리오'!$J$5-'d_시나리오'!$H$5)*('d_시나리오'!$I$5-'d_시나리오'!$H$5)),'d_시나리오'!$J$5-SQRT((1-J409)*('d_시나리오'!$J$5-'d_시나리오'!$H$5)*('d_시나리오'!$J$5-'d_시나리오'!$I$5))))</f>
        <v/>
      </c>
      <c r="L409">
        <f>RAND()</f>
        <v/>
      </c>
      <c r="M409">
        <f>IF('d_시나리오'!$J$6='d_시나리오'!$H$6,'d_시나리오'!$I$6,IF(L409&lt;('d_시나리오'!$I$6-'d_시나리오'!$H$6)/('d_시나리오'!$J$6-'d_시나리오'!$H$6),'d_시나리오'!$H$6+SQRT(L409*('d_시나리오'!$J$6-'d_시나리오'!$H$6)*('d_시나리오'!$I$6-'d_시나리오'!$H$6)),'d_시나리오'!$J$6-SQRT((1-L409)*('d_시나리오'!$J$6-'d_시나리오'!$H$6)*('d_시나리오'!$J$6-'d_시나리오'!$I$6))))</f>
        <v/>
      </c>
      <c r="N409">
        <f>INDEX('d_분포'!$B$2:$B$57,RANDBETWEEN(1,56))</f>
        <v/>
      </c>
      <c r="O409">
        <f>BETAINV(RAND(),5,5)</f>
        <v/>
      </c>
      <c r="P409">
        <f>'d_고정'!$B$1*'6_기대효과'!$H$7*('d_시나리오'!$I$7/'d_고정'!$B$2)*B409</f>
        <v/>
      </c>
      <c r="Q409">
        <f>P409*C409</f>
        <v/>
      </c>
      <c r="R409">
        <f>P409*E409</f>
        <v/>
      </c>
      <c r="S409">
        <f>R409*G409</f>
        <v/>
      </c>
      <c r="T409">
        <f>Q409+S409</f>
        <v/>
      </c>
      <c r="U409">
        <f>(Q409*D409+S409*I409)*(1-O409)</f>
        <v/>
      </c>
      <c r="V409">
        <f>(R409*K409*N409+'d_고정'!$B$3*('6_기대효과'!$H$7/8)*N409*'d_고정'!$B$10*M409*('6_기대효과'!$K$7/'d_고정'!$B$9))*(1-O409)</f>
        <v/>
      </c>
      <c r="W409">
        <f>(S409*I409+R409*MAX(K409-'d_고정'!$B$10*M409*('6_기대효과'!$K$7/'d_고정'!$B$9),0)*N409)*(1-O409)</f>
        <v/>
      </c>
      <c r="X409">
        <f>U409+V409</f>
        <v/>
      </c>
      <c r="Y409">
        <f>U409/('d_고정'!$B$5*'6_기대효과'!$H$7/8)/'d_고정'!$B$6</f>
        <v/>
      </c>
      <c r="Z409">
        <f>U409/('d_고정'!$B$8*'6_기대효과'!$H$7/8)</f>
        <v/>
      </c>
    </row>
    <row r="410">
      <c r="A410">
        <f>RAND()</f>
        <v/>
      </c>
      <c r="B410">
        <f>IF('d_시나리오'!$J$2='d_시나리오'!$H$2,'d_시나리오'!$I$2,IF(A410&lt;('d_시나리오'!$I$2-'d_시나리오'!$H$2)/('d_시나리오'!$J$2-'d_시나리오'!$H$2),'d_시나리오'!$H$2+SQRT(A410*('d_시나리오'!$J$2-'d_시나리오'!$H$2)*('d_시나리오'!$I$2-'d_시나리오'!$H$2)),'d_시나리오'!$J$2-SQRT((1-A410)*('d_시나리오'!$J$2-'d_시나리오'!$H$2)*('d_시나리오'!$J$2-'d_시나리오'!$I$2))))</f>
        <v/>
      </c>
      <c r="C410">
        <f>BETAINV(RAND(),2,6)</f>
        <v/>
      </c>
      <c r="D410">
        <f>INDEX('d_분포'!$A$2:$A$28,RANDBETWEEN(1,27))</f>
        <v/>
      </c>
      <c r="E410">
        <f>INDEX('d_분포'!$C$2:$C$5,RANDBETWEEN(1,4))*(0.9+0.2*RAND())</f>
        <v/>
      </c>
      <c r="F410">
        <f>RAND()</f>
        <v/>
      </c>
      <c r="G410">
        <f>IF('d_시나리오'!$J$3='d_시나리오'!$H$3,'d_시나리오'!$I$3,IF(F410&lt;('d_시나리오'!$I$3-'d_시나리오'!$H$3)/('d_시나리오'!$J$3-'d_시나리오'!$H$3),'d_시나리오'!$H$3+SQRT(F410*('d_시나리오'!$J$3-'d_시나리오'!$H$3)*('d_시나리오'!$I$3-'d_시나리오'!$H$3)),'d_시나리오'!$J$3-SQRT((1-F410)*('d_시나리오'!$J$3-'d_시나리오'!$H$3)*('d_시나리오'!$J$3-'d_시나리오'!$I$3))))</f>
        <v/>
      </c>
      <c r="H410">
        <f>RAND()</f>
        <v/>
      </c>
      <c r="I410">
        <f>IF('d_시나리오'!$J$4='d_시나리오'!$H$4,'d_시나리오'!$I$4,IF(H410&lt;('d_시나리오'!$I$4-'d_시나리오'!$H$4)/('d_시나리오'!$J$4-'d_시나리오'!$H$4),'d_시나리오'!$H$4+SQRT(H410*('d_시나리오'!$J$4-'d_시나리오'!$H$4)*('d_시나리오'!$I$4-'d_시나리오'!$H$4)),'d_시나리오'!$J$4-SQRT((1-H410)*('d_시나리오'!$J$4-'d_시나리오'!$H$4)*('d_시나리오'!$J$4-'d_시나리오'!$I$4))))</f>
        <v/>
      </c>
      <c r="J410">
        <f>RAND()</f>
        <v/>
      </c>
      <c r="K410">
        <f>IF('d_시나리오'!$J$5='d_시나리오'!$H$5,'d_시나리오'!$I$5,IF(J410&lt;('d_시나리오'!$I$5-'d_시나리오'!$H$5)/('d_시나리오'!$J$5-'d_시나리오'!$H$5),'d_시나리오'!$H$5+SQRT(J410*('d_시나리오'!$J$5-'d_시나리오'!$H$5)*('d_시나리오'!$I$5-'d_시나리오'!$H$5)),'d_시나리오'!$J$5-SQRT((1-J410)*('d_시나리오'!$J$5-'d_시나리오'!$H$5)*('d_시나리오'!$J$5-'d_시나리오'!$I$5))))</f>
        <v/>
      </c>
      <c r="L410">
        <f>RAND()</f>
        <v/>
      </c>
      <c r="M410">
        <f>IF('d_시나리오'!$J$6='d_시나리오'!$H$6,'d_시나리오'!$I$6,IF(L410&lt;('d_시나리오'!$I$6-'d_시나리오'!$H$6)/('d_시나리오'!$J$6-'d_시나리오'!$H$6),'d_시나리오'!$H$6+SQRT(L410*('d_시나리오'!$J$6-'d_시나리오'!$H$6)*('d_시나리오'!$I$6-'d_시나리오'!$H$6)),'d_시나리오'!$J$6-SQRT((1-L410)*('d_시나리오'!$J$6-'d_시나리오'!$H$6)*('d_시나리오'!$J$6-'d_시나리오'!$I$6))))</f>
        <v/>
      </c>
      <c r="N410">
        <f>INDEX('d_분포'!$B$2:$B$57,RANDBETWEEN(1,56))</f>
        <v/>
      </c>
      <c r="O410">
        <f>BETAINV(RAND(),5,5)</f>
        <v/>
      </c>
      <c r="P410">
        <f>'d_고정'!$B$1*'6_기대효과'!$H$7*('d_시나리오'!$I$7/'d_고정'!$B$2)*B410</f>
        <v/>
      </c>
      <c r="Q410">
        <f>P410*C410</f>
        <v/>
      </c>
      <c r="R410">
        <f>P410*E410</f>
        <v/>
      </c>
      <c r="S410">
        <f>R410*G410</f>
        <v/>
      </c>
      <c r="T410">
        <f>Q410+S410</f>
        <v/>
      </c>
      <c r="U410">
        <f>(Q410*D410+S410*I410)*(1-O410)</f>
        <v/>
      </c>
      <c r="V410">
        <f>(R410*K410*N410+'d_고정'!$B$3*('6_기대효과'!$H$7/8)*N410*'d_고정'!$B$10*M410*('6_기대효과'!$K$7/'d_고정'!$B$9))*(1-O410)</f>
        <v/>
      </c>
      <c r="W410">
        <f>(S410*I410+R410*MAX(K410-'d_고정'!$B$10*M410*('6_기대효과'!$K$7/'d_고정'!$B$9),0)*N410)*(1-O410)</f>
        <v/>
      </c>
      <c r="X410">
        <f>U410+V410</f>
        <v/>
      </c>
      <c r="Y410">
        <f>U410/('d_고정'!$B$5*'6_기대효과'!$H$7/8)/'d_고정'!$B$6</f>
        <v/>
      </c>
      <c r="Z410">
        <f>U410/('d_고정'!$B$8*'6_기대효과'!$H$7/8)</f>
        <v/>
      </c>
    </row>
    <row r="411">
      <c r="A411">
        <f>RAND()</f>
        <v/>
      </c>
      <c r="B411">
        <f>IF('d_시나리오'!$J$2='d_시나리오'!$H$2,'d_시나리오'!$I$2,IF(A411&lt;('d_시나리오'!$I$2-'d_시나리오'!$H$2)/('d_시나리오'!$J$2-'d_시나리오'!$H$2),'d_시나리오'!$H$2+SQRT(A411*('d_시나리오'!$J$2-'d_시나리오'!$H$2)*('d_시나리오'!$I$2-'d_시나리오'!$H$2)),'d_시나리오'!$J$2-SQRT((1-A411)*('d_시나리오'!$J$2-'d_시나리오'!$H$2)*('d_시나리오'!$J$2-'d_시나리오'!$I$2))))</f>
        <v/>
      </c>
      <c r="C411">
        <f>BETAINV(RAND(),2,6)</f>
        <v/>
      </c>
      <c r="D411">
        <f>INDEX('d_분포'!$A$2:$A$28,RANDBETWEEN(1,27))</f>
        <v/>
      </c>
      <c r="E411">
        <f>INDEX('d_분포'!$C$2:$C$5,RANDBETWEEN(1,4))*(0.9+0.2*RAND())</f>
        <v/>
      </c>
      <c r="F411">
        <f>RAND()</f>
        <v/>
      </c>
      <c r="G411">
        <f>IF('d_시나리오'!$J$3='d_시나리오'!$H$3,'d_시나리오'!$I$3,IF(F411&lt;('d_시나리오'!$I$3-'d_시나리오'!$H$3)/('d_시나리오'!$J$3-'d_시나리오'!$H$3),'d_시나리오'!$H$3+SQRT(F411*('d_시나리오'!$J$3-'d_시나리오'!$H$3)*('d_시나리오'!$I$3-'d_시나리오'!$H$3)),'d_시나리오'!$J$3-SQRT((1-F411)*('d_시나리오'!$J$3-'d_시나리오'!$H$3)*('d_시나리오'!$J$3-'d_시나리오'!$I$3))))</f>
        <v/>
      </c>
      <c r="H411">
        <f>RAND()</f>
        <v/>
      </c>
      <c r="I411">
        <f>IF('d_시나리오'!$J$4='d_시나리오'!$H$4,'d_시나리오'!$I$4,IF(H411&lt;('d_시나리오'!$I$4-'d_시나리오'!$H$4)/('d_시나리오'!$J$4-'d_시나리오'!$H$4),'d_시나리오'!$H$4+SQRT(H411*('d_시나리오'!$J$4-'d_시나리오'!$H$4)*('d_시나리오'!$I$4-'d_시나리오'!$H$4)),'d_시나리오'!$J$4-SQRT((1-H411)*('d_시나리오'!$J$4-'d_시나리오'!$H$4)*('d_시나리오'!$J$4-'d_시나리오'!$I$4))))</f>
        <v/>
      </c>
      <c r="J411">
        <f>RAND()</f>
        <v/>
      </c>
      <c r="K411">
        <f>IF('d_시나리오'!$J$5='d_시나리오'!$H$5,'d_시나리오'!$I$5,IF(J411&lt;('d_시나리오'!$I$5-'d_시나리오'!$H$5)/('d_시나리오'!$J$5-'d_시나리오'!$H$5),'d_시나리오'!$H$5+SQRT(J411*('d_시나리오'!$J$5-'d_시나리오'!$H$5)*('d_시나리오'!$I$5-'d_시나리오'!$H$5)),'d_시나리오'!$J$5-SQRT((1-J411)*('d_시나리오'!$J$5-'d_시나리오'!$H$5)*('d_시나리오'!$J$5-'d_시나리오'!$I$5))))</f>
        <v/>
      </c>
      <c r="L411">
        <f>RAND()</f>
        <v/>
      </c>
      <c r="M411">
        <f>IF('d_시나리오'!$J$6='d_시나리오'!$H$6,'d_시나리오'!$I$6,IF(L411&lt;('d_시나리오'!$I$6-'d_시나리오'!$H$6)/('d_시나리오'!$J$6-'d_시나리오'!$H$6),'d_시나리오'!$H$6+SQRT(L411*('d_시나리오'!$J$6-'d_시나리오'!$H$6)*('d_시나리오'!$I$6-'d_시나리오'!$H$6)),'d_시나리오'!$J$6-SQRT((1-L411)*('d_시나리오'!$J$6-'d_시나리오'!$H$6)*('d_시나리오'!$J$6-'d_시나리오'!$I$6))))</f>
        <v/>
      </c>
      <c r="N411">
        <f>INDEX('d_분포'!$B$2:$B$57,RANDBETWEEN(1,56))</f>
        <v/>
      </c>
      <c r="O411">
        <f>BETAINV(RAND(),5,5)</f>
        <v/>
      </c>
      <c r="P411">
        <f>'d_고정'!$B$1*'6_기대효과'!$H$7*('d_시나리오'!$I$7/'d_고정'!$B$2)*B411</f>
        <v/>
      </c>
      <c r="Q411">
        <f>P411*C411</f>
        <v/>
      </c>
      <c r="R411">
        <f>P411*E411</f>
        <v/>
      </c>
      <c r="S411">
        <f>R411*G411</f>
        <v/>
      </c>
      <c r="T411">
        <f>Q411+S411</f>
        <v/>
      </c>
      <c r="U411">
        <f>(Q411*D411+S411*I411)*(1-O411)</f>
        <v/>
      </c>
      <c r="V411">
        <f>(R411*K411*N411+'d_고정'!$B$3*('6_기대효과'!$H$7/8)*N411*'d_고정'!$B$10*M411*('6_기대효과'!$K$7/'d_고정'!$B$9))*(1-O411)</f>
        <v/>
      </c>
      <c r="W411">
        <f>(S411*I411+R411*MAX(K411-'d_고정'!$B$10*M411*('6_기대효과'!$K$7/'d_고정'!$B$9),0)*N411)*(1-O411)</f>
        <v/>
      </c>
      <c r="X411">
        <f>U411+V411</f>
        <v/>
      </c>
      <c r="Y411">
        <f>U411/('d_고정'!$B$5*'6_기대효과'!$H$7/8)/'d_고정'!$B$6</f>
        <v/>
      </c>
      <c r="Z411">
        <f>U411/('d_고정'!$B$8*'6_기대효과'!$H$7/8)</f>
        <v/>
      </c>
    </row>
    <row r="412">
      <c r="A412">
        <f>RAND()</f>
        <v/>
      </c>
      <c r="B412">
        <f>IF('d_시나리오'!$J$2='d_시나리오'!$H$2,'d_시나리오'!$I$2,IF(A412&lt;('d_시나리오'!$I$2-'d_시나리오'!$H$2)/('d_시나리오'!$J$2-'d_시나리오'!$H$2),'d_시나리오'!$H$2+SQRT(A412*('d_시나리오'!$J$2-'d_시나리오'!$H$2)*('d_시나리오'!$I$2-'d_시나리오'!$H$2)),'d_시나리오'!$J$2-SQRT((1-A412)*('d_시나리오'!$J$2-'d_시나리오'!$H$2)*('d_시나리오'!$J$2-'d_시나리오'!$I$2))))</f>
        <v/>
      </c>
      <c r="C412">
        <f>BETAINV(RAND(),2,6)</f>
        <v/>
      </c>
      <c r="D412">
        <f>INDEX('d_분포'!$A$2:$A$28,RANDBETWEEN(1,27))</f>
        <v/>
      </c>
      <c r="E412">
        <f>INDEX('d_분포'!$C$2:$C$5,RANDBETWEEN(1,4))*(0.9+0.2*RAND())</f>
        <v/>
      </c>
      <c r="F412">
        <f>RAND()</f>
        <v/>
      </c>
      <c r="G412">
        <f>IF('d_시나리오'!$J$3='d_시나리오'!$H$3,'d_시나리오'!$I$3,IF(F412&lt;('d_시나리오'!$I$3-'d_시나리오'!$H$3)/('d_시나리오'!$J$3-'d_시나리오'!$H$3),'d_시나리오'!$H$3+SQRT(F412*('d_시나리오'!$J$3-'d_시나리오'!$H$3)*('d_시나리오'!$I$3-'d_시나리오'!$H$3)),'d_시나리오'!$J$3-SQRT((1-F412)*('d_시나리오'!$J$3-'d_시나리오'!$H$3)*('d_시나리오'!$J$3-'d_시나리오'!$I$3))))</f>
        <v/>
      </c>
      <c r="H412">
        <f>RAND()</f>
        <v/>
      </c>
      <c r="I412">
        <f>IF('d_시나리오'!$J$4='d_시나리오'!$H$4,'d_시나리오'!$I$4,IF(H412&lt;('d_시나리오'!$I$4-'d_시나리오'!$H$4)/('d_시나리오'!$J$4-'d_시나리오'!$H$4),'d_시나리오'!$H$4+SQRT(H412*('d_시나리오'!$J$4-'d_시나리오'!$H$4)*('d_시나리오'!$I$4-'d_시나리오'!$H$4)),'d_시나리오'!$J$4-SQRT((1-H412)*('d_시나리오'!$J$4-'d_시나리오'!$H$4)*('d_시나리오'!$J$4-'d_시나리오'!$I$4))))</f>
        <v/>
      </c>
      <c r="J412">
        <f>RAND()</f>
        <v/>
      </c>
      <c r="K412">
        <f>IF('d_시나리오'!$J$5='d_시나리오'!$H$5,'d_시나리오'!$I$5,IF(J412&lt;('d_시나리오'!$I$5-'d_시나리오'!$H$5)/('d_시나리오'!$J$5-'d_시나리오'!$H$5),'d_시나리오'!$H$5+SQRT(J412*('d_시나리오'!$J$5-'d_시나리오'!$H$5)*('d_시나리오'!$I$5-'d_시나리오'!$H$5)),'d_시나리오'!$J$5-SQRT((1-J412)*('d_시나리오'!$J$5-'d_시나리오'!$H$5)*('d_시나리오'!$J$5-'d_시나리오'!$I$5))))</f>
        <v/>
      </c>
      <c r="L412">
        <f>RAND()</f>
        <v/>
      </c>
      <c r="M412">
        <f>IF('d_시나리오'!$J$6='d_시나리오'!$H$6,'d_시나리오'!$I$6,IF(L412&lt;('d_시나리오'!$I$6-'d_시나리오'!$H$6)/('d_시나리오'!$J$6-'d_시나리오'!$H$6),'d_시나리오'!$H$6+SQRT(L412*('d_시나리오'!$J$6-'d_시나리오'!$H$6)*('d_시나리오'!$I$6-'d_시나리오'!$H$6)),'d_시나리오'!$J$6-SQRT((1-L412)*('d_시나리오'!$J$6-'d_시나리오'!$H$6)*('d_시나리오'!$J$6-'d_시나리오'!$I$6))))</f>
        <v/>
      </c>
      <c r="N412">
        <f>INDEX('d_분포'!$B$2:$B$57,RANDBETWEEN(1,56))</f>
        <v/>
      </c>
      <c r="O412">
        <f>BETAINV(RAND(),5,5)</f>
        <v/>
      </c>
      <c r="P412">
        <f>'d_고정'!$B$1*'6_기대효과'!$H$7*('d_시나리오'!$I$7/'d_고정'!$B$2)*B412</f>
        <v/>
      </c>
      <c r="Q412">
        <f>P412*C412</f>
        <v/>
      </c>
      <c r="R412">
        <f>P412*E412</f>
        <v/>
      </c>
      <c r="S412">
        <f>R412*G412</f>
        <v/>
      </c>
      <c r="T412">
        <f>Q412+S412</f>
        <v/>
      </c>
      <c r="U412">
        <f>(Q412*D412+S412*I412)*(1-O412)</f>
        <v/>
      </c>
      <c r="V412">
        <f>(R412*K412*N412+'d_고정'!$B$3*('6_기대효과'!$H$7/8)*N412*'d_고정'!$B$10*M412*('6_기대효과'!$K$7/'d_고정'!$B$9))*(1-O412)</f>
        <v/>
      </c>
      <c r="W412">
        <f>(S412*I412+R412*MAX(K412-'d_고정'!$B$10*M412*('6_기대효과'!$K$7/'d_고정'!$B$9),0)*N412)*(1-O412)</f>
        <v/>
      </c>
      <c r="X412">
        <f>U412+V412</f>
        <v/>
      </c>
      <c r="Y412">
        <f>U412/('d_고정'!$B$5*'6_기대효과'!$H$7/8)/'d_고정'!$B$6</f>
        <v/>
      </c>
      <c r="Z412">
        <f>U412/('d_고정'!$B$8*'6_기대효과'!$H$7/8)</f>
        <v/>
      </c>
    </row>
    <row r="413">
      <c r="A413">
        <f>RAND()</f>
        <v/>
      </c>
      <c r="B413">
        <f>IF('d_시나리오'!$J$2='d_시나리오'!$H$2,'d_시나리오'!$I$2,IF(A413&lt;('d_시나리오'!$I$2-'d_시나리오'!$H$2)/('d_시나리오'!$J$2-'d_시나리오'!$H$2),'d_시나리오'!$H$2+SQRT(A413*('d_시나리오'!$J$2-'d_시나리오'!$H$2)*('d_시나리오'!$I$2-'d_시나리오'!$H$2)),'d_시나리오'!$J$2-SQRT((1-A413)*('d_시나리오'!$J$2-'d_시나리오'!$H$2)*('d_시나리오'!$J$2-'d_시나리오'!$I$2))))</f>
        <v/>
      </c>
      <c r="C413">
        <f>BETAINV(RAND(),2,6)</f>
        <v/>
      </c>
      <c r="D413">
        <f>INDEX('d_분포'!$A$2:$A$28,RANDBETWEEN(1,27))</f>
        <v/>
      </c>
      <c r="E413">
        <f>INDEX('d_분포'!$C$2:$C$5,RANDBETWEEN(1,4))*(0.9+0.2*RAND())</f>
        <v/>
      </c>
      <c r="F413">
        <f>RAND()</f>
        <v/>
      </c>
      <c r="G413">
        <f>IF('d_시나리오'!$J$3='d_시나리오'!$H$3,'d_시나리오'!$I$3,IF(F413&lt;('d_시나리오'!$I$3-'d_시나리오'!$H$3)/('d_시나리오'!$J$3-'d_시나리오'!$H$3),'d_시나리오'!$H$3+SQRT(F413*('d_시나리오'!$J$3-'d_시나리오'!$H$3)*('d_시나리오'!$I$3-'d_시나리오'!$H$3)),'d_시나리오'!$J$3-SQRT((1-F413)*('d_시나리오'!$J$3-'d_시나리오'!$H$3)*('d_시나리오'!$J$3-'d_시나리오'!$I$3))))</f>
        <v/>
      </c>
      <c r="H413">
        <f>RAND()</f>
        <v/>
      </c>
      <c r="I413">
        <f>IF('d_시나리오'!$J$4='d_시나리오'!$H$4,'d_시나리오'!$I$4,IF(H413&lt;('d_시나리오'!$I$4-'d_시나리오'!$H$4)/('d_시나리오'!$J$4-'d_시나리오'!$H$4),'d_시나리오'!$H$4+SQRT(H413*('d_시나리오'!$J$4-'d_시나리오'!$H$4)*('d_시나리오'!$I$4-'d_시나리오'!$H$4)),'d_시나리오'!$J$4-SQRT((1-H413)*('d_시나리오'!$J$4-'d_시나리오'!$H$4)*('d_시나리오'!$J$4-'d_시나리오'!$I$4))))</f>
        <v/>
      </c>
      <c r="J413">
        <f>RAND()</f>
        <v/>
      </c>
      <c r="K413">
        <f>IF('d_시나리오'!$J$5='d_시나리오'!$H$5,'d_시나리오'!$I$5,IF(J413&lt;('d_시나리오'!$I$5-'d_시나리오'!$H$5)/('d_시나리오'!$J$5-'d_시나리오'!$H$5),'d_시나리오'!$H$5+SQRT(J413*('d_시나리오'!$J$5-'d_시나리오'!$H$5)*('d_시나리오'!$I$5-'d_시나리오'!$H$5)),'d_시나리오'!$J$5-SQRT((1-J413)*('d_시나리오'!$J$5-'d_시나리오'!$H$5)*('d_시나리오'!$J$5-'d_시나리오'!$I$5))))</f>
        <v/>
      </c>
      <c r="L413">
        <f>RAND()</f>
        <v/>
      </c>
      <c r="M413">
        <f>IF('d_시나리오'!$J$6='d_시나리오'!$H$6,'d_시나리오'!$I$6,IF(L413&lt;('d_시나리오'!$I$6-'d_시나리오'!$H$6)/('d_시나리오'!$J$6-'d_시나리오'!$H$6),'d_시나리오'!$H$6+SQRT(L413*('d_시나리오'!$J$6-'d_시나리오'!$H$6)*('d_시나리오'!$I$6-'d_시나리오'!$H$6)),'d_시나리오'!$J$6-SQRT((1-L413)*('d_시나리오'!$J$6-'d_시나리오'!$H$6)*('d_시나리오'!$J$6-'d_시나리오'!$I$6))))</f>
        <v/>
      </c>
      <c r="N413">
        <f>INDEX('d_분포'!$B$2:$B$57,RANDBETWEEN(1,56))</f>
        <v/>
      </c>
      <c r="O413">
        <f>BETAINV(RAND(),5,5)</f>
        <v/>
      </c>
      <c r="P413">
        <f>'d_고정'!$B$1*'6_기대효과'!$H$7*('d_시나리오'!$I$7/'d_고정'!$B$2)*B413</f>
        <v/>
      </c>
      <c r="Q413">
        <f>P413*C413</f>
        <v/>
      </c>
      <c r="R413">
        <f>P413*E413</f>
        <v/>
      </c>
      <c r="S413">
        <f>R413*G413</f>
        <v/>
      </c>
      <c r="T413">
        <f>Q413+S413</f>
        <v/>
      </c>
      <c r="U413">
        <f>(Q413*D413+S413*I413)*(1-O413)</f>
        <v/>
      </c>
      <c r="V413">
        <f>(R413*K413*N413+'d_고정'!$B$3*('6_기대효과'!$H$7/8)*N413*'d_고정'!$B$10*M413*('6_기대효과'!$K$7/'d_고정'!$B$9))*(1-O413)</f>
        <v/>
      </c>
      <c r="W413">
        <f>(S413*I413+R413*MAX(K413-'d_고정'!$B$10*M413*('6_기대효과'!$K$7/'d_고정'!$B$9),0)*N413)*(1-O413)</f>
        <v/>
      </c>
      <c r="X413">
        <f>U413+V413</f>
        <v/>
      </c>
      <c r="Y413">
        <f>U413/('d_고정'!$B$5*'6_기대효과'!$H$7/8)/'d_고정'!$B$6</f>
        <v/>
      </c>
      <c r="Z413">
        <f>U413/('d_고정'!$B$8*'6_기대효과'!$H$7/8)</f>
        <v/>
      </c>
    </row>
    <row r="414">
      <c r="A414">
        <f>RAND()</f>
        <v/>
      </c>
      <c r="B414">
        <f>IF('d_시나리오'!$J$2='d_시나리오'!$H$2,'d_시나리오'!$I$2,IF(A414&lt;('d_시나리오'!$I$2-'d_시나리오'!$H$2)/('d_시나리오'!$J$2-'d_시나리오'!$H$2),'d_시나리오'!$H$2+SQRT(A414*('d_시나리오'!$J$2-'d_시나리오'!$H$2)*('d_시나리오'!$I$2-'d_시나리오'!$H$2)),'d_시나리오'!$J$2-SQRT((1-A414)*('d_시나리오'!$J$2-'d_시나리오'!$H$2)*('d_시나리오'!$J$2-'d_시나리오'!$I$2))))</f>
        <v/>
      </c>
      <c r="C414">
        <f>BETAINV(RAND(),2,6)</f>
        <v/>
      </c>
      <c r="D414">
        <f>INDEX('d_분포'!$A$2:$A$28,RANDBETWEEN(1,27))</f>
        <v/>
      </c>
      <c r="E414">
        <f>INDEX('d_분포'!$C$2:$C$5,RANDBETWEEN(1,4))*(0.9+0.2*RAND())</f>
        <v/>
      </c>
      <c r="F414">
        <f>RAND()</f>
        <v/>
      </c>
      <c r="G414">
        <f>IF('d_시나리오'!$J$3='d_시나리오'!$H$3,'d_시나리오'!$I$3,IF(F414&lt;('d_시나리오'!$I$3-'d_시나리오'!$H$3)/('d_시나리오'!$J$3-'d_시나리오'!$H$3),'d_시나리오'!$H$3+SQRT(F414*('d_시나리오'!$J$3-'d_시나리오'!$H$3)*('d_시나리오'!$I$3-'d_시나리오'!$H$3)),'d_시나리오'!$J$3-SQRT((1-F414)*('d_시나리오'!$J$3-'d_시나리오'!$H$3)*('d_시나리오'!$J$3-'d_시나리오'!$I$3))))</f>
        <v/>
      </c>
      <c r="H414">
        <f>RAND()</f>
        <v/>
      </c>
      <c r="I414">
        <f>IF('d_시나리오'!$J$4='d_시나리오'!$H$4,'d_시나리오'!$I$4,IF(H414&lt;('d_시나리오'!$I$4-'d_시나리오'!$H$4)/('d_시나리오'!$J$4-'d_시나리오'!$H$4),'d_시나리오'!$H$4+SQRT(H414*('d_시나리오'!$J$4-'d_시나리오'!$H$4)*('d_시나리오'!$I$4-'d_시나리오'!$H$4)),'d_시나리오'!$J$4-SQRT((1-H414)*('d_시나리오'!$J$4-'d_시나리오'!$H$4)*('d_시나리오'!$J$4-'d_시나리오'!$I$4))))</f>
        <v/>
      </c>
      <c r="J414">
        <f>RAND()</f>
        <v/>
      </c>
      <c r="K414">
        <f>IF('d_시나리오'!$J$5='d_시나리오'!$H$5,'d_시나리오'!$I$5,IF(J414&lt;('d_시나리오'!$I$5-'d_시나리오'!$H$5)/('d_시나리오'!$J$5-'d_시나리오'!$H$5),'d_시나리오'!$H$5+SQRT(J414*('d_시나리오'!$J$5-'d_시나리오'!$H$5)*('d_시나리오'!$I$5-'d_시나리오'!$H$5)),'d_시나리오'!$J$5-SQRT((1-J414)*('d_시나리오'!$J$5-'d_시나리오'!$H$5)*('d_시나리오'!$J$5-'d_시나리오'!$I$5))))</f>
        <v/>
      </c>
      <c r="L414">
        <f>RAND()</f>
        <v/>
      </c>
      <c r="M414">
        <f>IF('d_시나리오'!$J$6='d_시나리오'!$H$6,'d_시나리오'!$I$6,IF(L414&lt;('d_시나리오'!$I$6-'d_시나리오'!$H$6)/('d_시나리오'!$J$6-'d_시나리오'!$H$6),'d_시나리오'!$H$6+SQRT(L414*('d_시나리오'!$J$6-'d_시나리오'!$H$6)*('d_시나리오'!$I$6-'d_시나리오'!$H$6)),'d_시나리오'!$J$6-SQRT((1-L414)*('d_시나리오'!$J$6-'d_시나리오'!$H$6)*('d_시나리오'!$J$6-'d_시나리오'!$I$6))))</f>
        <v/>
      </c>
      <c r="N414">
        <f>INDEX('d_분포'!$B$2:$B$57,RANDBETWEEN(1,56))</f>
        <v/>
      </c>
      <c r="O414">
        <f>BETAINV(RAND(),5,5)</f>
        <v/>
      </c>
      <c r="P414">
        <f>'d_고정'!$B$1*'6_기대효과'!$H$7*('d_시나리오'!$I$7/'d_고정'!$B$2)*B414</f>
        <v/>
      </c>
      <c r="Q414">
        <f>P414*C414</f>
        <v/>
      </c>
      <c r="R414">
        <f>P414*E414</f>
        <v/>
      </c>
      <c r="S414">
        <f>R414*G414</f>
        <v/>
      </c>
      <c r="T414">
        <f>Q414+S414</f>
        <v/>
      </c>
      <c r="U414">
        <f>(Q414*D414+S414*I414)*(1-O414)</f>
        <v/>
      </c>
      <c r="V414">
        <f>(R414*K414*N414+'d_고정'!$B$3*('6_기대효과'!$H$7/8)*N414*'d_고정'!$B$10*M414*('6_기대효과'!$K$7/'d_고정'!$B$9))*(1-O414)</f>
        <v/>
      </c>
      <c r="W414">
        <f>(S414*I414+R414*MAX(K414-'d_고정'!$B$10*M414*('6_기대효과'!$K$7/'d_고정'!$B$9),0)*N414)*(1-O414)</f>
        <v/>
      </c>
      <c r="X414">
        <f>U414+V414</f>
        <v/>
      </c>
      <c r="Y414">
        <f>U414/('d_고정'!$B$5*'6_기대효과'!$H$7/8)/'d_고정'!$B$6</f>
        <v/>
      </c>
      <c r="Z414">
        <f>U414/('d_고정'!$B$8*'6_기대효과'!$H$7/8)</f>
        <v/>
      </c>
    </row>
    <row r="415">
      <c r="A415">
        <f>RAND()</f>
        <v/>
      </c>
      <c r="B415">
        <f>IF('d_시나리오'!$J$2='d_시나리오'!$H$2,'d_시나리오'!$I$2,IF(A415&lt;('d_시나리오'!$I$2-'d_시나리오'!$H$2)/('d_시나리오'!$J$2-'d_시나리오'!$H$2),'d_시나리오'!$H$2+SQRT(A415*('d_시나리오'!$J$2-'d_시나리오'!$H$2)*('d_시나리오'!$I$2-'d_시나리오'!$H$2)),'d_시나리오'!$J$2-SQRT((1-A415)*('d_시나리오'!$J$2-'d_시나리오'!$H$2)*('d_시나리오'!$J$2-'d_시나리오'!$I$2))))</f>
        <v/>
      </c>
      <c r="C415">
        <f>BETAINV(RAND(),2,6)</f>
        <v/>
      </c>
      <c r="D415">
        <f>INDEX('d_분포'!$A$2:$A$28,RANDBETWEEN(1,27))</f>
        <v/>
      </c>
      <c r="E415">
        <f>INDEX('d_분포'!$C$2:$C$5,RANDBETWEEN(1,4))*(0.9+0.2*RAND())</f>
        <v/>
      </c>
      <c r="F415">
        <f>RAND()</f>
        <v/>
      </c>
      <c r="G415">
        <f>IF('d_시나리오'!$J$3='d_시나리오'!$H$3,'d_시나리오'!$I$3,IF(F415&lt;('d_시나리오'!$I$3-'d_시나리오'!$H$3)/('d_시나리오'!$J$3-'d_시나리오'!$H$3),'d_시나리오'!$H$3+SQRT(F415*('d_시나리오'!$J$3-'d_시나리오'!$H$3)*('d_시나리오'!$I$3-'d_시나리오'!$H$3)),'d_시나리오'!$J$3-SQRT((1-F415)*('d_시나리오'!$J$3-'d_시나리오'!$H$3)*('d_시나리오'!$J$3-'d_시나리오'!$I$3))))</f>
        <v/>
      </c>
      <c r="H415">
        <f>RAND()</f>
        <v/>
      </c>
      <c r="I415">
        <f>IF('d_시나리오'!$J$4='d_시나리오'!$H$4,'d_시나리오'!$I$4,IF(H415&lt;('d_시나리오'!$I$4-'d_시나리오'!$H$4)/('d_시나리오'!$J$4-'d_시나리오'!$H$4),'d_시나리오'!$H$4+SQRT(H415*('d_시나리오'!$J$4-'d_시나리오'!$H$4)*('d_시나리오'!$I$4-'d_시나리오'!$H$4)),'d_시나리오'!$J$4-SQRT((1-H415)*('d_시나리오'!$J$4-'d_시나리오'!$H$4)*('d_시나리오'!$J$4-'d_시나리오'!$I$4))))</f>
        <v/>
      </c>
      <c r="J415">
        <f>RAND()</f>
        <v/>
      </c>
      <c r="K415">
        <f>IF('d_시나리오'!$J$5='d_시나리오'!$H$5,'d_시나리오'!$I$5,IF(J415&lt;('d_시나리오'!$I$5-'d_시나리오'!$H$5)/('d_시나리오'!$J$5-'d_시나리오'!$H$5),'d_시나리오'!$H$5+SQRT(J415*('d_시나리오'!$J$5-'d_시나리오'!$H$5)*('d_시나리오'!$I$5-'d_시나리오'!$H$5)),'d_시나리오'!$J$5-SQRT((1-J415)*('d_시나리오'!$J$5-'d_시나리오'!$H$5)*('d_시나리오'!$J$5-'d_시나리오'!$I$5))))</f>
        <v/>
      </c>
      <c r="L415">
        <f>RAND()</f>
        <v/>
      </c>
      <c r="M415">
        <f>IF('d_시나리오'!$J$6='d_시나리오'!$H$6,'d_시나리오'!$I$6,IF(L415&lt;('d_시나리오'!$I$6-'d_시나리오'!$H$6)/('d_시나리오'!$J$6-'d_시나리오'!$H$6),'d_시나리오'!$H$6+SQRT(L415*('d_시나리오'!$J$6-'d_시나리오'!$H$6)*('d_시나리오'!$I$6-'d_시나리오'!$H$6)),'d_시나리오'!$J$6-SQRT((1-L415)*('d_시나리오'!$J$6-'d_시나리오'!$H$6)*('d_시나리오'!$J$6-'d_시나리오'!$I$6))))</f>
        <v/>
      </c>
      <c r="N415">
        <f>INDEX('d_분포'!$B$2:$B$57,RANDBETWEEN(1,56))</f>
        <v/>
      </c>
      <c r="O415">
        <f>BETAINV(RAND(),5,5)</f>
        <v/>
      </c>
      <c r="P415">
        <f>'d_고정'!$B$1*'6_기대효과'!$H$7*('d_시나리오'!$I$7/'d_고정'!$B$2)*B415</f>
        <v/>
      </c>
      <c r="Q415">
        <f>P415*C415</f>
        <v/>
      </c>
      <c r="R415">
        <f>P415*E415</f>
        <v/>
      </c>
      <c r="S415">
        <f>R415*G415</f>
        <v/>
      </c>
      <c r="T415">
        <f>Q415+S415</f>
        <v/>
      </c>
      <c r="U415">
        <f>(Q415*D415+S415*I415)*(1-O415)</f>
        <v/>
      </c>
      <c r="V415">
        <f>(R415*K415*N415+'d_고정'!$B$3*('6_기대효과'!$H$7/8)*N415*'d_고정'!$B$10*M415*('6_기대효과'!$K$7/'d_고정'!$B$9))*(1-O415)</f>
        <v/>
      </c>
      <c r="W415">
        <f>(S415*I415+R415*MAX(K415-'d_고정'!$B$10*M415*('6_기대효과'!$K$7/'d_고정'!$B$9),0)*N415)*(1-O415)</f>
        <v/>
      </c>
      <c r="X415">
        <f>U415+V415</f>
        <v/>
      </c>
      <c r="Y415">
        <f>U415/('d_고정'!$B$5*'6_기대효과'!$H$7/8)/'d_고정'!$B$6</f>
        <v/>
      </c>
      <c r="Z415">
        <f>U415/('d_고정'!$B$8*'6_기대효과'!$H$7/8)</f>
        <v/>
      </c>
    </row>
    <row r="416">
      <c r="A416">
        <f>RAND()</f>
        <v/>
      </c>
      <c r="B416">
        <f>IF('d_시나리오'!$J$2='d_시나리오'!$H$2,'d_시나리오'!$I$2,IF(A416&lt;('d_시나리오'!$I$2-'d_시나리오'!$H$2)/('d_시나리오'!$J$2-'d_시나리오'!$H$2),'d_시나리오'!$H$2+SQRT(A416*('d_시나리오'!$J$2-'d_시나리오'!$H$2)*('d_시나리오'!$I$2-'d_시나리오'!$H$2)),'d_시나리오'!$J$2-SQRT((1-A416)*('d_시나리오'!$J$2-'d_시나리오'!$H$2)*('d_시나리오'!$J$2-'d_시나리오'!$I$2))))</f>
        <v/>
      </c>
      <c r="C416">
        <f>BETAINV(RAND(),2,6)</f>
        <v/>
      </c>
      <c r="D416">
        <f>INDEX('d_분포'!$A$2:$A$28,RANDBETWEEN(1,27))</f>
        <v/>
      </c>
      <c r="E416">
        <f>INDEX('d_분포'!$C$2:$C$5,RANDBETWEEN(1,4))*(0.9+0.2*RAND())</f>
        <v/>
      </c>
      <c r="F416">
        <f>RAND()</f>
        <v/>
      </c>
      <c r="G416">
        <f>IF('d_시나리오'!$J$3='d_시나리오'!$H$3,'d_시나리오'!$I$3,IF(F416&lt;('d_시나리오'!$I$3-'d_시나리오'!$H$3)/('d_시나리오'!$J$3-'d_시나리오'!$H$3),'d_시나리오'!$H$3+SQRT(F416*('d_시나리오'!$J$3-'d_시나리오'!$H$3)*('d_시나리오'!$I$3-'d_시나리오'!$H$3)),'d_시나리오'!$J$3-SQRT((1-F416)*('d_시나리오'!$J$3-'d_시나리오'!$H$3)*('d_시나리오'!$J$3-'d_시나리오'!$I$3))))</f>
        <v/>
      </c>
      <c r="H416">
        <f>RAND()</f>
        <v/>
      </c>
      <c r="I416">
        <f>IF('d_시나리오'!$J$4='d_시나리오'!$H$4,'d_시나리오'!$I$4,IF(H416&lt;('d_시나리오'!$I$4-'d_시나리오'!$H$4)/('d_시나리오'!$J$4-'d_시나리오'!$H$4),'d_시나리오'!$H$4+SQRT(H416*('d_시나리오'!$J$4-'d_시나리오'!$H$4)*('d_시나리오'!$I$4-'d_시나리오'!$H$4)),'d_시나리오'!$J$4-SQRT((1-H416)*('d_시나리오'!$J$4-'d_시나리오'!$H$4)*('d_시나리오'!$J$4-'d_시나리오'!$I$4))))</f>
        <v/>
      </c>
      <c r="J416">
        <f>RAND()</f>
        <v/>
      </c>
      <c r="K416">
        <f>IF('d_시나리오'!$J$5='d_시나리오'!$H$5,'d_시나리오'!$I$5,IF(J416&lt;('d_시나리오'!$I$5-'d_시나리오'!$H$5)/('d_시나리오'!$J$5-'d_시나리오'!$H$5),'d_시나리오'!$H$5+SQRT(J416*('d_시나리오'!$J$5-'d_시나리오'!$H$5)*('d_시나리오'!$I$5-'d_시나리오'!$H$5)),'d_시나리오'!$J$5-SQRT((1-J416)*('d_시나리오'!$J$5-'d_시나리오'!$H$5)*('d_시나리오'!$J$5-'d_시나리오'!$I$5))))</f>
        <v/>
      </c>
      <c r="L416">
        <f>RAND()</f>
        <v/>
      </c>
      <c r="M416">
        <f>IF('d_시나리오'!$J$6='d_시나리오'!$H$6,'d_시나리오'!$I$6,IF(L416&lt;('d_시나리오'!$I$6-'d_시나리오'!$H$6)/('d_시나리오'!$J$6-'d_시나리오'!$H$6),'d_시나리오'!$H$6+SQRT(L416*('d_시나리오'!$J$6-'d_시나리오'!$H$6)*('d_시나리오'!$I$6-'d_시나리오'!$H$6)),'d_시나리오'!$J$6-SQRT((1-L416)*('d_시나리오'!$J$6-'d_시나리오'!$H$6)*('d_시나리오'!$J$6-'d_시나리오'!$I$6))))</f>
        <v/>
      </c>
      <c r="N416">
        <f>INDEX('d_분포'!$B$2:$B$57,RANDBETWEEN(1,56))</f>
        <v/>
      </c>
      <c r="O416">
        <f>BETAINV(RAND(),5,5)</f>
        <v/>
      </c>
      <c r="P416">
        <f>'d_고정'!$B$1*'6_기대효과'!$H$7*('d_시나리오'!$I$7/'d_고정'!$B$2)*B416</f>
        <v/>
      </c>
      <c r="Q416">
        <f>P416*C416</f>
        <v/>
      </c>
      <c r="R416">
        <f>P416*E416</f>
        <v/>
      </c>
      <c r="S416">
        <f>R416*G416</f>
        <v/>
      </c>
      <c r="T416">
        <f>Q416+S416</f>
        <v/>
      </c>
      <c r="U416">
        <f>(Q416*D416+S416*I416)*(1-O416)</f>
        <v/>
      </c>
      <c r="V416">
        <f>(R416*K416*N416+'d_고정'!$B$3*('6_기대효과'!$H$7/8)*N416*'d_고정'!$B$10*M416*('6_기대효과'!$K$7/'d_고정'!$B$9))*(1-O416)</f>
        <v/>
      </c>
      <c r="W416">
        <f>(S416*I416+R416*MAX(K416-'d_고정'!$B$10*M416*('6_기대효과'!$K$7/'d_고정'!$B$9),0)*N416)*(1-O416)</f>
        <v/>
      </c>
      <c r="X416">
        <f>U416+V416</f>
        <v/>
      </c>
      <c r="Y416">
        <f>U416/('d_고정'!$B$5*'6_기대효과'!$H$7/8)/'d_고정'!$B$6</f>
        <v/>
      </c>
      <c r="Z416">
        <f>U416/('d_고정'!$B$8*'6_기대효과'!$H$7/8)</f>
        <v/>
      </c>
    </row>
    <row r="417">
      <c r="A417">
        <f>RAND()</f>
        <v/>
      </c>
      <c r="B417">
        <f>IF('d_시나리오'!$J$2='d_시나리오'!$H$2,'d_시나리오'!$I$2,IF(A417&lt;('d_시나리오'!$I$2-'d_시나리오'!$H$2)/('d_시나리오'!$J$2-'d_시나리오'!$H$2),'d_시나리오'!$H$2+SQRT(A417*('d_시나리오'!$J$2-'d_시나리오'!$H$2)*('d_시나리오'!$I$2-'d_시나리오'!$H$2)),'d_시나리오'!$J$2-SQRT((1-A417)*('d_시나리오'!$J$2-'d_시나리오'!$H$2)*('d_시나리오'!$J$2-'d_시나리오'!$I$2))))</f>
        <v/>
      </c>
      <c r="C417">
        <f>BETAINV(RAND(),2,6)</f>
        <v/>
      </c>
      <c r="D417">
        <f>INDEX('d_분포'!$A$2:$A$28,RANDBETWEEN(1,27))</f>
        <v/>
      </c>
      <c r="E417">
        <f>INDEX('d_분포'!$C$2:$C$5,RANDBETWEEN(1,4))*(0.9+0.2*RAND())</f>
        <v/>
      </c>
      <c r="F417">
        <f>RAND()</f>
        <v/>
      </c>
      <c r="G417">
        <f>IF('d_시나리오'!$J$3='d_시나리오'!$H$3,'d_시나리오'!$I$3,IF(F417&lt;('d_시나리오'!$I$3-'d_시나리오'!$H$3)/('d_시나리오'!$J$3-'d_시나리오'!$H$3),'d_시나리오'!$H$3+SQRT(F417*('d_시나리오'!$J$3-'d_시나리오'!$H$3)*('d_시나리오'!$I$3-'d_시나리오'!$H$3)),'d_시나리오'!$J$3-SQRT((1-F417)*('d_시나리오'!$J$3-'d_시나리오'!$H$3)*('d_시나리오'!$J$3-'d_시나리오'!$I$3))))</f>
        <v/>
      </c>
      <c r="H417">
        <f>RAND()</f>
        <v/>
      </c>
      <c r="I417">
        <f>IF('d_시나리오'!$J$4='d_시나리오'!$H$4,'d_시나리오'!$I$4,IF(H417&lt;('d_시나리오'!$I$4-'d_시나리오'!$H$4)/('d_시나리오'!$J$4-'d_시나리오'!$H$4),'d_시나리오'!$H$4+SQRT(H417*('d_시나리오'!$J$4-'d_시나리오'!$H$4)*('d_시나리오'!$I$4-'d_시나리오'!$H$4)),'d_시나리오'!$J$4-SQRT((1-H417)*('d_시나리오'!$J$4-'d_시나리오'!$H$4)*('d_시나리오'!$J$4-'d_시나리오'!$I$4))))</f>
        <v/>
      </c>
      <c r="J417">
        <f>RAND()</f>
        <v/>
      </c>
      <c r="K417">
        <f>IF('d_시나리오'!$J$5='d_시나리오'!$H$5,'d_시나리오'!$I$5,IF(J417&lt;('d_시나리오'!$I$5-'d_시나리오'!$H$5)/('d_시나리오'!$J$5-'d_시나리오'!$H$5),'d_시나리오'!$H$5+SQRT(J417*('d_시나리오'!$J$5-'d_시나리오'!$H$5)*('d_시나리오'!$I$5-'d_시나리오'!$H$5)),'d_시나리오'!$J$5-SQRT((1-J417)*('d_시나리오'!$J$5-'d_시나리오'!$H$5)*('d_시나리오'!$J$5-'d_시나리오'!$I$5))))</f>
        <v/>
      </c>
      <c r="L417">
        <f>RAND()</f>
        <v/>
      </c>
      <c r="M417">
        <f>IF('d_시나리오'!$J$6='d_시나리오'!$H$6,'d_시나리오'!$I$6,IF(L417&lt;('d_시나리오'!$I$6-'d_시나리오'!$H$6)/('d_시나리오'!$J$6-'d_시나리오'!$H$6),'d_시나리오'!$H$6+SQRT(L417*('d_시나리오'!$J$6-'d_시나리오'!$H$6)*('d_시나리오'!$I$6-'d_시나리오'!$H$6)),'d_시나리오'!$J$6-SQRT((1-L417)*('d_시나리오'!$J$6-'d_시나리오'!$H$6)*('d_시나리오'!$J$6-'d_시나리오'!$I$6))))</f>
        <v/>
      </c>
      <c r="N417">
        <f>INDEX('d_분포'!$B$2:$B$57,RANDBETWEEN(1,56))</f>
        <v/>
      </c>
      <c r="O417">
        <f>BETAINV(RAND(),5,5)</f>
        <v/>
      </c>
      <c r="P417">
        <f>'d_고정'!$B$1*'6_기대효과'!$H$7*('d_시나리오'!$I$7/'d_고정'!$B$2)*B417</f>
        <v/>
      </c>
      <c r="Q417">
        <f>P417*C417</f>
        <v/>
      </c>
      <c r="R417">
        <f>P417*E417</f>
        <v/>
      </c>
      <c r="S417">
        <f>R417*G417</f>
        <v/>
      </c>
      <c r="T417">
        <f>Q417+S417</f>
        <v/>
      </c>
      <c r="U417">
        <f>(Q417*D417+S417*I417)*(1-O417)</f>
        <v/>
      </c>
      <c r="V417">
        <f>(R417*K417*N417+'d_고정'!$B$3*('6_기대효과'!$H$7/8)*N417*'d_고정'!$B$10*M417*('6_기대효과'!$K$7/'d_고정'!$B$9))*(1-O417)</f>
        <v/>
      </c>
      <c r="W417">
        <f>(S417*I417+R417*MAX(K417-'d_고정'!$B$10*M417*('6_기대효과'!$K$7/'d_고정'!$B$9),0)*N417)*(1-O417)</f>
        <v/>
      </c>
      <c r="X417">
        <f>U417+V417</f>
        <v/>
      </c>
      <c r="Y417">
        <f>U417/('d_고정'!$B$5*'6_기대효과'!$H$7/8)/'d_고정'!$B$6</f>
        <v/>
      </c>
      <c r="Z417">
        <f>U417/('d_고정'!$B$8*'6_기대효과'!$H$7/8)</f>
        <v/>
      </c>
    </row>
    <row r="418">
      <c r="A418">
        <f>RAND()</f>
        <v/>
      </c>
      <c r="B418">
        <f>IF('d_시나리오'!$J$2='d_시나리오'!$H$2,'d_시나리오'!$I$2,IF(A418&lt;('d_시나리오'!$I$2-'d_시나리오'!$H$2)/('d_시나리오'!$J$2-'d_시나리오'!$H$2),'d_시나리오'!$H$2+SQRT(A418*('d_시나리오'!$J$2-'d_시나리오'!$H$2)*('d_시나리오'!$I$2-'d_시나리오'!$H$2)),'d_시나리오'!$J$2-SQRT((1-A418)*('d_시나리오'!$J$2-'d_시나리오'!$H$2)*('d_시나리오'!$J$2-'d_시나리오'!$I$2))))</f>
        <v/>
      </c>
      <c r="C418">
        <f>BETAINV(RAND(),2,6)</f>
        <v/>
      </c>
      <c r="D418">
        <f>INDEX('d_분포'!$A$2:$A$28,RANDBETWEEN(1,27))</f>
        <v/>
      </c>
      <c r="E418">
        <f>INDEX('d_분포'!$C$2:$C$5,RANDBETWEEN(1,4))*(0.9+0.2*RAND())</f>
        <v/>
      </c>
      <c r="F418">
        <f>RAND()</f>
        <v/>
      </c>
      <c r="G418">
        <f>IF('d_시나리오'!$J$3='d_시나리오'!$H$3,'d_시나리오'!$I$3,IF(F418&lt;('d_시나리오'!$I$3-'d_시나리오'!$H$3)/('d_시나리오'!$J$3-'d_시나리오'!$H$3),'d_시나리오'!$H$3+SQRT(F418*('d_시나리오'!$J$3-'d_시나리오'!$H$3)*('d_시나리오'!$I$3-'d_시나리오'!$H$3)),'d_시나리오'!$J$3-SQRT((1-F418)*('d_시나리오'!$J$3-'d_시나리오'!$H$3)*('d_시나리오'!$J$3-'d_시나리오'!$I$3))))</f>
        <v/>
      </c>
      <c r="H418">
        <f>RAND()</f>
        <v/>
      </c>
      <c r="I418">
        <f>IF('d_시나리오'!$J$4='d_시나리오'!$H$4,'d_시나리오'!$I$4,IF(H418&lt;('d_시나리오'!$I$4-'d_시나리오'!$H$4)/('d_시나리오'!$J$4-'d_시나리오'!$H$4),'d_시나리오'!$H$4+SQRT(H418*('d_시나리오'!$J$4-'d_시나리오'!$H$4)*('d_시나리오'!$I$4-'d_시나리오'!$H$4)),'d_시나리오'!$J$4-SQRT((1-H418)*('d_시나리오'!$J$4-'d_시나리오'!$H$4)*('d_시나리오'!$J$4-'d_시나리오'!$I$4))))</f>
        <v/>
      </c>
      <c r="J418">
        <f>RAND()</f>
        <v/>
      </c>
      <c r="K418">
        <f>IF('d_시나리오'!$J$5='d_시나리오'!$H$5,'d_시나리오'!$I$5,IF(J418&lt;('d_시나리오'!$I$5-'d_시나리오'!$H$5)/('d_시나리오'!$J$5-'d_시나리오'!$H$5),'d_시나리오'!$H$5+SQRT(J418*('d_시나리오'!$J$5-'d_시나리오'!$H$5)*('d_시나리오'!$I$5-'d_시나리오'!$H$5)),'d_시나리오'!$J$5-SQRT((1-J418)*('d_시나리오'!$J$5-'d_시나리오'!$H$5)*('d_시나리오'!$J$5-'d_시나리오'!$I$5))))</f>
        <v/>
      </c>
      <c r="L418">
        <f>RAND()</f>
        <v/>
      </c>
      <c r="M418">
        <f>IF('d_시나리오'!$J$6='d_시나리오'!$H$6,'d_시나리오'!$I$6,IF(L418&lt;('d_시나리오'!$I$6-'d_시나리오'!$H$6)/('d_시나리오'!$J$6-'d_시나리오'!$H$6),'d_시나리오'!$H$6+SQRT(L418*('d_시나리오'!$J$6-'d_시나리오'!$H$6)*('d_시나리오'!$I$6-'d_시나리오'!$H$6)),'d_시나리오'!$J$6-SQRT((1-L418)*('d_시나리오'!$J$6-'d_시나리오'!$H$6)*('d_시나리오'!$J$6-'d_시나리오'!$I$6))))</f>
        <v/>
      </c>
      <c r="N418">
        <f>INDEX('d_분포'!$B$2:$B$57,RANDBETWEEN(1,56))</f>
        <v/>
      </c>
      <c r="O418">
        <f>BETAINV(RAND(),5,5)</f>
        <v/>
      </c>
      <c r="P418">
        <f>'d_고정'!$B$1*'6_기대효과'!$H$7*('d_시나리오'!$I$7/'d_고정'!$B$2)*B418</f>
        <v/>
      </c>
      <c r="Q418">
        <f>P418*C418</f>
        <v/>
      </c>
      <c r="R418">
        <f>P418*E418</f>
        <v/>
      </c>
      <c r="S418">
        <f>R418*G418</f>
        <v/>
      </c>
      <c r="T418">
        <f>Q418+S418</f>
        <v/>
      </c>
      <c r="U418">
        <f>(Q418*D418+S418*I418)*(1-O418)</f>
        <v/>
      </c>
      <c r="V418">
        <f>(R418*K418*N418+'d_고정'!$B$3*('6_기대효과'!$H$7/8)*N418*'d_고정'!$B$10*M418*('6_기대효과'!$K$7/'d_고정'!$B$9))*(1-O418)</f>
        <v/>
      </c>
      <c r="W418">
        <f>(S418*I418+R418*MAX(K418-'d_고정'!$B$10*M418*('6_기대효과'!$K$7/'d_고정'!$B$9),0)*N418)*(1-O418)</f>
        <v/>
      </c>
      <c r="X418">
        <f>U418+V418</f>
        <v/>
      </c>
      <c r="Y418">
        <f>U418/('d_고정'!$B$5*'6_기대효과'!$H$7/8)/'d_고정'!$B$6</f>
        <v/>
      </c>
      <c r="Z418">
        <f>U418/('d_고정'!$B$8*'6_기대효과'!$H$7/8)</f>
        <v/>
      </c>
    </row>
    <row r="419">
      <c r="A419">
        <f>RAND()</f>
        <v/>
      </c>
      <c r="B419">
        <f>IF('d_시나리오'!$J$2='d_시나리오'!$H$2,'d_시나리오'!$I$2,IF(A419&lt;('d_시나리오'!$I$2-'d_시나리오'!$H$2)/('d_시나리오'!$J$2-'d_시나리오'!$H$2),'d_시나리오'!$H$2+SQRT(A419*('d_시나리오'!$J$2-'d_시나리오'!$H$2)*('d_시나리오'!$I$2-'d_시나리오'!$H$2)),'d_시나리오'!$J$2-SQRT((1-A419)*('d_시나리오'!$J$2-'d_시나리오'!$H$2)*('d_시나리오'!$J$2-'d_시나리오'!$I$2))))</f>
        <v/>
      </c>
      <c r="C419">
        <f>BETAINV(RAND(),2,6)</f>
        <v/>
      </c>
      <c r="D419">
        <f>INDEX('d_분포'!$A$2:$A$28,RANDBETWEEN(1,27))</f>
        <v/>
      </c>
      <c r="E419">
        <f>INDEX('d_분포'!$C$2:$C$5,RANDBETWEEN(1,4))*(0.9+0.2*RAND())</f>
        <v/>
      </c>
      <c r="F419">
        <f>RAND()</f>
        <v/>
      </c>
      <c r="G419">
        <f>IF('d_시나리오'!$J$3='d_시나리오'!$H$3,'d_시나리오'!$I$3,IF(F419&lt;('d_시나리오'!$I$3-'d_시나리오'!$H$3)/('d_시나리오'!$J$3-'d_시나리오'!$H$3),'d_시나리오'!$H$3+SQRT(F419*('d_시나리오'!$J$3-'d_시나리오'!$H$3)*('d_시나리오'!$I$3-'d_시나리오'!$H$3)),'d_시나리오'!$J$3-SQRT((1-F419)*('d_시나리오'!$J$3-'d_시나리오'!$H$3)*('d_시나리오'!$J$3-'d_시나리오'!$I$3))))</f>
        <v/>
      </c>
      <c r="H419">
        <f>RAND()</f>
        <v/>
      </c>
      <c r="I419">
        <f>IF('d_시나리오'!$J$4='d_시나리오'!$H$4,'d_시나리오'!$I$4,IF(H419&lt;('d_시나리오'!$I$4-'d_시나리오'!$H$4)/('d_시나리오'!$J$4-'d_시나리오'!$H$4),'d_시나리오'!$H$4+SQRT(H419*('d_시나리오'!$J$4-'d_시나리오'!$H$4)*('d_시나리오'!$I$4-'d_시나리오'!$H$4)),'d_시나리오'!$J$4-SQRT((1-H419)*('d_시나리오'!$J$4-'d_시나리오'!$H$4)*('d_시나리오'!$J$4-'d_시나리오'!$I$4))))</f>
        <v/>
      </c>
      <c r="J419">
        <f>RAND()</f>
        <v/>
      </c>
      <c r="K419">
        <f>IF('d_시나리오'!$J$5='d_시나리오'!$H$5,'d_시나리오'!$I$5,IF(J419&lt;('d_시나리오'!$I$5-'d_시나리오'!$H$5)/('d_시나리오'!$J$5-'d_시나리오'!$H$5),'d_시나리오'!$H$5+SQRT(J419*('d_시나리오'!$J$5-'d_시나리오'!$H$5)*('d_시나리오'!$I$5-'d_시나리오'!$H$5)),'d_시나리오'!$J$5-SQRT((1-J419)*('d_시나리오'!$J$5-'d_시나리오'!$H$5)*('d_시나리오'!$J$5-'d_시나리오'!$I$5))))</f>
        <v/>
      </c>
      <c r="L419">
        <f>RAND()</f>
        <v/>
      </c>
      <c r="M419">
        <f>IF('d_시나리오'!$J$6='d_시나리오'!$H$6,'d_시나리오'!$I$6,IF(L419&lt;('d_시나리오'!$I$6-'d_시나리오'!$H$6)/('d_시나리오'!$J$6-'d_시나리오'!$H$6),'d_시나리오'!$H$6+SQRT(L419*('d_시나리오'!$J$6-'d_시나리오'!$H$6)*('d_시나리오'!$I$6-'d_시나리오'!$H$6)),'d_시나리오'!$J$6-SQRT((1-L419)*('d_시나리오'!$J$6-'d_시나리오'!$H$6)*('d_시나리오'!$J$6-'d_시나리오'!$I$6))))</f>
        <v/>
      </c>
      <c r="N419">
        <f>INDEX('d_분포'!$B$2:$B$57,RANDBETWEEN(1,56))</f>
        <v/>
      </c>
      <c r="O419">
        <f>BETAINV(RAND(),5,5)</f>
        <v/>
      </c>
      <c r="P419">
        <f>'d_고정'!$B$1*'6_기대효과'!$H$7*('d_시나리오'!$I$7/'d_고정'!$B$2)*B419</f>
        <v/>
      </c>
      <c r="Q419">
        <f>P419*C419</f>
        <v/>
      </c>
      <c r="R419">
        <f>P419*E419</f>
        <v/>
      </c>
      <c r="S419">
        <f>R419*G419</f>
        <v/>
      </c>
      <c r="T419">
        <f>Q419+S419</f>
        <v/>
      </c>
      <c r="U419">
        <f>(Q419*D419+S419*I419)*(1-O419)</f>
        <v/>
      </c>
      <c r="V419">
        <f>(R419*K419*N419+'d_고정'!$B$3*('6_기대효과'!$H$7/8)*N419*'d_고정'!$B$10*M419*('6_기대효과'!$K$7/'d_고정'!$B$9))*(1-O419)</f>
        <v/>
      </c>
      <c r="W419">
        <f>(S419*I419+R419*MAX(K419-'d_고정'!$B$10*M419*('6_기대효과'!$K$7/'d_고정'!$B$9),0)*N419)*(1-O419)</f>
        <v/>
      </c>
      <c r="X419">
        <f>U419+V419</f>
        <v/>
      </c>
      <c r="Y419">
        <f>U419/('d_고정'!$B$5*'6_기대효과'!$H$7/8)/'d_고정'!$B$6</f>
        <v/>
      </c>
      <c r="Z419">
        <f>U419/('d_고정'!$B$8*'6_기대효과'!$H$7/8)</f>
        <v/>
      </c>
    </row>
    <row r="420">
      <c r="A420">
        <f>RAND()</f>
        <v/>
      </c>
      <c r="B420">
        <f>IF('d_시나리오'!$J$2='d_시나리오'!$H$2,'d_시나리오'!$I$2,IF(A420&lt;('d_시나리오'!$I$2-'d_시나리오'!$H$2)/('d_시나리오'!$J$2-'d_시나리오'!$H$2),'d_시나리오'!$H$2+SQRT(A420*('d_시나리오'!$J$2-'d_시나리오'!$H$2)*('d_시나리오'!$I$2-'d_시나리오'!$H$2)),'d_시나리오'!$J$2-SQRT((1-A420)*('d_시나리오'!$J$2-'d_시나리오'!$H$2)*('d_시나리오'!$J$2-'d_시나리오'!$I$2))))</f>
        <v/>
      </c>
      <c r="C420">
        <f>BETAINV(RAND(),2,6)</f>
        <v/>
      </c>
      <c r="D420">
        <f>INDEX('d_분포'!$A$2:$A$28,RANDBETWEEN(1,27))</f>
        <v/>
      </c>
      <c r="E420">
        <f>INDEX('d_분포'!$C$2:$C$5,RANDBETWEEN(1,4))*(0.9+0.2*RAND())</f>
        <v/>
      </c>
      <c r="F420">
        <f>RAND()</f>
        <v/>
      </c>
      <c r="G420">
        <f>IF('d_시나리오'!$J$3='d_시나리오'!$H$3,'d_시나리오'!$I$3,IF(F420&lt;('d_시나리오'!$I$3-'d_시나리오'!$H$3)/('d_시나리오'!$J$3-'d_시나리오'!$H$3),'d_시나리오'!$H$3+SQRT(F420*('d_시나리오'!$J$3-'d_시나리오'!$H$3)*('d_시나리오'!$I$3-'d_시나리오'!$H$3)),'d_시나리오'!$J$3-SQRT((1-F420)*('d_시나리오'!$J$3-'d_시나리오'!$H$3)*('d_시나리오'!$J$3-'d_시나리오'!$I$3))))</f>
        <v/>
      </c>
      <c r="H420">
        <f>RAND()</f>
        <v/>
      </c>
      <c r="I420">
        <f>IF('d_시나리오'!$J$4='d_시나리오'!$H$4,'d_시나리오'!$I$4,IF(H420&lt;('d_시나리오'!$I$4-'d_시나리오'!$H$4)/('d_시나리오'!$J$4-'d_시나리오'!$H$4),'d_시나리오'!$H$4+SQRT(H420*('d_시나리오'!$J$4-'d_시나리오'!$H$4)*('d_시나리오'!$I$4-'d_시나리오'!$H$4)),'d_시나리오'!$J$4-SQRT((1-H420)*('d_시나리오'!$J$4-'d_시나리오'!$H$4)*('d_시나리오'!$J$4-'d_시나리오'!$I$4))))</f>
        <v/>
      </c>
      <c r="J420">
        <f>RAND()</f>
        <v/>
      </c>
      <c r="K420">
        <f>IF('d_시나리오'!$J$5='d_시나리오'!$H$5,'d_시나리오'!$I$5,IF(J420&lt;('d_시나리오'!$I$5-'d_시나리오'!$H$5)/('d_시나리오'!$J$5-'d_시나리오'!$H$5),'d_시나리오'!$H$5+SQRT(J420*('d_시나리오'!$J$5-'d_시나리오'!$H$5)*('d_시나리오'!$I$5-'d_시나리오'!$H$5)),'d_시나리오'!$J$5-SQRT((1-J420)*('d_시나리오'!$J$5-'d_시나리오'!$H$5)*('d_시나리오'!$J$5-'d_시나리오'!$I$5))))</f>
        <v/>
      </c>
      <c r="L420">
        <f>RAND()</f>
        <v/>
      </c>
      <c r="M420">
        <f>IF('d_시나리오'!$J$6='d_시나리오'!$H$6,'d_시나리오'!$I$6,IF(L420&lt;('d_시나리오'!$I$6-'d_시나리오'!$H$6)/('d_시나리오'!$J$6-'d_시나리오'!$H$6),'d_시나리오'!$H$6+SQRT(L420*('d_시나리오'!$J$6-'d_시나리오'!$H$6)*('d_시나리오'!$I$6-'d_시나리오'!$H$6)),'d_시나리오'!$J$6-SQRT((1-L420)*('d_시나리오'!$J$6-'d_시나리오'!$H$6)*('d_시나리오'!$J$6-'d_시나리오'!$I$6))))</f>
        <v/>
      </c>
      <c r="N420">
        <f>INDEX('d_분포'!$B$2:$B$57,RANDBETWEEN(1,56))</f>
        <v/>
      </c>
      <c r="O420">
        <f>BETAINV(RAND(),5,5)</f>
        <v/>
      </c>
      <c r="P420">
        <f>'d_고정'!$B$1*'6_기대효과'!$H$7*('d_시나리오'!$I$7/'d_고정'!$B$2)*B420</f>
        <v/>
      </c>
      <c r="Q420">
        <f>P420*C420</f>
        <v/>
      </c>
      <c r="R420">
        <f>P420*E420</f>
        <v/>
      </c>
      <c r="S420">
        <f>R420*G420</f>
        <v/>
      </c>
      <c r="T420">
        <f>Q420+S420</f>
        <v/>
      </c>
      <c r="U420">
        <f>(Q420*D420+S420*I420)*(1-O420)</f>
        <v/>
      </c>
      <c r="V420">
        <f>(R420*K420*N420+'d_고정'!$B$3*('6_기대효과'!$H$7/8)*N420*'d_고정'!$B$10*M420*('6_기대효과'!$K$7/'d_고정'!$B$9))*(1-O420)</f>
        <v/>
      </c>
      <c r="W420">
        <f>(S420*I420+R420*MAX(K420-'d_고정'!$B$10*M420*('6_기대효과'!$K$7/'d_고정'!$B$9),0)*N420)*(1-O420)</f>
        <v/>
      </c>
      <c r="X420">
        <f>U420+V420</f>
        <v/>
      </c>
      <c r="Y420">
        <f>U420/('d_고정'!$B$5*'6_기대효과'!$H$7/8)/'d_고정'!$B$6</f>
        <v/>
      </c>
      <c r="Z420">
        <f>U420/('d_고정'!$B$8*'6_기대효과'!$H$7/8)</f>
        <v/>
      </c>
    </row>
    <row r="421">
      <c r="A421">
        <f>RAND()</f>
        <v/>
      </c>
      <c r="B421">
        <f>IF('d_시나리오'!$J$2='d_시나리오'!$H$2,'d_시나리오'!$I$2,IF(A421&lt;('d_시나리오'!$I$2-'d_시나리오'!$H$2)/('d_시나리오'!$J$2-'d_시나리오'!$H$2),'d_시나리오'!$H$2+SQRT(A421*('d_시나리오'!$J$2-'d_시나리오'!$H$2)*('d_시나리오'!$I$2-'d_시나리오'!$H$2)),'d_시나리오'!$J$2-SQRT((1-A421)*('d_시나리오'!$J$2-'d_시나리오'!$H$2)*('d_시나리오'!$J$2-'d_시나리오'!$I$2))))</f>
        <v/>
      </c>
      <c r="C421">
        <f>BETAINV(RAND(),2,6)</f>
        <v/>
      </c>
      <c r="D421">
        <f>INDEX('d_분포'!$A$2:$A$28,RANDBETWEEN(1,27))</f>
        <v/>
      </c>
      <c r="E421">
        <f>INDEX('d_분포'!$C$2:$C$5,RANDBETWEEN(1,4))*(0.9+0.2*RAND())</f>
        <v/>
      </c>
      <c r="F421">
        <f>RAND()</f>
        <v/>
      </c>
      <c r="G421">
        <f>IF('d_시나리오'!$J$3='d_시나리오'!$H$3,'d_시나리오'!$I$3,IF(F421&lt;('d_시나리오'!$I$3-'d_시나리오'!$H$3)/('d_시나리오'!$J$3-'d_시나리오'!$H$3),'d_시나리오'!$H$3+SQRT(F421*('d_시나리오'!$J$3-'d_시나리오'!$H$3)*('d_시나리오'!$I$3-'d_시나리오'!$H$3)),'d_시나리오'!$J$3-SQRT((1-F421)*('d_시나리오'!$J$3-'d_시나리오'!$H$3)*('d_시나리오'!$J$3-'d_시나리오'!$I$3))))</f>
        <v/>
      </c>
      <c r="H421">
        <f>RAND()</f>
        <v/>
      </c>
      <c r="I421">
        <f>IF('d_시나리오'!$J$4='d_시나리오'!$H$4,'d_시나리오'!$I$4,IF(H421&lt;('d_시나리오'!$I$4-'d_시나리오'!$H$4)/('d_시나리오'!$J$4-'d_시나리오'!$H$4),'d_시나리오'!$H$4+SQRT(H421*('d_시나리오'!$J$4-'d_시나리오'!$H$4)*('d_시나리오'!$I$4-'d_시나리오'!$H$4)),'d_시나리오'!$J$4-SQRT((1-H421)*('d_시나리오'!$J$4-'d_시나리오'!$H$4)*('d_시나리오'!$J$4-'d_시나리오'!$I$4))))</f>
        <v/>
      </c>
      <c r="J421">
        <f>RAND()</f>
        <v/>
      </c>
      <c r="K421">
        <f>IF('d_시나리오'!$J$5='d_시나리오'!$H$5,'d_시나리오'!$I$5,IF(J421&lt;('d_시나리오'!$I$5-'d_시나리오'!$H$5)/('d_시나리오'!$J$5-'d_시나리오'!$H$5),'d_시나리오'!$H$5+SQRT(J421*('d_시나리오'!$J$5-'d_시나리오'!$H$5)*('d_시나리오'!$I$5-'d_시나리오'!$H$5)),'d_시나리오'!$J$5-SQRT((1-J421)*('d_시나리오'!$J$5-'d_시나리오'!$H$5)*('d_시나리오'!$J$5-'d_시나리오'!$I$5))))</f>
        <v/>
      </c>
      <c r="L421">
        <f>RAND()</f>
        <v/>
      </c>
      <c r="M421">
        <f>IF('d_시나리오'!$J$6='d_시나리오'!$H$6,'d_시나리오'!$I$6,IF(L421&lt;('d_시나리오'!$I$6-'d_시나리오'!$H$6)/('d_시나리오'!$J$6-'d_시나리오'!$H$6),'d_시나리오'!$H$6+SQRT(L421*('d_시나리오'!$J$6-'d_시나리오'!$H$6)*('d_시나리오'!$I$6-'d_시나리오'!$H$6)),'d_시나리오'!$J$6-SQRT((1-L421)*('d_시나리오'!$J$6-'d_시나리오'!$H$6)*('d_시나리오'!$J$6-'d_시나리오'!$I$6))))</f>
        <v/>
      </c>
      <c r="N421">
        <f>INDEX('d_분포'!$B$2:$B$57,RANDBETWEEN(1,56))</f>
        <v/>
      </c>
      <c r="O421">
        <f>BETAINV(RAND(),5,5)</f>
        <v/>
      </c>
      <c r="P421">
        <f>'d_고정'!$B$1*'6_기대효과'!$H$7*('d_시나리오'!$I$7/'d_고정'!$B$2)*B421</f>
        <v/>
      </c>
      <c r="Q421">
        <f>P421*C421</f>
        <v/>
      </c>
      <c r="R421">
        <f>P421*E421</f>
        <v/>
      </c>
      <c r="S421">
        <f>R421*G421</f>
        <v/>
      </c>
      <c r="T421">
        <f>Q421+S421</f>
        <v/>
      </c>
      <c r="U421">
        <f>(Q421*D421+S421*I421)*(1-O421)</f>
        <v/>
      </c>
      <c r="V421">
        <f>(R421*K421*N421+'d_고정'!$B$3*('6_기대효과'!$H$7/8)*N421*'d_고정'!$B$10*M421*('6_기대효과'!$K$7/'d_고정'!$B$9))*(1-O421)</f>
        <v/>
      </c>
      <c r="W421">
        <f>(S421*I421+R421*MAX(K421-'d_고정'!$B$10*M421*('6_기대효과'!$K$7/'d_고정'!$B$9),0)*N421)*(1-O421)</f>
        <v/>
      </c>
      <c r="X421">
        <f>U421+V421</f>
        <v/>
      </c>
      <c r="Y421">
        <f>U421/('d_고정'!$B$5*'6_기대효과'!$H$7/8)/'d_고정'!$B$6</f>
        <v/>
      </c>
      <c r="Z421">
        <f>U421/('d_고정'!$B$8*'6_기대효과'!$H$7/8)</f>
        <v/>
      </c>
    </row>
    <row r="422">
      <c r="A422">
        <f>RAND()</f>
        <v/>
      </c>
      <c r="B422">
        <f>IF('d_시나리오'!$J$2='d_시나리오'!$H$2,'d_시나리오'!$I$2,IF(A422&lt;('d_시나리오'!$I$2-'d_시나리오'!$H$2)/('d_시나리오'!$J$2-'d_시나리오'!$H$2),'d_시나리오'!$H$2+SQRT(A422*('d_시나리오'!$J$2-'d_시나리오'!$H$2)*('d_시나리오'!$I$2-'d_시나리오'!$H$2)),'d_시나리오'!$J$2-SQRT((1-A422)*('d_시나리오'!$J$2-'d_시나리오'!$H$2)*('d_시나리오'!$J$2-'d_시나리오'!$I$2))))</f>
        <v/>
      </c>
      <c r="C422">
        <f>BETAINV(RAND(),2,6)</f>
        <v/>
      </c>
      <c r="D422">
        <f>INDEX('d_분포'!$A$2:$A$28,RANDBETWEEN(1,27))</f>
        <v/>
      </c>
      <c r="E422">
        <f>INDEX('d_분포'!$C$2:$C$5,RANDBETWEEN(1,4))*(0.9+0.2*RAND())</f>
        <v/>
      </c>
      <c r="F422">
        <f>RAND()</f>
        <v/>
      </c>
      <c r="G422">
        <f>IF('d_시나리오'!$J$3='d_시나리오'!$H$3,'d_시나리오'!$I$3,IF(F422&lt;('d_시나리오'!$I$3-'d_시나리오'!$H$3)/('d_시나리오'!$J$3-'d_시나리오'!$H$3),'d_시나리오'!$H$3+SQRT(F422*('d_시나리오'!$J$3-'d_시나리오'!$H$3)*('d_시나리오'!$I$3-'d_시나리오'!$H$3)),'d_시나리오'!$J$3-SQRT((1-F422)*('d_시나리오'!$J$3-'d_시나리오'!$H$3)*('d_시나리오'!$J$3-'d_시나리오'!$I$3))))</f>
        <v/>
      </c>
      <c r="H422">
        <f>RAND()</f>
        <v/>
      </c>
      <c r="I422">
        <f>IF('d_시나리오'!$J$4='d_시나리오'!$H$4,'d_시나리오'!$I$4,IF(H422&lt;('d_시나리오'!$I$4-'d_시나리오'!$H$4)/('d_시나리오'!$J$4-'d_시나리오'!$H$4),'d_시나리오'!$H$4+SQRT(H422*('d_시나리오'!$J$4-'d_시나리오'!$H$4)*('d_시나리오'!$I$4-'d_시나리오'!$H$4)),'d_시나리오'!$J$4-SQRT((1-H422)*('d_시나리오'!$J$4-'d_시나리오'!$H$4)*('d_시나리오'!$J$4-'d_시나리오'!$I$4))))</f>
        <v/>
      </c>
      <c r="J422">
        <f>RAND()</f>
        <v/>
      </c>
      <c r="K422">
        <f>IF('d_시나리오'!$J$5='d_시나리오'!$H$5,'d_시나리오'!$I$5,IF(J422&lt;('d_시나리오'!$I$5-'d_시나리오'!$H$5)/('d_시나리오'!$J$5-'d_시나리오'!$H$5),'d_시나리오'!$H$5+SQRT(J422*('d_시나리오'!$J$5-'d_시나리오'!$H$5)*('d_시나리오'!$I$5-'d_시나리오'!$H$5)),'d_시나리오'!$J$5-SQRT((1-J422)*('d_시나리오'!$J$5-'d_시나리오'!$H$5)*('d_시나리오'!$J$5-'d_시나리오'!$I$5))))</f>
        <v/>
      </c>
      <c r="L422">
        <f>RAND()</f>
        <v/>
      </c>
      <c r="M422">
        <f>IF('d_시나리오'!$J$6='d_시나리오'!$H$6,'d_시나리오'!$I$6,IF(L422&lt;('d_시나리오'!$I$6-'d_시나리오'!$H$6)/('d_시나리오'!$J$6-'d_시나리오'!$H$6),'d_시나리오'!$H$6+SQRT(L422*('d_시나리오'!$J$6-'d_시나리오'!$H$6)*('d_시나리오'!$I$6-'d_시나리오'!$H$6)),'d_시나리오'!$J$6-SQRT((1-L422)*('d_시나리오'!$J$6-'d_시나리오'!$H$6)*('d_시나리오'!$J$6-'d_시나리오'!$I$6))))</f>
        <v/>
      </c>
      <c r="N422">
        <f>INDEX('d_분포'!$B$2:$B$57,RANDBETWEEN(1,56))</f>
        <v/>
      </c>
      <c r="O422">
        <f>BETAINV(RAND(),5,5)</f>
        <v/>
      </c>
      <c r="P422">
        <f>'d_고정'!$B$1*'6_기대효과'!$H$7*('d_시나리오'!$I$7/'d_고정'!$B$2)*B422</f>
        <v/>
      </c>
      <c r="Q422">
        <f>P422*C422</f>
        <v/>
      </c>
      <c r="R422">
        <f>P422*E422</f>
        <v/>
      </c>
      <c r="S422">
        <f>R422*G422</f>
        <v/>
      </c>
      <c r="T422">
        <f>Q422+S422</f>
        <v/>
      </c>
      <c r="U422">
        <f>(Q422*D422+S422*I422)*(1-O422)</f>
        <v/>
      </c>
      <c r="V422">
        <f>(R422*K422*N422+'d_고정'!$B$3*('6_기대효과'!$H$7/8)*N422*'d_고정'!$B$10*M422*('6_기대효과'!$K$7/'d_고정'!$B$9))*(1-O422)</f>
        <v/>
      </c>
      <c r="W422">
        <f>(S422*I422+R422*MAX(K422-'d_고정'!$B$10*M422*('6_기대효과'!$K$7/'d_고정'!$B$9),0)*N422)*(1-O422)</f>
        <v/>
      </c>
      <c r="X422">
        <f>U422+V422</f>
        <v/>
      </c>
      <c r="Y422">
        <f>U422/('d_고정'!$B$5*'6_기대효과'!$H$7/8)/'d_고정'!$B$6</f>
        <v/>
      </c>
      <c r="Z422">
        <f>U422/('d_고정'!$B$8*'6_기대효과'!$H$7/8)</f>
        <v/>
      </c>
    </row>
    <row r="423">
      <c r="A423">
        <f>RAND()</f>
        <v/>
      </c>
      <c r="B423">
        <f>IF('d_시나리오'!$J$2='d_시나리오'!$H$2,'d_시나리오'!$I$2,IF(A423&lt;('d_시나리오'!$I$2-'d_시나리오'!$H$2)/('d_시나리오'!$J$2-'d_시나리오'!$H$2),'d_시나리오'!$H$2+SQRT(A423*('d_시나리오'!$J$2-'d_시나리오'!$H$2)*('d_시나리오'!$I$2-'d_시나리오'!$H$2)),'d_시나리오'!$J$2-SQRT((1-A423)*('d_시나리오'!$J$2-'d_시나리오'!$H$2)*('d_시나리오'!$J$2-'d_시나리오'!$I$2))))</f>
        <v/>
      </c>
      <c r="C423">
        <f>BETAINV(RAND(),2,6)</f>
        <v/>
      </c>
      <c r="D423">
        <f>INDEX('d_분포'!$A$2:$A$28,RANDBETWEEN(1,27))</f>
        <v/>
      </c>
      <c r="E423">
        <f>INDEX('d_분포'!$C$2:$C$5,RANDBETWEEN(1,4))*(0.9+0.2*RAND())</f>
        <v/>
      </c>
      <c r="F423">
        <f>RAND()</f>
        <v/>
      </c>
      <c r="G423">
        <f>IF('d_시나리오'!$J$3='d_시나리오'!$H$3,'d_시나리오'!$I$3,IF(F423&lt;('d_시나리오'!$I$3-'d_시나리오'!$H$3)/('d_시나리오'!$J$3-'d_시나리오'!$H$3),'d_시나리오'!$H$3+SQRT(F423*('d_시나리오'!$J$3-'d_시나리오'!$H$3)*('d_시나리오'!$I$3-'d_시나리오'!$H$3)),'d_시나리오'!$J$3-SQRT((1-F423)*('d_시나리오'!$J$3-'d_시나리오'!$H$3)*('d_시나리오'!$J$3-'d_시나리오'!$I$3))))</f>
        <v/>
      </c>
      <c r="H423">
        <f>RAND()</f>
        <v/>
      </c>
      <c r="I423">
        <f>IF('d_시나리오'!$J$4='d_시나리오'!$H$4,'d_시나리오'!$I$4,IF(H423&lt;('d_시나리오'!$I$4-'d_시나리오'!$H$4)/('d_시나리오'!$J$4-'d_시나리오'!$H$4),'d_시나리오'!$H$4+SQRT(H423*('d_시나리오'!$J$4-'d_시나리오'!$H$4)*('d_시나리오'!$I$4-'d_시나리오'!$H$4)),'d_시나리오'!$J$4-SQRT((1-H423)*('d_시나리오'!$J$4-'d_시나리오'!$H$4)*('d_시나리오'!$J$4-'d_시나리오'!$I$4))))</f>
        <v/>
      </c>
      <c r="J423">
        <f>RAND()</f>
        <v/>
      </c>
      <c r="K423">
        <f>IF('d_시나리오'!$J$5='d_시나리오'!$H$5,'d_시나리오'!$I$5,IF(J423&lt;('d_시나리오'!$I$5-'d_시나리오'!$H$5)/('d_시나리오'!$J$5-'d_시나리오'!$H$5),'d_시나리오'!$H$5+SQRT(J423*('d_시나리오'!$J$5-'d_시나리오'!$H$5)*('d_시나리오'!$I$5-'d_시나리오'!$H$5)),'d_시나리오'!$J$5-SQRT((1-J423)*('d_시나리오'!$J$5-'d_시나리오'!$H$5)*('d_시나리오'!$J$5-'d_시나리오'!$I$5))))</f>
        <v/>
      </c>
      <c r="L423">
        <f>RAND()</f>
        <v/>
      </c>
      <c r="M423">
        <f>IF('d_시나리오'!$J$6='d_시나리오'!$H$6,'d_시나리오'!$I$6,IF(L423&lt;('d_시나리오'!$I$6-'d_시나리오'!$H$6)/('d_시나리오'!$J$6-'d_시나리오'!$H$6),'d_시나리오'!$H$6+SQRT(L423*('d_시나리오'!$J$6-'d_시나리오'!$H$6)*('d_시나리오'!$I$6-'d_시나리오'!$H$6)),'d_시나리오'!$J$6-SQRT((1-L423)*('d_시나리오'!$J$6-'d_시나리오'!$H$6)*('d_시나리오'!$J$6-'d_시나리오'!$I$6))))</f>
        <v/>
      </c>
      <c r="N423">
        <f>INDEX('d_분포'!$B$2:$B$57,RANDBETWEEN(1,56))</f>
        <v/>
      </c>
      <c r="O423">
        <f>BETAINV(RAND(),5,5)</f>
        <v/>
      </c>
      <c r="P423">
        <f>'d_고정'!$B$1*'6_기대효과'!$H$7*('d_시나리오'!$I$7/'d_고정'!$B$2)*B423</f>
        <v/>
      </c>
      <c r="Q423">
        <f>P423*C423</f>
        <v/>
      </c>
      <c r="R423">
        <f>P423*E423</f>
        <v/>
      </c>
      <c r="S423">
        <f>R423*G423</f>
        <v/>
      </c>
      <c r="T423">
        <f>Q423+S423</f>
        <v/>
      </c>
      <c r="U423">
        <f>(Q423*D423+S423*I423)*(1-O423)</f>
        <v/>
      </c>
      <c r="V423">
        <f>(R423*K423*N423+'d_고정'!$B$3*('6_기대효과'!$H$7/8)*N423*'d_고정'!$B$10*M423*('6_기대효과'!$K$7/'d_고정'!$B$9))*(1-O423)</f>
        <v/>
      </c>
      <c r="W423">
        <f>(S423*I423+R423*MAX(K423-'d_고정'!$B$10*M423*('6_기대효과'!$K$7/'d_고정'!$B$9),0)*N423)*(1-O423)</f>
        <v/>
      </c>
      <c r="X423">
        <f>U423+V423</f>
        <v/>
      </c>
      <c r="Y423">
        <f>U423/('d_고정'!$B$5*'6_기대효과'!$H$7/8)/'d_고정'!$B$6</f>
        <v/>
      </c>
      <c r="Z423">
        <f>U423/('d_고정'!$B$8*'6_기대효과'!$H$7/8)</f>
        <v/>
      </c>
    </row>
    <row r="424">
      <c r="A424">
        <f>RAND()</f>
        <v/>
      </c>
      <c r="B424">
        <f>IF('d_시나리오'!$J$2='d_시나리오'!$H$2,'d_시나리오'!$I$2,IF(A424&lt;('d_시나리오'!$I$2-'d_시나리오'!$H$2)/('d_시나리오'!$J$2-'d_시나리오'!$H$2),'d_시나리오'!$H$2+SQRT(A424*('d_시나리오'!$J$2-'d_시나리오'!$H$2)*('d_시나리오'!$I$2-'d_시나리오'!$H$2)),'d_시나리오'!$J$2-SQRT((1-A424)*('d_시나리오'!$J$2-'d_시나리오'!$H$2)*('d_시나리오'!$J$2-'d_시나리오'!$I$2))))</f>
        <v/>
      </c>
      <c r="C424">
        <f>BETAINV(RAND(),2,6)</f>
        <v/>
      </c>
      <c r="D424">
        <f>INDEX('d_분포'!$A$2:$A$28,RANDBETWEEN(1,27))</f>
        <v/>
      </c>
      <c r="E424">
        <f>INDEX('d_분포'!$C$2:$C$5,RANDBETWEEN(1,4))*(0.9+0.2*RAND())</f>
        <v/>
      </c>
      <c r="F424">
        <f>RAND()</f>
        <v/>
      </c>
      <c r="G424">
        <f>IF('d_시나리오'!$J$3='d_시나리오'!$H$3,'d_시나리오'!$I$3,IF(F424&lt;('d_시나리오'!$I$3-'d_시나리오'!$H$3)/('d_시나리오'!$J$3-'d_시나리오'!$H$3),'d_시나리오'!$H$3+SQRT(F424*('d_시나리오'!$J$3-'d_시나리오'!$H$3)*('d_시나리오'!$I$3-'d_시나리오'!$H$3)),'d_시나리오'!$J$3-SQRT((1-F424)*('d_시나리오'!$J$3-'d_시나리오'!$H$3)*('d_시나리오'!$J$3-'d_시나리오'!$I$3))))</f>
        <v/>
      </c>
      <c r="H424">
        <f>RAND()</f>
        <v/>
      </c>
      <c r="I424">
        <f>IF('d_시나리오'!$J$4='d_시나리오'!$H$4,'d_시나리오'!$I$4,IF(H424&lt;('d_시나리오'!$I$4-'d_시나리오'!$H$4)/('d_시나리오'!$J$4-'d_시나리오'!$H$4),'d_시나리오'!$H$4+SQRT(H424*('d_시나리오'!$J$4-'d_시나리오'!$H$4)*('d_시나리오'!$I$4-'d_시나리오'!$H$4)),'d_시나리오'!$J$4-SQRT((1-H424)*('d_시나리오'!$J$4-'d_시나리오'!$H$4)*('d_시나리오'!$J$4-'d_시나리오'!$I$4))))</f>
        <v/>
      </c>
      <c r="J424">
        <f>RAND()</f>
        <v/>
      </c>
      <c r="K424">
        <f>IF('d_시나리오'!$J$5='d_시나리오'!$H$5,'d_시나리오'!$I$5,IF(J424&lt;('d_시나리오'!$I$5-'d_시나리오'!$H$5)/('d_시나리오'!$J$5-'d_시나리오'!$H$5),'d_시나리오'!$H$5+SQRT(J424*('d_시나리오'!$J$5-'d_시나리오'!$H$5)*('d_시나리오'!$I$5-'d_시나리오'!$H$5)),'d_시나리오'!$J$5-SQRT((1-J424)*('d_시나리오'!$J$5-'d_시나리오'!$H$5)*('d_시나리오'!$J$5-'d_시나리오'!$I$5))))</f>
        <v/>
      </c>
      <c r="L424">
        <f>RAND()</f>
        <v/>
      </c>
      <c r="M424">
        <f>IF('d_시나리오'!$J$6='d_시나리오'!$H$6,'d_시나리오'!$I$6,IF(L424&lt;('d_시나리오'!$I$6-'d_시나리오'!$H$6)/('d_시나리오'!$J$6-'d_시나리오'!$H$6),'d_시나리오'!$H$6+SQRT(L424*('d_시나리오'!$J$6-'d_시나리오'!$H$6)*('d_시나리오'!$I$6-'d_시나리오'!$H$6)),'d_시나리오'!$J$6-SQRT((1-L424)*('d_시나리오'!$J$6-'d_시나리오'!$H$6)*('d_시나리오'!$J$6-'d_시나리오'!$I$6))))</f>
        <v/>
      </c>
      <c r="N424">
        <f>INDEX('d_분포'!$B$2:$B$57,RANDBETWEEN(1,56))</f>
        <v/>
      </c>
      <c r="O424">
        <f>BETAINV(RAND(),5,5)</f>
        <v/>
      </c>
      <c r="P424">
        <f>'d_고정'!$B$1*'6_기대효과'!$H$7*('d_시나리오'!$I$7/'d_고정'!$B$2)*B424</f>
        <v/>
      </c>
      <c r="Q424">
        <f>P424*C424</f>
        <v/>
      </c>
      <c r="R424">
        <f>P424*E424</f>
        <v/>
      </c>
      <c r="S424">
        <f>R424*G424</f>
        <v/>
      </c>
      <c r="T424">
        <f>Q424+S424</f>
        <v/>
      </c>
      <c r="U424">
        <f>(Q424*D424+S424*I424)*(1-O424)</f>
        <v/>
      </c>
      <c r="V424">
        <f>(R424*K424*N424+'d_고정'!$B$3*('6_기대효과'!$H$7/8)*N424*'d_고정'!$B$10*M424*('6_기대효과'!$K$7/'d_고정'!$B$9))*(1-O424)</f>
        <v/>
      </c>
      <c r="W424">
        <f>(S424*I424+R424*MAX(K424-'d_고정'!$B$10*M424*('6_기대효과'!$K$7/'d_고정'!$B$9),0)*N424)*(1-O424)</f>
        <v/>
      </c>
      <c r="X424">
        <f>U424+V424</f>
        <v/>
      </c>
      <c r="Y424">
        <f>U424/('d_고정'!$B$5*'6_기대효과'!$H$7/8)/'d_고정'!$B$6</f>
        <v/>
      </c>
      <c r="Z424">
        <f>U424/('d_고정'!$B$8*'6_기대효과'!$H$7/8)</f>
        <v/>
      </c>
    </row>
    <row r="425">
      <c r="A425">
        <f>RAND()</f>
        <v/>
      </c>
      <c r="B425">
        <f>IF('d_시나리오'!$J$2='d_시나리오'!$H$2,'d_시나리오'!$I$2,IF(A425&lt;('d_시나리오'!$I$2-'d_시나리오'!$H$2)/('d_시나리오'!$J$2-'d_시나리오'!$H$2),'d_시나리오'!$H$2+SQRT(A425*('d_시나리오'!$J$2-'d_시나리오'!$H$2)*('d_시나리오'!$I$2-'d_시나리오'!$H$2)),'d_시나리오'!$J$2-SQRT((1-A425)*('d_시나리오'!$J$2-'d_시나리오'!$H$2)*('d_시나리오'!$J$2-'d_시나리오'!$I$2))))</f>
        <v/>
      </c>
      <c r="C425">
        <f>BETAINV(RAND(),2,6)</f>
        <v/>
      </c>
      <c r="D425">
        <f>INDEX('d_분포'!$A$2:$A$28,RANDBETWEEN(1,27))</f>
        <v/>
      </c>
      <c r="E425">
        <f>INDEX('d_분포'!$C$2:$C$5,RANDBETWEEN(1,4))*(0.9+0.2*RAND())</f>
        <v/>
      </c>
      <c r="F425">
        <f>RAND()</f>
        <v/>
      </c>
      <c r="G425">
        <f>IF('d_시나리오'!$J$3='d_시나리오'!$H$3,'d_시나리오'!$I$3,IF(F425&lt;('d_시나리오'!$I$3-'d_시나리오'!$H$3)/('d_시나리오'!$J$3-'d_시나리오'!$H$3),'d_시나리오'!$H$3+SQRT(F425*('d_시나리오'!$J$3-'d_시나리오'!$H$3)*('d_시나리오'!$I$3-'d_시나리오'!$H$3)),'d_시나리오'!$J$3-SQRT((1-F425)*('d_시나리오'!$J$3-'d_시나리오'!$H$3)*('d_시나리오'!$J$3-'d_시나리오'!$I$3))))</f>
        <v/>
      </c>
      <c r="H425">
        <f>RAND()</f>
        <v/>
      </c>
      <c r="I425">
        <f>IF('d_시나리오'!$J$4='d_시나리오'!$H$4,'d_시나리오'!$I$4,IF(H425&lt;('d_시나리오'!$I$4-'d_시나리오'!$H$4)/('d_시나리오'!$J$4-'d_시나리오'!$H$4),'d_시나리오'!$H$4+SQRT(H425*('d_시나리오'!$J$4-'d_시나리오'!$H$4)*('d_시나리오'!$I$4-'d_시나리오'!$H$4)),'d_시나리오'!$J$4-SQRT((1-H425)*('d_시나리오'!$J$4-'d_시나리오'!$H$4)*('d_시나리오'!$J$4-'d_시나리오'!$I$4))))</f>
        <v/>
      </c>
      <c r="J425">
        <f>RAND()</f>
        <v/>
      </c>
      <c r="K425">
        <f>IF('d_시나리오'!$J$5='d_시나리오'!$H$5,'d_시나리오'!$I$5,IF(J425&lt;('d_시나리오'!$I$5-'d_시나리오'!$H$5)/('d_시나리오'!$J$5-'d_시나리오'!$H$5),'d_시나리오'!$H$5+SQRT(J425*('d_시나리오'!$J$5-'d_시나리오'!$H$5)*('d_시나리오'!$I$5-'d_시나리오'!$H$5)),'d_시나리오'!$J$5-SQRT((1-J425)*('d_시나리오'!$J$5-'d_시나리오'!$H$5)*('d_시나리오'!$J$5-'d_시나리오'!$I$5))))</f>
        <v/>
      </c>
      <c r="L425">
        <f>RAND()</f>
        <v/>
      </c>
      <c r="M425">
        <f>IF('d_시나리오'!$J$6='d_시나리오'!$H$6,'d_시나리오'!$I$6,IF(L425&lt;('d_시나리오'!$I$6-'d_시나리오'!$H$6)/('d_시나리오'!$J$6-'d_시나리오'!$H$6),'d_시나리오'!$H$6+SQRT(L425*('d_시나리오'!$J$6-'d_시나리오'!$H$6)*('d_시나리오'!$I$6-'d_시나리오'!$H$6)),'d_시나리오'!$J$6-SQRT((1-L425)*('d_시나리오'!$J$6-'d_시나리오'!$H$6)*('d_시나리오'!$J$6-'d_시나리오'!$I$6))))</f>
        <v/>
      </c>
      <c r="N425">
        <f>INDEX('d_분포'!$B$2:$B$57,RANDBETWEEN(1,56))</f>
        <v/>
      </c>
      <c r="O425">
        <f>BETAINV(RAND(),5,5)</f>
        <v/>
      </c>
      <c r="P425">
        <f>'d_고정'!$B$1*'6_기대효과'!$H$7*('d_시나리오'!$I$7/'d_고정'!$B$2)*B425</f>
        <v/>
      </c>
      <c r="Q425">
        <f>P425*C425</f>
        <v/>
      </c>
      <c r="R425">
        <f>P425*E425</f>
        <v/>
      </c>
      <c r="S425">
        <f>R425*G425</f>
        <v/>
      </c>
      <c r="T425">
        <f>Q425+S425</f>
        <v/>
      </c>
      <c r="U425">
        <f>(Q425*D425+S425*I425)*(1-O425)</f>
        <v/>
      </c>
      <c r="V425">
        <f>(R425*K425*N425+'d_고정'!$B$3*('6_기대효과'!$H$7/8)*N425*'d_고정'!$B$10*M425*('6_기대효과'!$K$7/'d_고정'!$B$9))*(1-O425)</f>
        <v/>
      </c>
      <c r="W425">
        <f>(S425*I425+R425*MAX(K425-'d_고정'!$B$10*M425*('6_기대효과'!$K$7/'d_고정'!$B$9),0)*N425)*(1-O425)</f>
        <v/>
      </c>
      <c r="X425">
        <f>U425+V425</f>
        <v/>
      </c>
      <c r="Y425">
        <f>U425/('d_고정'!$B$5*'6_기대효과'!$H$7/8)/'d_고정'!$B$6</f>
        <v/>
      </c>
      <c r="Z425">
        <f>U425/('d_고정'!$B$8*'6_기대효과'!$H$7/8)</f>
        <v/>
      </c>
    </row>
    <row r="426">
      <c r="A426">
        <f>RAND()</f>
        <v/>
      </c>
      <c r="B426">
        <f>IF('d_시나리오'!$J$2='d_시나리오'!$H$2,'d_시나리오'!$I$2,IF(A426&lt;('d_시나리오'!$I$2-'d_시나리오'!$H$2)/('d_시나리오'!$J$2-'d_시나리오'!$H$2),'d_시나리오'!$H$2+SQRT(A426*('d_시나리오'!$J$2-'d_시나리오'!$H$2)*('d_시나리오'!$I$2-'d_시나리오'!$H$2)),'d_시나리오'!$J$2-SQRT((1-A426)*('d_시나리오'!$J$2-'d_시나리오'!$H$2)*('d_시나리오'!$J$2-'d_시나리오'!$I$2))))</f>
        <v/>
      </c>
      <c r="C426">
        <f>BETAINV(RAND(),2,6)</f>
        <v/>
      </c>
      <c r="D426">
        <f>INDEX('d_분포'!$A$2:$A$28,RANDBETWEEN(1,27))</f>
        <v/>
      </c>
      <c r="E426">
        <f>INDEX('d_분포'!$C$2:$C$5,RANDBETWEEN(1,4))*(0.9+0.2*RAND())</f>
        <v/>
      </c>
      <c r="F426">
        <f>RAND()</f>
        <v/>
      </c>
      <c r="G426">
        <f>IF('d_시나리오'!$J$3='d_시나리오'!$H$3,'d_시나리오'!$I$3,IF(F426&lt;('d_시나리오'!$I$3-'d_시나리오'!$H$3)/('d_시나리오'!$J$3-'d_시나리오'!$H$3),'d_시나리오'!$H$3+SQRT(F426*('d_시나리오'!$J$3-'d_시나리오'!$H$3)*('d_시나리오'!$I$3-'d_시나리오'!$H$3)),'d_시나리오'!$J$3-SQRT((1-F426)*('d_시나리오'!$J$3-'d_시나리오'!$H$3)*('d_시나리오'!$J$3-'d_시나리오'!$I$3))))</f>
        <v/>
      </c>
      <c r="H426">
        <f>RAND()</f>
        <v/>
      </c>
      <c r="I426">
        <f>IF('d_시나리오'!$J$4='d_시나리오'!$H$4,'d_시나리오'!$I$4,IF(H426&lt;('d_시나리오'!$I$4-'d_시나리오'!$H$4)/('d_시나리오'!$J$4-'d_시나리오'!$H$4),'d_시나리오'!$H$4+SQRT(H426*('d_시나리오'!$J$4-'d_시나리오'!$H$4)*('d_시나리오'!$I$4-'d_시나리오'!$H$4)),'d_시나리오'!$J$4-SQRT((1-H426)*('d_시나리오'!$J$4-'d_시나리오'!$H$4)*('d_시나리오'!$J$4-'d_시나리오'!$I$4))))</f>
        <v/>
      </c>
      <c r="J426">
        <f>RAND()</f>
        <v/>
      </c>
      <c r="K426">
        <f>IF('d_시나리오'!$J$5='d_시나리오'!$H$5,'d_시나리오'!$I$5,IF(J426&lt;('d_시나리오'!$I$5-'d_시나리오'!$H$5)/('d_시나리오'!$J$5-'d_시나리오'!$H$5),'d_시나리오'!$H$5+SQRT(J426*('d_시나리오'!$J$5-'d_시나리오'!$H$5)*('d_시나리오'!$I$5-'d_시나리오'!$H$5)),'d_시나리오'!$J$5-SQRT((1-J426)*('d_시나리오'!$J$5-'d_시나리오'!$H$5)*('d_시나리오'!$J$5-'d_시나리오'!$I$5))))</f>
        <v/>
      </c>
      <c r="L426">
        <f>RAND()</f>
        <v/>
      </c>
      <c r="M426">
        <f>IF('d_시나리오'!$J$6='d_시나리오'!$H$6,'d_시나리오'!$I$6,IF(L426&lt;('d_시나리오'!$I$6-'d_시나리오'!$H$6)/('d_시나리오'!$J$6-'d_시나리오'!$H$6),'d_시나리오'!$H$6+SQRT(L426*('d_시나리오'!$J$6-'d_시나리오'!$H$6)*('d_시나리오'!$I$6-'d_시나리오'!$H$6)),'d_시나리오'!$J$6-SQRT((1-L426)*('d_시나리오'!$J$6-'d_시나리오'!$H$6)*('d_시나리오'!$J$6-'d_시나리오'!$I$6))))</f>
        <v/>
      </c>
      <c r="N426">
        <f>INDEX('d_분포'!$B$2:$B$57,RANDBETWEEN(1,56))</f>
        <v/>
      </c>
      <c r="O426">
        <f>BETAINV(RAND(),5,5)</f>
        <v/>
      </c>
      <c r="P426">
        <f>'d_고정'!$B$1*'6_기대효과'!$H$7*('d_시나리오'!$I$7/'d_고정'!$B$2)*B426</f>
        <v/>
      </c>
      <c r="Q426">
        <f>P426*C426</f>
        <v/>
      </c>
      <c r="R426">
        <f>P426*E426</f>
        <v/>
      </c>
      <c r="S426">
        <f>R426*G426</f>
        <v/>
      </c>
      <c r="T426">
        <f>Q426+S426</f>
        <v/>
      </c>
      <c r="U426">
        <f>(Q426*D426+S426*I426)*(1-O426)</f>
        <v/>
      </c>
      <c r="V426">
        <f>(R426*K426*N426+'d_고정'!$B$3*('6_기대효과'!$H$7/8)*N426*'d_고정'!$B$10*M426*('6_기대효과'!$K$7/'d_고정'!$B$9))*(1-O426)</f>
        <v/>
      </c>
      <c r="W426">
        <f>(S426*I426+R426*MAX(K426-'d_고정'!$B$10*M426*('6_기대효과'!$K$7/'d_고정'!$B$9),0)*N426)*(1-O426)</f>
        <v/>
      </c>
      <c r="X426">
        <f>U426+V426</f>
        <v/>
      </c>
      <c r="Y426">
        <f>U426/('d_고정'!$B$5*'6_기대효과'!$H$7/8)/'d_고정'!$B$6</f>
        <v/>
      </c>
      <c r="Z426">
        <f>U426/('d_고정'!$B$8*'6_기대효과'!$H$7/8)</f>
        <v/>
      </c>
    </row>
    <row r="427">
      <c r="A427">
        <f>RAND()</f>
        <v/>
      </c>
      <c r="B427">
        <f>IF('d_시나리오'!$J$2='d_시나리오'!$H$2,'d_시나리오'!$I$2,IF(A427&lt;('d_시나리오'!$I$2-'d_시나리오'!$H$2)/('d_시나리오'!$J$2-'d_시나리오'!$H$2),'d_시나리오'!$H$2+SQRT(A427*('d_시나리오'!$J$2-'d_시나리오'!$H$2)*('d_시나리오'!$I$2-'d_시나리오'!$H$2)),'d_시나리오'!$J$2-SQRT((1-A427)*('d_시나리오'!$J$2-'d_시나리오'!$H$2)*('d_시나리오'!$J$2-'d_시나리오'!$I$2))))</f>
        <v/>
      </c>
      <c r="C427">
        <f>BETAINV(RAND(),2,6)</f>
        <v/>
      </c>
      <c r="D427">
        <f>INDEX('d_분포'!$A$2:$A$28,RANDBETWEEN(1,27))</f>
        <v/>
      </c>
      <c r="E427">
        <f>INDEX('d_분포'!$C$2:$C$5,RANDBETWEEN(1,4))*(0.9+0.2*RAND())</f>
        <v/>
      </c>
      <c r="F427">
        <f>RAND()</f>
        <v/>
      </c>
      <c r="G427">
        <f>IF('d_시나리오'!$J$3='d_시나리오'!$H$3,'d_시나리오'!$I$3,IF(F427&lt;('d_시나리오'!$I$3-'d_시나리오'!$H$3)/('d_시나리오'!$J$3-'d_시나리오'!$H$3),'d_시나리오'!$H$3+SQRT(F427*('d_시나리오'!$J$3-'d_시나리오'!$H$3)*('d_시나리오'!$I$3-'d_시나리오'!$H$3)),'d_시나리오'!$J$3-SQRT((1-F427)*('d_시나리오'!$J$3-'d_시나리오'!$H$3)*('d_시나리오'!$J$3-'d_시나리오'!$I$3))))</f>
        <v/>
      </c>
      <c r="H427">
        <f>RAND()</f>
        <v/>
      </c>
      <c r="I427">
        <f>IF('d_시나리오'!$J$4='d_시나리오'!$H$4,'d_시나리오'!$I$4,IF(H427&lt;('d_시나리오'!$I$4-'d_시나리오'!$H$4)/('d_시나리오'!$J$4-'d_시나리오'!$H$4),'d_시나리오'!$H$4+SQRT(H427*('d_시나리오'!$J$4-'d_시나리오'!$H$4)*('d_시나리오'!$I$4-'d_시나리오'!$H$4)),'d_시나리오'!$J$4-SQRT((1-H427)*('d_시나리오'!$J$4-'d_시나리오'!$H$4)*('d_시나리오'!$J$4-'d_시나리오'!$I$4))))</f>
        <v/>
      </c>
      <c r="J427">
        <f>RAND()</f>
        <v/>
      </c>
      <c r="K427">
        <f>IF('d_시나리오'!$J$5='d_시나리오'!$H$5,'d_시나리오'!$I$5,IF(J427&lt;('d_시나리오'!$I$5-'d_시나리오'!$H$5)/('d_시나리오'!$J$5-'d_시나리오'!$H$5),'d_시나리오'!$H$5+SQRT(J427*('d_시나리오'!$J$5-'d_시나리오'!$H$5)*('d_시나리오'!$I$5-'d_시나리오'!$H$5)),'d_시나리오'!$J$5-SQRT((1-J427)*('d_시나리오'!$J$5-'d_시나리오'!$H$5)*('d_시나리오'!$J$5-'d_시나리오'!$I$5))))</f>
        <v/>
      </c>
      <c r="L427">
        <f>RAND()</f>
        <v/>
      </c>
      <c r="M427">
        <f>IF('d_시나리오'!$J$6='d_시나리오'!$H$6,'d_시나리오'!$I$6,IF(L427&lt;('d_시나리오'!$I$6-'d_시나리오'!$H$6)/('d_시나리오'!$J$6-'d_시나리오'!$H$6),'d_시나리오'!$H$6+SQRT(L427*('d_시나리오'!$J$6-'d_시나리오'!$H$6)*('d_시나리오'!$I$6-'d_시나리오'!$H$6)),'d_시나리오'!$J$6-SQRT((1-L427)*('d_시나리오'!$J$6-'d_시나리오'!$H$6)*('d_시나리오'!$J$6-'d_시나리오'!$I$6))))</f>
        <v/>
      </c>
      <c r="N427">
        <f>INDEX('d_분포'!$B$2:$B$57,RANDBETWEEN(1,56))</f>
        <v/>
      </c>
      <c r="O427">
        <f>BETAINV(RAND(),5,5)</f>
        <v/>
      </c>
      <c r="P427">
        <f>'d_고정'!$B$1*'6_기대효과'!$H$7*('d_시나리오'!$I$7/'d_고정'!$B$2)*B427</f>
        <v/>
      </c>
      <c r="Q427">
        <f>P427*C427</f>
        <v/>
      </c>
      <c r="R427">
        <f>P427*E427</f>
        <v/>
      </c>
      <c r="S427">
        <f>R427*G427</f>
        <v/>
      </c>
      <c r="T427">
        <f>Q427+S427</f>
        <v/>
      </c>
      <c r="U427">
        <f>(Q427*D427+S427*I427)*(1-O427)</f>
        <v/>
      </c>
      <c r="V427">
        <f>(R427*K427*N427+'d_고정'!$B$3*('6_기대효과'!$H$7/8)*N427*'d_고정'!$B$10*M427*('6_기대효과'!$K$7/'d_고정'!$B$9))*(1-O427)</f>
        <v/>
      </c>
      <c r="W427">
        <f>(S427*I427+R427*MAX(K427-'d_고정'!$B$10*M427*('6_기대효과'!$K$7/'d_고정'!$B$9),0)*N427)*(1-O427)</f>
        <v/>
      </c>
      <c r="X427">
        <f>U427+V427</f>
        <v/>
      </c>
      <c r="Y427">
        <f>U427/('d_고정'!$B$5*'6_기대효과'!$H$7/8)/'d_고정'!$B$6</f>
        <v/>
      </c>
      <c r="Z427">
        <f>U427/('d_고정'!$B$8*'6_기대효과'!$H$7/8)</f>
        <v/>
      </c>
    </row>
    <row r="428">
      <c r="A428">
        <f>RAND()</f>
        <v/>
      </c>
      <c r="B428">
        <f>IF('d_시나리오'!$J$2='d_시나리오'!$H$2,'d_시나리오'!$I$2,IF(A428&lt;('d_시나리오'!$I$2-'d_시나리오'!$H$2)/('d_시나리오'!$J$2-'d_시나리오'!$H$2),'d_시나리오'!$H$2+SQRT(A428*('d_시나리오'!$J$2-'d_시나리오'!$H$2)*('d_시나리오'!$I$2-'d_시나리오'!$H$2)),'d_시나리오'!$J$2-SQRT((1-A428)*('d_시나리오'!$J$2-'d_시나리오'!$H$2)*('d_시나리오'!$J$2-'d_시나리오'!$I$2))))</f>
        <v/>
      </c>
      <c r="C428">
        <f>BETAINV(RAND(),2,6)</f>
        <v/>
      </c>
      <c r="D428">
        <f>INDEX('d_분포'!$A$2:$A$28,RANDBETWEEN(1,27))</f>
        <v/>
      </c>
      <c r="E428">
        <f>INDEX('d_분포'!$C$2:$C$5,RANDBETWEEN(1,4))*(0.9+0.2*RAND())</f>
        <v/>
      </c>
      <c r="F428">
        <f>RAND()</f>
        <v/>
      </c>
      <c r="G428">
        <f>IF('d_시나리오'!$J$3='d_시나리오'!$H$3,'d_시나리오'!$I$3,IF(F428&lt;('d_시나리오'!$I$3-'d_시나리오'!$H$3)/('d_시나리오'!$J$3-'d_시나리오'!$H$3),'d_시나리오'!$H$3+SQRT(F428*('d_시나리오'!$J$3-'d_시나리오'!$H$3)*('d_시나리오'!$I$3-'d_시나리오'!$H$3)),'d_시나리오'!$J$3-SQRT((1-F428)*('d_시나리오'!$J$3-'d_시나리오'!$H$3)*('d_시나리오'!$J$3-'d_시나리오'!$I$3))))</f>
        <v/>
      </c>
      <c r="H428">
        <f>RAND()</f>
        <v/>
      </c>
      <c r="I428">
        <f>IF('d_시나리오'!$J$4='d_시나리오'!$H$4,'d_시나리오'!$I$4,IF(H428&lt;('d_시나리오'!$I$4-'d_시나리오'!$H$4)/('d_시나리오'!$J$4-'d_시나리오'!$H$4),'d_시나리오'!$H$4+SQRT(H428*('d_시나리오'!$J$4-'d_시나리오'!$H$4)*('d_시나리오'!$I$4-'d_시나리오'!$H$4)),'d_시나리오'!$J$4-SQRT((1-H428)*('d_시나리오'!$J$4-'d_시나리오'!$H$4)*('d_시나리오'!$J$4-'d_시나리오'!$I$4))))</f>
        <v/>
      </c>
      <c r="J428">
        <f>RAND()</f>
        <v/>
      </c>
      <c r="K428">
        <f>IF('d_시나리오'!$J$5='d_시나리오'!$H$5,'d_시나리오'!$I$5,IF(J428&lt;('d_시나리오'!$I$5-'d_시나리오'!$H$5)/('d_시나리오'!$J$5-'d_시나리오'!$H$5),'d_시나리오'!$H$5+SQRT(J428*('d_시나리오'!$J$5-'d_시나리오'!$H$5)*('d_시나리오'!$I$5-'d_시나리오'!$H$5)),'d_시나리오'!$J$5-SQRT((1-J428)*('d_시나리오'!$J$5-'d_시나리오'!$H$5)*('d_시나리오'!$J$5-'d_시나리오'!$I$5))))</f>
        <v/>
      </c>
      <c r="L428">
        <f>RAND()</f>
        <v/>
      </c>
      <c r="M428">
        <f>IF('d_시나리오'!$J$6='d_시나리오'!$H$6,'d_시나리오'!$I$6,IF(L428&lt;('d_시나리오'!$I$6-'d_시나리오'!$H$6)/('d_시나리오'!$J$6-'d_시나리오'!$H$6),'d_시나리오'!$H$6+SQRT(L428*('d_시나리오'!$J$6-'d_시나리오'!$H$6)*('d_시나리오'!$I$6-'d_시나리오'!$H$6)),'d_시나리오'!$J$6-SQRT((1-L428)*('d_시나리오'!$J$6-'d_시나리오'!$H$6)*('d_시나리오'!$J$6-'d_시나리오'!$I$6))))</f>
        <v/>
      </c>
      <c r="N428">
        <f>INDEX('d_분포'!$B$2:$B$57,RANDBETWEEN(1,56))</f>
        <v/>
      </c>
      <c r="O428">
        <f>BETAINV(RAND(),5,5)</f>
        <v/>
      </c>
      <c r="P428">
        <f>'d_고정'!$B$1*'6_기대효과'!$H$7*('d_시나리오'!$I$7/'d_고정'!$B$2)*B428</f>
        <v/>
      </c>
      <c r="Q428">
        <f>P428*C428</f>
        <v/>
      </c>
      <c r="R428">
        <f>P428*E428</f>
        <v/>
      </c>
      <c r="S428">
        <f>R428*G428</f>
        <v/>
      </c>
      <c r="T428">
        <f>Q428+S428</f>
        <v/>
      </c>
      <c r="U428">
        <f>(Q428*D428+S428*I428)*(1-O428)</f>
        <v/>
      </c>
      <c r="V428">
        <f>(R428*K428*N428+'d_고정'!$B$3*('6_기대효과'!$H$7/8)*N428*'d_고정'!$B$10*M428*('6_기대효과'!$K$7/'d_고정'!$B$9))*(1-O428)</f>
        <v/>
      </c>
      <c r="W428">
        <f>(S428*I428+R428*MAX(K428-'d_고정'!$B$10*M428*('6_기대효과'!$K$7/'d_고정'!$B$9),0)*N428)*(1-O428)</f>
        <v/>
      </c>
      <c r="X428">
        <f>U428+V428</f>
        <v/>
      </c>
      <c r="Y428">
        <f>U428/('d_고정'!$B$5*'6_기대효과'!$H$7/8)/'d_고정'!$B$6</f>
        <v/>
      </c>
      <c r="Z428">
        <f>U428/('d_고정'!$B$8*'6_기대효과'!$H$7/8)</f>
        <v/>
      </c>
    </row>
    <row r="429">
      <c r="A429">
        <f>RAND()</f>
        <v/>
      </c>
      <c r="B429">
        <f>IF('d_시나리오'!$J$2='d_시나리오'!$H$2,'d_시나리오'!$I$2,IF(A429&lt;('d_시나리오'!$I$2-'d_시나리오'!$H$2)/('d_시나리오'!$J$2-'d_시나리오'!$H$2),'d_시나리오'!$H$2+SQRT(A429*('d_시나리오'!$J$2-'d_시나리오'!$H$2)*('d_시나리오'!$I$2-'d_시나리오'!$H$2)),'d_시나리오'!$J$2-SQRT((1-A429)*('d_시나리오'!$J$2-'d_시나리오'!$H$2)*('d_시나리오'!$J$2-'d_시나리오'!$I$2))))</f>
        <v/>
      </c>
      <c r="C429">
        <f>BETAINV(RAND(),2,6)</f>
        <v/>
      </c>
      <c r="D429">
        <f>INDEX('d_분포'!$A$2:$A$28,RANDBETWEEN(1,27))</f>
        <v/>
      </c>
      <c r="E429">
        <f>INDEX('d_분포'!$C$2:$C$5,RANDBETWEEN(1,4))*(0.9+0.2*RAND())</f>
        <v/>
      </c>
      <c r="F429">
        <f>RAND()</f>
        <v/>
      </c>
      <c r="G429">
        <f>IF('d_시나리오'!$J$3='d_시나리오'!$H$3,'d_시나리오'!$I$3,IF(F429&lt;('d_시나리오'!$I$3-'d_시나리오'!$H$3)/('d_시나리오'!$J$3-'d_시나리오'!$H$3),'d_시나리오'!$H$3+SQRT(F429*('d_시나리오'!$J$3-'d_시나리오'!$H$3)*('d_시나리오'!$I$3-'d_시나리오'!$H$3)),'d_시나리오'!$J$3-SQRT((1-F429)*('d_시나리오'!$J$3-'d_시나리오'!$H$3)*('d_시나리오'!$J$3-'d_시나리오'!$I$3))))</f>
        <v/>
      </c>
      <c r="H429">
        <f>RAND()</f>
        <v/>
      </c>
      <c r="I429">
        <f>IF('d_시나리오'!$J$4='d_시나리오'!$H$4,'d_시나리오'!$I$4,IF(H429&lt;('d_시나리오'!$I$4-'d_시나리오'!$H$4)/('d_시나리오'!$J$4-'d_시나리오'!$H$4),'d_시나리오'!$H$4+SQRT(H429*('d_시나리오'!$J$4-'d_시나리오'!$H$4)*('d_시나리오'!$I$4-'d_시나리오'!$H$4)),'d_시나리오'!$J$4-SQRT((1-H429)*('d_시나리오'!$J$4-'d_시나리오'!$H$4)*('d_시나리오'!$J$4-'d_시나리오'!$I$4))))</f>
        <v/>
      </c>
      <c r="J429">
        <f>RAND()</f>
        <v/>
      </c>
      <c r="K429">
        <f>IF('d_시나리오'!$J$5='d_시나리오'!$H$5,'d_시나리오'!$I$5,IF(J429&lt;('d_시나리오'!$I$5-'d_시나리오'!$H$5)/('d_시나리오'!$J$5-'d_시나리오'!$H$5),'d_시나리오'!$H$5+SQRT(J429*('d_시나리오'!$J$5-'d_시나리오'!$H$5)*('d_시나리오'!$I$5-'d_시나리오'!$H$5)),'d_시나리오'!$J$5-SQRT((1-J429)*('d_시나리오'!$J$5-'d_시나리오'!$H$5)*('d_시나리오'!$J$5-'d_시나리오'!$I$5))))</f>
        <v/>
      </c>
      <c r="L429">
        <f>RAND()</f>
        <v/>
      </c>
      <c r="M429">
        <f>IF('d_시나리오'!$J$6='d_시나리오'!$H$6,'d_시나리오'!$I$6,IF(L429&lt;('d_시나리오'!$I$6-'d_시나리오'!$H$6)/('d_시나리오'!$J$6-'d_시나리오'!$H$6),'d_시나리오'!$H$6+SQRT(L429*('d_시나리오'!$J$6-'d_시나리오'!$H$6)*('d_시나리오'!$I$6-'d_시나리오'!$H$6)),'d_시나리오'!$J$6-SQRT((1-L429)*('d_시나리오'!$J$6-'d_시나리오'!$H$6)*('d_시나리오'!$J$6-'d_시나리오'!$I$6))))</f>
        <v/>
      </c>
      <c r="N429">
        <f>INDEX('d_분포'!$B$2:$B$57,RANDBETWEEN(1,56))</f>
        <v/>
      </c>
      <c r="O429">
        <f>BETAINV(RAND(),5,5)</f>
        <v/>
      </c>
      <c r="P429">
        <f>'d_고정'!$B$1*'6_기대효과'!$H$7*('d_시나리오'!$I$7/'d_고정'!$B$2)*B429</f>
        <v/>
      </c>
      <c r="Q429">
        <f>P429*C429</f>
        <v/>
      </c>
      <c r="R429">
        <f>P429*E429</f>
        <v/>
      </c>
      <c r="S429">
        <f>R429*G429</f>
        <v/>
      </c>
      <c r="T429">
        <f>Q429+S429</f>
        <v/>
      </c>
      <c r="U429">
        <f>(Q429*D429+S429*I429)*(1-O429)</f>
        <v/>
      </c>
      <c r="V429">
        <f>(R429*K429*N429+'d_고정'!$B$3*('6_기대효과'!$H$7/8)*N429*'d_고정'!$B$10*M429*('6_기대효과'!$K$7/'d_고정'!$B$9))*(1-O429)</f>
        <v/>
      </c>
      <c r="W429">
        <f>(S429*I429+R429*MAX(K429-'d_고정'!$B$10*M429*('6_기대효과'!$K$7/'d_고정'!$B$9),0)*N429)*(1-O429)</f>
        <v/>
      </c>
      <c r="X429">
        <f>U429+V429</f>
        <v/>
      </c>
      <c r="Y429">
        <f>U429/('d_고정'!$B$5*'6_기대효과'!$H$7/8)/'d_고정'!$B$6</f>
        <v/>
      </c>
      <c r="Z429">
        <f>U429/('d_고정'!$B$8*'6_기대효과'!$H$7/8)</f>
        <v/>
      </c>
    </row>
    <row r="430">
      <c r="A430">
        <f>RAND()</f>
        <v/>
      </c>
      <c r="B430">
        <f>IF('d_시나리오'!$J$2='d_시나리오'!$H$2,'d_시나리오'!$I$2,IF(A430&lt;('d_시나리오'!$I$2-'d_시나리오'!$H$2)/('d_시나리오'!$J$2-'d_시나리오'!$H$2),'d_시나리오'!$H$2+SQRT(A430*('d_시나리오'!$J$2-'d_시나리오'!$H$2)*('d_시나리오'!$I$2-'d_시나리오'!$H$2)),'d_시나리오'!$J$2-SQRT((1-A430)*('d_시나리오'!$J$2-'d_시나리오'!$H$2)*('d_시나리오'!$J$2-'d_시나리오'!$I$2))))</f>
        <v/>
      </c>
      <c r="C430">
        <f>BETAINV(RAND(),2,6)</f>
        <v/>
      </c>
      <c r="D430">
        <f>INDEX('d_분포'!$A$2:$A$28,RANDBETWEEN(1,27))</f>
        <v/>
      </c>
      <c r="E430">
        <f>INDEX('d_분포'!$C$2:$C$5,RANDBETWEEN(1,4))*(0.9+0.2*RAND())</f>
        <v/>
      </c>
      <c r="F430">
        <f>RAND()</f>
        <v/>
      </c>
      <c r="G430">
        <f>IF('d_시나리오'!$J$3='d_시나리오'!$H$3,'d_시나리오'!$I$3,IF(F430&lt;('d_시나리오'!$I$3-'d_시나리오'!$H$3)/('d_시나리오'!$J$3-'d_시나리오'!$H$3),'d_시나리오'!$H$3+SQRT(F430*('d_시나리오'!$J$3-'d_시나리오'!$H$3)*('d_시나리오'!$I$3-'d_시나리오'!$H$3)),'d_시나리오'!$J$3-SQRT((1-F430)*('d_시나리오'!$J$3-'d_시나리오'!$H$3)*('d_시나리오'!$J$3-'d_시나리오'!$I$3))))</f>
        <v/>
      </c>
      <c r="H430">
        <f>RAND()</f>
        <v/>
      </c>
      <c r="I430">
        <f>IF('d_시나리오'!$J$4='d_시나리오'!$H$4,'d_시나리오'!$I$4,IF(H430&lt;('d_시나리오'!$I$4-'d_시나리오'!$H$4)/('d_시나리오'!$J$4-'d_시나리오'!$H$4),'d_시나리오'!$H$4+SQRT(H430*('d_시나리오'!$J$4-'d_시나리오'!$H$4)*('d_시나리오'!$I$4-'d_시나리오'!$H$4)),'d_시나리오'!$J$4-SQRT((1-H430)*('d_시나리오'!$J$4-'d_시나리오'!$H$4)*('d_시나리오'!$J$4-'d_시나리오'!$I$4))))</f>
        <v/>
      </c>
      <c r="J430">
        <f>RAND()</f>
        <v/>
      </c>
      <c r="K430">
        <f>IF('d_시나리오'!$J$5='d_시나리오'!$H$5,'d_시나리오'!$I$5,IF(J430&lt;('d_시나리오'!$I$5-'d_시나리오'!$H$5)/('d_시나리오'!$J$5-'d_시나리오'!$H$5),'d_시나리오'!$H$5+SQRT(J430*('d_시나리오'!$J$5-'d_시나리오'!$H$5)*('d_시나리오'!$I$5-'d_시나리오'!$H$5)),'d_시나리오'!$J$5-SQRT((1-J430)*('d_시나리오'!$J$5-'d_시나리오'!$H$5)*('d_시나리오'!$J$5-'d_시나리오'!$I$5))))</f>
        <v/>
      </c>
      <c r="L430">
        <f>RAND()</f>
        <v/>
      </c>
      <c r="M430">
        <f>IF('d_시나리오'!$J$6='d_시나리오'!$H$6,'d_시나리오'!$I$6,IF(L430&lt;('d_시나리오'!$I$6-'d_시나리오'!$H$6)/('d_시나리오'!$J$6-'d_시나리오'!$H$6),'d_시나리오'!$H$6+SQRT(L430*('d_시나리오'!$J$6-'d_시나리오'!$H$6)*('d_시나리오'!$I$6-'d_시나리오'!$H$6)),'d_시나리오'!$J$6-SQRT((1-L430)*('d_시나리오'!$J$6-'d_시나리오'!$H$6)*('d_시나리오'!$J$6-'d_시나리오'!$I$6))))</f>
        <v/>
      </c>
      <c r="N430">
        <f>INDEX('d_분포'!$B$2:$B$57,RANDBETWEEN(1,56))</f>
        <v/>
      </c>
      <c r="O430">
        <f>BETAINV(RAND(),5,5)</f>
        <v/>
      </c>
      <c r="P430">
        <f>'d_고정'!$B$1*'6_기대효과'!$H$7*('d_시나리오'!$I$7/'d_고정'!$B$2)*B430</f>
        <v/>
      </c>
      <c r="Q430">
        <f>P430*C430</f>
        <v/>
      </c>
      <c r="R430">
        <f>P430*E430</f>
        <v/>
      </c>
      <c r="S430">
        <f>R430*G430</f>
        <v/>
      </c>
      <c r="T430">
        <f>Q430+S430</f>
        <v/>
      </c>
      <c r="U430">
        <f>(Q430*D430+S430*I430)*(1-O430)</f>
        <v/>
      </c>
      <c r="V430">
        <f>(R430*K430*N430+'d_고정'!$B$3*('6_기대효과'!$H$7/8)*N430*'d_고정'!$B$10*M430*('6_기대효과'!$K$7/'d_고정'!$B$9))*(1-O430)</f>
        <v/>
      </c>
      <c r="W430">
        <f>(S430*I430+R430*MAX(K430-'d_고정'!$B$10*M430*('6_기대효과'!$K$7/'d_고정'!$B$9),0)*N430)*(1-O430)</f>
        <v/>
      </c>
      <c r="X430">
        <f>U430+V430</f>
        <v/>
      </c>
      <c r="Y430">
        <f>U430/('d_고정'!$B$5*'6_기대효과'!$H$7/8)/'d_고정'!$B$6</f>
        <v/>
      </c>
      <c r="Z430">
        <f>U430/('d_고정'!$B$8*'6_기대효과'!$H$7/8)</f>
        <v/>
      </c>
    </row>
    <row r="431">
      <c r="A431">
        <f>RAND()</f>
        <v/>
      </c>
      <c r="B431">
        <f>IF('d_시나리오'!$J$2='d_시나리오'!$H$2,'d_시나리오'!$I$2,IF(A431&lt;('d_시나리오'!$I$2-'d_시나리오'!$H$2)/('d_시나리오'!$J$2-'d_시나리오'!$H$2),'d_시나리오'!$H$2+SQRT(A431*('d_시나리오'!$J$2-'d_시나리오'!$H$2)*('d_시나리오'!$I$2-'d_시나리오'!$H$2)),'d_시나리오'!$J$2-SQRT((1-A431)*('d_시나리오'!$J$2-'d_시나리오'!$H$2)*('d_시나리오'!$J$2-'d_시나리오'!$I$2))))</f>
        <v/>
      </c>
      <c r="C431">
        <f>BETAINV(RAND(),2,6)</f>
        <v/>
      </c>
      <c r="D431">
        <f>INDEX('d_분포'!$A$2:$A$28,RANDBETWEEN(1,27))</f>
        <v/>
      </c>
      <c r="E431">
        <f>INDEX('d_분포'!$C$2:$C$5,RANDBETWEEN(1,4))*(0.9+0.2*RAND())</f>
        <v/>
      </c>
      <c r="F431">
        <f>RAND()</f>
        <v/>
      </c>
      <c r="G431">
        <f>IF('d_시나리오'!$J$3='d_시나리오'!$H$3,'d_시나리오'!$I$3,IF(F431&lt;('d_시나리오'!$I$3-'d_시나리오'!$H$3)/('d_시나리오'!$J$3-'d_시나리오'!$H$3),'d_시나리오'!$H$3+SQRT(F431*('d_시나리오'!$J$3-'d_시나리오'!$H$3)*('d_시나리오'!$I$3-'d_시나리오'!$H$3)),'d_시나리오'!$J$3-SQRT((1-F431)*('d_시나리오'!$J$3-'d_시나리오'!$H$3)*('d_시나리오'!$J$3-'d_시나리오'!$I$3))))</f>
        <v/>
      </c>
      <c r="H431">
        <f>RAND()</f>
        <v/>
      </c>
      <c r="I431">
        <f>IF('d_시나리오'!$J$4='d_시나리오'!$H$4,'d_시나리오'!$I$4,IF(H431&lt;('d_시나리오'!$I$4-'d_시나리오'!$H$4)/('d_시나리오'!$J$4-'d_시나리오'!$H$4),'d_시나리오'!$H$4+SQRT(H431*('d_시나리오'!$J$4-'d_시나리오'!$H$4)*('d_시나리오'!$I$4-'d_시나리오'!$H$4)),'d_시나리오'!$J$4-SQRT((1-H431)*('d_시나리오'!$J$4-'d_시나리오'!$H$4)*('d_시나리오'!$J$4-'d_시나리오'!$I$4))))</f>
        <v/>
      </c>
      <c r="J431">
        <f>RAND()</f>
        <v/>
      </c>
      <c r="K431">
        <f>IF('d_시나리오'!$J$5='d_시나리오'!$H$5,'d_시나리오'!$I$5,IF(J431&lt;('d_시나리오'!$I$5-'d_시나리오'!$H$5)/('d_시나리오'!$J$5-'d_시나리오'!$H$5),'d_시나리오'!$H$5+SQRT(J431*('d_시나리오'!$J$5-'d_시나리오'!$H$5)*('d_시나리오'!$I$5-'d_시나리오'!$H$5)),'d_시나리오'!$J$5-SQRT((1-J431)*('d_시나리오'!$J$5-'d_시나리오'!$H$5)*('d_시나리오'!$J$5-'d_시나리오'!$I$5))))</f>
        <v/>
      </c>
      <c r="L431">
        <f>RAND()</f>
        <v/>
      </c>
      <c r="M431">
        <f>IF('d_시나리오'!$J$6='d_시나리오'!$H$6,'d_시나리오'!$I$6,IF(L431&lt;('d_시나리오'!$I$6-'d_시나리오'!$H$6)/('d_시나리오'!$J$6-'d_시나리오'!$H$6),'d_시나리오'!$H$6+SQRT(L431*('d_시나리오'!$J$6-'d_시나리오'!$H$6)*('d_시나리오'!$I$6-'d_시나리오'!$H$6)),'d_시나리오'!$J$6-SQRT((1-L431)*('d_시나리오'!$J$6-'d_시나리오'!$H$6)*('d_시나리오'!$J$6-'d_시나리오'!$I$6))))</f>
        <v/>
      </c>
      <c r="N431">
        <f>INDEX('d_분포'!$B$2:$B$57,RANDBETWEEN(1,56))</f>
        <v/>
      </c>
      <c r="O431">
        <f>BETAINV(RAND(),5,5)</f>
        <v/>
      </c>
      <c r="P431">
        <f>'d_고정'!$B$1*'6_기대효과'!$H$7*('d_시나리오'!$I$7/'d_고정'!$B$2)*B431</f>
        <v/>
      </c>
      <c r="Q431">
        <f>P431*C431</f>
        <v/>
      </c>
      <c r="R431">
        <f>P431*E431</f>
        <v/>
      </c>
      <c r="S431">
        <f>R431*G431</f>
        <v/>
      </c>
      <c r="T431">
        <f>Q431+S431</f>
        <v/>
      </c>
      <c r="U431">
        <f>(Q431*D431+S431*I431)*(1-O431)</f>
        <v/>
      </c>
      <c r="V431">
        <f>(R431*K431*N431+'d_고정'!$B$3*('6_기대효과'!$H$7/8)*N431*'d_고정'!$B$10*M431*('6_기대효과'!$K$7/'d_고정'!$B$9))*(1-O431)</f>
        <v/>
      </c>
      <c r="W431">
        <f>(S431*I431+R431*MAX(K431-'d_고정'!$B$10*M431*('6_기대효과'!$K$7/'d_고정'!$B$9),0)*N431)*(1-O431)</f>
        <v/>
      </c>
      <c r="X431">
        <f>U431+V431</f>
        <v/>
      </c>
      <c r="Y431">
        <f>U431/('d_고정'!$B$5*'6_기대효과'!$H$7/8)/'d_고정'!$B$6</f>
        <v/>
      </c>
      <c r="Z431">
        <f>U431/('d_고정'!$B$8*'6_기대효과'!$H$7/8)</f>
        <v/>
      </c>
    </row>
    <row r="432">
      <c r="A432">
        <f>RAND()</f>
        <v/>
      </c>
      <c r="B432">
        <f>IF('d_시나리오'!$J$2='d_시나리오'!$H$2,'d_시나리오'!$I$2,IF(A432&lt;('d_시나리오'!$I$2-'d_시나리오'!$H$2)/('d_시나리오'!$J$2-'d_시나리오'!$H$2),'d_시나리오'!$H$2+SQRT(A432*('d_시나리오'!$J$2-'d_시나리오'!$H$2)*('d_시나리오'!$I$2-'d_시나리오'!$H$2)),'d_시나리오'!$J$2-SQRT((1-A432)*('d_시나리오'!$J$2-'d_시나리오'!$H$2)*('d_시나리오'!$J$2-'d_시나리오'!$I$2))))</f>
        <v/>
      </c>
      <c r="C432">
        <f>BETAINV(RAND(),2,6)</f>
        <v/>
      </c>
      <c r="D432">
        <f>INDEX('d_분포'!$A$2:$A$28,RANDBETWEEN(1,27))</f>
        <v/>
      </c>
      <c r="E432">
        <f>INDEX('d_분포'!$C$2:$C$5,RANDBETWEEN(1,4))*(0.9+0.2*RAND())</f>
        <v/>
      </c>
      <c r="F432">
        <f>RAND()</f>
        <v/>
      </c>
      <c r="G432">
        <f>IF('d_시나리오'!$J$3='d_시나리오'!$H$3,'d_시나리오'!$I$3,IF(F432&lt;('d_시나리오'!$I$3-'d_시나리오'!$H$3)/('d_시나리오'!$J$3-'d_시나리오'!$H$3),'d_시나리오'!$H$3+SQRT(F432*('d_시나리오'!$J$3-'d_시나리오'!$H$3)*('d_시나리오'!$I$3-'d_시나리오'!$H$3)),'d_시나리오'!$J$3-SQRT((1-F432)*('d_시나리오'!$J$3-'d_시나리오'!$H$3)*('d_시나리오'!$J$3-'d_시나리오'!$I$3))))</f>
        <v/>
      </c>
      <c r="H432">
        <f>RAND()</f>
        <v/>
      </c>
      <c r="I432">
        <f>IF('d_시나리오'!$J$4='d_시나리오'!$H$4,'d_시나리오'!$I$4,IF(H432&lt;('d_시나리오'!$I$4-'d_시나리오'!$H$4)/('d_시나리오'!$J$4-'d_시나리오'!$H$4),'d_시나리오'!$H$4+SQRT(H432*('d_시나리오'!$J$4-'d_시나리오'!$H$4)*('d_시나리오'!$I$4-'d_시나리오'!$H$4)),'d_시나리오'!$J$4-SQRT((1-H432)*('d_시나리오'!$J$4-'d_시나리오'!$H$4)*('d_시나리오'!$J$4-'d_시나리오'!$I$4))))</f>
        <v/>
      </c>
      <c r="J432">
        <f>RAND()</f>
        <v/>
      </c>
      <c r="K432">
        <f>IF('d_시나리오'!$J$5='d_시나리오'!$H$5,'d_시나리오'!$I$5,IF(J432&lt;('d_시나리오'!$I$5-'d_시나리오'!$H$5)/('d_시나리오'!$J$5-'d_시나리오'!$H$5),'d_시나리오'!$H$5+SQRT(J432*('d_시나리오'!$J$5-'d_시나리오'!$H$5)*('d_시나리오'!$I$5-'d_시나리오'!$H$5)),'d_시나리오'!$J$5-SQRT((1-J432)*('d_시나리오'!$J$5-'d_시나리오'!$H$5)*('d_시나리오'!$J$5-'d_시나리오'!$I$5))))</f>
        <v/>
      </c>
      <c r="L432">
        <f>RAND()</f>
        <v/>
      </c>
      <c r="M432">
        <f>IF('d_시나리오'!$J$6='d_시나리오'!$H$6,'d_시나리오'!$I$6,IF(L432&lt;('d_시나리오'!$I$6-'d_시나리오'!$H$6)/('d_시나리오'!$J$6-'d_시나리오'!$H$6),'d_시나리오'!$H$6+SQRT(L432*('d_시나리오'!$J$6-'d_시나리오'!$H$6)*('d_시나리오'!$I$6-'d_시나리오'!$H$6)),'d_시나리오'!$J$6-SQRT((1-L432)*('d_시나리오'!$J$6-'d_시나리오'!$H$6)*('d_시나리오'!$J$6-'d_시나리오'!$I$6))))</f>
        <v/>
      </c>
      <c r="N432">
        <f>INDEX('d_분포'!$B$2:$B$57,RANDBETWEEN(1,56))</f>
        <v/>
      </c>
      <c r="O432">
        <f>BETAINV(RAND(),5,5)</f>
        <v/>
      </c>
      <c r="P432">
        <f>'d_고정'!$B$1*'6_기대효과'!$H$7*('d_시나리오'!$I$7/'d_고정'!$B$2)*B432</f>
        <v/>
      </c>
      <c r="Q432">
        <f>P432*C432</f>
        <v/>
      </c>
      <c r="R432">
        <f>P432*E432</f>
        <v/>
      </c>
      <c r="S432">
        <f>R432*G432</f>
        <v/>
      </c>
      <c r="T432">
        <f>Q432+S432</f>
        <v/>
      </c>
      <c r="U432">
        <f>(Q432*D432+S432*I432)*(1-O432)</f>
        <v/>
      </c>
      <c r="V432">
        <f>(R432*K432*N432+'d_고정'!$B$3*('6_기대효과'!$H$7/8)*N432*'d_고정'!$B$10*M432*('6_기대효과'!$K$7/'d_고정'!$B$9))*(1-O432)</f>
        <v/>
      </c>
      <c r="W432">
        <f>(S432*I432+R432*MAX(K432-'d_고정'!$B$10*M432*('6_기대효과'!$K$7/'d_고정'!$B$9),0)*N432)*(1-O432)</f>
        <v/>
      </c>
      <c r="X432">
        <f>U432+V432</f>
        <v/>
      </c>
      <c r="Y432">
        <f>U432/('d_고정'!$B$5*'6_기대효과'!$H$7/8)/'d_고정'!$B$6</f>
        <v/>
      </c>
      <c r="Z432">
        <f>U432/('d_고정'!$B$8*'6_기대효과'!$H$7/8)</f>
        <v/>
      </c>
    </row>
    <row r="433">
      <c r="A433">
        <f>RAND()</f>
        <v/>
      </c>
      <c r="B433">
        <f>IF('d_시나리오'!$J$2='d_시나리오'!$H$2,'d_시나리오'!$I$2,IF(A433&lt;('d_시나리오'!$I$2-'d_시나리오'!$H$2)/('d_시나리오'!$J$2-'d_시나리오'!$H$2),'d_시나리오'!$H$2+SQRT(A433*('d_시나리오'!$J$2-'d_시나리오'!$H$2)*('d_시나리오'!$I$2-'d_시나리오'!$H$2)),'d_시나리오'!$J$2-SQRT((1-A433)*('d_시나리오'!$J$2-'d_시나리오'!$H$2)*('d_시나리오'!$J$2-'d_시나리오'!$I$2))))</f>
        <v/>
      </c>
      <c r="C433">
        <f>BETAINV(RAND(),2,6)</f>
        <v/>
      </c>
      <c r="D433">
        <f>INDEX('d_분포'!$A$2:$A$28,RANDBETWEEN(1,27))</f>
        <v/>
      </c>
      <c r="E433">
        <f>INDEX('d_분포'!$C$2:$C$5,RANDBETWEEN(1,4))*(0.9+0.2*RAND())</f>
        <v/>
      </c>
      <c r="F433">
        <f>RAND()</f>
        <v/>
      </c>
      <c r="G433">
        <f>IF('d_시나리오'!$J$3='d_시나리오'!$H$3,'d_시나리오'!$I$3,IF(F433&lt;('d_시나리오'!$I$3-'d_시나리오'!$H$3)/('d_시나리오'!$J$3-'d_시나리오'!$H$3),'d_시나리오'!$H$3+SQRT(F433*('d_시나리오'!$J$3-'d_시나리오'!$H$3)*('d_시나리오'!$I$3-'d_시나리오'!$H$3)),'d_시나리오'!$J$3-SQRT((1-F433)*('d_시나리오'!$J$3-'d_시나리오'!$H$3)*('d_시나리오'!$J$3-'d_시나리오'!$I$3))))</f>
        <v/>
      </c>
      <c r="H433">
        <f>RAND()</f>
        <v/>
      </c>
      <c r="I433">
        <f>IF('d_시나리오'!$J$4='d_시나리오'!$H$4,'d_시나리오'!$I$4,IF(H433&lt;('d_시나리오'!$I$4-'d_시나리오'!$H$4)/('d_시나리오'!$J$4-'d_시나리오'!$H$4),'d_시나리오'!$H$4+SQRT(H433*('d_시나리오'!$J$4-'d_시나리오'!$H$4)*('d_시나리오'!$I$4-'d_시나리오'!$H$4)),'d_시나리오'!$J$4-SQRT((1-H433)*('d_시나리오'!$J$4-'d_시나리오'!$H$4)*('d_시나리오'!$J$4-'d_시나리오'!$I$4))))</f>
        <v/>
      </c>
      <c r="J433">
        <f>RAND()</f>
        <v/>
      </c>
      <c r="K433">
        <f>IF('d_시나리오'!$J$5='d_시나리오'!$H$5,'d_시나리오'!$I$5,IF(J433&lt;('d_시나리오'!$I$5-'d_시나리오'!$H$5)/('d_시나리오'!$J$5-'d_시나리오'!$H$5),'d_시나리오'!$H$5+SQRT(J433*('d_시나리오'!$J$5-'d_시나리오'!$H$5)*('d_시나리오'!$I$5-'d_시나리오'!$H$5)),'d_시나리오'!$J$5-SQRT((1-J433)*('d_시나리오'!$J$5-'d_시나리오'!$H$5)*('d_시나리오'!$J$5-'d_시나리오'!$I$5))))</f>
        <v/>
      </c>
      <c r="L433">
        <f>RAND()</f>
        <v/>
      </c>
      <c r="M433">
        <f>IF('d_시나리오'!$J$6='d_시나리오'!$H$6,'d_시나리오'!$I$6,IF(L433&lt;('d_시나리오'!$I$6-'d_시나리오'!$H$6)/('d_시나리오'!$J$6-'d_시나리오'!$H$6),'d_시나리오'!$H$6+SQRT(L433*('d_시나리오'!$J$6-'d_시나리오'!$H$6)*('d_시나리오'!$I$6-'d_시나리오'!$H$6)),'d_시나리오'!$J$6-SQRT((1-L433)*('d_시나리오'!$J$6-'d_시나리오'!$H$6)*('d_시나리오'!$J$6-'d_시나리오'!$I$6))))</f>
        <v/>
      </c>
      <c r="N433">
        <f>INDEX('d_분포'!$B$2:$B$57,RANDBETWEEN(1,56))</f>
        <v/>
      </c>
      <c r="O433">
        <f>BETAINV(RAND(),5,5)</f>
        <v/>
      </c>
      <c r="P433">
        <f>'d_고정'!$B$1*'6_기대효과'!$H$7*('d_시나리오'!$I$7/'d_고정'!$B$2)*B433</f>
        <v/>
      </c>
      <c r="Q433">
        <f>P433*C433</f>
        <v/>
      </c>
      <c r="R433">
        <f>P433*E433</f>
        <v/>
      </c>
      <c r="S433">
        <f>R433*G433</f>
        <v/>
      </c>
      <c r="T433">
        <f>Q433+S433</f>
        <v/>
      </c>
      <c r="U433">
        <f>(Q433*D433+S433*I433)*(1-O433)</f>
        <v/>
      </c>
      <c r="V433">
        <f>(R433*K433*N433+'d_고정'!$B$3*('6_기대효과'!$H$7/8)*N433*'d_고정'!$B$10*M433*('6_기대효과'!$K$7/'d_고정'!$B$9))*(1-O433)</f>
        <v/>
      </c>
      <c r="W433">
        <f>(S433*I433+R433*MAX(K433-'d_고정'!$B$10*M433*('6_기대효과'!$K$7/'d_고정'!$B$9),0)*N433)*(1-O433)</f>
        <v/>
      </c>
      <c r="X433">
        <f>U433+V433</f>
        <v/>
      </c>
      <c r="Y433">
        <f>U433/('d_고정'!$B$5*'6_기대효과'!$H$7/8)/'d_고정'!$B$6</f>
        <v/>
      </c>
      <c r="Z433">
        <f>U433/('d_고정'!$B$8*'6_기대효과'!$H$7/8)</f>
        <v/>
      </c>
    </row>
    <row r="434">
      <c r="A434">
        <f>RAND()</f>
        <v/>
      </c>
      <c r="B434">
        <f>IF('d_시나리오'!$J$2='d_시나리오'!$H$2,'d_시나리오'!$I$2,IF(A434&lt;('d_시나리오'!$I$2-'d_시나리오'!$H$2)/('d_시나리오'!$J$2-'d_시나리오'!$H$2),'d_시나리오'!$H$2+SQRT(A434*('d_시나리오'!$J$2-'d_시나리오'!$H$2)*('d_시나리오'!$I$2-'d_시나리오'!$H$2)),'d_시나리오'!$J$2-SQRT((1-A434)*('d_시나리오'!$J$2-'d_시나리오'!$H$2)*('d_시나리오'!$J$2-'d_시나리오'!$I$2))))</f>
        <v/>
      </c>
      <c r="C434">
        <f>BETAINV(RAND(),2,6)</f>
        <v/>
      </c>
      <c r="D434">
        <f>INDEX('d_분포'!$A$2:$A$28,RANDBETWEEN(1,27))</f>
        <v/>
      </c>
      <c r="E434">
        <f>INDEX('d_분포'!$C$2:$C$5,RANDBETWEEN(1,4))*(0.9+0.2*RAND())</f>
        <v/>
      </c>
      <c r="F434">
        <f>RAND()</f>
        <v/>
      </c>
      <c r="G434">
        <f>IF('d_시나리오'!$J$3='d_시나리오'!$H$3,'d_시나리오'!$I$3,IF(F434&lt;('d_시나리오'!$I$3-'d_시나리오'!$H$3)/('d_시나리오'!$J$3-'d_시나리오'!$H$3),'d_시나리오'!$H$3+SQRT(F434*('d_시나리오'!$J$3-'d_시나리오'!$H$3)*('d_시나리오'!$I$3-'d_시나리오'!$H$3)),'d_시나리오'!$J$3-SQRT((1-F434)*('d_시나리오'!$J$3-'d_시나리오'!$H$3)*('d_시나리오'!$J$3-'d_시나리오'!$I$3))))</f>
        <v/>
      </c>
      <c r="H434">
        <f>RAND()</f>
        <v/>
      </c>
      <c r="I434">
        <f>IF('d_시나리오'!$J$4='d_시나리오'!$H$4,'d_시나리오'!$I$4,IF(H434&lt;('d_시나리오'!$I$4-'d_시나리오'!$H$4)/('d_시나리오'!$J$4-'d_시나리오'!$H$4),'d_시나리오'!$H$4+SQRT(H434*('d_시나리오'!$J$4-'d_시나리오'!$H$4)*('d_시나리오'!$I$4-'d_시나리오'!$H$4)),'d_시나리오'!$J$4-SQRT((1-H434)*('d_시나리오'!$J$4-'d_시나리오'!$H$4)*('d_시나리오'!$J$4-'d_시나리오'!$I$4))))</f>
        <v/>
      </c>
      <c r="J434">
        <f>RAND()</f>
        <v/>
      </c>
      <c r="K434">
        <f>IF('d_시나리오'!$J$5='d_시나리오'!$H$5,'d_시나리오'!$I$5,IF(J434&lt;('d_시나리오'!$I$5-'d_시나리오'!$H$5)/('d_시나리오'!$J$5-'d_시나리오'!$H$5),'d_시나리오'!$H$5+SQRT(J434*('d_시나리오'!$J$5-'d_시나리오'!$H$5)*('d_시나리오'!$I$5-'d_시나리오'!$H$5)),'d_시나리오'!$J$5-SQRT((1-J434)*('d_시나리오'!$J$5-'d_시나리오'!$H$5)*('d_시나리오'!$J$5-'d_시나리오'!$I$5))))</f>
        <v/>
      </c>
      <c r="L434">
        <f>RAND()</f>
        <v/>
      </c>
      <c r="M434">
        <f>IF('d_시나리오'!$J$6='d_시나리오'!$H$6,'d_시나리오'!$I$6,IF(L434&lt;('d_시나리오'!$I$6-'d_시나리오'!$H$6)/('d_시나리오'!$J$6-'d_시나리오'!$H$6),'d_시나리오'!$H$6+SQRT(L434*('d_시나리오'!$J$6-'d_시나리오'!$H$6)*('d_시나리오'!$I$6-'d_시나리오'!$H$6)),'d_시나리오'!$J$6-SQRT((1-L434)*('d_시나리오'!$J$6-'d_시나리오'!$H$6)*('d_시나리오'!$J$6-'d_시나리오'!$I$6))))</f>
        <v/>
      </c>
      <c r="N434">
        <f>INDEX('d_분포'!$B$2:$B$57,RANDBETWEEN(1,56))</f>
        <v/>
      </c>
      <c r="O434">
        <f>BETAINV(RAND(),5,5)</f>
        <v/>
      </c>
      <c r="P434">
        <f>'d_고정'!$B$1*'6_기대효과'!$H$7*('d_시나리오'!$I$7/'d_고정'!$B$2)*B434</f>
        <v/>
      </c>
      <c r="Q434">
        <f>P434*C434</f>
        <v/>
      </c>
      <c r="R434">
        <f>P434*E434</f>
        <v/>
      </c>
      <c r="S434">
        <f>R434*G434</f>
        <v/>
      </c>
      <c r="T434">
        <f>Q434+S434</f>
        <v/>
      </c>
      <c r="U434">
        <f>(Q434*D434+S434*I434)*(1-O434)</f>
        <v/>
      </c>
      <c r="V434">
        <f>(R434*K434*N434+'d_고정'!$B$3*('6_기대효과'!$H$7/8)*N434*'d_고정'!$B$10*M434*('6_기대효과'!$K$7/'d_고정'!$B$9))*(1-O434)</f>
        <v/>
      </c>
      <c r="W434">
        <f>(S434*I434+R434*MAX(K434-'d_고정'!$B$10*M434*('6_기대효과'!$K$7/'d_고정'!$B$9),0)*N434)*(1-O434)</f>
        <v/>
      </c>
      <c r="X434">
        <f>U434+V434</f>
        <v/>
      </c>
      <c r="Y434">
        <f>U434/('d_고정'!$B$5*'6_기대효과'!$H$7/8)/'d_고정'!$B$6</f>
        <v/>
      </c>
      <c r="Z434">
        <f>U434/('d_고정'!$B$8*'6_기대효과'!$H$7/8)</f>
        <v/>
      </c>
    </row>
    <row r="435">
      <c r="A435">
        <f>RAND()</f>
        <v/>
      </c>
      <c r="B435">
        <f>IF('d_시나리오'!$J$2='d_시나리오'!$H$2,'d_시나리오'!$I$2,IF(A435&lt;('d_시나리오'!$I$2-'d_시나리오'!$H$2)/('d_시나리오'!$J$2-'d_시나리오'!$H$2),'d_시나리오'!$H$2+SQRT(A435*('d_시나리오'!$J$2-'d_시나리오'!$H$2)*('d_시나리오'!$I$2-'d_시나리오'!$H$2)),'d_시나리오'!$J$2-SQRT((1-A435)*('d_시나리오'!$J$2-'d_시나리오'!$H$2)*('d_시나리오'!$J$2-'d_시나리오'!$I$2))))</f>
        <v/>
      </c>
      <c r="C435">
        <f>BETAINV(RAND(),2,6)</f>
        <v/>
      </c>
      <c r="D435">
        <f>INDEX('d_분포'!$A$2:$A$28,RANDBETWEEN(1,27))</f>
        <v/>
      </c>
      <c r="E435">
        <f>INDEX('d_분포'!$C$2:$C$5,RANDBETWEEN(1,4))*(0.9+0.2*RAND())</f>
        <v/>
      </c>
      <c r="F435">
        <f>RAND()</f>
        <v/>
      </c>
      <c r="G435">
        <f>IF('d_시나리오'!$J$3='d_시나리오'!$H$3,'d_시나리오'!$I$3,IF(F435&lt;('d_시나리오'!$I$3-'d_시나리오'!$H$3)/('d_시나리오'!$J$3-'d_시나리오'!$H$3),'d_시나리오'!$H$3+SQRT(F435*('d_시나리오'!$J$3-'d_시나리오'!$H$3)*('d_시나리오'!$I$3-'d_시나리오'!$H$3)),'d_시나리오'!$J$3-SQRT((1-F435)*('d_시나리오'!$J$3-'d_시나리오'!$H$3)*('d_시나리오'!$J$3-'d_시나리오'!$I$3))))</f>
        <v/>
      </c>
      <c r="H435">
        <f>RAND()</f>
        <v/>
      </c>
      <c r="I435">
        <f>IF('d_시나리오'!$J$4='d_시나리오'!$H$4,'d_시나리오'!$I$4,IF(H435&lt;('d_시나리오'!$I$4-'d_시나리오'!$H$4)/('d_시나리오'!$J$4-'d_시나리오'!$H$4),'d_시나리오'!$H$4+SQRT(H435*('d_시나리오'!$J$4-'d_시나리오'!$H$4)*('d_시나리오'!$I$4-'d_시나리오'!$H$4)),'d_시나리오'!$J$4-SQRT((1-H435)*('d_시나리오'!$J$4-'d_시나리오'!$H$4)*('d_시나리오'!$J$4-'d_시나리오'!$I$4))))</f>
        <v/>
      </c>
      <c r="J435">
        <f>RAND()</f>
        <v/>
      </c>
      <c r="K435">
        <f>IF('d_시나리오'!$J$5='d_시나리오'!$H$5,'d_시나리오'!$I$5,IF(J435&lt;('d_시나리오'!$I$5-'d_시나리오'!$H$5)/('d_시나리오'!$J$5-'d_시나리오'!$H$5),'d_시나리오'!$H$5+SQRT(J435*('d_시나리오'!$J$5-'d_시나리오'!$H$5)*('d_시나리오'!$I$5-'d_시나리오'!$H$5)),'d_시나리오'!$J$5-SQRT((1-J435)*('d_시나리오'!$J$5-'d_시나리오'!$H$5)*('d_시나리오'!$J$5-'d_시나리오'!$I$5))))</f>
        <v/>
      </c>
      <c r="L435">
        <f>RAND()</f>
        <v/>
      </c>
      <c r="M435">
        <f>IF('d_시나리오'!$J$6='d_시나리오'!$H$6,'d_시나리오'!$I$6,IF(L435&lt;('d_시나리오'!$I$6-'d_시나리오'!$H$6)/('d_시나리오'!$J$6-'d_시나리오'!$H$6),'d_시나리오'!$H$6+SQRT(L435*('d_시나리오'!$J$6-'d_시나리오'!$H$6)*('d_시나리오'!$I$6-'d_시나리오'!$H$6)),'d_시나리오'!$J$6-SQRT((1-L435)*('d_시나리오'!$J$6-'d_시나리오'!$H$6)*('d_시나리오'!$J$6-'d_시나리오'!$I$6))))</f>
        <v/>
      </c>
      <c r="N435">
        <f>INDEX('d_분포'!$B$2:$B$57,RANDBETWEEN(1,56))</f>
        <v/>
      </c>
      <c r="O435">
        <f>BETAINV(RAND(),5,5)</f>
        <v/>
      </c>
      <c r="P435">
        <f>'d_고정'!$B$1*'6_기대효과'!$H$7*('d_시나리오'!$I$7/'d_고정'!$B$2)*B435</f>
        <v/>
      </c>
      <c r="Q435">
        <f>P435*C435</f>
        <v/>
      </c>
      <c r="R435">
        <f>P435*E435</f>
        <v/>
      </c>
      <c r="S435">
        <f>R435*G435</f>
        <v/>
      </c>
      <c r="T435">
        <f>Q435+S435</f>
        <v/>
      </c>
      <c r="U435">
        <f>(Q435*D435+S435*I435)*(1-O435)</f>
        <v/>
      </c>
      <c r="V435">
        <f>(R435*K435*N435+'d_고정'!$B$3*('6_기대효과'!$H$7/8)*N435*'d_고정'!$B$10*M435*('6_기대효과'!$K$7/'d_고정'!$B$9))*(1-O435)</f>
        <v/>
      </c>
      <c r="W435">
        <f>(S435*I435+R435*MAX(K435-'d_고정'!$B$10*M435*('6_기대효과'!$K$7/'d_고정'!$B$9),0)*N435)*(1-O435)</f>
        <v/>
      </c>
      <c r="X435">
        <f>U435+V435</f>
        <v/>
      </c>
      <c r="Y435">
        <f>U435/('d_고정'!$B$5*'6_기대효과'!$H$7/8)/'d_고정'!$B$6</f>
        <v/>
      </c>
      <c r="Z435">
        <f>U435/('d_고정'!$B$8*'6_기대효과'!$H$7/8)</f>
        <v/>
      </c>
    </row>
    <row r="436">
      <c r="A436">
        <f>RAND()</f>
        <v/>
      </c>
      <c r="B436">
        <f>IF('d_시나리오'!$J$2='d_시나리오'!$H$2,'d_시나리오'!$I$2,IF(A436&lt;('d_시나리오'!$I$2-'d_시나리오'!$H$2)/('d_시나리오'!$J$2-'d_시나리오'!$H$2),'d_시나리오'!$H$2+SQRT(A436*('d_시나리오'!$J$2-'d_시나리오'!$H$2)*('d_시나리오'!$I$2-'d_시나리오'!$H$2)),'d_시나리오'!$J$2-SQRT((1-A436)*('d_시나리오'!$J$2-'d_시나리오'!$H$2)*('d_시나리오'!$J$2-'d_시나리오'!$I$2))))</f>
        <v/>
      </c>
      <c r="C436">
        <f>BETAINV(RAND(),2,6)</f>
        <v/>
      </c>
      <c r="D436">
        <f>INDEX('d_분포'!$A$2:$A$28,RANDBETWEEN(1,27))</f>
        <v/>
      </c>
      <c r="E436">
        <f>INDEX('d_분포'!$C$2:$C$5,RANDBETWEEN(1,4))*(0.9+0.2*RAND())</f>
        <v/>
      </c>
      <c r="F436">
        <f>RAND()</f>
        <v/>
      </c>
      <c r="G436">
        <f>IF('d_시나리오'!$J$3='d_시나리오'!$H$3,'d_시나리오'!$I$3,IF(F436&lt;('d_시나리오'!$I$3-'d_시나리오'!$H$3)/('d_시나리오'!$J$3-'d_시나리오'!$H$3),'d_시나리오'!$H$3+SQRT(F436*('d_시나리오'!$J$3-'d_시나리오'!$H$3)*('d_시나리오'!$I$3-'d_시나리오'!$H$3)),'d_시나리오'!$J$3-SQRT((1-F436)*('d_시나리오'!$J$3-'d_시나리오'!$H$3)*('d_시나리오'!$J$3-'d_시나리오'!$I$3))))</f>
        <v/>
      </c>
      <c r="H436">
        <f>RAND()</f>
        <v/>
      </c>
      <c r="I436">
        <f>IF('d_시나리오'!$J$4='d_시나리오'!$H$4,'d_시나리오'!$I$4,IF(H436&lt;('d_시나리오'!$I$4-'d_시나리오'!$H$4)/('d_시나리오'!$J$4-'d_시나리오'!$H$4),'d_시나리오'!$H$4+SQRT(H436*('d_시나리오'!$J$4-'d_시나리오'!$H$4)*('d_시나리오'!$I$4-'d_시나리오'!$H$4)),'d_시나리오'!$J$4-SQRT((1-H436)*('d_시나리오'!$J$4-'d_시나리오'!$H$4)*('d_시나리오'!$J$4-'d_시나리오'!$I$4))))</f>
        <v/>
      </c>
      <c r="J436">
        <f>RAND()</f>
        <v/>
      </c>
      <c r="K436">
        <f>IF('d_시나리오'!$J$5='d_시나리오'!$H$5,'d_시나리오'!$I$5,IF(J436&lt;('d_시나리오'!$I$5-'d_시나리오'!$H$5)/('d_시나리오'!$J$5-'d_시나리오'!$H$5),'d_시나리오'!$H$5+SQRT(J436*('d_시나리오'!$J$5-'d_시나리오'!$H$5)*('d_시나리오'!$I$5-'d_시나리오'!$H$5)),'d_시나리오'!$J$5-SQRT((1-J436)*('d_시나리오'!$J$5-'d_시나리오'!$H$5)*('d_시나리오'!$J$5-'d_시나리오'!$I$5))))</f>
        <v/>
      </c>
      <c r="L436">
        <f>RAND()</f>
        <v/>
      </c>
      <c r="M436">
        <f>IF('d_시나리오'!$J$6='d_시나리오'!$H$6,'d_시나리오'!$I$6,IF(L436&lt;('d_시나리오'!$I$6-'d_시나리오'!$H$6)/('d_시나리오'!$J$6-'d_시나리오'!$H$6),'d_시나리오'!$H$6+SQRT(L436*('d_시나리오'!$J$6-'d_시나리오'!$H$6)*('d_시나리오'!$I$6-'d_시나리오'!$H$6)),'d_시나리오'!$J$6-SQRT((1-L436)*('d_시나리오'!$J$6-'d_시나리오'!$H$6)*('d_시나리오'!$J$6-'d_시나리오'!$I$6))))</f>
        <v/>
      </c>
      <c r="N436">
        <f>INDEX('d_분포'!$B$2:$B$57,RANDBETWEEN(1,56))</f>
        <v/>
      </c>
      <c r="O436">
        <f>BETAINV(RAND(),5,5)</f>
        <v/>
      </c>
      <c r="P436">
        <f>'d_고정'!$B$1*'6_기대효과'!$H$7*('d_시나리오'!$I$7/'d_고정'!$B$2)*B436</f>
        <v/>
      </c>
      <c r="Q436">
        <f>P436*C436</f>
        <v/>
      </c>
      <c r="R436">
        <f>P436*E436</f>
        <v/>
      </c>
      <c r="S436">
        <f>R436*G436</f>
        <v/>
      </c>
      <c r="T436">
        <f>Q436+S436</f>
        <v/>
      </c>
      <c r="U436">
        <f>(Q436*D436+S436*I436)*(1-O436)</f>
        <v/>
      </c>
      <c r="V436">
        <f>(R436*K436*N436+'d_고정'!$B$3*('6_기대효과'!$H$7/8)*N436*'d_고정'!$B$10*M436*('6_기대효과'!$K$7/'d_고정'!$B$9))*(1-O436)</f>
        <v/>
      </c>
      <c r="W436">
        <f>(S436*I436+R436*MAX(K436-'d_고정'!$B$10*M436*('6_기대효과'!$K$7/'d_고정'!$B$9),0)*N436)*(1-O436)</f>
        <v/>
      </c>
      <c r="X436">
        <f>U436+V436</f>
        <v/>
      </c>
      <c r="Y436">
        <f>U436/('d_고정'!$B$5*'6_기대효과'!$H$7/8)/'d_고정'!$B$6</f>
        <v/>
      </c>
      <c r="Z436">
        <f>U436/('d_고정'!$B$8*'6_기대효과'!$H$7/8)</f>
        <v/>
      </c>
    </row>
    <row r="437">
      <c r="A437">
        <f>RAND()</f>
        <v/>
      </c>
      <c r="B437">
        <f>IF('d_시나리오'!$J$2='d_시나리오'!$H$2,'d_시나리오'!$I$2,IF(A437&lt;('d_시나리오'!$I$2-'d_시나리오'!$H$2)/('d_시나리오'!$J$2-'d_시나리오'!$H$2),'d_시나리오'!$H$2+SQRT(A437*('d_시나리오'!$J$2-'d_시나리오'!$H$2)*('d_시나리오'!$I$2-'d_시나리오'!$H$2)),'d_시나리오'!$J$2-SQRT((1-A437)*('d_시나리오'!$J$2-'d_시나리오'!$H$2)*('d_시나리오'!$J$2-'d_시나리오'!$I$2))))</f>
        <v/>
      </c>
      <c r="C437">
        <f>BETAINV(RAND(),2,6)</f>
        <v/>
      </c>
      <c r="D437">
        <f>INDEX('d_분포'!$A$2:$A$28,RANDBETWEEN(1,27))</f>
        <v/>
      </c>
      <c r="E437">
        <f>INDEX('d_분포'!$C$2:$C$5,RANDBETWEEN(1,4))*(0.9+0.2*RAND())</f>
        <v/>
      </c>
      <c r="F437">
        <f>RAND()</f>
        <v/>
      </c>
      <c r="G437">
        <f>IF('d_시나리오'!$J$3='d_시나리오'!$H$3,'d_시나리오'!$I$3,IF(F437&lt;('d_시나리오'!$I$3-'d_시나리오'!$H$3)/('d_시나리오'!$J$3-'d_시나리오'!$H$3),'d_시나리오'!$H$3+SQRT(F437*('d_시나리오'!$J$3-'d_시나리오'!$H$3)*('d_시나리오'!$I$3-'d_시나리오'!$H$3)),'d_시나리오'!$J$3-SQRT((1-F437)*('d_시나리오'!$J$3-'d_시나리오'!$H$3)*('d_시나리오'!$J$3-'d_시나리오'!$I$3))))</f>
        <v/>
      </c>
      <c r="H437">
        <f>RAND()</f>
        <v/>
      </c>
      <c r="I437">
        <f>IF('d_시나리오'!$J$4='d_시나리오'!$H$4,'d_시나리오'!$I$4,IF(H437&lt;('d_시나리오'!$I$4-'d_시나리오'!$H$4)/('d_시나리오'!$J$4-'d_시나리오'!$H$4),'d_시나리오'!$H$4+SQRT(H437*('d_시나리오'!$J$4-'d_시나리오'!$H$4)*('d_시나리오'!$I$4-'d_시나리오'!$H$4)),'d_시나리오'!$J$4-SQRT((1-H437)*('d_시나리오'!$J$4-'d_시나리오'!$H$4)*('d_시나리오'!$J$4-'d_시나리오'!$I$4))))</f>
        <v/>
      </c>
      <c r="J437">
        <f>RAND()</f>
        <v/>
      </c>
      <c r="K437">
        <f>IF('d_시나리오'!$J$5='d_시나리오'!$H$5,'d_시나리오'!$I$5,IF(J437&lt;('d_시나리오'!$I$5-'d_시나리오'!$H$5)/('d_시나리오'!$J$5-'d_시나리오'!$H$5),'d_시나리오'!$H$5+SQRT(J437*('d_시나리오'!$J$5-'d_시나리오'!$H$5)*('d_시나리오'!$I$5-'d_시나리오'!$H$5)),'d_시나리오'!$J$5-SQRT((1-J437)*('d_시나리오'!$J$5-'d_시나리오'!$H$5)*('d_시나리오'!$J$5-'d_시나리오'!$I$5))))</f>
        <v/>
      </c>
      <c r="L437">
        <f>RAND()</f>
        <v/>
      </c>
      <c r="M437">
        <f>IF('d_시나리오'!$J$6='d_시나리오'!$H$6,'d_시나리오'!$I$6,IF(L437&lt;('d_시나리오'!$I$6-'d_시나리오'!$H$6)/('d_시나리오'!$J$6-'d_시나리오'!$H$6),'d_시나리오'!$H$6+SQRT(L437*('d_시나리오'!$J$6-'d_시나리오'!$H$6)*('d_시나리오'!$I$6-'d_시나리오'!$H$6)),'d_시나리오'!$J$6-SQRT((1-L437)*('d_시나리오'!$J$6-'d_시나리오'!$H$6)*('d_시나리오'!$J$6-'d_시나리오'!$I$6))))</f>
        <v/>
      </c>
      <c r="N437">
        <f>INDEX('d_분포'!$B$2:$B$57,RANDBETWEEN(1,56))</f>
        <v/>
      </c>
      <c r="O437">
        <f>BETAINV(RAND(),5,5)</f>
        <v/>
      </c>
      <c r="P437">
        <f>'d_고정'!$B$1*'6_기대효과'!$H$7*('d_시나리오'!$I$7/'d_고정'!$B$2)*B437</f>
        <v/>
      </c>
      <c r="Q437">
        <f>P437*C437</f>
        <v/>
      </c>
      <c r="R437">
        <f>P437*E437</f>
        <v/>
      </c>
      <c r="S437">
        <f>R437*G437</f>
        <v/>
      </c>
      <c r="T437">
        <f>Q437+S437</f>
        <v/>
      </c>
      <c r="U437">
        <f>(Q437*D437+S437*I437)*(1-O437)</f>
        <v/>
      </c>
      <c r="V437">
        <f>(R437*K437*N437+'d_고정'!$B$3*('6_기대효과'!$H$7/8)*N437*'d_고정'!$B$10*M437*('6_기대효과'!$K$7/'d_고정'!$B$9))*(1-O437)</f>
        <v/>
      </c>
      <c r="W437">
        <f>(S437*I437+R437*MAX(K437-'d_고정'!$B$10*M437*('6_기대효과'!$K$7/'d_고정'!$B$9),0)*N437)*(1-O437)</f>
        <v/>
      </c>
      <c r="X437">
        <f>U437+V437</f>
        <v/>
      </c>
      <c r="Y437">
        <f>U437/('d_고정'!$B$5*'6_기대효과'!$H$7/8)/'d_고정'!$B$6</f>
        <v/>
      </c>
      <c r="Z437">
        <f>U437/('d_고정'!$B$8*'6_기대효과'!$H$7/8)</f>
        <v/>
      </c>
    </row>
    <row r="438">
      <c r="A438">
        <f>RAND()</f>
        <v/>
      </c>
      <c r="B438">
        <f>IF('d_시나리오'!$J$2='d_시나리오'!$H$2,'d_시나리오'!$I$2,IF(A438&lt;('d_시나리오'!$I$2-'d_시나리오'!$H$2)/('d_시나리오'!$J$2-'d_시나리오'!$H$2),'d_시나리오'!$H$2+SQRT(A438*('d_시나리오'!$J$2-'d_시나리오'!$H$2)*('d_시나리오'!$I$2-'d_시나리오'!$H$2)),'d_시나리오'!$J$2-SQRT((1-A438)*('d_시나리오'!$J$2-'d_시나리오'!$H$2)*('d_시나리오'!$J$2-'d_시나리오'!$I$2))))</f>
        <v/>
      </c>
      <c r="C438">
        <f>BETAINV(RAND(),2,6)</f>
        <v/>
      </c>
      <c r="D438">
        <f>INDEX('d_분포'!$A$2:$A$28,RANDBETWEEN(1,27))</f>
        <v/>
      </c>
      <c r="E438">
        <f>INDEX('d_분포'!$C$2:$C$5,RANDBETWEEN(1,4))*(0.9+0.2*RAND())</f>
        <v/>
      </c>
      <c r="F438">
        <f>RAND()</f>
        <v/>
      </c>
      <c r="G438">
        <f>IF('d_시나리오'!$J$3='d_시나리오'!$H$3,'d_시나리오'!$I$3,IF(F438&lt;('d_시나리오'!$I$3-'d_시나리오'!$H$3)/('d_시나리오'!$J$3-'d_시나리오'!$H$3),'d_시나리오'!$H$3+SQRT(F438*('d_시나리오'!$J$3-'d_시나리오'!$H$3)*('d_시나리오'!$I$3-'d_시나리오'!$H$3)),'d_시나리오'!$J$3-SQRT((1-F438)*('d_시나리오'!$J$3-'d_시나리오'!$H$3)*('d_시나리오'!$J$3-'d_시나리오'!$I$3))))</f>
        <v/>
      </c>
      <c r="H438">
        <f>RAND()</f>
        <v/>
      </c>
      <c r="I438">
        <f>IF('d_시나리오'!$J$4='d_시나리오'!$H$4,'d_시나리오'!$I$4,IF(H438&lt;('d_시나리오'!$I$4-'d_시나리오'!$H$4)/('d_시나리오'!$J$4-'d_시나리오'!$H$4),'d_시나리오'!$H$4+SQRT(H438*('d_시나리오'!$J$4-'d_시나리오'!$H$4)*('d_시나리오'!$I$4-'d_시나리오'!$H$4)),'d_시나리오'!$J$4-SQRT((1-H438)*('d_시나리오'!$J$4-'d_시나리오'!$H$4)*('d_시나리오'!$J$4-'d_시나리오'!$I$4))))</f>
        <v/>
      </c>
      <c r="J438">
        <f>RAND()</f>
        <v/>
      </c>
      <c r="K438">
        <f>IF('d_시나리오'!$J$5='d_시나리오'!$H$5,'d_시나리오'!$I$5,IF(J438&lt;('d_시나리오'!$I$5-'d_시나리오'!$H$5)/('d_시나리오'!$J$5-'d_시나리오'!$H$5),'d_시나리오'!$H$5+SQRT(J438*('d_시나리오'!$J$5-'d_시나리오'!$H$5)*('d_시나리오'!$I$5-'d_시나리오'!$H$5)),'d_시나리오'!$J$5-SQRT((1-J438)*('d_시나리오'!$J$5-'d_시나리오'!$H$5)*('d_시나리오'!$J$5-'d_시나리오'!$I$5))))</f>
        <v/>
      </c>
      <c r="L438">
        <f>RAND()</f>
        <v/>
      </c>
      <c r="M438">
        <f>IF('d_시나리오'!$J$6='d_시나리오'!$H$6,'d_시나리오'!$I$6,IF(L438&lt;('d_시나리오'!$I$6-'d_시나리오'!$H$6)/('d_시나리오'!$J$6-'d_시나리오'!$H$6),'d_시나리오'!$H$6+SQRT(L438*('d_시나리오'!$J$6-'d_시나리오'!$H$6)*('d_시나리오'!$I$6-'d_시나리오'!$H$6)),'d_시나리오'!$J$6-SQRT((1-L438)*('d_시나리오'!$J$6-'d_시나리오'!$H$6)*('d_시나리오'!$J$6-'d_시나리오'!$I$6))))</f>
        <v/>
      </c>
      <c r="N438">
        <f>INDEX('d_분포'!$B$2:$B$57,RANDBETWEEN(1,56))</f>
        <v/>
      </c>
      <c r="O438">
        <f>BETAINV(RAND(),5,5)</f>
        <v/>
      </c>
      <c r="P438">
        <f>'d_고정'!$B$1*'6_기대효과'!$H$7*('d_시나리오'!$I$7/'d_고정'!$B$2)*B438</f>
        <v/>
      </c>
      <c r="Q438">
        <f>P438*C438</f>
        <v/>
      </c>
      <c r="R438">
        <f>P438*E438</f>
        <v/>
      </c>
      <c r="S438">
        <f>R438*G438</f>
        <v/>
      </c>
      <c r="T438">
        <f>Q438+S438</f>
        <v/>
      </c>
      <c r="U438">
        <f>(Q438*D438+S438*I438)*(1-O438)</f>
        <v/>
      </c>
      <c r="V438">
        <f>(R438*K438*N438+'d_고정'!$B$3*('6_기대효과'!$H$7/8)*N438*'d_고정'!$B$10*M438*('6_기대효과'!$K$7/'d_고정'!$B$9))*(1-O438)</f>
        <v/>
      </c>
      <c r="W438">
        <f>(S438*I438+R438*MAX(K438-'d_고정'!$B$10*M438*('6_기대효과'!$K$7/'d_고정'!$B$9),0)*N438)*(1-O438)</f>
        <v/>
      </c>
      <c r="X438">
        <f>U438+V438</f>
        <v/>
      </c>
      <c r="Y438">
        <f>U438/('d_고정'!$B$5*'6_기대효과'!$H$7/8)/'d_고정'!$B$6</f>
        <v/>
      </c>
      <c r="Z438">
        <f>U438/('d_고정'!$B$8*'6_기대효과'!$H$7/8)</f>
        <v/>
      </c>
    </row>
    <row r="439">
      <c r="A439">
        <f>RAND()</f>
        <v/>
      </c>
      <c r="B439">
        <f>IF('d_시나리오'!$J$2='d_시나리오'!$H$2,'d_시나리오'!$I$2,IF(A439&lt;('d_시나리오'!$I$2-'d_시나리오'!$H$2)/('d_시나리오'!$J$2-'d_시나리오'!$H$2),'d_시나리오'!$H$2+SQRT(A439*('d_시나리오'!$J$2-'d_시나리오'!$H$2)*('d_시나리오'!$I$2-'d_시나리오'!$H$2)),'d_시나리오'!$J$2-SQRT((1-A439)*('d_시나리오'!$J$2-'d_시나리오'!$H$2)*('d_시나리오'!$J$2-'d_시나리오'!$I$2))))</f>
        <v/>
      </c>
      <c r="C439">
        <f>BETAINV(RAND(),2,6)</f>
        <v/>
      </c>
      <c r="D439">
        <f>INDEX('d_분포'!$A$2:$A$28,RANDBETWEEN(1,27))</f>
        <v/>
      </c>
      <c r="E439">
        <f>INDEX('d_분포'!$C$2:$C$5,RANDBETWEEN(1,4))*(0.9+0.2*RAND())</f>
        <v/>
      </c>
      <c r="F439">
        <f>RAND()</f>
        <v/>
      </c>
      <c r="G439">
        <f>IF('d_시나리오'!$J$3='d_시나리오'!$H$3,'d_시나리오'!$I$3,IF(F439&lt;('d_시나리오'!$I$3-'d_시나리오'!$H$3)/('d_시나리오'!$J$3-'d_시나리오'!$H$3),'d_시나리오'!$H$3+SQRT(F439*('d_시나리오'!$J$3-'d_시나리오'!$H$3)*('d_시나리오'!$I$3-'d_시나리오'!$H$3)),'d_시나리오'!$J$3-SQRT((1-F439)*('d_시나리오'!$J$3-'d_시나리오'!$H$3)*('d_시나리오'!$J$3-'d_시나리오'!$I$3))))</f>
        <v/>
      </c>
      <c r="H439">
        <f>RAND()</f>
        <v/>
      </c>
      <c r="I439">
        <f>IF('d_시나리오'!$J$4='d_시나리오'!$H$4,'d_시나리오'!$I$4,IF(H439&lt;('d_시나리오'!$I$4-'d_시나리오'!$H$4)/('d_시나리오'!$J$4-'d_시나리오'!$H$4),'d_시나리오'!$H$4+SQRT(H439*('d_시나리오'!$J$4-'d_시나리오'!$H$4)*('d_시나리오'!$I$4-'d_시나리오'!$H$4)),'d_시나리오'!$J$4-SQRT((1-H439)*('d_시나리오'!$J$4-'d_시나리오'!$H$4)*('d_시나리오'!$J$4-'d_시나리오'!$I$4))))</f>
        <v/>
      </c>
      <c r="J439">
        <f>RAND()</f>
        <v/>
      </c>
      <c r="K439">
        <f>IF('d_시나리오'!$J$5='d_시나리오'!$H$5,'d_시나리오'!$I$5,IF(J439&lt;('d_시나리오'!$I$5-'d_시나리오'!$H$5)/('d_시나리오'!$J$5-'d_시나리오'!$H$5),'d_시나리오'!$H$5+SQRT(J439*('d_시나리오'!$J$5-'d_시나리오'!$H$5)*('d_시나리오'!$I$5-'d_시나리오'!$H$5)),'d_시나리오'!$J$5-SQRT((1-J439)*('d_시나리오'!$J$5-'d_시나리오'!$H$5)*('d_시나리오'!$J$5-'d_시나리오'!$I$5))))</f>
        <v/>
      </c>
      <c r="L439">
        <f>RAND()</f>
        <v/>
      </c>
      <c r="M439">
        <f>IF('d_시나리오'!$J$6='d_시나리오'!$H$6,'d_시나리오'!$I$6,IF(L439&lt;('d_시나리오'!$I$6-'d_시나리오'!$H$6)/('d_시나리오'!$J$6-'d_시나리오'!$H$6),'d_시나리오'!$H$6+SQRT(L439*('d_시나리오'!$J$6-'d_시나리오'!$H$6)*('d_시나리오'!$I$6-'d_시나리오'!$H$6)),'d_시나리오'!$J$6-SQRT((1-L439)*('d_시나리오'!$J$6-'d_시나리오'!$H$6)*('d_시나리오'!$J$6-'d_시나리오'!$I$6))))</f>
        <v/>
      </c>
      <c r="N439">
        <f>INDEX('d_분포'!$B$2:$B$57,RANDBETWEEN(1,56))</f>
        <v/>
      </c>
      <c r="O439">
        <f>BETAINV(RAND(),5,5)</f>
        <v/>
      </c>
      <c r="P439">
        <f>'d_고정'!$B$1*'6_기대효과'!$H$7*('d_시나리오'!$I$7/'d_고정'!$B$2)*B439</f>
        <v/>
      </c>
      <c r="Q439">
        <f>P439*C439</f>
        <v/>
      </c>
      <c r="R439">
        <f>P439*E439</f>
        <v/>
      </c>
      <c r="S439">
        <f>R439*G439</f>
        <v/>
      </c>
      <c r="T439">
        <f>Q439+S439</f>
        <v/>
      </c>
      <c r="U439">
        <f>(Q439*D439+S439*I439)*(1-O439)</f>
        <v/>
      </c>
      <c r="V439">
        <f>(R439*K439*N439+'d_고정'!$B$3*('6_기대효과'!$H$7/8)*N439*'d_고정'!$B$10*M439*('6_기대효과'!$K$7/'d_고정'!$B$9))*(1-O439)</f>
        <v/>
      </c>
      <c r="W439">
        <f>(S439*I439+R439*MAX(K439-'d_고정'!$B$10*M439*('6_기대효과'!$K$7/'d_고정'!$B$9),0)*N439)*(1-O439)</f>
        <v/>
      </c>
      <c r="X439">
        <f>U439+V439</f>
        <v/>
      </c>
      <c r="Y439">
        <f>U439/('d_고정'!$B$5*'6_기대효과'!$H$7/8)/'d_고정'!$B$6</f>
        <v/>
      </c>
      <c r="Z439">
        <f>U439/('d_고정'!$B$8*'6_기대효과'!$H$7/8)</f>
        <v/>
      </c>
    </row>
    <row r="440">
      <c r="A440">
        <f>RAND()</f>
        <v/>
      </c>
      <c r="B440">
        <f>IF('d_시나리오'!$J$2='d_시나리오'!$H$2,'d_시나리오'!$I$2,IF(A440&lt;('d_시나리오'!$I$2-'d_시나리오'!$H$2)/('d_시나리오'!$J$2-'d_시나리오'!$H$2),'d_시나리오'!$H$2+SQRT(A440*('d_시나리오'!$J$2-'d_시나리오'!$H$2)*('d_시나리오'!$I$2-'d_시나리오'!$H$2)),'d_시나리오'!$J$2-SQRT((1-A440)*('d_시나리오'!$J$2-'d_시나리오'!$H$2)*('d_시나리오'!$J$2-'d_시나리오'!$I$2))))</f>
        <v/>
      </c>
      <c r="C440">
        <f>BETAINV(RAND(),2,6)</f>
        <v/>
      </c>
      <c r="D440">
        <f>INDEX('d_분포'!$A$2:$A$28,RANDBETWEEN(1,27))</f>
        <v/>
      </c>
      <c r="E440">
        <f>INDEX('d_분포'!$C$2:$C$5,RANDBETWEEN(1,4))*(0.9+0.2*RAND())</f>
        <v/>
      </c>
      <c r="F440">
        <f>RAND()</f>
        <v/>
      </c>
      <c r="G440">
        <f>IF('d_시나리오'!$J$3='d_시나리오'!$H$3,'d_시나리오'!$I$3,IF(F440&lt;('d_시나리오'!$I$3-'d_시나리오'!$H$3)/('d_시나리오'!$J$3-'d_시나리오'!$H$3),'d_시나리오'!$H$3+SQRT(F440*('d_시나리오'!$J$3-'d_시나리오'!$H$3)*('d_시나리오'!$I$3-'d_시나리오'!$H$3)),'d_시나리오'!$J$3-SQRT((1-F440)*('d_시나리오'!$J$3-'d_시나리오'!$H$3)*('d_시나리오'!$J$3-'d_시나리오'!$I$3))))</f>
        <v/>
      </c>
      <c r="H440">
        <f>RAND()</f>
        <v/>
      </c>
      <c r="I440">
        <f>IF('d_시나리오'!$J$4='d_시나리오'!$H$4,'d_시나리오'!$I$4,IF(H440&lt;('d_시나리오'!$I$4-'d_시나리오'!$H$4)/('d_시나리오'!$J$4-'d_시나리오'!$H$4),'d_시나리오'!$H$4+SQRT(H440*('d_시나리오'!$J$4-'d_시나리오'!$H$4)*('d_시나리오'!$I$4-'d_시나리오'!$H$4)),'d_시나리오'!$J$4-SQRT((1-H440)*('d_시나리오'!$J$4-'d_시나리오'!$H$4)*('d_시나리오'!$J$4-'d_시나리오'!$I$4))))</f>
        <v/>
      </c>
      <c r="J440">
        <f>RAND()</f>
        <v/>
      </c>
      <c r="K440">
        <f>IF('d_시나리오'!$J$5='d_시나리오'!$H$5,'d_시나리오'!$I$5,IF(J440&lt;('d_시나리오'!$I$5-'d_시나리오'!$H$5)/('d_시나리오'!$J$5-'d_시나리오'!$H$5),'d_시나리오'!$H$5+SQRT(J440*('d_시나리오'!$J$5-'d_시나리오'!$H$5)*('d_시나리오'!$I$5-'d_시나리오'!$H$5)),'d_시나리오'!$J$5-SQRT((1-J440)*('d_시나리오'!$J$5-'d_시나리오'!$H$5)*('d_시나리오'!$J$5-'d_시나리오'!$I$5))))</f>
        <v/>
      </c>
      <c r="L440">
        <f>RAND()</f>
        <v/>
      </c>
      <c r="M440">
        <f>IF('d_시나리오'!$J$6='d_시나리오'!$H$6,'d_시나리오'!$I$6,IF(L440&lt;('d_시나리오'!$I$6-'d_시나리오'!$H$6)/('d_시나리오'!$J$6-'d_시나리오'!$H$6),'d_시나리오'!$H$6+SQRT(L440*('d_시나리오'!$J$6-'d_시나리오'!$H$6)*('d_시나리오'!$I$6-'d_시나리오'!$H$6)),'d_시나리오'!$J$6-SQRT((1-L440)*('d_시나리오'!$J$6-'d_시나리오'!$H$6)*('d_시나리오'!$J$6-'d_시나리오'!$I$6))))</f>
        <v/>
      </c>
      <c r="N440">
        <f>INDEX('d_분포'!$B$2:$B$57,RANDBETWEEN(1,56))</f>
        <v/>
      </c>
      <c r="O440">
        <f>BETAINV(RAND(),5,5)</f>
        <v/>
      </c>
      <c r="P440">
        <f>'d_고정'!$B$1*'6_기대효과'!$H$7*('d_시나리오'!$I$7/'d_고정'!$B$2)*B440</f>
        <v/>
      </c>
      <c r="Q440">
        <f>P440*C440</f>
        <v/>
      </c>
      <c r="R440">
        <f>P440*E440</f>
        <v/>
      </c>
      <c r="S440">
        <f>R440*G440</f>
        <v/>
      </c>
      <c r="T440">
        <f>Q440+S440</f>
        <v/>
      </c>
      <c r="U440">
        <f>(Q440*D440+S440*I440)*(1-O440)</f>
        <v/>
      </c>
      <c r="V440">
        <f>(R440*K440*N440+'d_고정'!$B$3*('6_기대효과'!$H$7/8)*N440*'d_고정'!$B$10*M440*('6_기대효과'!$K$7/'d_고정'!$B$9))*(1-O440)</f>
        <v/>
      </c>
      <c r="W440">
        <f>(S440*I440+R440*MAX(K440-'d_고정'!$B$10*M440*('6_기대효과'!$K$7/'d_고정'!$B$9),0)*N440)*(1-O440)</f>
        <v/>
      </c>
      <c r="X440">
        <f>U440+V440</f>
        <v/>
      </c>
      <c r="Y440">
        <f>U440/('d_고정'!$B$5*'6_기대효과'!$H$7/8)/'d_고정'!$B$6</f>
        <v/>
      </c>
      <c r="Z440">
        <f>U440/('d_고정'!$B$8*'6_기대효과'!$H$7/8)</f>
        <v/>
      </c>
    </row>
    <row r="441">
      <c r="A441">
        <f>RAND()</f>
        <v/>
      </c>
      <c r="B441">
        <f>IF('d_시나리오'!$J$2='d_시나리오'!$H$2,'d_시나리오'!$I$2,IF(A441&lt;('d_시나리오'!$I$2-'d_시나리오'!$H$2)/('d_시나리오'!$J$2-'d_시나리오'!$H$2),'d_시나리오'!$H$2+SQRT(A441*('d_시나리오'!$J$2-'d_시나리오'!$H$2)*('d_시나리오'!$I$2-'d_시나리오'!$H$2)),'d_시나리오'!$J$2-SQRT((1-A441)*('d_시나리오'!$J$2-'d_시나리오'!$H$2)*('d_시나리오'!$J$2-'d_시나리오'!$I$2))))</f>
        <v/>
      </c>
      <c r="C441">
        <f>BETAINV(RAND(),2,6)</f>
        <v/>
      </c>
      <c r="D441">
        <f>INDEX('d_분포'!$A$2:$A$28,RANDBETWEEN(1,27))</f>
        <v/>
      </c>
      <c r="E441">
        <f>INDEX('d_분포'!$C$2:$C$5,RANDBETWEEN(1,4))*(0.9+0.2*RAND())</f>
        <v/>
      </c>
      <c r="F441">
        <f>RAND()</f>
        <v/>
      </c>
      <c r="G441">
        <f>IF('d_시나리오'!$J$3='d_시나리오'!$H$3,'d_시나리오'!$I$3,IF(F441&lt;('d_시나리오'!$I$3-'d_시나리오'!$H$3)/('d_시나리오'!$J$3-'d_시나리오'!$H$3),'d_시나리오'!$H$3+SQRT(F441*('d_시나리오'!$J$3-'d_시나리오'!$H$3)*('d_시나리오'!$I$3-'d_시나리오'!$H$3)),'d_시나리오'!$J$3-SQRT((1-F441)*('d_시나리오'!$J$3-'d_시나리오'!$H$3)*('d_시나리오'!$J$3-'d_시나리오'!$I$3))))</f>
        <v/>
      </c>
      <c r="H441">
        <f>RAND()</f>
        <v/>
      </c>
      <c r="I441">
        <f>IF('d_시나리오'!$J$4='d_시나리오'!$H$4,'d_시나리오'!$I$4,IF(H441&lt;('d_시나리오'!$I$4-'d_시나리오'!$H$4)/('d_시나리오'!$J$4-'d_시나리오'!$H$4),'d_시나리오'!$H$4+SQRT(H441*('d_시나리오'!$J$4-'d_시나리오'!$H$4)*('d_시나리오'!$I$4-'d_시나리오'!$H$4)),'d_시나리오'!$J$4-SQRT((1-H441)*('d_시나리오'!$J$4-'d_시나리오'!$H$4)*('d_시나리오'!$J$4-'d_시나리오'!$I$4))))</f>
        <v/>
      </c>
      <c r="J441">
        <f>RAND()</f>
        <v/>
      </c>
      <c r="K441">
        <f>IF('d_시나리오'!$J$5='d_시나리오'!$H$5,'d_시나리오'!$I$5,IF(J441&lt;('d_시나리오'!$I$5-'d_시나리오'!$H$5)/('d_시나리오'!$J$5-'d_시나리오'!$H$5),'d_시나리오'!$H$5+SQRT(J441*('d_시나리오'!$J$5-'d_시나리오'!$H$5)*('d_시나리오'!$I$5-'d_시나리오'!$H$5)),'d_시나리오'!$J$5-SQRT((1-J441)*('d_시나리오'!$J$5-'d_시나리오'!$H$5)*('d_시나리오'!$J$5-'d_시나리오'!$I$5))))</f>
        <v/>
      </c>
      <c r="L441">
        <f>RAND()</f>
        <v/>
      </c>
      <c r="M441">
        <f>IF('d_시나리오'!$J$6='d_시나리오'!$H$6,'d_시나리오'!$I$6,IF(L441&lt;('d_시나리오'!$I$6-'d_시나리오'!$H$6)/('d_시나리오'!$J$6-'d_시나리오'!$H$6),'d_시나리오'!$H$6+SQRT(L441*('d_시나리오'!$J$6-'d_시나리오'!$H$6)*('d_시나리오'!$I$6-'d_시나리오'!$H$6)),'d_시나리오'!$J$6-SQRT((1-L441)*('d_시나리오'!$J$6-'d_시나리오'!$H$6)*('d_시나리오'!$J$6-'d_시나리오'!$I$6))))</f>
        <v/>
      </c>
      <c r="N441">
        <f>INDEX('d_분포'!$B$2:$B$57,RANDBETWEEN(1,56))</f>
        <v/>
      </c>
      <c r="O441">
        <f>BETAINV(RAND(),5,5)</f>
        <v/>
      </c>
      <c r="P441">
        <f>'d_고정'!$B$1*'6_기대효과'!$H$7*('d_시나리오'!$I$7/'d_고정'!$B$2)*B441</f>
        <v/>
      </c>
      <c r="Q441">
        <f>P441*C441</f>
        <v/>
      </c>
      <c r="R441">
        <f>P441*E441</f>
        <v/>
      </c>
      <c r="S441">
        <f>R441*G441</f>
        <v/>
      </c>
      <c r="T441">
        <f>Q441+S441</f>
        <v/>
      </c>
      <c r="U441">
        <f>(Q441*D441+S441*I441)*(1-O441)</f>
        <v/>
      </c>
      <c r="V441">
        <f>(R441*K441*N441+'d_고정'!$B$3*('6_기대효과'!$H$7/8)*N441*'d_고정'!$B$10*M441*('6_기대효과'!$K$7/'d_고정'!$B$9))*(1-O441)</f>
        <v/>
      </c>
      <c r="W441">
        <f>(S441*I441+R441*MAX(K441-'d_고정'!$B$10*M441*('6_기대효과'!$K$7/'d_고정'!$B$9),0)*N441)*(1-O441)</f>
        <v/>
      </c>
      <c r="X441">
        <f>U441+V441</f>
        <v/>
      </c>
      <c r="Y441">
        <f>U441/('d_고정'!$B$5*'6_기대효과'!$H$7/8)/'d_고정'!$B$6</f>
        <v/>
      </c>
      <c r="Z441">
        <f>U441/('d_고정'!$B$8*'6_기대효과'!$H$7/8)</f>
        <v/>
      </c>
    </row>
    <row r="442">
      <c r="A442">
        <f>RAND()</f>
        <v/>
      </c>
      <c r="B442">
        <f>IF('d_시나리오'!$J$2='d_시나리오'!$H$2,'d_시나리오'!$I$2,IF(A442&lt;('d_시나리오'!$I$2-'d_시나리오'!$H$2)/('d_시나리오'!$J$2-'d_시나리오'!$H$2),'d_시나리오'!$H$2+SQRT(A442*('d_시나리오'!$J$2-'d_시나리오'!$H$2)*('d_시나리오'!$I$2-'d_시나리오'!$H$2)),'d_시나리오'!$J$2-SQRT((1-A442)*('d_시나리오'!$J$2-'d_시나리오'!$H$2)*('d_시나리오'!$J$2-'d_시나리오'!$I$2))))</f>
        <v/>
      </c>
      <c r="C442">
        <f>BETAINV(RAND(),2,6)</f>
        <v/>
      </c>
      <c r="D442">
        <f>INDEX('d_분포'!$A$2:$A$28,RANDBETWEEN(1,27))</f>
        <v/>
      </c>
      <c r="E442">
        <f>INDEX('d_분포'!$C$2:$C$5,RANDBETWEEN(1,4))*(0.9+0.2*RAND())</f>
        <v/>
      </c>
      <c r="F442">
        <f>RAND()</f>
        <v/>
      </c>
      <c r="G442">
        <f>IF('d_시나리오'!$J$3='d_시나리오'!$H$3,'d_시나리오'!$I$3,IF(F442&lt;('d_시나리오'!$I$3-'d_시나리오'!$H$3)/('d_시나리오'!$J$3-'d_시나리오'!$H$3),'d_시나리오'!$H$3+SQRT(F442*('d_시나리오'!$J$3-'d_시나리오'!$H$3)*('d_시나리오'!$I$3-'d_시나리오'!$H$3)),'d_시나리오'!$J$3-SQRT((1-F442)*('d_시나리오'!$J$3-'d_시나리오'!$H$3)*('d_시나리오'!$J$3-'d_시나리오'!$I$3))))</f>
        <v/>
      </c>
      <c r="H442">
        <f>RAND()</f>
        <v/>
      </c>
      <c r="I442">
        <f>IF('d_시나리오'!$J$4='d_시나리오'!$H$4,'d_시나리오'!$I$4,IF(H442&lt;('d_시나리오'!$I$4-'d_시나리오'!$H$4)/('d_시나리오'!$J$4-'d_시나리오'!$H$4),'d_시나리오'!$H$4+SQRT(H442*('d_시나리오'!$J$4-'d_시나리오'!$H$4)*('d_시나리오'!$I$4-'d_시나리오'!$H$4)),'d_시나리오'!$J$4-SQRT((1-H442)*('d_시나리오'!$J$4-'d_시나리오'!$H$4)*('d_시나리오'!$J$4-'d_시나리오'!$I$4))))</f>
        <v/>
      </c>
      <c r="J442">
        <f>RAND()</f>
        <v/>
      </c>
      <c r="K442">
        <f>IF('d_시나리오'!$J$5='d_시나리오'!$H$5,'d_시나리오'!$I$5,IF(J442&lt;('d_시나리오'!$I$5-'d_시나리오'!$H$5)/('d_시나리오'!$J$5-'d_시나리오'!$H$5),'d_시나리오'!$H$5+SQRT(J442*('d_시나리오'!$J$5-'d_시나리오'!$H$5)*('d_시나리오'!$I$5-'d_시나리오'!$H$5)),'d_시나리오'!$J$5-SQRT((1-J442)*('d_시나리오'!$J$5-'d_시나리오'!$H$5)*('d_시나리오'!$J$5-'d_시나리오'!$I$5))))</f>
        <v/>
      </c>
      <c r="L442">
        <f>RAND()</f>
        <v/>
      </c>
      <c r="M442">
        <f>IF('d_시나리오'!$J$6='d_시나리오'!$H$6,'d_시나리오'!$I$6,IF(L442&lt;('d_시나리오'!$I$6-'d_시나리오'!$H$6)/('d_시나리오'!$J$6-'d_시나리오'!$H$6),'d_시나리오'!$H$6+SQRT(L442*('d_시나리오'!$J$6-'d_시나리오'!$H$6)*('d_시나리오'!$I$6-'d_시나리오'!$H$6)),'d_시나리오'!$J$6-SQRT((1-L442)*('d_시나리오'!$J$6-'d_시나리오'!$H$6)*('d_시나리오'!$J$6-'d_시나리오'!$I$6))))</f>
        <v/>
      </c>
      <c r="N442">
        <f>INDEX('d_분포'!$B$2:$B$57,RANDBETWEEN(1,56))</f>
        <v/>
      </c>
      <c r="O442">
        <f>BETAINV(RAND(),5,5)</f>
        <v/>
      </c>
      <c r="P442">
        <f>'d_고정'!$B$1*'6_기대효과'!$H$7*('d_시나리오'!$I$7/'d_고정'!$B$2)*B442</f>
        <v/>
      </c>
      <c r="Q442">
        <f>P442*C442</f>
        <v/>
      </c>
      <c r="R442">
        <f>P442*E442</f>
        <v/>
      </c>
      <c r="S442">
        <f>R442*G442</f>
        <v/>
      </c>
      <c r="T442">
        <f>Q442+S442</f>
        <v/>
      </c>
      <c r="U442">
        <f>(Q442*D442+S442*I442)*(1-O442)</f>
        <v/>
      </c>
      <c r="V442">
        <f>(R442*K442*N442+'d_고정'!$B$3*('6_기대효과'!$H$7/8)*N442*'d_고정'!$B$10*M442*('6_기대효과'!$K$7/'d_고정'!$B$9))*(1-O442)</f>
        <v/>
      </c>
      <c r="W442">
        <f>(S442*I442+R442*MAX(K442-'d_고정'!$B$10*M442*('6_기대효과'!$K$7/'d_고정'!$B$9),0)*N442)*(1-O442)</f>
        <v/>
      </c>
      <c r="X442">
        <f>U442+V442</f>
        <v/>
      </c>
      <c r="Y442">
        <f>U442/('d_고정'!$B$5*'6_기대효과'!$H$7/8)/'d_고정'!$B$6</f>
        <v/>
      </c>
      <c r="Z442">
        <f>U442/('d_고정'!$B$8*'6_기대효과'!$H$7/8)</f>
        <v/>
      </c>
    </row>
    <row r="443">
      <c r="A443">
        <f>RAND()</f>
        <v/>
      </c>
      <c r="B443">
        <f>IF('d_시나리오'!$J$2='d_시나리오'!$H$2,'d_시나리오'!$I$2,IF(A443&lt;('d_시나리오'!$I$2-'d_시나리오'!$H$2)/('d_시나리오'!$J$2-'d_시나리오'!$H$2),'d_시나리오'!$H$2+SQRT(A443*('d_시나리오'!$J$2-'d_시나리오'!$H$2)*('d_시나리오'!$I$2-'d_시나리오'!$H$2)),'d_시나리오'!$J$2-SQRT((1-A443)*('d_시나리오'!$J$2-'d_시나리오'!$H$2)*('d_시나리오'!$J$2-'d_시나리오'!$I$2))))</f>
        <v/>
      </c>
      <c r="C443">
        <f>BETAINV(RAND(),2,6)</f>
        <v/>
      </c>
      <c r="D443">
        <f>INDEX('d_분포'!$A$2:$A$28,RANDBETWEEN(1,27))</f>
        <v/>
      </c>
      <c r="E443">
        <f>INDEX('d_분포'!$C$2:$C$5,RANDBETWEEN(1,4))*(0.9+0.2*RAND())</f>
        <v/>
      </c>
      <c r="F443">
        <f>RAND()</f>
        <v/>
      </c>
      <c r="G443">
        <f>IF('d_시나리오'!$J$3='d_시나리오'!$H$3,'d_시나리오'!$I$3,IF(F443&lt;('d_시나리오'!$I$3-'d_시나리오'!$H$3)/('d_시나리오'!$J$3-'d_시나리오'!$H$3),'d_시나리오'!$H$3+SQRT(F443*('d_시나리오'!$J$3-'d_시나리오'!$H$3)*('d_시나리오'!$I$3-'d_시나리오'!$H$3)),'d_시나리오'!$J$3-SQRT((1-F443)*('d_시나리오'!$J$3-'d_시나리오'!$H$3)*('d_시나리오'!$J$3-'d_시나리오'!$I$3))))</f>
        <v/>
      </c>
      <c r="H443">
        <f>RAND()</f>
        <v/>
      </c>
      <c r="I443">
        <f>IF('d_시나리오'!$J$4='d_시나리오'!$H$4,'d_시나리오'!$I$4,IF(H443&lt;('d_시나리오'!$I$4-'d_시나리오'!$H$4)/('d_시나리오'!$J$4-'d_시나리오'!$H$4),'d_시나리오'!$H$4+SQRT(H443*('d_시나리오'!$J$4-'d_시나리오'!$H$4)*('d_시나리오'!$I$4-'d_시나리오'!$H$4)),'d_시나리오'!$J$4-SQRT((1-H443)*('d_시나리오'!$J$4-'d_시나리오'!$H$4)*('d_시나리오'!$J$4-'d_시나리오'!$I$4))))</f>
        <v/>
      </c>
      <c r="J443">
        <f>RAND()</f>
        <v/>
      </c>
      <c r="K443">
        <f>IF('d_시나리오'!$J$5='d_시나리오'!$H$5,'d_시나리오'!$I$5,IF(J443&lt;('d_시나리오'!$I$5-'d_시나리오'!$H$5)/('d_시나리오'!$J$5-'d_시나리오'!$H$5),'d_시나리오'!$H$5+SQRT(J443*('d_시나리오'!$J$5-'d_시나리오'!$H$5)*('d_시나리오'!$I$5-'d_시나리오'!$H$5)),'d_시나리오'!$J$5-SQRT((1-J443)*('d_시나리오'!$J$5-'d_시나리오'!$H$5)*('d_시나리오'!$J$5-'d_시나리오'!$I$5))))</f>
        <v/>
      </c>
      <c r="L443">
        <f>RAND()</f>
        <v/>
      </c>
      <c r="M443">
        <f>IF('d_시나리오'!$J$6='d_시나리오'!$H$6,'d_시나리오'!$I$6,IF(L443&lt;('d_시나리오'!$I$6-'d_시나리오'!$H$6)/('d_시나리오'!$J$6-'d_시나리오'!$H$6),'d_시나리오'!$H$6+SQRT(L443*('d_시나리오'!$J$6-'d_시나리오'!$H$6)*('d_시나리오'!$I$6-'d_시나리오'!$H$6)),'d_시나리오'!$J$6-SQRT((1-L443)*('d_시나리오'!$J$6-'d_시나리오'!$H$6)*('d_시나리오'!$J$6-'d_시나리오'!$I$6))))</f>
        <v/>
      </c>
      <c r="N443">
        <f>INDEX('d_분포'!$B$2:$B$57,RANDBETWEEN(1,56))</f>
        <v/>
      </c>
      <c r="O443">
        <f>BETAINV(RAND(),5,5)</f>
        <v/>
      </c>
      <c r="P443">
        <f>'d_고정'!$B$1*'6_기대효과'!$H$7*('d_시나리오'!$I$7/'d_고정'!$B$2)*B443</f>
        <v/>
      </c>
      <c r="Q443">
        <f>P443*C443</f>
        <v/>
      </c>
      <c r="R443">
        <f>P443*E443</f>
        <v/>
      </c>
      <c r="S443">
        <f>R443*G443</f>
        <v/>
      </c>
      <c r="T443">
        <f>Q443+S443</f>
        <v/>
      </c>
      <c r="U443">
        <f>(Q443*D443+S443*I443)*(1-O443)</f>
        <v/>
      </c>
      <c r="V443">
        <f>(R443*K443*N443+'d_고정'!$B$3*('6_기대효과'!$H$7/8)*N443*'d_고정'!$B$10*M443*('6_기대효과'!$K$7/'d_고정'!$B$9))*(1-O443)</f>
        <v/>
      </c>
      <c r="W443">
        <f>(S443*I443+R443*MAX(K443-'d_고정'!$B$10*M443*('6_기대효과'!$K$7/'d_고정'!$B$9),0)*N443)*(1-O443)</f>
        <v/>
      </c>
      <c r="X443">
        <f>U443+V443</f>
        <v/>
      </c>
      <c r="Y443">
        <f>U443/('d_고정'!$B$5*'6_기대효과'!$H$7/8)/'d_고정'!$B$6</f>
        <v/>
      </c>
      <c r="Z443">
        <f>U443/('d_고정'!$B$8*'6_기대효과'!$H$7/8)</f>
        <v/>
      </c>
    </row>
    <row r="444">
      <c r="A444">
        <f>RAND()</f>
        <v/>
      </c>
      <c r="B444">
        <f>IF('d_시나리오'!$J$2='d_시나리오'!$H$2,'d_시나리오'!$I$2,IF(A444&lt;('d_시나리오'!$I$2-'d_시나리오'!$H$2)/('d_시나리오'!$J$2-'d_시나리오'!$H$2),'d_시나리오'!$H$2+SQRT(A444*('d_시나리오'!$J$2-'d_시나리오'!$H$2)*('d_시나리오'!$I$2-'d_시나리오'!$H$2)),'d_시나리오'!$J$2-SQRT((1-A444)*('d_시나리오'!$J$2-'d_시나리오'!$H$2)*('d_시나리오'!$J$2-'d_시나리오'!$I$2))))</f>
        <v/>
      </c>
      <c r="C444">
        <f>BETAINV(RAND(),2,6)</f>
        <v/>
      </c>
      <c r="D444">
        <f>INDEX('d_분포'!$A$2:$A$28,RANDBETWEEN(1,27))</f>
        <v/>
      </c>
      <c r="E444">
        <f>INDEX('d_분포'!$C$2:$C$5,RANDBETWEEN(1,4))*(0.9+0.2*RAND())</f>
        <v/>
      </c>
      <c r="F444">
        <f>RAND()</f>
        <v/>
      </c>
      <c r="G444">
        <f>IF('d_시나리오'!$J$3='d_시나리오'!$H$3,'d_시나리오'!$I$3,IF(F444&lt;('d_시나리오'!$I$3-'d_시나리오'!$H$3)/('d_시나리오'!$J$3-'d_시나리오'!$H$3),'d_시나리오'!$H$3+SQRT(F444*('d_시나리오'!$J$3-'d_시나리오'!$H$3)*('d_시나리오'!$I$3-'d_시나리오'!$H$3)),'d_시나리오'!$J$3-SQRT((1-F444)*('d_시나리오'!$J$3-'d_시나리오'!$H$3)*('d_시나리오'!$J$3-'d_시나리오'!$I$3))))</f>
        <v/>
      </c>
      <c r="H444">
        <f>RAND()</f>
        <v/>
      </c>
      <c r="I444">
        <f>IF('d_시나리오'!$J$4='d_시나리오'!$H$4,'d_시나리오'!$I$4,IF(H444&lt;('d_시나리오'!$I$4-'d_시나리오'!$H$4)/('d_시나리오'!$J$4-'d_시나리오'!$H$4),'d_시나리오'!$H$4+SQRT(H444*('d_시나리오'!$J$4-'d_시나리오'!$H$4)*('d_시나리오'!$I$4-'d_시나리오'!$H$4)),'d_시나리오'!$J$4-SQRT((1-H444)*('d_시나리오'!$J$4-'d_시나리오'!$H$4)*('d_시나리오'!$J$4-'d_시나리오'!$I$4))))</f>
        <v/>
      </c>
      <c r="J444">
        <f>RAND()</f>
        <v/>
      </c>
      <c r="K444">
        <f>IF('d_시나리오'!$J$5='d_시나리오'!$H$5,'d_시나리오'!$I$5,IF(J444&lt;('d_시나리오'!$I$5-'d_시나리오'!$H$5)/('d_시나리오'!$J$5-'d_시나리오'!$H$5),'d_시나리오'!$H$5+SQRT(J444*('d_시나리오'!$J$5-'d_시나리오'!$H$5)*('d_시나리오'!$I$5-'d_시나리오'!$H$5)),'d_시나리오'!$J$5-SQRT((1-J444)*('d_시나리오'!$J$5-'d_시나리오'!$H$5)*('d_시나리오'!$J$5-'d_시나리오'!$I$5))))</f>
        <v/>
      </c>
      <c r="L444">
        <f>RAND()</f>
        <v/>
      </c>
      <c r="M444">
        <f>IF('d_시나리오'!$J$6='d_시나리오'!$H$6,'d_시나리오'!$I$6,IF(L444&lt;('d_시나리오'!$I$6-'d_시나리오'!$H$6)/('d_시나리오'!$J$6-'d_시나리오'!$H$6),'d_시나리오'!$H$6+SQRT(L444*('d_시나리오'!$J$6-'d_시나리오'!$H$6)*('d_시나리오'!$I$6-'d_시나리오'!$H$6)),'d_시나리오'!$J$6-SQRT((1-L444)*('d_시나리오'!$J$6-'d_시나리오'!$H$6)*('d_시나리오'!$J$6-'d_시나리오'!$I$6))))</f>
        <v/>
      </c>
      <c r="N444">
        <f>INDEX('d_분포'!$B$2:$B$57,RANDBETWEEN(1,56))</f>
        <v/>
      </c>
      <c r="O444">
        <f>BETAINV(RAND(),5,5)</f>
        <v/>
      </c>
      <c r="P444">
        <f>'d_고정'!$B$1*'6_기대효과'!$H$7*('d_시나리오'!$I$7/'d_고정'!$B$2)*B444</f>
        <v/>
      </c>
      <c r="Q444">
        <f>P444*C444</f>
        <v/>
      </c>
      <c r="R444">
        <f>P444*E444</f>
        <v/>
      </c>
      <c r="S444">
        <f>R444*G444</f>
        <v/>
      </c>
      <c r="T444">
        <f>Q444+S444</f>
        <v/>
      </c>
      <c r="U444">
        <f>(Q444*D444+S444*I444)*(1-O444)</f>
        <v/>
      </c>
      <c r="V444">
        <f>(R444*K444*N444+'d_고정'!$B$3*('6_기대효과'!$H$7/8)*N444*'d_고정'!$B$10*M444*('6_기대효과'!$K$7/'d_고정'!$B$9))*(1-O444)</f>
        <v/>
      </c>
      <c r="W444">
        <f>(S444*I444+R444*MAX(K444-'d_고정'!$B$10*M444*('6_기대효과'!$K$7/'d_고정'!$B$9),0)*N444)*(1-O444)</f>
        <v/>
      </c>
      <c r="X444">
        <f>U444+V444</f>
        <v/>
      </c>
      <c r="Y444">
        <f>U444/('d_고정'!$B$5*'6_기대효과'!$H$7/8)/'d_고정'!$B$6</f>
        <v/>
      </c>
      <c r="Z444">
        <f>U444/('d_고정'!$B$8*'6_기대효과'!$H$7/8)</f>
        <v/>
      </c>
    </row>
    <row r="445">
      <c r="A445">
        <f>RAND()</f>
        <v/>
      </c>
      <c r="B445">
        <f>IF('d_시나리오'!$J$2='d_시나리오'!$H$2,'d_시나리오'!$I$2,IF(A445&lt;('d_시나리오'!$I$2-'d_시나리오'!$H$2)/('d_시나리오'!$J$2-'d_시나리오'!$H$2),'d_시나리오'!$H$2+SQRT(A445*('d_시나리오'!$J$2-'d_시나리오'!$H$2)*('d_시나리오'!$I$2-'d_시나리오'!$H$2)),'d_시나리오'!$J$2-SQRT((1-A445)*('d_시나리오'!$J$2-'d_시나리오'!$H$2)*('d_시나리오'!$J$2-'d_시나리오'!$I$2))))</f>
        <v/>
      </c>
      <c r="C445">
        <f>BETAINV(RAND(),2,6)</f>
        <v/>
      </c>
      <c r="D445">
        <f>INDEX('d_분포'!$A$2:$A$28,RANDBETWEEN(1,27))</f>
        <v/>
      </c>
      <c r="E445">
        <f>INDEX('d_분포'!$C$2:$C$5,RANDBETWEEN(1,4))*(0.9+0.2*RAND())</f>
        <v/>
      </c>
      <c r="F445">
        <f>RAND()</f>
        <v/>
      </c>
      <c r="G445">
        <f>IF('d_시나리오'!$J$3='d_시나리오'!$H$3,'d_시나리오'!$I$3,IF(F445&lt;('d_시나리오'!$I$3-'d_시나리오'!$H$3)/('d_시나리오'!$J$3-'d_시나리오'!$H$3),'d_시나리오'!$H$3+SQRT(F445*('d_시나리오'!$J$3-'d_시나리오'!$H$3)*('d_시나리오'!$I$3-'d_시나리오'!$H$3)),'d_시나리오'!$J$3-SQRT((1-F445)*('d_시나리오'!$J$3-'d_시나리오'!$H$3)*('d_시나리오'!$J$3-'d_시나리오'!$I$3))))</f>
        <v/>
      </c>
      <c r="H445">
        <f>RAND()</f>
        <v/>
      </c>
      <c r="I445">
        <f>IF('d_시나리오'!$J$4='d_시나리오'!$H$4,'d_시나리오'!$I$4,IF(H445&lt;('d_시나리오'!$I$4-'d_시나리오'!$H$4)/('d_시나리오'!$J$4-'d_시나리오'!$H$4),'d_시나리오'!$H$4+SQRT(H445*('d_시나리오'!$J$4-'d_시나리오'!$H$4)*('d_시나리오'!$I$4-'d_시나리오'!$H$4)),'d_시나리오'!$J$4-SQRT((1-H445)*('d_시나리오'!$J$4-'d_시나리오'!$H$4)*('d_시나리오'!$J$4-'d_시나리오'!$I$4))))</f>
        <v/>
      </c>
      <c r="J445">
        <f>RAND()</f>
        <v/>
      </c>
      <c r="K445">
        <f>IF('d_시나리오'!$J$5='d_시나리오'!$H$5,'d_시나리오'!$I$5,IF(J445&lt;('d_시나리오'!$I$5-'d_시나리오'!$H$5)/('d_시나리오'!$J$5-'d_시나리오'!$H$5),'d_시나리오'!$H$5+SQRT(J445*('d_시나리오'!$J$5-'d_시나리오'!$H$5)*('d_시나리오'!$I$5-'d_시나리오'!$H$5)),'d_시나리오'!$J$5-SQRT((1-J445)*('d_시나리오'!$J$5-'d_시나리오'!$H$5)*('d_시나리오'!$J$5-'d_시나리오'!$I$5))))</f>
        <v/>
      </c>
      <c r="L445">
        <f>RAND()</f>
        <v/>
      </c>
      <c r="M445">
        <f>IF('d_시나리오'!$J$6='d_시나리오'!$H$6,'d_시나리오'!$I$6,IF(L445&lt;('d_시나리오'!$I$6-'d_시나리오'!$H$6)/('d_시나리오'!$J$6-'d_시나리오'!$H$6),'d_시나리오'!$H$6+SQRT(L445*('d_시나리오'!$J$6-'d_시나리오'!$H$6)*('d_시나리오'!$I$6-'d_시나리오'!$H$6)),'d_시나리오'!$J$6-SQRT((1-L445)*('d_시나리오'!$J$6-'d_시나리오'!$H$6)*('d_시나리오'!$J$6-'d_시나리오'!$I$6))))</f>
        <v/>
      </c>
      <c r="N445">
        <f>INDEX('d_분포'!$B$2:$B$57,RANDBETWEEN(1,56))</f>
        <v/>
      </c>
      <c r="O445">
        <f>BETAINV(RAND(),5,5)</f>
        <v/>
      </c>
      <c r="P445">
        <f>'d_고정'!$B$1*'6_기대효과'!$H$7*('d_시나리오'!$I$7/'d_고정'!$B$2)*B445</f>
        <v/>
      </c>
      <c r="Q445">
        <f>P445*C445</f>
        <v/>
      </c>
      <c r="R445">
        <f>P445*E445</f>
        <v/>
      </c>
      <c r="S445">
        <f>R445*G445</f>
        <v/>
      </c>
      <c r="T445">
        <f>Q445+S445</f>
        <v/>
      </c>
      <c r="U445">
        <f>(Q445*D445+S445*I445)*(1-O445)</f>
        <v/>
      </c>
      <c r="V445">
        <f>(R445*K445*N445+'d_고정'!$B$3*('6_기대효과'!$H$7/8)*N445*'d_고정'!$B$10*M445*('6_기대효과'!$K$7/'d_고정'!$B$9))*(1-O445)</f>
        <v/>
      </c>
      <c r="W445">
        <f>(S445*I445+R445*MAX(K445-'d_고정'!$B$10*M445*('6_기대효과'!$K$7/'d_고정'!$B$9),0)*N445)*(1-O445)</f>
        <v/>
      </c>
      <c r="X445">
        <f>U445+V445</f>
        <v/>
      </c>
      <c r="Y445">
        <f>U445/('d_고정'!$B$5*'6_기대효과'!$H$7/8)/'d_고정'!$B$6</f>
        <v/>
      </c>
      <c r="Z445">
        <f>U445/('d_고정'!$B$8*'6_기대효과'!$H$7/8)</f>
        <v/>
      </c>
    </row>
    <row r="446">
      <c r="A446">
        <f>RAND()</f>
        <v/>
      </c>
      <c r="B446">
        <f>IF('d_시나리오'!$J$2='d_시나리오'!$H$2,'d_시나리오'!$I$2,IF(A446&lt;('d_시나리오'!$I$2-'d_시나리오'!$H$2)/('d_시나리오'!$J$2-'d_시나리오'!$H$2),'d_시나리오'!$H$2+SQRT(A446*('d_시나리오'!$J$2-'d_시나리오'!$H$2)*('d_시나리오'!$I$2-'d_시나리오'!$H$2)),'d_시나리오'!$J$2-SQRT((1-A446)*('d_시나리오'!$J$2-'d_시나리오'!$H$2)*('d_시나리오'!$J$2-'d_시나리오'!$I$2))))</f>
        <v/>
      </c>
      <c r="C446">
        <f>BETAINV(RAND(),2,6)</f>
        <v/>
      </c>
      <c r="D446">
        <f>INDEX('d_분포'!$A$2:$A$28,RANDBETWEEN(1,27))</f>
        <v/>
      </c>
      <c r="E446">
        <f>INDEX('d_분포'!$C$2:$C$5,RANDBETWEEN(1,4))*(0.9+0.2*RAND())</f>
        <v/>
      </c>
      <c r="F446">
        <f>RAND()</f>
        <v/>
      </c>
      <c r="G446">
        <f>IF('d_시나리오'!$J$3='d_시나리오'!$H$3,'d_시나리오'!$I$3,IF(F446&lt;('d_시나리오'!$I$3-'d_시나리오'!$H$3)/('d_시나리오'!$J$3-'d_시나리오'!$H$3),'d_시나리오'!$H$3+SQRT(F446*('d_시나리오'!$J$3-'d_시나리오'!$H$3)*('d_시나리오'!$I$3-'d_시나리오'!$H$3)),'d_시나리오'!$J$3-SQRT((1-F446)*('d_시나리오'!$J$3-'d_시나리오'!$H$3)*('d_시나리오'!$J$3-'d_시나리오'!$I$3))))</f>
        <v/>
      </c>
      <c r="H446">
        <f>RAND()</f>
        <v/>
      </c>
      <c r="I446">
        <f>IF('d_시나리오'!$J$4='d_시나리오'!$H$4,'d_시나리오'!$I$4,IF(H446&lt;('d_시나리오'!$I$4-'d_시나리오'!$H$4)/('d_시나리오'!$J$4-'d_시나리오'!$H$4),'d_시나리오'!$H$4+SQRT(H446*('d_시나리오'!$J$4-'d_시나리오'!$H$4)*('d_시나리오'!$I$4-'d_시나리오'!$H$4)),'d_시나리오'!$J$4-SQRT((1-H446)*('d_시나리오'!$J$4-'d_시나리오'!$H$4)*('d_시나리오'!$J$4-'d_시나리오'!$I$4))))</f>
        <v/>
      </c>
      <c r="J446">
        <f>RAND()</f>
        <v/>
      </c>
      <c r="K446">
        <f>IF('d_시나리오'!$J$5='d_시나리오'!$H$5,'d_시나리오'!$I$5,IF(J446&lt;('d_시나리오'!$I$5-'d_시나리오'!$H$5)/('d_시나리오'!$J$5-'d_시나리오'!$H$5),'d_시나리오'!$H$5+SQRT(J446*('d_시나리오'!$J$5-'d_시나리오'!$H$5)*('d_시나리오'!$I$5-'d_시나리오'!$H$5)),'d_시나리오'!$J$5-SQRT((1-J446)*('d_시나리오'!$J$5-'d_시나리오'!$H$5)*('d_시나리오'!$J$5-'d_시나리오'!$I$5))))</f>
        <v/>
      </c>
      <c r="L446">
        <f>RAND()</f>
        <v/>
      </c>
      <c r="M446">
        <f>IF('d_시나리오'!$J$6='d_시나리오'!$H$6,'d_시나리오'!$I$6,IF(L446&lt;('d_시나리오'!$I$6-'d_시나리오'!$H$6)/('d_시나리오'!$J$6-'d_시나리오'!$H$6),'d_시나리오'!$H$6+SQRT(L446*('d_시나리오'!$J$6-'d_시나리오'!$H$6)*('d_시나리오'!$I$6-'d_시나리오'!$H$6)),'d_시나리오'!$J$6-SQRT((1-L446)*('d_시나리오'!$J$6-'d_시나리오'!$H$6)*('d_시나리오'!$J$6-'d_시나리오'!$I$6))))</f>
        <v/>
      </c>
      <c r="N446">
        <f>INDEX('d_분포'!$B$2:$B$57,RANDBETWEEN(1,56))</f>
        <v/>
      </c>
      <c r="O446">
        <f>BETAINV(RAND(),5,5)</f>
        <v/>
      </c>
      <c r="P446">
        <f>'d_고정'!$B$1*'6_기대효과'!$H$7*('d_시나리오'!$I$7/'d_고정'!$B$2)*B446</f>
        <v/>
      </c>
      <c r="Q446">
        <f>P446*C446</f>
        <v/>
      </c>
      <c r="R446">
        <f>P446*E446</f>
        <v/>
      </c>
      <c r="S446">
        <f>R446*G446</f>
        <v/>
      </c>
      <c r="T446">
        <f>Q446+S446</f>
        <v/>
      </c>
      <c r="U446">
        <f>(Q446*D446+S446*I446)*(1-O446)</f>
        <v/>
      </c>
      <c r="V446">
        <f>(R446*K446*N446+'d_고정'!$B$3*('6_기대효과'!$H$7/8)*N446*'d_고정'!$B$10*M446*('6_기대효과'!$K$7/'d_고정'!$B$9))*(1-O446)</f>
        <v/>
      </c>
      <c r="W446">
        <f>(S446*I446+R446*MAX(K446-'d_고정'!$B$10*M446*('6_기대효과'!$K$7/'d_고정'!$B$9),0)*N446)*(1-O446)</f>
        <v/>
      </c>
      <c r="X446">
        <f>U446+V446</f>
        <v/>
      </c>
      <c r="Y446">
        <f>U446/('d_고정'!$B$5*'6_기대효과'!$H$7/8)/'d_고정'!$B$6</f>
        <v/>
      </c>
      <c r="Z446">
        <f>U446/('d_고정'!$B$8*'6_기대효과'!$H$7/8)</f>
        <v/>
      </c>
    </row>
    <row r="447">
      <c r="A447">
        <f>RAND()</f>
        <v/>
      </c>
      <c r="B447">
        <f>IF('d_시나리오'!$J$2='d_시나리오'!$H$2,'d_시나리오'!$I$2,IF(A447&lt;('d_시나리오'!$I$2-'d_시나리오'!$H$2)/('d_시나리오'!$J$2-'d_시나리오'!$H$2),'d_시나리오'!$H$2+SQRT(A447*('d_시나리오'!$J$2-'d_시나리오'!$H$2)*('d_시나리오'!$I$2-'d_시나리오'!$H$2)),'d_시나리오'!$J$2-SQRT((1-A447)*('d_시나리오'!$J$2-'d_시나리오'!$H$2)*('d_시나리오'!$J$2-'d_시나리오'!$I$2))))</f>
        <v/>
      </c>
      <c r="C447">
        <f>BETAINV(RAND(),2,6)</f>
        <v/>
      </c>
      <c r="D447">
        <f>INDEX('d_분포'!$A$2:$A$28,RANDBETWEEN(1,27))</f>
        <v/>
      </c>
      <c r="E447">
        <f>INDEX('d_분포'!$C$2:$C$5,RANDBETWEEN(1,4))*(0.9+0.2*RAND())</f>
        <v/>
      </c>
      <c r="F447">
        <f>RAND()</f>
        <v/>
      </c>
      <c r="G447">
        <f>IF('d_시나리오'!$J$3='d_시나리오'!$H$3,'d_시나리오'!$I$3,IF(F447&lt;('d_시나리오'!$I$3-'d_시나리오'!$H$3)/('d_시나리오'!$J$3-'d_시나리오'!$H$3),'d_시나리오'!$H$3+SQRT(F447*('d_시나리오'!$J$3-'d_시나리오'!$H$3)*('d_시나리오'!$I$3-'d_시나리오'!$H$3)),'d_시나리오'!$J$3-SQRT((1-F447)*('d_시나리오'!$J$3-'d_시나리오'!$H$3)*('d_시나리오'!$J$3-'d_시나리오'!$I$3))))</f>
        <v/>
      </c>
      <c r="H447">
        <f>RAND()</f>
        <v/>
      </c>
      <c r="I447">
        <f>IF('d_시나리오'!$J$4='d_시나리오'!$H$4,'d_시나리오'!$I$4,IF(H447&lt;('d_시나리오'!$I$4-'d_시나리오'!$H$4)/('d_시나리오'!$J$4-'d_시나리오'!$H$4),'d_시나리오'!$H$4+SQRT(H447*('d_시나리오'!$J$4-'d_시나리오'!$H$4)*('d_시나리오'!$I$4-'d_시나리오'!$H$4)),'d_시나리오'!$J$4-SQRT((1-H447)*('d_시나리오'!$J$4-'d_시나리오'!$H$4)*('d_시나리오'!$J$4-'d_시나리오'!$I$4))))</f>
        <v/>
      </c>
      <c r="J447">
        <f>RAND()</f>
        <v/>
      </c>
      <c r="K447">
        <f>IF('d_시나리오'!$J$5='d_시나리오'!$H$5,'d_시나리오'!$I$5,IF(J447&lt;('d_시나리오'!$I$5-'d_시나리오'!$H$5)/('d_시나리오'!$J$5-'d_시나리오'!$H$5),'d_시나리오'!$H$5+SQRT(J447*('d_시나리오'!$J$5-'d_시나리오'!$H$5)*('d_시나리오'!$I$5-'d_시나리오'!$H$5)),'d_시나리오'!$J$5-SQRT((1-J447)*('d_시나리오'!$J$5-'d_시나리오'!$H$5)*('d_시나리오'!$J$5-'d_시나리오'!$I$5))))</f>
        <v/>
      </c>
      <c r="L447">
        <f>RAND()</f>
        <v/>
      </c>
      <c r="M447">
        <f>IF('d_시나리오'!$J$6='d_시나리오'!$H$6,'d_시나리오'!$I$6,IF(L447&lt;('d_시나리오'!$I$6-'d_시나리오'!$H$6)/('d_시나리오'!$J$6-'d_시나리오'!$H$6),'d_시나리오'!$H$6+SQRT(L447*('d_시나리오'!$J$6-'d_시나리오'!$H$6)*('d_시나리오'!$I$6-'d_시나리오'!$H$6)),'d_시나리오'!$J$6-SQRT((1-L447)*('d_시나리오'!$J$6-'d_시나리오'!$H$6)*('d_시나리오'!$J$6-'d_시나리오'!$I$6))))</f>
        <v/>
      </c>
      <c r="N447">
        <f>INDEX('d_분포'!$B$2:$B$57,RANDBETWEEN(1,56))</f>
        <v/>
      </c>
      <c r="O447">
        <f>BETAINV(RAND(),5,5)</f>
        <v/>
      </c>
      <c r="P447">
        <f>'d_고정'!$B$1*'6_기대효과'!$H$7*('d_시나리오'!$I$7/'d_고정'!$B$2)*B447</f>
        <v/>
      </c>
      <c r="Q447">
        <f>P447*C447</f>
        <v/>
      </c>
      <c r="R447">
        <f>P447*E447</f>
        <v/>
      </c>
      <c r="S447">
        <f>R447*G447</f>
        <v/>
      </c>
      <c r="T447">
        <f>Q447+S447</f>
        <v/>
      </c>
      <c r="U447">
        <f>(Q447*D447+S447*I447)*(1-O447)</f>
        <v/>
      </c>
      <c r="V447">
        <f>(R447*K447*N447+'d_고정'!$B$3*('6_기대효과'!$H$7/8)*N447*'d_고정'!$B$10*M447*('6_기대효과'!$K$7/'d_고정'!$B$9))*(1-O447)</f>
        <v/>
      </c>
      <c r="W447">
        <f>(S447*I447+R447*MAX(K447-'d_고정'!$B$10*M447*('6_기대효과'!$K$7/'d_고정'!$B$9),0)*N447)*(1-O447)</f>
        <v/>
      </c>
      <c r="X447">
        <f>U447+V447</f>
        <v/>
      </c>
      <c r="Y447">
        <f>U447/('d_고정'!$B$5*'6_기대효과'!$H$7/8)/'d_고정'!$B$6</f>
        <v/>
      </c>
      <c r="Z447">
        <f>U447/('d_고정'!$B$8*'6_기대효과'!$H$7/8)</f>
        <v/>
      </c>
    </row>
    <row r="448">
      <c r="A448">
        <f>RAND()</f>
        <v/>
      </c>
      <c r="B448">
        <f>IF('d_시나리오'!$J$2='d_시나리오'!$H$2,'d_시나리오'!$I$2,IF(A448&lt;('d_시나리오'!$I$2-'d_시나리오'!$H$2)/('d_시나리오'!$J$2-'d_시나리오'!$H$2),'d_시나리오'!$H$2+SQRT(A448*('d_시나리오'!$J$2-'d_시나리오'!$H$2)*('d_시나리오'!$I$2-'d_시나리오'!$H$2)),'d_시나리오'!$J$2-SQRT((1-A448)*('d_시나리오'!$J$2-'d_시나리오'!$H$2)*('d_시나리오'!$J$2-'d_시나리오'!$I$2))))</f>
        <v/>
      </c>
      <c r="C448">
        <f>BETAINV(RAND(),2,6)</f>
        <v/>
      </c>
      <c r="D448">
        <f>INDEX('d_분포'!$A$2:$A$28,RANDBETWEEN(1,27))</f>
        <v/>
      </c>
      <c r="E448">
        <f>INDEX('d_분포'!$C$2:$C$5,RANDBETWEEN(1,4))*(0.9+0.2*RAND())</f>
        <v/>
      </c>
      <c r="F448">
        <f>RAND()</f>
        <v/>
      </c>
      <c r="G448">
        <f>IF('d_시나리오'!$J$3='d_시나리오'!$H$3,'d_시나리오'!$I$3,IF(F448&lt;('d_시나리오'!$I$3-'d_시나리오'!$H$3)/('d_시나리오'!$J$3-'d_시나리오'!$H$3),'d_시나리오'!$H$3+SQRT(F448*('d_시나리오'!$J$3-'d_시나리오'!$H$3)*('d_시나리오'!$I$3-'d_시나리오'!$H$3)),'d_시나리오'!$J$3-SQRT((1-F448)*('d_시나리오'!$J$3-'d_시나리오'!$H$3)*('d_시나리오'!$J$3-'d_시나리오'!$I$3))))</f>
        <v/>
      </c>
      <c r="H448">
        <f>RAND()</f>
        <v/>
      </c>
      <c r="I448">
        <f>IF('d_시나리오'!$J$4='d_시나리오'!$H$4,'d_시나리오'!$I$4,IF(H448&lt;('d_시나리오'!$I$4-'d_시나리오'!$H$4)/('d_시나리오'!$J$4-'d_시나리오'!$H$4),'d_시나리오'!$H$4+SQRT(H448*('d_시나리오'!$J$4-'d_시나리오'!$H$4)*('d_시나리오'!$I$4-'d_시나리오'!$H$4)),'d_시나리오'!$J$4-SQRT((1-H448)*('d_시나리오'!$J$4-'d_시나리오'!$H$4)*('d_시나리오'!$J$4-'d_시나리오'!$I$4))))</f>
        <v/>
      </c>
      <c r="J448">
        <f>RAND()</f>
        <v/>
      </c>
      <c r="K448">
        <f>IF('d_시나리오'!$J$5='d_시나리오'!$H$5,'d_시나리오'!$I$5,IF(J448&lt;('d_시나리오'!$I$5-'d_시나리오'!$H$5)/('d_시나리오'!$J$5-'d_시나리오'!$H$5),'d_시나리오'!$H$5+SQRT(J448*('d_시나리오'!$J$5-'d_시나리오'!$H$5)*('d_시나리오'!$I$5-'d_시나리오'!$H$5)),'d_시나리오'!$J$5-SQRT((1-J448)*('d_시나리오'!$J$5-'d_시나리오'!$H$5)*('d_시나리오'!$J$5-'d_시나리오'!$I$5))))</f>
        <v/>
      </c>
      <c r="L448">
        <f>RAND()</f>
        <v/>
      </c>
      <c r="M448">
        <f>IF('d_시나리오'!$J$6='d_시나리오'!$H$6,'d_시나리오'!$I$6,IF(L448&lt;('d_시나리오'!$I$6-'d_시나리오'!$H$6)/('d_시나리오'!$J$6-'d_시나리오'!$H$6),'d_시나리오'!$H$6+SQRT(L448*('d_시나리오'!$J$6-'d_시나리오'!$H$6)*('d_시나리오'!$I$6-'d_시나리오'!$H$6)),'d_시나리오'!$J$6-SQRT((1-L448)*('d_시나리오'!$J$6-'d_시나리오'!$H$6)*('d_시나리오'!$J$6-'d_시나리오'!$I$6))))</f>
        <v/>
      </c>
      <c r="N448">
        <f>INDEX('d_분포'!$B$2:$B$57,RANDBETWEEN(1,56))</f>
        <v/>
      </c>
      <c r="O448">
        <f>BETAINV(RAND(),5,5)</f>
        <v/>
      </c>
      <c r="P448">
        <f>'d_고정'!$B$1*'6_기대효과'!$H$7*('d_시나리오'!$I$7/'d_고정'!$B$2)*B448</f>
        <v/>
      </c>
      <c r="Q448">
        <f>P448*C448</f>
        <v/>
      </c>
      <c r="R448">
        <f>P448*E448</f>
        <v/>
      </c>
      <c r="S448">
        <f>R448*G448</f>
        <v/>
      </c>
      <c r="T448">
        <f>Q448+S448</f>
        <v/>
      </c>
      <c r="U448">
        <f>(Q448*D448+S448*I448)*(1-O448)</f>
        <v/>
      </c>
      <c r="V448">
        <f>(R448*K448*N448+'d_고정'!$B$3*('6_기대효과'!$H$7/8)*N448*'d_고정'!$B$10*M448*('6_기대효과'!$K$7/'d_고정'!$B$9))*(1-O448)</f>
        <v/>
      </c>
      <c r="W448">
        <f>(S448*I448+R448*MAX(K448-'d_고정'!$B$10*M448*('6_기대효과'!$K$7/'d_고정'!$B$9),0)*N448)*(1-O448)</f>
        <v/>
      </c>
      <c r="X448">
        <f>U448+V448</f>
        <v/>
      </c>
      <c r="Y448">
        <f>U448/('d_고정'!$B$5*'6_기대효과'!$H$7/8)/'d_고정'!$B$6</f>
        <v/>
      </c>
      <c r="Z448">
        <f>U448/('d_고정'!$B$8*'6_기대효과'!$H$7/8)</f>
        <v/>
      </c>
    </row>
    <row r="449">
      <c r="A449">
        <f>RAND()</f>
        <v/>
      </c>
      <c r="B449">
        <f>IF('d_시나리오'!$J$2='d_시나리오'!$H$2,'d_시나리오'!$I$2,IF(A449&lt;('d_시나리오'!$I$2-'d_시나리오'!$H$2)/('d_시나리오'!$J$2-'d_시나리오'!$H$2),'d_시나리오'!$H$2+SQRT(A449*('d_시나리오'!$J$2-'d_시나리오'!$H$2)*('d_시나리오'!$I$2-'d_시나리오'!$H$2)),'d_시나리오'!$J$2-SQRT((1-A449)*('d_시나리오'!$J$2-'d_시나리오'!$H$2)*('d_시나리오'!$J$2-'d_시나리오'!$I$2))))</f>
        <v/>
      </c>
      <c r="C449">
        <f>BETAINV(RAND(),2,6)</f>
        <v/>
      </c>
      <c r="D449">
        <f>INDEX('d_분포'!$A$2:$A$28,RANDBETWEEN(1,27))</f>
        <v/>
      </c>
      <c r="E449">
        <f>INDEX('d_분포'!$C$2:$C$5,RANDBETWEEN(1,4))*(0.9+0.2*RAND())</f>
        <v/>
      </c>
      <c r="F449">
        <f>RAND()</f>
        <v/>
      </c>
      <c r="G449">
        <f>IF('d_시나리오'!$J$3='d_시나리오'!$H$3,'d_시나리오'!$I$3,IF(F449&lt;('d_시나리오'!$I$3-'d_시나리오'!$H$3)/('d_시나리오'!$J$3-'d_시나리오'!$H$3),'d_시나리오'!$H$3+SQRT(F449*('d_시나리오'!$J$3-'d_시나리오'!$H$3)*('d_시나리오'!$I$3-'d_시나리오'!$H$3)),'d_시나리오'!$J$3-SQRT((1-F449)*('d_시나리오'!$J$3-'d_시나리오'!$H$3)*('d_시나리오'!$J$3-'d_시나리오'!$I$3))))</f>
        <v/>
      </c>
      <c r="H449">
        <f>RAND()</f>
        <v/>
      </c>
      <c r="I449">
        <f>IF('d_시나리오'!$J$4='d_시나리오'!$H$4,'d_시나리오'!$I$4,IF(H449&lt;('d_시나리오'!$I$4-'d_시나리오'!$H$4)/('d_시나리오'!$J$4-'d_시나리오'!$H$4),'d_시나리오'!$H$4+SQRT(H449*('d_시나리오'!$J$4-'d_시나리오'!$H$4)*('d_시나리오'!$I$4-'d_시나리오'!$H$4)),'d_시나리오'!$J$4-SQRT((1-H449)*('d_시나리오'!$J$4-'d_시나리오'!$H$4)*('d_시나리오'!$J$4-'d_시나리오'!$I$4))))</f>
        <v/>
      </c>
      <c r="J449">
        <f>RAND()</f>
        <v/>
      </c>
      <c r="K449">
        <f>IF('d_시나리오'!$J$5='d_시나리오'!$H$5,'d_시나리오'!$I$5,IF(J449&lt;('d_시나리오'!$I$5-'d_시나리오'!$H$5)/('d_시나리오'!$J$5-'d_시나리오'!$H$5),'d_시나리오'!$H$5+SQRT(J449*('d_시나리오'!$J$5-'d_시나리오'!$H$5)*('d_시나리오'!$I$5-'d_시나리오'!$H$5)),'d_시나리오'!$J$5-SQRT((1-J449)*('d_시나리오'!$J$5-'d_시나리오'!$H$5)*('d_시나리오'!$J$5-'d_시나리오'!$I$5))))</f>
        <v/>
      </c>
      <c r="L449">
        <f>RAND()</f>
        <v/>
      </c>
      <c r="M449">
        <f>IF('d_시나리오'!$J$6='d_시나리오'!$H$6,'d_시나리오'!$I$6,IF(L449&lt;('d_시나리오'!$I$6-'d_시나리오'!$H$6)/('d_시나리오'!$J$6-'d_시나리오'!$H$6),'d_시나리오'!$H$6+SQRT(L449*('d_시나리오'!$J$6-'d_시나리오'!$H$6)*('d_시나리오'!$I$6-'d_시나리오'!$H$6)),'d_시나리오'!$J$6-SQRT((1-L449)*('d_시나리오'!$J$6-'d_시나리오'!$H$6)*('d_시나리오'!$J$6-'d_시나리오'!$I$6))))</f>
        <v/>
      </c>
      <c r="N449">
        <f>INDEX('d_분포'!$B$2:$B$57,RANDBETWEEN(1,56))</f>
        <v/>
      </c>
      <c r="O449">
        <f>BETAINV(RAND(),5,5)</f>
        <v/>
      </c>
      <c r="P449">
        <f>'d_고정'!$B$1*'6_기대효과'!$H$7*('d_시나리오'!$I$7/'d_고정'!$B$2)*B449</f>
        <v/>
      </c>
      <c r="Q449">
        <f>P449*C449</f>
        <v/>
      </c>
      <c r="R449">
        <f>P449*E449</f>
        <v/>
      </c>
      <c r="S449">
        <f>R449*G449</f>
        <v/>
      </c>
      <c r="T449">
        <f>Q449+S449</f>
        <v/>
      </c>
      <c r="U449">
        <f>(Q449*D449+S449*I449)*(1-O449)</f>
        <v/>
      </c>
      <c r="V449">
        <f>(R449*K449*N449+'d_고정'!$B$3*('6_기대효과'!$H$7/8)*N449*'d_고정'!$B$10*M449*('6_기대효과'!$K$7/'d_고정'!$B$9))*(1-O449)</f>
        <v/>
      </c>
      <c r="W449">
        <f>(S449*I449+R449*MAX(K449-'d_고정'!$B$10*M449*('6_기대효과'!$K$7/'d_고정'!$B$9),0)*N449)*(1-O449)</f>
        <v/>
      </c>
      <c r="X449">
        <f>U449+V449</f>
        <v/>
      </c>
      <c r="Y449">
        <f>U449/('d_고정'!$B$5*'6_기대효과'!$H$7/8)/'d_고정'!$B$6</f>
        <v/>
      </c>
      <c r="Z449">
        <f>U449/('d_고정'!$B$8*'6_기대효과'!$H$7/8)</f>
        <v/>
      </c>
    </row>
    <row r="450">
      <c r="A450">
        <f>RAND()</f>
        <v/>
      </c>
      <c r="B450">
        <f>IF('d_시나리오'!$J$2='d_시나리오'!$H$2,'d_시나리오'!$I$2,IF(A450&lt;('d_시나리오'!$I$2-'d_시나리오'!$H$2)/('d_시나리오'!$J$2-'d_시나리오'!$H$2),'d_시나리오'!$H$2+SQRT(A450*('d_시나리오'!$J$2-'d_시나리오'!$H$2)*('d_시나리오'!$I$2-'d_시나리오'!$H$2)),'d_시나리오'!$J$2-SQRT((1-A450)*('d_시나리오'!$J$2-'d_시나리오'!$H$2)*('d_시나리오'!$J$2-'d_시나리오'!$I$2))))</f>
        <v/>
      </c>
      <c r="C450">
        <f>BETAINV(RAND(),2,6)</f>
        <v/>
      </c>
      <c r="D450">
        <f>INDEX('d_분포'!$A$2:$A$28,RANDBETWEEN(1,27))</f>
        <v/>
      </c>
      <c r="E450">
        <f>INDEX('d_분포'!$C$2:$C$5,RANDBETWEEN(1,4))*(0.9+0.2*RAND())</f>
        <v/>
      </c>
      <c r="F450">
        <f>RAND()</f>
        <v/>
      </c>
      <c r="G450">
        <f>IF('d_시나리오'!$J$3='d_시나리오'!$H$3,'d_시나리오'!$I$3,IF(F450&lt;('d_시나리오'!$I$3-'d_시나리오'!$H$3)/('d_시나리오'!$J$3-'d_시나리오'!$H$3),'d_시나리오'!$H$3+SQRT(F450*('d_시나리오'!$J$3-'d_시나리오'!$H$3)*('d_시나리오'!$I$3-'d_시나리오'!$H$3)),'d_시나리오'!$J$3-SQRT((1-F450)*('d_시나리오'!$J$3-'d_시나리오'!$H$3)*('d_시나리오'!$J$3-'d_시나리오'!$I$3))))</f>
        <v/>
      </c>
      <c r="H450">
        <f>RAND()</f>
        <v/>
      </c>
      <c r="I450">
        <f>IF('d_시나리오'!$J$4='d_시나리오'!$H$4,'d_시나리오'!$I$4,IF(H450&lt;('d_시나리오'!$I$4-'d_시나리오'!$H$4)/('d_시나리오'!$J$4-'d_시나리오'!$H$4),'d_시나리오'!$H$4+SQRT(H450*('d_시나리오'!$J$4-'d_시나리오'!$H$4)*('d_시나리오'!$I$4-'d_시나리오'!$H$4)),'d_시나리오'!$J$4-SQRT((1-H450)*('d_시나리오'!$J$4-'d_시나리오'!$H$4)*('d_시나리오'!$J$4-'d_시나리오'!$I$4))))</f>
        <v/>
      </c>
      <c r="J450">
        <f>RAND()</f>
        <v/>
      </c>
      <c r="K450">
        <f>IF('d_시나리오'!$J$5='d_시나리오'!$H$5,'d_시나리오'!$I$5,IF(J450&lt;('d_시나리오'!$I$5-'d_시나리오'!$H$5)/('d_시나리오'!$J$5-'d_시나리오'!$H$5),'d_시나리오'!$H$5+SQRT(J450*('d_시나리오'!$J$5-'d_시나리오'!$H$5)*('d_시나리오'!$I$5-'d_시나리오'!$H$5)),'d_시나리오'!$J$5-SQRT((1-J450)*('d_시나리오'!$J$5-'d_시나리오'!$H$5)*('d_시나리오'!$J$5-'d_시나리오'!$I$5))))</f>
        <v/>
      </c>
      <c r="L450">
        <f>RAND()</f>
        <v/>
      </c>
      <c r="M450">
        <f>IF('d_시나리오'!$J$6='d_시나리오'!$H$6,'d_시나리오'!$I$6,IF(L450&lt;('d_시나리오'!$I$6-'d_시나리오'!$H$6)/('d_시나리오'!$J$6-'d_시나리오'!$H$6),'d_시나리오'!$H$6+SQRT(L450*('d_시나리오'!$J$6-'d_시나리오'!$H$6)*('d_시나리오'!$I$6-'d_시나리오'!$H$6)),'d_시나리오'!$J$6-SQRT((1-L450)*('d_시나리오'!$J$6-'d_시나리오'!$H$6)*('d_시나리오'!$J$6-'d_시나리오'!$I$6))))</f>
        <v/>
      </c>
      <c r="N450">
        <f>INDEX('d_분포'!$B$2:$B$57,RANDBETWEEN(1,56))</f>
        <v/>
      </c>
      <c r="O450">
        <f>BETAINV(RAND(),5,5)</f>
        <v/>
      </c>
      <c r="P450">
        <f>'d_고정'!$B$1*'6_기대효과'!$H$7*('d_시나리오'!$I$7/'d_고정'!$B$2)*B450</f>
        <v/>
      </c>
      <c r="Q450">
        <f>P450*C450</f>
        <v/>
      </c>
      <c r="R450">
        <f>P450*E450</f>
        <v/>
      </c>
      <c r="S450">
        <f>R450*G450</f>
        <v/>
      </c>
      <c r="T450">
        <f>Q450+S450</f>
        <v/>
      </c>
      <c r="U450">
        <f>(Q450*D450+S450*I450)*(1-O450)</f>
        <v/>
      </c>
      <c r="V450">
        <f>(R450*K450*N450+'d_고정'!$B$3*('6_기대효과'!$H$7/8)*N450*'d_고정'!$B$10*M450*('6_기대효과'!$K$7/'d_고정'!$B$9))*(1-O450)</f>
        <v/>
      </c>
      <c r="W450">
        <f>(S450*I450+R450*MAX(K450-'d_고정'!$B$10*M450*('6_기대효과'!$K$7/'d_고정'!$B$9),0)*N450)*(1-O450)</f>
        <v/>
      </c>
      <c r="X450">
        <f>U450+V450</f>
        <v/>
      </c>
      <c r="Y450">
        <f>U450/('d_고정'!$B$5*'6_기대효과'!$H$7/8)/'d_고정'!$B$6</f>
        <v/>
      </c>
      <c r="Z450">
        <f>U450/('d_고정'!$B$8*'6_기대효과'!$H$7/8)</f>
        <v/>
      </c>
    </row>
    <row r="451">
      <c r="A451">
        <f>RAND()</f>
        <v/>
      </c>
      <c r="B451">
        <f>IF('d_시나리오'!$J$2='d_시나리오'!$H$2,'d_시나리오'!$I$2,IF(A451&lt;('d_시나리오'!$I$2-'d_시나리오'!$H$2)/('d_시나리오'!$J$2-'d_시나리오'!$H$2),'d_시나리오'!$H$2+SQRT(A451*('d_시나리오'!$J$2-'d_시나리오'!$H$2)*('d_시나리오'!$I$2-'d_시나리오'!$H$2)),'d_시나리오'!$J$2-SQRT((1-A451)*('d_시나리오'!$J$2-'d_시나리오'!$H$2)*('d_시나리오'!$J$2-'d_시나리오'!$I$2))))</f>
        <v/>
      </c>
      <c r="C451">
        <f>BETAINV(RAND(),2,6)</f>
        <v/>
      </c>
      <c r="D451">
        <f>INDEX('d_분포'!$A$2:$A$28,RANDBETWEEN(1,27))</f>
        <v/>
      </c>
      <c r="E451">
        <f>INDEX('d_분포'!$C$2:$C$5,RANDBETWEEN(1,4))*(0.9+0.2*RAND())</f>
        <v/>
      </c>
      <c r="F451">
        <f>RAND()</f>
        <v/>
      </c>
      <c r="G451">
        <f>IF('d_시나리오'!$J$3='d_시나리오'!$H$3,'d_시나리오'!$I$3,IF(F451&lt;('d_시나리오'!$I$3-'d_시나리오'!$H$3)/('d_시나리오'!$J$3-'d_시나리오'!$H$3),'d_시나리오'!$H$3+SQRT(F451*('d_시나리오'!$J$3-'d_시나리오'!$H$3)*('d_시나리오'!$I$3-'d_시나리오'!$H$3)),'d_시나리오'!$J$3-SQRT((1-F451)*('d_시나리오'!$J$3-'d_시나리오'!$H$3)*('d_시나리오'!$J$3-'d_시나리오'!$I$3))))</f>
        <v/>
      </c>
      <c r="H451">
        <f>RAND()</f>
        <v/>
      </c>
      <c r="I451">
        <f>IF('d_시나리오'!$J$4='d_시나리오'!$H$4,'d_시나리오'!$I$4,IF(H451&lt;('d_시나리오'!$I$4-'d_시나리오'!$H$4)/('d_시나리오'!$J$4-'d_시나리오'!$H$4),'d_시나리오'!$H$4+SQRT(H451*('d_시나리오'!$J$4-'d_시나리오'!$H$4)*('d_시나리오'!$I$4-'d_시나리오'!$H$4)),'d_시나리오'!$J$4-SQRT((1-H451)*('d_시나리오'!$J$4-'d_시나리오'!$H$4)*('d_시나리오'!$J$4-'d_시나리오'!$I$4))))</f>
        <v/>
      </c>
      <c r="J451">
        <f>RAND()</f>
        <v/>
      </c>
      <c r="K451">
        <f>IF('d_시나리오'!$J$5='d_시나리오'!$H$5,'d_시나리오'!$I$5,IF(J451&lt;('d_시나리오'!$I$5-'d_시나리오'!$H$5)/('d_시나리오'!$J$5-'d_시나리오'!$H$5),'d_시나리오'!$H$5+SQRT(J451*('d_시나리오'!$J$5-'d_시나리오'!$H$5)*('d_시나리오'!$I$5-'d_시나리오'!$H$5)),'d_시나리오'!$J$5-SQRT((1-J451)*('d_시나리오'!$J$5-'d_시나리오'!$H$5)*('d_시나리오'!$J$5-'d_시나리오'!$I$5))))</f>
        <v/>
      </c>
      <c r="L451">
        <f>RAND()</f>
        <v/>
      </c>
      <c r="M451">
        <f>IF('d_시나리오'!$J$6='d_시나리오'!$H$6,'d_시나리오'!$I$6,IF(L451&lt;('d_시나리오'!$I$6-'d_시나리오'!$H$6)/('d_시나리오'!$J$6-'d_시나리오'!$H$6),'d_시나리오'!$H$6+SQRT(L451*('d_시나리오'!$J$6-'d_시나리오'!$H$6)*('d_시나리오'!$I$6-'d_시나리오'!$H$6)),'d_시나리오'!$J$6-SQRT((1-L451)*('d_시나리오'!$J$6-'d_시나리오'!$H$6)*('d_시나리오'!$J$6-'d_시나리오'!$I$6))))</f>
        <v/>
      </c>
      <c r="N451">
        <f>INDEX('d_분포'!$B$2:$B$57,RANDBETWEEN(1,56))</f>
        <v/>
      </c>
      <c r="O451">
        <f>BETAINV(RAND(),5,5)</f>
        <v/>
      </c>
      <c r="P451">
        <f>'d_고정'!$B$1*'6_기대효과'!$H$7*('d_시나리오'!$I$7/'d_고정'!$B$2)*B451</f>
        <v/>
      </c>
      <c r="Q451">
        <f>P451*C451</f>
        <v/>
      </c>
      <c r="R451">
        <f>P451*E451</f>
        <v/>
      </c>
      <c r="S451">
        <f>R451*G451</f>
        <v/>
      </c>
      <c r="T451">
        <f>Q451+S451</f>
        <v/>
      </c>
      <c r="U451">
        <f>(Q451*D451+S451*I451)*(1-O451)</f>
        <v/>
      </c>
      <c r="V451">
        <f>(R451*K451*N451+'d_고정'!$B$3*('6_기대효과'!$H$7/8)*N451*'d_고정'!$B$10*M451*('6_기대효과'!$K$7/'d_고정'!$B$9))*(1-O451)</f>
        <v/>
      </c>
      <c r="W451">
        <f>(S451*I451+R451*MAX(K451-'d_고정'!$B$10*M451*('6_기대효과'!$K$7/'d_고정'!$B$9),0)*N451)*(1-O451)</f>
        <v/>
      </c>
      <c r="X451">
        <f>U451+V451</f>
        <v/>
      </c>
      <c r="Y451">
        <f>U451/('d_고정'!$B$5*'6_기대효과'!$H$7/8)/'d_고정'!$B$6</f>
        <v/>
      </c>
      <c r="Z451">
        <f>U451/('d_고정'!$B$8*'6_기대효과'!$H$7/8)</f>
        <v/>
      </c>
    </row>
    <row r="452">
      <c r="A452">
        <f>RAND()</f>
        <v/>
      </c>
      <c r="B452">
        <f>IF('d_시나리오'!$J$2='d_시나리오'!$H$2,'d_시나리오'!$I$2,IF(A452&lt;('d_시나리오'!$I$2-'d_시나리오'!$H$2)/('d_시나리오'!$J$2-'d_시나리오'!$H$2),'d_시나리오'!$H$2+SQRT(A452*('d_시나리오'!$J$2-'d_시나리오'!$H$2)*('d_시나리오'!$I$2-'d_시나리오'!$H$2)),'d_시나리오'!$J$2-SQRT((1-A452)*('d_시나리오'!$J$2-'d_시나리오'!$H$2)*('d_시나리오'!$J$2-'d_시나리오'!$I$2))))</f>
        <v/>
      </c>
      <c r="C452">
        <f>BETAINV(RAND(),2,6)</f>
        <v/>
      </c>
      <c r="D452">
        <f>INDEX('d_분포'!$A$2:$A$28,RANDBETWEEN(1,27))</f>
        <v/>
      </c>
      <c r="E452">
        <f>INDEX('d_분포'!$C$2:$C$5,RANDBETWEEN(1,4))*(0.9+0.2*RAND())</f>
        <v/>
      </c>
      <c r="F452">
        <f>RAND()</f>
        <v/>
      </c>
      <c r="G452">
        <f>IF('d_시나리오'!$J$3='d_시나리오'!$H$3,'d_시나리오'!$I$3,IF(F452&lt;('d_시나리오'!$I$3-'d_시나리오'!$H$3)/('d_시나리오'!$J$3-'d_시나리오'!$H$3),'d_시나리오'!$H$3+SQRT(F452*('d_시나리오'!$J$3-'d_시나리오'!$H$3)*('d_시나리오'!$I$3-'d_시나리오'!$H$3)),'d_시나리오'!$J$3-SQRT((1-F452)*('d_시나리오'!$J$3-'d_시나리오'!$H$3)*('d_시나리오'!$J$3-'d_시나리오'!$I$3))))</f>
        <v/>
      </c>
      <c r="H452">
        <f>RAND()</f>
        <v/>
      </c>
      <c r="I452">
        <f>IF('d_시나리오'!$J$4='d_시나리오'!$H$4,'d_시나리오'!$I$4,IF(H452&lt;('d_시나리오'!$I$4-'d_시나리오'!$H$4)/('d_시나리오'!$J$4-'d_시나리오'!$H$4),'d_시나리오'!$H$4+SQRT(H452*('d_시나리오'!$J$4-'d_시나리오'!$H$4)*('d_시나리오'!$I$4-'d_시나리오'!$H$4)),'d_시나리오'!$J$4-SQRT((1-H452)*('d_시나리오'!$J$4-'d_시나리오'!$H$4)*('d_시나리오'!$J$4-'d_시나리오'!$I$4))))</f>
        <v/>
      </c>
      <c r="J452">
        <f>RAND()</f>
        <v/>
      </c>
      <c r="K452">
        <f>IF('d_시나리오'!$J$5='d_시나리오'!$H$5,'d_시나리오'!$I$5,IF(J452&lt;('d_시나리오'!$I$5-'d_시나리오'!$H$5)/('d_시나리오'!$J$5-'d_시나리오'!$H$5),'d_시나리오'!$H$5+SQRT(J452*('d_시나리오'!$J$5-'d_시나리오'!$H$5)*('d_시나리오'!$I$5-'d_시나리오'!$H$5)),'d_시나리오'!$J$5-SQRT((1-J452)*('d_시나리오'!$J$5-'d_시나리오'!$H$5)*('d_시나리오'!$J$5-'d_시나리오'!$I$5))))</f>
        <v/>
      </c>
      <c r="L452">
        <f>RAND()</f>
        <v/>
      </c>
      <c r="M452">
        <f>IF('d_시나리오'!$J$6='d_시나리오'!$H$6,'d_시나리오'!$I$6,IF(L452&lt;('d_시나리오'!$I$6-'d_시나리오'!$H$6)/('d_시나리오'!$J$6-'d_시나리오'!$H$6),'d_시나리오'!$H$6+SQRT(L452*('d_시나리오'!$J$6-'d_시나리오'!$H$6)*('d_시나리오'!$I$6-'d_시나리오'!$H$6)),'d_시나리오'!$J$6-SQRT((1-L452)*('d_시나리오'!$J$6-'d_시나리오'!$H$6)*('d_시나리오'!$J$6-'d_시나리오'!$I$6))))</f>
        <v/>
      </c>
      <c r="N452">
        <f>INDEX('d_분포'!$B$2:$B$57,RANDBETWEEN(1,56))</f>
        <v/>
      </c>
      <c r="O452">
        <f>BETAINV(RAND(),5,5)</f>
        <v/>
      </c>
      <c r="P452">
        <f>'d_고정'!$B$1*'6_기대효과'!$H$7*('d_시나리오'!$I$7/'d_고정'!$B$2)*B452</f>
        <v/>
      </c>
      <c r="Q452">
        <f>P452*C452</f>
        <v/>
      </c>
      <c r="R452">
        <f>P452*E452</f>
        <v/>
      </c>
      <c r="S452">
        <f>R452*G452</f>
        <v/>
      </c>
      <c r="T452">
        <f>Q452+S452</f>
        <v/>
      </c>
      <c r="U452">
        <f>(Q452*D452+S452*I452)*(1-O452)</f>
        <v/>
      </c>
      <c r="V452">
        <f>(R452*K452*N452+'d_고정'!$B$3*('6_기대효과'!$H$7/8)*N452*'d_고정'!$B$10*M452*('6_기대효과'!$K$7/'d_고정'!$B$9))*(1-O452)</f>
        <v/>
      </c>
      <c r="W452">
        <f>(S452*I452+R452*MAX(K452-'d_고정'!$B$10*M452*('6_기대효과'!$K$7/'d_고정'!$B$9),0)*N452)*(1-O452)</f>
        <v/>
      </c>
      <c r="X452">
        <f>U452+V452</f>
        <v/>
      </c>
      <c r="Y452">
        <f>U452/('d_고정'!$B$5*'6_기대효과'!$H$7/8)/'d_고정'!$B$6</f>
        <v/>
      </c>
      <c r="Z452">
        <f>U452/('d_고정'!$B$8*'6_기대효과'!$H$7/8)</f>
        <v/>
      </c>
    </row>
    <row r="453">
      <c r="A453">
        <f>RAND()</f>
        <v/>
      </c>
      <c r="B453">
        <f>IF('d_시나리오'!$J$2='d_시나리오'!$H$2,'d_시나리오'!$I$2,IF(A453&lt;('d_시나리오'!$I$2-'d_시나리오'!$H$2)/('d_시나리오'!$J$2-'d_시나리오'!$H$2),'d_시나리오'!$H$2+SQRT(A453*('d_시나리오'!$J$2-'d_시나리오'!$H$2)*('d_시나리오'!$I$2-'d_시나리오'!$H$2)),'d_시나리오'!$J$2-SQRT((1-A453)*('d_시나리오'!$J$2-'d_시나리오'!$H$2)*('d_시나리오'!$J$2-'d_시나리오'!$I$2))))</f>
        <v/>
      </c>
      <c r="C453">
        <f>BETAINV(RAND(),2,6)</f>
        <v/>
      </c>
      <c r="D453">
        <f>INDEX('d_분포'!$A$2:$A$28,RANDBETWEEN(1,27))</f>
        <v/>
      </c>
      <c r="E453">
        <f>INDEX('d_분포'!$C$2:$C$5,RANDBETWEEN(1,4))*(0.9+0.2*RAND())</f>
        <v/>
      </c>
      <c r="F453">
        <f>RAND()</f>
        <v/>
      </c>
      <c r="G453">
        <f>IF('d_시나리오'!$J$3='d_시나리오'!$H$3,'d_시나리오'!$I$3,IF(F453&lt;('d_시나리오'!$I$3-'d_시나리오'!$H$3)/('d_시나리오'!$J$3-'d_시나리오'!$H$3),'d_시나리오'!$H$3+SQRT(F453*('d_시나리오'!$J$3-'d_시나리오'!$H$3)*('d_시나리오'!$I$3-'d_시나리오'!$H$3)),'d_시나리오'!$J$3-SQRT((1-F453)*('d_시나리오'!$J$3-'d_시나리오'!$H$3)*('d_시나리오'!$J$3-'d_시나리오'!$I$3))))</f>
        <v/>
      </c>
      <c r="H453">
        <f>RAND()</f>
        <v/>
      </c>
      <c r="I453">
        <f>IF('d_시나리오'!$J$4='d_시나리오'!$H$4,'d_시나리오'!$I$4,IF(H453&lt;('d_시나리오'!$I$4-'d_시나리오'!$H$4)/('d_시나리오'!$J$4-'d_시나리오'!$H$4),'d_시나리오'!$H$4+SQRT(H453*('d_시나리오'!$J$4-'d_시나리오'!$H$4)*('d_시나리오'!$I$4-'d_시나리오'!$H$4)),'d_시나리오'!$J$4-SQRT((1-H453)*('d_시나리오'!$J$4-'d_시나리오'!$H$4)*('d_시나리오'!$J$4-'d_시나리오'!$I$4))))</f>
        <v/>
      </c>
      <c r="J453">
        <f>RAND()</f>
        <v/>
      </c>
      <c r="K453">
        <f>IF('d_시나리오'!$J$5='d_시나리오'!$H$5,'d_시나리오'!$I$5,IF(J453&lt;('d_시나리오'!$I$5-'d_시나리오'!$H$5)/('d_시나리오'!$J$5-'d_시나리오'!$H$5),'d_시나리오'!$H$5+SQRT(J453*('d_시나리오'!$J$5-'d_시나리오'!$H$5)*('d_시나리오'!$I$5-'d_시나리오'!$H$5)),'d_시나리오'!$J$5-SQRT((1-J453)*('d_시나리오'!$J$5-'d_시나리오'!$H$5)*('d_시나리오'!$J$5-'d_시나리오'!$I$5))))</f>
        <v/>
      </c>
      <c r="L453">
        <f>RAND()</f>
        <v/>
      </c>
      <c r="M453">
        <f>IF('d_시나리오'!$J$6='d_시나리오'!$H$6,'d_시나리오'!$I$6,IF(L453&lt;('d_시나리오'!$I$6-'d_시나리오'!$H$6)/('d_시나리오'!$J$6-'d_시나리오'!$H$6),'d_시나리오'!$H$6+SQRT(L453*('d_시나리오'!$J$6-'d_시나리오'!$H$6)*('d_시나리오'!$I$6-'d_시나리오'!$H$6)),'d_시나리오'!$J$6-SQRT((1-L453)*('d_시나리오'!$J$6-'d_시나리오'!$H$6)*('d_시나리오'!$J$6-'d_시나리오'!$I$6))))</f>
        <v/>
      </c>
      <c r="N453">
        <f>INDEX('d_분포'!$B$2:$B$57,RANDBETWEEN(1,56))</f>
        <v/>
      </c>
      <c r="O453">
        <f>BETAINV(RAND(),5,5)</f>
        <v/>
      </c>
      <c r="P453">
        <f>'d_고정'!$B$1*'6_기대효과'!$H$7*('d_시나리오'!$I$7/'d_고정'!$B$2)*B453</f>
        <v/>
      </c>
      <c r="Q453">
        <f>P453*C453</f>
        <v/>
      </c>
      <c r="R453">
        <f>P453*E453</f>
        <v/>
      </c>
      <c r="S453">
        <f>R453*G453</f>
        <v/>
      </c>
      <c r="T453">
        <f>Q453+S453</f>
        <v/>
      </c>
      <c r="U453">
        <f>(Q453*D453+S453*I453)*(1-O453)</f>
        <v/>
      </c>
      <c r="V453">
        <f>(R453*K453*N453+'d_고정'!$B$3*('6_기대효과'!$H$7/8)*N453*'d_고정'!$B$10*M453*('6_기대효과'!$K$7/'d_고정'!$B$9))*(1-O453)</f>
        <v/>
      </c>
      <c r="W453">
        <f>(S453*I453+R453*MAX(K453-'d_고정'!$B$10*M453*('6_기대효과'!$K$7/'d_고정'!$B$9),0)*N453)*(1-O453)</f>
        <v/>
      </c>
      <c r="X453">
        <f>U453+V453</f>
        <v/>
      </c>
      <c r="Y453">
        <f>U453/('d_고정'!$B$5*'6_기대효과'!$H$7/8)/'d_고정'!$B$6</f>
        <v/>
      </c>
      <c r="Z453">
        <f>U453/('d_고정'!$B$8*'6_기대효과'!$H$7/8)</f>
        <v/>
      </c>
    </row>
    <row r="454">
      <c r="A454">
        <f>RAND()</f>
        <v/>
      </c>
      <c r="B454">
        <f>IF('d_시나리오'!$J$2='d_시나리오'!$H$2,'d_시나리오'!$I$2,IF(A454&lt;('d_시나리오'!$I$2-'d_시나리오'!$H$2)/('d_시나리오'!$J$2-'d_시나리오'!$H$2),'d_시나리오'!$H$2+SQRT(A454*('d_시나리오'!$J$2-'d_시나리오'!$H$2)*('d_시나리오'!$I$2-'d_시나리오'!$H$2)),'d_시나리오'!$J$2-SQRT((1-A454)*('d_시나리오'!$J$2-'d_시나리오'!$H$2)*('d_시나리오'!$J$2-'d_시나리오'!$I$2))))</f>
        <v/>
      </c>
      <c r="C454">
        <f>BETAINV(RAND(),2,6)</f>
        <v/>
      </c>
      <c r="D454">
        <f>INDEX('d_분포'!$A$2:$A$28,RANDBETWEEN(1,27))</f>
        <v/>
      </c>
      <c r="E454">
        <f>INDEX('d_분포'!$C$2:$C$5,RANDBETWEEN(1,4))*(0.9+0.2*RAND())</f>
        <v/>
      </c>
      <c r="F454">
        <f>RAND()</f>
        <v/>
      </c>
      <c r="G454">
        <f>IF('d_시나리오'!$J$3='d_시나리오'!$H$3,'d_시나리오'!$I$3,IF(F454&lt;('d_시나리오'!$I$3-'d_시나리오'!$H$3)/('d_시나리오'!$J$3-'d_시나리오'!$H$3),'d_시나리오'!$H$3+SQRT(F454*('d_시나리오'!$J$3-'d_시나리오'!$H$3)*('d_시나리오'!$I$3-'d_시나리오'!$H$3)),'d_시나리오'!$J$3-SQRT((1-F454)*('d_시나리오'!$J$3-'d_시나리오'!$H$3)*('d_시나리오'!$J$3-'d_시나리오'!$I$3))))</f>
        <v/>
      </c>
      <c r="H454">
        <f>RAND()</f>
        <v/>
      </c>
      <c r="I454">
        <f>IF('d_시나리오'!$J$4='d_시나리오'!$H$4,'d_시나리오'!$I$4,IF(H454&lt;('d_시나리오'!$I$4-'d_시나리오'!$H$4)/('d_시나리오'!$J$4-'d_시나리오'!$H$4),'d_시나리오'!$H$4+SQRT(H454*('d_시나리오'!$J$4-'d_시나리오'!$H$4)*('d_시나리오'!$I$4-'d_시나리오'!$H$4)),'d_시나리오'!$J$4-SQRT((1-H454)*('d_시나리오'!$J$4-'d_시나리오'!$H$4)*('d_시나리오'!$J$4-'d_시나리오'!$I$4))))</f>
        <v/>
      </c>
      <c r="J454">
        <f>RAND()</f>
        <v/>
      </c>
      <c r="K454">
        <f>IF('d_시나리오'!$J$5='d_시나리오'!$H$5,'d_시나리오'!$I$5,IF(J454&lt;('d_시나리오'!$I$5-'d_시나리오'!$H$5)/('d_시나리오'!$J$5-'d_시나리오'!$H$5),'d_시나리오'!$H$5+SQRT(J454*('d_시나리오'!$J$5-'d_시나리오'!$H$5)*('d_시나리오'!$I$5-'d_시나리오'!$H$5)),'d_시나리오'!$J$5-SQRT((1-J454)*('d_시나리오'!$J$5-'d_시나리오'!$H$5)*('d_시나리오'!$J$5-'d_시나리오'!$I$5))))</f>
        <v/>
      </c>
      <c r="L454">
        <f>RAND()</f>
        <v/>
      </c>
      <c r="M454">
        <f>IF('d_시나리오'!$J$6='d_시나리오'!$H$6,'d_시나리오'!$I$6,IF(L454&lt;('d_시나리오'!$I$6-'d_시나리오'!$H$6)/('d_시나리오'!$J$6-'d_시나리오'!$H$6),'d_시나리오'!$H$6+SQRT(L454*('d_시나리오'!$J$6-'d_시나리오'!$H$6)*('d_시나리오'!$I$6-'d_시나리오'!$H$6)),'d_시나리오'!$J$6-SQRT((1-L454)*('d_시나리오'!$J$6-'d_시나리오'!$H$6)*('d_시나리오'!$J$6-'d_시나리오'!$I$6))))</f>
        <v/>
      </c>
      <c r="N454">
        <f>INDEX('d_분포'!$B$2:$B$57,RANDBETWEEN(1,56))</f>
        <v/>
      </c>
      <c r="O454">
        <f>BETAINV(RAND(),5,5)</f>
        <v/>
      </c>
      <c r="P454">
        <f>'d_고정'!$B$1*'6_기대효과'!$H$7*('d_시나리오'!$I$7/'d_고정'!$B$2)*B454</f>
        <v/>
      </c>
      <c r="Q454">
        <f>P454*C454</f>
        <v/>
      </c>
      <c r="R454">
        <f>P454*E454</f>
        <v/>
      </c>
      <c r="S454">
        <f>R454*G454</f>
        <v/>
      </c>
      <c r="T454">
        <f>Q454+S454</f>
        <v/>
      </c>
      <c r="U454">
        <f>(Q454*D454+S454*I454)*(1-O454)</f>
        <v/>
      </c>
      <c r="V454">
        <f>(R454*K454*N454+'d_고정'!$B$3*('6_기대효과'!$H$7/8)*N454*'d_고정'!$B$10*M454*('6_기대효과'!$K$7/'d_고정'!$B$9))*(1-O454)</f>
        <v/>
      </c>
      <c r="W454">
        <f>(S454*I454+R454*MAX(K454-'d_고정'!$B$10*M454*('6_기대효과'!$K$7/'d_고정'!$B$9),0)*N454)*(1-O454)</f>
        <v/>
      </c>
      <c r="X454">
        <f>U454+V454</f>
        <v/>
      </c>
      <c r="Y454">
        <f>U454/('d_고정'!$B$5*'6_기대효과'!$H$7/8)/'d_고정'!$B$6</f>
        <v/>
      </c>
      <c r="Z454">
        <f>U454/('d_고정'!$B$8*'6_기대효과'!$H$7/8)</f>
        <v/>
      </c>
    </row>
    <row r="455">
      <c r="A455">
        <f>RAND()</f>
        <v/>
      </c>
      <c r="B455">
        <f>IF('d_시나리오'!$J$2='d_시나리오'!$H$2,'d_시나리오'!$I$2,IF(A455&lt;('d_시나리오'!$I$2-'d_시나리오'!$H$2)/('d_시나리오'!$J$2-'d_시나리오'!$H$2),'d_시나리오'!$H$2+SQRT(A455*('d_시나리오'!$J$2-'d_시나리오'!$H$2)*('d_시나리오'!$I$2-'d_시나리오'!$H$2)),'d_시나리오'!$J$2-SQRT((1-A455)*('d_시나리오'!$J$2-'d_시나리오'!$H$2)*('d_시나리오'!$J$2-'d_시나리오'!$I$2))))</f>
        <v/>
      </c>
      <c r="C455">
        <f>BETAINV(RAND(),2,6)</f>
        <v/>
      </c>
      <c r="D455">
        <f>INDEX('d_분포'!$A$2:$A$28,RANDBETWEEN(1,27))</f>
        <v/>
      </c>
      <c r="E455">
        <f>INDEX('d_분포'!$C$2:$C$5,RANDBETWEEN(1,4))*(0.9+0.2*RAND())</f>
        <v/>
      </c>
      <c r="F455">
        <f>RAND()</f>
        <v/>
      </c>
      <c r="G455">
        <f>IF('d_시나리오'!$J$3='d_시나리오'!$H$3,'d_시나리오'!$I$3,IF(F455&lt;('d_시나리오'!$I$3-'d_시나리오'!$H$3)/('d_시나리오'!$J$3-'d_시나리오'!$H$3),'d_시나리오'!$H$3+SQRT(F455*('d_시나리오'!$J$3-'d_시나리오'!$H$3)*('d_시나리오'!$I$3-'d_시나리오'!$H$3)),'d_시나리오'!$J$3-SQRT((1-F455)*('d_시나리오'!$J$3-'d_시나리오'!$H$3)*('d_시나리오'!$J$3-'d_시나리오'!$I$3))))</f>
        <v/>
      </c>
      <c r="H455">
        <f>RAND()</f>
        <v/>
      </c>
      <c r="I455">
        <f>IF('d_시나리오'!$J$4='d_시나리오'!$H$4,'d_시나리오'!$I$4,IF(H455&lt;('d_시나리오'!$I$4-'d_시나리오'!$H$4)/('d_시나리오'!$J$4-'d_시나리오'!$H$4),'d_시나리오'!$H$4+SQRT(H455*('d_시나리오'!$J$4-'d_시나리오'!$H$4)*('d_시나리오'!$I$4-'d_시나리오'!$H$4)),'d_시나리오'!$J$4-SQRT((1-H455)*('d_시나리오'!$J$4-'d_시나리오'!$H$4)*('d_시나리오'!$J$4-'d_시나리오'!$I$4))))</f>
        <v/>
      </c>
      <c r="J455">
        <f>RAND()</f>
        <v/>
      </c>
      <c r="K455">
        <f>IF('d_시나리오'!$J$5='d_시나리오'!$H$5,'d_시나리오'!$I$5,IF(J455&lt;('d_시나리오'!$I$5-'d_시나리오'!$H$5)/('d_시나리오'!$J$5-'d_시나리오'!$H$5),'d_시나리오'!$H$5+SQRT(J455*('d_시나리오'!$J$5-'d_시나리오'!$H$5)*('d_시나리오'!$I$5-'d_시나리오'!$H$5)),'d_시나리오'!$J$5-SQRT((1-J455)*('d_시나리오'!$J$5-'d_시나리오'!$H$5)*('d_시나리오'!$J$5-'d_시나리오'!$I$5))))</f>
        <v/>
      </c>
      <c r="L455">
        <f>RAND()</f>
        <v/>
      </c>
      <c r="M455">
        <f>IF('d_시나리오'!$J$6='d_시나리오'!$H$6,'d_시나리오'!$I$6,IF(L455&lt;('d_시나리오'!$I$6-'d_시나리오'!$H$6)/('d_시나리오'!$J$6-'d_시나리오'!$H$6),'d_시나리오'!$H$6+SQRT(L455*('d_시나리오'!$J$6-'d_시나리오'!$H$6)*('d_시나리오'!$I$6-'d_시나리오'!$H$6)),'d_시나리오'!$J$6-SQRT((1-L455)*('d_시나리오'!$J$6-'d_시나리오'!$H$6)*('d_시나리오'!$J$6-'d_시나리오'!$I$6))))</f>
        <v/>
      </c>
      <c r="N455">
        <f>INDEX('d_분포'!$B$2:$B$57,RANDBETWEEN(1,56))</f>
        <v/>
      </c>
      <c r="O455">
        <f>BETAINV(RAND(),5,5)</f>
        <v/>
      </c>
      <c r="P455">
        <f>'d_고정'!$B$1*'6_기대효과'!$H$7*('d_시나리오'!$I$7/'d_고정'!$B$2)*B455</f>
        <v/>
      </c>
      <c r="Q455">
        <f>P455*C455</f>
        <v/>
      </c>
      <c r="R455">
        <f>P455*E455</f>
        <v/>
      </c>
      <c r="S455">
        <f>R455*G455</f>
        <v/>
      </c>
      <c r="T455">
        <f>Q455+S455</f>
        <v/>
      </c>
      <c r="U455">
        <f>(Q455*D455+S455*I455)*(1-O455)</f>
        <v/>
      </c>
      <c r="V455">
        <f>(R455*K455*N455+'d_고정'!$B$3*('6_기대효과'!$H$7/8)*N455*'d_고정'!$B$10*M455*('6_기대효과'!$K$7/'d_고정'!$B$9))*(1-O455)</f>
        <v/>
      </c>
      <c r="W455">
        <f>(S455*I455+R455*MAX(K455-'d_고정'!$B$10*M455*('6_기대효과'!$K$7/'d_고정'!$B$9),0)*N455)*(1-O455)</f>
        <v/>
      </c>
      <c r="X455">
        <f>U455+V455</f>
        <v/>
      </c>
      <c r="Y455">
        <f>U455/('d_고정'!$B$5*'6_기대효과'!$H$7/8)/'d_고정'!$B$6</f>
        <v/>
      </c>
      <c r="Z455">
        <f>U455/('d_고정'!$B$8*'6_기대효과'!$H$7/8)</f>
        <v/>
      </c>
    </row>
    <row r="456">
      <c r="A456">
        <f>RAND()</f>
        <v/>
      </c>
      <c r="B456">
        <f>IF('d_시나리오'!$J$2='d_시나리오'!$H$2,'d_시나리오'!$I$2,IF(A456&lt;('d_시나리오'!$I$2-'d_시나리오'!$H$2)/('d_시나리오'!$J$2-'d_시나리오'!$H$2),'d_시나리오'!$H$2+SQRT(A456*('d_시나리오'!$J$2-'d_시나리오'!$H$2)*('d_시나리오'!$I$2-'d_시나리오'!$H$2)),'d_시나리오'!$J$2-SQRT((1-A456)*('d_시나리오'!$J$2-'d_시나리오'!$H$2)*('d_시나리오'!$J$2-'d_시나리오'!$I$2))))</f>
        <v/>
      </c>
      <c r="C456">
        <f>BETAINV(RAND(),2,6)</f>
        <v/>
      </c>
      <c r="D456">
        <f>INDEX('d_분포'!$A$2:$A$28,RANDBETWEEN(1,27))</f>
        <v/>
      </c>
      <c r="E456">
        <f>INDEX('d_분포'!$C$2:$C$5,RANDBETWEEN(1,4))*(0.9+0.2*RAND())</f>
        <v/>
      </c>
      <c r="F456">
        <f>RAND()</f>
        <v/>
      </c>
      <c r="G456">
        <f>IF('d_시나리오'!$J$3='d_시나리오'!$H$3,'d_시나리오'!$I$3,IF(F456&lt;('d_시나리오'!$I$3-'d_시나리오'!$H$3)/('d_시나리오'!$J$3-'d_시나리오'!$H$3),'d_시나리오'!$H$3+SQRT(F456*('d_시나리오'!$J$3-'d_시나리오'!$H$3)*('d_시나리오'!$I$3-'d_시나리오'!$H$3)),'d_시나리오'!$J$3-SQRT((1-F456)*('d_시나리오'!$J$3-'d_시나리오'!$H$3)*('d_시나리오'!$J$3-'d_시나리오'!$I$3))))</f>
        <v/>
      </c>
      <c r="H456">
        <f>RAND()</f>
        <v/>
      </c>
      <c r="I456">
        <f>IF('d_시나리오'!$J$4='d_시나리오'!$H$4,'d_시나리오'!$I$4,IF(H456&lt;('d_시나리오'!$I$4-'d_시나리오'!$H$4)/('d_시나리오'!$J$4-'d_시나리오'!$H$4),'d_시나리오'!$H$4+SQRT(H456*('d_시나리오'!$J$4-'d_시나리오'!$H$4)*('d_시나리오'!$I$4-'d_시나리오'!$H$4)),'d_시나리오'!$J$4-SQRT((1-H456)*('d_시나리오'!$J$4-'d_시나리오'!$H$4)*('d_시나리오'!$J$4-'d_시나리오'!$I$4))))</f>
        <v/>
      </c>
      <c r="J456">
        <f>RAND()</f>
        <v/>
      </c>
      <c r="K456">
        <f>IF('d_시나리오'!$J$5='d_시나리오'!$H$5,'d_시나리오'!$I$5,IF(J456&lt;('d_시나리오'!$I$5-'d_시나리오'!$H$5)/('d_시나리오'!$J$5-'d_시나리오'!$H$5),'d_시나리오'!$H$5+SQRT(J456*('d_시나리오'!$J$5-'d_시나리오'!$H$5)*('d_시나리오'!$I$5-'d_시나리오'!$H$5)),'d_시나리오'!$J$5-SQRT((1-J456)*('d_시나리오'!$J$5-'d_시나리오'!$H$5)*('d_시나리오'!$J$5-'d_시나리오'!$I$5))))</f>
        <v/>
      </c>
      <c r="L456">
        <f>RAND()</f>
        <v/>
      </c>
      <c r="M456">
        <f>IF('d_시나리오'!$J$6='d_시나리오'!$H$6,'d_시나리오'!$I$6,IF(L456&lt;('d_시나리오'!$I$6-'d_시나리오'!$H$6)/('d_시나리오'!$J$6-'d_시나리오'!$H$6),'d_시나리오'!$H$6+SQRT(L456*('d_시나리오'!$J$6-'d_시나리오'!$H$6)*('d_시나리오'!$I$6-'d_시나리오'!$H$6)),'d_시나리오'!$J$6-SQRT((1-L456)*('d_시나리오'!$J$6-'d_시나리오'!$H$6)*('d_시나리오'!$J$6-'d_시나리오'!$I$6))))</f>
        <v/>
      </c>
      <c r="N456">
        <f>INDEX('d_분포'!$B$2:$B$57,RANDBETWEEN(1,56))</f>
        <v/>
      </c>
      <c r="O456">
        <f>BETAINV(RAND(),5,5)</f>
        <v/>
      </c>
      <c r="P456">
        <f>'d_고정'!$B$1*'6_기대효과'!$H$7*('d_시나리오'!$I$7/'d_고정'!$B$2)*B456</f>
        <v/>
      </c>
      <c r="Q456">
        <f>P456*C456</f>
        <v/>
      </c>
      <c r="R456">
        <f>P456*E456</f>
        <v/>
      </c>
      <c r="S456">
        <f>R456*G456</f>
        <v/>
      </c>
      <c r="T456">
        <f>Q456+S456</f>
        <v/>
      </c>
      <c r="U456">
        <f>(Q456*D456+S456*I456)*(1-O456)</f>
        <v/>
      </c>
      <c r="V456">
        <f>(R456*K456*N456+'d_고정'!$B$3*('6_기대효과'!$H$7/8)*N456*'d_고정'!$B$10*M456*('6_기대효과'!$K$7/'d_고정'!$B$9))*(1-O456)</f>
        <v/>
      </c>
      <c r="W456">
        <f>(S456*I456+R456*MAX(K456-'d_고정'!$B$10*M456*('6_기대효과'!$K$7/'d_고정'!$B$9),0)*N456)*(1-O456)</f>
        <v/>
      </c>
      <c r="X456">
        <f>U456+V456</f>
        <v/>
      </c>
      <c r="Y456">
        <f>U456/('d_고정'!$B$5*'6_기대효과'!$H$7/8)/'d_고정'!$B$6</f>
        <v/>
      </c>
      <c r="Z456">
        <f>U456/('d_고정'!$B$8*'6_기대효과'!$H$7/8)</f>
        <v/>
      </c>
    </row>
    <row r="457">
      <c r="A457">
        <f>RAND()</f>
        <v/>
      </c>
      <c r="B457">
        <f>IF('d_시나리오'!$J$2='d_시나리오'!$H$2,'d_시나리오'!$I$2,IF(A457&lt;('d_시나리오'!$I$2-'d_시나리오'!$H$2)/('d_시나리오'!$J$2-'d_시나리오'!$H$2),'d_시나리오'!$H$2+SQRT(A457*('d_시나리오'!$J$2-'d_시나리오'!$H$2)*('d_시나리오'!$I$2-'d_시나리오'!$H$2)),'d_시나리오'!$J$2-SQRT((1-A457)*('d_시나리오'!$J$2-'d_시나리오'!$H$2)*('d_시나리오'!$J$2-'d_시나리오'!$I$2))))</f>
        <v/>
      </c>
      <c r="C457">
        <f>BETAINV(RAND(),2,6)</f>
        <v/>
      </c>
      <c r="D457">
        <f>INDEX('d_분포'!$A$2:$A$28,RANDBETWEEN(1,27))</f>
        <v/>
      </c>
      <c r="E457">
        <f>INDEX('d_분포'!$C$2:$C$5,RANDBETWEEN(1,4))*(0.9+0.2*RAND())</f>
        <v/>
      </c>
      <c r="F457">
        <f>RAND()</f>
        <v/>
      </c>
      <c r="G457">
        <f>IF('d_시나리오'!$J$3='d_시나리오'!$H$3,'d_시나리오'!$I$3,IF(F457&lt;('d_시나리오'!$I$3-'d_시나리오'!$H$3)/('d_시나리오'!$J$3-'d_시나리오'!$H$3),'d_시나리오'!$H$3+SQRT(F457*('d_시나리오'!$J$3-'d_시나리오'!$H$3)*('d_시나리오'!$I$3-'d_시나리오'!$H$3)),'d_시나리오'!$J$3-SQRT((1-F457)*('d_시나리오'!$J$3-'d_시나리오'!$H$3)*('d_시나리오'!$J$3-'d_시나리오'!$I$3))))</f>
        <v/>
      </c>
      <c r="H457">
        <f>RAND()</f>
        <v/>
      </c>
      <c r="I457">
        <f>IF('d_시나리오'!$J$4='d_시나리오'!$H$4,'d_시나리오'!$I$4,IF(H457&lt;('d_시나리오'!$I$4-'d_시나리오'!$H$4)/('d_시나리오'!$J$4-'d_시나리오'!$H$4),'d_시나리오'!$H$4+SQRT(H457*('d_시나리오'!$J$4-'d_시나리오'!$H$4)*('d_시나리오'!$I$4-'d_시나리오'!$H$4)),'d_시나리오'!$J$4-SQRT((1-H457)*('d_시나리오'!$J$4-'d_시나리오'!$H$4)*('d_시나리오'!$J$4-'d_시나리오'!$I$4))))</f>
        <v/>
      </c>
      <c r="J457">
        <f>RAND()</f>
        <v/>
      </c>
      <c r="K457">
        <f>IF('d_시나리오'!$J$5='d_시나리오'!$H$5,'d_시나리오'!$I$5,IF(J457&lt;('d_시나리오'!$I$5-'d_시나리오'!$H$5)/('d_시나리오'!$J$5-'d_시나리오'!$H$5),'d_시나리오'!$H$5+SQRT(J457*('d_시나리오'!$J$5-'d_시나리오'!$H$5)*('d_시나리오'!$I$5-'d_시나리오'!$H$5)),'d_시나리오'!$J$5-SQRT((1-J457)*('d_시나리오'!$J$5-'d_시나리오'!$H$5)*('d_시나리오'!$J$5-'d_시나리오'!$I$5))))</f>
        <v/>
      </c>
      <c r="L457">
        <f>RAND()</f>
        <v/>
      </c>
      <c r="M457">
        <f>IF('d_시나리오'!$J$6='d_시나리오'!$H$6,'d_시나리오'!$I$6,IF(L457&lt;('d_시나리오'!$I$6-'d_시나리오'!$H$6)/('d_시나리오'!$J$6-'d_시나리오'!$H$6),'d_시나리오'!$H$6+SQRT(L457*('d_시나리오'!$J$6-'d_시나리오'!$H$6)*('d_시나리오'!$I$6-'d_시나리오'!$H$6)),'d_시나리오'!$J$6-SQRT((1-L457)*('d_시나리오'!$J$6-'d_시나리오'!$H$6)*('d_시나리오'!$J$6-'d_시나리오'!$I$6))))</f>
        <v/>
      </c>
      <c r="N457">
        <f>INDEX('d_분포'!$B$2:$B$57,RANDBETWEEN(1,56))</f>
        <v/>
      </c>
      <c r="O457">
        <f>BETAINV(RAND(),5,5)</f>
        <v/>
      </c>
      <c r="P457">
        <f>'d_고정'!$B$1*'6_기대효과'!$H$7*('d_시나리오'!$I$7/'d_고정'!$B$2)*B457</f>
        <v/>
      </c>
      <c r="Q457">
        <f>P457*C457</f>
        <v/>
      </c>
      <c r="R457">
        <f>P457*E457</f>
        <v/>
      </c>
      <c r="S457">
        <f>R457*G457</f>
        <v/>
      </c>
      <c r="T457">
        <f>Q457+S457</f>
        <v/>
      </c>
      <c r="U457">
        <f>(Q457*D457+S457*I457)*(1-O457)</f>
        <v/>
      </c>
      <c r="V457">
        <f>(R457*K457*N457+'d_고정'!$B$3*('6_기대효과'!$H$7/8)*N457*'d_고정'!$B$10*M457*('6_기대효과'!$K$7/'d_고정'!$B$9))*(1-O457)</f>
        <v/>
      </c>
      <c r="W457">
        <f>(S457*I457+R457*MAX(K457-'d_고정'!$B$10*M457*('6_기대효과'!$K$7/'d_고정'!$B$9),0)*N457)*(1-O457)</f>
        <v/>
      </c>
      <c r="X457">
        <f>U457+V457</f>
        <v/>
      </c>
      <c r="Y457">
        <f>U457/('d_고정'!$B$5*'6_기대효과'!$H$7/8)/'d_고정'!$B$6</f>
        <v/>
      </c>
      <c r="Z457">
        <f>U457/('d_고정'!$B$8*'6_기대효과'!$H$7/8)</f>
        <v/>
      </c>
    </row>
    <row r="458">
      <c r="A458">
        <f>RAND()</f>
        <v/>
      </c>
      <c r="B458">
        <f>IF('d_시나리오'!$J$2='d_시나리오'!$H$2,'d_시나리오'!$I$2,IF(A458&lt;('d_시나리오'!$I$2-'d_시나리오'!$H$2)/('d_시나리오'!$J$2-'d_시나리오'!$H$2),'d_시나리오'!$H$2+SQRT(A458*('d_시나리오'!$J$2-'d_시나리오'!$H$2)*('d_시나리오'!$I$2-'d_시나리오'!$H$2)),'d_시나리오'!$J$2-SQRT((1-A458)*('d_시나리오'!$J$2-'d_시나리오'!$H$2)*('d_시나리오'!$J$2-'d_시나리오'!$I$2))))</f>
        <v/>
      </c>
      <c r="C458">
        <f>BETAINV(RAND(),2,6)</f>
        <v/>
      </c>
      <c r="D458">
        <f>INDEX('d_분포'!$A$2:$A$28,RANDBETWEEN(1,27))</f>
        <v/>
      </c>
      <c r="E458">
        <f>INDEX('d_분포'!$C$2:$C$5,RANDBETWEEN(1,4))*(0.9+0.2*RAND())</f>
        <v/>
      </c>
      <c r="F458">
        <f>RAND()</f>
        <v/>
      </c>
      <c r="G458">
        <f>IF('d_시나리오'!$J$3='d_시나리오'!$H$3,'d_시나리오'!$I$3,IF(F458&lt;('d_시나리오'!$I$3-'d_시나리오'!$H$3)/('d_시나리오'!$J$3-'d_시나리오'!$H$3),'d_시나리오'!$H$3+SQRT(F458*('d_시나리오'!$J$3-'d_시나리오'!$H$3)*('d_시나리오'!$I$3-'d_시나리오'!$H$3)),'d_시나리오'!$J$3-SQRT((1-F458)*('d_시나리오'!$J$3-'d_시나리오'!$H$3)*('d_시나리오'!$J$3-'d_시나리오'!$I$3))))</f>
        <v/>
      </c>
      <c r="H458">
        <f>RAND()</f>
        <v/>
      </c>
      <c r="I458">
        <f>IF('d_시나리오'!$J$4='d_시나리오'!$H$4,'d_시나리오'!$I$4,IF(H458&lt;('d_시나리오'!$I$4-'d_시나리오'!$H$4)/('d_시나리오'!$J$4-'d_시나리오'!$H$4),'d_시나리오'!$H$4+SQRT(H458*('d_시나리오'!$J$4-'d_시나리오'!$H$4)*('d_시나리오'!$I$4-'d_시나리오'!$H$4)),'d_시나리오'!$J$4-SQRT((1-H458)*('d_시나리오'!$J$4-'d_시나리오'!$H$4)*('d_시나리오'!$J$4-'d_시나리오'!$I$4))))</f>
        <v/>
      </c>
      <c r="J458">
        <f>RAND()</f>
        <v/>
      </c>
      <c r="K458">
        <f>IF('d_시나리오'!$J$5='d_시나리오'!$H$5,'d_시나리오'!$I$5,IF(J458&lt;('d_시나리오'!$I$5-'d_시나리오'!$H$5)/('d_시나리오'!$J$5-'d_시나리오'!$H$5),'d_시나리오'!$H$5+SQRT(J458*('d_시나리오'!$J$5-'d_시나리오'!$H$5)*('d_시나리오'!$I$5-'d_시나리오'!$H$5)),'d_시나리오'!$J$5-SQRT((1-J458)*('d_시나리오'!$J$5-'d_시나리오'!$H$5)*('d_시나리오'!$J$5-'d_시나리오'!$I$5))))</f>
        <v/>
      </c>
      <c r="L458">
        <f>RAND()</f>
        <v/>
      </c>
      <c r="M458">
        <f>IF('d_시나리오'!$J$6='d_시나리오'!$H$6,'d_시나리오'!$I$6,IF(L458&lt;('d_시나리오'!$I$6-'d_시나리오'!$H$6)/('d_시나리오'!$J$6-'d_시나리오'!$H$6),'d_시나리오'!$H$6+SQRT(L458*('d_시나리오'!$J$6-'d_시나리오'!$H$6)*('d_시나리오'!$I$6-'d_시나리오'!$H$6)),'d_시나리오'!$J$6-SQRT((1-L458)*('d_시나리오'!$J$6-'d_시나리오'!$H$6)*('d_시나리오'!$J$6-'d_시나리오'!$I$6))))</f>
        <v/>
      </c>
      <c r="N458">
        <f>INDEX('d_분포'!$B$2:$B$57,RANDBETWEEN(1,56))</f>
        <v/>
      </c>
      <c r="O458">
        <f>BETAINV(RAND(),5,5)</f>
        <v/>
      </c>
      <c r="P458">
        <f>'d_고정'!$B$1*'6_기대효과'!$H$7*('d_시나리오'!$I$7/'d_고정'!$B$2)*B458</f>
        <v/>
      </c>
      <c r="Q458">
        <f>P458*C458</f>
        <v/>
      </c>
      <c r="R458">
        <f>P458*E458</f>
        <v/>
      </c>
      <c r="S458">
        <f>R458*G458</f>
        <v/>
      </c>
      <c r="T458">
        <f>Q458+S458</f>
        <v/>
      </c>
      <c r="U458">
        <f>(Q458*D458+S458*I458)*(1-O458)</f>
        <v/>
      </c>
      <c r="V458">
        <f>(R458*K458*N458+'d_고정'!$B$3*('6_기대효과'!$H$7/8)*N458*'d_고정'!$B$10*M458*('6_기대효과'!$K$7/'d_고정'!$B$9))*(1-O458)</f>
        <v/>
      </c>
      <c r="W458">
        <f>(S458*I458+R458*MAX(K458-'d_고정'!$B$10*M458*('6_기대효과'!$K$7/'d_고정'!$B$9),0)*N458)*(1-O458)</f>
        <v/>
      </c>
      <c r="X458">
        <f>U458+V458</f>
        <v/>
      </c>
      <c r="Y458">
        <f>U458/('d_고정'!$B$5*'6_기대효과'!$H$7/8)/'d_고정'!$B$6</f>
        <v/>
      </c>
      <c r="Z458">
        <f>U458/('d_고정'!$B$8*'6_기대효과'!$H$7/8)</f>
        <v/>
      </c>
    </row>
    <row r="459">
      <c r="A459">
        <f>RAND()</f>
        <v/>
      </c>
      <c r="B459">
        <f>IF('d_시나리오'!$J$2='d_시나리오'!$H$2,'d_시나리오'!$I$2,IF(A459&lt;('d_시나리오'!$I$2-'d_시나리오'!$H$2)/('d_시나리오'!$J$2-'d_시나리오'!$H$2),'d_시나리오'!$H$2+SQRT(A459*('d_시나리오'!$J$2-'d_시나리오'!$H$2)*('d_시나리오'!$I$2-'d_시나리오'!$H$2)),'d_시나리오'!$J$2-SQRT((1-A459)*('d_시나리오'!$J$2-'d_시나리오'!$H$2)*('d_시나리오'!$J$2-'d_시나리오'!$I$2))))</f>
        <v/>
      </c>
      <c r="C459">
        <f>BETAINV(RAND(),2,6)</f>
        <v/>
      </c>
      <c r="D459">
        <f>INDEX('d_분포'!$A$2:$A$28,RANDBETWEEN(1,27))</f>
        <v/>
      </c>
      <c r="E459">
        <f>INDEX('d_분포'!$C$2:$C$5,RANDBETWEEN(1,4))*(0.9+0.2*RAND())</f>
        <v/>
      </c>
      <c r="F459">
        <f>RAND()</f>
        <v/>
      </c>
      <c r="G459">
        <f>IF('d_시나리오'!$J$3='d_시나리오'!$H$3,'d_시나리오'!$I$3,IF(F459&lt;('d_시나리오'!$I$3-'d_시나리오'!$H$3)/('d_시나리오'!$J$3-'d_시나리오'!$H$3),'d_시나리오'!$H$3+SQRT(F459*('d_시나리오'!$J$3-'d_시나리오'!$H$3)*('d_시나리오'!$I$3-'d_시나리오'!$H$3)),'d_시나리오'!$J$3-SQRT((1-F459)*('d_시나리오'!$J$3-'d_시나리오'!$H$3)*('d_시나리오'!$J$3-'d_시나리오'!$I$3))))</f>
        <v/>
      </c>
      <c r="H459">
        <f>RAND()</f>
        <v/>
      </c>
      <c r="I459">
        <f>IF('d_시나리오'!$J$4='d_시나리오'!$H$4,'d_시나리오'!$I$4,IF(H459&lt;('d_시나리오'!$I$4-'d_시나리오'!$H$4)/('d_시나리오'!$J$4-'d_시나리오'!$H$4),'d_시나리오'!$H$4+SQRT(H459*('d_시나리오'!$J$4-'d_시나리오'!$H$4)*('d_시나리오'!$I$4-'d_시나리오'!$H$4)),'d_시나리오'!$J$4-SQRT((1-H459)*('d_시나리오'!$J$4-'d_시나리오'!$H$4)*('d_시나리오'!$J$4-'d_시나리오'!$I$4))))</f>
        <v/>
      </c>
      <c r="J459">
        <f>RAND()</f>
        <v/>
      </c>
      <c r="K459">
        <f>IF('d_시나리오'!$J$5='d_시나리오'!$H$5,'d_시나리오'!$I$5,IF(J459&lt;('d_시나리오'!$I$5-'d_시나리오'!$H$5)/('d_시나리오'!$J$5-'d_시나리오'!$H$5),'d_시나리오'!$H$5+SQRT(J459*('d_시나리오'!$J$5-'d_시나리오'!$H$5)*('d_시나리오'!$I$5-'d_시나리오'!$H$5)),'d_시나리오'!$J$5-SQRT((1-J459)*('d_시나리오'!$J$5-'d_시나리오'!$H$5)*('d_시나리오'!$J$5-'d_시나리오'!$I$5))))</f>
        <v/>
      </c>
      <c r="L459">
        <f>RAND()</f>
        <v/>
      </c>
      <c r="M459">
        <f>IF('d_시나리오'!$J$6='d_시나리오'!$H$6,'d_시나리오'!$I$6,IF(L459&lt;('d_시나리오'!$I$6-'d_시나리오'!$H$6)/('d_시나리오'!$J$6-'d_시나리오'!$H$6),'d_시나리오'!$H$6+SQRT(L459*('d_시나리오'!$J$6-'d_시나리오'!$H$6)*('d_시나리오'!$I$6-'d_시나리오'!$H$6)),'d_시나리오'!$J$6-SQRT((1-L459)*('d_시나리오'!$J$6-'d_시나리오'!$H$6)*('d_시나리오'!$J$6-'d_시나리오'!$I$6))))</f>
        <v/>
      </c>
      <c r="N459">
        <f>INDEX('d_분포'!$B$2:$B$57,RANDBETWEEN(1,56))</f>
        <v/>
      </c>
      <c r="O459">
        <f>BETAINV(RAND(),5,5)</f>
        <v/>
      </c>
      <c r="P459">
        <f>'d_고정'!$B$1*'6_기대효과'!$H$7*('d_시나리오'!$I$7/'d_고정'!$B$2)*B459</f>
        <v/>
      </c>
      <c r="Q459">
        <f>P459*C459</f>
        <v/>
      </c>
      <c r="R459">
        <f>P459*E459</f>
        <v/>
      </c>
      <c r="S459">
        <f>R459*G459</f>
        <v/>
      </c>
      <c r="T459">
        <f>Q459+S459</f>
        <v/>
      </c>
      <c r="U459">
        <f>(Q459*D459+S459*I459)*(1-O459)</f>
        <v/>
      </c>
      <c r="V459">
        <f>(R459*K459*N459+'d_고정'!$B$3*('6_기대효과'!$H$7/8)*N459*'d_고정'!$B$10*M459*('6_기대효과'!$K$7/'d_고정'!$B$9))*(1-O459)</f>
        <v/>
      </c>
      <c r="W459">
        <f>(S459*I459+R459*MAX(K459-'d_고정'!$B$10*M459*('6_기대효과'!$K$7/'d_고정'!$B$9),0)*N459)*(1-O459)</f>
        <v/>
      </c>
      <c r="X459">
        <f>U459+V459</f>
        <v/>
      </c>
      <c r="Y459">
        <f>U459/('d_고정'!$B$5*'6_기대효과'!$H$7/8)/'d_고정'!$B$6</f>
        <v/>
      </c>
      <c r="Z459">
        <f>U459/('d_고정'!$B$8*'6_기대효과'!$H$7/8)</f>
        <v/>
      </c>
    </row>
    <row r="460">
      <c r="A460">
        <f>RAND()</f>
        <v/>
      </c>
      <c r="B460">
        <f>IF('d_시나리오'!$J$2='d_시나리오'!$H$2,'d_시나리오'!$I$2,IF(A460&lt;('d_시나리오'!$I$2-'d_시나리오'!$H$2)/('d_시나리오'!$J$2-'d_시나리오'!$H$2),'d_시나리오'!$H$2+SQRT(A460*('d_시나리오'!$J$2-'d_시나리오'!$H$2)*('d_시나리오'!$I$2-'d_시나리오'!$H$2)),'d_시나리오'!$J$2-SQRT((1-A460)*('d_시나리오'!$J$2-'d_시나리오'!$H$2)*('d_시나리오'!$J$2-'d_시나리오'!$I$2))))</f>
        <v/>
      </c>
      <c r="C460">
        <f>BETAINV(RAND(),2,6)</f>
        <v/>
      </c>
      <c r="D460">
        <f>INDEX('d_분포'!$A$2:$A$28,RANDBETWEEN(1,27))</f>
        <v/>
      </c>
      <c r="E460">
        <f>INDEX('d_분포'!$C$2:$C$5,RANDBETWEEN(1,4))*(0.9+0.2*RAND())</f>
        <v/>
      </c>
      <c r="F460">
        <f>RAND()</f>
        <v/>
      </c>
      <c r="G460">
        <f>IF('d_시나리오'!$J$3='d_시나리오'!$H$3,'d_시나리오'!$I$3,IF(F460&lt;('d_시나리오'!$I$3-'d_시나리오'!$H$3)/('d_시나리오'!$J$3-'d_시나리오'!$H$3),'d_시나리오'!$H$3+SQRT(F460*('d_시나리오'!$J$3-'d_시나리오'!$H$3)*('d_시나리오'!$I$3-'d_시나리오'!$H$3)),'d_시나리오'!$J$3-SQRT((1-F460)*('d_시나리오'!$J$3-'d_시나리오'!$H$3)*('d_시나리오'!$J$3-'d_시나리오'!$I$3))))</f>
        <v/>
      </c>
      <c r="H460">
        <f>RAND()</f>
        <v/>
      </c>
      <c r="I460">
        <f>IF('d_시나리오'!$J$4='d_시나리오'!$H$4,'d_시나리오'!$I$4,IF(H460&lt;('d_시나리오'!$I$4-'d_시나리오'!$H$4)/('d_시나리오'!$J$4-'d_시나리오'!$H$4),'d_시나리오'!$H$4+SQRT(H460*('d_시나리오'!$J$4-'d_시나리오'!$H$4)*('d_시나리오'!$I$4-'d_시나리오'!$H$4)),'d_시나리오'!$J$4-SQRT((1-H460)*('d_시나리오'!$J$4-'d_시나리오'!$H$4)*('d_시나리오'!$J$4-'d_시나리오'!$I$4))))</f>
        <v/>
      </c>
      <c r="J460">
        <f>RAND()</f>
        <v/>
      </c>
      <c r="K460">
        <f>IF('d_시나리오'!$J$5='d_시나리오'!$H$5,'d_시나리오'!$I$5,IF(J460&lt;('d_시나리오'!$I$5-'d_시나리오'!$H$5)/('d_시나리오'!$J$5-'d_시나리오'!$H$5),'d_시나리오'!$H$5+SQRT(J460*('d_시나리오'!$J$5-'d_시나리오'!$H$5)*('d_시나리오'!$I$5-'d_시나리오'!$H$5)),'d_시나리오'!$J$5-SQRT((1-J460)*('d_시나리오'!$J$5-'d_시나리오'!$H$5)*('d_시나리오'!$J$5-'d_시나리오'!$I$5))))</f>
        <v/>
      </c>
      <c r="L460">
        <f>RAND()</f>
        <v/>
      </c>
      <c r="M460">
        <f>IF('d_시나리오'!$J$6='d_시나리오'!$H$6,'d_시나리오'!$I$6,IF(L460&lt;('d_시나리오'!$I$6-'d_시나리오'!$H$6)/('d_시나리오'!$J$6-'d_시나리오'!$H$6),'d_시나리오'!$H$6+SQRT(L460*('d_시나리오'!$J$6-'d_시나리오'!$H$6)*('d_시나리오'!$I$6-'d_시나리오'!$H$6)),'d_시나리오'!$J$6-SQRT((1-L460)*('d_시나리오'!$J$6-'d_시나리오'!$H$6)*('d_시나리오'!$J$6-'d_시나리오'!$I$6))))</f>
        <v/>
      </c>
      <c r="N460">
        <f>INDEX('d_분포'!$B$2:$B$57,RANDBETWEEN(1,56))</f>
        <v/>
      </c>
      <c r="O460">
        <f>BETAINV(RAND(),5,5)</f>
        <v/>
      </c>
      <c r="P460">
        <f>'d_고정'!$B$1*'6_기대효과'!$H$7*('d_시나리오'!$I$7/'d_고정'!$B$2)*B460</f>
        <v/>
      </c>
      <c r="Q460">
        <f>P460*C460</f>
        <v/>
      </c>
      <c r="R460">
        <f>P460*E460</f>
        <v/>
      </c>
      <c r="S460">
        <f>R460*G460</f>
        <v/>
      </c>
      <c r="T460">
        <f>Q460+S460</f>
        <v/>
      </c>
      <c r="U460">
        <f>(Q460*D460+S460*I460)*(1-O460)</f>
        <v/>
      </c>
      <c r="V460">
        <f>(R460*K460*N460+'d_고정'!$B$3*('6_기대효과'!$H$7/8)*N460*'d_고정'!$B$10*M460*('6_기대효과'!$K$7/'d_고정'!$B$9))*(1-O460)</f>
        <v/>
      </c>
      <c r="W460">
        <f>(S460*I460+R460*MAX(K460-'d_고정'!$B$10*M460*('6_기대효과'!$K$7/'d_고정'!$B$9),0)*N460)*(1-O460)</f>
        <v/>
      </c>
      <c r="X460">
        <f>U460+V460</f>
        <v/>
      </c>
      <c r="Y460">
        <f>U460/('d_고정'!$B$5*'6_기대효과'!$H$7/8)/'d_고정'!$B$6</f>
        <v/>
      </c>
      <c r="Z460">
        <f>U460/('d_고정'!$B$8*'6_기대효과'!$H$7/8)</f>
        <v/>
      </c>
    </row>
    <row r="461">
      <c r="A461">
        <f>RAND()</f>
        <v/>
      </c>
      <c r="B461">
        <f>IF('d_시나리오'!$J$2='d_시나리오'!$H$2,'d_시나리오'!$I$2,IF(A461&lt;('d_시나리오'!$I$2-'d_시나리오'!$H$2)/('d_시나리오'!$J$2-'d_시나리오'!$H$2),'d_시나리오'!$H$2+SQRT(A461*('d_시나리오'!$J$2-'d_시나리오'!$H$2)*('d_시나리오'!$I$2-'d_시나리오'!$H$2)),'d_시나리오'!$J$2-SQRT((1-A461)*('d_시나리오'!$J$2-'d_시나리오'!$H$2)*('d_시나리오'!$J$2-'d_시나리오'!$I$2))))</f>
        <v/>
      </c>
      <c r="C461">
        <f>BETAINV(RAND(),2,6)</f>
        <v/>
      </c>
      <c r="D461">
        <f>INDEX('d_분포'!$A$2:$A$28,RANDBETWEEN(1,27))</f>
        <v/>
      </c>
      <c r="E461">
        <f>INDEX('d_분포'!$C$2:$C$5,RANDBETWEEN(1,4))*(0.9+0.2*RAND())</f>
        <v/>
      </c>
      <c r="F461">
        <f>RAND()</f>
        <v/>
      </c>
      <c r="G461">
        <f>IF('d_시나리오'!$J$3='d_시나리오'!$H$3,'d_시나리오'!$I$3,IF(F461&lt;('d_시나리오'!$I$3-'d_시나리오'!$H$3)/('d_시나리오'!$J$3-'d_시나리오'!$H$3),'d_시나리오'!$H$3+SQRT(F461*('d_시나리오'!$J$3-'d_시나리오'!$H$3)*('d_시나리오'!$I$3-'d_시나리오'!$H$3)),'d_시나리오'!$J$3-SQRT((1-F461)*('d_시나리오'!$J$3-'d_시나리오'!$H$3)*('d_시나리오'!$J$3-'d_시나리오'!$I$3))))</f>
        <v/>
      </c>
      <c r="H461">
        <f>RAND()</f>
        <v/>
      </c>
      <c r="I461">
        <f>IF('d_시나리오'!$J$4='d_시나리오'!$H$4,'d_시나리오'!$I$4,IF(H461&lt;('d_시나리오'!$I$4-'d_시나리오'!$H$4)/('d_시나리오'!$J$4-'d_시나리오'!$H$4),'d_시나리오'!$H$4+SQRT(H461*('d_시나리오'!$J$4-'d_시나리오'!$H$4)*('d_시나리오'!$I$4-'d_시나리오'!$H$4)),'d_시나리오'!$J$4-SQRT((1-H461)*('d_시나리오'!$J$4-'d_시나리오'!$H$4)*('d_시나리오'!$J$4-'d_시나리오'!$I$4))))</f>
        <v/>
      </c>
      <c r="J461">
        <f>RAND()</f>
        <v/>
      </c>
      <c r="K461">
        <f>IF('d_시나리오'!$J$5='d_시나리오'!$H$5,'d_시나리오'!$I$5,IF(J461&lt;('d_시나리오'!$I$5-'d_시나리오'!$H$5)/('d_시나리오'!$J$5-'d_시나리오'!$H$5),'d_시나리오'!$H$5+SQRT(J461*('d_시나리오'!$J$5-'d_시나리오'!$H$5)*('d_시나리오'!$I$5-'d_시나리오'!$H$5)),'d_시나리오'!$J$5-SQRT((1-J461)*('d_시나리오'!$J$5-'d_시나리오'!$H$5)*('d_시나리오'!$J$5-'d_시나리오'!$I$5))))</f>
        <v/>
      </c>
      <c r="L461">
        <f>RAND()</f>
        <v/>
      </c>
      <c r="M461">
        <f>IF('d_시나리오'!$J$6='d_시나리오'!$H$6,'d_시나리오'!$I$6,IF(L461&lt;('d_시나리오'!$I$6-'d_시나리오'!$H$6)/('d_시나리오'!$J$6-'d_시나리오'!$H$6),'d_시나리오'!$H$6+SQRT(L461*('d_시나리오'!$J$6-'d_시나리오'!$H$6)*('d_시나리오'!$I$6-'d_시나리오'!$H$6)),'d_시나리오'!$J$6-SQRT((1-L461)*('d_시나리오'!$J$6-'d_시나리오'!$H$6)*('d_시나리오'!$J$6-'d_시나리오'!$I$6))))</f>
        <v/>
      </c>
      <c r="N461">
        <f>INDEX('d_분포'!$B$2:$B$57,RANDBETWEEN(1,56))</f>
        <v/>
      </c>
      <c r="O461">
        <f>BETAINV(RAND(),5,5)</f>
        <v/>
      </c>
      <c r="P461">
        <f>'d_고정'!$B$1*'6_기대효과'!$H$7*('d_시나리오'!$I$7/'d_고정'!$B$2)*B461</f>
        <v/>
      </c>
      <c r="Q461">
        <f>P461*C461</f>
        <v/>
      </c>
      <c r="R461">
        <f>P461*E461</f>
        <v/>
      </c>
      <c r="S461">
        <f>R461*G461</f>
        <v/>
      </c>
      <c r="T461">
        <f>Q461+S461</f>
        <v/>
      </c>
      <c r="U461">
        <f>(Q461*D461+S461*I461)*(1-O461)</f>
        <v/>
      </c>
      <c r="V461">
        <f>(R461*K461*N461+'d_고정'!$B$3*('6_기대효과'!$H$7/8)*N461*'d_고정'!$B$10*M461*('6_기대효과'!$K$7/'d_고정'!$B$9))*(1-O461)</f>
        <v/>
      </c>
      <c r="W461">
        <f>(S461*I461+R461*MAX(K461-'d_고정'!$B$10*M461*('6_기대효과'!$K$7/'d_고정'!$B$9),0)*N461)*(1-O461)</f>
        <v/>
      </c>
      <c r="X461">
        <f>U461+V461</f>
        <v/>
      </c>
      <c r="Y461">
        <f>U461/('d_고정'!$B$5*'6_기대효과'!$H$7/8)/'d_고정'!$B$6</f>
        <v/>
      </c>
      <c r="Z461">
        <f>U461/('d_고정'!$B$8*'6_기대효과'!$H$7/8)</f>
        <v/>
      </c>
    </row>
    <row r="462">
      <c r="A462">
        <f>RAND()</f>
        <v/>
      </c>
      <c r="B462">
        <f>IF('d_시나리오'!$J$2='d_시나리오'!$H$2,'d_시나리오'!$I$2,IF(A462&lt;('d_시나리오'!$I$2-'d_시나리오'!$H$2)/('d_시나리오'!$J$2-'d_시나리오'!$H$2),'d_시나리오'!$H$2+SQRT(A462*('d_시나리오'!$J$2-'d_시나리오'!$H$2)*('d_시나리오'!$I$2-'d_시나리오'!$H$2)),'d_시나리오'!$J$2-SQRT((1-A462)*('d_시나리오'!$J$2-'d_시나리오'!$H$2)*('d_시나리오'!$J$2-'d_시나리오'!$I$2))))</f>
        <v/>
      </c>
      <c r="C462">
        <f>BETAINV(RAND(),2,6)</f>
        <v/>
      </c>
      <c r="D462">
        <f>INDEX('d_분포'!$A$2:$A$28,RANDBETWEEN(1,27))</f>
        <v/>
      </c>
      <c r="E462">
        <f>INDEX('d_분포'!$C$2:$C$5,RANDBETWEEN(1,4))*(0.9+0.2*RAND())</f>
        <v/>
      </c>
      <c r="F462">
        <f>RAND()</f>
        <v/>
      </c>
      <c r="G462">
        <f>IF('d_시나리오'!$J$3='d_시나리오'!$H$3,'d_시나리오'!$I$3,IF(F462&lt;('d_시나리오'!$I$3-'d_시나리오'!$H$3)/('d_시나리오'!$J$3-'d_시나리오'!$H$3),'d_시나리오'!$H$3+SQRT(F462*('d_시나리오'!$J$3-'d_시나리오'!$H$3)*('d_시나리오'!$I$3-'d_시나리오'!$H$3)),'d_시나리오'!$J$3-SQRT((1-F462)*('d_시나리오'!$J$3-'d_시나리오'!$H$3)*('d_시나리오'!$J$3-'d_시나리오'!$I$3))))</f>
        <v/>
      </c>
      <c r="H462">
        <f>RAND()</f>
        <v/>
      </c>
      <c r="I462">
        <f>IF('d_시나리오'!$J$4='d_시나리오'!$H$4,'d_시나리오'!$I$4,IF(H462&lt;('d_시나리오'!$I$4-'d_시나리오'!$H$4)/('d_시나리오'!$J$4-'d_시나리오'!$H$4),'d_시나리오'!$H$4+SQRT(H462*('d_시나리오'!$J$4-'d_시나리오'!$H$4)*('d_시나리오'!$I$4-'d_시나리오'!$H$4)),'d_시나리오'!$J$4-SQRT((1-H462)*('d_시나리오'!$J$4-'d_시나리오'!$H$4)*('d_시나리오'!$J$4-'d_시나리오'!$I$4))))</f>
        <v/>
      </c>
      <c r="J462">
        <f>RAND()</f>
        <v/>
      </c>
      <c r="K462">
        <f>IF('d_시나리오'!$J$5='d_시나리오'!$H$5,'d_시나리오'!$I$5,IF(J462&lt;('d_시나리오'!$I$5-'d_시나리오'!$H$5)/('d_시나리오'!$J$5-'d_시나리오'!$H$5),'d_시나리오'!$H$5+SQRT(J462*('d_시나리오'!$J$5-'d_시나리오'!$H$5)*('d_시나리오'!$I$5-'d_시나리오'!$H$5)),'d_시나리오'!$J$5-SQRT((1-J462)*('d_시나리오'!$J$5-'d_시나리오'!$H$5)*('d_시나리오'!$J$5-'d_시나리오'!$I$5))))</f>
        <v/>
      </c>
      <c r="L462">
        <f>RAND()</f>
        <v/>
      </c>
      <c r="M462">
        <f>IF('d_시나리오'!$J$6='d_시나리오'!$H$6,'d_시나리오'!$I$6,IF(L462&lt;('d_시나리오'!$I$6-'d_시나리오'!$H$6)/('d_시나리오'!$J$6-'d_시나리오'!$H$6),'d_시나리오'!$H$6+SQRT(L462*('d_시나리오'!$J$6-'d_시나리오'!$H$6)*('d_시나리오'!$I$6-'d_시나리오'!$H$6)),'d_시나리오'!$J$6-SQRT((1-L462)*('d_시나리오'!$J$6-'d_시나리오'!$H$6)*('d_시나리오'!$J$6-'d_시나리오'!$I$6))))</f>
        <v/>
      </c>
      <c r="N462">
        <f>INDEX('d_분포'!$B$2:$B$57,RANDBETWEEN(1,56))</f>
        <v/>
      </c>
      <c r="O462">
        <f>BETAINV(RAND(),5,5)</f>
        <v/>
      </c>
      <c r="P462">
        <f>'d_고정'!$B$1*'6_기대효과'!$H$7*('d_시나리오'!$I$7/'d_고정'!$B$2)*B462</f>
        <v/>
      </c>
      <c r="Q462">
        <f>P462*C462</f>
        <v/>
      </c>
      <c r="R462">
        <f>P462*E462</f>
        <v/>
      </c>
      <c r="S462">
        <f>R462*G462</f>
        <v/>
      </c>
      <c r="T462">
        <f>Q462+S462</f>
        <v/>
      </c>
      <c r="U462">
        <f>(Q462*D462+S462*I462)*(1-O462)</f>
        <v/>
      </c>
      <c r="V462">
        <f>(R462*K462*N462+'d_고정'!$B$3*('6_기대효과'!$H$7/8)*N462*'d_고정'!$B$10*M462*('6_기대효과'!$K$7/'d_고정'!$B$9))*(1-O462)</f>
        <v/>
      </c>
      <c r="W462">
        <f>(S462*I462+R462*MAX(K462-'d_고정'!$B$10*M462*('6_기대효과'!$K$7/'d_고정'!$B$9),0)*N462)*(1-O462)</f>
        <v/>
      </c>
      <c r="X462">
        <f>U462+V462</f>
        <v/>
      </c>
      <c r="Y462">
        <f>U462/('d_고정'!$B$5*'6_기대효과'!$H$7/8)/'d_고정'!$B$6</f>
        <v/>
      </c>
      <c r="Z462">
        <f>U462/('d_고정'!$B$8*'6_기대효과'!$H$7/8)</f>
        <v/>
      </c>
    </row>
    <row r="463">
      <c r="A463">
        <f>RAND()</f>
        <v/>
      </c>
      <c r="B463">
        <f>IF('d_시나리오'!$J$2='d_시나리오'!$H$2,'d_시나리오'!$I$2,IF(A463&lt;('d_시나리오'!$I$2-'d_시나리오'!$H$2)/('d_시나리오'!$J$2-'d_시나리오'!$H$2),'d_시나리오'!$H$2+SQRT(A463*('d_시나리오'!$J$2-'d_시나리오'!$H$2)*('d_시나리오'!$I$2-'d_시나리오'!$H$2)),'d_시나리오'!$J$2-SQRT((1-A463)*('d_시나리오'!$J$2-'d_시나리오'!$H$2)*('d_시나리오'!$J$2-'d_시나리오'!$I$2))))</f>
        <v/>
      </c>
      <c r="C463">
        <f>BETAINV(RAND(),2,6)</f>
        <v/>
      </c>
      <c r="D463">
        <f>INDEX('d_분포'!$A$2:$A$28,RANDBETWEEN(1,27))</f>
        <v/>
      </c>
      <c r="E463">
        <f>INDEX('d_분포'!$C$2:$C$5,RANDBETWEEN(1,4))*(0.9+0.2*RAND())</f>
        <v/>
      </c>
      <c r="F463">
        <f>RAND()</f>
        <v/>
      </c>
      <c r="G463">
        <f>IF('d_시나리오'!$J$3='d_시나리오'!$H$3,'d_시나리오'!$I$3,IF(F463&lt;('d_시나리오'!$I$3-'d_시나리오'!$H$3)/('d_시나리오'!$J$3-'d_시나리오'!$H$3),'d_시나리오'!$H$3+SQRT(F463*('d_시나리오'!$J$3-'d_시나리오'!$H$3)*('d_시나리오'!$I$3-'d_시나리오'!$H$3)),'d_시나리오'!$J$3-SQRT((1-F463)*('d_시나리오'!$J$3-'d_시나리오'!$H$3)*('d_시나리오'!$J$3-'d_시나리오'!$I$3))))</f>
        <v/>
      </c>
      <c r="H463">
        <f>RAND()</f>
        <v/>
      </c>
      <c r="I463">
        <f>IF('d_시나리오'!$J$4='d_시나리오'!$H$4,'d_시나리오'!$I$4,IF(H463&lt;('d_시나리오'!$I$4-'d_시나리오'!$H$4)/('d_시나리오'!$J$4-'d_시나리오'!$H$4),'d_시나리오'!$H$4+SQRT(H463*('d_시나리오'!$J$4-'d_시나리오'!$H$4)*('d_시나리오'!$I$4-'d_시나리오'!$H$4)),'d_시나리오'!$J$4-SQRT((1-H463)*('d_시나리오'!$J$4-'d_시나리오'!$H$4)*('d_시나리오'!$J$4-'d_시나리오'!$I$4))))</f>
        <v/>
      </c>
      <c r="J463">
        <f>RAND()</f>
        <v/>
      </c>
      <c r="K463">
        <f>IF('d_시나리오'!$J$5='d_시나리오'!$H$5,'d_시나리오'!$I$5,IF(J463&lt;('d_시나리오'!$I$5-'d_시나리오'!$H$5)/('d_시나리오'!$J$5-'d_시나리오'!$H$5),'d_시나리오'!$H$5+SQRT(J463*('d_시나리오'!$J$5-'d_시나리오'!$H$5)*('d_시나리오'!$I$5-'d_시나리오'!$H$5)),'d_시나리오'!$J$5-SQRT((1-J463)*('d_시나리오'!$J$5-'d_시나리오'!$H$5)*('d_시나리오'!$J$5-'d_시나리오'!$I$5))))</f>
        <v/>
      </c>
      <c r="L463">
        <f>RAND()</f>
        <v/>
      </c>
      <c r="M463">
        <f>IF('d_시나리오'!$J$6='d_시나리오'!$H$6,'d_시나리오'!$I$6,IF(L463&lt;('d_시나리오'!$I$6-'d_시나리오'!$H$6)/('d_시나리오'!$J$6-'d_시나리오'!$H$6),'d_시나리오'!$H$6+SQRT(L463*('d_시나리오'!$J$6-'d_시나리오'!$H$6)*('d_시나리오'!$I$6-'d_시나리오'!$H$6)),'d_시나리오'!$J$6-SQRT((1-L463)*('d_시나리오'!$J$6-'d_시나리오'!$H$6)*('d_시나리오'!$J$6-'d_시나리오'!$I$6))))</f>
        <v/>
      </c>
      <c r="N463">
        <f>INDEX('d_분포'!$B$2:$B$57,RANDBETWEEN(1,56))</f>
        <v/>
      </c>
      <c r="O463">
        <f>BETAINV(RAND(),5,5)</f>
        <v/>
      </c>
      <c r="P463">
        <f>'d_고정'!$B$1*'6_기대효과'!$H$7*('d_시나리오'!$I$7/'d_고정'!$B$2)*B463</f>
        <v/>
      </c>
      <c r="Q463">
        <f>P463*C463</f>
        <v/>
      </c>
      <c r="R463">
        <f>P463*E463</f>
        <v/>
      </c>
      <c r="S463">
        <f>R463*G463</f>
        <v/>
      </c>
      <c r="T463">
        <f>Q463+S463</f>
        <v/>
      </c>
      <c r="U463">
        <f>(Q463*D463+S463*I463)*(1-O463)</f>
        <v/>
      </c>
      <c r="V463">
        <f>(R463*K463*N463+'d_고정'!$B$3*('6_기대효과'!$H$7/8)*N463*'d_고정'!$B$10*M463*('6_기대효과'!$K$7/'d_고정'!$B$9))*(1-O463)</f>
        <v/>
      </c>
      <c r="W463">
        <f>(S463*I463+R463*MAX(K463-'d_고정'!$B$10*M463*('6_기대효과'!$K$7/'d_고정'!$B$9),0)*N463)*(1-O463)</f>
        <v/>
      </c>
      <c r="X463">
        <f>U463+V463</f>
        <v/>
      </c>
      <c r="Y463">
        <f>U463/('d_고정'!$B$5*'6_기대효과'!$H$7/8)/'d_고정'!$B$6</f>
        <v/>
      </c>
      <c r="Z463">
        <f>U463/('d_고정'!$B$8*'6_기대효과'!$H$7/8)</f>
        <v/>
      </c>
    </row>
    <row r="464">
      <c r="A464">
        <f>RAND()</f>
        <v/>
      </c>
      <c r="B464">
        <f>IF('d_시나리오'!$J$2='d_시나리오'!$H$2,'d_시나리오'!$I$2,IF(A464&lt;('d_시나리오'!$I$2-'d_시나리오'!$H$2)/('d_시나리오'!$J$2-'d_시나리오'!$H$2),'d_시나리오'!$H$2+SQRT(A464*('d_시나리오'!$J$2-'d_시나리오'!$H$2)*('d_시나리오'!$I$2-'d_시나리오'!$H$2)),'d_시나리오'!$J$2-SQRT((1-A464)*('d_시나리오'!$J$2-'d_시나리오'!$H$2)*('d_시나리오'!$J$2-'d_시나리오'!$I$2))))</f>
        <v/>
      </c>
      <c r="C464">
        <f>BETAINV(RAND(),2,6)</f>
        <v/>
      </c>
      <c r="D464">
        <f>INDEX('d_분포'!$A$2:$A$28,RANDBETWEEN(1,27))</f>
        <v/>
      </c>
      <c r="E464">
        <f>INDEX('d_분포'!$C$2:$C$5,RANDBETWEEN(1,4))*(0.9+0.2*RAND())</f>
        <v/>
      </c>
      <c r="F464">
        <f>RAND()</f>
        <v/>
      </c>
      <c r="G464">
        <f>IF('d_시나리오'!$J$3='d_시나리오'!$H$3,'d_시나리오'!$I$3,IF(F464&lt;('d_시나리오'!$I$3-'d_시나리오'!$H$3)/('d_시나리오'!$J$3-'d_시나리오'!$H$3),'d_시나리오'!$H$3+SQRT(F464*('d_시나리오'!$J$3-'d_시나리오'!$H$3)*('d_시나리오'!$I$3-'d_시나리오'!$H$3)),'d_시나리오'!$J$3-SQRT((1-F464)*('d_시나리오'!$J$3-'d_시나리오'!$H$3)*('d_시나리오'!$J$3-'d_시나리오'!$I$3))))</f>
        <v/>
      </c>
      <c r="H464">
        <f>RAND()</f>
        <v/>
      </c>
      <c r="I464">
        <f>IF('d_시나리오'!$J$4='d_시나리오'!$H$4,'d_시나리오'!$I$4,IF(H464&lt;('d_시나리오'!$I$4-'d_시나리오'!$H$4)/('d_시나리오'!$J$4-'d_시나리오'!$H$4),'d_시나리오'!$H$4+SQRT(H464*('d_시나리오'!$J$4-'d_시나리오'!$H$4)*('d_시나리오'!$I$4-'d_시나리오'!$H$4)),'d_시나리오'!$J$4-SQRT((1-H464)*('d_시나리오'!$J$4-'d_시나리오'!$H$4)*('d_시나리오'!$J$4-'d_시나리오'!$I$4))))</f>
        <v/>
      </c>
      <c r="J464">
        <f>RAND()</f>
        <v/>
      </c>
      <c r="K464">
        <f>IF('d_시나리오'!$J$5='d_시나리오'!$H$5,'d_시나리오'!$I$5,IF(J464&lt;('d_시나리오'!$I$5-'d_시나리오'!$H$5)/('d_시나리오'!$J$5-'d_시나리오'!$H$5),'d_시나리오'!$H$5+SQRT(J464*('d_시나리오'!$J$5-'d_시나리오'!$H$5)*('d_시나리오'!$I$5-'d_시나리오'!$H$5)),'d_시나리오'!$J$5-SQRT((1-J464)*('d_시나리오'!$J$5-'d_시나리오'!$H$5)*('d_시나리오'!$J$5-'d_시나리오'!$I$5))))</f>
        <v/>
      </c>
      <c r="L464">
        <f>RAND()</f>
        <v/>
      </c>
      <c r="M464">
        <f>IF('d_시나리오'!$J$6='d_시나리오'!$H$6,'d_시나리오'!$I$6,IF(L464&lt;('d_시나리오'!$I$6-'d_시나리오'!$H$6)/('d_시나리오'!$J$6-'d_시나리오'!$H$6),'d_시나리오'!$H$6+SQRT(L464*('d_시나리오'!$J$6-'d_시나리오'!$H$6)*('d_시나리오'!$I$6-'d_시나리오'!$H$6)),'d_시나리오'!$J$6-SQRT((1-L464)*('d_시나리오'!$J$6-'d_시나리오'!$H$6)*('d_시나리오'!$J$6-'d_시나리오'!$I$6))))</f>
        <v/>
      </c>
      <c r="N464">
        <f>INDEX('d_분포'!$B$2:$B$57,RANDBETWEEN(1,56))</f>
        <v/>
      </c>
      <c r="O464">
        <f>BETAINV(RAND(),5,5)</f>
        <v/>
      </c>
      <c r="P464">
        <f>'d_고정'!$B$1*'6_기대효과'!$H$7*('d_시나리오'!$I$7/'d_고정'!$B$2)*B464</f>
        <v/>
      </c>
      <c r="Q464">
        <f>P464*C464</f>
        <v/>
      </c>
      <c r="R464">
        <f>P464*E464</f>
        <v/>
      </c>
      <c r="S464">
        <f>R464*G464</f>
        <v/>
      </c>
      <c r="T464">
        <f>Q464+S464</f>
        <v/>
      </c>
      <c r="U464">
        <f>(Q464*D464+S464*I464)*(1-O464)</f>
        <v/>
      </c>
      <c r="V464">
        <f>(R464*K464*N464+'d_고정'!$B$3*('6_기대효과'!$H$7/8)*N464*'d_고정'!$B$10*M464*('6_기대효과'!$K$7/'d_고정'!$B$9))*(1-O464)</f>
        <v/>
      </c>
      <c r="W464">
        <f>(S464*I464+R464*MAX(K464-'d_고정'!$B$10*M464*('6_기대효과'!$K$7/'d_고정'!$B$9),0)*N464)*(1-O464)</f>
        <v/>
      </c>
      <c r="X464">
        <f>U464+V464</f>
        <v/>
      </c>
      <c r="Y464">
        <f>U464/('d_고정'!$B$5*'6_기대효과'!$H$7/8)/'d_고정'!$B$6</f>
        <v/>
      </c>
      <c r="Z464">
        <f>U464/('d_고정'!$B$8*'6_기대효과'!$H$7/8)</f>
        <v/>
      </c>
    </row>
    <row r="465">
      <c r="A465">
        <f>RAND()</f>
        <v/>
      </c>
      <c r="B465">
        <f>IF('d_시나리오'!$J$2='d_시나리오'!$H$2,'d_시나리오'!$I$2,IF(A465&lt;('d_시나리오'!$I$2-'d_시나리오'!$H$2)/('d_시나리오'!$J$2-'d_시나리오'!$H$2),'d_시나리오'!$H$2+SQRT(A465*('d_시나리오'!$J$2-'d_시나리오'!$H$2)*('d_시나리오'!$I$2-'d_시나리오'!$H$2)),'d_시나리오'!$J$2-SQRT((1-A465)*('d_시나리오'!$J$2-'d_시나리오'!$H$2)*('d_시나리오'!$J$2-'d_시나리오'!$I$2))))</f>
        <v/>
      </c>
      <c r="C465">
        <f>BETAINV(RAND(),2,6)</f>
        <v/>
      </c>
      <c r="D465">
        <f>INDEX('d_분포'!$A$2:$A$28,RANDBETWEEN(1,27))</f>
        <v/>
      </c>
      <c r="E465">
        <f>INDEX('d_분포'!$C$2:$C$5,RANDBETWEEN(1,4))*(0.9+0.2*RAND())</f>
        <v/>
      </c>
      <c r="F465">
        <f>RAND()</f>
        <v/>
      </c>
      <c r="G465">
        <f>IF('d_시나리오'!$J$3='d_시나리오'!$H$3,'d_시나리오'!$I$3,IF(F465&lt;('d_시나리오'!$I$3-'d_시나리오'!$H$3)/('d_시나리오'!$J$3-'d_시나리오'!$H$3),'d_시나리오'!$H$3+SQRT(F465*('d_시나리오'!$J$3-'d_시나리오'!$H$3)*('d_시나리오'!$I$3-'d_시나리오'!$H$3)),'d_시나리오'!$J$3-SQRT((1-F465)*('d_시나리오'!$J$3-'d_시나리오'!$H$3)*('d_시나리오'!$J$3-'d_시나리오'!$I$3))))</f>
        <v/>
      </c>
      <c r="H465">
        <f>RAND()</f>
        <v/>
      </c>
      <c r="I465">
        <f>IF('d_시나리오'!$J$4='d_시나리오'!$H$4,'d_시나리오'!$I$4,IF(H465&lt;('d_시나리오'!$I$4-'d_시나리오'!$H$4)/('d_시나리오'!$J$4-'d_시나리오'!$H$4),'d_시나리오'!$H$4+SQRT(H465*('d_시나리오'!$J$4-'d_시나리오'!$H$4)*('d_시나리오'!$I$4-'d_시나리오'!$H$4)),'d_시나리오'!$J$4-SQRT((1-H465)*('d_시나리오'!$J$4-'d_시나리오'!$H$4)*('d_시나리오'!$J$4-'d_시나리오'!$I$4))))</f>
        <v/>
      </c>
      <c r="J465">
        <f>RAND()</f>
        <v/>
      </c>
      <c r="K465">
        <f>IF('d_시나리오'!$J$5='d_시나리오'!$H$5,'d_시나리오'!$I$5,IF(J465&lt;('d_시나리오'!$I$5-'d_시나리오'!$H$5)/('d_시나리오'!$J$5-'d_시나리오'!$H$5),'d_시나리오'!$H$5+SQRT(J465*('d_시나리오'!$J$5-'d_시나리오'!$H$5)*('d_시나리오'!$I$5-'d_시나리오'!$H$5)),'d_시나리오'!$J$5-SQRT((1-J465)*('d_시나리오'!$J$5-'d_시나리오'!$H$5)*('d_시나리오'!$J$5-'d_시나리오'!$I$5))))</f>
        <v/>
      </c>
      <c r="L465">
        <f>RAND()</f>
        <v/>
      </c>
      <c r="M465">
        <f>IF('d_시나리오'!$J$6='d_시나리오'!$H$6,'d_시나리오'!$I$6,IF(L465&lt;('d_시나리오'!$I$6-'d_시나리오'!$H$6)/('d_시나리오'!$J$6-'d_시나리오'!$H$6),'d_시나리오'!$H$6+SQRT(L465*('d_시나리오'!$J$6-'d_시나리오'!$H$6)*('d_시나리오'!$I$6-'d_시나리오'!$H$6)),'d_시나리오'!$J$6-SQRT((1-L465)*('d_시나리오'!$J$6-'d_시나리오'!$H$6)*('d_시나리오'!$J$6-'d_시나리오'!$I$6))))</f>
        <v/>
      </c>
      <c r="N465">
        <f>INDEX('d_분포'!$B$2:$B$57,RANDBETWEEN(1,56))</f>
        <v/>
      </c>
      <c r="O465">
        <f>BETAINV(RAND(),5,5)</f>
        <v/>
      </c>
      <c r="P465">
        <f>'d_고정'!$B$1*'6_기대효과'!$H$7*('d_시나리오'!$I$7/'d_고정'!$B$2)*B465</f>
        <v/>
      </c>
      <c r="Q465">
        <f>P465*C465</f>
        <v/>
      </c>
      <c r="R465">
        <f>P465*E465</f>
        <v/>
      </c>
      <c r="S465">
        <f>R465*G465</f>
        <v/>
      </c>
      <c r="T465">
        <f>Q465+S465</f>
        <v/>
      </c>
      <c r="U465">
        <f>(Q465*D465+S465*I465)*(1-O465)</f>
        <v/>
      </c>
      <c r="V465">
        <f>(R465*K465*N465+'d_고정'!$B$3*('6_기대효과'!$H$7/8)*N465*'d_고정'!$B$10*M465*('6_기대효과'!$K$7/'d_고정'!$B$9))*(1-O465)</f>
        <v/>
      </c>
      <c r="W465">
        <f>(S465*I465+R465*MAX(K465-'d_고정'!$B$10*M465*('6_기대효과'!$K$7/'d_고정'!$B$9),0)*N465)*(1-O465)</f>
        <v/>
      </c>
      <c r="X465">
        <f>U465+V465</f>
        <v/>
      </c>
      <c r="Y465">
        <f>U465/('d_고정'!$B$5*'6_기대효과'!$H$7/8)/'d_고정'!$B$6</f>
        <v/>
      </c>
      <c r="Z465">
        <f>U465/('d_고정'!$B$8*'6_기대효과'!$H$7/8)</f>
        <v/>
      </c>
    </row>
    <row r="466">
      <c r="A466">
        <f>RAND()</f>
        <v/>
      </c>
      <c r="B466">
        <f>IF('d_시나리오'!$J$2='d_시나리오'!$H$2,'d_시나리오'!$I$2,IF(A466&lt;('d_시나리오'!$I$2-'d_시나리오'!$H$2)/('d_시나리오'!$J$2-'d_시나리오'!$H$2),'d_시나리오'!$H$2+SQRT(A466*('d_시나리오'!$J$2-'d_시나리오'!$H$2)*('d_시나리오'!$I$2-'d_시나리오'!$H$2)),'d_시나리오'!$J$2-SQRT((1-A466)*('d_시나리오'!$J$2-'d_시나리오'!$H$2)*('d_시나리오'!$J$2-'d_시나리오'!$I$2))))</f>
        <v/>
      </c>
      <c r="C466">
        <f>BETAINV(RAND(),2,6)</f>
        <v/>
      </c>
      <c r="D466">
        <f>INDEX('d_분포'!$A$2:$A$28,RANDBETWEEN(1,27))</f>
        <v/>
      </c>
      <c r="E466">
        <f>INDEX('d_분포'!$C$2:$C$5,RANDBETWEEN(1,4))*(0.9+0.2*RAND())</f>
        <v/>
      </c>
      <c r="F466">
        <f>RAND()</f>
        <v/>
      </c>
      <c r="G466">
        <f>IF('d_시나리오'!$J$3='d_시나리오'!$H$3,'d_시나리오'!$I$3,IF(F466&lt;('d_시나리오'!$I$3-'d_시나리오'!$H$3)/('d_시나리오'!$J$3-'d_시나리오'!$H$3),'d_시나리오'!$H$3+SQRT(F466*('d_시나리오'!$J$3-'d_시나리오'!$H$3)*('d_시나리오'!$I$3-'d_시나리오'!$H$3)),'d_시나리오'!$J$3-SQRT((1-F466)*('d_시나리오'!$J$3-'d_시나리오'!$H$3)*('d_시나리오'!$J$3-'d_시나리오'!$I$3))))</f>
        <v/>
      </c>
      <c r="H466">
        <f>RAND()</f>
        <v/>
      </c>
      <c r="I466">
        <f>IF('d_시나리오'!$J$4='d_시나리오'!$H$4,'d_시나리오'!$I$4,IF(H466&lt;('d_시나리오'!$I$4-'d_시나리오'!$H$4)/('d_시나리오'!$J$4-'d_시나리오'!$H$4),'d_시나리오'!$H$4+SQRT(H466*('d_시나리오'!$J$4-'d_시나리오'!$H$4)*('d_시나리오'!$I$4-'d_시나리오'!$H$4)),'d_시나리오'!$J$4-SQRT((1-H466)*('d_시나리오'!$J$4-'d_시나리오'!$H$4)*('d_시나리오'!$J$4-'d_시나리오'!$I$4))))</f>
        <v/>
      </c>
      <c r="J466">
        <f>RAND()</f>
        <v/>
      </c>
      <c r="K466">
        <f>IF('d_시나리오'!$J$5='d_시나리오'!$H$5,'d_시나리오'!$I$5,IF(J466&lt;('d_시나리오'!$I$5-'d_시나리오'!$H$5)/('d_시나리오'!$J$5-'d_시나리오'!$H$5),'d_시나리오'!$H$5+SQRT(J466*('d_시나리오'!$J$5-'d_시나리오'!$H$5)*('d_시나리오'!$I$5-'d_시나리오'!$H$5)),'d_시나리오'!$J$5-SQRT((1-J466)*('d_시나리오'!$J$5-'d_시나리오'!$H$5)*('d_시나리오'!$J$5-'d_시나리오'!$I$5))))</f>
        <v/>
      </c>
      <c r="L466">
        <f>RAND()</f>
        <v/>
      </c>
      <c r="M466">
        <f>IF('d_시나리오'!$J$6='d_시나리오'!$H$6,'d_시나리오'!$I$6,IF(L466&lt;('d_시나리오'!$I$6-'d_시나리오'!$H$6)/('d_시나리오'!$J$6-'d_시나리오'!$H$6),'d_시나리오'!$H$6+SQRT(L466*('d_시나리오'!$J$6-'d_시나리오'!$H$6)*('d_시나리오'!$I$6-'d_시나리오'!$H$6)),'d_시나리오'!$J$6-SQRT((1-L466)*('d_시나리오'!$J$6-'d_시나리오'!$H$6)*('d_시나리오'!$J$6-'d_시나리오'!$I$6))))</f>
        <v/>
      </c>
      <c r="N466">
        <f>INDEX('d_분포'!$B$2:$B$57,RANDBETWEEN(1,56))</f>
        <v/>
      </c>
      <c r="O466">
        <f>BETAINV(RAND(),5,5)</f>
        <v/>
      </c>
      <c r="P466">
        <f>'d_고정'!$B$1*'6_기대효과'!$H$7*('d_시나리오'!$I$7/'d_고정'!$B$2)*B466</f>
        <v/>
      </c>
      <c r="Q466">
        <f>P466*C466</f>
        <v/>
      </c>
      <c r="R466">
        <f>P466*E466</f>
        <v/>
      </c>
      <c r="S466">
        <f>R466*G466</f>
        <v/>
      </c>
      <c r="T466">
        <f>Q466+S466</f>
        <v/>
      </c>
      <c r="U466">
        <f>(Q466*D466+S466*I466)*(1-O466)</f>
        <v/>
      </c>
      <c r="V466">
        <f>(R466*K466*N466+'d_고정'!$B$3*('6_기대효과'!$H$7/8)*N466*'d_고정'!$B$10*M466*('6_기대효과'!$K$7/'d_고정'!$B$9))*(1-O466)</f>
        <v/>
      </c>
      <c r="W466">
        <f>(S466*I466+R466*MAX(K466-'d_고정'!$B$10*M466*('6_기대효과'!$K$7/'d_고정'!$B$9),0)*N466)*(1-O466)</f>
        <v/>
      </c>
      <c r="X466">
        <f>U466+V466</f>
        <v/>
      </c>
      <c r="Y466">
        <f>U466/('d_고정'!$B$5*'6_기대효과'!$H$7/8)/'d_고정'!$B$6</f>
        <v/>
      </c>
      <c r="Z466">
        <f>U466/('d_고정'!$B$8*'6_기대효과'!$H$7/8)</f>
        <v/>
      </c>
    </row>
    <row r="467">
      <c r="A467">
        <f>RAND()</f>
        <v/>
      </c>
      <c r="B467">
        <f>IF('d_시나리오'!$J$2='d_시나리오'!$H$2,'d_시나리오'!$I$2,IF(A467&lt;('d_시나리오'!$I$2-'d_시나리오'!$H$2)/('d_시나리오'!$J$2-'d_시나리오'!$H$2),'d_시나리오'!$H$2+SQRT(A467*('d_시나리오'!$J$2-'d_시나리오'!$H$2)*('d_시나리오'!$I$2-'d_시나리오'!$H$2)),'d_시나리오'!$J$2-SQRT((1-A467)*('d_시나리오'!$J$2-'d_시나리오'!$H$2)*('d_시나리오'!$J$2-'d_시나리오'!$I$2))))</f>
        <v/>
      </c>
      <c r="C467">
        <f>BETAINV(RAND(),2,6)</f>
        <v/>
      </c>
      <c r="D467">
        <f>INDEX('d_분포'!$A$2:$A$28,RANDBETWEEN(1,27))</f>
        <v/>
      </c>
      <c r="E467">
        <f>INDEX('d_분포'!$C$2:$C$5,RANDBETWEEN(1,4))*(0.9+0.2*RAND())</f>
        <v/>
      </c>
      <c r="F467">
        <f>RAND()</f>
        <v/>
      </c>
      <c r="G467">
        <f>IF('d_시나리오'!$J$3='d_시나리오'!$H$3,'d_시나리오'!$I$3,IF(F467&lt;('d_시나리오'!$I$3-'d_시나리오'!$H$3)/('d_시나리오'!$J$3-'d_시나리오'!$H$3),'d_시나리오'!$H$3+SQRT(F467*('d_시나리오'!$J$3-'d_시나리오'!$H$3)*('d_시나리오'!$I$3-'d_시나리오'!$H$3)),'d_시나리오'!$J$3-SQRT((1-F467)*('d_시나리오'!$J$3-'d_시나리오'!$H$3)*('d_시나리오'!$J$3-'d_시나리오'!$I$3))))</f>
        <v/>
      </c>
      <c r="H467">
        <f>RAND()</f>
        <v/>
      </c>
      <c r="I467">
        <f>IF('d_시나리오'!$J$4='d_시나리오'!$H$4,'d_시나리오'!$I$4,IF(H467&lt;('d_시나리오'!$I$4-'d_시나리오'!$H$4)/('d_시나리오'!$J$4-'d_시나리오'!$H$4),'d_시나리오'!$H$4+SQRT(H467*('d_시나리오'!$J$4-'d_시나리오'!$H$4)*('d_시나리오'!$I$4-'d_시나리오'!$H$4)),'d_시나리오'!$J$4-SQRT((1-H467)*('d_시나리오'!$J$4-'d_시나리오'!$H$4)*('d_시나리오'!$J$4-'d_시나리오'!$I$4))))</f>
        <v/>
      </c>
      <c r="J467">
        <f>RAND()</f>
        <v/>
      </c>
      <c r="K467">
        <f>IF('d_시나리오'!$J$5='d_시나리오'!$H$5,'d_시나리오'!$I$5,IF(J467&lt;('d_시나리오'!$I$5-'d_시나리오'!$H$5)/('d_시나리오'!$J$5-'d_시나리오'!$H$5),'d_시나리오'!$H$5+SQRT(J467*('d_시나리오'!$J$5-'d_시나리오'!$H$5)*('d_시나리오'!$I$5-'d_시나리오'!$H$5)),'d_시나리오'!$J$5-SQRT((1-J467)*('d_시나리오'!$J$5-'d_시나리오'!$H$5)*('d_시나리오'!$J$5-'d_시나리오'!$I$5))))</f>
        <v/>
      </c>
      <c r="L467">
        <f>RAND()</f>
        <v/>
      </c>
      <c r="M467">
        <f>IF('d_시나리오'!$J$6='d_시나리오'!$H$6,'d_시나리오'!$I$6,IF(L467&lt;('d_시나리오'!$I$6-'d_시나리오'!$H$6)/('d_시나리오'!$J$6-'d_시나리오'!$H$6),'d_시나리오'!$H$6+SQRT(L467*('d_시나리오'!$J$6-'d_시나리오'!$H$6)*('d_시나리오'!$I$6-'d_시나리오'!$H$6)),'d_시나리오'!$J$6-SQRT((1-L467)*('d_시나리오'!$J$6-'d_시나리오'!$H$6)*('d_시나리오'!$J$6-'d_시나리오'!$I$6))))</f>
        <v/>
      </c>
      <c r="N467">
        <f>INDEX('d_분포'!$B$2:$B$57,RANDBETWEEN(1,56))</f>
        <v/>
      </c>
      <c r="O467">
        <f>BETAINV(RAND(),5,5)</f>
        <v/>
      </c>
      <c r="P467">
        <f>'d_고정'!$B$1*'6_기대효과'!$H$7*('d_시나리오'!$I$7/'d_고정'!$B$2)*B467</f>
        <v/>
      </c>
      <c r="Q467">
        <f>P467*C467</f>
        <v/>
      </c>
      <c r="R467">
        <f>P467*E467</f>
        <v/>
      </c>
      <c r="S467">
        <f>R467*G467</f>
        <v/>
      </c>
      <c r="T467">
        <f>Q467+S467</f>
        <v/>
      </c>
      <c r="U467">
        <f>(Q467*D467+S467*I467)*(1-O467)</f>
        <v/>
      </c>
      <c r="V467">
        <f>(R467*K467*N467+'d_고정'!$B$3*('6_기대효과'!$H$7/8)*N467*'d_고정'!$B$10*M467*('6_기대효과'!$K$7/'d_고정'!$B$9))*(1-O467)</f>
        <v/>
      </c>
      <c r="W467">
        <f>(S467*I467+R467*MAX(K467-'d_고정'!$B$10*M467*('6_기대효과'!$K$7/'d_고정'!$B$9),0)*N467)*(1-O467)</f>
        <v/>
      </c>
      <c r="X467">
        <f>U467+V467</f>
        <v/>
      </c>
      <c r="Y467">
        <f>U467/('d_고정'!$B$5*'6_기대효과'!$H$7/8)/'d_고정'!$B$6</f>
        <v/>
      </c>
      <c r="Z467">
        <f>U467/('d_고정'!$B$8*'6_기대효과'!$H$7/8)</f>
        <v/>
      </c>
    </row>
    <row r="468">
      <c r="A468">
        <f>RAND()</f>
        <v/>
      </c>
      <c r="B468">
        <f>IF('d_시나리오'!$J$2='d_시나리오'!$H$2,'d_시나리오'!$I$2,IF(A468&lt;('d_시나리오'!$I$2-'d_시나리오'!$H$2)/('d_시나리오'!$J$2-'d_시나리오'!$H$2),'d_시나리오'!$H$2+SQRT(A468*('d_시나리오'!$J$2-'d_시나리오'!$H$2)*('d_시나리오'!$I$2-'d_시나리오'!$H$2)),'d_시나리오'!$J$2-SQRT((1-A468)*('d_시나리오'!$J$2-'d_시나리오'!$H$2)*('d_시나리오'!$J$2-'d_시나리오'!$I$2))))</f>
        <v/>
      </c>
      <c r="C468">
        <f>BETAINV(RAND(),2,6)</f>
        <v/>
      </c>
      <c r="D468">
        <f>INDEX('d_분포'!$A$2:$A$28,RANDBETWEEN(1,27))</f>
        <v/>
      </c>
      <c r="E468">
        <f>INDEX('d_분포'!$C$2:$C$5,RANDBETWEEN(1,4))*(0.9+0.2*RAND())</f>
        <v/>
      </c>
      <c r="F468">
        <f>RAND()</f>
        <v/>
      </c>
      <c r="G468">
        <f>IF('d_시나리오'!$J$3='d_시나리오'!$H$3,'d_시나리오'!$I$3,IF(F468&lt;('d_시나리오'!$I$3-'d_시나리오'!$H$3)/('d_시나리오'!$J$3-'d_시나리오'!$H$3),'d_시나리오'!$H$3+SQRT(F468*('d_시나리오'!$J$3-'d_시나리오'!$H$3)*('d_시나리오'!$I$3-'d_시나리오'!$H$3)),'d_시나리오'!$J$3-SQRT((1-F468)*('d_시나리오'!$J$3-'d_시나리오'!$H$3)*('d_시나리오'!$J$3-'d_시나리오'!$I$3))))</f>
        <v/>
      </c>
      <c r="H468">
        <f>RAND()</f>
        <v/>
      </c>
      <c r="I468">
        <f>IF('d_시나리오'!$J$4='d_시나리오'!$H$4,'d_시나리오'!$I$4,IF(H468&lt;('d_시나리오'!$I$4-'d_시나리오'!$H$4)/('d_시나리오'!$J$4-'d_시나리오'!$H$4),'d_시나리오'!$H$4+SQRT(H468*('d_시나리오'!$J$4-'d_시나리오'!$H$4)*('d_시나리오'!$I$4-'d_시나리오'!$H$4)),'d_시나리오'!$J$4-SQRT((1-H468)*('d_시나리오'!$J$4-'d_시나리오'!$H$4)*('d_시나리오'!$J$4-'d_시나리오'!$I$4))))</f>
        <v/>
      </c>
      <c r="J468">
        <f>RAND()</f>
        <v/>
      </c>
      <c r="K468">
        <f>IF('d_시나리오'!$J$5='d_시나리오'!$H$5,'d_시나리오'!$I$5,IF(J468&lt;('d_시나리오'!$I$5-'d_시나리오'!$H$5)/('d_시나리오'!$J$5-'d_시나리오'!$H$5),'d_시나리오'!$H$5+SQRT(J468*('d_시나리오'!$J$5-'d_시나리오'!$H$5)*('d_시나리오'!$I$5-'d_시나리오'!$H$5)),'d_시나리오'!$J$5-SQRT((1-J468)*('d_시나리오'!$J$5-'d_시나리오'!$H$5)*('d_시나리오'!$J$5-'d_시나리오'!$I$5))))</f>
        <v/>
      </c>
      <c r="L468">
        <f>RAND()</f>
        <v/>
      </c>
      <c r="M468">
        <f>IF('d_시나리오'!$J$6='d_시나리오'!$H$6,'d_시나리오'!$I$6,IF(L468&lt;('d_시나리오'!$I$6-'d_시나리오'!$H$6)/('d_시나리오'!$J$6-'d_시나리오'!$H$6),'d_시나리오'!$H$6+SQRT(L468*('d_시나리오'!$J$6-'d_시나리오'!$H$6)*('d_시나리오'!$I$6-'d_시나리오'!$H$6)),'d_시나리오'!$J$6-SQRT((1-L468)*('d_시나리오'!$J$6-'d_시나리오'!$H$6)*('d_시나리오'!$J$6-'d_시나리오'!$I$6))))</f>
        <v/>
      </c>
      <c r="N468">
        <f>INDEX('d_분포'!$B$2:$B$57,RANDBETWEEN(1,56))</f>
        <v/>
      </c>
      <c r="O468">
        <f>BETAINV(RAND(),5,5)</f>
        <v/>
      </c>
      <c r="P468">
        <f>'d_고정'!$B$1*'6_기대효과'!$H$7*('d_시나리오'!$I$7/'d_고정'!$B$2)*B468</f>
        <v/>
      </c>
      <c r="Q468">
        <f>P468*C468</f>
        <v/>
      </c>
      <c r="R468">
        <f>P468*E468</f>
        <v/>
      </c>
      <c r="S468">
        <f>R468*G468</f>
        <v/>
      </c>
      <c r="T468">
        <f>Q468+S468</f>
        <v/>
      </c>
      <c r="U468">
        <f>(Q468*D468+S468*I468)*(1-O468)</f>
        <v/>
      </c>
      <c r="V468">
        <f>(R468*K468*N468+'d_고정'!$B$3*('6_기대효과'!$H$7/8)*N468*'d_고정'!$B$10*M468*('6_기대효과'!$K$7/'d_고정'!$B$9))*(1-O468)</f>
        <v/>
      </c>
      <c r="W468">
        <f>(S468*I468+R468*MAX(K468-'d_고정'!$B$10*M468*('6_기대효과'!$K$7/'d_고정'!$B$9),0)*N468)*(1-O468)</f>
        <v/>
      </c>
      <c r="X468">
        <f>U468+V468</f>
        <v/>
      </c>
      <c r="Y468">
        <f>U468/('d_고정'!$B$5*'6_기대효과'!$H$7/8)/'d_고정'!$B$6</f>
        <v/>
      </c>
      <c r="Z468">
        <f>U468/('d_고정'!$B$8*'6_기대효과'!$H$7/8)</f>
        <v/>
      </c>
    </row>
    <row r="469">
      <c r="A469">
        <f>RAND()</f>
        <v/>
      </c>
      <c r="B469">
        <f>IF('d_시나리오'!$J$2='d_시나리오'!$H$2,'d_시나리오'!$I$2,IF(A469&lt;('d_시나리오'!$I$2-'d_시나리오'!$H$2)/('d_시나리오'!$J$2-'d_시나리오'!$H$2),'d_시나리오'!$H$2+SQRT(A469*('d_시나리오'!$J$2-'d_시나리오'!$H$2)*('d_시나리오'!$I$2-'d_시나리오'!$H$2)),'d_시나리오'!$J$2-SQRT((1-A469)*('d_시나리오'!$J$2-'d_시나리오'!$H$2)*('d_시나리오'!$J$2-'d_시나리오'!$I$2))))</f>
        <v/>
      </c>
      <c r="C469">
        <f>BETAINV(RAND(),2,6)</f>
        <v/>
      </c>
      <c r="D469">
        <f>INDEX('d_분포'!$A$2:$A$28,RANDBETWEEN(1,27))</f>
        <v/>
      </c>
      <c r="E469">
        <f>INDEX('d_분포'!$C$2:$C$5,RANDBETWEEN(1,4))*(0.9+0.2*RAND())</f>
        <v/>
      </c>
      <c r="F469">
        <f>RAND()</f>
        <v/>
      </c>
      <c r="G469">
        <f>IF('d_시나리오'!$J$3='d_시나리오'!$H$3,'d_시나리오'!$I$3,IF(F469&lt;('d_시나리오'!$I$3-'d_시나리오'!$H$3)/('d_시나리오'!$J$3-'d_시나리오'!$H$3),'d_시나리오'!$H$3+SQRT(F469*('d_시나리오'!$J$3-'d_시나리오'!$H$3)*('d_시나리오'!$I$3-'d_시나리오'!$H$3)),'d_시나리오'!$J$3-SQRT((1-F469)*('d_시나리오'!$J$3-'d_시나리오'!$H$3)*('d_시나리오'!$J$3-'d_시나리오'!$I$3))))</f>
        <v/>
      </c>
      <c r="H469">
        <f>RAND()</f>
        <v/>
      </c>
      <c r="I469">
        <f>IF('d_시나리오'!$J$4='d_시나리오'!$H$4,'d_시나리오'!$I$4,IF(H469&lt;('d_시나리오'!$I$4-'d_시나리오'!$H$4)/('d_시나리오'!$J$4-'d_시나리오'!$H$4),'d_시나리오'!$H$4+SQRT(H469*('d_시나리오'!$J$4-'d_시나리오'!$H$4)*('d_시나리오'!$I$4-'d_시나리오'!$H$4)),'d_시나리오'!$J$4-SQRT((1-H469)*('d_시나리오'!$J$4-'d_시나리오'!$H$4)*('d_시나리오'!$J$4-'d_시나리오'!$I$4))))</f>
        <v/>
      </c>
      <c r="J469">
        <f>RAND()</f>
        <v/>
      </c>
      <c r="K469">
        <f>IF('d_시나리오'!$J$5='d_시나리오'!$H$5,'d_시나리오'!$I$5,IF(J469&lt;('d_시나리오'!$I$5-'d_시나리오'!$H$5)/('d_시나리오'!$J$5-'d_시나리오'!$H$5),'d_시나리오'!$H$5+SQRT(J469*('d_시나리오'!$J$5-'d_시나리오'!$H$5)*('d_시나리오'!$I$5-'d_시나리오'!$H$5)),'d_시나리오'!$J$5-SQRT((1-J469)*('d_시나리오'!$J$5-'d_시나리오'!$H$5)*('d_시나리오'!$J$5-'d_시나리오'!$I$5))))</f>
        <v/>
      </c>
      <c r="L469">
        <f>RAND()</f>
        <v/>
      </c>
      <c r="M469">
        <f>IF('d_시나리오'!$J$6='d_시나리오'!$H$6,'d_시나리오'!$I$6,IF(L469&lt;('d_시나리오'!$I$6-'d_시나리오'!$H$6)/('d_시나리오'!$J$6-'d_시나리오'!$H$6),'d_시나리오'!$H$6+SQRT(L469*('d_시나리오'!$J$6-'d_시나리오'!$H$6)*('d_시나리오'!$I$6-'d_시나리오'!$H$6)),'d_시나리오'!$J$6-SQRT((1-L469)*('d_시나리오'!$J$6-'d_시나리오'!$H$6)*('d_시나리오'!$J$6-'d_시나리오'!$I$6))))</f>
        <v/>
      </c>
      <c r="N469">
        <f>INDEX('d_분포'!$B$2:$B$57,RANDBETWEEN(1,56))</f>
        <v/>
      </c>
      <c r="O469">
        <f>BETAINV(RAND(),5,5)</f>
        <v/>
      </c>
      <c r="P469">
        <f>'d_고정'!$B$1*'6_기대효과'!$H$7*('d_시나리오'!$I$7/'d_고정'!$B$2)*B469</f>
        <v/>
      </c>
      <c r="Q469">
        <f>P469*C469</f>
        <v/>
      </c>
      <c r="R469">
        <f>P469*E469</f>
        <v/>
      </c>
      <c r="S469">
        <f>R469*G469</f>
        <v/>
      </c>
      <c r="T469">
        <f>Q469+S469</f>
        <v/>
      </c>
      <c r="U469">
        <f>(Q469*D469+S469*I469)*(1-O469)</f>
        <v/>
      </c>
      <c r="V469">
        <f>(R469*K469*N469+'d_고정'!$B$3*('6_기대효과'!$H$7/8)*N469*'d_고정'!$B$10*M469*('6_기대효과'!$K$7/'d_고정'!$B$9))*(1-O469)</f>
        <v/>
      </c>
      <c r="W469">
        <f>(S469*I469+R469*MAX(K469-'d_고정'!$B$10*M469*('6_기대효과'!$K$7/'d_고정'!$B$9),0)*N469)*(1-O469)</f>
        <v/>
      </c>
      <c r="X469">
        <f>U469+V469</f>
        <v/>
      </c>
      <c r="Y469">
        <f>U469/('d_고정'!$B$5*'6_기대효과'!$H$7/8)/'d_고정'!$B$6</f>
        <v/>
      </c>
      <c r="Z469">
        <f>U469/('d_고정'!$B$8*'6_기대효과'!$H$7/8)</f>
        <v/>
      </c>
    </row>
    <row r="470">
      <c r="A470">
        <f>RAND()</f>
        <v/>
      </c>
      <c r="B470">
        <f>IF('d_시나리오'!$J$2='d_시나리오'!$H$2,'d_시나리오'!$I$2,IF(A470&lt;('d_시나리오'!$I$2-'d_시나리오'!$H$2)/('d_시나리오'!$J$2-'d_시나리오'!$H$2),'d_시나리오'!$H$2+SQRT(A470*('d_시나리오'!$J$2-'d_시나리오'!$H$2)*('d_시나리오'!$I$2-'d_시나리오'!$H$2)),'d_시나리오'!$J$2-SQRT((1-A470)*('d_시나리오'!$J$2-'d_시나리오'!$H$2)*('d_시나리오'!$J$2-'d_시나리오'!$I$2))))</f>
        <v/>
      </c>
      <c r="C470">
        <f>BETAINV(RAND(),2,6)</f>
        <v/>
      </c>
      <c r="D470">
        <f>INDEX('d_분포'!$A$2:$A$28,RANDBETWEEN(1,27))</f>
        <v/>
      </c>
      <c r="E470">
        <f>INDEX('d_분포'!$C$2:$C$5,RANDBETWEEN(1,4))*(0.9+0.2*RAND())</f>
        <v/>
      </c>
      <c r="F470">
        <f>RAND()</f>
        <v/>
      </c>
      <c r="G470">
        <f>IF('d_시나리오'!$J$3='d_시나리오'!$H$3,'d_시나리오'!$I$3,IF(F470&lt;('d_시나리오'!$I$3-'d_시나리오'!$H$3)/('d_시나리오'!$J$3-'d_시나리오'!$H$3),'d_시나리오'!$H$3+SQRT(F470*('d_시나리오'!$J$3-'d_시나리오'!$H$3)*('d_시나리오'!$I$3-'d_시나리오'!$H$3)),'d_시나리오'!$J$3-SQRT((1-F470)*('d_시나리오'!$J$3-'d_시나리오'!$H$3)*('d_시나리오'!$J$3-'d_시나리오'!$I$3))))</f>
        <v/>
      </c>
      <c r="H470">
        <f>RAND()</f>
        <v/>
      </c>
      <c r="I470">
        <f>IF('d_시나리오'!$J$4='d_시나리오'!$H$4,'d_시나리오'!$I$4,IF(H470&lt;('d_시나리오'!$I$4-'d_시나리오'!$H$4)/('d_시나리오'!$J$4-'d_시나리오'!$H$4),'d_시나리오'!$H$4+SQRT(H470*('d_시나리오'!$J$4-'d_시나리오'!$H$4)*('d_시나리오'!$I$4-'d_시나리오'!$H$4)),'d_시나리오'!$J$4-SQRT((1-H470)*('d_시나리오'!$J$4-'d_시나리오'!$H$4)*('d_시나리오'!$J$4-'d_시나리오'!$I$4))))</f>
        <v/>
      </c>
      <c r="J470">
        <f>RAND()</f>
        <v/>
      </c>
      <c r="K470">
        <f>IF('d_시나리오'!$J$5='d_시나리오'!$H$5,'d_시나리오'!$I$5,IF(J470&lt;('d_시나리오'!$I$5-'d_시나리오'!$H$5)/('d_시나리오'!$J$5-'d_시나리오'!$H$5),'d_시나리오'!$H$5+SQRT(J470*('d_시나리오'!$J$5-'d_시나리오'!$H$5)*('d_시나리오'!$I$5-'d_시나리오'!$H$5)),'d_시나리오'!$J$5-SQRT((1-J470)*('d_시나리오'!$J$5-'d_시나리오'!$H$5)*('d_시나리오'!$J$5-'d_시나리오'!$I$5))))</f>
        <v/>
      </c>
      <c r="L470">
        <f>RAND()</f>
        <v/>
      </c>
      <c r="M470">
        <f>IF('d_시나리오'!$J$6='d_시나리오'!$H$6,'d_시나리오'!$I$6,IF(L470&lt;('d_시나리오'!$I$6-'d_시나리오'!$H$6)/('d_시나리오'!$J$6-'d_시나리오'!$H$6),'d_시나리오'!$H$6+SQRT(L470*('d_시나리오'!$J$6-'d_시나리오'!$H$6)*('d_시나리오'!$I$6-'d_시나리오'!$H$6)),'d_시나리오'!$J$6-SQRT((1-L470)*('d_시나리오'!$J$6-'d_시나리오'!$H$6)*('d_시나리오'!$J$6-'d_시나리오'!$I$6))))</f>
        <v/>
      </c>
      <c r="N470">
        <f>INDEX('d_분포'!$B$2:$B$57,RANDBETWEEN(1,56))</f>
        <v/>
      </c>
      <c r="O470">
        <f>BETAINV(RAND(),5,5)</f>
        <v/>
      </c>
      <c r="P470">
        <f>'d_고정'!$B$1*'6_기대효과'!$H$7*('d_시나리오'!$I$7/'d_고정'!$B$2)*B470</f>
        <v/>
      </c>
      <c r="Q470">
        <f>P470*C470</f>
        <v/>
      </c>
      <c r="R470">
        <f>P470*E470</f>
        <v/>
      </c>
      <c r="S470">
        <f>R470*G470</f>
        <v/>
      </c>
      <c r="T470">
        <f>Q470+S470</f>
        <v/>
      </c>
      <c r="U470">
        <f>(Q470*D470+S470*I470)*(1-O470)</f>
        <v/>
      </c>
      <c r="V470">
        <f>(R470*K470*N470+'d_고정'!$B$3*('6_기대효과'!$H$7/8)*N470*'d_고정'!$B$10*M470*('6_기대효과'!$K$7/'d_고정'!$B$9))*(1-O470)</f>
        <v/>
      </c>
      <c r="W470">
        <f>(S470*I470+R470*MAX(K470-'d_고정'!$B$10*M470*('6_기대효과'!$K$7/'d_고정'!$B$9),0)*N470)*(1-O470)</f>
        <v/>
      </c>
      <c r="X470">
        <f>U470+V470</f>
        <v/>
      </c>
      <c r="Y470">
        <f>U470/('d_고정'!$B$5*'6_기대효과'!$H$7/8)/'d_고정'!$B$6</f>
        <v/>
      </c>
      <c r="Z470">
        <f>U470/('d_고정'!$B$8*'6_기대효과'!$H$7/8)</f>
        <v/>
      </c>
    </row>
    <row r="471">
      <c r="A471">
        <f>RAND()</f>
        <v/>
      </c>
      <c r="B471">
        <f>IF('d_시나리오'!$J$2='d_시나리오'!$H$2,'d_시나리오'!$I$2,IF(A471&lt;('d_시나리오'!$I$2-'d_시나리오'!$H$2)/('d_시나리오'!$J$2-'d_시나리오'!$H$2),'d_시나리오'!$H$2+SQRT(A471*('d_시나리오'!$J$2-'d_시나리오'!$H$2)*('d_시나리오'!$I$2-'d_시나리오'!$H$2)),'d_시나리오'!$J$2-SQRT((1-A471)*('d_시나리오'!$J$2-'d_시나리오'!$H$2)*('d_시나리오'!$J$2-'d_시나리오'!$I$2))))</f>
        <v/>
      </c>
      <c r="C471">
        <f>BETAINV(RAND(),2,6)</f>
        <v/>
      </c>
      <c r="D471">
        <f>INDEX('d_분포'!$A$2:$A$28,RANDBETWEEN(1,27))</f>
        <v/>
      </c>
      <c r="E471">
        <f>INDEX('d_분포'!$C$2:$C$5,RANDBETWEEN(1,4))*(0.9+0.2*RAND())</f>
        <v/>
      </c>
      <c r="F471">
        <f>RAND()</f>
        <v/>
      </c>
      <c r="G471">
        <f>IF('d_시나리오'!$J$3='d_시나리오'!$H$3,'d_시나리오'!$I$3,IF(F471&lt;('d_시나리오'!$I$3-'d_시나리오'!$H$3)/('d_시나리오'!$J$3-'d_시나리오'!$H$3),'d_시나리오'!$H$3+SQRT(F471*('d_시나리오'!$J$3-'d_시나리오'!$H$3)*('d_시나리오'!$I$3-'d_시나리오'!$H$3)),'d_시나리오'!$J$3-SQRT((1-F471)*('d_시나리오'!$J$3-'d_시나리오'!$H$3)*('d_시나리오'!$J$3-'d_시나리오'!$I$3))))</f>
        <v/>
      </c>
      <c r="H471">
        <f>RAND()</f>
        <v/>
      </c>
      <c r="I471">
        <f>IF('d_시나리오'!$J$4='d_시나리오'!$H$4,'d_시나리오'!$I$4,IF(H471&lt;('d_시나리오'!$I$4-'d_시나리오'!$H$4)/('d_시나리오'!$J$4-'d_시나리오'!$H$4),'d_시나리오'!$H$4+SQRT(H471*('d_시나리오'!$J$4-'d_시나리오'!$H$4)*('d_시나리오'!$I$4-'d_시나리오'!$H$4)),'d_시나리오'!$J$4-SQRT((1-H471)*('d_시나리오'!$J$4-'d_시나리오'!$H$4)*('d_시나리오'!$J$4-'d_시나리오'!$I$4))))</f>
        <v/>
      </c>
      <c r="J471">
        <f>RAND()</f>
        <v/>
      </c>
      <c r="K471">
        <f>IF('d_시나리오'!$J$5='d_시나리오'!$H$5,'d_시나리오'!$I$5,IF(J471&lt;('d_시나리오'!$I$5-'d_시나리오'!$H$5)/('d_시나리오'!$J$5-'d_시나리오'!$H$5),'d_시나리오'!$H$5+SQRT(J471*('d_시나리오'!$J$5-'d_시나리오'!$H$5)*('d_시나리오'!$I$5-'d_시나리오'!$H$5)),'d_시나리오'!$J$5-SQRT((1-J471)*('d_시나리오'!$J$5-'d_시나리오'!$H$5)*('d_시나리오'!$J$5-'d_시나리오'!$I$5))))</f>
        <v/>
      </c>
      <c r="L471">
        <f>RAND()</f>
        <v/>
      </c>
      <c r="M471">
        <f>IF('d_시나리오'!$J$6='d_시나리오'!$H$6,'d_시나리오'!$I$6,IF(L471&lt;('d_시나리오'!$I$6-'d_시나리오'!$H$6)/('d_시나리오'!$J$6-'d_시나리오'!$H$6),'d_시나리오'!$H$6+SQRT(L471*('d_시나리오'!$J$6-'d_시나리오'!$H$6)*('d_시나리오'!$I$6-'d_시나리오'!$H$6)),'d_시나리오'!$J$6-SQRT((1-L471)*('d_시나리오'!$J$6-'d_시나리오'!$H$6)*('d_시나리오'!$J$6-'d_시나리오'!$I$6))))</f>
        <v/>
      </c>
      <c r="N471">
        <f>INDEX('d_분포'!$B$2:$B$57,RANDBETWEEN(1,56))</f>
        <v/>
      </c>
      <c r="O471">
        <f>BETAINV(RAND(),5,5)</f>
        <v/>
      </c>
      <c r="P471">
        <f>'d_고정'!$B$1*'6_기대효과'!$H$7*('d_시나리오'!$I$7/'d_고정'!$B$2)*B471</f>
        <v/>
      </c>
      <c r="Q471">
        <f>P471*C471</f>
        <v/>
      </c>
      <c r="R471">
        <f>P471*E471</f>
        <v/>
      </c>
      <c r="S471">
        <f>R471*G471</f>
        <v/>
      </c>
      <c r="T471">
        <f>Q471+S471</f>
        <v/>
      </c>
      <c r="U471">
        <f>(Q471*D471+S471*I471)*(1-O471)</f>
        <v/>
      </c>
      <c r="V471">
        <f>(R471*K471*N471+'d_고정'!$B$3*('6_기대효과'!$H$7/8)*N471*'d_고정'!$B$10*M471*('6_기대효과'!$K$7/'d_고정'!$B$9))*(1-O471)</f>
        <v/>
      </c>
      <c r="W471">
        <f>(S471*I471+R471*MAX(K471-'d_고정'!$B$10*M471*('6_기대효과'!$K$7/'d_고정'!$B$9),0)*N471)*(1-O471)</f>
        <v/>
      </c>
      <c r="X471">
        <f>U471+V471</f>
        <v/>
      </c>
      <c r="Y471">
        <f>U471/('d_고정'!$B$5*'6_기대효과'!$H$7/8)/'d_고정'!$B$6</f>
        <v/>
      </c>
      <c r="Z471">
        <f>U471/('d_고정'!$B$8*'6_기대효과'!$H$7/8)</f>
        <v/>
      </c>
    </row>
    <row r="472">
      <c r="A472">
        <f>RAND()</f>
        <v/>
      </c>
      <c r="B472">
        <f>IF('d_시나리오'!$J$2='d_시나리오'!$H$2,'d_시나리오'!$I$2,IF(A472&lt;('d_시나리오'!$I$2-'d_시나리오'!$H$2)/('d_시나리오'!$J$2-'d_시나리오'!$H$2),'d_시나리오'!$H$2+SQRT(A472*('d_시나리오'!$J$2-'d_시나리오'!$H$2)*('d_시나리오'!$I$2-'d_시나리오'!$H$2)),'d_시나리오'!$J$2-SQRT((1-A472)*('d_시나리오'!$J$2-'d_시나리오'!$H$2)*('d_시나리오'!$J$2-'d_시나리오'!$I$2))))</f>
        <v/>
      </c>
      <c r="C472">
        <f>BETAINV(RAND(),2,6)</f>
        <v/>
      </c>
      <c r="D472">
        <f>INDEX('d_분포'!$A$2:$A$28,RANDBETWEEN(1,27))</f>
        <v/>
      </c>
      <c r="E472">
        <f>INDEX('d_분포'!$C$2:$C$5,RANDBETWEEN(1,4))*(0.9+0.2*RAND())</f>
        <v/>
      </c>
      <c r="F472">
        <f>RAND()</f>
        <v/>
      </c>
      <c r="G472">
        <f>IF('d_시나리오'!$J$3='d_시나리오'!$H$3,'d_시나리오'!$I$3,IF(F472&lt;('d_시나리오'!$I$3-'d_시나리오'!$H$3)/('d_시나리오'!$J$3-'d_시나리오'!$H$3),'d_시나리오'!$H$3+SQRT(F472*('d_시나리오'!$J$3-'d_시나리오'!$H$3)*('d_시나리오'!$I$3-'d_시나리오'!$H$3)),'d_시나리오'!$J$3-SQRT((1-F472)*('d_시나리오'!$J$3-'d_시나리오'!$H$3)*('d_시나리오'!$J$3-'d_시나리오'!$I$3))))</f>
        <v/>
      </c>
      <c r="H472">
        <f>RAND()</f>
        <v/>
      </c>
      <c r="I472">
        <f>IF('d_시나리오'!$J$4='d_시나리오'!$H$4,'d_시나리오'!$I$4,IF(H472&lt;('d_시나리오'!$I$4-'d_시나리오'!$H$4)/('d_시나리오'!$J$4-'d_시나리오'!$H$4),'d_시나리오'!$H$4+SQRT(H472*('d_시나리오'!$J$4-'d_시나리오'!$H$4)*('d_시나리오'!$I$4-'d_시나리오'!$H$4)),'d_시나리오'!$J$4-SQRT((1-H472)*('d_시나리오'!$J$4-'d_시나리오'!$H$4)*('d_시나리오'!$J$4-'d_시나리오'!$I$4))))</f>
        <v/>
      </c>
      <c r="J472">
        <f>RAND()</f>
        <v/>
      </c>
      <c r="K472">
        <f>IF('d_시나리오'!$J$5='d_시나리오'!$H$5,'d_시나리오'!$I$5,IF(J472&lt;('d_시나리오'!$I$5-'d_시나리오'!$H$5)/('d_시나리오'!$J$5-'d_시나리오'!$H$5),'d_시나리오'!$H$5+SQRT(J472*('d_시나리오'!$J$5-'d_시나리오'!$H$5)*('d_시나리오'!$I$5-'d_시나리오'!$H$5)),'d_시나리오'!$J$5-SQRT((1-J472)*('d_시나리오'!$J$5-'d_시나리오'!$H$5)*('d_시나리오'!$J$5-'d_시나리오'!$I$5))))</f>
        <v/>
      </c>
      <c r="L472">
        <f>RAND()</f>
        <v/>
      </c>
      <c r="M472">
        <f>IF('d_시나리오'!$J$6='d_시나리오'!$H$6,'d_시나리오'!$I$6,IF(L472&lt;('d_시나리오'!$I$6-'d_시나리오'!$H$6)/('d_시나리오'!$J$6-'d_시나리오'!$H$6),'d_시나리오'!$H$6+SQRT(L472*('d_시나리오'!$J$6-'d_시나리오'!$H$6)*('d_시나리오'!$I$6-'d_시나리오'!$H$6)),'d_시나리오'!$J$6-SQRT((1-L472)*('d_시나리오'!$J$6-'d_시나리오'!$H$6)*('d_시나리오'!$J$6-'d_시나리오'!$I$6))))</f>
        <v/>
      </c>
      <c r="N472">
        <f>INDEX('d_분포'!$B$2:$B$57,RANDBETWEEN(1,56))</f>
        <v/>
      </c>
      <c r="O472">
        <f>BETAINV(RAND(),5,5)</f>
        <v/>
      </c>
      <c r="P472">
        <f>'d_고정'!$B$1*'6_기대효과'!$H$7*('d_시나리오'!$I$7/'d_고정'!$B$2)*B472</f>
        <v/>
      </c>
      <c r="Q472">
        <f>P472*C472</f>
        <v/>
      </c>
      <c r="R472">
        <f>P472*E472</f>
        <v/>
      </c>
      <c r="S472">
        <f>R472*G472</f>
        <v/>
      </c>
      <c r="T472">
        <f>Q472+S472</f>
        <v/>
      </c>
      <c r="U472">
        <f>(Q472*D472+S472*I472)*(1-O472)</f>
        <v/>
      </c>
      <c r="V472">
        <f>(R472*K472*N472+'d_고정'!$B$3*('6_기대효과'!$H$7/8)*N472*'d_고정'!$B$10*M472*('6_기대효과'!$K$7/'d_고정'!$B$9))*(1-O472)</f>
        <v/>
      </c>
      <c r="W472">
        <f>(S472*I472+R472*MAX(K472-'d_고정'!$B$10*M472*('6_기대효과'!$K$7/'d_고정'!$B$9),0)*N472)*(1-O472)</f>
        <v/>
      </c>
      <c r="X472">
        <f>U472+V472</f>
        <v/>
      </c>
      <c r="Y472">
        <f>U472/('d_고정'!$B$5*'6_기대효과'!$H$7/8)/'d_고정'!$B$6</f>
        <v/>
      </c>
      <c r="Z472">
        <f>U472/('d_고정'!$B$8*'6_기대효과'!$H$7/8)</f>
        <v/>
      </c>
    </row>
    <row r="473">
      <c r="A473">
        <f>RAND()</f>
        <v/>
      </c>
      <c r="B473">
        <f>IF('d_시나리오'!$J$2='d_시나리오'!$H$2,'d_시나리오'!$I$2,IF(A473&lt;('d_시나리오'!$I$2-'d_시나리오'!$H$2)/('d_시나리오'!$J$2-'d_시나리오'!$H$2),'d_시나리오'!$H$2+SQRT(A473*('d_시나리오'!$J$2-'d_시나리오'!$H$2)*('d_시나리오'!$I$2-'d_시나리오'!$H$2)),'d_시나리오'!$J$2-SQRT((1-A473)*('d_시나리오'!$J$2-'d_시나리오'!$H$2)*('d_시나리오'!$J$2-'d_시나리오'!$I$2))))</f>
        <v/>
      </c>
      <c r="C473">
        <f>BETAINV(RAND(),2,6)</f>
        <v/>
      </c>
      <c r="D473">
        <f>INDEX('d_분포'!$A$2:$A$28,RANDBETWEEN(1,27))</f>
        <v/>
      </c>
      <c r="E473">
        <f>INDEX('d_분포'!$C$2:$C$5,RANDBETWEEN(1,4))*(0.9+0.2*RAND())</f>
        <v/>
      </c>
      <c r="F473">
        <f>RAND()</f>
        <v/>
      </c>
      <c r="G473">
        <f>IF('d_시나리오'!$J$3='d_시나리오'!$H$3,'d_시나리오'!$I$3,IF(F473&lt;('d_시나리오'!$I$3-'d_시나리오'!$H$3)/('d_시나리오'!$J$3-'d_시나리오'!$H$3),'d_시나리오'!$H$3+SQRT(F473*('d_시나리오'!$J$3-'d_시나리오'!$H$3)*('d_시나리오'!$I$3-'d_시나리오'!$H$3)),'d_시나리오'!$J$3-SQRT((1-F473)*('d_시나리오'!$J$3-'d_시나리오'!$H$3)*('d_시나리오'!$J$3-'d_시나리오'!$I$3))))</f>
        <v/>
      </c>
      <c r="H473">
        <f>RAND()</f>
        <v/>
      </c>
      <c r="I473">
        <f>IF('d_시나리오'!$J$4='d_시나리오'!$H$4,'d_시나리오'!$I$4,IF(H473&lt;('d_시나리오'!$I$4-'d_시나리오'!$H$4)/('d_시나리오'!$J$4-'d_시나리오'!$H$4),'d_시나리오'!$H$4+SQRT(H473*('d_시나리오'!$J$4-'d_시나리오'!$H$4)*('d_시나리오'!$I$4-'d_시나리오'!$H$4)),'d_시나리오'!$J$4-SQRT((1-H473)*('d_시나리오'!$J$4-'d_시나리오'!$H$4)*('d_시나리오'!$J$4-'d_시나리오'!$I$4))))</f>
        <v/>
      </c>
      <c r="J473">
        <f>RAND()</f>
        <v/>
      </c>
      <c r="K473">
        <f>IF('d_시나리오'!$J$5='d_시나리오'!$H$5,'d_시나리오'!$I$5,IF(J473&lt;('d_시나리오'!$I$5-'d_시나리오'!$H$5)/('d_시나리오'!$J$5-'d_시나리오'!$H$5),'d_시나리오'!$H$5+SQRT(J473*('d_시나리오'!$J$5-'d_시나리오'!$H$5)*('d_시나리오'!$I$5-'d_시나리오'!$H$5)),'d_시나리오'!$J$5-SQRT((1-J473)*('d_시나리오'!$J$5-'d_시나리오'!$H$5)*('d_시나리오'!$J$5-'d_시나리오'!$I$5))))</f>
        <v/>
      </c>
      <c r="L473">
        <f>RAND()</f>
        <v/>
      </c>
      <c r="M473">
        <f>IF('d_시나리오'!$J$6='d_시나리오'!$H$6,'d_시나리오'!$I$6,IF(L473&lt;('d_시나리오'!$I$6-'d_시나리오'!$H$6)/('d_시나리오'!$J$6-'d_시나리오'!$H$6),'d_시나리오'!$H$6+SQRT(L473*('d_시나리오'!$J$6-'d_시나리오'!$H$6)*('d_시나리오'!$I$6-'d_시나리오'!$H$6)),'d_시나리오'!$J$6-SQRT((1-L473)*('d_시나리오'!$J$6-'d_시나리오'!$H$6)*('d_시나리오'!$J$6-'d_시나리오'!$I$6))))</f>
        <v/>
      </c>
      <c r="N473">
        <f>INDEX('d_분포'!$B$2:$B$57,RANDBETWEEN(1,56))</f>
        <v/>
      </c>
      <c r="O473">
        <f>BETAINV(RAND(),5,5)</f>
        <v/>
      </c>
      <c r="P473">
        <f>'d_고정'!$B$1*'6_기대효과'!$H$7*('d_시나리오'!$I$7/'d_고정'!$B$2)*B473</f>
        <v/>
      </c>
      <c r="Q473">
        <f>P473*C473</f>
        <v/>
      </c>
      <c r="R473">
        <f>P473*E473</f>
        <v/>
      </c>
      <c r="S473">
        <f>R473*G473</f>
        <v/>
      </c>
      <c r="T473">
        <f>Q473+S473</f>
        <v/>
      </c>
      <c r="U473">
        <f>(Q473*D473+S473*I473)*(1-O473)</f>
        <v/>
      </c>
      <c r="V473">
        <f>(R473*K473*N473+'d_고정'!$B$3*('6_기대효과'!$H$7/8)*N473*'d_고정'!$B$10*M473*('6_기대효과'!$K$7/'d_고정'!$B$9))*(1-O473)</f>
        <v/>
      </c>
      <c r="W473">
        <f>(S473*I473+R473*MAX(K473-'d_고정'!$B$10*M473*('6_기대효과'!$K$7/'d_고정'!$B$9),0)*N473)*(1-O473)</f>
        <v/>
      </c>
      <c r="X473">
        <f>U473+V473</f>
        <v/>
      </c>
      <c r="Y473">
        <f>U473/('d_고정'!$B$5*'6_기대효과'!$H$7/8)/'d_고정'!$B$6</f>
        <v/>
      </c>
      <c r="Z473">
        <f>U473/('d_고정'!$B$8*'6_기대효과'!$H$7/8)</f>
        <v/>
      </c>
    </row>
    <row r="474">
      <c r="A474">
        <f>RAND()</f>
        <v/>
      </c>
      <c r="B474">
        <f>IF('d_시나리오'!$J$2='d_시나리오'!$H$2,'d_시나리오'!$I$2,IF(A474&lt;('d_시나리오'!$I$2-'d_시나리오'!$H$2)/('d_시나리오'!$J$2-'d_시나리오'!$H$2),'d_시나리오'!$H$2+SQRT(A474*('d_시나리오'!$J$2-'d_시나리오'!$H$2)*('d_시나리오'!$I$2-'d_시나리오'!$H$2)),'d_시나리오'!$J$2-SQRT((1-A474)*('d_시나리오'!$J$2-'d_시나리오'!$H$2)*('d_시나리오'!$J$2-'d_시나리오'!$I$2))))</f>
        <v/>
      </c>
      <c r="C474">
        <f>BETAINV(RAND(),2,6)</f>
        <v/>
      </c>
      <c r="D474">
        <f>INDEX('d_분포'!$A$2:$A$28,RANDBETWEEN(1,27))</f>
        <v/>
      </c>
      <c r="E474">
        <f>INDEX('d_분포'!$C$2:$C$5,RANDBETWEEN(1,4))*(0.9+0.2*RAND())</f>
        <v/>
      </c>
      <c r="F474">
        <f>RAND()</f>
        <v/>
      </c>
      <c r="G474">
        <f>IF('d_시나리오'!$J$3='d_시나리오'!$H$3,'d_시나리오'!$I$3,IF(F474&lt;('d_시나리오'!$I$3-'d_시나리오'!$H$3)/('d_시나리오'!$J$3-'d_시나리오'!$H$3),'d_시나리오'!$H$3+SQRT(F474*('d_시나리오'!$J$3-'d_시나리오'!$H$3)*('d_시나리오'!$I$3-'d_시나리오'!$H$3)),'d_시나리오'!$J$3-SQRT((1-F474)*('d_시나리오'!$J$3-'d_시나리오'!$H$3)*('d_시나리오'!$J$3-'d_시나리오'!$I$3))))</f>
        <v/>
      </c>
      <c r="H474">
        <f>RAND()</f>
        <v/>
      </c>
      <c r="I474">
        <f>IF('d_시나리오'!$J$4='d_시나리오'!$H$4,'d_시나리오'!$I$4,IF(H474&lt;('d_시나리오'!$I$4-'d_시나리오'!$H$4)/('d_시나리오'!$J$4-'d_시나리오'!$H$4),'d_시나리오'!$H$4+SQRT(H474*('d_시나리오'!$J$4-'d_시나리오'!$H$4)*('d_시나리오'!$I$4-'d_시나리오'!$H$4)),'d_시나리오'!$J$4-SQRT((1-H474)*('d_시나리오'!$J$4-'d_시나리오'!$H$4)*('d_시나리오'!$J$4-'d_시나리오'!$I$4))))</f>
        <v/>
      </c>
      <c r="J474">
        <f>RAND()</f>
        <v/>
      </c>
      <c r="K474">
        <f>IF('d_시나리오'!$J$5='d_시나리오'!$H$5,'d_시나리오'!$I$5,IF(J474&lt;('d_시나리오'!$I$5-'d_시나리오'!$H$5)/('d_시나리오'!$J$5-'d_시나리오'!$H$5),'d_시나리오'!$H$5+SQRT(J474*('d_시나리오'!$J$5-'d_시나리오'!$H$5)*('d_시나리오'!$I$5-'d_시나리오'!$H$5)),'d_시나리오'!$J$5-SQRT((1-J474)*('d_시나리오'!$J$5-'d_시나리오'!$H$5)*('d_시나리오'!$J$5-'d_시나리오'!$I$5))))</f>
        <v/>
      </c>
      <c r="L474">
        <f>RAND()</f>
        <v/>
      </c>
      <c r="M474">
        <f>IF('d_시나리오'!$J$6='d_시나리오'!$H$6,'d_시나리오'!$I$6,IF(L474&lt;('d_시나리오'!$I$6-'d_시나리오'!$H$6)/('d_시나리오'!$J$6-'d_시나리오'!$H$6),'d_시나리오'!$H$6+SQRT(L474*('d_시나리오'!$J$6-'d_시나리오'!$H$6)*('d_시나리오'!$I$6-'d_시나리오'!$H$6)),'d_시나리오'!$J$6-SQRT((1-L474)*('d_시나리오'!$J$6-'d_시나리오'!$H$6)*('d_시나리오'!$J$6-'d_시나리오'!$I$6))))</f>
        <v/>
      </c>
      <c r="N474">
        <f>INDEX('d_분포'!$B$2:$B$57,RANDBETWEEN(1,56))</f>
        <v/>
      </c>
      <c r="O474">
        <f>BETAINV(RAND(),5,5)</f>
        <v/>
      </c>
      <c r="P474">
        <f>'d_고정'!$B$1*'6_기대효과'!$H$7*('d_시나리오'!$I$7/'d_고정'!$B$2)*B474</f>
        <v/>
      </c>
      <c r="Q474">
        <f>P474*C474</f>
        <v/>
      </c>
      <c r="R474">
        <f>P474*E474</f>
        <v/>
      </c>
      <c r="S474">
        <f>R474*G474</f>
        <v/>
      </c>
      <c r="T474">
        <f>Q474+S474</f>
        <v/>
      </c>
      <c r="U474">
        <f>(Q474*D474+S474*I474)*(1-O474)</f>
        <v/>
      </c>
      <c r="V474">
        <f>(R474*K474*N474+'d_고정'!$B$3*('6_기대효과'!$H$7/8)*N474*'d_고정'!$B$10*M474*('6_기대효과'!$K$7/'d_고정'!$B$9))*(1-O474)</f>
        <v/>
      </c>
      <c r="W474">
        <f>(S474*I474+R474*MAX(K474-'d_고정'!$B$10*M474*('6_기대효과'!$K$7/'d_고정'!$B$9),0)*N474)*(1-O474)</f>
        <v/>
      </c>
      <c r="X474">
        <f>U474+V474</f>
        <v/>
      </c>
      <c r="Y474">
        <f>U474/('d_고정'!$B$5*'6_기대효과'!$H$7/8)/'d_고정'!$B$6</f>
        <v/>
      </c>
      <c r="Z474">
        <f>U474/('d_고정'!$B$8*'6_기대효과'!$H$7/8)</f>
        <v/>
      </c>
    </row>
    <row r="475">
      <c r="A475">
        <f>RAND()</f>
        <v/>
      </c>
      <c r="B475">
        <f>IF('d_시나리오'!$J$2='d_시나리오'!$H$2,'d_시나리오'!$I$2,IF(A475&lt;('d_시나리오'!$I$2-'d_시나리오'!$H$2)/('d_시나리오'!$J$2-'d_시나리오'!$H$2),'d_시나리오'!$H$2+SQRT(A475*('d_시나리오'!$J$2-'d_시나리오'!$H$2)*('d_시나리오'!$I$2-'d_시나리오'!$H$2)),'d_시나리오'!$J$2-SQRT((1-A475)*('d_시나리오'!$J$2-'d_시나리오'!$H$2)*('d_시나리오'!$J$2-'d_시나리오'!$I$2))))</f>
        <v/>
      </c>
      <c r="C475">
        <f>BETAINV(RAND(),2,6)</f>
        <v/>
      </c>
      <c r="D475">
        <f>INDEX('d_분포'!$A$2:$A$28,RANDBETWEEN(1,27))</f>
        <v/>
      </c>
      <c r="E475">
        <f>INDEX('d_분포'!$C$2:$C$5,RANDBETWEEN(1,4))*(0.9+0.2*RAND())</f>
        <v/>
      </c>
      <c r="F475">
        <f>RAND()</f>
        <v/>
      </c>
      <c r="G475">
        <f>IF('d_시나리오'!$J$3='d_시나리오'!$H$3,'d_시나리오'!$I$3,IF(F475&lt;('d_시나리오'!$I$3-'d_시나리오'!$H$3)/('d_시나리오'!$J$3-'d_시나리오'!$H$3),'d_시나리오'!$H$3+SQRT(F475*('d_시나리오'!$J$3-'d_시나리오'!$H$3)*('d_시나리오'!$I$3-'d_시나리오'!$H$3)),'d_시나리오'!$J$3-SQRT((1-F475)*('d_시나리오'!$J$3-'d_시나리오'!$H$3)*('d_시나리오'!$J$3-'d_시나리오'!$I$3))))</f>
        <v/>
      </c>
      <c r="H475">
        <f>RAND()</f>
        <v/>
      </c>
      <c r="I475">
        <f>IF('d_시나리오'!$J$4='d_시나리오'!$H$4,'d_시나리오'!$I$4,IF(H475&lt;('d_시나리오'!$I$4-'d_시나리오'!$H$4)/('d_시나리오'!$J$4-'d_시나리오'!$H$4),'d_시나리오'!$H$4+SQRT(H475*('d_시나리오'!$J$4-'d_시나리오'!$H$4)*('d_시나리오'!$I$4-'d_시나리오'!$H$4)),'d_시나리오'!$J$4-SQRT((1-H475)*('d_시나리오'!$J$4-'d_시나리오'!$H$4)*('d_시나리오'!$J$4-'d_시나리오'!$I$4))))</f>
        <v/>
      </c>
      <c r="J475">
        <f>RAND()</f>
        <v/>
      </c>
      <c r="K475">
        <f>IF('d_시나리오'!$J$5='d_시나리오'!$H$5,'d_시나리오'!$I$5,IF(J475&lt;('d_시나리오'!$I$5-'d_시나리오'!$H$5)/('d_시나리오'!$J$5-'d_시나리오'!$H$5),'d_시나리오'!$H$5+SQRT(J475*('d_시나리오'!$J$5-'d_시나리오'!$H$5)*('d_시나리오'!$I$5-'d_시나리오'!$H$5)),'d_시나리오'!$J$5-SQRT((1-J475)*('d_시나리오'!$J$5-'d_시나리오'!$H$5)*('d_시나리오'!$J$5-'d_시나리오'!$I$5))))</f>
        <v/>
      </c>
      <c r="L475">
        <f>RAND()</f>
        <v/>
      </c>
      <c r="M475">
        <f>IF('d_시나리오'!$J$6='d_시나리오'!$H$6,'d_시나리오'!$I$6,IF(L475&lt;('d_시나리오'!$I$6-'d_시나리오'!$H$6)/('d_시나리오'!$J$6-'d_시나리오'!$H$6),'d_시나리오'!$H$6+SQRT(L475*('d_시나리오'!$J$6-'d_시나리오'!$H$6)*('d_시나리오'!$I$6-'d_시나리오'!$H$6)),'d_시나리오'!$J$6-SQRT((1-L475)*('d_시나리오'!$J$6-'d_시나리오'!$H$6)*('d_시나리오'!$J$6-'d_시나리오'!$I$6))))</f>
        <v/>
      </c>
      <c r="N475">
        <f>INDEX('d_분포'!$B$2:$B$57,RANDBETWEEN(1,56))</f>
        <v/>
      </c>
      <c r="O475">
        <f>BETAINV(RAND(),5,5)</f>
        <v/>
      </c>
      <c r="P475">
        <f>'d_고정'!$B$1*'6_기대효과'!$H$7*('d_시나리오'!$I$7/'d_고정'!$B$2)*B475</f>
        <v/>
      </c>
      <c r="Q475">
        <f>P475*C475</f>
        <v/>
      </c>
      <c r="R475">
        <f>P475*E475</f>
        <v/>
      </c>
      <c r="S475">
        <f>R475*G475</f>
        <v/>
      </c>
      <c r="T475">
        <f>Q475+S475</f>
        <v/>
      </c>
      <c r="U475">
        <f>(Q475*D475+S475*I475)*(1-O475)</f>
        <v/>
      </c>
      <c r="V475">
        <f>(R475*K475*N475+'d_고정'!$B$3*('6_기대효과'!$H$7/8)*N475*'d_고정'!$B$10*M475*('6_기대효과'!$K$7/'d_고정'!$B$9))*(1-O475)</f>
        <v/>
      </c>
      <c r="W475">
        <f>(S475*I475+R475*MAX(K475-'d_고정'!$B$10*M475*('6_기대효과'!$K$7/'d_고정'!$B$9),0)*N475)*(1-O475)</f>
        <v/>
      </c>
      <c r="X475">
        <f>U475+V475</f>
        <v/>
      </c>
      <c r="Y475">
        <f>U475/('d_고정'!$B$5*'6_기대효과'!$H$7/8)/'d_고정'!$B$6</f>
        <v/>
      </c>
      <c r="Z475">
        <f>U475/('d_고정'!$B$8*'6_기대효과'!$H$7/8)</f>
        <v/>
      </c>
    </row>
    <row r="476">
      <c r="A476">
        <f>RAND()</f>
        <v/>
      </c>
      <c r="B476">
        <f>IF('d_시나리오'!$J$2='d_시나리오'!$H$2,'d_시나리오'!$I$2,IF(A476&lt;('d_시나리오'!$I$2-'d_시나리오'!$H$2)/('d_시나리오'!$J$2-'d_시나리오'!$H$2),'d_시나리오'!$H$2+SQRT(A476*('d_시나리오'!$J$2-'d_시나리오'!$H$2)*('d_시나리오'!$I$2-'d_시나리오'!$H$2)),'d_시나리오'!$J$2-SQRT((1-A476)*('d_시나리오'!$J$2-'d_시나리오'!$H$2)*('d_시나리오'!$J$2-'d_시나리오'!$I$2))))</f>
        <v/>
      </c>
      <c r="C476">
        <f>BETAINV(RAND(),2,6)</f>
        <v/>
      </c>
      <c r="D476">
        <f>INDEX('d_분포'!$A$2:$A$28,RANDBETWEEN(1,27))</f>
        <v/>
      </c>
      <c r="E476">
        <f>INDEX('d_분포'!$C$2:$C$5,RANDBETWEEN(1,4))*(0.9+0.2*RAND())</f>
        <v/>
      </c>
      <c r="F476">
        <f>RAND()</f>
        <v/>
      </c>
      <c r="G476">
        <f>IF('d_시나리오'!$J$3='d_시나리오'!$H$3,'d_시나리오'!$I$3,IF(F476&lt;('d_시나리오'!$I$3-'d_시나리오'!$H$3)/('d_시나리오'!$J$3-'d_시나리오'!$H$3),'d_시나리오'!$H$3+SQRT(F476*('d_시나리오'!$J$3-'d_시나리오'!$H$3)*('d_시나리오'!$I$3-'d_시나리오'!$H$3)),'d_시나리오'!$J$3-SQRT((1-F476)*('d_시나리오'!$J$3-'d_시나리오'!$H$3)*('d_시나리오'!$J$3-'d_시나리오'!$I$3))))</f>
        <v/>
      </c>
      <c r="H476">
        <f>RAND()</f>
        <v/>
      </c>
      <c r="I476">
        <f>IF('d_시나리오'!$J$4='d_시나리오'!$H$4,'d_시나리오'!$I$4,IF(H476&lt;('d_시나리오'!$I$4-'d_시나리오'!$H$4)/('d_시나리오'!$J$4-'d_시나리오'!$H$4),'d_시나리오'!$H$4+SQRT(H476*('d_시나리오'!$J$4-'d_시나리오'!$H$4)*('d_시나리오'!$I$4-'d_시나리오'!$H$4)),'d_시나리오'!$J$4-SQRT((1-H476)*('d_시나리오'!$J$4-'d_시나리오'!$H$4)*('d_시나리오'!$J$4-'d_시나리오'!$I$4))))</f>
        <v/>
      </c>
      <c r="J476">
        <f>RAND()</f>
        <v/>
      </c>
      <c r="K476">
        <f>IF('d_시나리오'!$J$5='d_시나리오'!$H$5,'d_시나리오'!$I$5,IF(J476&lt;('d_시나리오'!$I$5-'d_시나리오'!$H$5)/('d_시나리오'!$J$5-'d_시나리오'!$H$5),'d_시나리오'!$H$5+SQRT(J476*('d_시나리오'!$J$5-'d_시나리오'!$H$5)*('d_시나리오'!$I$5-'d_시나리오'!$H$5)),'d_시나리오'!$J$5-SQRT((1-J476)*('d_시나리오'!$J$5-'d_시나리오'!$H$5)*('d_시나리오'!$J$5-'d_시나리오'!$I$5))))</f>
        <v/>
      </c>
      <c r="L476">
        <f>RAND()</f>
        <v/>
      </c>
      <c r="M476">
        <f>IF('d_시나리오'!$J$6='d_시나리오'!$H$6,'d_시나리오'!$I$6,IF(L476&lt;('d_시나리오'!$I$6-'d_시나리오'!$H$6)/('d_시나리오'!$J$6-'d_시나리오'!$H$6),'d_시나리오'!$H$6+SQRT(L476*('d_시나리오'!$J$6-'d_시나리오'!$H$6)*('d_시나리오'!$I$6-'d_시나리오'!$H$6)),'d_시나리오'!$J$6-SQRT((1-L476)*('d_시나리오'!$J$6-'d_시나리오'!$H$6)*('d_시나리오'!$J$6-'d_시나리오'!$I$6))))</f>
        <v/>
      </c>
      <c r="N476">
        <f>INDEX('d_분포'!$B$2:$B$57,RANDBETWEEN(1,56))</f>
        <v/>
      </c>
      <c r="O476">
        <f>BETAINV(RAND(),5,5)</f>
        <v/>
      </c>
      <c r="P476">
        <f>'d_고정'!$B$1*'6_기대효과'!$H$7*('d_시나리오'!$I$7/'d_고정'!$B$2)*B476</f>
        <v/>
      </c>
      <c r="Q476">
        <f>P476*C476</f>
        <v/>
      </c>
      <c r="R476">
        <f>P476*E476</f>
        <v/>
      </c>
      <c r="S476">
        <f>R476*G476</f>
        <v/>
      </c>
      <c r="T476">
        <f>Q476+S476</f>
        <v/>
      </c>
      <c r="U476">
        <f>(Q476*D476+S476*I476)*(1-O476)</f>
        <v/>
      </c>
      <c r="V476">
        <f>(R476*K476*N476+'d_고정'!$B$3*('6_기대효과'!$H$7/8)*N476*'d_고정'!$B$10*M476*('6_기대효과'!$K$7/'d_고정'!$B$9))*(1-O476)</f>
        <v/>
      </c>
      <c r="W476">
        <f>(S476*I476+R476*MAX(K476-'d_고정'!$B$10*M476*('6_기대효과'!$K$7/'d_고정'!$B$9),0)*N476)*(1-O476)</f>
        <v/>
      </c>
      <c r="X476">
        <f>U476+V476</f>
        <v/>
      </c>
      <c r="Y476">
        <f>U476/('d_고정'!$B$5*'6_기대효과'!$H$7/8)/'d_고정'!$B$6</f>
        <v/>
      </c>
      <c r="Z476">
        <f>U476/('d_고정'!$B$8*'6_기대효과'!$H$7/8)</f>
        <v/>
      </c>
    </row>
    <row r="477">
      <c r="A477">
        <f>RAND()</f>
        <v/>
      </c>
      <c r="B477">
        <f>IF('d_시나리오'!$J$2='d_시나리오'!$H$2,'d_시나리오'!$I$2,IF(A477&lt;('d_시나리오'!$I$2-'d_시나리오'!$H$2)/('d_시나리오'!$J$2-'d_시나리오'!$H$2),'d_시나리오'!$H$2+SQRT(A477*('d_시나리오'!$J$2-'d_시나리오'!$H$2)*('d_시나리오'!$I$2-'d_시나리오'!$H$2)),'d_시나리오'!$J$2-SQRT((1-A477)*('d_시나리오'!$J$2-'d_시나리오'!$H$2)*('d_시나리오'!$J$2-'d_시나리오'!$I$2))))</f>
        <v/>
      </c>
      <c r="C477">
        <f>BETAINV(RAND(),2,6)</f>
        <v/>
      </c>
      <c r="D477">
        <f>INDEX('d_분포'!$A$2:$A$28,RANDBETWEEN(1,27))</f>
        <v/>
      </c>
      <c r="E477">
        <f>INDEX('d_분포'!$C$2:$C$5,RANDBETWEEN(1,4))*(0.9+0.2*RAND())</f>
        <v/>
      </c>
      <c r="F477">
        <f>RAND()</f>
        <v/>
      </c>
      <c r="G477">
        <f>IF('d_시나리오'!$J$3='d_시나리오'!$H$3,'d_시나리오'!$I$3,IF(F477&lt;('d_시나리오'!$I$3-'d_시나리오'!$H$3)/('d_시나리오'!$J$3-'d_시나리오'!$H$3),'d_시나리오'!$H$3+SQRT(F477*('d_시나리오'!$J$3-'d_시나리오'!$H$3)*('d_시나리오'!$I$3-'d_시나리오'!$H$3)),'d_시나리오'!$J$3-SQRT((1-F477)*('d_시나리오'!$J$3-'d_시나리오'!$H$3)*('d_시나리오'!$J$3-'d_시나리오'!$I$3))))</f>
        <v/>
      </c>
      <c r="H477">
        <f>RAND()</f>
        <v/>
      </c>
      <c r="I477">
        <f>IF('d_시나리오'!$J$4='d_시나리오'!$H$4,'d_시나리오'!$I$4,IF(H477&lt;('d_시나리오'!$I$4-'d_시나리오'!$H$4)/('d_시나리오'!$J$4-'d_시나리오'!$H$4),'d_시나리오'!$H$4+SQRT(H477*('d_시나리오'!$J$4-'d_시나리오'!$H$4)*('d_시나리오'!$I$4-'d_시나리오'!$H$4)),'d_시나리오'!$J$4-SQRT((1-H477)*('d_시나리오'!$J$4-'d_시나리오'!$H$4)*('d_시나리오'!$J$4-'d_시나리오'!$I$4))))</f>
        <v/>
      </c>
      <c r="J477">
        <f>RAND()</f>
        <v/>
      </c>
      <c r="K477">
        <f>IF('d_시나리오'!$J$5='d_시나리오'!$H$5,'d_시나리오'!$I$5,IF(J477&lt;('d_시나리오'!$I$5-'d_시나리오'!$H$5)/('d_시나리오'!$J$5-'d_시나리오'!$H$5),'d_시나리오'!$H$5+SQRT(J477*('d_시나리오'!$J$5-'d_시나리오'!$H$5)*('d_시나리오'!$I$5-'d_시나리오'!$H$5)),'d_시나리오'!$J$5-SQRT((1-J477)*('d_시나리오'!$J$5-'d_시나리오'!$H$5)*('d_시나리오'!$J$5-'d_시나리오'!$I$5))))</f>
        <v/>
      </c>
      <c r="L477">
        <f>RAND()</f>
        <v/>
      </c>
      <c r="M477">
        <f>IF('d_시나리오'!$J$6='d_시나리오'!$H$6,'d_시나리오'!$I$6,IF(L477&lt;('d_시나리오'!$I$6-'d_시나리오'!$H$6)/('d_시나리오'!$J$6-'d_시나리오'!$H$6),'d_시나리오'!$H$6+SQRT(L477*('d_시나리오'!$J$6-'d_시나리오'!$H$6)*('d_시나리오'!$I$6-'d_시나리오'!$H$6)),'d_시나리오'!$J$6-SQRT((1-L477)*('d_시나리오'!$J$6-'d_시나리오'!$H$6)*('d_시나리오'!$J$6-'d_시나리오'!$I$6))))</f>
        <v/>
      </c>
      <c r="N477">
        <f>INDEX('d_분포'!$B$2:$B$57,RANDBETWEEN(1,56))</f>
        <v/>
      </c>
      <c r="O477">
        <f>BETAINV(RAND(),5,5)</f>
        <v/>
      </c>
      <c r="P477">
        <f>'d_고정'!$B$1*'6_기대효과'!$H$7*('d_시나리오'!$I$7/'d_고정'!$B$2)*B477</f>
        <v/>
      </c>
      <c r="Q477">
        <f>P477*C477</f>
        <v/>
      </c>
      <c r="R477">
        <f>P477*E477</f>
        <v/>
      </c>
      <c r="S477">
        <f>R477*G477</f>
        <v/>
      </c>
      <c r="T477">
        <f>Q477+S477</f>
        <v/>
      </c>
      <c r="U477">
        <f>(Q477*D477+S477*I477)*(1-O477)</f>
        <v/>
      </c>
      <c r="V477">
        <f>(R477*K477*N477+'d_고정'!$B$3*('6_기대효과'!$H$7/8)*N477*'d_고정'!$B$10*M477*('6_기대효과'!$K$7/'d_고정'!$B$9))*(1-O477)</f>
        <v/>
      </c>
      <c r="W477">
        <f>(S477*I477+R477*MAX(K477-'d_고정'!$B$10*M477*('6_기대효과'!$K$7/'d_고정'!$B$9),0)*N477)*(1-O477)</f>
        <v/>
      </c>
      <c r="X477">
        <f>U477+V477</f>
        <v/>
      </c>
      <c r="Y477">
        <f>U477/('d_고정'!$B$5*'6_기대효과'!$H$7/8)/'d_고정'!$B$6</f>
        <v/>
      </c>
      <c r="Z477">
        <f>U477/('d_고정'!$B$8*'6_기대효과'!$H$7/8)</f>
        <v/>
      </c>
    </row>
    <row r="478">
      <c r="A478">
        <f>RAND()</f>
        <v/>
      </c>
      <c r="B478">
        <f>IF('d_시나리오'!$J$2='d_시나리오'!$H$2,'d_시나리오'!$I$2,IF(A478&lt;('d_시나리오'!$I$2-'d_시나리오'!$H$2)/('d_시나리오'!$J$2-'d_시나리오'!$H$2),'d_시나리오'!$H$2+SQRT(A478*('d_시나리오'!$J$2-'d_시나리오'!$H$2)*('d_시나리오'!$I$2-'d_시나리오'!$H$2)),'d_시나리오'!$J$2-SQRT((1-A478)*('d_시나리오'!$J$2-'d_시나리오'!$H$2)*('d_시나리오'!$J$2-'d_시나리오'!$I$2))))</f>
        <v/>
      </c>
      <c r="C478">
        <f>BETAINV(RAND(),2,6)</f>
        <v/>
      </c>
      <c r="D478">
        <f>INDEX('d_분포'!$A$2:$A$28,RANDBETWEEN(1,27))</f>
        <v/>
      </c>
      <c r="E478">
        <f>INDEX('d_분포'!$C$2:$C$5,RANDBETWEEN(1,4))*(0.9+0.2*RAND())</f>
        <v/>
      </c>
      <c r="F478">
        <f>RAND()</f>
        <v/>
      </c>
      <c r="G478">
        <f>IF('d_시나리오'!$J$3='d_시나리오'!$H$3,'d_시나리오'!$I$3,IF(F478&lt;('d_시나리오'!$I$3-'d_시나리오'!$H$3)/('d_시나리오'!$J$3-'d_시나리오'!$H$3),'d_시나리오'!$H$3+SQRT(F478*('d_시나리오'!$J$3-'d_시나리오'!$H$3)*('d_시나리오'!$I$3-'d_시나리오'!$H$3)),'d_시나리오'!$J$3-SQRT((1-F478)*('d_시나리오'!$J$3-'d_시나리오'!$H$3)*('d_시나리오'!$J$3-'d_시나리오'!$I$3))))</f>
        <v/>
      </c>
      <c r="H478">
        <f>RAND()</f>
        <v/>
      </c>
      <c r="I478">
        <f>IF('d_시나리오'!$J$4='d_시나리오'!$H$4,'d_시나리오'!$I$4,IF(H478&lt;('d_시나리오'!$I$4-'d_시나리오'!$H$4)/('d_시나리오'!$J$4-'d_시나리오'!$H$4),'d_시나리오'!$H$4+SQRT(H478*('d_시나리오'!$J$4-'d_시나리오'!$H$4)*('d_시나리오'!$I$4-'d_시나리오'!$H$4)),'d_시나리오'!$J$4-SQRT((1-H478)*('d_시나리오'!$J$4-'d_시나리오'!$H$4)*('d_시나리오'!$J$4-'d_시나리오'!$I$4))))</f>
        <v/>
      </c>
      <c r="J478">
        <f>RAND()</f>
        <v/>
      </c>
      <c r="K478">
        <f>IF('d_시나리오'!$J$5='d_시나리오'!$H$5,'d_시나리오'!$I$5,IF(J478&lt;('d_시나리오'!$I$5-'d_시나리오'!$H$5)/('d_시나리오'!$J$5-'d_시나리오'!$H$5),'d_시나리오'!$H$5+SQRT(J478*('d_시나리오'!$J$5-'d_시나리오'!$H$5)*('d_시나리오'!$I$5-'d_시나리오'!$H$5)),'d_시나리오'!$J$5-SQRT((1-J478)*('d_시나리오'!$J$5-'d_시나리오'!$H$5)*('d_시나리오'!$J$5-'d_시나리오'!$I$5))))</f>
        <v/>
      </c>
      <c r="L478">
        <f>RAND()</f>
        <v/>
      </c>
      <c r="M478">
        <f>IF('d_시나리오'!$J$6='d_시나리오'!$H$6,'d_시나리오'!$I$6,IF(L478&lt;('d_시나리오'!$I$6-'d_시나리오'!$H$6)/('d_시나리오'!$J$6-'d_시나리오'!$H$6),'d_시나리오'!$H$6+SQRT(L478*('d_시나리오'!$J$6-'d_시나리오'!$H$6)*('d_시나리오'!$I$6-'d_시나리오'!$H$6)),'d_시나리오'!$J$6-SQRT((1-L478)*('d_시나리오'!$J$6-'d_시나리오'!$H$6)*('d_시나리오'!$J$6-'d_시나리오'!$I$6))))</f>
        <v/>
      </c>
      <c r="N478">
        <f>INDEX('d_분포'!$B$2:$B$57,RANDBETWEEN(1,56))</f>
        <v/>
      </c>
      <c r="O478">
        <f>BETAINV(RAND(),5,5)</f>
        <v/>
      </c>
      <c r="P478">
        <f>'d_고정'!$B$1*'6_기대효과'!$H$7*('d_시나리오'!$I$7/'d_고정'!$B$2)*B478</f>
        <v/>
      </c>
      <c r="Q478">
        <f>P478*C478</f>
        <v/>
      </c>
      <c r="R478">
        <f>P478*E478</f>
        <v/>
      </c>
      <c r="S478">
        <f>R478*G478</f>
        <v/>
      </c>
      <c r="T478">
        <f>Q478+S478</f>
        <v/>
      </c>
      <c r="U478">
        <f>(Q478*D478+S478*I478)*(1-O478)</f>
        <v/>
      </c>
      <c r="V478">
        <f>(R478*K478*N478+'d_고정'!$B$3*('6_기대효과'!$H$7/8)*N478*'d_고정'!$B$10*M478*('6_기대효과'!$K$7/'d_고정'!$B$9))*(1-O478)</f>
        <v/>
      </c>
      <c r="W478">
        <f>(S478*I478+R478*MAX(K478-'d_고정'!$B$10*M478*('6_기대효과'!$K$7/'d_고정'!$B$9),0)*N478)*(1-O478)</f>
        <v/>
      </c>
      <c r="X478">
        <f>U478+V478</f>
        <v/>
      </c>
      <c r="Y478">
        <f>U478/('d_고정'!$B$5*'6_기대효과'!$H$7/8)/'d_고정'!$B$6</f>
        <v/>
      </c>
      <c r="Z478">
        <f>U478/('d_고정'!$B$8*'6_기대효과'!$H$7/8)</f>
        <v/>
      </c>
    </row>
    <row r="479">
      <c r="A479">
        <f>RAND()</f>
        <v/>
      </c>
      <c r="B479">
        <f>IF('d_시나리오'!$J$2='d_시나리오'!$H$2,'d_시나리오'!$I$2,IF(A479&lt;('d_시나리오'!$I$2-'d_시나리오'!$H$2)/('d_시나리오'!$J$2-'d_시나리오'!$H$2),'d_시나리오'!$H$2+SQRT(A479*('d_시나리오'!$J$2-'d_시나리오'!$H$2)*('d_시나리오'!$I$2-'d_시나리오'!$H$2)),'d_시나리오'!$J$2-SQRT((1-A479)*('d_시나리오'!$J$2-'d_시나리오'!$H$2)*('d_시나리오'!$J$2-'d_시나리오'!$I$2))))</f>
        <v/>
      </c>
      <c r="C479">
        <f>BETAINV(RAND(),2,6)</f>
        <v/>
      </c>
      <c r="D479">
        <f>INDEX('d_분포'!$A$2:$A$28,RANDBETWEEN(1,27))</f>
        <v/>
      </c>
      <c r="E479">
        <f>INDEX('d_분포'!$C$2:$C$5,RANDBETWEEN(1,4))*(0.9+0.2*RAND())</f>
        <v/>
      </c>
      <c r="F479">
        <f>RAND()</f>
        <v/>
      </c>
      <c r="G479">
        <f>IF('d_시나리오'!$J$3='d_시나리오'!$H$3,'d_시나리오'!$I$3,IF(F479&lt;('d_시나리오'!$I$3-'d_시나리오'!$H$3)/('d_시나리오'!$J$3-'d_시나리오'!$H$3),'d_시나리오'!$H$3+SQRT(F479*('d_시나리오'!$J$3-'d_시나리오'!$H$3)*('d_시나리오'!$I$3-'d_시나리오'!$H$3)),'d_시나리오'!$J$3-SQRT((1-F479)*('d_시나리오'!$J$3-'d_시나리오'!$H$3)*('d_시나리오'!$J$3-'d_시나리오'!$I$3))))</f>
        <v/>
      </c>
      <c r="H479">
        <f>RAND()</f>
        <v/>
      </c>
      <c r="I479">
        <f>IF('d_시나리오'!$J$4='d_시나리오'!$H$4,'d_시나리오'!$I$4,IF(H479&lt;('d_시나리오'!$I$4-'d_시나리오'!$H$4)/('d_시나리오'!$J$4-'d_시나리오'!$H$4),'d_시나리오'!$H$4+SQRT(H479*('d_시나리오'!$J$4-'d_시나리오'!$H$4)*('d_시나리오'!$I$4-'d_시나리오'!$H$4)),'d_시나리오'!$J$4-SQRT((1-H479)*('d_시나리오'!$J$4-'d_시나리오'!$H$4)*('d_시나리오'!$J$4-'d_시나리오'!$I$4))))</f>
        <v/>
      </c>
      <c r="J479">
        <f>RAND()</f>
        <v/>
      </c>
      <c r="K479">
        <f>IF('d_시나리오'!$J$5='d_시나리오'!$H$5,'d_시나리오'!$I$5,IF(J479&lt;('d_시나리오'!$I$5-'d_시나리오'!$H$5)/('d_시나리오'!$J$5-'d_시나리오'!$H$5),'d_시나리오'!$H$5+SQRT(J479*('d_시나리오'!$J$5-'d_시나리오'!$H$5)*('d_시나리오'!$I$5-'d_시나리오'!$H$5)),'d_시나리오'!$J$5-SQRT((1-J479)*('d_시나리오'!$J$5-'d_시나리오'!$H$5)*('d_시나리오'!$J$5-'d_시나리오'!$I$5))))</f>
        <v/>
      </c>
      <c r="L479">
        <f>RAND()</f>
        <v/>
      </c>
      <c r="M479">
        <f>IF('d_시나리오'!$J$6='d_시나리오'!$H$6,'d_시나리오'!$I$6,IF(L479&lt;('d_시나리오'!$I$6-'d_시나리오'!$H$6)/('d_시나리오'!$J$6-'d_시나리오'!$H$6),'d_시나리오'!$H$6+SQRT(L479*('d_시나리오'!$J$6-'d_시나리오'!$H$6)*('d_시나리오'!$I$6-'d_시나리오'!$H$6)),'d_시나리오'!$J$6-SQRT((1-L479)*('d_시나리오'!$J$6-'d_시나리오'!$H$6)*('d_시나리오'!$J$6-'d_시나리오'!$I$6))))</f>
        <v/>
      </c>
      <c r="N479">
        <f>INDEX('d_분포'!$B$2:$B$57,RANDBETWEEN(1,56))</f>
        <v/>
      </c>
      <c r="O479">
        <f>BETAINV(RAND(),5,5)</f>
        <v/>
      </c>
      <c r="P479">
        <f>'d_고정'!$B$1*'6_기대효과'!$H$7*('d_시나리오'!$I$7/'d_고정'!$B$2)*B479</f>
        <v/>
      </c>
      <c r="Q479">
        <f>P479*C479</f>
        <v/>
      </c>
      <c r="R479">
        <f>P479*E479</f>
        <v/>
      </c>
      <c r="S479">
        <f>R479*G479</f>
        <v/>
      </c>
      <c r="T479">
        <f>Q479+S479</f>
        <v/>
      </c>
      <c r="U479">
        <f>(Q479*D479+S479*I479)*(1-O479)</f>
        <v/>
      </c>
      <c r="V479">
        <f>(R479*K479*N479+'d_고정'!$B$3*('6_기대효과'!$H$7/8)*N479*'d_고정'!$B$10*M479*('6_기대효과'!$K$7/'d_고정'!$B$9))*(1-O479)</f>
        <v/>
      </c>
      <c r="W479">
        <f>(S479*I479+R479*MAX(K479-'d_고정'!$B$10*M479*('6_기대효과'!$K$7/'d_고정'!$B$9),0)*N479)*(1-O479)</f>
        <v/>
      </c>
      <c r="X479">
        <f>U479+V479</f>
        <v/>
      </c>
      <c r="Y479">
        <f>U479/('d_고정'!$B$5*'6_기대효과'!$H$7/8)/'d_고정'!$B$6</f>
        <v/>
      </c>
      <c r="Z479">
        <f>U479/('d_고정'!$B$8*'6_기대효과'!$H$7/8)</f>
        <v/>
      </c>
    </row>
    <row r="480">
      <c r="A480">
        <f>RAND()</f>
        <v/>
      </c>
      <c r="B480">
        <f>IF('d_시나리오'!$J$2='d_시나리오'!$H$2,'d_시나리오'!$I$2,IF(A480&lt;('d_시나리오'!$I$2-'d_시나리오'!$H$2)/('d_시나리오'!$J$2-'d_시나리오'!$H$2),'d_시나리오'!$H$2+SQRT(A480*('d_시나리오'!$J$2-'d_시나리오'!$H$2)*('d_시나리오'!$I$2-'d_시나리오'!$H$2)),'d_시나리오'!$J$2-SQRT((1-A480)*('d_시나리오'!$J$2-'d_시나리오'!$H$2)*('d_시나리오'!$J$2-'d_시나리오'!$I$2))))</f>
        <v/>
      </c>
      <c r="C480">
        <f>BETAINV(RAND(),2,6)</f>
        <v/>
      </c>
      <c r="D480">
        <f>INDEX('d_분포'!$A$2:$A$28,RANDBETWEEN(1,27))</f>
        <v/>
      </c>
      <c r="E480">
        <f>INDEX('d_분포'!$C$2:$C$5,RANDBETWEEN(1,4))*(0.9+0.2*RAND())</f>
        <v/>
      </c>
      <c r="F480">
        <f>RAND()</f>
        <v/>
      </c>
      <c r="G480">
        <f>IF('d_시나리오'!$J$3='d_시나리오'!$H$3,'d_시나리오'!$I$3,IF(F480&lt;('d_시나리오'!$I$3-'d_시나리오'!$H$3)/('d_시나리오'!$J$3-'d_시나리오'!$H$3),'d_시나리오'!$H$3+SQRT(F480*('d_시나리오'!$J$3-'d_시나리오'!$H$3)*('d_시나리오'!$I$3-'d_시나리오'!$H$3)),'d_시나리오'!$J$3-SQRT((1-F480)*('d_시나리오'!$J$3-'d_시나리오'!$H$3)*('d_시나리오'!$J$3-'d_시나리오'!$I$3))))</f>
        <v/>
      </c>
      <c r="H480">
        <f>RAND()</f>
        <v/>
      </c>
      <c r="I480">
        <f>IF('d_시나리오'!$J$4='d_시나리오'!$H$4,'d_시나리오'!$I$4,IF(H480&lt;('d_시나리오'!$I$4-'d_시나리오'!$H$4)/('d_시나리오'!$J$4-'d_시나리오'!$H$4),'d_시나리오'!$H$4+SQRT(H480*('d_시나리오'!$J$4-'d_시나리오'!$H$4)*('d_시나리오'!$I$4-'d_시나리오'!$H$4)),'d_시나리오'!$J$4-SQRT((1-H480)*('d_시나리오'!$J$4-'d_시나리오'!$H$4)*('d_시나리오'!$J$4-'d_시나리오'!$I$4))))</f>
        <v/>
      </c>
      <c r="J480">
        <f>RAND()</f>
        <v/>
      </c>
      <c r="K480">
        <f>IF('d_시나리오'!$J$5='d_시나리오'!$H$5,'d_시나리오'!$I$5,IF(J480&lt;('d_시나리오'!$I$5-'d_시나리오'!$H$5)/('d_시나리오'!$J$5-'d_시나리오'!$H$5),'d_시나리오'!$H$5+SQRT(J480*('d_시나리오'!$J$5-'d_시나리오'!$H$5)*('d_시나리오'!$I$5-'d_시나리오'!$H$5)),'d_시나리오'!$J$5-SQRT((1-J480)*('d_시나리오'!$J$5-'d_시나리오'!$H$5)*('d_시나리오'!$J$5-'d_시나리오'!$I$5))))</f>
        <v/>
      </c>
      <c r="L480">
        <f>RAND()</f>
        <v/>
      </c>
      <c r="M480">
        <f>IF('d_시나리오'!$J$6='d_시나리오'!$H$6,'d_시나리오'!$I$6,IF(L480&lt;('d_시나리오'!$I$6-'d_시나리오'!$H$6)/('d_시나리오'!$J$6-'d_시나리오'!$H$6),'d_시나리오'!$H$6+SQRT(L480*('d_시나리오'!$J$6-'d_시나리오'!$H$6)*('d_시나리오'!$I$6-'d_시나리오'!$H$6)),'d_시나리오'!$J$6-SQRT((1-L480)*('d_시나리오'!$J$6-'d_시나리오'!$H$6)*('d_시나리오'!$J$6-'d_시나리오'!$I$6))))</f>
        <v/>
      </c>
      <c r="N480">
        <f>INDEX('d_분포'!$B$2:$B$57,RANDBETWEEN(1,56))</f>
        <v/>
      </c>
      <c r="O480">
        <f>BETAINV(RAND(),5,5)</f>
        <v/>
      </c>
      <c r="P480">
        <f>'d_고정'!$B$1*'6_기대효과'!$H$7*('d_시나리오'!$I$7/'d_고정'!$B$2)*B480</f>
        <v/>
      </c>
      <c r="Q480">
        <f>P480*C480</f>
        <v/>
      </c>
      <c r="R480">
        <f>P480*E480</f>
        <v/>
      </c>
      <c r="S480">
        <f>R480*G480</f>
        <v/>
      </c>
      <c r="T480">
        <f>Q480+S480</f>
        <v/>
      </c>
      <c r="U480">
        <f>(Q480*D480+S480*I480)*(1-O480)</f>
        <v/>
      </c>
      <c r="V480">
        <f>(R480*K480*N480+'d_고정'!$B$3*('6_기대효과'!$H$7/8)*N480*'d_고정'!$B$10*M480*('6_기대효과'!$K$7/'d_고정'!$B$9))*(1-O480)</f>
        <v/>
      </c>
      <c r="W480">
        <f>(S480*I480+R480*MAX(K480-'d_고정'!$B$10*M480*('6_기대효과'!$K$7/'d_고정'!$B$9),0)*N480)*(1-O480)</f>
        <v/>
      </c>
      <c r="X480">
        <f>U480+V480</f>
        <v/>
      </c>
      <c r="Y480">
        <f>U480/('d_고정'!$B$5*'6_기대효과'!$H$7/8)/'d_고정'!$B$6</f>
        <v/>
      </c>
      <c r="Z480">
        <f>U480/('d_고정'!$B$8*'6_기대효과'!$H$7/8)</f>
        <v/>
      </c>
    </row>
    <row r="481">
      <c r="A481">
        <f>RAND()</f>
        <v/>
      </c>
      <c r="B481">
        <f>IF('d_시나리오'!$J$2='d_시나리오'!$H$2,'d_시나리오'!$I$2,IF(A481&lt;('d_시나리오'!$I$2-'d_시나리오'!$H$2)/('d_시나리오'!$J$2-'d_시나리오'!$H$2),'d_시나리오'!$H$2+SQRT(A481*('d_시나리오'!$J$2-'d_시나리오'!$H$2)*('d_시나리오'!$I$2-'d_시나리오'!$H$2)),'d_시나리오'!$J$2-SQRT((1-A481)*('d_시나리오'!$J$2-'d_시나리오'!$H$2)*('d_시나리오'!$J$2-'d_시나리오'!$I$2))))</f>
        <v/>
      </c>
      <c r="C481">
        <f>BETAINV(RAND(),2,6)</f>
        <v/>
      </c>
      <c r="D481">
        <f>INDEX('d_분포'!$A$2:$A$28,RANDBETWEEN(1,27))</f>
        <v/>
      </c>
      <c r="E481">
        <f>INDEX('d_분포'!$C$2:$C$5,RANDBETWEEN(1,4))*(0.9+0.2*RAND())</f>
        <v/>
      </c>
      <c r="F481">
        <f>RAND()</f>
        <v/>
      </c>
      <c r="G481">
        <f>IF('d_시나리오'!$J$3='d_시나리오'!$H$3,'d_시나리오'!$I$3,IF(F481&lt;('d_시나리오'!$I$3-'d_시나리오'!$H$3)/('d_시나리오'!$J$3-'d_시나리오'!$H$3),'d_시나리오'!$H$3+SQRT(F481*('d_시나리오'!$J$3-'d_시나리오'!$H$3)*('d_시나리오'!$I$3-'d_시나리오'!$H$3)),'d_시나리오'!$J$3-SQRT((1-F481)*('d_시나리오'!$J$3-'d_시나리오'!$H$3)*('d_시나리오'!$J$3-'d_시나리오'!$I$3))))</f>
        <v/>
      </c>
      <c r="H481">
        <f>RAND()</f>
        <v/>
      </c>
      <c r="I481">
        <f>IF('d_시나리오'!$J$4='d_시나리오'!$H$4,'d_시나리오'!$I$4,IF(H481&lt;('d_시나리오'!$I$4-'d_시나리오'!$H$4)/('d_시나리오'!$J$4-'d_시나리오'!$H$4),'d_시나리오'!$H$4+SQRT(H481*('d_시나리오'!$J$4-'d_시나리오'!$H$4)*('d_시나리오'!$I$4-'d_시나리오'!$H$4)),'d_시나리오'!$J$4-SQRT((1-H481)*('d_시나리오'!$J$4-'d_시나리오'!$H$4)*('d_시나리오'!$J$4-'d_시나리오'!$I$4))))</f>
        <v/>
      </c>
      <c r="J481">
        <f>RAND()</f>
        <v/>
      </c>
      <c r="K481">
        <f>IF('d_시나리오'!$J$5='d_시나리오'!$H$5,'d_시나리오'!$I$5,IF(J481&lt;('d_시나리오'!$I$5-'d_시나리오'!$H$5)/('d_시나리오'!$J$5-'d_시나리오'!$H$5),'d_시나리오'!$H$5+SQRT(J481*('d_시나리오'!$J$5-'d_시나리오'!$H$5)*('d_시나리오'!$I$5-'d_시나리오'!$H$5)),'d_시나리오'!$J$5-SQRT((1-J481)*('d_시나리오'!$J$5-'d_시나리오'!$H$5)*('d_시나리오'!$J$5-'d_시나리오'!$I$5))))</f>
        <v/>
      </c>
      <c r="L481">
        <f>RAND()</f>
        <v/>
      </c>
      <c r="M481">
        <f>IF('d_시나리오'!$J$6='d_시나리오'!$H$6,'d_시나리오'!$I$6,IF(L481&lt;('d_시나리오'!$I$6-'d_시나리오'!$H$6)/('d_시나리오'!$J$6-'d_시나리오'!$H$6),'d_시나리오'!$H$6+SQRT(L481*('d_시나리오'!$J$6-'d_시나리오'!$H$6)*('d_시나리오'!$I$6-'d_시나리오'!$H$6)),'d_시나리오'!$J$6-SQRT((1-L481)*('d_시나리오'!$J$6-'d_시나리오'!$H$6)*('d_시나리오'!$J$6-'d_시나리오'!$I$6))))</f>
        <v/>
      </c>
      <c r="N481">
        <f>INDEX('d_분포'!$B$2:$B$57,RANDBETWEEN(1,56))</f>
        <v/>
      </c>
      <c r="O481">
        <f>BETAINV(RAND(),5,5)</f>
        <v/>
      </c>
      <c r="P481">
        <f>'d_고정'!$B$1*'6_기대효과'!$H$7*('d_시나리오'!$I$7/'d_고정'!$B$2)*B481</f>
        <v/>
      </c>
      <c r="Q481">
        <f>P481*C481</f>
        <v/>
      </c>
      <c r="R481">
        <f>P481*E481</f>
        <v/>
      </c>
      <c r="S481">
        <f>R481*G481</f>
        <v/>
      </c>
      <c r="T481">
        <f>Q481+S481</f>
        <v/>
      </c>
      <c r="U481">
        <f>(Q481*D481+S481*I481)*(1-O481)</f>
        <v/>
      </c>
      <c r="V481">
        <f>(R481*K481*N481+'d_고정'!$B$3*('6_기대효과'!$H$7/8)*N481*'d_고정'!$B$10*M481*('6_기대효과'!$K$7/'d_고정'!$B$9))*(1-O481)</f>
        <v/>
      </c>
      <c r="W481">
        <f>(S481*I481+R481*MAX(K481-'d_고정'!$B$10*M481*('6_기대효과'!$K$7/'d_고정'!$B$9),0)*N481)*(1-O481)</f>
        <v/>
      </c>
      <c r="X481">
        <f>U481+V481</f>
        <v/>
      </c>
      <c r="Y481">
        <f>U481/('d_고정'!$B$5*'6_기대효과'!$H$7/8)/'d_고정'!$B$6</f>
        <v/>
      </c>
      <c r="Z481">
        <f>U481/('d_고정'!$B$8*'6_기대효과'!$H$7/8)</f>
        <v/>
      </c>
    </row>
    <row r="482">
      <c r="A482">
        <f>RAND()</f>
        <v/>
      </c>
      <c r="B482">
        <f>IF('d_시나리오'!$J$2='d_시나리오'!$H$2,'d_시나리오'!$I$2,IF(A482&lt;('d_시나리오'!$I$2-'d_시나리오'!$H$2)/('d_시나리오'!$J$2-'d_시나리오'!$H$2),'d_시나리오'!$H$2+SQRT(A482*('d_시나리오'!$J$2-'d_시나리오'!$H$2)*('d_시나리오'!$I$2-'d_시나리오'!$H$2)),'d_시나리오'!$J$2-SQRT((1-A482)*('d_시나리오'!$J$2-'d_시나리오'!$H$2)*('d_시나리오'!$J$2-'d_시나리오'!$I$2))))</f>
        <v/>
      </c>
      <c r="C482">
        <f>BETAINV(RAND(),2,6)</f>
        <v/>
      </c>
      <c r="D482">
        <f>INDEX('d_분포'!$A$2:$A$28,RANDBETWEEN(1,27))</f>
        <v/>
      </c>
      <c r="E482">
        <f>INDEX('d_분포'!$C$2:$C$5,RANDBETWEEN(1,4))*(0.9+0.2*RAND())</f>
        <v/>
      </c>
      <c r="F482">
        <f>RAND()</f>
        <v/>
      </c>
      <c r="G482">
        <f>IF('d_시나리오'!$J$3='d_시나리오'!$H$3,'d_시나리오'!$I$3,IF(F482&lt;('d_시나리오'!$I$3-'d_시나리오'!$H$3)/('d_시나리오'!$J$3-'d_시나리오'!$H$3),'d_시나리오'!$H$3+SQRT(F482*('d_시나리오'!$J$3-'d_시나리오'!$H$3)*('d_시나리오'!$I$3-'d_시나리오'!$H$3)),'d_시나리오'!$J$3-SQRT((1-F482)*('d_시나리오'!$J$3-'d_시나리오'!$H$3)*('d_시나리오'!$J$3-'d_시나리오'!$I$3))))</f>
        <v/>
      </c>
      <c r="H482">
        <f>RAND()</f>
        <v/>
      </c>
      <c r="I482">
        <f>IF('d_시나리오'!$J$4='d_시나리오'!$H$4,'d_시나리오'!$I$4,IF(H482&lt;('d_시나리오'!$I$4-'d_시나리오'!$H$4)/('d_시나리오'!$J$4-'d_시나리오'!$H$4),'d_시나리오'!$H$4+SQRT(H482*('d_시나리오'!$J$4-'d_시나리오'!$H$4)*('d_시나리오'!$I$4-'d_시나리오'!$H$4)),'d_시나리오'!$J$4-SQRT((1-H482)*('d_시나리오'!$J$4-'d_시나리오'!$H$4)*('d_시나리오'!$J$4-'d_시나리오'!$I$4))))</f>
        <v/>
      </c>
      <c r="J482">
        <f>RAND()</f>
        <v/>
      </c>
      <c r="K482">
        <f>IF('d_시나리오'!$J$5='d_시나리오'!$H$5,'d_시나리오'!$I$5,IF(J482&lt;('d_시나리오'!$I$5-'d_시나리오'!$H$5)/('d_시나리오'!$J$5-'d_시나리오'!$H$5),'d_시나리오'!$H$5+SQRT(J482*('d_시나리오'!$J$5-'d_시나리오'!$H$5)*('d_시나리오'!$I$5-'d_시나리오'!$H$5)),'d_시나리오'!$J$5-SQRT((1-J482)*('d_시나리오'!$J$5-'d_시나리오'!$H$5)*('d_시나리오'!$J$5-'d_시나리오'!$I$5))))</f>
        <v/>
      </c>
      <c r="L482">
        <f>RAND()</f>
        <v/>
      </c>
      <c r="M482">
        <f>IF('d_시나리오'!$J$6='d_시나리오'!$H$6,'d_시나리오'!$I$6,IF(L482&lt;('d_시나리오'!$I$6-'d_시나리오'!$H$6)/('d_시나리오'!$J$6-'d_시나리오'!$H$6),'d_시나리오'!$H$6+SQRT(L482*('d_시나리오'!$J$6-'d_시나리오'!$H$6)*('d_시나리오'!$I$6-'d_시나리오'!$H$6)),'d_시나리오'!$J$6-SQRT((1-L482)*('d_시나리오'!$J$6-'d_시나리오'!$H$6)*('d_시나리오'!$J$6-'d_시나리오'!$I$6))))</f>
        <v/>
      </c>
      <c r="N482">
        <f>INDEX('d_분포'!$B$2:$B$57,RANDBETWEEN(1,56))</f>
        <v/>
      </c>
      <c r="O482">
        <f>BETAINV(RAND(),5,5)</f>
        <v/>
      </c>
      <c r="P482">
        <f>'d_고정'!$B$1*'6_기대효과'!$H$7*('d_시나리오'!$I$7/'d_고정'!$B$2)*B482</f>
        <v/>
      </c>
      <c r="Q482">
        <f>P482*C482</f>
        <v/>
      </c>
      <c r="R482">
        <f>P482*E482</f>
        <v/>
      </c>
      <c r="S482">
        <f>R482*G482</f>
        <v/>
      </c>
      <c r="T482">
        <f>Q482+S482</f>
        <v/>
      </c>
      <c r="U482">
        <f>(Q482*D482+S482*I482)*(1-O482)</f>
        <v/>
      </c>
      <c r="V482">
        <f>(R482*K482*N482+'d_고정'!$B$3*('6_기대효과'!$H$7/8)*N482*'d_고정'!$B$10*M482*('6_기대효과'!$K$7/'d_고정'!$B$9))*(1-O482)</f>
        <v/>
      </c>
      <c r="W482">
        <f>(S482*I482+R482*MAX(K482-'d_고정'!$B$10*M482*('6_기대효과'!$K$7/'d_고정'!$B$9),0)*N482)*(1-O482)</f>
        <v/>
      </c>
      <c r="X482">
        <f>U482+V482</f>
        <v/>
      </c>
      <c r="Y482">
        <f>U482/('d_고정'!$B$5*'6_기대효과'!$H$7/8)/'d_고정'!$B$6</f>
        <v/>
      </c>
      <c r="Z482">
        <f>U482/('d_고정'!$B$8*'6_기대효과'!$H$7/8)</f>
        <v/>
      </c>
    </row>
    <row r="483">
      <c r="A483">
        <f>RAND()</f>
        <v/>
      </c>
      <c r="B483">
        <f>IF('d_시나리오'!$J$2='d_시나리오'!$H$2,'d_시나리오'!$I$2,IF(A483&lt;('d_시나리오'!$I$2-'d_시나리오'!$H$2)/('d_시나리오'!$J$2-'d_시나리오'!$H$2),'d_시나리오'!$H$2+SQRT(A483*('d_시나리오'!$J$2-'d_시나리오'!$H$2)*('d_시나리오'!$I$2-'d_시나리오'!$H$2)),'d_시나리오'!$J$2-SQRT((1-A483)*('d_시나리오'!$J$2-'d_시나리오'!$H$2)*('d_시나리오'!$J$2-'d_시나리오'!$I$2))))</f>
        <v/>
      </c>
      <c r="C483">
        <f>BETAINV(RAND(),2,6)</f>
        <v/>
      </c>
      <c r="D483">
        <f>INDEX('d_분포'!$A$2:$A$28,RANDBETWEEN(1,27))</f>
        <v/>
      </c>
      <c r="E483">
        <f>INDEX('d_분포'!$C$2:$C$5,RANDBETWEEN(1,4))*(0.9+0.2*RAND())</f>
        <v/>
      </c>
      <c r="F483">
        <f>RAND()</f>
        <v/>
      </c>
      <c r="G483">
        <f>IF('d_시나리오'!$J$3='d_시나리오'!$H$3,'d_시나리오'!$I$3,IF(F483&lt;('d_시나리오'!$I$3-'d_시나리오'!$H$3)/('d_시나리오'!$J$3-'d_시나리오'!$H$3),'d_시나리오'!$H$3+SQRT(F483*('d_시나리오'!$J$3-'d_시나리오'!$H$3)*('d_시나리오'!$I$3-'d_시나리오'!$H$3)),'d_시나리오'!$J$3-SQRT((1-F483)*('d_시나리오'!$J$3-'d_시나리오'!$H$3)*('d_시나리오'!$J$3-'d_시나리오'!$I$3))))</f>
        <v/>
      </c>
      <c r="H483">
        <f>RAND()</f>
        <v/>
      </c>
      <c r="I483">
        <f>IF('d_시나리오'!$J$4='d_시나리오'!$H$4,'d_시나리오'!$I$4,IF(H483&lt;('d_시나리오'!$I$4-'d_시나리오'!$H$4)/('d_시나리오'!$J$4-'d_시나리오'!$H$4),'d_시나리오'!$H$4+SQRT(H483*('d_시나리오'!$J$4-'d_시나리오'!$H$4)*('d_시나리오'!$I$4-'d_시나리오'!$H$4)),'d_시나리오'!$J$4-SQRT((1-H483)*('d_시나리오'!$J$4-'d_시나리오'!$H$4)*('d_시나리오'!$J$4-'d_시나리오'!$I$4))))</f>
        <v/>
      </c>
      <c r="J483">
        <f>RAND()</f>
        <v/>
      </c>
      <c r="K483">
        <f>IF('d_시나리오'!$J$5='d_시나리오'!$H$5,'d_시나리오'!$I$5,IF(J483&lt;('d_시나리오'!$I$5-'d_시나리오'!$H$5)/('d_시나리오'!$J$5-'d_시나리오'!$H$5),'d_시나리오'!$H$5+SQRT(J483*('d_시나리오'!$J$5-'d_시나리오'!$H$5)*('d_시나리오'!$I$5-'d_시나리오'!$H$5)),'d_시나리오'!$J$5-SQRT((1-J483)*('d_시나리오'!$J$5-'d_시나리오'!$H$5)*('d_시나리오'!$J$5-'d_시나리오'!$I$5))))</f>
        <v/>
      </c>
      <c r="L483">
        <f>RAND()</f>
        <v/>
      </c>
      <c r="M483">
        <f>IF('d_시나리오'!$J$6='d_시나리오'!$H$6,'d_시나리오'!$I$6,IF(L483&lt;('d_시나리오'!$I$6-'d_시나리오'!$H$6)/('d_시나리오'!$J$6-'d_시나리오'!$H$6),'d_시나리오'!$H$6+SQRT(L483*('d_시나리오'!$J$6-'d_시나리오'!$H$6)*('d_시나리오'!$I$6-'d_시나리오'!$H$6)),'d_시나리오'!$J$6-SQRT((1-L483)*('d_시나리오'!$J$6-'d_시나리오'!$H$6)*('d_시나리오'!$J$6-'d_시나리오'!$I$6))))</f>
        <v/>
      </c>
      <c r="N483">
        <f>INDEX('d_분포'!$B$2:$B$57,RANDBETWEEN(1,56))</f>
        <v/>
      </c>
      <c r="O483">
        <f>BETAINV(RAND(),5,5)</f>
        <v/>
      </c>
      <c r="P483">
        <f>'d_고정'!$B$1*'6_기대효과'!$H$7*('d_시나리오'!$I$7/'d_고정'!$B$2)*B483</f>
        <v/>
      </c>
      <c r="Q483">
        <f>P483*C483</f>
        <v/>
      </c>
      <c r="R483">
        <f>P483*E483</f>
        <v/>
      </c>
      <c r="S483">
        <f>R483*G483</f>
        <v/>
      </c>
      <c r="T483">
        <f>Q483+S483</f>
        <v/>
      </c>
      <c r="U483">
        <f>(Q483*D483+S483*I483)*(1-O483)</f>
        <v/>
      </c>
      <c r="V483">
        <f>(R483*K483*N483+'d_고정'!$B$3*('6_기대효과'!$H$7/8)*N483*'d_고정'!$B$10*M483*('6_기대효과'!$K$7/'d_고정'!$B$9))*(1-O483)</f>
        <v/>
      </c>
      <c r="W483">
        <f>(S483*I483+R483*MAX(K483-'d_고정'!$B$10*M483*('6_기대효과'!$K$7/'d_고정'!$B$9),0)*N483)*(1-O483)</f>
        <v/>
      </c>
      <c r="X483">
        <f>U483+V483</f>
        <v/>
      </c>
      <c r="Y483">
        <f>U483/('d_고정'!$B$5*'6_기대효과'!$H$7/8)/'d_고정'!$B$6</f>
        <v/>
      </c>
      <c r="Z483">
        <f>U483/('d_고정'!$B$8*'6_기대효과'!$H$7/8)</f>
        <v/>
      </c>
    </row>
    <row r="484">
      <c r="A484">
        <f>RAND()</f>
        <v/>
      </c>
      <c r="B484">
        <f>IF('d_시나리오'!$J$2='d_시나리오'!$H$2,'d_시나리오'!$I$2,IF(A484&lt;('d_시나리오'!$I$2-'d_시나리오'!$H$2)/('d_시나리오'!$J$2-'d_시나리오'!$H$2),'d_시나리오'!$H$2+SQRT(A484*('d_시나리오'!$J$2-'d_시나리오'!$H$2)*('d_시나리오'!$I$2-'d_시나리오'!$H$2)),'d_시나리오'!$J$2-SQRT((1-A484)*('d_시나리오'!$J$2-'d_시나리오'!$H$2)*('d_시나리오'!$J$2-'d_시나리오'!$I$2))))</f>
        <v/>
      </c>
      <c r="C484">
        <f>BETAINV(RAND(),2,6)</f>
        <v/>
      </c>
      <c r="D484">
        <f>INDEX('d_분포'!$A$2:$A$28,RANDBETWEEN(1,27))</f>
        <v/>
      </c>
      <c r="E484">
        <f>INDEX('d_분포'!$C$2:$C$5,RANDBETWEEN(1,4))*(0.9+0.2*RAND())</f>
        <v/>
      </c>
      <c r="F484">
        <f>RAND()</f>
        <v/>
      </c>
      <c r="G484">
        <f>IF('d_시나리오'!$J$3='d_시나리오'!$H$3,'d_시나리오'!$I$3,IF(F484&lt;('d_시나리오'!$I$3-'d_시나리오'!$H$3)/('d_시나리오'!$J$3-'d_시나리오'!$H$3),'d_시나리오'!$H$3+SQRT(F484*('d_시나리오'!$J$3-'d_시나리오'!$H$3)*('d_시나리오'!$I$3-'d_시나리오'!$H$3)),'d_시나리오'!$J$3-SQRT((1-F484)*('d_시나리오'!$J$3-'d_시나리오'!$H$3)*('d_시나리오'!$J$3-'d_시나리오'!$I$3))))</f>
        <v/>
      </c>
      <c r="H484">
        <f>RAND()</f>
        <v/>
      </c>
      <c r="I484">
        <f>IF('d_시나리오'!$J$4='d_시나리오'!$H$4,'d_시나리오'!$I$4,IF(H484&lt;('d_시나리오'!$I$4-'d_시나리오'!$H$4)/('d_시나리오'!$J$4-'d_시나리오'!$H$4),'d_시나리오'!$H$4+SQRT(H484*('d_시나리오'!$J$4-'d_시나리오'!$H$4)*('d_시나리오'!$I$4-'d_시나리오'!$H$4)),'d_시나리오'!$J$4-SQRT((1-H484)*('d_시나리오'!$J$4-'d_시나리오'!$H$4)*('d_시나리오'!$J$4-'d_시나리오'!$I$4))))</f>
        <v/>
      </c>
      <c r="J484">
        <f>RAND()</f>
        <v/>
      </c>
      <c r="K484">
        <f>IF('d_시나리오'!$J$5='d_시나리오'!$H$5,'d_시나리오'!$I$5,IF(J484&lt;('d_시나리오'!$I$5-'d_시나리오'!$H$5)/('d_시나리오'!$J$5-'d_시나리오'!$H$5),'d_시나리오'!$H$5+SQRT(J484*('d_시나리오'!$J$5-'d_시나리오'!$H$5)*('d_시나리오'!$I$5-'d_시나리오'!$H$5)),'d_시나리오'!$J$5-SQRT((1-J484)*('d_시나리오'!$J$5-'d_시나리오'!$H$5)*('d_시나리오'!$J$5-'d_시나리오'!$I$5))))</f>
        <v/>
      </c>
      <c r="L484">
        <f>RAND()</f>
        <v/>
      </c>
      <c r="M484">
        <f>IF('d_시나리오'!$J$6='d_시나리오'!$H$6,'d_시나리오'!$I$6,IF(L484&lt;('d_시나리오'!$I$6-'d_시나리오'!$H$6)/('d_시나리오'!$J$6-'d_시나리오'!$H$6),'d_시나리오'!$H$6+SQRT(L484*('d_시나리오'!$J$6-'d_시나리오'!$H$6)*('d_시나리오'!$I$6-'d_시나리오'!$H$6)),'d_시나리오'!$J$6-SQRT((1-L484)*('d_시나리오'!$J$6-'d_시나리오'!$H$6)*('d_시나리오'!$J$6-'d_시나리오'!$I$6))))</f>
        <v/>
      </c>
      <c r="N484">
        <f>INDEX('d_분포'!$B$2:$B$57,RANDBETWEEN(1,56))</f>
        <v/>
      </c>
      <c r="O484">
        <f>BETAINV(RAND(),5,5)</f>
        <v/>
      </c>
      <c r="P484">
        <f>'d_고정'!$B$1*'6_기대효과'!$H$7*('d_시나리오'!$I$7/'d_고정'!$B$2)*B484</f>
        <v/>
      </c>
      <c r="Q484">
        <f>P484*C484</f>
        <v/>
      </c>
      <c r="R484">
        <f>P484*E484</f>
        <v/>
      </c>
      <c r="S484">
        <f>R484*G484</f>
        <v/>
      </c>
      <c r="T484">
        <f>Q484+S484</f>
        <v/>
      </c>
      <c r="U484">
        <f>(Q484*D484+S484*I484)*(1-O484)</f>
        <v/>
      </c>
      <c r="V484">
        <f>(R484*K484*N484+'d_고정'!$B$3*('6_기대효과'!$H$7/8)*N484*'d_고정'!$B$10*M484*('6_기대효과'!$K$7/'d_고정'!$B$9))*(1-O484)</f>
        <v/>
      </c>
      <c r="W484">
        <f>(S484*I484+R484*MAX(K484-'d_고정'!$B$10*M484*('6_기대효과'!$K$7/'d_고정'!$B$9),0)*N484)*(1-O484)</f>
        <v/>
      </c>
      <c r="X484">
        <f>U484+V484</f>
        <v/>
      </c>
      <c r="Y484">
        <f>U484/('d_고정'!$B$5*'6_기대효과'!$H$7/8)/'d_고정'!$B$6</f>
        <v/>
      </c>
      <c r="Z484">
        <f>U484/('d_고정'!$B$8*'6_기대효과'!$H$7/8)</f>
        <v/>
      </c>
    </row>
    <row r="485">
      <c r="A485">
        <f>RAND()</f>
        <v/>
      </c>
      <c r="B485">
        <f>IF('d_시나리오'!$J$2='d_시나리오'!$H$2,'d_시나리오'!$I$2,IF(A485&lt;('d_시나리오'!$I$2-'d_시나리오'!$H$2)/('d_시나리오'!$J$2-'d_시나리오'!$H$2),'d_시나리오'!$H$2+SQRT(A485*('d_시나리오'!$J$2-'d_시나리오'!$H$2)*('d_시나리오'!$I$2-'d_시나리오'!$H$2)),'d_시나리오'!$J$2-SQRT((1-A485)*('d_시나리오'!$J$2-'d_시나리오'!$H$2)*('d_시나리오'!$J$2-'d_시나리오'!$I$2))))</f>
        <v/>
      </c>
      <c r="C485">
        <f>BETAINV(RAND(),2,6)</f>
        <v/>
      </c>
      <c r="D485">
        <f>INDEX('d_분포'!$A$2:$A$28,RANDBETWEEN(1,27))</f>
        <v/>
      </c>
      <c r="E485">
        <f>INDEX('d_분포'!$C$2:$C$5,RANDBETWEEN(1,4))*(0.9+0.2*RAND())</f>
        <v/>
      </c>
      <c r="F485">
        <f>RAND()</f>
        <v/>
      </c>
      <c r="G485">
        <f>IF('d_시나리오'!$J$3='d_시나리오'!$H$3,'d_시나리오'!$I$3,IF(F485&lt;('d_시나리오'!$I$3-'d_시나리오'!$H$3)/('d_시나리오'!$J$3-'d_시나리오'!$H$3),'d_시나리오'!$H$3+SQRT(F485*('d_시나리오'!$J$3-'d_시나리오'!$H$3)*('d_시나리오'!$I$3-'d_시나리오'!$H$3)),'d_시나리오'!$J$3-SQRT((1-F485)*('d_시나리오'!$J$3-'d_시나리오'!$H$3)*('d_시나리오'!$J$3-'d_시나리오'!$I$3))))</f>
        <v/>
      </c>
      <c r="H485">
        <f>RAND()</f>
        <v/>
      </c>
      <c r="I485">
        <f>IF('d_시나리오'!$J$4='d_시나리오'!$H$4,'d_시나리오'!$I$4,IF(H485&lt;('d_시나리오'!$I$4-'d_시나리오'!$H$4)/('d_시나리오'!$J$4-'d_시나리오'!$H$4),'d_시나리오'!$H$4+SQRT(H485*('d_시나리오'!$J$4-'d_시나리오'!$H$4)*('d_시나리오'!$I$4-'d_시나리오'!$H$4)),'d_시나리오'!$J$4-SQRT((1-H485)*('d_시나리오'!$J$4-'d_시나리오'!$H$4)*('d_시나리오'!$J$4-'d_시나리오'!$I$4))))</f>
        <v/>
      </c>
      <c r="J485">
        <f>RAND()</f>
        <v/>
      </c>
      <c r="K485">
        <f>IF('d_시나리오'!$J$5='d_시나리오'!$H$5,'d_시나리오'!$I$5,IF(J485&lt;('d_시나리오'!$I$5-'d_시나리오'!$H$5)/('d_시나리오'!$J$5-'d_시나리오'!$H$5),'d_시나리오'!$H$5+SQRT(J485*('d_시나리오'!$J$5-'d_시나리오'!$H$5)*('d_시나리오'!$I$5-'d_시나리오'!$H$5)),'d_시나리오'!$J$5-SQRT((1-J485)*('d_시나리오'!$J$5-'d_시나리오'!$H$5)*('d_시나리오'!$J$5-'d_시나리오'!$I$5))))</f>
        <v/>
      </c>
      <c r="L485">
        <f>RAND()</f>
        <v/>
      </c>
      <c r="M485">
        <f>IF('d_시나리오'!$J$6='d_시나리오'!$H$6,'d_시나리오'!$I$6,IF(L485&lt;('d_시나리오'!$I$6-'d_시나리오'!$H$6)/('d_시나리오'!$J$6-'d_시나리오'!$H$6),'d_시나리오'!$H$6+SQRT(L485*('d_시나리오'!$J$6-'d_시나리오'!$H$6)*('d_시나리오'!$I$6-'d_시나리오'!$H$6)),'d_시나리오'!$J$6-SQRT((1-L485)*('d_시나리오'!$J$6-'d_시나리오'!$H$6)*('d_시나리오'!$J$6-'d_시나리오'!$I$6))))</f>
        <v/>
      </c>
      <c r="N485">
        <f>INDEX('d_분포'!$B$2:$B$57,RANDBETWEEN(1,56))</f>
        <v/>
      </c>
      <c r="O485">
        <f>BETAINV(RAND(),5,5)</f>
        <v/>
      </c>
      <c r="P485">
        <f>'d_고정'!$B$1*'6_기대효과'!$H$7*('d_시나리오'!$I$7/'d_고정'!$B$2)*B485</f>
        <v/>
      </c>
      <c r="Q485">
        <f>P485*C485</f>
        <v/>
      </c>
      <c r="R485">
        <f>P485*E485</f>
        <v/>
      </c>
      <c r="S485">
        <f>R485*G485</f>
        <v/>
      </c>
      <c r="T485">
        <f>Q485+S485</f>
        <v/>
      </c>
      <c r="U485">
        <f>(Q485*D485+S485*I485)*(1-O485)</f>
        <v/>
      </c>
      <c r="V485">
        <f>(R485*K485*N485+'d_고정'!$B$3*('6_기대효과'!$H$7/8)*N485*'d_고정'!$B$10*M485*('6_기대효과'!$K$7/'d_고정'!$B$9))*(1-O485)</f>
        <v/>
      </c>
      <c r="W485">
        <f>(S485*I485+R485*MAX(K485-'d_고정'!$B$10*M485*('6_기대효과'!$K$7/'d_고정'!$B$9),0)*N485)*(1-O485)</f>
        <v/>
      </c>
      <c r="X485">
        <f>U485+V485</f>
        <v/>
      </c>
      <c r="Y485">
        <f>U485/('d_고정'!$B$5*'6_기대효과'!$H$7/8)/'d_고정'!$B$6</f>
        <v/>
      </c>
      <c r="Z485">
        <f>U485/('d_고정'!$B$8*'6_기대효과'!$H$7/8)</f>
        <v/>
      </c>
    </row>
    <row r="486">
      <c r="A486">
        <f>RAND()</f>
        <v/>
      </c>
      <c r="B486">
        <f>IF('d_시나리오'!$J$2='d_시나리오'!$H$2,'d_시나리오'!$I$2,IF(A486&lt;('d_시나리오'!$I$2-'d_시나리오'!$H$2)/('d_시나리오'!$J$2-'d_시나리오'!$H$2),'d_시나리오'!$H$2+SQRT(A486*('d_시나리오'!$J$2-'d_시나리오'!$H$2)*('d_시나리오'!$I$2-'d_시나리오'!$H$2)),'d_시나리오'!$J$2-SQRT((1-A486)*('d_시나리오'!$J$2-'d_시나리오'!$H$2)*('d_시나리오'!$J$2-'d_시나리오'!$I$2))))</f>
        <v/>
      </c>
      <c r="C486">
        <f>BETAINV(RAND(),2,6)</f>
        <v/>
      </c>
      <c r="D486">
        <f>INDEX('d_분포'!$A$2:$A$28,RANDBETWEEN(1,27))</f>
        <v/>
      </c>
      <c r="E486">
        <f>INDEX('d_분포'!$C$2:$C$5,RANDBETWEEN(1,4))*(0.9+0.2*RAND())</f>
        <v/>
      </c>
      <c r="F486">
        <f>RAND()</f>
        <v/>
      </c>
      <c r="G486">
        <f>IF('d_시나리오'!$J$3='d_시나리오'!$H$3,'d_시나리오'!$I$3,IF(F486&lt;('d_시나리오'!$I$3-'d_시나리오'!$H$3)/('d_시나리오'!$J$3-'d_시나리오'!$H$3),'d_시나리오'!$H$3+SQRT(F486*('d_시나리오'!$J$3-'d_시나리오'!$H$3)*('d_시나리오'!$I$3-'d_시나리오'!$H$3)),'d_시나리오'!$J$3-SQRT((1-F486)*('d_시나리오'!$J$3-'d_시나리오'!$H$3)*('d_시나리오'!$J$3-'d_시나리오'!$I$3))))</f>
        <v/>
      </c>
      <c r="H486">
        <f>RAND()</f>
        <v/>
      </c>
      <c r="I486">
        <f>IF('d_시나리오'!$J$4='d_시나리오'!$H$4,'d_시나리오'!$I$4,IF(H486&lt;('d_시나리오'!$I$4-'d_시나리오'!$H$4)/('d_시나리오'!$J$4-'d_시나리오'!$H$4),'d_시나리오'!$H$4+SQRT(H486*('d_시나리오'!$J$4-'d_시나리오'!$H$4)*('d_시나리오'!$I$4-'d_시나리오'!$H$4)),'d_시나리오'!$J$4-SQRT((1-H486)*('d_시나리오'!$J$4-'d_시나리오'!$H$4)*('d_시나리오'!$J$4-'d_시나리오'!$I$4))))</f>
        <v/>
      </c>
      <c r="J486">
        <f>RAND()</f>
        <v/>
      </c>
      <c r="K486">
        <f>IF('d_시나리오'!$J$5='d_시나리오'!$H$5,'d_시나리오'!$I$5,IF(J486&lt;('d_시나리오'!$I$5-'d_시나리오'!$H$5)/('d_시나리오'!$J$5-'d_시나리오'!$H$5),'d_시나리오'!$H$5+SQRT(J486*('d_시나리오'!$J$5-'d_시나리오'!$H$5)*('d_시나리오'!$I$5-'d_시나리오'!$H$5)),'d_시나리오'!$J$5-SQRT((1-J486)*('d_시나리오'!$J$5-'d_시나리오'!$H$5)*('d_시나리오'!$J$5-'d_시나리오'!$I$5))))</f>
        <v/>
      </c>
      <c r="L486">
        <f>RAND()</f>
        <v/>
      </c>
      <c r="M486">
        <f>IF('d_시나리오'!$J$6='d_시나리오'!$H$6,'d_시나리오'!$I$6,IF(L486&lt;('d_시나리오'!$I$6-'d_시나리오'!$H$6)/('d_시나리오'!$J$6-'d_시나리오'!$H$6),'d_시나리오'!$H$6+SQRT(L486*('d_시나리오'!$J$6-'d_시나리오'!$H$6)*('d_시나리오'!$I$6-'d_시나리오'!$H$6)),'d_시나리오'!$J$6-SQRT((1-L486)*('d_시나리오'!$J$6-'d_시나리오'!$H$6)*('d_시나리오'!$J$6-'d_시나리오'!$I$6))))</f>
        <v/>
      </c>
      <c r="N486">
        <f>INDEX('d_분포'!$B$2:$B$57,RANDBETWEEN(1,56))</f>
        <v/>
      </c>
      <c r="O486">
        <f>BETAINV(RAND(),5,5)</f>
        <v/>
      </c>
      <c r="P486">
        <f>'d_고정'!$B$1*'6_기대효과'!$H$7*('d_시나리오'!$I$7/'d_고정'!$B$2)*B486</f>
        <v/>
      </c>
      <c r="Q486">
        <f>P486*C486</f>
        <v/>
      </c>
      <c r="R486">
        <f>P486*E486</f>
        <v/>
      </c>
      <c r="S486">
        <f>R486*G486</f>
        <v/>
      </c>
      <c r="T486">
        <f>Q486+S486</f>
        <v/>
      </c>
      <c r="U486">
        <f>(Q486*D486+S486*I486)*(1-O486)</f>
        <v/>
      </c>
      <c r="V486">
        <f>(R486*K486*N486+'d_고정'!$B$3*('6_기대효과'!$H$7/8)*N486*'d_고정'!$B$10*M486*('6_기대효과'!$K$7/'d_고정'!$B$9))*(1-O486)</f>
        <v/>
      </c>
      <c r="W486">
        <f>(S486*I486+R486*MAX(K486-'d_고정'!$B$10*M486*('6_기대효과'!$K$7/'d_고정'!$B$9),0)*N486)*(1-O486)</f>
        <v/>
      </c>
      <c r="X486">
        <f>U486+V486</f>
        <v/>
      </c>
      <c r="Y486">
        <f>U486/('d_고정'!$B$5*'6_기대효과'!$H$7/8)/'d_고정'!$B$6</f>
        <v/>
      </c>
      <c r="Z486">
        <f>U486/('d_고정'!$B$8*'6_기대효과'!$H$7/8)</f>
        <v/>
      </c>
    </row>
    <row r="487">
      <c r="A487">
        <f>RAND()</f>
        <v/>
      </c>
      <c r="B487">
        <f>IF('d_시나리오'!$J$2='d_시나리오'!$H$2,'d_시나리오'!$I$2,IF(A487&lt;('d_시나리오'!$I$2-'d_시나리오'!$H$2)/('d_시나리오'!$J$2-'d_시나리오'!$H$2),'d_시나리오'!$H$2+SQRT(A487*('d_시나리오'!$J$2-'d_시나리오'!$H$2)*('d_시나리오'!$I$2-'d_시나리오'!$H$2)),'d_시나리오'!$J$2-SQRT((1-A487)*('d_시나리오'!$J$2-'d_시나리오'!$H$2)*('d_시나리오'!$J$2-'d_시나리오'!$I$2))))</f>
        <v/>
      </c>
      <c r="C487">
        <f>BETAINV(RAND(),2,6)</f>
        <v/>
      </c>
      <c r="D487">
        <f>INDEX('d_분포'!$A$2:$A$28,RANDBETWEEN(1,27))</f>
        <v/>
      </c>
      <c r="E487">
        <f>INDEX('d_분포'!$C$2:$C$5,RANDBETWEEN(1,4))*(0.9+0.2*RAND())</f>
        <v/>
      </c>
      <c r="F487">
        <f>RAND()</f>
        <v/>
      </c>
      <c r="G487">
        <f>IF('d_시나리오'!$J$3='d_시나리오'!$H$3,'d_시나리오'!$I$3,IF(F487&lt;('d_시나리오'!$I$3-'d_시나리오'!$H$3)/('d_시나리오'!$J$3-'d_시나리오'!$H$3),'d_시나리오'!$H$3+SQRT(F487*('d_시나리오'!$J$3-'d_시나리오'!$H$3)*('d_시나리오'!$I$3-'d_시나리오'!$H$3)),'d_시나리오'!$J$3-SQRT((1-F487)*('d_시나리오'!$J$3-'d_시나리오'!$H$3)*('d_시나리오'!$J$3-'d_시나리오'!$I$3))))</f>
        <v/>
      </c>
      <c r="H487">
        <f>RAND()</f>
        <v/>
      </c>
      <c r="I487">
        <f>IF('d_시나리오'!$J$4='d_시나리오'!$H$4,'d_시나리오'!$I$4,IF(H487&lt;('d_시나리오'!$I$4-'d_시나리오'!$H$4)/('d_시나리오'!$J$4-'d_시나리오'!$H$4),'d_시나리오'!$H$4+SQRT(H487*('d_시나리오'!$J$4-'d_시나리오'!$H$4)*('d_시나리오'!$I$4-'d_시나리오'!$H$4)),'d_시나리오'!$J$4-SQRT((1-H487)*('d_시나리오'!$J$4-'d_시나리오'!$H$4)*('d_시나리오'!$J$4-'d_시나리오'!$I$4))))</f>
        <v/>
      </c>
      <c r="J487">
        <f>RAND()</f>
        <v/>
      </c>
      <c r="K487">
        <f>IF('d_시나리오'!$J$5='d_시나리오'!$H$5,'d_시나리오'!$I$5,IF(J487&lt;('d_시나리오'!$I$5-'d_시나리오'!$H$5)/('d_시나리오'!$J$5-'d_시나리오'!$H$5),'d_시나리오'!$H$5+SQRT(J487*('d_시나리오'!$J$5-'d_시나리오'!$H$5)*('d_시나리오'!$I$5-'d_시나리오'!$H$5)),'d_시나리오'!$J$5-SQRT((1-J487)*('d_시나리오'!$J$5-'d_시나리오'!$H$5)*('d_시나리오'!$J$5-'d_시나리오'!$I$5))))</f>
        <v/>
      </c>
      <c r="L487">
        <f>RAND()</f>
        <v/>
      </c>
      <c r="M487">
        <f>IF('d_시나리오'!$J$6='d_시나리오'!$H$6,'d_시나리오'!$I$6,IF(L487&lt;('d_시나리오'!$I$6-'d_시나리오'!$H$6)/('d_시나리오'!$J$6-'d_시나리오'!$H$6),'d_시나리오'!$H$6+SQRT(L487*('d_시나리오'!$J$6-'d_시나리오'!$H$6)*('d_시나리오'!$I$6-'d_시나리오'!$H$6)),'d_시나리오'!$J$6-SQRT((1-L487)*('d_시나리오'!$J$6-'d_시나리오'!$H$6)*('d_시나리오'!$J$6-'d_시나리오'!$I$6))))</f>
        <v/>
      </c>
      <c r="N487">
        <f>INDEX('d_분포'!$B$2:$B$57,RANDBETWEEN(1,56))</f>
        <v/>
      </c>
      <c r="O487">
        <f>BETAINV(RAND(),5,5)</f>
        <v/>
      </c>
      <c r="P487">
        <f>'d_고정'!$B$1*'6_기대효과'!$H$7*('d_시나리오'!$I$7/'d_고정'!$B$2)*B487</f>
        <v/>
      </c>
      <c r="Q487">
        <f>P487*C487</f>
        <v/>
      </c>
      <c r="R487">
        <f>P487*E487</f>
        <v/>
      </c>
      <c r="S487">
        <f>R487*G487</f>
        <v/>
      </c>
      <c r="T487">
        <f>Q487+S487</f>
        <v/>
      </c>
      <c r="U487">
        <f>(Q487*D487+S487*I487)*(1-O487)</f>
        <v/>
      </c>
      <c r="V487">
        <f>(R487*K487*N487+'d_고정'!$B$3*('6_기대효과'!$H$7/8)*N487*'d_고정'!$B$10*M487*('6_기대효과'!$K$7/'d_고정'!$B$9))*(1-O487)</f>
        <v/>
      </c>
      <c r="W487">
        <f>(S487*I487+R487*MAX(K487-'d_고정'!$B$10*M487*('6_기대효과'!$K$7/'d_고정'!$B$9),0)*N487)*(1-O487)</f>
        <v/>
      </c>
      <c r="X487">
        <f>U487+V487</f>
        <v/>
      </c>
      <c r="Y487">
        <f>U487/('d_고정'!$B$5*'6_기대효과'!$H$7/8)/'d_고정'!$B$6</f>
        <v/>
      </c>
      <c r="Z487">
        <f>U487/('d_고정'!$B$8*'6_기대효과'!$H$7/8)</f>
        <v/>
      </c>
    </row>
    <row r="488">
      <c r="A488">
        <f>RAND()</f>
        <v/>
      </c>
      <c r="B488">
        <f>IF('d_시나리오'!$J$2='d_시나리오'!$H$2,'d_시나리오'!$I$2,IF(A488&lt;('d_시나리오'!$I$2-'d_시나리오'!$H$2)/('d_시나리오'!$J$2-'d_시나리오'!$H$2),'d_시나리오'!$H$2+SQRT(A488*('d_시나리오'!$J$2-'d_시나리오'!$H$2)*('d_시나리오'!$I$2-'d_시나리오'!$H$2)),'d_시나리오'!$J$2-SQRT((1-A488)*('d_시나리오'!$J$2-'d_시나리오'!$H$2)*('d_시나리오'!$J$2-'d_시나리오'!$I$2))))</f>
        <v/>
      </c>
      <c r="C488">
        <f>BETAINV(RAND(),2,6)</f>
        <v/>
      </c>
      <c r="D488">
        <f>INDEX('d_분포'!$A$2:$A$28,RANDBETWEEN(1,27))</f>
        <v/>
      </c>
      <c r="E488">
        <f>INDEX('d_분포'!$C$2:$C$5,RANDBETWEEN(1,4))*(0.9+0.2*RAND())</f>
        <v/>
      </c>
      <c r="F488">
        <f>RAND()</f>
        <v/>
      </c>
      <c r="G488">
        <f>IF('d_시나리오'!$J$3='d_시나리오'!$H$3,'d_시나리오'!$I$3,IF(F488&lt;('d_시나리오'!$I$3-'d_시나리오'!$H$3)/('d_시나리오'!$J$3-'d_시나리오'!$H$3),'d_시나리오'!$H$3+SQRT(F488*('d_시나리오'!$J$3-'d_시나리오'!$H$3)*('d_시나리오'!$I$3-'d_시나리오'!$H$3)),'d_시나리오'!$J$3-SQRT((1-F488)*('d_시나리오'!$J$3-'d_시나리오'!$H$3)*('d_시나리오'!$J$3-'d_시나리오'!$I$3))))</f>
        <v/>
      </c>
      <c r="H488">
        <f>RAND()</f>
        <v/>
      </c>
      <c r="I488">
        <f>IF('d_시나리오'!$J$4='d_시나리오'!$H$4,'d_시나리오'!$I$4,IF(H488&lt;('d_시나리오'!$I$4-'d_시나리오'!$H$4)/('d_시나리오'!$J$4-'d_시나리오'!$H$4),'d_시나리오'!$H$4+SQRT(H488*('d_시나리오'!$J$4-'d_시나리오'!$H$4)*('d_시나리오'!$I$4-'d_시나리오'!$H$4)),'d_시나리오'!$J$4-SQRT((1-H488)*('d_시나리오'!$J$4-'d_시나리오'!$H$4)*('d_시나리오'!$J$4-'d_시나리오'!$I$4))))</f>
        <v/>
      </c>
      <c r="J488">
        <f>RAND()</f>
        <v/>
      </c>
      <c r="K488">
        <f>IF('d_시나리오'!$J$5='d_시나리오'!$H$5,'d_시나리오'!$I$5,IF(J488&lt;('d_시나리오'!$I$5-'d_시나리오'!$H$5)/('d_시나리오'!$J$5-'d_시나리오'!$H$5),'d_시나리오'!$H$5+SQRT(J488*('d_시나리오'!$J$5-'d_시나리오'!$H$5)*('d_시나리오'!$I$5-'d_시나리오'!$H$5)),'d_시나리오'!$J$5-SQRT((1-J488)*('d_시나리오'!$J$5-'d_시나리오'!$H$5)*('d_시나리오'!$J$5-'d_시나리오'!$I$5))))</f>
        <v/>
      </c>
      <c r="L488">
        <f>RAND()</f>
        <v/>
      </c>
      <c r="M488">
        <f>IF('d_시나리오'!$J$6='d_시나리오'!$H$6,'d_시나리오'!$I$6,IF(L488&lt;('d_시나리오'!$I$6-'d_시나리오'!$H$6)/('d_시나리오'!$J$6-'d_시나리오'!$H$6),'d_시나리오'!$H$6+SQRT(L488*('d_시나리오'!$J$6-'d_시나리오'!$H$6)*('d_시나리오'!$I$6-'d_시나리오'!$H$6)),'d_시나리오'!$J$6-SQRT((1-L488)*('d_시나리오'!$J$6-'d_시나리오'!$H$6)*('d_시나리오'!$J$6-'d_시나리오'!$I$6))))</f>
        <v/>
      </c>
      <c r="N488">
        <f>INDEX('d_분포'!$B$2:$B$57,RANDBETWEEN(1,56))</f>
        <v/>
      </c>
      <c r="O488">
        <f>BETAINV(RAND(),5,5)</f>
        <v/>
      </c>
      <c r="P488">
        <f>'d_고정'!$B$1*'6_기대효과'!$H$7*('d_시나리오'!$I$7/'d_고정'!$B$2)*B488</f>
        <v/>
      </c>
      <c r="Q488">
        <f>P488*C488</f>
        <v/>
      </c>
      <c r="R488">
        <f>P488*E488</f>
        <v/>
      </c>
      <c r="S488">
        <f>R488*G488</f>
        <v/>
      </c>
      <c r="T488">
        <f>Q488+S488</f>
        <v/>
      </c>
      <c r="U488">
        <f>(Q488*D488+S488*I488)*(1-O488)</f>
        <v/>
      </c>
      <c r="V488">
        <f>(R488*K488*N488+'d_고정'!$B$3*('6_기대효과'!$H$7/8)*N488*'d_고정'!$B$10*M488*('6_기대효과'!$K$7/'d_고정'!$B$9))*(1-O488)</f>
        <v/>
      </c>
      <c r="W488">
        <f>(S488*I488+R488*MAX(K488-'d_고정'!$B$10*M488*('6_기대효과'!$K$7/'d_고정'!$B$9),0)*N488)*(1-O488)</f>
        <v/>
      </c>
      <c r="X488">
        <f>U488+V488</f>
        <v/>
      </c>
      <c r="Y488">
        <f>U488/('d_고정'!$B$5*'6_기대효과'!$H$7/8)/'d_고정'!$B$6</f>
        <v/>
      </c>
      <c r="Z488">
        <f>U488/('d_고정'!$B$8*'6_기대효과'!$H$7/8)</f>
        <v/>
      </c>
    </row>
    <row r="489">
      <c r="A489">
        <f>RAND()</f>
        <v/>
      </c>
      <c r="B489">
        <f>IF('d_시나리오'!$J$2='d_시나리오'!$H$2,'d_시나리오'!$I$2,IF(A489&lt;('d_시나리오'!$I$2-'d_시나리오'!$H$2)/('d_시나리오'!$J$2-'d_시나리오'!$H$2),'d_시나리오'!$H$2+SQRT(A489*('d_시나리오'!$J$2-'d_시나리오'!$H$2)*('d_시나리오'!$I$2-'d_시나리오'!$H$2)),'d_시나리오'!$J$2-SQRT((1-A489)*('d_시나리오'!$J$2-'d_시나리오'!$H$2)*('d_시나리오'!$J$2-'d_시나리오'!$I$2))))</f>
        <v/>
      </c>
      <c r="C489">
        <f>BETAINV(RAND(),2,6)</f>
        <v/>
      </c>
      <c r="D489">
        <f>INDEX('d_분포'!$A$2:$A$28,RANDBETWEEN(1,27))</f>
        <v/>
      </c>
      <c r="E489">
        <f>INDEX('d_분포'!$C$2:$C$5,RANDBETWEEN(1,4))*(0.9+0.2*RAND())</f>
        <v/>
      </c>
      <c r="F489">
        <f>RAND()</f>
        <v/>
      </c>
      <c r="G489">
        <f>IF('d_시나리오'!$J$3='d_시나리오'!$H$3,'d_시나리오'!$I$3,IF(F489&lt;('d_시나리오'!$I$3-'d_시나리오'!$H$3)/('d_시나리오'!$J$3-'d_시나리오'!$H$3),'d_시나리오'!$H$3+SQRT(F489*('d_시나리오'!$J$3-'d_시나리오'!$H$3)*('d_시나리오'!$I$3-'d_시나리오'!$H$3)),'d_시나리오'!$J$3-SQRT((1-F489)*('d_시나리오'!$J$3-'d_시나리오'!$H$3)*('d_시나리오'!$J$3-'d_시나리오'!$I$3))))</f>
        <v/>
      </c>
      <c r="H489">
        <f>RAND()</f>
        <v/>
      </c>
      <c r="I489">
        <f>IF('d_시나리오'!$J$4='d_시나리오'!$H$4,'d_시나리오'!$I$4,IF(H489&lt;('d_시나리오'!$I$4-'d_시나리오'!$H$4)/('d_시나리오'!$J$4-'d_시나리오'!$H$4),'d_시나리오'!$H$4+SQRT(H489*('d_시나리오'!$J$4-'d_시나리오'!$H$4)*('d_시나리오'!$I$4-'d_시나리오'!$H$4)),'d_시나리오'!$J$4-SQRT((1-H489)*('d_시나리오'!$J$4-'d_시나리오'!$H$4)*('d_시나리오'!$J$4-'d_시나리오'!$I$4))))</f>
        <v/>
      </c>
      <c r="J489">
        <f>RAND()</f>
        <v/>
      </c>
      <c r="K489">
        <f>IF('d_시나리오'!$J$5='d_시나리오'!$H$5,'d_시나리오'!$I$5,IF(J489&lt;('d_시나리오'!$I$5-'d_시나리오'!$H$5)/('d_시나리오'!$J$5-'d_시나리오'!$H$5),'d_시나리오'!$H$5+SQRT(J489*('d_시나리오'!$J$5-'d_시나리오'!$H$5)*('d_시나리오'!$I$5-'d_시나리오'!$H$5)),'d_시나리오'!$J$5-SQRT((1-J489)*('d_시나리오'!$J$5-'d_시나리오'!$H$5)*('d_시나리오'!$J$5-'d_시나리오'!$I$5))))</f>
        <v/>
      </c>
      <c r="L489">
        <f>RAND()</f>
        <v/>
      </c>
      <c r="M489">
        <f>IF('d_시나리오'!$J$6='d_시나리오'!$H$6,'d_시나리오'!$I$6,IF(L489&lt;('d_시나리오'!$I$6-'d_시나리오'!$H$6)/('d_시나리오'!$J$6-'d_시나리오'!$H$6),'d_시나리오'!$H$6+SQRT(L489*('d_시나리오'!$J$6-'d_시나리오'!$H$6)*('d_시나리오'!$I$6-'d_시나리오'!$H$6)),'d_시나리오'!$J$6-SQRT((1-L489)*('d_시나리오'!$J$6-'d_시나리오'!$H$6)*('d_시나리오'!$J$6-'d_시나리오'!$I$6))))</f>
        <v/>
      </c>
      <c r="N489">
        <f>INDEX('d_분포'!$B$2:$B$57,RANDBETWEEN(1,56))</f>
        <v/>
      </c>
      <c r="O489">
        <f>BETAINV(RAND(),5,5)</f>
        <v/>
      </c>
      <c r="P489">
        <f>'d_고정'!$B$1*'6_기대효과'!$H$7*('d_시나리오'!$I$7/'d_고정'!$B$2)*B489</f>
        <v/>
      </c>
      <c r="Q489">
        <f>P489*C489</f>
        <v/>
      </c>
      <c r="R489">
        <f>P489*E489</f>
        <v/>
      </c>
      <c r="S489">
        <f>R489*G489</f>
        <v/>
      </c>
      <c r="T489">
        <f>Q489+S489</f>
        <v/>
      </c>
      <c r="U489">
        <f>(Q489*D489+S489*I489)*(1-O489)</f>
        <v/>
      </c>
      <c r="V489">
        <f>(R489*K489*N489+'d_고정'!$B$3*('6_기대효과'!$H$7/8)*N489*'d_고정'!$B$10*M489*('6_기대효과'!$K$7/'d_고정'!$B$9))*(1-O489)</f>
        <v/>
      </c>
      <c r="W489">
        <f>(S489*I489+R489*MAX(K489-'d_고정'!$B$10*M489*('6_기대효과'!$K$7/'d_고정'!$B$9),0)*N489)*(1-O489)</f>
        <v/>
      </c>
      <c r="X489">
        <f>U489+V489</f>
        <v/>
      </c>
      <c r="Y489">
        <f>U489/('d_고정'!$B$5*'6_기대효과'!$H$7/8)/'d_고정'!$B$6</f>
        <v/>
      </c>
      <c r="Z489">
        <f>U489/('d_고정'!$B$8*'6_기대효과'!$H$7/8)</f>
        <v/>
      </c>
    </row>
    <row r="490">
      <c r="A490">
        <f>RAND()</f>
        <v/>
      </c>
      <c r="B490">
        <f>IF('d_시나리오'!$J$2='d_시나리오'!$H$2,'d_시나리오'!$I$2,IF(A490&lt;('d_시나리오'!$I$2-'d_시나리오'!$H$2)/('d_시나리오'!$J$2-'d_시나리오'!$H$2),'d_시나리오'!$H$2+SQRT(A490*('d_시나리오'!$J$2-'d_시나리오'!$H$2)*('d_시나리오'!$I$2-'d_시나리오'!$H$2)),'d_시나리오'!$J$2-SQRT((1-A490)*('d_시나리오'!$J$2-'d_시나리오'!$H$2)*('d_시나리오'!$J$2-'d_시나리오'!$I$2))))</f>
        <v/>
      </c>
      <c r="C490">
        <f>BETAINV(RAND(),2,6)</f>
        <v/>
      </c>
      <c r="D490">
        <f>INDEX('d_분포'!$A$2:$A$28,RANDBETWEEN(1,27))</f>
        <v/>
      </c>
      <c r="E490">
        <f>INDEX('d_분포'!$C$2:$C$5,RANDBETWEEN(1,4))*(0.9+0.2*RAND())</f>
        <v/>
      </c>
      <c r="F490">
        <f>RAND()</f>
        <v/>
      </c>
      <c r="G490">
        <f>IF('d_시나리오'!$J$3='d_시나리오'!$H$3,'d_시나리오'!$I$3,IF(F490&lt;('d_시나리오'!$I$3-'d_시나리오'!$H$3)/('d_시나리오'!$J$3-'d_시나리오'!$H$3),'d_시나리오'!$H$3+SQRT(F490*('d_시나리오'!$J$3-'d_시나리오'!$H$3)*('d_시나리오'!$I$3-'d_시나리오'!$H$3)),'d_시나리오'!$J$3-SQRT((1-F490)*('d_시나리오'!$J$3-'d_시나리오'!$H$3)*('d_시나리오'!$J$3-'d_시나리오'!$I$3))))</f>
        <v/>
      </c>
      <c r="H490">
        <f>RAND()</f>
        <v/>
      </c>
      <c r="I490">
        <f>IF('d_시나리오'!$J$4='d_시나리오'!$H$4,'d_시나리오'!$I$4,IF(H490&lt;('d_시나리오'!$I$4-'d_시나리오'!$H$4)/('d_시나리오'!$J$4-'d_시나리오'!$H$4),'d_시나리오'!$H$4+SQRT(H490*('d_시나리오'!$J$4-'d_시나리오'!$H$4)*('d_시나리오'!$I$4-'d_시나리오'!$H$4)),'d_시나리오'!$J$4-SQRT((1-H490)*('d_시나리오'!$J$4-'d_시나리오'!$H$4)*('d_시나리오'!$J$4-'d_시나리오'!$I$4))))</f>
        <v/>
      </c>
      <c r="J490">
        <f>RAND()</f>
        <v/>
      </c>
      <c r="K490">
        <f>IF('d_시나리오'!$J$5='d_시나리오'!$H$5,'d_시나리오'!$I$5,IF(J490&lt;('d_시나리오'!$I$5-'d_시나리오'!$H$5)/('d_시나리오'!$J$5-'d_시나리오'!$H$5),'d_시나리오'!$H$5+SQRT(J490*('d_시나리오'!$J$5-'d_시나리오'!$H$5)*('d_시나리오'!$I$5-'d_시나리오'!$H$5)),'d_시나리오'!$J$5-SQRT((1-J490)*('d_시나리오'!$J$5-'d_시나리오'!$H$5)*('d_시나리오'!$J$5-'d_시나리오'!$I$5))))</f>
        <v/>
      </c>
      <c r="L490">
        <f>RAND()</f>
        <v/>
      </c>
      <c r="M490">
        <f>IF('d_시나리오'!$J$6='d_시나리오'!$H$6,'d_시나리오'!$I$6,IF(L490&lt;('d_시나리오'!$I$6-'d_시나리오'!$H$6)/('d_시나리오'!$J$6-'d_시나리오'!$H$6),'d_시나리오'!$H$6+SQRT(L490*('d_시나리오'!$J$6-'d_시나리오'!$H$6)*('d_시나리오'!$I$6-'d_시나리오'!$H$6)),'d_시나리오'!$J$6-SQRT((1-L490)*('d_시나리오'!$J$6-'d_시나리오'!$H$6)*('d_시나리오'!$J$6-'d_시나리오'!$I$6))))</f>
        <v/>
      </c>
      <c r="N490">
        <f>INDEX('d_분포'!$B$2:$B$57,RANDBETWEEN(1,56))</f>
        <v/>
      </c>
      <c r="O490">
        <f>BETAINV(RAND(),5,5)</f>
        <v/>
      </c>
      <c r="P490">
        <f>'d_고정'!$B$1*'6_기대효과'!$H$7*('d_시나리오'!$I$7/'d_고정'!$B$2)*B490</f>
        <v/>
      </c>
      <c r="Q490">
        <f>P490*C490</f>
        <v/>
      </c>
      <c r="R490">
        <f>P490*E490</f>
        <v/>
      </c>
      <c r="S490">
        <f>R490*G490</f>
        <v/>
      </c>
      <c r="T490">
        <f>Q490+S490</f>
        <v/>
      </c>
      <c r="U490">
        <f>(Q490*D490+S490*I490)*(1-O490)</f>
        <v/>
      </c>
      <c r="V490">
        <f>(R490*K490*N490+'d_고정'!$B$3*('6_기대효과'!$H$7/8)*N490*'d_고정'!$B$10*M490*('6_기대효과'!$K$7/'d_고정'!$B$9))*(1-O490)</f>
        <v/>
      </c>
      <c r="W490">
        <f>(S490*I490+R490*MAX(K490-'d_고정'!$B$10*M490*('6_기대효과'!$K$7/'d_고정'!$B$9),0)*N490)*(1-O490)</f>
        <v/>
      </c>
      <c r="X490">
        <f>U490+V490</f>
        <v/>
      </c>
      <c r="Y490">
        <f>U490/('d_고정'!$B$5*'6_기대효과'!$H$7/8)/'d_고정'!$B$6</f>
        <v/>
      </c>
      <c r="Z490">
        <f>U490/('d_고정'!$B$8*'6_기대효과'!$H$7/8)</f>
        <v/>
      </c>
    </row>
    <row r="491">
      <c r="A491">
        <f>RAND()</f>
        <v/>
      </c>
      <c r="B491">
        <f>IF('d_시나리오'!$J$2='d_시나리오'!$H$2,'d_시나리오'!$I$2,IF(A491&lt;('d_시나리오'!$I$2-'d_시나리오'!$H$2)/('d_시나리오'!$J$2-'d_시나리오'!$H$2),'d_시나리오'!$H$2+SQRT(A491*('d_시나리오'!$J$2-'d_시나리오'!$H$2)*('d_시나리오'!$I$2-'d_시나리오'!$H$2)),'d_시나리오'!$J$2-SQRT((1-A491)*('d_시나리오'!$J$2-'d_시나리오'!$H$2)*('d_시나리오'!$J$2-'d_시나리오'!$I$2))))</f>
        <v/>
      </c>
      <c r="C491">
        <f>BETAINV(RAND(),2,6)</f>
        <v/>
      </c>
      <c r="D491">
        <f>INDEX('d_분포'!$A$2:$A$28,RANDBETWEEN(1,27))</f>
        <v/>
      </c>
      <c r="E491">
        <f>INDEX('d_분포'!$C$2:$C$5,RANDBETWEEN(1,4))*(0.9+0.2*RAND())</f>
        <v/>
      </c>
      <c r="F491">
        <f>RAND()</f>
        <v/>
      </c>
      <c r="G491">
        <f>IF('d_시나리오'!$J$3='d_시나리오'!$H$3,'d_시나리오'!$I$3,IF(F491&lt;('d_시나리오'!$I$3-'d_시나리오'!$H$3)/('d_시나리오'!$J$3-'d_시나리오'!$H$3),'d_시나리오'!$H$3+SQRT(F491*('d_시나리오'!$J$3-'d_시나리오'!$H$3)*('d_시나리오'!$I$3-'d_시나리오'!$H$3)),'d_시나리오'!$J$3-SQRT((1-F491)*('d_시나리오'!$J$3-'d_시나리오'!$H$3)*('d_시나리오'!$J$3-'d_시나리오'!$I$3))))</f>
        <v/>
      </c>
      <c r="H491">
        <f>RAND()</f>
        <v/>
      </c>
      <c r="I491">
        <f>IF('d_시나리오'!$J$4='d_시나리오'!$H$4,'d_시나리오'!$I$4,IF(H491&lt;('d_시나리오'!$I$4-'d_시나리오'!$H$4)/('d_시나리오'!$J$4-'d_시나리오'!$H$4),'d_시나리오'!$H$4+SQRT(H491*('d_시나리오'!$J$4-'d_시나리오'!$H$4)*('d_시나리오'!$I$4-'d_시나리오'!$H$4)),'d_시나리오'!$J$4-SQRT((1-H491)*('d_시나리오'!$J$4-'d_시나리오'!$H$4)*('d_시나리오'!$J$4-'d_시나리오'!$I$4))))</f>
        <v/>
      </c>
      <c r="J491">
        <f>RAND()</f>
        <v/>
      </c>
      <c r="K491">
        <f>IF('d_시나리오'!$J$5='d_시나리오'!$H$5,'d_시나리오'!$I$5,IF(J491&lt;('d_시나리오'!$I$5-'d_시나리오'!$H$5)/('d_시나리오'!$J$5-'d_시나리오'!$H$5),'d_시나리오'!$H$5+SQRT(J491*('d_시나리오'!$J$5-'d_시나리오'!$H$5)*('d_시나리오'!$I$5-'d_시나리오'!$H$5)),'d_시나리오'!$J$5-SQRT((1-J491)*('d_시나리오'!$J$5-'d_시나리오'!$H$5)*('d_시나리오'!$J$5-'d_시나리오'!$I$5))))</f>
        <v/>
      </c>
      <c r="L491">
        <f>RAND()</f>
        <v/>
      </c>
      <c r="M491">
        <f>IF('d_시나리오'!$J$6='d_시나리오'!$H$6,'d_시나리오'!$I$6,IF(L491&lt;('d_시나리오'!$I$6-'d_시나리오'!$H$6)/('d_시나리오'!$J$6-'d_시나리오'!$H$6),'d_시나리오'!$H$6+SQRT(L491*('d_시나리오'!$J$6-'d_시나리오'!$H$6)*('d_시나리오'!$I$6-'d_시나리오'!$H$6)),'d_시나리오'!$J$6-SQRT((1-L491)*('d_시나리오'!$J$6-'d_시나리오'!$H$6)*('d_시나리오'!$J$6-'d_시나리오'!$I$6))))</f>
        <v/>
      </c>
      <c r="N491">
        <f>INDEX('d_분포'!$B$2:$B$57,RANDBETWEEN(1,56))</f>
        <v/>
      </c>
      <c r="O491">
        <f>BETAINV(RAND(),5,5)</f>
        <v/>
      </c>
      <c r="P491">
        <f>'d_고정'!$B$1*'6_기대효과'!$H$7*('d_시나리오'!$I$7/'d_고정'!$B$2)*B491</f>
        <v/>
      </c>
      <c r="Q491">
        <f>P491*C491</f>
        <v/>
      </c>
      <c r="R491">
        <f>P491*E491</f>
        <v/>
      </c>
      <c r="S491">
        <f>R491*G491</f>
        <v/>
      </c>
      <c r="T491">
        <f>Q491+S491</f>
        <v/>
      </c>
      <c r="U491">
        <f>(Q491*D491+S491*I491)*(1-O491)</f>
        <v/>
      </c>
      <c r="V491">
        <f>(R491*K491*N491+'d_고정'!$B$3*('6_기대효과'!$H$7/8)*N491*'d_고정'!$B$10*M491*('6_기대효과'!$K$7/'d_고정'!$B$9))*(1-O491)</f>
        <v/>
      </c>
      <c r="W491">
        <f>(S491*I491+R491*MAX(K491-'d_고정'!$B$10*M491*('6_기대효과'!$K$7/'d_고정'!$B$9),0)*N491)*(1-O491)</f>
        <v/>
      </c>
      <c r="X491">
        <f>U491+V491</f>
        <v/>
      </c>
      <c r="Y491">
        <f>U491/('d_고정'!$B$5*'6_기대효과'!$H$7/8)/'d_고정'!$B$6</f>
        <v/>
      </c>
      <c r="Z491">
        <f>U491/('d_고정'!$B$8*'6_기대효과'!$H$7/8)</f>
        <v/>
      </c>
    </row>
    <row r="492">
      <c r="A492">
        <f>RAND()</f>
        <v/>
      </c>
      <c r="B492">
        <f>IF('d_시나리오'!$J$2='d_시나리오'!$H$2,'d_시나리오'!$I$2,IF(A492&lt;('d_시나리오'!$I$2-'d_시나리오'!$H$2)/('d_시나리오'!$J$2-'d_시나리오'!$H$2),'d_시나리오'!$H$2+SQRT(A492*('d_시나리오'!$J$2-'d_시나리오'!$H$2)*('d_시나리오'!$I$2-'d_시나리오'!$H$2)),'d_시나리오'!$J$2-SQRT((1-A492)*('d_시나리오'!$J$2-'d_시나리오'!$H$2)*('d_시나리오'!$J$2-'d_시나리오'!$I$2))))</f>
        <v/>
      </c>
      <c r="C492">
        <f>BETAINV(RAND(),2,6)</f>
        <v/>
      </c>
      <c r="D492">
        <f>INDEX('d_분포'!$A$2:$A$28,RANDBETWEEN(1,27))</f>
        <v/>
      </c>
      <c r="E492">
        <f>INDEX('d_분포'!$C$2:$C$5,RANDBETWEEN(1,4))*(0.9+0.2*RAND())</f>
        <v/>
      </c>
      <c r="F492">
        <f>RAND()</f>
        <v/>
      </c>
      <c r="G492">
        <f>IF('d_시나리오'!$J$3='d_시나리오'!$H$3,'d_시나리오'!$I$3,IF(F492&lt;('d_시나리오'!$I$3-'d_시나리오'!$H$3)/('d_시나리오'!$J$3-'d_시나리오'!$H$3),'d_시나리오'!$H$3+SQRT(F492*('d_시나리오'!$J$3-'d_시나리오'!$H$3)*('d_시나리오'!$I$3-'d_시나리오'!$H$3)),'d_시나리오'!$J$3-SQRT((1-F492)*('d_시나리오'!$J$3-'d_시나리오'!$H$3)*('d_시나리오'!$J$3-'d_시나리오'!$I$3))))</f>
        <v/>
      </c>
      <c r="H492">
        <f>RAND()</f>
        <v/>
      </c>
      <c r="I492">
        <f>IF('d_시나리오'!$J$4='d_시나리오'!$H$4,'d_시나리오'!$I$4,IF(H492&lt;('d_시나리오'!$I$4-'d_시나리오'!$H$4)/('d_시나리오'!$J$4-'d_시나리오'!$H$4),'d_시나리오'!$H$4+SQRT(H492*('d_시나리오'!$J$4-'d_시나리오'!$H$4)*('d_시나리오'!$I$4-'d_시나리오'!$H$4)),'d_시나리오'!$J$4-SQRT((1-H492)*('d_시나리오'!$J$4-'d_시나리오'!$H$4)*('d_시나리오'!$J$4-'d_시나리오'!$I$4))))</f>
        <v/>
      </c>
      <c r="J492">
        <f>RAND()</f>
        <v/>
      </c>
      <c r="K492">
        <f>IF('d_시나리오'!$J$5='d_시나리오'!$H$5,'d_시나리오'!$I$5,IF(J492&lt;('d_시나리오'!$I$5-'d_시나리오'!$H$5)/('d_시나리오'!$J$5-'d_시나리오'!$H$5),'d_시나리오'!$H$5+SQRT(J492*('d_시나리오'!$J$5-'d_시나리오'!$H$5)*('d_시나리오'!$I$5-'d_시나리오'!$H$5)),'d_시나리오'!$J$5-SQRT((1-J492)*('d_시나리오'!$J$5-'d_시나리오'!$H$5)*('d_시나리오'!$J$5-'d_시나리오'!$I$5))))</f>
        <v/>
      </c>
      <c r="L492">
        <f>RAND()</f>
        <v/>
      </c>
      <c r="M492">
        <f>IF('d_시나리오'!$J$6='d_시나리오'!$H$6,'d_시나리오'!$I$6,IF(L492&lt;('d_시나리오'!$I$6-'d_시나리오'!$H$6)/('d_시나리오'!$J$6-'d_시나리오'!$H$6),'d_시나리오'!$H$6+SQRT(L492*('d_시나리오'!$J$6-'d_시나리오'!$H$6)*('d_시나리오'!$I$6-'d_시나리오'!$H$6)),'d_시나리오'!$J$6-SQRT((1-L492)*('d_시나리오'!$J$6-'d_시나리오'!$H$6)*('d_시나리오'!$J$6-'d_시나리오'!$I$6))))</f>
        <v/>
      </c>
      <c r="N492">
        <f>INDEX('d_분포'!$B$2:$B$57,RANDBETWEEN(1,56))</f>
        <v/>
      </c>
      <c r="O492">
        <f>BETAINV(RAND(),5,5)</f>
        <v/>
      </c>
      <c r="P492">
        <f>'d_고정'!$B$1*'6_기대효과'!$H$7*('d_시나리오'!$I$7/'d_고정'!$B$2)*B492</f>
        <v/>
      </c>
      <c r="Q492">
        <f>P492*C492</f>
        <v/>
      </c>
      <c r="R492">
        <f>P492*E492</f>
        <v/>
      </c>
      <c r="S492">
        <f>R492*G492</f>
        <v/>
      </c>
      <c r="T492">
        <f>Q492+S492</f>
        <v/>
      </c>
      <c r="U492">
        <f>(Q492*D492+S492*I492)*(1-O492)</f>
        <v/>
      </c>
      <c r="V492">
        <f>(R492*K492*N492+'d_고정'!$B$3*('6_기대효과'!$H$7/8)*N492*'d_고정'!$B$10*M492*('6_기대효과'!$K$7/'d_고정'!$B$9))*(1-O492)</f>
        <v/>
      </c>
      <c r="W492">
        <f>(S492*I492+R492*MAX(K492-'d_고정'!$B$10*M492*('6_기대효과'!$K$7/'d_고정'!$B$9),0)*N492)*(1-O492)</f>
        <v/>
      </c>
      <c r="X492">
        <f>U492+V492</f>
        <v/>
      </c>
      <c r="Y492">
        <f>U492/('d_고정'!$B$5*'6_기대효과'!$H$7/8)/'d_고정'!$B$6</f>
        <v/>
      </c>
      <c r="Z492">
        <f>U492/('d_고정'!$B$8*'6_기대효과'!$H$7/8)</f>
        <v/>
      </c>
    </row>
    <row r="493">
      <c r="A493">
        <f>RAND()</f>
        <v/>
      </c>
      <c r="B493">
        <f>IF('d_시나리오'!$J$2='d_시나리오'!$H$2,'d_시나리오'!$I$2,IF(A493&lt;('d_시나리오'!$I$2-'d_시나리오'!$H$2)/('d_시나리오'!$J$2-'d_시나리오'!$H$2),'d_시나리오'!$H$2+SQRT(A493*('d_시나리오'!$J$2-'d_시나리오'!$H$2)*('d_시나리오'!$I$2-'d_시나리오'!$H$2)),'d_시나리오'!$J$2-SQRT((1-A493)*('d_시나리오'!$J$2-'d_시나리오'!$H$2)*('d_시나리오'!$J$2-'d_시나리오'!$I$2))))</f>
        <v/>
      </c>
      <c r="C493">
        <f>BETAINV(RAND(),2,6)</f>
        <v/>
      </c>
      <c r="D493">
        <f>INDEX('d_분포'!$A$2:$A$28,RANDBETWEEN(1,27))</f>
        <v/>
      </c>
      <c r="E493">
        <f>INDEX('d_분포'!$C$2:$C$5,RANDBETWEEN(1,4))*(0.9+0.2*RAND())</f>
        <v/>
      </c>
      <c r="F493">
        <f>RAND()</f>
        <v/>
      </c>
      <c r="G493">
        <f>IF('d_시나리오'!$J$3='d_시나리오'!$H$3,'d_시나리오'!$I$3,IF(F493&lt;('d_시나리오'!$I$3-'d_시나리오'!$H$3)/('d_시나리오'!$J$3-'d_시나리오'!$H$3),'d_시나리오'!$H$3+SQRT(F493*('d_시나리오'!$J$3-'d_시나리오'!$H$3)*('d_시나리오'!$I$3-'d_시나리오'!$H$3)),'d_시나리오'!$J$3-SQRT((1-F493)*('d_시나리오'!$J$3-'d_시나리오'!$H$3)*('d_시나리오'!$J$3-'d_시나리오'!$I$3))))</f>
        <v/>
      </c>
      <c r="H493">
        <f>RAND()</f>
        <v/>
      </c>
      <c r="I493">
        <f>IF('d_시나리오'!$J$4='d_시나리오'!$H$4,'d_시나리오'!$I$4,IF(H493&lt;('d_시나리오'!$I$4-'d_시나리오'!$H$4)/('d_시나리오'!$J$4-'d_시나리오'!$H$4),'d_시나리오'!$H$4+SQRT(H493*('d_시나리오'!$J$4-'d_시나리오'!$H$4)*('d_시나리오'!$I$4-'d_시나리오'!$H$4)),'d_시나리오'!$J$4-SQRT((1-H493)*('d_시나리오'!$J$4-'d_시나리오'!$H$4)*('d_시나리오'!$J$4-'d_시나리오'!$I$4))))</f>
        <v/>
      </c>
      <c r="J493">
        <f>RAND()</f>
        <v/>
      </c>
      <c r="K493">
        <f>IF('d_시나리오'!$J$5='d_시나리오'!$H$5,'d_시나리오'!$I$5,IF(J493&lt;('d_시나리오'!$I$5-'d_시나리오'!$H$5)/('d_시나리오'!$J$5-'d_시나리오'!$H$5),'d_시나리오'!$H$5+SQRT(J493*('d_시나리오'!$J$5-'d_시나리오'!$H$5)*('d_시나리오'!$I$5-'d_시나리오'!$H$5)),'d_시나리오'!$J$5-SQRT((1-J493)*('d_시나리오'!$J$5-'d_시나리오'!$H$5)*('d_시나리오'!$J$5-'d_시나리오'!$I$5))))</f>
        <v/>
      </c>
      <c r="L493">
        <f>RAND()</f>
        <v/>
      </c>
      <c r="M493">
        <f>IF('d_시나리오'!$J$6='d_시나리오'!$H$6,'d_시나리오'!$I$6,IF(L493&lt;('d_시나리오'!$I$6-'d_시나리오'!$H$6)/('d_시나리오'!$J$6-'d_시나리오'!$H$6),'d_시나리오'!$H$6+SQRT(L493*('d_시나리오'!$J$6-'d_시나리오'!$H$6)*('d_시나리오'!$I$6-'d_시나리오'!$H$6)),'d_시나리오'!$J$6-SQRT((1-L493)*('d_시나리오'!$J$6-'d_시나리오'!$H$6)*('d_시나리오'!$J$6-'d_시나리오'!$I$6))))</f>
        <v/>
      </c>
      <c r="N493">
        <f>INDEX('d_분포'!$B$2:$B$57,RANDBETWEEN(1,56))</f>
        <v/>
      </c>
      <c r="O493">
        <f>BETAINV(RAND(),5,5)</f>
        <v/>
      </c>
      <c r="P493">
        <f>'d_고정'!$B$1*'6_기대효과'!$H$7*('d_시나리오'!$I$7/'d_고정'!$B$2)*B493</f>
        <v/>
      </c>
      <c r="Q493">
        <f>P493*C493</f>
        <v/>
      </c>
      <c r="R493">
        <f>P493*E493</f>
        <v/>
      </c>
      <c r="S493">
        <f>R493*G493</f>
        <v/>
      </c>
      <c r="T493">
        <f>Q493+S493</f>
        <v/>
      </c>
      <c r="U493">
        <f>(Q493*D493+S493*I493)*(1-O493)</f>
        <v/>
      </c>
      <c r="V493">
        <f>(R493*K493*N493+'d_고정'!$B$3*('6_기대효과'!$H$7/8)*N493*'d_고정'!$B$10*M493*('6_기대효과'!$K$7/'d_고정'!$B$9))*(1-O493)</f>
        <v/>
      </c>
      <c r="W493">
        <f>(S493*I493+R493*MAX(K493-'d_고정'!$B$10*M493*('6_기대효과'!$K$7/'d_고정'!$B$9),0)*N493)*(1-O493)</f>
        <v/>
      </c>
      <c r="X493">
        <f>U493+V493</f>
        <v/>
      </c>
      <c r="Y493">
        <f>U493/('d_고정'!$B$5*'6_기대효과'!$H$7/8)/'d_고정'!$B$6</f>
        <v/>
      </c>
      <c r="Z493">
        <f>U493/('d_고정'!$B$8*'6_기대효과'!$H$7/8)</f>
        <v/>
      </c>
    </row>
    <row r="494">
      <c r="A494">
        <f>RAND()</f>
        <v/>
      </c>
      <c r="B494">
        <f>IF('d_시나리오'!$J$2='d_시나리오'!$H$2,'d_시나리오'!$I$2,IF(A494&lt;('d_시나리오'!$I$2-'d_시나리오'!$H$2)/('d_시나리오'!$J$2-'d_시나리오'!$H$2),'d_시나리오'!$H$2+SQRT(A494*('d_시나리오'!$J$2-'d_시나리오'!$H$2)*('d_시나리오'!$I$2-'d_시나리오'!$H$2)),'d_시나리오'!$J$2-SQRT((1-A494)*('d_시나리오'!$J$2-'d_시나리오'!$H$2)*('d_시나리오'!$J$2-'d_시나리오'!$I$2))))</f>
        <v/>
      </c>
      <c r="C494">
        <f>BETAINV(RAND(),2,6)</f>
        <v/>
      </c>
      <c r="D494">
        <f>INDEX('d_분포'!$A$2:$A$28,RANDBETWEEN(1,27))</f>
        <v/>
      </c>
      <c r="E494">
        <f>INDEX('d_분포'!$C$2:$C$5,RANDBETWEEN(1,4))*(0.9+0.2*RAND())</f>
        <v/>
      </c>
      <c r="F494">
        <f>RAND()</f>
        <v/>
      </c>
      <c r="G494">
        <f>IF('d_시나리오'!$J$3='d_시나리오'!$H$3,'d_시나리오'!$I$3,IF(F494&lt;('d_시나리오'!$I$3-'d_시나리오'!$H$3)/('d_시나리오'!$J$3-'d_시나리오'!$H$3),'d_시나리오'!$H$3+SQRT(F494*('d_시나리오'!$J$3-'d_시나리오'!$H$3)*('d_시나리오'!$I$3-'d_시나리오'!$H$3)),'d_시나리오'!$J$3-SQRT((1-F494)*('d_시나리오'!$J$3-'d_시나리오'!$H$3)*('d_시나리오'!$J$3-'d_시나리오'!$I$3))))</f>
        <v/>
      </c>
      <c r="H494">
        <f>RAND()</f>
        <v/>
      </c>
      <c r="I494">
        <f>IF('d_시나리오'!$J$4='d_시나리오'!$H$4,'d_시나리오'!$I$4,IF(H494&lt;('d_시나리오'!$I$4-'d_시나리오'!$H$4)/('d_시나리오'!$J$4-'d_시나리오'!$H$4),'d_시나리오'!$H$4+SQRT(H494*('d_시나리오'!$J$4-'d_시나리오'!$H$4)*('d_시나리오'!$I$4-'d_시나리오'!$H$4)),'d_시나리오'!$J$4-SQRT((1-H494)*('d_시나리오'!$J$4-'d_시나리오'!$H$4)*('d_시나리오'!$J$4-'d_시나리오'!$I$4))))</f>
        <v/>
      </c>
      <c r="J494">
        <f>RAND()</f>
        <v/>
      </c>
      <c r="K494">
        <f>IF('d_시나리오'!$J$5='d_시나리오'!$H$5,'d_시나리오'!$I$5,IF(J494&lt;('d_시나리오'!$I$5-'d_시나리오'!$H$5)/('d_시나리오'!$J$5-'d_시나리오'!$H$5),'d_시나리오'!$H$5+SQRT(J494*('d_시나리오'!$J$5-'d_시나리오'!$H$5)*('d_시나리오'!$I$5-'d_시나리오'!$H$5)),'d_시나리오'!$J$5-SQRT((1-J494)*('d_시나리오'!$J$5-'d_시나리오'!$H$5)*('d_시나리오'!$J$5-'d_시나리오'!$I$5))))</f>
        <v/>
      </c>
      <c r="L494">
        <f>RAND()</f>
        <v/>
      </c>
      <c r="M494">
        <f>IF('d_시나리오'!$J$6='d_시나리오'!$H$6,'d_시나리오'!$I$6,IF(L494&lt;('d_시나리오'!$I$6-'d_시나리오'!$H$6)/('d_시나리오'!$J$6-'d_시나리오'!$H$6),'d_시나리오'!$H$6+SQRT(L494*('d_시나리오'!$J$6-'d_시나리오'!$H$6)*('d_시나리오'!$I$6-'d_시나리오'!$H$6)),'d_시나리오'!$J$6-SQRT((1-L494)*('d_시나리오'!$J$6-'d_시나리오'!$H$6)*('d_시나리오'!$J$6-'d_시나리오'!$I$6))))</f>
        <v/>
      </c>
      <c r="N494">
        <f>INDEX('d_분포'!$B$2:$B$57,RANDBETWEEN(1,56))</f>
        <v/>
      </c>
      <c r="O494">
        <f>BETAINV(RAND(),5,5)</f>
        <v/>
      </c>
      <c r="P494">
        <f>'d_고정'!$B$1*'6_기대효과'!$H$7*('d_시나리오'!$I$7/'d_고정'!$B$2)*B494</f>
        <v/>
      </c>
      <c r="Q494">
        <f>P494*C494</f>
        <v/>
      </c>
      <c r="R494">
        <f>P494*E494</f>
        <v/>
      </c>
      <c r="S494">
        <f>R494*G494</f>
        <v/>
      </c>
      <c r="T494">
        <f>Q494+S494</f>
        <v/>
      </c>
      <c r="U494">
        <f>(Q494*D494+S494*I494)*(1-O494)</f>
        <v/>
      </c>
      <c r="V494">
        <f>(R494*K494*N494+'d_고정'!$B$3*('6_기대효과'!$H$7/8)*N494*'d_고정'!$B$10*M494*('6_기대효과'!$K$7/'d_고정'!$B$9))*(1-O494)</f>
        <v/>
      </c>
      <c r="W494">
        <f>(S494*I494+R494*MAX(K494-'d_고정'!$B$10*M494*('6_기대효과'!$K$7/'d_고정'!$B$9),0)*N494)*(1-O494)</f>
        <v/>
      </c>
      <c r="X494">
        <f>U494+V494</f>
        <v/>
      </c>
      <c r="Y494">
        <f>U494/('d_고정'!$B$5*'6_기대효과'!$H$7/8)/'d_고정'!$B$6</f>
        <v/>
      </c>
      <c r="Z494">
        <f>U494/('d_고정'!$B$8*'6_기대효과'!$H$7/8)</f>
        <v/>
      </c>
    </row>
    <row r="495">
      <c r="A495">
        <f>RAND()</f>
        <v/>
      </c>
      <c r="B495">
        <f>IF('d_시나리오'!$J$2='d_시나리오'!$H$2,'d_시나리오'!$I$2,IF(A495&lt;('d_시나리오'!$I$2-'d_시나리오'!$H$2)/('d_시나리오'!$J$2-'d_시나리오'!$H$2),'d_시나리오'!$H$2+SQRT(A495*('d_시나리오'!$J$2-'d_시나리오'!$H$2)*('d_시나리오'!$I$2-'d_시나리오'!$H$2)),'d_시나리오'!$J$2-SQRT((1-A495)*('d_시나리오'!$J$2-'d_시나리오'!$H$2)*('d_시나리오'!$J$2-'d_시나리오'!$I$2))))</f>
        <v/>
      </c>
      <c r="C495">
        <f>BETAINV(RAND(),2,6)</f>
        <v/>
      </c>
      <c r="D495">
        <f>INDEX('d_분포'!$A$2:$A$28,RANDBETWEEN(1,27))</f>
        <v/>
      </c>
      <c r="E495">
        <f>INDEX('d_분포'!$C$2:$C$5,RANDBETWEEN(1,4))*(0.9+0.2*RAND())</f>
        <v/>
      </c>
      <c r="F495">
        <f>RAND()</f>
        <v/>
      </c>
      <c r="G495">
        <f>IF('d_시나리오'!$J$3='d_시나리오'!$H$3,'d_시나리오'!$I$3,IF(F495&lt;('d_시나리오'!$I$3-'d_시나리오'!$H$3)/('d_시나리오'!$J$3-'d_시나리오'!$H$3),'d_시나리오'!$H$3+SQRT(F495*('d_시나리오'!$J$3-'d_시나리오'!$H$3)*('d_시나리오'!$I$3-'d_시나리오'!$H$3)),'d_시나리오'!$J$3-SQRT((1-F495)*('d_시나리오'!$J$3-'d_시나리오'!$H$3)*('d_시나리오'!$J$3-'d_시나리오'!$I$3))))</f>
        <v/>
      </c>
      <c r="H495">
        <f>RAND()</f>
        <v/>
      </c>
      <c r="I495">
        <f>IF('d_시나리오'!$J$4='d_시나리오'!$H$4,'d_시나리오'!$I$4,IF(H495&lt;('d_시나리오'!$I$4-'d_시나리오'!$H$4)/('d_시나리오'!$J$4-'d_시나리오'!$H$4),'d_시나리오'!$H$4+SQRT(H495*('d_시나리오'!$J$4-'d_시나리오'!$H$4)*('d_시나리오'!$I$4-'d_시나리오'!$H$4)),'d_시나리오'!$J$4-SQRT((1-H495)*('d_시나리오'!$J$4-'d_시나리오'!$H$4)*('d_시나리오'!$J$4-'d_시나리오'!$I$4))))</f>
        <v/>
      </c>
      <c r="J495">
        <f>RAND()</f>
        <v/>
      </c>
      <c r="K495">
        <f>IF('d_시나리오'!$J$5='d_시나리오'!$H$5,'d_시나리오'!$I$5,IF(J495&lt;('d_시나리오'!$I$5-'d_시나리오'!$H$5)/('d_시나리오'!$J$5-'d_시나리오'!$H$5),'d_시나리오'!$H$5+SQRT(J495*('d_시나리오'!$J$5-'d_시나리오'!$H$5)*('d_시나리오'!$I$5-'d_시나리오'!$H$5)),'d_시나리오'!$J$5-SQRT((1-J495)*('d_시나리오'!$J$5-'d_시나리오'!$H$5)*('d_시나리오'!$J$5-'d_시나리오'!$I$5))))</f>
        <v/>
      </c>
      <c r="L495">
        <f>RAND()</f>
        <v/>
      </c>
      <c r="M495">
        <f>IF('d_시나리오'!$J$6='d_시나리오'!$H$6,'d_시나리오'!$I$6,IF(L495&lt;('d_시나리오'!$I$6-'d_시나리오'!$H$6)/('d_시나리오'!$J$6-'d_시나리오'!$H$6),'d_시나리오'!$H$6+SQRT(L495*('d_시나리오'!$J$6-'d_시나리오'!$H$6)*('d_시나리오'!$I$6-'d_시나리오'!$H$6)),'d_시나리오'!$J$6-SQRT((1-L495)*('d_시나리오'!$J$6-'d_시나리오'!$H$6)*('d_시나리오'!$J$6-'d_시나리오'!$I$6))))</f>
        <v/>
      </c>
      <c r="N495">
        <f>INDEX('d_분포'!$B$2:$B$57,RANDBETWEEN(1,56))</f>
        <v/>
      </c>
      <c r="O495">
        <f>BETAINV(RAND(),5,5)</f>
        <v/>
      </c>
      <c r="P495">
        <f>'d_고정'!$B$1*'6_기대효과'!$H$7*('d_시나리오'!$I$7/'d_고정'!$B$2)*B495</f>
        <v/>
      </c>
      <c r="Q495">
        <f>P495*C495</f>
        <v/>
      </c>
      <c r="R495">
        <f>P495*E495</f>
        <v/>
      </c>
      <c r="S495">
        <f>R495*G495</f>
        <v/>
      </c>
      <c r="T495">
        <f>Q495+S495</f>
        <v/>
      </c>
      <c r="U495">
        <f>(Q495*D495+S495*I495)*(1-O495)</f>
        <v/>
      </c>
      <c r="V495">
        <f>(R495*K495*N495+'d_고정'!$B$3*('6_기대효과'!$H$7/8)*N495*'d_고정'!$B$10*M495*('6_기대효과'!$K$7/'d_고정'!$B$9))*(1-O495)</f>
        <v/>
      </c>
      <c r="W495">
        <f>(S495*I495+R495*MAX(K495-'d_고정'!$B$10*M495*('6_기대효과'!$K$7/'d_고정'!$B$9),0)*N495)*(1-O495)</f>
        <v/>
      </c>
      <c r="X495">
        <f>U495+V495</f>
        <v/>
      </c>
      <c r="Y495">
        <f>U495/('d_고정'!$B$5*'6_기대효과'!$H$7/8)/'d_고정'!$B$6</f>
        <v/>
      </c>
      <c r="Z495">
        <f>U495/('d_고정'!$B$8*'6_기대효과'!$H$7/8)</f>
        <v/>
      </c>
    </row>
    <row r="496">
      <c r="A496">
        <f>RAND()</f>
        <v/>
      </c>
      <c r="B496">
        <f>IF('d_시나리오'!$J$2='d_시나리오'!$H$2,'d_시나리오'!$I$2,IF(A496&lt;('d_시나리오'!$I$2-'d_시나리오'!$H$2)/('d_시나리오'!$J$2-'d_시나리오'!$H$2),'d_시나리오'!$H$2+SQRT(A496*('d_시나리오'!$J$2-'d_시나리오'!$H$2)*('d_시나리오'!$I$2-'d_시나리오'!$H$2)),'d_시나리오'!$J$2-SQRT((1-A496)*('d_시나리오'!$J$2-'d_시나리오'!$H$2)*('d_시나리오'!$J$2-'d_시나리오'!$I$2))))</f>
        <v/>
      </c>
      <c r="C496">
        <f>BETAINV(RAND(),2,6)</f>
        <v/>
      </c>
      <c r="D496">
        <f>INDEX('d_분포'!$A$2:$A$28,RANDBETWEEN(1,27))</f>
        <v/>
      </c>
      <c r="E496">
        <f>INDEX('d_분포'!$C$2:$C$5,RANDBETWEEN(1,4))*(0.9+0.2*RAND())</f>
        <v/>
      </c>
      <c r="F496">
        <f>RAND()</f>
        <v/>
      </c>
      <c r="G496">
        <f>IF('d_시나리오'!$J$3='d_시나리오'!$H$3,'d_시나리오'!$I$3,IF(F496&lt;('d_시나리오'!$I$3-'d_시나리오'!$H$3)/('d_시나리오'!$J$3-'d_시나리오'!$H$3),'d_시나리오'!$H$3+SQRT(F496*('d_시나리오'!$J$3-'d_시나리오'!$H$3)*('d_시나리오'!$I$3-'d_시나리오'!$H$3)),'d_시나리오'!$J$3-SQRT((1-F496)*('d_시나리오'!$J$3-'d_시나리오'!$H$3)*('d_시나리오'!$J$3-'d_시나리오'!$I$3))))</f>
        <v/>
      </c>
      <c r="H496">
        <f>RAND()</f>
        <v/>
      </c>
      <c r="I496">
        <f>IF('d_시나리오'!$J$4='d_시나리오'!$H$4,'d_시나리오'!$I$4,IF(H496&lt;('d_시나리오'!$I$4-'d_시나리오'!$H$4)/('d_시나리오'!$J$4-'d_시나리오'!$H$4),'d_시나리오'!$H$4+SQRT(H496*('d_시나리오'!$J$4-'d_시나리오'!$H$4)*('d_시나리오'!$I$4-'d_시나리오'!$H$4)),'d_시나리오'!$J$4-SQRT((1-H496)*('d_시나리오'!$J$4-'d_시나리오'!$H$4)*('d_시나리오'!$J$4-'d_시나리오'!$I$4))))</f>
        <v/>
      </c>
      <c r="J496">
        <f>RAND()</f>
        <v/>
      </c>
      <c r="K496">
        <f>IF('d_시나리오'!$J$5='d_시나리오'!$H$5,'d_시나리오'!$I$5,IF(J496&lt;('d_시나리오'!$I$5-'d_시나리오'!$H$5)/('d_시나리오'!$J$5-'d_시나리오'!$H$5),'d_시나리오'!$H$5+SQRT(J496*('d_시나리오'!$J$5-'d_시나리오'!$H$5)*('d_시나리오'!$I$5-'d_시나리오'!$H$5)),'d_시나리오'!$J$5-SQRT((1-J496)*('d_시나리오'!$J$5-'d_시나리오'!$H$5)*('d_시나리오'!$J$5-'d_시나리오'!$I$5))))</f>
        <v/>
      </c>
      <c r="L496">
        <f>RAND()</f>
        <v/>
      </c>
      <c r="M496">
        <f>IF('d_시나리오'!$J$6='d_시나리오'!$H$6,'d_시나리오'!$I$6,IF(L496&lt;('d_시나리오'!$I$6-'d_시나리오'!$H$6)/('d_시나리오'!$J$6-'d_시나리오'!$H$6),'d_시나리오'!$H$6+SQRT(L496*('d_시나리오'!$J$6-'d_시나리오'!$H$6)*('d_시나리오'!$I$6-'d_시나리오'!$H$6)),'d_시나리오'!$J$6-SQRT((1-L496)*('d_시나리오'!$J$6-'d_시나리오'!$H$6)*('d_시나리오'!$J$6-'d_시나리오'!$I$6))))</f>
        <v/>
      </c>
      <c r="N496">
        <f>INDEX('d_분포'!$B$2:$B$57,RANDBETWEEN(1,56))</f>
        <v/>
      </c>
      <c r="O496">
        <f>BETAINV(RAND(),5,5)</f>
        <v/>
      </c>
      <c r="P496">
        <f>'d_고정'!$B$1*'6_기대효과'!$H$7*('d_시나리오'!$I$7/'d_고정'!$B$2)*B496</f>
        <v/>
      </c>
      <c r="Q496">
        <f>P496*C496</f>
        <v/>
      </c>
      <c r="R496">
        <f>P496*E496</f>
        <v/>
      </c>
      <c r="S496">
        <f>R496*G496</f>
        <v/>
      </c>
      <c r="T496">
        <f>Q496+S496</f>
        <v/>
      </c>
      <c r="U496">
        <f>(Q496*D496+S496*I496)*(1-O496)</f>
        <v/>
      </c>
      <c r="V496">
        <f>(R496*K496*N496+'d_고정'!$B$3*('6_기대효과'!$H$7/8)*N496*'d_고정'!$B$10*M496*('6_기대효과'!$K$7/'d_고정'!$B$9))*(1-O496)</f>
        <v/>
      </c>
      <c r="W496">
        <f>(S496*I496+R496*MAX(K496-'d_고정'!$B$10*M496*('6_기대효과'!$K$7/'d_고정'!$B$9),0)*N496)*(1-O496)</f>
        <v/>
      </c>
      <c r="X496">
        <f>U496+V496</f>
        <v/>
      </c>
      <c r="Y496">
        <f>U496/('d_고정'!$B$5*'6_기대효과'!$H$7/8)/'d_고정'!$B$6</f>
        <v/>
      </c>
      <c r="Z496">
        <f>U496/('d_고정'!$B$8*'6_기대효과'!$H$7/8)</f>
        <v/>
      </c>
    </row>
    <row r="497">
      <c r="A497">
        <f>RAND()</f>
        <v/>
      </c>
      <c r="B497">
        <f>IF('d_시나리오'!$J$2='d_시나리오'!$H$2,'d_시나리오'!$I$2,IF(A497&lt;('d_시나리오'!$I$2-'d_시나리오'!$H$2)/('d_시나리오'!$J$2-'d_시나리오'!$H$2),'d_시나리오'!$H$2+SQRT(A497*('d_시나리오'!$J$2-'d_시나리오'!$H$2)*('d_시나리오'!$I$2-'d_시나리오'!$H$2)),'d_시나리오'!$J$2-SQRT((1-A497)*('d_시나리오'!$J$2-'d_시나리오'!$H$2)*('d_시나리오'!$J$2-'d_시나리오'!$I$2))))</f>
        <v/>
      </c>
      <c r="C497">
        <f>BETAINV(RAND(),2,6)</f>
        <v/>
      </c>
      <c r="D497">
        <f>INDEX('d_분포'!$A$2:$A$28,RANDBETWEEN(1,27))</f>
        <v/>
      </c>
      <c r="E497">
        <f>INDEX('d_분포'!$C$2:$C$5,RANDBETWEEN(1,4))*(0.9+0.2*RAND())</f>
        <v/>
      </c>
      <c r="F497">
        <f>RAND()</f>
        <v/>
      </c>
      <c r="G497">
        <f>IF('d_시나리오'!$J$3='d_시나리오'!$H$3,'d_시나리오'!$I$3,IF(F497&lt;('d_시나리오'!$I$3-'d_시나리오'!$H$3)/('d_시나리오'!$J$3-'d_시나리오'!$H$3),'d_시나리오'!$H$3+SQRT(F497*('d_시나리오'!$J$3-'d_시나리오'!$H$3)*('d_시나리오'!$I$3-'d_시나리오'!$H$3)),'d_시나리오'!$J$3-SQRT((1-F497)*('d_시나리오'!$J$3-'d_시나리오'!$H$3)*('d_시나리오'!$J$3-'d_시나리오'!$I$3))))</f>
        <v/>
      </c>
      <c r="H497">
        <f>RAND()</f>
        <v/>
      </c>
      <c r="I497">
        <f>IF('d_시나리오'!$J$4='d_시나리오'!$H$4,'d_시나리오'!$I$4,IF(H497&lt;('d_시나리오'!$I$4-'d_시나리오'!$H$4)/('d_시나리오'!$J$4-'d_시나리오'!$H$4),'d_시나리오'!$H$4+SQRT(H497*('d_시나리오'!$J$4-'d_시나리오'!$H$4)*('d_시나리오'!$I$4-'d_시나리오'!$H$4)),'d_시나리오'!$J$4-SQRT((1-H497)*('d_시나리오'!$J$4-'d_시나리오'!$H$4)*('d_시나리오'!$J$4-'d_시나리오'!$I$4))))</f>
        <v/>
      </c>
      <c r="J497">
        <f>RAND()</f>
        <v/>
      </c>
      <c r="K497">
        <f>IF('d_시나리오'!$J$5='d_시나리오'!$H$5,'d_시나리오'!$I$5,IF(J497&lt;('d_시나리오'!$I$5-'d_시나리오'!$H$5)/('d_시나리오'!$J$5-'d_시나리오'!$H$5),'d_시나리오'!$H$5+SQRT(J497*('d_시나리오'!$J$5-'d_시나리오'!$H$5)*('d_시나리오'!$I$5-'d_시나리오'!$H$5)),'d_시나리오'!$J$5-SQRT((1-J497)*('d_시나리오'!$J$5-'d_시나리오'!$H$5)*('d_시나리오'!$J$5-'d_시나리오'!$I$5))))</f>
        <v/>
      </c>
      <c r="L497">
        <f>RAND()</f>
        <v/>
      </c>
      <c r="M497">
        <f>IF('d_시나리오'!$J$6='d_시나리오'!$H$6,'d_시나리오'!$I$6,IF(L497&lt;('d_시나리오'!$I$6-'d_시나리오'!$H$6)/('d_시나리오'!$J$6-'d_시나리오'!$H$6),'d_시나리오'!$H$6+SQRT(L497*('d_시나리오'!$J$6-'d_시나리오'!$H$6)*('d_시나리오'!$I$6-'d_시나리오'!$H$6)),'d_시나리오'!$J$6-SQRT((1-L497)*('d_시나리오'!$J$6-'d_시나리오'!$H$6)*('d_시나리오'!$J$6-'d_시나리오'!$I$6))))</f>
        <v/>
      </c>
      <c r="N497">
        <f>INDEX('d_분포'!$B$2:$B$57,RANDBETWEEN(1,56))</f>
        <v/>
      </c>
      <c r="O497">
        <f>BETAINV(RAND(),5,5)</f>
        <v/>
      </c>
      <c r="P497">
        <f>'d_고정'!$B$1*'6_기대효과'!$H$7*('d_시나리오'!$I$7/'d_고정'!$B$2)*B497</f>
        <v/>
      </c>
      <c r="Q497">
        <f>P497*C497</f>
        <v/>
      </c>
      <c r="R497">
        <f>P497*E497</f>
        <v/>
      </c>
      <c r="S497">
        <f>R497*G497</f>
        <v/>
      </c>
      <c r="T497">
        <f>Q497+S497</f>
        <v/>
      </c>
      <c r="U497">
        <f>(Q497*D497+S497*I497)*(1-O497)</f>
        <v/>
      </c>
      <c r="V497">
        <f>(R497*K497*N497+'d_고정'!$B$3*('6_기대효과'!$H$7/8)*N497*'d_고정'!$B$10*M497*('6_기대효과'!$K$7/'d_고정'!$B$9))*(1-O497)</f>
        <v/>
      </c>
      <c r="W497">
        <f>(S497*I497+R497*MAX(K497-'d_고정'!$B$10*M497*('6_기대효과'!$K$7/'d_고정'!$B$9),0)*N497)*(1-O497)</f>
        <v/>
      </c>
      <c r="X497">
        <f>U497+V497</f>
        <v/>
      </c>
      <c r="Y497">
        <f>U497/('d_고정'!$B$5*'6_기대효과'!$H$7/8)/'d_고정'!$B$6</f>
        <v/>
      </c>
      <c r="Z497">
        <f>U497/('d_고정'!$B$8*'6_기대효과'!$H$7/8)</f>
        <v/>
      </c>
    </row>
    <row r="498">
      <c r="A498">
        <f>RAND()</f>
        <v/>
      </c>
      <c r="B498">
        <f>IF('d_시나리오'!$J$2='d_시나리오'!$H$2,'d_시나리오'!$I$2,IF(A498&lt;('d_시나리오'!$I$2-'d_시나리오'!$H$2)/('d_시나리오'!$J$2-'d_시나리오'!$H$2),'d_시나리오'!$H$2+SQRT(A498*('d_시나리오'!$J$2-'d_시나리오'!$H$2)*('d_시나리오'!$I$2-'d_시나리오'!$H$2)),'d_시나리오'!$J$2-SQRT((1-A498)*('d_시나리오'!$J$2-'d_시나리오'!$H$2)*('d_시나리오'!$J$2-'d_시나리오'!$I$2))))</f>
        <v/>
      </c>
      <c r="C498">
        <f>BETAINV(RAND(),2,6)</f>
        <v/>
      </c>
      <c r="D498">
        <f>INDEX('d_분포'!$A$2:$A$28,RANDBETWEEN(1,27))</f>
        <v/>
      </c>
      <c r="E498">
        <f>INDEX('d_분포'!$C$2:$C$5,RANDBETWEEN(1,4))*(0.9+0.2*RAND())</f>
        <v/>
      </c>
      <c r="F498">
        <f>RAND()</f>
        <v/>
      </c>
      <c r="G498">
        <f>IF('d_시나리오'!$J$3='d_시나리오'!$H$3,'d_시나리오'!$I$3,IF(F498&lt;('d_시나리오'!$I$3-'d_시나리오'!$H$3)/('d_시나리오'!$J$3-'d_시나리오'!$H$3),'d_시나리오'!$H$3+SQRT(F498*('d_시나리오'!$J$3-'d_시나리오'!$H$3)*('d_시나리오'!$I$3-'d_시나리오'!$H$3)),'d_시나리오'!$J$3-SQRT((1-F498)*('d_시나리오'!$J$3-'d_시나리오'!$H$3)*('d_시나리오'!$J$3-'d_시나리오'!$I$3))))</f>
        <v/>
      </c>
      <c r="H498">
        <f>RAND()</f>
        <v/>
      </c>
      <c r="I498">
        <f>IF('d_시나리오'!$J$4='d_시나리오'!$H$4,'d_시나리오'!$I$4,IF(H498&lt;('d_시나리오'!$I$4-'d_시나리오'!$H$4)/('d_시나리오'!$J$4-'d_시나리오'!$H$4),'d_시나리오'!$H$4+SQRT(H498*('d_시나리오'!$J$4-'d_시나리오'!$H$4)*('d_시나리오'!$I$4-'d_시나리오'!$H$4)),'d_시나리오'!$J$4-SQRT((1-H498)*('d_시나리오'!$J$4-'d_시나리오'!$H$4)*('d_시나리오'!$J$4-'d_시나리오'!$I$4))))</f>
        <v/>
      </c>
      <c r="J498">
        <f>RAND()</f>
        <v/>
      </c>
      <c r="K498">
        <f>IF('d_시나리오'!$J$5='d_시나리오'!$H$5,'d_시나리오'!$I$5,IF(J498&lt;('d_시나리오'!$I$5-'d_시나리오'!$H$5)/('d_시나리오'!$J$5-'d_시나리오'!$H$5),'d_시나리오'!$H$5+SQRT(J498*('d_시나리오'!$J$5-'d_시나리오'!$H$5)*('d_시나리오'!$I$5-'d_시나리오'!$H$5)),'d_시나리오'!$J$5-SQRT((1-J498)*('d_시나리오'!$J$5-'d_시나리오'!$H$5)*('d_시나리오'!$J$5-'d_시나리오'!$I$5))))</f>
        <v/>
      </c>
      <c r="L498">
        <f>RAND()</f>
        <v/>
      </c>
      <c r="M498">
        <f>IF('d_시나리오'!$J$6='d_시나리오'!$H$6,'d_시나리오'!$I$6,IF(L498&lt;('d_시나리오'!$I$6-'d_시나리오'!$H$6)/('d_시나리오'!$J$6-'d_시나리오'!$H$6),'d_시나리오'!$H$6+SQRT(L498*('d_시나리오'!$J$6-'d_시나리오'!$H$6)*('d_시나리오'!$I$6-'d_시나리오'!$H$6)),'d_시나리오'!$J$6-SQRT((1-L498)*('d_시나리오'!$J$6-'d_시나리오'!$H$6)*('d_시나리오'!$J$6-'d_시나리오'!$I$6))))</f>
        <v/>
      </c>
      <c r="N498">
        <f>INDEX('d_분포'!$B$2:$B$57,RANDBETWEEN(1,56))</f>
        <v/>
      </c>
      <c r="O498">
        <f>BETAINV(RAND(),5,5)</f>
        <v/>
      </c>
      <c r="P498">
        <f>'d_고정'!$B$1*'6_기대효과'!$H$7*('d_시나리오'!$I$7/'d_고정'!$B$2)*B498</f>
        <v/>
      </c>
      <c r="Q498">
        <f>P498*C498</f>
        <v/>
      </c>
      <c r="R498">
        <f>P498*E498</f>
        <v/>
      </c>
      <c r="S498">
        <f>R498*G498</f>
        <v/>
      </c>
      <c r="T498">
        <f>Q498+S498</f>
        <v/>
      </c>
      <c r="U498">
        <f>(Q498*D498+S498*I498)*(1-O498)</f>
        <v/>
      </c>
      <c r="V498">
        <f>(R498*K498*N498+'d_고정'!$B$3*('6_기대효과'!$H$7/8)*N498*'d_고정'!$B$10*M498*('6_기대효과'!$K$7/'d_고정'!$B$9))*(1-O498)</f>
        <v/>
      </c>
      <c r="W498">
        <f>(S498*I498+R498*MAX(K498-'d_고정'!$B$10*M498*('6_기대효과'!$K$7/'d_고정'!$B$9),0)*N498)*(1-O498)</f>
        <v/>
      </c>
      <c r="X498">
        <f>U498+V498</f>
        <v/>
      </c>
      <c r="Y498">
        <f>U498/('d_고정'!$B$5*'6_기대효과'!$H$7/8)/'d_고정'!$B$6</f>
        <v/>
      </c>
      <c r="Z498">
        <f>U498/('d_고정'!$B$8*'6_기대효과'!$H$7/8)</f>
        <v/>
      </c>
    </row>
    <row r="499">
      <c r="A499">
        <f>RAND()</f>
        <v/>
      </c>
      <c r="B499">
        <f>IF('d_시나리오'!$J$2='d_시나리오'!$H$2,'d_시나리오'!$I$2,IF(A499&lt;('d_시나리오'!$I$2-'d_시나리오'!$H$2)/('d_시나리오'!$J$2-'d_시나리오'!$H$2),'d_시나리오'!$H$2+SQRT(A499*('d_시나리오'!$J$2-'d_시나리오'!$H$2)*('d_시나리오'!$I$2-'d_시나리오'!$H$2)),'d_시나리오'!$J$2-SQRT((1-A499)*('d_시나리오'!$J$2-'d_시나리오'!$H$2)*('d_시나리오'!$J$2-'d_시나리오'!$I$2))))</f>
        <v/>
      </c>
      <c r="C499">
        <f>BETAINV(RAND(),2,6)</f>
        <v/>
      </c>
      <c r="D499">
        <f>INDEX('d_분포'!$A$2:$A$28,RANDBETWEEN(1,27))</f>
        <v/>
      </c>
      <c r="E499">
        <f>INDEX('d_분포'!$C$2:$C$5,RANDBETWEEN(1,4))*(0.9+0.2*RAND())</f>
        <v/>
      </c>
      <c r="F499">
        <f>RAND()</f>
        <v/>
      </c>
      <c r="G499">
        <f>IF('d_시나리오'!$J$3='d_시나리오'!$H$3,'d_시나리오'!$I$3,IF(F499&lt;('d_시나리오'!$I$3-'d_시나리오'!$H$3)/('d_시나리오'!$J$3-'d_시나리오'!$H$3),'d_시나리오'!$H$3+SQRT(F499*('d_시나리오'!$J$3-'d_시나리오'!$H$3)*('d_시나리오'!$I$3-'d_시나리오'!$H$3)),'d_시나리오'!$J$3-SQRT((1-F499)*('d_시나리오'!$J$3-'d_시나리오'!$H$3)*('d_시나리오'!$J$3-'d_시나리오'!$I$3))))</f>
        <v/>
      </c>
      <c r="H499">
        <f>RAND()</f>
        <v/>
      </c>
      <c r="I499">
        <f>IF('d_시나리오'!$J$4='d_시나리오'!$H$4,'d_시나리오'!$I$4,IF(H499&lt;('d_시나리오'!$I$4-'d_시나리오'!$H$4)/('d_시나리오'!$J$4-'d_시나리오'!$H$4),'d_시나리오'!$H$4+SQRT(H499*('d_시나리오'!$J$4-'d_시나리오'!$H$4)*('d_시나리오'!$I$4-'d_시나리오'!$H$4)),'d_시나리오'!$J$4-SQRT((1-H499)*('d_시나리오'!$J$4-'d_시나리오'!$H$4)*('d_시나리오'!$J$4-'d_시나리오'!$I$4))))</f>
        <v/>
      </c>
      <c r="J499">
        <f>RAND()</f>
        <v/>
      </c>
      <c r="K499">
        <f>IF('d_시나리오'!$J$5='d_시나리오'!$H$5,'d_시나리오'!$I$5,IF(J499&lt;('d_시나리오'!$I$5-'d_시나리오'!$H$5)/('d_시나리오'!$J$5-'d_시나리오'!$H$5),'d_시나리오'!$H$5+SQRT(J499*('d_시나리오'!$J$5-'d_시나리오'!$H$5)*('d_시나리오'!$I$5-'d_시나리오'!$H$5)),'d_시나리오'!$J$5-SQRT((1-J499)*('d_시나리오'!$J$5-'d_시나리오'!$H$5)*('d_시나리오'!$J$5-'d_시나리오'!$I$5))))</f>
        <v/>
      </c>
      <c r="L499">
        <f>RAND()</f>
        <v/>
      </c>
      <c r="M499">
        <f>IF('d_시나리오'!$J$6='d_시나리오'!$H$6,'d_시나리오'!$I$6,IF(L499&lt;('d_시나리오'!$I$6-'d_시나리오'!$H$6)/('d_시나리오'!$J$6-'d_시나리오'!$H$6),'d_시나리오'!$H$6+SQRT(L499*('d_시나리오'!$J$6-'d_시나리오'!$H$6)*('d_시나리오'!$I$6-'d_시나리오'!$H$6)),'d_시나리오'!$J$6-SQRT((1-L499)*('d_시나리오'!$J$6-'d_시나리오'!$H$6)*('d_시나리오'!$J$6-'d_시나리오'!$I$6))))</f>
        <v/>
      </c>
      <c r="N499">
        <f>INDEX('d_분포'!$B$2:$B$57,RANDBETWEEN(1,56))</f>
        <v/>
      </c>
      <c r="O499">
        <f>BETAINV(RAND(),5,5)</f>
        <v/>
      </c>
      <c r="P499">
        <f>'d_고정'!$B$1*'6_기대효과'!$H$7*('d_시나리오'!$I$7/'d_고정'!$B$2)*B499</f>
        <v/>
      </c>
      <c r="Q499">
        <f>P499*C499</f>
        <v/>
      </c>
      <c r="R499">
        <f>P499*E499</f>
        <v/>
      </c>
      <c r="S499">
        <f>R499*G499</f>
        <v/>
      </c>
      <c r="T499">
        <f>Q499+S499</f>
        <v/>
      </c>
      <c r="U499">
        <f>(Q499*D499+S499*I499)*(1-O499)</f>
        <v/>
      </c>
      <c r="V499">
        <f>(R499*K499*N499+'d_고정'!$B$3*('6_기대효과'!$H$7/8)*N499*'d_고정'!$B$10*M499*('6_기대효과'!$K$7/'d_고정'!$B$9))*(1-O499)</f>
        <v/>
      </c>
      <c r="W499">
        <f>(S499*I499+R499*MAX(K499-'d_고정'!$B$10*M499*('6_기대효과'!$K$7/'d_고정'!$B$9),0)*N499)*(1-O499)</f>
        <v/>
      </c>
      <c r="X499">
        <f>U499+V499</f>
        <v/>
      </c>
      <c r="Y499">
        <f>U499/('d_고정'!$B$5*'6_기대효과'!$H$7/8)/'d_고정'!$B$6</f>
        <v/>
      </c>
      <c r="Z499">
        <f>U499/('d_고정'!$B$8*'6_기대효과'!$H$7/8)</f>
        <v/>
      </c>
    </row>
    <row r="500">
      <c r="A500">
        <f>RAND()</f>
        <v/>
      </c>
      <c r="B500">
        <f>IF('d_시나리오'!$J$2='d_시나리오'!$H$2,'d_시나리오'!$I$2,IF(A500&lt;('d_시나리오'!$I$2-'d_시나리오'!$H$2)/('d_시나리오'!$J$2-'d_시나리오'!$H$2),'d_시나리오'!$H$2+SQRT(A500*('d_시나리오'!$J$2-'d_시나리오'!$H$2)*('d_시나리오'!$I$2-'d_시나리오'!$H$2)),'d_시나리오'!$J$2-SQRT((1-A500)*('d_시나리오'!$J$2-'d_시나리오'!$H$2)*('d_시나리오'!$J$2-'d_시나리오'!$I$2))))</f>
        <v/>
      </c>
      <c r="C500">
        <f>BETAINV(RAND(),2,6)</f>
        <v/>
      </c>
      <c r="D500">
        <f>INDEX('d_분포'!$A$2:$A$28,RANDBETWEEN(1,27))</f>
        <v/>
      </c>
      <c r="E500">
        <f>INDEX('d_분포'!$C$2:$C$5,RANDBETWEEN(1,4))*(0.9+0.2*RAND())</f>
        <v/>
      </c>
      <c r="F500">
        <f>RAND()</f>
        <v/>
      </c>
      <c r="G500">
        <f>IF('d_시나리오'!$J$3='d_시나리오'!$H$3,'d_시나리오'!$I$3,IF(F500&lt;('d_시나리오'!$I$3-'d_시나리오'!$H$3)/('d_시나리오'!$J$3-'d_시나리오'!$H$3),'d_시나리오'!$H$3+SQRT(F500*('d_시나리오'!$J$3-'d_시나리오'!$H$3)*('d_시나리오'!$I$3-'d_시나리오'!$H$3)),'d_시나리오'!$J$3-SQRT((1-F500)*('d_시나리오'!$J$3-'d_시나리오'!$H$3)*('d_시나리오'!$J$3-'d_시나리오'!$I$3))))</f>
        <v/>
      </c>
      <c r="H500">
        <f>RAND()</f>
        <v/>
      </c>
      <c r="I500">
        <f>IF('d_시나리오'!$J$4='d_시나리오'!$H$4,'d_시나리오'!$I$4,IF(H500&lt;('d_시나리오'!$I$4-'d_시나리오'!$H$4)/('d_시나리오'!$J$4-'d_시나리오'!$H$4),'d_시나리오'!$H$4+SQRT(H500*('d_시나리오'!$J$4-'d_시나리오'!$H$4)*('d_시나리오'!$I$4-'d_시나리오'!$H$4)),'d_시나리오'!$J$4-SQRT((1-H500)*('d_시나리오'!$J$4-'d_시나리오'!$H$4)*('d_시나리오'!$J$4-'d_시나리오'!$I$4))))</f>
        <v/>
      </c>
      <c r="J500">
        <f>RAND()</f>
        <v/>
      </c>
      <c r="K500">
        <f>IF('d_시나리오'!$J$5='d_시나리오'!$H$5,'d_시나리오'!$I$5,IF(J500&lt;('d_시나리오'!$I$5-'d_시나리오'!$H$5)/('d_시나리오'!$J$5-'d_시나리오'!$H$5),'d_시나리오'!$H$5+SQRT(J500*('d_시나리오'!$J$5-'d_시나리오'!$H$5)*('d_시나리오'!$I$5-'d_시나리오'!$H$5)),'d_시나리오'!$J$5-SQRT((1-J500)*('d_시나리오'!$J$5-'d_시나리오'!$H$5)*('d_시나리오'!$J$5-'d_시나리오'!$I$5))))</f>
        <v/>
      </c>
      <c r="L500">
        <f>RAND()</f>
        <v/>
      </c>
      <c r="M500">
        <f>IF('d_시나리오'!$J$6='d_시나리오'!$H$6,'d_시나리오'!$I$6,IF(L500&lt;('d_시나리오'!$I$6-'d_시나리오'!$H$6)/('d_시나리오'!$J$6-'d_시나리오'!$H$6),'d_시나리오'!$H$6+SQRT(L500*('d_시나리오'!$J$6-'d_시나리오'!$H$6)*('d_시나리오'!$I$6-'d_시나리오'!$H$6)),'d_시나리오'!$J$6-SQRT((1-L500)*('d_시나리오'!$J$6-'d_시나리오'!$H$6)*('d_시나리오'!$J$6-'d_시나리오'!$I$6))))</f>
        <v/>
      </c>
      <c r="N500">
        <f>INDEX('d_분포'!$B$2:$B$57,RANDBETWEEN(1,56))</f>
        <v/>
      </c>
      <c r="O500">
        <f>BETAINV(RAND(),5,5)</f>
        <v/>
      </c>
      <c r="P500">
        <f>'d_고정'!$B$1*'6_기대효과'!$H$7*('d_시나리오'!$I$7/'d_고정'!$B$2)*B500</f>
        <v/>
      </c>
      <c r="Q500">
        <f>P500*C500</f>
        <v/>
      </c>
      <c r="R500">
        <f>P500*E500</f>
        <v/>
      </c>
      <c r="S500">
        <f>R500*G500</f>
        <v/>
      </c>
      <c r="T500">
        <f>Q500+S500</f>
        <v/>
      </c>
      <c r="U500">
        <f>(Q500*D500+S500*I500)*(1-O500)</f>
        <v/>
      </c>
      <c r="V500">
        <f>(R500*K500*N500+'d_고정'!$B$3*('6_기대효과'!$H$7/8)*N500*'d_고정'!$B$10*M500*('6_기대효과'!$K$7/'d_고정'!$B$9))*(1-O500)</f>
        <v/>
      </c>
      <c r="W500">
        <f>(S500*I500+R500*MAX(K500-'d_고정'!$B$10*M500*('6_기대효과'!$K$7/'d_고정'!$B$9),0)*N500)*(1-O500)</f>
        <v/>
      </c>
      <c r="X500">
        <f>U500+V500</f>
        <v/>
      </c>
      <c r="Y500">
        <f>U500/('d_고정'!$B$5*'6_기대효과'!$H$7/8)/'d_고정'!$B$6</f>
        <v/>
      </c>
      <c r="Z500">
        <f>U500/('d_고정'!$B$8*'6_기대효과'!$H$7/8)</f>
        <v/>
      </c>
    </row>
    <row r="501">
      <c r="A501">
        <f>RAND()</f>
        <v/>
      </c>
      <c r="B501">
        <f>IF('d_시나리오'!$J$2='d_시나리오'!$H$2,'d_시나리오'!$I$2,IF(A501&lt;('d_시나리오'!$I$2-'d_시나리오'!$H$2)/('d_시나리오'!$J$2-'d_시나리오'!$H$2),'d_시나리오'!$H$2+SQRT(A501*('d_시나리오'!$J$2-'d_시나리오'!$H$2)*('d_시나리오'!$I$2-'d_시나리오'!$H$2)),'d_시나리오'!$J$2-SQRT((1-A501)*('d_시나리오'!$J$2-'d_시나리오'!$H$2)*('d_시나리오'!$J$2-'d_시나리오'!$I$2))))</f>
        <v/>
      </c>
      <c r="C501">
        <f>BETAINV(RAND(),2,6)</f>
        <v/>
      </c>
      <c r="D501">
        <f>INDEX('d_분포'!$A$2:$A$28,RANDBETWEEN(1,27))</f>
        <v/>
      </c>
      <c r="E501">
        <f>INDEX('d_분포'!$C$2:$C$5,RANDBETWEEN(1,4))*(0.9+0.2*RAND())</f>
        <v/>
      </c>
      <c r="F501">
        <f>RAND()</f>
        <v/>
      </c>
      <c r="G501">
        <f>IF('d_시나리오'!$J$3='d_시나리오'!$H$3,'d_시나리오'!$I$3,IF(F501&lt;('d_시나리오'!$I$3-'d_시나리오'!$H$3)/('d_시나리오'!$J$3-'d_시나리오'!$H$3),'d_시나리오'!$H$3+SQRT(F501*('d_시나리오'!$J$3-'d_시나리오'!$H$3)*('d_시나리오'!$I$3-'d_시나리오'!$H$3)),'d_시나리오'!$J$3-SQRT((1-F501)*('d_시나리오'!$J$3-'d_시나리오'!$H$3)*('d_시나리오'!$J$3-'d_시나리오'!$I$3))))</f>
        <v/>
      </c>
      <c r="H501">
        <f>RAND()</f>
        <v/>
      </c>
      <c r="I501">
        <f>IF('d_시나리오'!$J$4='d_시나리오'!$H$4,'d_시나리오'!$I$4,IF(H501&lt;('d_시나리오'!$I$4-'d_시나리오'!$H$4)/('d_시나리오'!$J$4-'d_시나리오'!$H$4),'d_시나리오'!$H$4+SQRT(H501*('d_시나리오'!$J$4-'d_시나리오'!$H$4)*('d_시나리오'!$I$4-'d_시나리오'!$H$4)),'d_시나리오'!$J$4-SQRT((1-H501)*('d_시나리오'!$J$4-'d_시나리오'!$H$4)*('d_시나리오'!$J$4-'d_시나리오'!$I$4))))</f>
        <v/>
      </c>
      <c r="J501">
        <f>RAND()</f>
        <v/>
      </c>
      <c r="K501">
        <f>IF('d_시나리오'!$J$5='d_시나리오'!$H$5,'d_시나리오'!$I$5,IF(J501&lt;('d_시나리오'!$I$5-'d_시나리오'!$H$5)/('d_시나리오'!$J$5-'d_시나리오'!$H$5),'d_시나리오'!$H$5+SQRT(J501*('d_시나리오'!$J$5-'d_시나리오'!$H$5)*('d_시나리오'!$I$5-'d_시나리오'!$H$5)),'d_시나리오'!$J$5-SQRT((1-J501)*('d_시나리오'!$J$5-'d_시나리오'!$H$5)*('d_시나리오'!$J$5-'d_시나리오'!$I$5))))</f>
        <v/>
      </c>
      <c r="L501">
        <f>RAND()</f>
        <v/>
      </c>
      <c r="M501">
        <f>IF('d_시나리오'!$J$6='d_시나리오'!$H$6,'d_시나리오'!$I$6,IF(L501&lt;('d_시나리오'!$I$6-'d_시나리오'!$H$6)/('d_시나리오'!$J$6-'d_시나리오'!$H$6),'d_시나리오'!$H$6+SQRT(L501*('d_시나리오'!$J$6-'d_시나리오'!$H$6)*('d_시나리오'!$I$6-'d_시나리오'!$H$6)),'d_시나리오'!$J$6-SQRT((1-L501)*('d_시나리오'!$J$6-'d_시나리오'!$H$6)*('d_시나리오'!$J$6-'d_시나리오'!$I$6))))</f>
        <v/>
      </c>
      <c r="N501">
        <f>INDEX('d_분포'!$B$2:$B$57,RANDBETWEEN(1,56))</f>
        <v/>
      </c>
      <c r="O501">
        <f>BETAINV(RAND(),5,5)</f>
        <v/>
      </c>
      <c r="P501">
        <f>'d_고정'!$B$1*'6_기대효과'!$H$7*('d_시나리오'!$I$7/'d_고정'!$B$2)*B501</f>
        <v/>
      </c>
      <c r="Q501">
        <f>P501*C501</f>
        <v/>
      </c>
      <c r="R501">
        <f>P501*E501</f>
        <v/>
      </c>
      <c r="S501">
        <f>R501*G501</f>
        <v/>
      </c>
      <c r="T501">
        <f>Q501+S501</f>
        <v/>
      </c>
      <c r="U501">
        <f>(Q501*D501+S501*I501)*(1-O501)</f>
        <v/>
      </c>
      <c r="V501">
        <f>(R501*K501*N501+'d_고정'!$B$3*('6_기대효과'!$H$7/8)*N501*'d_고정'!$B$10*M501*('6_기대효과'!$K$7/'d_고정'!$B$9))*(1-O501)</f>
        <v/>
      </c>
      <c r="W501">
        <f>(S501*I501+R501*MAX(K501-'d_고정'!$B$10*M501*('6_기대효과'!$K$7/'d_고정'!$B$9),0)*N501)*(1-O501)</f>
        <v/>
      </c>
      <c r="X501">
        <f>U501+V501</f>
        <v/>
      </c>
      <c r="Y501">
        <f>U501/('d_고정'!$B$5*'6_기대효과'!$H$7/8)/'d_고정'!$B$6</f>
        <v/>
      </c>
      <c r="Z501">
        <f>U501/('d_고정'!$B$8*'6_기대효과'!$H$7/8)</f>
        <v/>
      </c>
    </row>
    <row r="502">
      <c r="A502">
        <f>RAND()</f>
        <v/>
      </c>
      <c r="B502">
        <f>IF('d_시나리오'!$J$2='d_시나리오'!$H$2,'d_시나리오'!$I$2,IF(A502&lt;('d_시나리오'!$I$2-'d_시나리오'!$H$2)/('d_시나리오'!$J$2-'d_시나리오'!$H$2),'d_시나리오'!$H$2+SQRT(A502*('d_시나리오'!$J$2-'d_시나리오'!$H$2)*('d_시나리오'!$I$2-'d_시나리오'!$H$2)),'d_시나리오'!$J$2-SQRT((1-A502)*('d_시나리오'!$J$2-'d_시나리오'!$H$2)*('d_시나리오'!$J$2-'d_시나리오'!$I$2))))</f>
        <v/>
      </c>
      <c r="C502">
        <f>BETAINV(RAND(),2,6)</f>
        <v/>
      </c>
      <c r="D502">
        <f>INDEX('d_분포'!$A$2:$A$28,RANDBETWEEN(1,27))</f>
        <v/>
      </c>
      <c r="E502">
        <f>INDEX('d_분포'!$C$2:$C$5,RANDBETWEEN(1,4))*(0.9+0.2*RAND())</f>
        <v/>
      </c>
      <c r="F502">
        <f>RAND()</f>
        <v/>
      </c>
      <c r="G502">
        <f>IF('d_시나리오'!$J$3='d_시나리오'!$H$3,'d_시나리오'!$I$3,IF(F502&lt;('d_시나리오'!$I$3-'d_시나리오'!$H$3)/('d_시나리오'!$J$3-'d_시나리오'!$H$3),'d_시나리오'!$H$3+SQRT(F502*('d_시나리오'!$J$3-'d_시나리오'!$H$3)*('d_시나리오'!$I$3-'d_시나리오'!$H$3)),'d_시나리오'!$J$3-SQRT((1-F502)*('d_시나리오'!$J$3-'d_시나리오'!$H$3)*('d_시나리오'!$J$3-'d_시나리오'!$I$3))))</f>
        <v/>
      </c>
      <c r="H502">
        <f>RAND()</f>
        <v/>
      </c>
      <c r="I502">
        <f>IF('d_시나리오'!$J$4='d_시나리오'!$H$4,'d_시나리오'!$I$4,IF(H502&lt;('d_시나리오'!$I$4-'d_시나리오'!$H$4)/('d_시나리오'!$J$4-'d_시나리오'!$H$4),'d_시나리오'!$H$4+SQRT(H502*('d_시나리오'!$J$4-'d_시나리오'!$H$4)*('d_시나리오'!$I$4-'d_시나리오'!$H$4)),'d_시나리오'!$J$4-SQRT((1-H502)*('d_시나리오'!$J$4-'d_시나리오'!$H$4)*('d_시나리오'!$J$4-'d_시나리오'!$I$4))))</f>
        <v/>
      </c>
      <c r="J502">
        <f>RAND()</f>
        <v/>
      </c>
      <c r="K502">
        <f>IF('d_시나리오'!$J$5='d_시나리오'!$H$5,'d_시나리오'!$I$5,IF(J502&lt;('d_시나리오'!$I$5-'d_시나리오'!$H$5)/('d_시나리오'!$J$5-'d_시나리오'!$H$5),'d_시나리오'!$H$5+SQRT(J502*('d_시나리오'!$J$5-'d_시나리오'!$H$5)*('d_시나리오'!$I$5-'d_시나리오'!$H$5)),'d_시나리오'!$J$5-SQRT((1-J502)*('d_시나리오'!$J$5-'d_시나리오'!$H$5)*('d_시나리오'!$J$5-'d_시나리오'!$I$5))))</f>
        <v/>
      </c>
      <c r="L502">
        <f>RAND()</f>
        <v/>
      </c>
      <c r="M502">
        <f>IF('d_시나리오'!$J$6='d_시나리오'!$H$6,'d_시나리오'!$I$6,IF(L502&lt;('d_시나리오'!$I$6-'d_시나리오'!$H$6)/('d_시나리오'!$J$6-'d_시나리오'!$H$6),'d_시나리오'!$H$6+SQRT(L502*('d_시나리오'!$J$6-'d_시나리오'!$H$6)*('d_시나리오'!$I$6-'d_시나리오'!$H$6)),'d_시나리오'!$J$6-SQRT((1-L502)*('d_시나리오'!$J$6-'d_시나리오'!$H$6)*('d_시나리오'!$J$6-'d_시나리오'!$I$6))))</f>
        <v/>
      </c>
      <c r="N502">
        <f>INDEX('d_분포'!$B$2:$B$57,RANDBETWEEN(1,56))</f>
        <v/>
      </c>
      <c r="O502">
        <f>BETAINV(RAND(),5,5)</f>
        <v/>
      </c>
      <c r="P502">
        <f>'d_고정'!$B$1*'6_기대효과'!$H$7*('d_시나리오'!$I$7/'d_고정'!$B$2)*B502</f>
        <v/>
      </c>
      <c r="Q502">
        <f>P502*C502</f>
        <v/>
      </c>
      <c r="R502">
        <f>P502*E502</f>
        <v/>
      </c>
      <c r="S502">
        <f>R502*G502</f>
        <v/>
      </c>
      <c r="T502">
        <f>Q502+S502</f>
        <v/>
      </c>
      <c r="U502">
        <f>(Q502*D502+S502*I502)*(1-O502)</f>
        <v/>
      </c>
      <c r="V502">
        <f>(R502*K502*N502+'d_고정'!$B$3*('6_기대효과'!$H$7/8)*N502*'d_고정'!$B$10*M502*('6_기대효과'!$K$7/'d_고정'!$B$9))*(1-O502)</f>
        <v/>
      </c>
      <c r="W502">
        <f>(S502*I502+R502*MAX(K502-'d_고정'!$B$10*M502*('6_기대효과'!$K$7/'d_고정'!$B$9),0)*N502)*(1-O502)</f>
        <v/>
      </c>
      <c r="X502">
        <f>U502+V502</f>
        <v/>
      </c>
      <c r="Y502">
        <f>U502/('d_고정'!$B$5*'6_기대효과'!$H$7/8)/'d_고정'!$B$6</f>
        <v/>
      </c>
      <c r="Z502">
        <f>U502/('d_고정'!$B$8*'6_기대효과'!$H$7/8)</f>
        <v/>
      </c>
    </row>
    <row r="503">
      <c r="A503">
        <f>RAND()</f>
        <v/>
      </c>
      <c r="B503">
        <f>IF('d_시나리오'!$J$2='d_시나리오'!$H$2,'d_시나리오'!$I$2,IF(A503&lt;('d_시나리오'!$I$2-'d_시나리오'!$H$2)/('d_시나리오'!$J$2-'d_시나리오'!$H$2),'d_시나리오'!$H$2+SQRT(A503*('d_시나리오'!$J$2-'d_시나리오'!$H$2)*('d_시나리오'!$I$2-'d_시나리오'!$H$2)),'d_시나리오'!$J$2-SQRT((1-A503)*('d_시나리오'!$J$2-'d_시나리오'!$H$2)*('d_시나리오'!$J$2-'d_시나리오'!$I$2))))</f>
        <v/>
      </c>
      <c r="C503">
        <f>BETAINV(RAND(),2,6)</f>
        <v/>
      </c>
      <c r="D503">
        <f>INDEX('d_분포'!$A$2:$A$28,RANDBETWEEN(1,27))</f>
        <v/>
      </c>
      <c r="E503">
        <f>INDEX('d_분포'!$C$2:$C$5,RANDBETWEEN(1,4))*(0.9+0.2*RAND())</f>
        <v/>
      </c>
      <c r="F503">
        <f>RAND()</f>
        <v/>
      </c>
      <c r="G503">
        <f>IF('d_시나리오'!$J$3='d_시나리오'!$H$3,'d_시나리오'!$I$3,IF(F503&lt;('d_시나리오'!$I$3-'d_시나리오'!$H$3)/('d_시나리오'!$J$3-'d_시나리오'!$H$3),'d_시나리오'!$H$3+SQRT(F503*('d_시나리오'!$J$3-'d_시나리오'!$H$3)*('d_시나리오'!$I$3-'d_시나리오'!$H$3)),'d_시나리오'!$J$3-SQRT((1-F503)*('d_시나리오'!$J$3-'d_시나리오'!$H$3)*('d_시나리오'!$J$3-'d_시나리오'!$I$3))))</f>
        <v/>
      </c>
      <c r="H503">
        <f>RAND()</f>
        <v/>
      </c>
      <c r="I503">
        <f>IF('d_시나리오'!$J$4='d_시나리오'!$H$4,'d_시나리오'!$I$4,IF(H503&lt;('d_시나리오'!$I$4-'d_시나리오'!$H$4)/('d_시나리오'!$J$4-'d_시나리오'!$H$4),'d_시나리오'!$H$4+SQRT(H503*('d_시나리오'!$J$4-'d_시나리오'!$H$4)*('d_시나리오'!$I$4-'d_시나리오'!$H$4)),'d_시나리오'!$J$4-SQRT((1-H503)*('d_시나리오'!$J$4-'d_시나리오'!$H$4)*('d_시나리오'!$J$4-'d_시나리오'!$I$4))))</f>
        <v/>
      </c>
      <c r="J503">
        <f>RAND()</f>
        <v/>
      </c>
      <c r="K503">
        <f>IF('d_시나리오'!$J$5='d_시나리오'!$H$5,'d_시나리오'!$I$5,IF(J503&lt;('d_시나리오'!$I$5-'d_시나리오'!$H$5)/('d_시나리오'!$J$5-'d_시나리오'!$H$5),'d_시나리오'!$H$5+SQRT(J503*('d_시나리오'!$J$5-'d_시나리오'!$H$5)*('d_시나리오'!$I$5-'d_시나리오'!$H$5)),'d_시나리오'!$J$5-SQRT((1-J503)*('d_시나리오'!$J$5-'d_시나리오'!$H$5)*('d_시나리오'!$J$5-'d_시나리오'!$I$5))))</f>
        <v/>
      </c>
      <c r="L503">
        <f>RAND()</f>
        <v/>
      </c>
      <c r="M503">
        <f>IF('d_시나리오'!$J$6='d_시나리오'!$H$6,'d_시나리오'!$I$6,IF(L503&lt;('d_시나리오'!$I$6-'d_시나리오'!$H$6)/('d_시나리오'!$J$6-'d_시나리오'!$H$6),'d_시나리오'!$H$6+SQRT(L503*('d_시나리오'!$J$6-'d_시나리오'!$H$6)*('d_시나리오'!$I$6-'d_시나리오'!$H$6)),'d_시나리오'!$J$6-SQRT((1-L503)*('d_시나리오'!$J$6-'d_시나리오'!$H$6)*('d_시나리오'!$J$6-'d_시나리오'!$I$6))))</f>
        <v/>
      </c>
      <c r="N503">
        <f>INDEX('d_분포'!$B$2:$B$57,RANDBETWEEN(1,56))</f>
        <v/>
      </c>
      <c r="O503">
        <f>BETAINV(RAND(),5,5)</f>
        <v/>
      </c>
      <c r="P503">
        <f>'d_고정'!$B$1*'6_기대효과'!$H$7*('d_시나리오'!$I$7/'d_고정'!$B$2)*B503</f>
        <v/>
      </c>
      <c r="Q503">
        <f>P503*C503</f>
        <v/>
      </c>
      <c r="R503">
        <f>P503*E503</f>
        <v/>
      </c>
      <c r="S503">
        <f>R503*G503</f>
        <v/>
      </c>
      <c r="T503">
        <f>Q503+S503</f>
        <v/>
      </c>
      <c r="U503">
        <f>(Q503*D503+S503*I503)*(1-O503)</f>
        <v/>
      </c>
      <c r="V503">
        <f>(R503*K503*N503+'d_고정'!$B$3*('6_기대효과'!$H$7/8)*N503*'d_고정'!$B$10*M503*('6_기대효과'!$K$7/'d_고정'!$B$9))*(1-O503)</f>
        <v/>
      </c>
      <c r="W503">
        <f>(S503*I503+R503*MAX(K503-'d_고정'!$B$10*M503*('6_기대효과'!$K$7/'d_고정'!$B$9),0)*N503)*(1-O503)</f>
        <v/>
      </c>
      <c r="X503">
        <f>U503+V503</f>
        <v/>
      </c>
      <c r="Y503">
        <f>U503/('d_고정'!$B$5*'6_기대효과'!$H$7/8)/'d_고정'!$B$6</f>
        <v/>
      </c>
      <c r="Z503">
        <f>U503/('d_고정'!$B$8*'6_기대효과'!$H$7/8)</f>
        <v/>
      </c>
    </row>
    <row r="504">
      <c r="A504">
        <f>RAND()</f>
        <v/>
      </c>
      <c r="B504">
        <f>IF('d_시나리오'!$J$2='d_시나리오'!$H$2,'d_시나리오'!$I$2,IF(A504&lt;('d_시나리오'!$I$2-'d_시나리오'!$H$2)/('d_시나리오'!$J$2-'d_시나리오'!$H$2),'d_시나리오'!$H$2+SQRT(A504*('d_시나리오'!$J$2-'d_시나리오'!$H$2)*('d_시나리오'!$I$2-'d_시나리오'!$H$2)),'d_시나리오'!$J$2-SQRT((1-A504)*('d_시나리오'!$J$2-'d_시나리오'!$H$2)*('d_시나리오'!$J$2-'d_시나리오'!$I$2))))</f>
        <v/>
      </c>
      <c r="C504">
        <f>BETAINV(RAND(),2,6)</f>
        <v/>
      </c>
      <c r="D504">
        <f>INDEX('d_분포'!$A$2:$A$28,RANDBETWEEN(1,27))</f>
        <v/>
      </c>
      <c r="E504">
        <f>INDEX('d_분포'!$C$2:$C$5,RANDBETWEEN(1,4))*(0.9+0.2*RAND())</f>
        <v/>
      </c>
      <c r="F504">
        <f>RAND()</f>
        <v/>
      </c>
      <c r="G504">
        <f>IF('d_시나리오'!$J$3='d_시나리오'!$H$3,'d_시나리오'!$I$3,IF(F504&lt;('d_시나리오'!$I$3-'d_시나리오'!$H$3)/('d_시나리오'!$J$3-'d_시나리오'!$H$3),'d_시나리오'!$H$3+SQRT(F504*('d_시나리오'!$J$3-'d_시나리오'!$H$3)*('d_시나리오'!$I$3-'d_시나리오'!$H$3)),'d_시나리오'!$J$3-SQRT((1-F504)*('d_시나리오'!$J$3-'d_시나리오'!$H$3)*('d_시나리오'!$J$3-'d_시나리오'!$I$3))))</f>
        <v/>
      </c>
      <c r="H504">
        <f>RAND()</f>
        <v/>
      </c>
      <c r="I504">
        <f>IF('d_시나리오'!$J$4='d_시나리오'!$H$4,'d_시나리오'!$I$4,IF(H504&lt;('d_시나리오'!$I$4-'d_시나리오'!$H$4)/('d_시나리오'!$J$4-'d_시나리오'!$H$4),'d_시나리오'!$H$4+SQRT(H504*('d_시나리오'!$J$4-'d_시나리오'!$H$4)*('d_시나리오'!$I$4-'d_시나리오'!$H$4)),'d_시나리오'!$J$4-SQRT((1-H504)*('d_시나리오'!$J$4-'d_시나리오'!$H$4)*('d_시나리오'!$J$4-'d_시나리오'!$I$4))))</f>
        <v/>
      </c>
      <c r="J504">
        <f>RAND()</f>
        <v/>
      </c>
      <c r="K504">
        <f>IF('d_시나리오'!$J$5='d_시나리오'!$H$5,'d_시나리오'!$I$5,IF(J504&lt;('d_시나리오'!$I$5-'d_시나리오'!$H$5)/('d_시나리오'!$J$5-'d_시나리오'!$H$5),'d_시나리오'!$H$5+SQRT(J504*('d_시나리오'!$J$5-'d_시나리오'!$H$5)*('d_시나리오'!$I$5-'d_시나리오'!$H$5)),'d_시나리오'!$J$5-SQRT((1-J504)*('d_시나리오'!$J$5-'d_시나리오'!$H$5)*('d_시나리오'!$J$5-'d_시나리오'!$I$5))))</f>
        <v/>
      </c>
      <c r="L504">
        <f>RAND()</f>
        <v/>
      </c>
      <c r="M504">
        <f>IF('d_시나리오'!$J$6='d_시나리오'!$H$6,'d_시나리오'!$I$6,IF(L504&lt;('d_시나리오'!$I$6-'d_시나리오'!$H$6)/('d_시나리오'!$J$6-'d_시나리오'!$H$6),'d_시나리오'!$H$6+SQRT(L504*('d_시나리오'!$J$6-'d_시나리오'!$H$6)*('d_시나리오'!$I$6-'d_시나리오'!$H$6)),'d_시나리오'!$J$6-SQRT((1-L504)*('d_시나리오'!$J$6-'d_시나리오'!$H$6)*('d_시나리오'!$J$6-'d_시나리오'!$I$6))))</f>
        <v/>
      </c>
      <c r="N504">
        <f>INDEX('d_분포'!$B$2:$B$57,RANDBETWEEN(1,56))</f>
        <v/>
      </c>
      <c r="O504">
        <f>BETAINV(RAND(),5,5)</f>
        <v/>
      </c>
      <c r="P504">
        <f>'d_고정'!$B$1*'6_기대효과'!$H$7*('d_시나리오'!$I$7/'d_고정'!$B$2)*B504</f>
        <v/>
      </c>
      <c r="Q504">
        <f>P504*C504</f>
        <v/>
      </c>
      <c r="R504">
        <f>P504*E504</f>
        <v/>
      </c>
      <c r="S504">
        <f>R504*G504</f>
        <v/>
      </c>
      <c r="T504">
        <f>Q504+S504</f>
        <v/>
      </c>
      <c r="U504">
        <f>(Q504*D504+S504*I504)*(1-O504)</f>
        <v/>
      </c>
      <c r="V504">
        <f>(R504*K504*N504+'d_고정'!$B$3*('6_기대효과'!$H$7/8)*N504*'d_고정'!$B$10*M504*('6_기대효과'!$K$7/'d_고정'!$B$9))*(1-O504)</f>
        <v/>
      </c>
      <c r="W504">
        <f>(S504*I504+R504*MAX(K504-'d_고정'!$B$10*M504*('6_기대효과'!$K$7/'d_고정'!$B$9),0)*N504)*(1-O504)</f>
        <v/>
      </c>
      <c r="X504">
        <f>U504+V504</f>
        <v/>
      </c>
      <c r="Y504">
        <f>U504/('d_고정'!$B$5*'6_기대효과'!$H$7/8)/'d_고정'!$B$6</f>
        <v/>
      </c>
      <c r="Z504">
        <f>U504/('d_고정'!$B$8*'6_기대효과'!$H$7/8)</f>
        <v/>
      </c>
    </row>
    <row r="505">
      <c r="A505">
        <f>RAND()</f>
        <v/>
      </c>
      <c r="B505">
        <f>IF('d_시나리오'!$J$2='d_시나리오'!$H$2,'d_시나리오'!$I$2,IF(A505&lt;('d_시나리오'!$I$2-'d_시나리오'!$H$2)/('d_시나리오'!$J$2-'d_시나리오'!$H$2),'d_시나리오'!$H$2+SQRT(A505*('d_시나리오'!$J$2-'d_시나리오'!$H$2)*('d_시나리오'!$I$2-'d_시나리오'!$H$2)),'d_시나리오'!$J$2-SQRT((1-A505)*('d_시나리오'!$J$2-'d_시나리오'!$H$2)*('d_시나리오'!$J$2-'d_시나리오'!$I$2))))</f>
        <v/>
      </c>
      <c r="C505">
        <f>BETAINV(RAND(),2,6)</f>
        <v/>
      </c>
      <c r="D505">
        <f>INDEX('d_분포'!$A$2:$A$28,RANDBETWEEN(1,27))</f>
        <v/>
      </c>
      <c r="E505">
        <f>INDEX('d_분포'!$C$2:$C$5,RANDBETWEEN(1,4))*(0.9+0.2*RAND())</f>
        <v/>
      </c>
      <c r="F505">
        <f>RAND()</f>
        <v/>
      </c>
      <c r="G505">
        <f>IF('d_시나리오'!$J$3='d_시나리오'!$H$3,'d_시나리오'!$I$3,IF(F505&lt;('d_시나리오'!$I$3-'d_시나리오'!$H$3)/('d_시나리오'!$J$3-'d_시나리오'!$H$3),'d_시나리오'!$H$3+SQRT(F505*('d_시나리오'!$J$3-'d_시나리오'!$H$3)*('d_시나리오'!$I$3-'d_시나리오'!$H$3)),'d_시나리오'!$J$3-SQRT((1-F505)*('d_시나리오'!$J$3-'d_시나리오'!$H$3)*('d_시나리오'!$J$3-'d_시나리오'!$I$3))))</f>
        <v/>
      </c>
      <c r="H505">
        <f>RAND()</f>
        <v/>
      </c>
      <c r="I505">
        <f>IF('d_시나리오'!$J$4='d_시나리오'!$H$4,'d_시나리오'!$I$4,IF(H505&lt;('d_시나리오'!$I$4-'d_시나리오'!$H$4)/('d_시나리오'!$J$4-'d_시나리오'!$H$4),'d_시나리오'!$H$4+SQRT(H505*('d_시나리오'!$J$4-'d_시나리오'!$H$4)*('d_시나리오'!$I$4-'d_시나리오'!$H$4)),'d_시나리오'!$J$4-SQRT((1-H505)*('d_시나리오'!$J$4-'d_시나리오'!$H$4)*('d_시나리오'!$J$4-'d_시나리오'!$I$4))))</f>
        <v/>
      </c>
      <c r="J505">
        <f>RAND()</f>
        <v/>
      </c>
      <c r="K505">
        <f>IF('d_시나리오'!$J$5='d_시나리오'!$H$5,'d_시나리오'!$I$5,IF(J505&lt;('d_시나리오'!$I$5-'d_시나리오'!$H$5)/('d_시나리오'!$J$5-'d_시나리오'!$H$5),'d_시나리오'!$H$5+SQRT(J505*('d_시나리오'!$J$5-'d_시나리오'!$H$5)*('d_시나리오'!$I$5-'d_시나리오'!$H$5)),'d_시나리오'!$J$5-SQRT((1-J505)*('d_시나리오'!$J$5-'d_시나리오'!$H$5)*('d_시나리오'!$J$5-'d_시나리오'!$I$5))))</f>
        <v/>
      </c>
      <c r="L505">
        <f>RAND()</f>
        <v/>
      </c>
      <c r="M505">
        <f>IF('d_시나리오'!$J$6='d_시나리오'!$H$6,'d_시나리오'!$I$6,IF(L505&lt;('d_시나리오'!$I$6-'d_시나리오'!$H$6)/('d_시나리오'!$J$6-'d_시나리오'!$H$6),'d_시나리오'!$H$6+SQRT(L505*('d_시나리오'!$J$6-'d_시나리오'!$H$6)*('d_시나리오'!$I$6-'d_시나리오'!$H$6)),'d_시나리오'!$J$6-SQRT((1-L505)*('d_시나리오'!$J$6-'d_시나리오'!$H$6)*('d_시나리오'!$J$6-'d_시나리오'!$I$6))))</f>
        <v/>
      </c>
      <c r="N505">
        <f>INDEX('d_분포'!$B$2:$B$57,RANDBETWEEN(1,56))</f>
        <v/>
      </c>
      <c r="O505">
        <f>BETAINV(RAND(),5,5)</f>
        <v/>
      </c>
      <c r="P505">
        <f>'d_고정'!$B$1*'6_기대효과'!$H$7*('d_시나리오'!$I$7/'d_고정'!$B$2)*B505</f>
        <v/>
      </c>
      <c r="Q505">
        <f>P505*C505</f>
        <v/>
      </c>
      <c r="R505">
        <f>P505*E505</f>
        <v/>
      </c>
      <c r="S505">
        <f>R505*G505</f>
        <v/>
      </c>
      <c r="T505">
        <f>Q505+S505</f>
        <v/>
      </c>
      <c r="U505">
        <f>(Q505*D505+S505*I505)*(1-O505)</f>
        <v/>
      </c>
      <c r="V505">
        <f>(R505*K505*N505+'d_고정'!$B$3*('6_기대효과'!$H$7/8)*N505*'d_고정'!$B$10*M505*('6_기대효과'!$K$7/'d_고정'!$B$9))*(1-O505)</f>
        <v/>
      </c>
      <c r="W505">
        <f>(S505*I505+R505*MAX(K505-'d_고정'!$B$10*M505*('6_기대효과'!$K$7/'d_고정'!$B$9),0)*N505)*(1-O505)</f>
        <v/>
      </c>
      <c r="X505">
        <f>U505+V505</f>
        <v/>
      </c>
      <c r="Y505">
        <f>U505/('d_고정'!$B$5*'6_기대효과'!$H$7/8)/'d_고정'!$B$6</f>
        <v/>
      </c>
      <c r="Z505">
        <f>U505/('d_고정'!$B$8*'6_기대효과'!$H$7/8)</f>
        <v/>
      </c>
    </row>
    <row r="506">
      <c r="A506">
        <f>RAND()</f>
        <v/>
      </c>
      <c r="B506">
        <f>IF('d_시나리오'!$J$2='d_시나리오'!$H$2,'d_시나리오'!$I$2,IF(A506&lt;('d_시나리오'!$I$2-'d_시나리오'!$H$2)/('d_시나리오'!$J$2-'d_시나리오'!$H$2),'d_시나리오'!$H$2+SQRT(A506*('d_시나리오'!$J$2-'d_시나리오'!$H$2)*('d_시나리오'!$I$2-'d_시나리오'!$H$2)),'d_시나리오'!$J$2-SQRT((1-A506)*('d_시나리오'!$J$2-'d_시나리오'!$H$2)*('d_시나리오'!$J$2-'d_시나리오'!$I$2))))</f>
        <v/>
      </c>
      <c r="C506">
        <f>BETAINV(RAND(),2,6)</f>
        <v/>
      </c>
      <c r="D506">
        <f>INDEX('d_분포'!$A$2:$A$28,RANDBETWEEN(1,27))</f>
        <v/>
      </c>
      <c r="E506">
        <f>INDEX('d_분포'!$C$2:$C$5,RANDBETWEEN(1,4))*(0.9+0.2*RAND())</f>
        <v/>
      </c>
      <c r="F506">
        <f>RAND()</f>
        <v/>
      </c>
      <c r="G506">
        <f>IF('d_시나리오'!$J$3='d_시나리오'!$H$3,'d_시나리오'!$I$3,IF(F506&lt;('d_시나리오'!$I$3-'d_시나리오'!$H$3)/('d_시나리오'!$J$3-'d_시나리오'!$H$3),'d_시나리오'!$H$3+SQRT(F506*('d_시나리오'!$J$3-'d_시나리오'!$H$3)*('d_시나리오'!$I$3-'d_시나리오'!$H$3)),'d_시나리오'!$J$3-SQRT((1-F506)*('d_시나리오'!$J$3-'d_시나리오'!$H$3)*('d_시나리오'!$J$3-'d_시나리오'!$I$3))))</f>
        <v/>
      </c>
      <c r="H506">
        <f>RAND()</f>
        <v/>
      </c>
      <c r="I506">
        <f>IF('d_시나리오'!$J$4='d_시나리오'!$H$4,'d_시나리오'!$I$4,IF(H506&lt;('d_시나리오'!$I$4-'d_시나리오'!$H$4)/('d_시나리오'!$J$4-'d_시나리오'!$H$4),'d_시나리오'!$H$4+SQRT(H506*('d_시나리오'!$J$4-'d_시나리오'!$H$4)*('d_시나리오'!$I$4-'d_시나리오'!$H$4)),'d_시나리오'!$J$4-SQRT((1-H506)*('d_시나리오'!$J$4-'d_시나리오'!$H$4)*('d_시나리오'!$J$4-'d_시나리오'!$I$4))))</f>
        <v/>
      </c>
      <c r="J506">
        <f>RAND()</f>
        <v/>
      </c>
      <c r="K506">
        <f>IF('d_시나리오'!$J$5='d_시나리오'!$H$5,'d_시나리오'!$I$5,IF(J506&lt;('d_시나리오'!$I$5-'d_시나리오'!$H$5)/('d_시나리오'!$J$5-'d_시나리오'!$H$5),'d_시나리오'!$H$5+SQRT(J506*('d_시나리오'!$J$5-'d_시나리오'!$H$5)*('d_시나리오'!$I$5-'d_시나리오'!$H$5)),'d_시나리오'!$J$5-SQRT((1-J506)*('d_시나리오'!$J$5-'d_시나리오'!$H$5)*('d_시나리오'!$J$5-'d_시나리오'!$I$5))))</f>
        <v/>
      </c>
      <c r="L506">
        <f>RAND()</f>
        <v/>
      </c>
      <c r="M506">
        <f>IF('d_시나리오'!$J$6='d_시나리오'!$H$6,'d_시나리오'!$I$6,IF(L506&lt;('d_시나리오'!$I$6-'d_시나리오'!$H$6)/('d_시나리오'!$J$6-'d_시나리오'!$H$6),'d_시나리오'!$H$6+SQRT(L506*('d_시나리오'!$J$6-'d_시나리오'!$H$6)*('d_시나리오'!$I$6-'d_시나리오'!$H$6)),'d_시나리오'!$J$6-SQRT((1-L506)*('d_시나리오'!$J$6-'d_시나리오'!$H$6)*('d_시나리오'!$J$6-'d_시나리오'!$I$6))))</f>
        <v/>
      </c>
      <c r="N506">
        <f>INDEX('d_분포'!$B$2:$B$57,RANDBETWEEN(1,56))</f>
        <v/>
      </c>
      <c r="O506">
        <f>BETAINV(RAND(),5,5)</f>
        <v/>
      </c>
      <c r="P506">
        <f>'d_고정'!$B$1*'6_기대효과'!$H$7*('d_시나리오'!$I$7/'d_고정'!$B$2)*B506</f>
        <v/>
      </c>
      <c r="Q506">
        <f>P506*C506</f>
        <v/>
      </c>
      <c r="R506">
        <f>P506*E506</f>
        <v/>
      </c>
      <c r="S506">
        <f>R506*G506</f>
        <v/>
      </c>
      <c r="T506">
        <f>Q506+S506</f>
        <v/>
      </c>
      <c r="U506">
        <f>(Q506*D506+S506*I506)*(1-O506)</f>
        <v/>
      </c>
      <c r="V506">
        <f>(R506*K506*N506+'d_고정'!$B$3*('6_기대효과'!$H$7/8)*N506*'d_고정'!$B$10*M506*('6_기대효과'!$K$7/'d_고정'!$B$9))*(1-O506)</f>
        <v/>
      </c>
      <c r="W506">
        <f>(S506*I506+R506*MAX(K506-'d_고정'!$B$10*M506*('6_기대효과'!$K$7/'d_고정'!$B$9),0)*N506)*(1-O506)</f>
        <v/>
      </c>
      <c r="X506">
        <f>U506+V506</f>
        <v/>
      </c>
      <c r="Y506">
        <f>U506/('d_고정'!$B$5*'6_기대효과'!$H$7/8)/'d_고정'!$B$6</f>
        <v/>
      </c>
      <c r="Z506">
        <f>U506/('d_고정'!$B$8*'6_기대효과'!$H$7/8)</f>
        <v/>
      </c>
    </row>
    <row r="507">
      <c r="A507">
        <f>RAND()</f>
        <v/>
      </c>
      <c r="B507">
        <f>IF('d_시나리오'!$J$2='d_시나리오'!$H$2,'d_시나리오'!$I$2,IF(A507&lt;('d_시나리오'!$I$2-'d_시나리오'!$H$2)/('d_시나리오'!$J$2-'d_시나리오'!$H$2),'d_시나리오'!$H$2+SQRT(A507*('d_시나리오'!$J$2-'d_시나리오'!$H$2)*('d_시나리오'!$I$2-'d_시나리오'!$H$2)),'d_시나리오'!$J$2-SQRT((1-A507)*('d_시나리오'!$J$2-'d_시나리오'!$H$2)*('d_시나리오'!$J$2-'d_시나리오'!$I$2))))</f>
        <v/>
      </c>
      <c r="C507">
        <f>BETAINV(RAND(),2,6)</f>
        <v/>
      </c>
      <c r="D507">
        <f>INDEX('d_분포'!$A$2:$A$28,RANDBETWEEN(1,27))</f>
        <v/>
      </c>
      <c r="E507">
        <f>INDEX('d_분포'!$C$2:$C$5,RANDBETWEEN(1,4))*(0.9+0.2*RAND())</f>
        <v/>
      </c>
      <c r="F507">
        <f>RAND()</f>
        <v/>
      </c>
      <c r="G507">
        <f>IF('d_시나리오'!$J$3='d_시나리오'!$H$3,'d_시나리오'!$I$3,IF(F507&lt;('d_시나리오'!$I$3-'d_시나리오'!$H$3)/('d_시나리오'!$J$3-'d_시나리오'!$H$3),'d_시나리오'!$H$3+SQRT(F507*('d_시나리오'!$J$3-'d_시나리오'!$H$3)*('d_시나리오'!$I$3-'d_시나리오'!$H$3)),'d_시나리오'!$J$3-SQRT((1-F507)*('d_시나리오'!$J$3-'d_시나리오'!$H$3)*('d_시나리오'!$J$3-'d_시나리오'!$I$3))))</f>
        <v/>
      </c>
      <c r="H507">
        <f>RAND()</f>
        <v/>
      </c>
      <c r="I507">
        <f>IF('d_시나리오'!$J$4='d_시나리오'!$H$4,'d_시나리오'!$I$4,IF(H507&lt;('d_시나리오'!$I$4-'d_시나리오'!$H$4)/('d_시나리오'!$J$4-'d_시나리오'!$H$4),'d_시나리오'!$H$4+SQRT(H507*('d_시나리오'!$J$4-'d_시나리오'!$H$4)*('d_시나리오'!$I$4-'d_시나리오'!$H$4)),'d_시나리오'!$J$4-SQRT((1-H507)*('d_시나리오'!$J$4-'d_시나리오'!$H$4)*('d_시나리오'!$J$4-'d_시나리오'!$I$4))))</f>
        <v/>
      </c>
      <c r="J507">
        <f>RAND()</f>
        <v/>
      </c>
      <c r="K507">
        <f>IF('d_시나리오'!$J$5='d_시나리오'!$H$5,'d_시나리오'!$I$5,IF(J507&lt;('d_시나리오'!$I$5-'d_시나리오'!$H$5)/('d_시나리오'!$J$5-'d_시나리오'!$H$5),'d_시나리오'!$H$5+SQRT(J507*('d_시나리오'!$J$5-'d_시나리오'!$H$5)*('d_시나리오'!$I$5-'d_시나리오'!$H$5)),'d_시나리오'!$J$5-SQRT((1-J507)*('d_시나리오'!$J$5-'d_시나리오'!$H$5)*('d_시나리오'!$J$5-'d_시나리오'!$I$5))))</f>
        <v/>
      </c>
      <c r="L507">
        <f>RAND()</f>
        <v/>
      </c>
      <c r="M507">
        <f>IF('d_시나리오'!$J$6='d_시나리오'!$H$6,'d_시나리오'!$I$6,IF(L507&lt;('d_시나리오'!$I$6-'d_시나리오'!$H$6)/('d_시나리오'!$J$6-'d_시나리오'!$H$6),'d_시나리오'!$H$6+SQRT(L507*('d_시나리오'!$J$6-'d_시나리오'!$H$6)*('d_시나리오'!$I$6-'d_시나리오'!$H$6)),'d_시나리오'!$J$6-SQRT((1-L507)*('d_시나리오'!$J$6-'d_시나리오'!$H$6)*('d_시나리오'!$J$6-'d_시나리오'!$I$6))))</f>
        <v/>
      </c>
      <c r="N507">
        <f>INDEX('d_분포'!$B$2:$B$57,RANDBETWEEN(1,56))</f>
        <v/>
      </c>
      <c r="O507">
        <f>BETAINV(RAND(),5,5)</f>
        <v/>
      </c>
      <c r="P507">
        <f>'d_고정'!$B$1*'6_기대효과'!$H$7*('d_시나리오'!$I$7/'d_고정'!$B$2)*B507</f>
        <v/>
      </c>
      <c r="Q507">
        <f>P507*C507</f>
        <v/>
      </c>
      <c r="R507">
        <f>P507*E507</f>
        <v/>
      </c>
      <c r="S507">
        <f>R507*G507</f>
        <v/>
      </c>
      <c r="T507">
        <f>Q507+S507</f>
        <v/>
      </c>
      <c r="U507">
        <f>(Q507*D507+S507*I507)*(1-O507)</f>
        <v/>
      </c>
      <c r="V507">
        <f>(R507*K507*N507+'d_고정'!$B$3*('6_기대효과'!$H$7/8)*N507*'d_고정'!$B$10*M507*('6_기대효과'!$K$7/'d_고정'!$B$9))*(1-O507)</f>
        <v/>
      </c>
      <c r="W507">
        <f>(S507*I507+R507*MAX(K507-'d_고정'!$B$10*M507*('6_기대효과'!$K$7/'d_고정'!$B$9),0)*N507)*(1-O507)</f>
        <v/>
      </c>
      <c r="X507">
        <f>U507+V507</f>
        <v/>
      </c>
      <c r="Y507">
        <f>U507/('d_고정'!$B$5*'6_기대효과'!$H$7/8)/'d_고정'!$B$6</f>
        <v/>
      </c>
      <c r="Z507">
        <f>U507/('d_고정'!$B$8*'6_기대효과'!$H$7/8)</f>
        <v/>
      </c>
    </row>
    <row r="508">
      <c r="A508">
        <f>RAND()</f>
        <v/>
      </c>
      <c r="B508">
        <f>IF('d_시나리오'!$J$2='d_시나리오'!$H$2,'d_시나리오'!$I$2,IF(A508&lt;('d_시나리오'!$I$2-'d_시나리오'!$H$2)/('d_시나리오'!$J$2-'d_시나리오'!$H$2),'d_시나리오'!$H$2+SQRT(A508*('d_시나리오'!$J$2-'d_시나리오'!$H$2)*('d_시나리오'!$I$2-'d_시나리오'!$H$2)),'d_시나리오'!$J$2-SQRT((1-A508)*('d_시나리오'!$J$2-'d_시나리오'!$H$2)*('d_시나리오'!$J$2-'d_시나리오'!$I$2))))</f>
        <v/>
      </c>
      <c r="C508">
        <f>BETAINV(RAND(),2,6)</f>
        <v/>
      </c>
      <c r="D508">
        <f>INDEX('d_분포'!$A$2:$A$28,RANDBETWEEN(1,27))</f>
        <v/>
      </c>
      <c r="E508">
        <f>INDEX('d_분포'!$C$2:$C$5,RANDBETWEEN(1,4))*(0.9+0.2*RAND())</f>
        <v/>
      </c>
      <c r="F508">
        <f>RAND()</f>
        <v/>
      </c>
      <c r="G508">
        <f>IF('d_시나리오'!$J$3='d_시나리오'!$H$3,'d_시나리오'!$I$3,IF(F508&lt;('d_시나리오'!$I$3-'d_시나리오'!$H$3)/('d_시나리오'!$J$3-'d_시나리오'!$H$3),'d_시나리오'!$H$3+SQRT(F508*('d_시나리오'!$J$3-'d_시나리오'!$H$3)*('d_시나리오'!$I$3-'d_시나리오'!$H$3)),'d_시나리오'!$J$3-SQRT((1-F508)*('d_시나리오'!$J$3-'d_시나리오'!$H$3)*('d_시나리오'!$J$3-'d_시나리오'!$I$3))))</f>
        <v/>
      </c>
      <c r="H508">
        <f>RAND()</f>
        <v/>
      </c>
      <c r="I508">
        <f>IF('d_시나리오'!$J$4='d_시나리오'!$H$4,'d_시나리오'!$I$4,IF(H508&lt;('d_시나리오'!$I$4-'d_시나리오'!$H$4)/('d_시나리오'!$J$4-'d_시나리오'!$H$4),'d_시나리오'!$H$4+SQRT(H508*('d_시나리오'!$J$4-'d_시나리오'!$H$4)*('d_시나리오'!$I$4-'d_시나리오'!$H$4)),'d_시나리오'!$J$4-SQRT((1-H508)*('d_시나리오'!$J$4-'d_시나리오'!$H$4)*('d_시나리오'!$J$4-'d_시나리오'!$I$4))))</f>
        <v/>
      </c>
      <c r="J508">
        <f>RAND()</f>
        <v/>
      </c>
      <c r="K508">
        <f>IF('d_시나리오'!$J$5='d_시나리오'!$H$5,'d_시나리오'!$I$5,IF(J508&lt;('d_시나리오'!$I$5-'d_시나리오'!$H$5)/('d_시나리오'!$J$5-'d_시나리오'!$H$5),'d_시나리오'!$H$5+SQRT(J508*('d_시나리오'!$J$5-'d_시나리오'!$H$5)*('d_시나리오'!$I$5-'d_시나리오'!$H$5)),'d_시나리오'!$J$5-SQRT((1-J508)*('d_시나리오'!$J$5-'d_시나리오'!$H$5)*('d_시나리오'!$J$5-'d_시나리오'!$I$5))))</f>
        <v/>
      </c>
      <c r="L508">
        <f>RAND()</f>
        <v/>
      </c>
      <c r="M508">
        <f>IF('d_시나리오'!$J$6='d_시나리오'!$H$6,'d_시나리오'!$I$6,IF(L508&lt;('d_시나리오'!$I$6-'d_시나리오'!$H$6)/('d_시나리오'!$J$6-'d_시나리오'!$H$6),'d_시나리오'!$H$6+SQRT(L508*('d_시나리오'!$J$6-'d_시나리오'!$H$6)*('d_시나리오'!$I$6-'d_시나리오'!$H$6)),'d_시나리오'!$J$6-SQRT((1-L508)*('d_시나리오'!$J$6-'d_시나리오'!$H$6)*('d_시나리오'!$J$6-'d_시나리오'!$I$6))))</f>
        <v/>
      </c>
      <c r="N508">
        <f>INDEX('d_분포'!$B$2:$B$57,RANDBETWEEN(1,56))</f>
        <v/>
      </c>
      <c r="O508">
        <f>BETAINV(RAND(),5,5)</f>
        <v/>
      </c>
      <c r="P508">
        <f>'d_고정'!$B$1*'6_기대효과'!$H$7*('d_시나리오'!$I$7/'d_고정'!$B$2)*B508</f>
        <v/>
      </c>
      <c r="Q508">
        <f>P508*C508</f>
        <v/>
      </c>
      <c r="R508">
        <f>P508*E508</f>
        <v/>
      </c>
      <c r="S508">
        <f>R508*G508</f>
        <v/>
      </c>
      <c r="T508">
        <f>Q508+S508</f>
        <v/>
      </c>
      <c r="U508">
        <f>(Q508*D508+S508*I508)*(1-O508)</f>
        <v/>
      </c>
      <c r="V508">
        <f>(R508*K508*N508+'d_고정'!$B$3*('6_기대효과'!$H$7/8)*N508*'d_고정'!$B$10*M508*('6_기대효과'!$K$7/'d_고정'!$B$9))*(1-O508)</f>
        <v/>
      </c>
      <c r="W508">
        <f>(S508*I508+R508*MAX(K508-'d_고정'!$B$10*M508*('6_기대효과'!$K$7/'d_고정'!$B$9),0)*N508)*(1-O508)</f>
        <v/>
      </c>
      <c r="X508">
        <f>U508+V508</f>
        <v/>
      </c>
      <c r="Y508">
        <f>U508/('d_고정'!$B$5*'6_기대효과'!$H$7/8)/'d_고정'!$B$6</f>
        <v/>
      </c>
      <c r="Z508">
        <f>U508/('d_고정'!$B$8*'6_기대효과'!$H$7/8)</f>
        <v/>
      </c>
    </row>
    <row r="509">
      <c r="A509">
        <f>RAND()</f>
        <v/>
      </c>
      <c r="B509">
        <f>IF('d_시나리오'!$J$2='d_시나리오'!$H$2,'d_시나리오'!$I$2,IF(A509&lt;('d_시나리오'!$I$2-'d_시나리오'!$H$2)/('d_시나리오'!$J$2-'d_시나리오'!$H$2),'d_시나리오'!$H$2+SQRT(A509*('d_시나리오'!$J$2-'d_시나리오'!$H$2)*('d_시나리오'!$I$2-'d_시나리오'!$H$2)),'d_시나리오'!$J$2-SQRT((1-A509)*('d_시나리오'!$J$2-'d_시나리오'!$H$2)*('d_시나리오'!$J$2-'d_시나리오'!$I$2))))</f>
        <v/>
      </c>
      <c r="C509">
        <f>BETAINV(RAND(),2,6)</f>
        <v/>
      </c>
      <c r="D509">
        <f>INDEX('d_분포'!$A$2:$A$28,RANDBETWEEN(1,27))</f>
        <v/>
      </c>
      <c r="E509">
        <f>INDEX('d_분포'!$C$2:$C$5,RANDBETWEEN(1,4))*(0.9+0.2*RAND())</f>
        <v/>
      </c>
      <c r="F509">
        <f>RAND()</f>
        <v/>
      </c>
      <c r="G509">
        <f>IF('d_시나리오'!$J$3='d_시나리오'!$H$3,'d_시나리오'!$I$3,IF(F509&lt;('d_시나리오'!$I$3-'d_시나리오'!$H$3)/('d_시나리오'!$J$3-'d_시나리오'!$H$3),'d_시나리오'!$H$3+SQRT(F509*('d_시나리오'!$J$3-'d_시나리오'!$H$3)*('d_시나리오'!$I$3-'d_시나리오'!$H$3)),'d_시나리오'!$J$3-SQRT((1-F509)*('d_시나리오'!$J$3-'d_시나리오'!$H$3)*('d_시나리오'!$J$3-'d_시나리오'!$I$3))))</f>
        <v/>
      </c>
      <c r="H509">
        <f>RAND()</f>
        <v/>
      </c>
      <c r="I509">
        <f>IF('d_시나리오'!$J$4='d_시나리오'!$H$4,'d_시나리오'!$I$4,IF(H509&lt;('d_시나리오'!$I$4-'d_시나리오'!$H$4)/('d_시나리오'!$J$4-'d_시나리오'!$H$4),'d_시나리오'!$H$4+SQRT(H509*('d_시나리오'!$J$4-'d_시나리오'!$H$4)*('d_시나리오'!$I$4-'d_시나리오'!$H$4)),'d_시나리오'!$J$4-SQRT((1-H509)*('d_시나리오'!$J$4-'d_시나리오'!$H$4)*('d_시나리오'!$J$4-'d_시나리오'!$I$4))))</f>
        <v/>
      </c>
      <c r="J509">
        <f>RAND()</f>
        <v/>
      </c>
      <c r="K509">
        <f>IF('d_시나리오'!$J$5='d_시나리오'!$H$5,'d_시나리오'!$I$5,IF(J509&lt;('d_시나리오'!$I$5-'d_시나리오'!$H$5)/('d_시나리오'!$J$5-'d_시나리오'!$H$5),'d_시나리오'!$H$5+SQRT(J509*('d_시나리오'!$J$5-'d_시나리오'!$H$5)*('d_시나리오'!$I$5-'d_시나리오'!$H$5)),'d_시나리오'!$J$5-SQRT((1-J509)*('d_시나리오'!$J$5-'d_시나리오'!$H$5)*('d_시나리오'!$J$5-'d_시나리오'!$I$5))))</f>
        <v/>
      </c>
      <c r="L509">
        <f>RAND()</f>
        <v/>
      </c>
      <c r="M509">
        <f>IF('d_시나리오'!$J$6='d_시나리오'!$H$6,'d_시나리오'!$I$6,IF(L509&lt;('d_시나리오'!$I$6-'d_시나리오'!$H$6)/('d_시나리오'!$J$6-'d_시나리오'!$H$6),'d_시나리오'!$H$6+SQRT(L509*('d_시나리오'!$J$6-'d_시나리오'!$H$6)*('d_시나리오'!$I$6-'d_시나리오'!$H$6)),'d_시나리오'!$J$6-SQRT((1-L509)*('d_시나리오'!$J$6-'d_시나리오'!$H$6)*('d_시나리오'!$J$6-'d_시나리오'!$I$6))))</f>
        <v/>
      </c>
      <c r="N509">
        <f>INDEX('d_분포'!$B$2:$B$57,RANDBETWEEN(1,56))</f>
        <v/>
      </c>
      <c r="O509">
        <f>BETAINV(RAND(),5,5)</f>
        <v/>
      </c>
      <c r="P509">
        <f>'d_고정'!$B$1*'6_기대효과'!$H$7*('d_시나리오'!$I$7/'d_고정'!$B$2)*B509</f>
        <v/>
      </c>
      <c r="Q509">
        <f>P509*C509</f>
        <v/>
      </c>
      <c r="R509">
        <f>P509*E509</f>
        <v/>
      </c>
      <c r="S509">
        <f>R509*G509</f>
        <v/>
      </c>
      <c r="T509">
        <f>Q509+S509</f>
        <v/>
      </c>
      <c r="U509">
        <f>(Q509*D509+S509*I509)*(1-O509)</f>
        <v/>
      </c>
      <c r="V509">
        <f>(R509*K509*N509+'d_고정'!$B$3*('6_기대효과'!$H$7/8)*N509*'d_고정'!$B$10*M509*('6_기대효과'!$K$7/'d_고정'!$B$9))*(1-O509)</f>
        <v/>
      </c>
      <c r="W509">
        <f>(S509*I509+R509*MAX(K509-'d_고정'!$B$10*M509*('6_기대효과'!$K$7/'d_고정'!$B$9),0)*N509)*(1-O509)</f>
        <v/>
      </c>
      <c r="X509">
        <f>U509+V509</f>
        <v/>
      </c>
      <c r="Y509">
        <f>U509/('d_고정'!$B$5*'6_기대효과'!$H$7/8)/'d_고정'!$B$6</f>
        <v/>
      </c>
      <c r="Z509">
        <f>U509/('d_고정'!$B$8*'6_기대효과'!$H$7/8)</f>
        <v/>
      </c>
    </row>
    <row r="510">
      <c r="A510">
        <f>RAND()</f>
        <v/>
      </c>
      <c r="B510">
        <f>IF('d_시나리오'!$J$2='d_시나리오'!$H$2,'d_시나리오'!$I$2,IF(A510&lt;('d_시나리오'!$I$2-'d_시나리오'!$H$2)/('d_시나리오'!$J$2-'d_시나리오'!$H$2),'d_시나리오'!$H$2+SQRT(A510*('d_시나리오'!$J$2-'d_시나리오'!$H$2)*('d_시나리오'!$I$2-'d_시나리오'!$H$2)),'d_시나리오'!$J$2-SQRT((1-A510)*('d_시나리오'!$J$2-'d_시나리오'!$H$2)*('d_시나리오'!$J$2-'d_시나리오'!$I$2))))</f>
        <v/>
      </c>
      <c r="C510">
        <f>BETAINV(RAND(),2,6)</f>
        <v/>
      </c>
      <c r="D510">
        <f>INDEX('d_분포'!$A$2:$A$28,RANDBETWEEN(1,27))</f>
        <v/>
      </c>
      <c r="E510">
        <f>INDEX('d_분포'!$C$2:$C$5,RANDBETWEEN(1,4))*(0.9+0.2*RAND())</f>
        <v/>
      </c>
      <c r="F510">
        <f>RAND()</f>
        <v/>
      </c>
      <c r="G510">
        <f>IF('d_시나리오'!$J$3='d_시나리오'!$H$3,'d_시나리오'!$I$3,IF(F510&lt;('d_시나리오'!$I$3-'d_시나리오'!$H$3)/('d_시나리오'!$J$3-'d_시나리오'!$H$3),'d_시나리오'!$H$3+SQRT(F510*('d_시나리오'!$J$3-'d_시나리오'!$H$3)*('d_시나리오'!$I$3-'d_시나리오'!$H$3)),'d_시나리오'!$J$3-SQRT((1-F510)*('d_시나리오'!$J$3-'d_시나리오'!$H$3)*('d_시나리오'!$J$3-'d_시나리오'!$I$3))))</f>
        <v/>
      </c>
      <c r="H510">
        <f>RAND()</f>
        <v/>
      </c>
      <c r="I510">
        <f>IF('d_시나리오'!$J$4='d_시나리오'!$H$4,'d_시나리오'!$I$4,IF(H510&lt;('d_시나리오'!$I$4-'d_시나리오'!$H$4)/('d_시나리오'!$J$4-'d_시나리오'!$H$4),'d_시나리오'!$H$4+SQRT(H510*('d_시나리오'!$J$4-'d_시나리오'!$H$4)*('d_시나리오'!$I$4-'d_시나리오'!$H$4)),'d_시나리오'!$J$4-SQRT((1-H510)*('d_시나리오'!$J$4-'d_시나리오'!$H$4)*('d_시나리오'!$J$4-'d_시나리오'!$I$4))))</f>
        <v/>
      </c>
      <c r="J510">
        <f>RAND()</f>
        <v/>
      </c>
      <c r="K510">
        <f>IF('d_시나리오'!$J$5='d_시나리오'!$H$5,'d_시나리오'!$I$5,IF(J510&lt;('d_시나리오'!$I$5-'d_시나리오'!$H$5)/('d_시나리오'!$J$5-'d_시나리오'!$H$5),'d_시나리오'!$H$5+SQRT(J510*('d_시나리오'!$J$5-'d_시나리오'!$H$5)*('d_시나리오'!$I$5-'d_시나리오'!$H$5)),'d_시나리오'!$J$5-SQRT((1-J510)*('d_시나리오'!$J$5-'d_시나리오'!$H$5)*('d_시나리오'!$J$5-'d_시나리오'!$I$5))))</f>
        <v/>
      </c>
      <c r="L510">
        <f>RAND()</f>
        <v/>
      </c>
      <c r="M510">
        <f>IF('d_시나리오'!$J$6='d_시나리오'!$H$6,'d_시나리오'!$I$6,IF(L510&lt;('d_시나리오'!$I$6-'d_시나리오'!$H$6)/('d_시나리오'!$J$6-'d_시나리오'!$H$6),'d_시나리오'!$H$6+SQRT(L510*('d_시나리오'!$J$6-'d_시나리오'!$H$6)*('d_시나리오'!$I$6-'d_시나리오'!$H$6)),'d_시나리오'!$J$6-SQRT((1-L510)*('d_시나리오'!$J$6-'d_시나리오'!$H$6)*('d_시나리오'!$J$6-'d_시나리오'!$I$6))))</f>
        <v/>
      </c>
      <c r="N510">
        <f>INDEX('d_분포'!$B$2:$B$57,RANDBETWEEN(1,56))</f>
        <v/>
      </c>
      <c r="O510">
        <f>BETAINV(RAND(),5,5)</f>
        <v/>
      </c>
      <c r="P510">
        <f>'d_고정'!$B$1*'6_기대효과'!$H$7*('d_시나리오'!$I$7/'d_고정'!$B$2)*B510</f>
        <v/>
      </c>
      <c r="Q510">
        <f>P510*C510</f>
        <v/>
      </c>
      <c r="R510">
        <f>P510*E510</f>
        <v/>
      </c>
      <c r="S510">
        <f>R510*G510</f>
        <v/>
      </c>
      <c r="T510">
        <f>Q510+S510</f>
        <v/>
      </c>
      <c r="U510">
        <f>(Q510*D510+S510*I510)*(1-O510)</f>
        <v/>
      </c>
      <c r="V510">
        <f>(R510*K510*N510+'d_고정'!$B$3*('6_기대효과'!$H$7/8)*N510*'d_고정'!$B$10*M510*('6_기대효과'!$K$7/'d_고정'!$B$9))*(1-O510)</f>
        <v/>
      </c>
      <c r="W510">
        <f>(S510*I510+R510*MAX(K510-'d_고정'!$B$10*M510*('6_기대효과'!$K$7/'d_고정'!$B$9),0)*N510)*(1-O510)</f>
        <v/>
      </c>
      <c r="X510">
        <f>U510+V510</f>
        <v/>
      </c>
      <c r="Y510">
        <f>U510/('d_고정'!$B$5*'6_기대효과'!$H$7/8)/'d_고정'!$B$6</f>
        <v/>
      </c>
      <c r="Z510">
        <f>U510/('d_고정'!$B$8*'6_기대효과'!$H$7/8)</f>
        <v/>
      </c>
    </row>
    <row r="511">
      <c r="A511">
        <f>RAND()</f>
        <v/>
      </c>
      <c r="B511">
        <f>IF('d_시나리오'!$J$2='d_시나리오'!$H$2,'d_시나리오'!$I$2,IF(A511&lt;('d_시나리오'!$I$2-'d_시나리오'!$H$2)/('d_시나리오'!$J$2-'d_시나리오'!$H$2),'d_시나리오'!$H$2+SQRT(A511*('d_시나리오'!$J$2-'d_시나리오'!$H$2)*('d_시나리오'!$I$2-'d_시나리오'!$H$2)),'d_시나리오'!$J$2-SQRT((1-A511)*('d_시나리오'!$J$2-'d_시나리오'!$H$2)*('d_시나리오'!$J$2-'d_시나리오'!$I$2))))</f>
        <v/>
      </c>
      <c r="C511">
        <f>BETAINV(RAND(),2,6)</f>
        <v/>
      </c>
      <c r="D511">
        <f>INDEX('d_분포'!$A$2:$A$28,RANDBETWEEN(1,27))</f>
        <v/>
      </c>
      <c r="E511">
        <f>INDEX('d_분포'!$C$2:$C$5,RANDBETWEEN(1,4))*(0.9+0.2*RAND())</f>
        <v/>
      </c>
      <c r="F511">
        <f>RAND()</f>
        <v/>
      </c>
      <c r="G511">
        <f>IF('d_시나리오'!$J$3='d_시나리오'!$H$3,'d_시나리오'!$I$3,IF(F511&lt;('d_시나리오'!$I$3-'d_시나리오'!$H$3)/('d_시나리오'!$J$3-'d_시나리오'!$H$3),'d_시나리오'!$H$3+SQRT(F511*('d_시나리오'!$J$3-'d_시나리오'!$H$3)*('d_시나리오'!$I$3-'d_시나리오'!$H$3)),'d_시나리오'!$J$3-SQRT((1-F511)*('d_시나리오'!$J$3-'d_시나리오'!$H$3)*('d_시나리오'!$J$3-'d_시나리오'!$I$3))))</f>
        <v/>
      </c>
      <c r="H511">
        <f>RAND()</f>
        <v/>
      </c>
      <c r="I511">
        <f>IF('d_시나리오'!$J$4='d_시나리오'!$H$4,'d_시나리오'!$I$4,IF(H511&lt;('d_시나리오'!$I$4-'d_시나리오'!$H$4)/('d_시나리오'!$J$4-'d_시나리오'!$H$4),'d_시나리오'!$H$4+SQRT(H511*('d_시나리오'!$J$4-'d_시나리오'!$H$4)*('d_시나리오'!$I$4-'d_시나리오'!$H$4)),'d_시나리오'!$J$4-SQRT((1-H511)*('d_시나리오'!$J$4-'d_시나리오'!$H$4)*('d_시나리오'!$J$4-'d_시나리오'!$I$4))))</f>
        <v/>
      </c>
      <c r="J511">
        <f>RAND()</f>
        <v/>
      </c>
      <c r="K511">
        <f>IF('d_시나리오'!$J$5='d_시나리오'!$H$5,'d_시나리오'!$I$5,IF(J511&lt;('d_시나리오'!$I$5-'d_시나리오'!$H$5)/('d_시나리오'!$J$5-'d_시나리오'!$H$5),'d_시나리오'!$H$5+SQRT(J511*('d_시나리오'!$J$5-'d_시나리오'!$H$5)*('d_시나리오'!$I$5-'d_시나리오'!$H$5)),'d_시나리오'!$J$5-SQRT((1-J511)*('d_시나리오'!$J$5-'d_시나리오'!$H$5)*('d_시나리오'!$J$5-'d_시나리오'!$I$5))))</f>
        <v/>
      </c>
      <c r="L511">
        <f>RAND()</f>
        <v/>
      </c>
      <c r="M511">
        <f>IF('d_시나리오'!$J$6='d_시나리오'!$H$6,'d_시나리오'!$I$6,IF(L511&lt;('d_시나리오'!$I$6-'d_시나리오'!$H$6)/('d_시나리오'!$J$6-'d_시나리오'!$H$6),'d_시나리오'!$H$6+SQRT(L511*('d_시나리오'!$J$6-'d_시나리오'!$H$6)*('d_시나리오'!$I$6-'d_시나리오'!$H$6)),'d_시나리오'!$J$6-SQRT((1-L511)*('d_시나리오'!$J$6-'d_시나리오'!$H$6)*('d_시나리오'!$J$6-'d_시나리오'!$I$6))))</f>
        <v/>
      </c>
      <c r="N511">
        <f>INDEX('d_분포'!$B$2:$B$57,RANDBETWEEN(1,56))</f>
        <v/>
      </c>
      <c r="O511">
        <f>BETAINV(RAND(),5,5)</f>
        <v/>
      </c>
      <c r="P511">
        <f>'d_고정'!$B$1*'6_기대효과'!$H$7*('d_시나리오'!$I$7/'d_고정'!$B$2)*B511</f>
        <v/>
      </c>
      <c r="Q511">
        <f>P511*C511</f>
        <v/>
      </c>
      <c r="R511">
        <f>P511*E511</f>
        <v/>
      </c>
      <c r="S511">
        <f>R511*G511</f>
        <v/>
      </c>
      <c r="T511">
        <f>Q511+S511</f>
        <v/>
      </c>
      <c r="U511">
        <f>(Q511*D511+S511*I511)*(1-O511)</f>
        <v/>
      </c>
      <c r="V511">
        <f>(R511*K511*N511+'d_고정'!$B$3*('6_기대효과'!$H$7/8)*N511*'d_고정'!$B$10*M511*('6_기대효과'!$K$7/'d_고정'!$B$9))*(1-O511)</f>
        <v/>
      </c>
      <c r="W511">
        <f>(S511*I511+R511*MAX(K511-'d_고정'!$B$10*M511*('6_기대효과'!$K$7/'d_고정'!$B$9),0)*N511)*(1-O511)</f>
        <v/>
      </c>
      <c r="X511">
        <f>U511+V511</f>
        <v/>
      </c>
      <c r="Y511">
        <f>U511/('d_고정'!$B$5*'6_기대효과'!$H$7/8)/'d_고정'!$B$6</f>
        <v/>
      </c>
      <c r="Z511">
        <f>U511/('d_고정'!$B$8*'6_기대효과'!$H$7/8)</f>
        <v/>
      </c>
    </row>
    <row r="512">
      <c r="A512">
        <f>RAND()</f>
        <v/>
      </c>
      <c r="B512">
        <f>IF('d_시나리오'!$J$2='d_시나리오'!$H$2,'d_시나리오'!$I$2,IF(A512&lt;('d_시나리오'!$I$2-'d_시나리오'!$H$2)/('d_시나리오'!$J$2-'d_시나리오'!$H$2),'d_시나리오'!$H$2+SQRT(A512*('d_시나리오'!$J$2-'d_시나리오'!$H$2)*('d_시나리오'!$I$2-'d_시나리오'!$H$2)),'d_시나리오'!$J$2-SQRT((1-A512)*('d_시나리오'!$J$2-'d_시나리오'!$H$2)*('d_시나리오'!$J$2-'d_시나리오'!$I$2))))</f>
        <v/>
      </c>
      <c r="C512">
        <f>BETAINV(RAND(),2,6)</f>
        <v/>
      </c>
      <c r="D512">
        <f>INDEX('d_분포'!$A$2:$A$28,RANDBETWEEN(1,27))</f>
        <v/>
      </c>
      <c r="E512">
        <f>INDEX('d_분포'!$C$2:$C$5,RANDBETWEEN(1,4))*(0.9+0.2*RAND())</f>
        <v/>
      </c>
      <c r="F512">
        <f>RAND()</f>
        <v/>
      </c>
      <c r="G512">
        <f>IF('d_시나리오'!$J$3='d_시나리오'!$H$3,'d_시나리오'!$I$3,IF(F512&lt;('d_시나리오'!$I$3-'d_시나리오'!$H$3)/('d_시나리오'!$J$3-'d_시나리오'!$H$3),'d_시나리오'!$H$3+SQRT(F512*('d_시나리오'!$J$3-'d_시나리오'!$H$3)*('d_시나리오'!$I$3-'d_시나리오'!$H$3)),'d_시나리오'!$J$3-SQRT((1-F512)*('d_시나리오'!$J$3-'d_시나리오'!$H$3)*('d_시나리오'!$J$3-'d_시나리오'!$I$3))))</f>
        <v/>
      </c>
      <c r="H512">
        <f>RAND()</f>
        <v/>
      </c>
      <c r="I512">
        <f>IF('d_시나리오'!$J$4='d_시나리오'!$H$4,'d_시나리오'!$I$4,IF(H512&lt;('d_시나리오'!$I$4-'d_시나리오'!$H$4)/('d_시나리오'!$J$4-'d_시나리오'!$H$4),'d_시나리오'!$H$4+SQRT(H512*('d_시나리오'!$J$4-'d_시나리오'!$H$4)*('d_시나리오'!$I$4-'d_시나리오'!$H$4)),'d_시나리오'!$J$4-SQRT((1-H512)*('d_시나리오'!$J$4-'d_시나리오'!$H$4)*('d_시나리오'!$J$4-'d_시나리오'!$I$4))))</f>
        <v/>
      </c>
      <c r="J512">
        <f>RAND()</f>
        <v/>
      </c>
      <c r="K512">
        <f>IF('d_시나리오'!$J$5='d_시나리오'!$H$5,'d_시나리오'!$I$5,IF(J512&lt;('d_시나리오'!$I$5-'d_시나리오'!$H$5)/('d_시나리오'!$J$5-'d_시나리오'!$H$5),'d_시나리오'!$H$5+SQRT(J512*('d_시나리오'!$J$5-'d_시나리오'!$H$5)*('d_시나리오'!$I$5-'d_시나리오'!$H$5)),'d_시나리오'!$J$5-SQRT((1-J512)*('d_시나리오'!$J$5-'d_시나리오'!$H$5)*('d_시나리오'!$J$5-'d_시나리오'!$I$5))))</f>
        <v/>
      </c>
      <c r="L512">
        <f>RAND()</f>
        <v/>
      </c>
      <c r="M512">
        <f>IF('d_시나리오'!$J$6='d_시나리오'!$H$6,'d_시나리오'!$I$6,IF(L512&lt;('d_시나리오'!$I$6-'d_시나리오'!$H$6)/('d_시나리오'!$J$6-'d_시나리오'!$H$6),'d_시나리오'!$H$6+SQRT(L512*('d_시나리오'!$J$6-'d_시나리오'!$H$6)*('d_시나리오'!$I$6-'d_시나리오'!$H$6)),'d_시나리오'!$J$6-SQRT((1-L512)*('d_시나리오'!$J$6-'d_시나리오'!$H$6)*('d_시나리오'!$J$6-'d_시나리오'!$I$6))))</f>
        <v/>
      </c>
      <c r="N512">
        <f>INDEX('d_분포'!$B$2:$B$57,RANDBETWEEN(1,56))</f>
        <v/>
      </c>
      <c r="O512">
        <f>BETAINV(RAND(),5,5)</f>
        <v/>
      </c>
      <c r="P512">
        <f>'d_고정'!$B$1*'6_기대효과'!$H$7*('d_시나리오'!$I$7/'d_고정'!$B$2)*B512</f>
        <v/>
      </c>
      <c r="Q512">
        <f>P512*C512</f>
        <v/>
      </c>
      <c r="R512">
        <f>P512*E512</f>
        <v/>
      </c>
      <c r="S512">
        <f>R512*G512</f>
        <v/>
      </c>
      <c r="T512">
        <f>Q512+S512</f>
        <v/>
      </c>
      <c r="U512">
        <f>(Q512*D512+S512*I512)*(1-O512)</f>
        <v/>
      </c>
      <c r="V512">
        <f>(R512*K512*N512+'d_고정'!$B$3*('6_기대효과'!$H$7/8)*N512*'d_고정'!$B$10*M512*('6_기대효과'!$K$7/'d_고정'!$B$9))*(1-O512)</f>
        <v/>
      </c>
      <c r="W512">
        <f>(S512*I512+R512*MAX(K512-'d_고정'!$B$10*M512*('6_기대효과'!$K$7/'d_고정'!$B$9),0)*N512)*(1-O512)</f>
        <v/>
      </c>
      <c r="X512">
        <f>U512+V512</f>
        <v/>
      </c>
      <c r="Y512">
        <f>U512/('d_고정'!$B$5*'6_기대효과'!$H$7/8)/'d_고정'!$B$6</f>
        <v/>
      </c>
      <c r="Z512">
        <f>U512/('d_고정'!$B$8*'6_기대효과'!$H$7/8)</f>
        <v/>
      </c>
    </row>
    <row r="513">
      <c r="A513">
        <f>RAND()</f>
        <v/>
      </c>
      <c r="B513">
        <f>IF('d_시나리오'!$J$2='d_시나리오'!$H$2,'d_시나리오'!$I$2,IF(A513&lt;('d_시나리오'!$I$2-'d_시나리오'!$H$2)/('d_시나리오'!$J$2-'d_시나리오'!$H$2),'d_시나리오'!$H$2+SQRT(A513*('d_시나리오'!$J$2-'d_시나리오'!$H$2)*('d_시나리오'!$I$2-'d_시나리오'!$H$2)),'d_시나리오'!$J$2-SQRT((1-A513)*('d_시나리오'!$J$2-'d_시나리오'!$H$2)*('d_시나리오'!$J$2-'d_시나리오'!$I$2))))</f>
        <v/>
      </c>
      <c r="C513">
        <f>BETAINV(RAND(),2,6)</f>
        <v/>
      </c>
      <c r="D513">
        <f>INDEX('d_분포'!$A$2:$A$28,RANDBETWEEN(1,27))</f>
        <v/>
      </c>
      <c r="E513">
        <f>INDEX('d_분포'!$C$2:$C$5,RANDBETWEEN(1,4))*(0.9+0.2*RAND())</f>
        <v/>
      </c>
      <c r="F513">
        <f>RAND()</f>
        <v/>
      </c>
      <c r="G513">
        <f>IF('d_시나리오'!$J$3='d_시나리오'!$H$3,'d_시나리오'!$I$3,IF(F513&lt;('d_시나리오'!$I$3-'d_시나리오'!$H$3)/('d_시나리오'!$J$3-'d_시나리오'!$H$3),'d_시나리오'!$H$3+SQRT(F513*('d_시나리오'!$J$3-'d_시나리오'!$H$3)*('d_시나리오'!$I$3-'d_시나리오'!$H$3)),'d_시나리오'!$J$3-SQRT((1-F513)*('d_시나리오'!$J$3-'d_시나리오'!$H$3)*('d_시나리오'!$J$3-'d_시나리오'!$I$3))))</f>
        <v/>
      </c>
      <c r="H513">
        <f>RAND()</f>
        <v/>
      </c>
      <c r="I513">
        <f>IF('d_시나리오'!$J$4='d_시나리오'!$H$4,'d_시나리오'!$I$4,IF(H513&lt;('d_시나리오'!$I$4-'d_시나리오'!$H$4)/('d_시나리오'!$J$4-'d_시나리오'!$H$4),'d_시나리오'!$H$4+SQRT(H513*('d_시나리오'!$J$4-'d_시나리오'!$H$4)*('d_시나리오'!$I$4-'d_시나리오'!$H$4)),'d_시나리오'!$J$4-SQRT((1-H513)*('d_시나리오'!$J$4-'d_시나리오'!$H$4)*('d_시나리오'!$J$4-'d_시나리오'!$I$4))))</f>
        <v/>
      </c>
      <c r="J513">
        <f>RAND()</f>
        <v/>
      </c>
      <c r="K513">
        <f>IF('d_시나리오'!$J$5='d_시나리오'!$H$5,'d_시나리오'!$I$5,IF(J513&lt;('d_시나리오'!$I$5-'d_시나리오'!$H$5)/('d_시나리오'!$J$5-'d_시나리오'!$H$5),'d_시나리오'!$H$5+SQRT(J513*('d_시나리오'!$J$5-'d_시나리오'!$H$5)*('d_시나리오'!$I$5-'d_시나리오'!$H$5)),'d_시나리오'!$J$5-SQRT((1-J513)*('d_시나리오'!$J$5-'d_시나리오'!$H$5)*('d_시나리오'!$J$5-'d_시나리오'!$I$5))))</f>
        <v/>
      </c>
      <c r="L513">
        <f>RAND()</f>
        <v/>
      </c>
      <c r="M513">
        <f>IF('d_시나리오'!$J$6='d_시나리오'!$H$6,'d_시나리오'!$I$6,IF(L513&lt;('d_시나리오'!$I$6-'d_시나리오'!$H$6)/('d_시나리오'!$J$6-'d_시나리오'!$H$6),'d_시나리오'!$H$6+SQRT(L513*('d_시나리오'!$J$6-'d_시나리오'!$H$6)*('d_시나리오'!$I$6-'d_시나리오'!$H$6)),'d_시나리오'!$J$6-SQRT((1-L513)*('d_시나리오'!$J$6-'d_시나리오'!$H$6)*('d_시나리오'!$J$6-'d_시나리오'!$I$6))))</f>
        <v/>
      </c>
      <c r="N513">
        <f>INDEX('d_분포'!$B$2:$B$57,RANDBETWEEN(1,56))</f>
        <v/>
      </c>
      <c r="O513">
        <f>BETAINV(RAND(),5,5)</f>
        <v/>
      </c>
      <c r="P513">
        <f>'d_고정'!$B$1*'6_기대효과'!$H$7*('d_시나리오'!$I$7/'d_고정'!$B$2)*B513</f>
        <v/>
      </c>
      <c r="Q513">
        <f>P513*C513</f>
        <v/>
      </c>
      <c r="R513">
        <f>P513*E513</f>
        <v/>
      </c>
      <c r="S513">
        <f>R513*G513</f>
        <v/>
      </c>
      <c r="T513">
        <f>Q513+S513</f>
        <v/>
      </c>
      <c r="U513">
        <f>(Q513*D513+S513*I513)*(1-O513)</f>
        <v/>
      </c>
      <c r="V513">
        <f>(R513*K513*N513+'d_고정'!$B$3*('6_기대효과'!$H$7/8)*N513*'d_고정'!$B$10*M513*('6_기대효과'!$K$7/'d_고정'!$B$9))*(1-O513)</f>
        <v/>
      </c>
      <c r="W513">
        <f>(S513*I513+R513*MAX(K513-'d_고정'!$B$10*M513*('6_기대효과'!$K$7/'d_고정'!$B$9),0)*N513)*(1-O513)</f>
        <v/>
      </c>
      <c r="X513">
        <f>U513+V513</f>
        <v/>
      </c>
      <c r="Y513">
        <f>U513/('d_고정'!$B$5*'6_기대효과'!$H$7/8)/'d_고정'!$B$6</f>
        <v/>
      </c>
      <c r="Z513">
        <f>U513/('d_고정'!$B$8*'6_기대효과'!$H$7/8)</f>
        <v/>
      </c>
    </row>
    <row r="514">
      <c r="A514">
        <f>RAND()</f>
        <v/>
      </c>
      <c r="B514">
        <f>IF('d_시나리오'!$J$2='d_시나리오'!$H$2,'d_시나리오'!$I$2,IF(A514&lt;('d_시나리오'!$I$2-'d_시나리오'!$H$2)/('d_시나리오'!$J$2-'d_시나리오'!$H$2),'d_시나리오'!$H$2+SQRT(A514*('d_시나리오'!$J$2-'d_시나리오'!$H$2)*('d_시나리오'!$I$2-'d_시나리오'!$H$2)),'d_시나리오'!$J$2-SQRT((1-A514)*('d_시나리오'!$J$2-'d_시나리오'!$H$2)*('d_시나리오'!$J$2-'d_시나리오'!$I$2))))</f>
        <v/>
      </c>
      <c r="C514">
        <f>BETAINV(RAND(),2,6)</f>
        <v/>
      </c>
      <c r="D514">
        <f>INDEX('d_분포'!$A$2:$A$28,RANDBETWEEN(1,27))</f>
        <v/>
      </c>
      <c r="E514">
        <f>INDEX('d_분포'!$C$2:$C$5,RANDBETWEEN(1,4))*(0.9+0.2*RAND())</f>
        <v/>
      </c>
      <c r="F514">
        <f>RAND()</f>
        <v/>
      </c>
      <c r="G514">
        <f>IF('d_시나리오'!$J$3='d_시나리오'!$H$3,'d_시나리오'!$I$3,IF(F514&lt;('d_시나리오'!$I$3-'d_시나리오'!$H$3)/('d_시나리오'!$J$3-'d_시나리오'!$H$3),'d_시나리오'!$H$3+SQRT(F514*('d_시나리오'!$J$3-'d_시나리오'!$H$3)*('d_시나리오'!$I$3-'d_시나리오'!$H$3)),'d_시나리오'!$J$3-SQRT((1-F514)*('d_시나리오'!$J$3-'d_시나리오'!$H$3)*('d_시나리오'!$J$3-'d_시나리오'!$I$3))))</f>
        <v/>
      </c>
      <c r="H514">
        <f>RAND()</f>
        <v/>
      </c>
      <c r="I514">
        <f>IF('d_시나리오'!$J$4='d_시나리오'!$H$4,'d_시나리오'!$I$4,IF(H514&lt;('d_시나리오'!$I$4-'d_시나리오'!$H$4)/('d_시나리오'!$J$4-'d_시나리오'!$H$4),'d_시나리오'!$H$4+SQRT(H514*('d_시나리오'!$J$4-'d_시나리오'!$H$4)*('d_시나리오'!$I$4-'d_시나리오'!$H$4)),'d_시나리오'!$J$4-SQRT((1-H514)*('d_시나리오'!$J$4-'d_시나리오'!$H$4)*('d_시나리오'!$J$4-'d_시나리오'!$I$4))))</f>
        <v/>
      </c>
      <c r="J514">
        <f>RAND()</f>
        <v/>
      </c>
      <c r="K514">
        <f>IF('d_시나리오'!$J$5='d_시나리오'!$H$5,'d_시나리오'!$I$5,IF(J514&lt;('d_시나리오'!$I$5-'d_시나리오'!$H$5)/('d_시나리오'!$J$5-'d_시나리오'!$H$5),'d_시나리오'!$H$5+SQRT(J514*('d_시나리오'!$J$5-'d_시나리오'!$H$5)*('d_시나리오'!$I$5-'d_시나리오'!$H$5)),'d_시나리오'!$J$5-SQRT((1-J514)*('d_시나리오'!$J$5-'d_시나리오'!$H$5)*('d_시나리오'!$J$5-'d_시나리오'!$I$5))))</f>
        <v/>
      </c>
      <c r="L514">
        <f>RAND()</f>
        <v/>
      </c>
      <c r="M514">
        <f>IF('d_시나리오'!$J$6='d_시나리오'!$H$6,'d_시나리오'!$I$6,IF(L514&lt;('d_시나리오'!$I$6-'d_시나리오'!$H$6)/('d_시나리오'!$J$6-'d_시나리오'!$H$6),'d_시나리오'!$H$6+SQRT(L514*('d_시나리오'!$J$6-'d_시나리오'!$H$6)*('d_시나리오'!$I$6-'d_시나리오'!$H$6)),'d_시나리오'!$J$6-SQRT((1-L514)*('d_시나리오'!$J$6-'d_시나리오'!$H$6)*('d_시나리오'!$J$6-'d_시나리오'!$I$6))))</f>
        <v/>
      </c>
      <c r="N514">
        <f>INDEX('d_분포'!$B$2:$B$57,RANDBETWEEN(1,56))</f>
        <v/>
      </c>
      <c r="O514">
        <f>BETAINV(RAND(),5,5)</f>
        <v/>
      </c>
      <c r="P514">
        <f>'d_고정'!$B$1*'6_기대효과'!$H$7*('d_시나리오'!$I$7/'d_고정'!$B$2)*B514</f>
        <v/>
      </c>
      <c r="Q514">
        <f>P514*C514</f>
        <v/>
      </c>
      <c r="R514">
        <f>P514*E514</f>
        <v/>
      </c>
      <c r="S514">
        <f>R514*G514</f>
        <v/>
      </c>
      <c r="T514">
        <f>Q514+S514</f>
        <v/>
      </c>
      <c r="U514">
        <f>(Q514*D514+S514*I514)*(1-O514)</f>
        <v/>
      </c>
      <c r="V514">
        <f>(R514*K514*N514+'d_고정'!$B$3*('6_기대효과'!$H$7/8)*N514*'d_고정'!$B$10*M514*('6_기대효과'!$K$7/'d_고정'!$B$9))*(1-O514)</f>
        <v/>
      </c>
      <c r="W514">
        <f>(S514*I514+R514*MAX(K514-'d_고정'!$B$10*M514*('6_기대효과'!$K$7/'d_고정'!$B$9),0)*N514)*(1-O514)</f>
        <v/>
      </c>
      <c r="X514">
        <f>U514+V514</f>
        <v/>
      </c>
      <c r="Y514">
        <f>U514/('d_고정'!$B$5*'6_기대효과'!$H$7/8)/'d_고정'!$B$6</f>
        <v/>
      </c>
      <c r="Z514">
        <f>U514/('d_고정'!$B$8*'6_기대효과'!$H$7/8)</f>
        <v/>
      </c>
    </row>
    <row r="515">
      <c r="A515">
        <f>RAND()</f>
        <v/>
      </c>
      <c r="B515">
        <f>IF('d_시나리오'!$J$2='d_시나리오'!$H$2,'d_시나리오'!$I$2,IF(A515&lt;('d_시나리오'!$I$2-'d_시나리오'!$H$2)/('d_시나리오'!$J$2-'d_시나리오'!$H$2),'d_시나리오'!$H$2+SQRT(A515*('d_시나리오'!$J$2-'d_시나리오'!$H$2)*('d_시나리오'!$I$2-'d_시나리오'!$H$2)),'d_시나리오'!$J$2-SQRT((1-A515)*('d_시나리오'!$J$2-'d_시나리오'!$H$2)*('d_시나리오'!$J$2-'d_시나리오'!$I$2))))</f>
        <v/>
      </c>
      <c r="C515">
        <f>BETAINV(RAND(),2,6)</f>
        <v/>
      </c>
      <c r="D515">
        <f>INDEX('d_분포'!$A$2:$A$28,RANDBETWEEN(1,27))</f>
        <v/>
      </c>
      <c r="E515">
        <f>INDEX('d_분포'!$C$2:$C$5,RANDBETWEEN(1,4))*(0.9+0.2*RAND())</f>
        <v/>
      </c>
      <c r="F515">
        <f>RAND()</f>
        <v/>
      </c>
      <c r="G515">
        <f>IF('d_시나리오'!$J$3='d_시나리오'!$H$3,'d_시나리오'!$I$3,IF(F515&lt;('d_시나리오'!$I$3-'d_시나리오'!$H$3)/('d_시나리오'!$J$3-'d_시나리오'!$H$3),'d_시나리오'!$H$3+SQRT(F515*('d_시나리오'!$J$3-'d_시나리오'!$H$3)*('d_시나리오'!$I$3-'d_시나리오'!$H$3)),'d_시나리오'!$J$3-SQRT((1-F515)*('d_시나리오'!$J$3-'d_시나리오'!$H$3)*('d_시나리오'!$J$3-'d_시나리오'!$I$3))))</f>
        <v/>
      </c>
      <c r="H515">
        <f>RAND()</f>
        <v/>
      </c>
      <c r="I515">
        <f>IF('d_시나리오'!$J$4='d_시나리오'!$H$4,'d_시나리오'!$I$4,IF(H515&lt;('d_시나리오'!$I$4-'d_시나리오'!$H$4)/('d_시나리오'!$J$4-'d_시나리오'!$H$4),'d_시나리오'!$H$4+SQRT(H515*('d_시나리오'!$J$4-'d_시나리오'!$H$4)*('d_시나리오'!$I$4-'d_시나리오'!$H$4)),'d_시나리오'!$J$4-SQRT((1-H515)*('d_시나리오'!$J$4-'d_시나리오'!$H$4)*('d_시나리오'!$J$4-'d_시나리오'!$I$4))))</f>
        <v/>
      </c>
      <c r="J515">
        <f>RAND()</f>
        <v/>
      </c>
      <c r="K515">
        <f>IF('d_시나리오'!$J$5='d_시나리오'!$H$5,'d_시나리오'!$I$5,IF(J515&lt;('d_시나리오'!$I$5-'d_시나리오'!$H$5)/('d_시나리오'!$J$5-'d_시나리오'!$H$5),'d_시나리오'!$H$5+SQRT(J515*('d_시나리오'!$J$5-'d_시나리오'!$H$5)*('d_시나리오'!$I$5-'d_시나리오'!$H$5)),'d_시나리오'!$J$5-SQRT((1-J515)*('d_시나리오'!$J$5-'d_시나리오'!$H$5)*('d_시나리오'!$J$5-'d_시나리오'!$I$5))))</f>
        <v/>
      </c>
      <c r="L515">
        <f>RAND()</f>
        <v/>
      </c>
      <c r="M515">
        <f>IF('d_시나리오'!$J$6='d_시나리오'!$H$6,'d_시나리오'!$I$6,IF(L515&lt;('d_시나리오'!$I$6-'d_시나리오'!$H$6)/('d_시나리오'!$J$6-'d_시나리오'!$H$6),'d_시나리오'!$H$6+SQRT(L515*('d_시나리오'!$J$6-'d_시나리오'!$H$6)*('d_시나리오'!$I$6-'d_시나리오'!$H$6)),'d_시나리오'!$J$6-SQRT((1-L515)*('d_시나리오'!$J$6-'d_시나리오'!$H$6)*('d_시나리오'!$J$6-'d_시나리오'!$I$6))))</f>
        <v/>
      </c>
      <c r="N515">
        <f>INDEX('d_분포'!$B$2:$B$57,RANDBETWEEN(1,56))</f>
        <v/>
      </c>
      <c r="O515">
        <f>BETAINV(RAND(),5,5)</f>
        <v/>
      </c>
      <c r="P515">
        <f>'d_고정'!$B$1*'6_기대효과'!$H$7*('d_시나리오'!$I$7/'d_고정'!$B$2)*B515</f>
        <v/>
      </c>
      <c r="Q515">
        <f>P515*C515</f>
        <v/>
      </c>
      <c r="R515">
        <f>P515*E515</f>
        <v/>
      </c>
      <c r="S515">
        <f>R515*G515</f>
        <v/>
      </c>
      <c r="T515">
        <f>Q515+S515</f>
        <v/>
      </c>
      <c r="U515">
        <f>(Q515*D515+S515*I515)*(1-O515)</f>
        <v/>
      </c>
      <c r="V515">
        <f>(R515*K515*N515+'d_고정'!$B$3*('6_기대효과'!$H$7/8)*N515*'d_고정'!$B$10*M515*('6_기대효과'!$K$7/'d_고정'!$B$9))*(1-O515)</f>
        <v/>
      </c>
      <c r="W515">
        <f>(S515*I515+R515*MAX(K515-'d_고정'!$B$10*M515*('6_기대효과'!$K$7/'d_고정'!$B$9),0)*N515)*(1-O515)</f>
        <v/>
      </c>
      <c r="X515">
        <f>U515+V515</f>
        <v/>
      </c>
      <c r="Y515">
        <f>U515/('d_고정'!$B$5*'6_기대효과'!$H$7/8)/'d_고정'!$B$6</f>
        <v/>
      </c>
      <c r="Z515">
        <f>U515/('d_고정'!$B$8*'6_기대효과'!$H$7/8)</f>
        <v/>
      </c>
    </row>
    <row r="516">
      <c r="A516">
        <f>RAND()</f>
        <v/>
      </c>
      <c r="B516">
        <f>IF('d_시나리오'!$J$2='d_시나리오'!$H$2,'d_시나리오'!$I$2,IF(A516&lt;('d_시나리오'!$I$2-'d_시나리오'!$H$2)/('d_시나리오'!$J$2-'d_시나리오'!$H$2),'d_시나리오'!$H$2+SQRT(A516*('d_시나리오'!$J$2-'d_시나리오'!$H$2)*('d_시나리오'!$I$2-'d_시나리오'!$H$2)),'d_시나리오'!$J$2-SQRT((1-A516)*('d_시나리오'!$J$2-'d_시나리오'!$H$2)*('d_시나리오'!$J$2-'d_시나리오'!$I$2))))</f>
        <v/>
      </c>
      <c r="C516">
        <f>BETAINV(RAND(),2,6)</f>
        <v/>
      </c>
      <c r="D516">
        <f>INDEX('d_분포'!$A$2:$A$28,RANDBETWEEN(1,27))</f>
        <v/>
      </c>
      <c r="E516">
        <f>INDEX('d_분포'!$C$2:$C$5,RANDBETWEEN(1,4))*(0.9+0.2*RAND())</f>
        <v/>
      </c>
      <c r="F516">
        <f>RAND()</f>
        <v/>
      </c>
      <c r="G516">
        <f>IF('d_시나리오'!$J$3='d_시나리오'!$H$3,'d_시나리오'!$I$3,IF(F516&lt;('d_시나리오'!$I$3-'d_시나리오'!$H$3)/('d_시나리오'!$J$3-'d_시나리오'!$H$3),'d_시나리오'!$H$3+SQRT(F516*('d_시나리오'!$J$3-'d_시나리오'!$H$3)*('d_시나리오'!$I$3-'d_시나리오'!$H$3)),'d_시나리오'!$J$3-SQRT((1-F516)*('d_시나리오'!$J$3-'d_시나리오'!$H$3)*('d_시나리오'!$J$3-'d_시나리오'!$I$3))))</f>
        <v/>
      </c>
      <c r="H516">
        <f>RAND()</f>
        <v/>
      </c>
      <c r="I516">
        <f>IF('d_시나리오'!$J$4='d_시나리오'!$H$4,'d_시나리오'!$I$4,IF(H516&lt;('d_시나리오'!$I$4-'d_시나리오'!$H$4)/('d_시나리오'!$J$4-'d_시나리오'!$H$4),'d_시나리오'!$H$4+SQRT(H516*('d_시나리오'!$J$4-'d_시나리오'!$H$4)*('d_시나리오'!$I$4-'d_시나리오'!$H$4)),'d_시나리오'!$J$4-SQRT((1-H516)*('d_시나리오'!$J$4-'d_시나리오'!$H$4)*('d_시나리오'!$J$4-'d_시나리오'!$I$4))))</f>
        <v/>
      </c>
      <c r="J516">
        <f>RAND()</f>
        <v/>
      </c>
      <c r="K516">
        <f>IF('d_시나리오'!$J$5='d_시나리오'!$H$5,'d_시나리오'!$I$5,IF(J516&lt;('d_시나리오'!$I$5-'d_시나리오'!$H$5)/('d_시나리오'!$J$5-'d_시나리오'!$H$5),'d_시나리오'!$H$5+SQRT(J516*('d_시나리오'!$J$5-'d_시나리오'!$H$5)*('d_시나리오'!$I$5-'d_시나리오'!$H$5)),'d_시나리오'!$J$5-SQRT((1-J516)*('d_시나리오'!$J$5-'d_시나리오'!$H$5)*('d_시나리오'!$J$5-'d_시나리오'!$I$5))))</f>
        <v/>
      </c>
      <c r="L516">
        <f>RAND()</f>
        <v/>
      </c>
      <c r="M516">
        <f>IF('d_시나리오'!$J$6='d_시나리오'!$H$6,'d_시나리오'!$I$6,IF(L516&lt;('d_시나리오'!$I$6-'d_시나리오'!$H$6)/('d_시나리오'!$J$6-'d_시나리오'!$H$6),'d_시나리오'!$H$6+SQRT(L516*('d_시나리오'!$J$6-'d_시나리오'!$H$6)*('d_시나리오'!$I$6-'d_시나리오'!$H$6)),'d_시나리오'!$J$6-SQRT((1-L516)*('d_시나리오'!$J$6-'d_시나리오'!$H$6)*('d_시나리오'!$J$6-'d_시나리오'!$I$6))))</f>
        <v/>
      </c>
      <c r="N516">
        <f>INDEX('d_분포'!$B$2:$B$57,RANDBETWEEN(1,56))</f>
        <v/>
      </c>
      <c r="O516">
        <f>BETAINV(RAND(),5,5)</f>
        <v/>
      </c>
      <c r="P516">
        <f>'d_고정'!$B$1*'6_기대효과'!$H$7*('d_시나리오'!$I$7/'d_고정'!$B$2)*B516</f>
        <v/>
      </c>
      <c r="Q516">
        <f>P516*C516</f>
        <v/>
      </c>
      <c r="R516">
        <f>P516*E516</f>
        <v/>
      </c>
      <c r="S516">
        <f>R516*G516</f>
        <v/>
      </c>
      <c r="T516">
        <f>Q516+S516</f>
        <v/>
      </c>
      <c r="U516">
        <f>(Q516*D516+S516*I516)*(1-O516)</f>
        <v/>
      </c>
      <c r="V516">
        <f>(R516*K516*N516+'d_고정'!$B$3*('6_기대효과'!$H$7/8)*N516*'d_고정'!$B$10*M516*('6_기대효과'!$K$7/'d_고정'!$B$9))*(1-O516)</f>
        <v/>
      </c>
      <c r="W516">
        <f>(S516*I516+R516*MAX(K516-'d_고정'!$B$10*M516*('6_기대효과'!$K$7/'d_고정'!$B$9),0)*N516)*(1-O516)</f>
        <v/>
      </c>
      <c r="X516">
        <f>U516+V516</f>
        <v/>
      </c>
      <c r="Y516">
        <f>U516/('d_고정'!$B$5*'6_기대효과'!$H$7/8)/'d_고정'!$B$6</f>
        <v/>
      </c>
      <c r="Z516">
        <f>U516/('d_고정'!$B$8*'6_기대효과'!$H$7/8)</f>
        <v/>
      </c>
    </row>
    <row r="517">
      <c r="A517">
        <f>RAND()</f>
        <v/>
      </c>
      <c r="B517">
        <f>IF('d_시나리오'!$J$2='d_시나리오'!$H$2,'d_시나리오'!$I$2,IF(A517&lt;('d_시나리오'!$I$2-'d_시나리오'!$H$2)/('d_시나리오'!$J$2-'d_시나리오'!$H$2),'d_시나리오'!$H$2+SQRT(A517*('d_시나리오'!$J$2-'d_시나리오'!$H$2)*('d_시나리오'!$I$2-'d_시나리오'!$H$2)),'d_시나리오'!$J$2-SQRT((1-A517)*('d_시나리오'!$J$2-'d_시나리오'!$H$2)*('d_시나리오'!$J$2-'d_시나리오'!$I$2))))</f>
        <v/>
      </c>
      <c r="C517">
        <f>BETAINV(RAND(),2,6)</f>
        <v/>
      </c>
      <c r="D517">
        <f>INDEX('d_분포'!$A$2:$A$28,RANDBETWEEN(1,27))</f>
        <v/>
      </c>
      <c r="E517">
        <f>INDEX('d_분포'!$C$2:$C$5,RANDBETWEEN(1,4))*(0.9+0.2*RAND())</f>
        <v/>
      </c>
      <c r="F517">
        <f>RAND()</f>
        <v/>
      </c>
      <c r="G517">
        <f>IF('d_시나리오'!$J$3='d_시나리오'!$H$3,'d_시나리오'!$I$3,IF(F517&lt;('d_시나리오'!$I$3-'d_시나리오'!$H$3)/('d_시나리오'!$J$3-'d_시나리오'!$H$3),'d_시나리오'!$H$3+SQRT(F517*('d_시나리오'!$J$3-'d_시나리오'!$H$3)*('d_시나리오'!$I$3-'d_시나리오'!$H$3)),'d_시나리오'!$J$3-SQRT((1-F517)*('d_시나리오'!$J$3-'d_시나리오'!$H$3)*('d_시나리오'!$J$3-'d_시나리오'!$I$3))))</f>
        <v/>
      </c>
      <c r="H517">
        <f>RAND()</f>
        <v/>
      </c>
      <c r="I517">
        <f>IF('d_시나리오'!$J$4='d_시나리오'!$H$4,'d_시나리오'!$I$4,IF(H517&lt;('d_시나리오'!$I$4-'d_시나리오'!$H$4)/('d_시나리오'!$J$4-'d_시나리오'!$H$4),'d_시나리오'!$H$4+SQRT(H517*('d_시나리오'!$J$4-'d_시나리오'!$H$4)*('d_시나리오'!$I$4-'d_시나리오'!$H$4)),'d_시나리오'!$J$4-SQRT((1-H517)*('d_시나리오'!$J$4-'d_시나리오'!$H$4)*('d_시나리오'!$J$4-'d_시나리오'!$I$4))))</f>
        <v/>
      </c>
      <c r="J517">
        <f>RAND()</f>
        <v/>
      </c>
      <c r="K517">
        <f>IF('d_시나리오'!$J$5='d_시나리오'!$H$5,'d_시나리오'!$I$5,IF(J517&lt;('d_시나리오'!$I$5-'d_시나리오'!$H$5)/('d_시나리오'!$J$5-'d_시나리오'!$H$5),'d_시나리오'!$H$5+SQRT(J517*('d_시나리오'!$J$5-'d_시나리오'!$H$5)*('d_시나리오'!$I$5-'d_시나리오'!$H$5)),'d_시나리오'!$J$5-SQRT((1-J517)*('d_시나리오'!$J$5-'d_시나리오'!$H$5)*('d_시나리오'!$J$5-'d_시나리오'!$I$5))))</f>
        <v/>
      </c>
      <c r="L517">
        <f>RAND()</f>
        <v/>
      </c>
      <c r="M517">
        <f>IF('d_시나리오'!$J$6='d_시나리오'!$H$6,'d_시나리오'!$I$6,IF(L517&lt;('d_시나리오'!$I$6-'d_시나리오'!$H$6)/('d_시나리오'!$J$6-'d_시나리오'!$H$6),'d_시나리오'!$H$6+SQRT(L517*('d_시나리오'!$J$6-'d_시나리오'!$H$6)*('d_시나리오'!$I$6-'d_시나리오'!$H$6)),'d_시나리오'!$J$6-SQRT((1-L517)*('d_시나리오'!$J$6-'d_시나리오'!$H$6)*('d_시나리오'!$J$6-'d_시나리오'!$I$6))))</f>
        <v/>
      </c>
      <c r="N517">
        <f>INDEX('d_분포'!$B$2:$B$57,RANDBETWEEN(1,56))</f>
        <v/>
      </c>
      <c r="O517">
        <f>BETAINV(RAND(),5,5)</f>
        <v/>
      </c>
      <c r="P517">
        <f>'d_고정'!$B$1*'6_기대효과'!$H$7*('d_시나리오'!$I$7/'d_고정'!$B$2)*B517</f>
        <v/>
      </c>
      <c r="Q517">
        <f>P517*C517</f>
        <v/>
      </c>
      <c r="R517">
        <f>P517*E517</f>
        <v/>
      </c>
      <c r="S517">
        <f>R517*G517</f>
        <v/>
      </c>
      <c r="T517">
        <f>Q517+S517</f>
        <v/>
      </c>
      <c r="U517">
        <f>(Q517*D517+S517*I517)*(1-O517)</f>
        <v/>
      </c>
      <c r="V517">
        <f>(R517*K517*N517+'d_고정'!$B$3*('6_기대효과'!$H$7/8)*N517*'d_고정'!$B$10*M517*('6_기대효과'!$K$7/'d_고정'!$B$9))*(1-O517)</f>
        <v/>
      </c>
      <c r="W517">
        <f>(S517*I517+R517*MAX(K517-'d_고정'!$B$10*M517*('6_기대효과'!$K$7/'d_고정'!$B$9),0)*N517)*(1-O517)</f>
        <v/>
      </c>
      <c r="X517">
        <f>U517+V517</f>
        <v/>
      </c>
      <c r="Y517">
        <f>U517/('d_고정'!$B$5*'6_기대효과'!$H$7/8)/'d_고정'!$B$6</f>
        <v/>
      </c>
      <c r="Z517">
        <f>U517/('d_고정'!$B$8*'6_기대효과'!$H$7/8)</f>
        <v/>
      </c>
    </row>
    <row r="518">
      <c r="A518">
        <f>RAND()</f>
        <v/>
      </c>
      <c r="B518">
        <f>IF('d_시나리오'!$J$2='d_시나리오'!$H$2,'d_시나리오'!$I$2,IF(A518&lt;('d_시나리오'!$I$2-'d_시나리오'!$H$2)/('d_시나리오'!$J$2-'d_시나리오'!$H$2),'d_시나리오'!$H$2+SQRT(A518*('d_시나리오'!$J$2-'d_시나리오'!$H$2)*('d_시나리오'!$I$2-'d_시나리오'!$H$2)),'d_시나리오'!$J$2-SQRT((1-A518)*('d_시나리오'!$J$2-'d_시나리오'!$H$2)*('d_시나리오'!$J$2-'d_시나리오'!$I$2))))</f>
        <v/>
      </c>
      <c r="C518">
        <f>BETAINV(RAND(),2,6)</f>
        <v/>
      </c>
      <c r="D518">
        <f>INDEX('d_분포'!$A$2:$A$28,RANDBETWEEN(1,27))</f>
        <v/>
      </c>
      <c r="E518">
        <f>INDEX('d_분포'!$C$2:$C$5,RANDBETWEEN(1,4))*(0.9+0.2*RAND())</f>
        <v/>
      </c>
      <c r="F518">
        <f>RAND()</f>
        <v/>
      </c>
      <c r="G518">
        <f>IF('d_시나리오'!$J$3='d_시나리오'!$H$3,'d_시나리오'!$I$3,IF(F518&lt;('d_시나리오'!$I$3-'d_시나리오'!$H$3)/('d_시나리오'!$J$3-'d_시나리오'!$H$3),'d_시나리오'!$H$3+SQRT(F518*('d_시나리오'!$J$3-'d_시나리오'!$H$3)*('d_시나리오'!$I$3-'d_시나리오'!$H$3)),'d_시나리오'!$J$3-SQRT((1-F518)*('d_시나리오'!$J$3-'d_시나리오'!$H$3)*('d_시나리오'!$J$3-'d_시나리오'!$I$3))))</f>
        <v/>
      </c>
      <c r="H518">
        <f>RAND()</f>
        <v/>
      </c>
      <c r="I518">
        <f>IF('d_시나리오'!$J$4='d_시나리오'!$H$4,'d_시나리오'!$I$4,IF(H518&lt;('d_시나리오'!$I$4-'d_시나리오'!$H$4)/('d_시나리오'!$J$4-'d_시나리오'!$H$4),'d_시나리오'!$H$4+SQRT(H518*('d_시나리오'!$J$4-'d_시나리오'!$H$4)*('d_시나리오'!$I$4-'d_시나리오'!$H$4)),'d_시나리오'!$J$4-SQRT((1-H518)*('d_시나리오'!$J$4-'d_시나리오'!$H$4)*('d_시나리오'!$J$4-'d_시나리오'!$I$4))))</f>
        <v/>
      </c>
      <c r="J518">
        <f>RAND()</f>
        <v/>
      </c>
      <c r="K518">
        <f>IF('d_시나리오'!$J$5='d_시나리오'!$H$5,'d_시나리오'!$I$5,IF(J518&lt;('d_시나리오'!$I$5-'d_시나리오'!$H$5)/('d_시나리오'!$J$5-'d_시나리오'!$H$5),'d_시나리오'!$H$5+SQRT(J518*('d_시나리오'!$J$5-'d_시나리오'!$H$5)*('d_시나리오'!$I$5-'d_시나리오'!$H$5)),'d_시나리오'!$J$5-SQRT((1-J518)*('d_시나리오'!$J$5-'d_시나리오'!$H$5)*('d_시나리오'!$J$5-'d_시나리오'!$I$5))))</f>
        <v/>
      </c>
      <c r="L518">
        <f>RAND()</f>
        <v/>
      </c>
      <c r="M518">
        <f>IF('d_시나리오'!$J$6='d_시나리오'!$H$6,'d_시나리오'!$I$6,IF(L518&lt;('d_시나리오'!$I$6-'d_시나리오'!$H$6)/('d_시나리오'!$J$6-'d_시나리오'!$H$6),'d_시나리오'!$H$6+SQRT(L518*('d_시나리오'!$J$6-'d_시나리오'!$H$6)*('d_시나리오'!$I$6-'d_시나리오'!$H$6)),'d_시나리오'!$J$6-SQRT((1-L518)*('d_시나리오'!$J$6-'d_시나리오'!$H$6)*('d_시나리오'!$J$6-'d_시나리오'!$I$6))))</f>
        <v/>
      </c>
      <c r="N518">
        <f>INDEX('d_분포'!$B$2:$B$57,RANDBETWEEN(1,56))</f>
        <v/>
      </c>
      <c r="O518">
        <f>BETAINV(RAND(),5,5)</f>
        <v/>
      </c>
      <c r="P518">
        <f>'d_고정'!$B$1*'6_기대효과'!$H$7*('d_시나리오'!$I$7/'d_고정'!$B$2)*B518</f>
        <v/>
      </c>
      <c r="Q518">
        <f>P518*C518</f>
        <v/>
      </c>
      <c r="R518">
        <f>P518*E518</f>
        <v/>
      </c>
      <c r="S518">
        <f>R518*G518</f>
        <v/>
      </c>
      <c r="T518">
        <f>Q518+S518</f>
        <v/>
      </c>
      <c r="U518">
        <f>(Q518*D518+S518*I518)*(1-O518)</f>
        <v/>
      </c>
      <c r="V518">
        <f>(R518*K518*N518+'d_고정'!$B$3*('6_기대효과'!$H$7/8)*N518*'d_고정'!$B$10*M518*('6_기대효과'!$K$7/'d_고정'!$B$9))*(1-O518)</f>
        <v/>
      </c>
      <c r="W518">
        <f>(S518*I518+R518*MAX(K518-'d_고정'!$B$10*M518*('6_기대효과'!$K$7/'d_고정'!$B$9),0)*N518)*(1-O518)</f>
        <v/>
      </c>
      <c r="X518">
        <f>U518+V518</f>
        <v/>
      </c>
      <c r="Y518">
        <f>U518/('d_고정'!$B$5*'6_기대효과'!$H$7/8)/'d_고정'!$B$6</f>
        <v/>
      </c>
      <c r="Z518">
        <f>U518/('d_고정'!$B$8*'6_기대효과'!$H$7/8)</f>
        <v/>
      </c>
    </row>
    <row r="519">
      <c r="A519">
        <f>RAND()</f>
        <v/>
      </c>
      <c r="B519">
        <f>IF('d_시나리오'!$J$2='d_시나리오'!$H$2,'d_시나리오'!$I$2,IF(A519&lt;('d_시나리오'!$I$2-'d_시나리오'!$H$2)/('d_시나리오'!$J$2-'d_시나리오'!$H$2),'d_시나리오'!$H$2+SQRT(A519*('d_시나리오'!$J$2-'d_시나리오'!$H$2)*('d_시나리오'!$I$2-'d_시나리오'!$H$2)),'d_시나리오'!$J$2-SQRT((1-A519)*('d_시나리오'!$J$2-'d_시나리오'!$H$2)*('d_시나리오'!$J$2-'d_시나리오'!$I$2))))</f>
        <v/>
      </c>
      <c r="C519">
        <f>BETAINV(RAND(),2,6)</f>
        <v/>
      </c>
      <c r="D519">
        <f>INDEX('d_분포'!$A$2:$A$28,RANDBETWEEN(1,27))</f>
        <v/>
      </c>
      <c r="E519">
        <f>INDEX('d_분포'!$C$2:$C$5,RANDBETWEEN(1,4))*(0.9+0.2*RAND())</f>
        <v/>
      </c>
      <c r="F519">
        <f>RAND()</f>
        <v/>
      </c>
      <c r="G519">
        <f>IF('d_시나리오'!$J$3='d_시나리오'!$H$3,'d_시나리오'!$I$3,IF(F519&lt;('d_시나리오'!$I$3-'d_시나리오'!$H$3)/('d_시나리오'!$J$3-'d_시나리오'!$H$3),'d_시나리오'!$H$3+SQRT(F519*('d_시나리오'!$J$3-'d_시나리오'!$H$3)*('d_시나리오'!$I$3-'d_시나리오'!$H$3)),'d_시나리오'!$J$3-SQRT((1-F519)*('d_시나리오'!$J$3-'d_시나리오'!$H$3)*('d_시나리오'!$J$3-'d_시나리오'!$I$3))))</f>
        <v/>
      </c>
      <c r="H519">
        <f>RAND()</f>
        <v/>
      </c>
      <c r="I519">
        <f>IF('d_시나리오'!$J$4='d_시나리오'!$H$4,'d_시나리오'!$I$4,IF(H519&lt;('d_시나리오'!$I$4-'d_시나리오'!$H$4)/('d_시나리오'!$J$4-'d_시나리오'!$H$4),'d_시나리오'!$H$4+SQRT(H519*('d_시나리오'!$J$4-'d_시나리오'!$H$4)*('d_시나리오'!$I$4-'d_시나리오'!$H$4)),'d_시나리오'!$J$4-SQRT((1-H519)*('d_시나리오'!$J$4-'d_시나리오'!$H$4)*('d_시나리오'!$J$4-'d_시나리오'!$I$4))))</f>
        <v/>
      </c>
      <c r="J519">
        <f>RAND()</f>
        <v/>
      </c>
      <c r="K519">
        <f>IF('d_시나리오'!$J$5='d_시나리오'!$H$5,'d_시나리오'!$I$5,IF(J519&lt;('d_시나리오'!$I$5-'d_시나리오'!$H$5)/('d_시나리오'!$J$5-'d_시나리오'!$H$5),'d_시나리오'!$H$5+SQRT(J519*('d_시나리오'!$J$5-'d_시나리오'!$H$5)*('d_시나리오'!$I$5-'d_시나리오'!$H$5)),'d_시나리오'!$J$5-SQRT((1-J519)*('d_시나리오'!$J$5-'d_시나리오'!$H$5)*('d_시나리오'!$J$5-'d_시나리오'!$I$5))))</f>
        <v/>
      </c>
      <c r="L519">
        <f>RAND()</f>
        <v/>
      </c>
      <c r="M519">
        <f>IF('d_시나리오'!$J$6='d_시나리오'!$H$6,'d_시나리오'!$I$6,IF(L519&lt;('d_시나리오'!$I$6-'d_시나리오'!$H$6)/('d_시나리오'!$J$6-'d_시나리오'!$H$6),'d_시나리오'!$H$6+SQRT(L519*('d_시나리오'!$J$6-'d_시나리오'!$H$6)*('d_시나리오'!$I$6-'d_시나리오'!$H$6)),'d_시나리오'!$J$6-SQRT((1-L519)*('d_시나리오'!$J$6-'d_시나리오'!$H$6)*('d_시나리오'!$J$6-'d_시나리오'!$I$6))))</f>
        <v/>
      </c>
      <c r="N519">
        <f>INDEX('d_분포'!$B$2:$B$57,RANDBETWEEN(1,56))</f>
        <v/>
      </c>
      <c r="O519">
        <f>BETAINV(RAND(),5,5)</f>
        <v/>
      </c>
      <c r="P519">
        <f>'d_고정'!$B$1*'6_기대효과'!$H$7*('d_시나리오'!$I$7/'d_고정'!$B$2)*B519</f>
        <v/>
      </c>
      <c r="Q519">
        <f>P519*C519</f>
        <v/>
      </c>
      <c r="R519">
        <f>P519*E519</f>
        <v/>
      </c>
      <c r="S519">
        <f>R519*G519</f>
        <v/>
      </c>
      <c r="T519">
        <f>Q519+S519</f>
        <v/>
      </c>
      <c r="U519">
        <f>(Q519*D519+S519*I519)*(1-O519)</f>
        <v/>
      </c>
      <c r="V519">
        <f>(R519*K519*N519+'d_고정'!$B$3*('6_기대효과'!$H$7/8)*N519*'d_고정'!$B$10*M519*('6_기대효과'!$K$7/'d_고정'!$B$9))*(1-O519)</f>
        <v/>
      </c>
      <c r="W519">
        <f>(S519*I519+R519*MAX(K519-'d_고정'!$B$10*M519*('6_기대효과'!$K$7/'d_고정'!$B$9),0)*N519)*(1-O519)</f>
        <v/>
      </c>
      <c r="X519">
        <f>U519+V519</f>
        <v/>
      </c>
      <c r="Y519">
        <f>U519/('d_고정'!$B$5*'6_기대효과'!$H$7/8)/'d_고정'!$B$6</f>
        <v/>
      </c>
      <c r="Z519">
        <f>U519/('d_고정'!$B$8*'6_기대효과'!$H$7/8)</f>
        <v/>
      </c>
    </row>
    <row r="520">
      <c r="A520">
        <f>RAND()</f>
        <v/>
      </c>
      <c r="B520">
        <f>IF('d_시나리오'!$J$2='d_시나리오'!$H$2,'d_시나리오'!$I$2,IF(A520&lt;('d_시나리오'!$I$2-'d_시나리오'!$H$2)/('d_시나리오'!$J$2-'d_시나리오'!$H$2),'d_시나리오'!$H$2+SQRT(A520*('d_시나리오'!$J$2-'d_시나리오'!$H$2)*('d_시나리오'!$I$2-'d_시나리오'!$H$2)),'d_시나리오'!$J$2-SQRT((1-A520)*('d_시나리오'!$J$2-'d_시나리오'!$H$2)*('d_시나리오'!$J$2-'d_시나리오'!$I$2))))</f>
        <v/>
      </c>
      <c r="C520">
        <f>BETAINV(RAND(),2,6)</f>
        <v/>
      </c>
      <c r="D520">
        <f>INDEX('d_분포'!$A$2:$A$28,RANDBETWEEN(1,27))</f>
        <v/>
      </c>
      <c r="E520">
        <f>INDEX('d_분포'!$C$2:$C$5,RANDBETWEEN(1,4))*(0.9+0.2*RAND())</f>
        <v/>
      </c>
      <c r="F520">
        <f>RAND()</f>
        <v/>
      </c>
      <c r="G520">
        <f>IF('d_시나리오'!$J$3='d_시나리오'!$H$3,'d_시나리오'!$I$3,IF(F520&lt;('d_시나리오'!$I$3-'d_시나리오'!$H$3)/('d_시나리오'!$J$3-'d_시나리오'!$H$3),'d_시나리오'!$H$3+SQRT(F520*('d_시나리오'!$J$3-'d_시나리오'!$H$3)*('d_시나리오'!$I$3-'d_시나리오'!$H$3)),'d_시나리오'!$J$3-SQRT((1-F520)*('d_시나리오'!$J$3-'d_시나리오'!$H$3)*('d_시나리오'!$J$3-'d_시나리오'!$I$3))))</f>
        <v/>
      </c>
      <c r="H520">
        <f>RAND()</f>
        <v/>
      </c>
      <c r="I520">
        <f>IF('d_시나리오'!$J$4='d_시나리오'!$H$4,'d_시나리오'!$I$4,IF(H520&lt;('d_시나리오'!$I$4-'d_시나리오'!$H$4)/('d_시나리오'!$J$4-'d_시나리오'!$H$4),'d_시나리오'!$H$4+SQRT(H520*('d_시나리오'!$J$4-'d_시나리오'!$H$4)*('d_시나리오'!$I$4-'d_시나리오'!$H$4)),'d_시나리오'!$J$4-SQRT((1-H520)*('d_시나리오'!$J$4-'d_시나리오'!$H$4)*('d_시나리오'!$J$4-'d_시나리오'!$I$4))))</f>
        <v/>
      </c>
      <c r="J520">
        <f>RAND()</f>
        <v/>
      </c>
      <c r="K520">
        <f>IF('d_시나리오'!$J$5='d_시나리오'!$H$5,'d_시나리오'!$I$5,IF(J520&lt;('d_시나리오'!$I$5-'d_시나리오'!$H$5)/('d_시나리오'!$J$5-'d_시나리오'!$H$5),'d_시나리오'!$H$5+SQRT(J520*('d_시나리오'!$J$5-'d_시나리오'!$H$5)*('d_시나리오'!$I$5-'d_시나리오'!$H$5)),'d_시나리오'!$J$5-SQRT((1-J520)*('d_시나리오'!$J$5-'d_시나리오'!$H$5)*('d_시나리오'!$J$5-'d_시나리오'!$I$5))))</f>
        <v/>
      </c>
      <c r="L520">
        <f>RAND()</f>
        <v/>
      </c>
      <c r="M520">
        <f>IF('d_시나리오'!$J$6='d_시나리오'!$H$6,'d_시나리오'!$I$6,IF(L520&lt;('d_시나리오'!$I$6-'d_시나리오'!$H$6)/('d_시나리오'!$J$6-'d_시나리오'!$H$6),'d_시나리오'!$H$6+SQRT(L520*('d_시나리오'!$J$6-'d_시나리오'!$H$6)*('d_시나리오'!$I$6-'d_시나리오'!$H$6)),'d_시나리오'!$J$6-SQRT((1-L520)*('d_시나리오'!$J$6-'d_시나리오'!$H$6)*('d_시나리오'!$J$6-'d_시나리오'!$I$6))))</f>
        <v/>
      </c>
      <c r="N520">
        <f>INDEX('d_분포'!$B$2:$B$57,RANDBETWEEN(1,56))</f>
        <v/>
      </c>
      <c r="O520">
        <f>BETAINV(RAND(),5,5)</f>
        <v/>
      </c>
      <c r="P520">
        <f>'d_고정'!$B$1*'6_기대효과'!$H$7*('d_시나리오'!$I$7/'d_고정'!$B$2)*B520</f>
        <v/>
      </c>
      <c r="Q520">
        <f>P520*C520</f>
        <v/>
      </c>
      <c r="R520">
        <f>P520*E520</f>
        <v/>
      </c>
      <c r="S520">
        <f>R520*G520</f>
        <v/>
      </c>
      <c r="T520">
        <f>Q520+S520</f>
        <v/>
      </c>
      <c r="U520">
        <f>(Q520*D520+S520*I520)*(1-O520)</f>
        <v/>
      </c>
      <c r="V520">
        <f>(R520*K520*N520+'d_고정'!$B$3*('6_기대효과'!$H$7/8)*N520*'d_고정'!$B$10*M520*('6_기대효과'!$K$7/'d_고정'!$B$9))*(1-O520)</f>
        <v/>
      </c>
      <c r="W520">
        <f>(S520*I520+R520*MAX(K520-'d_고정'!$B$10*M520*('6_기대효과'!$K$7/'d_고정'!$B$9),0)*N520)*(1-O520)</f>
        <v/>
      </c>
      <c r="X520">
        <f>U520+V520</f>
        <v/>
      </c>
      <c r="Y520">
        <f>U520/('d_고정'!$B$5*'6_기대효과'!$H$7/8)/'d_고정'!$B$6</f>
        <v/>
      </c>
      <c r="Z520">
        <f>U520/('d_고정'!$B$8*'6_기대효과'!$H$7/8)</f>
        <v/>
      </c>
    </row>
    <row r="521">
      <c r="A521">
        <f>RAND()</f>
        <v/>
      </c>
      <c r="B521">
        <f>IF('d_시나리오'!$J$2='d_시나리오'!$H$2,'d_시나리오'!$I$2,IF(A521&lt;('d_시나리오'!$I$2-'d_시나리오'!$H$2)/('d_시나리오'!$J$2-'d_시나리오'!$H$2),'d_시나리오'!$H$2+SQRT(A521*('d_시나리오'!$J$2-'d_시나리오'!$H$2)*('d_시나리오'!$I$2-'d_시나리오'!$H$2)),'d_시나리오'!$J$2-SQRT((1-A521)*('d_시나리오'!$J$2-'d_시나리오'!$H$2)*('d_시나리오'!$J$2-'d_시나리오'!$I$2))))</f>
        <v/>
      </c>
      <c r="C521">
        <f>BETAINV(RAND(),2,6)</f>
        <v/>
      </c>
      <c r="D521">
        <f>INDEX('d_분포'!$A$2:$A$28,RANDBETWEEN(1,27))</f>
        <v/>
      </c>
      <c r="E521">
        <f>INDEX('d_분포'!$C$2:$C$5,RANDBETWEEN(1,4))*(0.9+0.2*RAND())</f>
        <v/>
      </c>
      <c r="F521">
        <f>RAND()</f>
        <v/>
      </c>
      <c r="G521">
        <f>IF('d_시나리오'!$J$3='d_시나리오'!$H$3,'d_시나리오'!$I$3,IF(F521&lt;('d_시나리오'!$I$3-'d_시나리오'!$H$3)/('d_시나리오'!$J$3-'d_시나리오'!$H$3),'d_시나리오'!$H$3+SQRT(F521*('d_시나리오'!$J$3-'d_시나리오'!$H$3)*('d_시나리오'!$I$3-'d_시나리오'!$H$3)),'d_시나리오'!$J$3-SQRT((1-F521)*('d_시나리오'!$J$3-'d_시나리오'!$H$3)*('d_시나리오'!$J$3-'d_시나리오'!$I$3))))</f>
        <v/>
      </c>
      <c r="H521">
        <f>RAND()</f>
        <v/>
      </c>
      <c r="I521">
        <f>IF('d_시나리오'!$J$4='d_시나리오'!$H$4,'d_시나리오'!$I$4,IF(H521&lt;('d_시나리오'!$I$4-'d_시나리오'!$H$4)/('d_시나리오'!$J$4-'d_시나리오'!$H$4),'d_시나리오'!$H$4+SQRT(H521*('d_시나리오'!$J$4-'d_시나리오'!$H$4)*('d_시나리오'!$I$4-'d_시나리오'!$H$4)),'d_시나리오'!$J$4-SQRT((1-H521)*('d_시나리오'!$J$4-'d_시나리오'!$H$4)*('d_시나리오'!$J$4-'d_시나리오'!$I$4))))</f>
        <v/>
      </c>
      <c r="J521">
        <f>RAND()</f>
        <v/>
      </c>
      <c r="K521">
        <f>IF('d_시나리오'!$J$5='d_시나리오'!$H$5,'d_시나리오'!$I$5,IF(J521&lt;('d_시나리오'!$I$5-'d_시나리오'!$H$5)/('d_시나리오'!$J$5-'d_시나리오'!$H$5),'d_시나리오'!$H$5+SQRT(J521*('d_시나리오'!$J$5-'d_시나리오'!$H$5)*('d_시나리오'!$I$5-'d_시나리오'!$H$5)),'d_시나리오'!$J$5-SQRT((1-J521)*('d_시나리오'!$J$5-'d_시나리오'!$H$5)*('d_시나리오'!$J$5-'d_시나리오'!$I$5))))</f>
        <v/>
      </c>
      <c r="L521">
        <f>RAND()</f>
        <v/>
      </c>
      <c r="M521">
        <f>IF('d_시나리오'!$J$6='d_시나리오'!$H$6,'d_시나리오'!$I$6,IF(L521&lt;('d_시나리오'!$I$6-'d_시나리오'!$H$6)/('d_시나리오'!$J$6-'d_시나리오'!$H$6),'d_시나리오'!$H$6+SQRT(L521*('d_시나리오'!$J$6-'d_시나리오'!$H$6)*('d_시나리오'!$I$6-'d_시나리오'!$H$6)),'d_시나리오'!$J$6-SQRT((1-L521)*('d_시나리오'!$J$6-'d_시나리오'!$H$6)*('d_시나리오'!$J$6-'d_시나리오'!$I$6))))</f>
        <v/>
      </c>
      <c r="N521">
        <f>INDEX('d_분포'!$B$2:$B$57,RANDBETWEEN(1,56))</f>
        <v/>
      </c>
      <c r="O521">
        <f>BETAINV(RAND(),5,5)</f>
        <v/>
      </c>
      <c r="P521">
        <f>'d_고정'!$B$1*'6_기대효과'!$H$7*('d_시나리오'!$I$7/'d_고정'!$B$2)*B521</f>
        <v/>
      </c>
      <c r="Q521">
        <f>P521*C521</f>
        <v/>
      </c>
      <c r="R521">
        <f>P521*E521</f>
        <v/>
      </c>
      <c r="S521">
        <f>R521*G521</f>
        <v/>
      </c>
      <c r="T521">
        <f>Q521+S521</f>
        <v/>
      </c>
      <c r="U521">
        <f>(Q521*D521+S521*I521)*(1-O521)</f>
        <v/>
      </c>
      <c r="V521">
        <f>(R521*K521*N521+'d_고정'!$B$3*('6_기대효과'!$H$7/8)*N521*'d_고정'!$B$10*M521*('6_기대효과'!$K$7/'d_고정'!$B$9))*(1-O521)</f>
        <v/>
      </c>
      <c r="W521">
        <f>(S521*I521+R521*MAX(K521-'d_고정'!$B$10*M521*('6_기대효과'!$K$7/'d_고정'!$B$9),0)*N521)*(1-O521)</f>
        <v/>
      </c>
      <c r="X521">
        <f>U521+V521</f>
        <v/>
      </c>
      <c r="Y521">
        <f>U521/('d_고정'!$B$5*'6_기대효과'!$H$7/8)/'d_고정'!$B$6</f>
        <v/>
      </c>
      <c r="Z521">
        <f>U521/('d_고정'!$B$8*'6_기대효과'!$H$7/8)</f>
        <v/>
      </c>
    </row>
    <row r="522">
      <c r="A522">
        <f>RAND()</f>
        <v/>
      </c>
      <c r="B522">
        <f>IF('d_시나리오'!$J$2='d_시나리오'!$H$2,'d_시나리오'!$I$2,IF(A522&lt;('d_시나리오'!$I$2-'d_시나리오'!$H$2)/('d_시나리오'!$J$2-'d_시나리오'!$H$2),'d_시나리오'!$H$2+SQRT(A522*('d_시나리오'!$J$2-'d_시나리오'!$H$2)*('d_시나리오'!$I$2-'d_시나리오'!$H$2)),'d_시나리오'!$J$2-SQRT((1-A522)*('d_시나리오'!$J$2-'d_시나리오'!$H$2)*('d_시나리오'!$J$2-'d_시나리오'!$I$2))))</f>
        <v/>
      </c>
      <c r="C522">
        <f>BETAINV(RAND(),2,6)</f>
        <v/>
      </c>
      <c r="D522">
        <f>INDEX('d_분포'!$A$2:$A$28,RANDBETWEEN(1,27))</f>
        <v/>
      </c>
      <c r="E522">
        <f>INDEX('d_분포'!$C$2:$C$5,RANDBETWEEN(1,4))*(0.9+0.2*RAND())</f>
        <v/>
      </c>
      <c r="F522">
        <f>RAND()</f>
        <v/>
      </c>
      <c r="G522">
        <f>IF('d_시나리오'!$J$3='d_시나리오'!$H$3,'d_시나리오'!$I$3,IF(F522&lt;('d_시나리오'!$I$3-'d_시나리오'!$H$3)/('d_시나리오'!$J$3-'d_시나리오'!$H$3),'d_시나리오'!$H$3+SQRT(F522*('d_시나리오'!$J$3-'d_시나리오'!$H$3)*('d_시나리오'!$I$3-'d_시나리오'!$H$3)),'d_시나리오'!$J$3-SQRT((1-F522)*('d_시나리오'!$J$3-'d_시나리오'!$H$3)*('d_시나리오'!$J$3-'d_시나리오'!$I$3))))</f>
        <v/>
      </c>
      <c r="H522">
        <f>RAND()</f>
        <v/>
      </c>
      <c r="I522">
        <f>IF('d_시나리오'!$J$4='d_시나리오'!$H$4,'d_시나리오'!$I$4,IF(H522&lt;('d_시나리오'!$I$4-'d_시나리오'!$H$4)/('d_시나리오'!$J$4-'d_시나리오'!$H$4),'d_시나리오'!$H$4+SQRT(H522*('d_시나리오'!$J$4-'d_시나리오'!$H$4)*('d_시나리오'!$I$4-'d_시나리오'!$H$4)),'d_시나리오'!$J$4-SQRT((1-H522)*('d_시나리오'!$J$4-'d_시나리오'!$H$4)*('d_시나리오'!$J$4-'d_시나리오'!$I$4))))</f>
        <v/>
      </c>
      <c r="J522">
        <f>RAND()</f>
        <v/>
      </c>
      <c r="K522">
        <f>IF('d_시나리오'!$J$5='d_시나리오'!$H$5,'d_시나리오'!$I$5,IF(J522&lt;('d_시나리오'!$I$5-'d_시나리오'!$H$5)/('d_시나리오'!$J$5-'d_시나리오'!$H$5),'d_시나리오'!$H$5+SQRT(J522*('d_시나리오'!$J$5-'d_시나리오'!$H$5)*('d_시나리오'!$I$5-'d_시나리오'!$H$5)),'d_시나리오'!$J$5-SQRT((1-J522)*('d_시나리오'!$J$5-'d_시나리오'!$H$5)*('d_시나리오'!$J$5-'d_시나리오'!$I$5))))</f>
        <v/>
      </c>
      <c r="L522">
        <f>RAND()</f>
        <v/>
      </c>
      <c r="M522">
        <f>IF('d_시나리오'!$J$6='d_시나리오'!$H$6,'d_시나리오'!$I$6,IF(L522&lt;('d_시나리오'!$I$6-'d_시나리오'!$H$6)/('d_시나리오'!$J$6-'d_시나리오'!$H$6),'d_시나리오'!$H$6+SQRT(L522*('d_시나리오'!$J$6-'d_시나리오'!$H$6)*('d_시나리오'!$I$6-'d_시나리오'!$H$6)),'d_시나리오'!$J$6-SQRT((1-L522)*('d_시나리오'!$J$6-'d_시나리오'!$H$6)*('d_시나리오'!$J$6-'d_시나리오'!$I$6))))</f>
        <v/>
      </c>
      <c r="N522">
        <f>INDEX('d_분포'!$B$2:$B$57,RANDBETWEEN(1,56))</f>
        <v/>
      </c>
      <c r="O522">
        <f>BETAINV(RAND(),5,5)</f>
        <v/>
      </c>
      <c r="P522">
        <f>'d_고정'!$B$1*'6_기대효과'!$H$7*('d_시나리오'!$I$7/'d_고정'!$B$2)*B522</f>
        <v/>
      </c>
      <c r="Q522">
        <f>P522*C522</f>
        <v/>
      </c>
      <c r="R522">
        <f>P522*E522</f>
        <v/>
      </c>
      <c r="S522">
        <f>R522*G522</f>
        <v/>
      </c>
      <c r="T522">
        <f>Q522+S522</f>
        <v/>
      </c>
      <c r="U522">
        <f>(Q522*D522+S522*I522)*(1-O522)</f>
        <v/>
      </c>
      <c r="V522">
        <f>(R522*K522*N522+'d_고정'!$B$3*('6_기대효과'!$H$7/8)*N522*'d_고정'!$B$10*M522*('6_기대효과'!$K$7/'d_고정'!$B$9))*(1-O522)</f>
        <v/>
      </c>
      <c r="W522">
        <f>(S522*I522+R522*MAX(K522-'d_고정'!$B$10*M522*('6_기대효과'!$K$7/'d_고정'!$B$9),0)*N522)*(1-O522)</f>
        <v/>
      </c>
      <c r="X522">
        <f>U522+V522</f>
        <v/>
      </c>
      <c r="Y522">
        <f>U522/('d_고정'!$B$5*'6_기대효과'!$H$7/8)/'d_고정'!$B$6</f>
        <v/>
      </c>
      <c r="Z522">
        <f>U522/('d_고정'!$B$8*'6_기대효과'!$H$7/8)</f>
        <v/>
      </c>
    </row>
    <row r="523">
      <c r="A523">
        <f>RAND()</f>
        <v/>
      </c>
      <c r="B523">
        <f>IF('d_시나리오'!$J$2='d_시나리오'!$H$2,'d_시나리오'!$I$2,IF(A523&lt;('d_시나리오'!$I$2-'d_시나리오'!$H$2)/('d_시나리오'!$J$2-'d_시나리오'!$H$2),'d_시나리오'!$H$2+SQRT(A523*('d_시나리오'!$J$2-'d_시나리오'!$H$2)*('d_시나리오'!$I$2-'d_시나리오'!$H$2)),'d_시나리오'!$J$2-SQRT((1-A523)*('d_시나리오'!$J$2-'d_시나리오'!$H$2)*('d_시나리오'!$J$2-'d_시나리오'!$I$2))))</f>
        <v/>
      </c>
      <c r="C523">
        <f>BETAINV(RAND(),2,6)</f>
        <v/>
      </c>
      <c r="D523">
        <f>INDEX('d_분포'!$A$2:$A$28,RANDBETWEEN(1,27))</f>
        <v/>
      </c>
      <c r="E523">
        <f>INDEX('d_분포'!$C$2:$C$5,RANDBETWEEN(1,4))*(0.9+0.2*RAND())</f>
        <v/>
      </c>
      <c r="F523">
        <f>RAND()</f>
        <v/>
      </c>
      <c r="G523">
        <f>IF('d_시나리오'!$J$3='d_시나리오'!$H$3,'d_시나리오'!$I$3,IF(F523&lt;('d_시나리오'!$I$3-'d_시나리오'!$H$3)/('d_시나리오'!$J$3-'d_시나리오'!$H$3),'d_시나리오'!$H$3+SQRT(F523*('d_시나리오'!$J$3-'d_시나리오'!$H$3)*('d_시나리오'!$I$3-'d_시나리오'!$H$3)),'d_시나리오'!$J$3-SQRT((1-F523)*('d_시나리오'!$J$3-'d_시나리오'!$H$3)*('d_시나리오'!$J$3-'d_시나리오'!$I$3))))</f>
        <v/>
      </c>
      <c r="H523">
        <f>RAND()</f>
        <v/>
      </c>
      <c r="I523">
        <f>IF('d_시나리오'!$J$4='d_시나리오'!$H$4,'d_시나리오'!$I$4,IF(H523&lt;('d_시나리오'!$I$4-'d_시나리오'!$H$4)/('d_시나리오'!$J$4-'d_시나리오'!$H$4),'d_시나리오'!$H$4+SQRT(H523*('d_시나리오'!$J$4-'d_시나리오'!$H$4)*('d_시나리오'!$I$4-'d_시나리오'!$H$4)),'d_시나리오'!$J$4-SQRT((1-H523)*('d_시나리오'!$J$4-'d_시나리오'!$H$4)*('d_시나리오'!$J$4-'d_시나리오'!$I$4))))</f>
        <v/>
      </c>
      <c r="J523">
        <f>RAND()</f>
        <v/>
      </c>
      <c r="K523">
        <f>IF('d_시나리오'!$J$5='d_시나리오'!$H$5,'d_시나리오'!$I$5,IF(J523&lt;('d_시나리오'!$I$5-'d_시나리오'!$H$5)/('d_시나리오'!$J$5-'d_시나리오'!$H$5),'d_시나리오'!$H$5+SQRT(J523*('d_시나리오'!$J$5-'d_시나리오'!$H$5)*('d_시나리오'!$I$5-'d_시나리오'!$H$5)),'d_시나리오'!$J$5-SQRT((1-J523)*('d_시나리오'!$J$5-'d_시나리오'!$H$5)*('d_시나리오'!$J$5-'d_시나리오'!$I$5))))</f>
        <v/>
      </c>
      <c r="L523">
        <f>RAND()</f>
        <v/>
      </c>
      <c r="M523">
        <f>IF('d_시나리오'!$J$6='d_시나리오'!$H$6,'d_시나리오'!$I$6,IF(L523&lt;('d_시나리오'!$I$6-'d_시나리오'!$H$6)/('d_시나리오'!$J$6-'d_시나리오'!$H$6),'d_시나리오'!$H$6+SQRT(L523*('d_시나리오'!$J$6-'d_시나리오'!$H$6)*('d_시나리오'!$I$6-'d_시나리오'!$H$6)),'d_시나리오'!$J$6-SQRT((1-L523)*('d_시나리오'!$J$6-'d_시나리오'!$H$6)*('d_시나리오'!$J$6-'d_시나리오'!$I$6))))</f>
        <v/>
      </c>
      <c r="N523">
        <f>INDEX('d_분포'!$B$2:$B$57,RANDBETWEEN(1,56))</f>
        <v/>
      </c>
      <c r="O523">
        <f>BETAINV(RAND(),5,5)</f>
        <v/>
      </c>
      <c r="P523">
        <f>'d_고정'!$B$1*'6_기대효과'!$H$7*('d_시나리오'!$I$7/'d_고정'!$B$2)*B523</f>
        <v/>
      </c>
      <c r="Q523">
        <f>P523*C523</f>
        <v/>
      </c>
      <c r="R523">
        <f>P523*E523</f>
        <v/>
      </c>
      <c r="S523">
        <f>R523*G523</f>
        <v/>
      </c>
      <c r="T523">
        <f>Q523+S523</f>
        <v/>
      </c>
      <c r="U523">
        <f>(Q523*D523+S523*I523)*(1-O523)</f>
        <v/>
      </c>
      <c r="V523">
        <f>(R523*K523*N523+'d_고정'!$B$3*('6_기대효과'!$H$7/8)*N523*'d_고정'!$B$10*M523*('6_기대효과'!$K$7/'d_고정'!$B$9))*(1-O523)</f>
        <v/>
      </c>
      <c r="W523">
        <f>(S523*I523+R523*MAX(K523-'d_고정'!$B$10*M523*('6_기대효과'!$K$7/'d_고정'!$B$9),0)*N523)*(1-O523)</f>
        <v/>
      </c>
      <c r="X523">
        <f>U523+V523</f>
        <v/>
      </c>
      <c r="Y523">
        <f>U523/('d_고정'!$B$5*'6_기대효과'!$H$7/8)/'d_고정'!$B$6</f>
        <v/>
      </c>
      <c r="Z523">
        <f>U523/('d_고정'!$B$8*'6_기대효과'!$H$7/8)</f>
        <v/>
      </c>
    </row>
    <row r="524">
      <c r="A524">
        <f>RAND()</f>
        <v/>
      </c>
      <c r="B524">
        <f>IF('d_시나리오'!$J$2='d_시나리오'!$H$2,'d_시나리오'!$I$2,IF(A524&lt;('d_시나리오'!$I$2-'d_시나리오'!$H$2)/('d_시나리오'!$J$2-'d_시나리오'!$H$2),'d_시나리오'!$H$2+SQRT(A524*('d_시나리오'!$J$2-'d_시나리오'!$H$2)*('d_시나리오'!$I$2-'d_시나리오'!$H$2)),'d_시나리오'!$J$2-SQRT((1-A524)*('d_시나리오'!$J$2-'d_시나리오'!$H$2)*('d_시나리오'!$J$2-'d_시나리오'!$I$2))))</f>
        <v/>
      </c>
      <c r="C524">
        <f>BETAINV(RAND(),2,6)</f>
        <v/>
      </c>
      <c r="D524">
        <f>INDEX('d_분포'!$A$2:$A$28,RANDBETWEEN(1,27))</f>
        <v/>
      </c>
      <c r="E524">
        <f>INDEX('d_분포'!$C$2:$C$5,RANDBETWEEN(1,4))*(0.9+0.2*RAND())</f>
        <v/>
      </c>
      <c r="F524">
        <f>RAND()</f>
        <v/>
      </c>
      <c r="G524">
        <f>IF('d_시나리오'!$J$3='d_시나리오'!$H$3,'d_시나리오'!$I$3,IF(F524&lt;('d_시나리오'!$I$3-'d_시나리오'!$H$3)/('d_시나리오'!$J$3-'d_시나리오'!$H$3),'d_시나리오'!$H$3+SQRT(F524*('d_시나리오'!$J$3-'d_시나리오'!$H$3)*('d_시나리오'!$I$3-'d_시나리오'!$H$3)),'d_시나리오'!$J$3-SQRT((1-F524)*('d_시나리오'!$J$3-'d_시나리오'!$H$3)*('d_시나리오'!$J$3-'d_시나리오'!$I$3))))</f>
        <v/>
      </c>
      <c r="H524">
        <f>RAND()</f>
        <v/>
      </c>
      <c r="I524">
        <f>IF('d_시나리오'!$J$4='d_시나리오'!$H$4,'d_시나리오'!$I$4,IF(H524&lt;('d_시나리오'!$I$4-'d_시나리오'!$H$4)/('d_시나리오'!$J$4-'d_시나리오'!$H$4),'d_시나리오'!$H$4+SQRT(H524*('d_시나리오'!$J$4-'d_시나리오'!$H$4)*('d_시나리오'!$I$4-'d_시나리오'!$H$4)),'d_시나리오'!$J$4-SQRT((1-H524)*('d_시나리오'!$J$4-'d_시나리오'!$H$4)*('d_시나리오'!$J$4-'d_시나리오'!$I$4))))</f>
        <v/>
      </c>
      <c r="J524">
        <f>RAND()</f>
        <v/>
      </c>
      <c r="K524">
        <f>IF('d_시나리오'!$J$5='d_시나리오'!$H$5,'d_시나리오'!$I$5,IF(J524&lt;('d_시나리오'!$I$5-'d_시나리오'!$H$5)/('d_시나리오'!$J$5-'d_시나리오'!$H$5),'d_시나리오'!$H$5+SQRT(J524*('d_시나리오'!$J$5-'d_시나리오'!$H$5)*('d_시나리오'!$I$5-'d_시나리오'!$H$5)),'d_시나리오'!$J$5-SQRT((1-J524)*('d_시나리오'!$J$5-'d_시나리오'!$H$5)*('d_시나리오'!$J$5-'d_시나리오'!$I$5))))</f>
        <v/>
      </c>
      <c r="L524">
        <f>RAND()</f>
        <v/>
      </c>
      <c r="M524">
        <f>IF('d_시나리오'!$J$6='d_시나리오'!$H$6,'d_시나리오'!$I$6,IF(L524&lt;('d_시나리오'!$I$6-'d_시나리오'!$H$6)/('d_시나리오'!$J$6-'d_시나리오'!$H$6),'d_시나리오'!$H$6+SQRT(L524*('d_시나리오'!$J$6-'d_시나리오'!$H$6)*('d_시나리오'!$I$6-'d_시나리오'!$H$6)),'d_시나리오'!$J$6-SQRT((1-L524)*('d_시나리오'!$J$6-'d_시나리오'!$H$6)*('d_시나리오'!$J$6-'d_시나리오'!$I$6))))</f>
        <v/>
      </c>
      <c r="N524">
        <f>INDEX('d_분포'!$B$2:$B$57,RANDBETWEEN(1,56))</f>
        <v/>
      </c>
      <c r="O524">
        <f>BETAINV(RAND(),5,5)</f>
        <v/>
      </c>
      <c r="P524">
        <f>'d_고정'!$B$1*'6_기대효과'!$H$7*('d_시나리오'!$I$7/'d_고정'!$B$2)*B524</f>
        <v/>
      </c>
      <c r="Q524">
        <f>P524*C524</f>
        <v/>
      </c>
      <c r="R524">
        <f>P524*E524</f>
        <v/>
      </c>
      <c r="S524">
        <f>R524*G524</f>
        <v/>
      </c>
      <c r="T524">
        <f>Q524+S524</f>
        <v/>
      </c>
      <c r="U524">
        <f>(Q524*D524+S524*I524)*(1-O524)</f>
        <v/>
      </c>
      <c r="V524">
        <f>(R524*K524*N524+'d_고정'!$B$3*('6_기대효과'!$H$7/8)*N524*'d_고정'!$B$10*M524*('6_기대효과'!$K$7/'d_고정'!$B$9))*(1-O524)</f>
        <v/>
      </c>
      <c r="W524">
        <f>(S524*I524+R524*MAX(K524-'d_고정'!$B$10*M524*('6_기대효과'!$K$7/'d_고정'!$B$9),0)*N524)*(1-O524)</f>
        <v/>
      </c>
      <c r="X524">
        <f>U524+V524</f>
        <v/>
      </c>
      <c r="Y524">
        <f>U524/('d_고정'!$B$5*'6_기대효과'!$H$7/8)/'d_고정'!$B$6</f>
        <v/>
      </c>
      <c r="Z524">
        <f>U524/('d_고정'!$B$8*'6_기대효과'!$H$7/8)</f>
        <v/>
      </c>
    </row>
    <row r="525">
      <c r="A525">
        <f>RAND()</f>
        <v/>
      </c>
      <c r="B525">
        <f>IF('d_시나리오'!$J$2='d_시나리오'!$H$2,'d_시나리오'!$I$2,IF(A525&lt;('d_시나리오'!$I$2-'d_시나리오'!$H$2)/('d_시나리오'!$J$2-'d_시나리오'!$H$2),'d_시나리오'!$H$2+SQRT(A525*('d_시나리오'!$J$2-'d_시나리오'!$H$2)*('d_시나리오'!$I$2-'d_시나리오'!$H$2)),'d_시나리오'!$J$2-SQRT((1-A525)*('d_시나리오'!$J$2-'d_시나리오'!$H$2)*('d_시나리오'!$J$2-'d_시나리오'!$I$2))))</f>
        <v/>
      </c>
      <c r="C525">
        <f>BETAINV(RAND(),2,6)</f>
        <v/>
      </c>
      <c r="D525">
        <f>INDEX('d_분포'!$A$2:$A$28,RANDBETWEEN(1,27))</f>
        <v/>
      </c>
      <c r="E525">
        <f>INDEX('d_분포'!$C$2:$C$5,RANDBETWEEN(1,4))*(0.9+0.2*RAND())</f>
        <v/>
      </c>
      <c r="F525">
        <f>RAND()</f>
        <v/>
      </c>
      <c r="G525">
        <f>IF('d_시나리오'!$J$3='d_시나리오'!$H$3,'d_시나리오'!$I$3,IF(F525&lt;('d_시나리오'!$I$3-'d_시나리오'!$H$3)/('d_시나리오'!$J$3-'d_시나리오'!$H$3),'d_시나리오'!$H$3+SQRT(F525*('d_시나리오'!$J$3-'d_시나리오'!$H$3)*('d_시나리오'!$I$3-'d_시나리오'!$H$3)),'d_시나리오'!$J$3-SQRT((1-F525)*('d_시나리오'!$J$3-'d_시나리오'!$H$3)*('d_시나리오'!$J$3-'d_시나리오'!$I$3))))</f>
        <v/>
      </c>
      <c r="H525">
        <f>RAND()</f>
        <v/>
      </c>
      <c r="I525">
        <f>IF('d_시나리오'!$J$4='d_시나리오'!$H$4,'d_시나리오'!$I$4,IF(H525&lt;('d_시나리오'!$I$4-'d_시나리오'!$H$4)/('d_시나리오'!$J$4-'d_시나리오'!$H$4),'d_시나리오'!$H$4+SQRT(H525*('d_시나리오'!$J$4-'d_시나리오'!$H$4)*('d_시나리오'!$I$4-'d_시나리오'!$H$4)),'d_시나리오'!$J$4-SQRT((1-H525)*('d_시나리오'!$J$4-'d_시나리오'!$H$4)*('d_시나리오'!$J$4-'d_시나리오'!$I$4))))</f>
        <v/>
      </c>
      <c r="J525">
        <f>RAND()</f>
        <v/>
      </c>
      <c r="K525">
        <f>IF('d_시나리오'!$J$5='d_시나리오'!$H$5,'d_시나리오'!$I$5,IF(J525&lt;('d_시나리오'!$I$5-'d_시나리오'!$H$5)/('d_시나리오'!$J$5-'d_시나리오'!$H$5),'d_시나리오'!$H$5+SQRT(J525*('d_시나리오'!$J$5-'d_시나리오'!$H$5)*('d_시나리오'!$I$5-'d_시나리오'!$H$5)),'d_시나리오'!$J$5-SQRT((1-J525)*('d_시나리오'!$J$5-'d_시나리오'!$H$5)*('d_시나리오'!$J$5-'d_시나리오'!$I$5))))</f>
        <v/>
      </c>
      <c r="L525">
        <f>RAND()</f>
        <v/>
      </c>
      <c r="M525">
        <f>IF('d_시나리오'!$J$6='d_시나리오'!$H$6,'d_시나리오'!$I$6,IF(L525&lt;('d_시나리오'!$I$6-'d_시나리오'!$H$6)/('d_시나리오'!$J$6-'d_시나리오'!$H$6),'d_시나리오'!$H$6+SQRT(L525*('d_시나리오'!$J$6-'d_시나리오'!$H$6)*('d_시나리오'!$I$6-'d_시나리오'!$H$6)),'d_시나리오'!$J$6-SQRT((1-L525)*('d_시나리오'!$J$6-'d_시나리오'!$H$6)*('d_시나리오'!$J$6-'d_시나리오'!$I$6))))</f>
        <v/>
      </c>
      <c r="N525">
        <f>INDEX('d_분포'!$B$2:$B$57,RANDBETWEEN(1,56))</f>
        <v/>
      </c>
      <c r="O525">
        <f>BETAINV(RAND(),5,5)</f>
        <v/>
      </c>
      <c r="P525">
        <f>'d_고정'!$B$1*'6_기대효과'!$H$7*('d_시나리오'!$I$7/'d_고정'!$B$2)*B525</f>
        <v/>
      </c>
      <c r="Q525">
        <f>P525*C525</f>
        <v/>
      </c>
      <c r="R525">
        <f>P525*E525</f>
        <v/>
      </c>
      <c r="S525">
        <f>R525*G525</f>
        <v/>
      </c>
      <c r="T525">
        <f>Q525+S525</f>
        <v/>
      </c>
      <c r="U525">
        <f>(Q525*D525+S525*I525)*(1-O525)</f>
        <v/>
      </c>
      <c r="V525">
        <f>(R525*K525*N525+'d_고정'!$B$3*('6_기대효과'!$H$7/8)*N525*'d_고정'!$B$10*M525*('6_기대효과'!$K$7/'d_고정'!$B$9))*(1-O525)</f>
        <v/>
      </c>
      <c r="W525">
        <f>(S525*I525+R525*MAX(K525-'d_고정'!$B$10*M525*('6_기대효과'!$K$7/'d_고정'!$B$9),0)*N525)*(1-O525)</f>
        <v/>
      </c>
      <c r="X525">
        <f>U525+V525</f>
        <v/>
      </c>
      <c r="Y525">
        <f>U525/('d_고정'!$B$5*'6_기대효과'!$H$7/8)/'d_고정'!$B$6</f>
        <v/>
      </c>
      <c r="Z525">
        <f>U525/('d_고정'!$B$8*'6_기대효과'!$H$7/8)</f>
        <v/>
      </c>
    </row>
    <row r="526">
      <c r="A526">
        <f>RAND()</f>
        <v/>
      </c>
      <c r="B526">
        <f>IF('d_시나리오'!$J$2='d_시나리오'!$H$2,'d_시나리오'!$I$2,IF(A526&lt;('d_시나리오'!$I$2-'d_시나리오'!$H$2)/('d_시나리오'!$J$2-'d_시나리오'!$H$2),'d_시나리오'!$H$2+SQRT(A526*('d_시나리오'!$J$2-'d_시나리오'!$H$2)*('d_시나리오'!$I$2-'d_시나리오'!$H$2)),'d_시나리오'!$J$2-SQRT((1-A526)*('d_시나리오'!$J$2-'d_시나리오'!$H$2)*('d_시나리오'!$J$2-'d_시나리오'!$I$2))))</f>
        <v/>
      </c>
      <c r="C526">
        <f>BETAINV(RAND(),2,6)</f>
        <v/>
      </c>
      <c r="D526">
        <f>INDEX('d_분포'!$A$2:$A$28,RANDBETWEEN(1,27))</f>
        <v/>
      </c>
      <c r="E526">
        <f>INDEX('d_분포'!$C$2:$C$5,RANDBETWEEN(1,4))*(0.9+0.2*RAND())</f>
        <v/>
      </c>
      <c r="F526">
        <f>RAND()</f>
        <v/>
      </c>
      <c r="G526">
        <f>IF('d_시나리오'!$J$3='d_시나리오'!$H$3,'d_시나리오'!$I$3,IF(F526&lt;('d_시나리오'!$I$3-'d_시나리오'!$H$3)/('d_시나리오'!$J$3-'d_시나리오'!$H$3),'d_시나리오'!$H$3+SQRT(F526*('d_시나리오'!$J$3-'d_시나리오'!$H$3)*('d_시나리오'!$I$3-'d_시나리오'!$H$3)),'d_시나리오'!$J$3-SQRT((1-F526)*('d_시나리오'!$J$3-'d_시나리오'!$H$3)*('d_시나리오'!$J$3-'d_시나리오'!$I$3))))</f>
        <v/>
      </c>
      <c r="H526">
        <f>RAND()</f>
        <v/>
      </c>
      <c r="I526">
        <f>IF('d_시나리오'!$J$4='d_시나리오'!$H$4,'d_시나리오'!$I$4,IF(H526&lt;('d_시나리오'!$I$4-'d_시나리오'!$H$4)/('d_시나리오'!$J$4-'d_시나리오'!$H$4),'d_시나리오'!$H$4+SQRT(H526*('d_시나리오'!$J$4-'d_시나리오'!$H$4)*('d_시나리오'!$I$4-'d_시나리오'!$H$4)),'d_시나리오'!$J$4-SQRT((1-H526)*('d_시나리오'!$J$4-'d_시나리오'!$H$4)*('d_시나리오'!$J$4-'d_시나리오'!$I$4))))</f>
        <v/>
      </c>
      <c r="J526">
        <f>RAND()</f>
        <v/>
      </c>
      <c r="K526">
        <f>IF('d_시나리오'!$J$5='d_시나리오'!$H$5,'d_시나리오'!$I$5,IF(J526&lt;('d_시나리오'!$I$5-'d_시나리오'!$H$5)/('d_시나리오'!$J$5-'d_시나리오'!$H$5),'d_시나리오'!$H$5+SQRT(J526*('d_시나리오'!$J$5-'d_시나리오'!$H$5)*('d_시나리오'!$I$5-'d_시나리오'!$H$5)),'d_시나리오'!$J$5-SQRT((1-J526)*('d_시나리오'!$J$5-'d_시나리오'!$H$5)*('d_시나리오'!$J$5-'d_시나리오'!$I$5))))</f>
        <v/>
      </c>
      <c r="L526">
        <f>RAND()</f>
        <v/>
      </c>
      <c r="M526">
        <f>IF('d_시나리오'!$J$6='d_시나리오'!$H$6,'d_시나리오'!$I$6,IF(L526&lt;('d_시나리오'!$I$6-'d_시나리오'!$H$6)/('d_시나리오'!$J$6-'d_시나리오'!$H$6),'d_시나리오'!$H$6+SQRT(L526*('d_시나리오'!$J$6-'d_시나리오'!$H$6)*('d_시나리오'!$I$6-'d_시나리오'!$H$6)),'d_시나리오'!$J$6-SQRT((1-L526)*('d_시나리오'!$J$6-'d_시나리오'!$H$6)*('d_시나리오'!$J$6-'d_시나리오'!$I$6))))</f>
        <v/>
      </c>
      <c r="N526">
        <f>INDEX('d_분포'!$B$2:$B$57,RANDBETWEEN(1,56))</f>
        <v/>
      </c>
      <c r="O526">
        <f>BETAINV(RAND(),5,5)</f>
        <v/>
      </c>
      <c r="P526">
        <f>'d_고정'!$B$1*'6_기대효과'!$H$7*('d_시나리오'!$I$7/'d_고정'!$B$2)*B526</f>
        <v/>
      </c>
      <c r="Q526">
        <f>P526*C526</f>
        <v/>
      </c>
      <c r="R526">
        <f>P526*E526</f>
        <v/>
      </c>
      <c r="S526">
        <f>R526*G526</f>
        <v/>
      </c>
      <c r="T526">
        <f>Q526+S526</f>
        <v/>
      </c>
      <c r="U526">
        <f>(Q526*D526+S526*I526)*(1-O526)</f>
        <v/>
      </c>
      <c r="V526">
        <f>(R526*K526*N526+'d_고정'!$B$3*('6_기대효과'!$H$7/8)*N526*'d_고정'!$B$10*M526*('6_기대효과'!$K$7/'d_고정'!$B$9))*(1-O526)</f>
        <v/>
      </c>
      <c r="W526">
        <f>(S526*I526+R526*MAX(K526-'d_고정'!$B$10*M526*('6_기대효과'!$K$7/'d_고정'!$B$9),0)*N526)*(1-O526)</f>
        <v/>
      </c>
      <c r="X526">
        <f>U526+V526</f>
        <v/>
      </c>
      <c r="Y526">
        <f>U526/('d_고정'!$B$5*'6_기대효과'!$H$7/8)/'d_고정'!$B$6</f>
        <v/>
      </c>
      <c r="Z526">
        <f>U526/('d_고정'!$B$8*'6_기대효과'!$H$7/8)</f>
        <v/>
      </c>
    </row>
    <row r="527">
      <c r="A527">
        <f>RAND()</f>
        <v/>
      </c>
      <c r="B527">
        <f>IF('d_시나리오'!$J$2='d_시나리오'!$H$2,'d_시나리오'!$I$2,IF(A527&lt;('d_시나리오'!$I$2-'d_시나리오'!$H$2)/('d_시나리오'!$J$2-'d_시나리오'!$H$2),'d_시나리오'!$H$2+SQRT(A527*('d_시나리오'!$J$2-'d_시나리오'!$H$2)*('d_시나리오'!$I$2-'d_시나리오'!$H$2)),'d_시나리오'!$J$2-SQRT((1-A527)*('d_시나리오'!$J$2-'d_시나리오'!$H$2)*('d_시나리오'!$J$2-'d_시나리오'!$I$2))))</f>
        <v/>
      </c>
      <c r="C527">
        <f>BETAINV(RAND(),2,6)</f>
        <v/>
      </c>
      <c r="D527">
        <f>INDEX('d_분포'!$A$2:$A$28,RANDBETWEEN(1,27))</f>
        <v/>
      </c>
      <c r="E527">
        <f>INDEX('d_분포'!$C$2:$C$5,RANDBETWEEN(1,4))*(0.9+0.2*RAND())</f>
        <v/>
      </c>
      <c r="F527">
        <f>RAND()</f>
        <v/>
      </c>
      <c r="G527">
        <f>IF('d_시나리오'!$J$3='d_시나리오'!$H$3,'d_시나리오'!$I$3,IF(F527&lt;('d_시나리오'!$I$3-'d_시나리오'!$H$3)/('d_시나리오'!$J$3-'d_시나리오'!$H$3),'d_시나리오'!$H$3+SQRT(F527*('d_시나리오'!$J$3-'d_시나리오'!$H$3)*('d_시나리오'!$I$3-'d_시나리오'!$H$3)),'d_시나리오'!$J$3-SQRT((1-F527)*('d_시나리오'!$J$3-'d_시나리오'!$H$3)*('d_시나리오'!$J$3-'d_시나리오'!$I$3))))</f>
        <v/>
      </c>
      <c r="H527">
        <f>RAND()</f>
        <v/>
      </c>
      <c r="I527">
        <f>IF('d_시나리오'!$J$4='d_시나리오'!$H$4,'d_시나리오'!$I$4,IF(H527&lt;('d_시나리오'!$I$4-'d_시나리오'!$H$4)/('d_시나리오'!$J$4-'d_시나리오'!$H$4),'d_시나리오'!$H$4+SQRT(H527*('d_시나리오'!$J$4-'d_시나리오'!$H$4)*('d_시나리오'!$I$4-'d_시나리오'!$H$4)),'d_시나리오'!$J$4-SQRT((1-H527)*('d_시나리오'!$J$4-'d_시나리오'!$H$4)*('d_시나리오'!$J$4-'d_시나리오'!$I$4))))</f>
        <v/>
      </c>
      <c r="J527">
        <f>RAND()</f>
        <v/>
      </c>
      <c r="K527">
        <f>IF('d_시나리오'!$J$5='d_시나리오'!$H$5,'d_시나리오'!$I$5,IF(J527&lt;('d_시나리오'!$I$5-'d_시나리오'!$H$5)/('d_시나리오'!$J$5-'d_시나리오'!$H$5),'d_시나리오'!$H$5+SQRT(J527*('d_시나리오'!$J$5-'d_시나리오'!$H$5)*('d_시나리오'!$I$5-'d_시나리오'!$H$5)),'d_시나리오'!$J$5-SQRT((1-J527)*('d_시나리오'!$J$5-'d_시나리오'!$H$5)*('d_시나리오'!$J$5-'d_시나리오'!$I$5))))</f>
        <v/>
      </c>
      <c r="L527">
        <f>RAND()</f>
        <v/>
      </c>
      <c r="M527">
        <f>IF('d_시나리오'!$J$6='d_시나리오'!$H$6,'d_시나리오'!$I$6,IF(L527&lt;('d_시나리오'!$I$6-'d_시나리오'!$H$6)/('d_시나리오'!$J$6-'d_시나리오'!$H$6),'d_시나리오'!$H$6+SQRT(L527*('d_시나리오'!$J$6-'d_시나리오'!$H$6)*('d_시나리오'!$I$6-'d_시나리오'!$H$6)),'d_시나리오'!$J$6-SQRT((1-L527)*('d_시나리오'!$J$6-'d_시나리오'!$H$6)*('d_시나리오'!$J$6-'d_시나리오'!$I$6))))</f>
        <v/>
      </c>
      <c r="N527">
        <f>INDEX('d_분포'!$B$2:$B$57,RANDBETWEEN(1,56))</f>
        <v/>
      </c>
      <c r="O527">
        <f>BETAINV(RAND(),5,5)</f>
        <v/>
      </c>
      <c r="P527">
        <f>'d_고정'!$B$1*'6_기대효과'!$H$7*('d_시나리오'!$I$7/'d_고정'!$B$2)*B527</f>
        <v/>
      </c>
      <c r="Q527">
        <f>P527*C527</f>
        <v/>
      </c>
      <c r="R527">
        <f>P527*E527</f>
        <v/>
      </c>
      <c r="S527">
        <f>R527*G527</f>
        <v/>
      </c>
      <c r="T527">
        <f>Q527+S527</f>
        <v/>
      </c>
      <c r="U527">
        <f>(Q527*D527+S527*I527)*(1-O527)</f>
        <v/>
      </c>
      <c r="V527">
        <f>(R527*K527*N527+'d_고정'!$B$3*('6_기대효과'!$H$7/8)*N527*'d_고정'!$B$10*M527*('6_기대효과'!$K$7/'d_고정'!$B$9))*(1-O527)</f>
        <v/>
      </c>
      <c r="W527">
        <f>(S527*I527+R527*MAX(K527-'d_고정'!$B$10*M527*('6_기대효과'!$K$7/'d_고정'!$B$9),0)*N527)*(1-O527)</f>
        <v/>
      </c>
      <c r="X527">
        <f>U527+V527</f>
        <v/>
      </c>
      <c r="Y527">
        <f>U527/('d_고정'!$B$5*'6_기대효과'!$H$7/8)/'d_고정'!$B$6</f>
        <v/>
      </c>
      <c r="Z527">
        <f>U527/('d_고정'!$B$8*'6_기대효과'!$H$7/8)</f>
        <v/>
      </c>
    </row>
    <row r="528">
      <c r="A528">
        <f>RAND()</f>
        <v/>
      </c>
      <c r="B528">
        <f>IF('d_시나리오'!$J$2='d_시나리오'!$H$2,'d_시나리오'!$I$2,IF(A528&lt;('d_시나리오'!$I$2-'d_시나리오'!$H$2)/('d_시나리오'!$J$2-'d_시나리오'!$H$2),'d_시나리오'!$H$2+SQRT(A528*('d_시나리오'!$J$2-'d_시나리오'!$H$2)*('d_시나리오'!$I$2-'d_시나리오'!$H$2)),'d_시나리오'!$J$2-SQRT((1-A528)*('d_시나리오'!$J$2-'d_시나리오'!$H$2)*('d_시나리오'!$J$2-'d_시나리오'!$I$2))))</f>
        <v/>
      </c>
      <c r="C528">
        <f>BETAINV(RAND(),2,6)</f>
        <v/>
      </c>
      <c r="D528">
        <f>INDEX('d_분포'!$A$2:$A$28,RANDBETWEEN(1,27))</f>
        <v/>
      </c>
      <c r="E528">
        <f>INDEX('d_분포'!$C$2:$C$5,RANDBETWEEN(1,4))*(0.9+0.2*RAND())</f>
        <v/>
      </c>
      <c r="F528">
        <f>RAND()</f>
        <v/>
      </c>
      <c r="G528">
        <f>IF('d_시나리오'!$J$3='d_시나리오'!$H$3,'d_시나리오'!$I$3,IF(F528&lt;('d_시나리오'!$I$3-'d_시나리오'!$H$3)/('d_시나리오'!$J$3-'d_시나리오'!$H$3),'d_시나리오'!$H$3+SQRT(F528*('d_시나리오'!$J$3-'d_시나리오'!$H$3)*('d_시나리오'!$I$3-'d_시나리오'!$H$3)),'d_시나리오'!$J$3-SQRT((1-F528)*('d_시나리오'!$J$3-'d_시나리오'!$H$3)*('d_시나리오'!$J$3-'d_시나리오'!$I$3))))</f>
        <v/>
      </c>
      <c r="H528">
        <f>RAND()</f>
        <v/>
      </c>
      <c r="I528">
        <f>IF('d_시나리오'!$J$4='d_시나리오'!$H$4,'d_시나리오'!$I$4,IF(H528&lt;('d_시나리오'!$I$4-'d_시나리오'!$H$4)/('d_시나리오'!$J$4-'d_시나리오'!$H$4),'d_시나리오'!$H$4+SQRT(H528*('d_시나리오'!$J$4-'d_시나리오'!$H$4)*('d_시나리오'!$I$4-'d_시나리오'!$H$4)),'d_시나리오'!$J$4-SQRT((1-H528)*('d_시나리오'!$J$4-'d_시나리오'!$H$4)*('d_시나리오'!$J$4-'d_시나리오'!$I$4))))</f>
        <v/>
      </c>
      <c r="J528">
        <f>RAND()</f>
        <v/>
      </c>
      <c r="K528">
        <f>IF('d_시나리오'!$J$5='d_시나리오'!$H$5,'d_시나리오'!$I$5,IF(J528&lt;('d_시나리오'!$I$5-'d_시나리오'!$H$5)/('d_시나리오'!$J$5-'d_시나리오'!$H$5),'d_시나리오'!$H$5+SQRT(J528*('d_시나리오'!$J$5-'d_시나리오'!$H$5)*('d_시나리오'!$I$5-'d_시나리오'!$H$5)),'d_시나리오'!$J$5-SQRT((1-J528)*('d_시나리오'!$J$5-'d_시나리오'!$H$5)*('d_시나리오'!$J$5-'d_시나리오'!$I$5))))</f>
        <v/>
      </c>
      <c r="L528">
        <f>RAND()</f>
        <v/>
      </c>
      <c r="M528">
        <f>IF('d_시나리오'!$J$6='d_시나리오'!$H$6,'d_시나리오'!$I$6,IF(L528&lt;('d_시나리오'!$I$6-'d_시나리오'!$H$6)/('d_시나리오'!$J$6-'d_시나리오'!$H$6),'d_시나리오'!$H$6+SQRT(L528*('d_시나리오'!$J$6-'d_시나리오'!$H$6)*('d_시나리오'!$I$6-'d_시나리오'!$H$6)),'d_시나리오'!$J$6-SQRT((1-L528)*('d_시나리오'!$J$6-'d_시나리오'!$H$6)*('d_시나리오'!$J$6-'d_시나리오'!$I$6))))</f>
        <v/>
      </c>
      <c r="N528">
        <f>INDEX('d_분포'!$B$2:$B$57,RANDBETWEEN(1,56))</f>
        <v/>
      </c>
      <c r="O528">
        <f>BETAINV(RAND(),5,5)</f>
        <v/>
      </c>
      <c r="P528">
        <f>'d_고정'!$B$1*'6_기대효과'!$H$7*('d_시나리오'!$I$7/'d_고정'!$B$2)*B528</f>
        <v/>
      </c>
      <c r="Q528">
        <f>P528*C528</f>
        <v/>
      </c>
      <c r="R528">
        <f>P528*E528</f>
        <v/>
      </c>
      <c r="S528">
        <f>R528*G528</f>
        <v/>
      </c>
      <c r="T528">
        <f>Q528+S528</f>
        <v/>
      </c>
      <c r="U528">
        <f>(Q528*D528+S528*I528)*(1-O528)</f>
        <v/>
      </c>
      <c r="V528">
        <f>(R528*K528*N528+'d_고정'!$B$3*('6_기대효과'!$H$7/8)*N528*'d_고정'!$B$10*M528*('6_기대효과'!$K$7/'d_고정'!$B$9))*(1-O528)</f>
        <v/>
      </c>
      <c r="W528">
        <f>(S528*I528+R528*MAX(K528-'d_고정'!$B$10*M528*('6_기대효과'!$K$7/'d_고정'!$B$9),0)*N528)*(1-O528)</f>
        <v/>
      </c>
      <c r="X528">
        <f>U528+V528</f>
        <v/>
      </c>
      <c r="Y528">
        <f>U528/('d_고정'!$B$5*'6_기대효과'!$H$7/8)/'d_고정'!$B$6</f>
        <v/>
      </c>
      <c r="Z528">
        <f>U528/('d_고정'!$B$8*'6_기대효과'!$H$7/8)</f>
        <v/>
      </c>
    </row>
    <row r="529">
      <c r="A529">
        <f>RAND()</f>
        <v/>
      </c>
      <c r="B529">
        <f>IF('d_시나리오'!$J$2='d_시나리오'!$H$2,'d_시나리오'!$I$2,IF(A529&lt;('d_시나리오'!$I$2-'d_시나리오'!$H$2)/('d_시나리오'!$J$2-'d_시나리오'!$H$2),'d_시나리오'!$H$2+SQRT(A529*('d_시나리오'!$J$2-'d_시나리오'!$H$2)*('d_시나리오'!$I$2-'d_시나리오'!$H$2)),'d_시나리오'!$J$2-SQRT((1-A529)*('d_시나리오'!$J$2-'d_시나리오'!$H$2)*('d_시나리오'!$J$2-'d_시나리오'!$I$2))))</f>
        <v/>
      </c>
      <c r="C529">
        <f>BETAINV(RAND(),2,6)</f>
        <v/>
      </c>
      <c r="D529">
        <f>INDEX('d_분포'!$A$2:$A$28,RANDBETWEEN(1,27))</f>
        <v/>
      </c>
      <c r="E529">
        <f>INDEX('d_분포'!$C$2:$C$5,RANDBETWEEN(1,4))*(0.9+0.2*RAND())</f>
        <v/>
      </c>
      <c r="F529">
        <f>RAND()</f>
        <v/>
      </c>
      <c r="G529">
        <f>IF('d_시나리오'!$J$3='d_시나리오'!$H$3,'d_시나리오'!$I$3,IF(F529&lt;('d_시나리오'!$I$3-'d_시나리오'!$H$3)/('d_시나리오'!$J$3-'d_시나리오'!$H$3),'d_시나리오'!$H$3+SQRT(F529*('d_시나리오'!$J$3-'d_시나리오'!$H$3)*('d_시나리오'!$I$3-'d_시나리오'!$H$3)),'d_시나리오'!$J$3-SQRT((1-F529)*('d_시나리오'!$J$3-'d_시나리오'!$H$3)*('d_시나리오'!$J$3-'d_시나리오'!$I$3))))</f>
        <v/>
      </c>
      <c r="H529">
        <f>RAND()</f>
        <v/>
      </c>
      <c r="I529">
        <f>IF('d_시나리오'!$J$4='d_시나리오'!$H$4,'d_시나리오'!$I$4,IF(H529&lt;('d_시나리오'!$I$4-'d_시나리오'!$H$4)/('d_시나리오'!$J$4-'d_시나리오'!$H$4),'d_시나리오'!$H$4+SQRT(H529*('d_시나리오'!$J$4-'d_시나리오'!$H$4)*('d_시나리오'!$I$4-'d_시나리오'!$H$4)),'d_시나리오'!$J$4-SQRT((1-H529)*('d_시나리오'!$J$4-'d_시나리오'!$H$4)*('d_시나리오'!$J$4-'d_시나리오'!$I$4))))</f>
        <v/>
      </c>
      <c r="J529">
        <f>RAND()</f>
        <v/>
      </c>
      <c r="K529">
        <f>IF('d_시나리오'!$J$5='d_시나리오'!$H$5,'d_시나리오'!$I$5,IF(J529&lt;('d_시나리오'!$I$5-'d_시나리오'!$H$5)/('d_시나리오'!$J$5-'d_시나리오'!$H$5),'d_시나리오'!$H$5+SQRT(J529*('d_시나리오'!$J$5-'d_시나리오'!$H$5)*('d_시나리오'!$I$5-'d_시나리오'!$H$5)),'d_시나리오'!$J$5-SQRT((1-J529)*('d_시나리오'!$J$5-'d_시나리오'!$H$5)*('d_시나리오'!$J$5-'d_시나리오'!$I$5))))</f>
        <v/>
      </c>
      <c r="L529">
        <f>RAND()</f>
        <v/>
      </c>
      <c r="M529">
        <f>IF('d_시나리오'!$J$6='d_시나리오'!$H$6,'d_시나리오'!$I$6,IF(L529&lt;('d_시나리오'!$I$6-'d_시나리오'!$H$6)/('d_시나리오'!$J$6-'d_시나리오'!$H$6),'d_시나리오'!$H$6+SQRT(L529*('d_시나리오'!$J$6-'d_시나리오'!$H$6)*('d_시나리오'!$I$6-'d_시나리오'!$H$6)),'d_시나리오'!$J$6-SQRT((1-L529)*('d_시나리오'!$J$6-'d_시나리오'!$H$6)*('d_시나리오'!$J$6-'d_시나리오'!$I$6))))</f>
        <v/>
      </c>
      <c r="N529">
        <f>INDEX('d_분포'!$B$2:$B$57,RANDBETWEEN(1,56))</f>
        <v/>
      </c>
      <c r="O529">
        <f>BETAINV(RAND(),5,5)</f>
        <v/>
      </c>
      <c r="P529">
        <f>'d_고정'!$B$1*'6_기대효과'!$H$7*('d_시나리오'!$I$7/'d_고정'!$B$2)*B529</f>
        <v/>
      </c>
      <c r="Q529">
        <f>P529*C529</f>
        <v/>
      </c>
      <c r="R529">
        <f>P529*E529</f>
        <v/>
      </c>
      <c r="S529">
        <f>R529*G529</f>
        <v/>
      </c>
      <c r="T529">
        <f>Q529+S529</f>
        <v/>
      </c>
      <c r="U529">
        <f>(Q529*D529+S529*I529)*(1-O529)</f>
        <v/>
      </c>
      <c r="V529">
        <f>(R529*K529*N529+'d_고정'!$B$3*('6_기대효과'!$H$7/8)*N529*'d_고정'!$B$10*M529*('6_기대효과'!$K$7/'d_고정'!$B$9))*(1-O529)</f>
        <v/>
      </c>
      <c r="W529">
        <f>(S529*I529+R529*MAX(K529-'d_고정'!$B$10*M529*('6_기대효과'!$K$7/'d_고정'!$B$9),0)*N529)*(1-O529)</f>
        <v/>
      </c>
      <c r="X529">
        <f>U529+V529</f>
        <v/>
      </c>
      <c r="Y529">
        <f>U529/('d_고정'!$B$5*'6_기대효과'!$H$7/8)/'d_고정'!$B$6</f>
        <v/>
      </c>
      <c r="Z529">
        <f>U529/('d_고정'!$B$8*'6_기대효과'!$H$7/8)</f>
        <v/>
      </c>
    </row>
    <row r="530">
      <c r="A530">
        <f>RAND()</f>
        <v/>
      </c>
      <c r="B530">
        <f>IF('d_시나리오'!$J$2='d_시나리오'!$H$2,'d_시나리오'!$I$2,IF(A530&lt;('d_시나리오'!$I$2-'d_시나리오'!$H$2)/('d_시나리오'!$J$2-'d_시나리오'!$H$2),'d_시나리오'!$H$2+SQRT(A530*('d_시나리오'!$J$2-'d_시나리오'!$H$2)*('d_시나리오'!$I$2-'d_시나리오'!$H$2)),'d_시나리오'!$J$2-SQRT((1-A530)*('d_시나리오'!$J$2-'d_시나리오'!$H$2)*('d_시나리오'!$J$2-'d_시나리오'!$I$2))))</f>
        <v/>
      </c>
      <c r="C530">
        <f>BETAINV(RAND(),2,6)</f>
        <v/>
      </c>
      <c r="D530">
        <f>INDEX('d_분포'!$A$2:$A$28,RANDBETWEEN(1,27))</f>
        <v/>
      </c>
      <c r="E530">
        <f>INDEX('d_분포'!$C$2:$C$5,RANDBETWEEN(1,4))*(0.9+0.2*RAND())</f>
        <v/>
      </c>
      <c r="F530">
        <f>RAND()</f>
        <v/>
      </c>
      <c r="G530">
        <f>IF('d_시나리오'!$J$3='d_시나리오'!$H$3,'d_시나리오'!$I$3,IF(F530&lt;('d_시나리오'!$I$3-'d_시나리오'!$H$3)/('d_시나리오'!$J$3-'d_시나리오'!$H$3),'d_시나리오'!$H$3+SQRT(F530*('d_시나리오'!$J$3-'d_시나리오'!$H$3)*('d_시나리오'!$I$3-'d_시나리오'!$H$3)),'d_시나리오'!$J$3-SQRT((1-F530)*('d_시나리오'!$J$3-'d_시나리오'!$H$3)*('d_시나리오'!$J$3-'d_시나리오'!$I$3))))</f>
        <v/>
      </c>
      <c r="H530">
        <f>RAND()</f>
        <v/>
      </c>
      <c r="I530">
        <f>IF('d_시나리오'!$J$4='d_시나리오'!$H$4,'d_시나리오'!$I$4,IF(H530&lt;('d_시나리오'!$I$4-'d_시나리오'!$H$4)/('d_시나리오'!$J$4-'d_시나리오'!$H$4),'d_시나리오'!$H$4+SQRT(H530*('d_시나리오'!$J$4-'d_시나리오'!$H$4)*('d_시나리오'!$I$4-'d_시나리오'!$H$4)),'d_시나리오'!$J$4-SQRT((1-H530)*('d_시나리오'!$J$4-'d_시나리오'!$H$4)*('d_시나리오'!$J$4-'d_시나리오'!$I$4))))</f>
        <v/>
      </c>
      <c r="J530">
        <f>RAND()</f>
        <v/>
      </c>
      <c r="K530">
        <f>IF('d_시나리오'!$J$5='d_시나리오'!$H$5,'d_시나리오'!$I$5,IF(J530&lt;('d_시나리오'!$I$5-'d_시나리오'!$H$5)/('d_시나리오'!$J$5-'d_시나리오'!$H$5),'d_시나리오'!$H$5+SQRT(J530*('d_시나리오'!$J$5-'d_시나리오'!$H$5)*('d_시나리오'!$I$5-'d_시나리오'!$H$5)),'d_시나리오'!$J$5-SQRT((1-J530)*('d_시나리오'!$J$5-'d_시나리오'!$H$5)*('d_시나리오'!$J$5-'d_시나리오'!$I$5))))</f>
        <v/>
      </c>
      <c r="L530">
        <f>RAND()</f>
        <v/>
      </c>
      <c r="M530">
        <f>IF('d_시나리오'!$J$6='d_시나리오'!$H$6,'d_시나리오'!$I$6,IF(L530&lt;('d_시나리오'!$I$6-'d_시나리오'!$H$6)/('d_시나리오'!$J$6-'d_시나리오'!$H$6),'d_시나리오'!$H$6+SQRT(L530*('d_시나리오'!$J$6-'d_시나리오'!$H$6)*('d_시나리오'!$I$6-'d_시나리오'!$H$6)),'d_시나리오'!$J$6-SQRT((1-L530)*('d_시나리오'!$J$6-'d_시나리오'!$H$6)*('d_시나리오'!$J$6-'d_시나리오'!$I$6))))</f>
        <v/>
      </c>
      <c r="N530">
        <f>INDEX('d_분포'!$B$2:$B$57,RANDBETWEEN(1,56))</f>
        <v/>
      </c>
      <c r="O530">
        <f>BETAINV(RAND(),5,5)</f>
        <v/>
      </c>
      <c r="P530">
        <f>'d_고정'!$B$1*'6_기대효과'!$H$7*('d_시나리오'!$I$7/'d_고정'!$B$2)*B530</f>
        <v/>
      </c>
      <c r="Q530">
        <f>P530*C530</f>
        <v/>
      </c>
      <c r="R530">
        <f>P530*E530</f>
        <v/>
      </c>
      <c r="S530">
        <f>R530*G530</f>
        <v/>
      </c>
      <c r="T530">
        <f>Q530+S530</f>
        <v/>
      </c>
      <c r="U530">
        <f>(Q530*D530+S530*I530)*(1-O530)</f>
        <v/>
      </c>
      <c r="V530">
        <f>(R530*K530*N530+'d_고정'!$B$3*('6_기대효과'!$H$7/8)*N530*'d_고정'!$B$10*M530*('6_기대효과'!$K$7/'d_고정'!$B$9))*(1-O530)</f>
        <v/>
      </c>
      <c r="W530">
        <f>(S530*I530+R530*MAX(K530-'d_고정'!$B$10*M530*('6_기대효과'!$K$7/'d_고정'!$B$9),0)*N530)*(1-O530)</f>
        <v/>
      </c>
      <c r="X530">
        <f>U530+V530</f>
        <v/>
      </c>
      <c r="Y530">
        <f>U530/('d_고정'!$B$5*'6_기대효과'!$H$7/8)/'d_고정'!$B$6</f>
        <v/>
      </c>
      <c r="Z530">
        <f>U530/('d_고정'!$B$8*'6_기대효과'!$H$7/8)</f>
        <v/>
      </c>
    </row>
    <row r="531">
      <c r="A531">
        <f>RAND()</f>
        <v/>
      </c>
      <c r="B531">
        <f>IF('d_시나리오'!$J$2='d_시나리오'!$H$2,'d_시나리오'!$I$2,IF(A531&lt;('d_시나리오'!$I$2-'d_시나리오'!$H$2)/('d_시나리오'!$J$2-'d_시나리오'!$H$2),'d_시나리오'!$H$2+SQRT(A531*('d_시나리오'!$J$2-'d_시나리오'!$H$2)*('d_시나리오'!$I$2-'d_시나리오'!$H$2)),'d_시나리오'!$J$2-SQRT((1-A531)*('d_시나리오'!$J$2-'d_시나리오'!$H$2)*('d_시나리오'!$J$2-'d_시나리오'!$I$2))))</f>
        <v/>
      </c>
      <c r="C531">
        <f>BETAINV(RAND(),2,6)</f>
        <v/>
      </c>
      <c r="D531">
        <f>INDEX('d_분포'!$A$2:$A$28,RANDBETWEEN(1,27))</f>
        <v/>
      </c>
      <c r="E531">
        <f>INDEX('d_분포'!$C$2:$C$5,RANDBETWEEN(1,4))*(0.9+0.2*RAND())</f>
        <v/>
      </c>
      <c r="F531">
        <f>RAND()</f>
        <v/>
      </c>
      <c r="G531">
        <f>IF('d_시나리오'!$J$3='d_시나리오'!$H$3,'d_시나리오'!$I$3,IF(F531&lt;('d_시나리오'!$I$3-'d_시나리오'!$H$3)/('d_시나리오'!$J$3-'d_시나리오'!$H$3),'d_시나리오'!$H$3+SQRT(F531*('d_시나리오'!$J$3-'d_시나리오'!$H$3)*('d_시나리오'!$I$3-'d_시나리오'!$H$3)),'d_시나리오'!$J$3-SQRT((1-F531)*('d_시나리오'!$J$3-'d_시나리오'!$H$3)*('d_시나리오'!$J$3-'d_시나리오'!$I$3))))</f>
        <v/>
      </c>
      <c r="H531">
        <f>RAND()</f>
        <v/>
      </c>
      <c r="I531">
        <f>IF('d_시나리오'!$J$4='d_시나리오'!$H$4,'d_시나리오'!$I$4,IF(H531&lt;('d_시나리오'!$I$4-'d_시나리오'!$H$4)/('d_시나리오'!$J$4-'d_시나리오'!$H$4),'d_시나리오'!$H$4+SQRT(H531*('d_시나리오'!$J$4-'d_시나리오'!$H$4)*('d_시나리오'!$I$4-'d_시나리오'!$H$4)),'d_시나리오'!$J$4-SQRT((1-H531)*('d_시나리오'!$J$4-'d_시나리오'!$H$4)*('d_시나리오'!$J$4-'d_시나리오'!$I$4))))</f>
        <v/>
      </c>
      <c r="J531">
        <f>RAND()</f>
        <v/>
      </c>
      <c r="K531">
        <f>IF('d_시나리오'!$J$5='d_시나리오'!$H$5,'d_시나리오'!$I$5,IF(J531&lt;('d_시나리오'!$I$5-'d_시나리오'!$H$5)/('d_시나리오'!$J$5-'d_시나리오'!$H$5),'d_시나리오'!$H$5+SQRT(J531*('d_시나리오'!$J$5-'d_시나리오'!$H$5)*('d_시나리오'!$I$5-'d_시나리오'!$H$5)),'d_시나리오'!$J$5-SQRT((1-J531)*('d_시나리오'!$J$5-'d_시나리오'!$H$5)*('d_시나리오'!$J$5-'d_시나리오'!$I$5))))</f>
        <v/>
      </c>
      <c r="L531">
        <f>RAND()</f>
        <v/>
      </c>
      <c r="M531">
        <f>IF('d_시나리오'!$J$6='d_시나리오'!$H$6,'d_시나리오'!$I$6,IF(L531&lt;('d_시나리오'!$I$6-'d_시나리오'!$H$6)/('d_시나리오'!$J$6-'d_시나리오'!$H$6),'d_시나리오'!$H$6+SQRT(L531*('d_시나리오'!$J$6-'d_시나리오'!$H$6)*('d_시나리오'!$I$6-'d_시나리오'!$H$6)),'d_시나리오'!$J$6-SQRT((1-L531)*('d_시나리오'!$J$6-'d_시나리오'!$H$6)*('d_시나리오'!$J$6-'d_시나리오'!$I$6))))</f>
        <v/>
      </c>
      <c r="N531">
        <f>INDEX('d_분포'!$B$2:$B$57,RANDBETWEEN(1,56))</f>
        <v/>
      </c>
      <c r="O531">
        <f>BETAINV(RAND(),5,5)</f>
        <v/>
      </c>
      <c r="P531">
        <f>'d_고정'!$B$1*'6_기대효과'!$H$7*('d_시나리오'!$I$7/'d_고정'!$B$2)*B531</f>
        <v/>
      </c>
      <c r="Q531">
        <f>P531*C531</f>
        <v/>
      </c>
      <c r="R531">
        <f>P531*E531</f>
        <v/>
      </c>
      <c r="S531">
        <f>R531*G531</f>
        <v/>
      </c>
      <c r="T531">
        <f>Q531+S531</f>
        <v/>
      </c>
      <c r="U531">
        <f>(Q531*D531+S531*I531)*(1-O531)</f>
        <v/>
      </c>
      <c r="V531">
        <f>(R531*K531*N531+'d_고정'!$B$3*('6_기대효과'!$H$7/8)*N531*'d_고정'!$B$10*M531*('6_기대효과'!$K$7/'d_고정'!$B$9))*(1-O531)</f>
        <v/>
      </c>
      <c r="W531">
        <f>(S531*I531+R531*MAX(K531-'d_고정'!$B$10*M531*('6_기대효과'!$K$7/'d_고정'!$B$9),0)*N531)*(1-O531)</f>
        <v/>
      </c>
      <c r="X531">
        <f>U531+V531</f>
        <v/>
      </c>
      <c r="Y531">
        <f>U531/('d_고정'!$B$5*'6_기대효과'!$H$7/8)/'d_고정'!$B$6</f>
        <v/>
      </c>
      <c r="Z531">
        <f>U531/('d_고정'!$B$8*'6_기대효과'!$H$7/8)</f>
        <v/>
      </c>
    </row>
    <row r="532">
      <c r="A532">
        <f>RAND()</f>
        <v/>
      </c>
      <c r="B532">
        <f>IF('d_시나리오'!$J$2='d_시나리오'!$H$2,'d_시나리오'!$I$2,IF(A532&lt;('d_시나리오'!$I$2-'d_시나리오'!$H$2)/('d_시나리오'!$J$2-'d_시나리오'!$H$2),'d_시나리오'!$H$2+SQRT(A532*('d_시나리오'!$J$2-'d_시나리오'!$H$2)*('d_시나리오'!$I$2-'d_시나리오'!$H$2)),'d_시나리오'!$J$2-SQRT((1-A532)*('d_시나리오'!$J$2-'d_시나리오'!$H$2)*('d_시나리오'!$J$2-'d_시나리오'!$I$2))))</f>
        <v/>
      </c>
      <c r="C532">
        <f>BETAINV(RAND(),2,6)</f>
        <v/>
      </c>
      <c r="D532">
        <f>INDEX('d_분포'!$A$2:$A$28,RANDBETWEEN(1,27))</f>
        <v/>
      </c>
      <c r="E532">
        <f>INDEX('d_분포'!$C$2:$C$5,RANDBETWEEN(1,4))*(0.9+0.2*RAND())</f>
        <v/>
      </c>
      <c r="F532">
        <f>RAND()</f>
        <v/>
      </c>
      <c r="G532">
        <f>IF('d_시나리오'!$J$3='d_시나리오'!$H$3,'d_시나리오'!$I$3,IF(F532&lt;('d_시나리오'!$I$3-'d_시나리오'!$H$3)/('d_시나리오'!$J$3-'d_시나리오'!$H$3),'d_시나리오'!$H$3+SQRT(F532*('d_시나리오'!$J$3-'d_시나리오'!$H$3)*('d_시나리오'!$I$3-'d_시나리오'!$H$3)),'d_시나리오'!$J$3-SQRT((1-F532)*('d_시나리오'!$J$3-'d_시나리오'!$H$3)*('d_시나리오'!$J$3-'d_시나리오'!$I$3))))</f>
        <v/>
      </c>
      <c r="H532">
        <f>RAND()</f>
        <v/>
      </c>
      <c r="I532">
        <f>IF('d_시나리오'!$J$4='d_시나리오'!$H$4,'d_시나리오'!$I$4,IF(H532&lt;('d_시나리오'!$I$4-'d_시나리오'!$H$4)/('d_시나리오'!$J$4-'d_시나리오'!$H$4),'d_시나리오'!$H$4+SQRT(H532*('d_시나리오'!$J$4-'d_시나리오'!$H$4)*('d_시나리오'!$I$4-'d_시나리오'!$H$4)),'d_시나리오'!$J$4-SQRT((1-H532)*('d_시나리오'!$J$4-'d_시나리오'!$H$4)*('d_시나리오'!$J$4-'d_시나리오'!$I$4))))</f>
        <v/>
      </c>
      <c r="J532">
        <f>RAND()</f>
        <v/>
      </c>
      <c r="K532">
        <f>IF('d_시나리오'!$J$5='d_시나리오'!$H$5,'d_시나리오'!$I$5,IF(J532&lt;('d_시나리오'!$I$5-'d_시나리오'!$H$5)/('d_시나리오'!$J$5-'d_시나리오'!$H$5),'d_시나리오'!$H$5+SQRT(J532*('d_시나리오'!$J$5-'d_시나리오'!$H$5)*('d_시나리오'!$I$5-'d_시나리오'!$H$5)),'d_시나리오'!$J$5-SQRT((1-J532)*('d_시나리오'!$J$5-'d_시나리오'!$H$5)*('d_시나리오'!$J$5-'d_시나리오'!$I$5))))</f>
        <v/>
      </c>
      <c r="L532">
        <f>RAND()</f>
        <v/>
      </c>
      <c r="M532">
        <f>IF('d_시나리오'!$J$6='d_시나리오'!$H$6,'d_시나리오'!$I$6,IF(L532&lt;('d_시나리오'!$I$6-'d_시나리오'!$H$6)/('d_시나리오'!$J$6-'d_시나리오'!$H$6),'d_시나리오'!$H$6+SQRT(L532*('d_시나리오'!$J$6-'d_시나리오'!$H$6)*('d_시나리오'!$I$6-'d_시나리오'!$H$6)),'d_시나리오'!$J$6-SQRT((1-L532)*('d_시나리오'!$J$6-'d_시나리오'!$H$6)*('d_시나리오'!$J$6-'d_시나리오'!$I$6))))</f>
        <v/>
      </c>
      <c r="N532">
        <f>INDEX('d_분포'!$B$2:$B$57,RANDBETWEEN(1,56))</f>
        <v/>
      </c>
      <c r="O532">
        <f>BETAINV(RAND(),5,5)</f>
        <v/>
      </c>
      <c r="P532">
        <f>'d_고정'!$B$1*'6_기대효과'!$H$7*('d_시나리오'!$I$7/'d_고정'!$B$2)*B532</f>
        <v/>
      </c>
      <c r="Q532">
        <f>P532*C532</f>
        <v/>
      </c>
      <c r="R532">
        <f>P532*E532</f>
        <v/>
      </c>
      <c r="S532">
        <f>R532*G532</f>
        <v/>
      </c>
      <c r="T532">
        <f>Q532+S532</f>
        <v/>
      </c>
      <c r="U532">
        <f>(Q532*D532+S532*I532)*(1-O532)</f>
        <v/>
      </c>
      <c r="V532">
        <f>(R532*K532*N532+'d_고정'!$B$3*('6_기대효과'!$H$7/8)*N532*'d_고정'!$B$10*M532*('6_기대효과'!$K$7/'d_고정'!$B$9))*(1-O532)</f>
        <v/>
      </c>
      <c r="W532">
        <f>(S532*I532+R532*MAX(K532-'d_고정'!$B$10*M532*('6_기대효과'!$K$7/'d_고정'!$B$9),0)*N532)*(1-O532)</f>
        <v/>
      </c>
      <c r="X532">
        <f>U532+V532</f>
        <v/>
      </c>
      <c r="Y532">
        <f>U532/('d_고정'!$B$5*'6_기대효과'!$H$7/8)/'d_고정'!$B$6</f>
        <v/>
      </c>
      <c r="Z532">
        <f>U532/('d_고정'!$B$8*'6_기대효과'!$H$7/8)</f>
        <v/>
      </c>
    </row>
    <row r="533">
      <c r="A533">
        <f>RAND()</f>
        <v/>
      </c>
      <c r="B533">
        <f>IF('d_시나리오'!$J$2='d_시나리오'!$H$2,'d_시나리오'!$I$2,IF(A533&lt;('d_시나리오'!$I$2-'d_시나리오'!$H$2)/('d_시나리오'!$J$2-'d_시나리오'!$H$2),'d_시나리오'!$H$2+SQRT(A533*('d_시나리오'!$J$2-'d_시나리오'!$H$2)*('d_시나리오'!$I$2-'d_시나리오'!$H$2)),'d_시나리오'!$J$2-SQRT((1-A533)*('d_시나리오'!$J$2-'d_시나리오'!$H$2)*('d_시나리오'!$J$2-'d_시나리오'!$I$2))))</f>
        <v/>
      </c>
      <c r="C533">
        <f>BETAINV(RAND(),2,6)</f>
        <v/>
      </c>
      <c r="D533">
        <f>INDEX('d_분포'!$A$2:$A$28,RANDBETWEEN(1,27))</f>
        <v/>
      </c>
      <c r="E533">
        <f>INDEX('d_분포'!$C$2:$C$5,RANDBETWEEN(1,4))*(0.9+0.2*RAND())</f>
        <v/>
      </c>
      <c r="F533">
        <f>RAND()</f>
        <v/>
      </c>
      <c r="G533">
        <f>IF('d_시나리오'!$J$3='d_시나리오'!$H$3,'d_시나리오'!$I$3,IF(F533&lt;('d_시나리오'!$I$3-'d_시나리오'!$H$3)/('d_시나리오'!$J$3-'d_시나리오'!$H$3),'d_시나리오'!$H$3+SQRT(F533*('d_시나리오'!$J$3-'d_시나리오'!$H$3)*('d_시나리오'!$I$3-'d_시나리오'!$H$3)),'d_시나리오'!$J$3-SQRT((1-F533)*('d_시나리오'!$J$3-'d_시나리오'!$H$3)*('d_시나리오'!$J$3-'d_시나리오'!$I$3))))</f>
        <v/>
      </c>
      <c r="H533">
        <f>RAND()</f>
        <v/>
      </c>
      <c r="I533">
        <f>IF('d_시나리오'!$J$4='d_시나리오'!$H$4,'d_시나리오'!$I$4,IF(H533&lt;('d_시나리오'!$I$4-'d_시나리오'!$H$4)/('d_시나리오'!$J$4-'d_시나리오'!$H$4),'d_시나리오'!$H$4+SQRT(H533*('d_시나리오'!$J$4-'d_시나리오'!$H$4)*('d_시나리오'!$I$4-'d_시나리오'!$H$4)),'d_시나리오'!$J$4-SQRT((1-H533)*('d_시나리오'!$J$4-'d_시나리오'!$H$4)*('d_시나리오'!$J$4-'d_시나리오'!$I$4))))</f>
        <v/>
      </c>
      <c r="J533">
        <f>RAND()</f>
        <v/>
      </c>
      <c r="K533">
        <f>IF('d_시나리오'!$J$5='d_시나리오'!$H$5,'d_시나리오'!$I$5,IF(J533&lt;('d_시나리오'!$I$5-'d_시나리오'!$H$5)/('d_시나리오'!$J$5-'d_시나리오'!$H$5),'d_시나리오'!$H$5+SQRT(J533*('d_시나리오'!$J$5-'d_시나리오'!$H$5)*('d_시나리오'!$I$5-'d_시나리오'!$H$5)),'d_시나리오'!$J$5-SQRT((1-J533)*('d_시나리오'!$J$5-'d_시나리오'!$H$5)*('d_시나리오'!$J$5-'d_시나리오'!$I$5))))</f>
        <v/>
      </c>
      <c r="L533">
        <f>RAND()</f>
        <v/>
      </c>
      <c r="M533">
        <f>IF('d_시나리오'!$J$6='d_시나리오'!$H$6,'d_시나리오'!$I$6,IF(L533&lt;('d_시나리오'!$I$6-'d_시나리오'!$H$6)/('d_시나리오'!$J$6-'d_시나리오'!$H$6),'d_시나리오'!$H$6+SQRT(L533*('d_시나리오'!$J$6-'d_시나리오'!$H$6)*('d_시나리오'!$I$6-'d_시나리오'!$H$6)),'d_시나리오'!$J$6-SQRT((1-L533)*('d_시나리오'!$J$6-'d_시나리오'!$H$6)*('d_시나리오'!$J$6-'d_시나리오'!$I$6))))</f>
        <v/>
      </c>
      <c r="N533">
        <f>INDEX('d_분포'!$B$2:$B$57,RANDBETWEEN(1,56))</f>
        <v/>
      </c>
      <c r="O533">
        <f>BETAINV(RAND(),5,5)</f>
        <v/>
      </c>
      <c r="P533">
        <f>'d_고정'!$B$1*'6_기대효과'!$H$7*('d_시나리오'!$I$7/'d_고정'!$B$2)*B533</f>
        <v/>
      </c>
      <c r="Q533">
        <f>P533*C533</f>
        <v/>
      </c>
      <c r="R533">
        <f>P533*E533</f>
        <v/>
      </c>
      <c r="S533">
        <f>R533*G533</f>
        <v/>
      </c>
      <c r="T533">
        <f>Q533+S533</f>
        <v/>
      </c>
      <c r="U533">
        <f>(Q533*D533+S533*I533)*(1-O533)</f>
        <v/>
      </c>
      <c r="V533">
        <f>(R533*K533*N533+'d_고정'!$B$3*('6_기대효과'!$H$7/8)*N533*'d_고정'!$B$10*M533*('6_기대효과'!$K$7/'d_고정'!$B$9))*(1-O533)</f>
        <v/>
      </c>
      <c r="W533">
        <f>(S533*I533+R533*MAX(K533-'d_고정'!$B$10*M533*('6_기대효과'!$K$7/'d_고정'!$B$9),0)*N533)*(1-O533)</f>
        <v/>
      </c>
      <c r="X533">
        <f>U533+V533</f>
        <v/>
      </c>
      <c r="Y533">
        <f>U533/('d_고정'!$B$5*'6_기대효과'!$H$7/8)/'d_고정'!$B$6</f>
        <v/>
      </c>
      <c r="Z533">
        <f>U533/('d_고정'!$B$8*'6_기대효과'!$H$7/8)</f>
        <v/>
      </c>
    </row>
    <row r="534">
      <c r="A534">
        <f>RAND()</f>
        <v/>
      </c>
      <c r="B534">
        <f>IF('d_시나리오'!$J$2='d_시나리오'!$H$2,'d_시나리오'!$I$2,IF(A534&lt;('d_시나리오'!$I$2-'d_시나리오'!$H$2)/('d_시나리오'!$J$2-'d_시나리오'!$H$2),'d_시나리오'!$H$2+SQRT(A534*('d_시나리오'!$J$2-'d_시나리오'!$H$2)*('d_시나리오'!$I$2-'d_시나리오'!$H$2)),'d_시나리오'!$J$2-SQRT((1-A534)*('d_시나리오'!$J$2-'d_시나리오'!$H$2)*('d_시나리오'!$J$2-'d_시나리오'!$I$2))))</f>
        <v/>
      </c>
      <c r="C534">
        <f>BETAINV(RAND(),2,6)</f>
        <v/>
      </c>
      <c r="D534">
        <f>INDEX('d_분포'!$A$2:$A$28,RANDBETWEEN(1,27))</f>
        <v/>
      </c>
      <c r="E534">
        <f>INDEX('d_분포'!$C$2:$C$5,RANDBETWEEN(1,4))*(0.9+0.2*RAND())</f>
        <v/>
      </c>
      <c r="F534">
        <f>RAND()</f>
        <v/>
      </c>
      <c r="G534">
        <f>IF('d_시나리오'!$J$3='d_시나리오'!$H$3,'d_시나리오'!$I$3,IF(F534&lt;('d_시나리오'!$I$3-'d_시나리오'!$H$3)/('d_시나리오'!$J$3-'d_시나리오'!$H$3),'d_시나리오'!$H$3+SQRT(F534*('d_시나리오'!$J$3-'d_시나리오'!$H$3)*('d_시나리오'!$I$3-'d_시나리오'!$H$3)),'d_시나리오'!$J$3-SQRT((1-F534)*('d_시나리오'!$J$3-'d_시나리오'!$H$3)*('d_시나리오'!$J$3-'d_시나리오'!$I$3))))</f>
        <v/>
      </c>
      <c r="H534">
        <f>RAND()</f>
        <v/>
      </c>
      <c r="I534">
        <f>IF('d_시나리오'!$J$4='d_시나리오'!$H$4,'d_시나리오'!$I$4,IF(H534&lt;('d_시나리오'!$I$4-'d_시나리오'!$H$4)/('d_시나리오'!$J$4-'d_시나리오'!$H$4),'d_시나리오'!$H$4+SQRT(H534*('d_시나리오'!$J$4-'d_시나리오'!$H$4)*('d_시나리오'!$I$4-'d_시나리오'!$H$4)),'d_시나리오'!$J$4-SQRT((1-H534)*('d_시나리오'!$J$4-'d_시나리오'!$H$4)*('d_시나리오'!$J$4-'d_시나리오'!$I$4))))</f>
        <v/>
      </c>
      <c r="J534">
        <f>RAND()</f>
        <v/>
      </c>
      <c r="K534">
        <f>IF('d_시나리오'!$J$5='d_시나리오'!$H$5,'d_시나리오'!$I$5,IF(J534&lt;('d_시나리오'!$I$5-'d_시나리오'!$H$5)/('d_시나리오'!$J$5-'d_시나리오'!$H$5),'d_시나리오'!$H$5+SQRT(J534*('d_시나리오'!$J$5-'d_시나리오'!$H$5)*('d_시나리오'!$I$5-'d_시나리오'!$H$5)),'d_시나리오'!$J$5-SQRT((1-J534)*('d_시나리오'!$J$5-'d_시나리오'!$H$5)*('d_시나리오'!$J$5-'d_시나리오'!$I$5))))</f>
        <v/>
      </c>
      <c r="L534">
        <f>RAND()</f>
        <v/>
      </c>
      <c r="M534">
        <f>IF('d_시나리오'!$J$6='d_시나리오'!$H$6,'d_시나리오'!$I$6,IF(L534&lt;('d_시나리오'!$I$6-'d_시나리오'!$H$6)/('d_시나리오'!$J$6-'d_시나리오'!$H$6),'d_시나리오'!$H$6+SQRT(L534*('d_시나리오'!$J$6-'d_시나리오'!$H$6)*('d_시나리오'!$I$6-'d_시나리오'!$H$6)),'d_시나리오'!$J$6-SQRT((1-L534)*('d_시나리오'!$J$6-'d_시나리오'!$H$6)*('d_시나리오'!$J$6-'d_시나리오'!$I$6))))</f>
        <v/>
      </c>
      <c r="N534">
        <f>INDEX('d_분포'!$B$2:$B$57,RANDBETWEEN(1,56))</f>
        <v/>
      </c>
      <c r="O534">
        <f>BETAINV(RAND(),5,5)</f>
        <v/>
      </c>
      <c r="P534">
        <f>'d_고정'!$B$1*'6_기대효과'!$H$7*('d_시나리오'!$I$7/'d_고정'!$B$2)*B534</f>
        <v/>
      </c>
      <c r="Q534">
        <f>P534*C534</f>
        <v/>
      </c>
      <c r="R534">
        <f>P534*E534</f>
        <v/>
      </c>
      <c r="S534">
        <f>R534*G534</f>
        <v/>
      </c>
      <c r="T534">
        <f>Q534+S534</f>
        <v/>
      </c>
      <c r="U534">
        <f>(Q534*D534+S534*I534)*(1-O534)</f>
        <v/>
      </c>
      <c r="V534">
        <f>(R534*K534*N534+'d_고정'!$B$3*('6_기대효과'!$H$7/8)*N534*'d_고정'!$B$10*M534*('6_기대효과'!$K$7/'d_고정'!$B$9))*(1-O534)</f>
        <v/>
      </c>
      <c r="W534">
        <f>(S534*I534+R534*MAX(K534-'d_고정'!$B$10*M534*('6_기대효과'!$K$7/'d_고정'!$B$9),0)*N534)*(1-O534)</f>
        <v/>
      </c>
      <c r="X534">
        <f>U534+V534</f>
        <v/>
      </c>
      <c r="Y534">
        <f>U534/('d_고정'!$B$5*'6_기대효과'!$H$7/8)/'d_고정'!$B$6</f>
        <v/>
      </c>
      <c r="Z534">
        <f>U534/('d_고정'!$B$8*'6_기대효과'!$H$7/8)</f>
        <v/>
      </c>
    </row>
    <row r="535">
      <c r="A535">
        <f>RAND()</f>
        <v/>
      </c>
      <c r="B535">
        <f>IF('d_시나리오'!$J$2='d_시나리오'!$H$2,'d_시나리오'!$I$2,IF(A535&lt;('d_시나리오'!$I$2-'d_시나리오'!$H$2)/('d_시나리오'!$J$2-'d_시나리오'!$H$2),'d_시나리오'!$H$2+SQRT(A535*('d_시나리오'!$J$2-'d_시나리오'!$H$2)*('d_시나리오'!$I$2-'d_시나리오'!$H$2)),'d_시나리오'!$J$2-SQRT((1-A535)*('d_시나리오'!$J$2-'d_시나리오'!$H$2)*('d_시나리오'!$J$2-'d_시나리오'!$I$2))))</f>
        <v/>
      </c>
      <c r="C535">
        <f>BETAINV(RAND(),2,6)</f>
        <v/>
      </c>
      <c r="D535">
        <f>INDEX('d_분포'!$A$2:$A$28,RANDBETWEEN(1,27))</f>
        <v/>
      </c>
      <c r="E535">
        <f>INDEX('d_분포'!$C$2:$C$5,RANDBETWEEN(1,4))*(0.9+0.2*RAND())</f>
        <v/>
      </c>
      <c r="F535">
        <f>RAND()</f>
        <v/>
      </c>
      <c r="G535">
        <f>IF('d_시나리오'!$J$3='d_시나리오'!$H$3,'d_시나리오'!$I$3,IF(F535&lt;('d_시나리오'!$I$3-'d_시나리오'!$H$3)/('d_시나리오'!$J$3-'d_시나리오'!$H$3),'d_시나리오'!$H$3+SQRT(F535*('d_시나리오'!$J$3-'d_시나리오'!$H$3)*('d_시나리오'!$I$3-'d_시나리오'!$H$3)),'d_시나리오'!$J$3-SQRT((1-F535)*('d_시나리오'!$J$3-'d_시나리오'!$H$3)*('d_시나리오'!$J$3-'d_시나리오'!$I$3))))</f>
        <v/>
      </c>
      <c r="H535">
        <f>RAND()</f>
        <v/>
      </c>
      <c r="I535">
        <f>IF('d_시나리오'!$J$4='d_시나리오'!$H$4,'d_시나리오'!$I$4,IF(H535&lt;('d_시나리오'!$I$4-'d_시나리오'!$H$4)/('d_시나리오'!$J$4-'d_시나리오'!$H$4),'d_시나리오'!$H$4+SQRT(H535*('d_시나리오'!$J$4-'d_시나리오'!$H$4)*('d_시나리오'!$I$4-'d_시나리오'!$H$4)),'d_시나리오'!$J$4-SQRT((1-H535)*('d_시나리오'!$J$4-'d_시나리오'!$H$4)*('d_시나리오'!$J$4-'d_시나리오'!$I$4))))</f>
        <v/>
      </c>
      <c r="J535">
        <f>RAND()</f>
        <v/>
      </c>
      <c r="K535">
        <f>IF('d_시나리오'!$J$5='d_시나리오'!$H$5,'d_시나리오'!$I$5,IF(J535&lt;('d_시나리오'!$I$5-'d_시나리오'!$H$5)/('d_시나리오'!$J$5-'d_시나리오'!$H$5),'d_시나리오'!$H$5+SQRT(J535*('d_시나리오'!$J$5-'d_시나리오'!$H$5)*('d_시나리오'!$I$5-'d_시나리오'!$H$5)),'d_시나리오'!$J$5-SQRT((1-J535)*('d_시나리오'!$J$5-'d_시나리오'!$H$5)*('d_시나리오'!$J$5-'d_시나리오'!$I$5))))</f>
        <v/>
      </c>
      <c r="L535">
        <f>RAND()</f>
        <v/>
      </c>
      <c r="M535">
        <f>IF('d_시나리오'!$J$6='d_시나리오'!$H$6,'d_시나리오'!$I$6,IF(L535&lt;('d_시나리오'!$I$6-'d_시나리오'!$H$6)/('d_시나리오'!$J$6-'d_시나리오'!$H$6),'d_시나리오'!$H$6+SQRT(L535*('d_시나리오'!$J$6-'d_시나리오'!$H$6)*('d_시나리오'!$I$6-'d_시나리오'!$H$6)),'d_시나리오'!$J$6-SQRT((1-L535)*('d_시나리오'!$J$6-'d_시나리오'!$H$6)*('d_시나리오'!$J$6-'d_시나리오'!$I$6))))</f>
        <v/>
      </c>
      <c r="N535">
        <f>INDEX('d_분포'!$B$2:$B$57,RANDBETWEEN(1,56))</f>
        <v/>
      </c>
      <c r="O535">
        <f>BETAINV(RAND(),5,5)</f>
        <v/>
      </c>
      <c r="P535">
        <f>'d_고정'!$B$1*'6_기대효과'!$H$7*('d_시나리오'!$I$7/'d_고정'!$B$2)*B535</f>
        <v/>
      </c>
      <c r="Q535">
        <f>P535*C535</f>
        <v/>
      </c>
      <c r="R535">
        <f>P535*E535</f>
        <v/>
      </c>
      <c r="S535">
        <f>R535*G535</f>
        <v/>
      </c>
      <c r="T535">
        <f>Q535+S535</f>
        <v/>
      </c>
      <c r="U535">
        <f>(Q535*D535+S535*I535)*(1-O535)</f>
        <v/>
      </c>
      <c r="V535">
        <f>(R535*K535*N535+'d_고정'!$B$3*('6_기대효과'!$H$7/8)*N535*'d_고정'!$B$10*M535*('6_기대효과'!$K$7/'d_고정'!$B$9))*(1-O535)</f>
        <v/>
      </c>
      <c r="W535">
        <f>(S535*I535+R535*MAX(K535-'d_고정'!$B$10*M535*('6_기대효과'!$K$7/'d_고정'!$B$9),0)*N535)*(1-O535)</f>
        <v/>
      </c>
      <c r="X535">
        <f>U535+V535</f>
        <v/>
      </c>
      <c r="Y535">
        <f>U535/('d_고정'!$B$5*'6_기대효과'!$H$7/8)/'d_고정'!$B$6</f>
        <v/>
      </c>
      <c r="Z535">
        <f>U535/('d_고정'!$B$8*'6_기대효과'!$H$7/8)</f>
        <v/>
      </c>
    </row>
    <row r="536">
      <c r="A536">
        <f>RAND()</f>
        <v/>
      </c>
      <c r="B536">
        <f>IF('d_시나리오'!$J$2='d_시나리오'!$H$2,'d_시나리오'!$I$2,IF(A536&lt;('d_시나리오'!$I$2-'d_시나리오'!$H$2)/('d_시나리오'!$J$2-'d_시나리오'!$H$2),'d_시나리오'!$H$2+SQRT(A536*('d_시나리오'!$J$2-'d_시나리오'!$H$2)*('d_시나리오'!$I$2-'d_시나리오'!$H$2)),'d_시나리오'!$J$2-SQRT((1-A536)*('d_시나리오'!$J$2-'d_시나리오'!$H$2)*('d_시나리오'!$J$2-'d_시나리오'!$I$2))))</f>
        <v/>
      </c>
      <c r="C536">
        <f>BETAINV(RAND(),2,6)</f>
        <v/>
      </c>
      <c r="D536">
        <f>INDEX('d_분포'!$A$2:$A$28,RANDBETWEEN(1,27))</f>
        <v/>
      </c>
      <c r="E536">
        <f>INDEX('d_분포'!$C$2:$C$5,RANDBETWEEN(1,4))*(0.9+0.2*RAND())</f>
        <v/>
      </c>
      <c r="F536">
        <f>RAND()</f>
        <v/>
      </c>
      <c r="G536">
        <f>IF('d_시나리오'!$J$3='d_시나리오'!$H$3,'d_시나리오'!$I$3,IF(F536&lt;('d_시나리오'!$I$3-'d_시나리오'!$H$3)/('d_시나리오'!$J$3-'d_시나리오'!$H$3),'d_시나리오'!$H$3+SQRT(F536*('d_시나리오'!$J$3-'d_시나리오'!$H$3)*('d_시나리오'!$I$3-'d_시나리오'!$H$3)),'d_시나리오'!$J$3-SQRT((1-F536)*('d_시나리오'!$J$3-'d_시나리오'!$H$3)*('d_시나리오'!$J$3-'d_시나리오'!$I$3))))</f>
        <v/>
      </c>
      <c r="H536">
        <f>RAND()</f>
        <v/>
      </c>
      <c r="I536">
        <f>IF('d_시나리오'!$J$4='d_시나리오'!$H$4,'d_시나리오'!$I$4,IF(H536&lt;('d_시나리오'!$I$4-'d_시나리오'!$H$4)/('d_시나리오'!$J$4-'d_시나리오'!$H$4),'d_시나리오'!$H$4+SQRT(H536*('d_시나리오'!$J$4-'d_시나리오'!$H$4)*('d_시나리오'!$I$4-'d_시나리오'!$H$4)),'d_시나리오'!$J$4-SQRT((1-H536)*('d_시나리오'!$J$4-'d_시나리오'!$H$4)*('d_시나리오'!$J$4-'d_시나리오'!$I$4))))</f>
        <v/>
      </c>
      <c r="J536">
        <f>RAND()</f>
        <v/>
      </c>
      <c r="K536">
        <f>IF('d_시나리오'!$J$5='d_시나리오'!$H$5,'d_시나리오'!$I$5,IF(J536&lt;('d_시나리오'!$I$5-'d_시나리오'!$H$5)/('d_시나리오'!$J$5-'d_시나리오'!$H$5),'d_시나리오'!$H$5+SQRT(J536*('d_시나리오'!$J$5-'d_시나리오'!$H$5)*('d_시나리오'!$I$5-'d_시나리오'!$H$5)),'d_시나리오'!$J$5-SQRT((1-J536)*('d_시나리오'!$J$5-'d_시나리오'!$H$5)*('d_시나리오'!$J$5-'d_시나리오'!$I$5))))</f>
        <v/>
      </c>
      <c r="L536">
        <f>RAND()</f>
        <v/>
      </c>
      <c r="M536">
        <f>IF('d_시나리오'!$J$6='d_시나리오'!$H$6,'d_시나리오'!$I$6,IF(L536&lt;('d_시나리오'!$I$6-'d_시나리오'!$H$6)/('d_시나리오'!$J$6-'d_시나리오'!$H$6),'d_시나리오'!$H$6+SQRT(L536*('d_시나리오'!$J$6-'d_시나리오'!$H$6)*('d_시나리오'!$I$6-'d_시나리오'!$H$6)),'d_시나리오'!$J$6-SQRT((1-L536)*('d_시나리오'!$J$6-'d_시나리오'!$H$6)*('d_시나리오'!$J$6-'d_시나리오'!$I$6))))</f>
        <v/>
      </c>
      <c r="N536">
        <f>INDEX('d_분포'!$B$2:$B$57,RANDBETWEEN(1,56))</f>
        <v/>
      </c>
      <c r="O536">
        <f>BETAINV(RAND(),5,5)</f>
        <v/>
      </c>
      <c r="P536">
        <f>'d_고정'!$B$1*'6_기대효과'!$H$7*('d_시나리오'!$I$7/'d_고정'!$B$2)*B536</f>
        <v/>
      </c>
      <c r="Q536">
        <f>P536*C536</f>
        <v/>
      </c>
      <c r="R536">
        <f>P536*E536</f>
        <v/>
      </c>
      <c r="S536">
        <f>R536*G536</f>
        <v/>
      </c>
      <c r="T536">
        <f>Q536+S536</f>
        <v/>
      </c>
      <c r="U536">
        <f>(Q536*D536+S536*I536)*(1-O536)</f>
        <v/>
      </c>
      <c r="V536">
        <f>(R536*K536*N536+'d_고정'!$B$3*('6_기대효과'!$H$7/8)*N536*'d_고정'!$B$10*M536*('6_기대효과'!$K$7/'d_고정'!$B$9))*(1-O536)</f>
        <v/>
      </c>
      <c r="W536">
        <f>(S536*I536+R536*MAX(K536-'d_고정'!$B$10*M536*('6_기대효과'!$K$7/'d_고정'!$B$9),0)*N536)*(1-O536)</f>
        <v/>
      </c>
      <c r="X536">
        <f>U536+V536</f>
        <v/>
      </c>
      <c r="Y536">
        <f>U536/('d_고정'!$B$5*'6_기대효과'!$H$7/8)/'d_고정'!$B$6</f>
        <v/>
      </c>
      <c r="Z536">
        <f>U536/('d_고정'!$B$8*'6_기대효과'!$H$7/8)</f>
        <v/>
      </c>
    </row>
    <row r="537">
      <c r="A537">
        <f>RAND()</f>
        <v/>
      </c>
      <c r="B537">
        <f>IF('d_시나리오'!$J$2='d_시나리오'!$H$2,'d_시나리오'!$I$2,IF(A537&lt;('d_시나리오'!$I$2-'d_시나리오'!$H$2)/('d_시나리오'!$J$2-'d_시나리오'!$H$2),'d_시나리오'!$H$2+SQRT(A537*('d_시나리오'!$J$2-'d_시나리오'!$H$2)*('d_시나리오'!$I$2-'d_시나리오'!$H$2)),'d_시나리오'!$J$2-SQRT((1-A537)*('d_시나리오'!$J$2-'d_시나리오'!$H$2)*('d_시나리오'!$J$2-'d_시나리오'!$I$2))))</f>
        <v/>
      </c>
      <c r="C537">
        <f>BETAINV(RAND(),2,6)</f>
        <v/>
      </c>
      <c r="D537">
        <f>INDEX('d_분포'!$A$2:$A$28,RANDBETWEEN(1,27))</f>
        <v/>
      </c>
      <c r="E537">
        <f>INDEX('d_분포'!$C$2:$C$5,RANDBETWEEN(1,4))*(0.9+0.2*RAND())</f>
        <v/>
      </c>
      <c r="F537">
        <f>RAND()</f>
        <v/>
      </c>
      <c r="G537">
        <f>IF('d_시나리오'!$J$3='d_시나리오'!$H$3,'d_시나리오'!$I$3,IF(F537&lt;('d_시나리오'!$I$3-'d_시나리오'!$H$3)/('d_시나리오'!$J$3-'d_시나리오'!$H$3),'d_시나리오'!$H$3+SQRT(F537*('d_시나리오'!$J$3-'d_시나리오'!$H$3)*('d_시나리오'!$I$3-'d_시나리오'!$H$3)),'d_시나리오'!$J$3-SQRT((1-F537)*('d_시나리오'!$J$3-'d_시나리오'!$H$3)*('d_시나리오'!$J$3-'d_시나리오'!$I$3))))</f>
        <v/>
      </c>
      <c r="H537">
        <f>RAND()</f>
        <v/>
      </c>
      <c r="I537">
        <f>IF('d_시나리오'!$J$4='d_시나리오'!$H$4,'d_시나리오'!$I$4,IF(H537&lt;('d_시나리오'!$I$4-'d_시나리오'!$H$4)/('d_시나리오'!$J$4-'d_시나리오'!$H$4),'d_시나리오'!$H$4+SQRT(H537*('d_시나리오'!$J$4-'d_시나리오'!$H$4)*('d_시나리오'!$I$4-'d_시나리오'!$H$4)),'d_시나리오'!$J$4-SQRT((1-H537)*('d_시나리오'!$J$4-'d_시나리오'!$H$4)*('d_시나리오'!$J$4-'d_시나리오'!$I$4))))</f>
        <v/>
      </c>
      <c r="J537">
        <f>RAND()</f>
        <v/>
      </c>
      <c r="K537">
        <f>IF('d_시나리오'!$J$5='d_시나리오'!$H$5,'d_시나리오'!$I$5,IF(J537&lt;('d_시나리오'!$I$5-'d_시나리오'!$H$5)/('d_시나리오'!$J$5-'d_시나리오'!$H$5),'d_시나리오'!$H$5+SQRT(J537*('d_시나리오'!$J$5-'d_시나리오'!$H$5)*('d_시나리오'!$I$5-'d_시나리오'!$H$5)),'d_시나리오'!$J$5-SQRT((1-J537)*('d_시나리오'!$J$5-'d_시나리오'!$H$5)*('d_시나리오'!$J$5-'d_시나리오'!$I$5))))</f>
        <v/>
      </c>
      <c r="L537">
        <f>RAND()</f>
        <v/>
      </c>
      <c r="M537">
        <f>IF('d_시나리오'!$J$6='d_시나리오'!$H$6,'d_시나리오'!$I$6,IF(L537&lt;('d_시나리오'!$I$6-'d_시나리오'!$H$6)/('d_시나리오'!$J$6-'d_시나리오'!$H$6),'d_시나리오'!$H$6+SQRT(L537*('d_시나리오'!$J$6-'d_시나리오'!$H$6)*('d_시나리오'!$I$6-'d_시나리오'!$H$6)),'d_시나리오'!$J$6-SQRT((1-L537)*('d_시나리오'!$J$6-'d_시나리오'!$H$6)*('d_시나리오'!$J$6-'d_시나리오'!$I$6))))</f>
        <v/>
      </c>
      <c r="N537">
        <f>INDEX('d_분포'!$B$2:$B$57,RANDBETWEEN(1,56))</f>
        <v/>
      </c>
      <c r="O537">
        <f>BETAINV(RAND(),5,5)</f>
        <v/>
      </c>
      <c r="P537">
        <f>'d_고정'!$B$1*'6_기대효과'!$H$7*('d_시나리오'!$I$7/'d_고정'!$B$2)*B537</f>
        <v/>
      </c>
      <c r="Q537">
        <f>P537*C537</f>
        <v/>
      </c>
      <c r="R537">
        <f>P537*E537</f>
        <v/>
      </c>
      <c r="S537">
        <f>R537*G537</f>
        <v/>
      </c>
      <c r="T537">
        <f>Q537+S537</f>
        <v/>
      </c>
      <c r="U537">
        <f>(Q537*D537+S537*I537)*(1-O537)</f>
        <v/>
      </c>
      <c r="V537">
        <f>(R537*K537*N537+'d_고정'!$B$3*('6_기대효과'!$H$7/8)*N537*'d_고정'!$B$10*M537*('6_기대효과'!$K$7/'d_고정'!$B$9))*(1-O537)</f>
        <v/>
      </c>
      <c r="W537">
        <f>(S537*I537+R537*MAX(K537-'d_고정'!$B$10*M537*('6_기대효과'!$K$7/'d_고정'!$B$9),0)*N537)*(1-O537)</f>
        <v/>
      </c>
      <c r="X537">
        <f>U537+V537</f>
        <v/>
      </c>
      <c r="Y537">
        <f>U537/('d_고정'!$B$5*'6_기대효과'!$H$7/8)/'d_고정'!$B$6</f>
        <v/>
      </c>
      <c r="Z537">
        <f>U537/('d_고정'!$B$8*'6_기대효과'!$H$7/8)</f>
        <v/>
      </c>
    </row>
    <row r="538">
      <c r="A538">
        <f>RAND()</f>
        <v/>
      </c>
      <c r="B538">
        <f>IF('d_시나리오'!$J$2='d_시나리오'!$H$2,'d_시나리오'!$I$2,IF(A538&lt;('d_시나리오'!$I$2-'d_시나리오'!$H$2)/('d_시나리오'!$J$2-'d_시나리오'!$H$2),'d_시나리오'!$H$2+SQRT(A538*('d_시나리오'!$J$2-'d_시나리오'!$H$2)*('d_시나리오'!$I$2-'d_시나리오'!$H$2)),'d_시나리오'!$J$2-SQRT((1-A538)*('d_시나리오'!$J$2-'d_시나리오'!$H$2)*('d_시나리오'!$J$2-'d_시나리오'!$I$2))))</f>
        <v/>
      </c>
      <c r="C538">
        <f>BETAINV(RAND(),2,6)</f>
        <v/>
      </c>
      <c r="D538">
        <f>INDEX('d_분포'!$A$2:$A$28,RANDBETWEEN(1,27))</f>
        <v/>
      </c>
      <c r="E538">
        <f>INDEX('d_분포'!$C$2:$C$5,RANDBETWEEN(1,4))*(0.9+0.2*RAND())</f>
        <v/>
      </c>
      <c r="F538">
        <f>RAND()</f>
        <v/>
      </c>
      <c r="G538">
        <f>IF('d_시나리오'!$J$3='d_시나리오'!$H$3,'d_시나리오'!$I$3,IF(F538&lt;('d_시나리오'!$I$3-'d_시나리오'!$H$3)/('d_시나리오'!$J$3-'d_시나리오'!$H$3),'d_시나리오'!$H$3+SQRT(F538*('d_시나리오'!$J$3-'d_시나리오'!$H$3)*('d_시나리오'!$I$3-'d_시나리오'!$H$3)),'d_시나리오'!$J$3-SQRT((1-F538)*('d_시나리오'!$J$3-'d_시나리오'!$H$3)*('d_시나리오'!$J$3-'d_시나리오'!$I$3))))</f>
        <v/>
      </c>
      <c r="H538">
        <f>RAND()</f>
        <v/>
      </c>
      <c r="I538">
        <f>IF('d_시나리오'!$J$4='d_시나리오'!$H$4,'d_시나리오'!$I$4,IF(H538&lt;('d_시나리오'!$I$4-'d_시나리오'!$H$4)/('d_시나리오'!$J$4-'d_시나리오'!$H$4),'d_시나리오'!$H$4+SQRT(H538*('d_시나리오'!$J$4-'d_시나리오'!$H$4)*('d_시나리오'!$I$4-'d_시나리오'!$H$4)),'d_시나리오'!$J$4-SQRT((1-H538)*('d_시나리오'!$J$4-'d_시나리오'!$H$4)*('d_시나리오'!$J$4-'d_시나리오'!$I$4))))</f>
        <v/>
      </c>
      <c r="J538">
        <f>RAND()</f>
        <v/>
      </c>
      <c r="K538">
        <f>IF('d_시나리오'!$J$5='d_시나리오'!$H$5,'d_시나리오'!$I$5,IF(J538&lt;('d_시나리오'!$I$5-'d_시나리오'!$H$5)/('d_시나리오'!$J$5-'d_시나리오'!$H$5),'d_시나리오'!$H$5+SQRT(J538*('d_시나리오'!$J$5-'d_시나리오'!$H$5)*('d_시나리오'!$I$5-'d_시나리오'!$H$5)),'d_시나리오'!$J$5-SQRT((1-J538)*('d_시나리오'!$J$5-'d_시나리오'!$H$5)*('d_시나리오'!$J$5-'d_시나리오'!$I$5))))</f>
        <v/>
      </c>
      <c r="L538">
        <f>RAND()</f>
        <v/>
      </c>
      <c r="M538">
        <f>IF('d_시나리오'!$J$6='d_시나리오'!$H$6,'d_시나리오'!$I$6,IF(L538&lt;('d_시나리오'!$I$6-'d_시나리오'!$H$6)/('d_시나리오'!$J$6-'d_시나리오'!$H$6),'d_시나리오'!$H$6+SQRT(L538*('d_시나리오'!$J$6-'d_시나리오'!$H$6)*('d_시나리오'!$I$6-'d_시나리오'!$H$6)),'d_시나리오'!$J$6-SQRT((1-L538)*('d_시나리오'!$J$6-'d_시나리오'!$H$6)*('d_시나리오'!$J$6-'d_시나리오'!$I$6))))</f>
        <v/>
      </c>
      <c r="N538">
        <f>INDEX('d_분포'!$B$2:$B$57,RANDBETWEEN(1,56))</f>
        <v/>
      </c>
      <c r="O538">
        <f>BETAINV(RAND(),5,5)</f>
        <v/>
      </c>
      <c r="P538">
        <f>'d_고정'!$B$1*'6_기대효과'!$H$7*('d_시나리오'!$I$7/'d_고정'!$B$2)*B538</f>
        <v/>
      </c>
      <c r="Q538">
        <f>P538*C538</f>
        <v/>
      </c>
      <c r="R538">
        <f>P538*E538</f>
        <v/>
      </c>
      <c r="S538">
        <f>R538*G538</f>
        <v/>
      </c>
      <c r="T538">
        <f>Q538+S538</f>
        <v/>
      </c>
      <c r="U538">
        <f>(Q538*D538+S538*I538)*(1-O538)</f>
        <v/>
      </c>
      <c r="V538">
        <f>(R538*K538*N538+'d_고정'!$B$3*('6_기대효과'!$H$7/8)*N538*'d_고정'!$B$10*M538*('6_기대효과'!$K$7/'d_고정'!$B$9))*(1-O538)</f>
        <v/>
      </c>
      <c r="W538">
        <f>(S538*I538+R538*MAX(K538-'d_고정'!$B$10*M538*('6_기대효과'!$K$7/'d_고정'!$B$9),0)*N538)*(1-O538)</f>
        <v/>
      </c>
      <c r="X538">
        <f>U538+V538</f>
        <v/>
      </c>
      <c r="Y538">
        <f>U538/('d_고정'!$B$5*'6_기대효과'!$H$7/8)/'d_고정'!$B$6</f>
        <v/>
      </c>
      <c r="Z538">
        <f>U538/('d_고정'!$B$8*'6_기대효과'!$H$7/8)</f>
        <v/>
      </c>
    </row>
    <row r="539">
      <c r="A539">
        <f>RAND()</f>
        <v/>
      </c>
      <c r="B539">
        <f>IF('d_시나리오'!$J$2='d_시나리오'!$H$2,'d_시나리오'!$I$2,IF(A539&lt;('d_시나리오'!$I$2-'d_시나리오'!$H$2)/('d_시나리오'!$J$2-'d_시나리오'!$H$2),'d_시나리오'!$H$2+SQRT(A539*('d_시나리오'!$J$2-'d_시나리오'!$H$2)*('d_시나리오'!$I$2-'d_시나리오'!$H$2)),'d_시나리오'!$J$2-SQRT((1-A539)*('d_시나리오'!$J$2-'d_시나리오'!$H$2)*('d_시나리오'!$J$2-'d_시나리오'!$I$2))))</f>
        <v/>
      </c>
      <c r="C539">
        <f>BETAINV(RAND(),2,6)</f>
        <v/>
      </c>
      <c r="D539">
        <f>INDEX('d_분포'!$A$2:$A$28,RANDBETWEEN(1,27))</f>
        <v/>
      </c>
      <c r="E539">
        <f>INDEX('d_분포'!$C$2:$C$5,RANDBETWEEN(1,4))*(0.9+0.2*RAND())</f>
        <v/>
      </c>
      <c r="F539">
        <f>RAND()</f>
        <v/>
      </c>
      <c r="G539">
        <f>IF('d_시나리오'!$J$3='d_시나리오'!$H$3,'d_시나리오'!$I$3,IF(F539&lt;('d_시나리오'!$I$3-'d_시나리오'!$H$3)/('d_시나리오'!$J$3-'d_시나리오'!$H$3),'d_시나리오'!$H$3+SQRT(F539*('d_시나리오'!$J$3-'d_시나리오'!$H$3)*('d_시나리오'!$I$3-'d_시나리오'!$H$3)),'d_시나리오'!$J$3-SQRT((1-F539)*('d_시나리오'!$J$3-'d_시나리오'!$H$3)*('d_시나리오'!$J$3-'d_시나리오'!$I$3))))</f>
        <v/>
      </c>
      <c r="H539">
        <f>RAND()</f>
        <v/>
      </c>
      <c r="I539">
        <f>IF('d_시나리오'!$J$4='d_시나리오'!$H$4,'d_시나리오'!$I$4,IF(H539&lt;('d_시나리오'!$I$4-'d_시나리오'!$H$4)/('d_시나리오'!$J$4-'d_시나리오'!$H$4),'d_시나리오'!$H$4+SQRT(H539*('d_시나리오'!$J$4-'d_시나리오'!$H$4)*('d_시나리오'!$I$4-'d_시나리오'!$H$4)),'d_시나리오'!$J$4-SQRT((1-H539)*('d_시나리오'!$J$4-'d_시나리오'!$H$4)*('d_시나리오'!$J$4-'d_시나리오'!$I$4))))</f>
        <v/>
      </c>
      <c r="J539">
        <f>RAND()</f>
        <v/>
      </c>
      <c r="K539">
        <f>IF('d_시나리오'!$J$5='d_시나리오'!$H$5,'d_시나리오'!$I$5,IF(J539&lt;('d_시나리오'!$I$5-'d_시나리오'!$H$5)/('d_시나리오'!$J$5-'d_시나리오'!$H$5),'d_시나리오'!$H$5+SQRT(J539*('d_시나리오'!$J$5-'d_시나리오'!$H$5)*('d_시나리오'!$I$5-'d_시나리오'!$H$5)),'d_시나리오'!$J$5-SQRT((1-J539)*('d_시나리오'!$J$5-'d_시나리오'!$H$5)*('d_시나리오'!$J$5-'d_시나리오'!$I$5))))</f>
        <v/>
      </c>
      <c r="L539">
        <f>RAND()</f>
        <v/>
      </c>
      <c r="M539">
        <f>IF('d_시나리오'!$J$6='d_시나리오'!$H$6,'d_시나리오'!$I$6,IF(L539&lt;('d_시나리오'!$I$6-'d_시나리오'!$H$6)/('d_시나리오'!$J$6-'d_시나리오'!$H$6),'d_시나리오'!$H$6+SQRT(L539*('d_시나리오'!$J$6-'d_시나리오'!$H$6)*('d_시나리오'!$I$6-'d_시나리오'!$H$6)),'d_시나리오'!$J$6-SQRT((1-L539)*('d_시나리오'!$J$6-'d_시나리오'!$H$6)*('d_시나리오'!$J$6-'d_시나리오'!$I$6))))</f>
        <v/>
      </c>
      <c r="N539">
        <f>INDEX('d_분포'!$B$2:$B$57,RANDBETWEEN(1,56))</f>
        <v/>
      </c>
      <c r="O539">
        <f>BETAINV(RAND(),5,5)</f>
        <v/>
      </c>
      <c r="P539">
        <f>'d_고정'!$B$1*'6_기대효과'!$H$7*('d_시나리오'!$I$7/'d_고정'!$B$2)*B539</f>
        <v/>
      </c>
      <c r="Q539">
        <f>P539*C539</f>
        <v/>
      </c>
      <c r="R539">
        <f>P539*E539</f>
        <v/>
      </c>
      <c r="S539">
        <f>R539*G539</f>
        <v/>
      </c>
      <c r="T539">
        <f>Q539+S539</f>
        <v/>
      </c>
      <c r="U539">
        <f>(Q539*D539+S539*I539)*(1-O539)</f>
        <v/>
      </c>
      <c r="V539">
        <f>(R539*K539*N539+'d_고정'!$B$3*('6_기대효과'!$H$7/8)*N539*'d_고정'!$B$10*M539*('6_기대효과'!$K$7/'d_고정'!$B$9))*(1-O539)</f>
        <v/>
      </c>
      <c r="W539">
        <f>(S539*I539+R539*MAX(K539-'d_고정'!$B$10*M539*('6_기대효과'!$K$7/'d_고정'!$B$9),0)*N539)*(1-O539)</f>
        <v/>
      </c>
      <c r="X539">
        <f>U539+V539</f>
        <v/>
      </c>
      <c r="Y539">
        <f>U539/('d_고정'!$B$5*'6_기대효과'!$H$7/8)/'d_고정'!$B$6</f>
        <v/>
      </c>
      <c r="Z539">
        <f>U539/('d_고정'!$B$8*'6_기대효과'!$H$7/8)</f>
        <v/>
      </c>
    </row>
    <row r="540">
      <c r="A540">
        <f>RAND()</f>
        <v/>
      </c>
      <c r="B540">
        <f>IF('d_시나리오'!$J$2='d_시나리오'!$H$2,'d_시나리오'!$I$2,IF(A540&lt;('d_시나리오'!$I$2-'d_시나리오'!$H$2)/('d_시나리오'!$J$2-'d_시나리오'!$H$2),'d_시나리오'!$H$2+SQRT(A540*('d_시나리오'!$J$2-'d_시나리오'!$H$2)*('d_시나리오'!$I$2-'d_시나리오'!$H$2)),'d_시나리오'!$J$2-SQRT((1-A540)*('d_시나리오'!$J$2-'d_시나리오'!$H$2)*('d_시나리오'!$J$2-'d_시나리오'!$I$2))))</f>
        <v/>
      </c>
      <c r="C540">
        <f>BETAINV(RAND(),2,6)</f>
        <v/>
      </c>
      <c r="D540">
        <f>INDEX('d_분포'!$A$2:$A$28,RANDBETWEEN(1,27))</f>
        <v/>
      </c>
      <c r="E540">
        <f>INDEX('d_분포'!$C$2:$C$5,RANDBETWEEN(1,4))*(0.9+0.2*RAND())</f>
        <v/>
      </c>
      <c r="F540">
        <f>RAND()</f>
        <v/>
      </c>
      <c r="G540">
        <f>IF('d_시나리오'!$J$3='d_시나리오'!$H$3,'d_시나리오'!$I$3,IF(F540&lt;('d_시나리오'!$I$3-'d_시나리오'!$H$3)/('d_시나리오'!$J$3-'d_시나리오'!$H$3),'d_시나리오'!$H$3+SQRT(F540*('d_시나리오'!$J$3-'d_시나리오'!$H$3)*('d_시나리오'!$I$3-'d_시나리오'!$H$3)),'d_시나리오'!$J$3-SQRT((1-F540)*('d_시나리오'!$J$3-'d_시나리오'!$H$3)*('d_시나리오'!$J$3-'d_시나리오'!$I$3))))</f>
        <v/>
      </c>
      <c r="H540">
        <f>RAND()</f>
        <v/>
      </c>
      <c r="I540">
        <f>IF('d_시나리오'!$J$4='d_시나리오'!$H$4,'d_시나리오'!$I$4,IF(H540&lt;('d_시나리오'!$I$4-'d_시나리오'!$H$4)/('d_시나리오'!$J$4-'d_시나리오'!$H$4),'d_시나리오'!$H$4+SQRT(H540*('d_시나리오'!$J$4-'d_시나리오'!$H$4)*('d_시나리오'!$I$4-'d_시나리오'!$H$4)),'d_시나리오'!$J$4-SQRT((1-H540)*('d_시나리오'!$J$4-'d_시나리오'!$H$4)*('d_시나리오'!$J$4-'d_시나리오'!$I$4))))</f>
        <v/>
      </c>
      <c r="J540">
        <f>RAND()</f>
        <v/>
      </c>
      <c r="K540">
        <f>IF('d_시나리오'!$J$5='d_시나리오'!$H$5,'d_시나리오'!$I$5,IF(J540&lt;('d_시나리오'!$I$5-'d_시나리오'!$H$5)/('d_시나리오'!$J$5-'d_시나리오'!$H$5),'d_시나리오'!$H$5+SQRT(J540*('d_시나리오'!$J$5-'d_시나리오'!$H$5)*('d_시나리오'!$I$5-'d_시나리오'!$H$5)),'d_시나리오'!$J$5-SQRT((1-J540)*('d_시나리오'!$J$5-'d_시나리오'!$H$5)*('d_시나리오'!$J$5-'d_시나리오'!$I$5))))</f>
        <v/>
      </c>
      <c r="L540">
        <f>RAND()</f>
        <v/>
      </c>
      <c r="M540">
        <f>IF('d_시나리오'!$J$6='d_시나리오'!$H$6,'d_시나리오'!$I$6,IF(L540&lt;('d_시나리오'!$I$6-'d_시나리오'!$H$6)/('d_시나리오'!$J$6-'d_시나리오'!$H$6),'d_시나리오'!$H$6+SQRT(L540*('d_시나리오'!$J$6-'d_시나리오'!$H$6)*('d_시나리오'!$I$6-'d_시나리오'!$H$6)),'d_시나리오'!$J$6-SQRT((1-L540)*('d_시나리오'!$J$6-'d_시나리오'!$H$6)*('d_시나리오'!$J$6-'d_시나리오'!$I$6))))</f>
        <v/>
      </c>
      <c r="N540">
        <f>INDEX('d_분포'!$B$2:$B$57,RANDBETWEEN(1,56))</f>
        <v/>
      </c>
      <c r="O540">
        <f>BETAINV(RAND(),5,5)</f>
        <v/>
      </c>
      <c r="P540">
        <f>'d_고정'!$B$1*'6_기대효과'!$H$7*('d_시나리오'!$I$7/'d_고정'!$B$2)*B540</f>
        <v/>
      </c>
      <c r="Q540">
        <f>P540*C540</f>
        <v/>
      </c>
      <c r="R540">
        <f>P540*E540</f>
        <v/>
      </c>
      <c r="S540">
        <f>R540*G540</f>
        <v/>
      </c>
      <c r="T540">
        <f>Q540+S540</f>
        <v/>
      </c>
      <c r="U540">
        <f>(Q540*D540+S540*I540)*(1-O540)</f>
        <v/>
      </c>
      <c r="V540">
        <f>(R540*K540*N540+'d_고정'!$B$3*('6_기대효과'!$H$7/8)*N540*'d_고정'!$B$10*M540*('6_기대효과'!$K$7/'d_고정'!$B$9))*(1-O540)</f>
        <v/>
      </c>
      <c r="W540">
        <f>(S540*I540+R540*MAX(K540-'d_고정'!$B$10*M540*('6_기대효과'!$K$7/'d_고정'!$B$9),0)*N540)*(1-O540)</f>
        <v/>
      </c>
      <c r="X540">
        <f>U540+V540</f>
        <v/>
      </c>
      <c r="Y540">
        <f>U540/('d_고정'!$B$5*'6_기대효과'!$H$7/8)/'d_고정'!$B$6</f>
        <v/>
      </c>
      <c r="Z540">
        <f>U540/('d_고정'!$B$8*'6_기대효과'!$H$7/8)</f>
        <v/>
      </c>
    </row>
    <row r="541">
      <c r="A541">
        <f>RAND()</f>
        <v/>
      </c>
      <c r="B541">
        <f>IF('d_시나리오'!$J$2='d_시나리오'!$H$2,'d_시나리오'!$I$2,IF(A541&lt;('d_시나리오'!$I$2-'d_시나리오'!$H$2)/('d_시나리오'!$J$2-'d_시나리오'!$H$2),'d_시나리오'!$H$2+SQRT(A541*('d_시나리오'!$J$2-'d_시나리오'!$H$2)*('d_시나리오'!$I$2-'d_시나리오'!$H$2)),'d_시나리오'!$J$2-SQRT((1-A541)*('d_시나리오'!$J$2-'d_시나리오'!$H$2)*('d_시나리오'!$J$2-'d_시나리오'!$I$2))))</f>
        <v/>
      </c>
      <c r="C541">
        <f>BETAINV(RAND(),2,6)</f>
        <v/>
      </c>
      <c r="D541">
        <f>INDEX('d_분포'!$A$2:$A$28,RANDBETWEEN(1,27))</f>
        <v/>
      </c>
      <c r="E541">
        <f>INDEX('d_분포'!$C$2:$C$5,RANDBETWEEN(1,4))*(0.9+0.2*RAND())</f>
        <v/>
      </c>
      <c r="F541">
        <f>RAND()</f>
        <v/>
      </c>
      <c r="G541">
        <f>IF('d_시나리오'!$J$3='d_시나리오'!$H$3,'d_시나리오'!$I$3,IF(F541&lt;('d_시나리오'!$I$3-'d_시나리오'!$H$3)/('d_시나리오'!$J$3-'d_시나리오'!$H$3),'d_시나리오'!$H$3+SQRT(F541*('d_시나리오'!$J$3-'d_시나리오'!$H$3)*('d_시나리오'!$I$3-'d_시나리오'!$H$3)),'d_시나리오'!$J$3-SQRT((1-F541)*('d_시나리오'!$J$3-'d_시나리오'!$H$3)*('d_시나리오'!$J$3-'d_시나리오'!$I$3))))</f>
        <v/>
      </c>
      <c r="H541">
        <f>RAND()</f>
        <v/>
      </c>
      <c r="I541">
        <f>IF('d_시나리오'!$J$4='d_시나리오'!$H$4,'d_시나리오'!$I$4,IF(H541&lt;('d_시나리오'!$I$4-'d_시나리오'!$H$4)/('d_시나리오'!$J$4-'d_시나리오'!$H$4),'d_시나리오'!$H$4+SQRT(H541*('d_시나리오'!$J$4-'d_시나리오'!$H$4)*('d_시나리오'!$I$4-'d_시나리오'!$H$4)),'d_시나리오'!$J$4-SQRT((1-H541)*('d_시나리오'!$J$4-'d_시나리오'!$H$4)*('d_시나리오'!$J$4-'d_시나리오'!$I$4))))</f>
        <v/>
      </c>
      <c r="J541">
        <f>RAND()</f>
        <v/>
      </c>
      <c r="K541">
        <f>IF('d_시나리오'!$J$5='d_시나리오'!$H$5,'d_시나리오'!$I$5,IF(J541&lt;('d_시나리오'!$I$5-'d_시나리오'!$H$5)/('d_시나리오'!$J$5-'d_시나리오'!$H$5),'d_시나리오'!$H$5+SQRT(J541*('d_시나리오'!$J$5-'d_시나리오'!$H$5)*('d_시나리오'!$I$5-'d_시나리오'!$H$5)),'d_시나리오'!$J$5-SQRT((1-J541)*('d_시나리오'!$J$5-'d_시나리오'!$H$5)*('d_시나리오'!$J$5-'d_시나리오'!$I$5))))</f>
        <v/>
      </c>
      <c r="L541">
        <f>RAND()</f>
        <v/>
      </c>
      <c r="M541">
        <f>IF('d_시나리오'!$J$6='d_시나리오'!$H$6,'d_시나리오'!$I$6,IF(L541&lt;('d_시나리오'!$I$6-'d_시나리오'!$H$6)/('d_시나리오'!$J$6-'d_시나리오'!$H$6),'d_시나리오'!$H$6+SQRT(L541*('d_시나리오'!$J$6-'d_시나리오'!$H$6)*('d_시나리오'!$I$6-'d_시나리오'!$H$6)),'d_시나리오'!$J$6-SQRT((1-L541)*('d_시나리오'!$J$6-'d_시나리오'!$H$6)*('d_시나리오'!$J$6-'d_시나리오'!$I$6))))</f>
        <v/>
      </c>
      <c r="N541">
        <f>INDEX('d_분포'!$B$2:$B$57,RANDBETWEEN(1,56))</f>
        <v/>
      </c>
      <c r="O541">
        <f>BETAINV(RAND(),5,5)</f>
        <v/>
      </c>
      <c r="P541">
        <f>'d_고정'!$B$1*'6_기대효과'!$H$7*('d_시나리오'!$I$7/'d_고정'!$B$2)*B541</f>
        <v/>
      </c>
      <c r="Q541">
        <f>P541*C541</f>
        <v/>
      </c>
      <c r="R541">
        <f>P541*E541</f>
        <v/>
      </c>
      <c r="S541">
        <f>R541*G541</f>
        <v/>
      </c>
      <c r="T541">
        <f>Q541+S541</f>
        <v/>
      </c>
      <c r="U541">
        <f>(Q541*D541+S541*I541)*(1-O541)</f>
        <v/>
      </c>
      <c r="V541">
        <f>(R541*K541*N541+'d_고정'!$B$3*('6_기대효과'!$H$7/8)*N541*'d_고정'!$B$10*M541*('6_기대효과'!$K$7/'d_고정'!$B$9))*(1-O541)</f>
        <v/>
      </c>
      <c r="W541">
        <f>(S541*I541+R541*MAX(K541-'d_고정'!$B$10*M541*('6_기대효과'!$K$7/'d_고정'!$B$9),0)*N541)*(1-O541)</f>
        <v/>
      </c>
      <c r="X541">
        <f>U541+V541</f>
        <v/>
      </c>
      <c r="Y541">
        <f>U541/('d_고정'!$B$5*'6_기대효과'!$H$7/8)/'d_고정'!$B$6</f>
        <v/>
      </c>
      <c r="Z541">
        <f>U541/('d_고정'!$B$8*'6_기대효과'!$H$7/8)</f>
        <v/>
      </c>
    </row>
    <row r="542">
      <c r="A542">
        <f>RAND()</f>
        <v/>
      </c>
      <c r="B542">
        <f>IF('d_시나리오'!$J$2='d_시나리오'!$H$2,'d_시나리오'!$I$2,IF(A542&lt;('d_시나리오'!$I$2-'d_시나리오'!$H$2)/('d_시나리오'!$J$2-'d_시나리오'!$H$2),'d_시나리오'!$H$2+SQRT(A542*('d_시나리오'!$J$2-'d_시나리오'!$H$2)*('d_시나리오'!$I$2-'d_시나리오'!$H$2)),'d_시나리오'!$J$2-SQRT((1-A542)*('d_시나리오'!$J$2-'d_시나리오'!$H$2)*('d_시나리오'!$J$2-'d_시나리오'!$I$2))))</f>
        <v/>
      </c>
      <c r="C542">
        <f>BETAINV(RAND(),2,6)</f>
        <v/>
      </c>
      <c r="D542">
        <f>INDEX('d_분포'!$A$2:$A$28,RANDBETWEEN(1,27))</f>
        <v/>
      </c>
      <c r="E542">
        <f>INDEX('d_분포'!$C$2:$C$5,RANDBETWEEN(1,4))*(0.9+0.2*RAND())</f>
        <v/>
      </c>
      <c r="F542">
        <f>RAND()</f>
        <v/>
      </c>
      <c r="G542">
        <f>IF('d_시나리오'!$J$3='d_시나리오'!$H$3,'d_시나리오'!$I$3,IF(F542&lt;('d_시나리오'!$I$3-'d_시나리오'!$H$3)/('d_시나리오'!$J$3-'d_시나리오'!$H$3),'d_시나리오'!$H$3+SQRT(F542*('d_시나리오'!$J$3-'d_시나리오'!$H$3)*('d_시나리오'!$I$3-'d_시나리오'!$H$3)),'d_시나리오'!$J$3-SQRT((1-F542)*('d_시나리오'!$J$3-'d_시나리오'!$H$3)*('d_시나리오'!$J$3-'d_시나리오'!$I$3))))</f>
        <v/>
      </c>
      <c r="H542">
        <f>RAND()</f>
        <v/>
      </c>
      <c r="I542">
        <f>IF('d_시나리오'!$J$4='d_시나리오'!$H$4,'d_시나리오'!$I$4,IF(H542&lt;('d_시나리오'!$I$4-'d_시나리오'!$H$4)/('d_시나리오'!$J$4-'d_시나리오'!$H$4),'d_시나리오'!$H$4+SQRT(H542*('d_시나리오'!$J$4-'d_시나리오'!$H$4)*('d_시나리오'!$I$4-'d_시나리오'!$H$4)),'d_시나리오'!$J$4-SQRT((1-H542)*('d_시나리오'!$J$4-'d_시나리오'!$H$4)*('d_시나리오'!$J$4-'d_시나리오'!$I$4))))</f>
        <v/>
      </c>
      <c r="J542">
        <f>RAND()</f>
        <v/>
      </c>
      <c r="K542">
        <f>IF('d_시나리오'!$J$5='d_시나리오'!$H$5,'d_시나리오'!$I$5,IF(J542&lt;('d_시나리오'!$I$5-'d_시나리오'!$H$5)/('d_시나리오'!$J$5-'d_시나리오'!$H$5),'d_시나리오'!$H$5+SQRT(J542*('d_시나리오'!$J$5-'d_시나리오'!$H$5)*('d_시나리오'!$I$5-'d_시나리오'!$H$5)),'d_시나리오'!$J$5-SQRT((1-J542)*('d_시나리오'!$J$5-'d_시나리오'!$H$5)*('d_시나리오'!$J$5-'d_시나리오'!$I$5))))</f>
        <v/>
      </c>
      <c r="L542">
        <f>RAND()</f>
        <v/>
      </c>
      <c r="M542">
        <f>IF('d_시나리오'!$J$6='d_시나리오'!$H$6,'d_시나리오'!$I$6,IF(L542&lt;('d_시나리오'!$I$6-'d_시나리오'!$H$6)/('d_시나리오'!$J$6-'d_시나리오'!$H$6),'d_시나리오'!$H$6+SQRT(L542*('d_시나리오'!$J$6-'d_시나리오'!$H$6)*('d_시나리오'!$I$6-'d_시나리오'!$H$6)),'d_시나리오'!$J$6-SQRT((1-L542)*('d_시나리오'!$J$6-'d_시나리오'!$H$6)*('d_시나리오'!$J$6-'d_시나리오'!$I$6))))</f>
        <v/>
      </c>
      <c r="N542">
        <f>INDEX('d_분포'!$B$2:$B$57,RANDBETWEEN(1,56))</f>
        <v/>
      </c>
      <c r="O542">
        <f>BETAINV(RAND(),5,5)</f>
        <v/>
      </c>
      <c r="P542">
        <f>'d_고정'!$B$1*'6_기대효과'!$H$7*('d_시나리오'!$I$7/'d_고정'!$B$2)*B542</f>
        <v/>
      </c>
      <c r="Q542">
        <f>P542*C542</f>
        <v/>
      </c>
      <c r="R542">
        <f>P542*E542</f>
        <v/>
      </c>
      <c r="S542">
        <f>R542*G542</f>
        <v/>
      </c>
      <c r="T542">
        <f>Q542+S542</f>
        <v/>
      </c>
      <c r="U542">
        <f>(Q542*D542+S542*I542)*(1-O542)</f>
        <v/>
      </c>
      <c r="V542">
        <f>(R542*K542*N542+'d_고정'!$B$3*('6_기대효과'!$H$7/8)*N542*'d_고정'!$B$10*M542*('6_기대효과'!$K$7/'d_고정'!$B$9))*(1-O542)</f>
        <v/>
      </c>
      <c r="W542">
        <f>(S542*I542+R542*MAX(K542-'d_고정'!$B$10*M542*('6_기대효과'!$K$7/'d_고정'!$B$9),0)*N542)*(1-O542)</f>
        <v/>
      </c>
      <c r="X542">
        <f>U542+V542</f>
        <v/>
      </c>
      <c r="Y542">
        <f>U542/('d_고정'!$B$5*'6_기대효과'!$H$7/8)/'d_고정'!$B$6</f>
        <v/>
      </c>
      <c r="Z542">
        <f>U542/('d_고정'!$B$8*'6_기대효과'!$H$7/8)</f>
        <v/>
      </c>
    </row>
    <row r="543">
      <c r="A543">
        <f>RAND()</f>
        <v/>
      </c>
      <c r="B543">
        <f>IF('d_시나리오'!$J$2='d_시나리오'!$H$2,'d_시나리오'!$I$2,IF(A543&lt;('d_시나리오'!$I$2-'d_시나리오'!$H$2)/('d_시나리오'!$J$2-'d_시나리오'!$H$2),'d_시나리오'!$H$2+SQRT(A543*('d_시나리오'!$J$2-'d_시나리오'!$H$2)*('d_시나리오'!$I$2-'d_시나리오'!$H$2)),'d_시나리오'!$J$2-SQRT((1-A543)*('d_시나리오'!$J$2-'d_시나리오'!$H$2)*('d_시나리오'!$J$2-'d_시나리오'!$I$2))))</f>
        <v/>
      </c>
      <c r="C543">
        <f>BETAINV(RAND(),2,6)</f>
        <v/>
      </c>
      <c r="D543">
        <f>INDEX('d_분포'!$A$2:$A$28,RANDBETWEEN(1,27))</f>
        <v/>
      </c>
      <c r="E543">
        <f>INDEX('d_분포'!$C$2:$C$5,RANDBETWEEN(1,4))*(0.9+0.2*RAND())</f>
        <v/>
      </c>
      <c r="F543">
        <f>RAND()</f>
        <v/>
      </c>
      <c r="G543">
        <f>IF('d_시나리오'!$J$3='d_시나리오'!$H$3,'d_시나리오'!$I$3,IF(F543&lt;('d_시나리오'!$I$3-'d_시나리오'!$H$3)/('d_시나리오'!$J$3-'d_시나리오'!$H$3),'d_시나리오'!$H$3+SQRT(F543*('d_시나리오'!$J$3-'d_시나리오'!$H$3)*('d_시나리오'!$I$3-'d_시나리오'!$H$3)),'d_시나리오'!$J$3-SQRT((1-F543)*('d_시나리오'!$J$3-'d_시나리오'!$H$3)*('d_시나리오'!$J$3-'d_시나리오'!$I$3))))</f>
        <v/>
      </c>
      <c r="H543">
        <f>RAND()</f>
        <v/>
      </c>
      <c r="I543">
        <f>IF('d_시나리오'!$J$4='d_시나리오'!$H$4,'d_시나리오'!$I$4,IF(H543&lt;('d_시나리오'!$I$4-'d_시나리오'!$H$4)/('d_시나리오'!$J$4-'d_시나리오'!$H$4),'d_시나리오'!$H$4+SQRT(H543*('d_시나리오'!$J$4-'d_시나리오'!$H$4)*('d_시나리오'!$I$4-'d_시나리오'!$H$4)),'d_시나리오'!$J$4-SQRT((1-H543)*('d_시나리오'!$J$4-'d_시나리오'!$H$4)*('d_시나리오'!$J$4-'d_시나리오'!$I$4))))</f>
        <v/>
      </c>
      <c r="J543">
        <f>RAND()</f>
        <v/>
      </c>
      <c r="K543">
        <f>IF('d_시나리오'!$J$5='d_시나리오'!$H$5,'d_시나리오'!$I$5,IF(J543&lt;('d_시나리오'!$I$5-'d_시나리오'!$H$5)/('d_시나리오'!$J$5-'d_시나리오'!$H$5),'d_시나리오'!$H$5+SQRT(J543*('d_시나리오'!$J$5-'d_시나리오'!$H$5)*('d_시나리오'!$I$5-'d_시나리오'!$H$5)),'d_시나리오'!$J$5-SQRT((1-J543)*('d_시나리오'!$J$5-'d_시나리오'!$H$5)*('d_시나리오'!$J$5-'d_시나리오'!$I$5))))</f>
        <v/>
      </c>
      <c r="L543">
        <f>RAND()</f>
        <v/>
      </c>
      <c r="M543">
        <f>IF('d_시나리오'!$J$6='d_시나리오'!$H$6,'d_시나리오'!$I$6,IF(L543&lt;('d_시나리오'!$I$6-'d_시나리오'!$H$6)/('d_시나리오'!$J$6-'d_시나리오'!$H$6),'d_시나리오'!$H$6+SQRT(L543*('d_시나리오'!$J$6-'d_시나리오'!$H$6)*('d_시나리오'!$I$6-'d_시나리오'!$H$6)),'d_시나리오'!$J$6-SQRT((1-L543)*('d_시나리오'!$J$6-'d_시나리오'!$H$6)*('d_시나리오'!$J$6-'d_시나리오'!$I$6))))</f>
        <v/>
      </c>
      <c r="N543">
        <f>INDEX('d_분포'!$B$2:$B$57,RANDBETWEEN(1,56))</f>
        <v/>
      </c>
      <c r="O543">
        <f>BETAINV(RAND(),5,5)</f>
        <v/>
      </c>
      <c r="P543">
        <f>'d_고정'!$B$1*'6_기대효과'!$H$7*('d_시나리오'!$I$7/'d_고정'!$B$2)*B543</f>
        <v/>
      </c>
      <c r="Q543">
        <f>P543*C543</f>
        <v/>
      </c>
      <c r="R543">
        <f>P543*E543</f>
        <v/>
      </c>
      <c r="S543">
        <f>R543*G543</f>
        <v/>
      </c>
      <c r="T543">
        <f>Q543+S543</f>
        <v/>
      </c>
      <c r="U543">
        <f>(Q543*D543+S543*I543)*(1-O543)</f>
        <v/>
      </c>
      <c r="V543">
        <f>(R543*K543*N543+'d_고정'!$B$3*('6_기대효과'!$H$7/8)*N543*'d_고정'!$B$10*M543*('6_기대효과'!$K$7/'d_고정'!$B$9))*(1-O543)</f>
        <v/>
      </c>
      <c r="W543">
        <f>(S543*I543+R543*MAX(K543-'d_고정'!$B$10*M543*('6_기대효과'!$K$7/'d_고정'!$B$9),0)*N543)*(1-O543)</f>
        <v/>
      </c>
      <c r="X543">
        <f>U543+V543</f>
        <v/>
      </c>
      <c r="Y543">
        <f>U543/('d_고정'!$B$5*'6_기대효과'!$H$7/8)/'d_고정'!$B$6</f>
        <v/>
      </c>
      <c r="Z543">
        <f>U543/('d_고정'!$B$8*'6_기대효과'!$H$7/8)</f>
        <v/>
      </c>
    </row>
    <row r="544">
      <c r="A544">
        <f>RAND()</f>
        <v/>
      </c>
      <c r="B544">
        <f>IF('d_시나리오'!$J$2='d_시나리오'!$H$2,'d_시나리오'!$I$2,IF(A544&lt;('d_시나리오'!$I$2-'d_시나리오'!$H$2)/('d_시나리오'!$J$2-'d_시나리오'!$H$2),'d_시나리오'!$H$2+SQRT(A544*('d_시나리오'!$J$2-'d_시나리오'!$H$2)*('d_시나리오'!$I$2-'d_시나리오'!$H$2)),'d_시나리오'!$J$2-SQRT((1-A544)*('d_시나리오'!$J$2-'d_시나리오'!$H$2)*('d_시나리오'!$J$2-'d_시나리오'!$I$2))))</f>
        <v/>
      </c>
      <c r="C544">
        <f>BETAINV(RAND(),2,6)</f>
        <v/>
      </c>
      <c r="D544">
        <f>INDEX('d_분포'!$A$2:$A$28,RANDBETWEEN(1,27))</f>
        <v/>
      </c>
      <c r="E544">
        <f>INDEX('d_분포'!$C$2:$C$5,RANDBETWEEN(1,4))*(0.9+0.2*RAND())</f>
        <v/>
      </c>
      <c r="F544">
        <f>RAND()</f>
        <v/>
      </c>
      <c r="G544">
        <f>IF('d_시나리오'!$J$3='d_시나리오'!$H$3,'d_시나리오'!$I$3,IF(F544&lt;('d_시나리오'!$I$3-'d_시나리오'!$H$3)/('d_시나리오'!$J$3-'d_시나리오'!$H$3),'d_시나리오'!$H$3+SQRT(F544*('d_시나리오'!$J$3-'d_시나리오'!$H$3)*('d_시나리오'!$I$3-'d_시나리오'!$H$3)),'d_시나리오'!$J$3-SQRT((1-F544)*('d_시나리오'!$J$3-'d_시나리오'!$H$3)*('d_시나리오'!$J$3-'d_시나리오'!$I$3))))</f>
        <v/>
      </c>
      <c r="H544">
        <f>RAND()</f>
        <v/>
      </c>
      <c r="I544">
        <f>IF('d_시나리오'!$J$4='d_시나리오'!$H$4,'d_시나리오'!$I$4,IF(H544&lt;('d_시나리오'!$I$4-'d_시나리오'!$H$4)/('d_시나리오'!$J$4-'d_시나리오'!$H$4),'d_시나리오'!$H$4+SQRT(H544*('d_시나리오'!$J$4-'d_시나리오'!$H$4)*('d_시나리오'!$I$4-'d_시나리오'!$H$4)),'d_시나리오'!$J$4-SQRT((1-H544)*('d_시나리오'!$J$4-'d_시나리오'!$H$4)*('d_시나리오'!$J$4-'d_시나리오'!$I$4))))</f>
        <v/>
      </c>
      <c r="J544">
        <f>RAND()</f>
        <v/>
      </c>
      <c r="K544">
        <f>IF('d_시나리오'!$J$5='d_시나리오'!$H$5,'d_시나리오'!$I$5,IF(J544&lt;('d_시나리오'!$I$5-'d_시나리오'!$H$5)/('d_시나리오'!$J$5-'d_시나리오'!$H$5),'d_시나리오'!$H$5+SQRT(J544*('d_시나리오'!$J$5-'d_시나리오'!$H$5)*('d_시나리오'!$I$5-'d_시나리오'!$H$5)),'d_시나리오'!$J$5-SQRT((1-J544)*('d_시나리오'!$J$5-'d_시나리오'!$H$5)*('d_시나리오'!$J$5-'d_시나리오'!$I$5))))</f>
        <v/>
      </c>
      <c r="L544">
        <f>RAND()</f>
        <v/>
      </c>
      <c r="M544">
        <f>IF('d_시나리오'!$J$6='d_시나리오'!$H$6,'d_시나리오'!$I$6,IF(L544&lt;('d_시나리오'!$I$6-'d_시나리오'!$H$6)/('d_시나리오'!$J$6-'d_시나리오'!$H$6),'d_시나리오'!$H$6+SQRT(L544*('d_시나리오'!$J$6-'d_시나리오'!$H$6)*('d_시나리오'!$I$6-'d_시나리오'!$H$6)),'d_시나리오'!$J$6-SQRT((1-L544)*('d_시나리오'!$J$6-'d_시나리오'!$H$6)*('d_시나리오'!$J$6-'d_시나리오'!$I$6))))</f>
        <v/>
      </c>
      <c r="N544">
        <f>INDEX('d_분포'!$B$2:$B$57,RANDBETWEEN(1,56))</f>
        <v/>
      </c>
      <c r="O544">
        <f>BETAINV(RAND(),5,5)</f>
        <v/>
      </c>
      <c r="P544">
        <f>'d_고정'!$B$1*'6_기대효과'!$H$7*('d_시나리오'!$I$7/'d_고정'!$B$2)*B544</f>
        <v/>
      </c>
      <c r="Q544">
        <f>P544*C544</f>
        <v/>
      </c>
      <c r="R544">
        <f>P544*E544</f>
        <v/>
      </c>
      <c r="S544">
        <f>R544*G544</f>
        <v/>
      </c>
      <c r="T544">
        <f>Q544+S544</f>
        <v/>
      </c>
      <c r="U544">
        <f>(Q544*D544+S544*I544)*(1-O544)</f>
        <v/>
      </c>
      <c r="V544">
        <f>(R544*K544*N544+'d_고정'!$B$3*('6_기대효과'!$H$7/8)*N544*'d_고정'!$B$10*M544*('6_기대효과'!$K$7/'d_고정'!$B$9))*(1-O544)</f>
        <v/>
      </c>
      <c r="W544">
        <f>(S544*I544+R544*MAX(K544-'d_고정'!$B$10*M544*('6_기대효과'!$K$7/'d_고정'!$B$9),0)*N544)*(1-O544)</f>
        <v/>
      </c>
      <c r="X544">
        <f>U544+V544</f>
        <v/>
      </c>
      <c r="Y544">
        <f>U544/('d_고정'!$B$5*'6_기대효과'!$H$7/8)/'d_고정'!$B$6</f>
        <v/>
      </c>
      <c r="Z544">
        <f>U544/('d_고정'!$B$8*'6_기대효과'!$H$7/8)</f>
        <v/>
      </c>
    </row>
    <row r="545">
      <c r="A545">
        <f>RAND()</f>
        <v/>
      </c>
      <c r="B545">
        <f>IF('d_시나리오'!$J$2='d_시나리오'!$H$2,'d_시나리오'!$I$2,IF(A545&lt;('d_시나리오'!$I$2-'d_시나리오'!$H$2)/('d_시나리오'!$J$2-'d_시나리오'!$H$2),'d_시나리오'!$H$2+SQRT(A545*('d_시나리오'!$J$2-'d_시나리오'!$H$2)*('d_시나리오'!$I$2-'d_시나리오'!$H$2)),'d_시나리오'!$J$2-SQRT((1-A545)*('d_시나리오'!$J$2-'d_시나리오'!$H$2)*('d_시나리오'!$J$2-'d_시나리오'!$I$2))))</f>
        <v/>
      </c>
      <c r="C545">
        <f>BETAINV(RAND(),2,6)</f>
        <v/>
      </c>
      <c r="D545">
        <f>INDEX('d_분포'!$A$2:$A$28,RANDBETWEEN(1,27))</f>
        <v/>
      </c>
      <c r="E545">
        <f>INDEX('d_분포'!$C$2:$C$5,RANDBETWEEN(1,4))*(0.9+0.2*RAND())</f>
        <v/>
      </c>
      <c r="F545">
        <f>RAND()</f>
        <v/>
      </c>
      <c r="G545">
        <f>IF('d_시나리오'!$J$3='d_시나리오'!$H$3,'d_시나리오'!$I$3,IF(F545&lt;('d_시나리오'!$I$3-'d_시나리오'!$H$3)/('d_시나리오'!$J$3-'d_시나리오'!$H$3),'d_시나리오'!$H$3+SQRT(F545*('d_시나리오'!$J$3-'d_시나리오'!$H$3)*('d_시나리오'!$I$3-'d_시나리오'!$H$3)),'d_시나리오'!$J$3-SQRT((1-F545)*('d_시나리오'!$J$3-'d_시나리오'!$H$3)*('d_시나리오'!$J$3-'d_시나리오'!$I$3))))</f>
        <v/>
      </c>
      <c r="H545">
        <f>RAND()</f>
        <v/>
      </c>
      <c r="I545">
        <f>IF('d_시나리오'!$J$4='d_시나리오'!$H$4,'d_시나리오'!$I$4,IF(H545&lt;('d_시나리오'!$I$4-'d_시나리오'!$H$4)/('d_시나리오'!$J$4-'d_시나리오'!$H$4),'d_시나리오'!$H$4+SQRT(H545*('d_시나리오'!$J$4-'d_시나리오'!$H$4)*('d_시나리오'!$I$4-'d_시나리오'!$H$4)),'d_시나리오'!$J$4-SQRT((1-H545)*('d_시나리오'!$J$4-'d_시나리오'!$H$4)*('d_시나리오'!$J$4-'d_시나리오'!$I$4))))</f>
        <v/>
      </c>
      <c r="J545">
        <f>RAND()</f>
        <v/>
      </c>
      <c r="K545">
        <f>IF('d_시나리오'!$J$5='d_시나리오'!$H$5,'d_시나리오'!$I$5,IF(J545&lt;('d_시나리오'!$I$5-'d_시나리오'!$H$5)/('d_시나리오'!$J$5-'d_시나리오'!$H$5),'d_시나리오'!$H$5+SQRT(J545*('d_시나리오'!$J$5-'d_시나리오'!$H$5)*('d_시나리오'!$I$5-'d_시나리오'!$H$5)),'d_시나리오'!$J$5-SQRT((1-J545)*('d_시나리오'!$J$5-'d_시나리오'!$H$5)*('d_시나리오'!$J$5-'d_시나리오'!$I$5))))</f>
        <v/>
      </c>
      <c r="L545">
        <f>RAND()</f>
        <v/>
      </c>
      <c r="M545">
        <f>IF('d_시나리오'!$J$6='d_시나리오'!$H$6,'d_시나리오'!$I$6,IF(L545&lt;('d_시나리오'!$I$6-'d_시나리오'!$H$6)/('d_시나리오'!$J$6-'d_시나리오'!$H$6),'d_시나리오'!$H$6+SQRT(L545*('d_시나리오'!$J$6-'d_시나리오'!$H$6)*('d_시나리오'!$I$6-'d_시나리오'!$H$6)),'d_시나리오'!$J$6-SQRT((1-L545)*('d_시나리오'!$J$6-'d_시나리오'!$H$6)*('d_시나리오'!$J$6-'d_시나리오'!$I$6))))</f>
        <v/>
      </c>
      <c r="N545">
        <f>INDEX('d_분포'!$B$2:$B$57,RANDBETWEEN(1,56))</f>
        <v/>
      </c>
      <c r="O545">
        <f>BETAINV(RAND(),5,5)</f>
        <v/>
      </c>
      <c r="P545">
        <f>'d_고정'!$B$1*'6_기대효과'!$H$7*('d_시나리오'!$I$7/'d_고정'!$B$2)*B545</f>
        <v/>
      </c>
      <c r="Q545">
        <f>P545*C545</f>
        <v/>
      </c>
      <c r="R545">
        <f>P545*E545</f>
        <v/>
      </c>
      <c r="S545">
        <f>R545*G545</f>
        <v/>
      </c>
      <c r="T545">
        <f>Q545+S545</f>
        <v/>
      </c>
      <c r="U545">
        <f>(Q545*D545+S545*I545)*(1-O545)</f>
        <v/>
      </c>
      <c r="V545">
        <f>(R545*K545*N545+'d_고정'!$B$3*('6_기대효과'!$H$7/8)*N545*'d_고정'!$B$10*M545*('6_기대효과'!$K$7/'d_고정'!$B$9))*(1-O545)</f>
        <v/>
      </c>
      <c r="W545">
        <f>(S545*I545+R545*MAX(K545-'d_고정'!$B$10*M545*('6_기대효과'!$K$7/'d_고정'!$B$9),0)*N545)*(1-O545)</f>
        <v/>
      </c>
      <c r="X545">
        <f>U545+V545</f>
        <v/>
      </c>
      <c r="Y545">
        <f>U545/('d_고정'!$B$5*'6_기대효과'!$H$7/8)/'d_고정'!$B$6</f>
        <v/>
      </c>
      <c r="Z545">
        <f>U545/('d_고정'!$B$8*'6_기대효과'!$H$7/8)</f>
        <v/>
      </c>
    </row>
    <row r="546">
      <c r="A546">
        <f>RAND()</f>
        <v/>
      </c>
      <c r="B546">
        <f>IF('d_시나리오'!$J$2='d_시나리오'!$H$2,'d_시나리오'!$I$2,IF(A546&lt;('d_시나리오'!$I$2-'d_시나리오'!$H$2)/('d_시나리오'!$J$2-'d_시나리오'!$H$2),'d_시나리오'!$H$2+SQRT(A546*('d_시나리오'!$J$2-'d_시나리오'!$H$2)*('d_시나리오'!$I$2-'d_시나리오'!$H$2)),'d_시나리오'!$J$2-SQRT((1-A546)*('d_시나리오'!$J$2-'d_시나리오'!$H$2)*('d_시나리오'!$J$2-'d_시나리오'!$I$2))))</f>
        <v/>
      </c>
      <c r="C546">
        <f>BETAINV(RAND(),2,6)</f>
        <v/>
      </c>
      <c r="D546">
        <f>INDEX('d_분포'!$A$2:$A$28,RANDBETWEEN(1,27))</f>
        <v/>
      </c>
      <c r="E546">
        <f>INDEX('d_분포'!$C$2:$C$5,RANDBETWEEN(1,4))*(0.9+0.2*RAND())</f>
        <v/>
      </c>
      <c r="F546">
        <f>RAND()</f>
        <v/>
      </c>
      <c r="G546">
        <f>IF('d_시나리오'!$J$3='d_시나리오'!$H$3,'d_시나리오'!$I$3,IF(F546&lt;('d_시나리오'!$I$3-'d_시나리오'!$H$3)/('d_시나리오'!$J$3-'d_시나리오'!$H$3),'d_시나리오'!$H$3+SQRT(F546*('d_시나리오'!$J$3-'d_시나리오'!$H$3)*('d_시나리오'!$I$3-'d_시나리오'!$H$3)),'d_시나리오'!$J$3-SQRT((1-F546)*('d_시나리오'!$J$3-'d_시나리오'!$H$3)*('d_시나리오'!$J$3-'d_시나리오'!$I$3))))</f>
        <v/>
      </c>
      <c r="H546">
        <f>RAND()</f>
        <v/>
      </c>
      <c r="I546">
        <f>IF('d_시나리오'!$J$4='d_시나리오'!$H$4,'d_시나리오'!$I$4,IF(H546&lt;('d_시나리오'!$I$4-'d_시나리오'!$H$4)/('d_시나리오'!$J$4-'d_시나리오'!$H$4),'d_시나리오'!$H$4+SQRT(H546*('d_시나리오'!$J$4-'d_시나리오'!$H$4)*('d_시나리오'!$I$4-'d_시나리오'!$H$4)),'d_시나리오'!$J$4-SQRT((1-H546)*('d_시나리오'!$J$4-'d_시나리오'!$H$4)*('d_시나리오'!$J$4-'d_시나리오'!$I$4))))</f>
        <v/>
      </c>
      <c r="J546">
        <f>RAND()</f>
        <v/>
      </c>
      <c r="K546">
        <f>IF('d_시나리오'!$J$5='d_시나리오'!$H$5,'d_시나리오'!$I$5,IF(J546&lt;('d_시나리오'!$I$5-'d_시나리오'!$H$5)/('d_시나리오'!$J$5-'d_시나리오'!$H$5),'d_시나리오'!$H$5+SQRT(J546*('d_시나리오'!$J$5-'d_시나리오'!$H$5)*('d_시나리오'!$I$5-'d_시나리오'!$H$5)),'d_시나리오'!$J$5-SQRT((1-J546)*('d_시나리오'!$J$5-'d_시나리오'!$H$5)*('d_시나리오'!$J$5-'d_시나리오'!$I$5))))</f>
        <v/>
      </c>
      <c r="L546">
        <f>RAND()</f>
        <v/>
      </c>
      <c r="M546">
        <f>IF('d_시나리오'!$J$6='d_시나리오'!$H$6,'d_시나리오'!$I$6,IF(L546&lt;('d_시나리오'!$I$6-'d_시나리오'!$H$6)/('d_시나리오'!$J$6-'d_시나리오'!$H$6),'d_시나리오'!$H$6+SQRT(L546*('d_시나리오'!$J$6-'d_시나리오'!$H$6)*('d_시나리오'!$I$6-'d_시나리오'!$H$6)),'d_시나리오'!$J$6-SQRT((1-L546)*('d_시나리오'!$J$6-'d_시나리오'!$H$6)*('d_시나리오'!$J$6-'d_시나리오'!$I$6))))</f>
        <v/>
      </c>
      <c r="N546">
        <f>INDEX('d_분포'!$B$2:$B$57,RANDBETWEEN(1,56))</f>
        <v/>
      </c>
      <c r="O546">
        <f>BETAINV(RAND(),5,5)</f>
        <v/>
      </c>
      <c r="P546">
        <f>'d_고정'!$B$1*'6_기대효과'!$H$7*('d_시나리오'!$I$7/'d_고정'!$B$2)*B546</f>
        <v/>
      </c>
      <c r="Q546">
        <f>P546*C546</f>
        <v/>
      </c>
      <c r="R546">
        <f>P546*E546</f>
        <v/>
      </c>
      <c r="S546">
        <f>R546*G546</f>
        <v/>
      </c>
      <c r="T546">
        <f>Q546+S546</f>
        <v/>
      </c>
      <c r="U546">
        <f>(Q546*D546+S546*I546)*(1-O546)</f>
        <v/>
      </c>
      <c r="V546">
        <f>(R546*K546*N546+'d_고정'!$B$3*('6_기대효과'!$H$7/8)*N546*'d_고정'!$B$10*M546*('6_기대효과'!$K$7/'d_고정'!$B$9))*(1-O546)</f>
        <v/>
      </c>
      <c r="W546">
        <f>(S546*I546+R546*MAX(K546-'d_고정'!$B$10*M546*('6_기대효과'!$K$7/'d_고정'!$B$9),0)*N546)*(1-O546)</f>
        <v/>
      </c>
      <c r="X546">
        <f>U546+V546</f>
        <v/>
      </c>
      <c r="Y546">
        <f>U546/('d_고정'!$B$5*'6_기대효과'!$H$7/8)/'d_고정'!$B$6</f>
        <v/>
      </c>
      <c r="Z546">
        <f>U546/('d_고정'!$B$8*'6_기대효과'!$H$7/8)</f>
        <v/>
      </c>
    </row>
    <row r="547">
      <c r="A547">
        <f>RAND()</f>
        <v/>
      </c>
      <c r="B547">
        <f>IF('d_시나리오'!$J$2='d_시나리오'!$H$2,'d_시나리오'!$I$2,IF(A547&lt;('d_시나리오'!$I$2-'d_시나리오'!$H$2)/('d_시나리오'!$J$2-'d_시나리오'!$H$2),'d_시나리오'!$H$2+SQRT(A547*('d_시나리오'!$J$2-'d_시나리오'!$H$2)*('d_시나리오'!$I$2-'d_시나리오'!$H$2)),'d_시나리오'!$J$2-SQRT((1-A547)*('d_시나리오'!$J$2-'d_시나리오'!$H$2)*('d_시나리오'!$J$2-'d_시나리오'!$I$2))))</f>
        <v/>
      </c>
      <c r="C547">
        <f>BETAINV(RAND(),2,6)</f>
        <v/>
      </c>
      <c r="D547">
        <f>INDEX('d_분포'!$A$2:$A$28,RANDBETWEEN(1,27))</f>
        <v/>
      </c>
      <c r="E547">
        <f>INDEX('d_분포'!$C$2:$C$5,RANDBETWEEN(1,4))*(0.9+0.2*RAND())</f>
        <v/>
      </c>
      <c r="F547">
        <f>RAND()</f>
        <v/>
      </c>
      <c r="G547">
        <f>IF('d_시나리오'!$J$3='d_시나리오'!$H$3,'d_시나리오'!$I$3,IF(F547&lt;('d_시나리오'!$I$3-'d_시나리오'!$H$3)/('d_시나리오'!$J$3-'d_시나리오'!$H$3),'d_시나리오'!$H$3+SQRT(F547*('d_시나리오'!$J$3-'d_시나리오'!$H$3)*('d_시나리오'!$I$3-'d_시나리오'!$H$3)),'d_시나리오'!$J$3-SQRT((1-F547)*('d_시나리오'!$J$3-'d_시나리오'!$H$3)*('d_시나리오'!$J$3-'d_시나리오'!$I$3))))</f>
        <v/>
      </c>
      <c r="H547">
        <f>RAND()</f>
        <v/>
      </c>
      <c r="I547">
        <f>IF('d_시나리오'!$J$4='d_시나리오'!$H$4,'d_시나리오'!$I$4,IF(H547&lt;('d_시나리오'!$I$4-'d_시나리오'!$H$4)/('d_시나리오'!$J$4-'d_시나리오'!$H$4),'d_시나리오'!$H$4+SQRT(H547*('d_시나리오'!$J$4-'d_시나리오'!$H$4)*('d_시나리오'!$I$4-'d_시나리오'!$H$4)),'d_시나리오'!$J$4-SQRT((1-H547)*('d_시나리오'!$J$4-'d_시나리오'!$H$4)*('d_시나리오'!$J$4-'d_시나리오'!$I$4))))</f>
        <v/>
      </c>
      <c r="J547">
        <f>RAND()</f>
        <v/>
      </c>
      <c r="K547">
        <f>IF('d_시나리오'!$J$5='d_시나리오'!$H$5,'d_시나리오'!$I$5,IF(J547&lt;('d_시나리오'!$I$5-'d_시나리오'!$H$5)/('d_시나리오'!$J$5-'d_시나리오'!$H$5),'d_시나리오'!$H$5+SQRT(J547*('d_시나리오'!$J$5-'d_시나리오'!$H$5)*('d_시나리오'!$I$5-'d_시나리오'!$H$5)),'d_시나리오'!$J$5-SQRT((1-J547)*('d_시나리오'!$J$5-'d_시나리오'!$H$5)*('d_시나리오'!$J$5-'d_시나리오'!$I$5))))</f>
        <v/>
      </c>
      <c r="L547">
        <f>RAND()</f>
        <v/>
      </c>
      <c r="M547">
        <f>IF('d_시나리오'!$J$6='d_시나리오'!$H$6,'d_시나리오'!$I$6,IF(L547&lt;('d_시나리오'!$I$6-'d_시나리오'!$H$6)/('d_시나리오'!$J$6-'d_시나리오'!$H$6),'d_시나리오'!$H$6+SQRT(L547*('d_시나리오'!$J$6-'d_시나리오'!$H$6)*('d_시나리오'!$I$6-'d_시나리오'!$H$6)),'d_시나리오'!$J$6-SQRT((1-L547)*('d_시나리오'!$J$6-'d_시나리오'!$H$6)*('d_시나리오'!$J$6-'d_시나리오'!$I$6))))</f>
        <v/>
      </c>
      <c r="N547">
        <f>INDEX('d_분포'!$B$2:$B$57,RANDBETWEEN(1,56))</f>
        <v/>
      </c>
      <c r="O547">
        <f>BETAINV(RAND(),5,5)</f>
        <v/>
      </c>
      <c r="P547">
        <f>'d_고정'!$B$1*'6_기대효과'!$H$7*('d_시나리오'!$I$7/'d_고정'!$B$2)*B547</f>
        <v/>
      </c>
      <c r="Q547">
        <f>P547*C547</f>
        <v/>
      </c>
      <c r="R547">
        <f>P547*E547</f>
        <v/>
      </c>
      <c r="S547">
        <f>R547*G547</f>
        <v/>
      </c>
      <c r="T547">
        <f>Q547+S547</f>
        <v/>
      </c>
      <c r="U547">
        <f>(Q547*D547+S547*I547)*(1-O547)</f>
        <v/>
      </c>
      <c r="V547">
        <f>(R547*K547*N547+'d_고정'!$B$3*('6_기대효과'!$H$7/8)*N547*'d_고정'!$B$10*M547*('6_기대효과'!$K$7/'d_고정'!$B$9))*(1-O547)</f>
        <v/>
      </c>
      <c r="W547">
        <f>(S547*I547+R547*MAX(K547-'d_고정'!$B$10*M547*('6_기대효과'!$K$7/'d_고정'!$B$9),0)*N547)*(1-O547)</f>
        <v/>
      </c>
      <c r="X547">
        <f>U547+V547</f>
        <v/>
      </c>
      <c r="Y547">
        <f>U547/('d_고정'!$B$5*'6_기대효과'!$H$7/8)/'d_고정'!$B$6</f>
        <v/>
      </c>
      <c r="Z547">
        <f>U547/('d_고정'!$B$8*'6_기대효과'!$H$7/8)</f>
        <v/>
      </c>
    </row>
    <row r="548">
      <c r="A548">
        <f>RAND()</f>
        <v/>
      </c>
      <c r="B548">
        <f>IF('d_시나리오'!$J$2='d_시나리오'!$H$2,'d_시나리오'!$I$2,IF(A548&lt;('d_시나리오'!$I$2-'d_시나리오'!$H$2)/('d_시나리오'!$J$2-'d_시나리오'!$H$2),'d_시나리오'!$H$2+SQRT(A548*('d_시나리오'!$J$2-'d_시나리오'!$H$2)*('d_시나리오'!$I$2-'d_시나리오'!$H$2)),'d_시나리오'!$J$2-SQRT((1-A548)*('d_시나리오'!$J$2-'d_시나리오'!$H$2)*('d_시나리오'!$J$2-'d_시나리오'!$I$2))))</f>
        <v/>
      </c>
      <c r="C548">
        <f>BETAINV(RAND(),2,6)</f>
        <v/>
      </c>
      <c r="D548">
        <f>INDEX('d_분포'!$A$2:$A$28,RANDBETWEEN(1,27))</f>
        <v/>
      </c>
      <c r="E548">
        <f>INDEX('d_분포'!$C$2:$C$5,RANDBETWEEN(1,4))*(0.9+0.2*RAND())</f>
        <v/>
      </c>
      <c r="F548">
        <f>RAND()</f>
        <v/>
      </c>
      <c r="G548">
        <f>IF('d_시나리오'!$J$3='d_시나리오'!$H$3,'d_시나리오'!$I$3,IF(F548&lt;('d_시나리오'!$I$3-'d_시나리오'!$H$3)/('d_시나리오'!$J$3-'d_시나리오'!$H$3),'d_시나리오'!$H$3+SQRT(F548*('d_시나리오'!$J$3-'d_시나리오'!$H$3)*('d_시나리오'!$I$3-'d_시나리오'!$H$3)),'d_시나리오'!$J$3-SQRT((1-F548)*('d_시나리오'!$J$3-'d_시나리오'!$H$3)*('d_시나리오'!$J$3-'d_시나리오'!$I$3))))</f>
        <v/>
      </c>
      <c r="H548">
        <f>RAND()</f>
        <v/>
      </c>
      <c r="I548">
        <f>IF('d_시나리오'!$J$4='d_시나리오'!$H$4,'d_시나리오'!$I$4,IF(H548&lt;('d_시나리오'!$I$4-'d_시나리오'!$H$4)/('d_시나리오'!$J$4-'d_시나리오'!$H$4),'d_시나리오'!$H$4+SQRT(H548*('d_시나리오'!$J$4-'d_시나리오'!$H$4)*('d_시나리오'!$I$4-'d_시나리오'!$H$4)),'d_시나리오'!$J$4-SQRT((1-H548)*('d_시나리오'!$J$4-'d_시나리오'!$H$4)*('d_시나리오'!$J$4-'d_시나리오'!$I$4))))</f>
        <v/>
      </c>
      <c r="J548">
        <f>RAND()</f>
        <v/>
      </c>
      <c r="K548">
        <f>IF('d_시나리오'!$J$5='d_시나리오'!$H$5,'d_시나리오'!$I$5,IF(J548&lt;('d_시나리오'!$I$5-'d_시나리오'!$H$5)/('d_시나리오'!$J$5-'d_시나리오'!$H$5),'d_시나리오'!$H$5+SQRT(J548*('d_시나리오'!$J$5-'d_시나리오'!$H$5)*('d_시나리오'!$I$5-'d_시나리오'!$H$5)),'d_시나리오'!$J$5-SQRT((1-J548)*('d_시나리오'!$J$5-'d_시나리오'!$H$5)*('d_시나리오'!$J$5-'d_시나리오'!$I$5))))</f>
        <v/>
      </c>
      <c r="L548">
        <f>RAND()</f>
        <v/>
      </c>
      <c r="M548">
        <f>IF('d_시나리오'!$J$6='d_시나리오'!$H$6,'d_시나리오'!$I$6,IF(L548&lt;('d_시나리오'!$I$6-'d_시나리오'!$H$6)/('d_시나리오'!$J$6-'d_시나리오'!$H$6),'d_시나리오'!$H$6+SQRT(L548*('d_시나리오'!$J$6-'d_시나리오'!$H$6)*('d_시나리오'!$I$6-'d_시나리오'!$H$6)),'d_시나리오'!$J$6-SQRT((1-L548)*('d_시나리오'!$J$6-'d_시나리오'!$H$6)*('d_시나리오'!$J$6-'d_시나리오'!$I$6))))</f>
        <v/>
      </c>
      <c r="N548">
        <f>INDEX('d_분포'!$B$2:$B$57,RANDBETWEEN(1,56))</f>
        <v/>
      </c>
      <c r="O548">
        <f>BETAINV(RAND(),5,5)</f>
        <v/>
      </c>
      <c r="P548">
        <f>'d_고정'!$B$1*'6_기대효과'!$H$7*('d_시나리오'!$I$7/'d_고정'!$B$2)*B548</f>
        <v/>
      </c>
      <c r="Q548">
        <f>P548*C548</f>
        <v/>
      </c>
      <c r="R548">
        <f>P548*E548</f>
        <v/>
      </c>
      <c r="S548">
        <f>R548*G548</f>
        <v/>
      </c>
      <c r="T548">
        <f>Q548+S548</f>
        <v/>
      </c>
      <c r="U548">
        <f>(Q548*D548+S548*I548)*(1-O548)</f>
        <v/>
      </c>
      <c r="V548">
        <f>(R548*K548*N548+'d_고정'!$B$3*('6_기대효과'!$H$7/8)*N548*'d_고정'!$B$10*M548*('6_기대효과'!$K$7/'d_고정'!$B$9))*(1-O548)</f>
        <v/>
      </c>
      <c r="W548">
        <f>(S548*I548+R548*MAX(K548-'d_고정'!$B$10*M548*('6_기대효과'!$K$7/'d_고정'!$B$9),0)*N548)*(1-O548)</f>
        <v/>
      </c>
      <c r="X548">
        <f>U548+V548</f>
        <v/>
      </c>
      <c r="Y548">
        <f>U548/('d_고정'!$B$5*'6_기대효과'!$H$7/8)/'d_고정'!$B$6</f>
        <v/>
      </c>
      <c r="Z548">
        <f>U548/('d_고정'!$B$8*'6_기대효과'!$H$7/8)</f>
        <v/>
      </c>
    </row>
    <row r="549">
      <c r="A549">
        <f>RAND()</f>
        <v/>
      </c>
      <c r="B549">
        <f>IF('d_시나리오'!$J$2='d_시나리오'!$H$2,'d_시나리오'!$I$2,IF(A549&lt;('d_시나리오'!$I$2-'d_시나리오'!$H$2)/('d_시나리오'!$J$2-'d_시나리오'!$H$2),'d_시나리오'!$H$2+SQRT(A549*('d_시나리오'!$J$2-'d_시나리오'!$H$2)*('d_시나리오'!$I$2-'d_시나리오'!$H$2)),'d_시나리오'!$J$2-SQRT((1-A549)*('d_시나리오'!$J$2-'d_시나리오'!$H$2)*('d_시나리오'!$J$2-'d_시나리오'!$I$2))))</f>
        <v/>
      </c>
      <c r="C549">
        <f>BETAINV(RAND(),2,6)</f>
        <v/>
      </c>
      <c r="D549">
        <f>INDEX('d_분포'!$A$2:$A$28,RANDBETWEEN(1,27))</f>
        <v/>
      </c>
      <c r="E549">
        <f>INDEX('d_분포'!$C$2:$C$5,RANDBETWEEN(1,4))*(0.9+0.2*RAND())</f>
        <v/>
      </c>
      <c r="F549">
        <f>RAND()</f>
        <v/>
      </c>
      <c r="G549">
        <f>IF('d_시나리오'!$J$3='d_시나리오'!$H$3,'d_시나리오'!$I$3,IF(F549&lt;('d_시나리오'!$I$3-'d_시나리오'!$H$3)/('d_시나리오'!$J$3-'d_시나리오'!$H$3),'d_시나리오'!$H$3+SQRT(F549*('d_시나리오'!$J$3-'d_시나리오'!$H$3)*('d_시나리오'!$I$3-'d_시나리오'!$H$3)),'d_시나리오'!$J$3-SQRT((1-F549)*('d_시나리오'!$J$3-'d_시나리오'!$H$3)*('d_시나리오'!$J$3-'d_시나리오'!$I$3))))</f>
        <v/>
      </c>
      <c r="H549">
        <f>RAND()</f>
        <v/>
      </c>
      <c r="I549">
        <f>IF('d_시나리오'!$J$4='d_시나리오'!$H$4,'d_시나리오'!$I$4,IF(H549&lt;('d_시나리오'!$I$4-'d_시나리오'!$H$4)/('d_시나리오'!$J$4-'d_시나리오'!$H$4),'d_시나리오'!$H$4+SQRT(H549*('d_시나리오'!$J$4-'d_시나리오'!$H$4)*('d_시나리오'!$I$4-'d_시나리오'!$H$4)),'d_시나리오'!$J$4-SQRT((1-H549)*('d_시나리오'!$J$4-'d_시나리오'!$H$4)*('d_시나리오'!$J$4-'d_시나리오'!$I$4))))</f>
        <v/>
      </c>
      <c r="J549">
        <f>RAND()</f>
        <v/>
      </c>
      <c r="K549">
        <f>IF('d_시나리오'!$J$5='d_시나리오'!$H$5,'d_시나리오'!$I$5,IF(J549&lt;('d_시나리오'!$I$5-'d_시나리오'!$H$5)/('d_시나리오'!$J$5-'d_시나리오'!$H$5),'d_시나리오'!$H$5+SQRT(J549*('d_시나리오'!$J$5-'d_시나리오'!$H$5)*('d_시나리오'!$I$5-'d_시나리오'!$H$5)),'d_시나리오'!$J$5-SQRT((1-J549)*('d_시나리오'!$J$5-'d_시나리오'!$H$5)*('d_시나리오'!$J$5-'d_시나리오'!$I$5))))</f>
        <v/>
      </c>
      <c r="L549">
        <f>RAND()</f>
        <v/>
      </c>
      <c r="M549">
        <f>IF('d_시나리오'!$J$6='d_시나리오'!$H$6,'d_시나리오'!$I$6,IF(L549&lt;('d_시나리오'!$I$6-'d_시나리오'!$H$6)/('d_시나리오'!$J$6-'d_시나리오'!$H$6),'d_시나리오'!$H$6+SQRT(L549*('d_시나리오'!$J$6-'d_시나리오'!$H$6)*('d_시나리오'!$I$6-'d_시나리오'!$H$6)),'d_시나리오'!$J$6-SQRT((1-L549)*('d_시나리오'!$J$6-'d_시나리오'!$H$6)*('d_시나리오'!$J$6-'d_시나리오'!$I$6))))</f>
        <v/>
      </c>
      <c r="N549">
        <f>INDEX('d_분포'!$B$2:$B$57,RANDBETWEEN(1,56))</f>
        <v/>
      </c>
      <c r="O549">
        <f>BETAINV(RAND(),5,5)</f>
        <v/>
      </c>
      <c r="P549">
        <f>'d_고정'!$B$1*'6_기대효과'!$H$7*('d_시나리오'!$I$7/'d_고정'!$B$2)*B549</f>
        <v/>
      </c>
      <c r="Q549">
        <f>P549*C549</f>
        <v/>
      </c>
      <c r="R549">
        <f>P549*E549</f>
        <v/>
      </c>
      <c r="S549">
        <f>R549*G549</f>
        <v/>
      </c>
      <c r="T549">
        <f>Q549+S549</f>
        <v/>
      </c>
      <c r="U549">
        <f>(Q549*D549+S549*I549)*(1-O549)</f>
        <v/>
      </c>
      <c r="V549">
        <f>(R549*K549*N549+'d_고정'!$B$3*('6_기대효과'!$H$7/8)*N549*'d_고정'!$B$10*M549*('6_기대효과'!$K$7/'d_고정'!$B$9))*(1-O549)</f>
        <v/>
      </c>
      <c r="W549">
        <f>(S549*I549+R549*MAX(K549-'d_고정'!$B$10*M549*('6_기대효과'!$K$7/'d_고정'!$B$9),0)*N549)*(1-O549)</f>
        <v/>
      </c>
      <c r="X549">
        <f>U549+V549</f>
        <v/>
      </c>
      <c r="Y549">
        <f>U549/('d_고정'!$B$5*'6_기대효과'!$H$7/8)/'d_고정'!$B$6</f>
        <v/>
      </c>
      <c r="Z549">
        <f>U549/('d_고정'!$B$8*'6_기대효과'!$H$7/8)</f>
        <v/>
      </c>
    </row>
    <row r="550">
      <c r="A550">
        <f>RAND()</f>
        <v/>
      </c>
      <c r="B550">
        <f>IF('d_시나리오'!$J$2='d_시나리오'!$H$2,'d_시나리오'!$I$2,IF(A550&lt;('d_시나리오'!$I$2-'d_시나리오'!$H$2)/('d_시나리오'!$J$2-'d_시나리오'!$H$2),'d_시나리오'!$H$2+SQRT(A550*('d_시나리오'!$J$2-'d_시나리오'!$H$2)*('d_시나리오'!$I$2-'d_시나리오'!$H$2)),'d_시나리오'!$J$2-SQRT((1-A550)*('d_시나리오'!$J$2-'d_시나리오'!$H$2)*('d_시나리오'!$J$2-'d_시나리오'!$I$2))))</f>
        <v/>
      </c>
      <c r="C550">
        <f>BETAINV(RAND(),2,6)</f>
        <v/>
      </c>
      <c r="D550">
        <f>INDEX('d_분포'!$A$2:$A$28,RANDBETWEEN(1,27))</f>
        <v/>
      </c>
      <c r="E550">
        <f>INDEX('d_분포'!$C$2:$C$5,RANDBETWEEN(1,4))*(0.9+0.2*RAND())</f>
        <v/>
      </c>
      <c r="F550">
        <f>RAND()</f>
        <v/>
      </c>
      <c r="G550">
        <f>IF('d_시나리오'!$J$3='d_시나리오'!$H$3,'d_시나리오'!$I$3,IF(F550&lt;('d_시나리오'!$I$3-'d_시나리오'!$H$3)/('d_시나리오'!$J$3-'d_시나리오'!$H$3),'d_시나리오'!$H$3+SQRT(F550*('d_시나리오'!$J$3-'d_시나리오'!$H$3)*('d_시나리오'!$I$3-'d_시나리오'!$H$3)),'d_시나리오'!$J$3-SQRT((1-F550)*('d_시나리오'!$J$3-'d_시나리오'!$H$3)*('d_시나리오'!$J$3-'d_시나리오'!$I$3))))</f>
        <v/>
      </c>
      <c r="H550">
        <f>RAND()</f>
        <v/>
      </c>
      <c r="I550">
        <f>IF('d_시나리오'!$J$4='d_시나리오'!$H$4,'d_시나리오'!$I$4,IF(H550&lt;('d_시나리오'!$I$4-'d_시나리오'!$H$4)/('d_시나리오'!$J$4-'d_시나리오'!$H$4),'d_시나리오'!$H$4+SQRT(H550*('d_시나리오'!$J$4-'d_시나리오'!$H$4)*('d_시나리오'!$I$4-'d_시나리오'!$H$4)),'d_시나리오'!$J$4-SQRT((1-H550)*('d_시나리오'!$J$4-'d_시나리오'!$H$4)*('d_시나리오'!$J$4-'d_시나리오'!$I$4))))</f>
        <v/>
      </c>
      <c r="J550">
        <f>RAND()</f>
        <v/>
      </c>
      <c r="K550">
        <f>IF('d_시나리오'!$J$5='d_시나리오'!$H$5,'d_시나리오'!$I$5,IF(J550&lt;('d_시나리오'!$I$5-'d_시나리오'!$H$5)/('d_시나리오'!$J$5-'d_시나리오'!$H$5),'d_시나리오'!$H$5+SQRT(J550*('d_시나리오'!$J$5-'d_시나리오'!$H$5)*('d_시나리오'!$I$5-'d_시나리오'!$H$5)),'d_시나리오'!$J$5-SQRT((1-J550)*('d_시나리오'!$J$5-'d_시나리오'!$H$5)*('d_시나리오'!$J$5-'d_시나리오'!$I$5))))</f>
        <v/>
      </c>
      <c r="L550">
        <f>RAND()</f>
        <v/>
      </c>
      <c r="M550">
        <f>IF('d_시나리오'!$J$6='d_시나리오'!$H$6,'d_시나리오'!$I$6,IF(L550&lt;('d_시나리오'!$I$6-'d_시나리오'!$H$6)/('d_시나리오'!$J$6-'d_시나리오'!$H$6),'d_시나리오'!$H$6+SQRT(L550*('d_시나리오'!$J$6-'d_시나리오'!$H$6)*('d_시나리오'!$I$6-'d_시나리오'!$H$6)),'d_시나리오'!$J$6-SQRT((1-L550)*('d_시나리오'!$J$6-'d_시나리오'!$H$6)*('d_시나리오'!$J$6-'d_시나리오'!$I$6))))</f>
        <v/>
      </c>
      <c r="N550">
        <f>INDEX('d_분포'!$B$2:$B$57,RANDBETWEEN(1,56))</f>
        <v/>
      </c>
      <c r="O550">
        <f>BETAINV(RAND(),5,5)</f>
        <v/>
      </c>
      <c r="P550">
        <f>'d_고정'!$B$1*'6_기대효과'!$H$7*('d_시나리오'!$I$7/'d_고정'!$B$2)*B550</f>
        <v/>
      </c>
      <c r="Q550">
        <f>P550*C550</f>
        <v/>
      </c>
      <c r="R550">
        <f>P550*E550</f>
        <v/>
      </c>
      <c r="S550">
        <f>R550*G550</f>
        <v/>
      </c>
      <c r="T550">
        <f>Q550+S550</f>
        <v/>
      </c>
      <c r="U550">
        <f>(Q550*D550+S550*I550)*(1-O550)</f>
        <v/>
      </c>
      <c r="V550">
        <f>(R550*K550*N550+'d_고정'!$B$3*('6_기대효과'!$H$7/8)*N550*'d_고정'!$B$10*M550*('6_기대효과'!$K$7/'d_고정'!$B$9))*(1-O550)</f>
        <v/>
      </c>
      <c r="W550">
        <f>(S550*I550+R550*MAX(K550-'d_고정'!$B$10*M550*('6_기대효과'!$K$7/'d_고정'!$B$9),0)*N550)*(1-O550)</f>
        <v/>
      </c>
      <c r="X550">
        <f>U550+V550</f>
        <v/>
      </c>
      <c r="Y550">
        <f>U550/('d_고정'!$B$5*'6_기대효과'!$H$7/8)/'d_고정'!$B$6</f>
        <v/>
      </c>
      <c r="Z550">
        <f>U550/('d_고정'!$B$8*'6_기대효과'!$H$7/8)</f>
        <v/>
      </c>
    </row>
    <row r="551">
      <c r="A551">
        <f>RAND()</f>
        <v/>
      </c>
      <c r="B551">
        <f>IF('d_시나리오'!$J$2='d_시나리오'!$H$2,'d_시나리오'!$I$2,IF(A551&lt;('d_시나리오'!$I$2-'d_시나리오'!$H$2)/('d_시나리오'!$J$2-'d_시나리오'!$H$2),'d_시나리오'!$H$2+SQRT(A551*('d_시나리오'!$J$2-'d_시나리오'!$H$2)*('d_시나리오'!$I$2-'d_시나리오'!$H$2)),'d_시나리오'!$J$2-SQRT((1-A551)*('d_시나리오'!$J$2-'d_시나리오'!$H$2)*('d_시나리오'!$J$2-'d_시나리오'!$I$2))))</f>
        <v/>
      </c>
      <c r="C551">
        <f>BETAINV(RAND(),2,6)</f>
        <v/>
      </c>
      <c r="D551">
        <f>INDEX('d_분포'!$A$2:$A$28,RANDBETWEEN(1,27))</f>
        <v/>
      </c>
      <c r="E551">
        <f>INDEX('d_분포'!$C$2:$C$5,RANDBETWEEN(1,4))*(0.9+0.2*RAND())</f>
        <v/>
      </c>
      <c r="F551">
        <f>RAND()</f>
        <v/>
      </c>
      <c r="G551">
        <f>IF('d_시나리오'!$J$3='d_시나리오'!$H$3,'d_시나리오'!$I$3,IF(F551&lt;('d_시나리오'!$I$3-'d_시나리오'!$H$3)/('d_시나리오'!$J$3-'d_시나리오'!$H$3),'d_시나리오'!$H$3+SQRT(F551*('d_시나리오'!$J$3-'d_시나리오'!$H$3)*('d_시나리오'!$I$3-'d_시나리오'!$H$3)),'d_시나리오'!$J$3-SQRT((1-F551)*('d_시나리오'!$J$3-'d_시나리오'!$H$3)*('d_시나리오'!$J$3-'d_시나리오'!$I$3))))</f>
        <v/>
      </c>
      <c r="H551">
        <f>RAND()</f>
        <v/>
      </c>
      <c r="I551">
        <f>IF('d_시나리오'!$J$4='d_시나리오'!$H$4,'d_시나리오'!$I$4,IF(H551&lt;('d_시나리오'!$I$4-'d_시나리오'!$H$4)/('d_시나리오'!$J$4-'d_시나리오'!$H$4),'d_시나리오'!$H$4+SQRT(H551*('d_시나리오'!$J$4-'d_시나리오'!$H$4)*('d_시나리오'!$I$4-'d_시나리오'!$H$4)),'d_시나리오'!$J$4-SQRT((1-H551)*('d_시나리오'!$J$4-'d_시나리오'!$H$4)*('d_시나리오'!$J$4-'d_시나리오'!$I$4))))</f>
        <v/>
      </c>
      <c r="J551">
        <f>RAND()</f>
        <v/>
      </c>
      <c r="K551">
        <f>IF('d_시나리오'!$J$5='d_시나리오'!$H$5,'d_시나리오'!$I$5,IF(J551&lt;('d_시나리오'!$I$5-'d_시나리오'!$H$5)/('d_시나리오'!$J$5-'d_시나리오'!$H$5),'d_시나리오'!$H$5+SQRT(J551*('d_시나리오'!$J$5-'d_시나리오'!$H$5)*('d_시나리오'!$I$5-'d_시나리오'!$H$5)),'d_시나리오'!$J$5-SQRT((1-J551)*('d_시나리오'!$J$5-'d_시나리오'!$H$5)*('d_시나리오'!$J$5-'d_시나리오'!$I$5))))</f>
        <v/>
      </c>
      <c r="L551">
        <f>RAND()</f>
        <v/>
      </c>
      <c r="M551">
        <f>IF('d_시나리오'!$J$6='d_시나리오'!$H$6,'d_시나리오'!$I$6,IF(L551&lt;('d_시나리오'!$I$6-'d_시나리오'!$H$6)/('d_시나리오'!$J$6-'d_시나리오'!$H$6),'d_시나리오'!$H$6+SQRT(L551*('d_시나리오'!$J$6-'d_시나리오'!$H$6)*('d_시나리오'!$I$6-'d_시나리오'!$H$6)),'d_시나리오'!$J$6-SQRT((1-L551)*('d_시나리오'!$J$6-'d_시나리오'!$H$6)*('d_시나리오'!$J$6-'d_시나리오'!$I$6))))</f>
        <v/>
      </c>
      <c r="N551">
        <f>INDEX('d_분포'!$B$2:$B$57,RANDBETWEEN(1,56))</f>
        <v/>
      </c>
      <c r="O551">
        <f>BETAINV(RAND(),5,5)</f>
        <v/>
      </c>
      <c r="P551">
        <f>'d_고정'!$B$1*'6_기대효과'!$H$7*('d_시나리오'!$I$7/'d_고정'!$B$2)*B551</f>
        <v/>
      </c>
      <c r="Q551">
        <f>P551*C551</f>
        <v/>
      </c>
      <c r="R551">
        <f>P551*E551</f>
        <v/>
      </c>
      <c r="S551">
        <f>R551*G551</f>
        <v/>
      </c>
      <c r="T551">
        <f>Q551+S551</f>
        <v/>
      </c>
      <c r="U551">
        <f>(Q551*D551+S551*I551)*(1-O551)</f>
        <v/>
      </c>
      <c r="V551">
        <f>(R551*K551*N551+'d_고정'!$B$3*('6_기대효과'!$H$7/8)*N551*'d_고정'!$B$10*M551*('6_기대효과'!$K$7/'d_고정'!$B$9))*(1-O551)</f>
        <v/>
      </c>
      <c r="W551">
        <f>(S551*I551+R551*MAX(K551-'d_고정'!$B$10*M551*('6_기대효과'!$K$7/'d_고정'!$B$9),0)*N551)*(1-O551)</f>
        <v/>
      </c>
      <c r="X551">
        <f>U551+V551</f>
        <v/>
      </c>
      <c r="Y551">
        <f>U551/('d_고정'!$B$5*'6_기대효과'!$H$7/8)/'d_고정'!$B$6</f>
        <v/>
      </c>
      <c r="Z551">
        <f>U551/('d_고정'!$B$8*'6_기대효과'!$H$7/8)</f>
        <v/>
      </c>
    </row>
    <row r="552">
      <c r="A552">
        <f>RAND()</f>
        <v/>
      </c>
      <c r="B552">
        <f>IF('d_시나리오'!$J$2='d_시나리오'!$H$2,'d_시나리오'!$I$2,IF(A552&lt;('d_시나리오'!$I$2-'d_시나리오'!$H$2)/('d_시나리오'!$J$2-'d_시나리오'!$H$2),'d_시나리오'!$H$2+SQRT(A552*('d_시나리오'!$J$2-'d_시나리오'!$H$2)*('d_시나리오'!$I$2-'d_시나리오'!$H$2)),'d_시나리오'!$J$2-SQRT((1-A552)*('d_시나리오'!$J$2-'d_시나리오'!$H$2)*('d_시나리오'!$J$2-'d_시나리오'!$I$2))))</f>
        <v/>
      </c>
      <c r="C552">
        <f>BETAINV(RAND(),2,6)</f>
        <v/>
      </c>
      <c r="D552">
        <f>INDEX('d_분포'!$A$2:$A$28,RANDBETWEEN(1,27))</f>
        <v/>
      </c>
      <c r="E552">
        <f>INDEX('d_분포'!$C$2:$C$5,RANDBETWEEN(1,4))*(0.9+0.2*RAND())</f>
        <v/>
      </c>
      <c r="F552">
        <f>RAND()</f>
        <v/>
      </c>
      <c r="G552">
        <f>IF('d_시나리오'!$J$3='d_시나리오'!$H$3,'d_시나리오'!$I$3,IF(F552&lt;('d_시나리오'!$I$3-'d_시나리오'!$H$3)/('d_시나리오'!$J$3-'d_시나리오'!$H$3),'d_시나리오'!$H$3+SQRT(F552*('d_시나리오'!$J$3-'d_시나리오'!$H$3)*('d_시나리오'!$I$3-'d_시나리오'!$H$3)),'d_시나리오'!$J$3-SQRT((1-F552)*('d_시나리오'!$J$3-'d_시나리오'!$H$3)*('d_시나리오'!$J$3-'d_시나리오'!$I$3))))</f>
        <v/>
      </c>
      <c r="H552">
        <f>RAND()</f>
        <v/>
      </c>
      <c r="I552">
        <f>IF('d_시나리오'!$J$4='d_시나리오'!$H$4,'d_시나리오'!$I$4,IF(H552&lt;('d_시나리오'!$I$4-'d_시나리오'!$H$4)/('d_시나리오'!$J$4-'d_시나리오'!$H$4),'d_시나리오'!$H$4+SQRT(H552*('d_시나리오'!$J$4-'d_시나리오'!$H$4)*('d_시나리오'!$I$4-'d_시나리오'!$H$4)),'d_시나리오'!$J$4-SQRT((1-H552)*('d_시나리오'!$J$4-'d_시나리오'!$H$4)*('d_시나리오'!$J$4-'d_시나리오'!$I$4))))</f>
        <v/>
      </c>
      <c r="J552">
        <f>RAND()</f>
        <v/>
      </c>
      <c r="K552">
        <f>IF('d_시나리오'!$J$5='d_시나리오'!$H$5,'d_시나리오'!$I$5,IF(J552&lt;('d_시나리오'!$I$5-'d_시나리오'!$H$5)/('d_시나리오'!$J$5-'d_시나리오'!$H$5),'d_시나리오'!$H$5+SQRT(J552*('d_시나리오'!$J$5-'d_시나리오'!$H$5)*('d_시나리오'!$I$5-'d_시나리오'!$H$5)),'d_시나리오'!$J$5-SQRT((1-J552)*('d_시나리오'!$J$5-'d_시나리오'!$H$5)*('d_시나리오'!$J$5-'d_시나리오'!$I$5))))</f>
        <v/>
      </c>
      <c r="L552">
        <f>RAND()</f>
        <v/>
      </c>
      <c r="M552">
        <f>IF('d_시나리오'!$J$6='d_시나리오'!$H$6,'d_시나리오'!$I$6,IF(L552&lt;('d_시나리오'!$I$6-'d_시나리오'!$H$6)/('d_시나리오'!$J$6-'d_시나리오'!$H$6),'d_시나리오'!$H$6+SQRT(L552*('d_시나리오'!$J$6-'d_시나리오'!$H$6)*('d_시나리오'!$I$6-'d_시나리오'!$H$6)),'d_시나리오'!$J$6-SQRT((1-L552)*('d_시나리오'!$J$6-'d_시나리오'!$H$6)*('d_시나리오'!$J$6-'d_시나리오'!$I$6))))</f>
        <v/>
      </c>
      <c r="N552">
        <f>INDEX('d_분포'!$B$2:$B$57,RANDBETWEEN(1,56))</f>
        <v/>
      </c>
      <c r="O552">
        <f>BETAINV(RAND(),5,5)</f>
        <v/>
      </c>
      <c r="P552">
        <f>'d_고정'!$B$1*'6_기대효과'!$H$7*('d_시나리오'!$I$7/'d_고정'!$B$2)*B552</f>
        <v/>
      </c>
      <c r="Q552">
        <f>P552*C552</f>
        <v/>
      </c>
      <c r="R552">
        <f>P552*E552</f>
        <v/>
      </c>
      <c r="S552">
        <f>R552*G552</f>
        <v/>
      </c>
      <c r="T552">
        <f>Q552+S552</f>
        <v/>
      </c>
      <c r="U552">
        <f>(Q552*D552+S552*I552)*(1-O552)</f>
        <v/>
      </c>
      <c r="V552">
        <f>(R552*K552*N552+'d_고정'!$B$3*('6_기대효과'!$H$7/8)*N552*'d_고정'!$B$10*M552*('6_기대효과'!$K$7/'d_고정'!$B$9))*(1-O552)</f>
        <v/>
      </c>
      <c r="W552">
        <f>(S552*I552+R552*MAX(K552-'d_고정'!$B$10*M552*('6_기대효과'!$K$7/'d_고정'!$B$9),0)*N552)*(1-O552)</f>
        <v/>
      </c>
      <c r="X552">
        <f>U552+V552</f>
        <v/>
      </c>
      <c r="Y552">
        <f>U552/('d_고정'!$B$5*'6_기대효과'!$H$7/8)/'d_고정'!$B$6</f>
        <v/>
      </c>
      <c r="Z552">
        <f>U552/('d_고정'!$B$8*'6_기대효과'!$H$7/8)</f>
        <v/>
      </c>
    </row>
    <row r="553">
      <c r="A553">
        <f>RAND()</f>
        <v/>
      </c>
      <c r="B553">
        <f>IF('d_시나리오'!$J$2='d_시나리오'!$H$2,'d_시나리오'!$I$2,IF(A553&lt;('d_시나리오'!$I$2-'d_시나리오'!$H$2)/('d_시나리오'!$J$2-'d_시나리오'!$H$2),'d_시나리오'!$H$2+SQRT(A553*('d_시나리오'!$J$2-'d_시나리오'!$H$2)*('d_시나리오'!$I$2-'d_시나리오'!$H$2)),'d_시나리오'!$J$2-SQRT((1-A553)*('d_시나리오'!$J$2-'d_시나리오'!$H$2)*('d_시나리오'!$J$2-'d_시나리오'!$I$2))))</f>
        <v/>
      </c>
      <c r="C553">
        <f>BETAINV(RAND(),2,6)</f>
        <v/>
      </c>
      <c r="D553">
        <f>INDEX('d_분포'!$A$2:$A$28,RANDBETWEEN(1,27))</f>
        <v/>
      </c>
      <c r="E553">
        <f>INDEX('d_분포'!$C$2:$C$5,RANDBETWEEN(1,4))*(0.9+0.2*RAND())</f>
        <v/>
      </c>
      <c r="F553">
        <f>RAND()</f>
        <v/>
      </c>
      <c r="G553">
        <f>IF('d_시나리오'!$J$3='d_시나리오'!$H$3,'d_시나리오'!$I$3,IF(F553&lt;('d_시나리오'!$I$3-'d_시나리오'!$H$3)/('d_시나리오'!$J$3-'d_시나리오'!$H$3),'d_시나리오'!$H$3+SQRT(F553*('d_시나리오'!$J$3-'d_시나리오'!$H$3)*('d_시나리오'!$I$3-'d_시나리오'!$H$3)),'d_시나리오'!$J$3-SQRT((1-F553)*('d_시나리오'!$J$3-'d_시나리오'!$H$3)*('d_시나리오'!$J$3-'d_시나리오'!$I$3))))</f>
        <v/>
      </c>
      <c r="H553">
        <f>RAND()</f>
        <v/>
      </c>
      <c r="I553">
        <f>IF('d_시나리오'!$J$4='d_시나리오'!$H$4,'d_시나리오'!$I$4,IF(H553&lt;('d_시나리오'!$I$4-'d_시나리오'!$H$4)/('d_시나리오'!$J$4-'d_시나리오'!$H$4),'d_시나리오'!$H$4+SQRT(H553*('d_시나리오'!$J$4-'d_시나리오'!$H$4)*('d_시나리오'!$I$4-'d_시나리오'!$H$4)),'d_시나리오'!$J$4-SQRT((1-H553)*('d_시나리오'!$J$4-'d_시나리오'!$H$4)*('d_시나리오'!$J$4-'d_시나리오'!$I$4))))</f>
        <v/>
      </c>
      <c r="J553">
        <f>RAND()</f>
        <v/>
      </c>
      <c r="K553">
        <f>IF('d_시나리오'!$J$5='d_시나리오'!$H$5,'d_시나리오'!$I$5,IF(J553&lt;('d_시나리오'!$I$5-'d_시나리오'!$H$5)/('d_시나리오'!$J$5-'d_시나리오'!$H$5),'d_시나리오'!$H$5+SQRT(J553*('d_시나리오'!$J$5-'d_시나리오'!$H$5)*('d_시나리오'!$I$5-'d_시나리오'!$H$5)),'d_시나리오'!$J$5-SQRT((1-J553)*('d_시나리오'!$J$5-'d_시나리오'!$H$5)*('d_시나리오'!$J$5-'d_시나리오'!$I$5))))</f>
        <v/>
      </c>
      <c r="L553">
        <f>RAND()</f>
        <v/>
      </c>
      <c r="M553">
        <f>IF('d_시나리오'!$J$6='d_시나리오'!$H$6,'d_시나리오'!$I$6,IF(L553&lt;('d_시나리오'!$I$6-'d_시나리오'!$H$6)/('d_시나리오'!$J$6-'d_시나리오'!$H$6),'d_시나리오'!$H$6+SQRT(L553*('d_시나리오'!$J$6-'d_시나리오'!$H$6)*('d_시나리오'!$I$6-'d_시나리오'!$H$6)),'d_시나리오'!$J$6-SQRT((1-L553)*('d_시나리오'!$J$6-'d_시나리오'!$H$6)*('d_시나리오'!$J$6-'d_시나리오'!$I$6))))</f>
        <v/>
      </c>
      <c r="N553">
        <f>INDEX('d_분포'!$B$2:$B$57,RANDBETWEEN(1,56))</f>
        <v/>
      </c>
      <c r="O553">
        <f>BETAINV(RAND(),5,5)</f>
        <v/>
      </c>
      <c r="P553">
        <f>'d_고정'!$B$1*'6_기대효과'!$H$7*('d_시나리오'!$I$7/'d_고정'!$B$2)*B553</f>
        <v/>
      </c>
      <c r="Q553">
        <f>P553*C553</f>
        <v/>
      </c>
      <c r="R553">
        <f>P553*E553</f>
        <v/>
      </c>
      <c r="S553">
        <f>R553*G553</f>
        <v/>
      </c>
      <c r="T553">
        <f>Q553+S553</f>
        <v/>
      </c>
      <c r="U553">
        <f>(Q553*D553+S553*I553)*(1-O553)</f>
        <v/>
      </c>
      <c r="V553">
        <f>(R553*K553*N553+'d_고정'!$B$3*('6_기대효과'!$H$7/8)*N553*'d_고정'!$B$10*M553*('6_기대효과'!$K$7/'d_고정'!$B$9))*(1-O553)</f>
        <v/>
      </c>
      <c r="W553">
        <f>(S553*I553+R553*MAX(K553-'d_고정'!$B$10*M553*('6_기대효과'!$K$7/'d_고정'!$B$9),0)*N553)*(1-O553)</f>
        <v/>
      </c>
      <c r="X553">
        <f>U553+V553</f>
        <v/>
      </c>
      <c r="Y553">
        <f>U553/('d_고정'!$B$5*'6_기대효과'!$H$7/8)/'d_고정'!$B$6</f>
        <v/>
      </c>
      <c r="Z553">
        <f>U553/('d_고정'!$B$8*'6_기대효과'!$H$7/8)</f>
        <v/>
      </c>
    </row>
    <row r="554">
      <c r="A554">
        <f>RAND()</f>
        <v/>
      </c>
      <c r="B554">
        <f>IF('d_시나리오'!$J$2='d_시나리오'!$H$2,'d_시나리오'!$I$2,IF(A554&lt;('d_시나리오'!$I$2-'d_시나리오'!$H$2)/('d_시나리오'!$J$2-'d_시나리오'!$H$2),'d_시나리오'!$H$2+SQRT(A554*('d_시나리오'!$J$2-'d_시나리오'!$H$2)*('d_시나리오'!$I$2-'d_시나리오'!$H$2)),'d_시나리오'!$J$2-SQRT((1-A554)*('d_시나리오'!$J$2-'d_시나리오'!$H$2)*('d_시나리오'!$J$2-'d_시나리오'!$I$2))))</f>
        <v/>
      </c>
      <c r="C554">
        <f>BETAINV(RAND(),2,6)</f>
        <v/>
      </c>
      <c r="D554">
        <f>INDEX('d_분포'!$A$2:$A$28,RANDBETWEEN(1,27))</f>
        <v/>
      </c>
      <c r="E554">
        <f>INDEX('d_분포'!$C$2:$C$5,RANDBETWEEN(1,4))*(0.9+0.2*RAND())</f>
        <v/>
      </c>
      <c r="F554">
        <f>RAND()</f>
        <v/>
      </c>
      <c r="G554">
        <f>IF('d_시나리오'!$J$3='d_시나리오'!$H$3,'d_시나리오'!$I$3,IF(F554&lt;('d_시나리오'!$I$3-'d_시나리오'!$H$3)/('d_시나리오'!$J$3-'d_시나리오'!$H$3),'d_시나리오'!$H$3+SQRT(F554*('d_시나리오'!$J$3-'d_시나리오'!$H$3)*('d_시나리오'!$I$3-'d_시나리오'!$H$3)),'d_시나리오'!$J$3-SQRT((1-F554)*('d_시나리오'!$J$3-'d_시나리오'!$H$3)*('d_시나리오'!$J$3-'d_시나리오'!$I$3))))</f>
        <v/>
      </c>
      <c r="H554">
        <f>RAND()</f>
        <v/>
      </c>
      <c r="I554">
        <f>IF('d_시나리오'!$J$4='d_시나리오'!$H$4,'d_시나리오'!$I$4,IF(H554&lt;('d_시나리오'!$I$4-'d_시나리오'!$H$4)/('d_시나리오'!$J$4-'d_시나리오'!$H$4),'d_시나리오'!$H$4+SQRT(H554*('d_시나리오'!$J$4-'d_시나리오'!$H$4)*('d_시나리오'!$I$4-'d_시나리오'!$H$4)),'d_시나리오'!$J$4-SQRT((1-H554)*('d_시나리오'!$J$4-'d_시나리오'!$H$4)*('d_시나리오'!$J$4-'d_시나리오'!$I$4))))</f>
        <v/>
      </c>
      <c r="J554">
        <f>RAND()</f>
        <v/>
      </c>
      <c r="K554">
        <f>IF('d_시나리오'!$J$5='d_시나리오'!$H$5,'d_시나리오'!$I$5,IF(J554&lt;('d_시나리오'!$I$5-'d_시나리오'!$H$5)/('d_시나리오'!$J$5-'d_시나리오'!$H$5),'d_시나리오'!$H$5+SQRT(J554*('d_시나리오'!$J$5-'d_시나리오'!$H$5)*('d_시나리오'!$I$5-'d_시나리오'!$H$5)),'d_시나리오'!$J$5-SQRT((1-J554)*('d_시나리오'!$J$5-'d_시나리오'!$H$5)*('d_시나리오'!$J$5-'d_시나리오'!$I$5))))</f>
        <v/>
      </c>
      <c r="L554">
        <f>RAND()</f>
        <v/>
      </c>
      <c r="M554">
        <f>IF('d_시나리오'!$J$6='d_시나리오'!$H$6,'d_시나리오'!$I$6,IF(L554&lt;('d_시나리오'!$I$6-'d_시나리오'!$H$6)/('d_시나리오'!$J$6-'d_시나리오'!$H$6),'d_시나리오'!$H$6+SQRT(L554*('d_시나리오'!$J$6-'d_시나리오'!$H$6)*('d_시나리오'!$I$6-'d_시나리오'!$H$6)),'d_시나리오'!$J$6-SQRT((1-L554)*('d_시나리오'!$J$6-'d_시나리오'!$H$6)*('d_시나리오'!$J$6-'d_시나리오'!$I$6))))</f>
        <v/>
      </c>
      <c r="N554">
        <f>INDEX('d_분포'!$B$2:$B$57,RANDBETWEEN(1,56))</f>
        <v/>
      </c>
      <c r="O554">
        <f>BETAINV(RAND(),5,5)</f>
        <v/>
      </c>
      <c r="P554">
        <f>'d_고정'!$B$1*'6_기대효과'!$H$7*('d_시나리오'!$I$7/'d_고정'!$B$2)*B554</f>
        <v/>
      </c>
      <c r="Q554">
        <f>P554*C554</f>
        <v/>
      </c>
      <c r="R554">
        <f>P554*E554</f>
        <v/>
      </c>
      <c r="S554">
        <f>R554*G554</f>
        <v/>
      </c>
      <c r="T554">
        <f>Q554+S554</f>
        <v/>
      </c>
      <c r="U554">
        <f>(Q554*D554+S554*I554)*(1-O554)</f>
        <v/>
      </c>
      <c r="V554">
        <f>(R554*K554*N554+'d_고정'!$B$3*('6_기대효과'!$H$7/8)*N554*'d_고정'!$B$10*M554*('6_기대효과'!$K$7/'d_고정'!$B$9))*(1-O554)</f>
        <v/>
      </c>
      <c r="W554">
        <f>(S554*I554+R554*MAX(K554-'d_고정'!$B$10*M554*('6_기대효과'!$K$7/'d_고정'!$B$9),0)*N554)*(1-O554)</f>
        <v/>
      </c>
      <c r="X554">
        <f>U554+V554</f>
        <v/>
      </c>
      <c r="Y554">
        <f>U554/('d_고정'!$B$5*'6_기대효과'!$H$7/8)/'d_고정'!$B$6</f>
        <v/>
      </c>
      <c r="Z554">
        <f>U554/('d_고정'!$B$8*'6_기대효과'!$H$7/8)</f>
        <v/>
      </c>
    </row>
    <row r="555">
      <c r="A555">
        <f>RAND()</f>
        <v/>
      </c>
      <c r="B555">
        <f>IF('d_시나리오'!$J$2='d_시나리오'!$H$2,'d_시나리오'!$I$2,IF(A555&lt;('d_시나리오'!$I$2-'d_시나리오'!$H$2)/('d_시나리오'!$J$2-'d_시나리오'!$H$2),'d_시나리오'!$H$2+SQRT(A555*('d_시나리오'!$J$2-'d_시나리오'!$H$2)*('d_시나리오'!$I$2-'d_시나리오'!$H$2)),'d_시나리오'!$J$2-SQRT((1-A555)*('d_시나리오'!$J$2-'d_시나리오'!$H$2)*('d_시나리오'!$J$2-'d_시나리오'!$I$2))))</f>
        <v/>
      </c>
      <c r="C555">
        <f>BETAINV(RAND(),2,6)</f>
        <v/>
      </c>
      <c r="D555">
        <f>INDEX('d_분포'!$A$2:$A$28,RANDBETWEEN(1,27))</f>
        <v/>
      </c>
      <c r="E555">
        <f>INDEX('d_분포'!$C$2:$C$5,RANDBETWEEN(1,4))*(0.9+0.2*RAND())</f>
        <v/>
      </c>
      <c r="F555">
        <f>RAND()</f>
        <v/>
      </c>
      <c r="G555">
        <f>IF('d_시나리오'!$J$3='d_시나리오'!$H$3,'d_시나리오'!$I$3,IF(F555&lt;('d_시나리오'!$I$3-'d_시나리오'!$H$3)/('d_시나리오'!$J$3-'d_시나리오'!$H$3),'d_시나리오'!$H$3+SQRT(F555*('d_시나리오'!$J$3-'d_시나리오'!$H$3)*('d_시나리오'!$I$3-'d_시나리오'!$H$3)),'d_시나리오'!$J$3-SQRT((1-F555)*('d_시나리오'!$J$3-'d_시나리오'!$H$3)*('d_시나리오'!$J$3-'d_시나리오'!$I$3))))</f>
        <v/>
      </c>
      <c r="H555">
        <f>RAND()</f>
        <v/>
      </c>
      <c r="I555">
        <f>IF('d_시나리오'!$J$4='d_시나리오'!$H$4,'d_시나리오'!$I$4,IF(H555&lt;('d_시나리오'!$I$4-'d_시나리오'!$H$4)/('d_시나리오'!$J$4-'d_시나리오'!$H$4),'d_시나리오'!$H$4+SQRT(H555*('d_시나리오'!$J$4-'d_시나리오'!$H$4)*('d_시나리오'!$I$4-'d_시나리오'!$H$4)),'d_시나리오'!$J$4-SQRT((1-H555)*('d_시나리오'!$J$4-'d_시나리오'!$H$4)*('d_시나리오'!$J$4-'d_시나리오'!$I$4))))</f>
        <v/>
      </c>
      <c r="J555">
        <f>RAND()</f>
        <v/>
      </c>
      <c r="K555">
        <f>IF('d_시나리오'!$J$5='d_시나리오'!$H$5,'d_시나리오'!$I$5,IF(J555&lt;('d_시나리오'!$I$5-'d_시나리오'!$H$5)/('d_시나리오'!$J$5-'d_시나리오'!$H$5),'d_시나리오'!$H$5+SQRT(J555*('d_시나리오'!$J$5-'d_시나리오'!$H$5)*('d_시나리오'!$I$5-'d_시나리오'!$H$5)),'d_시나리오'!$J$5-SQRT((1-J555)*('d_시나리오'!$J$5-'d_시나리오'!$H$5)*('d_시나리오'!$J$5-'d_시나리오'!$I$5))))</f>
        <v/>
      </c>
      <c r="L555">
        <f>RAND()</f>
        <v/>
      </c>
      <c r="M555">
        <f>IF('d_시나리오'!$J$6='d_시나리오'!$H$6,'d_시나리오'!$I$6,IF(L555&lt;('d_시나리오'!$I$6-'d_시나리오'!$H$6)/('d_시나리오'!$J$6-'d_시나리오'!$H$6),'d_시나리오'!$H$6+SQRT(L555*('d_시나리오'!$J$6-'d_시나리오'!$H$6)*('d_시나리오'!$I$6-'d_시나리오'!$H$6)),'d_시나리오'!$J$6-SQRT((1-L555)*('d_시나리오'!$J$6-'d_시나리오'!$H$6)*('d_시나리오'!$J$6-'d_시나리오'!$I$6))))</f>
        <v/>
      </c>
      <c r="N555">
        <f>INDEX('d_분포'!$B$2:$B$57,RANDBETWEEN(1,56))</f>
        <v/>
      </c>
      <c r="O555">
        <f>BETAINV(RAND(),5,5)</f>
        <v/>
      </c>
      <c r="P555">
        <f>'d_고정'!$B$1*'6_기대효과'!$H$7*('d_시나리오'!$I$7/'d_고정'!$B$2)*B555</f>
        <v/>
      </c>
      <c r="Q555">
        <f>P555*C555</f>
        <v/>
      </c>
      <c r="R555">
        <f>P555*E555</f>
        <v/>
      </c>
      <c r="S555">
        <f>R555*G555</f>
        <v/>
      </c>
      <c r="T555">
        <f>Q555+S555</f>
        <v/>
      </c>
      <c r="U555">
        <f>(Q555*D555+S555*I555)*(1-O555)</f>
        <v/>
      </c>
      <c r="V555">
        <f>(R555*K555*N555+'d_고정'!$B$3*('6_기대효과'!$H$7/8)*N555*'d_고정'!$B$10*M555*('6_기대효과'!$K$7/'d_고정'!$B$9))*(1-O555)</f>
        <v/>
      </c>
      <c r="W555">
        <f>(S555*I555+R555*MAX(K555-'d_고정'!$B$10*M555*('6_기대효과'!$K$7/'d_고정'!$B$9),0)*N555)*(1-O555)</f>
        <v/>
      </c>
      <c r="X555">
        <f>U555+V555</f>
        <v/>
      </c>
      <c r="Y555">
        <f>U555/('d_고정'!$B$5*'6_기대효과'!$H$7/8)/'d_고정'!$B$6</f>
        <v/>
      </c>
      <c r="Z555">
        <f>U555/('d_고정'!$B$8*'6_기대효과'!$H$7/8)</f>
        <v/>
      </c>
    </row>
    <row r="556">
      <c r="A556">
        <f>RAND()</f>
        <v/>
      </c>
      <c r="B556">
        <f>IF('d_시나리오'!$J$2='d_시나리오'!$H$2,'d_시나리오'!$I$2,IF(A556&lt;('d_시나리오'!$I$2-'d_시나리오'!$H$2)/('d_시나리오'!$J$2-'d_시나리오'!$H$2),'d_시나리오'!$H$2+SQRT(A556*('d_시나리오'!$J$2-'d_시나리오'!$H$2)*('d_시나리오'!$I$2-'d_시나리오'!$H$2)),'d_시나리오'!$J$2-SQRT((1-A556)*('d_시나리오'!$J$2-'d_시나리오'!$H$2)*('d_시나리오'!$J$2-'d_시나리오'!$I$2))))</f>
        <v/>
      </c>
      <c r="C556">
        <f>BETAINV(RAND(),2,6)</f>
        <v/>
      </c>
      <c r="D556">
        <f>INDEX('d_분포'!$A$2:$A$28,RANDBETWEEN(1,27))</f>
        <v/>
      </c>
      <c r="E556">
        <f>INDEX('d_분포'!$C$2:$C$5,RANDBETWEEN(1,4))*(0.9+0.2*RAND())</f>
        <v/>
      </c>
      <c r="F556">
        <f>RAND()</f>
        <v/>
      </c>
      <c r="G556">
        <f>IF('d_시나리오'!$J$3='d_시나리오'!$H$3,'d_시나리오'!$I$3,IF(F556&lt;('d_시나리오'!$I$3-'d_시나리오'!$H$3)/('d_시나리오'!$J$3-'d_시나리오'!$H$3),'d_시나리오'!$H$3+SQRT(F556*('d_시나리오'!$J$3-'d_시나리오'!$H$3)*('d_시나리오'!$I$3-'d_시나리오'!$H$3)),'d_시나리오'!$J$3-SQRT((1-F556)*('d_시나리오'!$J$3-'d_시나리오'!$H$3)*('d_시나리오'!$J$3-'d_시나리오'!$I$3))))</f>
        <v/>
      </c>
      <c r="H556">
        <f>RAND()</f>
        <v/>
      </c>
      <c r="I556">
        <f>IF('d_시나리오'!$J$4='d_시나리오'!$H$4,'d_시나리오'!$I$4,IF(H556&lt;('d_시나리오'!$I$4-'d_시나리오'!$H$4)/('d_시나리오'!$J$4-'d_시나리오'!$H$4),'d_시나리오'!$H$4+SQRT(H556*('d_시나리오'!$J$4-'d_시나리오'!$H$4)*('d_시나리오'!$I$4-'d_시나리오'!$H$4)),'d_시나리오'!$J$4-SQRT((1-H556)*('d_시나리오'!$J$4-'d_시나리오'!$H$4)*('d_시나리오'!$J$4-'d_시나리오'!$I$4))))</f>
        <v/>
      </c>
      <c r="J556">
        <f>RAND()</f>
        <v/>
      </c>
      <c r="K556">
        <f>IF('d_시나리오'!$J$5='d_시나리오'!$H$5,'d_시나리오'!$I$5,IF(J556&lt;('d_시나리오'!$I$5-'d_시나리오'!$H$5)/('d_시나리오'!$J$5-'d_시나리오'!$H$5),'d_시나리오'!$H$5+SQRT(J556*('d_시나리오'!$J$5-'d_시나리오'!$H$5)*('d_시나리오'!$I$5-'d_시나리오'!$H$5)),'d_시나리오'!$J$5-SQRT((1-J556)*('d_시나리오'!$J$5-'d_시나리오'!$H$5)*('d_시나리오'!$J$5-'d_시나리오'!$I$5))))</f>
        <v/>
      </c>
      <c r="L556">
        <f>RAND()</f>
        <v/>
      </c>
      <c r="M556">
        <f>IF('d_시나리오'!$J$6='d_시나리오'!$H$6,'d_시나리오'!$I$6,IF(L556&lt;('d_시나리오'!$I$6-'d_시나리오'!$H$6)/('d_시나리오'!$J$6-'d_시나리오'!$H$6),'d_시나리오'!$H$6+SQRT(L556*('d_시나리오'!$J$6-'d_시나리오'!$H$6)*('d_시나리오'!$I$6-'d_시나리오'!$H$6)),'d_시나리오'!$J$6-SQRT((1-L556)*('d_시나리오'!$J$6-'d_시나리오'!$H$6)*('d_시나리오'!$J$6-'d_시나리오'!$I$6))))</f>
        <v/>
      </c>
      <c r="N556">
        <f>INDEX('d_분포'!$B$2:$B$57,RANDBETWEEN(1,56))</f>
        <v/>
      </c>
      <c r="O556">
        <f>BETAINV(RAND(),5,5)</f>
        <v/>
      </c>
      <c r="P556">
        <f>'d_고정'!$B$1*'6_기대효과'!$H$7*('d_시나리오'!$I$7/'d_고정'!$B$2)*B556</f>
        <v/>
      </c>
      <c r="Q556">
        <f>P556*C556</f>
        <v/>
      </c>
      <c r="R556">
        <f>P556*E556</f>
        <v/>
      </c>
      <c r="S556">
        <f>R556*G556</f>
        <v/>
      </c>
      <c r="T556">
        <f>Q556+S556</f>
        <v/>
      </c>
      <c r="U556">
        <f>(Q556*D556+S556*I556)*(1-O556)</f>
        <v/>
      </c>
      <c r="V556">
        <f>(R556*K556*N556+'d_고정'!$B$3*('6_기대효과'!$H$7/8)*N556*'d_고정'!$B$10*M556*('6_기대효과'!$K$7/'d_고정'!$B$9))*(1-O556)</f>
        <v/>
      </c>
      <c r="W556">
        <f>(S556*I556+R556*MAX(K556-'d_고정'!$B$10*M556*('6_기대효과'!$K$7/'d_고정'!$B$9),0)*N556)*(1-O556)</f>
        <v/>
      </c>
      <c r="X556">
        <f>U556+V556</f>
        <v/>
      </c>
      <c r="Y556">
        <f>U556/('d_고정'!$B$5*'6_기대효과'!$H$7/8)/'d_고정'!$B$6</f>
        <v/>
      </c>
      <c r="Z556">
        <f>U556/('d_고정'!$B$8*'6_기대효과'!$H$7/8)</f>
        <v/>
      </c>
    </row>
    <row r="557">
      <c r="A557">
        <f>RAND()</f>
        <v/>
      </c>
      <c r="B557">
        <f>IF('d_시나리오'!$J$2='d_시나리오'!$H$2,'d_시나리오'!$I$2,IF(A557&lt;('d_시나리오'!$I$2-'d_시나리오'!$H$2)/('d_시나리오'!$J$2-'d_시나리오'!$H$2),'d_시나리오'!$H$2+SQRT(A557*('d_시나리오'!$J$2-'d_시나리오'!$H$2)*('d_시나리오'!$I$2-'d_시나리오'!$H$2)),'d_시나리오'!$J$2-SQRT((1-A557)*('d_시나리오'!$J$2-'d_시나리오'!$H$2)*('d_시나리오'!$J$2-'d_시나리오'!$I$2))))</f>
        <v/>
      </c>
      <c r="C557">
        <f>BETAINV(RAND(),2,6)</f>
        <v/>
      </c>
      <c r="D557">
        <f>INDEX('d_분포'!$A$2:$A$28,RANDBETWEEN(1,27))</f>
        <v/>
      </c>
      <c r="E557">
        <f>INDEX('d_분포'!$C$2:$C$5,RANDBETWEEN(1,4))*(0.9+0.2*RAND())</f>
        <v/>
      </c>
      <c r="F557">
        <f>RAND()</f>
        <v/>
      </c>
      <c r="G557">
        <f>IF('d_시나리오'!$J$3='d_시나리오'!$H$3,'d_시나리오'!$I$3,IF(F557&lt;('d_시나리오'!$I$3-'d_시나리오'!$H$3)/('d_시나리오'!$J$3-'d_시나리오'!$H$3),'d_시나리오'!$H$3+SQRT(F557*('d_시나리오'!$J$3-'d_시나리오'!$H$3)*('d_시나리오'!$I$3-'d_시나리오'!$H$3)),'d_시나리오'!$J$3-SQRT((1-F557)*('d_시나리오'!$J$3-'d_시나리오'!$H$3)*('d_시나리오'!$J$3-'d_시나리오'!$I$3))))</f>
        <v/>
      </c>
      <c r="H557">
        <f>RAND()</f>
        <v/>
      </c>
      <c r="I557">
        <f>IF('d_시나리오'!$J$4='d_시나리오'!$H$4,'d_시나리오'!$I$4,IF(H557&lt;('d_시나리오'!$I$4-'d_시나리오'!$H$4)/('d_시나리오'!$J$4-'d_시나리오'!$H$4),'d_시나리오'!$H$4+SQRT(H557*('d_시나리오'!$J$4-'d_시나리오'!$H$4)*('d_시나리오'!$I$4-'d_시나리오'!$H$4)),'d_시나리오'!$J$4-SQRT((1-H557)*('d_시나리오'!$J$4-'d_시나리오'!$H$4)*('d_시나리오'!$J$4-'d_시나리오'!$I$4))))</f>
        <v/>
      </c>
      <c r="J557">
        <f>RAND()</f>
        <v/>
      </c>
      <c r="K557">
        <f>IF('d_시나리오'!$J$5='d_시나리오'!$H$5,'d_시나리오'!$I$5,IF(J557&lt;('d_시나리오'!$I$5-'d_시나리오'!$H$5)/('d_시나리오'!$J$5-'d_시나리오'!$H$5),'d_시나리오'!$H$5+SQRT(J557*('d_시나리오'!$J$5-'d_시나리오'!$H$5)*('d_시나리오'!$I$5-'d_시나리오'!$H$5)),'d_시나리오'!$J$5-SQRT((1-J557)*('d_시나리오'!$J$5-'d_시나리오'!$H$5)*('d_시나리오'!$J$5-'d_시나리오'!$I$5))))</f>
        <v/>
      </c>
      <c r="L557">
        <f>RAND()</f>
        <v/>
      </c>
      <c r="M557">
        <f>IF('d_시나리오'!$J$6='d_시나리오'!$H$6,'d_시나리오'!$I$6,IF(L557&lt;('d_시나리오'!$I$6-'d_시나리오'!$H$6)/('d_시나리오'!$J$6-'d_시나리오'!$H$6),'d_시나리오'!$H$6+SQRT(L557*('d_시나리오'!$J$6-'d_시나리오'!$H$6)*('d_시나리오'!$I$6-'d_시나리오'!$H$6)),'d_시나리오'!$J$6-SQRT((1-L557)*('d_시나리오'!$J$6-'d_시나리오'!$H$6)*('d_시나리오'!$J$6-'d_시나리오'!$I$6))))</f>
        <v/>
      </c>
      <c r="N557">
        <f>INDEX('d_분포'!$B$2:$B$57,RANDBETWEEN(1,56))</f>
        <v/>
      </c>
      <c r="O557">
        <f>BETAINV(RAND(),5,5)</f>
        <v/>
      </c>
      <c r="P557">
        <f>'d_고정'!$B$1*'6_기대효과'!$H$7*('d_시나리오'!$I$7/'d_고정'!$B$2)*B557</f>
        <v/>
      </c>
      <c r="Q557">
        <f>P557*C557</f>
        <v/>
      </c>
      <c r="R557">
        <f>P557*E557</f>
        <v/>
      </c>
      <c r="S557">
        <f>R557*G557</f>
        <v/>
      </c>
      <c r="T557">
        <f>Q557+S557</f>
        <v/>
      </c>
      <c r="U557">
        <f>(Q557*D557+S557*I557)*(1-O557)</f>
        <v/>
      </c>
      <c r="V557">
        <f>(R557*K557*N557+'d_고정'!$B$3*('6_기대효과'!$H$7/8)*N557*'d_고정'!$B$10*M557*('6_기대효과'!$K$7/'d_고정'!$B$9))*(1-O557)</f>
        <v/>
      </c>
      <c r="W557">
        <f>(S557*I557+R557*MAX(K557-'d_고정'!$B$10*M557*('6_기대효과'!$K$7/'d_고정'!$B$9),0)*N557)*(1-O557)</f>
        <v/>
      </c>
      <c r="X557">
        <f>U557+V557</f>
        <v/>
      </c>
      <c r="Y557">
        <f>U557/('d_고정'!$B$5*'6_기대효과'!$H$7/8)/'d_고정'!$B$6</f>
        <v/>
      </c>
      <c r="Z557">
        <f>U557/('d_고정'!$B$8*'6_기대효과'!$H$7/8)</f>
        <v/>
      </c>
    </row>
    <row r="558">
      <c r="A558">
        <f>RAND()</f>
        <v/>
      </c>
      <c r="B558">
        <f>IF('d_시나리오'!$J$2='d_시나리오'!$H$2,'d_시나리오'!$I$2,IF(A558&lt;('d_시나리오'!$I$2-'d_시나리오'!$H$2)/('d_시나리오'!$J$2-'d_시나리오'!$H$2),'d_시나리오'!$H$2+SQRT(A558*('d_시나리오'!$J$2-'d_시나리오'!$H$2)*('d_시나리오'!$I$2-'d_시나리오'!$H$2)),'d_시나리오'!$J$2-SQRT((1-A558)*('d_시나리오'!$J$2-'d_시나리오'!$H$2)*('d_시나리오'!$J$2-'d_시나리오'!$I$2))))</f>
        <v/>
      </c>
      <c r="C558">
        <f>BETAINV(RAND(),2,6)</f>
        <v/>
      </c>
      <c r="D558">
        <f>INDEX('d_분포'!$A$2:$A$28,RANDBETWEEN(1,27))</f>
        <v/>
      </c>
      <c r="E558">
        <f>INDEX('d_분포'!$C$2:$C$5,RANDBETWEEN(1,4))*(0.9+0.2*RAND())</f>
        <v/>
      </c>
      <c r="F558">
        <f>RAND()</f>
        <v/>
      </c>
      <c r="G558">
        <f>IF('d_시나리오'!$J$3='d_시나리오'!$H$3,'d_시나리오'!$I$3,IF(F558&lt;('d_시나리오'!$I$3-'d_시나리오'!$H$3)/('d_시나리오'!$J$3-'d_시나리오'!$H$3),'d_시나리오'!$H$3+SQRT(F558*('d_시나리오'!$J$3-'d_시나리오'!$H$3)*('d_시나리오'!$I$3-'d_시나리오'!$H$3)),'d_시나리오'!$J$3-SQRT((1-F558)*('d_시나리오'!$J$3-'d_시나리오'!$H$3)*('d_시나리오'!$J$3-'d_시나리오'!$I$3))))</f>
        <v/>
      </c>
      <c r="H558">
        <f>RAND()</f>
        <v/>
      </c>
      <c r="I558">
        <f>IF('d_시나리오'!$J$4='d_시나리오'!$H$4,'d_시나리오'!$I$4,IF(H558&lt;('d_시나리오'!$I$4-'d_시나리오'!$H$4)/('d_시나리오'!$J$4-'d_시나리오'!$H$4),'d_시나리오'!$H$4+SQRT(H558*('d_시나리오'!$J$4-'d_시나리오'!$H$4)*('d_시나리오'!$I$4-'d_시나리오'!$H$4)),'d_시나리오'!$J$4-SQRT((1-H558)*('d_시나리오'!$J$4-'d_시나리오'!$H$4)*('d_시나리오'!$J$4-'d_시나리오'!$I$4))))</f>
        <v/>
      </c>
      <c r="J558">
        <f>RAND()</f>
        <v/>
      </c>
      <c r="K558">
        <f>IF('d_시나리오'!$J$5='d_시나리오'!$H$5,'d_시나리오'!$I$5,IF(J558&lt;('d_시나리오'!$I$5-'d_시나리오'!$H$5)/('d_시나리오'!$J$5-'d_시나리오'!$H$5),'d_시나리오'!$H$5+SQRT(J558*('d_시나리오'!$J$5-'d_시나리오'!$H$5)*('d_시나리오'!$I$5-'d_시나리오'!$H$5)),'d_시나리오'!$J$5-SQRT((1-J558)*('d_시나리오'!$J$5-'d_시나리오'!$H$5)*('d_시나리오'!$J$5-'d_시나리오'!$I$5))))</f>
        <v/>
      </c>
      <c r="L558">
        <f>RAND()</f>
        <v/>
      </c>
      <c r="M558">
        <f>IF('d_시나리오'!$J$6='d_시나리오'!$H$6,'d_시나리오'!$I$6,IF(L558&lt;('d_시나리오'!$I$6-'d_시나리오'!$H$6)/('d_시나리오'!$J$6-'d_시나리오'!$H$6),'d_시나리오'!$H$6+SQRT(L558*('d_시나리오'!$J$6-'d_시나리오'!$H$6)*('d_시나리오'!$I$6-'d_시나리오'!$H$6)),'d_시나리오'!$J$6-SQRT((1-L558)*('d_시나리오'!$J$6-'d_시나리오'!$H$6)*('d_시나리오'!$J$6-'d_시나리오'!$I$6))))</f>
        <v/>
      </c>
      <c r="N558">
        <f>INDEX('d_분포'!$B$2:$B$57,RANDBETWEEN(1,56))</f>
        <v/>
      </c>
      <c r="O558">
        <f>BETAINV(RAND(),5,5)</f>
        <v/>
      </c>
      <c r="P558">
        <f>'d_고정'!$B$1*'6_기대효과'!$H$7*('d_시나리오'!$I$7/'d_고정'!$B$2)*B558</f>
        <v/>
      </c>
      <c r="Q558">
        <f>P558*C558</f>
        <v/>
      </c>
      <c r="R558">
        <f>P558*E558</f>
        <v/>
      </c>
      <c r="S558">
        <f>R558*G558</f>
        <v/>
      </c>
      <c r="T558">
        <f>Q558+S558</f>
        <v/>
      </c>
      <c r="U558">
        <f>(Q558*D558+S558*I558)*(1-O558)</f>
        <v/>
      </c>
      <c r="V558">
        <f>(R558*K558*N558+'d_고정'!$B$3*('6_기대효과'!$H$7/8)*N558*'d_고정'!$B$10*M558*('6_기대효과'!$K$7/'d_고정'!$B$9))*(1-O558)</f>
        <v/>
      </c>
      <c r="W558">
        <f>(S558*I558+R558*MAX(K558-'d_고정'!$B$10*M558*('6_기대효과'!$K$7/'d_고정'!$B$9),0)*N558)*(1-O558)</f>
        <v/>
      </c>
      <c r="X558">
        <f>U558+V558</f>
        <v/>
      </c>
      <c r="Y558">
        <f>U558/('d_고정'!$B$5*'6_기대효과'!$H$7/8)/'d_고정'!$B$6</f>
        <v/>
      </c>
      <c r="Z558">
        <f>U558/('d_고정'!$B$8*'6_기대효과'!$H$7/8)</f>
        <v/>
      </c>
    </row>
    <row r="559">
      <c r="A559">
        <f>RAND()</f>
        <v/>
      </c>
      <c r="B559">
        <f>IF('d_시나리오'!$J$2='d_시나리오'!$H$2,'d_시나리오'!$I$2,IF(A559&lt;('d_시나리오'!$I$2-'d_시나리오'!$H$2)/('d_시나리오'!$J$2-'d_시나리오'!$H$2),'d_시나리오'!$H$2+SQRT(A559*('d_시나리오'!$J$2-'d_시나리오'!$H$2)*('d_시나리오'!$I$2-'d_시나리오'!$H$2)),'d_시나리오'!$J$2-SQRT((1-A559)*('d_시나리오'!$J$2-'d_시나리오'!$H$2)*('d_시나리오'!$J$2-'d_시나리오'!$I$2))))</f>
        <v/>
      </c>
      <c r="C559">
        <f>BETAINV(RAND(),2,6)</f>
        <v/>
      </c>
      <c r="D559">
        <f>INDEX('d_분포'!$A$2:$A$28,RANDBETWEEN(1,27))</f>
        <v/>
      </c>
      <c r="E559">
        <f>INDEX('d_분포'!$C$2:$C$5,RANDBETWEEN(1,4))*(0.9+0.2*RAND())</f>
        <v/>
      </c>
      <c r="F559">
        <f>RAND()</f>
        <v/>
      </c>
      <c r="G559">
        <f>IF('d_시나리오'!$J$3='d_시나리오'!$H$3,'d_시나리오'!$I$3,IF(F559&lt;('d_시나리오'!$I$3-'d_시나리오'!$H$3)/('d_시나리오'!$J$3-'d_시나리오'!$H$3),'d_시나리오'!$H$3+SQRT(F559*('d_시나리오'!$J$3-'d_시나리오'!$H$3)*('d_시나리오'!$I$3-'d_시나리오'!$H$3)),'d_시나리오'!$J$3-SQRT((1-F559)*('d_시나리오'!$J$3-'d_시나리오'!$H$3)*('d_시나리오'!$J$3-'d_시나리오'!$I$3))))</f>
        <v/>
      </c>
      <c r="H559">
        <f>RAND()</f>
        <v/>
      </c>
      <c r="I559">
        <f>IF('d_시나리오'!$J$4='d_시나리오'!$H$4,'d_시나리오'!$I$4,IF(H559&lt;('d_시나리오'!$I$4-'d_시나리오'!$H$4)/('d_시나리오'!$J$4-'d_시나리오'!$H$4),'d_시나리오'!$H$4+SQRT(H559*('d_시나리오'!$J$4-'d_시나리오'!$H$4)*('d_시나리오'!$I$4-'d_시나리오'!$H$4)),'d_시나리오'!$J$4-SQRT((1-H559)*('d_시나리오'!$J$4-'d_시나리오'!$H$4)*('d_시나리오'!$J$4-'d_시나리오'!$I$4))))</f>
        <v/>
      </c>
      <c r="J559">
        <f>RAND()</f>
        <v/>
      </c>
      <c r="K559">
        <f>IF('d_시나리오'!$J$5='d_시나리오'!$H$5,'d_시나리오'!$I$5,IF(J559&lt;('d_시나리오'!$I$5-'d_시나리오'!$H$5)/('d_시나리오'!$J$5-'d_시나리오'!$H$5),'d_시나리오'!$H$5+SQRT(J559*('d_시나리오'!$J$5-'d_시나리오'!$H$5)*('d_시나리오'!$I$5-'d_시나리오'!$H$5)),'d_시나리오'!$J$5-SQRT((1-J559)*('d_시나리오'!$J$5-'d_시나리오'!$H$5)*('d_시나리오'!$J$5-'d_시나리오'!$I$5))))</f>
        <v/>
      </c>
      <c r="L559">
        <f>RAND()</f>
        <v/>
      </c>
      <c r="M559">
        <f>IF('d_시나리오'!$J$6='d_시나리오'!$H$6,'d_시나리오'!$I$6,IF(L559&lt;('d_시나리오'!$I$6-'d_시나리오'!$H$6)/('d_시나리오'!$J$6-'d_시나리오'!$H$6),'d_시나리오'!$H$6+SQRT(L559*('d_시나리오'!$J$6-'d_시나리오'!$H$6)*('d_시나리오'!$I$6-'d_시나리오'!$H$6)),'d_시나리오'!$J$6-SQRT((1-L559)*('d_시나리오'!$J$6-'d_시나리오'!$H$6)*('d_시나리오'!$J$6-'d_시나리오'!$I$6))))</f>
        <v/>
      </c>
      <c r="N559">
        <f>INDEX('d_분포'!$B$2:$B$57,RANDBETWEEN(1,56))</f>
        <v/>
      </c>
      <c r="O559">
        <f>BETAINV(RAND(),5,5)</f>
        <v/>
      </c>
      <c r="P559">
        <f>'d_고정'!$B$1*'6_기대효과'!$H$7*('d_시나리오'!$I$7/'d_고정'!$B$2)*B559</f>
        <v/>
      </c>
      <c r="Q559">
        <f>P559*C559</f>
        <v/>
      </c>
      <c r="R559">
        <f>P559*E559</f>
        <v/>
      </c>
      <c r="S559">
        <f>R559*G559</f>
        <v/>
      </c>
      <c r="T559">
        <f>Q559+S559</f>
        <v/>
      </c>
      <c r="U559">
        <f>(Q559*D559+S559*I559)*(1-O559)</f>
        <v/>
      </c>
      <c r="V559">
        <f>(R559*K559*N559+'d_고정'!$B$3*('6_기대효과'!$H$7/8)*N559*'d_고정'!$B$10*M559*('6_기대효과'!$K$7/'d_고정'!$B$9))*(1-O559)</f>
        <v/>
      </c>
      <c r="W559">
        <f>(S559*I559+R559*MAX(K559-'d_고정'!$B$10*M559*('6_기대효과'!$K$7/'d_고정'!$B$9),0)*N559)*(1-O559)</f>
        <v/>
      </c>
      <c r="X559">
        <f>U559+V559</f>
        <v/>
      </c>
      <c r="Y559">
        <f>U559/('d_고정'!$B$5*'6_기대효과'!$H$7/8)/'d_고정'!$B$6</f>
        <v/>
      </c>
      <c r="Z559">
        <f>U559/('d_고정'!$B$8*'6_기대효과'!$H$7/8)</f>
        <v/>
      </c>
    </row>
    <row r="560">
      <c r="A560">
        <f>RAND()</f>
        <v/>
      </c>
      <c r="B560">
        <f>IF('d_시나리오'!$J$2='d_시나리오'!$H$2,'d_시나리오'!$I$2,IF(A560&lt;('d_시나리오'!$I$2-'d_시나리오'!$H$2)/('d_시나리오'!$J$2-'d_시나리오'!$H$2),'d_시나리오'!$H$2+SQRT(A560*('d_시나리오'!$J$2-'d_시나리오'!$H$2)*('d_시나리오'!$I$2-'d_시나리오'!$H$2)),'d_시나리오'!$J$2-SQRT((1-A560)*('d_시나리오'!$J$2-'d_시나리오'!$H$2)*('d_시나리오'!$J$2-'d_시나리오'!$I$2))))</f>
        <v/>
      </c>
      <c r="C560">
        <f>BETAINV(RAND(),2,6)</f>
        <v/>
      </c>
      <c r="D560">
        <f>INDEX('d_분포'!$A$2:$A$28,RANDBETWEEN(1,27))</f>
        <v/>
      </c>
      <c r="E560">
        <f>INDEX('d_분포'!$C$2:$C$5,RANDBETWEEN(1,4))*(0.9+0.2*RAND())</f>
        <v/>
      </c>
      <c r="F560">
        <f>RAND()</f>
        <v/>
      </c>
      <c r="G560">
        <f>IF('d_시나리오'!$J$3='d_시나리오'!$H$3,'d_시나리오'!$I$3,IF(F560&lt;('d_시나리오'!$I$3-'d_시나리오'!$H$3)/('d_시나리오'!$J$3-'d_시나리오'!$H$3),'d_시나리오'!$H$3+SQRT(F560*('d_시나리오'!$J$3-'d_시나리오'!$H$3)*('d_시나리오'!$I$3-'d_시나리오'!$H$3)),'d_시나리오'!$J$3-SQRT((1-F560)*('d_시나리오'!$J$3-'d_시나리오'!$H$3)*('d_시나리오'!$J$3-'d_시나리오'!$I$3))))</f>
        <v/>
      </c>
      <c r="H560">
        <f>RAND()</f>
        <v/>
      </c>
      <c r="I560">
        <f>IF('d_시나리오'!$J$4='d_시나리오'!$H$4,'d_시나리오'!$I$4,IF(H560&lt;('d_시나리오'!$I$4-'d_시나리오'!$H$4)/('d_시나리오'!$J$4-'d_시나리오'!$H$4),'d_시나리오'!$H$4+SQRT(H560*('d_시나리오'!$J$4-'d_시나리오'!$H$4)*('d_시나리오'!$I$4-'d_시나리오'!$H$4)),'d_시나리오'!$J$4-SQRT((1-H560)*('d_시나리오'!$J$4-'d_시나리오'!$H$4)*('d_시나리오'!$J$4-'d_시나리오'!$I$4))))</f>
        <v/>
      </c>
      <c r="J560">
        <f>RAND()</f>
        <v/>
      </c>
      <c r="K560">
        <f>IF('d_시나리오'!$J$5='d_시나리오'!$H$5,'d_시나리오'!$I$5,IF(J560&lt;('d_시나리오'!$I$5-'d_시나리오'!$H$5)/('d_시나리오'!$J$5-'d_시나리오'!$H$5),'d_시나리오'!$H$5+SQRT(J560*('d_시나리오'!$J$5-'d_시나리오'!$H$5)*('d_시나리오'!$I$5-'d_시나리오'!$H$5)),'d_시나리오'!$J$5-SQRT((1-J560)*('d_시나리오'!$J$5-'d_시나리오'!$H$5)*('d_시나리오'!$J$5-'d_시나리오'!$I$5))))</f>
        <v/>
      </c>
      <c r="L560">
        <f>RAND()</f>
        <v/>
      </c>
      <c r="M560">
        <f>IF('d_시나리오'!$J$6='d_시나리오'!$H$6,'d_시나리오'!$I$6,IF(L560&lt;('d_시나리오'!$I$6-'d_시나리오'!$H$6)/('d_시나리오'!$J$6-'d_시나리오'!$H$6),'d_시나리오'!$H$6+SQRT(L560*('d_시나리오'!$J$6-'d_시나리오'!$H$6)*('d_시나리오'!$I$6-'d_시나리오'!$H$6)),'d_시나리오'!$J$6-SQRT((1-L560)*('d_시나리오'!$J$6-'d_시나리오'!$H$6)*('d_시나리오'!$J$6-'d_시나리오'!$I$6))))</f>
        <v/>
      </c>
      <c r="N560">
        <f>INDEX('d_분포'!$B$2:$B$57,RANDBETWEEN(1,56))</f>
        <v/>
      </c>
      <c r="O560">
        <f>BETAINV(RAND(),5,5)</f>
        <v/>
      </c>
      <c r="P560">
        <f>'d_고정'!$B$1*'6_기대효과'!$H$7*('d_시나리오'!$I$7/'d_고정'!$B$2)*B560</f>
        <v/>
      </c>
      <c r="Q560">
        <f>P560*C560</f>
        <v/>
      </c>
      <c r="R560">
        <f>P560*E560</f>
        <v/>
      </c>
      <c r="S560">
        <f>R560*G560</f>
        <v/>
      </c>
      <c r="T560">
        <f>Q560+S560</f>
        <v/>
      </c>
      <c r="U560">
        <f>(Q560*D560+S560*I560)*(1-O560)</f>
        <v/>
      </c>
      <c r="V560">
        <f>(R560*K560*N560+'d_고정'!$B$3*('6_기대효과'!$H$7/8)*N560*'d_고정'!$B$10*M560*('6_기대효과'!$K$7/'d_고정'!$B$9))*(1-O560)</f>
        <v/>
      </c>
      <c r="W560">
        <f>(S560*I560+R560*MAX(K560-'d_고정'!$B$10*M560*('6_기대효과'!$K$7/'d_고정'!$B$9),0)*N560)*(1-O560)</f>
        <v/>
      </c>
      <c r="X560">
        <f>U560+V560</f>
        <v/>
      </c>
      <c r="Y560">
        <f>U560/('d_고정'!$B$5*'6_기대효과'!$H$7/8)/'d_고정'!$B$6</f>
        <v/>
      </c>
      <c r="Z560">
        <f>U560/('d_고정'!$B$8*'6_기대효과'!$H$7/8)</f>
        <v/>
      </c>
    </row>
    <row r="561">
      <c r="A561">
        <f>RAND()</f>
        <v/>
      </c>
      <c r="B561">
        <f>IF('d_시나리오'!$J$2='d_시나리오'!$H$2,'d_시나리오'!$I$2,IF(A561&lt;('d_시나리오'!$I$2-'d_시나리오'!$H$2)/('d_시나리오'!$J$2-'d_시나리오'!$H$2),'d_시나리오'!$H$2+SQRT(A561*('d_시나리오'!$J$2-'d_시나리오'!$H$2)*('d_시나리오'!$I$2-'d_시나리오'!$H$2)),'d_시나리오'!$J$2-SQRT((1-A561)*('d_시나리오'!$J$2-'d_시나리오'!$H$2)*('d_시나리오'!$J$2-'d_시나리오'!$I$2))))</f>
        <v/>
      </c>
      <c r="C561">
        <f>BETAINV(RAND(),2,6)</f>
        <v/>
      </c>
      <c r="D561">
        <f>INDEX('d_분포'!$A$2:$A$28,RANDBETWEEN(1,27))</f>
        <v/>
      </c>
      <c r="E561">
        <f>INDEX('d_분포'!$C$2:$C$5,RANDBETWEEN(1,4))*(0.9+0.2*RAND())</f>
        <v/>
      </c>
      <c r="F561">
        <f>RAND()</f>
        <v/>
      </c>
      <c r="G561">
        <f>IF('d_시나리오'!$J$3='d_시나리오'!$H$3,'d_시나리오'!$I$3,IF(F561&lt;('d_시나리오'!$I$3-'d_시나리오'!$H$3)/('d_시나리오'!$J$3-'d_시나리오'!$H$3),'d_시나리오'!$H$3+SQRT(F561*('d_시나리오'!$J$3-'d_시나리오'!$H$3)*('d_시나리오'!$I$3-'d_시나리오'!$H$3)),'d_시나리오'!$J$3-SQRT((1-F561)*('d_시나리오'!$J$3-'d_시나리오'!$H$3)*('d_시나리오'!$J$3-'d_시나리오'!$I$3))))</f>
        <v/>
      </c>
      <c r="H561">
        <f>RAND()</f>
        <v/>
      </c>
      <c r="I561">
        <f>IF('d_시나리오'!$J$4='d_시나리오'!$H$4,'d_시나리오'!$I$4,IF(H561&lt;('d_시나리오'!$I$4-'d_시나리오'!$H$4)/('d_시나리오'!$J$4-'d_시나리오'!$H$4),'d_시나리오'!$H$4+SQRT(H561*('d_시나리오'!$J$4-'d_시나리오'!$H$4)*('d_시나리오'!$I$4-'d_시나리오'!$H$4)),'d_시나리오'!$J$4-SQRT((1-H561)*('d_시나리오'!$J$4-'d_시나리오'!$H$4)*('d_시나리오'!$J$4-'d_시나리오'!$I$4))))</f>
        <v/>
      </c>
      <c r="J561">
        <f>RAND()</f>
        <v/>
      </c>
      <c r="K561">
        <f>IF('d_시나리오'!$J$5='d_시나리오'!$H$5,'d_시나리오'!$I$5,IF(J561&lt;('d_시나리오'!$I$5-'d_시나리오'!$H$5)/('d_시나리오'!$J$5-'d_시나리오'!$H$5),'d_시나리오'!$H$5+SQRT(J561*('d_시나리오'!$J$5-'d_시나리오'!$H$5)*('d_시나리오'!$I$5-'d_시나리오'!$H$5)),'d_시나리오'!$J$5-SQRT((1-J561)*('d_시나리오'!$J$5-'d_시나리오'!$H$5)*('d_시나리오'!$J$5-'d_시나리오'!$I$5))))</f>
        <v/>
      </c>
      <c r="L561">
        <f>RAND()</f>
        <v/>
      </c>
      <c r="M561">
        <f>IF('d_시나리오'!$J$6='d_시나리오'!$H$6,'d_시나리오'!$I$6,IF(L561&lt;('d_시나리오'!$I$6-'d_시나리오'!$H$6)/('d_시나리오'!$J$6-'d_시나리오'!$H$6),'d_시나리오'!$H$6+SQRT(L561*('d_시나리오'!$J$6-'d_시나리오'!$H$6)*('d_시나리오'!$I$6-'d_시나리오'!$H$6)),'d_시나리오'!$J$6-SQRT((1-L561)*('d_시나리오'!$J$6-'d_시나리오'!$H$6)*('d_시나리오'!$J$6-'d_시나리오'!$I$6))))</f>
        <v/>
      </c>
      <c r="N561">
        <f>INDEX('d_분포'!$B$2:$B$57,RANDBETWEEN(1,56))</f>
        <v/>
      </c>
      <c r="O561">
        <f>BETAINV(RAND(),5,5)</f>
        <v/>
      </c>
      <c r="P561">
        <f>'d_고정'!$B$1*'6_기대효과'!$H$7*('d_시나리오'!$I$7/'d_고정'!$B$2)*B561</f>
        <v/>
      </c>
      <c r="Q561">
        <f>P561*C561</f>
        <v/>
      </c>
      <c r="R561">
        <f>P561*E561</f>
        <v/>
      </c>
      <c r="S561">
        <f>R561*G561</f>
        <v/>
      </c>
      <c r="T561">
        <f>Q561+S561</f>
        <v/>
      </c>
      <c r="U561">
        <f>(Q561*D561+S561*I561)*(1-O561)</f>
        <v/>
      </c>
      <c r="V561">
        <f>(R561*K561*N561+'d_고정'!$B$3*('6_기대효과'!$H$7/8)*N561*'d_고정'!$B$10*M561*('6_기대효과'!$K$7/'d_고정'!$B$9))*(1-O561)</f>
        <v/>
      </c>
      <c r="W561">
        <f>(S561*I561+R561*MAX(K561-'d_고정'!$B$10*M561*('6_기대효과'!$K$7/'d_고정'!$B$9),0)*N561)*(1-O561)</f>
        <v/>
      </c>
      <c r="X561">
        <f>U561+V561</f>
        <v/>
      </c>
      <c r="Y561">
        <f>U561/('d_고정'!$B$5*'6_기대효과'!$H$7/8)/'d_고정'!$B$6</f>
        <v/>
      </c>
      <c r="Z561">
        <f>U561/('d_고정'!$B$8*'6_기대효과'!$H$7/8)</f>
        <v/>
      </c>
    </row>
    <row r="562">
      <c r="A562">
        <f>RAND()</f>
        <v/>
      </c>
      <c r="B562">
        <f>IF('d_시나리오'!$J$2='d_시나리오'!$H$2,'d_시나리오'!$I$2,IF(A562&lt;('d_시나리오'!$I$2-'d_시나리오'!$H$2)/('d_시나리오'!$J$2-'d_시나리오'!$H$2),'d_시나리오'!$H$2+SQRT(A562*('d_시나리오'!$J$2-'d_시나리오'!$H$2)*('d_시나리오'!$I$2-'d_시나리오'!$H$2)),'d_시나리오'!$J$2-SQRT((1-A562)*('d_시나리오'!$J$2-'d_시나리오'!$H$2)*('d_시나리오'!$J$2-'d_시나리오'!$I$2))))</f>
        <v/>
      </c>
      <c r="C562">
        <f>BETAINV(RAND(),2,6)</f>
        <v/>
      </c>
      <c r="D562">
        <f>INDEX('d_분포'!$A$2:$A$28,RANDBETWEEN(1,27))</f>
        <v/>
      </c>
      <c r="E562">
        <f>INDEX('d_분포'!$C$2:$C$5,RANDBETWEEN(1,4))*(0.9+0.2*RAND())</f>
        <v/>
      </c>
      <c r="F562">
        <f>RAND()</f>
        <v/>
      </c>
      <c r="G562">
        <f>IF('d_시나리오'!$J$3='d_시나리오'!$H$3,'d_시나리오'!$I$3,IF(F562&lt;('d_시나리오'!$I$3-'d_시나리오'!$H$3)/('d_시나리오'!$J$3-'d_시나리오'!$H$3),'d_시나리오'!$H$3+SQRT(F562*('d_시나리오'!$J$3-'d_시나리오'!$H$3)*('d_시나리오'!$I$3-'d_시나리오'!$H$3)),'d_시나리오'!$J$3-SQRT((1-F562)*('d_시나리오'!$J$3-'d_시나리오'!$H$3)*('d_시나리오'!$J$3-'d_시나리오'!$I$3))))</f>
        <v/>
      </c>
      <c r="H562">
        <f>RAND()</f>
        <v/>
      </c>
      <c r="I562">
        <f>IF('d_시나리오'!$J$4='d_시나리오'!$H$4,'d_시나리오'!$I$4,IF(H562&lt;('d_시나리오'!$I$4-'d_시나리오'!$H$4)/('d_시나리오'!$J$4-'d_시나리오'!$H$4),'d_시나리오'!$H$4+SQRT(H562*('d_시나리오'!$J$4-'d_시나리오'!$H$4)*('d_시나리오'!$I$4-'d_시나리오'!$H$4)),'d_시나리오'!$J$4-SQRT((1-H562)*('d_시나리오'!$J$4-'d_시나리오'!$H$4)*('d_시나리오'!$J$4-'d_시나리오'!$I$4))))</f>
        <v/>
      </c>
      <c r="J562">
        <f>RAND()</f>
        <v/>
      </c>
      <c r="K562">
        <f>IF('d_시나리오'!$J$5='d_시나리오'!$H$5,'d_시나리오'!$I$5,IF(J562&lt;('d_시나리오'!$I$5-'d_시나리오'!$H$5)/('d_시나리오'!$J$5-'d_시나리오'!$H$5),'d_시나리오'!$H$5+SQRT(J562*('d_시나리오'!$J$5-'d_시나리오'!$H$5)*('d_시나리오'!$I$5-'d_시나리오'!$H$5)),'d_시나리오'!$J$5-SQRT((1-J562)*('d_시나리오'!$J$5-'d_시나리오'!$H$5)*('d_시나리오'!$J$5-'d_시나리오'!$I$5))))</f>
        <v/>
      </c>
      <c r="L562">
        <f>RAND()</f>
        <v/>
      </c>
      <c r="M562">
        <f>IF('d_시나리오'!$J$6='d_시나리오'!$H$6,'d_시나리오'!$I$6,IF(L562&lt;('d_시나리오'!$I$6-'d_시나리오'!$H$6)/('d_시나리오'!$J$6-'d_시나리오'!$H$6),'d_시나리오'!$H$6+SQRT(L562*('d_시나리오'!$J$6-'d_시나리오'!$H$6)*('d_시나리오'!$I$6-'d_시나리오'!$H$6)),'d_시나리오'!$J$6-SQRT((1-L562)*('d_시나리오'!$J$6-'d_시나리오'!$H$6)*('d_시나리오'!$J$6-'d_시나리오'!$I$6))))</f>
        <v/>
      </c>
      <c r="N562">
        <f>INDEX('d_분포'!$B$2:$B$57,RANDBETWEEN(1,56))</f>
        <v/>
      </c>
      <c r="O562">
        <f>BETAINV(RAND(),5,5)</f>
        <v/>
      </c>
      <c r="P562">
        <f>'d_고정'!$B$1*'6_기대효과'!$H$7*('d_시나리오'!$I$7/'d_고정'!$B$2)*B562</f>
        <v/>
      </c>
      <c r="Q562">
        <f>P562*C562</f>
        <v/>
      </c>
      <c r="R562">
        <f>P562*E562</f>
        <v/>
      </c>
      <c r="S562">
        <f>R562*G562</f>
        <v/>
      </c>
      <c r="T562">
        <f>Q562+S562</f>
        <v/>
      </c>
      <c r="U562">
        <f>(Q562*D562+S562*I562)*(1-O562)</f>
        <v/>
      </c>
      <c r="V562">
        <f>(R562*K562*N562+'d_고정'!$B$3*('6_기대효과'!$H$7/8)*N562*'d_고정'!$B$10*M562*('6_기대효과'!$K$7/'d_고정'!$B$9))*(1-O562)</f>
        <v/>
      </c>
      <c r="W562">
        <f>(S562*I562+R562*MAX(K562-'d_고정'!$B$10*M562*('6_기대효과'!$K$7/'d_고정'!$B$9),0)*N562)*(1-O562)</f>
        <v/>
      </c>
      <c r="X562">
        <f>U562+V562</f>
        <v/>
      </c>
      <c r="Y562">
        <f>U562/('d_고정'!$B$5*'6_기대효과'!$H$7/8)/'d_고정'!$B$6</f>
        <v/>
      </c>
      <c r="Z562">
        <f>U562/('d_고정'!$B$8*'6_기대효과'!$H$7/8)</f>
        <v/>
      </c>
    </row>
    <row r="563">
      <c r="A563">
        <f>RAND()</f>
        <v/>
      </c>
      <c r="B563">
        <f>IF('d_시나리오'!$J$2='d_시나리오'!$H$2,'d_시나리오'!$I$2,IF(A563&lt;('d_시나리오'!$I$2-'d_시나리오'!$H$2)/('d_시나리오'!$J$2-'d_시나리오'!$H$2),'d_시나리오'!$H$2+SQRT(A563*('d_시나리오'!$J$2-'d_시나리오'!$H$2)*('d_시나리오'!$I$2-'d_시나리오'!$H$2)),'d_시나리오'!$J$2-SQRT((1-A563)*('d_시나리오'!$J$2-'d_시나리오'!$H$2)*('d_시나리오'!$J$2-'d_시나리오'!$I$2))))</f>
        <v/>
      </c>
      <c r="C563">
        <f>BETAINV(RAND(),2,6)</f>
        <v/>
      </c>
      <c r="D563">
        <f>INDEX('d_분포'!$A$2:$A$28,RANDBETWEEN(1,27))</f>
        <v/>
      </c>
      <c r="E563">
        <f>INDEX('d_분포'!$C$2:$C$5,RANDBETWEEN(1,4))*(0.9+0.2*RAND())</f>
        <v/>
      </c>
      <c r="F563">
        <f>RAND()</f>
        <v/>
      </c>
      <c r="G563">
        <f>IF('d_시나리오'!$J$3='d_시나리오'!$H$3,'d_시나리오'!$I$3,IF(F563&lt;('d_시나리오'!$I$3-'d_시나리오'!$H$3)/('d_시나리오'!$J$3-'d_시나리오'!$H$3),'d_시나리오'!$H$3+SQRT(F563*('d_시나리오'!$J$3-'d_시나리오'!$H$3)*('d_시나리오'!$I$3-'d_시나리오'!$H$3)),'d_시나리오'!$J$3-SQRT((1-F563)*('d_시나리오'!$J$3-'d_시나리오'!$H$3)*('d_시나리오'!$J$3-'d_시나리오'!$I$3))))</f>
        <v/>
      </c>
      <c r="H563">
        <f>RAND()</f>
        <v/>
      </c>
      <c r="I563">
        <f>IF('d_시나리오'!$J$4='d_시나리오'!$H$4,'d_시나리오'!$I$4,IF(H563&lt;('d_시나리오'!$I$4-'d_시나리오'!$H$4)/('d_시나리오'!$J$4-'d_시나리오'!$H$4),'d_시나리오'!$H$4+SQRT(H563*('d_시나리오'!$J$4-'d_시나리오'!$H$4)*('d_시나리오'!$I$4-'d_시나리오'!$H$4)),'d_시나리오'!$J$4-SQRT((1-H563)*('d_시나리오'!$J$4-'d_시나리오'!$H$4)*('d_시나리오'!$J$4-'d_시나리오'!$I$4))))</f>
        <v/>
      </c>
      <c r="J563">
        <f>RAND()</f>
        <v/>
      </c>
      <c r="K563">
        <f>IF('d_시나리오'!$J$5='d_시나리오'!$H$5,'d_시나리오'!$I$5,IF(J563&lt;('d_시나리오'!$I$5-'d_시나리오'!$H$5)/('d_시나리오'!$J$5-'d_시나리오'!$H$5),'d_시나리오'!$H$5+SQRT(J563*('d_시나리오'!$J$5-'d_시나리오'!$H$5)*('d_시나리오'!$I$5-'d_시나리오'!$H$5)),'d_시나리오'!$J$5-SQRT((1-J563)*('d_시나리오'!$J$5-'d_시나리오'!$H$5)*('d_시나리오'!$J$5-'d_시나리오'!$I$5))))</f>
        <v/>
      </c>
      <c r="L563">
        <f>RAND()</f>
        <v/>
      </c>
      <c r="M563">
        <f>IF('d_시나리오'!$J$6='d_시나리오'!$H$6,'d_시나리오'!$I$6,IF(L563&lt;('d_시나리오'!$I$6-'d_시나리오'!$H$6)/('d_시나리오'!$J$6-'d_시나리오'!$H$6),'d_시나리오'!$H$6+SQRT(L563*('d_시나리오'!$J$6-'d_시나리오'!$H$6)*('d_시나리오'!$I$6-'d_시나리오'!$H$6)),'d_시나리오'!$J$6-SQRT((1-L563)*('d_시나리오'!$J$6-'d_시나리오'!$H$6)*('d_시나리오'!$J$6-'d_시나리오'!$I$6))))</f>
        <v/>
      </c>
      <c r="N563">
        <f>INDEX('d_분포'!$B$2:$B$57,RANDBETWEEN(1,56))</f>
        <v/>
      </c>
      <c r="O563">
        <f>BETAINV(RAND(),5,5)</f>
        <v/>
      </c>
      <c r="P563">
        <f>'d_고정'!$B$1*'6_기대효과'!$H$7*('d_시나리오'!$I$7/'d_고정'!$B$2)*B563</f>
        <v/>
      </c>
      <c r="Q563">
        <f>P563*C563</f>
        <v/>
      </c>
      <c r="R563">
        <f>P563*E563</f>
        <v/>
      </c>
      <c r="S563">
        <f>R563*G563</f>
        <v/>
      </c>
      <c r="T563">
        <f>Q563+S563</f>
        <v/>
      </c>
      <c r="U563">
        <f>(Q563*D563+S563*I563)*(1-O563)</f>
        <v/>
      </c>
      <c r="V563">
        <f>(R563*K563*N563+'d_고정'!$B$3*('6_기대효과'!$H$7/8)*N563*'d_고정'!$B$10*M563*('6_기대효과'!$K$7/'d_고정'!$B$9))*(1-O563)</f>
        <v/>
      </c>
      <c r="W563">
        <f>(S563*I563+R563*MAX(K563-'d_고정'!$B$10*M563*('6_기대효과'!$K$7/'d_고정'!$B$9),0)*N563)*(1-O563)</f>
        <v/>
      </c>
      <c r="X563">
        <f>U563+V563</f>
        <v/>
      </c>
      <c r="Y563">
        <f>U563/('d_고정'!$B$5*'6_기대효과'!$H$7/8)/'d_고정'!$B$6</f>
        <v/>
      </c>
      <c r="Z563">
        <f>U563/('d_고정'!$B$8*'6_기대효과'!$H$7/8)</f>
        <v/>
      </c>
    </row>
    <row r="564">
      <c r="A564">
        <f>RAND()</f>
        <v/>
      </c>
      <c r="B564">
        <f>IF('d_시나리오'!$J$2='d_시나리오'!$H$2,'d_시나리오'!$I$2,IF(A564&lt;('d_시나리오'!$I$2-'d_시나리오'!$H$2)/('d_시나리오'!$J$2-'d_시나리오'!$H$2),'d_시나리오'!$H$2+SQRT(A564*('d_시나리오'!$J$2-'d_시나리오'!$H$2)*('d_시나리오'!$I$2-'d_시나리오'!$H$2)),'d_시나리오'!$J$2-SQRT((1-A564)*('d_시나리오'!$J$2-'d_시나리오'!$H$2)*('d_시나리오'!$J$2-'d_시나리오'!$I$2))))</f>
        <v/>
      </c>
      <c r="C564">
        <f>BETAINV(RAND(),2,6)</f>
        <v/>
      </c>
      <c r="D564">
        <f>INDEX('d_분포'!$A$2:$A$28,RANDBETWEEN(1,27))</f>
        <v/>
      </c>
      <c r="E564">
        <f>INDEX('d_분포'!$C$2:$C$5,RANDBETWEEN(1,4))*(0.9+0.2*RAND())</f>
        <v/>
      </c>
      <c r="F564">
        <f>RAND()</f>
        <v/>
      </c>
      <c r="G564">
        <f>IF('d_시나리오'!$J$3='d_시나리오'!$H$3,'d_시나리오'!$I$3,IF(F564&lt;('d_시나리오'!$I$3-'d_시나리오'!$H$3)/('d_시나리오'!$J$3-'d_시나리오'!$H$3),'d_시나리오'!$H$3+SQRT(F564*('d_시나리오'!$J$3-'d_시나리오'!$H$3)*('d_시나리오'!$I$3-'d_시나리오'!$H$3)),'d_시나리오'!$J$3-SQRT((1-F564)*('d_시나리오'!$J$3-'d_시나리오'!$H$3)*('d_시나리오'!$J$3-'d_시나리오'!$I$3))))</f>
        <v/>
      </c>
      <c r="H564">
        <f>RAND()</f>
        <v/>
      </c>
      <c r="I564">
        <f>IF('d_시나리오'!$J$4='d_시나리오'!$H$4,'d_시나리오'!$I$4,IF(H564&lt;('d_시나리오'!$I$4-'d_시나리오'!$H$4)/('d_시나리오'!$J$4-'d_시나리오'!$H$4),'d_시나리오'!$H$4+SQRT(H564*('d_시나리오'!$J$4-'d_시나리오'!$H$4)*('d_시나리오'!$I$4-'d_시나리오'!$H$4)),'d_시나리오'!$J$4-SQRT((1-H564)*('d_시나리오'!$J$4-'d_시나리오'!$H$4)*('d_시나리오'!$J$4-'d_시나리오'!$I$4))))</f>
        <v/>
      </c>
      <c r="J564">
        <f>RAND()</f>
        <v/>
      </c>
      <c r="K564">
        <f>IF('d_시나리오'!$J$5='d_시나리오'!$H$5,'d_시나리오'!$I$5,IF(J564&lt;('d_시나리오'!$I$5-'d_시나리오'!$H$5)/('d_시나리오'!$J$5-'d_시나리오'!$H$5),'d_시나리오'!$H$5+SQRT(J564*('d_시나리오'!$J$5-'d_시나리오'!$H$5)*('d_시나리오'!$I$5-'d_시나리오'!$H$5)),'d_시나리오'!$J$5-SQRT((1-J564)*('d_시나리오'!$J$5-'d_시나리오'!$H$5)*('d_시나리오'!$J$5-'d_시나리오'!$I$5))))</f>
        <v/>
      </c>
      <c r="L564">
        <f>RAND()</f>
        <v/>
      </c>
      <c r="M564">
        <f>IF('d_시나리오'!$J$6='d_시나리오'!$H$6,'d_시나리오'!$I$6,IF(L564&lt;('d_시나리오'!$I$6-'d_시나리오'!$H$6)/('d_시나리오'!$J$6-'d_시나리오'!$H$6),'d_시나리오'!$H$6+SQRT(L564*('d_시나리오'!$J$6-'d_시나리오'!$H$6)*('d_시나리오'!$I$6-'d_시나리오'!$H$6)),'d_시나리오'!$J$6-SQRT((1-L564)*('d_시나리오'!$J$6-'d_시나리오'!$H$6)*('d_시나리오'!$J$6-'d_시나리오'!$I$6))))</f>
        <v/>
      </c>
      <c r="N564">
        <f>INDEX('d_분포'!$B$2:$B$57,RANDBETWEEN(1,56))</f>
        <v/>
      </c>
      <c r="O564">
        <f>BETAINV(RAND(),5,5)</f>
        <v/>
      </c>
      <c r="P564">
        <f>'d_고정'!$B$1*'6_기대효과'!$H$7*('d_시나리오'!$I$7/'d_고정'!$B$2)*B564</f>
        <v/>
      </c>
      <c r="Q564">
        <f>P564*C564</f>
        <v/>
      </c>
      <c r="R564">
        <f>P564*E564</f>
        <v/>
      </c>
      <c r="S564">
        <f>R564*G564</f>
        <v/>
      </c>
      <c r="T564">
        <f>Q564+S564</f>
        <v/>
      </c>
      <c r="U564">
        <f>(Q564*D564+S564*I564)*(1-O564)</f>
        <v/>
      </c>
      <c r="V564">
        <f>(R564*K564*N564+'d_고정'!$B$3*('6_기대효과'!$H$7/8)*N564*'d_고정'!$B$10*M564*('6_기대효과'!$K$7/'d_고정'!$B$9))*(1-O564)</f>
        <v/>
      </c>
      <c r="W564">
        <f>(S564*I564+R564*MAX(K564-'d_고정'!$B$10*M564*('6_기대효과'!$K$7/'d_고정'!$B$9),0)*N564)*(1-O564)</f>
        <v/>
      </c>
      <c r="X564">
        <f>U564+V564</f>
        <v/>
      </c>
      <c r="Y564">
        <f>U564/('d_고정'!$B$5*'6_기대효과'!$H$7/8)/'d_고정'!$B$6</f>
        <v/>
      </c>
      <c r="Z564">
        <f>U564/('d_고정'!$B$8*'6_기대효과'!$H$7/8)</f>
        <v/>
      </c>
    </row>
    <row r="565">
      <c r="A565">
        <f>RAND()</f>
        <v/>
      </c>
      <c r="B565">
        <f>IF('d_시나리오'!$J$2='d_시나리오'!$H$2,'d_시나리오'!$I$2,IF(A565&lt;('d_시나리오'!$I$2-'d_시나리오'!$H$2)/('d_시나리오'!$J$2-'d_시나리오'!$H$2),'d_시나리오'!$H$2+SQRT(A565*('d_시나리오'!$J$2-'d_시나리오'!$H$2)*('d_시나리오'!$I$2-'d_시나리오'!$H$2)),'d_시나리오'!$J$2-SQRT((1-A565)*('d_시나리오'!$J$2-'d_시나리오'!$H$2)*('d_시나리오'!$J$2-'d_시나리오'!$I$2))))</f>
        <v/>
      </c>
      <c r="C565">
        <f>BETAINV(RAND(),2,6)</f>
        <v/>
      </c>
      <c r="D565">
        <f>INDEX('d_분포'!$A$2:$A$28,RANDBETWEEN(1,27))</f>
        <v/>
      </c>
      <c r="E565">
        <f>INDEX('d_분포'!$C$2:$C$5,RANDBETWEEN(1,4))*(0.9+0.2*RAND())</f>
        <v/>
      </c>
      <c r="F565">
        <f>RAND()</f>
        <v/>
      </c>
      <c r="G565">
        <f>IF('d_시나리오'!$J$3='d_시나리오'!$H$3,'d_시나리오'!$I$3,IF(F565&lt;('d_시나리오'!$I$3-'d_시나리오'!$H$3)/('d_시나리오'!$J$3-'d_시나리오'!$H$3),'d_시나리오'!$H$3+SQRT(F565*('d_시나리오'!$J$3-'d_시나리오'!$H$3)*('d_시나리오'!$I$3-'d_시나리오'!$H$3)),'d_시나리오'!$J$3-SQRT((1-F565)*('d_시나리오'!$J$3-'d_시나리오'!$H$3)*('d_시나리오'!$J$3-'d_시나리오'!$I$3))))</f>
        <v/>
      </c>
      <c r="H565">
        <f>RAND()</f>
        <v/>
      </c>
      <c r="I565">
        <f>IF('d_시나리오'!$J$4='d_시나리오'!$H$4,'d_시나리오'!$I$4,IF(H565&lt;('d_시나리오'!$I$4-'d_시나리오'!$H$4)/('d_시나리오'!$J$4-'d_시나리오'!$H$4),'d_시나리오'!$H$4+SQRT(H565*('d_시나리오'!$J$4-'d_시나리오'!$H$4)*('d_시나리오'!$I$4-'d_시나리오'!$H$4)),'d_시나리오'!$J$4-SQRT((1-H565)*('d_시나리오'!$J$4-'d_시나리오'!$H$4)*('d_시나리오'!$J$4-'d_시나리오'!$I$4))))</f>
        <v/>
      </c>
      <c r="J565">
        <f>RAND()</f>
        <v/>
      </c>
      <c r="K565">
        <f>IF('d_시나리오'!$J$5='d_시나리오'!$H$5,'d_시나리오'!$I$5,IF(J565&lt;('d_시나리오'!$I$5-'d_시나리오'!$H$5)/('d_시나리오'!$J$5-'d_시나리오'!$H$5),'d_시나리오'!$H$5+SQRT(J565*('d_시나리오'!$J$5-'d_시나리오'!$H$5)*('d_시나리오'!$I$5-'d_시나리오'!$H$5)),'d_시나리오'!$J$5-SQRT((1-J565)*('d_시나리오'!$J$5-'d_시나리오'!$H$5)*('d_시나리오'!$J$5-'d_시나리오'!$I$5))))</f>
        <v/>
      </c>
      <c r="L565">
        <f>RAND()</f>
        <v/>
      </c>
      <c r="M565">
        <f>IF('d_시나리오'!$J$6='d_시나리오'!$H$6,'d_시나리오'!$I$6,IF(L565&lt;('d_시나리오'!$I$6-'d_시나리오'!$H$6)/('d_시나리오'!$J$6-'d_시나리오'!$H$6),'d_시나리오'!$H$6+SQRT(L565*('d_시나리오'!$J$6-'d_시나리오'!$H$6)*('d_시나리오'!$I$6-'d_시나리오'!$H$6)),'d_시나리오'!$J$6-SQRT((1-L565)*('d_시나리오'!$J$6-'d_시나리오'!$H$6)*('d_시나리오'!$J$6-'d_시나리오'!$I$6))))</f>
        <v/>
      </c>
      <c r="N565">
        <f>INDEX('d_분포'!$B$2:$B$57,RANDBETWEEN(1,56))</f>
        <v/>
      </c>
      <c r="O565">
        <f>BETAINV(RAND(),5,5)</f>
        <v/>
      </c>
      <c r="P565">
        <f>'d_고정'!$B$1*'6_기대효과'!$H$7*('d_시나리오'!$I$7/'d_고정'!$B$2)*B565</f>
        <v/>
      </c>
      <c r="Q565">
        <f>P565*C565</f>
        <v/>
      </c>
      <c r="R565">
        <f>P565*E565</f>
        <v/>
      </c>
      <c r="S565">
        <f>R565*G565</f>
        <v/>
      </c>
      <c r="T565">
        <f>Q565+S565</f>
        <v/>
      </c>
      <c r="U565">
        <f>(Q565*D565+S565*I565)*(1-O565)</f>
        <v/>
      </c>
      <c r="V565">
        <f>(R565*K565*N565+'d_고정'!$B$3*('6_기대효과'!$H$7/8)*N565*'d_고정'!$B$10*M565*('6_기대효과'!$K$7/'d_고정'!$B$9))*(1-O565)</f>
        <v/>
      </c>
      <c r="W565">
        <f>(S565*I565+R565*MAX(K565-'d_고정'!$B$10*M565*('6_기대효과'!$K$7/'d_고정'!$B$9),0)*N565)*(1-O565)</f>
        <v/>
      </c>
      <c r="X565">
        <f>U565+V565</f>
        <v/>
      </c>
      <c r="Y565">
        <f>U565/('d_고정'!$B$5*'6_기대효과'!$H$7/8)/'d_고정'!$B$6</f>
        <v/>
      </c>
      <c r="Z565">
        <f>U565/('d_고정'!$B$8*'6_기대효과'!$H$7/8)</f>
        <v/>
      </c>
    </row>
    <row r="566">
      <c r="A566">
        <f>RAND()</f>
        <v/>
      </c>
      <c r="B566">
        <f>IF('d_시나리오'!$J$2='d_시나리오'!$H$2,'d_시나리오'!$I$2,IF(A566&lt;('d_시나리오'!$I$2-'d_시나리오'!$H$2)/('d_시나리오'!$J$2-'d_시나리오'!$H$2),'d_시나리오'!$H$2+SQRT(A566*('d_시나리오'!$J$2-'d_시나리오'!$H$2)*('d_시나리오'!$I$2-'d_시나리오'!$H$2)),'d_시나리오'!$J$2-SQRT((1-A566)*('d_시나리오'!$J$2-'d_시나리오'!$H$2)*('d_시나리오'!$J$2-'d_시나리오'!$I$2))))</f>
        <v/>
      </c>
      <c r="C566">
        <f>BETAINV(RAND(),2,6)</f>
        <v/>
      </c>
      <c r="D566">
        <f>INDEX('d_분포'!$A$2:$A$28,RANDBETWEEN(1,27))</f>
        <v/>
      </c>
      <c r="E566">
        <f>INDEX('d_분포'!$C$2:$C$5,RANDBETWEEN(1,4))*(0.9+0.2*RAND())</f>
        <v/>
      </c>
      <c r="F566">
        <f>RAND()</f>
        <v/>
      </c>
      <c r="G566">
        <f>IF('d_시나리오'!$J$3='d_시나리오'!$H$3,'d_시나리오'!$I$3,IF(F566&lt;('d_시나리오'!$I$3-'d_시나리오'!$H$3)/('d_시나리오'!$J$3-'d_시나리오'!$H$3),'d_시나리오'!$H$3+SQRT(F566*('d_시나리오'!$J$3-'d_시나리오'!$H$3)*('d_시나리오'!$I$3-'d_시나리오'!$H$3)),'d_시나리오'!$J$3-SQRT((1-F566)*('d_시나리오'!$J$3-'d_시나리오'!$H$3)*('d_시나리오'!$J$3-'d_시나리오'!$I$3))))</f>
        <v/>
      </c>
      <c r="H566">
        <f>RAND()</f>
        <v/>
      </c>
      <c r="I566">
        <f>IF('d_시나리오'!$J$4='d_시나리오'!$H$4,'d_시나리오'!$I$4,IF(H566&lt;('d_시나리오'!$I$4-'d_시나리오'!$H$4)/('d_시나리오'!$J$4-'d_시나리오'!$H$4),'d_시나리오'!$H$4+SQRT(H566*('d_시나리오'!$J$4-'d_시나리오'!$H$4)*('d_시나리오'!$I$4-'d_시나리오'!$H$4)),'d_시나리오'!$J$4-SQRT((1-H566)*('d_시나리오'!$J$4-'d_시나리오'!$H$4)*('d_시나리오'!$J$4-'d_시나리오'!$I$4))))</f>
        <v/>
      </c>
      <c r="J566">
        <f>RAND()</f>
        <v/>
      </c>
      <c r="K566">
        <f>IF('d_시나리오'!$J$5='d_시나리오'!$H$5,'d_시나리오'!$I$5,IF(J566&lt;('d_시나리오'!$I$5-'d_시나리오'!$H$5)/('d_시나리오'!$J$5-'d_시나리오'!$H$5),'d_시나리오'!$H$5+SQRT(J566*('d_시나리오'!$J$5-'d_시나리오'!$H$5)*('d_시나리오'!$I$5-'d_시나리오'!$H$5)),'d_시나리오'!$J$5-SQRT((1-J566)*('d_시나리오'!$J$5-'d_시나리오'!$H$5)*('d_시나리오'!$J$5-'d_시나리오'!$I$5))))</f>
        <v/>
      </c>
      <c r="L566">
        <f>RAND()</f>
        <v/>
      </c>
      <c r="M566">
        <f>IF('d_시나리오'!$J$6='d_시나리오'!$H$6,'d_시나리오'!$I$6,IF(L566&lt;('d_시나리오'!$I$6-'d_시나리오'!$H$6)/('d_시나리오'!$J$6-'d_시나리오'!$H$6),'d_시나리오'!$H$6+SQRT(L566*('d_시나리오'!$J$6-'d_시나리오'!$H$6)*('d_시나리오'!$I$6-'d_시나리오'!$H$6)),'d_시나리오'!$J$6-SQRT((1-L566)*('d_시나리오'!$J$6-'d_시나리오'!$H$6)*('d_시나리오'!$J$6-'d_시나리오'!$I$6))))</f>
        <v/>
      </c>
      <c r="N566">
        <f>INDEX('d_분포'!$B$2:$B$57,RANDBETWEEN(1,56))</f>
        <v/>
      </c>
      <c r="O566">
        <f>BETAINV(RAND(),5,5)</f>
        <v/>
      </c>
      <c r="P566">
        <f>'d_고정'!$B$1*'6_기대효과'!$H$7*('d_시나리오'!$I$7/'d_고정'!$B$2)*B566</f>
        <v/>
      </c>
      <c r="Q566">
        <f>P566*C566</f>
        <v/>
      </c>
      <c r="R566">
        <f>P566*E566</f>
        <v/>
      </c>
      <c r="S566">
        <f>R566*G566</f>
        <v/>
      </c>
      <c r="T566">
        <f>Q566+S566</f>
        <v/>
      </c>
      <c r="U566">
        <f>(Q566*D566+S566*I566)*(1-O566)</f>
        <v/>
      </c>
      <c r="V566">
        <f>(R566*K566*N566+'d_고정'!$B$3*('6_기대효과'!$H$7/8)*N566*'d_고정'!$B$10*M566*('6_기대효과'!$K$7/'d_고정'!$B$9))*(1-O566)</f>
        <v/>
      </c>
      <c r="W566">
        <f>(S566*I566+R566*MAX(K566-'d_고정'!$B$10*M566*('6_기대효과'!$K$7/'d_고정'!$B$9),0)*N566)*(1-O566)</f>
        <v/>
      </c>
      <c r="X566">
        <f>U566+V566</f>
        <v/>
      </c>
      <c r="Y566">
        <f>U566/('d_고정'!$B$5*'6_기대효과'!$H$7/8)/'d_고정'!$B$6</f>
        <v/>
      </c>
      <c r="Z566">
        <f>U566/('d_고정'!$B$8*'6_기대효과'!$H$7/8)</f>
        <v/>
      </c>
    </row>
    <row r="567">
      <c r="A567">
        <f>RAND()</f>
        <v/>
      </c>
      <c r="B567">
        <f>IF('d_시나리오'!$J$2='d_시나리오'!$H$2,'d_시나리오'!$I$2,IF(A567&lt;('d_시나리오'!$I$2-'d_시나리오'!$H$2)/('d_시나리오'!$J$2-'d_시나리오'!$H$2),'d_시나리오'!$H$2+SQRT(A567*('d_시나리오'!$J$2-'d_시나리오'!$H$2)*('d_시나리오'!$I$2-'d_시나리오'!$H$2)),'d_시나리오'!$J$2-SQRT((1-A567)*('d_시나리오'!$J$2-'d_시나리오'!$H$2)*('d_시나리오'!$J$2-'d_시나리오'!$I$2))))</f>
        <v/>
      </c>
      <c r="C567">
        <f>BETAINV(RAND(),2,6)</f>
        <v/>
      </c>
      <c r="D567">
        <f>INDEX('d_분포'!$A$2:$A$28,RANDBETWEEN(1,27))</f>
        <v/>
      </c>
      <c r="E567">
        <f>INDEX('d_분포'!$C$2:$C$5,RANDBETWEEN(1,4))*(0.9+0.2*RAND())</f>
        <v/>
      </c>
      <c r="F567">
        <f>RAND()</f>
        <v/>
      </c>
      <c r="G567">
        <f>IF('d_시나리오'!$J$3='d_시나리오'!$H$3,'d_시나리오'!$I$3,IF(F567&lt;('d_시나리오'!$I$3-'d_시나리오'!$H$3)/('d_시나리오'!$J$3-'d_시나리오'!$H$3),'d_시나리오'!$H$3+SQRT(F567*('d_시나리오'!$J$3-'d_시나리오'!$H$3)*('d_시나리오'!$I$3-'d_시나리오'!$H$3)),'d_시나리오'!$J$3-SQRT((1-F567)*('d_시나리오'!$J$3-'d_시나리오'!$H$3)*('d_시나리오'!$J$3-'d_시나리오'!$I$3))))</f>
        <v/>
      </c>
      <c r="H567">
        <f>RAND()</f>
        <v/>
      </c>
      <c r="I567">
        <f>IF('d_시나리오'!$J$4='d_시나리오'!$H$4,'d_시나리오'!$I$4,IF(H567&lt;('d_시나리오'!$I$4-'d_시나리오'!$H$4)/('d_시나리오'!$J$4-'d_시나리오'!$H$4),'d_시나리오'!$H$4+SQRT(H567*('d_시나리오'!$J$4-'d_시나리오'!$H$4)*('d_시나리오'!$I$4-'d_시나리오'!$H$4)),'d_시나리오'!$J$4-SQRT((1-H567)*('d_시나리오'!$J$4-'d_시나리오'!$H$4)*('d_시나리오'!$J$4-'d_시나리오'!$I$4))))</f>
        <v/>
      </c>
      <c r="J567">
        <f>RAND()</f>
        <v/>
      </c>
      <c r="K567">
        <f>IF('d_시나리오'!$J$5='d_시나리오'!$H$5,'d_시나리오'!$I$5,IF(J567&lt;('d_시나리오'!$I$5-'d_시나리오'!$H$5)/('d_시나리오'!$J$5-'d_시나리오'!$H$5),'d_시나리오'!$H$5+SQRT(J567*('d_시나리오'!$J$5-'d_시나리오'!$H$5)*('d_시나리오'!$I$5-'d_시나리오'!$H$5)),'d_시나리오'!$J$5-SQRT((1-J567)*('d_시나리오'!$J$5-'d_시나리오'!$H$5)*('d_시나리오'!$J$5-'d_시나리오'!$I$5))))</f>
        <v/>
      </c>
      <c r="L567">
        <f>RAND()</f>
        <v/>
      </c>
      <c r="M567">
        <f>IF('d_시나리오'!$J$6='d_시나리오'!$H$6,'d_시나리오'!$I$6,IF(L567&lt;('d_시나리오'!$I$6-'d_시나리오'!$H$6)/('d_시나리오'!$J$6-'d_시나리오'!$H$6),'d_시나리오'!$H$6+SQRT(L567*('d_시나리오'!$J$6-'d_시나리오'!$H$6)*('d_시나리오'!$I$6-'d_시나리오'!$H$6)),'d_시나리오'!$J$6-SQRT((1-L567)*('d_시나리오'!$J$6-'d_시나리오'!$H$6)*('d_시나리오'!$J$6-'d_시나리오'!$I$6))))</f>
        <v/>
      </c>
      <c r="N567">
        <f>INDEX('d_분포'!$B$2:$B$57,RANDBETWEEN(1,56))</f>
        <v/>
      </c>
      <c r="O567">
        <f>BETAINV(RAND(),5,5)</f>
        <v/>
      </c>
      <c r="P567">
        <f>'d_고정'!$B$1*'6_기대효과'!$H$7*('d_시나리오'!$I$7/'d_고정'!$B$2)*B567</f>
        <v/>
      </c>
      <c r="Q567">
        <f>P567*C567</f>
        <v/>
      </c>
      <c r="R567">
        <f>P567*E567</f>
        <v/>
      </c>
      <c r="S567">
        <f>R567*G567</f>
        <v/>
      </c>
      <c r="T567">
        <f>Q567+S567</f>
        <v/>
      </c>
      <c r="U567">
        <f>(Q567*D567+S567*I567)*(1-O567)</f>
        <v/>
      </c>
      <c r="V567">
        <f>(R567*K567*N567+'d_고정'!$B$3*('6_기대효과'!$H$7/8)*N567*'d_고정'!$B$10*M567*('6_기대효과'!$K$7/'d_고정'!$B$9))*(1-O567)</f>
        <v/>
      </c>
      <c r="W567">
        <f>(S567*I567+R567*MAX(K567-'d_고정'!$B$10*M567*('6_기대효과'!$K$7/'d_고정'!$B$9),0)*N567)*(1-O567)</f>
        <v/>
      </c>
      <c r="X567">
        <f>U567+V567</f>
        <v/>
      </c>
      <c r="Y567">
        <f>U567/('d_고정'!$B$5*'6_기대효과'!$H$7/8)/'d_고정'!$B$6</f>
        <v/>
      </c>
      <c r="Z567">
        <f>U567/('d_고정'!$B$8*'6_기대효과'!$H$7/8)</f>
        <v/>
      </c>
    </row>
    <row r="568">
      <c r="A568">
        <f>RAND()</f>
        <v/>
      </c>
      <c r="B568">
        <f>IF('d_시나리오'!$J$2='d_시나리오'!$H$2,'d_시나리오'!$I$2,IF(A568&lt;('d_시나리오'!$I$2-'d_시나리오'!$H$2)/('d_시나리오'!$J$2-'d_시나리오'!$H$2),'d_시나리오'!$H$2+SQRT(A568*('d_시나리오'!$J$2-'d_시나리오'!$H$2)*('d_시나리오'!$I$2-'d_시나리오'!$H$2)),'d_시나리오'!$J$2-SQRT((1-A568)*('d_시나리오'!$J$2-'d_시나리오'!$H$2)*('d_시나리오'!$J$2-'d_시나리오'!$I$2))))</f>
        <v/>
      </c>
      <c r="C568">
        <f>BETAINV(RAND(),2,6)</f>
        <v/>
      </c>
      <c r="D568">
        <f>INDEX('d_분포'!$A$2:$A$28,RANDBETWEEN(1,27))</f>
        <v/>
      </c>
      <c r="E568">
        <f>INDEX('d_분포'!$C$2:$C$5,RANDBETWEEN(1,4))*(0.9+0.2*RAND())</f>
        <v/>
      </c>
      <c r="F568">
        <f>RAND()</f>
        <v/>
      </c>
      <c r="G568">
        <f>IF('d_시나리오'!$J$3='d_시나리오'!$H$3,'d_시나리오'!$I$3,IF(F568&lt;('d_시나리오'!$I$3-'d_시나리오'!$H$3)/('d_시나리오'!$J$3-'d_시나리오'!$H$3),'d_시나리오'!$H$3+SQRT(F568*('d_시나리오'!$J$3-'d_시나리오'!$H$3)*('d_시나리오'!$I$3-'d_시나리오'!$H$3)),'d_시나리오'!$J$3-SQRT((1-F568)*('d_시나리오'!$J$3-'d_시나리오'!$H$3)*('d_시나리오'!$J$3-'d_시나리오'!$I$3))))</f>
        <v/>
      </c>
      <c r="H568">
        <f>RAND()</f>
        <v/>
      </c>
      <c r="I568">
        <f>IF('d_시나리오'!$J$4='d_시나리오'!$H$4,'d_시나리오'!$I$4,IF(H568&lt;('d_시나리오'!$I$4-'d_시나리오'!$H$4)/('d_시나리오'!$J$4-'d_시나리오'!$H$4),'d_시나리오'!$H$4+SQRT(H568*('d_시나리오'!$J$4-'d_시나리오'!$H$4)*('d_시나리오'!$I$4-'d_시나리오'!$H$4)),'d_시나리오'!$J$4-SQRT((1-H568)*('d_시나리오'!$J$4-'d_시나리오'!$H$4)*('d_시나리오'!$J$4-'d_시나리오'!$I$4))))</f>
        <v/>
      </c>
      <c r="J568">
        <f>RAND()</f>
        <v/>
      </c>
      <c r="K568">
        <f>IF('d_시나리오'!$J$5='d_시나리오'!$H$5,'d_시나리오'!$I$5,IF(J568&lt;('d_시나리오'!$I$5-'d_시나리오'!$H$5)/('d_시나리오'!$J$5-'d_시나리오'!$H$5),'d_시나리오'!$H$5+SQRT(J568*('d_시나리오'!$J$5-'d_시나리오'!$H$5)*('d_시나리오'!$I$5-'d_시나리오'!$H$5)),'d_시나리오'!$J$5-SQRT((1-J568)*('d_시나리오'!$J$5-'d_시나리오'!$H$5)*('d_시나리오'!$J$5-'d_시나리오'!$I$5))))</f>
        <v/>
      </c>
      <c r="L568">
        <f>RAND()</f>
        <v/>
      </c>
      <c r="M568">
        <f>IF('d_시나리오'!$J$6='d_시나리오'!$H$6,'d_시나리오'!$I$6,IF(L568&lt;('d_시나리오'!$I$6-'d_시나리오'!$H$6)/('d_시나리오'!$J$6-'d_시나리오'!$H$6),'d_시나리오'!$H$6+SQRT(L568*('d_시나리오'!$J$6-'d_시나리오'!$H$6)*('d_시나리오'!$I$6-'d_시나리오'!$H$6)),'d_시나리오'!$J$6-SQRT((1-L568)*('d_시나리오'!$J$6-'d_시나리오'!$H$6)*('d_시나리오'!$J$6-'d_시나리오'!$I$6))))</f>
        <v/>
      </c>
      <c r="N568">
        <f>INDEX('d_분포'!$B$2:$B$57,RANDBETWEEN(1,56))</f>
        <v/>
      </c>
      <c r="O568">
        <f>BETAINV(RAND(),5,5)</f>
        <v/>
      </c>
      <c r="P568">
        <f>'d_고정'!$B$1*'6_기대효과'!$H$7*('d_시나리오'!$I$7/'d_고정'!$B$2)*B568</f>
        <v/>
      </c>
      <c r="Q568">
        <f>P568*C568</f>
        <v/>
      </c>
      <c r="R568">
        <f>P568*E568</f>
        <v/>
      </c>
      <c r="S568">
        <f>R568*G568</f>
        <v/>
      </c>
      <c r="T568">
        <f>Q568+S568</f>
        <v/>
      </c>
      <c r="U568">
        <f>(Q568*D568+S568*I568)*(1-O568)</f>
        <v/>
      </c>
      <c r="V568">
        <f>(R568*K568*N568+'d_고정'!$B$3*('6_기대효과'!$H$7/8)*N568*'d_고정'!$B$10*M568*('6_기대효과'!$K$7/'d_고정'!$B$9))*(1-O568)</f>
        <v/>
      </c>
      <c r="W568">
        <f>(S568*I568+R568*MAX(K568-'d_고정'!$B$10*M568*('6_기대효과'!$K$7/'d_고정'!$B$9),0)*N568)*(1-O568)</f>
        <v/>
      </c>
      <c r="X568">
        <f>U568+V568</f>
        <v/>
      </c>
      <c r="Y568">
        <f>U568/('d_고정'!$B$5*'6_기대효과'!$H$7/8)/'d_고정'!$B$6</f>
        <v/>
      </c>
      <c r="Z568">
        <f>U568/('d_고정'!$B$8*'6_기대효과'!$H$7/8)</f>
        <v/>
      </c>
    </row>
    <row r="569">
      <c r="A569">
        <f>RAND()</f>
        <v/>
      </c>
      <c r="B569">
        <f>IF('d_시나리오'!$J$2='d_시나리오'!$H$2,'d_시나리오'!$I$2,IF(A569&lt;('d_시나리오'!$I$2-'d_시나리오'!$H$2)/('d_시나리오'!$J$2-'d_시나리오'!$H$2),'d_시나리오'!$H$2+SQRT(A569*('d_시나리오'!$J$2-'d_시나리오'!$H$2)*('d_시나리오'!$I$2-'d_시나리오'!$H$2)),'d_시나리오'!$J$2-SQRT((1-A569)*('d_시나리오'!$J$2-'d_시나리오'!$H$2)*('d_시나리오'!$J$2-'d_시나리오'!$I$2))))</f>
        <v/>
      </c>
      <c r="C569">
        <f>BETAINV(RAND(),2,6)</f>
        <v/>
      </c>
      <c r="D569">
        <f>INDEX('d_분포'!$A$2:$A$28,RANDBETWEEN(1,27))</f>
        <v/>
      </c>
      <c r="E569">
        <f>INDEX('d_분포'!$C$2:$C$5,RANDBETWEEN(1,4))*(0.9+0.2*RAND())</f>
        <v/>
      </c>
      <c r="F569">
        <f>RAND()</f>
        <v/>
      </c>
      <c r="G569">
        <f>IF('d_시나리오'!$J$3='d_시나리오'!$H$3,'d_시나리오'!$I$3,IF(F569&lt;('d_시나리오'!$I$3-'d_시나리오'!$H$3)/('d_시나리오'!$J$3-'d_시나리오'!$H$3),'d_시나리오'!$H$3+SQRT(F569*('d_시나리오'!$J$3-'d_시나리오'!$H$3)*('d_시나리오'!$I$3-'d_시나리오'!$H$3)),'d_시나리오'!$J$3-SQRT((1-F569)*('d_시나리오'!$J$3-'d_시나리오'!$H$3)*('d_시나리오'!$J$3-'d_시나리오'!$I$3))))</f>
        <v/>
      </c>
      <c r="H569">
        <f>RAND()</f>
        <v/>
      </c>
      <c r="I569">
        <f>IF('d_시나리오'!$J$4='d_시나리오'!$H$4,'d_시나리오'!$I$4,IF(H569&lt;('d_시나리오'!$I$4-'d_시나리오'!$H$4)/('d_시나리오'!$J$4-'d_시나리오'!$H$4),'d_시나리오'!$H$4+SQRT(H569*('d_시나리오'!$J$4-'d_시나리오'!$H$4)*('d_시나리오'!$I$4-'d_시나리오'!$H$4)),'d_시나리오'!$J$4-SQRT((1-H569)*('d_시나리오'!$J$4-'d_시나리오'!$H$4)*('d_시나리오'!$J$4-'d_시나리오'!$I$4))))</f>
        <v/>
      </c>
      <c r="J569">
        <f>RAND()</f>
        <v/>
      </c>
      <c r="K569">
        <f>IF('d_시나리오'!$J$5='d_시나리오'!$H$5,'d_시나리오'!$I$5,IF(J569&lt;('d_시나리오'!$I$5-'d_시나리오'!$H$5)/('d_시나리오'!$J$5-'d_시나리오'!$H$5),'d_시나리오'!$H$5+SQRT(J569*('d_시나리오'!$J$5-'d_시나리오'!$H$5)*('d_시나리오'!$I$5-'d_시나리오'!$H$5)),'d_시나리오'!$J$5-SQRT((1-J569)*('d_시나리오'!$J$5-'d_시나리오'!$H$5)*('d_시나리오'!$J$5-'d_시나리오'!$I$5))))</f>
        <v/>
      </c>
      <c r="L569">
        <f>RAND()</f>
        <v/>
      </c>
      <c r="M569">
        <f>IF('d_시나리오'!$J$6='d_시나리오'!$H$6,'d_시나리오'!$I$6,IF(L569&lt;('d_시나리오'!$I$6-'d_시나리오'!$H$6)/('d_시나리오'!$J$6-'d_시나리오'!$H$6),'d_시나리오'!$H$6+SQRT(L569*('d_시나리오'!$J$6-'d_시나리오'!$H$6)*('d_시나리오'!$I$6-'d_시나리오'!$H$6)),'d_시나리오'!$J$6-SQRT((1-L569)*('d_시나리오'!$J$6-'d_시나리오'!$H$6)*('d_시나리오'!$J$6-'d_시나리오'!$I$6))))</f>
        <v/>
      </c>
      <c r="N569">
        <f>INDEX('d_분포'!$B$2:$B$57,RANDBETWEEN(1,56))</f>
        <v/>
      </c>
      <c r="O569">
        <f>BETAINV(RAND(),5,5)</f>
        <v/>
      </c>
      <c r="P569">
        <f>'d_고정'!$B$1*'6_기대효과'!$H$7*('d_시나리오'!$I$7/'d_고정'!$B$2)*B569</f>
        <v/>
      </c>
      <c r="Q569">
        <f>P569*C569</f>
        <v/>
      </c>
      <c r="R569">
        <f>P569*E569</f>
        <v/>
      </c>
      <c r="S569">
        <f>R569*G569</f>
        <v/>
      </c>
      <c r="T569">
        <f>Q569+S569</f>
        <v/>
      </c>
      <c r="U569">
        <f>(Q569*D569+S569*I569)*(1-O569)</f>
        <v/>
      </c>
      <c r="V569">
        <f>(R569*K569*N569+'d_고정'!$B$3*('6_기대효과'!$H$7/8)*N569*'d_고정'!$B$10*M569*('6_기대효과'!$K$7/'d_고정'!$B$9))*(1-O569)</f>
        <v/>
      </c>
      <c r="W569">
        <f>(S569*I569+R569*MAX(K569-'d_고정'!$B$10*M569*('6_기대효과'!$K$7/'d_고정'!$B$9),0)*N569)*(1-O569)</f>
        <v/>
      </c>
      <c r="X569">
        <f>U569+V569</f>
        <v/>
      </c>
      <c r="Y569">
        <f>U569/('d_고정'!$B$5*'6_기대효과'!$H$7/8)/'d_고정'!$B$6</f>
        <v/>
      </c>
      <c r="Z569">
        <f>U569/('d_고정'!$B$8*'6_기대효과'!$H$7/8)</f>
        <v/>
      </c>
    </row>
    <row r="570">
      <c r="A570">
        <f>RAND()</f>
        <v/>
      </c>
      <c r="B570">
        <f>IF('d_시나리오'!$J$2='d_시나리오'!$H$2,'d_시나리오'!$I$2,IF(A570&lt;('d_시나리오'!$I$2-'d_시나리오'!$H$2)/('d_시나리오'!$J$2-'d_시나리오'!$H$2),'d_시나리오'!$H$2+SQRT(A570*('d_시나리오'!$J$2-'d_시나리오'!$H$2)*('d_시나리오'!$I$2-'d_시나리오'!$H$2)),'d_시나리오'!$J$2-SQRT((1-A570)*('d_시나리오'!$J$2-'d_시나리오'!$H$2)*('d_시나리오'!$J$2-'d_시나리오'!$I$2))))</f>
        <v/>
      </c>
      <c r="C570">
        <f>BETAINV(RAND(),2,6)</f>
        <v/>
      </c>
      <c r="D570">
        <f>INDEX('d_분포'!$A$2:$A$28,RANDBETWEEN(1,27))</f>
        <v/>
      </c>
      <c r="E570">
        <f>INDEX('d_분포'!$C$2:$C$5,RANDBETWEEN(1,4))*(0.9+0.2*RAND())</f>
        <v/>
      </c>
      <c r="F570">
        <f>RAND()</f>
        <v/>
      </c>
      <c r="G570">
        <f>IF('d_시나리오'!$J$3='d_시나리오'!$H$3,'d_시나리오'!$I$3,IF(F570&lt;('d_시나리오'!$I$3-'d_시나리오'!$H$3)/('d_시나리오'!$J$3-'d_시나리오'!$H$3),'d_시나리오'!$H$3+SQRT(F570*('d_시나리오'!$J$3-'d_시나리오'!$H$3)*('d_시나리오'!$I$3-'d_시나리오'!$H$3)),'d_시나리오'!$J$3-SQRT((1-F570)*('d_시나리오'!$J$3-'d_시나리오'!$H$3)*('d_시나리오'!$J$3-'d_시나리오'!$I$3))))</f>
        <v/>
      </c>
      <c r="H570">
        <f>RAND()</f>
        <v/>
      </c>
      <c r="I570">
        <f>IF('d_시나리오'!$J$4='d_시나리오'!$H$4,'d_시나리오'!$I$4,IF(H570&lt;('d_시나리오'!$I$4-'d_시나리오'!$H$4)/('d_시나리오'!$J$4-'d_시나리오'!$H$4),'d_시나리오'!$H$4+SQRT(H570*('d_시나리오'!$J$4-'d_시나리오'!$H$4)*('d_시나리오'!$I$4-'d_시나리오'!$H$4)),'d_시나리오'!$J$4-SQRT((1-H570)*('d_시나리오'!$J$4-'d_시나리오'!$H$4)*('d_시나리오'!$J$4-'d_시나리오'!$I$4))))</f>
        <v/>
      </c>
      <c r="J570">
        <f>RAND()</f>
        <v/>
      </c>
      <c r="K570">
        <f>IF('d_시나리오'!$J$5='d_시나리오'!$H$5,'d_시나리오'!$I$5,IF(J570&lt;('d_시나리오'!$I$5-'d_시나리오'!$H$5)/('d_시나리오'!$J$5-'d_시나리오'!$H$5),'d_시나리오'!$H$5+SQRT(J570*('d_시나리오'!$J$5-'d_시나리오'!$H$5)*('d_시나리오'!$I$5-'d_시나리오'!$H$5)),'d_시나리오'!$J$5-SQRT((1-J570)*('d_시나리오'!$J$5-'d_시나리오'!$H$5)*('d_시나리오'!$J$5-'d_시나리오'!$I$5))))</f>
        <v/>
      </c>
      <c r="L570">
        <f>RAND()</f>
        <v/>
      </c>
      <c r="M570">
        <f>IF('d_시나리오'!$J$6='d_시나리오'!$H$6,'d_시나리오'!$I$6,IF(L570&lt;('d_시나리오'!$I$6-'d_시나리오'!$H$6)/('d_시나리오'!$J$6-'d_시나리오'!$H$6),'d_시나리오'!$H$6+SQRT(L570*('d_시나리오'!$J$6-'d_시나리오'!$H$6)*('d_시나리오'!$I$6-'d_시나리오'!$H$6)),'d_시나리오'!$J$6-SQRT((1-L570)*('d_시나리오'!$J$6-'d_시나리오'!$H$6)*('d_시나리오'!$J$6-'d_시나리오'!$I$6))))</f>
        <v/>
      </c>
      <c r="N570">
        <f>INDEX('d_분포'!$B$2:$B$57,RANDBETWEEN(1,56))</f>
        <v/>
      </c>
      <c r="O570">
        <f>BETAINV(RAND(),5,5)</f>
        <v/>
      </c>
      <c r="P570">
        <f>'d_고정'!$B$1*'6_기대효과'!$H$7*('d_시나리오'!$I$7/'d_고정'!$B$2)*B570</f>
        <v/>
      </c>
      <c r="Q570">
        <f>P570*C570</f>
        <v/>
      </c>
      <c r="R570">
        <f>P570*E570</f>
        <v/>
      </c>
      <c r="S570">
        <f>R570*G570</f>
        <v/>
      </c>
      <c r="T570">
        <f>Q570+S570</f>
        <v/>
      </c>
      <c r="U570">
        <f>(Q570*D570+S570*I570)*(1-O570)</f>
        <v/>
      </c>
      <c r="V570">
        <f>(R570*K570*N570+'d_고정'!$B$3*('6_기대효과'!$H$7/8)*N570*'d_고정'!$B$10*M570*('6_기대효과'!$K$7/'d_고정'!$B$9))*(1-O570)</f>
        <v/>
      </c>
      <c r="W570">
        <f>(S570*I570+R570*MAX(K570-'d_고정'!$B$10*M570*('6_기대효과'!$K$7/'d_고정'!$B$9),0)*N570)*(1-O570)</f>
        <v/>
      </c>
      <c r="X570">
        <f>U570+V570</f>
        <v/>
      </c>
      <c r="Y570">
        <f>U570/('d_고정'!$B$5*'6_기대효과'!$H$7/8)/'d_고정'!$B$6</f>
        <v/>
      </c>
      <c r="Z570">
        <f>U570/('d_고정'!$B$8*'6_기대효과'!$H$7/8)</f>
        <v/>
      </c>
    </row>
    <row r="571">
      <c r="A571">
        <f>RAND()</f>
        <v/>
      </c>
      <c r="B571">
        <f>IF('d_시나리오'!$J$2='d_시나리오'!$H$2,'d_시나리오'!$I$2,IF(A571&lt;('d_시나리오'!$I$2-'d_시나리오'!$H$2)/('d_시나리오'!$J$2-'d_시나리오'!$H$2),'d_시나리오'!$H$2+SQRT(A571*('d_시나리오'!$J$2-'d_시나리오'!$H$2)*('d_시나리오'!$I$2-'d_시나리오'!$H$2)),'d_시나리오'!$J$2-SQRT((1-A571)*('d_시나리오'!$J$2-'d_시나리오'!$H$2)*('d_시나리오'!$J$2-'d_시나리오'!$I$2))))</f>
        <v/>
      </c>
      <c r="C571">
        <f>BETAINV(RAND(),2,6)</f>
        <v/>
      </c>
      <c r="D571">
        <f>INDEX('d_분포'!$A$2:$A$28,RANDBETWEEN(1,27))</f>
        <v/>
      </c>
      <c r="E571">
        <f>INDEX('d_분포'!$C$2:$C$5,RANDBETWEEN(1,4))*(0.9+0.2*RAND())</f>
        <v/>
      </c>
      <c r="F571">
        <f>RAND()</f>
        <v/>
      </c>
      <c r="G571">
        <f>IF('d_시나리오'!$J$3='d_시나리오'!$H$3,'d_시나리오'!$I$3,IF(F571&lt;('d_시나리오'!$I$3-'d_시나리오'!$H$3)/('d_시나리오'!$J$3-'d_시나리오'!$H$3),'d_시나리오'!$H$3+SQRT(F571*('d_시나리오'!$J$3-'d_시나리오'!$H$3)*('d_시나리오'!$I$3-'d_시나리오'!$H$3)),'d_시나리오'!$J$3-SQRT((1-F571)*('d_시나리오'!$J$3-'d_시나리오'!$H$3)*('d_시나리오'!$J$3-'d_시나리오'!$I$3))))</f>
        <v/>
      </c>
      <c r="H571">
        <f>RAND()</f>
        <v/>
      </c>
      <c r="I571">
        <f>IF('d_시나리오'!$J$4='d_시나리오'!$H$4,'d_시나리오'!$I$4,IF(H571&lt;('d_시나리오'!$I$4-'d_시나리오'!$H$4)/('d_시나리오'!$J$4-'d_시나리오'!$H$4),'d_시나리오'!$H$4+SQRT(H571*('d_시나리오'!$J$4-'d_시나리오'!$H$4)*('d_시나리오'!$I$4-'d_시나리오'!$H$4)),'d_시나리오'!$J$4-SQRT((1-H571)*('d_시나리오'!$J$4-'d_시나리오'!$H$4)*('d_시나리오'!$J$4-'d_시나리오'!$I$4))))</f>
        <v/>
      </c>
      <c r="J571">
        <f>RAND()</f>
        <v/>
      </c>
      <c r="K571">
        <f>IF('d_시나리오'!$J$5='d_시나리오'!$H$5,'d_시나리오'!$I$5,IF(J571&lt;('d_시나리오'!$I$5-'d_시나리오'!$H$5)/('d_시나리오'!$J$5-'d_시나리오'!$H$5),'d_시나리오'!$H$5+SQRT(J571*('d_시나리오'!$J$5-'d_시나리오'!$H$5)*('d_시나리오'!$I$5-'d_시나리오'!$H$5)),'d_시나리오'!$J$5-SQRT((1-J571)*('d_시나리오'!$J$5-'d_시나리오'!$H$5)*('d_시나리오'!$J$5-'d_시나리오'!$I$5))))</f>
        <v/>
      </c>
      <c r="L571">
        <f>RAND()</f>
        <v/>
      </c>
      <c r="M571">
        <f>IF('d_시나리오'!$J$6='d_시나리오'!$H$6,'d_시나리오'!$I$6,IF(L571&lt;('d_시나리오'!$I$6-'d_시나리오'!$H$6)/('d_시나리오'!$J$6-'d_시나리오'!$H$6),'d_시나리오'!$H$6+SQRT(L571*('d_시나리오'!$J$6-'d_시나리오'!$H$6)*('d_시나리오'!$I$6-'d_시나리오'!$H$6)),'d_시나리오'!$J$6-SQRT((1-L571)*('d_시나리오'!$J$6-'d_시나리오'!$H$6)*('d_시나리오'!$J$6-'d_시나리오'!$I$6))))</f>
        <v/>
      </c>
      <c r="N571">
        <f>INDEX('d_분포'!$B$2:$B$57,RANDBETWEEN(1,56))</f>
        <v/>
      </c>
      <c r="O571">
        <f>BETAINV(RAND(),5,5)</f>
        <v/>
      </c>
      <c r="P571">
        <f>'d_고정'!$B$1*'6_기대효과'!$H$7*('d_시나리오'!$I$7/'d_고정'!$B$2)*B571</f>
        <v/>
      </c>
      <c r="Q571">
        <f>P571*C571</f>
        <v/>
      </c>
      <c r="R571">
        <f>P571*E571</f>
        <v/>
      </c>
      <c r="S571">
        <f>R571*G571</f>
        <v/>
      </c>
      <c r="T571">
        <f>Q571+S571</f>
        <v/>
      </c>
      <c r="U571">
        <f>(Q571*D571+S571*I571)*(1-O571)</f>
        <v/>
      </c>
      <c r="V571">
        <f>(R571*K571*N571+'d_고정'!$B$3*('6_기대효과'!$H$7/8)*N571*'d_고정'!$B$10*M571*('6_기대효과'!$K$7/'d_고정'!$B$9))*(1-O571)</f>
        <v/>
      </c>
      <c r="W571">
        <f>(S571*I571+R571*MAX(K571-'d_고정'!$B$10*M571*('6_기대효과'!$K$7/'d_고정'!$B$9),0)*N571)*(1-O571)</f>
        <v/>
      </c>
      <c r="X571">
        <f>U571+V571</f>
        <v/>
      </c>
      <c r="Y571">
        <f>U571/('d_고정'!$B$5*'6_기대효과'!$H$7/8)/'d_고정'!$B$6</f>
        <v/>
      </c>
      <c r="Z571">
        <f>U571/('d_고정'!$B$8*'6_기대효과'!$H$7/8)</f>
        <v/>
      </c>
    </row>
    <row r="572">
      <c r="A572">
        <f>RAND()</f>
        <v/>
      </c>
      <c r="B572">
        <f>IF('d_시나리오'!$J$2='d_시나리오'!$H$2,'d_시나리오'!$I$2,IF(A572&lt;('d_시나리오'!$I$2-'d_시나리오'!$H$2)/('d_시나리오'!$J$2-'d_시나리오'!$H$2),'d_시나리오'!$H$2+SQRT(A572*('d_시나리오'!$J$2-'d_시나리오'!$H$2)*('d_시나리오'!$I$2-'d_시나리오'!$H$2)),'d_시나리오'!$J$2-SQRT((1-A572)*('d_시나리오'!$J$2-'d_시나리오'!$H$2)*('d_시나리오'!$J$2-'d_시나리오'!$I$2))))</f>
        <v/>
      </c>
      <c r="C572">
        <f>BETAINV(RAND(),2,6)</f>
        <v/>
      </c>
      <c r="D572">
        <f>INDEX('d_분포'!$A$2:$A$28,RANDBETWEEN(1,27))</f>
        <v/>
      </c>
      <c r="E572">
        <f>INDEX('d_분포'!$C$2:$C$5,RANDBETWEEN(1,4))*(0.9+0.2*RAND())</f>
        <v/>
      </c>
      <c r="F572">
        <f>RAND()</f>
        <v/>
      </c>
      <c r="G572">
        <f>IF('d_시나리오'!$J$3='d_시나리오'!$H$3,'d_시나리오'!$I$3,IF(F572&lt;('d_시나리오'!$I$3-'d_시나리오'!$H$3)/('d_시나리오'!$J$3-'d_시나리오'!$H$3),'d_시나리오'!$H$3+SQRT(F572*('d_시나리오'!$J$3-'d_시나리오'!$H$3)*('d_시나리오'!$I$3-'d_시나리오'!$H$3)),'d_시나리오'!$J$3-SQRT((1-F572)*('d_시나리오'!$J$3-'d_시나리오'!$H$3)*('d_시나리오'!$J$3-'d_시나리오'!$I$3))))</f>
        <v/>
      </c>
      <c r="H572">
        <f>RAND()</f>
        <v/>
      </c>
      <c r="I572">
        <f>IF('d_시나리오'!$J$4='d_시나리오'!$H$4,'d_시나리오'!$I$4,IF(H572&lt;('d_시나리오'!$I$4-'d_시나리오'!$H$4)/('d_시나리오'!$J$4-'d_시나리오'!$H$4),'d_시나리오'!$H$4+SQRT(H572*('d_시나리오'!$J$4-'d_시나리오'!$H$4)*('d_시나리오'!$I$4-'d_시나리오'!$H$4)),'d_시나리오'!$J$4-SQRT((1-H572)*('d_시나리오'!$J$4-'d_시나리오'!$H$4)*('d_시나리오'!$J$4-'d_시나리오'!$I$4))))</f>
        <v/>
      </c>
      <c r="J572">
        <f>RAND()</f>
        <v/>
      </c>
      <c r="K572">
        <f>IF('d_시나리오'!$J$5='d_시나리오'!$H$5,'d_시나리오'!$I$5,IF(J572&lt;('d_시나리오'!$I$5-'d_시나리오'!$H$5)/('d_시나리오'!$J$5-'d_시나리오'!$H$5),'d_시나리오'!$H$5+SQRT(J572*('d_시나리오'!$J$5-'d_시나리오'!$H$5)*('d_시나리오'!$I$5-'d_시나리오'!$H$5)),'d_시나리오'!$J$5-SQRT((1-J572)*('d_시나리오'!$J$5-'d_시나리오'!$H$5)*('d_시나리오'!$J$5-'d_시나리오'!$I$5))))</f>
        <v/>
      </c>
      <c r="L572">
        <f>RAND()</f>
        <v/>
      </c>
      <c r="M572">
        <f>IF('d_시나리오'!$J$6='d_시나리오'!$H$6,'d_시나리오'!$I$6,IF(L572&lt;('d_시나리오'!$I$6-'d_시나리오'!$H$6)/('d_시나리오'!$J$6-'d_시나리오'!$H$6),'d_시나리오'!$H$6+SQRT(L572*('d_시나리오'!$J$6-'d_시나리오'!$H$6)*('d_시나리오'!$I$6-'d_시나리오'!$H$6)),'d_시나리오'!$J$6-SQRT((1-L572)*('d_시나리오'!$J$6-'d_시나리오'!$H$6)*('d_시나리오'!$J$6-'d_시나리오'!$I$6))))</f>
        <v/>
      </c>
      <c r="N572">
        <f>INDEX('d_분포'!$B$2:$B$57,RANDBETWEEN(1,56))</f>
        <v/>
      </c>
      <c r="O572">
        <f>BETAINV(RAND(),5,5)</f>
        <v/>
      </c>
      <c r="P572">
        <f>'d_고정'!$B$1*'6_기대효과'!$H$7*('d_시나리오'!$I$7/'d_고정'!$B$2)*B572</f>
        <v/>
      </c>
      <c r="Q572">
        <f>P572*C572</f>
        <v/>
      </c>
      <c r="R572">
        <f>P572*E572</f>
        <v/>
      </c>
      <c r="S572">
        <f>R572*G572</f>
        <v/>
      </c>
      <c r="T572">
        <f>Q572+S572</f>
        <v/>
      </c>
      <c r="U572">
        <f>(Q572*D572+S572*I572)*(1-O572)</f>
        <v/>
      </c>
      <c r="V572">
        <f>(R572*K572*N572+'d_고정'!$B$3*('6_기대효과'!$H$7/8)*N572*'d_고정'!$B$10*M572*('6_기대효과'!$K$7/'d_고정'!$B$9))*(1-O572)</f>
        <v/>
      </c>
      <c r="W572">
        <f>(S572*I572+R572*MAX(K572-'d_고정'!$B$10*M572*('6_기대효과'!$K$7/'d_고정'!$B$9),0)*N572)*(1-O572)</f>
        <v/>
      </c>
      <c r="X572">
        <f>U572+V572</f>
        <v/>
      </c>
      <c r="Y572">
        <f>U572/('d_고정'!$B$5*'6_기대효과'!$H$7/8)/'d_고정'!$B$6</f>
        <v/>
      </c>
      <c r="Z572">
        <f>U572/('d_고정'!$B$8*'6_기대효과'!$H$7/8)</f>
        <v/>
      </c>
    </row>
    <row r="573">
      <c r="A573">
        <f>RAND()</f>
        <v/>
      </c>
      <c r="B573">
        <f>IF('d_시나리오'!$J$2='d_시나리오'!$H$2,'d_시나리오'!$I$2,IF(A573&lt;('d_시나리오'!$I$2-'d_시나리오'!$H$2)/('d_시나리오'!$J$2-'d_시나리오'!$H$2),'d_시나리오'!$H$2+SQRT(A573*('d_시나리오'!$J$2-'d_시나리오'!$H$2)*('d_시나리오'!$I$2-'d_시나리오'!$H$2)),'d_시나리오'!$J$2-SQRT((1-A573)*('d_시나리오'!$J$2-'d_시나리오'!$H$2)*('d_시나리오'!$J$2-'d_시나리오'!$I$2))))</f>
        <v/>
      </c>
      <c r="C573">
        <f>BETAINV(RAND(),2,6)</f>
        <v/>
      </c>
      <c r="D573">
        <f>INDEX('d_분포'!$A$2:$A$28,RANDBETWEEN(1,27))</f>
        <v/>
      </c>
      <c r="E573">
        <f>INDEX('d_분포'!$C$2:$C$5,RANDBETWEEN(1,4))*(0.9+0.2*RAND())</f>
        <v/>
      </c>
      <c r="F573">
        <f>RAND()</f>
        <v/>
      </c>
      <c r="G573">
        <f>IF('d_시나리오'!$J$3='d_시나리오'!$H$3,'d_시나리오'!$I$3,IF(F573&lt;('d_시나리오'!$I$3-'d_시나리오'!$H$3)/('d_시나리오'!$J$3-'d_시나리오'!$H$3),'d_시나리오'!$H$3+SQRT(F573*('d_시나리오'!$J$3-'d_시나리오'!$H$3)*('d_시나리오'!$I$3-'d_시나리오'!$H$3)),'d_시나리오'!$J$3-SQRT((1-F573)*('d_시나리오'!$J$3-'d_시나리오'!$H$3)*('d_시나리오'!$J$3-'d_시나리오'!$I$3))))</f>
        <v/>
      </c>
      <c r="H573">
        <f>RAND()</f>
        <v/>
      </c>
      <c r="I573">
        <f>IF('d_시나리오'!$J$4='d_시나리오'!$H$4,'d_시나리오'!$I$4,IF(H573&lt;('d_시나리오'!$I$4-'d_시나리오'!$H$4)/('d_시나리오'!$J$4-'d_시나리오'!$H$4),'d_시나리오'!$H$4+SQRT(H573*('d_시나리오'!$J$4-'d_시나리오'!$H$4)*('d_시나리오'!$I$4-'d_시나리오'!$H$4)),'d_시나리오'!$J$4-SQRT((1-H573)*('d_시나리오'!$J$4-'d_시나리오'!$H$4)*('d_시나리오'!$J$4-'d_시나리오'!$I$4))))</f>
        <v/>
      </c>
      <c r="J573">
        <f>RAND()</f>
        <v/>
      </c>
      <c r="K573">
        <f>IF('d_시나리오'!$J$5='d_시나리오'!$H$5,'d_시나리오'!$I$5,IF(J573&lt;('d_시나리오'!$I$5-'d_시나리오'!$H$5)/('d_시나리오'!$J$5-'d_시나리오'!$H$5),'d_시나리오'!$H$5+SQRT(J573*('d_시나리오'!$J$5-'d_시나리오'!$H$5)*('d_시나리오'!$I$5-'d_시나리오'!$H$5)),'d_시나리오'!$J$5-SQRT((1-J573)*('d_시나리오'!$J$5-'d_시나리오'!$H$5)*('d_시나리오'!$J$5-'d_시나리오'!$I$5))))</f>
        <v/>
      </c>
      <c r="L573">
        <f>RAND()</f>
        <v/>
      </c>
      <c r="M573">
        <f>IF('d_시나리오'!$J$6='d_시나리오'!$H$6,'d_시나리오'!$I$6,IF(L573&lt;('d_시나리오'!$I$6-'d_시나리오'!$H$6)/('d_시나리오'!$J$6-'d_시나리오'!$H$6),'d_시나리오'!$H$6+SQRT(L573*('d_시나리오'!$J$6-'d_시나리오'!$H$6)*('d_시나리오'!$I$6-'d_시나리오'!$H$6)),'d_시나리오'!$J$6-SQRT((1-L573)*('d_시나리오'!$J$6-'d_시나리오'!$H$6)*('d_시나리오'!$J$6-'d_시나리오'!$I$6))))</f>
        <v/>
      </c>
      <c r="N573">
        <f>INDEX('d_분포'!$B$2:$B$57,RANDBETWEEN(1,56))</f>
        <v/>
      </c>
      <c r="O573">
        <f>BETAINV(RAND(),5,5)</f>
        <v/>
      </c>
      <c r="P573">
        <f>'d_고정'!$B$1*'6_기대효과'!$H$7*('d_시나리오'!$I$7/'d_고정'!$B$2)*B573</f>
        <v/>
      </c>
      <c r="Q573">
        <f>P573*C573</f>
        <v/>
      </c>
      <c r="R573">
        <f>P573*E573</f>
        <v/>
      </c>
      <c r="S573">
        <f>R573*G573</f>
        <v/>
      </c>
      <c r="T573">
        <f>Q573+S573</f>
        <v/>
      </c>
      <c r="U573">
        <f>(Q573*D573+S573*I573)*(1-O573)</f>
        <v/>
      </c>
      <c r="V573">
        <f>(R573*K573*N573+'d_고정'!$B$3*('6_기대효과'!$H$7/8)*N573*'d_고정'!$B$10*M573*('6_기대효과'!$K$7/'d_고정'!$B$9))*(1-O573)</f>
        <v/>
      </c>
      <c r="W573">
        <f>(S573*I573+R573*MAX(K573-'d_고정'!$B$10*M573*('6_기대효과'!$K$7/'d_고정'!$B$9),0)*N573)*(1-O573)</f>
        <v/>
      </c>
      <c r="X573">
        <f>U573+V573</f>
        <v/>
      </c>
      <c r="Y573">
        <f>U573/('d_고정'!$B$5*'6_기대효과'!$H$7/8)/'d_고정'!$B$6</f>
        <v/>
      </c>
      <c r="Z573">
        <f>U573/('d_고정'!$B$8*'6_기대효과'!$H$7/8)</f>
        <v/>
      </c>
    </row>
    <row r="574">
      <c r="A574">
        <f>RAND()</f>
        <v/>
      </c>
      <c r="B574">
        <f>IF('d_시나리오'!$J$2='d_시나리오'!$H$2,'d_시나리오'!$I$2,IF(A574&lt;('d_시나리오'!$I$2-'d_시나리오'!$H$2)/('d_시나리오'!$J$2-'d_시나리오'!$H$2),'d_시나리오'!$H$2+SQRT(A574*('d_시나리오'!$J$2-'d_시나리오'!$H$2)*('d_시나리오'!$I$2-'d_시나리오'!$H$2)),'d_시나리오'!$J$2-SQRT((1-A574)*('d_시나리오'!$J$2-'d_시나리오'!$H$2)*('d_시나리오'!$J$2-'d_시나리오'!$I$2))))</f>
        <v/>
      </c>
      <c r="C574">
        <f>BETAINV(RAND(),2,6)</f>
        <v/>
      </c>
      <c r="D574">
        <f>INDEX('d_분포'!$A$2:$A$28,RANDBETWEEN(1,27))</f>
        <v/>
      </c>
      <c r="E574">
        <f>INDEX('d_분포'!$C$2:$C$5,RANDBETWEEN(1,4))*(0.9+0.2*RAND())</f>
        <v/>
      </c>
      <c r="F574">
        <f>RAND()</f>
        <v/>
      </c>
      <c r="G574">
        <f>IF('d_시나리오'!$J$3='d_시나리오'!$H$3,'d_시나리오'!$I$3,IF(F574&lt;('d_시나리오'!$I$3-'d_시나리오'!$H$3)/('d_시나리오'!$J$3-'d_시나리오'!$H$3),'d_시나리오'!$H$3+SQRT(F574*('d_시나리오'!$J$3-'d_시나리오'!$H$3)*('d_시나리오'!$I$3-'d_시나리오'!$H$3)),'d_시나리오'!$J$3-SQRT((1-F574)*('d_시나리오'!$J$3-'d_시나리오'!$H$3)*('d_시나리오'!$J$3-'d_시나리오'!$I$3))))</f>
        <v/>
      </c>
      <c r="H574">
        <f>RAND()</f>
        <v/>
      </c>
      <c r="I574">
        <f>IF('d_시나리오'!$J$4='d_시나리오'!$H$4,'d_시나리오'!$I$4,IF(H574&lt;('d_시나리오'!$I$4-'d_시나리오'!$H$4)/('d_시나리오'!$J$4-'d_시나리오'!$H$4),'d_시나리오'!$H$4+SQRT(H574*('d_시나리오'!$J$4-'d_시나리오'!$H$4)*('d_시나리오'!$I$4-'d_시나리오'!$H$4)),'d_시나리오'!$J$4-SQRT((1-H574)*('d_시나리오'!$J$4-'d_시나리오'!$H$4)*('d_시나리오'!$J$4-'d_시나리오'!$I$4))))</f>
        <v/>
      </c>
      <c r="J574">
        <f>RAND()</f>
        <v/>
      </c>
      <c r="K574">
        <f>IF('d_시나리오'!$J$5='d_시나리오'!$H$5,'d_시나리오'!$I$5,IF(J574&lt;('d_시나리오'!$I$5-'d_시나리오'!$H$5)/('d_시나리오'!$J$5-'d_시나리오'!$H$5),'d_시나리오'!$H$5+SQRT(J574*('d_시나리오'!$J$5-'d_시나리오'!$H$5)*('d_시나리오'!$I$5-'d_시나리오'!$H$5)),'d_시나리오'!$J$5-SQRT((1-J574)*('d_시나리오'!$J$5-'d_시나리오'!$H$5)*('d_시나리오'!$J$5-'d_시나리오'!$I$5))))</f>
        <v/>
      </c>
      <c r="L574">
        <f>RAND()</f>
        <v/>
      </c>
      <c r="M574">
        <f>IF('d_시나리오'!$J$6='d_시나리오'!$H$6,'d_시나리오'!$I$6,IF(L574&lt;('d_시나리오'!$I$6-'d_시나리오'!$H$6)/('d_시나리오'!$J$6-'d_시나리오'!$H$6),'d_시나리오'!$H$6+SQRT(L574*('d_시나리오'!$J$6-'d_시나리오'!$H$6)*('d_시나리오'!$I$6-'d_시나리오'!$H$6)),'d_시나리오'!$J$6-SQRT((1-L574)*('d_시나리오'!$J$6-'d_시나리오'!$H$6)*('d_시나리오'!$J$6-'d_시나리오'!$I$6))))</f>
        <v/>
      </c>
      <c r="N574">
        <f>INDEX('d_분포'!$B$2:$B$57,RANDBETWEEN(1,56))</f>
        <v/>
      </c>
      <c r="O574">
        <f>BETAINV(RAND(),5,5)</f>
        <v/>
      </c>
      <c r="P574">
        <f>'d_고정'!$B$1*'6_기대효과'!$H$7*('d_시나리오'!$I$7/'d_고정'!$B$2)*B574</f>
        <v/>
      </c>
      <c r="Q574">
        <f>P574*C574</f>
        <v/>
      </c>
      <c r="R574">
        <f>P574*E574</f>
        <v/>
      </c>
      <c r="S574">
        <f>R574*G574</f>
        <v/>
      </c>
      <c r="T574">
        <f>Q574+S574</f>
        <v/>
      </c>
      <c r="U574">
        <f>(Q574*D574+S574*I574)*(1-O574)</f>
        <v/>
      </c>
      <c r="V574">
        <f>(R574*K574*N574+'d_고정'!$B$3*('6_기대효과'!$H$7/8)*N574*'d_고정'!$B$10*M574*('6_기대효과'!$K$7/'d_고정'!$B$9))*(1-O574)</f>
        <v/>
      </c>
      <c r="W574">
        <f>(S574*I574+R574*MAX(K574-'d_고정'!$B$10*M574*('6_기대효과'!$K$7/'d_고정'!$B$9),0)*N574)*(1-O574)</f>
        <v/>
      </c>
      <c r="X574">
        <f>U574+V574</f>
        <v/>
      </c>
      <c r="Y574">
        <f>U574/('d_고정'!$B$5*'6_기대효과'!$H$7/8)/'d_고정'!$B$6</f>
        <v/>
      </c>
      <c r="Z574">
        <f>U574/('d_고정'!$B$8*'6_기대효과'!$H$7/8)</f>
        <v/>
      </c>
    </row>
    <row r="575">
      <c r="A575">
        <f>RAND()</f>
        <v/>
      </c>
      <c r="B575">
        <f>IF('d_시나리오'!$J$2='d_시나리오'!$H$2,'d_시나리오'!$I$2,IF(A575&lt;('d_시나리오'!$I$2-'d_시나리오'!$H$2)/('d_시나리오'!$J$2-'d_시나리오'!$H$2),'d_시나리오'!$H$2+SQRT(A575*('d_시나리오'!$J$2-'d_시나리오'!$H$2)*('d_시나리오'!$I$2-'d_시나리오'!$H$2)),'d_시나리오'!$J$2-SQRT((1-A575)*('d_시나리오'!$J$2-'d_시나리오'!$H$2)*('d_시나리오'!$J$2-'d_시나리오'!$I$2))))</f>
        <v/>
      </c>
      <c r="C575">
        <f>BETAINV(RAND(),2,6)</f>
        <v/>
      </c>
      <c r="D575">
        <f>INDEX('d_분포'!$A$2:$A$28,RANDBETWEEN(1,27))</f>
        <v/>
      </c>
      <c r="E575">
        <f>INDEX('d_분포'!$C$2:$C$5,RANDBETWEEN(1,4))*(0.9+0.2*RAND())</f>
        <v/>
      </c>
      <c r="F575">
        <f>RAND()</f>
        <v/>
      </c>
      <c r="G575">
        <f>IF('d_시나리오'!$J$3='d_시나리오'!$H$3,'d_시나리오'!$I$3,IF(F575&lt;('d_시나리오'!$I$3-'d_시나리오'!$H$3)/('d_시나리오'!$J$3-'d_시나리오'!$H$3),'d_시나리오'!$H$3+SQRT(F575*('d_시나리오'!$J$3-'d_시나리오'!$H$3)*('d_시나리오'!$I$3-'d_시나리오'!$H$3)),'d_시나리오'!$J$3-SQRT((1-F575)*('d_시나리오'!$J$3-'d_시나리오'!$H$3)*('d_시나리오'!$J$3-'d_시나리오'!$I$3))))</f>
        <v/>
      </c>
      <c r="H575">
        <f>RAND()</f>
        <v/>
      </c>
      <c r="I575">
        <f>IF('d_시나리오'!$J$4='d_시나리오'!$H$4,'d_시나리오'!$I$4,IF(H575&lt;('d_시나리오'!$I$4-'d_시나리오'!$H$4)/('d_시나리오'!$J$4-'d_시나리오'!$H$4),'d_시나리오'!$H$4+SQRT(H575*('d_시나리오'!$J$4-'d_시나리오'!$H$4)*('d_시나리오'!$I$4-'d_시나리오'!$H$4)),'d_시나리오'!$J$4-SQRT((1-H575)*('d_시나리오'!$J$4-'d_시나리오'!$H$4)*('d_시나리오'!$J$4-'d_시나리오'!$I$4))))</f>
        <v/>
      </c>
      <c r="J575">
        <f>RAND()</f>
        <v/>
      </c>
      <c r="K575">
        <f>IF('d_시나리오'!$J$5='d_시나리오'!$H$5,'d_시나리오'!$I$5,IF(J575&lt;('d_시나리오'!$I$5-'d_시나리오'!$H$5)/('d_시나리오'!$J$5-'d_시나리오'!$H$5),'d_시나리오'!$H$5+SQRT(J575*('d_시나리오'!$J$5-'d_시나리오'!$H$5)*('d_시나리오'!$I$5-'d_시나리오'!$H$5)),'d_시나리오'!$J$5-SQRT((1-J575)*('d_시나리오'!$J$5-'d_시나리오'!$H$5)*('d_시나리오'!$J$5-'d_시나리오'!$I$5))))</f>
        <v/>
      </c>
      <c r="L575">
        <f>RAND()</f>
        <v/>
      </c>
      <c r="M575">
        <f>IF('d_시나리오'!$J$6='d_시나리오'!$H$6,'d_시나리오'!$I$6,IF(L575&lt;('d_시나리오'!$I$6-'d_시나리오'!$H$6)/('d_시나리오'!$J$6-'d_시나리오'!$H$6),'d_시나리오'!$H$6+SQRT(L575*('d_시나리오'!$J$6-'d_시나리오'!$H$6)*('d_시나리오'!$I$6-'d_시나리오'!$H$6)),'d_시나리오'!$J$6-SQRT((1-L575)*('d_시나리오'!$J$6-'d_시나리오'!$H$6)*('d_시나리오'!$J$6-'d_시나리오'!$I$6))))</f>
        <v/>
      </c>
      <c r="N575">
        <f>INDEX('d_분포'!$B$2:$B$57,RANDBETWEEN(1,56))</f>
        <v/>
      </c>
      <c r="O575">
        <f>BETAINV(RAND(),5,5)</f>
        <v/>
      </c>
      <c r="P575">
        <f>'d_고정'!$B$1*'6_기대효과'!$H$7*('d_시나리오'!$I$7/'d_고정'!$B$2)*B575</f>
        <v/>
      </c>
      <c r="Q575">
        <f>P575*C575</f>
        <v/>
      </c>
      <c r="R575">
        <f>P575*E575</f>
        <v/>
      </c>
      <c r="S575">
        <f>R575*G575</f>
        <v/>
      </c>
      <c r="T575">
        <f>Q575+S575</f>
        <v/>
      </c>
      <c r="U575">
        <f>(Q575*D575+S575*I575)*(1-O575)</f>
        <v/>
      </c>
      <c r="V575">
        <f>(R575*K575*N575+'d_고정'!$B$3*('6_기대효과'!$H$7/8)*N575*'d_고정'!$B$10*M575*('6_기대효과'!$K$7/'d_고정'!$B$9))*(1-O575)</f>
        <v/>
      </c>
      <c r="W575">
        <f>(S575*I575+R575*MAX(K575-'d_고정'!$B$10*M575*('6_기대효과'!$K$7/'d_고정'!$B$9),0)*N575)*(1-O575)</f>
        <v/>
      </c>
      <c r="X575">
        <f>U575+V575</f>
        <v/>
      </c>
      <c r="Y575">
        <f>U575/('d_고정'!$B$5*'6_기대효과'!$H$7/8)/'d_고정'!$B$6</f>
        <v/>
      </c>
      <c r="Z575">
        <f>U575/('d_고정'!$B$8*'6_기대효과'!$H$7/8)</f>
        <v/>
      </c>
    </row>
    <row r="576">
      <c r="A576">
        <f>RAND()</f>
        <v/>
      </c>
      <c r="B576">
        <f>IF('d_시나리오'!$J$2='d_시나리오'!$H$2,'d_시나리오'!$I$2,IF(A576&lt;('d_시나리오'!$I$2-'d_시나리오'!$H$2)/('d_시나리오'!$J$2-'d_시나리오'!$H$2),'d_시나리오'!$H$2+SQRT(A576*('d_시나리오'!$J$2-'d_시나리오'!$H$2)*('d_시나리오'!$I$2-'d_시나리오'!$H$2)),'d_시나리오'!$J$2-SQRT((1-A576)*('d_시나리오'!$J$2-'d_시나리오'!$H$2)*('d_시나리오'!$J$2-'d_시나리오'!$I$2))))</f>
        <v/>
      </c>
      <c r="C576">
        <f>BETAINV(RAND(),2,6)</f>
        <v/>
      </c>
      <c r="D576">
        <f>INDEX('d_분포'!$A$2:$A$28,RANDBETWEEN(1,27))</f>
        <v/>
      </c>
      <c r="E576">
        <f>INDEX('d_분포'!$C$2:$C$5,RANDBETWEEN(1,4))*(0.9+0.2*RAND())</f>
        <v/>
      </c>
      <c r="F576">
        <f>RAND()</f>
        <v/>
      </c>
      <c r="G576">
        <f>IF('d_시나리오'!$J$3='d_시나리오'!$H$3,'d_시나리오'!$I$3,IF(F576&lt;('d_시나리오'!$I$3-'d_시나리오'!$H$3)/('d_시나리오'!$J$3-'d_시나리오'!$H$3),'d_시나리오'!$H$3+SQRT(F576*('d_시나리오'!$J$3-'d_시나리오'!$H$3)*('d_시나리오'!$I$3-'d_시나리오'!$H$3)),'d_시나리오'!$J$3-SQRT((1-F576)*('d_시나리오'!$J$3-'d_시나리오'!$H$3)*('d_시나리오'!$J$3-'d_시나리오'!$I$3))))</f>
        <v/>
      </c>
      <c r="H576">
        <f>RAND()</f>
        <v/>
      </c>
      <c r="I576">
        <f>IF('d_시나리오'!$J$4='d_시나리오'!$H$4,'d_시나리오'!$I$4,IF(H576&lt;('d_시나리오'!$I$4-'d_시나리오'!$H$4)/('d_시나리오'!$J$4-'d_시나리오'!$H$4),'d_시나리오'!$H$4+SQRT(H576*('d_시나리오'!$J$4-'d_시나리오'!$H$4)*('d_시나리오'!$I$4-'d_시나리오'!$H$4)),'d_시나리오'!$J$4-SQRT((1-H576)*('d_시나리오'!$J$4-'d_시나리오'!$H$4)*('d_시나리오'!$J$4-'d_시나리오'!$I$4))))</f>
        <v/>
      </c>
      <c r="J576">
        <f>RAND()</f>
        <v/>
      </c>
      <c r="K576">
        <f>IF('d_시나리오'!$J$5='d_시나리오'!$H$5,'d_시나리오'!$I$5,IF(J576&lt;('d_시나리오'!$I$5-'d_시나리오'!$H$5)/('d_시나리오'!$J$5-'d_시나리오'!$H$5),'d_시나리오'!$H$5+SQRT(J576*('d_시나리오'!$J$5-'d_시나리오'!$H$5)*('d_시나리오'!$I$5-'d_시나리오'!$H$5)),'d_시나리오'!$J$5-SQRT((1-J576)*('d_시나리오'!$J$5-'d_시나리오'!$H$5)*('d_시나리오'!$J$5-'d_시나리오'!$I$5))))</f>
        <v/>
      </c>
      <c r="L576">
        <f>RAND()</f>
        <v/>
      </c>
      <c r="M576">
        <f>IF('d_시나리오'!$J$6='d_시나리오'!$H$6,'d_시나리오'!$I$6,IF(L576&lt;('d_시나리오'!$I$6-'d_시나리오'!$H$6)/('d_시나리오'!$J$6-'d_시나리오'!$H$6),'d_시나리오'!$H$6+SQRT(L576*('d_시나리오'!$J$6-'d_시나리오'!$H$6)*('d_시나리오'!$I$6-'d_시나리오'!$H$6)),'d_시나리오'!$J$6-SQRT((1-L576)*('d_시나리오'!$J$6-'d_시나리오'!$H$6)*('d_시나리오'!$J$6-'d_시나리오'!$I$6))))</f>
        <v/>
      </c>
      <c r="N576">
        <f>INDEX('d_분포'!$B$2:$B$57,RANDBETWEEN(1,56))</f>
        <v/>
      </c>
      <c r="O576">
        <f>BETAINV(RAND(),5,5)</f>
        <v/>
      </c>
      <c r="P576">
        <f>'d_고정'!$B$1*'6_기대효과'!$H$7*('d_시나리오'!$I$7/'d_고정'!$B$2)*B576</f>
        <v/>
      </c>
      <c r="Q576">
        <f>P576*C576</f>
        <v/>
      </c>
      <c r="R576">
        <f>P576*E576</f>
        <v/>
      </c>
      <c r="S576">
        <f>R576*G576</f>
        <v/>
      </c>
      <c r="T576">
        <f>Q576+S576</f>
        <v/>
      </c>
      <c r="U576">
        <f>(Q576*D576+S576*I576)*(1-O576)</f>
        <v/>
      </c>
      <c r="V576">
        <f>(R576*K576*N576+'d_고정'!$B$3*('6_기대효과'!$H$7/8)*N576*'d_고정'!$B$10*M576*('6_기대효과'!$K$7/'d_고정'!$B$9))*(1-O576)</f>
        <v/>
      </c>
      <c r="W576">
        <f>(S576*I576+R576*MAX(K576-'d_고정'!$B$10*M576*('6_기대효과'!$K$7/'d_고정'!$B$9),0)*N576)*(1-O576)</f>
        <v/>
      </c>
      <c r="X576">
        <f>U576+V576</f>
        <v/>
      </c>
      <c r="Y576">
        <f>U576/('d_고정'!$B$5*'6_기대효과'!$H$7/8)/'d_고정'!$B$6</f>
        <v/>
      </c>
      <c r="Z576">
        <f>U576/('d_고정'!$B$8*'6_기대효과'!$H$7/8)</f>
        <v/>
      </c>
    </row>
    <row r="577">
      <c r="A577">
        <f>RAND()</f>
        <v/>
      </c>
      <c r="B577">
        <f>IF('d_시나리오'!$J$2='d_시나리오'!$H$2,'d_시나리오'!$I$2,IF(A577&lt;('d_시나리오'!$I$2-'d_시나리오'!$H$2)/('d_시나리오'!$J$2-'d_시나리오'!$H$2),'d_시나리오'!$H$2+SQRT(A577*('d_시나리오'!$J$2-'d_시나리오'!$H$2)*('d_시나리오'!$I$2-'d_시나리오'!$H$2)),'d_시나리오'!$J$2-SQRT((1-A577)*('d_시나리오'!$J$2-'d_시나리오'!$H$2)*('d_시나리오'!$J$2-'d_시나리오'!$I$2))))</f>
        <v/>
      </c>
      <c r="C577">
        <f>BETAINV(RAND(),2,6)</f>
        <v/>
      </c>
      <c r="D577">
        <f>INDEX('d_분포'!$A$2:$A$28,RANDBETWEEN(1,27))</f>
        <v/>
      </c>
      <c r="E577">
        <f>INDEX('d_분포'!$C$2:$C$5,RANDBETWEEN(1,4))*(0.9+0.2*RAND())</f>
        <v/>
      </c>
      <c r="F577">
        <f>RAND()</f>
        <v/>
      </c>
      <c r="G577">
        <f>IF('d_시나리오'!$J$3='d_시나리오'!$H$3,'d_시나리오'!$I$3,IF(F577&lt;('d_시나리오'!$I$3-'d_시나리오'!$H$3)/('d_시나리오'!$J$3-'d_시나리오'!$H$3),'d_시나리오'!$H$3+SQRT(F577*('d_시나리오'!$J$3-'d_시나리오'!$H$3)*('d_시나리오'!$I$3-'d_시나리오'!$H$3)),'d_시나리오'!$J$3-SQRT((1-F577)*('d_시나리오'!$J$3-'d_시나리오'!$H$3)*('d_시나리오'!$J$3-'d_시나리오'!$I$3))))</f>
        <v/>
      </c>
      <c r="H577">
        <f>RAND()</f>
        <v/>
      </c>
      <c r="I577">
        <f>IF('d_시나리오'!$J$4='d_시나리오'!$H$4,'d_시나리오'!$I$4,IF(H577&lt;('d_시나리오'!$I$4-'d_시나리오'!$H$4)/('d_시나리오'!$J$4-'d_시나리오'!$H$4),'d_시나리오'!$H$4+SQRT(H577*('d_시나리오'!$J$4-'d_시나리오'!$H$4)*('d_시나리오'!$I$4-'d_시나리오'!$H$4)),'d_시나리오'!$J$4-SQRT((1-H577)*('d_시나리오'!$J$4-'d_시나리오'!$H$4)*('d_시나리오'!$J$4-'d_시나리오'!$I$4))))</f>
        <v/>
      </c>
      <c r="J577">
        <f>RAND()</f>
        <v/>
      </c>
      <c r="K577">
        <f>IF('d_시나리오'!$J$5='d_시나리오'!$H$5,'d_시나리오'!$I$5,IF(J577&lt;('d_시나리오'!$I$5-'d_시나리오'!$H$5)/('d_시나리오'!$J$5-'d_시나리오'!$H$5),'d_시나리오'!$H$5+SQRT(J577*('d_시나리오'!$J$5-'d_시나리오'!$H$5)*('d_시나리오'!$I$5-'d_시나리오'!$H$5)),'d_시나리오'!$J$5-SQRT((1-J577)*('d_시나리오'!$J$5-'d_시나리오'!$H$5)*('d_시나리오'!$J$5-'d_시나리오'!$I$5))))</f>
        <v/>
      </c>
      <c r="L577">
        <f>RAND()</f>
        <v/>
      </c>
      <c r="M577">
        <f>IF('d_시나리오'!$J$6='d_시나리오'!$H$6,'d_시나리오'!$I$6,IF(L577&lt;('d_시나리오'!$I$6-'d_시나리오'!$H$6)/('d_시나리오'!$J$6-'d_시나리오'!$H$6),'d_시나리오'!$H$6+SQRT(L577*('d_시나리오'!$J$6-'d_시나리오'!$H$6)*('d_시나리오'!$I$6-'d_시나리오'!$H$6)),'d_시나리오'!$J$6-SQRT((1-L577)*('d_시나리오'!$J$6-'d_시나리오'!$H$6)*('d_시나리오'!$J$6-'d_시나리오'!$I$6))))</f>
        <v/>
      </c>
      <c r="N577">
        <f>INDEX('d_분포'!$B$2:$B$57,RANDBETWEEN(1,56))</f>
        <v/>
      </c>
      <c r="O577">
        <f>BETAINV(RAND(),5,5)</f>
        <v/>
      </c>
      <c r="P577">
        <f>'d_고정'!$B$1*'6_기대효과'!$H$7*('d_시나리오'!$I$7/'d_고정'!$B$2)*B577</f>
        <v/>
      </c>
      <c r="Q577">
        <f>P577*C577</f>
        <v/>
      </c>
      <c r="R577">
        <f>P577*E577</f>
        <v/>
      </c>
      <c r="S577">
        <f>R577*G577</f>
        <v/>
      </c>
      <c r="T577">
        <f>Q577+S577</f>
        <v/>
      </c>
      <c r="U577">
        <f>(Q577*D577+S577*I577)*(1-O577)</f>
        <v/>
      </c>
      <c r="V577">
        <f>(R577*K577*N577+'d_고정'!$B$3*('6_기대효과'!$H$7/8)*N577*'d_고정'!$B$10*M577*('6_기대효과'!$K$7/'d_고정'!$B$9))*(1-O577)</f>
        <v/>
      </c>
      <c r="W577">
        <f>(S577*I577+R577*MAX(K577-'d_고정'!$B$10*M577*('6_기대효과'!$K$7/'d_고정'!$B$9),0)*N577)*(1-O577)</f>
        <v/>
      </c>
      <c r="X577">
        <f>U577+V577</f>
        <v/>
      </c>
      <c r="Y577">
        <f>U577/('d_고정'!$B$5*'6_기대효과'!$H$7/8)/'d_고정'!$B$6</f>
        <v/>
      </c>
      <c r="Z577">
        <f>U577/('d_고정'!$B$8*'6_기대효과'!$H$7/8)</f>
        <v/>
      </c>
    </row>
    <row r="578">
      <c r="A578">
        <f>RAND()</f>
        <v/>
      </c>
      <c r="B578">
        <f>IF('d_시나리오'!$J$2='d_시나리오'!$H$2,'d_시나리오'!$I$2,IF(A578&lt;('d_시나리오'!$I$2-'d_시나리오'!$H$2)/('d_시나리오'!$J$2-'d_시나리오'!$H$2),'d_시나리오'!$H$2+SQRT(A578*('d_시나리오'!$J$2-'d_시나리오'!$H$2)*('d_시나리오'!$I$2-'d_시나리오'!$H$2)),'d_시나리오'!$J$2-SQRT((1-A578)*('d_시나리오'!$J$2-'d_시나리오'!$H$2)*('d_시나리오'!$J$2-'d_시나리오'!$I$2))))</f>
        <v/>
      </c>
      <c r="C578">
        <f>BETAINV(RAND(),2,6)</f>
        <v/>
      </c>
      <c r="D578">
        <f>INDEX('d_분포'!$A$2:$A$28,RANDBETWEEN(1,27))</f>
        <v/>
      </c>
      <c r="E578">
        <f>INDEX('d_분포'!$C$2:$C$5,RANDBETWEEN(1,4))*(0.9+0.2*RAND())</f>
        <v/>
      </c>
      <c r="F578">
        <f>RAND()</f>
        <v/>
      </c>
      <c r="G578">
        <f>IF('d_시나리오'!$J$3='d_시나리오'!$H$3,'d_시나리오'!$I$3,IF(F578&lt;('d_시나리오'!$I$3-'d_시나리오'!$H$3)/('d_시나리오'!$J$3-'d_시나리오'!$H$3),'d_시나리오'!$H$3+SQRT(F578*('d_시나리오'!$J$3-'d_시나리오'!$H$3)*('d_시나리오'!$I$3-'d_시나리오'!$H$3)),'d_시나리오'!$J$3-SQRT((1-F578)*('d_시나리오'!$J$3-'d_시나리오'!$H$3)*('d_시나리오'!$J$3-'d_시나리오'!$I$3))))</f>
        <v/>
      </c>
      <c r="H578">
        <f>RAND()</f>
        <v/>
      </c>
      <c r="I578">
        <f>IF('d_시나리오'!$J$4='d_시나리오'!$H$4,'d_시나리오'!$I$4,IF(H578&lt;('d_시나리오'!$I$4-'d_시나리오'!$H$4)/('d_시나리오'!$J$4-'d_시나리오'!$H$4),'d_시나리오'!$H$4+SQRT(H578*('d_시나리오'!$J$4-'d_시나리오'!$H$4)*('d_시나리오'!$I$4-'d_시나리오'!$H$4)),'d_시나리오'!$J$4-SQRT((1-H578)*('d_시나리오'!$J$4-'d_시나리오'!$H$4)*('d_시나리오'!$J$4-'d_시나리오'!$I$4))))</f>
        <v/>
      </c>
      <c r="J578">
        <f>RAND()</f>
        <v/>
      </c>
      <c r="K578">
        <f>IF('d_시나리오'!$J$5='d_시나리오'!$H$5,'d_시나리오'!$I$5,IF(J578&lt;('d_시나리오'!$I$5-'d_시나리오'!$H$5)/('d_시나리오'!$J$5-'d_시나리오'!$H$5),'d_시나리오'!$H$5+SQRT(J578*('d_시나리오'!$J$5-'d_시나리오'!$H$5)*('d_시나리오'!$I$5-'d_시나리오'!$H$5)),'d_시나리오'!$J$5-SQRT((1-J578)*('d_시나리오'!$J$5-'d_시나리오'!$H$5)*('d_시나리오'!$J$5-'d_시나리오'!$I$5))))</f>
        <v/>
      </c>
      <c r="L578">
        <f>RAND()</f>
        <v/>
      </c>
      <c r="M578">
        <f>IF('d_시나리오'!$J$6='d_시나리오'!$H$6,'d_시나리오'!$I$6,IF(L578&lt;('d_시나리오'!$I$6-'d_시나리오'!$H$6)/('d_시나리오'!$J$6-'d_시나리오'!$H$6),'d_시나리오'!$H$6+SQRT(L578*('d_시나리오'!$J$6-'d_시나리오'!$H$6)*('d_시나리오'!$I$6-'d_시나리오'!$H$6)),'d_시나리오'!$J$6-SQRT((1-L578)*('d_시나리오'!$J$6-'d_시나리오'!$H$6)*('d_시나리오'!$J$6-'d_시나리오'!$I$6))))</f>
        <v/>
      </c>
      <c r="N578">
        <f>INDEX('d_분포'!$B$2:$B$57,RANDBETWEEN(1,56))</f>
        <v/>
      </c>
      <c r="O578">
        <f>BETAINV(RAND(),5,5)</f>
        <v/>
      </c>
      <c r="P578">
        <f>'d_고정'!$B$1*'6_기대효과'!$H$7*('d_시나리오'!$I$7/'d_고정'!$B$2)*B578</f>
        <v/>
      </c>
      <c r="Q578">
        <f>P578*C578</f>
        <v/>
      </c>
      <c r="R578">
        <f>P578*E578</f>
        <v/>
      </c>
      <c r="S578">
        <f>R578*G578</f>
        <v/>
      </c>
      <c r="T578">
        <f>Q578+S578</f>
        <v/>
      </c>
      <c r="U578">
        <f>(Q578*D578+S578*I578)*(1-O578)</f>
        <v/>
      </c>
      <c r="V578">
        <f>(R578*K578*N578+'d_고정'!$B$3*('6_기대효과'!$H$7/8)*N578*'d_고정'!$B$10*M578*('6_기대효과'!$K$7/'d_고정'!$B$9))*(1-O578)</f>
        <v/>
      </c>
      <c r="W578">
        <f>(S578*I578+R578*MAX(K578-'d_고정'!$B$10*M578*('6_기대효과'!$K$7/'d_고정'!$B$9),0)*N578)*(1-O578)</f>
        <v/>
      </c>
      <c r="X578">
        <f>U578+V578</f>
        <v/>
      </c>
      <c r="Y578">
        <f>U578/('d_고정'!$B$5*'6_기대효과'!$H$7/8)/'d_고정'!$B$6</f>
        <v/>
      </c>
      <c r="Z578">
        <f>U578/('d_고정'!$B$8*'6_기대효과'!$H$7/8)</f>
        <v/>
      </c>
    </row>
    <row r="579">
      <c r="A579">
        <f>RAND()</f>
        <v/>
      </c>
      <c r="B579">
        <f>IF('d_시나리오'!$J$2='d_시나리오'!$H$2,'d_시나리오'!$I$2,IF(A579&lt;('d_시나리오'!$I$2-'d_시나리오'!$H$2)/('d_시나리오'!$J$2-'d_시나리오'!$H$2),'d_시나리오'!$H$2+SQRT(A579*('d_시나리오'!$J$2-'d_시나리오'!$H$2)*('d_시나리오'!$I$2-'d_시나리오'!$H$2)),'d_시나리오'!$J$2-SQRT((1-A579)*('d_시나리오'!$J$2-'d_시나리오'!$H$2)*('d_시나리오'!$J$2-'d_시나리오'!$I$2))))</f>
        <v/>
      </c>
      <c r="C579">
        <f>BETAINV(RAND(),2,6)</f>
        <v/>
      </c>
      <c r="D579">
        <f>INDEX('d_분포'!$A$2:$A$28,RANDBETWEEN(1,27))</f>
        <v/>
      </c>
      <c r="E579">
        <f>INDEX('d_분포'!$C$2:$C$5,RANDBETWEEN(1,4))*(0.9+0.2*RAND())</f>
        <v/>
      </c>
      <c r="F579">
        <f>RAND()</f>
        <v/>
      </c>
      <c r="G579">
        <f>IF('d_시나리오'!$J$3='d_시나리오'!$H$3,'d_시나리오'!$I$3,IF(F579&lt;('d_시나리오'!$I$3-'d_시나리오'!$H$3)/('d_시나리오'!$J$3-'d_시나리오'!$H$3),'d_시나리오'!$H$3+SQRT(F579*('d_시나리오'!$J$3-'d_시나리오'!$H$3)*('d_시나리오'!$I$3-'d_시나리오'!$H$3)),'d_시나리오'!$J$3-SQRT((1-F579)*('d_시나리오'!$J$3-'d_시나리오'!$H$3)*('d_시나리오'!$J$3-'d_시나리오'!$I$3))))</f>
        <v/>
      </c>
      <c r="H579">
        <f>RAND()</f>
        <v/>
      </c>
      <c r="I579">
        <f>IF('d_시나리오'!$J$4='d_시나리오'!$H$4,'d_시나리오'!$I$4,IF(H579&lt;('d_시나리오'!$I$4-'d_시나리오'!$H$4)/('d_시나리오'!$J$4-'d_시나리오'!$H$4),'d_시나리오'!$H$4+SQRT(H579*('d_시나리오'!$J$4-'d_시나리오'!$H$4)*('d_시나리오'!$I$4-'d_시나리오'!$H$4)),'d_시나리오'!$J$4-SQRT((1-H579)*('d_시나리오'!$J$4-'d_시나리오'!$H$4)*('d_시나리오'!$J$4-'d_시나리오'!$I$4))))</f>
        <v/>
      </c>
      <c r="J579">
        <f>RAND()</f>
        <v/>
      </c>
      <c r="K579">
        <f>IF('d_시나리오'!$J$5='d_시나리오'!$H$5,'d_시나리오'!$I$5,IF(J579&lt;('d_시나리오'!$I$5-'d_시나리오'!$H$5)/('d_시나리오'!$J$5-'d_시나리오'!$H$5),'d_시나리오'!$H$5+SQRT(J579*('d_시나리오'!$J$5-'d_시나리오'!$H$5)*('d_시나리오'!$I$5-'d_시나리오'!$H$5)),'d_시나리오'!$J$5-SQRT((1-J579)*('d_시나리오'!$J$5-'d_시나리오'!$H$5)*('d_시나리오'!$J$5-'d_시나리오'!$I$5))))</f>
        <v/>
      </c>
      <c r="L579">
        <f>RAND()</f>
        <v/>
      </c>
      <c r="M579">
        <f>IF('d_시나리오'!$J$6='d_시나리오'!$H$6,'d_시나리오'!$I$6,IF(L579&lt;('d_시나리오'!$I$6-'d_시나리오'!$H$6)/('d_시나리오'!$J$6-'d_시나리오'!$H$6),'d_시나리오'!$H$6+SQRT(L579*('d_시나리오'!$J$6-'d_시나리오'!$H$6)*('d_시나리오'!$I$6-'d_시나리오'!$H$6)),'d_시나리오'!$J$6-SQRT((1-L579)*('d_시나리오'!$J$6-'d_시나리오'!$H$6)*('d_시나리오'!$J$6-'d_시나리오'!$I$6))))</f>
        <v/>
      </c>
      <c r="N579">
        <f>INDEX('d_분포'!$B$2:$B$57,RANDBETWEEN(1,56))</f>
        <v/>
      </c>
      <c r="O579">
        <f>BETAINV(RAND(),5,5)</f>
        <v/>
      </c>
      <c r="P579">
        <f>'d_고정'!$B$1*'6_기대효과'!$H$7*('d_시나리오'!$I$7/'d_고정'!$B$2)*B579</f>
        <v/>
      </c>
      <c r="Q579">
        <f>P579*C579</f>
        <v/>
      </c>
      <c r="R579">
        <f>P579*E579</f>
        <v/>
      </c>
      <c r="S579">
        <f>R579*G579</f>
        <v/>
      </c>
      <c r="T579">
        <f>Q579+S579</f>
        <v/>
      </c>
      <c r="U579">
        <f>(Q579*D579+S579*I579)*(1-O579)</f>
        <v/>
      </c>
      <c r="V579">
        <f>(R579*K579*N579+'d_고정'!$B$3*('6_기대효과'!$H$7/8)*N579*'d_고정'!$B$10*M579*('6_기대효과'!$K$7/'d_고정'!$B$9))*(1-O579)</f>
        <v/>
      </c>
      <c r="W579">
        <f>(S579*I579+R579*MAX(K579-'d_고정'!$B$10*M579*('6_기대효과'!$K$7/'d_고정'!$B$9),0)*N579)*(1-O579)</f>
        <v/>
      </c>
      <c r="X579">
        <f>U579+V579</f>
        <v/>
      </c>
      <c r="Y579">
        <f>U579/('d_고정'!$B$5*'6_기대효과'!$H$7/8)/'d_고정'!$B$6</f>
        <v/>
      </c>
      <c r="Z579">
        <f>U579/('d_고정'!$B$8*'6_기대효과'!$H$7/8)</f>
        <v/>
      </c>
    </row>
    <row r="580">
      <c r="A580">
        <f>RAND()</f>
        <v/>
      </c>
      <c r="B580">
        <f>IF('d_시나리오'!$J$2='d_시나리오'!$H$2,'d_시나리오'!$I$2,IF(A580&lt;('d_시나리오'!$I$2-'d_시나리오'!$H$2)/('d_시나리오'!$J$2-'d_시나리오'!$H$2),'d_시나리오'!$H$2+SQRT(A580*('d_시나리오'!$J$2-'d_시나리오'!$H$2)*('d_시나리오'!$I$2-'d_시나리오'!$H$2)),'d_시나리오'!$J$2-SQRT((1-A580)*('d_시나리오'!$J$2-'d_시나리오'!$H$2)*('d_시나리오'!$J$2-'d_시나리오'!$I$2))))</f>
        <v/>
      </c>
      <c r="C580">
        <f>BETAINV(RAND(),2,6)</f>
        <v/>
      </c>
      <c r="D580">
        <f>INDEX('d_분포'!$A$2:$A$28,RANDBETWEEN(1,27))</f>
        <v/>
      </c>
      <c r="E580">
        <f>INDEX('d_분포'!$C$2:$C$5,RANDBETWEEN(1,4))*(0.9+0.2*RAND())</f>
        <v/>
      </c>
      <c r="F580">
        <f>RAND()</f>
        <v/>
      </c>
      <c r="G580">
        <f>IF('d_시나리오'!$J$3='d_시나리오'!$H$3,'d_시나리오'!$I$3,IF(F580&lt;('d_시나리오'!$I$3-'d_시나리오'!$H$3)/('d_시나리오'!$J$3-'d_시나리오'!$H$3),'d_시나리오'!$H$3+SQRT(F580*('d_시나리오'!$J$3-'d_시나리오'!$H$3)*('d_시나리오'!$I$3-'d_시나리오'!$H$3)),'d_시나리오'!$J$3-SQRT((1-F580)*('d_시나리오'!$J$3-'d_시나리오'!$H$3)*('d_시나리오'!$J$3-'d_시나리오'!$I$3))))</f>
        <v/>
      </c>
      <c r="H580">
        <f>RAND()</f>
        <v/>
      </c>
      <c r="I580">
        <f>IF('d_시나리오'!$J$4='d_시나리오'!$H$4,'d_시나리오'!$I$4,IF(H580&lt;('d_시나리오'!$I$4-'d_시나리오'!$H$4)/('d_시나리오'!$J$4-'d_시나리오'!$H$4),'d_시나리오'!$H$4+SQRT(H580*('d_시나리오'!$J$4-'d_시나리오'!$H$4)*('d_시나리오'!$I$4-'d_시나리오'!$H$4)),'d_시나리오'!$J$4-SQRT((1-H580)*('d_시나리오'!$J$4-'d_시나리오'!$H$4)*('d_시나리오'!$J$4-'d_시나리오'!$I$4))))</f>
        <v/>
      </c>
      <c r="J580">
        <f>RAND()</f>
        <v/>
      </c>
      <c r="K580">
        <f>IF('d_시나리오'!$J$5='d_시나리오'!$H$5,'d_시나리오'!$I$5,IF(J580&lt;('d_시나리오'!$I$5-'d_시나리오'!$H$5)/('d_시나리오'!$J$5-'d_시나리오'!$H$5),'d_시나리오'!$H$5+SQRT(J580*('d_시나리오'!$J$5-'d_시나리오'!$H$5)*('d_시나리오'!$I$5-'d_시나리오'!$H$5)),'d_시나리오'!$J$5-SQRT((1-J580)*('d_시나리오'!$J$5-'d_시나리오'!$H$5)*('d_시나리오'!$J$5-'d_시나리오'!$I$5))))</f>
        <v/>
      </c>
      <c r="L580">
        <f>RAND()</f>
        <v/>
      </c>
      <c r="M580">
        <f>IF('d_시나리오'!$J$6='d_시나리오'!$H$6,'d_시나리오'!$I$6,IF(L580&lt;('d_시나리오'!$I$6-'d_시나리오'!$H$6)/('d_시나리오'!$J$6-'d_시나리오'!$H$6),'d_시나리오'!$H$6+SQRT(L580*('d_시나리오'!$J$6-'d_시나리오'!$H$6)*('d_시나리오'!$I$6-'d_시나리오'!$H$6)),'d_시나리오'!$J$6-SQRT((1-L580)*('d_시나리오'!$J$6-'d_시나리오'!$H$6)*('d_시나리오'!$J$6-'d_시나리오'!$I$6))))</f>
        <v/>
      </c>
      <c r="N580">
        <f>INDEX('d_분포'!$B$2:$B$57,RANDBETWEEN(1,56))</f>
        <v/>
      </c>
      <c r="O580">
        <f>BETAINV(RAND(),5,5)</f>
        <v/>
      </c>
      <c r="P580">
        <f>'d_고정'!$B$1*'6_기대효과'!$H$7*('d_시나리오'!$I$7/'d_고정'!$B$2)*B580</f>
        <v/>
      </c>
      <c r="Q580">
        <f>P580*C580</f>
        <v/>
      </c>
      <c r="R580">
        <f>P580*E580</f>
        <v/>
      </c>
      <c r="S580">
        <f>R580*G580</f>
        <v/>
      </c>
      <c r="T580">
        <f>Q580+S580</f>
        <v/>
      </c>
      <c r="U580">
        <f>(Q580*D580+S580*I580)*(1-O580)</f>
        <v/>
      </c>
      <c r="V580">
        <f>(R580*K580*N580+'d_고정'!$B$3*('6_기대효과'!$H$7/8)*N580*'d_고정'!$B$10*M580*('6_기대효과'!$K$7/'d_고정'!$B$9))*(1-O580)</f>
        <v/>
      </c>
      <c r="W580">
        <f>(S580*I580+R580*MAX(K580-'d_고정'!$B$10*M580*('6_기대효과'!$K$7/'d_고정'!$B$9),0)*N580)*(1-O580)</f>
        <v/>
      </c>
      <c r="X580">
        <f>U580+V580</f>
        <v/>
      </c>
      <c r="Y580">
        <f>U580/('d_고정'!$B$5*'6_기대효과'!$H$7/8)/'d_고정'!$B$6</f>
        <v/>
      </c>
      <c r="Z580">
        <f>U580/('d_고정'!$B$8*'6_기대효과'!$H$7/8)</f>
        <v/>
      </c>
    </row>
    <row r="581">
      <c r="A581">
        <f>RAND()</f>
        <v/>
      </c>
      <c r="B581">
        <f>IF('d_시나리오'!$J$2='d_시나리오'!$H$2,'d_시나리오'!$I$2,IF(A581&lt;('d_시나리오'!$I$2-'d_시나리오'!$H$2)/('d_시나리오'!$J$2-'d_시나리오'!$H$2),'d_시나리오'!$H$2+SQRT(A581*('d_시나리오'!$J$2-'d_시나리오'!$H$2)*('d_시나리오'!$I$2-'d_시나리오'!$H$2)),'d_시나리오'!$J$2-SQRT((1-A581)*('d_시나리오'!$J$2-'d_시나리오'!$H$2)*('d_시나리오'!$J$2-'d_시나리오'!$I$2))))</f>
        <v/>
      </c>
      <c r="C581">
        <f>BETAINV(RAND(),2,6)</f>
        <v/>
      </c>
      <c r="D581">
        <f>INDEX('d_분포'!$A$2:$A$28,RANDBETWEEN(1,27))</f>
        <v/>
      </c>
      <c r="E581">
        <f>INDEX('d_분포'!$C$2:$C$5,RANDBETWEEN(1,4))*(0.9+0.2*RAND())</f>
        <v/>
      </c>
      <c r="F581">
        <f>RAND()</f>
        <v/>
      </c>
      <c r="G581">
        <f>IF('d_시나리오'!$J$3='d_시나리오'!$H$3,'d_시나리오'!$I$3,IF(F581&lt;('d_시나리오'!$I$3-'d_시나리오'!$H$3)/('d_시나리오'!$J$3-'d_시나리오'!$H$3),'d_시나리오'!$H$3+SQRT(F581*('d_시나리오'!$J$3-'d_시나리오'!$H$3)*('d_시나리오'!$I$3-'d_시나리오'!$H$3)),'d_시나리오'!$J$3-SQRT((1-F581)*('d_시나리오'!$J$3-'d_시나리오'!$H$3)*('d_시나리오'!$J$3-'d_시나리오'!$I$3))))</f>
        <v/>
      </c>
      <c r="H581">
        <f>RAND()</f>
        <v/>
      </c>
      <c r="I581">
        <f>IF('d_시나리오'!$J$4='d_시나리오'!$H$4,'d_시나리오'!$I$4,IF(H581&lt;('d_시나리오'!$I$4-'d_시나리오'!$H$4)/('d_시나리오'!$J$4-'d_시나리오'!$H$4),'d_시나리오'!$H$4+SQRT(H581*('d_시나리오'!$J$4-'d_시나리오'!$H$4)*('d_시나리오'!$I$4-'d_시나리오'!$H$4)),'d_시나리오'!$J$4-SQRT((1-H581)*('d_시나리오'!$J$4-'d_시나리오'!$H$4)*('d_시나리오'!$J$4-'d_시나리오'!$I$4))))</f>
        <v/>
      </c>
      <c r="J581">
        <f>RAND()</f>
        <v/>
      </c>
      <c r="K581">
        <f>IF('d_시나리오'!$J$5='d_시나리오'!$H$5,'d_시나리오'!$I$5,IF(J581&lt;('d_시나리오'!$I$5-'d_시나리오'!$H$5)/('d_시나리오'!$J$5-'d_시나리오'!$H$5),'d_시나리오'!$H$5+SQRT(J581*('d_시나리오'!$J$5-'d_시나리오'!$H$5)*('d_시나리오'!$I$5-'d_시나리오'!$H$5)),'d_시나리오'!$J$5-SQRT((1-J581)*('d_시나리오'!$J$5-'d_시나리오'!$H$5)*('d_시나리오'!$J$5-'d_시나리오'!$I$5))))</f>
        <v/>
      </c>
      <c r="L581">
        <f>RAND()</f>
        <v/>
      </c>
      <c r="M581">
        <f>IF('d_시나리오'!$J$6='d_시나리오'!$H$6,'d_시나리오'!$I$6,IF(L581&lt;('d_시나리오'!$I$6-'d_시나리오'!$H$6)/('d_시나리오'!$J$6-'d_시나리오'!$H$6),'d_시나리오'!$H$6+SQRT(L581*('d_시나리오'!$J$6-'d_시나리오'!$H$6)*('d_시나리오'!$I$6-'d_시나리오'!$H$6)),'d_시나리오'!$J$6-SQRT((1-L581)*('d_시나리오'!$J$6-'d_시나리오'!$H$6)*('d_시나리오'!$J$6-'d_시나리오'!$I$6))))</f>
        <v/>
      </c>
      <c r="N581">
        <f>INDEX('d_분포'!$B$2:$B$57,RANDBETWEEN(1,56))</f>
        <v/>
      </c>
      <c r="O581">
        <f>BETAINV(RAND(),5,5)</f>
        <v/>
      </c>
      <c r="P581">
        <f>'d_고정'!$B$1*'6_기대효과'!$H$7*('d_시나리오'!$I$7/'d_고정'!$B$2)*B581</f>
        <v/>
      </c>
      <c r="Q581">
        <f>P581*C581</f>
        <v/>
      </c>
      <c r="R581">
        <f>P581*E581</f>
        <v/>
      </c>
      <c r="S581">
        <f>R581*G581</f>
        <v/>
      </c>
      <c r="T581">
        <f>Q581+S581</f>
        <v/>
      </c>
      <c r="U581">
        <f>(Q581*D581+S581*I581)*(1-O581)</f>
        <v/>
      </c>
      <c r="V581">
        <f>(R581*K581*N581+'d_고정'!$B$3*('6_기대효과'!$H$7/8)*N581*'d_고정'!$B$10*M581*('6_기대효과'!$K$7/'d_고정'!$B$9))*(1-O581)</f>
        <v/>
      </c>
      <c r="W581">
        <f>(S581*I581+R581*MAX(K581-'d_고정'!$B$10*M581*('6_기대효과'!$K$7/'d_고정'!$B$9),0)*N581)*(1-O581)</f>
        <v/>
      </c>
      <c r="X581">
        <f>U581+V581</f>
        <v/>
      </c>
      <c r="Y581">
        <f>U581/('d_고정'!$B$5*'6_기대효과'!$H$7/8)/'d_고정'!$B$6</f>
        <v/>
      </c>
      <c r="Z581">
        <f>U581/('d_고정'!$B$8*'6_기대효과'!$H$7/8)</f>
        <v/>
      </c>
    </row>
    <row r="582">
      <c r="A582">
        <f>RAND()</f>
        <v/>
      </c>
      <c r="B582">
        <f>IF('d_시나리오'!$J$2='d_시나리오'!$H$2,'d_시나리오'!$I$2,IF(A582&lt;('d_시나리오'!$I$2-'d_시나리오'!$H$2)/('d_시나리오'!$J$2-'d_시나리오'!$H$2),'d_시나리오'!$H$2+SQRT(A582*('d_시나리오'!$J$2-'d_시나리오'!$H$2)*('d_시나리오'!$I$2-'d_시나리오'!$H$2)),'d_시나리오'!$J$2-SQRT((1-A582)*('d_시나리오'!$J$2-'d_시나리오'!$H$2)*('d_시나리오'!$J$2-'d_시나리오'!$I$2))))</f>
        <v/>
      </c>
      <c r="C582">
        <f>BETAINV(RAND(),2,6)</f>
        <v/>
      </c>
      <c r="D582">
        <f>INDEX('d_분포'!$A$2:$A$28,RANDBETWEEN(1,27))</f>
        <v/>
      </c>
      <c r="E582">
        <f>INDEX('d_분포'!$C$2:$C$5,RANDBETWEEN(1,4))*(0.9+0.2*RAND())</f>
        <v/>
      </c>
      <c r="F582">
        <f>RAND()</f>
        <v/>
      </c>
      <c r="G582">
        <f>IF('d_시나리오'!$J$3='d_시나리오'!$H$3,'d_시나리오'!$I$3,IF(F582&lt;('d_시나리오'!$I$3-'d_시나리오'!$H$3)/('d_시나리오'!$J$3-'d_시나리오'!$H$3),'d_시나리오'!$H$3+SQRT(F582*('d_시나리오'!$J$3-'d_시나리오'!$H$3)*('d_시나리오'!$I$3-'d_시나리오'!$H$3)),'d_시나리오'!$J$3-SQRT((1-F582)*('d_시나리오'!$J$3-'d_시나리오'!$H$3)*('d_시나리오'!$J$3-'d_시나리오'!$I$3))))</f>
        <v/>
      </c>
      <c r="H582">
        <f>RAND()</f>
        <v/>
      </c>
      <c r="I582">
        <f>IF('d_시나리오'!$J$4='d_시나리오'!$H$4,'d_시나리오'!$I$4,IF(H582&lt;('d_시나리오'!$I$4-'d_시나리오'!$H$4)/('d_시나리오'!$J$4-'d_시나리오'!$H$4),'d_시나리오'!$H$4+SQRT(H582*('d_시나리오'!$J$4-'d_시나리오'!$H$4)*('d_시나리오'!$I$4-'d_시나리오'!$H$4)),'d_시나리오'!$J$4-SQRT((1-H582)*('d_시나리오'!$J$4-'d_시나리오'!$H$4)*('d_시나리오'!$J$4-'d_시나리오'!$I$4))))</f>
        <v/>
      </c>
      <c r="J582">
        <f>RAND()</f>
        <v/>
      </c>
      <c r="K582">
        <f>IF('d_시나리오'!$J$5='d_시나리오'!$H$5,'d_시나리오'!$I$5,IF(J582&lt;('d_시나리오'!$I$5-'d_시나리오'!$H$5)/('d_시나리오'!$J$5-'d_시나리오'!$H$5),'d_시나리오'!$H$5+SQRT(J582*('d_시나리오'!$J$5-'d_시나리오'!$H$5)*('d_시나리오'!$I$5-'d_시나리오'!$H$5)),'d_시나리오'!$J$5-SQRT((1-J582)*('d_시나리오'!$J$5-'d_시나리오'!$H$5)*('d_시나리오'!$J$5-'d_시나리오'!$I$5))))</f>
        <v/>
      </c>
      <c r="L582">
        <f>RAND()</f>
        <v/>
      </c>
      <c r="M582">
        <f>IF('d_시나리오'!$J$6='d_시나리오'!$H$6,'d_시나리오'!$I$6,IF(L582&lt;('d_시나리오'!$I$6-'d_시나리오'!$H$6)/('d_시나리오'!$J$6-'d_시나리오'!$H$6),'d_시나리오'!$H$6+SQRT(L582*('d_시나리오'!$J$6-'d_시나리오'!$H$6)*('d_시나리오'!$I$6-'d_시나리오'!$H$6)),'d_시나리오'!$J$6-SQRT((1-L582)*('d_시나리오'!$J$6-'d_시나리오'!$H$6)*('d_시나리오'!$J$6-'d_시나리오'!$I$6))))</f>
        <v/>
      </c>
      <c r="N582">
        <f>INDEX('d_분포'!$B$2:$B$57,RANDBETWEEN(1,56))</f>
        <v/>
      </c>
      <c r="O582">
        <f>BETAINV(RAND(),5,5)</f>
        <v/>
      </c>
      <c r="P582">
        <f>'d_고정'!$B$1*'6_기대효과'!$H$7*('d_시나리오'!$I$7/'d_고정'!$B$2)*B582</f>
        <v/>
      </c>
      <c r="Q582">
        <f>P582*C582</f>
        <v/>
      </c>
      <c r="R582">
        <f>P582*E582</f>
        <v/>
      </c>
      <c r="S582">
        <f>R582*G582</f>
        <v/>
      </c>
      <c r="T582">
        <f>Q582+S582</f>
        <v/>
      </c>
      <c r="U582">
        <f>(Q582*D582+S582*I582)*(1-O582)</f>
        <v/>
      </c>
      <c r="V582">
        <f>(R582*K582*N582+'d_고정'!$B$3*('6_기대효과'!$H$7/8)*N582*'d_고정'!$B$10*M582*('6_기대효과'!$K$7/'d_고정'!$B$9))*(1-O582)</f>
        <v/>
      </c>
      <c r="W582">
        <f>(S582*I582+R582*MAX(K582-'d_고정'!$B$10*M582*('6_기대효과'!$K$7/'d_고정'!$B$9),0)*N582)*(1-O582)</f>
        <v/>
      </c>
      <c r="X582">
        <f>U582+V582</f>
        <v/>
      </c>
      <c r="Y582">
        <f>U582/('d_고정'!$B$5*'6_기대효과'!$H$7/8)/'d_고정'!$B$6</f>
        <v/>
      </c>
      <c r="Z582">
        <f>U582/('d_고정'!$B$8*'6_기대효과'!$H$7/8)</f>
        <v/>
      </c>
    </row>
    <row r="583">
      <c r="A583">
        <f>RAND()</f>
        <v/>
      </c>
      <c r="B583">
        <f>IF('d_시나리오'!$J$2='d_시나리오'!$H$2,'d_시나리오'!$I$2,IF(A583&lt;('d_시나리오'!$I$2-'d_시나리오'!$H$2)/('d_시나리오'!$J$2-'d_시나리오'!$H$2),'d_시나리오'!$H$2+SQRT(A583*('d_시나리오'!$J$2-'d_시나리오'!$H$2)*('d_시나리오'!$I$2-'d_시나리오'!$H$2)),'d_시나리오'!$J$2-SQRT((1-A583)*('d_시나리오'!$J$2-'d_시나리오'!$H$2)*('d_시나리오'!$J$2-'d_시나리오'!$I$2))))</f>
        <v/>
      </c>
      <c r="C583">
        <f>BETAINV(RAND(),2,6)</f>
        <v/>
      </c>
      <c r="D583">
        <f>INDEX('d_분포'!$A$2:$A$28,RANDBETWEEN(1,27))</f>
        <v/>
      </c>
      <c r="E583">
        <f>INDEX('d_분포'!$C$2:$C$5,RANDBETWEEN(1,4))*(0.9+0.2*RAND())</f>
        <v/>
      </c>
      <c r="F583">
        <f>RAND()</f>
        <v/>
      </c>
      <c r="G583">
        <f>IF('d_시나리오'!$J$3='d_시나리오'!$H$3,'d_시나리오'!$I$3,IF(F583&lt;('d_시나리오'!$I$3-'d_시나리오'!$H$3)/('d_시나리오'!$J$3-'d_시나리오'!$H$3),'d_시나리오'!$H$3+SQRT(F583*('d_시나리오'!$J$3-'d_시나리오'!$H$3)*('d_시나리오'!$I$3-'d_시나리오'!$H$3)),'d_시나리오'!$J$3-SQRT((1-F583)*('d_시나리오'!$J$3-'d_시나리오'!$H$3)*('d_시나리오'!$J$3-'d_시나리오'!$I$3))))</f>
        <v/>
      </c>
      <c r="H583">
        <f>RAND()</f>
        <v/>
      </c>
      <c r="I583">
        <f>IF('d_시나리오'!$J$4='d_시나리오'!$H$4,'d_시나리오'!$I$4,IF(H583&lt;('d_시나리오'!$I$4-'d_시나리오'!$H$4)/('d_시나리오'!$J$4-'d_시나리오'!$H$4),'d_시나리오'!$H$4+SQRT(H583*('d_시나리오'!$J$4-'d_시나리오'!$H$4)*('d_시나리오'!$I$4-'d_시나리오'!$H$4)),'d_시나리오'!$J$4-SQRT((1-H583)*('d_시나리오'!$J$4-'d_시나리오'!$H$4)*('d_시나리오'!$J$4-'d_시나리오'!$I$4))))</f>
        <v/>
      </c>
      <c r="J583">
        <f>RAND()</f>
        <v/>
      </c>
      <c r="K583">
        <f>IF('d_시나리오'!$J$5='d_시나리오'!$H$5,'d_시나리오'!$I$5,IF(J583&lt;('d_시나리오'!$I$5-'d_시나리오'!$H$5)/('d_시나리오'!$J$5-'d_시나리오'!$H$5),'d_시나리오'!$H$5+SQRT(J583*('d_시나리오'!$J$5-'d_시나리오'!$H$5)*('d_시나리오'!$I$5-'d_시나리오'!$H$5)),'d_시나리오'!$J$5-SQRT((1-J583)*('d_시나리오'!$J$5-'d_시나리오'!$H$5)*('d_시나리오'!$J$5-'d_시나리오'!$I$5))))</f>
        <v/>
      </c>
      <c r="L583">
        <f>RAND()</f>
        <v/>
      </c>
      <c r="M583">
        <f>IF('d_시나리오'!$J$6='d_시나리오'!$H$6,'d_시나리오'!$I$6,IF(L583&lt;('d_시나리오'!$I$6-'d_시나리오'!$H$6)/('d_시나리오'!$J$6-'d_시나리오'!$H$6),'d_시나리오'!$H$6+SQRT(L583*('d_시나리오'!$J$6-'d_시나리오'!$H$6)*('d_시나리오'!$I$6-'d_시나리오'!$H$6)),'d_시나리오'!$J$6-SQRT((1-L583)*('d_시나리오'!$J$6-'d_시나리오'!$H$6)*('d_시나리오'!$J$6-'d_시나리오'!$I$6))))</f>
        <v/>
      </c>
      <c r="N583">
        <f>INDEX('d_분포'!$B$2:$B$57,RANDBETWEEN(1,56))</f>
        <v/>
      </c>
      <c r="O583">
        <f>BETAINV(RAND(),5,5)</f>
        <v/>
      </c>
      <c r="P583">
        <f>'d_고정'!$B$1*'6_기대효과'!$H$7*('d_시나리오'!$I$7/'d_고정'!$B$2)*B583</f>
        <v/>
      </c>
      <c r="Q583">
        <f>P583*C583</f>
        <v/>
      </c>
      <c r="R583">
        <f>P583*E583</f>
        <v/>
      </c>
      <c r="S583">
        <f>R583*G583</f>
        <v/>
      </c>
      <c r="T583">
        <f>Q583+S583</f>
        <v/>
      </c>
      <c r="U583">
        <f>(Q583*D583+S583*I583)*(1-O583)</f>
        <v/>
      </c>
      <c r="V583">
        <f>(R583*K583*N583+'d_고정'!$B$3*('6_기대효과'!$H$7/8)*N583*'d_고정'!$B$10*M583*('6_기대효과'!$K$7/'d_고정'!$B$9))*(1-O583)</f>
        <v/>
      </c>
      <c r="W583">
        <f>(S583*I583+R583*MAX(K583-'d_고정'!$B$10*M583*('6_기대효과'!$K$7/'d_고정'!$B$9),0)*N583)*(1-O583)</f>
        <v/>
      </c>
      <c r="X583">
        <f>U583+V583</f>
        <v/>
      </c>
      <c r="Y583">
        <f>U583/('d_고정'!$B$5*'6_기대효과'!$H$7/8)/'d_고정'!$B$6</f>
        <v/>
      </c>
      <c r="Z583">
        <f>U583/('d_고정'!$B$8*'6_기대효과'!$H$7/8)</f>
        <v/>
      </c>
    </row>
    <row r="584">
      <c r="A584">
        <f>RAND()</f>
        <v/>
      </c>
      <c r="B584">
        <f>IF('d_시나리오'!$J$2='d_시나리오'!$H$2,'d_시나리오'!$I$2,IF(A584&lt;('d_시나리오'!$I$2-'d_시나리오'!$H$2)/('d_시나리오'!$J$2-'d_시나리오'!$H$2),'d_시나리오'!$H$2+SQRT(A584*('d_시나리오'!$J$2-'d_시나리오'!$H$2)*('d_시나리오'!$I$2-'d_시나리오'!$H$2)),'d_시나리오'!$J$2-SQRT((1-A584)*('d_시나리오'!$J$2-'d_시나리오'!$H$2)*('d_시나리오'!$J$2-'d_시나리오'!$I$2))))</f>
        <v/>
      </c>
      <c r="C584">
        <f>BETAINV(RAND(),2,6)</f>
        <v/>
      </c>
      <c r="D584">
        <f>INDEX('d_분포'!$A$2:$A$28,RANDBETWEEN(1,27))</f>
        <v/>
      </c>
      <c r="E584">
        <f>INDEX('d_분포'!$C$2:$C$5,RANDBETWEEN(1,4))*(0.9+0.2*RAND())</f>
        <v/>
      </c>
      <c r="F584">
        <f>RAND()</f>
        <v/>
      </c>
      <c r="G584">
        <f>IF('d_시나리오'!$J$3='d_시나리오'!$H$3,'d_시나리오'!$I$3,IF(F584&lt;('d_시나리오'!$I$3-'d_시나리오'!$H$3)/('d_시나리오'!$J$3-'d_시나리오'!$H$3),'d_시나리오'!$H$3+SQRT(F584*('d_시나리오'!$J$3-'d_시나리오'!$H$3)*('d_시나리오'!$I$3-'d_시나리오'!$H$3)),'d_시나리오'!$J$3-SQRT((1-F584)*('d_시나리오'!$J$3-'d_시나리오'!$H$3)*('d_시나리오'!$J$3-'d_시나리오'!$I$3))))</f>
        <v/>
      </c>
      <c r="H584">
        <f>RAND()</f>
        <v/>
      </c>
      <c r="I584">
        <f>IF('d_시나리오'!$J$4='d_시나리오'!$H$4,'d_시나리오'!$I$4,IF(H584&lt;('d_시나리오'!$I$4-'d_시나리오'!$H$4)/('d_시나리오'!$J$4-'d_시나리오'!$H$4),'d_시나리오'!$H$4+SQRT(H584*('d_시나리오'!$J$4-'d_시나리오'!$H$4)*('d_시나리오'!$I$4-'d_시나리오'!$H$4)),'d_시나리오'!$J$4-SQRT((1-H584)*('d_시나리오'!$J$4-'d_시나리오'!$H$4)*('d_시나리오'!$J$4-'d_시나리오'!$I$4))))</f>
        <v/>
      </c>
      <c r="J584">
        <f>RAND()</f>
        <v/>
      </c>
      <c r="K584">
        <f>IF('d_시나리오'!$J$5='d_시나리오'!$H$5,'d_시나리오'!$I$5,IF(J584&lt;('d_시나리오'!$I$5-'d_시나리오'!$H$5)/('d_시나리오'!$J$5-'d_시나리오'!$H$5),'d_시나리오'!$H$5+SQRT(J584*('d_시나리오'!$J$5-'d_시나리오'!$H$5)*('d_시나리오'!$I$5-'d_시나리오'!$H$5)),'d_시나리오'!$J$5-SQRT((1-J584)*('d_시나리오'!$J$5-'d_시나리오'!$H$5)*('d_시나리오'!$J$5-'d_시나리오'!$I$5))))</f>
        <v/>
      </c>
      <c r="L584">
        <f>RAND()</f>
        <v/>
      </c>
      <c r="M584">
        <f>IF('d_시나리오'!$J$6='d_시나리오'!$H$6,'d_시나리오'!$I$6,IF(L584&lt;('d_시나리오'!$I$6-'d_시나리오'!$H$6)/('d_시나리오'!$J$6-'d_시나리오'!$H$6),'d_시나리오'!$H$6+SQRT(L584*('d_시나리오'!$J$6-'d_시나리오'!$H$6)*('d_시나리오'!$I$6-'d_시나리오'!$H$6)),'d_시나리오'!$J$6-SQRT((1-L584)*('d_시나리오'!$J$6-'d_시나리오'!$H$6)*('d_시나리오'!$J$6-'d_시나리오'!$I$6))))</f>
        <v/>
      </c>
      <c r="N584">
        <f>INDEX('d_분포'!$B$2:$B$57,RANDBETWEEN(1,56))</f>
        <v/>
      </c>
      <c r="O584">
        <f>BETAINV(RAND(),5,5)</f>
        <v/>
      </c>
      <c r="P584">
        <f>'d_고정'!$B$1*'6_기대효과'!$H$7*('d_시나리오'!$I$7/'d_고정'!$B$2)*B584</f>
        <v/>
      </c>
      <c r="Q584">
        <f>P584*C584</f>
        <v/>
      </c>
      <c r="R584">
        <f>P584*E584</f>
        <v/>
      </c>
      <c r="S584">
        <f>R584*G584</f>
        <v/>
      </c>
      <c r="T584">
        <f>Q584+S584</f>
        <v/>
      </c>
      <c r="U584">
        <f>(Q584*D584+S584*I584)*(1-O584)</f>
        <v/>
      </c>
      <c r="V584">
        <f>(R584*K584*N584+'d_고정'!$B$3*('6_기대효과'!$H$7/8)*N584*'d_고정'!$B$10*M584*('6_기대효과'!$K$7/'d_고정'!$B$9))*(1-O584)</f>
        <v/>
      </c>
      <c r="W584">
        <f>(S584*I584+R584*MAX(K584-'d_고정'!$B$10*M584*('6_기대효과'!$K$7/'d_고정'!$B$9),0)*N584)*(1-O584)</f>
        <v/>
      </c>
      <c r="X584">
        <f>U584+V584</f>
        <v/>
      </c>
      <c r="Y584">
        <f>U584/('d_고정'!$B$5*'6_기대효과'!$H$7/8)/'d_고정'!$B$6</f>
        <v/>
      </c>
      <c r="Z584">
        <f>U584/('d_고정'!$B$8*'6_기대효과'!$H$7/8)</f>
        <v/>
      </c>
    </row>
    <row r="585">
      <c r="A585">
        <f>RAND()</f>
        <v/>
      </c>
      <c r="B585">
        <f>IF('d_시나리오'!$J$2='d_시나리오'!$H$2,'d_시나리오'!$I$2,IF(A585&lt;('d_시나리오'!$I$2-'d_시나리오'!$H$2)/('d_시나리오'!$J$2-'d_시나리오'!$H$2),'d_시나리오'!$H$2+SQRT(A585*('d_시나리오'!$J$2-'d_시나리오'!$H$2)*('d_시나리오'!$I$2-'d_시나리오'!$H$2)),'d_시나리오'!$J$2-SQRT((1-A585)*('d_시나리오'!$J$2-'d_시나리오'!$H$2)*('d_시나리오'!$J$2-'d_시나리오'!$I$2))))</f>
        <v/>
      </c>
      <c r="C585">
        <f>BETAINV(RAND(),2,6)</f>
        <v/>
      </c>
      <c r="D585">
        <f>INDEX('d_분포'!$A$2:$A$28,RANDBETWEEN(1,27))</f>
        <v/>
      </c>
      <c r="E585">
        <f>INDEX('d_분포'!$C$2:$C$5,RANDBETWEEN(1,4))*(0.9+0.2*RAND())</f>
        <v/>
      </c>
      <c r="F585">
        <f>RAND()</f>
        <v/>
      </c>
      <c r="G585">
        <f>IF('d_시나리오'!$J$3='d_시나리오'!$H$3,'d_시나리오'!$I$3,IF(F585&lt;('d_시나리오'!$I$3-'d_시나리오'!$H$3)/('d_시나리오'!$J$3-'d_시나리오'!$H$3),'d_시나리오'!$H$3+SQRT(F585*('d_시나리오'!$J$3-'d_시나리오'!$H$3)*('d_시나리오'!$I$3-'d_시나리오'!$H$3)),'d_시나리오'!$J$3-SQRT((1-F585)*('d_시나리오'!$J$3-'d_시나리오'!$H$3)*('d_시나리오'!$J$3-'d_시나리오'!$I$3))))</f>
        <v/>
      </c>
      <c r="H585">
        <f>RAND()</f>
        <v/>
      </c>
      <c r="I585">
        <f>IF('d_시나리오'!$J$4='d_시나리오'!$H$4,'d_시나리오'!$I$4,IF(H585&lt;('d_시나리오'!$I$4-'d_시나리오'!$H$4)/('d_시나리오'!$J$4-'d_시나리오'!$H$4),'d_시나리오'!$H$4+SQRT(H585*('d_시나리오'!$J$4-'d_시나리오'!$H$4)*('d_시나리오'!$I$4-'d_시나리오'!$H$4)),'d_시나리오'!$J$4-SQRT((1-H585)*('d_시나리오'!$J$4-'d_시나리오'!$H$4)*('d_시나리오'!$J$4-'d_시나리오'!$I$4))))</f>
        <v/>
      </c>
      <c r="J585">
        <f>RAND()</f>
        <v/>
      </c>
      <c r="K585">
        <f>IF('d_시나리오'!$J$5='d_시나리오'!$H$5,'d_시나리오'!$I$5,IF(J585&lt;('d_시나리오'!$I$5-'d_시나리오'!$H$5)/('d_시나리오'!$J$5-'d_시나리오'!$H$5),'d_시나리오'!$H$5+SQRT(J585*('d_시나리오'!$J$5-'d_시나리오'!$H$5)*('d_시나리오'!$I$5-'d_시나리오'!$H$5)),'d_시나리오'!$J$5-SQRT((1-J585)*('d_시나리오'!$J$5-'d_시나리오'!$H$5)*('d_시나리오'!$J$5-'d_시나리오'!$I$5))))</f>
        <v/>
      </c>
      <c r="L585">
        <f>RAND()</f>
        <v/>
      </c>
      <c r="M585">
        <f>IF('d_시나리오'!$J$6='d_시나리오'!$H$6,'d_시나리오'!$I$6,IF(L585&lt;('d_시나리오'!$I$6-'d_시나리오'!$H$6)/('d_시나리오'!$J$6-'d_시나리오'!$H$6),'d_시나리오'!$H$6+SQRT(L585*('d_시나리오'!$J$6-'d_시나리오'!$H$6)*('d_시나리오'!$I$6-'d_시나리오'!$H$6)),'d_시나리오'!$J$6-SQRT((1-L585)*('d_시나리오'!$J$6-'d_시나리오'!$H$6)*('d_시나리오'!$J$6-'d_시나리오'!$I$6))))</f>
        <v/>
      </c>
      <c r="N585">
        <f>INDEX('d_분포'!$B$2:$B$57,RANDBETWEEN(1,56))</f>
        <v/>
      </c>
      <c r="O585">
        <f>BETAINV(RAND(),5,5)</f>
        <v/>
      </c>
      <c r="P585">
        <f>'d_고정'!$B$1*'6_기대효과'!$H$7*('d_시나리오'!$I$7/'d_고정'!$B$2)*B585</f>
        <v/>
      </c>
      <c r="Q585">
        <f>P585*C585</f>
        <v/>
      </c>
      <c r="R585">
        <f>P585*E585</f>
        <v/>
      </c>
      <c r="S585">
        <f>R585*G585</f>
        <v/>
      </c>
      <c r="T585">
        <f>Q585+S585</f>
        <v/>
      </c>
      <c r="U585">
        <f>(Q585*D585+S585*I585)*(1-O585)</f>
        <v/>
      </c>
      <c r="V585">
        <f>(R585*K585*N585+'d_고정'!$B$3*('6_기대효과'!$H$7/8)*N585*'d_고정'!$B$10*M585*('6_기대효과'!$K$7/'d_고정'!$B$9))*(1-O585)</f>
        <v/>
      </c>
      <c r="W585">
        <f>(S585*I585+R585*MAX(K585-'d_고정'!$B$10*M585*('6_기대효과'!$K$7/'d_고정'!$B$9),0)*N585)*(1-O585)</f>
        <v/>
      </c>
      <c r="X585">
        <f>U585+V585</f>
        <v/>
      </c>
      <c r="Y585">
        <f>U585/('d_고정'!$B$5*'6_기대효과'!$H$7/8)/'d_고정'!$B$6</f>
        <v/>
      </c>
      <c r="Z585">
        <f>U585/('d_고정'!$B$8*'6_기대효과'!$H$7/8)</f>
        <v/>
      </c>
    </row>
    <row r="586">
      <c r="A586">
        <f>RAND()</f>
        <v/>
      </c>
      <c r="B586">
        <f>IF('d_시나리오'!$J$2='d_시나리오'!$H$2,'d_시나리오'!$I$2,IF(A586&lt;('d_시나리오'!$I$2-'d_시나리오'!$H$2)/('d_시나리오'!$J$2-'d_시나리오'!$H$2),'d_시나리오'!$H$2+SQRT(A586*('d_시나리오'!$J$2-'d_시나리오'!$H$2)*('d_시나리오'!$I$2-'d_시나리오'!$H$2)),'d_시나리오'!$J$2-SQRT((1-A586)*('d_시나리오'!$J$2-'d_시나리오'!$H$2)*('d_시나리오'!$J$2-'d_시나리오'!$I$2))))</f>
        <v/>
      </c>
      <c r="C586">
        <f>BETAINV(RAND(),2,6)</f>
        <v/>
      </c>
      <c r="D586">
        <f>INDEX('d_분포'!$A$2:$A$28,RANDBETWEEN(1,27))</f>
        <v/>
      </c>
      <c r="E586">
        <f>INDEX('d_분포'!$C$2:$C$5,RANDBETWEEN(1,4))*(0.9+0.2*RAND())</f>
        <v/>
      </c>
      <c r="F586">
        <f>RAND()</f>
        <v/>
      </c>
      <c r="G586">
        <f>IF('d_시나리오'!$J$3='d_시나리오'!$H$3,'d_시나리오'!$I$3,IF(F586&lt;('d_시나리오'!$I$3-'d_시나리오'!$H$3)/('d_시나리오'!$J$3-'d_시나리오'!$H$3),'d_시나리오'!$H$3+SQRT(F586*('d_시나리오'!$J$3-'d_시나리오'!$H$3)*('d_시나리오'!$I$3-'d_시나리오'!$H$3)),'d_시나리오'!$J$3-SQRT((1-F586)*('d_시나리오'!$J$3-'d_시나리오'!$H$3)*('d_시나리오'!$J$3-'d_시나리오'!$I$3))))</f>
        <v/>
      </c>
      <c r="H586">
        <f>RAND()</f>
        <v/>
      </c>
      <c r="I586">
        <f>IF('d_시나리오'!$J$4='d_시나리오'!$H$4,'d_시나리오'!$I$4,IF(H586&lt;('d_시나리오'!$I$4-'d_시나리오'!$H$4)/('d_시나리오'!$J$4-'d_시나리오'!$H$4),'d_시나리오'!$H$4+SQRT(H586*('d_시나리오'!$J$4-'d_시나리오'!$H$4)*('d_시나리오'!$I$4-'d_시나리오'!$H$4)),'d_시나리오'!$J$4-SQRT((1-H586)*('d_시나리오'!$J$4-'d_시나리오'!$H$4)*('d_시나리오'!$J$4-'d_시나리오'!$I$4))))</f>
        <v/>
      </c>
      <c r="J586">
        <f>RAND()</f>
        <v/>
      </c>
      <c r="K586">
        <f>IF('d_시나리오'!$J$5='d_시나리오'!$H$5,'d_시나리오'!$I$5,IF(J586&lt;('d_시나리오'!$I$5-'d_시나리오'!$H$5)/('d_시나리오'!$J$5-'d_시나리오'!$H$5),'d_시나리오'!$H$5+SQRT(J586*('d_시나리오'!$J$5-'d_시나리오'!$H$5)*('d_시나리오'!$I$5-'d_시나리오'!$H$5)),'d_시나리오'!$J$5-SQRT((1-J586)*('d_시나리오'!$J$5-'d_시나리오'!$H$5)*('d_시나리오'!$J$5-'d_시나리오'!$I$5))))</f>
        <v/>
      </c>
      <c r="L586">
        <f>RAND()</f>
        <v/>
      </c>
      <c r="M586">
        <f>IF('d_시나리오'!$J$6='d_시나리오'!$H$6,'d_시나리오'!$I$6,IF(L586&lt;('d_시나리오'!$I$6-'d_시나리오'!$H$6)/('d_시나리오'!$J$6-'d_시나리오'!$H$6),'d_시나리오'!$H$6+SQRT(L586*('d_시나리오'!$J$6-'d_시나리오'!$H$6)*('d_시나리오'!$I$6-'d_시나리오'!$H$6)),'d_시나리오'!$J$6-SQRT((1-L586)*('d_시나리오'!$J$6-'d_시나리오'!$H$6)*('d_시나리오'!$J$6-'d_시나리오'!$I$6))))</f>
        <v/>
      </c>
      <c r="N586">
        <f>INDEX('d_분포'!$B$2:$B$57,RANDBETWEEN(1,56))</f>
        <v/>
      </c>
      <c r="O586">
        <f>BETAINV(RAND(),5,5)</f>
        <v/>
      </c>
      <c r="P586">
        <f>'d_고정'!$B$1*'6_기대효과'!$H$7*('d_시나리오'!$I$7/'d_고정'!$B$2)*B586</f>
        <v/>
      </c>
      <c r="Q586">
        <f>P586*C586</f>
        <v/>
      </c>
      <c r="R586">
        <f>P586*E586</f>
        <v/>
      </c>
      <c r="S586">
        <f>R586*G586</f>
        <v/>
      </c>
      <c r="T586">
        <f>Q586+S586</f>
        <v/>
      </c>
      <c r="U586">
        <f>(Q586*D586+S586*I586)*(1-O586)</f>
        <v/>
      </c>
      <c r="V586">
        <f>(R586*K586*N586+'d_고정'!$B$3*('6_기대효과'!$H$7/8)*N586*'d_고정'!$B$10*M586*('6_기대효과'!$K$7/'d_고정'!$B$9))*(1-O586)</f>
        <v/>
      </c>
      <c r="W586">
        <f>(S586*I586+R586*MAX(K586-'d_고정'!$B$10*M586*('6_기대효과'!$K$7/'d_고정'!$B$9),0)*N586)*(1-O586)</f>
        <v/>
      </c>
      <c r="X586">
        <f>U586+V586</f>
        <v/>
      </c>
      <c r="Y586">
        <f>U586/('d_고정'!$B$5*'6_기대효과'!$H$7/8)/'d_고정'!$B$6</f>
        <v/>
      </c>
      <c r="Z586">
        <f>U586/('d_고정'!$B$8*'6_기대효과'!$H$7/8)</f>
        <v/>
      </c>
    </row>
    <row r="587">
      <c r="A587">
        <f>RAND()</f>
        <v/>
      </c>
      <c r="B587">
        <f>IF('d_시나리오'!$J$2='d_시나리오'!$H$2,'d_시나리오'!$I$2,IF(A587&lt;('d_시나리오'!$I$2-'d_시나리오'!$H$2)/('d_시나리오'!$J$2-'d_시나리오'!$H$2),'d_시나리오'!$H$2+SQRT(A587*('d_시나리오'!$J$2-'d_시나리오'!$H$2)*('d_시나리오'!$I$2-'d_시나리오'!$H$2)),'d_시나리오'!$J$2-SQRT((1-A587)*('d_시나리오'!$J$2-'d_시나리오'!$H$2)*('d_시나리오'!$J$2-'d_시나리오'!$I$2))))</f>
        <v/>
      </c>
      <c r="C587">
        <f>BETAINV(RAND(),2,6)</f>
        <v/>
      </c>
      <c r="D587">
        <f>INDEX('d_분포'!$A$2:$A$28,RANDBETWEEN(1,27))</f>
        <v/>
      </c>
      <c r="E587">
        <f>INDEX('d_분포'!$C$2:$C$5,RANDBETWEEN(1,4))*(0.9+0.2*RAND())</f>
        <v/>
      </c>
      <c r="F587">
        <f>RAND()</f>
        <v/>
      </c>
      <c r="G587">
        <f>IF('d_시나리오'!$J$3='d_시나리오'!$H$3,'d_시나리오'!$I$3,IF(F587&lt;('d_시나리오'!$I$3-'d_시나리오'!$H$3)/('d_시나리오'!$J$3-'d_시나리오'!$H$3),'d_시나리오'!$H$3+SQRT(F587*('d_시나리오'!$J$3-'d_시나리오'!$H$3)*('d_시나리오'!$I$3-'d_시나리오'!$H$3)),'d_시나리오'!$J$3-SQRT((1-F587)*('d_시나리오'!$J$3-'d_시나리오'!$H$3)*('d_시나리오'!$J$3-'d_시나리오'!$I$3))))</f>
        <v/>
      </c>
      <c r="H587">
        <f>RAND()</f>
        <v/>
      </c>
      <c r="I587">
        <f>IF('d_시나리오'!$J$4='d_시나리오'!$H$4,'d_시나리오'!$I$4,IF(H587&lt;('d_시나리오'!$I$4-'d_시나리오'!$H$4)/('d_시나리오'!$J$4-'d_시나리오'!$H$4),'d_시나리오'!$H$4+SQRT(H587*('d_시나리오'!$J$4-'d_시나리오'!$H$4)*('d_시나리오'!$I$4-'d_시나리오'!$H$4)),'d_시나리오'!$J$4-SQRT((1-H587)*('d_시나리오'!$J$4-'d_시나리오'!$H$4)*('d_시나리오'!$J$4-'d_시나리오'!$I$4))))</f>
        <v/>
      </c>
      <c r="J587">
        <f>RAND()</f>
        <v/>
      </c>
      <c r="K587">
        <f>IF('d_시나리오'!$J$5='d_시나리오'!$H$5,'d_시나리오'!$I$5,IF(J587&lt;('d_시나리오'!$I$5-'d_시나리오'!$H$5)/('d_시나리오'!$J$5-'d_시나리오'!$H$5),'d_시나리오'!$H$5+SQRT(J587*('d_시나리오'!$J$5-'d_시나리오'!$H$5)*('d_시나리오'!$I$5-'d_시나리오'!$H$5)),'d_시나리오'!$J$5-SQRT((1-J587)*('d_시나리오'!$J$5-'d_시나리오'!$H$5)*('d_시나리오'!$J$5-'d_시나리오'!$I$5))))</f>
        <v/>
      </c>
      <c r="L587">
        <f>RAND()</f>
        <v/>
      </c>
      <c r="M587">
        <f>IF('d_시나리오'!$J$6='d_시나리오'!$H$6,'d_시나리오'!$I$6,IF(L587&lt;('d_시나리오'!$I$6-'d_시나리오'!$H$6)/('d_시나리오'!$J$6-'d_시나리오'!$H$6),'d_시나리오'!$H$6+SQRT(L587*('d_시나리오'!$J$6-'d_시나리오'!$H$6)*('d_시나리오'!$I$6-'d_시나리오'!$H$6)),'d_시나리오'!$J$6-SQRT((1-L587)*('d_시나리오'!$J$6-'d_시나리오'!$H$6)*('d_시나리오'!$J$6-'d_시나리오'!$I$6))))</f>
        <v/>
      </c>
      <c r="N587">
        <f>INDEX('d_분포'!$B$2:$B$57,RANDBETWEEN(1,56))</f>
        <v/>
      </c>
      <c r="O587">
        <f>BETAINV(RAND(),5,5)</f>
        <v/>
      </c>
      <c r="P587">
        <f>'d_고정'!$B$1*'6_기대효과'!$H$7*('d_시나리오'!$I$7/'d_고정'!$B$2)*B587</f>
        <v/>
      </c>
      <c r="Q587">
        <f>P587*C587</f>
        <v/>
      </c>
      <c r="R587">
        <f>P587*E587</f>
        <v/>
      </c>
      <c r="S587">
        <f>R587*G587</f>
        <v/>
      </c>
      <c r="T587">
        <f>Q587+S587</f>
        <v/>
      </c>
      <c r="U587">
        <f>(Q587*D587+S587*I587)*(1-O587)</f>
        <v/>
      </c>
      <c r="V587">
        <f>(R587*K587*N587+'d_고정'!$B$3*('6_기대효과'!$H$7/8)*N587*'d_고정'!$B$10*M587*('6_기대효과'!$K$7/'d_고정'!$B$9))*(1-O587)</f>
        <v/>
      </c>
      <c r="W587">
        <f>(S587*I587+R587*MAX(K587-'d_고정'!$B$10*M587*('6_기대효과'!$K$7/'d_고정'!$B$9),0)*N587)*(1-O587)</f>
        <v/>
      </c>
      <c r="X587">
        <f>U587+V587</f>
        <v/>
      </c>
      <c r="Y587">
        <f>U587/('d_고정'!$B$5*'6_기대효과'!$H$7/8)/'d_고정'!$B$6</f>
        <v/>
      </c>
      <c r="Z587">
        <f>U587/('d_고정'!$B$8*'6_기대효과'!$H$7/8)</f>
        <v/>
      </c>
    </row>
    <row r="588">
      <c r="A588">
        <f>RAND()</f>
        <v/>
      </c>
      <c r="B588">
        <f>IF('d_시나리오'!$J$2='d_시나리오'!$H$2,'d_시나리오'!$I$2,IF(A588&lt;('d_시나리오'!$I$2-'d_시나리오'!$H$2)/('d_시나리오'!$J$2-'d_시나리오'!$H$2),'d_시나리오'!$H$2+SQRT(A588*('d_시나리오'!$J$2-'d_시나리오'!$H$2)*('d_시나리오'!$I$2-'d_시나리오'!$H$2)),'d_시나리오'!$J$2-SQRT((1-A588)*('d_시나리오'!$J$2-'d_시나리오'!$H$2)*('d_시나리오'!$J$2-'d_시나리오'!$I$2))))</f>
        <v/>
      </c>
      <c r="C588">
        <f>BETAINV(RAND(),2,6)</f>
        <v/>
      </c>
      <c r="D588">
        <f>INDEX('d_분포'!$A$2:$A$28,RANDBETWEEN(1,27))</f>
        <v/>
      </c>
      <c r="E588">
        <f>INDEX('d_분포'!$C$2:$C$5,RANDBETWEEN(1,4))*(0.9+0.2*RAND())</f>
        <v/>
      </c>
      <c r="F588">
        <f>RAND()</f>
        <v/>
      </c>
      <c r="G588">
        <f>IF('d_시나리오'!$J$3='d_시나리오'!$H$3,'d_시나리오'!$I$3,IF(F588&lt;('d_시나리오'!$I$3-'d_시나리오'!$H$3)/('d_시나리오'!$J$3-'d_시나리오'!$H$3),'d_시나리오'!$H$3+SQRT(F588*('d_시나리오'!$J$3-'d_시나리오'!$H$3)*('d_시나리오'!$I$3-'d_시나리오'!$H$3)),'d_시나리오'!$J$3-SQRT((1-F588)*('d_시나리오'!$J$3-'d_시나리오'!$H$3)*('d_시나리오'!$J$3-'d_시나리오'!$I$3))))</f>
        <v/>
      </c>
      <c r="H588">
        <f>RAND()</f>
        <v/>
      </c>
      <c r="I588">
        <f>IF('d_시나리오'!$J$4='d_시나리오'!$H$4,'d_시나리오'!$I$4,IF(H588&lt;('d_시나리오'!$I$4-'d_시나리오'!$H$4)/('d_시나리오'!$J$4-'d_시나리오'!$H$4),'d_시나리오'!$H$4+SQRT(H588*('d_시나리오'!$J$4-'d_시나리오'!$H$4)*('d_시나리오'!$I$4-'d_시나리오'!$H$4)),'d_시나리오'!$J$4-SQRT((1-H588)*('d_시나리오'!$J$4-'d_시나리오'!$H$4)*('d_시나리오'!$J$4-'d_시나리오'!$I$4))))</f>
        <v/>
      </c>
      <c r="J588">
        <f>RAND()</f>
        <v/>
      </c>
      <c r="K588">
        <f>IF('d_시나리오'!$J$5='d_시나리오'!$H$5,'d_시나리오'!$I$5,IF(J588&lt;('d_시나리오'!$I$5-'d_시나리오'!$H$5)/('d_시나리오'!$J$5-'d_시나리오'!$H$5),'d_시나리오'!$H$5+SQRT(J588*('d_시나리오'!$J$5-'d_시나리오'!$H$5)*('d_시나리오'!$I$5-'d_시나리오'!$H$5)),'d_시나리오'!$J$5-SQRT((1-J588)*('d_시나리오'!$J$5-'d_시나리오'!$H$5)*('d_시나리오'!$J$5-'d_시나리오'!$I$5))))</f>
        <v/>
      </c>
      <c r="L588">
        <f>RAND()</f>
        <v/>
      </c>
      <c r="M588">
        <f>IF('d_시나리오'!$J$6='d_시나리오'!$H$6,'d_시나리오'!$I$6,IF(L588&lt;('d_시나리오'!$I$6-'d_시나리오'!$H$6)/('d_시나리오'!$J$6-'d_시나리오'!$H$6),'d_시나리오'!$H$6+SQRT(L588*('d_시나리오'!$J$6-'d_시나리오'!$H$6)*('d_시나리오'!$I$6-'d_시나리오'!$H$6)),'d_시나리오'!$J$6-SQRT((1-L588)*('d_시나리오'!$J$6-'d_시나리오'!$H$6)*('d_시나리오'!$J$6-'d_시나리오'!$I$6))))</f>
        <v/>
      </c>
      <c r="N588">
        <f>INDEX('d_분포'!$B$2:$B$57,RANDBETWEEN(1,56))</f>
        <v/>
      </c>
      <c r="O588">
        <f>BETAINV(RAND(),5,5)</f>
        <v/>
      </c>
      <c r="P588">
        <f>'d_고정'!$B$1*'6_기대효과'!$H$7*('d_시나리오'!$I$7/'d_고정'!$B$2)*B588</f>
        <v/>
      </c>
      <c r="Q588">
        <f>P588*C588</f>
        <v/>
      </c>
      <c r="R588">
        <f>P588*E588</f>
        <v/>
      </c>
      <c r="S588">
        <f>R588*G588</f>
        <v/>
      </c>
      <c r="T588">
        <f>Q588+S588</f>
        <v/>
      </c>
      <c r="U588">
        <f>(Q588*D588+S588*I588)*(1-O588)</f>
        <v/>
      </c>
      <c r="V588">
        <f>(R588*K588*N588+'d_고정'!$B$3*('6_기대효과'!$H$7/8)*N588*'d_고정'!$B$10*M588*('6_기대효과'!$K$7/'d_고정'!$B$9))*(1-O588)</f>
        <v/>
      </c>
      <c r="W588">
        <f>(S588*I588+R588*MAX(K588-'d_고정'!$B$10*M588*('6_기대효과'!$K$7/'d_고정'!$B$9),0)*N588)*(1-O588)</f>
        <v/>
      </c>
      <c r="X588">
        <f>U588+V588</f>
        <v/>
      </c>
      <c r="Y588">
        <f>U588/('d_고정'!$B$5*'6_기대효과'!$H$7/8)/'d_고정'!$B$6</f>
        <v/>
      </c>
      <c r="Z588">
        <f>U588/('d_고정'!$B$8*'6_기대효과'!$H$7/8)</f>
        <v/>
      </c>
    </row>
    <row r="589">
      <c r="A589">
        <f>RAND()</f>
        <v/>
      </c>
      <c r="B589">
        <f>IF('d_시나리오'!$J$2='d_시나리오'!$H$2,'d_시나리오'!$I$2,IF(A589&lt;('d_시나리오'!$I$2-'d_시나리오'!$H$2)/('d_시나리오'!$J$2-'d_시나리오'!$H$2),'d_시나리오'!$H$2+SQRT(A589*('d_시나리오'!$J$2-'d_시나리오'!$H$2)*('d_시나리오'!$I$2-'d_시나리오'!$H$2)),'d_시나리오'!$J$2-SQRT((1-A589)*('d_시나리오'!$J$2-'d_시나리오'!$H$2)*('d_시나리오'!$J$2-'d_시나리오'!$I$2))))</f>
        <v/>
      </c>
      <c r="C589">
        <f>BETAINV(RAND(),2,6)</f>
        <v/>
      </c>
      <c r="D589">
        <f>INDEX('d_분포'!$A$2:$A$28,RANDBETWEEN(1,27))</f>
        <v/>
      </c>
      <c r="E589">
        <f>INDEX('d_분포'!$C$2:$C$5,RANDBETWEEN(1,4))*(0.9+0.2*RAND())</f>
        <v/>
      </c>
      <c r="F589">
        <f>RAND()</f>
        <v/>
      </c>
      <c r="G589">
        <f>IF('d_시나리오'!$J$3='d_시나리오'!$H$3,'d_시나리오'!$I$3,IF(F589&lt;('d_시나리오'!$I$3-'d_시나리오'!$H$3)/('d_시나리오'!$J$3-'d_시나리오'!$H$3),'d_시나리오'!$H$3+SQRT(F589*('d_시나리오'!$J$3-'d_시나리오'!$H$3)*('d_시나리오'!$I$3-'d_시나리오'!$H$3)),'d_시나리오'!$J$3-SQRT((1-F589)*('d_시나리오'!$J$3-'d_시나리오'!$H$3)*('d_시나리오'!$J$3-'d_시나리오'!$I$3))))</f>
        <v/>
      </c>
      <c r="H589">
        <f>RAND()</f>
        <v/>
      </c>
      <c r="I589">
        <f>IF('d_시나리오'!$J$4='d_시나리오'!$H$4,'d_시나리오'!$I$4,IF(H589&lt;('d_시나리오'!$I$4-'d_시나리오'!$H$4)/('d_시나리오'!$J$4-'d_시나리오'!$H$4),'d_시나리오'!$H$4+SQRT(H589*('d_시나리오'!$J$4-'d_시나리오'!$H$4)*('d_시나리오'!$I$4-'d_시나리오'!$H$4)),'d_시나리오'!$J$4-SQRT((1-H589)*('d_시나리오'!$J$4-'d_시나리오'!$H$4)*('d_시나리오'!$J$4-'d_시나리오'!$I$4))))</f>
        <v/>
      </c>
      <c r="J589">
        <f>RAND()</f>
        <v/>
      </c>
      <c r="K589">
        <f>IF('d_시나리오'!$J$5='d_시나리오'!$H$5,'d_시나리오'!$I$5,IF(J589&lt;('d_시나리오'!$I$5-'d_시나리오'!$H$5)/('d_시나리오'!$J$5-'d_시나리오'!$H$5),'d_시나리오'!$H$5+SQRT(J589*('d_시나리오'!$J$5-'d_시나리오'!$H$5)*('d_시나리오'!$I$5-'d_시나리오'!$H$5)),'d_시나리오'!$J$5-SQRT((1-J589)*('d_시나리오'!$J$5-'d_시나리오'!$H$5)*('d_시나리오'!$J$5-'d_시나리오'!$I$5))))</f>
        <v/>
      </c>
      <c r="L589">
        <f>RAND()</f>
        <v/>
      </c>
      <c r="M589">
        <f>IF('d_시나리오'!$J$6='d_시나리오'!$H$6,'d_시나리오'!$I$6,IF(L589&lt;('d_시나리오'!$I$6-'d_시나리오'!$H$6)/('d_시나리오'!$J$6-'d_시나리오'!$H$6),'d_시나리오'!$H$6+SQRT(L589*('d_시나리오'!$J$6-'d_시나리오'!$H$6)*('d_시나리오'!$I$6-'d_시나리오'!$H$6)),'d_시나리오'!$J$6-SQRT((1-L589)*('d_시나리오'!$J$6-'d_시나리오'!$H$6)*('d_시나리오'!$J$6-'d_시나리오'!$I$6))))</f>
        <v/>
      </c>
      <c r="N589">
        <f>INDEX('d_분포'!$B$2:$B$57,RANDBETWEEN(1,56))</f>
        <v/>
      </c>
      <c r="O589">
        <f>BETAINV(RAND(),5,5)</f>
        <v/>
      </c>
      <c r="P589">
        <f>'d_고정'!$B$1*'6_기대효과'!$H$7*('d_시나리오'!$I$7/'d_고정'!$B$2)*B589</f>
        <v/>
      </c>
      <c r="Q589">
        <f>P589*C589</f>
        <v/>
      </c>
      <c r="R589">
        <f>P589*E589</f>
        <v/>
      </c>
      <c r="S589">
        <f>R589*G589</f>
        <v/>
      </c>
      <c r="T589">
        <f>Q589+S589</f>
        <v/>
      </c>
      <c r="U589">
        <f>(Q589*D589+S589*I589)*(1-O589)</f>
        <v/>
      </c>
      <c r="V589">
        <f>(R589*K589*N589+'d_고정'!$B$3*('6_기대효과'!$H$7/8)*N589*'d_고정'!$B$10*M589*('6_기대효과'!$K$7/'d_고정'!$B$9))*(1-O589)</f>
        <v/>
      </c>
      <c r="W589">
        <f>(S589*I589+R589*MAX(K589-'d_고정'!$B$10*M589*('6_기대효과'!$K$7/'d_고정'!$B$9),0)*N589)*(1-O589)</f>
        <v/>
      </c>
      <c r="X589">
        <f>U589+V589</f>
        <v/>
      </c>
      <c r="Y589">
        <f>U589/('d_고정'!$B$5*'6_기대효과'!$H$7/8)/'d_고정'!$B$6</f>
        <v/>
      </c>
      <c r="Z589">
        <f>U589/('d_고정'!$B$8*'6_기대효과'!$H$7/8)</f>
        <v/>
      </c>
    </row>
    <row r="590">
      <c r="A590">
        <f>RAND()</f>
        <v/>
      </c>
      <c r="B590">
        <f>IF('d_시나리오'!$J$2='d_시나리오'!$H$2,'d_시나리오'!$I$2,IF(A590&lt;('d_시나리오'!$I$2-'d_시나리오'!$H$2)/('d_시나리오'!$J$2-'d_시나리오'!$H$2),'d_시나리오'!$H$2+SQRT(A590*('d_시나리오'!$J$2-'d_시나리오'!$H$2)*('d_시나리오'!$I$2-'d_시나리오'!$H$2)),'d_시나리오'!$J$2-SQRT((1-A590)*('d_시나리오'!$J$2-'d_시나리오'!$H$2)*('d_시나리오'!$J$2-'d_시나리오'!$I$2))))</f>
        <v/>
      </c>
      <c r="C590">
        <f>BETAINV(RAND(),2,6)</f>
        <v/>
      </c>
      <c r="D590">
        <f>INDEX('d_분포'!$A$2:$A$28,RANDBETWEEN(1,27))</f>
        <v/>
      </c>
      <c r="E590">
        <f>INDEX('d_분포'!$C$2:$C$5,RANDBETWEEN(1,4))*(0.9+0.2*RAND())</f>
        <v/>
      </c>
      <c r="F590">
        <f>RAND()</f>
        <v/>
      </c>
      <c r="G590">
        <f>IF('d_시나리오'!$J$3='d_시나리오'!$H$3,'d_시나리오'!$I$3,IF(F590&lt;('d_시나리오'!$I$3-'d_시나리오'!$H$3)/('d_시나리오'!$J$3-'d_시나리오'!$H$3),'d_시나리오'!$H$3+SQRT(F590*('d_시나리오'!$J$3-'d_시나리오'!$H$3)*('d_시나리오'!$I$3-'d_시나리오'!$H$3)),'d_시나리오'!$J$3-SQRT((1-F590)*('d_시나리오'!$J$3-'d_시나리오'!$H$3)*('d_시나리오'!$J$3-'d_시나리오'!$I$3))))</f>
        <v/>
      </c>
      <c r="H590">
        <f>RAND()</f>
        <v/>
      </c>
      <c r="I590">
        <f>IF('d_시나리오'!$J$4='d_시나리오'!$H$4,'d_시나리오'!$I$4,IF(H590&lt;('d_시나리오'!$I$4-'d_시나리오'!$H$4)/('d_시나리오'!$J$4-'d_시나리오'!$H$4),'d_시나리오'!$H$4+SQRT(H590*('d_시나리오'!$J$4-'d_시나리오'!$H$4)*('d_시나리오'!$I$4-'d_시나리오'!$H$4)),'d_시나리오'!$J$4-SQRT((1-H590)*('d_시나리오'!$J$4-'d_시나리오'!$H$4)*('d_시나리오'!$J$4-'d_시나리오'!$I$4))))</f>
        <v/>
      </c>
      <c r="J590">
        <f>RAND()</f>
        <v/>
      </c>
      <c r="K590">
        <f>IF('d_시나리오'!$J$5='d_시나리오'!$H$5,'d_시나리오'!$I$5,IF(J590&lt;('d_시나리오'!$I$5-'d_시나리오'!$H$5)/('d_시나리오'!$J$5-'d_시나리오'!$H$5),'d_시나리오'!$H$5+SQRT(J590*('d_시나리오'!$J$5-'d_시나리오'!$H$5)*('d_시나리오'!$I$5-'d_시나리오'!$H$5)),'d_시나리오'!$J$5-SQRT((1-J590)*('d_시나리오'!$J$5-'d_시나리오'!$H$5)*('d_시나리오'!$J$5-'d_시나리오'!$I$5))))</f>
        <v/>
      </c>
      <c r="L590">
        <f>RAND()</f>
        <v/>
      </c>
      <c r="M590">
        <f>IF('d_시나리오'!$J$6='d_시나리오'!$H$6,'d_시나리오'!$I$6,IF(L590&lt;('d_시나리오'!$I$6-'d_시나리오'!$H$6)/('d_시나리오'!$J$6-'d_시나리오'!$H$6),'d_시나리오'!$H$6+SQRT(L590*('d_시나리오'!$J$6-'d_시나리오'!$H$6)*('d_시나리오'!$I$6-'d_시나리오'!$H$6)),'d_시나리오'!$J$6-SQRT((1-L590)*('d_시나리오'!$J$6-'d_시나리오'!$H$6)*('d_시나리오'!$J$6-'d_시나리오'!$I$6))))</f>
        <v/>
      </c>
      <c r="N590">
        <f>INDEX('d_분포'!$B$2:$B$57,RANDBETWEEN(1,56))</f>
        <v/>
      </c>
      <c r="O590">
        <f>BETAINV(RAND(),5,5)</f>
        <v/>
      </c>
      <c r="P590">
        <f>'d_고정'!$B$1*'6_기대효과'!$H$7*('d_시나리오'!$I$7/'d_고정'!$B$2)*B590</f>
        <v/>
      </c>
      <c r="Q590">
        <f>P590*C590</f>
        <v/>
      </c>
      <c r="R590">
        <f>P590*E590</f>
        <v/>
      </c>
      <c r="S590">
        <f>R590*G590</f>
        <v/>
      </c>
      <c r="T590">
        <f>Q590+S590</f>
        <v/>
      </c>
      <c r="U590">
        <f>(Q590*D590+S590*I590)*(1-O590)</f>
        <v/>
      </c>
      <c r="V590">
        <f>(R590*K590*N590+'d_고정'!$B$3*('6_기대효과'!$H$7/8)*N590*'d_고정'!$B$10*M590*('6_기대효과'!$K$7/'d_고정'!$B$9))*(1-O590)</f>
        <v/>
      </c>
      <c r="W590">
        <f>(S590*I590+R590*MAX(K590-'d_고정'!$B$10*M590*('6_기대효과'!$K$7/'d_고정'!$B$9),0)*N590)*(1-O590)</f>
        <v/>
      </c>
      <c r="X590">
        <f>U590+V590</f>
        <v/>
      </c>
      <c r="Y590">
        <f>U590/('d_고정'!$B$5*'6_기대효과'!$H$7/8)/'d_고정'!$B$6</f>
        <v/>
      </c>
      <c r="Z590">
        <f>U590/('d_고정'!$B$8*'6_기대효과'!$H$7/8)</f>
        <v/>
      </c>
    </row>
    <row r="591">
      <c r="A591">
        <f>RAND()</f>
        <v/>
      </c>
      <c r="B591">
        <f>IF('d_시나리오'!$J$2='d_시나리오'!$H$2,'d_시나리오'!$I$2,IF(A591&lt;('d_시나리오'!$I$2-'d_시나리오'!$H$2)/('d_시나리오'!$J$2-'d_시나리오'!$H$2),'d_시나리오'!$H$2+SQRT(A591*('d_시나리오'!$J$2-'d_시나리오'!$H$2)*('d_시나리오'!$I$2-'d_시나리오'!$H$2)),'d_시나리오'!$J$2-SQRT((1-A591)*('d_시나리오'!$J$2-'d_시나리오'!$H$2)*('d_시나리오'!$J$2-'d_시나리오'!$I$2))))</f>
        <v/>
      </c>
      <c r="C591">
        <f>BETAINV(RAND(),2,6)</f>
        <v/>
      </c>
      <c r="D591">
        <f>INDEX('d_분포'!$A$2:$A$28,RANDBETWEEN(1,27))</f>
        <v/>
      </c>
      <c r="E591">
        <f>INDEX('d_분포'!$C$2:$C$5,RANDBETWEEN(1,4))*(0.9+0.2*RAND())</f>
        <v/>
      </c>
      <c r="F591">
        <f>RAND()</f>
        <v/>
      </c>
      <c r="G591">
        <f>IF('d_시나리오'!$J$3='d_시나리오'!$H$3,'d_시나리오'!$I$3,IF(F591&lt;('d_시나리오'!$I$3-'d_시나리오'!$H$3)/('d_시나리오'!$J$3-'d_시나리오'!$H$3),'d_시나리오'!$H$3+SQRT(F591*('d_시나리오'!$J$3-'d_시나리오'!$H$3)*('d_시나리오'!$I$3-'d_시나리오'!$H$3)),'d_시나리오'!$J$3-SQRT((1-F591)*('d_시나리오'!$J$3-'d_시나리오'!$H$3)*('d_시나리오'!$J$3-'d_시나리오'!$I$3))))</f>
        <v/>
      </c>
      <c r="H591">
        <f>RAND()</f>
        <v/>
      </c>
      <c r="I591">
        <f>IF('d_시나리오'!$J$4='d_시나리오'!$H$4,'d_시나리오'!$I$4,IF(H591&lt;('d_시나리오'!$I$4-'d_시나리오'!$H$4)/('d_시나리오'!$J$4-'d_시나리오'!$H$4),'d_시나리오'!$H$4+SQRT(H591*('d_시나리오'!$J$4-'d_시나리오'!$H$4)*('d_시나리오'!$I$4-'d_시나리오'!$H$4)),'d_시나리오'!$J$4-SQRT((1-H591)*('d_시나리오'!$J$4-'d_시나리오'!$H$4)*('d_시나리오'!$J$4-'d_시나리오'!$I$4))))</f>
        <v/>
      </c>
      <c r="J591">
        <f>RAND()</f>
        <v/>
      </c>
      <c r="K591">
        <f>IF('d_시나리오'!$J$5='d_시나리오'!$H$5,'d_시나리오'!$I$5,IF(J591&lt;('d_시나리오'!$I$5-'d_시나리오'!$H$5)/('d_시나리오'!$J$5-'d_시나리오'!$H$5),'d_시나리오'!$H$5+SQRT(J591*('d_시나리오'!$J$5-'d_시나리오'!$H$5)*('d_시나리오'!$I$5-'d_시나리오'!$H$5)),'d_시나리오'!$J$5-SQRT((1-J591)*('d_시나리오'!$J$5-'d_시나리오'!$H$5)*('d_시나리오'!$J$5-'d_시나리오'!$I$5))))</f>
        <v/>
      </c>
      <c r="L591">
        <f>RAND()</f>
        <v/>
      </c>
      <c r="M591">
        <f>IF('d_시나리오'!$J$6='d_시나리오'!$H$6,'d_시나리오'!$I$6,IF(L591&lt;('d_시나리오'!$I$6-'d_시나리오'!$H$6)/('d_시나리오'!$J$6-'d_시나리오'!$H$6),'d_시나리오'!$H$6+SQRT(L591*('d_시나리오'!$J$6-'d_시나리오'!$H$6)*('d_시나리오'!$I$6-'d_시나리오'!$H$6)),'d_시나리오'!$J$6-SQRT((1-L591)*('d_시나리오'!$J$6-'d_시나리오'!$H$6)*('d_시나리오'!$J$6-'d_시나리오'!$I$6))))</f>
        <v/>
      </c>
      <c r="N591">
        <f>INDEX('d_분포'!$B$2:$B$57,RANDBETWEEN(1,56))</f>
        <v/>
      </c>
      <c r="O591">
        <f>BETAINV(RAND(),5,5)</f>
        <v/>
      </c>
      <c r="P591">
        <f>'d_고정'!$B$1*'6_기대효과'!$H$7*('d_시나리오'!$I$7/'d_고정'!$B$2)*B591</f>
        <v/>
      </c>
      <c r="Q591">
        <f>P591*C591</f>
        <v/>
      </c>
      <c r="R591">
        <f>P591*E591</f>
        <v/>
      </c>
      <c r="S591">
        <f>R591*G591</f>
        <v/>
      </c>
      <c r="T591">
        <f>Q591+S591</f>
        <v/>
      </c>
      <c r="U591">
        <f>(Q591*D591+S591*I591)*(1-O591)</f>
        <v/>
      </c>
      <c r="V591">
        <f>(R591*K591*N591+'d_고정'!$B$3*('6_기대효과'!$H$7/8)*N591*'d_고정'!$B$10*M591*('6_기대효과'!$K$7/'d_고정'!$B$9))*(1-O591)</f>
        <v/>
      </c>
      <c r="W591">
        <f>(S591*I591+R591*MAX(K591-'d_고정'!$B$10*M591*('6_기대효과'!$K$7/'d_고정'!$B$9),0)*N591)*(1-O591)</f>
        <v/>
      </c>
      <c r="X591">
        <f>U591+V591</f>
        <v/>
      </c>
      <c r="Y591">
        <f>U591/('d_고정'!$B$5*'6_기대효과'!$H$7/8)/'d_고정'!$B$6</f>
        <v/>
      </c>
      <c r="Z591">
        <f>U591/('d_고정'!$B$8*'6_기대효과'!$H$7/8)</f>
        <v/>
      </c>
    </row>
    <row r="592">
      <c r="A592">
        <f>RAND()</f>
        <v/>
      </c>
      <c r="B592">
        <f>IF('d_시나리오'!$J$2='d_시나리오'!$H$2,'d_시나리오'!$I$2,IF(A592&lt;('d_시나리오'!$I$2-'d_시나리오'!$H$2)/('d_시나리오'!$J$2-'d_시나리오'!$H$2),'d_시나리오'!$H$2+SQRT(A592*('d_시나리오'!$J$2-'d_시나리오'!$H$2)*('d_시나리오'!$I$2-'d_시나리오'!$H$2)),'d_시나리오'!$J$2-SQRT((1-A592)*('d_시나리오'!$J$2-'d_시나리오'!$H$2)*('d_시나리오'!$J$2-'d_시나리오'!$I$2))))</f>
        <v/>
      </c>
      <c r="C592">
        <f>BETAINV(RAND(),2,6)</f>
        <v/>
      </c>
      <c r="D592">
        <f>INDEX('d_분포'!$A$2:$A$28,RANDBETWEEN(1,27))</f>
        <v/>
      </c>
      <c r="E592">
        <f>INDEX('d_분포'!$C$2:$C$5,RANDBETWEEN(1,4))*(0.9+0.2*RAND())</f>
        <v/>
      </c>
      <c r="F592">
        <f>RAND()</f>
        <v/>
      </c>
      <c r="G592">
        <f>IF('d_시나리오'!$J$3='d_시나리오'!$H$3,'d_시나리오'!$I$3,IF(F592&lt;('d_시나리오'!$I$3-'d_시나리오'!$H$3)/('d_시나리오'!$J$3-'d_시나리오'!$H$3),'d_시나리오'!$H$3+SQRT(F592*('d_시나리오'!$J$3-'d_시나리오'!$H$3)*('d_시나리오'!$I$3-'d_시나리오'!$H$3)),'d_시나리오'!$J$3-SQRT((1-F592)*('d_시나리오'!$J$3-'d_시나리오'!$H$3)*('d_시나리오'!$J$3-'d_시나리오'!$I$3))))</f>
        <v/>
      </c>
      <c r="H592">
        <f>RAND()</f>
        <v/>
      </c>
      <c r="I592">
        <f>IF('d_시나리오'!$J$4='d_시나리오'!$H$4,'d_시나리오'!$I$4,IF(H592&lt;('d_시나리오'!$I$4-'d_시나리오'!$H$4)/('d_시나리오'!$J$4-'d_시나리오'!$H$4),'d_시나리오'!$H$4+SQRT(H592*('d_시나리오'!$J$4-'d_시나리오'!$H$4)*('d_시나리오'!$I$4-'d_시나리오'!$H$4)),'d_시나리오'!$J$4-SQRT((1-H592)*('d_시나리오'!$J$4-'d_시나리오'!$H$4)*('d_시나리오'!$J$4-'d_시나리오'!$I$4))))</f>
        <v/>
      </c>
      <c r="J592">
        <f>RAND()</f>
        <v/>
      </c>
      <c r="K592">
        <f>IF('d_시나리오'!$J$5='d_시나리오'!$H$5,'d_시나리오'!$I$5,IF(J592&lt;('d_시나리오'!$I$5-'d_시나리오'!$H$5)/('d_시나리오'!$J$5-'d_시나리오'!$H$5),'d_시나리오'!$H$5+SQRT(J592*('d_시나리오'!$J$5-'d_시나리오'!$H$5)*('d_시나리오'!$I$5-'d_시나리오'!$H$5)),'d_시나리오'!$J$5-SQRT((1-J592)*('d_시나리오'!$J$5-'d_시나리오'!$H$5)*('d_시나리오'!$J$5-'d_시나리오'!$I$5))))</f>
        <v/>
      </c>
      <c r="L592">
        <f>RAND()</f>
        <v/>
      </c>
      <c r="M592">
        <f>IF('d_시나리오'!$J$6='d_시나리오'!$H$6,'d_시나리오'!$I$6,IF(L592&lt;('d_시나리오'!$I$6-'d_시나리오'!$H$6)/('d_시나리오'!$J$6-'d_시나리오'!$H$6),'d_시나리오'!$H$6+SQRT(L592*('d_시나리오'!$J$6-'d_시나리오'!$H$6)*('d_시나리오'!$I$6-'d_시나리오'!$H$6)),'d_시나리오'!$J$6-SQRT((1-L592)*('d_시나리오'!$J$6-'d_시나리오'!$H$6)*('d_시나리오'!$J$6-'d_시나리오'!$I$6))))</f>
        <v/>
      </c>
      <c r="N592">
        <f>INDEX('d_분포'!$B$2:$B$57,RANDBETWEEN(1,56))</f>
        <v/>
      </c>
      <c r="O592">
        <f>BETAINV(RAND(),5,5)</f>
        <v/>
      </c>
      <c r="P592">
        <f>'d_고정'!$B$1*'6_기대효과'!$H$7*('d_시나리오'!$I$7/'d_고정'!$B$2)*B592</f>
        <v/>
      </c>
      <c r="Q592">
        <f>P592*C592</f>
        <v/>
      </c>
      <c r="R592">
        <f>P592*E592</f>
        <v/>
      </c>
      <c r="S592">
        <f>R592*G592</f>
        <v/>
      </c>
      <c r="T592">
        <f>Q592+S592</f>
        <v/>
      </c>
      <c r="U592">
        <f>(Q592*D592+S592*I592)*(1-O592)</f>
        <v/>
      </c>
      <c r="V592">
        <f>(R592*K592*N592+'d_고정'!$B$3*('6_기대효과'!$H$7/8)*N592*'d_고정'!$B$10*M592*('6_기대효과'!$K$7/'d_고정'!$B$9))*(1-O592)</f>
        <v/>
      </c>
      <c r="W592">
        <f>(S592*I592+R592*MAX(K592-'d_고정'!$B$10*M592*('6_기대효과'!$K$7/'d_고정'!$B$9),0)*N592)*(1-O592)</f>
        <v/>
      </c>
      <c r="X592">
        <f>U592+V592</f>
        <v/>
      </c>
      <c r="Y592">
        <f>U592/('d_고정'!$B$5*'6_기대효과'!$H$7/8)/'d_고정'!$B$6</f>
        <v/>
      </c>
      <c r="Z592">
        <f>U592/('d_고정'!$B$8*'6_기대효과'!$H$7/8)</f>
        <v/>
      </c>
    </row>
    <row r="593">
      <c r="A593">
        <f>RAND()</f>
        <v/>
      </c>
      <c r="B593">
        <f>IF('d_시나리오'!$J$2='d_시나리오'!$H$2,'d_시나리오'!$I$2,IF(A593&lt;('d_시나리오'!$I$2-'d_시나리오'!$H$2)/('d_시나리오'!$J$2-'d_시나리오'!$H$2),'d_시나리오'!$H$2+SQRT(A593*('d_시나리오'!$J$2-'d_시나리오'!$H$2)*('d_시나리오'!$I$2-'d_시나리오'!$H$2)),'d_시나리오'!$J$2-SQRT((1-A593)*('d_시나리오'!$J$2-'d_시나리오'!$H$2)*('d_시나리오'!$J$2-'d_시나리오'!$I$2))))</f>
        <v/>
      </c>
      <c r="C593">
        <f>BETAINV(RAND(),2,6)</f>
        <v/>
      </c>
      <c r="D593">
        <f>INDEX('d_분포'!$A$2:$A$28,RANDBETWEEN(1,27))</f>
        <v/>
      </c>
      <c r="E593">
        <f>INDEX('d_분포'!$C$2:$C$5,RANDBETWEEN(1,4))*(0.9+0.2*RAND())</f>
        <v/>
      </c>
      <c r="F593">
        <f>RAND()</f>
        <v/>
      </c>
      <c r="G593">
        <f>IF('d_시나리오'!$J$3='d_시나리오'!$H$3,'d_시나리오'!$I$3,IF(F593&lt;('d_시나리오'!$I$3-'d_시나리오'!$H$3)/('d_시나리오'!$J$3-'d_시나리오'!$H$3),'d_시나리오'!$H$3+SQRT(F593*('d_시나리오'!$J$3-'d_시나리오'!$H$3)*('d_시나리오'!$I$3-'d_시나리오'!$H$3)),'d_시나리오'!$J$3-SQRT((1-F593)*('d_시나리오'!$J$3-'d_시나리오'!$H$3)*('d_시나리오'!$J$3-'d_시나리오'!$I$3))))</f>
        <v/>
      </c>
      <c r="H593">
        <f>RAND()</f>
        <v/>
      </c>
      <c r="I593">
        <f>IF('d_시나리오'!$J$4='d_시나리오'!$H$4,'d_시나리오'!$I$4,IF(H593&lt;('d_시나리오'!$I$4-'d_시나리오'!$H$4)/('d_시나리오'!$J$4-'d_시나리오'!$H$4),'d_시나리오'!$H$4+SQRT(H593*('d_시나리오'!$J$4-'d_시나리오'!$H$4)*('d_시나리오'!$I$4-'d_시나리오'!$H$4)),'d_시나리오'!$J$4-SQRT((1-H593)*('d_시나리오'!$J$4-'d_시나리오'!$H$4)*('d_시나리오'!$J$4-'d_시나리오'!$I$4))))</f>
        <v/>
      </c>
      <c r="J593">
        <f>RAND()</f>
        <v/>
      </c>
      <c r="K593">
        <f>IF('d_시나리오'!$J$5='d_시나리오'!$H$5,'d_시나리오'!$I$5,IF(J593&lt;('d_시나리오'!$I$5-'d_시나리오'!$H$5)/('d_시나리오'!$J$5-'d_시나리오'!$H$5),'d_시나리오'!$H$5+SQRT(J593*('d_시나리오'!$J$5-'d_시나리오'!$H$5)*('d_시나리오'!$I$5-'d_시나리오'!$H$5)),'d_시나리오'!$J$5-SQRT((1-J593)*('d_시나리오'!$J$5-'d_시나리오'!$H$5)*('d_시나리오'!$J$5-'d_시나리오'!$I$5))))</f>
        <v/>
      </c>
      <c r="L593">
        <f>RAND()</f>
        <v/>
      </c>
      <c r="M593">
        <f>IF('d_시나리오'!$J$6='d_시나리오'!$H$6,'d_시나리오'!$I$6,IF(L593&lt;('d_시나리오'!$I$6-'d_시나리오'!$H$6)/('d_시나리오'!$J$6-'d_시나리오'!$H$6),'d_시나리오'!$H$6+SQRT(L593*('d_시나리오'!$J$6-'d_시나리오'!$H$6)*('d_시나리오'!$I$6-'d_시나리오'!$H$6)),'d_시나리오'!$J$6-SQRT((1-L593)*('d_시나리오'!$J$6-'d_시나리오'!$H$6)*('d_시나리오'!$J$6-'d_시나리오'!$I$6))))</f>
        <v/>
      </c>
      <c r="N593">
        <f>INDEX('d_분포'!$B$2:$B$57,RANDBETWEEN(1,56))</f>
        <v/>
      </c>
      <c r="O593">
        <f>BETAINV(RAND(),5,5)</f>
        <v/>
      </c>
      <c r="P593">
        <f>'d_고정'!$B$1*'6_기대효과'!$H$7*('d_시나리오'!$I$7/'d_고정'!$B$2)*B593</f>
        <v/>
      </c>
      <c r="Q593">
        <f>P593*C593</f>
        <v/>
      </c>
      <c r="R593">
        <f>P593*E593</f>
        <v/>
      </c>
      <c r="S593">
        <f>R593*G593</f>
        <v/>
      </c>
      <c r="T593">
        <f>Q593+S593</f>
        <v/>
      </c>
      <c r="U593">
        <f>(Q593*D593+S593*I593)*(1-O593)</f>
        <v/>
      </c>
      <c r="V593">
        <f>(R593*K593*N593+'d_고정'!$B$3*('6_기대효과'!$H$7/8)*N593*'d_고정'!$B$10*M593*('6_기대효과'!$K$7/'d_고정'!$B$9))*(1-O593)</f>
        <v/>
      </c>
      <c r="W593">
        <f>(S593*I593+R593*MAX(K593-'d_고정'!$B$10*M593*('6_기대효과'!$K$7/'d_고정'!$B$9),0)*N593)*(1-O593)</f>
        <v/>
      </c>
      <c r="X593">
        <f>U593+V593</f>
        <v/>
      </c>
      <c r="Y593">
        <f>U593/('d_고정'!$B$5*'6_기대효과'!$H$7/8)/'d_고정'!$B$6</f>
        <v/>
      </c>
      <c r="Z593">
        <f>U593/('d_고정'!$B$8*'6_기대효과'!$H$7/8)</f>
        <v/>
      </c>
    </row>
    <row r="594">
      <c r="A594">
        <f>RAND()</f>
        <v/>
      </c>
      <c r="B594">
        <f>IF('d_시나리오'!$J$2='d_시나리오'!$H$2,'d_시나리오'!$I$2,IF(A594&lt;('d_시나리오'!$I$2-'d_시나리오'!$H$2)/('d_시나리오'!$J$2-'d_시나리오'!$H$2),'d_시나리오'!$H$2+SQRT(A594*('d_시나리오'!$J$2-'d_시나리오'!$H$2)*('d_시나리오'!$I$2-'d_시나리오'!$H$2)),'d_시나리오'!$J$2-SQRT((1-A594)*('d_시나리오'!$J$2-'d_시나리오'!$H$2)*('d_시나리오'!$J$2-'d_시나리오'!$I$2))))</f>
        <v/>
      </c>
      <c r="C594">
        <f>BETAINV(RAND(),2,6)</f>
        <v/>
      </c>
      <c r="D594">
        <f>INDEX('d_분포'!$A$2:$A$28,RANDBETWEEN(1,27))</f>
        <v/>
      </c>
      <c r="E594">
        <f>INDEX('d_분포'!$C$2:$C$5,RANDBETWEEN(1,4))*(0.9+0.2*RAND())</f>
        <v/>
      </c>
      <c r="F594">
        <f>RAND()</f>
        <v/>
      </c>
      <c r="G594">
        <f>IF('d_시나리오'!$J$3='d_시나리오'!$H$3,'d_시나리오'!$I$3,IF(F594&lt;('d_시나리오'!$I$3-'d_시나리오'!$H$3)/('d_시나리오'!$J$3-'d_시나리오'!$H$3),'d_시나리오'!$H$3+SQRT(F594*('d_시나리오'!$J$3-'d_시나리오'!$H$3)*('d_시나리오'!$I$3-'d_시나리오'!$H$3)),'d_시나리오'!$J$3-SQRT((1-F594)*('d_시나리오'!$J$3-'d_시나리오'!$H$3)*('d_시나리오'!$J$3-'d_시나리오'!$I$3))))</f>
        <v/>
      </c>
      <c r="H594">
        <f>RAND()</f>
        <v/>
      </c>
      <c r="I594">
        <f>IF('d_시나리오'!$J$4='d_시나리오'!$H$4,'d_시나리오'!$I$4,IF(H594&lt;('d_시나리오'!$I$4-'d_시나리오'!$H$4)/('d_시나리오'!$J$4-'d_시나리오'!$H$4),'d_시나리오'!$H$4+SQRT(H594*('d_시나리오'!$J$4-'d_시나리오'!$H$4)*('d_시나리오'!$I$4-'d_시나리오'!$H$4)),'d_시나리오'!$J$4-SQRT((1-H594)*('d_시나리오'!$J$4-'d_시나리오'!$H$4)*('d_시나리오'!$J$4-'d_시나리오'!$I$4))))</f>
        <v/>
      </c>
      <c r="J594">
        <f>RAND()</f>
        <v/>
      </c>
      <c r="K594">
        <f>IF('d_시나리오'!$J$5='d_시나리오'!$H$5,'d_시나리오'!$I$5,IF(J594&lt;('d_시나리오'!$I$5-'d_시나리오'!$H$5)/('d_시나리오'!$J$5-'d_시나리오'!$H$5),'d_시나리오'!$H$5+SQRT(J594*('d_시나리오'!$J$5-'d_시나리오'!$H$5)*('d_시나리오'!$I$5-'d_시나리오'!$H$5)),'d_시나리오'!$J$5-SQRT((1-J594)*('d_시나리오'!$J$5-'d_시나리오'!$H$5)*('d_시나리오'!$J$5-'d_시나리오'!$I$5))))</f>
        <v/>
      </c>
      <c r="L594">
        <f>RAND()</f>
        <v/>
      </c>
      <c r="M594">
        <f>IF('d_시나리오'!$J$6='d_시나리오'!$H$6,'d_시나리오'!$I$6,IF(L594&lt;('d_시나리오'!$I$6-'d_시나리오'!$H$6)/('d_시나리오'!$J$6-'d_시나리오'!$H$6),'d_시나리오'!$H$6+SQRT(L594*('d_시나리오'!$J$6-'d_시나리오'!$H$6)*('d_시나리오'!$I$6-'d_시나리오'!$H$6)),'d_시나리오'!$J$6-SQRT((1-L594)*('d_시나리오'!$J$6-'d_시나리오'!$H$6)*('d_시나리오'!$J$6-'d_시나리오'!$I$6))))</f>
        <v/>
      </c>
      <c r="N594">
        <f>INDEX('d_분포'!$B$2:$B$57,RANDBETWEEN(1,56))</f>
        <v/>
      </c>
      <c r="O594">
        <f>BETAINV(RAND(),5,5)</f>
        <v/>
      </c>
      <c r="P594">
        <f>'d_고정'!$B$1*'6_기대효과'!$H$7*('d_시나리오'!$I$7/'d_고정'!$B$2)*B594</f>
        <v/>
      </c>
      <c r="Q594">
        <f>P594*C594</f>
        <v/>
      </c>
      <c r="R594">
        <f>P594*E594</f>
        <v/>
      </c>
      <c r="S594">
        <f>R594*G594</f>
        <v/>
      </c>
      <c r="T594">
        <f>Q594+S594</f>
        <v/>
      </c>
      <c r="U594">
        <f>(Q594*D594+S594*I594)*(1-O594)</f>
        <v/>
      </c>
      <c r="V594">
        <f>(R594*K594*N594+'d_고정'!$B$3*('6_기대효과'!$H$7/8)*N594*'d_고정'!$B$10*M594*('6_기대효과'!$K$7/'d_고정'!$B$9))*(1-O594)</f>
        <v/>
      </c>
      <c r="W594">
        <f>(S594*I594+R594*MAX(K594-'d_고정'!$B$10*M594*('6_기대효과'!$K$7/'d_고정'!$B$9),0)*N594)*(1-O594)</f>
        <v/>
      </c>
      <c r="X594">
        <f>U594+V594</f>
        <v/>
      </c>
      <c r="Y594">
        <f>U594/('d_고정'!$B$5*'6_기대효과'!$H$7/8)/'d_고정'!$B$6</f>
        <v/>
      </c>
      <c r="Z594">
        <f>U594/('d_고정'!$B$8*'6_기대효과'!$H$7/8)</f>
        <v/>
      </c>
    </row>
    <row r="595">
      <c r="A595">
        <f>RAND()</f>
        <v/>
      </c>
      <c r="B595">
        <f>IF('d_시나리오'!$J$2='d_시나리오'!$H$2,'d_시나리오'!$I$2,IF(A595&lt;('d_시나리오'!$I$2-'d_시나리오'!$H$2)/('d_시나리오'!$J$2-'d_시나리오'!$H$2),'d_시나리오'!$H$2+SQRT(A595*('d_시나리오'!$J$2-'d_시나리오'!$H$2)*('d_시나리오'!$I$2-'d_시나리오'!$H$2)),'d_시나리오'!$J$2-SQRT((1-A595)*('d_시나리오'!$J$2-'d_시나리오'!$H$2)*('d_시나리오'!$J$2-'d_시나리오'!$I$2))))</f>
        <v/>
      </c>
      <c r="C595">
        <f>BETAINV(RAND(),2,6)</f>
        <v/>
      </c>
      <c r="D595">
        <f>INDEX('d_분포'!$A$2:$A$28,RANDBETWEEN(1,27))</f>
        <v/>
      </c>
      <c r="E595">
        <f>INDEX('d_분포'!$C$2:$C$5,RANDBETWEEN(1,4))*(0.9+0.2*RAND())</f>
        <v/>
      </c>
      <c r="F595">
        <f>RAND()</f>
        <v/>
      </c>
      <c r="G595">
        <f>IF('d_시나리오'!$J$3='d_시나리오'!$H$3,'d_시나리오'!$I$3,IF(F595&lt;('d_시나리오'!$I$3-'d_시나리오'!$H$3)/('d_시나리오'!$J$3-'d_시나리오'!$H$3),'d_시나리오'!$H$3+SQRT(F595*('d_시나리오'!$J$3-'d_시나리오'!$H$3)*('d_시나리오'!$I$3-'d_시나리오'!$H$3)),'d_시나리오'!$J$3-SQRT((1-F595)*('d_시나리오'!$J$3-'d_시나리오'!$H$3)*('d_시나리오'!$J$3-'d_시나리오'!$I$3))))</f>
        <v/>
      </c>
      <c r="H595">
        <f>RAND()</f>
        <v/>
      </c>
      <c r="I595">
        <f>IF('d_시나리오'!$J$4='d_시나리오'!$H$4,'d_시나리오'!$I$4,IF(H595&lt;('d_시나리오'!$I$4-'d_시나리오'!$H$4)/('d_시나리오'!$J$4-'d_시나리오'!$H$4),'d_시나리오'!$H$4+SQRT(H595*('d_시나리오'!$J$4-'d_시나리오'!$H$4)*('d_시나리오'!$I$4-'d_시나리오'!$H$4)),'d_시나리오'!$J$4-SQRT((1-H595)*('d_시나리오'!$J$4-'d_시나리오'!$H$4)*('d_시나리오'!$J$4-'d_시나리오'!$I$4))))</f>
        <v/>
      </c>
      <c r="J595">
        <f>RAND()</f>
        <v/>
      </c>
      <c r="K595">
        <f>IF('d_시나리오'!$J$5='d_시나리오'!$H$5,'d_시나리오'!$I$5,IF(J595&lt;('d_시나리오'!$I$5-'d_시나리오'!$H$5)/('d_시나리오'!$J$5-'d_시나리오'!$H$5),'d_시나리오'!$H$5+SQRT(J595*('d_시나리오'!$J$5-'d_시나리오'!$H$5)*('d_시나리오'!$I$5-'d_시나리오'!$H$5)),'d_시나리오'!$J$5-SQRT((1-J595)*('d_시나리오'!$J$5-'d_시나리오'!$H$5)*('d_시나리오'!$J$5-'d_시나리오'!$I$5))))</f>
        <v/>
      </c>
      <c r="L595">
        <f>RAND()</f>
        <v/>
      </c>
      <c r="M595">
        <f>IF('d_시나리오'!$J$6='d_시나리오'!$H$6,'d_시나리오'!$I$6,IF(L595&lt;('d_시나리오'!$I$6-'d_시나리오'!$H$6)/('d_시나리오'!$J$6-'d_시나리오'!$H$6),'d_시나리오'!$H$6+SQRT(L595*('d_시나리오'!$J$6-'d_시나리오'!$H$6)*('d_시나리오'!$I$6-'d_시나리오'!$H$6)),'d_시나리오'!$J$6-SQRT((1-L595)*('d_시나리오'!$J$6-'d_시나리오'!$H$6)*('d_시나리오'!$J$6-'d_시나리오'!$I$6))))</f>
        <v/>
      </c>
      <c r="N595">
        <f>INDEX('d_분포'!$B$2:$B$57,RANDBETWEEN(1,56))</f>
        <v/>
      </c>
      <c r="O595">
        <f>BETAINV(RAND(),5,5)</f>
        <v/>
      </c>
      <c r="P595">
        <f>'d_고정'!$B$1*'6_기대효과'!$H$7*('d_시나리오'!$I$7/'d_고정'!$B$2)*B595</f>
        <v/>
      </c>
      <c r="Q595">
        <f>P595*C595</f>
        <v/>
      </c>
      <c r="R595">
        <f>P595*E595</f>
        <v/>
      </c>
      <c r="S595">
        <f>R595*G595</f>
        <v/>
      </c>
      <c r="T595">
        <f>Q595+S595</f>
        <v/>
      </c>
      <c r="U595">
        <f>(Q595*D595+S595*I595)*(1-O595)</f>
        <v/>
      </c>
      <c r="V595">
        <f>(R595*K595*N595+'d_고정'!$B$3*('6_기대효과'!$H$7/8)*N595*'d_고정'!$B$10*M595*('6_기대효과'!$K$7/'d_고정'!$B$9))*(1-O595)</f>
        <v/>
      </c>
      <c r="W595">
        <f>(S595*I595+R595*MAX(K595-'d_고정'!$B$10*M595*('6_기대효과'!$K$7/'d_고정'!$B$9),0)*N595)*(1-O595)</f>
        <v/>
      </c>
      <c r="X595">
        <f>U595+V595</f>
        <v/>
      </c>
      <c r="Y595">
        <f>U595/('d_고정'!$B$5*'6_기대효과'!$H$7/8)/'d_고정'!$B$6</f>
        <v/>
      </c>
      <c r="Z595">
        <f>U595/('d_고정'!$B$8*'6_기대효과'!$H$7/8)</f>
        <v/>
      </c>
    </row>
    <row r="596">
      <c r="A596">
        <f>RAND()</f>
        <v/>
      </c>
      <c r="B596">
        <f>IF('d_시나리오'!$J$2='d_시나리오'!$H$2,'d_시나리오'!$I$2,IF(A596&lt;('d_시나리오'!$I$2-'d_시나리오'!$H$2)/('d_시나리오'!$J$2-'d_시나리오'!$H$2),'d_시나리오'!$H$2+SQRT(A596*('d_시나리오'!$J$2-'d_시나리오'!$H$2)*('d_시나리오'!$I$2-'d_시나리오'!$H$2)),'d_시나리오'!$J$2-SQRT((1-A596)*('d_시나리오'!$J$2-'d_시나리오'!$H$2)*('d_시나리오'!$J$2-'d_시나리오'!$I$2))))</f>
        <v/>
      </c>
      <c r="C596">
        <f>BETAINV(RAND(),2,6)</f>
        <v/>
      </c>
      <c r="D596">
        <f>INDEX('d_분포'!$A$2:$A$28,RANDBETWEEN(1,27))</f>
        <v/>
      </c>
      <c r="E596">
        <f>INDEX('d_분포'!$C$2:$C$5,RANDBETWEEN(1,4))*(0.9+0.2*RAND())</f>
        <v/>
      </c>
      <c r="F596">
        <f>RAND()</f>
        <v/>
      </c>
      <c r="G596">
        <f>IF('d_시나리오'!$J$3='d_시나리오'!$H$3,'d_시나리오'!$I$3,IF(F596&lt;('d_시나리오'!$I$3-'d_시나리오'!$H$3)/('d_시나리오'!$J$3-'d_시나리오'!$H$3),'d_시나리오'!$H$3+SQRT(F596*('d_시나리오'!$J$3-'d_시나리오'!$H$3)*('d_시나리오'!$I$3-'d_시나리오'!$H$3)),'d_시나리오'!$J$3-SQRT((1-F596)*('d_시나리오'!$J$3-'d_시나리오'!$H$3)*('d_시나리오'!$J$3-'d_시나리오'!$I$3))))</f>
        <v/>
      </c>
      <c r="H596">
        <f>RAND()</f>
        <v/>
      </c>
      <c r="I596">
        <f>IF('d_시나리오'!$J$4='d_시나리오'!$H$4,'d_시나리오'!$I$4,IF(H596&lt;('d_시나리오'!$I$4-'d_시나리오'!$H$4)/('d_시나리오'!$J$4-'d_시나리오'!$H$4),'d_시나리오'!$H$4+SQRT(H596*('d_시나리오'!$J$4-'d_시나리오'!$H$4)*('d_시나리오'!$I$4-'d_시나리오'!$H$4)),'d_시나리오'!$J$4-SQRT((1-H596)*('d_시나리오'!$J$4-'d_시나리오'!$H$4)*('d_시나리오'!$J$4-'d_시나리오'!$I$4))))</f>
        <v/>
      </c>
      <c r="J596">
        <f>RAND()</f>
        <v/>
      </c>
      <c r="K596">
        <f>IF('d_시나리오'!$J$5='d_시나리오'!$H$5,'d_시나리오'!$I$5,IF(J596&lt;('d_시나리오'!$I$5-'d_시나리오'!$H$5)/('d_시나리오'!$J$5-'d_시나리오'!$H$5),'d_시나리오'!$H$5+SQRT(J596*('d_시나리오'!$J$5-'d_시나리오'!$H$5)*('d_시나리오'!$I$5-'d_시나리오'!$H$5)),'d_시나리오'!$J$5-SQRT((1-J596)*('d_시나리오'!$J$5-'d_시나리오'!$H$5)*('d_시나리오'!$J$5-'d_시나리오'!$I$5))))</f>
        <v/>
      </c>
      <c r="L596">
        <f>RAND()</f>
        <v/>
      </c>
      <c r="M596">
        <f>IF('d_시나리오'!$J$6='d_시나리오'!$H$6,'d_시나리오'!$I$6,IF(L596&lt;('d_시나리오'!$I$6-'d_시나리오'!$H$6)/('d_시나리오'!$J$6-'d_시나리오'!$H$6),'d_시나리오'!$H$6+SQRT(L596*('d_시나리오'!$J$6-'d_시나리오'!$H$6)*('d_시나리오'!$I$6-'d_시나리오'!$H$6)),'d_시나리오'!$J$6-SQRT((1-L596)*('d_시나리오'!$J$6-'d_시나리오'!$H$6)*('d_시나리오'!$J$6-'d_시나리오'!$I$6))))</f>
        <v/>
      </c>
      <c r="N596">
        <f>INDEX('d_분포'!$B$2:$B$57,RANDBETWEEN(1,56))</f>
        <v/>
      </c>
      <c r="O596">
        <f>BETAINV(RAND(),5,5)</f>
        <v/>
      </c>
      <c r="P596">
        <f>'d_고정'!$B$1*'6_기대효과'!$H$7*('d_시나리오'!$I$7/'d_고정'!$B$2)*B596</f>
        <v/>
      </c>
      <c r="Q596">
        <f>P596*C596</f>
        <v/>
      </c>
      <c r="R596">
        <f>P596*E596</f>
        <v/>
      </c>
      <c r="S596">
        <f>R596*G596</f>
        <v/>
      </c>
      <c r="T596">
        <f>Q596+S596</f>
        <v/>
      </c>
      <c r="U596">
        <f>(Q596*D596+S596*I596)*(1-O596)</f>
        <v/>
      </c>
      <c r="V596">
        <f>(R596*K596*N596+'d_고정'!$B$3*('6_기대효과'!$H$7/8)*N596*'d_고정'!$B$10*M596*('6_기대효과'!$K$7/'d_고정'!$B$9))*(1-O596)</f>
        <v/>
      </c>
      <c r="W596">
        <f>(S596*I596+R596*MAX(K596-'d_고정'!$B$10*M596*('6_기대효과'!$K$7/'d_고정'!$B$9),0)*N596)*(1-O596)</f>
        <v/>
      </c>
      <c r="X596">
        <f>U596+V596</f>
        <v/>
      </c>
      <c r="Y596">
        <f>U596/('d_고정'!$B$5*'6_기대효과'!$H$7/8)/'d_고정'!$B$6</f>
        <v/>
      </c>
      <c r="Z596">
        <f>U596/('d_고정'!$B$8*'6_기대효과'!$H$7/8)</f>
        <v/>
      </c>
    </row>
    <row r="597">
      <c r="A597">
        <f>RAND()</f>
        <v/>
      </c>
      <c r="B597">
        <f>IF('d_시나리오'!$J$2='d_시나리오'!$H$2,'d_시나리오'!$I$2,IF(A597&lt;('d_시나리오'!$I$2-'d_시나리오'!$H$2)/('d_시나리오'!$J$2-'d_시나리오'!$H$2),'d_시나리오'!$H$2+SQRT(A597*('d_시나리오'!$J$2-'d_시나리오'!$H$2)*('d_시나리오'!$I$2-'d_시나리오'!$H$2)),'d_시나리오'!$J$2-SQRT((1-A597)*('d_시나리오'!$J$2-'d_시나리오'!$H$2)*('d_시나리오'!$J$2-'d_시나리오'!$I$2))))</f>
        <v/>
      </c>
      <c r="C597">
        <f>BETAINV(RAND(),2,6)</f>
        <v/>
      </c>
      <c r="D597">
        <f>INDEX('d_분포'!$A$2:$A$28,RANDBETWEEN(1,27))</f>
        <v/>
      </c>
      <c r="E597">
        <f>INDEX('d_분포'!$C$2:$C$5,RANDBETWEEN(1,4))*(0.9+0.2*RAND())</f>
        <v/>
      </c>
      <c r="F597">
        <f>RAND()</f>
        <v/>
      </c>
      <c r="G597">
        <f>IF('d_시나리오'!$J$3='d_시나리오'!$H$3,'d_시나리오'!$I$3,IF(F597&lt;('d_시나리오'!$I$3-'d_시나리오'!$H$3)/('d_시나리오'!$J$3-'d_시나리오'!$H$3),'d_시나리오'!$H$3+SQRT(F597*('d_시나리오'!$J$3-'d_시나리오'!$H$3)*('d_시나리오'!$I$3-'d_시나리오'!$H$3)),'d_시나리오'!$J$3-SQRT((1-F597)*('d_시나리오'!$J$3-'d_시나리오'!$H$3)*('d_시나리오'!$J$3-'d_시나리오'!$I$3))))</f>
        <v/>
      </c>
      <c r="H597">
        <f>RAND()</f>
        <v/>
      </c>
      <c r="I597">
        <f>IF('d_시나리오'!$J$4='d_시나리오'!$H$4,'d_시나리오'!$I$4,IF(H597&lt;('d_시나리오'!$I$4-'d_시나리오'!$H$4)/('d_시나리오'!$J$4-'d_시나리오'!$H$4),'d_시나리오'!$H$4+SQRT(H597*('d_시나리오'!$J$4-'d_시나리오'!$H$4)*('d_시나리오'!$I$4-'d_시나리오'!$H$4)),'d_시나리오'!$J$4-SQRT((1-H597)*('d_시나리오'!$J$4-'d_시나리오'!$H$4)*('d_시나리오'!$J$4-'d_시나리오'!$I$4))))</f>
        <v/>
      </c>
      <c r="J597">
        <f>RAND()</f>
        <v/>
      </c>
      <c r="K597">
        <f>IF('d_시나리오'!$J$5='d_시나리오'!$H$5,'d_시나리오'!$I$5,IF(J597&lt;('d_시나리오'!$I$5-'d_시나리오'!$H$5)/('d_시나리오'!$J$5-'d_시나리오'!$H$5),'d_시나리오'!$H$5+SQRT(J597*('d_시나리오'!$J$5-'d_시나리오'!$H$5)*('d_시나리오'!$I$5-'d_시나리오'!$H$5)),'d_시나리오'!$J$5-SQRT((1-J597)*('d_시나리오'!$J$5-'d_시나리오'!$H$5)*('d_시나리오'!$J$5-'d_시나리오'!$I$5))))</f>
        <v/>
      </c>
      <c r="L597">
        <f>RAND()</f>
        <v/>
      </c>
      <c r="M597">
        <f>IF('d_시나리오'!$J$6='d_시나리오'!$H$6,'d_시나리오'!$I$6,IF(L597&lt;('d_시나리오'!$I$6-'d_시나리오'!$H$6)/('d_시나리오'!$J$6-'d_시나리오'!$H$6),'d_시나리오'!$H$6+SQRT(L597*('d_시나리오'!$J$6-'d_시나리오'!$H$6)*('d_시나리오'!$I$6-'d_시나리오'!$H$6)),'d_시나리오'!$J$6-SQRT((1-L597)*('d_시나리오'!$J$6-'d_시나리오'!$H$6)*('d_시나리오'!$J$6-'d_시나리오'!$I$6))))</f>
        <v/>
      </c>
      <c r="N597">
        <f>INDEX('d_분포'!$B$2:$B$57,RANDBETWEEN(1,56))</f>
        <v/>
      </c>
      <c r="O597">
        <f>BETAINV(RAND(),5,5)</f>
        <v/>
      </c>
      <c r="P597">
        <f>'d_고정'!$B$1*'6_기대효과'!$H$7*('d_시나리오'!$I$7/'d_고정'!$B$2)*B597</f>
        <v/>
      </c>
      <c r="Q597">
        <f>P597*C597</f>
        <v/>
      </c>
      <c r="R597">
        <f>P597*E597</f>
        <v/>
      </c>
      <c r="S597">
        <f>R597*G597</f>
        <v/>
      </c>
      <c r="T597">
        <f>Q597+S597</f>
        <v/>
      </c>
      <c r="U597">
        <f>(Q597*D597+S597*I597)*(1-O597)</f>
        <v/>
      </c>
      <c r="V597">
        <f>(R597*K597*N597+'d_고정'!$B$3*('6_기대효과'!$H$7/8)*N597*'d_고정'!$B$10*M597*('6_기대효과'!$K$7/'d_고정'!$B$9))*(1-O597)</f>
        <v/>
      </c>
      <c r="W597">
        <f>(S597*I597+R597*MAX(K597-'d_고정'!$B$10*M597*('6_기대효과'!$K$7/'d_고정'!$B$9),0)*N597)*(1-O597)</f>
        <v/>
      </c>
      <c r="X597">
        <f>U597+V597</f>
        <v/>
      </c>
      <c r="Y597">
        <f>U597/('d_고정'!$B$5*'6_기대효과'!$H$7/8)/'d_고정'!$B$6</f>
        <v/>
      </c>
      <c r="Z597">
        <f>U597/('d_고정'!$B$8*'6_기대효과'!$H$7/8)</f>
        <v/>
      </c>
    </row>
    <row r="598">
      <c r="A598">
        <f>RAND()</f>
        <v/>
      </c>
      <c r="B598">
        <f>IF('d_시나리오'!$J$2='d_시나리오'!$H$2,'d_시나리오'!$I$2,IF(A598&lt;('d_시나리오'!$I$2-'d_시나리오'!$H$2)/('d_시나리오'!$J$2-'d_시나리오'!$H$2),'d_시나리오'!$H$2+SQRT(A598*('d_시나리오'!$J$2-'d_시나리오'!$H$2)*('d_시나리오'!$I$2-'d_시나리오'!$H$2)),'d_시나리오'!$J$2-SQRT((1-A598)*('d_시나리오'!$J$2-'d_시나리오'!$H$2)*('d_시나리오'!$J$2-'d_시나리오'!$I$2))))</f>
        <v/>
      </c>
      <c r="C598">
        <f>BETAINV(RAND(),2,6)</f>
        <v/>
      </c>
      <c r="D598">
        <f>INDEX('d_분포'!$A$2:$A$28,RANDBETWEEN(1,27))</f>
        <v/>
      </c>
      <c r="E598">
        <f>INDEX('d_분포'!$C$2:$C$5,RANDBETWEEN(1,4))*(0.9+0.2*RAND())</f>
        <v/>
      </c>
      <c r="F598">
        <f>RAND()</f>
        <v/>
      </c>
      <c r="G598">
        <f>IF('d_시나리오'!$J$3='d_시나리오'!$H$3,'d_시나리오'!$I$3,IF(F598&lt;('d_시나리오'!$I$3-'d_시나리오'!$H$3)/('d_시나리오'!$J$3-'d_시나리오'!$H$3),'d_시나리오'!$H$3+SQRT(F598*('d_시나리오'!$J$3-'d_시나리오'!$H$3)*('d_시나리오'!$I$3-'d_시나리오'!$H$3)),'d_시나리오'!$J$3-SQRT((1-F598)*('d_시나리오'!$J$3-'d_시나리오'!$H$3)*('d_시나리오'!$J$3-'d_시나리오'!$I$3))))</f>
        <v/>
      </c>
      <c r="H598">
        <f>RAND()</f>
        <v/>
      </c>
      <c r="I598">
        <f>IF('d_시나리오'!$J$4='d_시나리오'!$H$4,'d_시나리오'!$I$4,IF(H598&lt;('d_시나리오'!$I$4-'d_시나리오'!$H$4)/('d_시나리오'!$J$4-'d_시나리오'!$H$4),'d_시나리오'!$H$4+SQRT(H598*('d_시나리오'!$J$4-'d_시나리오'!$H$4)*('d_시나리오'!$I$4-'d_시나리오'!$H$4)),'d_시나리오'!$J$4-SQRT((1-H598)*('d_시나리오'!$J$4-'d_시나리오'!$H$4)*('d_시나리오'!$J$4-'d_시나리오'!$I$4))))</f>
        <v/>
      </c>
      <c r="J598">
        <f>RAND()</f>
        <v/>
      </c>
      <c r="K598">
        <f>IF('d_시나리오'!$J$5='d_시나리오'!$H$5,'d_시나리오'!$I$5,IF(J598&lt;('d_시나리오'!$I$5-'d_시나리오'!$H$5)/('d_시나리오'!$J$5-'d_시나리오'!$H$5),'d_시나리오'!$H$5+SQRT(J598*('d_시나리오'!$J$5-'d_시나리오'!$H$5)*('d_시나리오'!$I$5-'d_시나리오'!$H$5)),'d_시나리오'!$J$5-SQRT((1-J598)*('d_시나리오'!$J$5-'d_시나리오'!$H$5)*('d_시나리오'!$J$5-'d_시나리오'!$I$5))))</f>
        <v/>
      </c>
      <c r="L598">
        <f>RAND()</f>
        <v/>
      </c>
      <c r="M598">
        <f>IF('d_시나리오'!$J$6='d_시나리오'!$H$6,'d_시나리오'!$I$6,IF(L598&lt;('d_시나리오'!$I$6-'d_시나리오'!$H$6)/('d_시나리오'!$J$6-'d_시나리오'!$H$6),'d_시나리오'!$H$6+SQRT(L598*('d_시나리오'!$J$6-'d_시나리오'!$H$6)*('d_시나리오'!$I$6-'d_시나리오'!$H$6)),'d_시나리오'!$J$6-SQRT((1-L598)*('d_시나리오'!$J$6-'d_시나리오'!$H$6)*('d_시나리오'!$J$6-'d_시나리오'!$I$6))))</f>
        <v/>
      </c>
      <c r="N598">
        <f>INDEX('d_분포'!$B$2:$B$57,RANDBETWEEN(1,56))</f>
        <v/>
      </c>
      <c r="O598">
        <f>BETAINV(RAND(),5,5)</f>
        <v/>
      </c>
      <c r="P598">
        <f>'d_고정'!$B$1*'6_기대효과'!$H$7*('d_시나리오'!$I$7/'d_고정'!$B$2)*B598</f>
        <v/>
      </c>
      <c r="Q598">
        <f>P598*C598</f>
        <v/>
      </c>
      <c r="R598">
        <f>P598*E598</f>
        <v/>
      </c>
      <c r="S598">
        <f>R598*G598</f>
        <v/>
      </c>
      <c r="T598">
        <f>Q598+S598</f>
        <v/>
      </c>
      <c r="U598">
        <f>(Q598*D598+S598*I598)*(1-O598)</f>
        <v/>
      </c>
      <c r="V598">
        <f>(R598*K598*N598+'d_고정'!$B$3*('6_기대효과'!$H$7/8)*N598*'d_고정'!$B$10*M598*('6_기대효과'!$K$7/'d_고정'!$B$9))*(1-O598)</f>
        <v/>
      </c>
      <c r="W598">
        <f>(S598*I598+R598*MAX(K598-'d_고정'!$B$10*M598*('6_기대효과'!$K$7/'d_고정'!$B$9),0)*N598)*(1-O598)</f>
        <v/>
      </c>
      <c r="X598">
        <f>U598+V598</f>
        <v/>
      </c>
      <c r="Y598">
        <f>U598/('d_고정'!$B$5*'6_기대효과'!$H$7/8)/'d_고정'!$B$6</f>
        <v/>
      </c>
      <c r="Z598">
        <f>U598/('d_고정'!$B$8*'6_기대효과'!$H$7/8)</f>
        <v/>
      </c>
    </row>
    <row r="599">
      <c r="A599">
        <f>RAND()</f>
        <v/>
      </c>
      <c r="B599">
        <f>IF('d_시나리오'!$J$2='d_시나리오'!$H$2,'d_시나리오'!$I$2,IF(A599&lt;('d_시나리오'!$I$2-'d_시나리오'!$H$2)/('d_시나리오'!$J$2-'d_시나리오'!$H$2),'d_시나리오'!$H$2+SQRT(A599*('d_시나리오'!$J$2-'d_시나리오'!$H$2)*('d_시나리오'!$I$2-'d_시나리오'!$H$2)),'d_시나리오'!$J$2-SQRT((1-A599)*('d_시나리오'!$J$2-'d_시나리오'!$H$2)*('d_시나리오'!$J$2-'d_시나리오'!$I$2))))</f>
        <v/>
      </c>
      <c r="C599">
        <f>BETAINV(RAND(),2,6)</f>
        <v/>
      </c>
      <c r="D599">
        <f>INDEX('d_분포'!$A$2:$A$28,RANDBETWEEN(1,27))</f>
        <v/>
      </c>
      <c r="E599">
        <f>INDEX('d_분포'!$C$2:$C$5,RANDBETWEEN(1,4))*(0.9+0.2*RAND())</f>
        <v/>
      </c>
      <c r="F599">
        <f>RAND()</f>
        <v/>
      </c>
      <c r="G599">
        <f>IF('d_시나리오'!$J$3='d_시나리오'!$H$3,'d_시나리오'!$I$3,IF(F599&lt;('d_시나리오'!$I$3-'d_시나리오'!$H$3)/('d_시나리오'!$J$3-'d_시나리오'!$H$3),'d_시나리오'!$H$3+SQRT(F599*('d_시나리오'!$J$3-'d_시나리오'!$H$3)*('d_시나리오'!$I$3-'d_시나리오'!$H$3)),'d_시나리오'!$J$3-SQRT((1-F599)*('d_시나리오'!$J$3-'d_시나리오'!$H$3)*('d_시나리오'!$J$3-'d_시나리오'!$I$3))))</f>
        <v/>
      </c>
      <c r="H599">
        <f>RAND()</f>
        <v/>
      </c>
      <c r="I599">
        <f>IF('d_시나리오'!$J$4='d_시나리오'!$H$4,'d_시나리오'!$I$4,IF(H599&lt;('d_시나리오'!$I$4-'d_시나리오'!$H$4)/('d_시나리오'!$J$4-'d_시나리오'!$H$4),'d_시나리오'!$H$4+SQRT(H599*('d_시나리오'!$J$4-'d_시나리오'!$H$4)*('d_시나리오'!$I$4-'d_시나리오'!$H$4)),'d_시나리오'!$J$4-SQRT((1-H599)*('d_시나리오'!$J$4-'d_시나리오'!$H$4)*('d_시나리오'!$J$4-'d_시나리오'!$I$4))))</f>
        <v/>
      </c>
      <c r="J599">
        <f>RAND()</f>
        <v/>
      </c>
      <c r="K599">
        <f>IF('d_시나리오'!$J$5='d_시나리오'!$H$5,'d_시나리오'!$I$5,IF(J599&lt;('d_시나리오'!$I$5-'d_시나리오'!$H$5)/('d_시나리오'!$J$5-'d_시나리오'!$H$5),'d_시나리오'!$H$5+SQRT(J599*('d_시나리오'!$J$5-'d_시나리오'!$H$5)*('d_시나리오'!$I$5-'d_시나리오'!$H$5)),'d_시나리오'!$J$5-SQRT((1-J599)*('d_시나리오'!$J$5-'d_시나리오'!$H$5)*('d_시나리오'!$J$5-'d_시나리오'!$I$5))))</f>
        <v/>
      </c>
      <c r="L599">
        <f>RAND()</f>
        <v/>
      </c>
      <c r="M599">
        <f>IF('d_시나리오'!$J$6='d_시나리오'!$H$6,'d_시나리오'!$I$6,IF(L599&lt;('d_시나리오'!$I$6-'d_시나리오'!$H$6)/('d_시나리오'!$J$6-'d_시나리오'!$H$6),'d_시나리오'!$H$6+SQRT(L599*('d_시나리오'!$J$6-'d_시나리오'!$H$6)*('d_시나리오'!$I$6-'d_시나리오'!$H$6)),'d_시나리오'!$J$6-SQRT((1-L599)*('d_시나리오'!$J$6-'d_시나리오'!$H$6)*('d_시나리오'!$J$6-'d_시나리오'!$I$6))))</f>
        <v/>
      </c>
      <c r="N599">
        <f>INDEX('d_분포'!$B$2:$B$57,RANDBETWEEN(1,56))</f>
        <v/>
      </c>
      <c r="O599">
        <f>BETAINV(RAND(),5,5)</f>
        <v/>
      </c>
      <c r="P599">
        <f>'d_고정'!$B$1*'6_기대효과'!$H$7*('d_시나리오'!$I$7/'d_고정'!$B$2)*B599</f>
        <v/>
      </c>
      <c r="Q599">
        <f>P599*C599</f>
        <v/>
      </c>
      <c r="R599">
        <f>P599*E599</f>
        <v/>
      </c>
      <c r="S599">
        <f>R599*G599</f>
        <v/>
      </c>
      <c r="T599">
        <f>Q599+S599</f>
        <v/>
      </c>
      <c r="U599">
        <f>(Q599*D599+S599*I599)*(1-O599)</f>
        <v/>
      </c>
      <c r="V599">
        <f>(R599*K599*N599+'d_고정'!$B$3*('6_기대효과'!$H$7/8)*N599*'d_고정'!$B$10*M599*('6_기대효과'!$K$7/'d_고정'!$B$9))*(1-O599)</f>
        <v/>
      </c>
      <c r="W599">
        <f>(S599*I599+R599*MAX(K599-'d_고정'!$B$10*M599*('6_기대효과'!$K$7/'d_고정'!$B$9),0)*N599)*(1-O599)</f>
        <v/>
      </c>
      <c r="X599">
        <f>U599+V599</f>
        <v/>
      </c>
      <c r="Y599">
        <f>U599/('d_고정'!$B$5*'6_기대효과'!$H$7/8)/'d_고정'!$B$6</f>
        <v/>
      </c>
      <c r="Z599">
        <f>U599/('d_고정'!$B$8*'6_기대효과'!$H$7/8)</f>
        <v/>
      </c>
    </row>
    <row r="600">
      <c r="A600">
        <f>RAND()</f>
        <v/>
      </c>
      <c r="B600">
        <f>IF('d_시나리오'!$J$2='d_시나리오'!$H$2,'d_시나리오'!$I$2,IF(A600&lt;('d_시나리오'!$I$2-'d_시나리오'!$H$2)/('d_시나리오'!$J$2-'d_시나리오'!$H$2),'d_시나리오'!$H$2+SQRT(A600*('d_시나리오'!$J$2-'d_시나리오'!$H$2)*('d_시나리오'!$I$2-'d_시나리오'!$H$2)),'d_시나리오'!$J$2-SQRT((1-A600)*('d_시나리오'!$J$2-'d_시나리오'!$H$2)*('d_시나리오'!$J$2-'d_시나리오'!$I$2))))</f>
        <v/>
      </c>
      <c r="C600">
        <f>BETAINV(RAND(),2,6)</f>
        <v/>
      </c>
      <c r="D600">
        <f>INDEX('d_분포'!$A$2:$A$28,RANDBETWEEN(1,27))</f>
        <v/>
      </c>
      <c r="E600">
        <f>INDEX('d_분포'!$C$2:$C$5,RANDBETWEEN(1,4))*(0.9+0.2*RAND())</f>
        <v/>
      </c>
      <c r="F600">
        <f>RAND()</f>
        <v/>
      </c>
      <c r="G600">
        <f>IF('d_시나리오'!$J$3='d_시나리오'!$H$3,'d_시나리오'!$I$3,IF(F600&lt;('d_시나리오'!$I$3-'d_시나리오'!$H$3)/('d_시나리오'!$J$3-'d_시나리오'!$H$3),'d_시나리오'!$H$3+SQRT(F600*('d_시나리오'!$J$3-'d_시나리오'!$H$3)*('d_시나리오'!$I$3-'d_시나리오'!$H$3)),'d_시나리오'!$J$3-SQRT((1-F600)*('d_시나리오'!$J$3-'d_시나리오'!$H$3)*('d_시나리오'!$J$3-'d_시나리오'!$I$3))))</f>
        <v/>
      </c>
      <c r="H600">
        <f>RAND()</f>
        <v/>
      </c>
      <c r="I600">
        <f>IF('d_시나리오'!$J$4='d_시나리오'!$H$4,'d_시나리오'!$I$4,IF(H600&lt;('d_시나리오'!$I$4-'d_시나리오'!$H$4)/('d_시나리오'!$J$4-'d_시나리오'!$H$4),'d_시나리오'!$H$4+SQRT(H600*('d_시나리오'!$J$4-'d_시나리오'!$H$4)*('d_시나리오'!$I$4-'d_시나리오'!$H$4)),'d_시나리오'!$J$4-SQRT((1-H600)*('d_시나리오'!$J$4-'d_시나리오'!$H$4)*('d_시나리오'!$J$4-'d_시나리오'!$I$4))))</f>
        <v/>
      </c>
      <c r="J600">
        <f>RAND()</f>
        <v/>
      </c>
      <c r="K600">
        <f>IF('d_시나리오'!$J$5='d_시나리오'!$H$5,'d_시나리오'!$I$5,IF(J600&lt;('d_시나리오'!$I$5-'d_시나리오'!$H$5)/('d_시나리오'!$J$5-'d_시나리오'!$H$5),'d_시나리오'!$H$5+SQRT(J600*('d_시나리오'!$J$5-'d_시나리오'!$H$5)*('d_시나리오'!$I$5-'d_시나리오'!$H$5)),'d_시나리오'!$J$5-SQRT((1-J600)*('d_시나리오'!$J$5-'d_시나리오'!$H$5)*('d_시나리오'!$J$5-'d_시나리오'!$I$5))))</f>
        <v/>
      </c>
      <c r="L600">
        <f>RAND()</f>
        <v/>
      </c>
      <c r="M600">
        <f>IF('d_시나리오'!$J$6='d_시나리오'!$H$6,'d_시나리오'!$I$6,IF(L600&lt;('d_시나리오'!$I$6-'d_시나리오'!$H$6)/('d_시나리오'!$J$6-'d_시나리오'!$H$6),'d_시나리오'!$H$6+SQRT(L600*('d_시나리오'!$J$6-'d_시나리오'!$H$6)*('d_시나리오'!$I$6-'d_시나리오'!$H$6)),'d_시나리오'!$J$6-SQRT((1-L600)*('d_시나리오'!$J$6-'d_시나리오'!$H$6)*('d_시나리오'!$J$6-'d_시나리오'!$I$6))))</f>
        <v/>
      </c>
      <c r="N600">
        <f>INDEX('d_분포'!$B$2:$B$57,RANDBETWEEN(1,56))</f>
        <v/>
      </c>
      <c r="O600">
        <f>BETAINV(RAND(),5,5)</f>
        <v/>
      </c>
      <c r="P600">
        <f>'d_고정'!$B$1*'6_기대효과'!$H$7*('d_시나리오'!$I$7/'d_고정'!$B$2)*B600</f>
        <v/>
      </c>
      <c r="Q600">
        <f>P600*C600</f>
        <v/>
      </c>
      <c r="R600">
        <f>P600*E600</f>
        <v/>
      </c>
      <c r="S600">
        <f>R600*G600</f>
        <v/>
      </c>
      <c r="T600">
        <f>Q600+S600</f>
        <v/>
      </c>
      <c r="U600">
        <f>(Q600*D600+S600*I600)*(1-O600)</f>
        <v/>
      </c>
      <c r="V600">
        <f>(R600*K600*N600+'d_고정'!$B$3*('6_기대효과'!$H$7/8)*N600*'d_고정'!$B$10*M600*('6_기대효과'!$K$7/'d_고정'!$B$9))*(1-O600)</f>
        <v/>
      </c>
      <c r="W600">
        <f>(S600*I600+R600*MAX(K600-'d_고정'!$B$10*M600*('6_기대효과'!$K$7/'d_고정'!$B$9),0)*N600)*(1-O600)</f>
        <v/>
      </c>
      <c r="X600">
        <f>U600+V600</f>
        <v/>
      </c>
      <c r="Y600">
        <f>U600/('d_고정'!$B$5*'6_기대효과'!$H$7/8)/'d_고정'!$B$6</f>
        <v/>
      </c>
      <c r="Z600">
        <f>U600/('d_고정'!$B$8*'6_기대효과'!$H$7/8)</f>
        <v/>
      </c>
    </row>
    <row r="601">
      <c r="A601">
        <f>RAND()</f>
        <v/>
      </c>
      <c r="B601">
        <f>IF('d_시나리오'!$J$2='d_시나리오'!$H$2,'d_시나리오'!$I$2,IF(A601&lt;('d_시나리오'!$I$2-'d_시나리오'!$H$2)/('d_시나리오'!$J$2-'d_시나리오'!$H$2),'d_시나리오'!$H$2+SQRT(A601*('d_시나리오'!$J$2-'d_시나리오'!$H$2)*('d_시나리오'!$I$2-'d_시나리오'!$H$2)),'d_시나리오'!$J$2-SQRT((1-A601)*('d_시나리오'!$J$2-'d_시나리오'!$H$2)*('d_시나리오'!$J$2-'d_시나리오'!$I$2))))</f>
        <v/>
      </c>
      <c r="C601">
        <f>BETAINV(RAND(),2,6)</f>
        <v/>
      </c>
      <c r="D601">
        <f>INDEX('d_분포'!$A$2:$A$28,RANDBETWEEN(1,27))</f>
        <v/>
      </c>
      <c r="E601">
        <f>INDEX('d_분포'!$C$2:$C$5,RANDBETWEEN(1,4))*(0.9+0.2*RAND())</f>
        <v/>
      </c>
      <c r="F601">
        <f>RAND()</f>
        <v/>
      </c>
      <c r="G601">
        <f>IF('d_시나리오'!$J$3='d_시나리오'!$H$3,'d_시나리오'!$I$3,IF(F601&lt;('d_시나리오'!$I$3-'d_시나리오'!$H$3)/('d_시나리오'!$J$3-'d_시나리오'!$H$3),'d_시나리오'!$H$3+SQRT(F601*('d_시나리오'!$J$3-'d_시나리오'!$H$3)*('d_시나리오'!$I$3-'d_시나리오'!$H$3)),'d_시나리오'!$J$3-SQRT((1-F601)*('d_시나리오'!$J$3-'d_시나리오'!$H$3)*('d_시나리오'!$J$3-'d_시나리오'!$I$3))))</f>
        <v/>
      </c>
      <c r="H601">
        <f>RAND()</f>
        <v/>
      </c>
      <c r="I601">
        <f>IF('d_시나리오'!$J$4='d_시나리오'!$H$4,'d_시나리오'!$I$4,IF(H601&lt;('d_시나리오'!$I$4-'d_시나리오'!$H$4)/('d_시나리오'!$J$4-'d_시나리오'!$H$4),'d_시나리오'!$H$4+SQRT(H601*('d_시나리오'!$J$4-'d_시나리오'!$H$4)*('d_시나리오'!$I$4-'d_시나리오'!$H$4)),'d_시나리오'!$J$4-SQRT((1-H601)*('d_시나리오'!$J$4-'d_시나리오'!$H$4)*('d_시나리오'!$J$4-'d_시나리오'!$I$4))))</f>
        <v/>
      </c>
      <c r="J601">
        <f>RAND()</f>
        <v/>
      </c>
      <c r="K601">
        <f>IF('d_시나리오'!$J$5='d_시나리오'!$H$5,'d_시나리오'!$I$5,IF(J601&lt;('d_시나리오'!$I$5-'d_시나리오'!$H$5)/('d_시나리오'!$J$5-'d_시나리오'!$H$5),'d_시나리오'!$H$5+SQRT(J601*('d_시나리오'!$J$5-'d_시나리오'!$H$5)*('d_시나리오'!$I$5-'d_시나리오'!$H$5)),'d_시나리오'!$J$5-SQRT((1-J601)*('d_시나리오'!$J$5-'d_시나리오'!$H$5)*('d_시나리오'!$J$5-'d_시나리오'!$I$5))))</f>
        <v/>
      </c>
      <c r="L601">
        <f>RAND()</f>
        <v/>
      </c>
      <c r="M601">
        <f>IF('d_시나리오'!$J$6='d_시나리오'!$H$6,'d_시나리오'!$I$6,IF(L601&lt;('d_시나리오'!$I$6-'d_시나리오'!$H$6)/('d_시나리오'!$J$6-'d_시나리오'!$H$6),'d_시나리오'!$H$6+SQRT(L601*('d_시나리오'!$J$6-'d_시나리오'!$H$6)*('d_시나리오'!$I$6-'d_시나리오'!$H$6)),'d_시나리오'!$J$6-SQRT((1-L601)*('d_시나리오'!$J$6-'d_시나리오'!$H$6)*('d_시나리오'!$J$6-'d_시나리오'!$I$6))))</f>
        <v/>
      </c>
      <c r="N601">
        <f>INDEX('d_분포'!$B$2:$B$57,RANDBETWEEN(1,56))</f>
        <v/>
      </c>
      <c r="O601">
        <f>BETAINV(RAND(),5,5)</f>
        <v/>
      </c>
      <c r="P601">
        <f>'d_고정'!$B$1*'6_기대효과'!$H$7*('d_시나리오'!$I$7/'d_고정'!$B$2)*B601</f>
        <v/>
      </c>
      <c r="Q601">
        <f>P601*C601</f>
        <v/>
      </c>
      <c r="R601">
        <f>P601*E601</f>
        <v/>
      </c>
      <c r="S601">
        <f>R601*G601</f>
        <v/>
      </c>
      <c r="T601">
        <f>Q601+S601</f>
        <v/>
      </c>
      <c r="U601">
        <f>(Q601*D601+S601*I601)*(1-O601)</f>
        <v/>
      </c>
      <c r="V601">
        <f>(R601*K601*N601+'d_고정'!$B$3*('6_기대효과'!$H$7/8)*N601*'d_고정'!$B$10*M601*('6_기대효과'!$K$7/'d_고정'!$B$9))*(1-O601)</f>
        <v/>
      </c>
      <c r="W601">
        <f>(S601*I601+R601*MAX(K601-'d_고정'!$B$10*M601*('6_기대효과'!$K$7/'d_고정'!$B$9),0)*N601)*(1-O601)</f>
        <v/>
      </c>
      <c r="X601">
        <f>U601+V601</f>
        <v/>
      </c>
      <c r="Y601">
        <f>U601/('d_고정'!$B$5*'6_기대효과'!$H$7/8)/'d_고정'!$B$6</f>
        <v/>
      </c>
      <c r="Z601">
        <f>U601/('d_고정'!$B$8*'6_기대효과'!$H$7/8)</f>
        <v/>
      </c>
    </row>
    <row r="602">
      <c r="A602">
        <f>RAND()</f>
        <v/>
      </c>
      <c r="B602">
        <f>IF('d_시나리오'!$J$2='d_시나리오'!$H$2,'d_시나리오'!$I$2,IF(A602&lt;('d_시나리오'!$I$2-'d_시나리오'!$H$2)/('d_시나리오'!$J$2-'d_시나리오'!$H$2),'d_시나리오'!$H$2+SQRT(A602*('d_시나리오'!$J$2-'d_시나리오'!$H$2)*('d_시나리오'!$I$2-'d_시나리오'!$H$2)),'d_시나리오'!$J$2-SQRT((1-A602)*('d_시나리오'!$J$2-'d_시나리오'!$H$2)*('d_시나리오'!$J$2-'d_시나리오'!$I$2))))</f>
        <v/>
      </c>
      <c r="C602">
        <f>BETAINV(RAND(),2,6)</f>
        <v/>
      </c>
      <c r="D602">
        <f>INDEX('d_분포'!$A$2:$A$28,RANDBETWEEN(1,27))</f>
        <v/>
      </c>
      <c r="E602">
        <f>INDEX('d_분포'!$C$2:$C$5,RANDBETWEEN(1,4))*(0.9+0.2*RAND())</f>
        <v/>
      </c>
      <c r="F602">
        <f>RAND()</f>
        <v/>
      </c>
      <c r="G602">
        <f>IF('d_시나리오'!$J$3='d_시나리오'!$H$3,'d_시나리오'!$I$3,IF(F602&lt;('d_시나리오'!$I$3-'d_시나리오'!$H$3)/('d_시나리오'!$J$3-'d_시나리오'!$H$3),'d_시나리오'!$H$3+SQRT(F602*('d_시나리오'!$J$3-'d_시나리오'!$H$3)*('d_시나리오'!$I$3-'d_시나리오'!$H$3)),'d_시나리오'!$J$3-SQRT((1-F602)*('d_시나리오'!$J$3-'d_시나리오'!$H$3)*('d_시나리오'!$J$3-'d_시나리오'!$I$3))))</f>
        <v/>
      </c>
      <c r="H602">
        <f>RAND()</f>
        <v/>
      </c>
      <c r="I602">
        <f>IF('d_시나리오'!$J$4='d_시나리오'!$H$4,'d_시나리오'!$I$4,IF(H602&lt;('d_시나리오'!$I$4-'d_시나리오'!$H$4)/('d_시나리오'!$J$4-'d_시나리오'!$H$4),'d_시나리오'!$H$4+SQRT(H602*('d_시나리오'!$J$4-'d_시나리오'!$H$4)*('d_시나리오'!$I$4-'d_시나리오'!$H$4)),'d_시나리오'!$J$4-SQRT((1-H602)*('d_시나리오'!$J$4-'d_시나리오'!$H$4)*('d_시나리오'!$J$4-'d_시나리오'!$I$4))))</f>
        <v/>
      </c>
      <c r="J602">
        <f>RAND()</f>
        <v/>
      </c>
      <c r="K602">
        <f>IF('d_시나리오'!$J$5='d_시나리오'!$H$5,'d_시나리오'!$I$5,IF(J602&lt;('d_시나리오'!$I$5-'d_시나리오'!$H$5)/('d_시나리오'!$J$5-'d_시나리오'!$H$5),'d_시나리오'!$H$5+SQRT(J602*('d_시나리오'!$J$5-'d_시나리오'!$H$5)*('d_시나리오'!$I$5-'d_시나리오'!$H$5)),'d_시나리오'!$J$5-SQRT((1-J602)*('d_시나리오'!$J$5-'d_시나리오'!$H$5)*('d_시나리오'!$J$5-'d_시나리오'!$I$5))))</f>
        <v/>
      </c>
      <c r="L602">
        <f>RAND()</f>
        <v/>
      </c>
      <c r="M602">
        <f>IF('d_시나리오'!$J$6='d_시나리오'!$H$6,'d_시나리오'!$I$6,IF(L602&lt;('d_시나리오'!$I$6-'d_시나리오'!$H$6)/('d_시나리오'!$J$6-'d_시나리오'!$H$6),'d_시나리오'!$H$6+SQRT(L602*('d_시나리오'!$J$6-'d_시나리오'!$H$6)*('d_시나리오'!$I$6-'d_시나리오'!$H$6)),'d_시나리오'!$J$6-SQRT((1-L602)*('d_시나리오'!$J$6-'d_시나리오'!$H$6)*('d_시나리오'!$J$6-'d_시나리오'!$I$6))))</f>
        <v/>
      </c>
      <c r="N602">
        <f>INDEX('d_분포'!$B$2:$B$57,RANDBETWEEN(1,56))</f>
        <v/>
      </c>
      <c r="O602">
        <f>BETAINV(RAND(),5,5)</f>
        <v/>
      </c>
      <c r="P602">
        <f>'d_고정'!$B$1*'6_기대효과'!$H$7*('d_시나리오'!$I$7/'d_고정'!$B$2)*B602</f>
        <v/>
      </c>
      <c r="Q602">
        <f>P602*C602</f>
        <v/>
      </c>
      <c r="R602">
        <f>P602*E602</f>
        <v/>
      </c>
      <c r="S602">
        <f>R602*G602</f>
        <v/>
      </c>
      <c r="T602">
        <f>Q602+S602</f>
        <v/>
      </c>
      <c r="U602">
        <f>(Q602*D602+S602*I602)*(1-O602)</f>
        <v/>
      </c>
      <c r="V602">
        <f>(R602*K602*N602+'d_고정'!$B$3*('6_기대효과'!$H$7/8)*N602*'d_고정'!$B$10*M602*('6_기대효과'!$K$7/'d_고정'!$B$9))*(1-O602)</f>
        <v/>
      </c>
      <c r="W602">
        <f>(S602*I602+R602*MAX(K602-'d_고정'!$B$10*M602*('6_기대효과'!$K$7/'d_고정'!$B$9),0)*N602)*(1-O602)</f>
        <v/>
      </c>
      <c r="X602">
        <f>U602+V602</f>
        <v/>
      </c>
      <c r="Y602">
        <f>U602/('d_고정'!$B$5*'6_기대효과'!$H$7/8)/'d_고정'!$B$6</f>
        <v/>
      </c>
      <c r="Z602">
        <f>U602/('d_고정'!$B$8*'6_기대효과'!$H$7/8)</f>
        <v/>
      </c>
    </row>
    <row r="603">
      <c r="A603">
        <f>RAND()</f>
        <v/>
      </c>
      <c r="B603">
        <f>IF('d_시나리오'!$J$2='d_시나리오'!$H$2,'d_시나리오'!$I$2,IF(A603&lt;('d_시나리오'!$I$2-'d_시나리오'!$H$2)/('d_시나리오'!$J$2-'d_시나리오'!$H$2),'d_시나리오'!$H$2+SQRT(A603*('d_시나리오'!$J$2-'d_시나리오'!$H$2)*('d_시나리오'!$I$2-'d_시나리오'!$H$2)),'d_시나리오'!$J$2-SQRT((1-A603)*('d_시나리오'!$J$2-'d_시나리오'!$H$2)*('d_시나리오'!$J$2-'d_시나리오'!$I$2))))</f>
        <v/>
      </c>
      <c r="C603">
        <f>BETAINV(RAND(),2,6)</f>
        <v/>
      </c>
      <c r="D603">
        <f>INDEX('d_분포'!$A$2:$A$28,RANDBETWEEN(1,27))</f>
        <v/>
      </c>
      <c r="E603">
        <f>INDEX('d_분포'!$C$2:$C$5,RANDBETWEEN(1,4))*(0.9+0.2*RAND())</f>
        <v/>
      </c>
      <c r="F603">
        <f>RAND()</f>
        <v/>
      </c>
      <c r="G603">
        <f>IF('d_시나리오'!$J$3='d_시나리오'!$H$3,'d_시나리오'!$I$3,IF(F603&lt;('d_시나리오'!$I$3-'d_시나리오'!$H$3)/('d_시나리오'!$J$3-'d_시나리오'!$H$3),'d_시나리오'!$H$3+SQRT(F603*('d_시나리오'!$J$3-'d_시나리오'!$H$3)*('d_시나리오'!$I$3-'d_시나리오'!$H$3)),'d_시나리오'!$J$3-SQRT((1-F603)*('d_시나리오'!$J$3-'d_시나리오'!$H$3)*('d_시나리오'!$J$3-'d_시나리오'!$I$3))))</f>
        <v/>
      </c>
      <c r="H603">
        <f>RAND()</f>
        <v/>
      </c>
      <c r="I603">
        <f>IF('d_시나리오'!$J$4='d_시나리오'!$H$4,'d_시나리오'!$I$4,IF(H603&lt;('d_시나리오'!$I$4-'d_시나리오'!$H$4)/('d_시나리오'!$J$4-'d_시나리오'!$H$4),'d_시나리오'!$H$4+SQRT(H603*('d_시나리오'!$J$4-'d_시나리오'!$H$4)*('d_시나리오'!$I$4-'d_시나리오'!$H$4)),'d_시나리오'!$J$4-SQRT((1-H603)*('d_시나리오'!$J$4-'d_시나리오'!$H$4)*('d_시나리오'!$J$4-'d_시나리오'!$I$4))))</f>
        <v/>
      </c>
      <c r="J603">
        <f>RAND()</f>
        <v/>
      </c>
      <c r="K603">
        <f>IF('d_시나리오'!$J$5='d_시나리오'!$H$5,'d_시나리오'!$I$5,IF(J603&lt;('d_시나리오'!$I$5-'d_시나리오'!$H$5)/('d_시나리오'!$J$5-'d_시나리오'!$H$5),'d_시나리오'!$H$5+SQRT(J603*('d_시나리오'!$J$5-'d_시나리오'!$H$5)*('d_시나리오'!$I$5-'d_시나리오'!$H$5)),'d_시나리오'!$J$5-SQRT((1-J603)*('d_시나리오'!$J$5-'d_시나리오'!$H$5)*('d_시나리오'!$J$5-'d_시나리오'!$I$5))))</f>
        <v/>
      </c>
      <c r="L603">
        <f>RAND()</f>
        <v/>
      </c>
      <c r="M603">
        <f>IF('d_시나리오'!$J$6='d_시나리오'!$H$6,'d_시나리오'!$I$6,IF(L603&lt;('d_시나리오'!$I$6-'d_시나리오'!$H$6)/('d_시나리오'!$J$6-'d_시나리오'!$H$6),'d_시나리오'!$H$6+SQRT(L603*('d_시나리오'!$J$6-'d_시나리오'!$H$6)*('d_시나리오'!$I$6-'d_시나리오'!$H$6)),'d_시나리오'!$J$6-SQRT((1-L603)*('d_시나리오'!$J$6-'d_시나리오'!$H$6)*('d_시나리오'!$J$6-'d_시나리오'!$I$6))))</f>
        <v/>
      </c>
      <c r="N603">
        <f>INDEX('d_분포'!$B$2:$B$57,RANDBETWEEN(1,56))</f>
        <v/>
      </c>
      <c r="O603">
        <f>BETAINV(RAND(),5,5)</f>
        <v/>
      </c>
      <c r="P603">
        <f>'d_고정'!$B$1*'6_기대효과'!$H$7*('d_시나리오'!$I$7/'d_고정'!$B$2)*B603</f>
        <v/>
      </c>
      <c r="Q603">
        <f>P603*C603</f>
        <v/>
      </c>
      <c r="R603">
        <f>P603*E603</f>
        <v/>
      </c>
      <c r="S603">
        <f>R603*G603</f>
        <v/>
      </c>
      <c r="T603">
        <f>Q603+S603</f>
        <v/>
      </c>
      <c r="U603">
        <f>(Q603*D603+S603*I603)*(1-O603)</f>
        <v/>
      </c>
      <c r="V603">
        <f>(R603*K603*N603+'d_고정'!$B$3*('6_기대효과'!$H$7/8)*N603*'d_고정'!$B$10*M603*('6_기대효과'!$K$7/'d_고정'!$B$9))*(1-O603)</f>
        <v/>
      </c>
      <c r="W603">
        <f>(S603*I603+R603*MAX(K603-'d_고정'!$B$10*M603*('6_기대효과'!$K$7/'d_고정'!$B$9),0)*N603)*(1-O603)</f>
        <v/>
      </c>
      <c r="X603">
        <f>U603+V603</f>
        <v/>
      </c>
      <c r="Y603">
        <f>U603/('d_고정'!$B$5*'6_기대효과'!$H$7/8)/'d_고정'!$B$6</f>
        <v/>
      </c>
      <c r="Z603">
        <f>U603/('d_고정'!$B$8*'6_기대효과'!$H$7/8)</f>
        <v/>
      </c>
    </row>
    <row r="604">
      <c r="A604">
        <f>RAND()</f>
        <v/>
      </c>
      <c r="B604">
        <f>IF('d_시나리오'!$J$2='d_시나리오'!$H$2,'d_시나리오'!$I$2,IF(A604&lt;('d_시나리오'!$I$2-'d_시나리오'!$H$2)/('d_시나리오'!$J$2-'d_시나리오'!$H$2),'d_시나리오'!$H$2+SQRT(A604*('d_시나리오'!$J$2-'d_시나리오'!$H$2)*('d_시나리오'!$I$2-'d_시나리오'!$H$2)),'d_시나리오'!$J$2-SQRT((1-A604)*('d_시나리오'!$J$2-'d_시나리오'!$H$2)*('d_시나리오'!$J$2-'d_시나리오'!$I$2))))</f>
        <v/>
      </c>
      <c r="C604">
        <f>BETAINV(RAND(),2,6)</f>
        <v/>
      </c>
      <c r="D604">
        <f>INDEX('d_분포'!$A$2:$A$28,RANDBETWEEN(1,27))</f>
        <v/>
      </c>
      <c r="E604">
        <f>INDEX('d_분포'!$C$2:$C$5,RANDBETWEEN(1,4))*(0.9+0.2*RAND())</f>
        <v/>
      </c>
      <c r="F604">
        <f>RAND()</f>
        <v/>
      </c>
      <c r="G604">
        <f>IF('d_시나리오'!$J$3='d_시나리오'!$H$3,'d_시나리오'!$I$3,IF(F604&lt;('d_시나리오'!$I$3-'d_시나리오'!$H$3)/('d_시나리오'!$J$3-'d_시나리오'!$H$3),'d_시나리오'!$H$3+SQRT(F604*('d_시나리오'!$J$3-'d_시나리오'!$H$3)*('d_시나리오'!$I$3-'d_시나리오'!$H$3)),'d_시나리오'!$J$3-SQRT((1-F604)*('d_시나리오'!$J$3-'d_시나리오'!$H$3)*('d_시나리오'!$J$3-'d_시나리오'!$I$3))))</f>
        <v/>
      </c>
      <c r="H604">
        <f>RAND()</f>
        <v/>
      </c>
      <c r="I604">
        <f>IF('d_시나리오'!$J$4='d_시나리오'!$H$4,'d_시나리오'!$I$4,IF(H604&lt;('d_시나리오'!$I$4-'d_시나리오'!$H$4)/('d_시나리오'!$J$4-'d_시나리오'!$H$4),'d_시나리오'!$H$4+SQRT(H604*('d_시나리오'!$J$4-'d_시나리오'!$H$4)*('d_시나리오'!$I$4-'d_시나리오'!$H$4)),'d_시나리오'!$J$4-SQRT((1-H604)*('d_시나리오'!$J$4-'d_시나리오'!$H$4)*('d_시나리오'!$J$4-'d_시나리오'!$I$4))))</f>
        <v/>
      </c>
      <c r="J604">
        <f>RAND()</f>
        <v/>
      </c>
      <c r="K604">
        <f>IF('d_시나리오'!$J$5='d_시나리오'!$H$5,'d_시나리오'!$I$5,IF(J604&lt;('d_시나리오'!$I$5-'d_시나리오'!$H$5)/('d_시나리오'!$J$5-'d_시나리오'!$H$5),'d_시나리오'!$H$5+SQRT(J604*('d_시나리오'!$J$5-'d_시나리오'!$H$5)*('d_시나리오'!$I$5-'d_시나리오'!$H$5)),'d_시나리오'!$J$5-SQRT((1-J604)*('d_시나리오'!$J$5-'d_시나리오'!$H$5)*('d_시나리오'!$J$5-'d_시나리오'!$I$5))))</f>
        <v/>
      </c>
      <c r="L604">
        <f>RAND()</f>
        <v/>
      </c>
      <c r="M604">
        <f>IF('d_시나리오'!$J$6='d_시나리오'!$H$6,'d_시나리오'!$I$6,IF(L604&lt;('d_시나리오'!$I$6-'d_시나리오'!$H$6)/('d_시나리오'!$J$6-'d_시나리오'!$H$6),'d_시나리오'!$H$6+SQRT(L604*('d_시나리오'!$J$6-'d_시나리오'!$H$6)*('d_시나리오'!$I$6-'d_시나리오'!$H$6)),'d_시나리오'!$J$6-SQRT((1-L604)*('d_시나리오'!$J$6-'d_시나리오'!$H$6)*('d_시나리오'!$J$6-'d_시나리오'!$I$6))))</f>
        <v/>
      </c>
      <c r="N604">
        <f>INDEX('d_분포'!$B$2:$B$57,RANDBETWEEN(1,56))</f>
        <v/>
      </c>
      <c r="O604">
        <f>BETAINV(RAND(),5,5)</f>
        <v/>
      </c>
      <c r="P604">
        <f>'d_고정'!$B$1*'6_기대효과'!$H$7*('d_시나리오'!$I$7/'d_고정'!$B$2)*B604</f>
        <v/>
      </c>
      <c r="Q604">
        <f>P604*C604</f>
        <v/>
      </c>
      <c r="R604">
        <f>P604*E604</f>
        <v/>
      </c>
      <c r="S604">
        <f>R604*G604</f>
        <v/>
      </c>
      <c r="T604">
        <f>Q604+S604</f>
        <v/>
      </c>
      <c r="U604">
        <f>(Q604*D604+S604*I604)*(1-O604)</f>
        <v/>
      </c>
      <c r="V604">
        <f>(R604*K604*N604+'d_고정'!$B$3*('6_기대효과'!$H$7/8)*N604*'d_고정'!$B$10*M604*('6_기대효과'!$K$7/'d_고정'!$B$9))*(1-O604)</f>
        <v/>
      </c>
      <c r="W604">
        <f>(S604*I604+R604*MAX(K604-'d_고정'!$B$10*M604*('6_기대효과'!$K$7/'d_고정'!$B$9),0)*N604)*(1-O604)</f>
        <v/>
      </c>
      <c r="X604">
        <f>U604+V604</f>
        <v/>
      </c>
      <c r="Y604">
        <f>U604/('d_고정'!$B$5*'6_기대효과'!$H$7/8)/'d_고정'!$B$6</f>
        <v/>
      </c>
      <c r="Z604">
        <f>U604/('d_고정'!$B$8*'6_기대효과'!$H$7/8)</f>
        <v/>
      </c>
    </row>
    <row r="605">
      <c r="A605">
        <f>RAND()</f>
        <v/>
      </c>
      <c r="B605">
        <f>IF('d_시나리오'!$J$2='d_시나리오'!$H$2,'d_시나리오'!$I$2,IF(A605&lt;('d_시나리오'!$I$2-'d_시나리오'!$H$2)/('d_시나리오'!$J$2-'d_시나리오'!$H$2),'d_시나리오'!$H$2+SQRT(A605*('d_시나리오'!$J$2-'d_시나리오'!$H$2)*('d_시나리오'!$I$2-'d_시나리오'!$H$2)),'d_시나리오'!$J$2-SQRT((1-A605)*('d_시나리오'!$J$2-'d_시나리오'!$H$2)*('d_시나리오'!$J$2-'d_시나리오'!$I$2))))</f>
        <v/>
      </c>
      <c r="C605">
        <f>BETAINV(RAND(),2,6)</f>
        <v/>
      </c>
      <c r="D605">
        <f>INDEX('d_분포'!$A$2:$A$28,RANDBETWEEN(1,27))</f>
        <v/>
      </c>
      <c r="E605">
        <f>INDEX('d_분포'!$C$2:$C$5,RANDBETWEEN(1,4))*(0.9+0.2*RAND())</f>
        <v/>
      </c>
      <c r="F605">
        <f>RAND()</f>
        <v/>
      </c>
      <c r="G605">
        <f>IF('d_시나리오'!$J$3='d_시나리오'!$H$3,'d_시나리오'!$I$3,IF(F605&lt;('d_시나리오'!$I$3-'d_시나리오'!$H$3)/('d_시나리오'!$J$3-'d_시나리오'!$H$3),'d_시나리오'!$H$3+SQRT(F605*('d_시나리오'!$J$3-'d_시나리오'!$H$3)*('d_시나리오'!$I$3-'d_시나리오'!$H$3)),'d_시나리오'!$J$3-SQRT((1-F605)*('d_시나리오'!$J$3-'d_시나리오'!$H$3)*('d_시나리오'!$J$3-'d_시나리오'!$I$3))))</f>
        <v/>
      </c>
      <c r="H605">
        <f>RAND()</f>
        <v/>
      </c>
      <c r="I605">
        <f>IF('d_시나리오'!$J$4='d_시나리오'!$H$4,'d_시나리오'!$I$4,IF(H605&lt;('d_시나리오'!$I$4-'d_시나리오'!$H$4)/('d_시나리오'!$J$4-'d_시나리오'!$H$4),'d_시나리오'!$H$4+SQRT(H605*('d_시나리오'!$J$4-'d_시나리오'!$H$4)*('d_시나리오'!$I$4-'d_시나리오'!$H$4)),'d_시나리오'!$J$4-SQRT((1-H605)*('d_시나리오'!$J$4-'d_시나리오'!$H$4)*('d_시나리오'!$J$4-'d_시나리오'!$I$4))))</f>
        <v/>
      </c>
      <c r="J605">
        <f>RAND()</f>
        <v/>
      </c>
      <c r="K605">
        <f>IF('d_시나리오'!$J$5='d_시나리오'!$H$5,'d_시나리오'!$I$5,IF(J605&lt;('d_시나리오'!$I$5-'d_시나리오'!$H$5)/('d_시나리오'!$J$5-'d_시나리오'!$H$5),'d_시나리오'!$H$5+SQRT(J605*('d_시나리오'!$J$5-'d_시나리오'!$H$5)*('d_시나리오'!$I$5-'d_시나리오'!$H$5)),'d_시나리오'!$J$5-SQRT((1-J605)*('d_시나리오'!$J$5-'d_시나리오'!$H$5)*('d_시나리오'!$J$5-'d_시나리오'!$I$5))))</f>
        <v/>
      </c>
      <c r="L605">
        <f>RAND()</f>
        <v/>
      </c>
      <c r="M605">
        <f>IF('d_시나리오'!$J$6='d_시나리오'!$H$6,'d_시나리오'!$I$6,IF(L605&lt;('d_시나리오'!$I$6-'d_시나리오'!$H$6)/('d_시나리오'!$J$6-'d_시나리오'!$H$6),'d_시나리오'!$H$6+SQRT(L605*('d_시나리오'!$J$6-'d_시나리오'!$H$6)*('d_시나리오'!$I$6-'d_시나리오'!$H$6)),'d_시나리오'!$J$6-SQRT((1-L605)*('d_시나리오'!$J$6-'d_시나리오'!$H$6)*('d_시나리오'!$J$6-'d_시나리오'!$I$6))))</f>
        <v/>
      </c>
      <c r="N605">
        <f>INDEX('d_분포'!$B$2:$B$57,RANDBETWEEN(1,56))</f>
        <v/>
      </c>
      <c r="O605">
        <f>BETAINV(RAND(),5,5)</f>
        <v/>
      </c>
      <c r="P605">
        <f>'d_고정'!$B$1*'6_기대효과'!$H$7*('d_시나리오'!$I$7/'d_고정'!$B$2)*B605</f>
        <v/>
      </c>
      <c r="Q605">
        <f>P605*C605</f>
        <v/>
      </c>
      <c r="R605">
        <f>P605*E605</f>
        <v/>
      </c>
      <c r="S605">
        <f>R605*G605</f>
        <v/>
      </c>
      <c r="T605">
        <f>Q605+S605</f>
        <v/>
      </c>
      <c r="U605">
        <f>(Q605*D605+S605*I605)*(1-O605)</f>
        <v/>
      </c>
      <c r="V605">
        <f>(R605*K605*N605+'d_고정'!$B$3*('6_기대효과'!$H$7/8)*N605*'d_고정'!$B$10*M605*('6_기대효과'!$K$7/'d_고정'!$B$9))*(1-O605)</f>
        <v/>
      </c>
      <c r="W605">
        <f>(S605*I605+R605*MAX(K605-'d_고정'!$B$10*M605*('6_기대효과'!$K$7/'d_고정'!$B$9),0)*N605)*(1-O605)</f>
        <v/>
      </c>
      <c r="X605">
        <f>U605+V605</f>
        <v/>
      </c>
      <c r="Y605">
        <f>U605/('d_고정'!$B$5*'6_기대효과'!$H$7/8)/'d_고정'!$B$6</f>
        <v/>
      </c>
      <c r="Z605">
        <f>U605/('d_고정'!$B$8*'6_기대효과'!$H$7/8)</f>
        <v/>
      </c>
    </row>
    <row r="606">
      <c r="A606">
        <f>RAND()</f>
        <v/>
      </c>
      <c r="B606">
        <f>IF('d_시나리오'!$J$2='d_시나리오'!$H$2,'d_시나리오'!$I$2,IF(A606&lt;('d_시나리오'!$I$2-'d_시나리오'!$H$2)/('d_시나리오'!$J$2-'d_시나리오'!$H$2),'d_시나리오'!$H$2+SQRT(A606*('d_시나리오'!$J$2-'d_시나리오'!$H$2)*('d_시나리오'!$I$2-'d_시나리오'!$H$2)),'d_시나리오'!$J$2-SQRT((1-A606)*('d_시나리오'!$J$2-'d_시나리오'!$H$2)*('d_시나리오'!$J$2-'d_시나리오'!$I$2))))</f>
        <v/>
      </c>
      <c r="C606">
        <f>BETAINV(RAND(),2,6)</f>
        <v/>
      </c>
      <c r="D606">
        <f>INDEX('d_분포'!$A$2:$A$28,RANDBETWEEN(1,27))</f>
        <v/>
      </c>
      <c r="E606">
        <f>INDEX('d_분포'!$C$2:$C$5,RANDBETWEEN(1,4))*(0.9+0.2*RAND())</f>
        <v/>
      </c>
      <c r="F606">
        <f>RAND()</f>
        <v/>
      </c>
      <c r="G606">
        <f>IF('d_시나리오'!$J$3='d_시나리오'!$H$3,'d_시나리오'!$I$3,IF(F606&lt;('d_시나리오'!$I$3-'d_시나리오'!$H$3)/('d_시나리오'!$J$3-'d_시나리오'!$H$3),'d_시나리오'!$H$3+SQRT(F606*('d_시나리오'!$J$3-'d_시나리오'!$H$3)*('d_시나리오'!$I$3-'d_시나리오'!$H$3)),'d_시나리오'!$J$3-SQRT((1-F606)*('d_시나리오'!$J$3-'d_시나리오'!$H$3)*('d_시나리오'!$J$3-'d_시나리오'!$I$3))))</f>
        <v/>
      </c>
      <c r="H606">
        <f>RAND()</f>
        <v/>
      </c>
      <c r="I606">
        <f>IF('d_시나리오'!$J$4='d_시나리오'!$H$4,'d_시나리오'!$I$4,IF(H606&lt;('d_시나리오'!$I$4-'d_시나리오'!$H$4)/('d_시나리오'!$J$4-'d_시나리오'!$H$4),'d_시나리오'!$H$4+SQRT(H606*('d_시나리오'!$J$4-'d_시나리오'!$H$4)*('d_시나리오'!$I$4-'d_시나리오'!$H$4)),'d_시나리오'!$J$4-SQRT((1-H606)*('d_시나리오'!$J$4-'d_시나리오'!$H$4)*('d_시나리오'!$J$4-'d_시나리오'!$I$4))))</f>
        <v/>
      </c>
      <c r="J606">
        <f>RAND()</f>
        <v/>
      </c>
      <c r="K606">
        <f>IF('d_시나리오'!$J$5='d_시나리오'!$H$5,'d_시나리오'!$I$5,IF(J606&lt;('d_시나리오'!$I$5-'d_시나리오'!$H$5)/('d_시나리오'!$J$5-'d_시나리오'!$H$5),'d_시나리오'!$H$5+SQRT(J606*('d_시나리오'!$J$5-'d_시나리오'!$H$5)*('d_시나리오'!$I$5-'d_시나리오'!$H$5)),'d_시나리오'!$J$5-SQRT((1-J606)*('d_시나리오'!$J$5-'d_시나리오'!$H$5)*('d_시나리오'!$J$5-'d_시나리오'!$I$5))))</f>
        <v/>
      </c>
      <c r="L606">
        <f>RAND()</f>
        <v/>
      </c>
      <c r="M606">
        <f>IF('d_시나리오'!$J$6='d_시나리오'!$H$6,'d_시나리오'!$I$6,IF(L606&lt;('d_시나리오'!$I$6-'d_시나리오'!$H$6)/('d_시나리오'!$J$6-'d_시나리오'!$H$6),'d_시나리오'!$H$6+SQRT(L606*('d_시나리오'!$J$6-'d_시나리오'!$H$6)*('d_시나리오'!$I$6-'d_시나리오'!$H$6)),'d_시나리오'!$J$6-SQRT((1-L606)*('d_시나리오'!$J$6-'d_시나리오'!$H$6)*('d_시나리오'!$J$6-'d_시나리오'!$I$6))))</f>
        <v/>
      </c>
      <c r="N606">
        <f>INDEX('d_분포'!$B$2:$B$57,RANDBETWEEN(1,56))</f>
        <v/>
      </c>
      <c r="O606">
        <f>BETAINV(RAND(),5,5)</f>
        <v/>
      </c>
      <c r="P606">
        <f>'d_고정'!$B$1*'6_기대효과'!$H$7*('d_시나리오'!$I$7/'d_고정'!$B$2)*B606</f>
        <v/>
      </c>
      <c r="Q606">
        <f>P606*C606</f>
        <v/>
      </c>
      <c r="R606">
        <f>P606*E606</f>
        <v/>
      </c>
      <c r="S606">
        <f>R606*G606</f>
        <v/>
      </c>
      <c r="T606">
        <f>Q606+S606</f>
        <v/>
      </c>
      <c r="U606">
        <f>(Q606*D606+S606*I606)*(1-O606)</f>
        <v/>
      </c>
      <c r="V606">
        <f>(R606*K606*N606+'d_고정'!$B$3*('6_기대효과'!$H$7/8)*N606*'d_고정'!$B$10*M606*('6_기대효과'!$K$7/'d_고정'!$B$9))*(1-O606)</f>
        <v/>
      </c>
      <c r="W606">
        <f>(S606*I606+R606*MAX(K606-'d_고정'!$B$10*M606*('6_기대효과'!$K$7/'d_고정'!$B$9),0)*N606)*(1-O606)</f>
        <v/>
      </c>
      <c r="X606">
        <f>U606+V606</f>
        <v/>
      </c>
      <c r="Y606">
        <f>U606/('d_고정'!$B$5*'6_기대효과'!$H$7/8)/'d_고정'!$B$6</f>
        <v/>
      </c>
      <c r="Z606">
        <f>U606/('d_고정'!$B$8*'6_기대효과'!$H$7/8)</f>
        <v/>
      </c>
    </row>
    <row r="607">
      <c r="A607">
        <f>RAND()</f>
        <v/>
      </c>
      <c r="B607">
        <f>IF('d_시나리오'!$J$2='d_시나리오'!$H$2,'d_시나리오'!$I$2,IF(A607&lt;('d_시나리오'!$I$2-'d_시나리오'!$H$2)/('d_시나리오'!$J$2-'d_시나리오'!$H$2),'d_시나리오'!$H$2+SQRT(A607*('d_시나리오'!$J$2-'d_시나리오'!$H$2)*('d_시나리오'!$I$2-'d_시나리오'!$H$2)),'d_시나리오'!$J$2-SQRT((1-A607)*('d_시나리오'!$J$2-'d_시나리오'!$H$2)*('d_시나리오'!$J$2-'d_시나리오'!$I$2))))</f>
        <v/>
      </c>
      <c r="C607">
        <f>BETAINV(RAND(),2,6)</f>
        <v/>
      </c>
      <c r="D607">
        <f>INDEX('d_분포'!$A$2:$A$28,RANDBETWEEN(1,27))</f>
        <v/>
      </c>
      <c r="E607">
        <f>INDEX('d_분포'!$C$2:$C$5,RANDBETWEEN(1,4))*(0.9+0.2*RAND())</f>
        <v/>
      </c>
      <c r="F607">
        <f>RAND()</f>
        <v/>
      </c>
      <c r="G607">
        <f>IF('d_시나리오'!$J$3='d_시나리오'!$H$3,'d_시나리오'!$I$3,IF(F607&lt;('d_시나리오'!$I$3-'d_시나리오'!$H$3)/('d_시나리오'!$J$3-'d_시나리오'!$H$3),'d_시나리오'!$H$3+SQRT(F607*('d_시나리오'!$J$3-'d_시나리오'!$H$3)*('d_시나리오'!$I$3-'d_시나리오'!$H$3)),'d_시나리오'!$J$3-SQRT((1-F607)*('d_시나리오'!$J$3-'d_시나리오'!$H$3)*('d_시나리오'!$J$3-'d_시나리오'!$I$3))))</f>
        <v/>
      </c>
      <c r="H607">
        <f>RAND()</f>
        <v/>
      </c>
      <c r="I607">
        <f>IF('d_시나리오'!$J$4='d_시나리오'!$H$4,'d_시나리오'!$I$4,IF(H607&lt;('d_시나리오'!$I$4-'d_시나리오'!$H$4)/('d_시나리오'!$J$4-'d_시나리오'!$H$4),'d_시나리오'!$H$4+SQRT(H607*('d_시나리오'!$J$4-'d_시나리오'!$H$4)*('d_시나리오'!$I$4-'d_시나리오'!$H$4)),'d_시나리오'!$J$4-SQRT((1-H607)*('d_시나리오'!$J$4-'d_시나리오'!$H$4)*('d_시나리오'!$J$4-'d_시나리오'!$I$4))))</f>
        <v/>
      </c>
      <c r="J607">
        <f>RAND()</f>
        <v/>
      </c>
      <c r="K607">
        <f>IF('d_시나리오'!$J$5='d_시나리오'!$H$5,'d_시나리오'!$I$5,IF(J607&lt;('d_시나리오'!$I$5-'d_시나리오'!$H$5)/('d_시나리오'!$J$5-'d_시나리오'!$H$5),'d_시나리오'!$H$5+SQRT(J607*('d_시나리오'!$J$5-'d_시나리오'!$H$5)*('d_시나리오'!$I$5-'d_시나리오'!$H$5)),'d_시나리오'!$J$5-SQRT((1-J607)*('d_시나리오'!$J$5-'d_시나리오'!$H$5)*('d_시나리오'!$J$5-'d_시나리오'!$I$5))))</f>
        <v/>
      </c>
      <c r="L607">
        <f>RAND()</f>
        <v/>
      </c>
      <c r="M607">
        <f>IF('d_시나리오'!$J$6='d_시나리오'!$H$6,'d_시나리오'!$I$6,IF(L607&lt;('d_시나리오'!$I$6-'d_시나리오'!$H$6)/('d_시나리오'!$J$6-'d_시나리오'!$H$6),'d_시나리오'!$H$6+SQRT(L607*('d_시나리오'!$J$6-'d_시나리오'!$H$6)*('d_시나리오'!$I$6-'d_시나리오'!$H$6)),'d_시나리오'!$J$6-SQRT((1-L607)*('d_시나리오'!$J$6-'d_시나리오'!$H$6)*('d_시나리오'!$J$6-'d_시나리오'!$I$6))))</f>
        <v/>
      </c>
      <c r="N607">
        <f>INDEX('d_분포'!$B$2:$B$57,RANDBETWEEN(1,56))</f>
        <v/>
      </c>
      <c r="O607">
        <f>BETAINV(RAND(),5,5)</f>
        <v/>
      </c>
      <c r="P607">
        <f>'d_고정'!$B$1*'6_기대효과'!$H$7*('d_시나리오'!$I$7/'d_고정'!$B$2)*B607</f>
        <v/>
      </c>
      <c r="Q607">
        <f>P607*C607</f>
        <v/>
      </c>
      <c r="R607">
        <f>P607*E607</f>
        <v/>
      </c>
      <c r="S607">
        <f>R607*G607</f>
        <v/>
      </c>
      <c r="T607">
        <f>Q607+S607</f>
        <v/>
      </c>
      <c r="U607">
        <f>(Q607*D607+S607*I607)*(1-O607)</f>
        <v/>
      </c>
      <c r="V607">
        <f>(R607*K607*N607+'d_고정'!$B$3*('6_기대효과'!$H$7/8)*N607*'d_고정'!$B$10*M607*('6_기대효과'!$K$7/'d_고정'!$B$9))*(1-O607)</f>
        <v/>
      </c>
      <c r="W607">
        <f>(S607*I607+R607*MAX(K607-'d_고정'!$B$10*M607*('6_기대효과'!$K$7/'d_고정'!$B$9),0)*N607)*(1-O607)</f>
        <v/>
      </c>
      <c r="X607">
        <f>U607+V607</f>
        <v/>
      </c>
      <c r="Y607">
        <f>U607/('d_고정'!$B$5*'6_기대효과'!$H$7/8)/'d_고정'!$B$6</f>
        <v/>
      </c>
      <c r="Z607">
        <f>U607/('d_고정'!$B$8*'6_기대효과'!$H$7/8)</f>
        <v/>
      </c>
    </row>
    <row r="608">
      <c r="A608">
        <f>RAND()</f>
        <v/>
      </c>
      <c r="B608">
        <f>IF('d_시나리오'!$J$2='d_시나리오'!$H$2,'d_시나리오'!$I$2,IF(A608&lt;('d_시나리오'!$I$2-'d_시나리오'!$H$2)/('d_시나리오'!$J$2-'d_시나리오'!$H$2),'d_시나리오'!$H$2+SQRT(A608*('d_시나리오'!$J$2-'d_시나리오'!$H$2)*('d_시나리오'!$I$2-'d_시나리오'!$H$2)),'d_시나리오'!$J$2-SQRT((1-A608)*('d_시나리오'!$J$2-'d_시나리오'!$H$2)*('d_시나리오'!$J$2-'d_시나리오'!$I$2))))</f>
        <v/>
      </c>
      <c r="C608">
        <f>BETAINV(RAND(),2,6)</f>
        <v/>
      </c>
      <c r="D608">
        <f>INDEX('d_분포'!$A$2:$A$28,RANDBETWEEN(1,27))</f>
        <v/>
      </c>
      <c r="E608">
        <f>INDEX('d_분포'!$C$2:$C$5,RANDBETWEEN(1,4))*(0.9+0.2*RAND())</f>
        <v/>
      </c>
      <c r="F608">
        <f>RAND()</f>
        <v/>
      </c>
      <c r="G608">
        <f>IF('d_시나리오'!$J$3='d_시나리오'!$H$3,'d_시나리오'!$I$3,IF(F608&lt;('d_시나리오'!$I$3-'d_시나리오'!$H$3)/('d_시나리오'!$J$3-'d_시나리오'!$H$3),'d_시나리오'!$H$3+SQRT(F608*('d_시나리오'!$J$3-'d_시나리오'!$H$3)*('d_시나리오'!$I$3-'d_시나리오'!$H$3)),'d_시나리오'!$J$3-SQRT((1-F608)*('d_시나리오'!$J$3-'d_시나리오'!$H$3)*('d_시나리오'!$J$3-'d_시나리오'!$I$3))))</f>
        <v/>
      </c>
      <c r="H608">
        <f>RAND()</f>
        <v/>
      </c>
      <c r="I608">
        <f>IF('d_시나리오'!$J$4='d_시나리오'!$H$4,'d_시나리오'!$I$4,IF(H608&lt;('d_시나리오'!$I$4-'d_시나리오'!$H$4)/('d_시나리오'!$J$4-'d_시나리오'!$H$4),'d_시나리오'!$H$4+SQRT(H608*('d_시나리오'!$J$4-'d_시나리오'!$H$4)*('d_시나리오'!$I$4-'d_시나리오'!$H$4)),'d_시나리오'!$J$4-SQRT((1-H608)*('d_시나리오'!$J$4-'d_시나리오'!$H$4)*('d_시나리오'!$J$4-'d_시나리오'!$I$4))))</f>
        <v/>
      </c>
      <c r="J608">
        <f>RAND()</f>
        <v/>
      </c>
      <c r="K608">
        <f>IF('d_시나리오'!$J$5='d_시나리오'!$H$5,'d_시나리오'!$I$5,IF(J608&lt;('d_시나리오'!$I$5-'d_시나리오'!$H$5)/('d_시나리오'!$J$5-'d_시나리오'!$H$5),'d_시나리오'!$H$5+SQRT(J608*('d_시나리오'!$J$5-'d_시나리오'!$H$5)*('d_시나리오'!$I$5-'d_시나리오'!$H$5)),'d_시나리오'!$J$5-SQRT((1-J608)*('d_시나리오'!$J$5-'d_시나리오'!$H$5)*('d_시나리오'!$J$5-'d_시나리오'!$I$5))))</f>
        <v/>
      </c>
      <c r="L608">
        <f>RAND()</f>
        <v/>
      </c>
      <c r="M608">
        <f>IF('d_시나리오'!$J$6='d_시나리오'!$H$6,'d_시나리오'!$I$6,IF(L608&lt;('d_시나리오'!$I$6-'d_시나리오'!$H$6)/('d_시나리오'!$J$6-'d_시나리오'!$H$6),'d_시나리오'!$H$6+SQRT(L608*('d_시나리오'!$J$6-'d_시나리오'!$H$6)*('d_시나리오'!$I$6-'d_시나리오'!$H$6)),'d_시나리오'!$J$6-SQRT((1-L608)*('d_시나리오'!$J$6-'d_시나리오'!$H$6)*('d_시나리오'!$J$6-'d_시나리오'!$I$6))))</f>
        <v/>
      </c>
      <c r="N608">
        <f>INDEX('d_분포'!$B$2:$B$57,RANDBETWEEN(1,56))</f>
        <v/>
      </c>
      <c r="O608">
        <f>BETAINV(RAND(),5,5)</f>
        <v/>
      </c>
      <c r="P608">
        <f>'d_고정'!$B$1*'6_기대효과'!$H$7*('d_시나리오'!$I$7/'d_고정'!$B$2)*B608</f>
        <v/>
      </c>
      <c r="Q608">
        <f>P608*C608</f>
        <v/>
      </c>
      <c r="R608">
        <f>P608*E608</f>
        <v/>
      </c>
      <c r="S608">
        <f>R608*G608</f>
        <v/>
      </c>
      <c r="T608">
        <f>Q608+S608</f>
        <v/>
      </c>
      <c r="U608">
        <f>(Q608*D608+S608*I608)*(1-O608)</f>
        <v/>
      </c>
      <c r="V608">
        <f>(R608*K608*N608+'d_고정'!$B$3*('6_기대효과'!$H$7/8)*N608*'d_고정'!$B$10*M608*('6_기대효과'!$K$7/'d_고정'!$B$9))*(1-O608)</f>
        <v/>
      </c>
      <c r="W608">
        <f>(S608*I608+R608*MAX(K608-'d_고정'!$B$10*M608*('6_기대효과'!$K$7/'d_고정'!$B$9),0)*N608)*(1-O608)</f>
        <v/>
      </c>
      <c r="X608">
        <f>U608+V608</f>
        <v/>
      </c>
      <c r="Y608">
        <f>U608/('d_고정'!$B$5*'6_기대효과'!$H$7/8)/'d_고정'!$B$6</f>
        <v/>
      </c>
      <c r="Z608">
        <f>U608/('d_고정'!$B$8*'6_기대효과'!$H$7/8)</f>
        <v/>
      </c>
    </row>
    <row r="609">
      <c r="A609">
        <f>RAND()</f>
        <v/>
      </c>
      <c r="B609">
        <f>IF('d_시나리오'!$J$2='d_시나리오'!$H$2,'d_시나리오'!$I$2,IF(A609&lt;('d_시나리오'!$I$2-'d_시나리오'!$H$2)/('d_시나리오'!$J$2-'d_시나리오'!$H$2),'d_시나리오'!$H$2+SQRT(A609*('d_시나리오'!$J$2-'d_시나리오'!$H$2)*('d_시나리오'!$I$2-'d_시나리오'!$H$2)),'d_시나리오'!$J$2-SQRT((1-A609)*('d_시나리오'!$J$2-'d_시나리오'!$H$2)*('d_시나리오'!$J$2-'d_시나리오'!$I$2))))</f>
        <v/>
      </c>
      <c r="C609">
        <f>BETAINV(RAND(),2,6)</f>
        <v/>
      </c>
      <c r="D609">
        <f>INDEX('d_분포'!$A$2:$A$28,RANDBETWEEN(1,27))</f>
        <v/>
      </c>
      <c r="E609">
        <f>INDEX('d_분포'!$C$2:$C$5,RANDBETWEEN(1,4))*(0.9+0.2*RAND())</f>
        <v/>
      </c>
      <c r="F609">
        <f>RAND()</f>
        <v/>
      </c>
      <c r="G609">
        <f>IF('d_시나리오'!$J$3='d_시나리오'!$H$3,'d_시나리오'!$I$3,IF(F609&lt;('d_시나리오'!$I$3-'d_시나리오'!$H$3)/('d_시나리오'!$J$3-'d_시나리오'!$H$3),'d_시나리오'!$H$3+SQRT(F609*('d_시나리오'!$J$3-'d_시나리오'!$H$3)*('d_시나리오'!$I$3-'d_시나리오'!$H$3)),'d_시나리오'!$J$3-SQRT((1-F609)*('d_시나리오'!$J$3-'d_시나리오'!$H$3)*('d_시나리오'!$J$3-'d_시나리오'!$I$3))))</f>
        <v/>
      </c>
      <c r="H609">
        <f>RAND()</f>
        <v/>
      </c>
      <c r="I609">
        <f>IF('d_시나리오'!$J$4='d_시나리오'!$H$4,'d_시나리오'!$I$4,IF(H609&lt;('d_시나리오'!$I$4-'d_시나리오'!$H$4)/('d_시나리오'!$J$4-'d_시나리오'!$H$4),'d_시나리오'!$H$4+SQRT(H609*('d_시나리오'!$J$4-'d_시나리오'!$H$4)*('d_시나리오'!$I$4-'d_시나리오'!$H$4)),'d_시나리오'!$J$4-SQRT((1-H609)*('d_시나리오'!$J$4-'d_시나리오'!$H$4)*('d_시나리오'!$J$4-'d_시나리오'!$I$4))))</f>
        <v/>
      </c>
      <c r="J609">
        <f>RAND()</f>
        <v/>
      </c>
      <c r="K609">
        <f>IF('d_시나리오'!$J$5='d_시나리오'!$H$5,'d_시나리오'!$I$5,IF(J609&lt;('d_시나리오'!$I$5-'d_시나리오'!$H$5)/('d_시나리오'!$J$5-'d_시나리오'!$H$5),'d_시나리오'!$H$5+SQRT(J609*('d_시나리오'!$J$5-'d_시나리오'!$H$5)*('d_시나리오'!$I$5-'d_시나리오'!$H$5)),'d_시나리오'!$J$5-SQRT((1-J609)*('d_시나리오'!$J$5-'d_시나리오'!$H$5)*('d_시나리오'!$J$5-'d_시나리오'!$I$5))))</f>
        <v/>
      </c>
      <c r="L609">
        <f>RAND()</f>
        <v/>
      </c>
      <c r="M609">
        <f>IF('d_시나리오'!$J$6='d_시나리오'!$H$6,'d_시나리오'!$I$6,IF(L609&lt;('d_시나리오'!$I$6-'d_시나리오'!$H$6)/('d_시나리오'!$J$6-'d_시나리오'!$H$6),'d_시나리오'!$H$6+SQRT(L609*('d_시나리오'!$J$6-'d_시나리오'!$H$6)*('d_시나리오'!$I$6-'d_시나리오'!$H$6)),'d_시나리오'!$J$6-SQRT((1-L609)*('d_시나리오'!$J$6-'d_시나리오'!$H$6)*('d_시나리오'!$J$6-'d_시나리오'!$I$6))))</f>
        <v/>
      </c>
      <c r="N609">
        <f>INDEX('d_분포'!$B$2:$B$57,RANDBETWEEN(1,56))</f>
        <v/>
      </c>
      <c r="O609">
        <f>BETAINV(RAND(),5,5)</f>
        <v/>
      </c>
      <c r="P609">
        <f>'d_고정'!$B$1*'6_기대효과'!$H$7*('d_시나리오'!$I$7/'d_고정'!$B$2)*B609</f>
        <v/>
      </c>
      <c r="Q609">
        <f>P609*C609</f>
        <v/>
      </c>
      <c r="R609">
        <f>P609*E609</f>
        <v/>
      </c>
      <c r="S609">
        <f>R609*G609</f>
        <v/>
      </c>
      <c r="T609">
        <f>Q609+S609</f>
        <v/>
      </c>
      <c r="U609">
        <f>(Q609*D609+S609*I609)*(1-O609)</f>
        <v/>
      </c>
      <c r="V609">
        <f>(R609*K609*N609+'d_고정'!$B$3*('6_기대효과'!$H$7/8)*N609*'d_고정'!$B$10*M609*('6_기대효과'!$K$7/'d_고정'!$B$9))*(1-O609)</f>
        <v/>
      </c>
      <c r="W609">
        <f>(S609*I609+R609*MAX(K609-'d_고정'!$B$10*M609*('6_기대효과'!$K$7/'d_고정'!$B$9),0)*N609)*(1-O609)</f>
        <v/>
      </c>
      <c r="X609">
        <f>U609+V609</f>
        <v/>
      </c>
      <c r="Y609">
        <f>U609/('d_고정'!$B$5*'6_기대효과'!$H$7/8)/'d_고정'!$B$6</f>
        <v/>
      </c>
      <c r="Z609">
        <f>U609/('d_고정'!$B$8*'6_기대효과'!$H$7/8)</f>
        <v/>
      </c>
    </row>
    <row r="610">
      <c r="A610">
        <f>RAND()</f>
        <v/>
      </c>
      <c r="B610">
        <f>IF('d_시나리오'!$J$2='d_시나리오'!$H$2,'d_시나리오'!$I$2,IF(A610&lt;('d_시나리오'!$I$2-'d_시나리오'!$H$2)/('d_시나리오'!$J$2-'d_시나리오'!$H$2),'d_시나리오'!$H$2+SQRT(A610*('d_시나리오'!$J$2-'d_시나리오'!$H$2)*('d_시나리오'!$I$2-'d_시나리오'!$H$2)),'d_시나리오'!$J$2-SQRT((1-A610)*('d_시나리오'!$J$2-'d_시나리오'!$H$2)*('d_시나리오'!$J$2-'d_시나리오'!$I$2))))</f>
        <v/>
      </c>
      <c r="C610">
        <f>BETAINV(RAND(),2,6)</f>
        <v/>
      </c>
      <c r="D610">
        <f>INDEX('d_분포'!$A$2:$A$28,RANDBETWEEN(1,27))</f>
        <v/>
      </c>
      <c r="E610">
        <f>INDEX('d_분포'!$C$2:$C$5,RANDBETWEEN(1,4))*(0.9+0.2*RAND())</f>
        <v/>
      </c>
      <c r="F610">
        <f>RAND()</f>
        <v/>
      </c>
      <c r="G610">
        <f>IF('d_시나리오'!$J$3='d_시나리오'!$H$3,'d_시나리오'!$I$3,IF(F610&lt;('d_시나리오'!$I$3-'d_시나리오'!$H$3)/('d_시나리오'!$J$3-'d_시나리오'!$H$3),'d_시나리오'!$H$3+SQRT(F610*('d_시나리오'!$J$3-'d_시나리오'!$H$3)*('d_시나리오'!$I$3-'d_시나리오'!$H$3)),'d_시나리오'!$J$3-SQRT((1-F610)*('d_시나리오'!$J$3-'d_시나리오'!$H$3)*('d_시나리오'!$J$3-'d_시나리오'!$I$3))))</f>
        <v/>
      </c>
      <c r="H610">
        <f>RAND()</f>
        <v/>
      </c>
      <c r="I610">
        <f>IF('d_시나리오'!$J$4='d_시나리오'!$H$4,'d_시나리오'!$I$4,IF(H610&lt;('d_시나리오'!$I$4-'d_시나리오'!$H$4)/('d_시나리오'!$J$4-'d_시나리오'!$H$4),'d_시나리오'!$H$4+SQRT(H610*('d_시나리오'!$J$4-'d_시나리오'!$H$4)*('d_시나리오'!$I$4-'d_시나리오'!$H$4)),'d_시나리오'!$J$4-SQRT((1-H610)*('d_시나리오'!$J$4-'d_시나리오'!$H$4)*('d_시나리오'!$J$4-'d_시나리오'!$I$4))))</f>
        <v/>
      </c>
      <c r="J610">
        <f>RAND()</f>
        <v/>
      </c>
      <c r="K610">
        <f>IF('d_시나리오'!$J$5='d_시나리오'!$H$5,'d_시나리오'!$I$5,IF(J610&lt;('d_시나리오'!$I$5-'d_시나리오'!$H$5)/('d_시나리오'!$J$5-'d_시나리오'!$H$5),'d_시나리오'!$H$5+SQRT(J610*('d_시나리오'!$J$5-'d_시나리오'!$H$5)*('d_시나리오'!$I$5-'d_시나리오'!$H$5)),'d_시나리오'!$J$5-SQRT((1-J610)*('d_시나리오'!$J$5-'d_시나리오'!$H$5)*('d_시나리오'!$J$5-'d_시나리오'!$I$5))))</f>
        <v/>
      </c>
      <c r="L610">
        <f>RAND()</f>
        <v/>
      </c>
      <c r="M610">
        <f>IF('d_시나리오'!$J$6='d_시나리오'!$H$6,'d_시나리오'!$I$6,IF(L610&lt;('d_시나리오'!$I$6-'d_시나리오'!$H$6)/('d_시나리오'!$J$6-'d_시나리오'!$H$6),'d_시나리오'!$H$6+SQRT(L610*('d_시나리오'!$J$6-'d_시나리오'!$H$6)*('d_시나리오'!$I$6-'d_시나리오'!$H$6)),'d_시나리오'!$J$6-SQRT((1-L610)*('d_시나리오'!$J$6-'d_시나리오'!$H$6)*('d_시나리오'!$J$6-'d_시나리오'!$I$6))))</f>
        <v/>
      </c>
      <c r="N610">
        <f>INDEX('d_분포'!$B$2:$B$57,RANDBETWEEN(1,56))</f>
        <v/>
      </c>
      <c r="O610">
        <f>BETAINV(RAND(),5,5)</f>
        <v/>
      </c>
      <c r="P610">
        <f>'d_고정'!$B$1*'6_기대효과'!$H$7*('d_시나리오'!$I$7/'d_고정'!$B$2)*B610</f>
        <v/>
      </c>
      <c r="Q610">
        <f>P610*C610</f>
        <v/>
      </c>
      <c r="R610">
        <f>P610*E610</f>
        <v/>
      </c>
      <c r="S610">
        <f>R610*G610</f>
        <v/>
      </c>
      <c r="T610">
        <f>Q610+S610</f>
        <v/>
      </c>
      <c r="U610">
        <f>(Q610*D610+S610*I610)*(1-O610)</f>
        <v/>
      </c>
      <c r="V610">
        <f>(R610*K610*N610+'d_고정'!$B$3*('6_기대효과'!$H$7/8)*N610*'d_고정'!$B$10*M610*('6_기대효과'!$K$7/'d_고정'!$B$9))*(1-O610)</f>
        <v/>
      </c>
      <c r="W610">
        <f>(S610*I610+R610*MAX(K610-'d_고정'!$B$10*M610*('6_기대효과'!$K$7/'d_고정'!$B$9),0)*N610)*(1-O610)</f>
        <v/>
      </c>
      <c r="X610">
        <f>U610+V610</f>
        <v/>
      </c>
      <c r="Y610">
        <f>U610/('d_고정'!$B$5*'6_기대효과'!$H$7/8)/'d_고정'!$B$6</f>
        <v/>
      </c>
      <c r="Z610">
        <f>U610/('d_고정'!$B$8*'6_기대효과'!$H$7/8)</f>
        <v/>
      </c>
    </row>
    <row r="611">
      <c r="A611">
        <f>RAND()</f>
        <v/>
      </c>
      <c r="B611">
        <f>IF('d_시나리오'!$J$2='d_시나리오'!$H$2,'d_시나리오'!$I$2,IF(A611&lt;('d_시나리오'!$I$2-'d_시나리오'!$H$2)/('d_시나리오'!$J$2-'d_시나리오'!$H$2),'d_시나리오'!$H$2+SQRT(A611*('d_시나리오'!$J$2-'d_시나리오'!$H$2)*('d_시나리오'!$I$2-'d_시나리오'!$H$2)),'d_시나리오'!$J$2-SQRT((1-A611)*('d_시나리오'!$J$2-'d_시나리오'!$H$2)*('d_시나리오'!$J$2-'d_시나리오'!$I$2))))</f>
        <v/>
      </c>
      <c r="C611">
        <f>BETAINV(RAND(),2,6)</f>
        <v/>
      </c>
      <c r="D611">
        <f>INDEX('d_분포'!$A$2:$A$28,RANDBETWEEN(1,27))</f>
        <v/>
      </c>
      <c r="E611">
        <f>INDEX('d_분포'!$C$2:$C$5,RANDBETWEEN(1,4))*(0.9+0.2*RAND())</f>
        <v/>
      </c>
      <c r="F611">
        <f>RAND()</f>
        <v/>
      </c>
      <c r="G611">
        <f>IF('d_시나리오'!$J$3='d_시나리오'!$H$3,'d_시나리오'!$I$3,IF(F611&lt;('d_시나리오'!$I$3-'d_시나리오'!$H$3)/('d_시나리오'!$J$3-'d_시나리오'!$H$3),'d_시나리오'!$H$3+SQRT(F611*('d_시나리오'!$J$3-'d_시나리오'!$H$3)*('d_시나리오'!$I$3-'d_시나리오'!$H$3)),'d_시나리오'!$J$3-SQRT((1-F611)*('d_시나리오'!$J$3-'d_시나리오'!$H$3)*('d_시나리오'!$J$3-'d_시나리오'!$I$3))))</f>
        <v/>
      </c>
      <c r="H611">
        <f>RAND()</f>
        <v/>
      </c>
      <c r="I611">
        <f>IF('d_시나리오'!$J$4='d_시나리오'!$H$4,'d_시나리오'!$I$4,IF(H611&lt;('d_시나리오'!$I$4-'d_시나리오'!$H$4)/('d_시나리오'!$J$4-'d_시나리오'!$H$4),'d_시나리오'!$H$4+SQRT(H611*('d_시나리오'!$J$4-'d_시나리오'!$H$4)*('d_시나리오'!$I$4-'d_시나리오'!$H$4)),'d_시나리오'!$J$4-SQRT((1-H611)*('d_시나리오'!$J$4-'d_시나리오'!$H$4)*('d_시나리오'!$J$4-'d_시나리오'!$I$4))))</f>
        <v/>
      </c>
      <c r="J611">
        <f>RAND()</f>
        <v/>
      </c>
      <c r="K611">
        <f>IF('d_시나리오'!$J$5='d_시나리오'!$H$5,'d_시나리오'!$I$5,IF(J611&lt;('d_시나리오'!$I$5-'d_시나리오'!$H$5)/('d_시나리오'!$J$5-'d_시나리오'!$H$5),'d_시나리오'!$H$5+SQRT(J611*('d_시나리오'!$J$5-'d_시나리오'!$H$5)*('d_시나리오'!$I$5-'d_시나리오'!$H$5)),'d_시나리오'!$J$5-SQRT((1-J611)*('d_시나리오'!$J$5-'d_시나리오'!$H$5)*('d_시나리오'!$J$5-'d_시나리오'!$I$5))))</f>
        <v/>
      </c>
      <c r="L611">
        <f>RAND()</f>
        <v/>
      </c>
      <c r="M611">
        <f>IF('d_시나리오'!$J$6='d_시나리오'!$H$6,'d_시나리오'!$I$6,IF(L611&lt;('d_시나리오'!$I$6-'d_시나리오'!$H$6)/('d_시나리오'!$J$6-'d_시나리오'!$H$6),'d_시나리오'!$H$6+SQRT(L611*('d_시나리오'!$J$6-'d_시나리오'!$H$6)*('d_시나리오'!$I$6-'d_시나리오'!$H$6)),'d_시나리오'!$J$6-SQRT((1-L611)*('d_시나리오'!$J$6-'d_시나리오'!$H$6)*('d_시나리오'!$J$6-'d_시나리오'!$I$6))))</f>
        <v/>
      </c>
      <c r="N611">
        <f>INDEX('d_분포'!$B$2:$B$57,RANDBETWEEN(1,56))</f>
        <v/>
      </c>
      <c r="O611">
        <f>BETAINV(RAND(),5,5)</f>
        <v/>
      </c>
      <c r="P611">
        <f>'d_고정'!$B$1*'6_기대효과'!$H$7*('d_시나리오'!$I$7/'d_고정'!$B$2)*B611</f>
        <v/>
      </c>
      <c r="Q611">
        <f>P611*C611</f>
        <v/>
      </c>
      <c r="R611">
        <f>P611*E611</f>
        <v/>
      </c>
      <c r="S611">
        <f>R611*G611</f>
        <v/>
      </c>
      <c r="T611">
        <f>Q611+S611</f>
        <v/>
      </c>
      <c r="U611">
        <f>(Q611*D611+S611*I611)*(1-O611)</f>
        <v/>
      </c>
      <c r="V611">
        <f>(R611*K611*N611+'d_고정'!$B$3*('6_기대효과'!$H$7/8)*N611*'d_고정'!$B$10*M611*('6_기대효과'!$K$7/'d_고정'!$B$9))*(1-O611)</f>
        <v/>
      </c>
      <c r="W611">
        <f>(S611*I611+R611*MAX(K611-'d_고정'!$B$10*M611*('6_기대효과'!$K$7/'d_고정'!$B$9),0)*N611)*(1-O611)</f>
        <v/>
      </c>
      <c r="X611">
        <f>U611+V611</f>
        <v/>
      </c>
      <c r="Y611">
        <f>U611/('d_고정'!$B$5*'6_기대효과'!$H$7/8)/'d_고정'!$B$6</f>
        <v/>
      </c>
      <c r="Z611">
        <f>U611/('d_고정'!$B$8*'6_기대효과'!$H$7/8)</f>
        <v/>
      </c>
    </row>
    <row r="612">
      <c r="A612">
        <f>RAND()</f>
        <v/>
      </c>
      <c r="B612">
        <f>IF('d_시나리오'!$J$2='d_시나리오'!$H$2,'d_시나리오'!$I$2,IF(A612&lt;('d_시나리오'!$I$2-'d_시나리오'!$H$2)/('d_시나리오'!$J$2-'d_시나리오'!$H$2),'d_시나리오'!$H$2+SQRT(A612*('d_시나리오'!$J$2-'d_시나리오'!$H$2)*('d_시나리오'!$I$2-'d_시나리오'!$H$2)),'d_시나리오'!$J$2-SQRT((1-A612)*('d_시나리오'!$J$2-'d_시나리오'!$H$2)*('d_시나리오'!$J$2-'d_시나리오'!$I$2))))</f>
        <v/>
      </c>
      <c r="C612">
        <f>BETAINV(RAND(),2,6)</f>
        <v/>
      </c>
      <c r="D612">
        <f>INDEX('d_분포'!$A$2:$A$28,RANDBETWEEN(1,27))</f>
        <v/>
      </c>
      <c r="E612">
        <f>INDEX('d_분포'!$C$2:$C$5,RANDBETWEEN(1,4))*(0.9+0.2*RAND())</f>
        <v/>
      </c>
      <c r="F612">
        <f>RAND()</f>
        <v/>
      </c>
      <c r="G612">
        <f>IF('d_시나리오'!$J$3='d_시나리오'!$H$3,'d_시나리오'!$I$3,IF(F612&lt;('d_시나리오'!$I$3-'d_시나리오'!$H$3)/('d_시나리오'!$J$3-'d_시나리오'!$H$3),'d_시나리오'!$H$3+SQRT(F612*('d_시나리오'!$J$3-'d_시나리오'!$H$3)*('d_시나리오'!$I$3-'d_시나리오'!$H$3)),'d_시나리오'!$J$3-SQRT((1-F612)*('d_시나리오'!$J$3-'d_시나리오'!$H$3)*('d_시나리오'!$J$3-'d_시나리오'!$I$3))))</f>
        <v/>
      </c>
      <c r="H612">
        <f>RAND()</f>
        <v/>
      </c>
      <c r="I612">
        <f>IF('d_시나리오'!$J$4='d_시나리오'!$H$4,'d_시나리오'!$I$4,IF(H612&lt;('d_시나리오'!$I$4-'d_시나리오'!$H$4)/('d_시나리오'!$J$4-'d_시나리오'!$H$4),'d_시나리오'!$H$4+SQRT(H612*('d_시나리오'!$J$4-'d_시나리오'!$H$4)*('d_시나리오'!$I$4-'d_시나리오'!$H$4)),'d_시나리오'!$J$4-SQRT((1-H612)*('d_시나리오'!$J$4-'d_시나리오'!$H$4)*('d_시나리오'!$J$4-'d_시나리오'!$I$4))))</f>
        <v/>
      </c>
      <c r="J612">
        <f>RAND()</f>
        <v/>
      </c>
      <c r="K612">
        <f>IF('d_시나리오'!$J$5='d_시나리오'!$H$5,'d_시나리오'!$I$5,IF(J612&lt;('d_시나리오'!$I$5-'d_시나리오'!$H$5)/('d_시나리오'!$J$5-'d_시나리오'!$H$5),'d_시나리오'!$H$5+SQRT(J612*('d_시나리오'!$J$5-'d_시나리오'!$H$5)*('d_시나리오'!$I$5-'d_시나리오'!$H$5)),'d_시나리오'!$J$5-SQRT((1-J612)*('d_시나리오'!$J$5-'d_시나리오'!$H$5)*('d_시나리오'!$J$5-'d_시나리오'!$I$5))))</f>
        <v/>
      </c>
      <c r="L612">
        <f>RAND()</f>
        <v/>
      </c>
      <c r="M612">
        <f>IF('d_시나리오'!$J$6='d_시나리오'!$H$6,'d_시나리오'!$I$6,IF(L612&lt;('d_시나리오'!$I$6-'d_시나리오'!$H$6)/('d_시나리오'!$J$6-'d_시나리오'!$H$6),'d_시나리오'!$H$6+SQRT(L612*('d_시나리오'!$J$6-'d_시나리오'!$H$6)*('d_시나리오'!$I$6-'d_시나리오'!$H$6)),'d_시나리오'!$J$6-SQRT((1-L612)*('d_시나리오'!$J$6-'d_시나리오'!$H$6)*('d_시나리오'!$J$6-'d_시나리오'!$I$6))))</f>
        <v/>
      </c>
      <c r="N612">
        <f>INDEX('d_분포'!$B$2:$B$57,RANDBETWEEN(1,56))</f>
        <v/>
      </c>
      <c r="O612">
        <f>BETAINV(RAND(),5,5)</f>
        <v/>
      </c>
      <c r="P612">
        <f>'d_고정'!$B$1*'6_기대효과'!$H$7*('d_시나리오'!$I$7/'d_고정'!$B$2)*B612</f>
        <v/>
      </c>
      <c r="Q612">
        <f>P612*C612</f>
        <v/>
      </c>
      <c r="R612">
        <f>P612*E612</f>
        <v/>
      </c>
      <c r="S612">
        <f>R612*G612</f>
        <v/>
      </c>
      <c r="T612">
        <f>Q612+S612</f>
        <v/>
      </c>
      <c r="U612">
        <f>(Q612*D612+S612*I612)*(1-O612)</f>
        <v/>
      </c>
      <c r="V612">
        <f>(R612*K612*N612+'d_고정'!$B$3*('6_기대효과'!$H$7/8)*N612*'d_고정'!$B$10*M612*('6_기대효과'!$K$7/'d_고정'!$B$9))*(1-O612)</f>
        <v/>
      </c>
      <c r="W612">
        <f>(S612*I612+R612*MAX(K612-'d_고정'!$B$10*M612*('6_기대효과'!$K$7/'d_고정'!$B$9),0)*N612)*(1-O612)</f>
        <v/>
      </c>
      <c r="X612">
        <f>U612+V612</f>
        <v/>
      </c>
      <c r="Y612">
        <f>U612/('d_고정'!$B$5*'6_기대효과'!$H$7/8)/'d_고정'!$B$6</f>
        <v/>
      </c>
      <c r="Z612">
        <f>U612/('d_고정'!$B$8*'6_기대효과'!$H$7/8)</f>
        <v/>
      </c>
    </row>
    <row r="613">
      <c r="A613">
        <f>RAND()</f>
        <v/>
      </c>
      <c r="B613">
        <f>IF('d_시나리오'!$J$2='d_시나리오'!$H$2,'d_시나리오'!$I$2,IF(A613&lt;('d_시나리오'!$I$2-'d_시나리오'!$H$2)/('d_시나리오'!$J$2-'d_시나리오'!$H$2),'d_시나리오'!$H$2+SQRT(A613*('d_시나리오'!$J$2-'d_시나리오'!$H$2)*('d_시나리오'!$I$2-'d_시나리오'!$H$2)),'d_시나리오'!$J$2-SQRT((1-A613)*('d_시나리오'!$J$2-'d_시나리오'!$H$2)*('d_시나리오'!$J$2-'d_시나리오'!$I$2))))</f>
        <v/>
      </c>
      <c r="C613">
        <f>BETAINV(RAND(),2,6)</f>
        <v/>
      </c>
      <c r="D613">
        <f>INDEX('d_분포'!$A$2:$A$28,RANDBETWEEN(1,27))</f>
        <v/>
      </c>
      <c r="E613">
        <f>INDEX('d_분포'!$C$2:$C$5,RANDBETWEEN(1,4))*(0.9+0.2*RAND())</f>
        <v/>
      </c>
      <c r="F613">
        <f>RAND()</f>
        <v/>
      </c>
      <c r="G613">
        <f>IF('d_시나리오'!$J$3='d_시나리오'!$H$3,'d_시나리오'!$I$3,IF(F613&lt;('d_시나리오'!$I$3-'d_시나리오'!$H$3)/('d_시나리오'!$J$3-'d_시나리오'!$H$3),'d_시나리오'!$H$3+SQRT(F613*('d_시나리오'!$J$3-'d_시나리오'!$H$3)*('d_시나리오'!$I$3-'d_시나리오'!$H$3)),'d_시나리오'!$J$3-SQRT((1-F613)*('d_시나리오'!$J$3-'d_시나리오'!$H$3)*('d_시나리오'!$J$3-'d_시나리오'!$I$3))))</f>
        <v/>
      </c>
      <c r="H613">
        <f>RAND()</f>
        <v/>
      </c>
      <c r="I613">
        <f>IF('d_시나리오'!$J$4='d_시나리오'!$H$4,'d_시나리오'!$I$4,IF(H613&lt;('d_시나리오'!$I$4-'d_시나리오'!$H$4)/('d_시나리오'!$J$4-'d_시나리오'!$H$4),'d_시나리오'!$H$4+SQRT(H613*('d_시나리오'!$J$4-'d_시나리오'!$H$4)*('d_시나리오'!$I$4-'d_시나리오'!$H$4)),'d_시나리오'!$J$4-SQRT((1-H613)*('d_시나리오'!$J$4-'d_시나리오'!$H$4)*('d_시나리오'!$J$4-'d_시나리오'!$I$4))))</f>
        <v/>
      </c>
      <c r="J613">
        <f>RAND()</f>
        <v/>
      </c>
      <c r="K613">
        <f>IF('d_시나리오'!$J$5='d_시나리오'!$H$5,'d_시나리오'!$I$5,IF(J613&lt;('d_시나리오'!$I$5-'d_시나리오'!$H$5)/('d_시나리오'!$J$5-'d_시나리오'!$H$5),'d_시나리오'!$H$5+SQRT(J613*('d_시나리오'!$J$5-'d_시나리오'!$H$5)*('d_시나리오'!$I$5-'d_시나리오'!$H$5)),'d_시나리오'!$J$5-SQRT((1-J613)*('d_시나리오'!$J$5-'d_시나리오'!$H$5)*('d_시나리오'!$J$5-'d_시나리오'!$I$5))))</f>
        <v/>
      </c>
      <c r="L613">
        <f>RAND()</f>
        <v/>
      </c>
      <c r="M613">
        <f>IF('d_시나리오'!$J$6='d_시나리오'!$H$6,'d_시나리오'!$I$6,IF(L613&lt;('d_시나리오'!$I$6-'d_시나리오'!$H$6)/('d_시나리오'!$J$6-'d_시나리오'!$H$6),'d_시나리오'!$H$6+SQRT(L613*('d_시나리오'!$J$6-'d_시나리오'!$H$6)*('d_시나리오'!$I$6-'d_시나리오'!$H$6)),'d_시나리오'!$J$6-SQRT((1-L613)*('d_시나리오'!$J$6-'d_시나리오'!$H$6)*('d_시나리오'!$J$6-'d_시나리오'!$I$6))))</f>
        <v/>
      </c>
      <c r="N613">
        <f>INDEX('d_분포'!$B$2:$B$57,RANDBETWEEN(1,56))</f>
        <v/>
      </c>
      <c r="O613">
        <f>BETAINV(RAND(),5,5)</f>
        <v/>
      </c>
      <c r="P613">
        <f>'d_고정'!$B$1*'6_기대효과'!$H$7*('d_시나리오'!$I$7/'d_고정'!$B$2)*B613</f>
        <v/>
      </c>
      <c r="Q613">
        <f>P613*C613</f>
        <v/>
      </c>
      <c r="R613">
        <f>P613*E613</f>
        <v/>
      </c>
      <c r="S613">
        <f>R613*G613</f>
        <v/>
      </c>
      <c r="T613">
        <f>Q613+S613</f>
        <v/>
      </c>
      <c r="U613">
        <f>(Q613*D613+S613*I613)*(1-O613)</f>
        <v/>
      </c>
      <c r="V613">
        <f>(R613*K613*N613+'d_고정'!$B$3*('6_기대효과'!$H$7/8)*N613*'d_고정'!$B$10*M613*('6_기대효과'!$K$7/'d_고정'!$B$9))*(1-O613)</f>
        <v/>
      </c>
      <c r="W613">
        <f>(S613*I613+R613*MAX(K613-'d_고정'!$B$10*M613*('6_기대효과'!$K$7/'d_고정'!$B$9),0)*N613)*(1-O613)</f>
        <v/>
      </c>
      <c r="X613">
        <f>U613+V613</f>
        <v/>
      </c>
      <c r="Y613">
        <f>U613/('d_고정'!$B$5*'6_기대효과'!$H$7/8)/'d_고정'!$B$6</f>
        <v/>
      </c>
      <c r="Z613">
        <f>U613/('d_고정'!$B$8*'6_기대효과'!$H$7/8)</f>
        <v/>
      </c>
    </row>
    <row r="614">
      <c r="A614">
        <f>RAND()</f>
        <v/>
      </c>
      <c r="B614">
        <f>IF('d_시나리오'!$J$2='d_시나리오'!$H$2,'d_시나리오'!$I$2,IF(A614&lt;('d_시나리오'!$I$2-'d_시나리오'!$H$2)/('d_시나리오'!$J$2-'d_시나리오'!$H$2),'d_시나리오'!$H$2+SQRT(A614*('d_시나리오'!$J$2-'d_시나리오'!$H$2)*('d_시나리오'!$I$2-'d_시나리오'!$H$2)),'d_시나리오'!$J$2-SQRT((1-A614)*('d_시나리오'!$J$2-'d_시나리오'!$H$2)*('d_시나리오'!$J$2-'d_시나리오'!$I$2))))</f>
        <v/>
      </c>
      <c r="C614">
        <f>BETAINV(RAND(),2,6)</f>
        <v/>
      </c>
      <c r="D614">
        <f>INDEX('d_분포'!$A$2:$A$28,RANDBETWEEN(1,27))</f>
        <v/>
      </c>
      <c r="E614">
        <f>INDEX('d_분포'!$C$2:$C$5,RANDBETWEEN(1,4))*(0.9+0.2*RAND())</f>
        <v/>
      </c>
      <c r="F614">
        <f>RAND()</f>
        <v/>
      </c>
      <c r="G614">
        <f>IF('d_시나리오'!$J$3='d_시나리오'!$H$3,'d_시나리오'!$I$3,IF(F614&lt;('d_시나리오'!$I$3-'d_시나리오'!$H$3)/('d_시나리오'!$J$3-'d_시나리오'!$H$3),'d_시나리오'!$H$3+SQRT(F614*('d_시나리오'!$J$3-'d_시나리오'!$H$3)*('d_시나리오'!$I$3-'d_시나리오'!$H$3)),'d_시나리오'!$J$3-SQRT((1-F614)*('d_시나리오'!$J$3-'d_시나리오'!$H$3)*('d_시나리오'!$J$3-'d_시나리오'!$I$3))))</f>
        <v/>
      </c>
      <c r="H614">
        <f>RAND()</f>
        <v/>
      </c>
      <c r="I614">
        <f>IF('d_시나리오'!$J$4='d_시나리오'!$H$4,'d_시나리오'!$I$4,IF(H614&lt;('d_시나리오'!$I$4-'d_시나리오'!$H$4)/('d_시나리오'!$J$4-'d_시나리오'!$H$4),'d_시나리오'!$H$4+SQRT(H614*('d_시나리오'!$J$4-'d_시나리오'!$H$4)*('d_시나리오'!$I$4-'d_시나리오'!$H$4)),'d_시나리오'!$J$4-SQRT((1-H614)*('d_시나리오'!$J$4-'d_시나리오'!$H$4)*('d_시나리오'!$J$4-'d_시나리오'!$I$4))))</f>
        <v/>
      </c>
      <c r="J614">
        <f>RAND()</f>
        <v/>
      </c>
      <c r="K614">
        <f>IF('d_시나리오'!$J$5='d_시나리오'!$H$5,'d_시나리오'!$I$5,IF(J614&lt;('d_시나리오'!$I$5-'d_시나리오'!$H$5)/('d_시나리오'!$J$5-'d_시나리오'!$H$5),'d_시나리오'!$H$5+SQRT(J614*('d_시나리오'!$J$5-'d_시나리오'!$H$5)*('d_시나리오'!$I$5-'d_시나리오'!$H$5)),'d_시나리오'!$J$5-SQRT((1-J614)*('d_시나리오'!$J$5-'d_시나리오'!$H$5)*('d_시나리오'!$J$5-'d_시나리오'!$I$5))))</f>
        <v/>
      </c>
      <c r="L614">
        <f>RAND()</f>
        <v/>
      </c>
      <c r="M614">
        <f>IF('d_시나리오'!$J$6='d_시나리오'!$H$6,'d_시나리오'!$I$6,IF(L614&lt;('d_시나리오'!$I$6-'d_시나리오'!$H$6)/('d_시나리오'!$J$6-'d_시나리오'!$H$6),'d_시나리오'!$H$6+SQRT(L614*('d_시나리오'!$J$6-'d_시나리오'!$H$6)*('d_시나리오'!$I$6-'d_시나리오'!$H$6)),'d_시나리오'!$J$6-SQRT((1-L614)*('d_시나리오'!$J$6-'d_시나리오'!$H$6)*('d_시나리오'!$J$6-'d_시나리오'!$I$6))))</f>
        <v/>
      </c>
      <c r="N614">
        <f>INDEX('d_분포'!$B$2:$B$57,RANDBETWEEN(1,56))</f>
        <v/>
      </c>
      <c r="O614">
        <f>BETAINV(RAND(),5,5)</f>
        <v/>
      </c>
      <c r="P614">
        <f>'d_고정'!$B$1*'6_기대효과'!$H$7*('d_시나리오'!$I$7/'d_고정'!$B$2)*B614</f>
        <v/>
      </c>
      <c r="Q614">
        <f>P614*C614</f>
        <v/>
      </c>
      <c r="R614">
        <f>P614*E614</f>
        <v/>
      </c>
      <c r="S614">
        <f>R614*G614</f>
        <v/>
      </c>
      <c r="T614">
        <f>Q614+S614</f>
        <v/>
      </c>
      <c r="U614">
        <f>(Q614*D614+S614*I614)*(1-O614)</f>
        <v/>
      </c>
      <c r="V614">
        <f>(R614*K614*N614+'d_고정'!$B$3*('6_기대효과'!$H$7/8)*N614*'d_고정'!$B$10*M614*('6_기대효과'!$K$7/'d_고정'!$B$9))*(1-O614)</f>
        <v/>
      </c>
      <c r="W614">
        <f>(S614*I614+R614*MAX(K614-'d_고정'!$B$10*M614*('6_기대효과'!$K$7/'d_고정'!$B$9),0)*N614)*(1-O614)</f>
        <v/>
      </c>
      <c r="X614">
        <f>U614+V614</f>
        <v/>
      </c>
      <c r="Y614">
        <f>U614/('d_고정'!$B$5*'6_기대효과'!$H$7/8)/'d_고정'!$B$6</f>
        <v/>
      </c>
      <c r="Z614">
        <f>U614/('d_고정'!$B$8*'6_기대효과'!$H$7/8)</f>
        <v/>
      </c>
    </row>
    <row r="615">
      <c r="A615">
        <f>RAND()</f>
        <v/>
      </c>
      <c r="B615">
        <f>IF('d_시나리오'!$J$2='d_시나리오'!$H$2,'d_시나리오'!$I$2,IF(A615&lt;('d_시나리오'!$I$2-'d_시나리오'!$H$2)/('d_시나리오'!$J$2-'d_시나리오'!$H$2),'d_시나리오'!$H$2+SQRT(A615*('d_시나리오'!$J$2-'d_시나리오'!$H$2)*('d_시나리오'!$I$2-'d_시나리오'!$H$2)),'d_시나리오'!$J$2-SQRT((1-A615)*('d_시나리오'!$J$2-'d_시나리오'!$H$2)*('d_시나리오'!$J$2-'d_시나리오'!$I$2))))</f>
        <v/>
      </c>
      <c r="C615">
        <f>BETAINV(RAND(),2,6)</f>
        <v/>
      </c>
      <c r="D615">
        <f>INDEX('d_분포'!$A$2:$A$28,RANDBETWEEN(1,27))</f>
        <v/>
      </c>
      <c r="E615">
        <f>INDEX('d_분포'!$C$2:$C$5,RANDBETWEEN(1,4))*(0.9+0.2*RAND())</f>
        <v/>
      </c>
      <c r="F615">
        <f>RAND()</f>
        <v/>
      </c>
      <c r="G615">
        <f>IF('d_시나리오'!$J$3='d_시나리오'!$H$3,'d_시나리오'!$I$3,IF(F615&lt;('d_시나리오'!$I$3-'d_시나리오'!$H$3)/('d_시나리오'!$J$3-'d_시나리오'!$H$3),'d_시나리오'!$H$3+SQRT(F615*('d_시나리오'!$J$3-'d_시나리오'!$H$3)*('d_시나리오'!$I$3-'d_시나리오'!$H$3)),'d_시나리오'!$J$3-SQRT((1-F615)*('d_시나리오'!$J$3-'d_시나리오'!$H$3)*('d_시나리오'!$J$3-'d_시나리오'!$I$3))))</f>
        <v/>
      </c>
      <c r="H615">
        <f>RAND()</f>
        <v/>
      </c>
      <c r="I615">
        <f>IF('d_시나리오'!$J$4='d_시나리오'!$H$4,'d_시나리오'!$I$4,IF(H615&lt;('d_시나리오'!$I$4-'d_시나리오'!$H$4)/('d_시나리오'!$J$4-'d_시나리오'!$H$4),'d_시나리오'!$H$4+SQRT(H615*('d_시나리오'!$J$4-'d_시나리오'!$H$4)*('d_시나리오'!$I$4-'d_시나리오'!$H$4)),'d_시나리오'!$J$4-SQRT((1-H615)*('d_시나리오'!$J$4-'d_시나리오'!$H$4)*('d_시나리오'!$J$4-'d_시나리오'!$I$4))))</f>
        <v/>
      </c>
      <c r="J615">
        <f>RAND()</f>
        <v/>
      </c>
      <c r="K615">
        <f>IF('d_시나리오'!$J$5='d_시나리오'!$H$5,'d_시나리오'!$I$5,IF(J615&lt;('d_시나리오'!$I$5-'d_시나리오'!$H$5)/('d_시나리오'!$J$5-'d_시나리오'!$H$5),'d_시나리오'!$H$5+SQRT(J615*('d_시나리오'!$J$5-'d_시나리오'!$H$5)*('d_시나리오'!$I$5-'d_시나리오'!$H$5)),'d_시나리오'!$J$5-SQRT((1-J615)*('d_시나리오'!$J$5-'d_시나리오'!$H$5)*('d_시나리오'!$J$5-'d_시나리오'!$I$5))))</f>
        <v/>
      </c>
      <c r="L615">
        <f>RAND()</f>
        <v/>
      </c>
      <c r="M615">
        <f>IF('d_시나리오'!$J$6='d_시나리오'!$H$6,'d_시나리오'!$I$6,IF(L615&lt;('d_시나리오'!$I$6-'d_시나리오'!$H$6)/('d_시나리오'!$J$6-'d_시나리오'!$H$6),'d_시나리오'!$H$6+SQRT(L615*('d_시나리오'!$J$6-'d_시나리오'!$H$6)*('d_시나리오'!$I$6-'d_시나리오'!$H$6)),'d_시나리오'!$J$6-SQRT((1-L615)*('d_시나리오'!$J$6-'d_시나리오'!$H$6)*('d_시나리오'!$J$6-'d_시나리오'!$I$6))))</f>
        <v/>
      </c>
      <c r="N615">
        <f>INDEX('d_분포'!$B$2:$B$57,RANDBETWEEN(1,56))</f>
        <v/>
      </c>
      <c r="O615">
        <f>BETAINV(RAND(),5,5)</f>
        <v/>
      </c>
      <c r="P615">
        <f>'d_고정'!$B$1*'6_기대효과'!$H$7*('d_시나리오'!$I$7/'d_고정'!$B$2)*B615</f>
        <v/>
      </c>
      <c r="Q615">
        <f>P615*C615</f>
        <v/>
      </c>
      <c r="R615">
        <f>P615*E615</f>
        <v/>
      </c>
      <c r="S615">
        <f>R615*G615</f>
        <v/>
      </c>
      <c r="T615">
        <f>Q615+S615</f>
        <v/>
      </c>
      <c r="U615">
        <f>(Q615*D615+S615*I615)*(1-O615)</f>
        <v/>
      </c>
      <c r="V615">
        <f>(R615*K615*N615+'d_고정'!$B$3*('6_기대효과'!$H$7/8)*N615*'d_고정'!$B$10*M615*('6_기대효과'!$K$7/'d_고정'!$B$9))*(1-O615)</f>
        <v/>
      </c>
      <c r="W615">
        <f>(S615*I615+R615*MAX(K615-'d_고정'!$B$10*M615*('6_기대효과'!$K$7/'d_고정'!$B$9),0)*N615)*(1-O615)</f>
        <v/>
      </c>
      <c r="X615">
        <f>U615+V615</f>
        <v/>
      </c>
      <c r="Y615">
        <f>U615/('d_고정'!$B$5*'6_기대효과'!$H$7/8)/'d_고정'!$B$6</f>
        <v/>
      </c>
      <c r="Z615">
        <f>U615/('d_고정'!$B$8*'6_기대효과'!$H$7/8)</f>
        <v/>
      </c>
    </row>
    <row r="616">
      <c r="A616">
        <f>RAND()</f>
        <v/>
      </c>
      <c r="B616">
        <f>IF('d_시나리오'!$J$2='d_시나리오'!$H$2,'d_시나리오'!$I$2,IF(A616&lt;('d_시나리오'!$I$2-'d_시나리오'!$H$2)/('d_시나리오'!$J$2-'d_시나리오'!$H$2),'d_시나리오'!$H$2+SQRT(A616*('d_시나리오'!$J$2-'d_시나리오'!$H$2)*('d_시나리오'!$I$2-'d_시나리오'!$H$2)),'d_시나리오'!$J$2-SQRT((1-A616)*('d_시나리오'!$J$2-'d_시나리오'!$H$2)*('d_시나리오'!$J$2-'d_시나리오'!$I$2))))</f>
        <v/>
      </c>
      <c r="C616">
        <f>BETAINV(RAND(),2,6)</f>
        <v/>
      </c>
      <c r="D616">
        <f>INDEX('d_분포'!$A$2:$A$28,RANDBETWEEN(1,27))</f>
        <v/>
      </c>
      <c r="E616">
        <f>INDEX('d_분포'!$C$2:$C$5,RANDBETWEEN(1,4))*(0.9+0.2*RAND())</f>
        <v/>
      </c>
      <c r="F616">
        <f>RAND()</f>
        <v/>
      </c>
      <c r="G616">
        <f>IF('d_시나리오'!$J$3='d_시나리오'!$H$3,'d_시나리오'!$I$3,IF(F616&lt;('d_시나리오'!$I$3-'d_시나리오'!$H$3)/('d_시나리오'!$J$3-'d_시나리오'!$H$3),'d_시나리오'!$H$3+SQRT(F616*('d_시나리오'!$J$3-'d_시나리오'!$H$3)*('d_시나리오'!$I$3-'d_시나리오'!$H$3)),'d_시나리오'!$J$3-SQRT((1-F616)*('d_시나리오'!$J$3-'d_시나리오'!$H$3)*('d_시나리오'!$J$3-'d_시나리오'!$I$3))))</f>
        <v/>
      </c>
      <c r="H616">
        <f>RAND()</f>
        <v/>
      </c>
      <c r="I616">
        <f>IF('d_시나리오'!$J$4='d_시나리오'!$H$4,'d_시나리오'!$I$4,IF(H616&lt;('d_시나리오'!$I$4-'d_시나리오'!$H$4)/('d_시나리오'!$J$4-'d_시나리오'!$H$4),'d_시나리오'!$H$4+SQRT(H616*('d_시나리오'!$J$4-'d_시나리오'!$H$4)*('d_시나리오'!$I$4-'d_시나리오'!$H$4)),'d_시나리오'!$J$4-SQRT((1-H616)*('d_시나리오'!$J$4-'d_시나리오'!$H$4)*('d_시나리오'!$J$4-'d_시나리오'!$I$4))))</f>
        <v/>
      </c>
      <c r="J616">
        <f>RAND()</f>
        <v/>
      </c>
      <c r="K616">
        <f>IF('d_시나리오'!$J$5='d_시나리오'!$H$5,'d_시나리오'!$I$5,IF(J616&lt;('d_시나리오'!$I$5-'d_시나리오'!$H$5)/('d_시나리오'!$J$5-'d_시나리오'!$H$5),'d_시나리오'!$H$5+SQRT(J616*('d_시나리오'!$J$5-'d_시나리오'!$H$5)*('d_시나리오'!$I$5-'d_시나리오'!$H$5)),'d_시나리오'!$J$5-SQRT((1-J616)*('d_시나리오'!$J$5-'d_시나리오'!$H$5)*('d_시나리오'!$J$5-'d_시나리오'!$I$5))))</f>
        <v/>
      </c>
      <c r="L616">
        <f>RAND()</f>
        <v/>
      </c>
      <c r="M616">
        <f>IF('d_시나리오'!$J$6='d_시나리오'!$H$6,'d_시나리오'!$I$6,IF(L616&lt;('d_시나리오'!$I$6-'d_시나리오'!$H$6)/('d_시나리오'!$J$6-'d_시나리오'!$H$6),'d_시나리오'!$H$6+SQRT(L616*('d_시나리오'!$J$6-'d_시나리오'!$H$6)*('d_시나리오'!$I$6-'d_시나리오'!$H$6)),'d_시나리오'!$J$6-SQRT((1-L616)*('d_시나리오'!$J$6-'d_시나리오'!$H$6)*('d_시나리오'!$J$6-'d_시나리오'!$I$6))))</f>
        <v/>
      </c>
      <c r="N616">
        <f>INDEX('d_분포'!$B$2:$B$57,RANDBETWEEN(1,56))</f>
        <v/>
      </c>
      <c r="O616">
        <f>BETAINV(RAND(),5,5)</f>
        <v/>
      </c>
      <c r="P616">
        <f>'d_고정'!$B$1*'6_기대효과'!$H$7*('d_시나리오'!$I$7/'d_고정'!$B$2)*B616</f>
        <v/>
      </c>
      <c r="Q616">
        <f>P616*C616</f>
        <v/>
      </c>
      <c r="R616">
        <f>P616*E616</f>
        <v/>
      </c>
      <c r="S616">
        <f>R616*G616</f>
        <v/>
      </c>
      <c r="T616">
        <f>Q616+S616</f>
        <v/>
      </c>
      <c r="U616">
        <f>(Q616*D616+S616*I616)*(1-O616)</f>
        <v/>
      </c>
      <c r="V616">
        <f>(R616*K616*N616+'d_고정'!$B$3*('6_기대효과'!$H$7/8)*N616*'d_고정'!$B$10*M616*('6_기대효과'!$K$7/'d_고정'!$B$9))*(1-O616)</f>
        <v/>
      </c>
      <c r="W616">
        <f>(S616*I616+R616*MAX(K616-'d_고정'!$B$10*M616*('6_기대효과'!$K$7/'d_고정'!$B$9),0)*N616)*(1-O616)</f>
        <v/>
      </c>
      <c r="X616">
        <f>U616+V616</f>
        <v/>
      </c>
      <c r="Y616">
        <f>U616/('d_고정'!$B$5*'6_기대효과'!$H$7/8)/'d_고정'!$B$6</f>
        <v/>
      </c>
      <c r="Z616">
        <f>U616/('d_고정'!$B$8*'6_기대효과'!$H$7/8)</f>
        <v/>
      </c>
    </row>
    <row r="617">
      <c r="A617">
        <f>RAND()</f>
        <v/>
      </c>
      <c r="B617">
        <f>IF('d_시나리오'!$J$2='d_시나리오'!$H$2,'d_시나리오'!$I$2,IF(A617&lt;('d_시나리오'!$I$2-'d_시나리오'!$H$2)/('d_시나리오'!$J$2-'d_시나리오'!$H$2),'d_시나리오'!$H$2+SQRT(A617*('d_시나리오'!$J$2-'d_시나리오'!$H$2)*('d_시나리오'!$I$2-'d_시나리오'!$H$2)),'d_시나리오'!$J$2-SQRT((1-A617)*('d_시나리오'!$J$2-'d_시나리오'!$H$2)*('d_시나리오'!$J$2-'d_시나리오'!$I$2))))</f>
        <v/>
      </c>
      <c r="C617">
        <f>BETAINV(RAND(),2,6)</f>
        <v/>
      </c>
      <c r="D617">
        <f>INDEX('d_분포'!$A$2:$A$28,RANDBETWEEN(1,27))</f>
        <v/>
      </c>
      <c r="E617">
        <f>INDEX('d_분포'!$C$2:$C$5,RANDBETWEEN(1,4))*(0.9+0.2*RAND())</f>
        <v/>
      </c>
      <c r="F617">
        <f>RAND()</f>
        <v/>
      </c>
      <c r="G617">
        <f>IF('d_시나리오'!$J$3='d_시나리오'!$H$3,'d_시나리오'!$I$3,IF(F617&lt;('d_시나리오'!$I$3-'d_시나리오'!$H$3)/('d_시나리오'!$J$3-'d_시나리오'!$H$3),'d_시나리오'!$H$3+SQRT(F617*('d_시나리오'!$J$3-'d_시나리오'!$H$3)*('d_시나리오'!$I$3-'d_시나리오'!$H$3)),'d_시나리오'!$J$3-SQRT((1-F617)*('d_시나리오'!$J$3-'d_시나리오'!$H$3)*('d_시나리오'!$J$3-'d_시나리오'!$I$3))))</f>
        <v/>
      </c>
      <c r="H617">
        <f>RAND()</f>
        <v/>
      </c>
      <c r="I617">
        <f>IF('d_시나리오'!$J$4='d_시나리오'!$H$4,'d_시나리오'!$I$4,IF(H617&lt;('d_시나리오'!$I$4-'d_시나리오'!$H$4)/('d_시나리오'!$J$4-'d_시나리오'!$H$4),'d_시나리오'!$H$4+SQRT(H617*('d_시나리오'!$J$4-'d_시나리오'!$H$4)*('d_시나리오'!$I$4-'d_시나리오'!$H$4)),'d_시나리오'!$J$4-SQRT((1-H617)*('d_시나리오'!$J$4-'d_시나리오'!$H$4)*('d_시나리오'!$J$4-'d_시나리오'!$I$4))))</f>
        <v/>
      </c>
      <c r="J617">
        <f>RAND()</f>
        <v/>
      </c>
      <c r="K617">
        <f>IF('d_시나리오'!$J$5='d_시나리오'!$H$5,'d_시나리오'!$I$5,IF(J617&lt;('d_시나리오'!$I$5-'d_시나리오'!$H$5)/('d_시나리오'!$J$5-'d_시나리오'!$H$5),'d_시나리오'!$H$5+SQRT(J617*('d_시나리오'!$J$5-'d_시나리오'!$H$5)*('d_시나리오'!$I$5-'d_시나리오'!$H$5)),'d_시나리오'!$J$5-SQRT((1-J617)*('d_시나리오'!$J$5-'d_시나리오'!$H$5)*('d_시나리오'!$J$5-'d_시나리오'!$I$5))))</f>
        <v/>
      </c>
      <c r="L617">
        <f>RAND()</f>
        <v/>
      </c>
      <c r="M617">
        <f>IF('d_시나리오'!$J$6='d_시나리오'!$H$6,'d_시나리오'!$I$6,IF(L617&lt;('d_시나리오'!$I$6-'d_시나리오'!$H$6)/('d_시나리오'!$J$6-'d_시나리오'!$H$6),'d_시나리오'!$H$6+SQRT(L617*('d_시나리오'!$J$6-'d_시나리오'!$H$6)*('d_시나리오'!$I$6-'d_시나리오'!$H$6)),'d_시나리오'!$J$6-SQRT((1-L617)*('d_시나리오'!$J$6-'d_시나리오'!$H$6)*('d_시나리오'!$J$6-'d_시나리오'!$I$6))))</f>
        <v/>
      </c>
      <c r="N617">
        <f>INDEX('d_분포'!$B$2:$B$57,RANDBETWEEN(1,56))</f>
        <v/>
      </c>
      <c r="O617">
        <f>BETAINV(RAND(),5,5)</f>
        <v/>
      </c>
      <c r="P617">
        <f>'d_고정'!$B$1*'6_기대효과'!$H$7*('d_시나리오'!$I$7/'d_고정'!$B$2)*B617</f>
        <v/>
      </c>
      <c r="Q617">
        <f>P617*C617</f>
        <v/>
      </c>
      <c r="R617">
        <f>P617*E617</f>
        <v/>
      </c>
      <c r="S617">
        <f>R617*G617</f>
        <v/>
      </c>
      <c r="T617">
        <f>Q617+S617</f>
        <v/>
      </c>
      <c r="U617">
        <f>(Q617*D617+S617*I617)*(1-O617)</f>
        <v/>
      </c>
      <c r="V617">
        <f>(R617*K617*N617+'d_고정'!$B$3*('6_기대효과'!$H$7/8)*N617*'d_고정'!$B$10*M617*('6_기대효과'!$K$7/'d_고정'!$B$9))*(1-O617)</f>
        <v/>
      </c>
      <c r="W617">
        <f>(S617*I617+R617*MAX(K617-'d_고정'!$B$10*M617*('6_기대효과'!$K$7/'d_고정'!$B$9),0)*N617)*(1-O617)</f>
        <v/>
      </c>
      <c r="X617">
        <f>U617+V617</f>
        <v/>
      </c>
      <c r="Y617">
        <f>U617/('d_고정'!$B$5*'6_기대효과'!$H$7/8)/'d_고정'!$B$6</f>
        <v/>
      </c>
      <c r="Z617">
        <f>U617/('d_고정'!$B$8*'6_기대효과'!$H$7/8)</f>
        <v/>
      </c>
    </row>
    <row r="618">
      <c r="A618">
        <f>RAND()</f>
        <v/>
      </c>
      <c r="B618">
        <f>IF('d_시나리오'!$J$2='d_시나리오'!$H$2,'d_시나리오'!$I$2,IF(A618&lt;('d_시나리오'!$I$2-'d_시나리오'!$H$2)/('d_시나리오'!$J$2-'d_시나리오'!$H$2),'d_시나리오'!$H$2+SQRT(A618*('d_시나리오'!$J$2-'d_시나리오'!$H$2)*('d_시나리오'!$I$2-'d_시나리오'!$H$2)),'d_시나리오'!$J$2-SQRT((1-A618)*('d_시나리오'!$J$2-'d_시나리오'!$H$2)*('d_시나리오'!$J$2-'d_시나리오'!$I$2))))</f>
        <v/>
      </c>
      <c r="C618">
        <f>BETAINV(RAND(),2,6)</f>
        <v/>
      </c>
      <c r="D618">
        <f>INDEX('d_분포'!$A$2:$A$28,RANDBETWEEN(1,27))</f>
        <v/>
      </c>
      <c r="E618">
        <f>INDEX('d_분포'!$C$2:$C$5,RANDBETWEEN(1,4))*(0.9+0.2*RAND())</f>
        <v/>
      </c>
      <c r="F618">
        <f>RAND()</f>
        <v/>
      </c>
      <c r="G618">
        <f>IF('d_시나리오'!$J$3='d_시나리오'!$H$3,'d_시나리오'!$I$3,IF(F618&lt;('d_시나리오'!$I$3-'d_시나리오'!$H$3)/('d_시나리오'!$J$3-'d_시나리오'!$H$3),'d_시나리오'!$H$3+SQRT(F618*('d_시나리오'!$J$3-'d_시나리오'!$H$3)*('d_시나리오'!$I$3-'d_시나리오'!$H$3)),'d_시나리오'!$J$3-SQRT((1-F618)*('d_시나리오'!$J$3-'d_시나리오'!$H$3)*('d_시나리오'!$J$3-'d_시나리오'!$I$3))))</f>
        <v/>
      </c>
      <c r="H618">
        <f>RAND()</f>
        <v/>
      </c>
      <c r="I618">
        <f>IF('d_시나리오'!$J$4='d_시나리오'!$H$4,'d_시나리오'!$I$4,IF(H618&lt;('d_시나리오'!$I$4-'d_시나리오'!$H$4)/('d_시나리오'!$J$4-'d_시나리오'!$H$4),'d_시나리오'!$H$4+SQRT(H618*('d_시나리오'!$J$4-'d_시나리오'!$H$4)*('d_시나리오'!$I$4-'d_시나리오'!$H$4)),'d_시나리오'!$J$4-SQRT((1-H618)*('d_시나리오'!$J$4-'d_시나리오'!$H$4)*('d_시나리오'!$J$4-'d_시나리오'!$I$4))))</f>
        <v/>
      </c>
      <c r="J618">
        <f>RAND()</f>
        <v/>
      </c>
      <c r="K618">
        <f>IF('d_시나리오'!$J$5='d_시나리오'!$H$5,'d_시나리오'!$I$5,IF(J618&lt;('d_시나리오'!$I$5-'d_시나리오'!$H$5)/('d_시나리오'!$J$5-'d_시나리오'!$H$5),'d_시나리오'!$H$5+SQRT(J618*('d_시나리오'!$J$5-'d_시나리오'!$H$5)*('d_시나리오'!$I$5-'d_시나리오'!$H$5)),'d_시나리오'!$J$5-SQRT((1-J618)*('d_시나리오'!$J$5-'d_시나리오'!$H$5)*('d_시나리오'!$J$5-'d_시나리오'!$I$5))))</f>
        <v/>
      </c>
      <c r="L618">
        <f>RAND()</f>
        <v/>
      </c>
      <c r="M618">
        <f>IF('d_시나리오'!$J$6='d_시나리오'!$H$6,'d_시나리오'!$I$6,IF(L618&lt;('d_시나리오'!$I$6-'d_시나리오'!$H$6)/('d_시나리오'!$J$6-'d_시나리오'!$H$6),'d_시나리오'!$H$6+SQRT(L618*('d_시나리오'!$J$6-'d_시나리오'!$H$6)*('d_시나리오'!$I$6-'d_시나리오'!$H$6)),'d_시나리오'!$J$6-SQRT((1-L618)*('d_시나리오'!$J$6-'d_시나리오'!$H$6)*('d_시나리오'!$J$6-'d_시나리오'!$I$6))))</f>
        <v/>
      </c>
      <c r="N618">
        <f>INDEX('d_분포'!$B$2:$B$57,RANDBETWEEN(1,56))</f>
        <v/>
      </c>
      <c r="O618">
        <f>BETAINV(RAND(),5,5)</f>
        <v/>
      </c>
      <c r="P618">
        <f>'d_고정'!$B$1*'6_기대효과'!$H$7*('d_시나리오'!$I$7/'d_고정'!$B$2)*B618</f>
        <v/>
      </c>
      <c r="Q618">
        <f>P618*C618</f>
        <v/>
      </c>
      <c r="R618">
        <f>P618*E618</f>
        <v/>
      </c>
      <c r="S618">
        <f>R618*G618</f>
        <v/>
      </c>
      <c r="T618">
        <f>Q618+S618</f>
        <v/>
      </c>
      <c r="U618">
        <f>(Q618*D618+S618*I618)*(1-O618)</f>
        <v/>
      </c>
      <c r="V618">
        <f>(R618*K618*N618+'d_고정'!$B$3*('6_기대효과'!$H$7/8)*N618*'d_고정'!$B$10*M618*('6_기대효과'!$K$7/'d_고정'!$B$9))*(1-O618)</f>
        <v/>
      </c>
      <c r="W618">
        <f>(S618*I618+R618*MAX(K618-'d_고정'!$B$10*M618*('6_기대효과'!$K$7/'d_고정'!$B$9),0)*N618)*(1-O618)</f>
        <v/>
      </c>
      <c r="X618">
        <f>U618+V618</f>
        <v/>
      </c>
      <c r="Y618">
        <f>U618/('d_고정'!$B$5*'6_기대효과'!$H$7/8)/'d_고정'!$B$6</f>
        <v/>
      </c>
      <c r="Z618">
        <f>U618/('d_고정'!$B$8*'6_기대효과'!$H$7/8)</f>
        <v/>
      </c>
    </row>
    <row r="619">
      <c r="A619">
        <f>RAND()</f>
        <v/>
      </c>
      <c r="B619">
        <f>IF('d_시나리오'!$J$2='d_시나리오'!$H$2,'d_시나리오'!$I$2,IF(A619&lt;('d_시나리오'!$I$2-'d_시나리오'!$H$2)/('d_시나리오'!$J$2-'d_시나리오'!$H$2),'d_시나리오'!$H$2+SQRT(A619*('d_시나리오'!$J$2-'d_시나리오'!$H$2)*('d_시나리오'!$I$2-'d_시나리오'!$H$2)),'d_시나리오'!$J$2-SQRT((1-A619)*('d_시나리오'!$J$2-'d_시나리오'!$H$2)*('d_시나리오'!$J$2-'d_시나리오'!$I$2))))</f>
        <v/>
      </c>
      <c r="C619">
        <f>BETAINV(RAND(),2,6)</f>
        <v/>
      </c>
      <c r="D619">
        <f>INDEX('d_분포'!$A$2:$A$28,RANDBETWEEN(1,27))</f>
        <v/>
      </c>
      <c r="E619">
        <f>INDEX('d_분포'!$C$2:$C$5,RANDBETWEEN(1,4))*(0.9+0.2*RAND())</f>
        <v/>
      </c>
      <c r="F619">
        <f>RAND()</f>
        <v/>
      </c>
      <c r="G619">
        <f>IF('d_시나리오'!$J$3='d_시나리오'!$H$3,'d_시나리오'!$I$3,IF(F619&lt;('d_시나리오'!$I$3-'d_시나리오'!$H$3)/('d_시나리오'!$J$3-'d_시나리오'!$H$3),'d_시나리오'!$H$3+SQRT(F619*('d_시나리오'!$J$3-'d_시나리오'!$H$3)*('d_시나리오'!$I$3-'d_시나리오'!$H$3)),'d_시나리오'!$J$3-SQRT((1-F619)*('d_시나리오'!$J$3-'d_시나리오'!$H$3)*('d_시나리오'!$J$3-'d_시나리오'!$I$3))))</f>
        <v/>
      </c>
      <c r="H619">
        <f>RAND()</f>
        <v/>
      </c>
      <c r="I619">
        <f>IF('d_시나리오'!$J$4='d_시나리오'!$H$4,'d_시나리오'!$I$4,IF(H619&lt;('d_시나리오'!$I$4-'d_시나리오'!$H$4)/('d_시나리오'!$J$4-'d_시나리오'!$H$4),'d_시나리오'!$H$4+SQRT(H619*('d_시나리오'!$J$4-'d_시나리오'!$H$4)*('d_시나리오'!$I$4-'d_시나리오'!$H$4)),'d_시나리오'!$J$4-SQRT((1-H619)*('d_시나리오'!$J$4-'d_시나리오'!$H$4)*('d_시나리오'!$J$4-'d_시나리오'!$I$4))))</f>
        <v/>
      </c>
      <c r="J619">
        <f>RAND()</f>
        <v/>
      </c>
      <c r="K619">
        <f>IF('d_시나리오'!$J$5='d_시나리오'!$H$5,'d_시나리오'!$I$5,IF(J619&lt;('d_시나리오'!$I$5-'d_시나리오'!$H$5)/('d_시나리오'!$J$5-'d_시나리오'!$H$5),'d_시나리오'!$H$5+SQRT(J619*('d_시나리오'!$J$5-'d_시나리오'!$H$5)*('d_시나리오'!$I$5-'d_시나리오'!$H$5)),'d_시나리오'!$J$5-SQRT((1-J619)*('d_시나리오'!$J$5-'d_시나리오'!$H$5)*('d_시나리오'!$J$5-'d_시나리오'!$I$5))))</f>
        <v/>
      </c>
      <c r="L619">
        <f>RAND()</f>
        <v/>
      </c>
      <c r="M619">
        <f>IF('d_시나리오'!$J$6='d_시나리오'!$H$6,'d_시나리오'!$I$6,IF(L619&lt;('d_시나리오'!$I$6-'d_시나리오'!$H$6)/('d_시나리오'!$J$6-'d_시나리오'!$H$6),'d_시나리오'!$H$6+SQRT(L619*('d_시나리오'!$J$6-'d_시나리오'!$H$6)*('d_시나리오'!$I$6-'d_시나리오'!$H$6)),'d_시나리오'!$J$6-SQRT((1-L619)*('d_시나리오'!$J$6-'d_시나리오'!$H$6)*('d_시나리오'!$J$6-'d_시나리오'!$I$6))))</f>
        <v/>
      </c>
      <c r="N619">
        <f>INDEX('d_분포'!$B$2:$B$57,RANDBETWEEN(1,56))</f>
        <v/>
      </c>
      <c r="O619">
        <f>BETAINV(RAND(),5,5)</f>
        <v/>
      </c>
      <c r="P619">
        <f>'d_고정'!$B$1*'6_기대효과'!$H$7*('d_시나리오'!$I$7/'d_고정'!$B$2)*B619</f>
        <v/>
      </c>
      <c r="Q619">
        <f>P619*C619</f>
        <v/>
      </c>
      <c r="R619">
        <f>P619*E619</f>
        <v/>
      </c>
      <c r="S619">
        <f>R619*G619</f>
        <v/>
      </c>
      <c r="T619">
        <f>Q619+S619</f>
        <v/>
      </c>
      <c r="U619">
        <f>(Q619*D619+S619*I619)*(1-O619)</f>
        <v/>
      </c>
      <c r="V619">
        <f>(R619*K619*N619+'d_고정'!$B$3*('6_기대효과'!$H$7/8)*N619*'d_고정'!$B$10*M619*('6_기대효과'!$K$7/'d_고정'!$B$9))*(1-O619)</f>
        <v/>
      </c>
      <c r="W619">
        <f>(S619*I619+R619*MAX(K619-'d_고정'!$B$10*M619*('6_기대효과'!$K$7/'d_고정'!$B$9),0)*N619)*(1-O619)</f>
        <v/>
      </c>
      <c r="X619">
        <f>U619+V619</f>
        <v/>
      </c>
      <c r="Y619">
        <f>U619/('d_고정'!$B$5*'6_기대효과'!$H$7/8)/'d_고정'!$B$6</f>
        <v/>
      </c>
      <c r="Z619">
        <f>U619/('d_고정'!$B$8*'6_기대효과'!$H$7/8)</f>
        <v/>
      </c>
    </row>
    <row r="620">
      <c r="A620">
        <f>RAND()</f>
        <v/>
      </c>
      <c r="B620">
        <f>IF('d_시나리오'!$J$2='d_시나리오'!$H$2,'d_시나리오'!$I$2,IF(A620&lt;('d_시나리오'!$I$2-'d_시나리오'!$H$2)/('d_시나리오'!$J$2-'d_시나리오'!$H$2),'d_시나리오'!$H$2+SQRT(A620*('d_시나리오'!$J$2-'d_시나리오'!$H$2)*('d_시나리오'!$I$2-'d_시나리오'!$H$2)),'d_시나리오'!$J$2-SQRT((1-A620)*('d_시나리오'!$J$2-'d_시나리오'!$H$2)*('d_시나리오'!$J$2-'d_시나리오'!$I$2))))</f>
        <v/>
      </c>
      <c r="C620">
        <f>BETAINV(RAND(),2,6)</f>
        <v/>
      </c>
      <c r="D620">
        <f>INDEX('d_분포'!$A$2:$A$28,RANDBETWEEN(1,27))</f>
        <v/>
      </c>
      <c r="E620">
        <f>INDEX('d_분포'!$C$2:$C$5,RANDBETWEEN(1,4))*(0.9+0.2*RAND())</f>
        <v/>
      </c>
      <c r="F620">
        <f>RAND()</f>
        <v/>
      </c>
      <c r="G620">
        <f>IF('d_시나리오'!$J$3='d_시나리오'!$H$3,'d_시나리오'!$I$3,IF(F620&lt;('d_시나리오'!$I$3-'d_시나리오'!$H$3)/('d_시나리오'!$J$3-'d_시나리오'!$H$3),'d_시나리오'!$H$3+SQRT(F620*('d_시나리오'!$J$3-'d_시나리오'!$H$3)*('d_시나리오'!$I$3-'d_시나리오'!$H$3)),'d_시나리오'!$J$3-SQRT((1-F620)*('d_시나리오'!$J$3-'d_시나리오'!$H$3)*('d_시나리오'!$J$3-'d_시나리오'!$I$3))))</f>
        <v/>
      </c>
      <c r="H620">
        <f>RAND()</f>
        <v/>
      </c>
      <c r="I620">
        <f>IF('d_시나리오'!$J$4='d_시나리오'!$H$4,'d_시나리오'!$I$4,IF(H620&lt;('d_시나리오'!$I$4-'d_시나리오'!$H$4)/('d_시나리오'!$J$4-'d_시나리오'!$H$4),'d_시나리오'!$H$4+SQRT(H620*('d_시나리오'!$J$4-'d_시나리오'!$H$4)*('d_시나리오'!$I$4-'d_시나리오'!$H$4)),'d_시나리오'!$J$4-SQRT((1-H620)*('d_시나리오'!$J$4-'d_시나리오'!$H$4)*('d_시나리오'!$J$4-'d_시나리오'!$I$4))))</f>
        <v/>
      </c>
      <c r="J620">
        <f>RAND()</f>
        <v/>
      </c>
      <c r="K620">
        <f>IF('d_시나리오'!$J$5='d_시나리오'!$H$5,'d_시나리오'!$I$5,IF(J620&lt;('d_시나리오'!$I$5-'d_시나리오'!$H$5)/('d_시나리오'!$J$5-'d_시나리오'!$H$5),'d_시나리오'!$H$5+SQRT(J620*('d_시나리오'!$J$5-'d_시나리오'!$H$5)*('d_시나리오'!$I$5-'d_시나리오'!$H$5)),'d_시나리오'!$J$5-SQRT((1-J620)*('d_시나리오'!$J$5-'d_시나리오'!$H$5)*('d_시나리오'!$J$5-'d_시나리오'!$I$5))))</f>
        <v/>
      </c>
      <c r="L620">
        <f>RAND()</f>
        <v/>
      </c>
      <c r="M620">
        <f>IF('d_시나리오'!$J$6='d_시나리오'!$H$6,'d_시나리오'!$I$6,IF(L620&lt;('d_시나리오'!$I$6-'d_시나리오'!$H$6)/('d_시나리오'!$J$6-'d_시나리오'!$H$6),'d_시나리오'!$H$6+SQRT(L620*('d_시나리오'!$J$6-'d_시나리오'!$H$6)*('d_시나리오'!$I$6-'d_시나리오'!$H$6)),'d_시나리오'!$J$6-SQRT((1-L620)*('d_시나리오'!$J$6-'d_시나리오'!$H$6)*('d_시나리오'!$J$6-'d_시나리오'!$I$6))))</f>
        <v/>
      </c>
      <c r="N620">
        <f>INDEX('d_분포'!$B$2:$B$57,RANDBETWEEN(1,56))</f>
        <v/>
      </c>
      <c r="O620">
        <f>BETAINV(RAND(),5,5)</f>
        <v/>
      </c>
      <c r="P620">
        <f>'d_고정'!$B$1*'6_기대효과'!$H$7*('d_시나리오'!$I$7/'d_고정'!$B$2)*B620</f>
        <v/>
      </c>
      <c r="Q620">
        <f>P620*C620</f>
        <v/>
      </c>
      <c r="R620">
        <f>P620*E620</f>
        <v/>
      </c>
      <c r="S620">
        <f>R620*G620</f>
        <v/>
      </c>
      <c r="T620">
        <f>Q620+S620</f>
        <v/>
      </c>
      <c r="U620">
        <f>(Q620*D620+S620*I620)*(1-O620)</f>
        <v/>
      </c>
      <c r="V620">
        <f>(R620*K620*N620+'d_고정'!$B$3*('6_기대효과'!$H$7/8)*N620*'d_고정'!$B$10*M620*('6_기대효과'!$K$7/'d_고정'!$B$9))*(1-O620)</f>
        <v/>
      </c>
      <c r="W620">
        <f>(S620*I620+R620*MAX(K620-'d_고정'!$B$10*M620*('6_기대효과'!$K$7/'d_고정'!$B$9),0)*N620)*(1-O620)</f>
        <v/>
      </c>
      <c r="X620">
        <f>U620+V620</f>
        <v/>
      </c>
      <c r="Y620">
        <f>U620/('d_고정'!$B$5*'6_기대효과'!$H$7/8)/'d_고정'!$B$6</f>
        <v/>
      </c>
      <c r="Z620">
        <f>U620/('d_고정'!$B$8*'6_기대효과'!$H$7/8)</f>
        <v/>
      </c>
    </row>
    <row r="621">
      <c r="A621">
        <f>RAND()</f>
        <v/>
      </c>
      <c r="B621">
        <f>IF('d_시나리오'!$J$2='d_시나리오'!$H$2,'d_시나리오'!$I$2,IF(A621&lt;('d_시나리오'!$I$2-'d_시나리오'!$H$2)/('d_시나리오'!$J$2-'d_시나리오'!$H$2),'d_시나리오'!$H$2+SQRT(A621*('d_시나리오'!$J$2-'d_시나리오'!$H$2)*('d_시나리오'!$I$2-'d_시나리오'!$H$2)),'d_시나리오'!$J$2-SQRT((1-A621)*('d_시나리오'!$J$2-'d_시나리오'!$H$2)*('d_시나리오'!$J$2-'d_시나리오'!$I$2))))</f>
        <v/>
      </c>
      <c r="C621">
        <f>BETAINV(RAND(),2,6)</f>
        <v/>
      </c>
      <c r="D621">
        <f>INDEX('d_분포'!$A$2:$A$28,RANDBETWEEN(1,27))</f>
        <v/>
      </c>
      <c r="E621">
        <f>INDEX('d_분포'!$C$2:$C$5,RANDBETWEEN(1,4))*(0.9+0.2*RAND())</f>
        <v/>
      </c>
      <c r="F621">
        <f>RAND()</f>
        <v/>
      </c>
      <c r="G621">
        <f>IF('d_시나리오'!$J$3='d_시나리오'!$H$3,'d_시나리오'!$I$3,IF(F621&lt;('d_시나리오'!$I$3-'d_시나리오'!$H$3)/('d_시나리오'!$J$3-'d_시나리오'!$H$3),'d_시나리오'!$H$3+SQRT(F621*('d_시나리오'!$J$3-'d_시나리오'!$H$3)*('d_시나리오'!$I$3-'d_시나리오'!$H$3)),'d_시나리오'!$J$3-SQRT((1-F621)*('d_시나리오'!$J$3-'d_시나리오'!$H$3)*('d_시나리오'!$J$3-'d_시나리오'!$I$3))))</f>
        <v/>
      </c>
      <c r="H621">
        <f>RAND()</f>
        <v/>
      </c>
      <c r="I621">
        <f>IF('d_시나리오'!$J$4='d_시나리오'!$H$4,'d_시나리오'!$I$4,IF(H621&lt;('d_시나리오'!$I$4-'d_시나리오'!$H$4)/('d_시나리오'!$J$4-'d_시나리오'!$H$4),'d_시나리오'!$H$4+SQRT(H621*('d_시나리오'!$J$4-'d_시나리오'!$H$4)*('d_시나리오'!$I$4-'d_시나리오'!$H$4)),'d_시나리오'!$J$4-SQRT((1-H621)*('d_시나리오'!$J$4-'d_시나리오'!$H$4)*('d_시나리오'!$J$4-'d_시나리오'!$I$4))))</f>
        <v/>
      </c>
      <c r="J621">
        <f>RAND()</f>
        <v/>
      </c>
      <c r="K621">
        <f>IF('d_시나리오'!$J$5='d_시나리오'!$H$5,'d_시나리오'!$I$5,IF(J621&lt;('d_시나리오'!$I$5-'d_시나리오'!$H$5)/('d_시나리오'!$J$5-'d_시나리오'!$H$5),'d_시나리오'!$H$5+SQRT(J621*('d_시나리오'!$J$5-'d_시나리오'!$H$5)*('d_시나리오'!$I$5-'d_시나리오'!$H$5)),'d_시나리오'!$J$5-SQRT((1-J621)*('d_시나리오'!$J$5-'d_시나리오'!$H$5)*('d_시나리오'!$J$5-'d_시나리오'!$I$5))))</f>
        <v/>
      </c>
      <c r="L621">
        <f>RAND()</f>
        <v/>
      </c>
      <c r="M621">
        <f>IF('d_시나리오'!$J$6='d_시나리오'!$H$6,'d_시나리오'!$I$6,IF(L621&lt;('d_시나리오'!$I$6-'d_시나리오'!$H$6)/('d_시나리오'!$J$6-'d_시나리오'!$H$6),'d_시나리오'!$H$6+SQRT(L621*('d_시나리오'!$J$6-'d_시나리오'!$H$6)*('d_시나리오'!$I$6-'d_시나리오'!$H$6)),'d_시나리오'!$J$6-SQRT((1-L621)*('d_시나리오'!$J$6-'d_시나리오'!$H$6)*('d_시나리오'!$J$6-'d_시나리오'!$I$6))))</f>
        <v/>
      </c>
      <c r="N621">
        <f>INDEX('d_분포'!$B$2:$B$57,RANDBETWEEN(1,56))</f>
        <v/>
      </c>
      <c r="O621">
        <f>BETAINV(RAND(),5,5)</f>
        <v/>
      </c>
      <c r="P621">
        <f>'d_고정'!$B$1*'6_기대효과'!$H$7*('d_시나리오'!$I$7/'d_고정'!$B$2)*B621</f>
        <v/>
      </c>
      <c r="Q621">
        <f>P621*C621</f>
        <v/>
      </c>
      <c r="R621">
        <f>P621*E621</f>
        <v/>
      </c>
      <c r="S621">
        <f>R621*G621</f>
        <v/>
      </c>
      <c r="T621">
        <f>Q621+S621</f>
        <v/>
      </c>
      <c r="U621">
        <f>(Q621*D621+S621*I621)*(1-O621)</f>
        <v/>
      </c>
      <c r="V621">
        <f>(R621*K621*N621+'d_고정'!$B$3*('6_기대효과'!$H$7/8)*N621*'d_고정'!$B$10*M621*('6_기대효과'!$K$7/'d_고정'!$B$9))*(1-O621)</f>
        <v/>
      </c>
      <c r="W621">
        <f>(S621*I621+R621*MAX(K621-'d_고정'!$B$10*M621*('6_기대효과'!$K$7/'d_고정'!$B$9),0)*N621)*(1-O621)</f>
        <v/>
      </c>
      <c r="X621">
        <f>U621+V621</f>
        <v/>
      </c>
      <c r="Y621">
        <f>U621/('d_고정'!$B$5*'6_기대효과'!$H$7/8)/'d_고정'!$B$6</f>
        <v/>
      </c>
      <c r="Z621">
        <f>U621/('d_고정'!$B$8*'6_기대효과'!$H$7/8)</f>
        <v/>
      </c>
    </row>
    <row r="622">
      <c r="A622">
        <f>RAND()</f>
        <v/>
      </c>
      <c r="B622">
        <f>IF('d_시나리오'!$J$2='d_시나리오'!$H$2,'d_시나리오'!$I$2,IF(A622&lt;('d_시나리오'!$I$2-'d_시나리오'!$H$2)/('d_시나리오'!$J$2-'d_시나리오'!$H$2),'d_시나리오'!$H$2+SQRT(A622*('d_시나리오'!$J$2-'d_시나리오'!$H$2)*('d_시나리오'!$I$2-'d_시나리오'!$H$2)),'d_시나리오'!$J$2-SQRT((1-A622)*('d_시나리오'!$J$2-'d_시나리오'!$H$2)*('d_시나리오'!$J$2-'d_시나리오'!$I$2))))</f>
        <v/>
      </c>
      <c r="C622">
        <f>BETAINV(RAND(),2,6)</f>
        <v/>
      </c>
      <c r="D622">
        <f>INDEX('d_분포'!$A$2:$A$28,RANDBETWEEN(1,27))</f>
        <v/>
      </c>
      <c r="E622">
        <f>INDEX('d_분포'!$C$2:$C$5,RANDBETWEEN(1,4))*(0.9+0.2*RAND())</f>
        <v/>
      </c>
      <c r="F622">
        <f>RAND()</f>
        <v/>
      </c>
      <c r="G622">
        <f>IF('d_시나리오'!$J$3='d_시나리오'!$H$3,'d_시나리오'!$I$3,IF(F622&lt;('d_시나리오'!$I$3-'d_시나리오'!$H$3)/('d_시나리오'!$J$3-'d_시나리오'!$H$3),'d_시나리오'!$H$3+SQRT(F622*('d_시나리오'!$J$3-'d_시나리오'!$H$3)*('d_시나리오'!$I$3-'d_시나리오'!$H$3)),'d_시나리오'!$J$3-SQRT((1-F622)*('d_시나리오'!$J$3-'d_시나리오'!$H$3)*('d_시나리오'!$J$3-'d_시나리오'!$I$3))))</f>
        <v/>
      </c>
      <c r="H622">
        <f>RAND()</f>
        <v/>
      </c>
      <c r="I622">
        <f>IF('d_시나리오'!$J$4='d_시나리오'!$H$4,'d_시나리오'!$I$4,IF(H622&lt;('d_시나리오'!$I$4-'d_시나리오'!$H$4)/('d_시나리오'!$J$4-'d_시나리오'!$H$4),'d_시나리오'!$H$4+SQRT(H622*('d_시나리오'!$J$4-'d_시나리오'!$H$4)*('d_시나리오'!$I$4-'d_시나리오'!$H$4)),'d_시나리오'!$J$4-SQRT((1-H622)*('d_시나리오'!$J$4-'d_시나리오'!$H$4)*('d_시나리오'!$J$4-'d_시나리오'!$I$4))))</f>
        <v/>
      </c>
      <c r="J622">
        <f>RAND()</f>
        <v/>
      </c>
      <c r="K622">
        <f>IF('d_시나리오'!$J$5='d_시나리오'!$H$5,'d_시나리오'!$I$5,IF(J622&lt;('d_시나리오'!$I$5-'d_시나리오'!$H$5)/('d_시나리오'!$J$5-'d_시나리오'!$H$5),'d_시나리오'!$H$5+SQRT(J622*('d_시나리오'!$J$5-'d_시나리오'!$H$5)*('d_시나리오'!$I$5-'d_시나리오'!$H$5)),'d_시나리오'!$J$5-SQRT((1-J622)*('d_시나리오'!$J$5-'d_시나리오'!$H$5)*('d_시나리오'!$J$5-'d_시나리오'!$I$5))))</f>
        <v/>
      </c>
      <c r="L622">
        <f>RAND()</f>
        <v/>
      </c>
      <c r="M622">
        <f>IF('d_시나리오'!$J$6='d_시나리오'!$H$6,'d_시나리오'!$I$6,IF(L622&lt;('d_시나리오'!$I$6-'d_시나리오'!$H$6)/('d_시나리오'!$J$6-'d_시나리오'!$H$6),'d_시나리오'!$H$6+SQRT(L622*('d_시나리오'!$J$6-'d_시나리오'!$H$6)*('d_시나리오'!$I$6-'d_시나리오'!$H$6)),'d_시나리오'!$J$6-SQRT((1-L622)*('d_시나리오'!$J$6-'d_시나리오'!$H$6)*('d_시나리오'!$J$6-'d_시나리오'!$I$6))))</f>
        <v/>
      </c>
      <c r="N622">
        <f>INDEX('d_분포'!$B$2:$B$57,RANDBETWEEN(1,56))</f>
        <v/>
      </c>
      <c r="O622">
        <f>BETAINV(RAND(),5,5)</f>
        <v/>
      </c>
      <c r="P622">
        <f>'d_고정'!$B$1*'6_기대효과'!$H$7*('d_시나리오'!$I$7/'d_고정'!$B$2)*B622</f>
        <v/>
      </c>
      <c r="Q622">
        <f>P622*C622</f>
        <v/>
      </c>
      <c r="R622">
        <f>P622*E622</f>
        <v/>
      </c>
      <c r="S622">
        <f>R622*G622</f>
        <v/>
      </c>
      <c r="T622">
        <f>Q622+S622</f>
        <v/>
      </c>
      <c r="U622">
        <f>(Q622*D622+S622*I622)*(1-O622)</f>
        <v/>
      </c>
      <c r="V622">
        <f>(R622*K622*N622+'d_고정'!$B$3*('6_기대효과'!$H$7/8)*N622*'d_고정'!$B$10*M622*('6_기대효과'!$K$7/'d_고정'!$B$9))*(1-O622)</f>
        <v/>
      </c>
      <c r="W622">
        <f>(S622*I622+R622*MAX(K622-'d_고정'!$B$10*M622*('6_기대효과'!$K$7/'d_고정'!$B$9),0)*N622)*(1-O622)</f>
        <v/>
      </c>
      <c r="X622">
        <f>U622+V622</f>
        <v/>
      </c>
      <c r="Y622">
        <f>U622/('d_고정'!$B$5*'6_기대효과'!$H$7/8)/'d_고정'!$B$6</f>
        <v/>
      </c>
      <c r="Z622">
        <f>U622/('d_고정'!$B$8*'6_기대효과'!$H$7/8)</f>
        <v/>
      </c>
    </row>
    <row r="623">
      <c r="A623">
        <f>RAND()</f>
        <v/>
      </c>
      <c r="B623">
        <f>IF('d_시나리오'!$J$2='d_시나리오'!$H$2,'d_시나리오'!$I$2,IF(A623&lt;('d_시나리오'!$I$2-'d_시나리오'!$H$2)/('d_시나리오'!$J$2-'d_시나리오'!$H$2),'d_시나리오'!$H$2+SQRT(A623*('d_시나리오'!$J$2-'d_시나리오'!$H$2)*('d_시나리오'!$I$2-'d_시나리오'!$H$2)),'d_시나리오'!$J$2-SQRT((1-A623)*('d_시나리오'!$J$2-'d_시나리오'!$H$2)*('d_시나리오'!$J$2-'d_시나리오'!$I$2))))</f>
        <v/>
      </c>
      <c r="C623">
        <f>BETAINV(RAND(),2,6)</f>
        <v/>
      </c>
      <c r="D623">
        <f>INDEX('d_분포'!$A$2:$A$28,RANDBETWEEN(1,27))</f>
        <v/>
      </c>
      <c r="E623">
        <f>INDEX('d_분포'!$C$2:$C$5,RANDBETWEEN(1,4))*(0.9+0.2*RAND())</f>
        <v/>
      </c>
      <c r="F623">
        <f>RAND()</f>
        <v/>
      </c>
      <c r="G623">
        <f>IF('d_시나리오'!$J$3='d_시나리오'!$H$3,'d_시나리오'!$I$3,IF(F623&lt;('d_시나리오'!$I$3-'d_시나리오'!$H$3)/('d_시나리오'!$J$3-'d_시나리오'!$H$3),'d_시나리오'!$H$3+SQRT(F623*('d_시나리오'!$J$3-'d_시나리오'!$H$3)*('d_시나리오'!$I$3-'d_시나리오'!$H$3)),'d_시나리오'!$J$3-SQRT((1-F623)*('d_시나리오'!$J$3-'d_시나리오'!$H$3)*('d_시나리오'!$J$3-'d_시나리오'!$I$3))))</f>
        <v/>
      </c>
      <c r="H623">
        <f>RAND()</f>
        <v/>
      </c>
      <c r="I623">
        <f>IF('d_시나리오'!$J$4='d_시나리오'!$H$4,'d_시나리오'!$I$4,IF(H623&lt;('d_시나리오'!$I$4-'d_시나리오'!$H$4)/('d_시나리오'!$J$4-'d_시나리오'!$H$4),'d_시나리오'!$H$4+SQRT(H623*('d_시나리오'!$J$4-'d_시나리오'!$H$4)*('d_시나리오'!$I$4-'d_시나리오'!$H$4)),'d_시나리오'!$J$4-SQRT((1-H623)*('d_시나리오'!$J$4-'d_시나리오'!$H$4)*('d_시나리오'!$J$4-'d_시나리오'!$I$4))))</f>
        <v/>
      </c>
      <c r="J623">
        <f>RAND()</f>
        <v/>
      </c>
      <c r="K623">
        <f>IF('d_시나리오'!$J$5='d_시나리오'!$H$5,'d_시나리오'!$I$5,IF(J623&lt;('d_시나리오'!$I$5-'d_시나리오'!$H$5)/('d_시나리오'!$J$5-'d_시나리오'!$H$5),'d_시나리오'!$H$5+SQRT(J623*('d_시나리오'!$J$5-'d_시나리오'!$H$5)*('d_시나리오'!$I$5-'d_시나리오'!$H$5)),'d_시나리오'!$J$5-SQRT((1-J623)*('d_시나리오'!$J$5-'d_시나리오'!$H$5)*('d_시나리오'!$J$5-'d_시나리오'!$I$5))))</f>
        <v/>
      </c>
      <c r="L623">
        <f>RAND()</f>
        <v/>
      </c>
      <c r="M623">
        <f>IF('d_시나리오'!$J$6='d_시나리오'!$H$6,'d_시나리오'!$I$6,IF(L623&lt;('d_시나리오'!$I$6-'d_시나리오'!$H$6)/('d_시나리오'!$J$6-'d_시나리오'!$H$6),'d_시나리오'!$H$6+SQRT(L623*('d_시나리오'!$J$6-'d_시나리오'!$H$6)*('d_시나리오'!$I$6-'d_시나리오'!$H$6)),'d_시나리오'!$J$6-SQRT((1-L623)*('d_시나리오'!$J$6-'d_시나리오'!$H$6)*('d_시나리오'!$J$6-'d_시나리오'!$I$6))))</f>
        <v/>
      </c>
      <c r="N623">
        <f>INDEX('d_분포'!$B$2:$B$57,RANDBETWEEN(1,56))</f>
        <v/>
      </c>
      <c r="O623">
        <f>BETAINV(RAND(),5,5)</f>
        <v/>
      </c>
      <c r="P623">
        <f>'d_고정'!$B$1*'6_기대효과'!$H$7*('d_시나리오'!$I$7/'d_고정'!$B$2)*B623</f>
        <v/>
      </c>
      <c r="Q623">
        <f>P623*C623</f>
        <v/>
      </c>
      <c r="R623">
        <f>P623*E623</f>
        <v/>
      </c>
      <c r="S623">
        <f>R623*G623</f>
        <v/>
      </c>
      <c r="T623">
        <f>Q623+S623</f>
        <v/>
      </c>
      <c r="U623">
        <f>(Q623*D623+S623*I623)*(1-O623)</f>
        <v/>
      </c>
      <c r="V623">
        <f>(R623*K623*N623+'d_고정'!$B$3*('6_기대효과'!$H$7/8)*N623*'d_고정'!$B$10*M623*('6_기대효과'!$K$7/'d_고정'!$B$9))*(1-O623)</f>
        <v/>
      </c>
      <c r="W623">
        <f>(S623*I623+R623*MAX(K623-'d_고정'!$B$10*M623*('6_기대효과'!$K$7/'d_고정'!$B$9),0)*N623)*(1-O623)</f>
        <v/>
      </c>
      <c r="X623">
        <f>U623+V623</f>
        <v/>
      </c>
      <c r="Y623">
        <f>U623/('d_고정'!$B$5*'6_기대효과'!$H$7/8)/'d_고정'!$B$6</f>
        <v/>
      </c>
      <c r="Z623">
        <f>U623/('d_고정'!$B$8*'6_기대효과'!$H$7/8)</f>
        <v/>
      </c>
    </row>
    <row r="624">
      <c r="A624">
        <f>RAND()</f>
        <v/>
      </c>
      <c r="B624">
        <f>IF('d_시나리오'!$J$2='d_시나리오'!$H$2,'d_시나리오'!$I$2,IF(A624&lt;('d_시나리오'!$I$2-'d_시나리오'!$H$2)/('d_시나리오'!$J$2-'d_시나리오'!$H$2),'d_시나리오'!$H$2+SQRT(A624*('d_시나리오'!$J$2-'d_시나리오'!$H$2)*('d_시나리오'!$I$2-'d_시나리오'!$H$2)),'d_시나리오'!$J$2-SQRT((1-A624)*('d_시나리오'!$J$2-'d_시나리오'!$H$2)*('d_시나리오'!$J$2-'d_시나리오'!$I$2))))</f>
        <v/>
      </c>
      <c r="C624">
        <f>BETAINV(RAND(),2,6)</f>
        <v/>
      </c>
      <c r="D624">
        <f>INDEX('d_분포'!$A$2:$A$28,RANDBETWEEN(1,27))</f>
        <v/>
      </c>
      <c r="E624">
        <f>INDEX('d_분포'!$C$2:$C$5,RANDBETWEEN(1,4))*(0.9+0.2*RAND())</f>
        <v/>
      </c>
      <c r="F624">
        <f>RAND()</f>
        <v/>
      </c>
      <c r="G624">
        <f>IF('d_시나리오'!$J$3='d_시나리오'!$H$3,'d_시나리오'!$I$3,IF(F624&lt;('d_시나리오'!$I$3-'d_시나리오'!$H$3)/('d_시나리오'!$J$3-'d_시나리오'!$H$3),'d_시나리오'!$H$3+SQRT(F624*('d_시나리오'!$J$3-'d_시나리오'!$H$3)*('d_시나리오'!$I$3-'d_시나리오'!$H$3)),'d_시나리오'!$J$3-SQRT((1-F624)*('d_시나리오'!$J$3-'d_시나리오'!$H$3)*('d_시나리오'!$J$3-'d_시나리오'!$I$3))))</f>
        <v/>
      </c>
      <c r="H624">
        <f>RAND()</f>
        <v/>
      </c>
      <c r="I624">
        <f>IF('d_시나리오'!$J$4='d_시나리오'!$H$4,'d_시나리오'!$I$4,IF(H624&lt;('d_시나리오'!$I$4-'d_시나리오'!$H$4)/('d_시나리오'!$J$4-'d_시나리오'!$H$4),'d_시나리오'!$H$4+SQRT(H624*('d_시나리오'!$J$4-'d_시나리오'!$H$4)*('d_시나리오'!$I$4-'d_시나리오'!$H$4)),'d_시나리오'!$J$4-SQRT((1-H624)*('d_시나리오'!$J$4-'d_시나리오'!$H$4)*('d_시나리오'!$J$4-'d_시나리오'!$I$4))))</f>
        <v/>
      </c>
      <c r="J624">
        <f>RAND()</f>
        <v/>
      </c>
      <c r="K624">
        <f>IF('d_시나리오'!$J$5='d_시나리오'!$H$5,'d_시나리오'!$I$5,IF(J624&lt;('d_시나리오'!$I$5-'d_시나리오'!$H$5)/('d_시나리오'!$J$5-'d_시나리오'!$H$5),'d_시나리오'!$H$5+SQRT(J624*('d_시나리오'!$J$5-'d_시나리오'!$H$5)*('d_시나리오'!$I$5-'d_시나리오'!$H$5)),'d_시나리오'!$J$5-SQRT((1-J624)*('d_시나리오'!$J$5-'d_시나리오'!$H$5)*('d_시나리오'!$J$5-'d_시나리오'!$I$5))))</f>
        <v/>
      </c>
      <c r="L624">
        <f>RAND()</f>
        <v/>
      </c>
      <c r="M624">
        <f>IF('d_시나리오'!$J$6='d_시나리오'!$H$6,'d_시나리오'!$I$6,IF(L624&lt;('d_시나리오'!$I$6-'d_시나리오'!$H$6)/('d_시나리오'!$J$6-'d_시나리오'!$H$6),'d_시나리오'!$H$6+SQRT(L624*('d_시나리오'!$J$6-'d_시나리오'!$H$6)*('d_시나리오'!$I$6-'d_시나리오'!$H$6)),'d_시나리오'!$J$6-SQRT((1-L624)*('d_시나리오'!$J$6-'d_시나리오'!$H$6)*('d_시나리오'!$J$6-'d_시나리오'!$I$6))))</f>
        <v/>
      </c>
      <c r="N624">
        <f>INDEX('d_분포'!$B$2:$B$57,RANDBETWEEN(1,56))</f>
        <v/>
      </c>
      <c r="O624">
        <f>BETAINV(RAND(),5,5)</f>
        <v/>
      </c>
      <c r="P624">
        <f>'d_고정'!$B$1*'6_기대효과'!$H$7*('d_시나리오'!$I$7/'d_고정'!$B$2)*B624</f>
        <v/>
      </c>
      <c r="Q624">
        <f>P624*C624</f>
        <v/>
      </c>
      <c r="R624">
        <f>P624*E624</f>
        <v/>
      </c>
      <c r="S624">
        <f>R624*G624</f>
        <v/>
      </c>
      <c r="T624">
        <f>Q624+S624</f>
        <v/>
      </c>
      <c r="U624">
        <f>(Q624*D624+S624*I624)*(1-O624)</f>
        <v/>
      </c>
      <c r="V624">
        <f>(R624*K624*N624+'d_고정'!$B$3*('6_기대효과'!$H$7/8)*N624*'d_고정'!$B$10*M624*('6_기대효과'!$K$7/'d_고정'!$B$9))*(1-O624)</f>
        <v/>
      </c>
      <c r="W624">
        <f>(S624*I624+R624*MAX(K624-'d_고정'!$B$10*M624*('6_기대효과'!$K$7/'d_고정'!$B$9),0)*N624)*(1-O624)</f>
        <v/>
      </c>
      <c r="X624">
        <f>U624+V624</f>
        <v/>
      </c>
      <c r="Y624">
        <f>U624/('d_고정'!$B$5*'6_기대효과'!$H$7/8)/'d_고정'!$B$6</f>
        <v/>
      </c>
      <c r="Z624">
        <f>U624/('d_고정'!$B$8*'6_기대효과'!$H$7/8)</f>
        <v/>
      </c>
    </row>
    <row r="625">
      <c r="A625">
        <f>RAND()</f>
        <v/>
      </c>
      <c r="B625">
        <f>IF('d_시나리오'!$J$2='d_시나리오'!$H$2,'d_시나리오'!$I$2,IF(A625&lt;('d_시나리오'!$I$2-'d_시나리오'!$H$2)/('d_시나리오'!$J$2-'d_시나리오'!$H$2),'d_시나리오'!$H$2+SQRT(A625*('d_시나리오'!$J$2-'d_시나리오'!$H$2)*('d_시나리오'!$I$2-'d_시나리오'!$H$2)),'d_시나리오'!$J$2-SQRT((1-A625)*('d_시나리오'!$J$2-'d_시나리오'!$H$2)*('d_시나리오'!$J$2-'d_시나리오'!$I$2))))</f>
        <v/>
      </c>
      <c r="C625">
        <f>BETAINV(RAND(),2,6)</f>
        <v/>
      </c>
      <c r="D625">
        <f>INDEX('d_분포'!$A$2:$A$28,RANDBETWEEN(1,27))</f>
        <v/>
      </c>
      <c r="E625">
        <f>INDEX('d_분포'!$C$2:$C$5,RANDBETWEEN(1,4))*(0.9+0.2*RAND())</f>
        <v/>
      </c>
      <c r="F625">
        <f>RAND()</f>
        <v/>
      </c>
      <c r="G625">
        <f>IF('d_시나리오'!$J$3='d_시나리오'!$H$3,'d_시나리오'!$I$3,IF(F625&lt;('d_시나리오'!$I$3-'d_시나리오'!$H$3)/('d_시나리오'!$J$3-'d_시나리오'!$H$3),'d_시나리오'!$H$3+SQRT(F625*('d_시나리오'!$J$3-'d_시나리오'!$H$3)*('d_시나리오'!$I$3-'d_시나리오'!$H$3)),'d_시나리오'!$J$3-SQRT((1-F625)*('d_시나리오'!$J$3-'d_시나리오'!$H$3)*('d_시나리오'!$J$3-'d_시나리오'!$I$3))))</f>
        <v/>
      </c>
      <c r="H625">
        <f>RAND()</f>
        <v/>
      </c>
      <c r="I625">
        <f>IF('d_시나리오'!$J$4='d_시나리오'!$H$4,'d_시나리오'!$I$4,IF(H625&lt;('d_시나리오'!$I$4-'d_시나리오'!$H$4)/('d_시나리오'!$J$4-'d_시나리오'!$H$4),'d_시나리오'!$H$4+SQRT(H625*('d_시나리오'!$J$4-'d_시나리오'!$H$4)*('d_시나리오'!$I$4-'d_시나리오'!$H$4)),'d_시나리오'!$J$4-SQRT((1-H625)*('d_시나리오'!$J$4-'d_시나리오'!$H$4)*('d_시나리오'!$J$4-'d_시나리오'!$I$4))))</f>
        <v/>
      </c>
      <c r="J625">
        <f>RAND()</f>
        <v/>
      </c>
      <c r="K625">
        <f>IF('d_시나리오'!$J$5='d_시나리오'!$H$5,'d_시나리오'!$I$5,IF(J625&lt;('d_시나리오'!$I$5-'d_시나리오'!$H$5)/('d_시나리오'!$J$5-'d_시나리오'!$H$5),'d_시나리오'!$H$5+SQRT(J625*('d_시나리오'!$J$5-'d_시나리오'!$H$5)*('d_시나리오'!$I$5-'d_시나리오'!$H$5)),'d_시나리오'!$J$5-SQRT((1-J625)*('d_시나리오'!$J$5-'d_시나리오'!$H$5)*('d_시나리오'!$J$5-'d_시나리오'!$I$5))))</f>
        <v/>
      </c>
      <c r="L625">
        <f>RAND()</f>
        <v/>
      </c>
      <c r="M625">
        <f>IF('d_시나리오'!$J$6='d_시나리오'!$H$6,'d_시나리오'!$I$6,IF(L625&lt;('d_시나리오'!$I$6-'d_시나리오'!$H$6)/('d_시나리오'!$J$6-'d_시나리오'!$H$6),'d_시나리오'!$H$6+SQRT(L625*('d_시나리오'!$J$6-'d_시나리오'!$H$6)*('d_시나리오'!$I$6-'d_시나리오'!$H$6)),'d_시나리오'!$J$6-SQRT((1-L625)*('d_시나리오'!$J$6-'d_시나리오'!$H$6)*('d_시나리오'!$J$6-'d_시나리오'!$I$6))))</f>
        <v/>
      </c>
      <c r="N625">
        <f>INDEX('d_분포'!$B$2:$B$57,RANDBETWEEN(1,56))</f>
        <v/>
      </c>
      <c r="O625">
        <f>BETAINV(RAND(),5,5)</f>
        <v/>
      </c>
      <c r="P625">
        <f>'d_고정'!$B$1*'6_기대효과'!$H$7*('d_시나리오'!$I$7/'d_고정'!$B$2)*B625</f>
        <v/>
      </c>
      <c r="Q625">
        <f>P625*C625</f>
        <v/>
      </c>
      <c r="R625">
        <f>P625*E625</f>
        <v/>
      </c>
      <c r="S625">
        <f>R625*G625</f>
        <v/>
      </c>
      <c r="T625">
        <f>Q625+S625</f>
        <v/>
      </c>
      <c r="U625">
        <f>(Q625*D625+S625*I625)*(1-O625)</f>
        <v/>
      </c>
      <c r="V625">
        <f>(R625*K625*N625+'d_고정'!$B$3*('6_기대효과'!$H$7/8)*N625*'d_고정'!$B$10*M625*('6_기대효과'!$K$7/'d_고정'!$B$9))*(1-O625)</f>
        <v/>
      </c>
      <c r="W625">
        <f>(S625*I625+R625*MAX(K625-'d_고정'!$B$10*M625*('6_기대효과'!$K$7/'d_고정'!$B$9),0)*N625)*(1-O625)</f>
        <v/>
      </c>
      <c r="X625">
        <f>U625+V625</f>
        <v/>
      </c>
      <c r="Y625">
        <f>U625/('d_고정'!$B$5*'6_기대효과'!$H$7/8)/'d_고정'!$B$6</f>
        <v/>
      </c>
      <c r="Z625">
        <f>U625/('d_고정'!$B$8*'6_기대효과'!$H$7/8)</f>
        <v/>
      </c>
    </row>
    <row r="626">
      <c r="A626">
        <f>RAND()</f>
        <v/>
      </c>
      <c r="B626">
        <f>IF('d_시나리오'!$J$2='d_시나리오'!$H$2,'d_시나리오'!$I$2,IF(A626&lt;('d_시나리오'!$I$2-'d_시나리오'!$H$2)/('d_시나리오'!$J$2-'d_시나리오'!$H$2),'d_시나리오'!$H$2+SQRT(A626*('d_시나리오'!$J$2-'d_시나리오'!$H$2)*('d_시나리오'!$I$2-'d_시나리오'!$H$2)),'d_시나리오'!$J$2-SQRT((1-A626)*('d_시나리오'!$J$2-'d_시나리오'!$H$2)*('d_시나리오'!$J$2-'d_시나리오'!$I$2))))</f>
        <v/>
      </c>
      <c r="C626">
        <f>BETAINV(RAND(),2,6)</f>
        <v/>
      </c>
      <c r="D626">
        <f>INDEX('d_분포'!$A$2:$A$28,RANDBETWEEN(1,27))</f>
        <v/>
      </c>
      <c r="E626">
        <f>INDEX('d_분포'!$C$2:$C$5,RANDBETWEEN(1,4))*(0.9+0.2*RAND())</f>
        <v/>
      </c>
      <c r="F626">
        <f>RAND()</f>
        <v/>
      </c>
      <c r="G626">
        <f>IF('d_시나리오'!$J$3='d_시나리오'!$H$3,'d_시나리오'!$I$3,IF(F626&lt;('d_시나리오'!$I$3-'d_시나리오'!$H$3)/('d_시나리오'!$J$3-'d_시나리오'!$H$3),'d_시나리오'!$H$3+SQRT(F626*('d_시나리오'!$J$3-'d_시나리오'!$H$3)*('d_시나리오'!$I$3-'d_시나리오'!$H$3)),'d_시나리오'!$J$3-SQRT((1-F626)*('d_시나리오'!$J$3-'d_시나리오'!$H$3)*('d_시나리오'!$J$3-'d_시나리오'!$I$3))))</f>
        <v/>
      </c>
      <c r="H626">
        <f>RAND()</f>
        <v/>
      </c>
      <c r="I626">
        <f>IF('d_시나리오'!$J$4='d_시나리오'!$H$4,'d_시나리오'!$I$4,IF(H626&lt;('d_시나리오'!$I$4-'d_시나리오'!$H$4)/('d_시나리오'!$J$4-'d_시나리오'!$H$4),'d_시나리오'!$H$4+SQRT(H626*('d_시나리오'!$J$4-'d_시나리오'!$H$4)*('d_시나리오'!$I$4-'d_시나리오'!$H$4)),'d_시나리오'!$J$4-SQRT((1-H626)*('d_시나리오'!$J$4-'d_시나리오'!$H$4)*('d_시나리오'!$J$4-'d_시나리오'!$I$4))))</f>
        <v/>
      </c>
      <c r="J626">
        <f>RAND()</f>
        <v/>
      </c>
      <c r="K626">
        <f>IF('d_시나리오'!$J$5='d_시나리오'!$H$5,'d_시나리오'!$I$5,IF(J626&lt;('d_시나리오'!$I$5-'d_시나리오'!$H$5)/('d_시나리오'!$J$5-'d_시나리오'!$H$5),'d_시나리오'!$H$5+SQRT(J626*('d_시나리오'!$J$5-'d_시나리오'!$H$5)*('d_시나리오'!$I$5-'d_시나리오'!$H$5)),'d_시나리오'!$J$5-SQRT((1-J626)*('d_시나리오'!$J$5-'d_시나리오'!$H$5)*('d_시나리오'!$J$5-'d_시나리오'!$I$5))))</f>
        <v/>
      </c>
      <c r="L626">
        <f>RAND()</f>
        <v/>
      </c>
      <c r="M626">
        <f>IF('d_시나리오'!$J$6='d_시나리오'!$H$6,'d_시나리오'!$I$6,IF(L626&lt;('d_시나리오'!$I$6-'d_시나리오'!$H$6)/('d_시나리오'!$J$6-'d_시나리오'!$H$6),'d_시나리오'!$H$6+SQRT(L626*('d_시나리오'!$J$6-'d_시나리오'!$H$6)*('d_시나리오'!$I$6-'d_시나리오'!$H$6)),'d_시나리오'!$J$6-SQRT((1-L626)*('d_시나리오'!$J$6-'d_시나리오'!$H$6)*('d_시나리오'!$J$6-'d_시나리오'!$I$6))))</f>
        <v/>
      </c>
      <c r="N626">
        <f>INDEX('d_분포'!$B$2:$B$57,RANDBETWEEN(1,56))</f>
        <v/>
      </c>
      <c r="O626">
        <f>BETAINV(RAND(),5,5)</f>
        <v/>
      </c>
      <c r="P626">
        <f>'d_고정'!$B$1*'6_기대효과'!$H$7*('d_시나리오'!$I$7/'d_고정'!$B$2)*B626</f>
        <v/>
      </c>
      <c r="Q626">
        <f>P626*C626</f>
        <v/>
      </c>
      <c r="R626">
        <f>P626*E626</f>
        <v/>
      </c>
      <c r="S626">
        <f>R626*G626</f>
        <v/>
      </c>
      <c r="T626">
        <f>Q626+S626</f>
        <v/>
      </c>
      <c r="U626">
        <f>(Q626*D626+S626*I626)*(1-O626)</f>
        <v/>
      </c>
      <c r="V626">
        <f>(R626*K626*N626+'d_고정'!$B$3*('6_기대효과'!$H$7/8)*N626*'d_고정'!$B$10*M626*('6_기대효과'!$K$7/'d_고정'!$B$9))*(1-O626)</f>
        <v/>
      </c>
      <c r="W626">
        <f>(S626*I626+R626*MAX(K626-'d_고정'!$B$10*M626*('6_기대효과'!$K$7/'d_고정'!$B$9),0)*N626)*(1-O626)</f>
        <v/>
      </c>
      <c r="X626">
        <f>U626+V626</f>
        <v/>
      </c>
      <c r="Y626">
        <f>U626/('d_고정'!$B$5*'6_기대효과'!$H$7/8)/'d_고정'!$B$6</f>
        <v/>
      </c>
      <c r="Z626">
        <f>U626/('d_고정'!$B$8*'6_기대효과'!$H$7/8)</f>
        <v/>
      </c>
    </row>
    <row r="627">
      <c r="A627">
        <f>RAND()</f>
        <v/>
      </c>
      <c r="B627">
        <f>IF('d_시나리오'!$J$2='d_시나리오'!$H$2,'d_시나리오'!$I$2,IF(A627&lt;('d_시나리오'!$I$2-'d_시나리오'!$H$2)/('d_시나리오'!$J$2-'d_시나리오'!$H$2),'d_시나리오'!$H$2+SQRT(A627*('d_시나리오'!$J$2-'d_시나리오'!$H$2)*('d_시나리오'!$I$2-'d_시나리오'!$H$2)),'d_시나리오'!$J$2-SQRT((1-A627)*('d_시나리오'!$J$2-'d_시나리오'!$H$2)*('d_시나리오'!$J$2-'d_시나리오'!$I$2))))</f>
        <v/>
      </c>
      <c r="C627">
        <f>BETAINV(RAND(),2,6)</f>
        <v/>
      </c>
      <c r="D627">
        <f>INDEX('d_분포'!$A$2:$A$28,RANDBETWEEN(1,27))</f>
        <v/>
      </c>
      <c r="E627">
        <f>INDEX('d_분포'!$C$2:$C$5,RANDBETWEEN(1,4))*(0.9+0.2*RAND())</f>
        <v/>
      </c>
      <c r="F627">
        <f>RAND()</f>
        <v/>
      </c>
      <c r="G627">
        <f>IF('d_시나리오'!$J$3='d_시나리오'!$H$3,'d_시나리오'!$I$3,IF(F627&lt;('d_시나리오'!$I$3-'d_시나리오'!$H$3)/('d_시나리오'!$J$3-'d_시나리오'!$H$3),'d_시나리오'!$H$3+SQRT(F627*('d_시나리오'!$J$3-'d_시나리오'!$H$3)*('d_시나리오'!$I$3-'d_시나리오'!$H$3)),'d_시나리오'!$J$3-SQRT((1-F627)*('d_시나리오'!$J$3-'d_시나리오'!$H$3)*('d_시나리오'!$J$3-'d_시나리오'!$I$3))))</f>
        <v/>
      </c>
      <c r="H627">
        <f>RAND()</f>
        <v/>
      </c>
      <c r="I627">
        <f>IF('d_시나리오'!$J$4='d_시나리오'!$H$4,'d_시나리오'!$I$4,IF(H627&lt;('d_시나리오'!$I$4-'d_시나리오'!$H$4)/('d_시나리오'!$J$4-'d_시나리오'!$H$4),'d_시나리오'!$H$4+SQRT(H627*('d_시나리오'!$J$4-'d_시나리오'!$H$4)*('d_시나리오'!$I$4-'d_시나리오'!$H$4)),'d_시나리오'!$J$4-SQRT((1-H627)*('d_시나리오'!$J$4-'d_시나리오'!$H$4)*('d_시나리오'!$J$4-'d_시나리오'!$I$4))))</f>
        <v/>
      </c>
      <c r="J627">
        <f>RAND()</f>
        <v/>
      </c>
      <c r="K627">
        <f>IF('d_시나리오'!$J$5='d_시나리오'!$H$5,'d_시나리오'!$I$5,IF(J627&lt;('d_시나리오'!$I$5-'d_시나리오'!$H$5)/('d_시나리오'!$J$5-'d_시나리오'!$H$5),'d_시나리오'!$H$5+SQRT(J627*('d_시나리오'!$J$5-'d_시나리오'!$H$5)*('d_시나리오'!$I$5-'d_시나리오'!$H$5)),'d_시나리오'!$J$5-SQRT((1-J627)*('d_시나리오'!$J$5-'d_시나리오'!$H$5)*('d_시나리오'!$J$5-'d_시나리오'!$I$5))))</f>
        <v/>
      </c>
      <c r="L627">
        <f>RAND()</f>
        <v/>
      </c>
      <c r="M627">
        <f>IF('d_시나리오'!$J$6='d_시나리오'!$H$6,'d_시나리오'!$I$6,IF(L627&lt;('d_시나리오'!$I$6-'d_시나리오'!$H$6)/('d_시나리오'!$J$6-'d_시나리오'!$H$6),'d_시나리오'!$H$6+SQRT(L627*('d_시나리오'!$J$6-'d_시나리오'!$H$6)*('d_시나리오'!$I$6-'d_시나리오'!$H$6)),'d_시나리오'!$J$6-SQRT((1-L627)*('d_시나리오'!$J$6-'d_시나리오'!$H$6)*('d_시나리오'!$J$6-'d_시나리오'!$I$6))))</f>
        <v/>
      </c>
      <c r="N627">
        <f>INDEX('d_분포'!$B$2:$B$57,RANDBETWEEN(1,56))</f>
        <v/>
      </c>
      <c r="O627">
        <f>BETAINV(RAND(),5,5)</f>
        <v/>
      </c>
      <c r="P627">
        <f>'d_고정'!$B$1*'6_기대효과'!$H$7*('d_시나리오'!$I$7/'d_고정'!$B$2)*B627</f>
        <v/>
      </c>
      <c r="Q627">
        <f>P627*C627</f>
        <v/>
      </c>
      <c r="R627">
        <f>P627*E627</f>
        <v/>
      </c>
      <c r="S627">
        <f>R627*G627</f>
        <v/>
      </c>
      <c r="T627">
        <f>Q627+S627</f>
        <v/>
      </c>
      <c r="U627">
        <f>(Q627*D627+S627*I627)*(1-O627)</f>
        <v/>
      </c>
      <c r="V627">
        <f>(R627*K627*N627+'d_고정'!$B$3*('6_기대효과'!$H$7/8)*N627*'d_고정'!$B$10*M627*('6_기대효과'!$K$7/'d_고정'!$B$9))*(1-O627)</f>
        <v/>
      </c>
      <c r="W627">
        <f>(S627*I627+R627*MAX(K627-'d_고정'!$B$10*M627*('6_기대효과'!$K$7/'d_고정'!$B$9),0)*N627)*(1-O627)</f>
        <v/>
      </c>
      <c r="X627">
        <f>U627+V627</f>
        <v/>
      </c>
      <c r="Y627">
        <f>U627/('d_고정'!$B$5*'6_기대효과'!$H$7/8)/'d_고정'!$B$6</f>
        <v/>
      </c>
      <c r="Z627">
        <f>U627/('d_고정'!$B$8*'6_기대효과'!$H$7/8)</f>
        <v/>
      </c>
    </row>
    <row r="628">
      <c r="A628">
        <f>RAND()</f>
        <v/>
      </c>
      <c r="B628">
        <f>IF('d_시나리오'!$J$2='d_시나리오'!$H$2,'d_시나리오'!$I$2,IF(A628&lt;('d_시나리오'!$I$2-'d_시나리오'!$H$2)/('d_시나리오'!$J$2-'d_시나리오'!$H$2),'d_시나리오'!$H$2+SQRT(A628*('d_시나리오'!$J$2-'d_시나리오'!$H$2)*('d_시나리오'!$I$2-'d_시나리오'!$H$2)),'d_시나리오'!$J$2-SQRT((1-A628)*('d_시나리오'!$J$2-'d_시나리오'!$H$2)*('d_시나리오'!$J$2-'d_시나리오'!$I$2))))</f>
        <v/>
      </c>
      <c r="C628">
        <f>BETAINV(RAND(),2,6)</f>
        <v/>
      </c>
      <c r="D628">
        <f>INDEX('d_분포'!$A$2:$A$28,RANDBETWEEN(1,27))</f>
        <v/>
      </c>
      <c r="E628">
        <f>INDEX('d_분포'!$C$2:$C$5,RANDBETWEEN(1,4))*(0.9+0.2*RAND())</f>
        <v/>
      </c>
      <c r="F628">
        <f>RAND()</f>
        <v/>
      </c>
      <c r="G628">
        <f>IF('d_시나리오'!$J$3='d_시나리오'!$H$3,'d_시나리오'!$I$3,IF(F628&lt;('d_시나리오'!$I$3-'d_시나리오'!$H$3)/('d_시나리오'!$J$3-'d_시나리오'!$H$3),'d_시나리오'!$H$3+SQRT(F628*('d_시나리오'!$J$3-'d_시나리오'!$H$3)*('d_시나리오'!$I$3-'d_시나리오'!$H$3)),'d_시나리오'!$J$3-SQRT((1-F628)*('d_시나리오'!$J$3-'d_시나리오'!$H$3)*('d_시나리오'!$J$3-'d_시나리오'!$I$3))))</f>
        <v/>
      </c>
      <c r="H628">
        <f>RAND()</f>
        <v/>
      </c>
      <c r="I628">
        <f>IF('d_시나리오'!$J$4='d_시나리오'!$H$4,'d_시나리오'!$I$4,IF(H628&lt;('d_시나리오'!$I$4-'d_시나리오'!$H$4)/('d_시나리오'!$J$4-'d_시나리오'!$H$4),'d_시나리오'!$H$4+SQRT(H628*('d_시나리오'!$J$4-'d_시나리오'!$H$4)*('d_시나리오'!$I$4-'d_시나리오'!$H$4)),'d_시나리오'!$J$4-SQRT((1-H628)*('d_시나리오'!$J$4-'d_시나리오'!$H$4)*('d_시나리오'!$J$4-'d_시나리오'!$I$4))))</f>
        <v/>
      </c>
      <c r="J628">
        <f>RAND()</f>
        <v/>
      </c>
      <c r="K628">
        <f>IF('d_시나리오'!$J$5='d_시나리오'!$H$5,'d_시나리오'!$I$5,IF(J628&lt;('d_시나리오'!$I$5-'d_시나리오'!$H$5)/('d_시나리오'!$J$5-'d_시나리오'!$H$5),'d_시나리오'!$H$5+SQRT(J628*('d_시나리오'!$J$5-'d_시나리오'!$H$5)*('d_시나리오'!$I$5-'d_시나리오'!$H$5)),'d_시나리오'!$J$5-SQRT((1-J628)*('d_시나리오'!$J$5-'d_시나리오'!$H$5)*('d_시나리오'!$J$5-'d_시나리오'!$I$5))))</f>
        <v/>
      </c>
      <c r="L628">
        <f>RAND()</f>
        <v/>
      </c>
      <c r="M628">
        <f>IF('d_시나리오'!$J$6='d_시나리오'!$H$6,'d_시나리오'!$I$6,IF(L628&lt;('d_시나리오'!$I$6-'d_시나리오'!$H$6)/('d_시나리오'!$J$6-'d_시나리오'!$H$6),'d_시나리오'!$H$6+SQRT(L628*('d_시나리오'!$J$6-'d_시나리오'!$H$6)*('d_시나리오'!$I$6-'d_시나리오'!$H$6)),'d_시나리오'!$J$6-SQRT((1-L628)*('d_시나리오'!$J$6-'d_시나리오'!$H$6)*('d_시나리오'!$J$6-'d_시나리오'!$I$6))))</f>
        <v/>
      </c>
      <c r="N628">
        <f>INDEX('d_분포'!$B$2:$B$57,RANDBETWEEN(1,56))</f>
        <v/>
      </c>
      <c r="O628">
        <f>BETAINV(RAND(),5,5)</f>
        <v/>
      </c>
      <c r="P628">
        <f>'d_고정'!$B$1*'6_기대효과'!$H$7*('d_시나리오'!$I$7/'d_고정'!$B$2)*B628</f>
        <v/>
      </c>
      <c r="Q628">
        <f>P628*C628</f>
        <v/>
      </c>
      <c r="R628">
        <f>P628*E628</f>
        <v/>
      </c>
      <c r="S628">
        <f>R628*G628</f>
        <v/>
      </c>
      <c r="T628">
        <f>Q628+S628</f>
        <v/>
      </c>
      <c r="U628">
        <f>(Q628*D628+S628*I628)*(1-O628)</f>
        <v/>
      </c>
      <c r="V628">
        <f>(R628*K628*N628+'d_고정'!$B$3*('6_기대효과'!$H$7/8)*N628*'d_고정'!$B$10*M628*('6_기대효과'!$K$7/'d_고정'!$B$9))*(1-O628)</f>
        <v/>
      </c>
      <c r="W628">
        <f>(S628*I628+R628*MAX(K628-'d_고정'!$B$10*M628*('6_기대효과'!$K$7/'d_고정'!$B$9),0)*N628)*(1-O628)</f>
        <v/>
      </c>
      <c r="X628">
        <f>U628+V628</f>
        <v/>
      </c>
      <c r="Y628">
        <f>U628/('d_고정'!$B$5*'6_기대효과'!$H$7/8)/'d_고정'!$B$6</f>
        <v/>
      </c>
      <c r="Z628">
        <f>U628/('d_고정'!$B$8*'6_기대효과'!$H$7/8)</f>
        <v/>
      </c>
    </row>
    <row r="629">
      <c r="A629">
        <f>RAND()</f>
        <v/>
      </c>
      <c r="B629">
        <f>IF('d_시나리오'!$J$2='d_시나리오'!$H$2,'d_시나리오'!$I$2,IF(A629&lt;('d_시나리오'!$I$2-'d_시나리오'!$H$2)/('d_시나리오'!$J$2-'d_시나리오'!$H$2),'d_시나리오'!$H$2+SQRT(A629*('d_시나리오'!$J$2-'d_시나리오'!$H$2)*('d_시나리오'!$I$2-'d_시나리오'!$H$2)),'d_시나리오'!$J$2-SQRT((1-A629)*('d_시나리오'!$J$2-'d_시나리오'!$H$2)*('d_시나리오'!$J$2-'d_시나리오'!$I$2))))</f>
        <v/>
      </c>
      <c r="C629">
        <f>BETAINV(RAND(),2,6)</f>
        <v/>
      </c>
      <c r="D629">
        <f>INDEX('d_분포'!$A$2:$A$28,RANDBETWEEN(1,27))</f>
        <v/>
      </c>
      <c r="E629">
        <f>INDEX('d_분포'!$C$2:$C$5,RANDBETWEEN(1,4))*(0.9+0.2*RAND())</f>
        <v/>
      </c>
      <c r="F629">
        <f>RAND()</f>
        <v/>
      </c>
      <c r="G629">
        <f>IF('d_시나리오'!$J$3='d_시나리오'!$H$3,'d_시나리오'!$I$3,IF(F629&lt;('d_시나리오'!$I$3-'d_시나리오'!$H$3)/('d_시나리오'!$J$3-'d_시나리오'!$H$3),'d_시나리오'!$H$3+SQRT(F629*('d_시나리오'!$J$3-'d_시나리오'!$H$3)*('d_시나리오'!$I$3-'d_시나리오'!$H$3)),'d_시나리오'!$J$3-SQRT((1-F629)*('d_시나리오'!$J$3-'d_시나리오'!$H$3)*('d_시나리오'!$J$3-'d_시나리오'!$I$3))))</f>
        <v/>
      </c>
      <c r="H629">
        <f>RAND()</f>
        <v/>
      </c>
      <c r="I629">
        <f>IF('d_시나리오'!$J$4='d_시나리오'!$H$4,'d_시나리오'!$I$4,IF(H629&lt;('d_시나리오'!$I$4-'d_시나리오'!$H$4)/('d_시나리오'!$J$4-'d_시나리오'!$H$4),'d_시나리오'!$H$4+SQRT(H629*('d_시나리오'!$J$4-'d_시나리오'!$H$4)*('d_시나리오'!$I$4-'d_시나리오'!$H$4)),'d_시나리오'!$J$4-SQRT((1-H629)*('d_시나리오'!$J$4-'d_시나리오'!$H$4)*('d_시나리오'!$J$4-'d_시나리오'!$I$4))))</f>
        <v/>
      </c>
      <c r="J629">
        <f>RAND()</f>
        <v/>
      </c>
      <c r="K629">
        <f>IF('d_시나리오'!$J$5='d_시나리오'!$H$5,'d_시나리오'!$I$5,IF(J629&lt;('d_시나리오'!$I$5-'d_시나리오'!$H$5)/('d_시나리오'!$J$5-'d_시나리오'!$H$5),'d_시나리오'!$H$5+SQRT(J629*('d_시나리오'!$J$5-'d_시나리오'!$H$5)*('d_시나리오'!$I$5-'d_시나리오'!$H$5)),'d_시나리오'!$J$5-SQRT((1-J629)*('d_시나리오'!$J$5-'d_시나리오'!$H$5)*('d_시나리오'!$J$5-'d_시나리오'!$I$5))))</f>
        <v/>
      </c>
      <c r="L629">
        <f>RAND()</f>
        <v/>
      </c>
      <c r="M629">
        <f>IF('d_시나리오'!$J$6='d_시나리오'!$H$6,'d_시나리오'!$I$6,IF(L629&lt;('d_시나리오'!$I$6-'d_시나리오'!$H$6)/('d_시나리오'!$J$6-'d_시나리오'!$H$6),'d_시나리오'!$H$6+SQRT(L629*('d_시나리오'!$J$6-'d_시나리오'!$H$6)*('d_시나리오'!$I$6-'d_시나리오'!$H$6)),'d_시나리오'!$J$6-SQRT((1-L629)*('d_시나리오'!$J$6-'d_시나리오'!$H$6)*('d_시나리오'!$J$6-'d_시나리오'!$I$6))))</f>
        <v/>
      </c>
      <c r="N629">
        <f>INDEX('d_분포'!$B$2:$B$57,RANDBETWEEN(1,56))</f>
        <v/>
      </c>
      <c r="O629">
        <f>BETAINV(RAND(),5,5)</f>
        <v/>
      </c>
      <c r="P629">
        <f>'d_고정'!$B$1*'6_기대효과'!$H$7*('d_시나리오'!$I$7/'d_고정'!$B$2)*B629</f>
        <v/>
      </c>
      <c r="Q629">
        <f>P629*C629</f>
        <v/>
      </c>
      <c r="R629">
        <f>P629*E629</f>
        <v/>
      </c>
      <c r="S629">
        <f>R629*G629</f>
        <v/>
      </c>
      <c r="T629">
        <f>Q629+S629</f>
        <v/>
      </c>
      <c r="U629">
        <f>(Q629*D629+S629*I629)*(1-O629)</f>
        <v/>
      </c>
      <c r="V629">
        <f>(R629*K629*N629+'d_고정'!$B$3*('6_기대효과'!$H$7/8)*N629*'d_고정'!$B$10*M629*('6_기대효과'!$K$7/'d_고정'!$B$9))*(1-O629)</f>
        <v/>
      </c>
      <c r="W629">
        <f>(S629*I629+R629*MAX(K629-'d_고정'!$B$10*M629*('6_기대효과'!$K$7/'d_고정'!$B$9),0)*N629)*(1-O629)</f>
        <v/>
      </c>
      <c r="X629">
        <f>U629+V629</f>
        <v/>
      </c>
      <c r="Y629">
        <f>U629/('d_고정'!$B$5*'6_기대효과'!$H$7/8)/'d_고정'!$B$6</f>
        <v/>
      </c>
      <c r="Z629">
        <f>U629/('d_고정'!$B$8*'6_기대효과'!$H$7/8)</f>
        <v/>
      </c>
    </row>
    <row r="630">
      <c r="A630">
        <f>RAND()</f>
        <v/>
      </c>
      <c r="B630">
        <f>IF('d_시나리오'!$J$2='d_시나리오'!$H$2,'d_시나리오'!$I$2,IF(A630&lt;('d_시나리오'!$I$2-'d_시나리오'!$H$2)/('d_시나리오'!$J$2-'d_시나리오'!$H$2),'d_시나리오'!$H$2+SQRT(A630*('d_시나리오'!$J$2-'d_시나리오'!$H$2)*('d_시나리오'!$I$2-'d_시나리오'!$H$2)),'d_시나리오'!$J$2-SQRT((1-A630)*('d_시나리오'!$J$2-'d_시나리오'!$H$2)*('d_시나리오'!$J$2-'d_시나리오'!$I$2))))</f>
        <v/>
      </c>
      <c r="C630">
        <f>BETAINV(RAND(),2,6)</f>
        <v/>
      </c>
      <c r="D630">
        <f>INDEX('d_분포'!$A$2:$A$28,RANDBETWEEN(1,27))</f>
        <v/>
      </c>
      <c r="E630">
        <f>INDEX('d_분포'!$C$2:$C$5,RANDBETWEEN(1,4))*(0.9+0.2*RAND())</f>
        <v/>
      </c>
      <c r="F630">
        <f>RAND()</f>
        <v/>
      </c>
      <c r="G630">
        <f>IF('d_시나리오'!$J$3='d_시나리오'!$H$3,'d_시나리오'!$I$3,IF(F630&lt;('d_시나리오'!$I$3-'d_시나리오'!$H$3)/('d_시나리오'!$J$3-'d_시나리오'!$H$3),'d_시나리오'!$H$3+SQRT(F630*('d_시나리오'!$J$3-'d_시나리오'!$H$3)*('d_시나리오'!$I$3-'d_시나리오'!$H$3)),'d_시나리오'!$J$3-SQRT((1-F630)*('d_시나리오'!$J$3-'d_시나리오'!$H$3)*('d_시나리오'!$J$3-'d_시나리오'!$I$3))))</f>
        <v/>
      </c>
      <c r="H630">
        <f>RAND()</f>
        <v/>
      </c>
      <c r="I630">
        <f>IF('d_시나리오'!$J$4='d_시나리오'!$H$4,'d_시나리오'!$I$4,IF(H630&lt;('d_시나리오'!$I$4-'d_시나리오'!$H$4)/('d_시나리오'!$J$4-'d_시나리오'!$H$4),'d_시나리오'!$H$4+SQRT(H630*('d_시나리오'!$J$4-'d_시나리오'!$H$4)*('d_시나리오'!$I$4-'d_시나리오'!$H$4)),'d_시나리오'!$J$4-SQRT((1-H630)*('d_시나리오'!$J$4-'d_시나리오'!$H$4)*('d_시나리오'!$J$4-'d_시나리오'!$I$4))))</f>
        <v/>
      </c>
      <c r="J630">
        <f>RAND()</f>
        <v/>
      </c>
      <c r="K630">
        <f>IF('d_시나리오'!$J$5='d_시나리오'!$H$5,'d_시나리오'!$I$5,IF(J630&lt;('d_시나리오'!$I$5-'d_시나리오'!$H$5)/('d_시나리오'!$J$5-'d_시나리오'!$H$5),'d_시나리오'!$H$5+SQRT(J630*('d_시나리오'!$J$5-'d_시나리오'!$H$5)*('d_시나리오'!$I$5-'d_시나리오'!$H$5)),'d_시나리오'!$J$5-SQRT((1-J630)*('d_시나리오'!$J$5-'d_시나리오'!$H$5)*('d_시나리오'!$J$5-'d_시나리오'!$I$5))))</f>
        <v/>
      </c>
      <c r="L630">
        <f>RAND()</f>
        <v/>
      </c>
      <c r="M630">
        <f>IF('d_시나리오'!$J$6='d_시나리오'!$H$6,'d_시나리오'!$I$6,IF(L630&lt;('d_시나리오'!$I$6-'d_시나리오'!$H$6)/('d_시나리오'!$J$6-'d_시나리오'!$H$6),'d_시나리오'!$H$6+SQRT(L630*('d_시나리오'!$J$6-'d_시나리오'!$H$6)*('d_시나리오'!$I$6-'d_시나리오'!$H$6)),'d_시나리오'!$J$6-SQRT((1-L630)*('d_시나리오'!$J$6-'d_시나리오'!$H$6)*('d_시나리오'!$J$6-'d_시나리오'!$I$6))))</f>
        <v/>
      </c>
      <c r="N630">
        <f>INDEX('d_분포'!$B$2:$B$57,RANDBETWEEN(1,56))</f>
        <v/>
      </c>
      <c r="O630">
        <f>BETAINV(RAND(),5,5)</f>
        <v/>
      </c>
      <c r="P630">
        <f>'d_고정'!$B$1*'6_기대효과'!$H$7*('d_시나리오'!$I$7/'d_고정'!$B$2)*B630</f>
        <v/>
      </c>
      <c r="Q630">
        <f>P630*C630</f>
        <v/>
      </c>
      <c r="R630">
        <f>P630*E630</f>
        <v/>
      </c>
      <c r="S630">
        <f>R630*G630</f>
        <v/>
      </c>
      <c r="T630">
        <f>Q630+S630</f>
        <v/>
      </c>
      <c r="U630">
        <f>(Q630*D630+S630*I630)*(1-O630)</f>
        <v/>
      </c>
      <c r="V630">
        <f>(R630*K630*N630+'d_고정'!$B$3*('6_기대효과'!$H$7/8)*N630*'d_고정'!$B$10*M630*('6_기대효과'!$K$7/'d_고정'!$B$9))*(1-O630)</f>
        <v/>
      </c>
      <c r="W630">
        <f>(S630*I630+R630*MAX(K630-'d_고정'!$B$10*M630*('6_기대효과'!$K$7/'d_고정'!$B$9),0)*N630)*(1-O630)</f>
        <v/>
      </c>
      <c r="X630">
        <f>U630+V630</f>
        <v/>
      </c>
      <c r="Y630">
        <f>U630/('d_고정'!$B$5*'6_기대효과'!$H$7/8)/'d_고정'!$B$6</f>
        <v/>
      </c>
      <c r="Z630">
        <f>U630/('d_고정'!$B$8*'6_기대효과'!$H$7/8)</f>
        <v/>
      </c>
    </row>
    <row r="631">
      <c r="A631">
        <f>RAND()</f>
        <v/>
      </c>
      <c r="B631">
        <f>IF('d_시나리오'!$J$2='d_시나리오'!$H$2,'d_시나리오'!$I$2,IF(A631&lt;('d_시나리오'!$I$2-'d_시나리오'!$H$2)/('d_시나리오'!$J$2-'d_시나리오'!$H$2),'d_시나리오'!$H$2+SQRT(A631*('d_시나리오'!$J$2-'d_시나리오'!$H$2)*('d_시나리오'!$I$2-'d_시나리오'!$H$2)),'d_시나리오'!$J$2-SQRT((1-A631)*('d_시나리오'!$J$2-'d_시나리오'!$H$2)*('d_시나리오'!$J$2-'d_시나리오'!$I$2))))</f>
        <v/>
      </c>
      <c r="C631">
        <f>BETAINV(RAND(),2,6)</f>
        <v/>
      </c>
      <c r="D631">
        <f>INDEX('d_분포'!$A$2:$A$28,RANDBETWEEN(1,27))</f>
        <v/>
      </c>
      <c r="E631">
        <f>INDEX('d_분포'!$C$2:$C$5,RANDBETWEEN(1,4))*(0.9+0.2*RAND())</f>
        <v/>
      </c>
      <c r="F631">
        <f>RAND()</f>
        <v/>
      </c>
      <c r="G631">
        <f>IF('d_시나리오'!$J$3='d_시나리오'!$H$3,'d_시나리오'!$I$3,IF(F631&lt;('d_시나리오'!$I$3-'d_시나리오'!$H$3)/('d_시나리오'!$J$3-'d_시나리오'!$H$3),'d_시나리오'!$H$3+SQRT(F631*('d_시나리오'!$J$3-'d_시나리오'!$H$3)*('d_시나리오'!$I$3-'d_시나리오'!$H$3)),'d_시나리오'!$J$3-SQRT((1-F631)*('d_시나리오'!$J$3-'d_시나리오'!$H$3)*('d_시나리오'!$J$3-'d_시나리오'!$I$3))))</f>
        <v/>
      </c>
      <c r="H631">
        <f>RAND()</f>
        <v/>
      </c>
      <c r="I631">
        <f>IF('d_시나리오'!$J$4='d_시나리오'!$H$4,'d_시나리오'!$I$4,IF(H631&lt;('d_시나리오'!$I$4-'d_시나리오'!$H$4)/('d_시나리오'!$J$4-'d_시나리오'!$H$4),'d_시나리오'!$H$4+SQRT(H631*('d_시나리오'!$J$4-'d_시나리오'!$H$4)*('d_시나리오'!$I$4-'d_시나리오'!$H$4)),'d_시나리오'!$J$4-SQRT((1-H631)*('d_시나리오'!$J$4-'d_시나리오'!$H$4)*('d_시나리오'!$J$4-'d_시나리오'!$I$4))))</f>
        <v/>
      </c>
      <c r="J631">
        <f>RAND()</f>
        <v/>
      </c>
      <c r="K631">
        <f>IF('d_시나리오'!$J$5='d_시나리오'!$H$5,'d_시나리오'!$I$5,IF(J631&lt;('d_시나리오'!$I$5-'d_시나리오'!$H$5)/('d_시나리오'!$J$5-'d_시나리오'!$H$5),'d_시나리오'!$H$5+SQRT(J631*('d_시나리오'!$J$5-'d_시나리오'!$H$5)*('d_시나리오'!$I$5-'d_시나리오'!$H$5)),'d_시나리오'!$J$5-SQRT((1-J631)*('d_시나리오'!$J$5-'d_시나리오'!$H$5)*('d_시나리오'!$J$5-'d_시나리오'!$I$5))))</f>
        <v/>
      </c>
      <c r="L631">
        <f>RAND()</f>
        <v/>
      </c>
      <c r="M631">
        <f>IF('d_시나리오'!$J$6='d_시나리오'!$H$6,'d_시나리오'!$I$6,IF(L631&lt;('d_시나리오'!$I$6-'d_시나리오'!$H$6)/('d_시나리오'!$J$6-'d_시나리오'!$H$6),'d_시나리오'!$H$6+SQRT(L631*('d_시나리오'!$J$6-'d_시나리오'!$H$6)*('d_시나리오'!$I$6-'d_시나리오'!$H$6)),'d_시나리오'!$J$6-SQRT((1-L631)*('d_시나리오'!$J$6-'d_시나리오'!$H$6)*('d_시나리오'!$J$6-'d_시나리오'!$I$6))))</f>
        <v/>
      </c>
      <c r="N631">
        <f>INDEX('d_분포'!$B$2:$B$57,RANDBETWEEN(1,56))</f>
        <v/>
      </c>
      <c r="O631">
        <f>BETAINV(RAND(),5,5)</f>
        <v/>
      </c>
      <c r="P631">
        <f>'d_고정'!$B$1*'6_기대효과'!$H$7*('d_시나리오'!$I$7/'d_고정'!$B$2)*B631</f>
        <v/>
      </c>
      <c r="Q631">
        <f>P631*C631</f>
        <v/>
      </c>
      <c r="R631">
        <f>P631*E631</f>
        <v/>
      </c>
      <c r="S631">
        <f>R631*G631</f>
        <v/>
      </c>
      <c r="T631">
        <f>Q631+S631</f>
        <v/>
      </c>
      <c r="U631">
        <f>(Q631*D631+S631*I631)*(1-O631)</f>
        <v/>
      </c>
      <c r="V631">
        <f>(R631*K631*N631+'d_고정'!$B$3*('6_기대효과'!$H$7/8)*N631*'d_고정'!$B$10*M631*('6_기대효과'!$K$7/'d_고정'!$B$9))*(1-O631)</f>
        <v/>
      </c>
      <c r="W631">
        <f>(S631*I631+R631*MAX(K631-'d_고정'!$B$10*M631*('6_기대효과'!$K$7/'d_고정'!$B$9),0)*N631)*(1-O631)</f>
        <v/>
      </c>
      <c r="X631">
        <f>U631+V631</f>
        <v/>
      </c>
      <c r="Y631">
        <f>U631/('d_고정'!$B$5*'6_기대효과'!$H$7/8)/'d_고정'!$B$6</f>
        <v/>
      </c>
      <c r="Z631">
        <f>U631/('d_고정'!$B$8*'6_기대효과'!$H$7/8)</f>
        <v/>
      </c>
    </row>
    <row r="632">
      <c r="A632">
        <f>RAND()</f>
        <v/>
      </c>
      <c r="B632">
        <f>IF('d_시나리오'!$J$2='d_시나리오'!$H$2,'d_시나리오'!$I$2,IF(A632&lt;('d_시나리오'!$I$2-'d_시나리오'!$H$2)/('d_시나리오'!$J$2-'d_시나리오'!$H$2),'d_시나리오'!$H$2+SQRT(A632*('d_시나리오'!$J$2-'d_시나리오'!$H$2)*('d_시나리오'!$I$2-'d_시나리오'!$H$2)),'d_시나리오'!$J$2-SQRT((1-A632)*('d_시나리오'!$J$2-'d_시나리오'!$H$2)*('d_시나리오'!$J$2-'d_시나리오'!$I$2))))</f>
        <v/>
      </c>
      <c r="C632">
        <f>BETAINV(RAND(),2,6)</f>
        <v/>
      </c>
      <c r="D632">
        <f>INDEX('d_분포'!$A$2:$A$28,RANDBETWEEN(1,27))</f>
        <v/>
      </c>
      <c r="E632">
        <f>INDEX('d_분포'!$C$2:$C$5,RANDBETWEEN(1,4))*(0.9+0.2*RAND())</f>
        <v/>
      </c>
      <c r="F632">
        <f>RAND()</f>
        <v/>
      </c>
      <c r="G632">
        <f>IF('d_시나리오'!$J$3='d_시나리오'!$H$3,'d_시나리오'!$I$3,IF(F632&lt;('d_시나리오'!$I$3-'d_시나리오'!$H$3)/('d_시나리오'!$J$3-'d_시나리오'!$H$3),'d_시나리오'!$H$3+SQRT(F632*('d_시나리오'!$J$3-'d_시나리오'!$H$3)*('d_시나리오'!$I$3-'d_시나리오'!$H$3)),'d_시나리오'!$J$3-SQRT((1-F632)*('d_시나리오'!$J$3-'d_시나리오'!$H$3)*('d_시나리오'!$J$3-'d_시나리오'!$I$3))))</f>
        <v/>
      </c>
      <c r="H632">
        <f>RAND()</f>
        <v/>
      </c>
      <c r="I632">
        <f>IF('d_시나리오'!$J$4='d_시나리오'!$H$4,'d_시나리오'!$I$4,IF(H632&lt;('d_시나리오'!$I$4-'d_시나리오'!$H$4)/('d_시나리오'!$J$4-'d_시나리오'!$H$4),'d_시나리오'!$H$4+SQRT(H632*('d_시나리오'!$J$4-'d_시나리오'!$H$4)*('d_시나리오'!$I$4-'d_시나리오'!$H$4)),'d_시나리오'!$J$4-SQRT((1-H632)*('d_시나리오'!$J$4-'d_시나리오'!$H$4)*('d_시나리오'!$J$4-'d_시나리오'!$I$4))))</f>
        <v/>
      </c>
      <c r="J632">
        <f>RAND()</f>
        <v/>
      </c>
      <c r="K632">
        <f>IF('d_시나리오'!$J$5='d_시나리오'!$H$5,'d_시나리오'!$I$5,IF(J632&lt;('d_시나리오'!$I$5-'d_시나리오'!$H$5)/('d_시나리오'!$J$5-'d_시나리오'!$H$5),'d_시나리오'!$H$5+SQRT(J632*('d_시나리오'!$J$5-'d_시나리오'!$H$5)*('d_시나리오'!$I$5-'d_시나리오'!$H$5)),'d_시나리오'!$J$5-SQRT((1-J632)*('d_시나리오'!$J$5-'d_시나리오'!$H$5)*('d_시나리오'!$J$5-'d_시나리오'!$I$5))))</f>
        <v/>
      </c>
      <c r="L632">
        <f>RAND()</f>
        <v/>
      </c>
      <c r="M632">
        <f>IF('d_시나리오'!$J$6='d_시나리오'!$H$6,'d_시나리오'!$I$6,IF(L632&lt;('d_시나리오'!$I$6-'d_시나리오'!$H$6)/('d_시나리오'!$J$6-'d_시나리오'!$H$6),'d_시나리오'!$H$6+SQRT(L632*('d_시나리오'!$J$6-'d_시나리오'!$H$6)*('d_시나리오'!$I$6-'d_시나리오'!$H$6)),'d_시나리오'!$J$6-SQRT((1-L632)*('d_시나리오'!$J$6-'d_시나리오'!$H$6)*('d_시나리오'!$J$6-'d_시나리오'!$I$6))))</f>
        <v/>
      </c>
      <c r="N632">
        <f>INDEX('d_분포'!$B$2:$B$57,RANDBETWEEN(1,56))</f>
        <v/>
      </c>
      <c r="O632">
        <f>BETAINV(RAND(),5,5)</f>
        <v/>
      </c>
      <c r="P632">
        <f>'d_고정'!$B$1*'6_기대효과'!$H$7*('d_시나리오'!$I$7/'d_고정'!$B$2)*B632</f>
        <v/>
      </c>
      <c r="Q632">
        <f>P632*C632</f>
        <v/>
      </c>
      <c r="R632">
        <f>P632*E632</f>
        <v/>
      </c>
      <c r="S632">
        <f>R632*G632</f>
        <v/>
      </c>
      <c r="T632">
        <f>Q632+S632</f>
        <v/>
      </c>
      <c r="U632">
        <f>(Q632*D632+S632*I632)*(1-O632)</f>
        <v/>
      </c>
      <c r="V632">
        <f>(R632*K632*N632+'d_고정'!$B$3*('6_기대효과'!$H$7/8)*N632*'d_고정'!$B$10*M632*('6_기대효과'!$K$7/'d_고정'!$B$9))*(1-O632)</f>
        <v/>
      </c>
      <c r="W632">
        <f>(S632*I632+R632*MAX(K632-'d_고정'!$B$10*M632*('6_기대효과'!$K$7/'d_고정'!$B$9),0)*N632)*(1-O632)</f>
        <v/>
      </c>
      <c r="X632">
        <f>U632+V632</f>
        <v/>
      </c>
      <c r="Y632">
        <f>U632/('d_고정'!$B$5*'6_기대효과'!$H$7/8)/'d_고정'!$B$6</f>
        <v/>
      </c>
      <c r="Z632">
        <f>U632/('d_고정'!$B$8*'6_기대효과'!$H$7/8)</f>
        <v/>
      </c>
    </row>
    <row r="633">
      <c r="A633">
        <f>RAND()</f>
        <v/>
      </c>
      <c r="B633">
        <f>IF('d_시나리오'!$J$2='d_시나리오'!$H$2,'d_시나리오'!$I$2,IF(A633&lt;('d_시나리오'!$I$2-'d_시나리오'!$H$2)/('d_시나리오'!$J$2-'d_시나리오'!$H$2),'d_시나리오'!$H$2+SQRT(A633*('d_시나리오'!$J$2-'d_시나리오'!$H$2)*('d_시나리오'!$I$2-'d_시나리오'!$H$2)),'d_시나리오'!$J$2-SQRT((1-A633)*('d_시나리오'!$J$2-'d_시나리오'!$H$2)*('d_시나리오'!$J$2-'d_시나리오'!$I$2))))</f>
        <v/>
      </c>
      <c r="C633">
        <f>BETAINV(RAND(),2,6)</f>
        <v/>
      </c>
      <c r="D633">
        <f>INDEX('d_분포'!$A$2:$A$28,RANDBETWEEN(1,27))</f>
        <v/>
      </c>
      <c r="E633">
        <f>INDEX('d_분포'!$C$2:$C$5,RANDBETWEEN(1,4))*(0.9+0.2*RAND())</f>
        <v/>
      </c>
      <c r="F633">
        <f>RAND()</f>
        <v/>
      </c>
      <c r="G633">
        <f>IF('d_시나리오'!$J$3='d_시나리오'!$H$3,'d_시나리오'!$I$3,IF(F633&lt;('d_시나리오'!$I$3-'d_시나리오'!$H$3)/('d_시나리오'!$J$3-'d_시나리오'!$H$3),'d_시나리오'!$H$3+SQRT(F633*('d_시나리오'!$J$3-'d_시나리오'!$H$3)*('d_시나리오'!$I$3-'d_시나리오'!$H$3)),'d_시나리오'!$J$3-SQRT((1-F633)*('d_시나리오'!$J$3-'d_시나리오'!$H$3)*('d_시나리오'!$J$3-'d_시나리오'!$I$3))))</f>
        <v/>
      </c>
      <c r="H633">
        <f>RAND()</f>
        <v/>
      </c>
      <c r="I633">
        <f>IF('d_시나리오'!$J$4='d_시나리오'!$H$4,'d_시나리오'!$I$4,IF(H633&lt;('d_시나리오'!$I$4-'d_시나리오'!$H$4)/('d_시나리오'!$J$4-'d_시나리오'!$H$4),'d_시나리오'!$H$4+SQRT(H633*('d_시나리오'!$J$4-'d_시나리오'!$H$4)*('d_시나리오'!$I$4-'d_시나리오'!$H$4)),'d_시나리오'!$J$4-SQRT((1-H633)*('d_시나리오'!$J$4-'d_시나리오'!$H$4)*('d_시나리오'!$J$4-'d_시나리오'!$I$4))))</f>
        <v/>
      </c>
      <c r="J633">
        <f>RAND()</f>
        <v/>
      </c>
      <c r="K633">
        <f>IF('d_시나리오'!$J$5='d_시나리오'!$H$5,'d_시나리오'!$I$5,IF(J633&lt;('d_시나리오'!$I$5-'d_시나리오'!$H$5)/('d_시나리오'!$J$5-'d_시나리오'!$H$5),'d_시나리오'!$H$5+SQRT(J633*('d_시나리오'!$J$5-'d_시나리오'!$H$5)*('d_시나리오'!$I$5-'d_시나리오'!$H$5)),'d_시나리오'!$J$5-SQRT((1-J633)*('d_시나리오'!$J$5-'d_시나리오'!$H$5)*('d_시나리오'!$J$5-'d_시나리오'!$I$5))))</f>
        <v/>
      </c>
      <c r="L633">
        <f>RAND()</f>
        <v/>
      </c>
      <c r="M633">
        <f>IF('d_시나리오'!$J$6='d_시나리오'!$H$6,'d_시나리오'!$I$6,IF(L633&lt;('d_시나리오'!$I$6-'d_시나리오'!$H$6)/('d_시나리오'!$J$6-'d_시나리오'!$H$6),'d_시나리오'!$H$6+SQRT(L633*('d_시나리오'!$J$6-'d_시나리오'!$H$6)*('d_시나리오'!$I$6-'d_시나리오'!$H$6)),'d_시나리오'!$J$6-SQRT((1-L633)*('d_시나리오'!$J$6-'d_시나리오'!$H$6)*('d_시나리오'!$J$6-'d_시나리오'!$I$6))))</f>
        <v/>
      </c>
      <c r="N633">
        <f>INDEX('d_분포'!$B$2:$B$57,RANDBETWEEN(1,56))</f>
        <v/>
      </c>
      <c r="O633">
        <f>BETAINV(RAND(),5,5)</f>
        <v/>
      </c>
      <c r="P633">
        <f>'d_고정'!$B$1*'6_기대효과'!$H$7*('d_시나리오'!$I$7/'d_고정'!$B$2)*B633</f>
        <v/>
      </c>
      <c r="Q633">
        <f>P633*C633</f>
        <v/>
      </c>
      <c r="R633">
        <f>P633*E633</f>
        <v/>
      </c>
      <c r="S633">
        <f>R633*G633</f>
        <v/>
      </c>
      <c r="T633">
        <f>Q633+S633</f>
        <v/>
      </c>
      <c r="U633">
        <f>(Q633*D633+S633*I633)*(1-O633)</f>
        <v/>
      </c>
      <c r="V633">
        <f>(R633*K633*N633+'d_고정'!$B$3*('6_기대효과'!$H$7/8)*N633*'d_고정'!$B$10*M633*('6_기대효과'!$K$7/'d_고정'!$B$9))*(1-O633)</f>
        <v/>
      </c>
      <c r="W633">
        <f>(S633*I633+R633*MAX(K633-'d_고정'!$B$10*M633*('6_기대효과'!$K$7/'d_고정'!$B$9),0)*N633)*(1-O633)</f>
        <v/>
      </c>
      <c r="X633">
        <f>U633+V633</f>
        <v/>
      </c>
      <c r="Y633">
        <f>U633/('d_고정'!$B$5*'6_기대효과'!$H$7/8)/'d_고정'!$B$6</f>
        <v/>
      </c>
      <c r="Z633">
        <f>U633/('d_고정'!$B$8*'6_기대효과'!$H$7/8)</f>
        <v/>
      </c>
    </row>
    <row r="634">
      <c r="A634">
        <f>RAND()</f>
        <v/>
      </c>
      <c r="B634">
        <f>IF('d_시나리오'!$J$2='d_시나리오'!$H$2,'d_시나리오'!$I$2,IF(A634&lt;('d_시나리오'!$I$2-'d_시나리오'!$H$2)/('d_시나리오'!$J$2-'d_시나리오'!$H$2),'d_시나리오'!$H$2+SQRT(A634*('d_시나리오'!$J$2-'d_시나리오'!$H$2)*('d_시나리오'!$I$2-'d_시나리오'!$H$2)),'d_시나리오'!$J$2-SQRT((1-A634)*('d_시나리오'!$J$2-'d_시나리오'!$H$2)*('d_시나리오'!$J$2-'d_시나리오'!$I$2))))</f>
        <v/>
      </c>
      <c r="C634">
        <f>BETAINV(RAND(),2,6)</f>
        <v/>
      </c>
      <c r="D634">
        <f>INDEX('d_분포'!$A$2:$A$28,RANDBETWEEN(1,27))</f>
        <v/>
      </c>
      <c r="E634">
        <f>INDEX('d_분포'!$C$2:$C$5,RANDBETWEEN(1,4))*(0.9+0.2*RAND())</f>
        <v/>
      </c>
      <c r="F634">
        <f>RAND()</f>
        <v/>
      </c>
      <c r="G634">
        <f>IF('d_시나리오'!$J$3='d_시나리오'!$H$3,'d_시나리오'!$I$3,IF(F634&lt;('d_시나리오'!$I$3-'d_시나리오'!$H$3)/('d_시나리오'!$J$3-'d_시나리오'!$H$3),'d_시나리오'!$H$3+SQRT(F634*('d_시나리오'!$J$3-'d_시나리오'!$H$3)*('d_시나리오'!$I$3-'d_시나리오'!$H$3)),'d_시나리오'!$J$3-SQRT((1-F634)*('d_시나리오'!$J$3-'d_시나리오'!$H$3)*('d_시나리오'!$J$3-'d_시나리오'!$I$3))))</f>
        <v/>
      </c>
      <c r="H634">
        <f>RAND()</f>
        <v/>
      </c>
      <c r="I634">
        <f>IF('d_시나리오'!$J$4='d_시나리오'!$H$4,'d_시나리오'!$I$4,IF(H634&lt;('d_시나리오'!$I$4-'d_시나리오'!$H$4)/('d_시나리오'!$J$4-'d_시나리오'!$H$4),'d_시나리오'!$H$4+SQRT(H634*('d_시나리오'!$J$4-'d_시나리오'!$H$4)*('d_시나리오'!$I$4-'d_시나리오'!$H$4)),'d_시나리오'!$J$4-SQRT((1-H634)*('d_시나리오'!$J$4-'d_시나리오'!$H$4)*('d_시나리오'!$J$4-'d_시나리오'!$I$4))))</f>
        <v/>
      </c>
      <c r="J634">
        <f>RAND()</f>
        <v/>
      </c>
      <c r="K634">
        <f>IF('d_시나리오'!$J$5='d_시나리오'!$H$5,'d_시나리오'!$I$5,IF(J634&lt;('d_시나리오'!$I$5-'d_시나리오'!$H$5)/('d_시나리오'!$J$5-'d_시나리오'!$H$5),'d_시나리오'!$H$5+SQRT(J634*('d_시나리오'!$J$5-'d_시나리오'!$H$5)*('d_시나리오'!$I$5-'d_시나리오'!$H$5)),'d_시나리오'!$J$5-SQRT((1-J634)*('d_시나리오'!$J$5-'d_시나리오'!$H$5)*('d_시나리오'!$J$5-'d_시나리오'!$I$5))))</f>
        <v/>
      </c>
      <c r="L634">
        <f>RAND()</f>
        <v/>
      </c>
      <c r="M634">
        <f>IF('d_시나리오'!$J$6='d_시나리오'!$H$6,'d_시나리오'!$I$6,IF(L634&lt;('d_시나리오'!$I$6-'d_시나리오'!$H$6)/('d_시나리오'!$J$6-'d_시나리오'!$H$6),'d_시나리오'!$H$6+SQRT(L634*('d_시나리오'!$J$6-'d_시나리오'!$H$6)*('d_시나리오'!$I$6-'d_시나리오'!$H$6)),'d_시나리오'!$J$6-SQRT((1-L634)*('d_시나리오'!$J$6-'d_시나리오'!$H$6)*('d_시나리오'!$J$6-'d_시나리오'!$I$6))))</f>
        <v/>
      </c>
      <c r="N634">
        <f>INDEX('d_분포'!$B$2:$B$57,RANDBETWEEN(1,56))</f>
        <v/>
      </c>
      <c r="O634">
        <f>BETAINV(RAND(),5,5)</f>
        <v/>
      </c>
      <c r="P634">
        <f>'d_고정'!$B$1*'6_기대효과'!$H$7*('d_시나리오'!$I$7/'d_고정'!$B$2)*B634</f>
        <v/>
      </c>
      <c r="Q634">
        <f>P634*C634</f>
        <v/>
      </c>
      <c r="R634">
        <f>P634*E634</f>
        <v/>
      </c>
      <c r="S634">
        <f>R634*G634</f>
        <v/>
      </c>
      <c r="T634">
        <f>Q634+S634</f>
        <v/>
      </c>
      <c r="U634">
        <f>(Q634*D634+S634*I634)*(1-O634)</f>
        <v/>
      </c>
      <c r="V634">
        <f>(R634*K634*N634+'d_고정'!$B$3*('6_기대효과'!$H$7/8)*N634*'d_고정'!$B$10*M634*('6_기대효과'!$K$7/'d_고정'!$B$9))*(1-O634)</f>
        <v/>
      </c>
      <c r="W634">
        <f>(S634*I634+R634*MAX(K634-'d_고정'!$B$10*M634*('6_기대효과'!$K$7/'d_고정'!$B$9),0)*N634)*(1-O634)</f>
        <v/>
      </c>
      <c r="X634">
        <f>U634+V634</f>
        <v/>
      </c>
      <c r="Y634">
        <f>U634/('d_고정'!$B$5*'6_기대효과'!$H$7/8)/'d_고정'!$B$6</f>
        <v/>
      </c>
      <c r="Z634">
        <f>U634/('d_고정'!$B$8*'6_기대효과'!$H$7/8)</f>
        <v/>
      </c>
    </row>
    <row r="635">
      <c r="A635">
        <f>RAND()</f>
        <v/>
      </c>
      <c r="B635">
        <f>IF('d_시나리오'!$J$2='d_시나리오'!$H$2,'d_시나리오'!$I$2,IF(A635&lt;('d_시나리오'!$I$2-'d_시나리오'!$H$2)/('d_시나리오'!$J$2-'d_시나리오'!$H$2),'d_시나리오'!$H$2+SQRT(A635*('d_시나리오'!$J$2-'d_시나리오'!$H$2)*('d_시나리오'!$I$2-'d_시나리오'!$H$2)),'d_시나리오'!$J$2-SQRT((1-A635)*('d_시나리오'!$J$2-'d_시나리오'!$H$2)*('d_시나리오'!$J$2-'d_시나리오'!$I$2))))</f>
        <v/>
      </c>
      <c r="C635">
        <f>BETAINV(RAND(),2,6)</f>
        <v/>
      </c>
      <c r="D635">
        <f>INDEX('d_분포'!$A$2:$A$28,RANDBETWEEN(1,27))</f>
        <v/>
      </c>
      <c r="E635">
        <f>INDEX('d_분포'!$C$2:$C$5,RANDBETWEEN(1,4))*(0.9+0.2*RAND())</f>
        <v/>
      </c>
      <c r="F635">
        <f>RAND()</f>
        <v/>
      </c>
      <c r="G635">
        <f>IF('d_시나리오'!$J$3='d_시나리오'!$H$3,'d_시나리오'!$I$3,IF(F635&lt;('d_시나리오'!$I$3-'d_시나리오'!$H$3)/('d_시나리오'!$J$3-'d_시나리오'!$H$3),'d_시나리오'!$H$3+SQRT(F635*('d_시나리오'!$J$3-'d_시나리오'!$H$3)*('d_시나리오'!$I$3-'d_시나리오'!$H$3)),'d_시나리오'!$J$3-SQRT((1-F635)*('d_시나리오'!$J$3-'d_시나리오'!$H$3)*('d_시나리오'!$J$3-'d_시나리오'!$I$3))))</f>
        <v/>
      </c>
      <c r="H635">
        <f>RAND()</f>
        <v/>
      </c>
      <c r="I635">
        <f>IF('d_시나리오'!$J$4='d_시나리오'!$H$4,'d_시나리오'!$I$4,IF(H635&lt;('d_시나리오'!$I$4-'d_시나리오'!$H$4)/('d_시나리오'!$J$4-'d_시나리오'!$H$4),'d_시나리오'!$H$4+SQRT(H635*('d_시나리오'!$J$4-'d_시나리오'!$H$4)*('d_시나리오'!$I$4-'d_시나리오'!$H$4)),'d_시나리오'!$J$4-SQRT((1-H635)*('d_시나리오'!$J$4-'d_시나리오'!$H$4)*('d_시나리오'!$J$4-'d_시나리오'!$I$4))))</f>
        <v/>
      </c>
      <c r="J635">
        <f>RAND()</f>
        <v/>
      </c>
      <c r="K635">
        <f>IF('d_시나리오'!$J$5='d_시나리오'!$H$5,'d_시나리오'!$I$5,IF(J635&lt;('d_시나리오'!$I$5-'d_시나리오'!$H$5)/('d_시나리오'!$J$5-'d_시나리오'!$H$5),'d_시나리오'!$H$5+SQRT(J635*('d_시나리오'!$J$5-'d_시나리오'!$H$5)*('d_시나리오'!$I$5-'d_시나리오'!$H$5)),'d_시나리오'!$J$5-SQRT((1-J635)*('d_시나리오'!$J$5-'d_시나리오'!$H$5)*('d_시나리오'!$J$5-'d_시나리오'!$I$5))))</f>
        <v/>
      </c>
      <c r="L635">
        <f>RAND()</f>
        <v/>
      </c>
      <c r="M635">
        <f>IF('d_시나리오'!$J$6='d_시나리오'!$H$6,'d_시나리오'!$I$6,IF(L635&lt;('d_시나리오'!$I$6-'d_시나리오'!$H$6)/('d_시나리오'!$J$6-'d_시나리오'!$H$6),'d_시나리오'!$H$6+SQRT(L635*('d_시나리오'!$J$6-'d_시나리오'!$H$6)*('d_시나리오'!$I$6-'d_시나리오'!$H$6)),'d_시나리오'!$J$6-SQRT((1-L635)*('d_시나리오'!$J$6-'d_시나리오'!$H$6)*('d_시나리오'!$J$6-'d_시나리오'!$I$6))))</f>
        <v/>
      </c>
      <c r="N635">
        <f>INDEX('d_분포'!$B$2:$B$57,RANDBETWEEN(1,56))</f>
        <v/>
      </c>
      <c r="O635">
        <f>BETAINV(RAND(),5,5)</f>
        <v/>
      </c>
      <c r="P635">
        <f>'d_고정'!$B$1*'6_기대효과'!$H$7*('d_시나리오'!$I$7/'d_고정'!$B$2)*B635</f>
        <v/>
      </c>
      <c r="Q635">
        <f>P635*C635</f>
        <v/>
      </c>
      <c r="R635">
        <f>P635*E635</f>
        <v/>
      </c>
      <c r="S635">
        <f>R635*G635</f>
        <v/>
      </c>
      <c r="T635">
        <f>Q635+S635</f>
        <v/>
      </c>
      <c r="U635">
        <f>(Q635*D635+S635*I635)*(1-O635)</f>
        <v/>
      </c>
      <c r="V635">
        <f>(R635*K635*N635+'d_고정'!$B$3*('6_기대효과'!$H$7/8)*N635*'d_고정'!$B$10*M635*('6_기대효과'!$K$7/'d_고정'!$B$9))*(1-O635)</f>
        <v/>
      </c>
      <c r="W635">
        <f>(S635*I635+R635*MAX(K635-'d_고정'!$B$10*M635*('6_기대효과'!$K$7/'d_고정'!$B$9),0)*N635)*(1-O635)</f>
        <v/>
      </c>
      <c r="X635">
        <f>U635+V635</f>
        <v/>
      </c>
      <c r="Y635">
        <f>U635/('d_고정'!$B$5*'6_기대효과'!$H$7/8)/'d_고정'!$B$6</f>
        <v/>
      </c>
      <c r="Z635">
        <f>U635/('d_고정'!$B$8*'6_기대효과'!$H$7/8)</f>
        <v/>
      </c>
    </row>
    <row r="636">
      <c r="A636">
        <f>RAND()</f>
        <v/>
      </c>
      <c r="B636">
        <f>IF('d_시나리오'!$J$2='d_시나리오'!$H$2,'d_시나리오'!$I$2,IF(A636&lt;('d_시나리오'!$I$2-'d_시나리오'!$H$2)/('d_시나리오'!$J$2-'d_시나리오'!$H$2),'d_시나리오'!$H$2+SQRT(A636*('d_시나리오'!$J$2-'d_시나리오'!$H$2)*('d_시나리오'!$I$2-'d_시나리오'!$H$2)),'d_시나리오'!$J$2-SQRT((1-A636)*('d_시나리오'!$J$2-'d_시나리오'!$H$2)*('d_시나리오'!$J$2-'d_시나리오'!$I$2))))</f>
        <v/>
      </c>
      <c r="C636">
        <f>BETAINV(RAND(),2,6)</f>
        <v/>
      </c>
      <c r="D636">
        <f>INDEX('d_분포'!$A$2:$A$28,RANDBETWEEN(1,27))</f>
        <v/>
      </c>
      <c r="E636">
        <f>INDEX('d_분포'!$C$2:$C$5,RANDBETWEEN(1,4))*(0.9+0.2*RAND())</f>
        <v/>
      </c>
      <c r="F636">
        <f>RAND()</f>
        <v/>
      </c>
      <c r="G636">
        <f>IF('d_시나리오'!$J$3='d_시나리오'!$H$3,'d_시나리오'!$I$3,IF(F636&lt;('d_시나리오'!$I$3-'d_시나리오'!$H$3)/('d_시나리오'!$J$3-'d_시나리오'!$H$3),'d_시나리오'!$H$3+SQRT(F636*('d_시나리오'!$J$3-'d_시나리오'!$H$3)*('d_시나리오'!$I$3-'d_시나리오'!$H$3)),'d_시나리오'!$J$3-SQRT((1-F636)*('d_시나리오'!$J$3-'d_시나리오'!$H$3)*('d_시나리오'!$J$3-'d_시나리오'!$I$3))))</f>
        <v/>
      </c>
      <c r="H636">
        <f>RAND()</f>
        <v/>
      </c>
      <c r="I636">
        <f>IF('d_시나리오'!$J$4='d_시나리오'!$H$4,'d_시나리오'!$I$4,IF(H636&lt;('d_시나리오'!$I$4-'d_시나리오'!$H$4)/('d_시나리오'!$J$4-'d_시나리오'!$H$4),'d_시나리오'!$H$4+SQRT(H636*('d_시나리오'!$J$4-'d_시나리오'!$H$4)*('d_시나리오'!$I$4-'d_시나리오'!$H$4)),'d_시나리오'!$J$4-SQRT((1-H636)*('d_시나리오'!$J$4-'d_시나리오'!$H$4)*('d_시나리오'!$J$4-'d_시나리오'!$I$4))))</f>
        <v/>
      </c>
      <c r="J636">
        <f>RAND()</f>
        <v/>
      </c>
      <c r="K636">
        <f>IF('d_시나리오'!$J$5='d_시나리오'!$H$5,'d_시나리오'!$I$5,IF(J636&lt;('d_시나리오'!$I$5-'d_시나리오'!$H$5)/('d_시나리오'!$J$5-'d_시나리오'!$H$5),'d_시나리오'!$H$5+SQRT(J636*('d_시나리오'!$J$5-'d_시나리오'!$H$5)*('d_시나리오'!$I$5-'d_시나리오'!$H$5)),'d_시나리오'!$J$5-SQRT((1-J636)*('d_시나리오'!$J$5-'d_시나리오'!$H$5)*('d_시나리오'!$J$5-'d_시나리오'!$I$5))))</f>
        <v/>
      </c>
      <c r="L636">
        <f>RAND()</f>
        <v/>
      </c>
      <c r="M636">
        <f>IF('d_시나리오'!$J$6='d_시나리오'!$H$6,'d_시나리오'!$I$6,IF(L636&lt;('d_시나리오'!$I$6-'d_시나리오'!$H$6)/('d_시나리오'!$J$6-'d_시나리오'!$H$6),'d_시나리오'!$H$6+SQRT(L636*('d_시나리오'!$J$6-'d_시나리오'!$H$6)*('d_시나리오'!$I$6-'d_시나리오'!$H$6)),'d_시나리오'!$J$6-SQRT((1-L636)*('d_시나리오'!$J$6-'d_시나리오'!$H$6)*('d_시나리오'!$J$6-'d_시나리오'!$I$6))))</f>
        <v/>
      </c>
      <c r="N636">
        <f>INDEX('d_분포'!$B$2:$B$57,RANDBETWEEN(1,56))</f>
        <v/>
      </c>
      <c r="O636">
        <f>BETAINV(RAND(),5,5)</f>
        <v/>
      </c>
      <c r="P636">
        <f>'d_고정'!$B$1*'6_기대효과'!$H$7*('d_시나리오'!$I$7/'d_고정'!$B$2)*B636</f>
        <v/>
      </c>
      <c r="Q636">
        <f>P636*C636</f>
        <v/>
      </c>
      <c r="R636">
        <f>P636*E636</f>
        <v/>
      </c>
      <c r="S636">
        <f>R636*G636</f>
        <v/>
      </c>
      <c r="T636">
        <f>Q636+S636</f>
        <v/>
      </c>
      <c r="U636">
        <f>(Q636*D636+S636*I636)*(1-O636)</f>
        <v/>
      </c>
      <c r="V636">
        <f>(R636*K636*N636+'d_고정'!$B$3*('6_기대효과'!$H$7/8)*N636*'d_고정'!$B$10*M636*('6_기대효과'!$K$7/'d_고정'!$B$9))*(1-O636)</f>
        <v/>
      </c>
      <c r="W636">
        <f>(S636*I636+R636*MAX(K636-'d_고정'!$B$10*M636*('6_기대효과'!$K$7/'d_고정'!$B$9),0)*N636)*(1-O636)</f>
        <v/>
      </c>
      <c r="X636">
        <f>U636+V636</f>
        <v/>
      </c>
      <c r="Y636">
        <f>U636/('d_고정'!$B$5*'6_기대효과'!$H$7/8)/'d_고정'!$B$6</f>
        <v/>
      </c>
      <c r="Z636">
        <f>U636/('d_고정'!$B$8*'6_기대효과'!$H$7/8)</f>
        <v/>
      </c>
    </row>
    <row r="637">
      <c r="A637">
        <f>RAND()</f>
        <v/>
      </c>
      <c r="B637">
        <f>IF('d_시나리오'!$J$2='d_시나리오'!$H$2,'d_시나리오'!$I$2,IF(A637&lt;('d_시나리오'!$I$2-'d_시나리오'!$H$2)/('d_시나리오'!$J$2-'d_시나리오'!$H$2),'d_시나리오'!$H$2+SQRT(A637*('d_시나리오'!$J$2-'d_시나리오'!$H$2)*('d_시나리오'!$I$2-'d_시나리오'!$H$2)),'d_시나리오'!$J$2-SQRT((1-A637)*('d_시나리오'!$J$2-'d_시나리오'!$H$2)*('d_시나리오'!$J$2-'d_시나리오'!$I$2))))</f>
        <v/>
      </c>
      <c r="C637">
        <f>BETAINV(RAND(),2,6)</f>
        <v/>
      </c>
      <c r="D637">
        <f>INDEX('d_분포'!$A$2:$A$28,RANDBETWEEN(1,27))</f>
        <v/>
      </c>
      <c r="E637">
        <f>INDEX('d_분포'!$C$2:$C$5,RANDBETWEEN(1,4))*(0.9+0.2*RAND())</f>
        <v/>
      </c>
      <c r="F637">
        <f>RAND()</f>
        <v/>
      </c>
      <c r="G637">
        <f>IF('d_시나리오'!$J$3='d_시나리오'!$H$3,'d_시나리오'!$I$3,IF(F637&lt;('d_시나리오'!$I$3-'d_시나리오'!$H$3)/('d_시나리오'!$J$3-'d_시나리오'!$H$3),'d_시나리오'!$H$3+SQRT(F637*('d_시나리오'!$J$3-'d_시나리오'!$H$3)*('d_시나리오'!$I$3-'d_시나리오'!$H$3)),'d_시나리오'!$J$3-SQRT((1-F637)*('d_시나리오'!$J$3-'d_시나리오'!$H$3)*('d_시나리오'!$J$3-'d_시나리오'!$I$3))))</f>
        <v/>
      </c>
      <c r="H637">
        <f>RAND()</f>
        <v/>
      </c>
      <c r="I637">
        <f>IF('d_시나리오'!$J$4='d_시나리오'!$H$4,'d_시나리오'!$I$4,IF(H637&lt;('d_시나리오'!$I$4-'d_시나리오'!$H$4)/('d_시나리오'!$J$4-'d_시나리오'!$H$4),'d_시나리오'!$H$4+SQRT(H637*('d_시나리오'!$J$4-'d_시나리오'!$H$4)*('d_시나리오'!$I$4-'d_시나리오'!$H$4)),'d_시나리오'!$J$4-SQRT((1-H637)*('d_시나리오'!$J$4-'d_시나리오'!$H$4)*('d_시나리오'!$J$4-'d_시나리오'!$I$4))))</f>
        <v/>
      </c>
      <c r="J637">
        <f>RAND()</f>
        <v/>
      </c>
      <c r="K637">
        <f>IF('d_시나리오'!$J$5='d_시나리오'!$H$5,'d_시나리오'!$I$5,IF(J637&lt;('d_시나리오'!$I$5-'d_시나리오'!$H$5)/('d_시나리오'!$J$5-'d_시나리오'!$H$5),'d_시나리오'!$H$5+SQRT(J637*('d_시나리오'!$J$5-'d_시나리오'!$H$5)*('d_시나리오'!$I$5-'d_시나리오'!$H$5)),'d_시나리오'!$J$5-SQRT((1-J637)*('d_시나리오'!$J$5-'d_시나리오'!$H$5)*('d_시나리오'!$J$5-'d_시나리오'!$I$5))))</f>
        <v/>
      </c>
      <c r="L637">
        <f>RAND()</f>
        <v/>
      </c>
      <c r="M637">
        <f>IF('d_시나리오'!$J$6='d_시나리오'!$H$6,'d_시나리오'!$I$6,IF(L637&lt;('d_시나리오'!$I$6-'d_시나리오'!$H$6)/('d_시나리오'!$J$6-'d_시나리오'!$H$6),'d_시나리오'!$H$6+SQRT(L637*('d_시나리오'!$J$6-'d_시나리오'!$H$6)*('d_시나리오'!$I$6-'d_시나리오'!$H$6)),'d_시나리오'!$J$6-SQRT((1-L637)*('d_시나리오'!$J$6-'d_시나리오'!$H$6)*('d_시나리오'!$J$6-'d_시나리오'!$I$6))))</f>
        <v/>
      </c>
      <c r="N637">
        <f>INDEX('d_분포'!$B$2:$B$57,RANDBETWEEN(1,56))</f>
        <v/>
      </c>
      <c r="O637">
        <f>BETAINV(RAND(),5,5)</f>
        <v/>
      </c>
      <c r="P637">
        <f>'d_고정'!$B$1*'6_기대효과'!$H$7*('d_시나리오'!$I$7/'d_고정'!$B$2)*B637</f>
        <v/>
      </c>
      <c r="Q637">
        <f>P637*C637</f>
        <v/>
      </c>
      <c r="R637">
        <f>P637*E637</f>
        <v/>
      </c>
      <c r="S637">
        <f>R637*G637</f>
        <v/>
      </c>
      <c r="T637">
        <f>Q637+S637</f>
        <v/>
      </c>
      <c r="U637">
        <f>(Q637*D637+S637*I637)*(1-O637)</f>
        <v/>
      </c>
      <c r="V637">
        <f>(R637*K637*N637+'d_고정'!$B$3*('6_기대효과'!$H$7/8)*N637*'d_고정'!$B$10*M637*('6_기대효과'!$K$7/'d_고정'!$B$9))*(1-O637)</f>
        <v/>
      </c>
      <c r="W637">
        <f>(S637*I637+R637*MAX(K637-'d_고정'!$B$10*M637*('6_기대효과'!$K$7/'d_고정'!$B$9),0)*N637)*(1-O637)</f>
        <v/>
      </c>
      <c r="X637">
        <f>U637+V637</f>
        <v/>
      </c>
      <c r="Y637">
        <f>U637/('d_고정'!$B$5*'6_기대효과'!$H$7/8)/'d_고정'!$B$6</f>
        <v/>
      </c>
      <c r="Z637">
        <f>U637/('d_고정'!$B$8*'6_기대효과'!$H$7/8)</f>
        <v/>
      </c>
    </row>
    <row r="638">
      <c r="A638">
        <f>RAND()</f>
        <v/>
      </c>
      <c r="B638">
        <f>IF('d_시나리오'!$J$2='d_시나리오'!$H$2,'d_시나리오'!$I$2,IF(A638&lt;('d_시나리오'!$I$2-'d_시나리오'!$H$2)/('d_시나리오'!$J$2-'d_시나리오'!$H$2),'d_시나리오'!$H$2+SQRT(A638*('d_시나리오'!$J$2-'d_시나리오'!$H$2)*('d_시나리오'!$I$2-'d_시나리오'!$H$2)),'d_시나리오'!$J$2-SQRT((1-A638)*('d_시나리오'!$J$2-'d_시나리오'!$H$2)*('d_시나리오'!$J$2-'d_시나리오'!$I$2))))</f>
        <v/>
      </c>
      <c r="C638">
        <f>BETAINV(RAND(),2,6)</f>
        <v/>
      </c>
      <c r="D638">
        <f>INDEX('d_분포'!$A$2:$A$28,RANDBETWEEN(1,27))</f>
        <v/>
      </c>
      <c r="E638">
        <f>INDEX('d_분포'!$C$2:$C$5,RANDBETWEEN(1,4))*(0.9+0.2*RAND())</f>
        <v/>
      </c>
      <c r="F638">
        <f>RAND()</f>
        <v/>
      </c>
      <c r="G638">
        <f>IF('d_시나리오'!$J$3='d_시나리오'!$H$3,'d_시나리오'!$I$3,IF(F638&lt;('d_시나리오'!$I$3-'d_시나리오'!$H$3)/('d_시나리오'!$J$3-'d_시나리오'!$H$3),'d_시나리오'!$H$3+SQRT(F638*('d_시나리오'!$J$3-'d_시나리오'!$H$3)*('d_시나리오'!$I$3-'d_시나리오'!$H$3)),'d_시나리오'!$J$3-SQRT((1-F638)*('d_시나리오'!$J$3-'d_시나리오'!$H$3)*('d_시나리오'!$J$3-'d_시나리오'!$I$3))))</f>
        <v/>
      </c>
      <c r="H638">
        <f>RAND()</f>
        <v/>
      </c>
      <c r="I638">
        <f>IF('d_시나리오'!$J$4='d_시나리오'!$H$4,'d_시나리오'!$I$4,IF(H638&lt;('d_시나리오'!$I$4-'d_시나리오'!$H$4)/('d_시나리오'!$J$4-'d_시나리오'!$H$4),'d_시나리오'!$H$4+SQRT(H638*('d_시나리오'!$J$4-'d_시나리오'!$H$4)*('d_시나리오'!$I$4-'d_시나리오'!$H$4)),'d_시나리오'!$J$4-SQRT((1-H638)*('d_시나리오'!$J$4-'d_시나리오'!$H$4)*('d_시나리오'!$J$4-'d_시나리오'!$I$4))))</f>
        <v/>
      </c>
      <c r="J638">
        <f>RAND()</f>
        <v/>
      </c>
      <c r="K638">
        <f>IF('d_시나리오'!$J$5='d_시나리오'!$H$5,'d_시나리오'!$I$5,IF(J638&lt;('d_시나리오'!$I$5-'d_시나리오'!$H$5)/('d_시나리오'!$J$5-'d_시나리오'!$H$5),'d_시나리오'!$H$5+SQRT(J638*('d_시나리오'!$J$5-'d_시나리오'!$H$5)*('d_시나리오'!$I$5-'d_시나리오'!$H$5)),'d_시나리오'!$J$5-SQRT((1-J638)*('d_시나리오'!$J$5-'d_시나리오'!$H$5)*('d_시나리오'!$J$5-'d_시나리오'!$I$5))))</f>
        <v/>
      </c>
      <c r="L638">
        <f>RAND()</f>
        <v/>
      </c>
      <c r="M638">
        <f>IF('d_시나리오'!$J$6='d_시나리오'!$H$6,'d_시나리오'!$I$6,IF(L638&lt;('d_시나리오'!$I$6-'d_시나리오'!$H$6)/('d_시나리오'!$J$6-'d_시나리오'!$H$6),'d_시나리오'!$H$6+SQRT(L638*('d_시나리오'!$J$6-'d_시나리오'!$H$6)*('d_시나리오'!$I$6-'d_시나리오'!$H$6)),'d_시나리오'!$J$6-SQRT((1-L638)*('d_시나리오'!$J$6-'d_시나리오'!$H$6)*('d_시나리오'!$J$6-'d_시나리오'!$I$6))))</f>
        <v/>
      </c>
      <c r="N638">
        <f>INDEX('d_분포'!$B$2:$B$57,RANDBETWEEN(1,56))</f>
        <v/>
      </c>
      <c r="O638">
        <f>BETAINV(RAND(),5,5)</f>
        <v/>
      </c>
      <c r="P638">
        <f>'d_고정'!$B$1*'6_기대효과'!$H$7*('d_시나리오'!$I$7/'d_고정'!$B$2)*B638</f>
        <v/>
      </c>
      <c r="Q638">
        <f>P638*C638</f>
        <v/>
      </c>
      <c r="R638">
        <f>P638*E638</f>
        <v/>
      </c>
      <c r="S638">
        <f>R638*G638</f>
        <v/>
      </c>
      <c r="T638">
        <f>Q638+S638</f>
        <v/>
      </c>
      <c r="U638">
        <f>(Q638*D638+S638*I638)*(1-O638)</f>
        <v/>
      </c>
      <c r="V638">
        <f>(R638*K638*N638+'d_고정'!$B$3*('6_기대효과'!$H$7/8)*N638*'d_고정'!$B$10*M638*('6_기대효과'!$K$7/'d_고정'!$B$9))*(1-O638)</f>
        <v/>
      </c>
      <c r="W638">
        <f>(S638*I638+R638*MAX(K638-'d_고정'!$B$10*M638*('6_기대효과'!$K$7/'d_고정'!$B$9),0)*N638)*(1-O638)</f>
        <v/>
      </c>
      <c r="X638">
        <f>U638+V638</f>
        <v/>
      </c>
      <c r="Y638">
        <f>U638/('d_고정'!$B$5*'6_기대효과'!$H$7/8)/'d_고정'!$B$6</f>
        <v/>
      </c>
      <c r="Z638">
        <f>U638/('d_고정'!$B$8*'6_기대효과'!$H$7/8)</f>
        <v/>
      </c>
    </row>
    <row r="639">
      <c r="A639">
        <f>RAND()</f>
        <v/>
      </c>
      <c r="B639">
        <f>IF('d_시나리오'!$J$2='d_시나리오'!$H$2,'d_시나리오'!$I$2,IF(A639&lt;('d_시나리오'!$I$2-'d_시나리오'!$H$2)/('d_시나리오'!$J$2-'d_시나리오'!$H$2),'d_시나리오'!$H$2+SQRT(A639*('d_시나리오'!$J$2-'d_시나리오'!$H$2)*('d_시나리오'!$I$2-'d_시나리오'!$H$2)),'d_시나리오'!$J$2-SQRT((1-A639)*('d_시나리오'!$J$2-'d_시나리오'!$H$2)*('d_시나리오'!$J$2-'d_시나리오'!$I$2))))</f>
        <v/>
      </c>
      <c r="C639">
        <f>BETAINV(RAND(),2,6)</f>
        <v/>
      </c>
      <c r="D639">
        <f>INDEX('d_분포'!$A$2:$A$28,RANDBETWEEN(1,27))</f>
        <v/>
      </c>
      <c r="E639">
        <f>INDEX('d_분포'!$C$2:$C$5,RANDBETWEEN(1,4))*(0.9+0.2*RAND())</f>
        <v/>
      </c>
      <c r="F639">
        <f>RAND()</f>
        <v/>
      </c>
      <c r="G639">
        <f>IF('d_시나리오'!$J$3='d_시나리오'!$H$3,'d_시나리오'!$I$3,IF(F639&lt;('d_시나리오'!$I$3-'d_시나리오'!$H$3)/('d_시나리오'!$J$3-'d_시나리오'!$H$3),'d_시나리오'!$H$3+SQRT(F639*('d_시나리오'!$J$3-'d_시나리오'!$H$3)*('d_시나리오'!$I$3-'d_시나리오'!$H$3)),'d_시나리오'!$J$3-SQRT((1-F639)*('d_시나리오'!$J$3-'d_시나리오'!$H$3)*('d_시나리오'!$J$3-'d_시나리오'!$I$3))))</f>
        <v/>
      </c>
      <c r="H639">
        <f>RAND()</f>
        <v/>
      </c>
      <c r="I639">
        <f>IF('d_시나리오'!$J$4='d_시나리오'!$H$4,'d_시나리오'!$I$4,IF(H639&lt;('d_시나리오'!$I$4-'d_시나리오'!$H$4)/('d_시나리오'!$J$4-'d_시나리오'!$H$4),'d_시나리오'!$H$4+SQRT(H639*('d_시나리오'!$J$4-'d_시나리오'!$H$4)*('d_시나리오'!$I$4-'d_시나리오'!$H$4)),'d_시나리오'!$J$4-SQRT((1-H639)*('d_시나리오'!$J$4-'d_시나리오'!$H$4)*('d_시나리오'!$J$4-'d_시나리오'!$I$4))))</f>
        <v/>
      </c>
      <c r="J639">
        <f>RAND()</f>
        <v/>
      </c>
      <c r="K639">
        <f>IF('d_시나리오'!$J$5='d_시나리오'!$H$5,'d_시나리오'!$I$5,IF(J639&lt;('d_시나리오'!$I$5-'d_시나리오'!$H$5)/('d_시나리오'!$J$5-'d_시나리오'!$H$5),'d_시나리오'!$H$5+SQRT(J639*('d_시나리오'!$J$5-'d_시나리오'!$H$5)*('d_시나리오'!$I$5-'d_시나리오'!$H$5)),'d_시나리오'!$J$5-SQRT((1-J639)*('d_시나리오'!$J$5-'d_시나리오'!$H$5)*('d_시나리오'!$J$5-'d_시나리오'!$I$5))))</f>
        <v/>
      </c>
      <c r="L639">
        <f>RAND()</f>
        <v/>
      </c>
      <c r="M639">
        <f>IF('d_시나리오'!$J$6='d_시나리오'!$H$6,'d_시나리오'!$I$6,IF(L639&lt;('d_시나리오'!$I$6-'d_시나리오'!$H$6)/('d_시나리오'!$J$6-'d_시나리오'!$H$6),'d_시나리오'!$H$6+SQRT(L639*('d_시나리오'!$J$6-'d_시나리오'!$H$6)*('d_시나리오'!$I$6-'d_시나리오'!$H$6)),'d_시나리오'!$J$6-SQRT((1-L639)*('d_시나리오'!$J$6-'d_시나리오'!$H$6)*('d_시나리오'!$J$6-'d_시나리오'!$I$6))))</f>
        <v/>
      </c>
      <c r="N639">
        <f>INDEX('d_분포'!$B$2:$B$57,RANDBETWEEN(1,56))</f>
        <v/>
      </c>
      <c r="O639">
        <f>BETAINV(RAND(),5,5)</f>
        <v/>
      </c>
      <c r="P639">
        <f>'d_고정'!$B$1*'6_기대효과'!$H$7*('d_시나리오'!$I$7/'d_고정'!$B$2)*B639</f>
        <v/>
      </c>
      <c r="Q639">
        <f>P639*C639</f>
        <v/>
      </c>
      <c r="R639">
        <f>P639*E639</f>
        <v/>
      </c>
      <c r="S639">
        <f>R639*G639</f>
        <v/>
      </c>
      <c r="T639">
        <f>Q639+S639</f>
        <v/>
      </c>
      <c r="U639">
        <f>(Q639*D639+S639*I639)*(1-O639)</f>
        <v/>
      </c>
      <c r="V639">
        <f>(R639*K639*N639+'d_고정'!$B$3*('6_기대효과'!$H$7/8)*N639*'d_고정'!$B$10*M639*('6_기대효과'!$K$7/'d_고정'!$B$9))*(1-O639)</f>
        <v/>
      </c>
      <c r="W639">
        <f>(S639*I639+R639*MAX(K639-'d_고정'!$B$10*M639*('6_기대효과'!$K$7/'d_고정'!$B$9),0)*N639)*(1-O639)</f>
        <v/>
      </c>
      <c r="X639">
        <f>U639+V639</f>
        <v/>
      </c>
      <c r="Y639">
        <f>U639/('d_고정'!$B$5*'6_기대효과'!$H$7/8)/'d_고정'!$B$6</f>
        <v/>
      </c>
      <c r="Z639">
        <f>U639/('d_고정'!$B$8*'6_기대효과'!$H$7/8)</f>
        <v/>
      </c>
    </row>
    <row r="640">
      <c r="A640">
        <f>RAND()</f>
        <v/>
      </c>
      <c r="B640">
        <f>IF('d_시나리오'!$J$2='d_시나리오'!$H$2,'d_시나리오'!$I$2,IF(A640&lt;('d_시나리오'!$I$2-'d_시나리오'!$H$2)/('d_시나리오'!$J$2-'d_시나리오'!$H$2),'d_시나리오'!$H$2+SQRT(A640*('d_시나리오'!$J$2-'d_시나리오'!$H$2)*('d_시나리오'!$I$2-'d_시나리오'!$H$2)),'d_시나리오'!$J$2-SQRT((1-A640)*('d_시나리오'!$J$2-'d_시나리오'!$H$2)*('d_시나리오'!$J$2-'d_시나리오'!$I$2))))</f>
        <v/>
      </c>
      <c r="C640">
        <f>BETAINV(RAND(),2,6)</f>
        <v/>
      </c>
      <c r="D640">
        <f>INDEX('d_분포'!$A$2:$A$28,RANDBETWEEN(1,27))</f>
        <v/>
      </c>
      <c r="E640">
        <f>INDEX('d_분포'!$C$2:$C$5,RANDBETWEEN(1,4))*(0.9+0.2*RAND())</f>
        <v/>
      </c>
      <c r="F640">
        <f>RAND()</f>
        <v/>
      </c>
      <c r="G640">
        <f>IF('d_시나리오'!$J$3='d_시나리오'!$H$3,'d_시나리오'!$I$3,IF(F640&lt;('d_시나리오'!$I$3-'d_시나리오'!$H$3)/('d_시나리오'!$J$3-'d_시나리오'!$H$3),'d_시나리오'!$H$3+SQRT(F640*('d_시나리오'!$J$3-'d_시나리오'!$H$3)*('d_시나리오'!$I$3-'d_시나리오'!$H$3)),'d_시나리오'!$J$3-SQRT((1-F640)*('d_시나리오'!$J$3-'d_시나리오'!$H$3)*('d_시나리오'!$J$3-'d_시나리오'!$I$3))))</f>
        <v/>
      </c>
      <c r="H640">
        <f>RAND()</f>
        <v/>
      </c>
      <c r="I640">
        <f>IF('d_시나리오'!$J$4='d_시나리오'!$H$4,'d_시나리오'!$I$4,IF(H640&lt;('d_시나리오'!$I$4-'d_시나리오'!$H$4)/('d_시나리오'!$J$4-'d_시나리오'!$H$4),'d_시나리오'!$H$4+SQRT(H640*('d_시나리오'!$J$4-'d_시나리오'!$H$4)*('d_시나리오'!$I$4-'d_시나리오'!$H$4)),'d_시나리오'!$J$4-SQRT((1-H640)*('d_시나리오'!$J$4-'d_시나리오'!$H$4)*('d_시나리오'!$J$4-'d_시나리오'!$I$4))))</f>
        <v/>
      </c>
      <c r="J640">
        <f>RAND()</f>
        <v/>
      </c>
      <c r="K640">
        <f>IF('d_시나리오'!$J$5='d_시나리오'!$H$5,'d_시나리오'!$I$5,IF(J640&lt;('d_시나리오'!$I$5-'d_시나리오'!$H$5)/('d_시나리오'!$J$5-'d_시나리오'!$H$5),'d_시나리오'!$H$5+SQRT(J640*('d_시나리오'!$J$5-'d_시나리오'!$H$5)*('d_시나리오'!$I$5-'d_시나리오'!$H$5)),'d_시나리오'!$J$5-SQRT((1-J640)*('d_시나리오'!$J$5-'d_시나리오'!$H$5)*('d_시나리오'!$J$5-'d_시나리오'!$I$5))))</f>
        <v/>
      </c>
      <c r="L640">
        <f>RAND()</f>
        <v/>
      </c>
      <c r="M640">
        <f>IF('d_시나리오'!$J$6='d_시나리오'!$H$6,'d_시나리오'!$I$6,IF(L640&lt;('d_시나리오'!$I$6-'d_시나리오'!$H$6)/('d_시나리오'!$J$6-'d_시나리오'!$H$6),'d_시나리오'!$H$6+SQRT(L640*('d_시나리오'!$J$6-'d_시나리오'!$H$6)*('d_시나리오'!$I$6-'d_시나리오'!$H$6)),'d_시나리오'!$J$6-SQRT((1-L640)*('d_시나리오'!$J$6-'d_시나리오'!$H$6)*('d_시나리오'!$J$6-'d_시나리오'!$I$6))))</f>
        <v/>
      </c>
      <c r="N640">
        <f>INDEX('d_분포'!$B$2:$B$57,RANDBETWEEN(1,56))</f>
        <v/>
      </c>
      <c r="O640">
        <f>BETAINV(RAND(),5,5)</f>
        <v/>
      </c>
      <c r="P640">
        <f>'d_고정'!$B$1*'6_기대효과'!$H$7*('d_시나리오'!$I$7/'d_고정'!$B$2)*B640</f>
        <v/>
      </c>
      <c r="Q640">
        <f>P640*C640</f>
        <v/>
      </c>
      <c r="R640">
        <f>P640*E640</f>
        <v/>
      </c>
      <c r="S640">
        <f>R640*G640</f>
        <v/>
      </c>
      <c r="T640">
        <f>Q640+S640</f>
        <v/>
      </c>
      <c r="U640">
        <f>(Q640*D640+S640*I640)*(1-O640)</f>
        <v/>
      </c>
      <c r="V640">
        <f>(R640*K640*N640+'d_고정'!$B$3*('6_기대효과'!$H$7/8)*N640*'d_고정'!$B$10*M640*('6_기대효과'!$K$7/'d_고정'!$B$9))*(1-O640)</f>
        <v/>
      </c>
      <c r="W640">
        <f>(S640*I640+R640*MAX(K640-'d_고정'!$B$10*M640*('6_기대효과'!$K$7/'d_고정'!$B$9),0)*N640)*(1-O640)</f>
        <v/>
      </c>
      <c r="X640">
        <f>U640+V640</f>
        <v/>
      </c>
      <c r="Y640">
        <f>U640/('d_고정'!$B$5*'6_기대효과'!$H$7/8)/'d_고정'!$B$6</f>
        <v/>
      </c>
      <c r="Z640">
        <f>U640/('d_고정'!$B$8*'6_기대효과'!$H$7/8)</f>
        <v/>
      </c>
    </row>
    <row r="641">
      <c r="A641">
        <f>RAND()</f>
        <v/>
      </c>
      <c r="B641">
        <f>IF('d_시나리오'!$J$2='d_시나리오'!$H$2,'d_시나리오'!$I$2,IF(A641&lt;('d_시나리오'!$I$2-'d_시나리오'!$H$2)/('d_시나리오'!$J$2-'d_시나리오'!$H$2),'d_시나리오'!$H$2+SQRT(A641*('d_시나리오'!$J$2-'d_시나리오'!$H$2)*('d_시나리오'!$I$2-'d_시나리오'!$H$2)),'d_시나리오'!$J$2-SQRT((1-A641)*('d_시나리오'!$J$2-'d_시나리오'!$H$2)*('d_시나리오'!$J$2-'d_시나리오'!$I$2))))</f>
        <v/>
      </c>
      <c r="C641">
        <f>BETAINV(RAND(),2,6)</f>
        <v/>
      </c>
      <c r="D641">
        <f>INDEX('d_분포'!$A$2:$A$28,RANDBETWEEN(1,27))</f>
        <v/>
      </c>
      <c r="E641">
        <f>INDEX('d_분포'!$C$2:$C$5,RANDBETWEEN(1,4))*(0.9+0.2*RAND())</f>
        <v/>
      </c>
      <c r="F641">
        <f>RAND()</f>
        <v/>
      </c>
      <c r="G641">
        <f>IF('d_시나리오'!$J$3='d_시나리오'!$H$3,'d_시나리오'!$I$3,IF(F641&lt;('d_시나리오'!$I$3-'d_시나리오'!$H$3)/('d_시나리오'!$J$3-'d_시나리오'!$H$3),'d_시나리오'!$H$3+SQRT(F641*('d_시나리오'!$J$3-'d_시나리오'!$H$3)*('d_시나리오'!$I$3-'d_시나리오'!$H$3)),'d_시나리오'!$J$3-SQRT((1-F641)*('d_시나리오'!$J$3-'d_시나리오'!$H$3)*('d_시나리오'!$J$3-'d_시나리오'!$I$3))))</f>
        <v/>
      </c>
      <c r="H641">
        <f>RAND()</f>
        <v/>
      </c>
      <c r="I641">
        <f>IF('d_시나리오'!$J$4='d_시나리오'!$H$4,'d_시나리오'!$I$4,IF(H641&lt;('d_시나리오'!$I$4-'d_시나리오'!$H$4)/('d_시나리오'!$J$4-'d_시나리오'!$H$4),'d_시나리오'!$H$4+SQRT(H641*('d_시나리오'!$J$4-'d_시나리오'!$H$4)*('d_시나리오'!$I$4-'d_시나리오'!$H$4)),'d_시나리오'!$J$4-SQRT((1-H641)*('d_시나리오'!$J$4-'d_시나리오'!$H$4)*('d_시나리오'!$J$4-'d_시나리오'!$I$4))))</f>
        <v/>
      </c>
      <c r="J641">
        <f>RAND()</f>
        <v/>
      </c>
      <c r="K641">
        <f>IF('d_시나리오'!$J$5='d_시나리오'!$H$5,'d_시나리오'!$I$5,IF(J641&lt;('d_시나리오'!$I$5-'d_시나리오'!$H$5)/('d_시나리오'!$J$5-'d_시나리오'!$H$5),'d_시나리오'!$H$5+SQRT(J641*('d_시나리오'!$J$5-'d_시나리오'!$H$5)*('d_시나리오'!$I$5-'d_시나리오'!$H$5)),'d_시나리오'!$J$5-SQRT((1-J641)*('d_시나리오'!$J$5-'d_시나리오'!$H$5)*('d_시나리오'!$J$5-'d_시나리오'!$I$5))))</f>
        <v/>
      </c>
      <c r="L641">
        <f>RAND()</f>
        <v/>
      </c>
      <c r="M641">
        <f>IF('d_시나리오'!$J$6='d_시나리오'!$H$6,'d_시나리오'!$I$6,IF(L641&lt;('d_시나리오'!$I$6-'d_시나리오'!$H$6)/('d_시나리오'!$J$6-'d_시나리오'!$H$6),'d_시나리오'!$H$6+SQRT(L641*('d_시나리오'!$J$6-'d_시나리오'!$H$6)*('d_시나리오'!$I$6-'d_시나리오'!$H$6)),'d_시나리오'!$J$6-SQRT((1-L641)*('d_시나리오'!$J$6-'d_시나리오'!$H$6)*('d_시나리오'!$J$6-'d_시나리오'!$I$6))))</f>
        <v/>
      </c>
      <c r="N641">
        <f>INDEX('d_분포'!$B$2:$B$57,RANDBETWEEN(1,56))</f>
        <v/>
      </c>
      <c r="O641">
        <f>BETAINV(RAND(),5,5)</f>
        <v/>
      </c>
      <c r="P641">
        <f>'d_고정'!$B$1*'6_기대효과'!$H$7*('d_시나리오'!$I$7/'d_고정'!$B$2)*B641</f>
        <v/>
      </c>
      <c r="Q641">
        <f>P641*C641</f>
        <v/>
      </c>
      <c r="R641">
        <f>P641*E641</f>
        <v/>
      </c>
      <c r="S641">
        <f>R641*G641</f>
        <v/>
      </c>
      <c r="T641">
        <f>Q641+S641</f>
        <v/>
      </c>
      <c r="U641">
        <f>(Q641*D641+S641*I641)*(1-O641)</f>
        <v/>
      </c>
      <c r="V641">
        <f>(R641*K641*N641+'d_고정'!$B$3*('6_기대효과'!$H$7/8)*N641*'d_고정'!$B$10*M641*('6_기대효과'!$K$7/'d_고정'!$B$9))*(1-O641)</f>
        <v/>
      </c>
      <c r="W641">
        <f>(S641*I641+R641*MAX(K641-'d_고정'!$B$10*M641*('6_기대효과'!$K$7/'d_고정'!$B$9),0)*N641)*(1-O641)</f>
        <v/>
      </c>
      <c r="X641">
        <f>U641+V641</f>
        <v/>
      </c>
      <c r="Y641">
        <f>U641/('d_고정'!$B$5*'6_기대효과'!$H$7/8)/'d_고정'!$B$6</f>
        <v/>
      </c>
      <c r="Z641">
        <f>U641/('d_고정'!$B$8*'6_기대효과'!$H$7/8)</f>
        <v/>
      </c>
    </row>
    <row r="642">
      <c r="A642">
        <f>RAND()</f>
        <v/>
      </c>
      <c r="B642">
        <f>IF('d_시나리오'!$J$2='d_시나리오'!$H$2,'d_시나리오'!$I$2,IF(A642&lt;('d_시나리오'!$I$2-'d_시나리오'!$H$2)/('d_시나리오'!$J$2-'d_시나리오'!$H$2),'d_시나리오'!$H$2+SQRT(A642*('d_시나리오'!$J$2-'d_시나리오'!$H$2)*('d_시나리오'!$I$2-'d_시나리오'!$H$2)),'d_시나리오'!$J$2-SQRT((1-A642)*('d_시나리오'!$J$2-'d_시나리오'!$H$2)*('d_시나리오'!$J$2-'d_시나리오'!$I$2))))</f>
        <v/>
      </c>
      <c r="C642">
        <f>BETAINV(RAND(),2,6)</f>
        <v/>
      </c>
      <c r="D642">
        <f>INDEX('d_분포'!$A$2:$A$28,RANDBETWEEN(1,27))</f>
        <v/>
      </c>
      <c r="E642">
        <f>INDEX('d_분포'!$C$2:$C$5,RANDBETWEEN(1,4))*(0.9+0.2*RAND())</f>
        <v/>
      </c>
      <c r="F642">
        <f>RAND()</f>
        <v/>
      </c>
      <c r="G642">
        <f>IF('d_시나리오'!$J$3='d_시나리오'!$H$3,'d_시나리오'!$I$3,IF(F642&lt;('d_시나리오'!$I$3-'d_시나리오'!$H$3)/('d_시나리오'!$J$3-'d_시나리오'!$H$3),'d_시나리오'!$H$3+SQRT(F642*('d_시나리오'!$J$3-'d_시나리오'!$H$3)*('d_시나리오'!$I$3-'d_시나리오'!$H$3)),'d_시나리오'!$J$3-SQRT((1-F642)*('d_시나리오'!$J$3-'d_시나리오'!$H$3)*('d_시나리오'!$J$3-'d_시나리오'!$I$3))))</f>
        <v/>
      </c>
      <c r="H642">
        <f>RAND()</f>
        <v/>
      </c>
      <c r="I642">
        <f>IF('d_시나리오'!$J$4='d_시나리오'!$H$4,'d_시나리오'!$I$4,IF(H642&lt;('d_시나리오'!$I$4-'d_시나리오'!$H$4)/('d_시나리오'!$J$4-'d_시나리오'!$H$4),'d_시나리오'!$H$4+SQRT(H642*('d_시나리오'!$J$4-'d_시나리오'!$H$4)*('d_시나리오'!$I$4-'d_시나리오'!$H$4)),'d_시나리오'!$J$4-SQRT((1-H642)*('d_시나리오'!$J$4-'d_시나리오'!$H$4)*('d_시나리오'!$J$4-'d_시나리오'!$I$4))))</f>
        <v/>
      </c>
      <c r="J642">
        <f>RAND()</f>
        <v/>
      </c>
      <c r="K642">
        <f>IF('d_시나리오'!$J$5='d_시나리오'!$H$5,'d_시나리오'!$I$5,IF(J642&lt;('d_시나리오'!$I$5-'d_시나리오'!$H$5)/('d_시나리오'!$J$5-'d_시나리오'!$H$5),'d_시나리오'!$H$5+SQRT(J642*('d_시나리오'!$J$5-'d_시나리오'!$H$5)*('d_시나리오'!$I$5-'d_시나리오'!$H$5)),'d_시나리오'!$J$5-SQRT((1-J642)*('d_시나리오'!$J$5-'d_시나리오'!$H$5)*('d_시나리오'!$J$5-'d_시나리오'!$I$5))))</f>
        <v/>
      </c>
      <c r="L642">
        <f>RAND()</f>
        <v/>
      </c>
      <c r="M642">
        <f>IF('d_시나리오'!$J$6='d_시나리오'!$H$6,'d_시나리오'!$I$6,IF(L642&lt;('d_시나리오'!$I$6-'d_시나리오'!$H$6)/('d_시나리오'!$J$6-'d_시나리오'!$H$6),'d_시나리오'!$H$6+SQRT(L642*('d_시나리오'!$J$6-'d_시나리오'!$H$6)*('d_시나리오'!$I$6-'d_시나리오'!$H$6)),'d_시나리오'!$J$6-SQRT((1-L642)*('d_시나리오'!$J$6-'d_시나리오'!$H$6)*('d_시나리오'!$J$6-'d_시나리오'!$I$6))))</f>
        <v/>
      </c>
      <c r="N642">
        <f>INDEX('d_분포'!$B$2:$B$57,RANDBETWEEN(1,56))</f>
        <v/>
      </c>
      <c r="O642">
        <f>BETAINV(RAND(),5,5)</f>
        <v/>
      </c>
      <c r="P642">
        <f>'d_고정'!$B$1*'6_기대효과'!$H$7*('d_시나리오'!$I$7/'d_고정'!$B$2)*B642</f>
        <v/>
      </c>
      <c r="Q642">
        <f>P642*C642</f>
        <v/>
      </c>
      <c r="R642">
        <f>P642*E642</f>
        <v/>
      </c>
      <c r="S642">
        <f>R642*G642</f>
        <v/>
      </c>
      <c r="T642">
        <f>Q642+S642</f>
        <v/>
      </c>
      <c r="U642">
        <f>(Q642*D642+S642*I642)*(1-O642)</f>
        <v/>
      </c>
      <c r="V642">
        <f>(R642*K642*N642+'d_고정'!$B$3*('6_기대효과'!$H$7/8)*N642*'d_고정'!$B$10*M642*('6_기대효과'!$K$7/'d_고정'!$B$9))*(1-O642)</f>
        <v/>
      </c>
      <c r="W642">
        <f>(S642*I642+R642*MAX(K642-'d_고정'!$B$10*M642*('6_기대효과'!$K$7/'d_고정'!$B$9),0)*N642)*(1-O642)</f>
        <v/>
      </c>
      <c r="X642">
        <f>U642+V642</f>
        <v/>
      </c>
      <c r="Y642">
        <f>U642/('d_고정'!$B$5*'6_기대효과'!$H$7/8)/'d_고정'!$B$6</f>
        <v/>
      </c>
      <c r="Z642">
        <f>U642/('d_고정'!$B$8*'6_기대효과'!$H$7/8)</f>
        <v/>
      </c>
    </row>
    <row r="643">
      <c r="A643">
        <f>RAND()</f>
        <v/>
      </c>
      <c r="B643">
        <f>IF('d_시나리오'!$J$2='d_시나리오'!$H$2,'d_시나리오'!$I$2,IF(A643&lt;('d_시나리오'!$I$2-'d_시나리오'!$H$2)/('d_시나리오'!$J$2-'d_시나리오'!$H$2),'d_시나리오'!$H$2+SQRT(A643*('d_시나리오'!$J$2-'d_시나리오'!$H$2)*('d_시나리오'!$I$2-'d_시나리오'!$H$2)),'d_시나리오'!$J$2-SQRT((1-A643)*('d_시나리오'!$J$2-'d_시나리오'!$H$2)*('d_시나리오'!$J$2-'d_시나리오'!$I$2))))</f>
        <v/>
      </c>
      <c r="C643">
        <f>BETAINV(RAND(),2,6)</f>
        <v/>
      </c>
      <c r="D643">
        <f>INDEX('d_분포'!$A$2:$A$28,RANDBETWEEN(1,27))</f>
        <v/>
      </c>
      <c r="E643">
        <f>INDEX('d_분포'!$C$2:$C$5,RANDBETWEEN(1,4))*(0.9+0.2*RAND())</f>
        <v/>
      </c>
      <c r="F643">
        <f>RAND()</f>
        <v/>
      </c>
      <c r="G643">
        <f>IF('d_시나리오'!$J$3='d_시나리오'!$H$3,'d_시나리오'!$I$3,IF(F643&lt;('d_시나리오'!$I$3-'d_시나리오'!$H$3)/('d_시나리오'!$J$3-'d_시나리오'!$H$3),'d_시나리오'!$H$3+SQRT(F643*('d_시나리오'!$J$3-'d_시나리오'!$H$3)*('d_시나리오'!$I$3-'d_시나리오'!$H$3)),'d_시나리오'!$J$3-SQRT((1-F643)*('d_시나리오'!$J$3-'d_시나리오'!$H$3)*('d_시나리오'!$J$3-'d_시나리오'!$I$3))))</f>
        <v/>
      </c>
      <c r="H643">
        <f>RAND()</f>
        <v/>
      </c>
      <c r="I643">
        <f>IF('d_시나리오'!$J$4='d_시나리오'!$H$4,'d_시나리오'!$I$4,IF(H643&lt;('d_시나리오'!$I$4-'d_시나리오'!$H$4)/('d_시나리오'!$J$4-'d_시나리오'!$H$4),'d_시나리오'!$H$4+SQRT(H643*('d_시나리오'!$J$4-'d_시나리오'!$H$4)*('d_시나리오'!$I$4-'d_시나리오'!$H$4)),'d_시나리오'!$J$4-SQRT((1-H643)*('d_시나리오'!$J$4-'d_시나리오'!$H$4)*('d_시나리오'!$J$4-'d_시나리오'!$I$4))))</f>
        <v/>
      </c>
      <c r="J643">
        <f>RAND()</f>
        <v/>
      </c>
      <c r="K643">
        <f>IF('d_시나리오'!$J$5='d_시나리오'!$H$5,'d_시나리오'!$I$5,IF(J643&lt;('d_시나리오'!$I$5-'d_시나리오'!$H$5)/('d_시나리오'!$J$5-'d_시나리오'!$H$5),'d_시나리오'!$H$5+SQRT(J643*('d_시나리오'!$J$5-'d_시나리오'!$H$5)*('d_시나리오'!$I$5-'d_시나리오'!$H$5)),'d_시나리오'!$J$5-SQRT((1-J643)*('d_시나리오'!$J$5-'d_시나리오'!$H$5)*('d_시나리오'!$J$5-'d_시나리오'!$I$5))))</f>
        <v/>
      </c>
      <c r="L643">
        <f>RAND()</f>
        <v/>
      </c>
      <c r="M643">
        <f>IF('d_시나리오'!$J$6='d_시나리오'!$H$6,'d_시나리오'!$I$6,IF(L643&lt;('d_시나리오'!$I$6-'d_시나리오'!$H$6)/('d_시나리오'!$J$6-'d_시나리오'!$H$6),'d_시나리오'!$H$6+SQRT(L643*('d_시나리오'!$J$6-'d_시나리오'!$H$6)*('d_시나리오'!$I$6-'d_시나리오'!$H$6)),'d_시나리오'!$J$6-SQRT((1-L643)*('d_시나리오'!$J$6-'d_시나리오'!$H$6)*('d_시나리오'!$J$6-'d_시나리오'!$I$6))))</f>
        <v/>
      </c>
      <c r="N643">
        <f>INDEX('d_분포'!$B$2:$B$57,RANDBETWEEN(1,56))</f>
        <v/>
      </c>
      <c r="O643">
        <f>BETAINV(RAND(),5,5)</f>
        <v/>
      </c>
      <c r="P643">
        <f>'d_고정'!$B$1*'6_기대효과'!$H$7*('d_시나리오'!$I$7/'d_고정'!$B$2)*B643</f>
        <v/>
      </c>
      <c r="Q643">
        <f>P643*C643</f>
        <v/>
      </c>
      <c r="R643">
        <f>P643*E643</f>
        <v/>
      </c>
      <c r="S643">
        <f>R643*G643</f>
        <v/>
      </c>
      <c r="T643">
        <f>Q643+S643</f>
        <v/>
      </c>
      <c r="U643">
        <f>(Q643*D643+S643*I643)*(1-O643)</f>
        <v/>
      </c>
      <c r="V643">
        <f>(R643*K643*N643+'d_고정'!$B$3*('6_기대효과'!$H$7/8)*N643*'d_고정'!$B$10*M643*('6_기대효과'!$K$7/'d_고정'!$B$9))*(1-O643)</f>
        <v/>
      </c>
      <c r="W643">
        <f>(S643*I643+R643*MAX(K643-'d_고정'!$B$10*M643*('6_기대효과'!$K$7/'d_고정'!$B$9),0)*N643)*(1-O643)</f>
        <v/>
      </c>
      <c r="X643">
        <f>U643+V643</f>
        <v/>
      </c>
      <c r="Y643">
        <f>U643/('d_고정'!$B$5*'6_기대효과'!$H$7/8)/'d_고정'!$B$6</f>
        <v/>
      </c>
      <c r="Z643">
        <f>U643/('d_고정'!$B$8*'6_기대효과'!$H$7/8)</f>
        <v/>
      </c>
    </row>
    <row r="644">
      <c r="A644">
        <f>RAND()</f>
        <v/>
      </c>
      <c r="B644">
        <f>IF('d_시나리오'!$J$2='d_시나리오'!$H$2,'d_시나리오'!$I$2,IF(A644&lt;('d_시나리오'!$I$2-'d_시나리오'!$H$2)/('d_시나리오'!$J$2-'d_시나리오'!$H$2),'d_시나리오'!$H$2+SQRT(A644*('d_시나리오'!$J$2-'d_시나리오'!$H$2)*('d_시나리오'!$I$2-'d_시나리오'!$H$2)),'d_시나리오'!$J$2-SQRT((1-A644)*('d_시나리오'!$J$2-'d_시나리오'!$H$2)*('d_시나리오'!$J$2-'d_시나리오'!$I$2))))</f>
        <v/>
      </c>
      <c r="C644">
        <f>BETAINV(RAND(),2,6)</f>
        <v/>
      </c>
      <c r="D644">
        <f>INDEX('d_분포'!$A$2:$A$28,RANDBETWEEN(1,27))</f>
        <v/>
      </c>
      <c r="E644">
        <f>INDEX('d_분포'!$C$2:$C$5,RANDBETWEEN(1,4))*(0.9+0.2*RAND())</f>
        <v/>
      </c>
      <c r="F644">
        <f>RAND()</f>
        <v/>
      </c>
      <c r="G644">
        <f>IF('d_시나리오'!$J$3='d_시나리오'!$H$3,'d_시나리오'!$I$3,IF(F644&lt;('d_시나리오'!$I$3-'d_시나리오'!$H$3)/('d_시나리오'!$J$3-'d_시나리오'!$H$3),'d_시나리오'!$H$3+SQRT(F644*('d_시나리오'!$J$3-'d_시나리오'!$H$3)*('d_시나리오'!$I$3-'d_시나리오'!$H$3)),'d_시나리오'!$J$3-SQRT((1-F644)*('d_시나리오'!$J$3-'d_시나리오'!$H$3)*('d_시나리오'!$J$3-'d_시나리오'!$I$3))))</f>
        <v/>
      </c>
      <c r="H644">
        <f>RAND()</f>
        <v/>
      </c>
      <c r="I644">
        <f>IF('d_시나리오'!$J$4='d_시나리오'!$H$4,'d_시나리오'!$I$4,IF(H644&lt;('d_시나리오'!$I$4-'d_시나리오'!$H$4)/('d_시나리오'!$J$4-'d_시나리오'!$H$4),'d_시나리오'!$H$4+SQRT(H644*('d_시나리오'!$J$4-'d_시나리오'!$H$4)*('d_시나리오'!$I$4-'d_시나리오'!$H$4)),'d_시나리오'!$J$4-SQRT((1-H644)*('d_시나리오'!$J$4-'d_시나리오'!$H$4)*('d_시나리오'!$J$4-'d_시나리오'!$I$4))))</f>
        <v/>
      </c>
      <c r="J644">
        <f>RAND()</f>
        <v/>
      </c>
      <c r="K644">
        <f>IF('d_시나리오'!$J$5='d_시나리오'!$H$5,'d_시나리오'!$I$5,IF(J644&lt;('d_시나리오'!$I$5-'d_시나리오'!$H$5)/('d_시나리오'!$J$5-'d_시나리오'!$H$5),'d_시나리오'!$H$5+SQRT(J644*('d_시나리오'!$J$5-'d_시나리오'!$H$5)*('d_시나리오'!$I$5-'d_시나리오'!$H$5)),'d_시나리오'!$J$5-SQRT((1-J644)*('d_시나리오'!$J$5-'d_시나리오'!$H$5)*('d_시나리오'!$J$5-'d_시나리오'!$I$5))))</f>
        <v/>
      </c>
      <c r="L644">
        <f>RAND()</f>
        <v/>
      </c>
      <c r="M644">
        <f>IF('d_시나리오'!$J$6='d_시나리오'!$H$6,'d_시나리오'!$I$6,IF(L644&lt;('d_시나리오'!$I$6-'d_시나리오'!$H$6)/('d_시나리오'!$J$6-'d_시나리오'!$H$6),'d_시나리오'!$H$6+SQRT(L644*('d_시나리오'!$J$6-'d_시나리오'!$H$6)*('d_시나리오'!$I$6-'d_시나리오'!$H$6)),'d_시나리오'!$J$6-SQRT((1-L644)*('d_시나리오'!$J$6-'d_시나리오'!$H$6)*('d_시나리오'!$J$6-'d_시나리오'!$I$6))))</f>
        <v/>
      </c>
      <c r="N644">
        <f>INDEX('d_분포'!$B$2:$B$57,RANDBETWEEN(1,56))</f>
        <v/>
      </c>
      <c r="O644">
        <f>BETAINV(RAND(),5,5)</f>
        <v/>
      </c>
      <c r="P644">
        <f>'d_고정'!$B$1*'6_기대효과'!$H$7*('d_시나리오'!$I$7/'d_고정'!$B$2)*B644</f>
        <v/>
      </c>
      <c r="Q644">
        <f>P644*C644</f>
        <v/>
      </c>
      <c r="R644">
        <f>P644*E644</f>
        <v/>
      </c>
      <c r="S644">
        <f>R644*G644</f>
        <v/>
      </c>
      <c r="T644">
        <f>Q644+S644</f>
        <v/>
      </c>
      <c r="U644">
        <f>(Q644*D644+S644*I644)*(1-O644)</f>
        <v/>
      </c>
      <c r="V644">
        <f>(R644*K644*N644+'d_고정'!$B$3*('6_기대효과'!$H$7/8)*N644*'d_고정'!$B$10*M644*('6_기대효과'!$K$7/'d_고정'!$B$9))*(1-O644)</f>
        <v/>
      </c>
      <c r="W644">
        <f>(S644*I644+R644*MAX(K644-'d_고정'!$B$10*M644*('6_기대효과'!$K$7/'d_고정'!$B$9),0)*N644)*(1-O644)</f>
        <v/>
      </c>
      <c r="X644">
        <f>U644+V644</f>
        <v/>
      </c>
      <c r="Y644">
        <f>U644/('d_고정'!$B$5*'6_기대효과'!$H$7/8)/'d_고정'!$B$6</f>
        <v/>
      </c>
      <c r="Z644">
        <f>U644/('d_고정'!$B$8*'6_기대효과'!$H$7/8)</f>
        <v/>
      </c>
    </row>
    <row r="645">
      <c r="A645">
        <f>RAND()</f>
        <v/>
      </c>
      <c r="B645">
        <f>IF('d_시나리오'!$J$2='d_시나리오'!$H$2,'d_시나리오'!$I$2,IF(A645&lt;('d_시나리오'!$I$2-'d_시나리오'!$H$2)/('d_시나리오'!$J$2-'d_시나리오'!$H$2),'d_시나리오'!$H$2+SQRT(A645*('d_시나리오'!$J$2-'d_시나리오'!$H$2)*('d_시나리오'!$I$2-'d_시나리오'!$H$2)),'d_시나리오'!$J$2-SQRT((1-A645)*('d_시나리오'!$J$2-'d_시나리오'!$H$2)*('d_시나리오'!$J$2-'d_시나리오'!$I$2))))</f>
        <v/>
      </c>
      <c r="C645">
        <f>BETAINV(RAND(),2,6)</f>
        <v/>
      </c>
      <c r="D645">
        <f>INDEX('d_분포'!$A$2:$A$28,RANDBETWEEN(1,27))</f>
        <v/>
      </c>
      <c r="E645">
        <f>INDEX('d_분포'!$C$2:$C$5,RANDBETWEEN(1,4))*(0.9+0.2*RAND())</f>
        <v/>
      </c>
      <c r="F645">
        <f>RAND()</f>
        <v/>
      </c>
      <c r="G645">
        <f>IF('d_시나리오'!$J$3='d_시나리오'!$H$3,'d_시나리오'!$I$3,IF(F645&lt;('d_시나리오'!$I$3-'d_시나리오'!$H$3)/('d_시나리오'!$J$3-'d_시나리오'!$H$3),'d_시나리오'!$H$3+SQRT(F645*('d_시나리오'!$J$3-'d_시나리오'!$H$3)*('d_시나리오'!$I$3-'d_시나리오'!$H$3)),'d_시나리오'!$J$3-SQRT((1-F645)*('d_시나리오'!$J$3-'d_시나리오'!$H$3)*('d_시나리오'!$J$3-'d_시나리오'!$I$3))))</f>
        <v/>
      </c>
      <c r="H645">
        <f>RAND()</f>
        <v/>
      </c>
      <c r="I645">
        <f>IF('d_시나리오'!$J$4='d_시나리오'!$H$4,'d_시나리오'!$I$4,IF(H645&lt;('d_시나리오'!$I$4-'d_시나리오'!$H$4)/('d_시나리오'!$J$4-'d_시나리오'!$H$4),'d_시나리오'!$H$4+SQRT(H645*('d_시나리오'!$J$4-'d_시나리오'!$H$4)*('d_시나리오'!$I$4-'d_시나리오'!$H$4)),'d_시나리오'!$J$4-SQRT((1-H645)*('d_시나리오'!$J$4-'d_시나리오'!$H$4)*('d_시나리오'!$J$4-'d_시나리오'!$I$4))))</f>
        <v/>
      </c>
      <c r="J645">
        <f>RAND()</f>
        <v/>
      </c>
      <c r="K645">
        <f>IF('d_시나리오'!$J$5='d_시나리오'!$H$5,'d_시나리오'!$I$5,IF(J645&lt;('d_시나리오'!$I$5-'d_시나리오'!$H$5)/('d_시나리오'!$J$5-'d_시나리오'!$H$5),'d_시나리오'!$H$5+SQRT(J645*('d_시나리오'!$J$5-'d_시나리오'!$H$5)*('d_시나리오'!$I$5-'d_시나리오'!$H$5)),'d_시나리오'!$J$5-SQRT((1-J645)*('d_시나리오'!$J$5-'d_시나리오'!$H$5)*('d_시나리오'!$J$5-'d_시나리오'!$I$5))))</f>
        <v/>
      </c>
      <c r="L645">
        <f>RAND()</f>
        <v/>
      </c>
      <c r="M645">
        <f>IF('d_시나리오'!$J$6='d_시나리오'!$H$6,'d_시나리오'!$I$6,IF(L645&lt;('d_시나리오'!$I$6-'d_시나리오'!$H$6)/('d_시나리오'!$J$6-'d_시나리오'!$H$6),'d_시나리오'!$H$6+SQRT(L645*('d_시나리오'!$J$6-'d_시나리오'!$H$6)*('d_시나리오'!$I$6-'d_시나리오'!$H$6)),'d_시나리오'!$J$6-SQRT((1-L645)*('d_시나리오'!$J$6-'d_시나리오'!$H$6)*('d_시나리오'!$J$6-'d_시나리오'!$I$6))))</f>
        <v/>
      </c>
      <c r="N645">
        <f>INDEX('d_분포'!$B$2:$B$57,RANDBETWEEN(1,56))</f>
        <v/>
      </c>
      <c r="O645">
        <f>BETAINV(RAND(),5,5)</f>
        <v/>
      </c>
      <c r="P645">
        <f>'d_고정'!$B$1*'6_기대효과'!$H$7*('d_시나리오'!$I$7/'d_고정'!$B$2)*B645</f>
        <v/>
      </c>
      <c r="Q645">
        <f>P645*C645</f>
        <v/>
      </c>
      <c r="R645">
        <f>P645*E645</f>
        <v/>
      </c>
      <c r="S645">
        <f>R645*G645</f>
        <v/>
      </c>
      <c r="T645">
        <f>Q645+S645</f>
        <v/>
      </c>
      <c r="U645">
        <f>(Q645*D645+S645*I645)*(1-O645)</f>
        <v/>
      </c>
      <c r="V645">
        <f>(R645*K645*N645+'d_고정'!$B$3*('6_기대효과'!$H$7/8)*N645*'d_고정'!$B$10*M645*('6_기대효과'!$K$7/'d_고정'!$B$9))*(1-O645)</f>
        <v/>
      </c>
      <c r="W645">
        <f>(S645*I645+R645*MAX(K645-'d_고정'!$B$10*M645*('6_기대효과'!$K$7/'d_고정'!$B$9),0)*N645)*(1-O645)</f>
        <v/>
      </c>
      <c r="X645">
        <f>U645+V645</f>
        <v/>
      </c>
      <c r="Y645">
        <f>U645/('d_고정'!$B$5*'6_기대효과'!$H$7/8)/'d_고정'!$B$6</f>
        <v/>
      </c>
      <c r="Z645">
        <f>U645/('d_고정'!$B$8*'6_기대효과'!$H$7/8)</f>
        <v/>
      </c>
    </row>
    <row r="646">
      <c r="A646">
        <f>RAND()</f>
        <v/>
      </c>
      <c r="B646">
        <f>IF('d_시나리오'!$J$2='d_시나리오'!$H$2,'d_시나리오'!$I$2,IF(A646&lt;('d_시나리오'!$I$2-'d_시나리오'!$H$2)/('d_시나리오'!$J$2-'d_시나리오'!$H$2),'d_시나리오'!$H$2+SQRT(A646*('d_시나리오'!$J$2-'d_시나리오'!$H$2)*('d_시나리오'!$I$2-'d_시나리오'!$H$2)),'d_시나리오'!$J$2-SQRT((1-A646)*('d_시나리오'!$J$2-'d_시나리오'!$H$2)*('d_시나리오'!$J$2-'d_시나리오'!$I$2))))</f>
        <v/>
      </c>
      <c r="C646">
        <f>BETAINV(RAND(),2,6)</f>
        <v/>
      </c>
      <c r="D646">
        <f>INDEX('d_분포'!$A$2:$A$28,RANDBETWEEN(1,27))</f>
        <v/>
      </c>
      <c r="E646">
        <f>INDEX('d_분포'!$C$2:$C$5,RANDBETWEEN(1,4))*(0.9+0.2*RAND())</f>
        <v/>
      </c>
      <c r="F646">
        <f>RAND()</f>
        <v/>
      </c>
      <c r="G646">
        <f>IF('d_시나리오'!$J$3='d_시나리오'!$H$3,'d_시나리오'!$I$3,IF(F646&lt;('d_시나리오'!$I$3-'d_시나리오'!$H$3)/('d_시나리오'!$J$3-'d_시나리오'!$H$3),'d_시나리오'!$H$3+SQRT(F646*('d_시나리오'!$J$3-'d_시나리오'!$H$3)*('d_시나리오'!$I$3-'d_시나리오'!$H$3)),'d_시나리오'!$J$3-SQRT((1-F646)*('d_시나리오'!$J$3-'d_시나리오'!$H$3)*('d_시나리오'!$J$3-'d_시나리오'!$I$3))))</f>
        <v/>
      </c>
      <c r="H646">
        <f>RAND()</f>
        <v/>
      </c>
      <c r="I646">
        <f>IF('d_시나리오'!$J$4='d_시나리오'!$H$4,'d_시나리오'!$I$4,IF(H646&lt;('d_시나리오'!$I$4-'d_시나리오'!$H$4)/('d_시나리오'!$J$4-'d_시나리오'!$H$4),'d_시나리오'!$H$4+SQRT(H646*('d_시나리오'!$J$4-'d_시나리오'!$H$4)*('d_시나리오'!$I$4-'d_시나리오'!$H$4)),'d_시나리오'!$J$4-SQRT((1-H646)*('d_시나리오'!$J$4-'d_시나리오'!$H$4)*('d_시나리오'!$J$4-'d_시나리오'!$I$4))))</f>
        <v/>
      </c>
      <c r="J646">
        <f>RAND()</f>
        <v/>
      </c>
      <c r="K646">
        <f>IF('d_시나리오'!$J$5='d_시나리오'!$H$5,'d_시나리오'!$I$5,IF(J646&lt;('d_시나리오'!$I$5-'d_시나리오'!$H$5)/('d_시나리오'!$J$5-'d_시나리오'!$H$5),'d_시나리오'!$H$5+SQRT(J646*('d_시나리오'!$J$5-'d_시나리오'!$H$5)*('d_시나리오'!$I$5-'d_시나리오'!$H$5)),'d_시나리오'!$J$5-SQRT((1-J646)*('d_시나리오'!$J$5-'d_시나리오'!$H$5)*('d_시나리오'!$J$5-'d_시나리오'!$I$5))))</f>
        <v/>
      </c>
      <c r="L646">
        <f>RAND()</f>
        <v/>
      </c>
      <c r="M646">
        <f>IF('d_시나리오'!$J$6='d_시나리오'!$H$6,'d_시나리오'!$I$6,IF(L646&lt;('d_시나리오'!$I$6-'d_시나리오'!$H$6)/('d_시나리오'!$J$6-'d_시나리오'!$H$6),'d_시나리오'!$H$6+SQRT(L646*('d_시나리오'!$J$6-'d_시나리오'!$H$6)*('d_시나리오'!$I$6-'d_시나리오'!$H$6)),'d_시나리오'!$J$6-SQRT((1-L646)*('d_시나리오'!$J$6-'d_시나리오'!$H$6)*('d_시나리오'!$J$6-'d_시나리오'!$I$6))))</f>
        <v/>
      </c>
      <c r="N646">
        <f>INDEX('d_분포'!$B$2:$B$57,RANDBETWEEN(1,56))</f>
        <v/>
      </c>
      <c r="O646">
        <f>BETAINV(RAND(),5,5)</f>
        <v/>
      </c>
      <c r="P646">
        <f>'d_고정'!$B$1*'6_기대효과'!$H$7*('d_시나리오'!$I$7/'d_고정'!$B$2)*B646</f>
        <v/>
      </c>
      <c r="Q646">
        <f>P646*C646</f>
        <v/>
      </c>
      <c r="R646">
        <f>P646*E646</f>
        <v/>
      </c>
      <c r="S646">
        <f>R646*G646</f>
        <v/>
      </c>
      <c r="T646">
        <f>Q646+S646</f>
        <v/>
      </c>
      <c r="U646">
        <f>(Q646*D646+S646*I646)*(1-O646)</f>
        <v/>
      </c>
      <c r="V646">
        <f>(R646*K646*N646+'d_고정'!$B$3*('6_기대효과'!$H$7/8)*N646*'d_고정'!$B$10*M646*('6_기대효과'!$K$7/'d_고정'!$B$9))*(1-O646)</f>
        <v/>
      </c>
      <c r="W646">
        <f>(S646*I646+R646*MAX(K646-'d_고정'!$B$10*M646*('6_기대효과'!$K$7/'d_고정'!$B$9),0)*N646)*(1-O646)</f>
        <v/>
      </c>
      <c r="X646">
        <f>U646+V646</f>
        <v/>
      </c>
      <c r="Y646">
        <f>U646/('d_고정'!$B$5*'6_기대효과'!$H$7/8)/'d_고정'!$B$6</f>
        <v/>
      </c>
      <c r="Z646">
        <f>U646/('d_고정'!$B$8*'6_기대효과'!$H$7/8)</f>
        <v/>
      </c>
    </row>
    <row r="647">
      <c r="A647">
        <f>RAND()</f>
        <v/>
      </c>
      <c r="B647">
        <f>IF('d_시나리오'!$J$2='d_시나리오'!$H$2,'d_시나리오'!$I$2,IF(A647&lt;('d_시나리오'!$I$2-'d_시나리오'!$H$2)/('d_시나리오'!$J$2-'d_시나리오'!$H$2),'d_시나리오'!$H$2+SQRT(A647*('d_시나리오'!$J$2-'d_시나리오'!$H$2)*('d_시나리오'!$I$2-'d_시나리오'!$H$2)),'d_시나리오'!$J$2-SQRT((1-A647)*('d_시나리오'!$J$2-'d_시나리오'!$H$2)*('d_시나리오'!$J$2-'d_시나리오'!$I$2))))</f>
        <v/>
      </c>
      <c r="C647">
        <f>BETAINV(RAND(),2,6)</f>
        <v/>
      </c>
      <c r="D647">
        <f>INDEX('d_분포'!$A$2:$A$28,RANDBETWEEN(1,27))</f>
        <v/>
      </c>
      <c r="E647">
        <f>INDEX('d_분포'!$C$2:$C$5,RANDBETWEEN(1,4))*(0.9+0.2*RAND())</f>
        <v/>
      </c>
      <c r="F647">
        <f>RAND()</f>
        <v/>
      </c>
      <c r="G647">
        <f>IF('d_시나리오'!$J$3='d_시나리오'!$H$3,'d_시나리오'!$I$3,IF(F647&lt;('d_시나리오'!$I$3-'d_시나리오'!$H$3)/('d_시나리오'!$J$3-'d_시나리오'!$H$3),'d_시나리오'!$H$3+SQRT(F647*('d_시나리오'!$J$3-'d_시나리오'!$H$3)*('d_시나리오'!$I$3-'d_시나리오'!$H$3)),'d_시나리오'!$J$3-SQRT((1-F647)*('d_시나리오'!$J$3-'d_시나리오'!$H$3)*('d_시나리오'!$J$3-'d_시나리오'!$I$3))))</f>
        <v/>
      </c>
      <c r="H647">
        <f>RAND()</f>
        <v/>
      </c>
      <c r="I647">
        <f>IF('d_시나리오'!$J$4='d_시나리오'!$H$4,'d_시나리오'!$I$4,IF(H647&lt;('d_시나리오'!$I$4-'d_시나리오'!$H$4)/('d_시나리오'!$J$4-'d_시나리오'!$H$4),'d_시나리오'!$H$4+SQRT(H647*('d_시나리오'!$J$4-'d_시나리오'!$H$4)*('d_시나리오'!$I$4-'d_시나리오'!$H$4)),'d_시나리오'!$J$4-SQRT((1-H647)*('d_시나리오'!$J$4-'d_시나리오'!$H$4)*('d_시나리오'!$J$4-'d_시나리오'!$I$4))))</f>
        <v/>
      </c>
      <c r="J647">
        <f>RAND()</f>
        <v/>
      </c>
      <c r="K647">
        <f>IF('d_시나리오'!$J$5='d_시나리오'!$H$5,'d_시나리오'!$I$5,IF(J647&lt;('d_시나리오'!$I$5-'d_시나리오'!$H$5)/('d_시나리오'!$J$5-'d_시나리오'!$H$5),'d_시나리오'!$H$5+SQRT(J647*('d_시나리오'!$J$5-'d_시나리오'!$H$5)*('d_시나리오'!$I$5-'d_시나리오'!$H$5)),'d_시나리오'!$J$5-SQRT((1-J647)*('d_시나리오'!$J$5-'d_시나리오'!$H$5)*('d_시나리오'!$J$5-'d_시나리오'!$I$5))))</f>
        <v/>
      </c>
      <c r="L647">
        <f>RAND()</f>
        <v/>
      </c>
      <c r="M647">
        <f>IF('d_시나리오'!$J$6='d_시나리오'!$H$6,'d_시나리오'!$I$6,IF(L647&lt;('d_시나리오'!$I$6-'d_시나리오'!$H$6)/('d_시나리오'!$J$6-'d_시나리오'!$H$6),'d_시나리오'!$H$6+SQRT(L647*('d_시나리오'!$J$6-'d_시나리오'!$H$6)*('d_시나리오'!$I$6-'d_시나리오'!$H$6)),'d_시나리오'!$J$6-SQRT((1-L647)*('d_시나리오'!$J$6-'d_시나리오'!$H$6)*('d_시나리오'!$J$6-'d_시나리오'!$I$6))))</f>
        <v/>
      </c>
      <c r="N647">
        <f>INDEX('d_분포'!$B$2:$B$57,RANDBETWEEN(1,56))</f>
        <v/>
      </c>
      <c r="O647">
        <f>BETAINV(RAND(),5,5)</f>
        <v/>
      </c>
      <c r="P647">
        <f>'d_고정'!$B$1*'6_기대효과'!$H$7*('d_시나리오'!$I$7/'d_고정'!$B$2)*B647</f>
        <v/>
      </c>
      <c r="Q647">
        <f>P647*C647</f>
        <v/>
      </c>
      <c r="R647">
        <f>P647*E647</f>
        <v/>
      </c>
      <c r="S647">
        <f>R647*G647</f>
        <v/>
      </c>
      <c r="T647">
        <f>Q647+S647</f>
        <v/>
      </c>
      <c r="U647">
        <f>(Q647*D647+S647*I647)*(1-O647)</f>
        <v/>
      </c>
      <c r="V647">
        <f>(R647*K647*N647+'d_고정'!$B$3*('6_기대효과'!$H$7/8)*N647*'d_고정'!$B$10*M647*('6_기대효과'!$K$7/'d_고정'!$B$9))*(1-O647)</f>
        <v/>
      </c>
      <c r="W647">
        <f>(S647*I647+R647*MAX(K647-'d_고정'!$B$10*M647*('6_기대효과'!$K$7/'d_고정'!$B$9),0)*N647)*(1-O647)</f>
        <v/>
      </c>
      <c r="X647">
        <f>U647+V647</f>
        <v/>
      </c>
      <c r="Y647">
        <f>U647/('d_고정'!$B$5*'6_기대효과'!$H$7/8)/'d_고정'!$B$6</f>
        <v/>
      </c>
      <c r="Z647">
        <f>U647/('d_고정'!$B$8*'6_기대효과'!$H$7/8)</f>
        <v/>
      </c>
    </row>
    <row r="648">
      <c r="A648">
        <f>RAND()</f>
        <v/>
      </c>
      <c r="B648">
        <f>IF('d_시나리오'!$J$2='d_시나리오'!$H$2,'d_시나리오'!$I$2,IF(A648&lt;('d_시나리오'!$I$2-'d_시나리오'!$H$2)/('d_시나리오'!$J$2-'d_시나리오'!$H$2),'d_시나리오'!$H$2+SQRT(A648*('d_시나리오'!$J$2-'d_시나리오'!$H$2)*('d_시나리오'!$I$2-'d_시나리오'!$H$2)),'d_시나리오'!$J$2-SQRT((1-A648)*('d_시나리오'!$J$2-'d_시나리오'!$H$2)*('d_시나리오'!$J$2-'d_시나리오'!$I$2))))</f>
        <v/>
      </c>
      <c r="C648">
        <f>BETAINV(RAND(),2,6)</f>
        <v/>
      </c>
      <c r="D648">
        <f>INDEX('d_분포'!$A$2:$A$28,RANDBETWEEN(1,27))</f>
        <v/>
      </c>
      <c r="E648">
        <f>INDEX('d_분포'!$C$2:$C$5,RANDBETWEEN(1,4))*(0.9+0.2*RAND())</f>
        <v/>
      </c>
      <c r="F648">
        <f>RAND()</f>
        <v/>
      </c>
      <c r="G648">
        <f>IF('d_시나리오'!$J$3='d_시나리오'!$H$3,'d_시나리오'!$I$3,IF(F648&lt;('d_시나리오'!$I$3-'d_시나리오'!$H$3)/('d_시나리오'!$J$3-'d_시나리오'!$H$3),'d_시나리오'!$H$3+SQRT(F648*('d_시나리오'!$J$3-'d_시나리오'!$H$3)*('d_시나리오'!$I$3-'d_시나리오'!$H$3)),'d_시나리오'!$J$3-SQRT((1-F648)*('d_시나리오'!$J$3-'d_시나리오'!$H$3)*('d_시나리오'!$J$3-'d_시나리오'!$I$3))))</f>
        <v/>
      </c>
      <c r="H648">
        <f>RAND()</f>
        <v/>
      </c>
      <c r="I648">
        <f>IF('d_시나리오'!$J$4='d_시나리오'!$H$4,'d_시나리오'!$I$4,IF(H648&lt;('d_시나리오'!$I$4-'d_시나리오'!$H$4)/('d_시나리오'!$J$4-'d_시나리오'!$H$4),'d_시나리오'!$H$4+SQRT(H648*('d_시나리오'!$J$4-'d_시나리오'!$H$4)*('d_시나리오'!$I$4-'d_시나리오'!$H$4)),'d_시나리오'!$J$4-SQRT((1-H648)*('d_시나리오'!$J$4-'d_시나리오'!$H$4)*('d_시나리오'!$J$4-'d_시나리오'!$I$4))))</f>
        <v/>
      </c>
      <c r="J648">
        <f>RAND()</f>
        <v/>
      </c>
      <c r="K648">
        <f>IF('d_시나리오'!$J$5='d_시나리오'!$H$5,'d_시나리오'!$I$5,IF(J648&lt;('d_시나리오'!$I$5-'d_시나리오'!$H$5)/('d_시나리오'!$J$5-'d_시나리오'!$H$5),'d_시나리오'!$H$5+SQRT(J648*('d_시나리오'!$J$5-'d_시나리오'!$H$5)*('d_시나리오'!$I$5-'d_시나리오'!$H$5)),'d_시나리오'!$J$5-SQRT((1-J648)*('d_시나리오'!$J$5-'d_시나리오'!$H$5)*('d_시나리오'!$J$5-'d_시나리오'!$I$5))))</f>
        <v/>
      </c>
      <c r="L648">
        <f>RAND()</f>
        <v/>
      </c>
      <c r="M648">
        <f>IF('d_시나리오'!$J$6='d_시나리오'!$H$6,'d_시나리오'!$I$6,IF(L648&lt;('d_시나리오'!$I$6-'d_시나리오'!$H$6)/('d_시나리오'!$J$6-'d_시나리오'!$H$6),'d_시나리오'!$H$6+SQRT(L648*('d_시나리오'!$J$6-'d_시나리오'!$H$6)*('d_시나리오'!$I$6-'d_시나리오'!$H$6)),'d_시나리오'!$J$6-SQRT((1-L648)*('d_시나리오'!$J$6-'d_시나리오'!$H$6)*('d_시나리오'!$J$6-'d_시나리오'!$I$6))))</f>
        <v/>
      </c>
      <c r="N648">
        <f>INDEX('d_분포'!$B$2:$B$57,RANDBETWEEN(1,56))</f>
        <v/>
      </c>
      <c r="O648">
        <f>BETAINV(RAND(),5,5)</f>
        <v/>
      </c>
      <c r="P648">
        <f>'d_고정'!$B$1*'6_기대효과'!$H$7*('d_시나리오'!$I$7/'d_고정'!$B$2)*B648</f>
        <v/>
      </c>
      <c r="Q648">
        <f>P648*C648</f>
        <v/>
      </c>
      <c r="R648">
        <f>P648*E648</f>
        <v/>
      </c>
      <c r="S648">
        <f>R648*G648</f>
        <v/>
      </c>
      <c r="T648">
        <f>Q648+S648</f>
        <v/>
      </c>
      <c r="U648">
        <f>(Q648*D648+S648*I648)*(1-O648)</f>
        <v/>
      </c>
      <c r="V648">
        <f>(R648*K648*N648+'d_고정'!$B$3*('6_기대효과'!$H$7/8)*N648*'d_고정'!$B$10*M648*('6_기대효과'!$K$7/'d_고정'!$B$9))*(1-O648)</f>
        <v/>
      </c>
      <c r="W648">
        <f>(S648*I648+R648*MAX(K648-'d_고정'!$B$10*M648*('6_기대효과'!$K$7/'d_고정'!$B$9),0)*N648)*(1-O648)</f>
        <v/>
      </c>
      <c r="X648">
        <f>U648+V648</f>
        <v/>
      </c>
      <c r="Y648">
        <f>U648/('d_고정'!$B$5*'6_기대효과'!$H$7/8)/'d_고정'!$B$6</f>
        <v/>
      </c>
      <c r="Z648">
        <f>U648/('d_고정'!$B$8*'6_기대효과'!$H$7/8)</f>
        <v/>
      </c>
    </row>
    <row r="649">
      <c r="A649">
        <f>RAND()</f>
        <v/>
      </c>
      <c r="B649">
        <f>IF('d_시나리오'!$J$2='d_시나리오'!$H$2,'d_시나리오'!$I$2,IF(A649&lt;('d_시나리오'!$I$2-'d_시나리오'!$H$2)/('d_시나리오'!$J$2-'d_시나리오'!$H$2),'d_시나리오'!$H$2+SQRT(A649*('d_시나리오'!$J$2-'d_시나리오'!$H$2)*('d_시나리오'!$I$2-'d_시나리오'!$H$2)),'d_시나리오'!$J$2-SQRT((1-A649)*('d_시나리오'!$J$2-'d_시나리오'!$H$2)*('d_시나리오'!$J$2-'d_시나리오'!$I$2))))</f>
        <v/>
      </c>
      <c r="C649">
        <f>BETAINV(RAND(),2,6)</f>
        <v/>
      </c>
      <c r="D649">
        <f>INDEX('d_분포'!$A$2:$A$28,RANDBETWEEN(1,27))</f>
        <v/>
      </c>
      <c r="E649">
        <f>INDEX('d_분포'!$C$2:$C$5,RANDBETWEEN(1,4))*(0.9+0.2*RAND())</f>
        <v/>
      </c>
      <c r="F649">
        <f>RAND()</f>
        <v/>
      </c>
      <c r="G649">
        <f>IF('d_시나리오'!$J$3='d_시나리오'!$H$3,'d_시나리오'!$I$3,IF(F649&lt;('d_시나리오'!$I$3-'d_시나리오'!$H$3)/('d_시나리오'!$J$3-'d_시나리오'!$H$3),'d_시나리오'!$H$3+SQRT(F649*('d_시나리오'!$J$3-'d_시나리오'!$H$3)*('d_시나리오'!$I$3-'d_시나리오'!$H$3)),'d_시나리오'!$J$3-SQRT((1-F649)*('d_시나리오'!$J$3-'d_시나리오'!$H$3)*('d_시나리오'!$J$3-'d_시나리오'!$I$3))))</f>
        <v/>
      </c>
      <c r="H649">
        <f>RAND()</f>
        <v/>
      </c>
      <c r="I649">
        <f>IF('d_시나리오'!$J$4='d_시나리오'!$H$4,'d_시나리오'!$I$4,IF(H649&lt;('d_시나리오'!$I$4-'d_시나리오'!$H$4)/('d_시나리오'!$J$4-'d_시나리오'!$H$4),'d_시나리오'!$H$4+SQRT(H649*('d_시나리오'!$J$4-'d_시나리오'!$H$4)*('d_시나리오'!$I$4-'d_시나리오'!$H$4)),'d_시나리오'!$J$4-SQRT((1-H649)*('d_시나리오'!$J$4-'d_시나리오'!$H$4)*('d_시나리오'!$J$4-'d_시나리오'!$I$4))))</f>
        <v/>
      </c>
      <c r="J649">
        <f>RAND()</f>
        <v/>
      </c>
      <c r="K649">
        <f>IF('d_시나리오'!$J$5='d_시나리오'!$H$5,'d_시나리오'!$I$5,IF(J649&lt;('d_시나리오'!$I$5-'d_시나리오'!$H$5)/('d_시나리오'!$J$5-'d_시나리오'!$H$5),'d_시나리오'!$H$5+SQRT(J649*('d_시나리오'!$J$5-'d_시나리오'!$H$5)*('d_시나리오'!$I$5-'d_시나리오'!$H$5)),'d_시나리오'!$J$5-SQRT((1-J649)*('d_시나리오'!$J$5-'d_시나리오'!$H$5)*('d_시나리오'!$J$5-'d_시나리오'!$I$5))))</f>
        <v/>
      </c>
      <c r="L649">
        <f>RAND()</f>
        <v/>
      </c>
      <c r="M649">
        <f>IF('d_시나리오'!$J$6='d_시나리오'!$H$6,'d_시나리오'!$I$6,IF(L649&lt;('d_시나리오'!$I$6-'d_시나리오'!$H$6)/('d_시나리오'!$J$6-'d_시나리오'!$H$6),'d_시나리오'!$H$6+SQRT(L649*('d_시나리오'!$J$6-'d_시나리오'!$H$6)*('d_시나리오'!$I$6-'d_시나리오'!$H$6)),'d_시나리오'!$J$6-SQRT((1-L649)*('d_시나리오'!$J$6-'d_시나리오'!$H$6)*('d_시나리오'!$J$6-'d_시나리오'!$I$6))))</f>
        <v/>
      </c>
      <c r="N649">
        <f>INDEX('d_분포'!$B$2:$B$57,RANDBETWEEN(1,56))</f>
        <v/>
      </c>
      <c r="O649">
        <f>BETAINV(RAND(),5,5)</f>
        <v/>
      </c>
      <c r="P649">
        <f>'d_고정'!$B$1*'6_기대효과'!$H$7*('d_시나리오'!$I$7/'d_고정'!$B$2)*B649</f>
        <v/>
      </c>
      <c r="Q649">
        <f>P649*C649</f>
        <v/>
      </c>
      <c r="R649">
        <f>P649*E649</f>
        <v/>
      </c>
      <c r="S649">
        <f>R649*G649</f>
        <v/>
      </c>
      <c r="T649">
        <f>Q649+S649</f>
        <v/>
      </c>
      <c r="U649">
        <f>(Q649*D649+S649*I649)*(1-O649)</f>
        <v/>
      </c>
      <c r="V649">
        <f>(R649*K649*N649+'d_고정'!$B$3*('6_기대효과'!$H$7/8)*N649*'d_고정'!$B$10*M649*('6_기대효과'!$K$7/'d_고정'!$B$9))*(1-O649)</f>
        <v/>
      </c>
      <c r="W649">
        <f>(S649*I649+R649*MAX(K649-'d_고정'!$B$10*M649*('6_기대효과'!$K$7/'d_고정'!$B$9),0)*N649)*(1-O649)</f>
        <v/>
      </c>
      <c r="X649">
        <f>U649+V649</f>
        <v/>
      </c>
      <c r="Y649">
        <f>U649/('d_고정'!$B$5*'6_기대효과'!$H$7/8)/'d_고정'!$B$6</f>
        <v/>
      </c>
      <c r="Z649">
        <f>U649/('d_고정'!$B$8*'6_기대효과'!$H$7/8)</f>
        <v/>
      </c>
    </row>
    <row r="650">
      <c r="A650">
        <f>RAND()</f>
        <v/>
      </c>
      <c r="B650">
        <f>IF('d_시나리오'!$J$2='d_시나리오'!$H$2,'d_시나리오'!$I$2,IF(A650&lt;('d_시나리오'!$I$2-'d_시나리오'!$H$2)/('d_시나리오'!$J$2-'d_시나리오'!$H$2),'d_시나리오'!$H$2+SQRT(A650*('d_시나리오'!$J$2-'d_시나리오'!$H$2)*('d_시나리오'!$I$2-'d_시나리오'!$H$2)),'d_시나리오'!$J$2-SQRT((1-A650)*('d_시나리오'!$J$2-'d_시나리오'!$H$2)*('d_시나리오'!$J$2-'d_시나리오'!$I$2))))</f>
        <v/>
      </c>
      <c r="C650">
        <f>BETAINV(RAND(),2,6)</f>
        <v/>
      </c>
      <c r="D650">
        <f>INDEX('d_분포'!$A$2:$A$28,RANDBETWEEN(1,27))</f>
        <v/>
      </c>
      <c r="E650">
        <f>INDEX('d_분포'!$C$2:$C$5,RANDBETWEEN(1,4))*(0.9+0.2*RAND())</f>
        <v/>
      </c>
      <c r="F650">
        <f>RAND()</f>
        <v/>
      </c>
      <c r="G650">
        <f>IF('d_시나리오'!$J$3='d_시나리오'!$H$3,'d_시나리오'!$I$3,IF(F650&lt;('d_시나리오'!$I$3-'d_시나리오'!$H$3)/('d_시나리오'!$J$3-'d_시나리오'!$H$3),'d_시나리오'!$H$3+SQRT(F650*('d_시나리오'!$J$3-'d_시나리오'!$H$3)*('d_시나리오'!$I$3-'d_시나리오'!$H$3)),'d_시나리오'!$J$3-SQRT((1-F650)*('d_시나리오'!$J$3-'d_시나리오'!$H$3)*('d_시나리오'!$J$3-'d_시나리오'!$I$3))))</f>
        <v/>
      </c>
      <c r="H650">
        <f>RAND()</f>
        <v/>
      </c>
      <c r="I650">
        <f>IF('d_시나리오'!$J$4='d_시나리오'!$H$4,'d_시나리오'!$I$4,IF(H650&lt;('d_시나리오'!$I$4-'d_시나리오'!$H$4)/('d_시나리오'!$J$4-'d_시나리오'!$H$4),'d_시나리오'!$H$4+SQRT(H650*('d_시나리오'!$J$4-'d_시나리오'!$H$4)*('d_시나리오'!$I$4-'d_시나리오'!$H$4)),'d_시나리오'!$J$4-SQRT((1-H650)*('d_시나리오'!$J$4-'d_시나리오'!$H$4)*('d_시나리오'!$J$4-'d_시나리오'!$I$4))))</f>
        <v/>
      </c>
      <c r="J650">
        <f>RAND()</f>
        <v/>
      </c>
      <c r="K650">
        <f>IF('d_시나리오'!$J$5='d_시나리오'!$H$5,'d_시나리오'!$I$5,IF(J650&lt;('d_시나리오'!$I$5-'d_시나리오'!$H$5)/('d_시나리오'!$J$5-'d_시나리오'!$H$5),'d_시나리오'!$H$5+SQRT(J650*('d_시나리오'!$J$5-'d_시나리오'!$H$5)*('d_시나리오'!$I$5-'d_시나리오'!$H$5)),'d_시나리오'!$J$5-SQRT((1-J650)*('d_시나리오'!$J$5-'d_시나리오'!$H$5)*('d_시나리오'!$J$5-'d_시나리오'!$I$5))))</f>
        <v/>
      </c>
      <c r="L650">
        <f>RAND()</f>
        <v/>
      </c>
      <c r="M650">
        <f>IF('d_시나리오'!$J$6='d_시나리오'!$H$6,'d_시나리오'!$I$6,IF(L650&lt;('d_시나리오'!$I$6-'d_시나리오'!$H$6)/('d_시나리오'!$J$6-'d_시나리오'!$H$6),'d_시나리오'!$H$6+SQRT(L650*('d_시나리오'!$J$6-'d_시나리오'!$H$6)*('d_시나리오'!$I$6-'d_시나리오'!$H$6)),'d_시나리오'!$J$6-SQRT((1-L650)*('d_시나리오'!$J$6-'d_시나리오'!$H$6)*('d_시나리오'!$J$6-'d_시나리오'!$I$6))))</f>
        <v/>
      </c>
      <c r="N650">
        <f>INDEX('d_분포'!$B$2:$B$57,RANDBETWEEN(1,56))</f>
        <v/>
      </c>
      <c r="O650">
        <f>BETAINV(RAND(),5,5)</f>
        <v/>
      </c>
      <c r="P650">
        <f>'d_고정'!$B$1*'6_기대효과'!$H$7*('d_시나리오'!$I$7/'d_고정'!$B$2)*B650</f>
        <v/>
      </c>
      <c r="Q650">
        <f>P650*C650</f>
        <v/>
      </c>
      <c r="R650">
        <f>P650*E650</f>
        <v/>
      </c>
      <c r="S650">
        <f>R650*G650</f>
        <v/>
      </c>
      <c r="T650">
        <f>Q650+S650</f>
        <v/>
      </c>
      <c r="U650">
        <f>(Q650*D650+S650*I650)*(1-O650)</f>
        <v/>
      </c>
      <c r="V650">
        <f>(R650*K650*N650+'d_고정'!$B$3*('6_기대효과'!$H$7/8)*N650*'d_고정'!$B$10*M650*('6_기대효과'!$K$7/'d_고정'!$B$9))*(1-O650)</f>
        <v/>
      </c>
      <c r="W650">
        <f>(S650*I650+R650*MAX(K650-'d_고정'!$B$10*M650*('6_기대효과'!$K$7/'d_고정'!$B$9),0)*N650)*(1-O650)</f>
        <v/>
      </c>
      <c r="X650">
        <f>U650+V650</f>
        <v/>
      </c>
      <c r="Y650">
        <f>U650/('d_고정'!$B$5*'6_기대효과'!$H$7/8)/'d_고정'!$B$6</f>
        <v/>
      </c>
      <c r="Z650">
        <f>U650/('d_고정'!$B$8*'6_기대효과'!$H$7/8)</f>
        <v/>
      </c>
    </row>
    <row r="651">
      <c r="A651">
        <f>RAND()</f>
        <v/>
      </c>
      <c r="B651">
        <f>IF('d_시나리오'!$J$2='d_시나리오'!$H$2,'d_시나리오'!$I$2,IF(A651&lt;('d_시나리오'!$I$2-'d_시나리오'!$H$2)/('d_시나리오'!$J$2-'d_시나리오'!$H$2),'d_시나리오'!$H$2+SQRT(A651*('d_시나리오'!$J$2-'d_시나리오'!$H$2)*('d_시나리오'!$I$2-'d_시나리오'!$H$2)),'d_시나리오'!$J$2-SQRT((1-A651)*('d_시나리오'!$J$2-'d_시나리오'!$H$2)*('d_시나리오'!$J$2-'d_시나리오'!$I$2))))</f>
        <v/>
      </c>
      <c r="C651">
        <f>BETAINV(RAND(),2,6)</f>
        <v/>
      </c>
      <c r="D651">
        <f>INDEX('d_분포'!$A$2:$A$28,RANDBETWEEN(1,27))</f>
        <v/>
      </c>
      <c r="E651">
        <f>INDEX('d_분포'!$C$2:$C$5,RANDBETWEEN(1,4))*(0.9+0.2*RAND())</f>
        <v/>
      </c>
      <c r="F651">
        <f>RAND()</f>
        <v/>
      </c>
      <c r="G651">
        <f>IF('d_시나리오'!$J$3='d_시나리오'!$H$3,'d_시나리오'!$I$3,IF(F651&lt;('d_시나리오'!$I$3-'d_시나리오'!$H$3)/('d_시나리오'!$J$3-'d_시나리오'!$H$3),'d_시나리오'!$H$3+SQRT(F651*('d_시나리오'!$J$3-'d_시나리오'!$H$3)*('d_시나리오'!$I$3-'d_시나리오'!$H$3)),'d_시나리오'!$J$3-SQRT((1-F651)*('d_시나리오'!$J$3-'d_시나리오'!$H$3)*('d_시나리오'!$J$3-'d_시나리오'!$I$3))))</f>
        <v/>
      </c>
      <c r="H651">
        <f>RAND()</f>
        <v/>
      </c>
      <c r="I651">
        <f>IF('d_시나리오'!$J$4='d_시나리오'!$H$4,'d_시나리오'!$I$4,IF(H651&lt;('d_시나리오'!$I$4-'d_시나리오'!$H$4)/('d_시나리오'!$J$4-'d_시나리오'!$H$4),'d_시나리오'!$H$4+SQRT(H651*('d_시나리오'!$J$4-'d_시나리오'!$H$4)*('d_시나리오'!$I$4-'d_시나리오'!$H$4)),'d_시나리오'!$J$4-SQRT((1-H651)*('d_시나리오'!$J$4-'d_시나리오'!$H$4)*('d_시나리오'!$J$4-'d_시나리오'!$I$4))))</f>
        <v/>
      </c>
      <c r="J651">
        <f>RAND()</f>
        <v/>
      </c>
      <c r="K651">
        <f>IF('d_시나리오'!$J$5='d_시나리오'!$H$5,'d_시나리오'!$I$5,IF(J651&lt;('d_시나리오'!$I$5-'d_시나리오'!$H$5)/('d_시나리오'!$J$5-'d_시나리오'!$H$5),'d_시나리오'!$H$5+SQRT(J651*('d_시나리오'!$J$5-'d_시나리오'!$H$5)*('d_시나리오'!$I$5-'d_시나리오'!$H$5)),'d_시나리오'!$J$5-SQRT((1-J651)*('d_시나리오'!$J$5-'d_시나리오'!$H$5)*('d_시나리오'!$J$5-'d_시나리오'!$I$5))))</f>
        <v/>
      </c>
      <c r="L651">
        <f>RAND()</f>
        <v/>
      </c>
      <c r="M651">
        <f>IF('d_시나리오'!$J$6='d_시나리오'!$H$6,'d_시나리오'!$I$6,IF(L651&lt;('d_시나리오'!$I$6-'d_시나리오'!$H$6)/('d_시나리오'!$J$6-'d_시나리오'!$H$6),'d_시나리오'!$H$6+SQRT(L651*('d_시나리오'!$J$6-'d_시나리오'!$H$6)*('d_시나리오'!$I$6-'d_시나리오'!$H$6)),'d_시나리오'!$J$6-SQRT((1-L651)*('d_시나리오'!$J$6-'d_시나리오'!$H$6)*('d_시나리오'!$J$6-'d_시나리오'!$I$6))))</f>
        <v/>
      </c>
      <c r="N651">
        <f>INDEX('d_분포'!$B$2:$B$57,RANDBETWEEN(1,56))</f>
        <v/>
      </c>
      <c r="O651">
        <f>BETAINV(RAND(),5,5)</f>
        <v/>
      </c>
      <c r="P651">
        <f>'d_고정'!$B$1*'6_기대효과'!$H$7*('d_시나리오'!$I$7/'d_고정'!$B$2)*B651</f>
        <v/>
      </c>
      <c r="Q651">
        <f>P651*C651</f>
        <v/>
      </c>
      <c r="R651">
        <f>P651*E651</f>
        <v/>
      </c>
      <c r="S651">
        <f>R651*G651</f>
        <v/>
      </c>
      <c r="T651">
        <f>Q651+S651</f>
        <v/>
      </c>
      <c r="U651">
        <f>(Q651*D651+S651*I651)*(1-O651)</f>
        <v/>
      </c>
      <c r="V651">
        <f>(R651*K651*N651+'d_고정'!$B$3*('6_기대효과'!$H$7/8)*N651*'d_고정'!$B$10*M651*('6_기대효과'!$K$7/'d_고정'!$B$9))*(1-O651)</f>
        <v/>
      </c>
      <c r="W651">
        <f>(S651*I651+R651*MAX(K651-'d_고정'!$B$10*M651*('6_기대효과'!$K$7/'d_고정'!$B$9),0)*N651)*(1-O651)</f>
        <v/>
      </c>
      <c r="X651">
        <f>U651+V651</f>
        <v/>
      </c>
      <c r="Y651">
        <f>U651/('d_고정'!$B$5*'6_기대효과'!$H$7/8)/'d_고정'!$B$6</f>
        <v/>
      </c>
      <c r="Z651">
        <f>U651/('d_고정'!$B$8*'6_기대효과'!$H$7/8)</f>
        <v/>
      </c>
    </row>
    <row r="652">
      <c r="A652">
        <f>RAND()</f>
        <v/>
      </c>
      <c r="B652">
        <f>IF('d_시나리오'!$J$2='d_시나리오'!$H$2,'d_시나리오'!$I$2,IF(A652&lt;('d_시나리오'!$I$2-'d_시나리오'!$H$2)/('d_시나리오'!$J$2-'d_시나리오'!$H$2),'d_시나리오'!$H$2+SQRT(A652*('d_시나리오'!$J$2-'d_시나리오'!$H$2)*('d_시나리오'!$I$2-'d_시나리오'!$H$2)),'d_시나리오'!$J$2-SQRT((1-A652)*('d_시나리오'!$J$2-'d_시나리오'!$H$2)*('d_시나리오'!$J$2-'d_시나리오'!$I$2))))</f>
        <v/>
      </c>
      <c r="C652">
        <f>BETAINV(RAND(),2,6)</f>
        <v/>
      </c>
      <c r="D652">
        <f>INDEX('d_분포'!$A$2:$A$28,RANDBETWEEN(1,27))</f>
        <v/>
      </c>
      <c r="E652">
        <f>INDEX('d_분포'!$C$2:$C$5,RANDBETWEEN(1,4))*(0.9+0.2*RAND())</f>
        <v/>
      </c>
      <c r="F652">
        <f>RAND()</f>
        <v/>
      </c>
      <c r="G652">
        <f>IF('d_시나리오'!$J$3='d_시나리오'!$H$3,'d_시나리오'!$I$3,IF(F652&lt;('d_시나리오'!$I$3-'d_시나리오'!$H$3)/('d_시나리오'!$J$3-'d_시나리오'!$H$3),'d_시나리오'!$H$3+SQRT(F652*('d_시나리오'!$J$3-'d_시나리오'!$H$3)*('d_시나리오'!$I$3-'d_시나리오'!$H$3)),'d_시나리오'!$J$3-SQRT((1-F652)*('d_시나리오'!$J$3-'d_시나리오'!$H$3)*('d_시나리오'!$J$3-'d_시나리오'!$I$3))))</f>
        <v/>
      </c>
      <c r="H652">
        <f>RAND()</f>
        <v/>
      </c>
      <c r="I652">
        <f>IF('d_시나리오'!$J$4='d_시나리오'!$H$4,'d_시나리오'!$I$4,IF(H652&lt;('d_시나리오'!$I$4-'d_시나리오'!$H$4)/('d_시나리오'!$J$4-'d_시나리오'!$H$4),'d_시나리오'!$H$4+SQRT(H652*('d_시나리오'!$J$4-'d_시나리오'!$H$4)*('d_시나리오'!$I$4-'d_시나리오'!$H$4)),'d_시나리오'!$J$4-SQRT((1-H652)*('d_시나리오'!$J$4-'d_시나리오'!$H$4)*('d_시나리오'!$J$4-'d_시나리오'!$I$4))))</f>
        <v/>
      </c>
      <c r="J652">
        <f>RAND()</f>
        <v/>
      </c>
      <c r="K652">
        <f>IF('d_시나리오'!$J$5='d_시나리오'!$H$5,'d_시나리오'!$I$5,IF(J652&lt;('d_시나리오'!$I$5-'d_시나리오'!$H$5)/('d_시나리오'!$J$5-'d_시나리오'!$H$5),'d_시나리오'!$H$5+SQRT(J652*('d_시나리오'!$J$5-'d_시나리오'!$H$5)*('d_시나리오'!$I$5-'d_시나리오'!$H$5)),'d_시나리오'!$J$5-SQRT((1-J652)*('d_시나리오'!$J$5-'d_시나리오'!$H$5)*('d_시나리오'!$J$5-'d_시나리오'!$I$5))))</f>
        <v/>
      </c>
      <c r="L652">
        <f>RAND()</f>
        <v/>
      </c>
      <c r="M652">
        <f>IF('d_시나리오'!$J$6='d_시나리오'!$H$6,'d_시나리오'!$I$6,IF(L652&lt;('d_시나리오'!$I$6-'d_시나리오'!$H$6)/('d_시나리오'!$J$6-'d_시나리오'!$H$6),'d_시나리오'!$H$6+SQRT(L652*('d_시나리오'!$J$6-'d_시나리오'!$H$6)*('d_시나리오'!$I$6-'d_시나리오'!$H$6)),'d_시나리오'!$J$6-SQRT((1-L652)*('d_시나리오'!$J$6-'d_시나리오'!$H$6)*('d_시나리오'!$J$6-'d_시나리오'!$I$6))))</f>
        <v/>
      </c>
      <c r="N652">
        <f>INDEX('d_분포'!$B$2:$B$57,RANDBETWEEN(1,56))</f>
        <v/>
      </c>
      <c r="O652">
        <f>BETAINV(RAND(),5,5)</f>
        <v/>
      </c>
      <c r="P652">
        <f>'d_고정'!$B$1*'6_기대효과'!$H$7*('d_시나리오'!$I$7/'d_고정'!$B$2)*B652</f>
        <v/>
      </c>
      <c r="Q652">
        <f>P652*C652</f>
        <v/>
      </c>
      <c r="R652">
        <f>P652*E652</f>
        <v/>
      </c>
      <c r="S652">
        <f>R652*G652</f>
        <v/>
      </c>
      <c r="T652">
        <f>Q652+S652</f>
        <v/>
      </c>
      <c r="U652">
        <f>(Q652*D652+S652*I652)*(1-O652)</f>
        <v/>
      </c>
      <c r="V652">
        <f>(R652*K652*N652+'d_고정'!$B$3*('6_기대효과'!$H$7/8)*N652*'d_고정'!$B$10*M652*('6_기대효과'!$K$7/'d_고정'!$B$9))*(1-O652)</f>
        <v/>
      </c>
      <c r="W652">
        <f>(S652*I652+R652*MAX(K652-'d_고정'!$B$10*M652*('6_기대효과'!$K$7/'d_고정'!$B$9),0)*N652)*(1-O652)</f>
        <v/>
      </c>
      <c r="X652">
        <f>U652+V652</f>
        <v/>
      </c>
      <c r="Y652">
        <f>U652/('d_고정'!$B$5*'6_기대효과'!$H$7/8)/'d_고정'!$B$6</f>
        <v/>
      </c>
      <c r="Z652">
        <f>U652/('d_고정'!$B$8*'6_기대효과'!$H$7/8)</f>
        <v/>
      </c>
    </row>
    <row r="653">
      <c r="A653">
        <f>RAND()</f>
        <v/>
      </c>
      <c r="B653">
        <f>IF('d_시나리오'!$J$2='d_시나리오'!$H$2,'d_시나리오'!$I$2,IF(A653&lt;('d_시나리오'!$I$2-'d_시나리오'!$H$2)/('d_시나리오'!$J$2-'d_시나리오'!$H$2),'d_시나리오'!$H$2+SQRT(A653*('d_시나리오'!$J$2-'d_시나리오'!$H$2)*('d_시나리오'!$I$2-'d_시나리오'!$H$2)),'d_시나리오'!$J$2-SQRT((1-A653)*('d_시나리오'!$J$2-'d_시나리오'!$H$2)*('d_시나리오'!$J$2-'d_시나리오'!$I$2))))</f>
        <v/>
      </c>
      <c r="C653">
        <f>BETAINV(RAND(),2,6)</f>
        <v/>
      </c>
      <c r="D653">
        <f>INDEX('d_분포'!$A$2:$A$28,RANDBETWEEN(1,27))</f>
        <v/>
      </c>
      <c r="E653">
        <f>INDEX('d_분포'!$C$2:$C$5,RANDBETWEEN(1,4))*(0.9+0.2*RAND())</f>
        <v/>
      </c>
      <c r="F653">
        <f>RAND()</f>
        <v/>
      </c>
      <c r="G653">
        <f>IF('d_시나리오'!$J$3='d_시나리오'!$H$3,'d_시나리오'!$I$3,IF(F653&lt;('d_시나리오'!$I$3-'d_시나리오'!$H$3)/('d_시나리오'!$J$3-'d_시나리오'!$H$3),'d_시나리오'!$H$3+SQRT(F653*('d_시나리오'!$J$3-'d_시나리오'!$H$3)*('d_시나리오'!$I$3-'d_시나리오'!$H$3)),'d_시나리오'!$J$3-SQRT((1-F653)*('d_시나리오'!$J$3-'d_시나리오'!$H$3)*('d_시나리오'!$J$3-'d_시나리오'!$I$3))))</f>
        <v/>
      </c>
      <c r="H653">
        <f>RAND()</f>
        <v/>
      </c>
      <c r="I653">
        <f>IF('d_시나리오'!$J$4='d_시나리오'!$H$4,'d_시나리오'!$I$4,IF(H653&lt;('d_시나리오'!$I$4-'d_시나리오'!$H$4)/('d_시나리오'!$J$4-'d_시나리오'!$H$4),'d_시나리오'!$H$4+SQRT(H653*('d_시나리오'!$J$4-'d_시나리오'!$H$4)*('d_시나리오'!$I$4-'d_시나리오'!$H$4)),'d_시나리오'!$J$4-SQRT((1-H653)*('d_시나리오'!$J$4-'d_시나리오'!$H$4)*('d_시나리오'!$J$4-'d_시나리오'!$I$4))))</f>
        <v/>
      </c>
      <c r="J653">
        <f>RAND()</f>
        <v/>
      </c>
      <c r="K653">
        <f>IF('d_시나리오'!$J$5='d_시나리오'!$H$5,'d_시나리오'!$I$5,IF(J653&lt;('d_시나리오'!$I$5-'d_시나리오'!$H$5)/('d_시나리오'!$J$5-'d_시나리오'!$H$5),'d_시나리오'!$H$5+SQRT(J653*('d_시나리오'!$J$5-'d_시나리오'!$H$5)*('d_시나리오'!$I$5-'d_시나리오'!$H$5)),'d_시나리오'!$J$5-SQRT((1-J653)*('d_시나리오'!$J$5-'d_시나리오'!$H$5)*('d_시나리오'!$J$5-'d_시나리오'!$I$5))))</f>
        <v/>
      </c>
      <c r="L653">
        <f>RAND()</f>
        <v/>
      </c>
      <c r="M653">
        <f>IF('d_시나리오'!$J$6='d_시나리오'!$H$6,'d_시나리오'!$I$6,IF(L653&lt;('d_시나리오'!$I$6-'d_시나리오'!$H$6)/('d_시나리오'!$J$6-'d_시나리오'!$H$6),'d_시나리오'!$H$6+SQRT(L653*('d_시나리오'!$J$6-'d_시나리오'!$H$6)*('d_시나리오'!$I$6-'d_시나리오'!$H$6)),'d_시나리오'!$J$6-SQRT((1-L653)*('d_시나리오'!$J$6-'d_시나리오'!$H$6)*('d_시나리오'!$J$6-'d_시나리오'!$I$6))))</f>
        <v/>
      </c>
      <c r="N653">
        <f>INDEX('d_분포'!$B$2:$B$57,RANDBETWEEN(1,56))</f>
        <v/>
      </c>
      <c r="O653">
        <f>BETAINV(RAND(),5,5)</f>
        <v/>
      </c>
      <c r="P653">
        <f>'d_고정'!$B$1*'6_기대효과'!$H$7*('d_시나리오'!$I$7/'d_고정'!$B$2)*B653</f>
        <v/>
      </c>
      <c r="Q653">
        <f>P653*C653</f>
        <v/>
      </c>
      <c r="R653">
        <f>P653*E653</f>
        <v/>
      </c>
      <c r="S653">
        <f>R653*G653</f>
        <v/>
      </c>
      <c r="T653">
        <f>Q653+S653</f>
        <v/>
      </c>
      <c r="U653">
        <f>(Q653*D653+S653*I653)*(1-O653)</f>
        <v/>
      </c>
      <c r="V653">
        <f>(R653*K653*N653+'d_고정'!$B$3*('6_기대효과'!$H$7/8)*N653*'d_고정'!$B$10*M653*('6_기대효과'!$K$7/'d_고정'!$B$9))*(1-O653)</f>
        <v/>
      </c>
      <c r="W653">
        <f>(S653*I653+R653*MAX(K653-'d_고정'!$B$10*M653*('6_기대효과'!$K$7/'d_고정'!$B$9),0)*N653)*(1-O653)</f>
        <v/>
      </c>
      <c r="X653">
        <f>U653+V653</f>
        <v/>
      </c>
      <c r="Y653">
        <f>U653/('d_고정'!$B$5*'6_기대효과'!$H$7/8)/'d_고정'!$B$6</f>
        <v/>
      </c>
      <c r="Z653">
        <f>U653/('d_고정'!$B$8*'6_기대효과'!$H$7/8)</f>
        <v/>
      </c>
    </row>
    <row r="654">
      <c r="A654">
        <f>RAND()</f>
        <v/>
      </c>
      <c r="B654">
        <f>IF('d_시나리오'!$J$2='d_시나리오'!$H$2,'d_시나리오'!$I$2,IF(A654&lt;('d_시나리오'!$I$2-'d_시나리오'!$H$2)/('d_시나리오'!$J$2-'d_시나리오'!$H$2),'d_시나리오'!$H$2+SQRT(A654*('d_시나리오'!$J$2-'d_시나리오'!$H$2)*('d_시나리오'!$I$2-'d_시나리오'!$H$2)),'d_시나리오'!$J$2-SQRT((1-A654)*('d_시나리오'!$J$2-'d_시나리오'!$H$2)*('d_시나리오'!$J$2-'d_시나리오'!$I$2))))</f>
        <v/>
      </c>
      <c r="C654">
        <f>BETAINV(RAND(),2,6)</f>
        <v/>
      </c>
      <c r="D654">
        <f>INDEX('d_분포'!$A$2:$A$28,RANDBETWEEN(1,27))</f>
        <v/>
      </c>
      <c r="E654">
        <f>INDEX('d_분포'!$C$2:$C$5,RANDBETWEEN(1,4))*(0.9+0.2*RAND())</f>
        <v/>
      </c>
      <c r="F654">
        <f>RAND()</f>
        <v/>
      </c>
      <c r="G654">
        <f>IF('d_시나리오'!$J$3='d_시나리오'!$H$3,'d_시나리오'!$I$3,IF(F654&lt;('d_시나리오'!$I$3-'d_시나리오'!$H$3)/('d_시나리오'!$J$3-'d_시나리오'!$H$3),'d_시나리오'!$H$3+SQRT(F654*('d_시나리오'!$J$3-'d_시나리오'!$H$3)*('d_시나리오'!$I$3-'d_시나리오'!$H$3)),'d_시나리오'!$J$3-SQRT((1-F654)*('d_시나리오'!$J$3-'d_시나리오'!$H$3)*('d_시나리오'!$J$3-'d_시나리오'!$I$3))))</f>
        <v/>
      </c>
      <c r="H654">
        <f>RAND()</f>
        <v/>
      </c>
      <c r="I654">
        <f>IF('d_시나리오'!$J$4='d_시나리오'!$H$4,'d_시나리오'!$I$4,IF(H654&lt;('d_시나리오'!$I$4-'d_시나리오'!$H$4)/('d_시나리오'!$J$4-'d_시나리오'!$H$4),'d_시나리오'!$H$4+SQRT(H654*('d_시나리오'!$J$4-'d_시나리오'!$H$4)*('d_시나리오'!$I$4-'d_시나리오'!$H$4)),'d_시나리오'!$J$4-SQRT((1-H654)*('d_시나리오'!$J$4-'d_시나리오'!$H$4)*('d_시나리오'!$J$4-'d_시나리오'!$I$4))))</f>
        <v/>
      </c>
      <c r="J654">
        <f>RAND()</f>
        <v/>
      </c>
      <c r="K654">
        <f>IF('d_시나리오'!$J$5='d_시나리오'!$H$5,'d_시나리오'!$I$5,IF(J654&lt;('d_시나리오'!$I$5-'d_시나리오'!$H$5)/('d_시나리오'!$J$5-'d_시나리오'!$H$5),'d_시나리오'!$H$5+SQRT(J654*('d_시나리오'!$J$5-'d_시나리오'!$H$5)*('d_시나리오'!$I$5-'d_시나리오'!$H$5)),'d_시나리오'!$J$5-SQRT((1-J654)*('d_시나리오'!$J$5-'d_시나리오'!$H$5)*('d_시나리오'!$J$5-'d_시나리오'!$I$5))))</f>
        <v/>
      </c>
      <c r="L654">
        <f>RAND()</f>
        <v/>
      </c>
      <c r="M654">
        <f>IF('d_시나리오'!$J$6='d_시나리오'!$H$6,'d_시나리오'!$I$6,IF(L654&lt;('d_시나리오'!$I$6-'d_시나리오'!$H$6)/('d_시나리오'!$J$6-'d_시나리오'!$H$6),'d_시나리오'!$H$6+SQRT(L654*('d_시나리오'!$J$6-'d_시나리오'!$H$6)*('d_시나리오'!$I$6-'d_시나리오'!$H$6)),'d_시나리오'!$J$6-SQRT((1-L654)*('d_시나리오'!$J$6-'d_시나리오'!$H$6)*('d_시나리오'!$J$6-'d_시나리오'!$I$6))))</f>
        <v/>
      </c>
      <c r="N654">
        <f>INDEX('d_분포'!$B$2:$B$57,RANDBETWEEN(1,56))</f>
        <v/>
      </c>
      <c r="O654">
        <f>BETAINV(RAND(),5,5)</f>
        <v/>
      </c>
      <c r="P654">
        <f>'d_고정'!$B$1*'6_기대효과'!$H$7*('d_시나리오'!$I$7/'d_고정'!$B$2)*B654</f>
        <v/>
      </c>
      <c r="Q654">
        <f>P654*C654</f>
        <v/>
      </c>
      <c r="R654">
        <f>P654*E654</f>
        <v/>
      </c>
      <c r="S654">
        <f>R654*G654</f>
        <v/>
      </c>
      <c r="T654">
        <f>Q654+S654</f>
        <v/>
      </c>
      <c r="U654">
        <f>(Q654*D654+S654*I654)*(1-O654)</f>
        <v/>
      </c>
      <c r="V654">
        <f>(R654*K654*N654+'d_고정'!$B$3*('6_기대효과'!$H$7/8)*N654*'d_고정'!$B$10*M654*('6_기대효과'!$K$7/'d_고정'!$B$9))*(1-O654)</f>
        <v/>
      </c>
      <c r="W654">
        <f>(S654*I654+R654*MAX(K654-'d_고정'!$B$10*M654*('6_기대효과'!$K$7/'d_고정'!$B$9),0)*N654)*(1-O654)</f>
        <v/>
      </c>
      <c r="X654">
        <f>U654+V654</f>
        <v/>
      </c>
      <c r="Y654">
        <f>U654/('d_고정'!$B$5*'6_기대효과'!$H$7/8)/'d_고정'!$B$6</f>
        <v/>
      </c>
      <c r="Z654">
        <f>U654/('d_고정'!$B$8*'6_기대효과'!$H$7/8)</f>
        <v/>
      </c>
    </row>
    <row r="655">
      <c r="A655">
        <f>RAND()</f>
        <v/>
      </c>
      <c r="B655">
        <f>IF('d_시나리오'!$J$2='d_시나리오'!$H$2,'d_시나리오'!$I$2,IF(A655&lt;('d_시나리오'!$I$2-'d_시나리오'!$H$2)/('d_시나리오'!$J$2-'d_시나리오'!$H$2),'d_시나리오'!$H$2+SQRT(A655*('d_시나리오'!$J$2-'d_시나리오'!$H$2)*('d_시나리오'!$I$2-'d_시나리오'!$H$2)),'d_시나리오'!$J$2-SQRT((1-A655)*('d_시나리오'!$J$2-'d_시나리오'!$H$2)*('d_시나리오'!$J$2-'d_시나리오'!$I$2))))</f>
        <v/>
      </c>
      <c r="C655">
        <f>BETAINV(RAND(),2,6)</f>
        <v/>
      </c>
      <c r="D655">
        <f>INDEX('d_분포'!$A$2:$A$28,RANDBETWEEN(1,27))</f>
        <v/>
      </c>
      <c r="E655">
        <f>INDEX('d_분포'!$C$2:$C$5,RANDBETWEEN(1,4))*(0.9+0.2*RAND())</f>
        <v/>
      </c>
      <c r="F655">
        <f>RAND()</f>
        <v/>
      </c>
      <c r="G655">
        <f>IF('d_시나리오'!$J$3='d_시나리오'!$H$3,'d_시나리오'!$I$3,IF(F655&lt;('d_시나리오'!$I$3-'d_시나리오'!$H$3)/('d_시나리오'!$J$3-'d_시나리오'!$H$3),'d_시나리오'!$H$3+SQRT(F655*('d_시나리오'!$J$3-'d_시나리오'!$H$3)*('d_시나리오'!$I$3-'d_시나리오'!$H$3)),'d_시나리오'!$J$3-SQRT((1-F655)*('d_시나리오'!$J$3-'d_시나리오'!$H$3)*('d_시나리오'!$J$3-'d_시나리오'!$I$3))))</f>
        <v/>
      </c>
      <c r="H655">
        <f>RAND()</f>
        <v/>
      </c>
      <c r="I655">
        <f>IF('d_시나리오'!$J$4='d_시나리오'!$H$4,'d_시나리오'!$I$4,IF(H655&lt;('d_시나리오'!$I$4-'d_시나리오'!$H$4)/('d_시나리오'!$J$4-'d_시나리오'!$H$4),'d_시나리오'!$H$4+SQRT(H655*('d_시나리오'!$J$4-'d_시나리오'!$H$4)*('d_시나리오'!$I$4-'d_시나리오'!$H$4)),'d_시나리오'!$J$4-SQRT((1-H655)*('d_시나리오'!$J$4-'d_시나리오'!$H$4)*('d_시나리오'!$J$4-'d_시나리오'!$I$4))))</f>
        <v/>
      </c>
      <c r="J655">
        <f>RAND()</f>
        <v/>
      </c>
      <c r="K655">
        <f>IF('d_시나리오'!$J$5='d_시나리오'!$H$5,'d_시나리오'!$I$5,IF(J655&lt;('d_시나리오'!$I$5-'d_시나리오'!$H$5)/('d_시나리오'!$J$5-'d_시나리오'!$H$5),'d_시나리오'!$H$5+SQRT(J655*('d_시나리오'!$J$5-'d_시나리오'!$H$5)*('d_시나리오'!$I$5-'d_시나리오'!$H$5)),'d_시나리오'!$J$5-SQRT((1-J655)*('d_시나리오'!$J$5-'d_시나리오'!$H$5)*('d_시나리오'!$J$5-'d_시나리오'!$I$5))))</f>
        <v/>
      </c>
      <c r="L655">
        <f>RAND()</f>
        <v/>
      </c>
      <c r="M655">
        <f>IF('d_시나리오'!$J$6='d_시나리오'!$H$6,'d_시나리오'!$I$6,IF(L655&lt;('d_시나리오'!$I$6-'d_시나리오'!$H$6)/('d_시나리오'!$J$6-'d_시나리오'!$H$6),'d_시나리오'!$H$6+SQRT(L655*('d_시나리오'!$J$6-'d_시나리오'!$H$6)*('d_시나리오'!$I$6-'d_시나리오'!$H$6)),'d_시나리오'!$J$6-SQRT((1-L655)*('d_시나리오'!$J$6-'d_시나리오'!$H$6)*('d_시나리오'!$J$6-'d_시나리오'!$I$6))))</f>
        <v/>
      </c>
      <c r="N655">
        <f>INDEX('d_분포'!$B$2:$B$57,RANDBETWEEN(1,56))</f>
        <v/>
      </c>
      <c r="O655">
        <f>BETAINV(RAND(),5,5)</f>
        <v/>
      </c>
      <c r="P655">
        <f>'d_고정'!$B$1*'6_기대효과'!$H$7*('d_시나리오'!$I$7/'d_고정'!$B$2)*B655</f>
        <v/>
      </c>
      <c r="Q655">
        <f>P655*C655</f>
        <v/>
      </c>
      <c r="R655">
        <f>P655*E655</f>
        <v/>
      </c>
      <c r="S655">
        <f>R655*G655</f>
        <v/>
      </c>
      <c r="T655">
        <f>Q655+S655</f>
        <v/>
      </c>
      <c r="U655">
        <f>(Q655*D655+S655*I655)*(1-O655)</f>
        <v/>
      </c>
      <c r="V655">
        <f>(R655*K655*N655+'d_고정'!$B$3*('6_기대효과'!$H$7/8)*N655*'d_고정'!$B$10*M655*('6_기대효과'!$K$7/'d_고정'!$B$9))*(1-O655)</f>
        <v/>
      </c>
      <c r="W655">
        <f>(S655*I655+R655*MAX(K655-'d_고정'!$B$10*M655*('6_기대효과'!$K$7/'d_고정'!$B$9),0)*N655)*(1-O655)</f>
        <v/>
      </c>
      <c r="X655">
        <f>U655+V655</f>
        <v/>
      </c>
      <c r="Y655">
        <f>U655/('d_고정'!$B$5*'6_기대효과'!$H$7/8)/'d_고정'!$B$6</f>
        <v/>
      </c>
      <c r="Z655">
        <f>U655/('d_고정'!$B$8*'6_기대효과'!$H$7/8)</f>
        <v/>
      </c>
    </row>
    <row r="656">
      <c r="A656">
        <f>RAND()</f>
        <v/>
      </c>
      <c r="B656">
        <f>IF('d_시나리오'!$J$2='d_시나리오'!$H$2,'d_시나리오'!$I$2,IF(A656&lt;('d_시나리오'!$I$2-'d_시나리오'!$H$2)/('d_시나리오'!$J$2-'d_시나리오'!$H$2),'d_시나리오'!$H$2+SQRT(A656*('d_시나리오'!$J$2-'d_시나리오'!$H$2)*('d_시나리오'!$I$2-'d_시나리오'!$H$2)),'d_시나리오'!$J$2-SQRT((1-A656)*('d_시나리오'!$J$2-'d_시나리오'!$H$2)*('d_시나리오'!$J$2-'d_시나리오'!$I$2))))</f>
        <v/>
      </c>
      <c r="C656">
        <f>BETAINV(RAND(),2,6)</f>
        <v/>
      </c>
      <c r="D656">
        <f>INDEX('d_분포'!$A$2:$A$28,RANDBETWEEN(1,27))</f>
        <v/>
      </c>
      <c r="E656">
        <f>INDEX('d_분포'!$C$2:$C$5,RANDBETWEEN(1,4))*(0.9+0.2*RAND())</f>
        <v/>
      </c>
      <c r="F656">
        <f>RAND()</f>
        <v/>
      </c>
      <c r="G656">
        <f>IF('d_시나리오'!$J$3='d_시나리오'!$H$3,'d_시나리오'!$I$3,IF(F656&lt;('d_시나리오'!$I$3-'d_시나리오'!$H$3)/('d_시나리오'!$J$3-'d_시나리오'!$H$3),'d_시나리오'!$H$3+SQRT(F656*('d_시나리오'!$J$3-'d_시나리오'!$H$3)*('d_시나리오'!$I$3-'d_시나리오'!$H$3)),'d_시나리오'!$J$3-SQRT((1-F656)*('d_시나리오'!$J$3-'d_시나리오'!$H$3)*('d_시나리오'!$J$3-'d_시나리오'!$I$3))))</f>
        <v/>
      </c>
      <c r="H656">
        <f>RAND()</f>
        <v/>
      </c>
      <c r="I656">
        <f>IF('d_시나리오'!$J$4='d_시나리오'!$H$4,'d_시나리오'!$I$4,IF(H656&lt;('d_시나리오'!$I$4-'d_시나리오'!$H$4)/('d_시나리오'!$J$4-'d_시나리오'!$H$4),'d_시나리오'!$H$4+SQRT(H656*('d_시나리오'!$J$4-'d_시나리오'!$H$4)*('d_시나리오'!$I$4-'d_시나리오'!$H$4)),'d_시나리오'!$J$4-SQRT((1-H656)*('d_시나리오'!$J$4-'d_시나리오'!$H$4)*('d_시나리오'!$J$4-'d_시나리오'!$I$4))))</f>
        <v/>
      </c>
      <c r="J656">
        <f>RAND()</f>
        <v/>
      </c>
      <c r="K656">
        <f>IF('d_시나리오'!$J$5='d_시나리오'!$H$5,'d_시나리오'!$I$5,IF(J656&lt;('d_시나리오'!$I$5-'d_시나리오'!$H$5)/('d_시나리오'!$J$5-'d_시나리오'!$H$5),'d_시나리오'!$H$5+SQRT(J656*('d_시나리오'!$J$5-'d_시나리오'!$H$5)*('d_시나리오'!$I$5-'d_시나리오'!$H$5)),'d_시나리오'!$J$5-SQRT((1-J656)*('d_시나리오'!$J$5-'d_시나리오'!$H$5)*('d_시나리오'!$J$5-'d_시나리오'!$I$5))))</f>
        <v/>
      </c>
      <c r="L656">
        <f>RAND()</f>
        <v/>
      </c>
      <c r="M656">
        <f>IF('d_시나리오'!$J$6='d_시나리오'!$H$6,'d_시나리오'!$I$6,IF(L656&lt;('d_시나리오'!$I$6-'d_시나리오'!$H$6)/('d_시나리오'!$J$6-'d_시나리오'!$H$6),'d_시나리오'!$H$6+SQRT(L656*('d_시나리오'!$J$6-'d_시나리오'!$H$6)*('d_시나리오'!$I$6-'d_시나리오'!$H$6)),'d_시나리오'!$J$6-SQRT((1-L656)*('d_시나리오'!$J$6-'d_시나리오'!$H$6)*('d_시나리오'!$J$6-'d_시나리오'!$I$6))))</f>
        <v/>
      </c>
      <c r="N656">
        <f>INDEX('d_분포'!$B$2:$B$57,RANDBETWEEN(1,56))</f>
        <v/>
      </c>
      <c r="O656">
        <f>BETAINV(RAND(),5,5)</f>
        <v/>
      </c>
      <c r="P656">
        <f>'d_고정'!$B$1*'6_기대효과'!$H$7*('d_시나리오'!$I$7/'d_고정'!$B$2)*B656</f>
        <v/>
      </c>
      <c r="Q656">
        <f>P656*C656</f>
        <v/>
      </c>
      <c r="R656">
        <f>P656*E656</f>
        <v/>
      </c>
      <c r="S656">
        <f>R656*G656</f>
        <v/>
      </c>
      <c r="T656">
        <f>Q656+S656</f>
        <v/>
      </c>
      <c r="U656">
        <f>(Q656*D656+S656*I656)*(1-O656)</f>
        <v/>
      </c>
      <c r="V656">
        <f>(R656*K656*N656+'d_고정'!$B$3*('6_기대효과'!$H$7/8)*N656*'d_고정'!$B$10*M656*('6_기대효과'!$K$7/'d_고정'!$B$9))*(1-O656)</f>
        <v/>
      </c>
      <c r="W656">
        <f>(S656*I656+R656*MAX(K656-'d_고정'!$B$10*M656*('6_기대효과'!$K$7/'d_고정'!$B$9),0)*N656)*(1-O656)</f>
        <v/>
      </c>
      <c r="X656">
        <f>U656+V656</f>
        <v/>
      </c>
      <c r="Y656">
        <f>U656/('d_고정'!$B$5*'6_기대효과'!$H$7/8)/'d_고정'!$B$6</f>
        <v/>
      </c>
      <c r="Z656">
        <f>U656/('d_고정'!$B$8*'6_기대효과'!$H$7/8)</f>
        <v/>
      </c>
    </row>
    <row r="657">
      <c r="A657">
        <f>RAND()</f>
        <v/>
      </c>
      <c r="B657">
        <f>IF('d_시나리오'!$J$2='d_시나리오'!$H$2,'d_시나리오'!$I$2,IF(A657&lt;('d_시나리오'!$I$2-'d_시나리오'!$H$2)/('d_시나리오'!$J$2-'d_시나리오'!$H$2),'d_시나리오'!$H$2+SQRT(A657*('d_시나리오'!$J$2-'d_시나리오'!$H$2)*('d_시나리오'!$I$2-'d_시나리오'!$H$2)),'d_시나리오'!$J$2-SQRT((1-A657)*('d_시나리오'!$J$2-'d_시나리오'!$H$2)*('d_시나리오'!$J$2-'d_시나리오'!$I$2))))</f>
        <v/>
      </c>
      <c r="C657">
        <f>BETAINV(RAND(),2,6)</f>
        <v/>
      </c>
      <c r="D657">
        <f>INDEX('d_분포'!$A$2:$A$28,RANDBETWEEN(1,27))</f>
        <v/>
      </c>
      <c r="E657">
        <f>INDEX('d_분포'!$C$2:$C$5,RANDBETWEEN(1,4))*(0.9+0.2*RAND())</f>
        <v/>
      </c>
      <c r="F657">
        <f>RAND()</f>
        <v/>
      </c>
      <c r="G657">
        <f>IF('d_시나리오'!$J$3='d_시나리오'!$H$3,'d_시나리오'!$I$3,IF(F657&lt;('d_시나리오'!$I$3-'d_시나리오'!$H$3)/('d_시나리오'!$J$3-'d_시나리오'!$H$3),'d_시나리오'!$H$3+SQRT(F657*('d_시나리오'!$J$3-'d_시나리오'!$H$3)*('d_시나리오'!$I$3-'d_시나리오'!$H$3)),'d_시나리오'!$J$3-SQRT((1-F657)*('d_시나리오'!$J$3-'d_시나리오'!$H$3)*('d_시나리오'!$J$3-'d_시나리오'!$I$3))))</f>
        <v/>
      </c>
      <c r="H657">
        <f>RAND()</f>
        <v/>
      </c>
      <c r="I657">
        <f>IF('d_시나리오'!$J$4='d_시나리오'!$H$4,'d_시나리오'!$I$4,IF(H657&lt;('d_시나리오'!$I$4-'d_시나리오'!$H$4)/('d_시나리오'!$J$4-'d_시나리오'!$H$4),'d_시나리오'!$H$4+SQRT(H657*('d_시나리오'!$J$4-'d_시나리오'!$H$4)*('d_시나리오'!$I$4-'d_시나리오'!$H$4)),'d_시나리오'!$J$4-SQRT((1-H657)*('d_시나리오'!$J$4-'d_시나리오'!$H$4)*('d_시나리오'!$J$4-'d_시나리오'!$I$4))))</f>
        <v/>
      </c>
      <c r="J657">
        <f>RAND()</f>
        <v/>
      </c>
      <c r="K657">
        <f>IF('d_시나리오'!$J$5='d_시나리오'!$H$5,'d_시나리오'!$I$5,IF(J657&lt;('d_시나리오'!$I$5-'d_시나리오'!$H$5)/('d_시나리오'!$J$5-'d_시나리오'!$H$5),'d_시나리오'!$H$5+SQRT(J657*('d_시나리오'!$J$5-'d_시나리오'!$H$5)*('d_시나리오'!$I$5-'d_시나리오'!$H$5)),'d_시나리오'!$J$5-SQRT((1-J657)*('d_시나리오'!$J$5-'d_시나리오'!$H$5)*('d_시나리오'!$J$5-'d_시나리오'!$I$5))))</f>
        <v/>
      </c>
      <c r="L657">
        <f>RAND()</f>
        <v/>
      </c>
      <c r="M657">
        <f>IF('d_시나리오'!$J$6='d_시나리오'!$H$6,'d_시나리오'!$I$6,IF(L657&lt;('d_시나리오'!$I$6-'d_시나리오'!$H$6)/('d_시나리오'!$J$6-'d_시나리오'!$H$6),'d_시나리오'!$H$6+SQRT(L657*('d_시나리오'!$J$6-'d_시나리오'!$H$6)*('d_시나리오'!$I$6-'d_시나리오'!$H$6)),'d_시나리오'!$J$6-SQRT((1-L657)*('d_시나리오'!$J$6-'d_시나리오'!$H$6)*('d_시나리오'!$J$6-'d_시나리오'!$I$6))))</f>
        <v/>
      </c>
      <c r="N657">
        <f>INDEX('d_분포'!$B$2:$B$57,RANDBETWEEN(1,56))</f>
        <v/>
      </c>
      <c r="O657">
        <f>BETAINV(RAND(),5,5)</f>
        <v/>
      </c>
      <c r="P657">
        <f>'d_고정'!$B$1*'6_기대효과'!$H$7*('d_시나리오'!$I$7/'d_고정'!$B$2)*B657</f>
        <v/>
      </c>
      <c r="Q657">
        <f>P657*C657</f>
        <v/>
      </c>
      <c r="R657">
        <f>P657*E657</f>
        <v/>
      </c>
      <c r="S657">
        <f>R657*G657</f>
        <v/>
      </c>
      <c r="T657">
        <f>Q657+S657</f>
        <v/>
      </c>
      <c r="U657">
        <f>(Q657*D657+S657*I657)*(1-O657)</f>
        <v/>
      </c>
      <c r="V657">
        <f>(R657*K657*N657+'d_고정'!$B$3*('6_기대효과'!$H$7/8)*N657*'d_고정'!$B$10*M657*('6_기대효과'!$K$7/'d_고정'!$B$9))*(1-O657)</f>
        <v/>
      </c>
      <c r="W657">
        <f>(S657*I657+R657*MAX(K657-'d_고정'!$B$10*M657*('6_기대효과'!$K$7/'d_고정'!$B$9),0)*N657)*(1-O657)</f>
        <v/>
      </c>
      <c r="X657">
        <f>U657+V657</f>
        <v/>
      </c>
      <c r="Y657">
        <f>U657/('d_고정'!$B$5*'6_기대효과'!$H$7/8)/'d_고정'!$B$6</f>
        <v/>
      </c>
      <c r="Z657">
        <f>U657/('d_고정'!$B$8*'6_기대효과'!$H$7/8)</f>
        <v/>
      </c>
    </row>
    <row r="658">
      <c r="A658">
        <f>RAND()</f>
        <v/>
      </c>
      <c r="B658">
        <f>IF('d_시나리오'!$J$2='d_시나리오'!$H$2,'d_시나리오'!$I$2,IF(A658&lt;('d_시나리오'!$I$2-'d_시나리오'!$H$2)/('d_시나리오'!$J$2-'d_시나리오'!$H$2),'d_시나리오'!$H$2+SQRT(A658*('d_시나리오'!$J$2-'d_시나리오'!$H$2)*('d_시나리오'!$I$2-'d_시나리오'!$H$2)),'d_시나리오'!$J$2-SQRT((1-A658)*('d_시나리오'!$J$2-'d_시나리오'!$H$2)*('d_시나리오'!$J$2-'d_시나리오'!$I$2))))</f>
        <v/>
      </c>
      <c r="C658">
        <f>BETAINV(RAND(),2,6)</f>
        <v/>
      </c>
      <c r="D658">
        <f>INDEX('d_분포'!$A$2:$A$28,RANDBETWEEN(1,27))</f>
        <v/>
      </c>
      <c r="E658">
        <f>INDEX('d_분포'!$C$2:$C$5,RANDBETWEEN(1,4))*(0.9+0.2*RAND())</f>
        <v/>
      </c>
      <c r="F658">
        <f>RAND()</f>
        <v/>
      </c>
      <c r="G658">
        <f>IF('d_시나리오'!$J$3='d_시나리오'!$H$3,'d_시나리오'!$I$3,IF(F658&lt;('d_시나리오'!$I$3-'d_시나리오'!$H$3)/('d_시나리오'!$J$3-'d_시나리오'!$H$3),'d_시나리오'!$H$3+SQRT(F658*('d_시나리오'!$J$3-'d_시나리오'!$H$3)*('d_시나리오'!$I$3-'d_시나리오'!$H$3)),'d_시나리오'!$J$3-SQRT((1-F658)*('d_시나리오'!$J$3-'d_시나리오'!$H$3)*('d_시나리오'!$J$3-'d_시나리오'!$I$3))))</f>
        <v/>
      </c>
      <c r="H658">
        <f>RAND()</f>
        <v/>
      </c>
      <c r="I658">
        <f>IF('d_시나리오'!$J$4='d_시나리오'!$H$4,'d_시나리오'!$I$4,IF(H658&lt;('d_시나리오'!$I$4-'d_시나리오'!$H$4)/('d_시나리오'!$J$4-'d_시나리오'!$H$4),'d_시나리오'!$H$4+SQRT(H658*('d_시나리오'!$J$4-'d_시나리오'!$H$4)*('d_시나리오'!$I$4-'d_시나리오'!$H$4)),'d_시나리오'!$J$4-SQRT((1-H658)*('d_시나리오'!$J$4-'d_시나리오'!$H$4)*('d_시나리오'!$J$4-'d_시나리오'!$I$4))))</f>
        <v/>
      </c>
      <c r="J658">
        <f>RAND()</f>
        <v/>
      </c>
      <c r="K658">
        <f>IF('d_시나리오'!$J$5='d_시나리오'!$H$5,'d_시나리오'!$I$5,IF(J658&lt;('d_시나리오'!$I$5-'d_시나리오'!$H$5)/('d_시나리오'!$J$5-'d_시나리오'!$H$5),'d_시나리오'!$H$5+SQRT(J658*('d_시나리오'!$J$5-'d_시나리오'!$H$5)*('d_시나리오'!$I$5-'d_시나리오'!$H$5)),'d_시나리오'!$J$5-SQRT((1-J658)*('d_시나리오'!$J$5-'d_시나리오'!$H$5)*('d_시나리오'!$J$5-'d_시나리오'!$I$5))))</f>
        <v/>
      </c>
      <c r="L658">
        <f>RAND()</f>
        <v/>
      </c>
      <c r="M658">
        <f>IF('d_시나리오'!$J$6='d_시나리오'!$H$6,'d_시나리오'!$I$6,IF(L658&lt;('d_시나리오'!$I$6-'d_시나리오'!$H$6)/('d_시나리오'!$J$6-'d_시나리오'!$H$6),'d_시나리오'!$H$6+SQRT(L658*('d_시나리오'!$J$6-'d_시나리오'!$H$6)*('d_시나리오'!$I$6-'d_시나리오'!$H$6)),'d_시나리오'!$J$6-SQRT((1-L658)*('d_시나리오'!$J$6-'d_시나리오'!$H$6)*('d_시나리오'!$J$6-'d_시나리오'!$I$6))))</f>
        <v/>
      </c>
      <c r="N658">
        <f>INDEX('d_분포'!$B$2:$B$57,RANDBETWEEN(1,56))</f>
        <v/>
      </c>
      <c r="O658">
        <f>BETAINV(RAND(),5,5)</f>
        <v/>
      </c>
      <c r="P658">
        <f>'d_고정'!$B$1*'6_기대효과'!$H$7*('d_시나리오'!$I$7/'d_고정'!$B$2)*B658</f>
        <v/>
      </c>
      <c r="Q658">
        <f>P658*C658</f>
        <v/>
      </c>
      <c r="R658">
        <f>P658*E658</f>
        <v/>
      </c>
      <c r="S658">
        <f>R658*G658</f>
        <v/>
      </c>
      <c r="T658">
        <f>Q658+S658</f>
        <v/>
      </c>
      <c r="U658">
        <f>(Q658*D658+S658*I658)*(1-O658)</f>
        <v/>
      </c>
      <c r="V658">
        <f>(R658*K658*N658+'d_고정'!$B$3*('6_기대효과'!$H$7/8)*N658*'d_고정'!$B$10*M658*('6_기대효과'!$K$7/'d_고정'!$B$9))*(1-O658)</f>
        <v/>
      </c>
      <c r="W658">
        <f>(S658*I658+R658*MAX(K658-'d_고정'!$B$10*M658*('6_기대효과'!$K$7/'d_고정'!$B$9),0)*N658)*(1-O658)</f>
        <v/>
      </c>
      <c r="X658">
        <f>U658+V658</f>
        <v/>
      </c>
      <c r="Y658">
        <f>U658/('d_고정'!$B$5*'6_기대효과'!$H$7/8)/'d_고정'!$B$6</f>
        <v/>
      </c>
      <c r="Z658">
        <f>U658/('d_고정'!$B$8*'6_기대효과'!$H$7/8)</f>
        <v/>
      </c>
    </row>
    <row r="659">
      <c r="A659">
        <f>RAND()</f>
        <v/>
      </c>
      <c r="B659">
        <f>IF('d_시나리오'!$J$2='d_시나리오'!$H$2,'d_시나리오'!$I$2,IF(A659&lt;('d_시나리오'!$I$2-'d_시나리오'!$H$2)/('d_시나리오'!$J$2-'d_시나리오'!$H$2),'d_시나리오'!$H$2+SQRT(A659*('d_시나리오'!$J$2-'d_시나리오'!$H$2)*('d_시나리오'!$I$2-'d_시나리오'!$H$2)),'d_시나리오'!$J$2-SQRT((1-A659)*('d_시나리오'!$J$2-'d_시나리오'!$H$2)*('d_시나리오'!$J$2-'d_시나리오'!$I$2))))</f>
        <v/>
      </c>
      <c r="C659">
        <f>BETAINV(RAND(),2,6)</f>
        <v/>
      </c>
      <c r="D659">
        <f>INDEX('d_분포'!$A$2:$A$28,RANDBETWEEN(1,27))</f>
        <v/>
      </c>
      <c r="E659">
        <f>INDEX('d_분포'!$C$2:$C$5,RANDBETWEEN(1,4))*(0.9+0.2*RAND())</f>
        <v/>
      </c>
      <c r="F659">
        <f>RAND()</f>
        <v/>
      </c>
      <c r="G659">
        <f>IF('d_시나리오'!$J$3='d_시나리오'!$H$3,'d_시나리오'!$I$3,IF(F659&lt;('d_시나리오'!$I$3-'d_시나리오'!$H$3)/('d_시나리오'!$J$3-'d_시나리오'!$H$3),'d_시나리오'!$H$3+SQRT(F659*('d_시나리오'!$J$3-'d_시나리오'!$H$3)*('d_시나리오'!$I$3-'d_시나리오'!$H$3)),'d_시나리오'!$J$3-SQRT((1-F659)*('d_시나리오'!$J$3-'d_시나리오'!$H$3)*('d_시나리오'!$J$3-'d_시나리오'!$I$3))))</f>
        <v/>
      </c>
      <c r="H659">
        <f>RAND()</f>
        <v/>
      </c>
      <c r="I659">
        <f>IF('d_시나리오'!$J$4='d_시나리오'!$H$4,'d_시나리오'!$I$4,IF(H659&lt;('d_시나리오'!$I$4-'d_시나리오'!$H$4)/('d_시나리오'!$J$4-'d_시나리오'!$H$4),'d_시나리오'!$H$4+SQRT(H659*('d_시나리오'!$J$4-'d_시나리오'!$H$4)*('d_시나리오'!$I$4-'d_시나리오'!$H$4)),'d_시나리오'!$J$4-SQRT((1-H659)*('d_시나리오'!$J$4-'d_시나리오'!$H$4)*('d_시나리오'!$J$4-'d_시나리오'!$I$4))))</f>
        <v/>
      </c>
      <c r="J659">
        <f>RAND()</f>
        <v/>
      </c>
      <c r="K659">
        <f>IF('d_시나리오'!$J$5='d_시나리오'!$H$5,'d_시나리오'!$I$5,IF(J659&lt;('d_시나리오'!$I$5-'d_시나리오'!$H$5)/('d_시나리오'!$J$5-'d_시나리오'!$H$5),'d_시나리오'!$H$5+SQRT(J659*('d_시나리오'!$J$5-'d_시나리오'!$H$5)*('d_시나리오'!$I$5-'d_시나리오'!$H$5)),'d_시나리오'!$J$5-SQRT((1-J659)*('d_시나리오'!$J$5-'d_시나리오'!$H$5)*('d_시나리오'!$J$5-'d_시나리오'!$I$5))))</f>
        <v/>
      </c>
      <c r="L659">
        <f>RAND()</f>
        <v/>
      </c>
      <c r="M659">
        <f>IF('d_시나리오'!$J$6='d_시나리오'!$H$6,'d_시나리오'!$I$6,IF(L659&lt;('d_시나리오'!$I$6-'d_시나리오'!$H$6)/('d_시나리오'!$J$6-'d_시나리오'!$H$6),'d_시나리오'!$H$6+SQRT(L659*('d_시나리오'!$J$6-'d_시나리오'!$H$6)*('d_시나리오'!$I$6-'d_시나리오'!$H$6)),'d_시나리오'!$J$6-SQRT((1-L659)*('d_시나리오'!$J$6-'d_시나리오'!$H$6)*('d_시나리오'!$J$6-'d_시나리오'!$I$6))))</f>
        <v/>
      </c>
      <c r="N659">
        <f>INDEX('d_분포'!$B$2:$B$57,RANDBETWEEN(1,56))</f>
        <v/>
      </c>
      <c r="O659">
        <f>BETAINV(RAND(),5,5)</f>
        <v/>
      </c>
      <c r="P659">
        <f>'d_고정'!$B$1*'6_기대효과'!$H$7*('d_시나리오'!$I$7/'d_고정'!$B$2)*B659</f>
        <v/>
      </c>
      <c r="Q659">
        <f>P659*C659</f>
        <v/>
      </c>
      <c r="R659">
        <f>P659*E659</f>
        <v/>
      </c>
      <c r="S659">
        <f>R659*G659</f>
        <v/>
      </c>
      <c r="T659">
        <f>Q659+S659</f>
        <v/>
      </c>
      <c r="U659">
        <f>(Q659*D659+S659*I659)*(1-O659)</f>
        <v/>
      </c>
      <c r="V659">
        <f>(R659*K659*N659+'d_고정'!$B$3*('6_기대효과'!$H$7/8)*N659*'d_고정'!$B$10*M659*('6_기대효과'!$K$7/'d_고정'!$B$9))*(1-O659)</f>
        <v/>
      </c>
      <c r="W659">
        <f>(S659*I659+R659*MAX(K659-'d_고정'!$B$10*M659*('6_기대효과'!$K$7/'d_고정'!$B$9),0)*N659)*(1-O659)</f>
        <v/>
      </c>
      <c r="X659">
        <f>U659+V659</f>
        <v/>
      </c>
      <c r="Y659">
        <f>U659/('d_고정'!$B$5*'6_기대효과'!$H$7/8)/'d_고정'!$B$6</f>
        <v/>
      </c>
      <c r="Z659">
        <f>U659/('d_고정'!$B$8*'6_기대효과'!$H$7/8)</f>
        <v/>
      </c>
    </row>
    <row r="660">
      <c r="A660">
        <f>RAND()</f>
        <v/>
      </c>
      <c r="B660">
        <f>IF('d_시나리오'!$J$2='d_시나리오'!$H$2,'d_시나리오'!$I$2,IF(A660&lt;('d_시나리오'!$I$2-'d_시나리오'!$H$2)/('d_시나리오'!$J$2-'d_시나리오'!$H$2),'d_시나리오'!$H$2+SQRT(A660*('d_시나리오'!$J$2-'d_시나리오'!$H$2)*('d_시나리오'!$I$2-'d_시나리오'!$H$2)),'d_시나리오'!$J$2-SQRT((1-A660)*('d_시나리오'!$J$2-'d_시나리오'!$H$2)*('d_시나리오'!$J$2-'d_시나리오'!$I$2))))</f>
        <v/>
      </c>
      <c r="C660">
        <f>BETAINV(RAND(),2,6)</f>
        <v/>
      </c>
      <c r="D660">
        <f>INDEX('d_분포'!$A$2:$A$28,RANDBETWEEN(1,27))</f>
        <v/>
      </c>
      <c r="E660">
        <f>INDEX('d_분포'!$C$2:$C$5,RANDBETWEEN(1,4))*(0.9+0.2*RAND())</f>
        <v/>
      </c>
      <c r="F660">
        <f>RAND()</f>
        <v/>
      </c>
      <c r="G660">
        <f>IF('d_시나리오'!$J$3='d_시나리오'!$H$3,'d_시나리오'!$I$3,IF(F660&lt;('d_시나리오'!$I$3-'d_시나리오'!$H$3)/('d_시나리오'!$J$3-'d_시나리오'!$H$3),'d_시나리오'!$H$3+SQRT(F660*('d_시나리오'!$J$3-'d_시나리오'!$H$3)*('d_시나리오'!$I$3-'d_시나리오'!$H$3)),'d_시나리오'!$J$3-SQRT((1-F660)*('d_시나리오'!$J$3-'d_시나리오'!$H$3)*('d_시나리오'!$J$3-'d_시나리오'!$I$3))))</f>
        <v/>
      </c>
      <c r="H660">
        <f>RAND()</f>
        <v/>
      </c>
      <c r="I660">
        <f>IF('d_시나리오'!$J$4='d_시나리오'!$H$4,'d_시나리오'!$I$4,IF(H660&lt;('d_시나리오'!$I$4-'d_시나리오'!$H$4)/('d_시나리오'!$J$4-'d_시나리오'!$H$4),'d_시나리오'!$H$4+SQRT(H660*('d_시나리오'!$J$4-'d_시나리오'!$H$4)*('d_시나리오'!$I$4-'d_시나리오'!$H$4)),'d_시나리오'!$J$4-SQRT((1-H660)*('d_시나리오'!$J$4-'d_시나리오'!$H$4)*('d_시나리오'!$J$4-'d_시나리오'!$I$4))))</f>
        <v/>
      </c>
      <c r="J660">
        <f>RAND()</f>
        <v/>
      </c>
      <c r="K660">
        <f>IF('d_시나리오'!$J$5='d_시나리오'!$H$5,'d_시나리오'!$I$5,IF(J660&lt;('d_시나리오'!$I$5-'d_시나리오'!$H$5)/('d_시나리오'!$J$5-'d_시나리오'!$H$5),'d_시나리오'!$H$5+SQRT(J660*('d_시나리오'!$J$5-'d_시나리오'!$H$5)*('d_시나리오'!$I$5-'d_시나리오'!$H$5)),'d_시나리오'!$J$5-SQRT((1-J660)*('d_시나리오'!$J$5-'d_시나리오'!$H$5)*('d_시나리오'!$J$5-'d_시나리오'!$I$5))))</f>
        <v/>
      </c>
      <c r="L660">
        <f>RAND()</f>
        <v/>
      </c>
      <c r="M660">
        <f>IF('d_시나리오'!$J$6='d_시나리오'!$H$6,'d_시나리오'!$I$6,IF(L660&lt;('d_시나리오'!$I$6-'d_시나리오'!$H$6)/('d_시나리오'!$J$6-'d_시나리오'!$H$6),'d_시나리오'!$H$6+SQRT(L660*('d_시나리오'!$J$6-'d_시나리오'!$H$6)*('d_시나리오'!$I$6-'d_시나리오'!$H$6)),'d_시나리오'!$J$6-SQRT((1-L660)*('d_시나리오'!$J$6-'d_시나리오'!$H$6)*('d_시나리오'!$J$6-'d_시나리오'!$I$6))))</f>
        <v/>
      </c>
      <c r="N660">
        <f>INDEX('d_분포'!$B$2:$B$57,RANDBETWEEN(1,56))</f>
        <v/>
      </c>
      <c r="O660">
        <f>BETAINV(RAND(),5,5)</f>
        <v/>
      </c>
      <c r="P660">
        <f>'d_고정'!$B$1*'6_기대효과'!$H$7*('d_시나리오'!$I$7/'d_고정'!$B$2)*B660</f>
        <v/>
      </c>
      <c r="Q660">
        <f>P660*C660</f>
        <v/>
      </c>
      <c r="R660">
        <f>P660*E660</f>
        <v/>
      </c>
      <c r="S660">
        <f>R660*G660</f>
        <v/>
      </c>
      <c r="T660">
        <f>Q660+S660</f>
        <v/>
      </c>
      <c r="U660">
        <f>(Q660*D660+S660*I660)*(1-O660)</f>
        <v/>
      </c>
      <c r="V660">
        <f>(R660*K660*N660+'d_고정'!$B$3*('6_기대효과'!$H$7/8)*N660*'d_고정'!$B$10*M660*('6_기대효과'!$K$7/'d_고정'!$B$9))*(1-O660)</f>
        <v/>
      </c>
      <c r="W660">
        <f>(S660*I660+R660*MAX(K660-'d_고정'!$B$10*M660*('6_기대효과'!$K$7/'d_고정'!$B$9),0)*N660)*(1-O660)</f>
        <v/>
      </c>
      <c r="X660">
        <f>U660+V660</f>
        <v/>
      </c>
      <c r="Y660">
        <f>U660/('d_고정'!$B$5*'6_기대효과'!$H$7/8)/'d_고정'!$B$6</f>
        <v/>
      </c>
      <c r="Z660">
        <f>U660/('d_고정'!$B$8*'6_기대효과'!$H$7/8)</f>
        <v/>
      </c>
    </row>
    <row r="661">
      <c r="A661">
        <f>RAND()</f>
        <v/>
      </c>
      <c r="B661">
        <f>IF('d_시나리오'!$J$2='d_시나리오'!$H$2,'d_시나리오'!$I$2,IF(A661&lt;('d_시나리오'!$I$2-'d_시나리오'!$H$2)/('d_시나리오'!$J$2-'d_시나리오'!$H$2),'d_시나리오'!$H$2+SQRT(A661*('d_시나리오'!$J$2-'d_시나리오'!$H$2)*('d_시나리오'!$I$2-'d_시나리오'!$H$2)),'d_시나리오'!$J$2-SQRT((1-A661)*('d_시나리오'!$J$2-'d_시나리오'!$H$2)*('d_시나리오'!$J$2-'d_시나리오'!$I$2))))</f>
        <v/>
      </c>
      <c r="C661">
        <f>BETAINV(RAND(),2,6)</f>
        <v/>
      </c>
      <c r="D661">
        <f>INDEX('d_분포'!$A$2:$A$28,RANDBETWEEN(1,27))</f>
        <v/>
      </c>
      <c r="E661">
        <f>INDEX('d_분포'!$C$2:$C$5,RANDBETWEEN(1,4))*(0.9+0.2*RAND())</f>
        <v/>
      </c>
      <c r="F661">
        <f>RAND()</f>
        <v/>
      </c>
      <c r="G661">
        <f>IF('d_시나리오'!$J$3='d_시나리오'!$H$3,'d_시나리오'!$I$3,IF(F661&lt;('d_시나리오'!$I$3-'d_시나리오'!$H$3)/('d_시나리오'!$J$3-'d_시나리오'!$H$3),'d_시나리오'!$H$3+SQRT(F661*('d_시나리오'!$J$3-'d_시나리오'!$H$3)*('d_시나리오'!$I$3-'d_시나리오'!$H$3)),'d_시나리오'!$J$3-SQRT((1-F661)*('d_시나리오'!$J$3-'d_시나리오'!$H$3)*('d_시나리오'!$J$3-'d_시나리오'!$I$3))))</f>
        <v/>
      </c>
      <c r="H661">
        <f>RAND()</f>
        <v/>
      </c>
      <c r="I661">
        <f>IF('d_시나리오'!$J$4='d_시나리오'!$H$4,'d_시나리오'!$I$4,IF(H661&lt;('d_시나리오'!$I$4-'d_시나리오'!$H$4)/('d_시나리오'!$J$4-'d_시나리오'!$H$4),'d_시나리오'!$H$4+SQRT(H661*('d_시나리오'!$J$4-'d_시나리오'!$H$4)*('d_시나리오'!$I$4-'d_시나리오'!$H$4)),'d_시나리오'!$J$4-SQRT((1-H661)*('d_시나리오'!$J$4-'d_시나리오'!$H$4)*('d_시나리오'!$J$4-'d_시나리오'!$I$4))))</f>
        <v/>
      </c>
      <c r="J661">
        <f>RAND()</f>
        <v/>
      </c>
      <c r="K661">
        <f>IF('d_시나리오'!$J$5='d_시나리오'!$H$5,'d_시나리오'!$I$5,IF(J661&lt;('d_시나리오'!$I$5-'d_시나리오'!$H$5)/('d_시나리오'!$J$5-'d_시나리오'!$H$5),'d_시나리오'!$H$5+SQRT(J661*('d_시나리오'!$J$5-'d_시나리오'!$H$5)*('d_시나리오'!$I$5-'d_시나리오'!$H$5)),'d_시나리오'!$J$5-SQRT((1-J661)*('d_시나리오'!$J$5-'d_시나리오'!$H$5)*('d_시나리오'!$J$5-'d_시나리오'!$I$5))))</f>
        <v/>
      </c>
      <c r="L661">
        <f>RAND()</f>
        <v/>
      </c>
      <c r="M661">
        <f>IF('d_시나리오'!$J$6='d_시나리오'!$H$6,'d_시나리오'!$I$6,IF(L661&lt;('d_시나리오'!$I$6-'d_시나리오'!$H$6)/('d_시나리오'!$J$6-'d_시나리오'!$H$6),'d_시나리오'!$H$6+SQRT(L661*('d_시나리오'!$J$6-'d_시나리오'!$H$6)*('d_시나리오'!$I$6-'d_시나리오'!$H$6)),'d_시나리오'!$J$6-SQRT((1-L661)*('d_시나리오'!$J$6-'d_시나리오'!$H$6)*('d_시나리오'!$J$6-'d_시나리오'!$I$6))))</f>
        <v/>
      </c>
      <c r="N661">
        <f>INDEX('d_분포'!$B$2:$B$57,RANDBETWEEN(1,56))</f>
        <v/>
      </c>
      <c r="O661">
        <f>BETAINV(RAND(),5,5)</f>
        <v/>
      </c>
      <c r="P661">
        <f>'d_고정'!$B$1*'6_기대효과'!$H$7*('d_시나리오'!$I$7/'d_고정'!$B$2)*B661</f>
        <v/>
      </c>
      <c r="Q661">
        <f>P661*C661</f>
        <v/>
      </c>
      <c r="R661">
        <f>P661*E661</f>
        <v/>
      </c>
      <c r="S661">
        <f>R661*G661</f>
        <v/>
      </c>
      <c r="T661">
        <f>Q661+S661</f>
        <v/>
      </c>
      <c r="U661">
        <f>(Q661*D661+S661*I661)*(1-O661)</f>
        <v/>
      </c>
      <c r="V661">
        <f>(R661*K661*N661+'d_고정'!$B$3*('6_기대효과'!$H$7/8)*N661*'d_고정'!$B$10*M661*('6_기대효과'!$K$7/'d_고정'!$B$9))*(1-O661)</f>
        <v/>
      </c>
      <c r="W661">
        <f>(S661*I661+R661*MAX(K661-'d_고정'!$B$10*M661*('6_기대효과'!$K$7/'d_고정'!$B$9),0)*N661)*(1-O661)</f>
        <v/>
      </c>
      <c r="X661">
        <f>U661+V661</f>
        <v/>
      </c>
      <c r="Y661">
        <f>U661/('d_고정'!$B$5*'6_기대효과'!$H$7/8)/'d_고정'!$B$6</f>
        <v/>
      </c>
      <c r="Z661">
        <f>U661/('d_고정'!$B$8*'6_기대효과'!$H$7/8)</f>
        <v/>
      </c>
    </row>
    <row r="662">
      <c r="A662">
        <f>RAND()</f>
        <v/>
      </c>
      <c r="B662">
        <f>IF('d_시나리오'!$J$2='d_시나리오'!$H$2,'d_시나리오'!$I$2,IF(A662&lt;('d_시나리오'!$I$2-'d_시나리오'!$H$2)/('d_시나리오'!$J$2-'d_시나리오'!$H$2),'d_시나리오'!$H$2+SQRT(A662*('d_시나리오'!$J$2-'d_시나리오'!$H$2)*('d_시나리오'!$I$2-'d_시나리오'!$H$2)),'d_시나리오'!$J$2-SQRT((1-A662)*('d_시나리오'!$J$2-'d_시나리오'!$H$2)*('d_시나리오'!$J$2-'d_시나리오'!$I$2))))</f>
        <v/>
      </c>
      <c r="C662">
        <f>BETAINV(RAND(),2,6)</f>
        <v/>
      </c>
      <c r="D662">
        <f>INDEX('d_분포'!$A$2:$A$28,RANDBETWEEN(1,27))</f>
        <v/>
      </c>
      <c r="E662">
        <f>INDEX('d_분포'!$C$2:$C$5,RANDBETWEEN(1,4))*(0.9+0.2*RAND())</f>
        <v/>
      </c>
      <c r="F662">
        <f>RAND()</f>
        <v/>
      </c>
      <c r="G662">
        <f>IF('d_시나리오'!$J$3='d_시나리오'!$H$3,'d_시나리오'!$I$3,IF(F662&lt;('d_시나리오'!$I$3-'d_시나리오'!$H$3)/('d_시나리오'!$J$3-'d_시나리오'!$H$3),'d_시나리오'!$H$3+SQRT(F662*('d_시나리오'!$J$3-'d_시나리오'!$H$3)*('d_시나리오'!$I$3-'d_시나리오'!$H$3)),'d_시나리오'!$J$3-SQRT((1-F662)*('d_시나리오'!$J$3-'d_시나리오'!$H$3)*('d_시나리오'!$J$3-'d_시나리오'!$I$3))))</f>
        <v/>
      </c>
      <c r="H662">
        <f>RAND()</f>
        <v/>
      </c>
      <c r="I662">
        <f>IF('d_시나리오'!$J$4='d_시나리오'!$H$4,'d_시나리오'!$I$4,IF(H662&lt;('d_시나리오'!$I$4-'d_시나리오'!$H$4)/('d_시나리오'!$J$4-'d_시나리오'!$H$4),'d_시나리오'!$H$4+SQRT(H662*('d_시나리오'!$J$4-'d_시나리오'!$H$4)*('d_시나리오'!$I$4-'d_시나리오'!$H$4)),'d_시나리오'!$J$4-SQRT((1-H662)*('d_시나리오'!$J$4-'d_시나리오'!$H$4)*('d_시나리오'!$J$4-'d_시나리오'!$I$4))))</f>
        <v/>
      </c>
      <c r="J662">
        <f>RAND()</f>
        <v/>
      </c>
      <c r="K662">
        <f>IF('d_시나리오'!$J$5='d_시나리오'!$H$5,'d_시나리오'!$I$5,IF(J662&lt;('d_시나리오'!$I$5-'d_시나리오'!$H$5)/('d_시나리오'!$J$5-'d_시나리오'!$H$5),'d_시나리오'!$H$5+SQRT(J662*('d_시나리오'!$J$5-'d_시나리오'!$H$5)*('d_시나리오'!$I$5-'d_시나리오'!$H$5)),'d_시나리오'!$J$5-SQRT((1-J662)*('d_시나리오'!$J$5-'d_시나리오'!$H$5)*('d_시나리오'!$J$5-'d_시나리오'!$I$5))))</f>
        <v/>
      </c>
      <c r="L662">
        <f>RAND()</f>
        <v/>
      </c>
      <c r="M662">
        <f>IF('d_시나리오'!$J$6='d_시나리오'!$H$6,'d_시나리오'!$I$6,IF(L662&lt;('d_시나리오'!$I$6-'d_시나리오'!$H$6)/('d_시나리오'!$J$6-'d_시나리오'!$H$6),'d_시나리오'!$H$6+SQRT(L662*('d_시나리오'!$J$6-'d_시나리오'!$H$6)*('d_시나리오'!$I$6-'d_시나리오'!$H$6)),'d_시나리오'!$J$6-SQRT((1-L662)*('d_시나리오'!$J$6-'d_시나리오'!$H$6)*('d_시나리오'!$J$6-'d_시나리오'!$I$6))))</f>
        <v/>
      </c>
      <c r="N662">
        <f>INDEX('d_분포'!$B$2:$B$57,RANDBETWEEN(1,56))</f>
        <v/>
      </c>
      <c r="O662">
        <f>BETAINV(RAND(),5,5)</f>
        <v/>
      </c>
      <c r="P662">
        <f>'d_고정'!$B$1*'6_기대효과'!$H$7*('d_시나리오'!$I$7/'d_고정'!$B$2)*B662</f>
        <v/>
      </c>
      <c r="Q662">
        <f>P662*C662</f>
        <v/>
      </c>
      <c r="R662">
        <f>P662*E662</f>
        <v/>
      </c>
      <c r="S662">
        <f>R662*G662</f>
        <v/>
      </c>
      <c r="T662">
        <f>Q662+S662</f>
        <v/>
      </c>
      <c r="U662">
        <f>(Q662*D662+S662*I662)*(1-O662)</f>
        <v/>
      </c>
      <c r="V662">
        <f>(R662*K662*N662+'d_고정'!$B$3*('6_기대효과'!$H$7/8)*N662*'d_고정'!$B$10*M662*('6_기대효과'!$K$7/'d_고정'!$B$9))*(1-O662)</f>
        <v/>
      </c>
      <c r="W662">
        <f>(S662*I662+R662*MAX(K662-'d_고정'!$B$10*M662*('6_기대효과'!$K$7/'d_고정'!$B$9),0)*N662)*(1-O662)</f>
        <v/>
      </c>
      <c r="X662">
        <f>U662+V662</f>
        <v/>
      </c>
      <c r="Y662">
        <f>U662/('d_고정'!$B$5*'6_기대효과'!$H$7/8)/'d_고정'!$B$6</f>
        <v/>
      </c>
      <c r="Z662">
        <f>U662/('d_고정'!$B$8*'6_기대효과'!$H$7/8)</f>
        <v/>
      </c>
    </row>
    <row r="663">
      <c r="A663">
        <f>RAND()</f>
        <v/>
      </c>
      <c r="B663">
        <f>IF('d_시나리오'!$J$2='d_시나리오'!$H$2,'d_시나리오'!$I$2,IF(A663&lt;('d_시나리오'!$I$2-'d_시나리오'!$H$2)/('d_시나리오'!$J$2-'d_시나리오'!$H$2),'d_시나리오'!$H$2+SQRT(A663*('d_시나리오'!$J$2-'d_시나리오'!$H$2)*('d_시나리오'!$I$2-'d_시나리오'!$H$2)),'d_시나리오'!$J$2-SQRT((1-A663)*('d_시나리오'!$J$2-'d_시나리오'!$H$2)*('d_시나리오'!$J$2-'d_시나리오'!$I$2))))</f>
        <v/>
      </c>
      <c r="C663">
        <f>BETAINV(RAND(),2,6)</f>
        <v/>
      </c>
      <c r="D663">
        <f>INDEX('d_분포'!$A$2:$A$28,RANDBETWEEN(1,27))</f>
        <v/>
      </c>
      <c r="E663">
        <f>INDEX('d_분포'!$C$2:$C$5,RANDBETWEEN(1,4))*(0.9+0.2*RAND())</f>
        <v/>
      </c>
      <c r="F663">
        <f>RAND()</f>
        <v/>
      </c>
      <c r="G663">
        <f>IF('d_시나리오'!$J$3='d_시나리오'!$H$3,'d_시나리오'!$I$3,IF(F663&lt;('d_시나리오'!$I$3-'d_시나리오'!$H$3)/('d_시나리오'!$J$3-'d_시나리오'!$H$3),'d_시나리오'!$H$3+SQRT(F663*('d_시나리오'!$J$3-'d_시나리오'!$H$3)*('d_시나리오'!$I$3-'d_시나리오'!$H$3)),'d_시나리오'!$J$3-SQRT((1-F663)*('d_시나리오'!$J$3-'d_시나리오'!$H$3)*('d_시나리오'!$J$3-'d_시나리오'!$I$3))))</f>
        <v/>
      </c>
      <c r="H663">
        <f>RAND()</f>
        <v/>
      </c>
      <c r="I663">
        <f>IF('d_시나리오'!$J$4='d_시나리오'!$H$4,'d_시나리오'!$I$4,IF(H663&lt;('d_시나리오'!$I$4-'d_시나리오'!$H$4)/('d_시나리오'!$J$4-'d_시나리오'!$H$4),'d_시나리오'!$H$4+SQRT(H663*('d_시나리오'!$J$4-'d_시나리오'!$H$4)*('d_시나리오'!$I$4-'d_시나리오'!$H$4)),'d_시나리오'!$J$4-SQRT((1-H663)*('d_시나리오'!$J$4-'d_시나리오'!$H$4)*('d_시나리오'!$J$4-'d_시나리오'!$I$4))))</f>
        <v/>
      </c>
      <c r="J663">
        <f>RAND()</f>
        <v/>
      </c>
      <c r="K663">
        <f>IF('d_시나리오'!$J$5='d_시나리오'!$H$5,'d_시나리오'!$I$5,IF(J663&lt;('d_시나리오'!$I$5-'d_시나리오'!$H$5)/('d_시나리오'!$J$5-'d_시나리오'!$H$5),'d_시나리오'!$H$5+SQRT(J663*('d_시나리오'!$J$5-'d_시나리오'!$H$5)*('d_시나리오'!$I$5-'d_시나리오'!$H$5)),'d_시나리오'!$J$5-SQRT((1-J663)*('d_시나리오'!$J$5-'d_시나리오'!$H$5)*('d_시나리오'!$J$5-'d_시나리오'!$I$5))))</f>
        <v/>
      </c>
      <c r="L663">
        <f>RAND()</f>
        <v/>
      </c>
      <c r="M663">
        <f>IF('d_시나리오'!$J$6='d_시나리오'!$H$6,'d_시나리오'!$I$6,IF(L663&lt;('d_시나리오'!$I$6-'d_시나리오'!$H$6)/('d_시나리오'!$J$6-'d_시나리오'!$H$6),'d_시나리오'!$H$6+SQRT(L663*('d_시나리오'!$J$6-'d_시나리오'!$H$6)*('d_시나리오'!$I$6-'d_시나리오'!$H$6)),'d_시나리오'!$J$6-SQRT((1-L663)*('d_시나리오'!$J$6-'d_시나리오'!$H$6)*('d_시나리오'!$J$6-'d_시나리오'!$I$6))))</f>
        <v/>
      </c>
      <c r="N663">
        <f>INDEX('d_분포'!$B$2:$B$57,RANDBETWEEN(1,56))</f>
        <v/>
      </c>
      <c r="O663">
        <f>BETAINV(RAND(),5,5)</f>
        <v/>
      </c>
      <c r="P663">
        <f>'d_고정'!$B$1*'6_기대효과'!$H$7*('d_시나리오'!$I$7/'d_고정'!$B$2)*B663</f>
        <v/>
      </c>
      <c r="Q663">
        <f>P663*C663</f>
        <v/>
      </c>
      <c r="R663">
        <f>P663*E663</f>
        <v/>
      </c>
      <c r="S663">
        <f>R663*G663</f>
        <v/>
      </c>
      <c r="T663">
        <f>Q663+S663</f>
        <v/>
      </c>
      <c r="U663">
        <f>(Q663*D663+S663*I663)*(1-O663)</f>
        <v/>
      </c>
      <c r="V663">
        <f>(R663*K663*N663+'d_고정'!$B$3*('6_기대효과'!$H$7/8)*N663*'d_고정'!$B$10*M663*('6_기대효과'!$K$7/'d_고정'!$B$9))*(1-O663)</f>
        <v/>
      </c>
      <c r="W663">
        <f>(S663*I663+R663*MAX(K663-'d_고정'!$B$10*M663*('6_기대효과'!$K$7/'d_고정'!$B$9),0)*N663)*(1-O663)</f>
        <v/>
      </c>
      <c r="X663">
        <f>U663+V663</f>
        <v/>
      </c>
      <c r="Y663">
        <f>U663/('d_고정'!$B$5*'6_기대효과'!$H$7/8)/'d_고정'!$B$6</f>
        <v/>
      </c>
      <c r="Z663">
        <f>U663/('d_고정'!$B$8*'6_기대효과'!$H$7/8)</f>
        <v/>
      </c>
    </row>
    <row r="664">
      <c r="A664">
        <f>RAND()</f>
        <v/>
      </c>
      <c r="B664">
        <f>IF('d_시나리오'!$J$2='d_시나리오'!$H$2,'d_시나리오'!$I$2,IF(A664&lt;('d_시나리오'!$I$2-'d_시나리오'!$H$2)/('d_시나리오'!$J$2-'d_시나리오'!$H$2),'d_시나리오'!$H$2+SQRT(A664*('d_시나리오'!$J$2-'d_시나리오'!$H$2)*('d_시나리오'!$I$2-'d_시나리오'!$H$2)),'d_시나리오'!$J$2-SQRT((1-A664)*('d_시나리오'!$J$2-'d_시나리오'!$H$2)*('d_시나리오'!$J$2-'d_시나리오'!$I$2))))</f>
        <v/>
      </c>
      <c r="C664">
        <f>BETAINV(RAND(),2,6)</f>
        <v/>
      </c>
      <c r="D664">
        <f>INDEX('d_분포'!$A$2:$A$28,RANDBETWEEN(1,27))</f>
        <v/>
      </c>
      <c r="E664">
        <f>INDEX('d_분포'!$C$2:$C$5,RANDBETWEEN(1,4))*(0.9+0.2*RAND())</f>
        <v/>
      </c>
      <c r="F664">
        <f>RAND()</f>
        <v/>
      </c>
      <c r="G664">
        <f>IF('d_시나리오'!$J$3='d_시나리오'!$H$3,'d_시나리오'!$I$3,IF(F664&lt;('d_시나리오'!$I$3-'d_시나리오'!$H$3)/('d_시나리오'!$J$3-'d_시나리오'!$H$3),'d_시나리오'!$H$3+SQRT(F664*('d_시나리오'!$J$3-'d_시나리오'!$H$3)*('d_시나리오'!$I$3-'d_시나리오'!$H$3)),'d_시나리오'!$J$3-SQRT((1-F664)*('d_시나리오'!$J$3-'d_시나리오'!$H$3)*('d_시나리오'!$J$3-'d_시나리오'!$I$3))))</f>
        <v/>
      </c>
      <c r="H664">
        <f>RAND()</f>
        <v/>
      </c>
      <c r="I664">
        <f>IF('d_시나리오'!$J$4='d_시나리오'!$H$4,'d_시나리오'!$I$4,IF(H664&lt;('d_시나리오'!$I$4-'d_시나리오'!$H$4)/('d_시나리오'!$J$4-'d_시나리오'!$H$4),'d_시나리오'!$H$4+SQRT(H664*('d_시나리오'!$J$4-'d_시나리오'!$H$4)*('d_시나리오'!$I$4-'d_시나리오'!$H$4)),'d_시나리오'!$J$4-SQRT((1-H664)*('d_시나리오'!$J$4-'d_시나리오'!$H$4)*('d_시나리오'!$J$4-'d_시나리오'!$I$4))))</f>
        <v/>
      </c>
      <c r="J664">
        <f>RAND()</f>
        <v/>
      </c>
      <c r="K664">
        <f>IF('d_시나리오'!$J$5='d_시나리오'!$H$5,'d_시나리오'!$I$5,IF(J664&lt;('d_시나리오'!$I$5-'d_시나리오'!$H$5)/('d_시나리오'!$J$5-'d_시나리오'!$H$5),'d_시나리오'!$H$5+SQRT(J664*('d_시나리오'!$J$5-'d_시나리오'!$H$5)*('d_시나리오'!$I$5-'d_시나리오'!$H$5)),'d_시나리오'!$J$5-SQRT((1-J664)*('d_시나리오'!$J$5-'d_시나리오'!$H$5)*('d_시나리오'!$J$5-'d_시나리오'!$I$5))))</f>
        <v/>
      </c>
      <c r="L664">
        <f>RAND()</f>
        <v/>
      </c>
      <c r="M664">
        <f>IF('d_시나리오'!$J$6='d_시나리오'!$H$6,'d_시나리오'!$I$6,IF(L664&lt;('d_시나리오'!$I$6-'d_시나리오'!$H$6)/('d_시나리오'!$J$6-'d_시나리오'!$H$6),'d_시나리오'!$H$6+SQRT(L664*('d_시나리오'!$J$6-'d_시나리오'!$H$6)*('d_시나리오'!$I$6-'d_시나리오'!$H$6)),'d_시나리오'!$J$6-SQRT((1-L664)*('d_시나리오'!$J$6-'d_시나리오'!$H$6)*('d_시나리오'!$J$6-'d_시나리오'!$I$6))))</f>
        <v/>
      </c>
      <c r="N664">
        <f>INDEX('d_분포'!$B$2:$B$57,RANDBETWEEN(1,56))</f>
        <v/>
      </c>
      <c r="O664">
        <f>BETAINV(RAND(),5,5)</f>
        <v/>
      </c>
      <c r="P664">
        <f>'d_고정'!$B$1*'6_기대효과'!$H$7*('d_시나리오'!$I$7/'d_고정'!$B$2)*B664</f>
        <v/>
      </c>
      <c r="Q664">
        <f>P664*C664</f>
        <v/>
      </c>
      <c r="R664">
        <f>P664*E664</f>
        <v/>
      </c>
      <c r="S664">
        <f>R664*G664</f>
        <v/>
      </c>
      <c r="T664">
        <f>Q664+S664</f>
        <v/>
      </c>
      <c r="U664">
        <f>(Q664*D664+S664*I664)*(1-O664)</f>
        <v/>
      </c>
      <c r="V664">
        <f>(R664*K664*N664+'d_고정'!$B$3*('6_기대효과'!$H$7/8)*N664*'d_고정'!$B$10*M664*('6_기대효과'!$K$7/'d_고정'!$B$9))*(1-O664)</f>
        <v/>
      </c>
      <c r="W664">
        <f>(S664*I664+R664*MAX(K664-'d_고정'!$B$10*M664*('6_기대효과'!$K$7/'d_고정'!$B$9),0)*N664)*(1-O664)</f>
        <v/>
      </c>
      <c r="X664">
        <f>U664+V664</f>
        <v/>
      </c>
      <c r="Y664">
        <f>U664/('d_고정'!$B$5*'6_기대효과'!$H$7/8)/'d_고정'!$B$6</f>
        <v/>
      </c>
      <c r="Z664">
        <f>U664/('d_고정'!$B$8*'6_기대효과'!$H$7/8)</f>
        <v/>
      </c>
    </row>
    <row r="665">
      <c r="A665">
        <f>RAND()</f>
        <v/>
      </c>
      <c r="B665">
        <f>IF('d_시나리오'!$J$2='d_시나리오'!$H$2,'d_시나리오'!$I$2,IF(A665&lt;('d_시나리오'!$I$2-'d_시나리오'!$H$2)/('d_시나리오'!$J$2-'d_시나리오'!$H$2),'d_시나리오'!$H$2+SQRT(A665*('d_시나리오'!$J$2-'d_시나리오'!$H$2)*('d_시나리오'!$I$2-'d_시나리오'!$H$2)),'d_시나리오'!$J$2-SQRT((1-A665)*('d_시나리오'!$J$2-'d_시나리오'!$H$2)*('d_시나리오'!$J$2-'d_시나리오'!$I$2))))</f>
        <v/>
      </c>
      <c r="C665">
        <f>BETAINV(RAND(),2,6)</f>
        <v/>
      </c>
      <c r="D665">
        <f>INDEX('d_분포'!$A$2:$A$28,RANDBETWEEN(1,27))</f>
        <v/>
      </c>
      <c r="E665">
        <f>INDEX('d_분포'!$C$2:$C$5,RANDBETWEEN(1,4))*(0.9+0.2*RAND())</f>
        <v/>
      </c>
      <c r="F665">
        <f>RAND()</f>
        <v/>
      </c>
      <c r="G665">
        <f>IF('d_시나리오'!$J$3='d_시나리오'!$H$3,'d_시나리오'!$I$3,IF(F665&lt;('d_시나리오'!$I$3-'d_시나리오'!$H$3)/('d_시나리오'!$J$3-'d_시나리오'!$H$3),'d_시나리오'!$H$3+SQRT(F665*('d_시나리오'!$J$3-'d_시나리오'!$H$3)*('d_시나리오'!$I$3-'d_시나리오'!$H$3)),'d_시나리오'!$J$3-SQRT((1-F665)*('d_시나리오'!$J$3-'d_시나리오'!$H$3)*('d_시나리오'!$J$3-'d_시나리오'!$I$3))))</f>
        <v/>
      </c>
      <c r="H665">
        <f>RAND()</f>
        <v/>
      </c>
      <c r="I665">
        <f>IF('d_시나리오'!$J$4='d_시나리오'!$H$4,'d_시나리오'!$I$4,IF(H665&lt;('d_시나리오'!$I$4-'d_시나리오'!$H$4)/('d_시나리오'!$J$4-'d_시나리오'!$H$4),'d_시나리오'!$H$4+SQRT(H665*('d_시나리오'!$J$4-'d_시나리오'!$H$4)*('d_시나리오'!$I$4-'d_시나리오'!$H$4)),'d_시나리오'!$J$4-SQRT((1-H665)*('d_시나리오'!$J$4-'d_시나리오'!$H$4)*('d_시나리오'!$J$4-'d_시나리오'!$I$4))))</f>
        <v/>
      </c>
      <c r="J665">
        <f>RAND()</f>
        <v/>
      </c>
      <c r="K665">
        <f>IF('d_시나리오'!$J$5='d_시나리오'!$H$5,'d_시나리오'!$I$5,IF(J665&lt;('d_시나리오'!$I$5-'d_시나리오'!$H$5)/('d_시나리오'!$J$5-'d_시나리오'!$H$5),'d_시나리오'!$H$5+SQRT(J665*('d_시나리오'!$J$5-'d_시나리오'!$H$5)*('d_시나리오'!$I$5-'d_시나리오'!$H$5)),'d_시나리오'!$J$5-SQRT((1-J665)*('d_시나리오'!$J$5-'d_시나리오'!$H$5)*('d_시나리오'!$J$5-'d_시나리오'!$I$5))))</f>
        <v/>
      </c>
      <c r="L665">
        <f>RAND()</f>
        <v/>
      </c>
      <c r="M665">
        <f>IF('d_시나리오'!$J$6='d_시나리오'!$H$6,'d_시나리오'!$I$6,IF(L665&lt;('d_시나리오'!$I$6-'d_시나리오'!$H$6)/('d_시나리오'!$J$6-'d_시나리오'!$H$6),'d_시나리오'!$H$6+SQRT(L665*('d_시나리오'!$J$6-'d_시나리오'!$H$6)*('d_시나리오'!$I$6-'d_시나리오'!$H$6)),'d_시나리오'!$J$6-SQRT((1-L665)*('d_시나리오'!$J$6-'d_시나리오'!$H$6)*('d_시나리오'!$J$6-'d_시나리오'!$I$6))))</f>
        <v/>
      </c>
      <c r="N665">
        <f>INDEX('d_분포'!$B$2:$B$57,RANDBETWEEN(1,56))</f>
        <v/>
      </c>
      <c r="O665">
        <f>BETAINV(RAND(),5,5)</f>
        <v/>
      </c>
      <c r="P665">
        <f>'d_고정'!$B$1*'6_기대효과'!$H$7*('d_시나리오'!$I$7/'d_고정'!$B$2)*B665</f>
        <v/>
      </c>
      <c r="Q665">
        <f>P665*C665</f>
        <v/>
      </c>
      <c r="R665">
        <f>P665*E665</f>
        <v/>
      </c>
      <c r="S665">
        <f>R665*G665</f>
        <v/>
      </c>
      <c r="T665">
        <f>Q665+S665</f>
        <v/>
      </c>
      <c r="U665">
        <f>(Q665*D665+S665*I665)*(1-O665)</f>
        <v/>
      </c>
      <c r="V665">
        <f>(R665*K665*N665+'d_고정'!$B$3*('6_기대효과'!$H$7/8)*N665*'d_고정'!$B$10*M665*('6_기대효과'!$K$7/'d_고정'!$B$9))*(1-O665)</f>
        <v/>
      </c>
      <c r="W665">
        <f>(S665*I665+R665*MAX(K665-'d_고정'!$B$10*M665*('6_기대효과'!$K$7/'d_고정'!$B$9),0)*N665)*(1-O665)</f>
        <v/>
      </c>
      <c r="X665">
        <f>U665+V665</f>
        <v/>
      </c>
      <c r="Y665">
        <f>U665/('d_고정'!$B$5*'6_기대효과'!$H$7/8)/'d_고정'!$B$6</f>
        <v/>
      </c>
      <c r="Z665">
        <f>U665/('d_고정'!$B$8*'6_기대효과'!$H$7/8)</f>
        <v/>
      </c>
    </row>
    <row r="666">
      <c r="A666">
        <f>RAND()</f>
        <v/>
      </c>
      <c r="B666">
        <f>IF('d_시나리오'!$J$2='d_시나리오'!$H$2,'d_시나리오'!$I$2,IF(A666&lt;('d_시나리오'!$I$2-'d_시나리오'!$H$2)/('d_시나리오'!$J$2-'d_시나리오'!$H$2),'d_시나리오'!$H$2+SQRT(A666*('d_시나리오'!$J$2-'d_시나리오'!$H$2)*('d_시나리오'!$I$2-'d_시나리오'!$H$2)),'d_시나리오'!$J$2-SQRT((1-A666)*('d_시나리오'!$J$2-'d_시나리오'!$H$2)*('d_시나리오'!$J$2-'d_시나리오'!$I$2))))</f>
        <v/>
      </c>
      <c r="C666">
        <f>BETAINV(RAND(),2,6)</f>
        <v/>
      </c>
      <c r="D666">
        <f>INDEX('d_분포'!$A$2:$A$28,RANDBETWEEN(1,27))</f>
        <v/>
      </c>
      <c r="E666">
        <f>INDEX('d_분포'!$C$2:$C$5,RANDBETWEEN(1,4))*(0.9+0.2*RAND())</f>
        <v/>
      </c>
      <c r="F666">
        <f>RAND()</f>
        <v/>
      </c>
      <c r="G666">
        <f>IF('d_시나리오'!$J$3='d_시나리오'!$H$3,'d_시나리오'!$I$3,IF(F666&lt;('d_시나리오'!$I$3-'d_시나리오'!$H$3)/('d_시나리오'!$J$3-'d_시나리오'!$H$3),'d_시나리오'!$H$3+SQRT(F666*('d_시나리오'!$J$3-'d_시나리오'!$H$3)*('d_시나리오'!$I$3-'d_시나리오'!$H$3)),'d_시나리오'!$J$3-SQRT((1-F666)*('d_시나리오'!$J$3-'d_시나리오'!$H$3)*('d_시나리오'!$J$3-'d_시나리오'!$I$3))))</f>
        <v/>
      </c>
      <c r="H666">
        <f>RAND()</f>
        <v/>
      </c>
      <c r="I666">
        <f>IF('d_시나리오'!$J$4='d_시나리오'!$H$4,'d_시나리오'!$I$4,IF(H666&lt;('d_시나리오'!$I$4-'d_시나리오'!$H$4)/('d_시나리오'!$J$4-'d_시나리오'!$H$4),'d_시나리오'!$H$4+SQRT(H666*('d_시나리오'!$J$4-'d_시나리오'!$H$4)*('d_시나리오'!$I$4-'d_시나리오'!$H$4)),'d_시나리오'!$J$4-SQRT((1-H666)*('d_시나리오'!$J$4-'d_시나리오'!$H$4)*('d_시나리오'!$J$4-'d_시나리오'!$I$4))))</f>
        <v/>
      </c>
      <c r="J666">
        <f>RAND()</f>
        <v/>
      </c>
      <c r="K666">
        <f>IF('d_시나리오'!$J$5='d_시나리오'!$H$5,'d_시나리오'!$I$5,IF(J666&lt;('d_시나리오'!$I$5-'d_시나리오'!$H$5)/('d_시나리오'!$J$5-'d_시나리오'!$H$5),'d_시나리오'!$H$5+SQRT(J666*('d_시나리오'!$J$5-'d_시나리오'!$H$5)*('d_시나리오'!$I$5-'d_시나리오'!$H$5)),'d_시나리오'!$J$5-SQRT((1-J666)*('d_시나리오'!$J$5-'d_시나리오'!$H$5)*('d_시나리오'!$J$5-'d_시나리오'!$I$5))))</f>
        <v/>
      </c>
      <c r="L666">
        <f>RAND()</f>
        <v/>
      </c>
      <c r="M666">
        <f>IF('d_시나리오'!$J$6='d_시나리오'!$H$6,'d_시나리오'!$I$6,IF(L666&lt;('d_시나리오'!$I$6-'d_시나리오'!$H$6)/('d_시나리오'!$J$6-'d_시나리오'!$H$6),'d_시나리오'!$H$6+SQRT(L666*('d_시나리오'!$J$6-'d_시나리오'!$H$6)*('d_시나리오'!$I$6-'d_시나리오'!$H$6)),'d_시나리오'!$J$6-SQRT((1-L666)*('d_시나리오'!$J$6-'d_시나리오'!$H$6)*('d_시나리오'!$J$6-'d_시나리오'!$I$6))))</f>
        <v/>
      </c>
      <c r="N666">
        <f>INDEX('d_분포'!$B$2:$B$57,RANDBETWEEN(1,56))</f>
        <v/>
      </c>
      <c r="O666">
        <f>BETAINV(RAND(),5,5)</f>
        <v/>
      </c>
      <c r="P666">
        <f>'d_고정'!$B$1*'6_기대효과'!$H$7*('d_시나리오'!$I$7/'d_고정'!$B$2)*B666</f>
        <v/>
      </c>
      <c r="Q666">
        <f>P666*C666</f>
        <v/>
      </c>
      <c r="R666">
        <f>P666*E666</f>
        <v/>
      </c>
      <c r="S666">
        <f>R666*G666</f>
        <v/>
      </c>
      <c r="T666">
        <f>Q666+S666</f>
        <v/>
      </c>
      <c r="U666">
        <f>(Q666*D666+S666*I666)*(1-O666)</f>
        <v/>
      </c>
      <c r="V666">
        <f>(R666*K666*N666+'d_고정'!$B$3*('6_기대효과'!$H$7/8)*N666*'d_고정'!$B$10*M666*('6_기대효과'!$K$7/'d_고정'!$B$9))*(1-O666)</f>
        <v/>
      </c>
      <c r="W666">
        <f>(S666*I666+R666*MAX(K666-'d_고정'!$B$10*M666*('6_기대효과'!$K$7/'d_고정'!$B$9),0)*N666)*(1-O666)</f>
        <v/>
      </c>
      <c r="X666">
        <f>U666+V666</f>
        <v/>
      </c>
      <c r="Y666">
        <f>U666/('d_고정'!$B$5*'6_기대효과'!$H$7/8)/'d_고정'!$B$6</f>
        <v/>
      </c>
      <c r="Z666">
        <f>U666/('d_고정'!$B$8*'6_기대효과'!$H$7/8)</f>
        <v/>
      </c>
    </row>
    <row r="667">
      <c r="A667">
        <f>RAND()</f>
        <v/>
      </c>
      <c r="B667">
        <f>IF('d_시나리오'!$J$2='d_시나리오'!$H$2,'d_시나리오'!$I$2,IF(A667&lt;('d_시나리오'!$I$2-'d_시나리오'!$H$2)/('d_시나리오'!$J$2-'d_시나리오'!$H$2),'d_시나리오'!$H$2+SQRT(A667*('d_시나리오'!$J$2-'d_시나리오'!$H$2)*('d_시나리오'!$I$2-'d_시나리오'!$H$2)),'d_시나리오'!$J$2-SQRT((1-A667)*('d_시나리오'!$J$2-'d_시나리오'!$H$2)*('d_시나리오'!$J$2-'d_시나리오'!$I$2))))</f>
        <v/>
      </c>
      <c r="C667">
        <f>BETAINV(RAND(),2,6)</f>
        <v/>
      </c>
      <c r="D667">
        <f>INDEX('d_분포'!$A$2:$A$28,RANDBETWEEN(1,27))</f>
        <v/>
      </c>
      <c r="E667">
        <f>INDEX('d_분포'!$C$2:$C$5,RANDBETWEEN(1,4))*(0.9+0.2*RAND())</f>
        <v/>
      </c>
      <c r="F667">
        <f>RAND()</f>
        <v/>
      </c>
      <c r="G667">
        <f>IF('d_시나리오'!$J$3='d_시나리오'!$H$3,'d_시나리오'!$I$3,IF(F667&lt;('d_시나리오'!$I$3-'d_시나리오'!$H$3)/('d_시나리오'!$J$3-'d_시나리오'!$H$3),'d_시나리오'!$H$3+SQRT(F667*('d_시나리오'!$J$3-'d_시나리오'!$H$3)*('d_시나리오'!$I$3-'d_시나리오'!$H$3)),'d_시나리오'!$J$3-SQRT((1-F667)*('d_시나리오'!$J$3-'d_시나리오'!$H$3)*('d_시나리오'!$J$3-'d_시나리오'!$I$3))))</f>
        <v/>
      </c>
      <c r="H667">
        <f>RAND()</f>
        <v/>
      </c>
      <c r="I667">
        <f>IF('d_시나리오'!$J$4='d_시나리오'!$H$4,'d_시나리오'!$I$4,IF(H667&lt;('d_시나리오'!$I$4-'d_시나리오'!$H$4)/('d_시나리오'!$J$4-'d_시나리오'!$H$4),'d_시나리오'!$H$4+SQRT(H667*('d_시나리오'!$J$4-'d_시나리오'!$H$4)*('d_시나리오'!$I$4-'d_시나리오'!$H$4)),'d_시나리오'!$J$4-SQRT((1-H667)*('d_시나리오'!$J$4-'d_시나리오'!$H$4)*('d_시나리오'!$J$4-'d_시나리오'!$I$4))))</f>
        <v/>
      </c>
      <c r="J667">
        <f>RAND()</f>
        <v/>
      </c>
      <c r="K667">
        <f>IF('d_시나리오'!$J$5='d_시나리오'!$H$5,'d_시나리오'!$I$5,IF(J667&lt;('d_시나리오'!$I$5-'d_시나리오'!$H$5)/('d_시나리오'!$J$5-'d_시나리오'!$H$5),'d_시나리오'!$H$5+SQRT(J667*('d_시나리오'!$J$5-'d_시나리오'!$H$5)*('d_시나리오'!$I$5-'d_시나리오'!$H$5)),'d_시나리오'!$J$5-SQRT((1-J667)*('d_시나리오'!$J$5-'d_시나리오'!$H$5)*('d_시나리오'!$J$5-'d_시나리오'!$I$5))))</f>
        <v/>
      </c>
      <c r="L667">
        <f>RAND()</f>
        <v/>
      </c>
      <c r="M667">
        <f>IF('d_시나리오'!$J$6='d_시나리오'!$H$6,'d_시나리오'!$I$6,IF(L667&lt;('d_시나리오'!$I$6-'d_시나리오'!$H$6)/('d_시나리오'!$J$6-'d_시나리오'!$H$6),'d_시나리오'!$H$6+SQRT(L667*('d_시나리오'!$J$6-'d_시나리오'!$H$6)*('d_시나리오'!$I$6-'d_시나리오'!$H$6)),'d_시나리오'!$J$6-SQRT((1-L667)*('d_시나리오'!$J$6-'d_시나리오'!$H$6)*('d_시나리오'!$J$6-'d_시나리오'!$I$6))))</f>
        <v/>
      </c>
      <c r="N667">
        <f>INDEX('d_분포'!$B$2:$B$57,RANDBETWEEN(1,56))</f>
        <v/>
      </c>
      <c r="O667">
        <f>BETAINV(RAND(),5,5)</f>
        <v/>
      </c>
      <c r="P667">
        <f>'d_고정'!$B$1*'6_기대효과'!$H$7*('d_시나리오'!$I$7/'d_고정'!$B$2)*B667</f>
        <v/>
      </c>
      <c r="Q667">
        <f>P667*C667</f>
        <v/>
      </c>
      <c r="R667">
        <f>P667*E667</f>
        <v/>
      </c>
      <c r="S667">
        <f>R667*G667</f>
        <v/>
      </c>
      <c r="T667">
        <f>Q667+S667</f>
        <v/>
      </c>
      <c r="U667">
        <f>(Q667*D667+S667*I667)*(1-O667)</f>
        <v/>
      </c>
      <c r="V667">
        <f>(R667*K667*N667+'d_고정'!$B$3*('6_기대효과'!$H$7/8)*N667*'d_고정'!$B$10*M667*('6_기대효과'!$K$7/'d_고정'!$B$9))*(1-O667)</f>
        <v/>
      </c>
      <c r="W667">
        <f>(S667*I667+R667*MAX(K667-'d_고정'!$B$10*M667*('6_기대효과'!$K$7/'d_고정'!$B$9),0)*N667)*(1-O667)</f>
        <v/>
      </c>
      <c r="X667">
        <f>U667+V667</f>
        <v/>
      </c>
      <c r="Y667">
        <f>U667/('d_고정'!$B$5*'6_기대효과'!$H$7/8)/'d_고정'!$B$6</f>
        <v/>
      </c>
      <c r="Z667">
        <f>U667/('d_고정'!$B$8*'6_기대효과'!$H$7/8)</f>
        <v/>
      </c>
    </row>
    <row r="668">
      <c r="A668">
        <f>RAND()</f>
        <v/>
      </c>
      <c r="B668">
        <f>IF('d_시나리오'!$J$2='d_시나리오'!$H$2,'d_시나리오'!$I$2,IF(A668&lt;('d_시나리오'!$I$2-'d_시나리오'!$H$2)/('d_시나리오'!$J$2-'d_시나리오'!$H$2),'d_시나리오'!$H$2+SQRT(A668*('d_시나리오'!$J$2-'d_시나리오'!$H$2)*('d_시나리오'!$I$2-'d_시나리오'!$H$2)),'d_시나리오'!$J$2-SQRT((1-A668)*('d_시나리오'!$J$2-'d_시나리오'!$H$2)*('d_시나리오'!$J$2-'d_시나리오'!$I$2))))</f>
        <v/>
      </c>
      <c r="C668">
        <f>BETAINV(RAND(),2,6)</f>
        <v/>
      </c>
      <c r="D668">
        <f>INDEX('d_분포'!$A$2:$A$28,RANDBETWEEN(1,27))</f>
        <v/>
      </c>
      <c r="E668">
        <f>INDEX('d_분포'!$C$2:$C$5,RANDBETWEEN(1,4))*(0.9+0.2*RAND())</f>
        <v/>
      </c>
      <c r="F668">
        <f>RAND()</f>
        <v/>
      </c>
      <c r="G668">
        <f>IF('d_시나리오'!$J$3='d_시나리오'!$H$3,'d_시나리오'!$I$3,IF(F668&lt;('d_시나리오'!$I$3-'d_시나리오'!$H$3)/('d_시나리오'!$J$3-'d_시나리오'!$H$3),'d_시나리오'!$H$3+SQRT(F668*('d_시나리오'!$J$3-'d_시나리오'!$H$3)*('d_시나리오'!$I$3-'d_시나리오'!$H$3)),'d_시나리오'!$J$3-SQRT((1-F668)*('d_시나리오'!$J$3-'d_시나리오'!$H$3)*('d_시나리오'!$J$3-'d_시나리오'!$I$3))))</f>
        <v/>
      </c>
      <c r="H668">
        <f>RAND()</f>
        <v/>
      </c>
      <c r="I668">
        <f>IF('d_시나리오'!$J$4='d_시나리오'!$H$4,'d_시나리오'!$I$4,IF(H668&lt;('d_시나리오'!$I$4-'d_시나리오'!$H$4)/('d_시나리오'!$J$4-'d_시나리오'!$H$4),'d_시나리오'!$H$4+SQRT(H668*('d_시나리오'!$J$4-'d_시나리오'!$H$4)*('d_시나리오'!$I$4-'d_시나리오'!$H$4)),'d_시나리오'!$J$4-SQRT((1-H668)*('d_시나리오'!$J$4-'d_시나리오'!$H$4)*('d_시나리오'!$J$4-'d_시나리오'!$I$4))))</f>
        <v/>
      </c>
      <c r="J668">
        <f>RAND()</f>
        <v/>
      </c>
      <c r="K668">
        <f>IF('d_시나리오'!$J$5='d_시나리오'!$H$5,'d_시나리오'!$I$5,IF(J668&lt;('d_시나리오'!$I$5-'d_시나리오'!$H$5)/('d_시나리오'!$J$5-'d_시나리오'!$H$5),'d_시나리오'!$H$5+SQRT(J668*('d_시나리오'!$J$5-'d_시나리오'!$H$5)*('d_시나리오'!$I$5-'d_시나리오'!$H$5)),'d_시나리오'!$J$5-SQRT((1-J668)*('d_시나리오'!$J$5-'d_시나리오'!$H$5)*('d_시나리오'!$J$5-'d_시나리오'!$I$5))))</f>
        <v/>
      </c>
      <c r="L668">
        <f>RAND()</f>
        <v/>
      </c>
      <c r="M668">
        <f>IF('d_시나리오'!$J$6='d_시나리오'!$H$6,'d_시나리오'!$I$6,IF(L668&lt;('d_시나리오'!$I$6-'d_시나리오'!$H$6)/('d_시나리오'!$J$6-'d_시나리오'!$H$6),'d_시나리오'!$H$6+SQRT(L668*('d_시나리오'!$J$6-'d_시나리오'!$H$6)*('d_시나리오'!$I$6-'d_시나리오'!$H$6)),'d_시나리오'!$J$6-SQRT((1-L668)*('d_시나리오'!$J$6-'d_시나리오'!$H$6)*('d_시나리오'!$J$6-'d_시나리오'!$I$6))))</f>
        <v/>
      </c>
      <c r="N668">
        <f>INDEX('d_분포'!$B$2:$B$57,RANDBETWEEN(1,56))</f>
        <v/>
      </c>
      <c r="O668">
        <f>BETAINV(RAND(),5,5)</f>
        <v/>
      </c>
      <c r="P668">
        <f>'d_고정'!$B$1*'6_기대효과'!$H$7*('d_시나리오'!$I$7/'d_고정'!$B$2)*B668</f>
        <v/>
      </c>
      <c r="Q668">
        <f>P668*C668</f>
        <v/>
      </c>
      <c r="R668">
        <f>P668*E668</f>
        <v/>
      </c>
      <c r="S668">
        <f>R668*G668</f>
        <v/>
      </c>
      <c r="T668">
        <f>Q668+S668</f>
        <v/>
      </c>
      <c r="U668">
        <f>(Q668*D668+S668*I668)*(1-O668)</f>
        <v/>
      </c>
      <c r="V668">
        <f>(R668*K668*N668+'d_고정'!$B$3*('6_기대효과'!$H$7/8)*N668*'d_고정'!$B$10*M668*('6_기대효과'!$K$7/'d_고정'!$B$9))*(1-O668)</f>
        <v/>
      </c>
      <c r="W668">
        <f>(S668*I668+R668*MAX(K668-'d_고정'!$B$10*M668*('6_기대효과'!$K$7/'d_고정'!$B$9),0)*N668)*(1-O668)</f>
        <v/>
      </c>
      <c r="X668">
        <f>U668+V668</f>
        <v/>
      </c>
      <c r="Y668">
        <f>U668/('d_고정'!$B$5*'6_기대효과'!$H$7/8)/'d_고정'!$B$6</f>
        <v/>
      </c>
      <c r="Z668">
        <f>U668/('d_고정'!$B$8*'6_기대효과'!$H$7/8)</f>
        <v/>
      </c>
    </row>
    <row r="669">
      <c r="A669">
        <f>RAND()</f>
        <v/>
      </c>
      <c r="B669">
        <f>IF('d_시나리오'!$J$2='d_시나리오'!$H$2,'d_시나리오'!$I$2,IF(A669&lt;('d_시나리오'!$I$2-'d_시나리오'!$H$2)/('d_시나리오'!$J$2-'d_시나리오'!$H$2),'d_시나리오'!$H$2+SQRT(A669*('d_시나리오'!$J$2-'d_시나리오'!$H$2)*('d_시나리오'!$I$2-'d_시나리오'!$H$2)),'d_시나리오'!$J$2-SQRT((1-A669)*('d_시나리오'!$J$2-'d_시나리오'!$H$2)*('d_시나리오'!$J$2-'d_시나리오'!$I$2))))</f>
        <v/>
      </c>
      <c r="C669">
        <f>BETAINV(RAND(),2,6)</f>
        <v/>
      </c>
      <c r="D669">
        <f>INDEX('d_분포'!$A$2:$A$28,RANDBETWEEN(1,27))</f>
        <v/>
      </c>
      <c r="E669">
        <f>INDEX('d_분포'!$C$2:$C$5,RANDBETWEEN(1,4))*(0.9+0.2*RAND())</f>
        <v/>
      </c>
      <c r="F669">
        <f>RAND()</f>
        <v/>
      </c>
      <c r="G669">
        <f>IF('d_시나리오'!$J$3='d_시나리오'!$H$3,'d_시나리오'!$I$3,IF(F669&lt;('d_시나리오'!$I$3-'d_시나리오'!$H$3)/('d_시나리오'!$J$3-'d_시나리오'!$H$3),'d_시나리오'!$H$3+SQRT(F669*('d_시나리오'!$J$3-'d_시나리오'!$H$3)*('d_시나리오'!$I$3-'d_시나리오'!$H$3)),'d_시나리오'!$J$3-SQRT((1-F669)*('d_시나리오'!$J$3-'d_시나리오'!$H$3)*('d_시나리오'!$J$3-'d_시나리오'!$I$3))))</f>
        <v/>
      </c>
      <c r="H669">
        <f>RAND()</f>
        <v/>
      </c>
      <c r="I669">
        <f>IF('d_시나리오'!$J$4='d_시나리오'!$H$4,'d_시나리오'!$I$4,IF(H669&lt;('d_시나리오'!$I$4-'d_시나리오'!$H$4)/('d_시나리오'!$J$4-'d_시나리오'!$H$4),'d_시나리오'!$H$4+SQRT(H669*('d_시나리오'!$J$4-'d_시나리오'!$H$4)*('d_시나리오'!$I$4-'d_시나리오'!$H$4)),'d_시나리오'!$J$4-SQRT((1-H669)*('d_시나리오'!$J$4-'d_시나리오'!$H$4)*('d_시나리오'!$J$4-'d_시나리오'!$I$4))))</f>
        <v/>
      </c>
      <c r="J669">
        <f>RAND()</f>
        <v/>
      </c>
      <c r="K669">
        <f>IF('d_시나리오'!$J$5='d_시나리오'!$H$5,'d_시나리오'!$I$5,IF(J669&lt;('d_시나리오'!$I$5-'d_시나리오'!$H$5)/('d_시나리오'!$J$5-'d_시나리오'!$H$5),'d_시나리오'!$H$5+SQRT(J669*('d_시나리오'!$J$5-'d_시나리오'!$H$5)*('d_시나리오'!$I$5-'d_시나리오'!$H$5)),'d_시나리오'!$J$5-SQRT((1-J669)*('d_시나리오'!$J$5-'d_시나리오'!$H$5)*('d_시나리오'!$J$5-'d_시나리오'!$I$5))))</f>
        <v/>
      </c>
      <c r="L669">
        <f>RAND()</f>
        <v/>
      </c>
      <c r="M669">
        <f>IF('d_시나리오'!$J$6='d_시나리오'!$H$6,'d_시나리오'!$I$6,IF(L669&lt;('d_시나리오'!$I$6-'d_시나리오'!$H$6)/('d_시나리오'!$J$6-'d_시나리오'!$H$6),'d_시나리오'!$H$6+SQRT(L669*('d_시나리오'!$J$6-'d_시나리오'!$H$6)*('d_시나리오'!$I$6-'d_시나리오'!$H$6)),'d_시나리오'!$J$6-SQRT((1-L669)*('d_시나리오'!$J$6-'d_시나리오'!$H$6)*('d_시나리오'!$J$6-'d_시나리오'!$I$6))))</f>
        <v/>
      </c>
      <c r="N669">
        <f>INDEX('d_분포'!$B$2:$B$57,RANDBETWEEN(1,56))</f>
        <v/>
      </c>
      <c r="O669">
        <f>BETAINV(RAND(),5,5)</f>
        <v/>
      </c>
      <c r="P669">
        <f>'d_고정'!$B$1*'6_기대효과'!$H$7*('d_시나리오'!$I$7/'d_고정'!$B$2)*B669</f>
        <v/>
      </c>
      <c r="Q669">
        <f>P669*C669</f>
        <v/>
      </c>
      <c r="R669">
        <f>P669*E669</f>
        <v/>
      </c>
      <c r="S669">
        <f>R669*G669</f>
        <v/>
      </c>
      <c r="T669">
        <f>Q669+S669</f>
        <v/>
      </c>
      <c r="U669">
        <f>(Q669*D669+S669*I669)*(1-O669)</f>
        <v/>
      </c>
      <c r="V669">
        <f>(R669*K669*N669+'d_고정'!$B$3*('6_기대효과'!$H$7/8)*N669*'d_고정'!$B$10*M669*('6_기대효과'!$K$7/'d_고정'!$B$9))*(1-O669)</f>
        <v/>
      </c>
      <c r="W669">
        <f>(S669*I669+R669*MAX(K669-'d_고정'!$B$10*M669*('6_기대효과'!$K$7/'d_고정'!$B$9),0)*N669)*(1-O669)</f>
        <v/>
      </c>
      <c r="X669">
        <f>U669+V669</f>
        <v/>
      </c>
      <c r="Y669">
        <f>U669/('d_고정'!$B$5*'6_기대효과'!$H$7/8)/'d_고정'!$B$6</f>
        <v/>
      </c>
      <c r="Z669">
        <f>U669/('d_고정'!$B$8*'6_기대효과'!$H$7/8)</f>
        <v/>
      </c>
    </row>
    <row r="670">
      <c r="A670">
        <f>RAND()</f>
        <v/>
      </c>
      <c r="B670">
        <f>IF('d_시나리오'!$J$2='d_시나리오'!$H$2,'d_시나리오'!$I$2,IF(A670&lt;('d_시나리오'!$I$2-'d_시나리오'!$H$2)/('d_시나리오'!$J$2-'d_시나리오'!$H$2),'d_시나리오'!$H$2+SQRT(A670*('d_시나리오'!$J$2-'d_시나리오'!$H$2)*('d_시나리오'!$I$2-'d_시나리오'!$H$2)),'d_시나리오'!$J$2-SQRT((1-A670)*('d_시나리오'!$J$2-'d_시나리오'!$H$2)*('d_시나리오'!$J$2-'d_시나리오'!$I$2))))</f>
        <v/>
      </c>
      <c r="C670">
        <f>BETAINV(RAND(),2,6)</f>
        <v/>
      </c>
      <c r="D670">
        <f>INDEX('d_분포'!$A$2:$A$28,RANDBETWEEN(1,27))</f>
        <v/>
      </c>
      <c r="E670">
        <f>INDEX('d_분포'!$C$2:$C$5,RANDBETWEEN(1,4))*(0.9+0.2*RAND())</f>
        <v/>
      </c>
      <c r="F670">
        <f>RAND()</f>
        <v/>
      </c>
      <c r="G670">
        <f>IF('d_시나리오'!$J$3='d_시나리오'!$H$3,'d_시나리오'!$I$3,IF(F670&lt;('d_시나리오'!$I$3-'d_시나리오'!$H$3)/('d_시나리오'!$J$3-'d_시나리오'!$H$3),'d_시나리오'!$H$3+SQRT(F670*('d_시나리오'!$J$3-'d_시나리오'!$H$3)*('d_시나리오'!$I$3-'d_시나리오'!$H$3)),'d_시나리오'!$J$3-SQRT((1-F670)*('d_시나리오'!$J$3-'d_시나리오'!$H$3)*('d_시나리오'!$J$3-'d_시나리오'!$I$3))))</f>
        <v/>
      </c>
      <c r="H670">
        <f>RAND()</f>
        <v/>
      </c>
      <c r="I670">
        <f>IF('d_시나리오'!$J$4='d_시나리오'!$H$4,'d_시나리오'!$I$4,IF(H670&lt;('d_시나리오'!$I$4-'d_시나리오'!$H$4)/('d_시나리오'!$J$4-'d_시나리오'!$H$4),'d_시나리오'!$H$4+SQRT(H670*('d_시나리오'!$J$4-'d_시나리오'!$H$4)*('d_시나리오'!$I$4-'d_시나리오'!$H$4)),'d_시나리오'!$J$4-SQRT((1-H670)*('d_시나리오'!$J$4-'d_시나리오'!$H$4)*('d_시나리오'!$J$4-'d_시나리오'!$I$4))))</f>
        <v/>
      </c>
      <c r="J670">
        <f>RAND()</f>
        <v/>
      </c>
      <c r="K670">
        <f>IF('d_시나리오'!$J$5='d_시나리오'!$H$5,'d_시나리오'!$I$5,IF(J670&lt;('d_시나리오'!$I$5-'d_시나리오'!$H$5)/('d_시나리오'!$J$5-'d_시나리오'!$H$5),'d_시나리오'!$H$5+SQRT(J670*('d_시나리오'!$J$5-'d_시나리오'!$H$5)*('d_시나리오'!$I$5-'d_시나리오'!$H$5)),'d_시나리오'!$J$5-SQRT((1-J670)*('d_시나리오'!$J$5-'d_시나리오'!$H$5)*('d_시나리오'!$J$5-'d_시나리오'!$I$5))))</f>
        <v/>
      </c>
      <c r="L670">
        <f>RAND()</f>
        <v/>
      </c>
      <c r="M670">
        <f>IF('d_시나리오'!$J$6='d_시나리오'!$H$6,'d_시나리오'!$I$6,IF(L670&lt;('d_시나리오'!$I$6-'d_시나리오'!$H$6)/('d_시나리오'!$J$6-'d_시나리오'!$H$6),'d_시나리오'!$H$6+SQRT(L670*('d_시나리오'!$J$6-'d_시나리오'!$H$6)*('d_시나리오'!$I$6-'d_시나리오'!$H$6)),'d_시나리오'!$J$6-SQRT((1-L670)*('d_시나리오'!$J$6-'d_시나리오'!$H$6)*('d_시나리오'!$J$6-'d_시나리오'!$I$6))))</f>
        <v/>
      </c>
      <c r="N670">
        <f>INDEX('d_분포'!$B$2:$B$57,RANDBETWEEN(1,56))</f>
        <v/>
      </c>
      <c r="O670">
        <f>BETAINV(RAND(),5,5)</f>
        <v/>
      </c>
      <c r="P670">
        <f>'d_고정'!$B$1*'6_기대효과'!$H$7*('d_시나리오'!$I$7/'d_고정'!$B$2)*B670</f>
        <v/>
      </c>
      <c r="Q670">
        <f>P670*C670</f>
        <v/>
      </c>
      <c r="R670">
        <f>P670*E670</f>
        <v/>
      </c>
      <c r="S670">
        <f>R670*G670</f>
        <v/>
      </c>
      <c r="T670">
        <f>Q670+S670</f>
        <v/>
      </c>
      <c r="U670">
        <f>(Q670*D670+S670*I670)*(1-O670)</f>
        <v/>
      </c>
      <c r="V670">
        <f>(R670*K670*N670+'d_고정'!$B$3*('6_기대효과'!$H$7/8)*N670*'d_고정'!$B$10*M670*('6_기대효과'!$K$7/'d_고정'!$B$9))*(1-O670)</f>
        <v/>
      </c>
      <c r="W670">
        <f>(S670*I670+R670*MAX(K670-'d_고정'!$B$10*M670*('6_기대효과'!$K$7/'d_고정'!$B$9),0)*N670)*(1-O670)</f>
        <v/>
      </c>
      <c r="X670">
        <f>U670+V670</f>
        <v/>
      </c>
      <c r="Y670">
        <f>U670/('d_고정'!$B$5*'6_기대효과'!$H$7/8)/'d_고정'!$B$6</f>
        <v/>
      </c>
      <c r="Z670">
        <f>U670/('d_고정'!$B$8*'6_기대효과'!$H$7/8)</f>
        <v/>
      </c>
    </row>
    <row r="671">
      <c r="A671">
        <f>RAND()</f>
        <v/>
      </c>
      <c r="B671">
        <f>IF('d_시나리오'!$J$2='d_시나리오'!$H$2,'d_시나리오'!$I$2,IF(A671&lt;('d_시나리오'!$I$2-'d_시나리오'!$H$2)/('d_시나리오'!$J$2-'d_시나리오'!$H$2),'d_시나리오'!$H$2+SQRT(A671*('d_시나리오'!$J$2-'d_시나리오'!$H$2)*('d_시나리오'!$I$2-'d_시나리오'!$H$2)),'d_시나리오'!$J$2-SQRT((1-A671)*('d_시나리오'!$J$2-'d_시나리오'!$H$2)*('d_시나리오'!$J$2-'d_시나리오'!$I$2))))</f>
        <v/>
      </c>
      <c r="C671">
        <f>BETAINV(RAND(),2,6)</f>
        <v/>
      </c>
      <c r="D671">
        <f>INDEX('d_분포'!$A$2:$A$28,RANDBETWEEN(1,27))</f>
        <v/>
      </c>
      <c r="E671">
        <f>INDEX('d_분포'!$C$2:$C$5,RANDBETWEEN(1,4))*(0.9+0.2*RAND())</f>
        <v/>
      </c>
      <c r="F671">
        <f>RAND()</f>
        <v/>
      </c>
      <c r="G671">
        <f>IF('d_시나리오'!$J$3='d_시나리오'!$H$3,'d_시나리오'!$I$3,IF(F671&lt;('d_시나리오'!$I$3-'d_시나리오'!$H$3)/('d_시나리오'!$J$3-'d_시나리오'!$H$3),'d_시나리오'!$H$3+SQRT(F671*('d_시나리오'!$J$3-'d_시나리오'!$H$3)*('d_시나리오'!$I$3-'d_시나리오'!$H$3)),'d_시나리오'!$J$3-SQRT((1-F671)*('d_시나리오'!$J$3-'d_시나리오'!$H$3)*('d_시나리오'!$J$3-'d_시나리오'!$I$3))))</f>
        <v/>
      </c>
      <c r="H671">
        <f>RAND()</f>
        <v/>
      </c>
      <c r="I671">
        <f>IF('d_시나리오'!$J$4='d_시나리오'!$H$4,'d_시나리오'!$I$4,IF(H671&lt;('d_시나리오'!$I$4-'d_시나리오'!$H$4)/('d_시나리오'!$J$4-'d_시나리오'!$H$4),'d_시나리오'!$H$4+SQRT(H671*('d_시나리오'!$J$4-'d_시나리오'!$H$4)*('d_시나리오'!$I$4-'d_시나리오'!$H$4)),'d_시나리오'!$J$4-SQRT((1-H671)*('d_시나리오'!$J$4-'d_시나리오'!$H$4)*('d_시나리오'!$J$4-'d_시나리오'!$I$4))))</f>
        <v/>
      </c>
      <c r="J671">
        <f>RAND()</f>
        <v/>
      </c>
      <c r="K671">
        <f>IF('d_시나리오'!$J$5='d_시나리오'!$H$5,'d_시나리오'!$I$5,IF(J671&lt;('d_시나리오'!$I$5-'d_시나리오'!$H$5)/('d_시나리오'!$J$5-'d_시나리오'!$H$5),'d_시나리오'!$H$5+SQRT(J671*('d_시나리오'!$J$5-'d_시나리오'!$H$5)*('d_시나리오'!$I$5-'d_시나리오'!$H$5)),'d_시나리오'!$J$5-SQRT((1-J671)*('d_시나리오'!$J$5-'d_시나리오'!$H$5)*('d_시나리오'!$J$5-'d_시나리오'!$I$5))))</f>
        <v/>
      </c>
      <c r="L671">
        <f>RAND()</f>
        <v/>
      </c>
      <c r="M671">
        <f>IF('d_시나리오'!$J$6='d_시나리오'!$H$6,'d_시나리오'!$I$6,IF(L671&lt;('d_시나리오'!$I$6-'d_시나리오'!$H$6)/('d_시나리오'!$J$6-'d_시나리오'!$H$6),'d_시나리오'!$H$6+SQRT(L671*('d_시나리오'!$J$6-'d_시나리오'!$H$6)*('d_시나리오'!$I$6-'d_시나리오'!$H$6)),'d_시나리오'!$J$6-SQRT((1-L671)*('d_시나리오'!$J$6-'d_시나리오'!$H$6)*('d_시나리오'!$J$6-'d_시나리오'!$I$6))))</f>
        <v/>
      </c>
      <c r="N671">
        <f>INDEX('d_분포'!$B$2:$B$57,RANDBETWEEN(1,56))</f>
        <v/>
      </c>
      <c r="O671">
        <f>BETAINV(RAND(),5,5)</f>
        <v/>
      </c>
      <c r="P671">
        <f>'d_고정'!$B$1*'6_기대효과'!$H$7*('d_시나리오'!$I$7/'d_고정'!$B$2)*B671</f>
        <v/>
      </c>
      <c r="Q671">
        <f>P671*C671</f>
        <v/>
      </c>
      <c r="R671">
        <f>P671*E671</f>
        <v/>
      </c>
      <c r="S671">
        <f>R671*G671</f>
        <v/>
      </c>
      <c r="T671">
        <f>Q671+S671</f>
        <v/>
      </c>
      <c r="U671">
        <f>(Q671*D671+S671*I671)*(1-O671)</f>
        <v/>
      </c>
      <c r="V671">
        <f>(R671*K671*N671+'d_고정'!$B$3*('6_기대효과'!$H$7/8)*N671*'d_고정'!$B$10*M671*('6_기대효과'!$K$7/'d_고정'!$B$9))*(1-O671)</f>
        <v/>
      </c>
      <c r="W671">
        <f>(S671*I671+R671*MAX(K671-'d_고정'!$B$10*M671*('6_기대효과'!$K$7/'d_고정'!$B$9),0)*N671)*(1-O671)</f>
        <v/>
      </c>
      <c r="X671">
        <f>U671+V671</f>
        <v/>
      </c>
      <c r="Y671">
        <f>U671/('d_고정'!$B$5*'6_기대효과'!$H$7/8)/'d_고정'!$B$6</f>
        <v/>
      </c>
      <c r="Z671">
        <f>U671/('d_고정'!$B$8*'6_기대효과'!$H$7/8)</f>
        <v/>
      </c>
    </row>
    <row r="672">
      <c r="A672">
        <f>RAND()</f>
        <v/>
      </c>
      <c r="B672">
        <f>IF('d_시나리오'!$J$2='d_시나리오'!$H$2,'d_시나리오'!$I$2,IF(A672&lt;('d_시나리오'!$I$2-'d_시나리오'!$H$2)/('d_시나리오'!$J$2-'d_시나리오'!$H$2),'d_시나리오'!$H$2+SQRT(A672*('d_시나리오'!$J$2-'d_시나리오'!$H$2)*('d_시나리오'!$I$2-'d_시나리오'!$H$2)),'d_시나리오'!$J$2-SQRT((1-A672)*('d_시나리오'!$J$2-'d_시나리오'!$H$2)*('d_시나리오'!$J$2-'d_시나리오'!$I$2))))</f>
        <v/>
      </c>
      <c r="C672">
        <f>BETAINV(RAND(),2,6)</f>
        <v/>
      </c>
      <c r="D672">
        <f>INDEX('d_분포'!$A$2:$A$28,RANDBETWEEN(1,27))</f>
        <v/>
      </c>
      <c r="E672">
        <f>INDEX('d_분포'!$C$2:$C$5,RANDBETWEEN(1,4))*(0.9+0.2*RAND())</f>
        <v/>
      </c>
      <c r="F672">
        <f>RAND()</f>
        <v/>
      </c>
      <c r="G672">
        <f>IF('d_시나리오'!$J$3='d_시나리오'!$H$3,'d_시나리오'!$I$3,IF(F672&lt;('d_시나리오'!$I$3-'d_시나리오'!$H$3)/('d_시나리오'!$J$3-'d_시나리오'!$H$3),'d_시나리오'!$H$3+SQRT(F672*('d_시나리오'!$J$3-'d_시나리오'!$H$3)*('d_시나리오'!$I$3-'d_시나리오'!$H$3)),'d_시나리오'!$J$3-SQRT((1-F672)*('d_시나리오'!$J$3-'d_시나리오'!$H$3)*('d_시나리오'!$J$3-'d_시나리오'!$I$3))))</f>
        <v/>
      </c>
      <c r="H672">
        <f>RAND()</f>
        <v/>
      </c>
      <c r="I672">
        <f>IF('d_시나리오'!$J$4='d_시나리오'!$H$4,'d_시나리오'!$I$4,IF(H672&lt;('d_시나리오'!$I$4-'d_시나리오'!$H$4)/('d_시나리오'!$J$4-'d_시나리오'!$H$4),'d_시나리오'!$H$4+SQRT(H672*('d_시나리오'!$J$4-'d_시나리오'!$H$4)*('d_시나리오'!$I$4-'d_시나리오'!$H$4)),'d_시나리오'!$J$4-SQRT((1-H672)*('d_시나리오'!$J$4-'d_시나리오'!$H$4)*('d_시나리오'!$J$4-'d_시나리오'!$I$4))))</f>
        <v/>
      </c>
      <c r="J672">
        <f>RAND()</f>
        <v/>
      </c>
      <c r="K672">
        <f>IF('d_시나리오'!$J$5='d_시나리오'!$H$5,'d_시나리오'!$I$5,IF(J672&lt;('d_시나리오'!$I$5-'d_시나리오'!$H$5)/('d_시나리오'!$J$5-'d_시나리오'!$H$5),'d_시나리오'!$H$5+SQRT(J672*('d_시나리오'!$J$5-'d_시나리오'!$H$5)*('d_시나리오'!$I$5-'d_시나리오'!$H$5)),'d_시나리오'!$J$5-SQRT((1-J672)*('d_시나리오'!$J$5-'d_시나리오'!$H$5)*('d_시나리오'!$J$5-'d_시나리오'!$I$5))))</f>
        <v/>
      </c>
      <c r="L672">
        <f>RAND()</f>
        <v/>
      </c>
      <c r="M672">
        <f>IF('d_시나리오'!$J$6='d_시나리오'!$H$6,'d_시나리오'!$I$6,IF(L672&lt;('d_시나리오'!$I$6-'d_시나리오'!$H$6)/('d_시나리오'!$J$6-'d_시나리오'!$H$6),'d_시나리오'!$H$6+SQRT(L672*('d_시나리오'!$J$6-'d_시나리오'!$H$6)*('d_시나리오'!$I$6-'d_시나리오'!$H$6)),'d_시나리오'!$J$6-SQRT((1-L672)*('d_시나리오'!$J$6-'d_시나리오'!$H$6)*('d_시나리오'!$J$6-'d_시나리오'!$I$6))))</f>
        <v/>
      </c>
      <c r="N672">
        <f>INDEX('d_분포'!$B$2:$B$57,RANDBETWEEN(1,56))</f>
        <v/>
      </c>
      <c r="O672">
        <f>BETAINV(RAND(),5,5)</f>
        <v/>
      </c>
      <c r="P672">
        <f>'d_고정'!$B$1*'6_기대효과'!$H$7*('d_시나리오'!$I$7/'d_고정'!$B$2)*B672</f>
        <v/>
      </c>
      <c r="Q672">
        <f>P672*C672</f>
        <v/>
      </c>
      <c r="R672">
        <f>P672*E672</f>
        <v/>
      </c>
      <c r="S672">
        <f>R672*G672</f>
        <v/>
      </c>
      <c r="T672">
        <f>Q672+S672</f>
        <v/>
      </c>
      <c r="U672">
        <f>(Q672*D672+S672*I672)*(1-O672)</f>
        <v/>
      </c>
      <c r="V672">
        <f>(R672*K672*N672+'d_고정'!$B$3*('6_기대효과'!$H$7/8)*N672*'d_고정'!$B$10*M672*('6_기대효과'!$K$7/'d_고정'!$B$9))*(1-O672)</f>
        <v/>
      </c>
      <c r="W672">
        <f>(S672*I672+R672*MAX(K672-'d_고정'!$B$10*M672*('6_기대효과'!$K$7/'d_고정'!$B$9),0)*N672)*(1-O672)</f>
        <v/>
      </c>
      <c r="X672">
        <f>U672+V672</f>
        <v/>
      </c>
      <c r="Y672">
        <f>U672/('d_고정'!$B$5*'6_기대효과'!$H$7/8)/'d_고정'!$B$6</f>
        <v/>
      </c>
      <c r="Z672">
        <f>U672/('d_고정'!$B$8*'6_기대효과'!$H$7/8)</f>
        <v/>
      </c>
    </row>
    <row r="673">
      <c r="A673">
        <f>RAND()</f>
        <v/>
      </c>
      <c r="B673">
        <f>IF('d_시나리오'!$J$2='d_시나리오'!$H$2,'d_시나리오'!$I$2,IF(A673&lt;('d_시나리오'!$I$2-'d_시나리오'!$H$2)/('d_시나리오'!$J$2-'d_시나리오'!$H$2),'d_시나리오'!$H$2+SQRT(A673*('d_시나리오'!$J$2-'d_시나리오'!$H$2)*('d_시나리오'!$I$2-'d_시나리오'!$H$2)),'d_시나리오'!$J$2-SQRT((1-A673)*('d_시나리오'!$J$2-'d_시나리오'!$H$2)*('d_시나리오'!$J$2-'d_시나리오'!$I$2))))</f>
        <v/>
      </c>
      <c r="C673">
        <f>BETAINV(RAND(),2,6)</f>
        <v/>
      </c>
      <c r="D673">
        <f>INDEX('d_분포'!$A$2:$A$28,RANDBETWEEN(1,27))</f>
        <v/>
      </c>
      <c r="E673">
        <f>INDEX('d_분포'!$C$2:$C$5,RANDBETWEEN(1,4))*(0.9+0.2*RAND())</f>
        <v/>
      </c>
      <c r="F673">
        <f>RAND()</f>
        <v/>
      </c>
      <c r="G673">
        <f>IF('d_시나리오'!$J$3='d_시나리오'!$H$3,'d_시나리오'!$I$3,IF(F673&lt;('d_시나리오'!$I$3-'d_시나리오'!$H$3)/('d_시나리오'!$J$3-'d_시나리오'!$H$3),'d_시나리오'!$H$3+SQRT(F673*('d_시나리오'!$J$3-'d_시나리오'!$H$3)*('d_시나리오'!$I$3-'d_시나리오'!$H$3)),'d_시나리오'!$J$3-SQRT((1-F673)*('d_시나리오'!$J$3-'d_시나리오'!$H$3)*('d_시나리오'!$J$3-'d_시나리오'!$I$3))))</f>
        <v/>
      </c>
      <c r="H673">
        <f>RAND()</f>
        <v/>
      </c>
      <c r="I673">
        <f>IF('d_시나리오'!$J$4='d_시나리오'!$H$4,'d_시나리오'!$I$4,IF(H673&lt;('d_시나리오'!$I$4-'d_시나리오'!$H$4)/('d_시나리오'!$J$4-'d_시나리오'!$H$4),'d_시나리오'!$H$4+SQRT(H673*('d_시나리오'!$J$4-'d_시나리오'!$H$4)*('d_시나리오'!$I$4-'d_시나리오'!$H$4)),'d_시나리오'!$J$4-SQRT((1-H673)*('d_시나리오'!$J$4-'d_시나리오'!$H$4)*('d_시나리오'!$J$4-'d_시나리오'!$I$4))))</f>
        <v/>
      </c>
      <c r="J673">
        <f>RAND()</f>
        <v/>
      </c>
      <c r="K673">
        <f>IF('d_시나리오'!$J$5='d_시나리오'!$H$5,'d_시나리오'!$I$5,IF(J673&lt;('d_시나리오'!$I$5-'d_시나리오'!$H$5)/('d_시나리오'!$J$5-'d_시나리오'!$H$5),'d_시나리오'!$H$5+SQRT(J673*('d_시나리오'!$J$5-'d_시나리오'!$H$5)*('d_시나리오'!$I$5-'d_시나리오'!$H$5)),'d_시나리오'!$J$5-SQRT((1-J673)*('d_시나리오'!$J$5-'d_시나리오'!$H$5)*('d_시나리오'!$J$5-'d_시나리오'!$I$5))))</f>
        <v/>
      </c>
      <c r="L673">
        <f>RAND()</f>
        <v/>
      </c>
      <c r="M673">
        <f>IF('d_시나리오'!$J$6='d_시나리오'!$H$6,'d_시나리오'!$I$6,IF(L673&lt;('d_시나리오'!$I$6-'d_시나리오'!$H$6)/('d_시나리오'!$J$6-'d_시나리오'!$H$6),'d_시나리오'!$H$6+SQRT(L673*('d_시나리오'!$J$6-'d_시나리오'!$H$6)*('d_시나리오'!$I$6-'d_시나리오'!$H$6)),'d_시나리오'!$J$6-SQRT((1-L673)*('d_시나리오'!$J$6-'d_시나리오'!$H$6)*('d_시나리오'!$J$6-'d_시나리오'!$I$6))))</f>
        <v/>
      </c>
      <c r="N673">
        <f>INDEX('d_분포'!$B$2:$B$57,RANDBETWEEN(1,56))</f>
        <v/>
      </c>
      <c r="O673">
        <f>BETAINV(RAND(),5,5)</f>
        <v/>
      </c>
      <c r="P673">
        <f>'d_고정'!$B$1*'6_기대효과'!$H$7*('d_시나리오'!$I$7/'d_고정'!$B$2)*B673</f>
        <v/>
      </c>
      <c r="Q673">
        <f>P673*C673</f>
        <v/>
      </c>
      <c r="R673">
        <f>P673*E673</f>
        <v/>
      </c>
      <c r="S673">
        <f>R673*G673</f>
        <v/>
      </c>
      <c r="T673">
        <f>Q673+S673</f>
        <v/>
      </c>
      <c r="U673">
        <f>(Q673*D673+S673*I673)*(1-O673)</f>
        <v/>
      </c>
      <c r="V673">
        <f>(R673*K673*N673+'d_고정'!$B$3*('6_기대효과'!$H$7/8)*N673*'d_고정'!$B$10*M673*('6_기대효과'!$K$7/'d_고정'!$B$9))*(1-O673)</f>
        <v/>
      </c>
      <c r="W673">
        <f>(S673*I673+R673*MAX(K673-'d_고정'!$B$10*M673*('6_기대효과'!$K$7/'d_고정'!$B$9),0)*N673)*(1-O673)</f>
        <v/>
      </c>
      <c r="X673">
        <f>U673+V673</f>
        <v/>
      </c>
      <c r="Y673">
        <f>U673/('d_고정'!$B$5*'6_기대효과'!$H$7/8)/'d_고정'!$B$6</f>
        <v/>
      </c>
      <c r="Z673">
        <f>U673/('d_고정'!$B$8*'6_기대효과'!$H$7/8)</f>
        <v/>
      </c>
    </row>
    <row r="674">
      <c r="A674">
        <f>RAND()</f>
        <v/>
      </c>
      <c r="B674">
        <f>IF('d_시나리오'!$J$2='d_시나리오'!$H$2,'d_시나리오'!$I$2,IF(A674&lt;('d_시나리오'!$I$2-'d_시나리오'!$H$2)/('d_시나리오'!$J$2-'d_시나리오'!$H$2),'d_시나리오'!$H$2+SQRT(A674*('d_시나리오'!$J$2-'d_시나리오'!$H$2)*('d_시나리오'!$I$2-'d_시나리오'!$H$2)),'d_시나리오'!$J$2-SQRT((1-A674)*('d_시나리오'!$J$2-'d_시나리오'!$H$2)*('d_시나리오'!$J$2-'d_시나리오'!$I$2))))</f>
        <v/>
      </c>
      <c r="C674">
        <f>BETAINV(RAND(),2,6)</f>
        <v/>
      </c>
      <c r="D674">
        <f>INDEX('d_분포'!$A$2:$A$28,RANDBETWEEN(1,27))</f>
        <v/>
      </c>
      <c r="E674">
        <f>INDEX('d_분포'!$C$2:$C$5,RANDBETWEEN(1,4))*(0.9+0.2*RAND())</f>
        <v/>
      </c>
      <c r="F674">
        <f>RAND()</f>
        <v/>
      </c>
      <c r="G674">
        <f>IF('d_시나리오'!$J$3='d_시나리오'!$H$3,'d_시나리오'!$I$3,IF(F674&lt;('d_시나리오'!$I$3-'d_시나리오'!$H$3)/('d_시나리오'!$J$3-'d_시나리오'!$H$3),'d_시나리오'!$H$3+SQRT(F674*('d_시나리오'!$J$3-'d_시나리오'!$H$3)*('d_시나리오'!$I$3-'d_시나리오'!$H$3)),'d_시나리오'!$J$3-SQRT((1-F674)*('d_시나리오'!$J$3-'d_시나리오'!$H$3)*('d_시나리오'!$J$3-'d_시나리오'!$I$3))))</f>
        <v/>
      </c>
      <c r="H674">
        <f>RAND()</f>
        <v/>
      </c>
      <c r="I674">
        <f>IF('d_시나리오'!$J$4='d_시나리오'!$H$4,'d_시나리오'!$I$4,IF(H674&lt;('d_시나리오'!$I$4-'d_시나리오'!$H$4)/('d_시나리오'!$J$4-'d_시나리오'!$H$4),'d_시나리오'!$H$4+SQRT(H674*('d_시나리오'!$J$4-'d_시나리오'!$H$4)*('d_시나리오'!$I$4-'d_시나리오'!$H$4)),'d_시나리오'!$J$4-SQRT((1-H674)*('d_시나리오'!$J$4-'d_시나리오'!$H$4)*('d_시나리오'!$J$4-'d_시나리오'!$I$4))))</f>
        <v/>
      </c>
      <c r="J674">
        <f>RAND()</f>
        <v/>
      </c>
      <c r="K674">
        <f>IF('d_시나리오'!$J$5='d_시나리오'!$H$5,'d_시나리오'!$I$5,IF(J674&lt;('d_시나리오'!$I$5-'d_시나리오'!$H$5)/('d_시나리오'!$J$5-'d_시나리오'!$H$5),'d_시나리오'!$H$5+SQRT(J674*('d_시나리오'!$J$5-'d_시나리오'!$H$5)*('d_시나리오'!$I$5-'d_시나리오'!$H$5)),'d_시나리오'!$J$5-SQRT((1-J674)*('d_시나리오'!$J$5-'d_시나리오'!$H$5)*('d_시나리오'!$J$5-'d_시나리오'!$I$5))))</f>
        <v/>
      </c>
      <c r="L674">
        <f>RAND()</f>
        <v/>
      </c>
      <c r="M674">
        <f>IF('d_시나리오'!$J$6='d_시나리오'!$H$6,'d_시나리오'!$I$6,IF(L674&lt;('d_시나리오'!$I$6-'d_시나리오'!$H$6)/('d_시나리오'!$J$6-'d_시나리오'!$H$6),'d_시나리오'!$H$6+SQRT(L674*('d_시나리오'!$J$6-'d_시나리오'!$H$6)*('d_시나리오'!$I$6-'d_시나리오'!$H$6)),'d_시나리오'!$J$6-SQRT((1-L674)*('d_시나리오'!$J$6-'d_시나리오'!$H$6)*('d_시나리오'!$J$6-'d_시나리오'!$I$6))))</f>
        <v/>
      </c>
      <c r="N674">
        <f>INDEX('d_분포'!$B$2:$B$57,RANDBETWEEN(1,56))</f>
        <v/>
      </c>
      <c r="O674">
        <f>BETAINV(RAND(),5,5)</f>
        <v/>
      </c>
      <c r="P674">
        <f>'d_고정'!$B$1*'6_기대효과'!$H$7*('d_시나리오'!$I$7/'d_고정'!$B$2)*B674</f>
        <v/>
      </c>
      <c r="Q674">
        <f>P674*C674</f>
        <v/>
      </c>
      <c r="R674">
        <f>P674*E674</f>
        <v/>
      </c>
      <c r="S674">
        <f>R674*G674</f>
        <v/>
      </c>
      <c r="T674">
        <f>Q674+S674</f>
        <v/>
      </c>
      <c r="U674">
        <f>(Q674*D674+S674*I674)*(1-O674)</f>
        <v/>
      </c>
      <c r="V674">
        <f>(R674*K674*N674+'d_고정'!$B$3*('6_기대효과'!$H$7/8)*N674*'d_고정'!$B$10*M674*('6_기대효과'!$K$7/'d_고정'!$B$9))*(1-O674)</f>
        <v/>
      </c>
      <c r="W674">
        <f>(S674*I674+R674*MAX(K674-'d_고정'!$B$10*M674*('6_기대효과'!$K$7/'d_고정'!$B$9),0)*N674)*(1-O674)</f>
        <v/>
      </c>
      <c r="X674">
        <f>U674+V674</f>
        <v/>
      </c>
      <c r="Y674">
        <f>U674/('d_고정'!$B$5*'6_기대효과'!$H$7/8)/'d_고정'!$B$6</f>
        <v/>
      </c>
      <c r="Z674">
        <f>U674/('d_고정'!$B$8*'6_기대효과'!$H$7/8)</f>
        <v/>
      </c>
    </row>
    <row r="675">
      <c r="A675">
        <f>RAND()</f>
        <v/>
      </c>
      <c r="B675">
        <f>IF('d_시나리오'!$J$2='d_시나리오'!$H$2,'d_시나리오'!$I$2,IF(A675&lt;('d_시나리오'!$I$2-'d_시나리오'!$H$2)/('d_시나리오'!$J$2-'d_시나리오'!$H$2),'d_시나리오'!$H$2+SQRT(A675*('d_시나리오'!$J$2-'d_시나리오'!$H$2)*('d_시나리오'!$I$2-'d_시나리오'!$H$2)),'d_시나리오'!$J$2-SQRT((1-A675)*('d_시나리오'!$J$2-'d_시나리오'!$H$2)*('d_시나리오'!$J$2-'d_시나리오'!$I$2))))</f>
        <v/>
      </c>
      <c r="C675">
        <f>BETAINV(RAND(),2,6)</f>
        <v/>
      </c>
      <c r="D675">
        <f>INDEX('d_분포'!$A$2:$A$28,RANDBETWEEN(1,27))</f>
        <v/>
      </c>
      <c r="E675">
        <f>INDEX('d_분포'!$C$2:$C$5,RANDBETWEEN(1,4))*(0.9+0.2*RAND())</f>
        <v/>
      </c>
      <c r="F675">
        <f>RAND()</f>
        <v/>
      </c>
      <c r="G675">
        <f>IF('d_시나리오'!$J$3='d_시나리오'!$H$3,'d_시나리오'!$I$3,IF(F675&lt;('d_시나리오'!$I$3-'d_시나리오'!$H$3)/('d_시나리오'!$J$3-'d_시나리오'!$H$3),'d_시나리오'!$H$3+SQRT(F675*('d_시나리오'!$J$3-'d_시나리오'!$H$3)*('d_시나리오'!$I$3-'d_시나리오'!$H$3)),'d_시나리오'!$J$3-SQRT((1-F675)*('d_시나리오'!$J$3-'d_시나리오'!$H$3)*('d_시나리오'!$J$3-'d_시나리오'!$I$3))))</f>
        <v/>
      </c>
      <c r="H675">
        <f>RAND()</f>
        <v/>
      </c>
      <c r="I675">
        <f>IF('d_시나리오'!$J$4='d_시나리오'!$H$4,'d_시나리오'!$I$4,IF(H675&lt;('d_시나리오'!$I$4-'d_시나리오'!$H$4)/('d_시나리오'!$J$4-'d_시나리오'!$H$4),'d_시나리오'!$H$4+SQRT(H675*('d_시나리오'!$J$4-'d_시나리오'!$H$4)*('d_시나리오'!$I$4-'d_시나리오'!$H$4)),'d_시나리오'!$J$4-SQRT((1-H675)*('d_시나리오'!$J$4-'d_시나리오'!$H$4)*('d_시나리오'!$J$4-'d_시나리오'!$I$4))))</f>
        <v/>
      </c>
      <c r="J675">
        <f>RAND()</f>
        <v/>
      </c>
      <c r="K675">
        <f>IF('d_시나리오'!$J$5='d_시나리오'!$H$5,'d_시나리오'!$I$5,IF(J675&lt;('d_시나리오'!$I$5-'d_시나리오'!$H$5)/('d_시나리오'!$J$5-'d_시나리오'!$H$5),'d_시나리오'!$H$5+SQRT(J675*('d_시나리오'!$J$5-'d_시나리오'!$H$5)*('d_시나리오'!$I$5-'d_시나리오'!$H$5)),'d_시나리오'!$J$5-SQRT((1-J675)*('d_시나리오'!$J$5-'d_시나리오'!$H$5)*('d_시나리오'!$J$5-'d_시나리오'!$I$5))))</f>
        <v/>
      </c>
      <c r="L675">
        <f>RAND()</f>
        <v/>
      </c>
      <c r="M675">
        <f>IF('d_시나리오'!$J$6='d_시나리오'!$H$6,'d_시나리오'!$I$6,IF(L675&lt;('d_시나리오'!$I$6-'d_시나리오'!$H$6)/('d_시나리오'!$J$6-'d_시나리오'!$H$6),'d_시나리오'!$H$6+SQRT(L675*('d_시나리오'!$J$6-'d_시나리오'!$H$6)*('d_시나리오'!$I$6-'d_시나리오'!$H$6)),'d_시나리오'!$J$6-SQRT((1-L675)*('d_시나리오'!$J$6-'d_시나리오'!$H$6)*('d_시나리오'!$J$6-'d_시나리오'!$I$6))))</f>
        <v/>
      </c>
      <c r="N675">
        <f>INDEX('d_분포'!$B$2:$B$57,RANDBETWEEN(1,56))</f>
        <v/>
      </c>
      <c r="O675">
        <f>BETAINV(RAND(),5,5)</f>
        <v/>
      </c>
      <c r="P675">
        <f>'d_고정'!$B$1*'6_기대효과'!$H$7*('d_시나리오'!$I$7/'d_고정'!$B$2)*B675</f>
        <v/>
      </c>
      <c r="Q675">
        <f>P675*C675</f>
        <v/>
      </c>
      <c r="R675">
        <f>P675*E675</f>
        <v/>
      </c>
      <c r="S675">
        <f>R675*G675</f>
        <v/>
      </c>
      <c r="T675">
        <f>Q675+S675</f>
        <v/>
      </c>
      <c r="U675">
        <f>(Q675*D675+S675*I675)*(1-O675)</f>
        <v/>
      </c>
      <c r="V675">
        <f>(R675*K675*N675+'d_고정'!$B$3*('6_기대효과'!$H$7/8)*N675*'d_고정'!$B$10*M675*('6_기대효과'!$K$7/'d_고정'!$B$9))*(1-O675)</f>
        <v/>
      </c>
      <c r="W675">
        <f>(S675*I675+R675*MAX(K675-'d_고정'!$B$10*M675*('6_기대효과'!$K$7/'d_고정'!$B$9),0)*N675)*(1-O675)</f>
        <v/>
      </c>
      <c r="X675">
        <f>U675+V675</f>
        <v/>
      </c>
      <c r="Y675">
        <f>U675/('d_고정'!$B$5*'6_기대효과'!$H$7/8)/'d_고정'!$B$6</f>
        <v/>
      </c>
      <c r="Z675">
        <f>U675/('d_고정'!$B$8*'6_기대효과'!$H$7/8)</f>
        <v/>
      </c>
    </row>
    <row r="676">
      <c r="A676">
        <f>RAND()</f>
        <v/>
      </c>
      <c r="B676">
        <f>IF('d_시나리오'!$J$2='d_시나리오'!$H$2,'d_시나리오'!$I$2,IF(A676&lt;('d_시나리오'!$I$2-'d_시나리오'!$H$2)/('d_시나리오'!$J$2-'d_시나리오'!$H$2),'d_시나리오'!$H$2+SQRT(A676*('d_시나리오'!$J$2-'d_시나리오'!$H$2)*('d_시나리오'!$I$2-'d_시나리오'!$H$2)),'d_시나리오'!$J$2-SQRT((1-A676)*('d_시나리오'!$J$2-'d_시나리오'!$H$2)*('d_시나리오'!$J$2-'d_시나리오'!$I$2))))</f>
        <v/>
      </c>
      <c r="C676">
        <f>BETAINV(RAND(),2,6)</f>
        <v/>
      </c>
      <c r="D676">
        <f>INDEX('d_분포'!$A$2:$A$28,RANDBETWEEN(1,27))</f>
        <v/>
      </c>
      <c r="E676">
        <f>INDEX('d_분포'!$C$2:$C$5,RANDBETWEEN(1,4))*(0.9+0.2*RAND())</f>
        <v/>
      </c>
      <c r="F676">
        <f>RAND()</f>
        <v/>
      </c>
      <c r="G676">
        <f>IF('d_시나리오'!$J$3='d_시나리오'!$H$3,'d_시나리오'!$I$3,IF(F676&lt;('d_시나리오'!$I$3-'d_시나리오'!$H$3)/('d_시나리오'!$J$3-'d_시나리오'!$H$3),'d_시나리오'!$H$3+SQRT(F676*('d_시나리오'!$J$3-'d_시나리오'!$H$3)*('d_시나리오'!$I$3-'d_시나리오'!$H$3)),'d_시나리오'!$J$3-SQRT((1-F676)*('d_시나리오'!$J$3-'d_시나리오'!$H$3)*('d_시나리오'!$J$3-'d_시나리오'!$I$3))))</f>
        <v/>
      </c>
      <c r="H676">
        <f>RAND()</f>
        <v/>
      </c>
      <c r="I676">
        <f>IF('d_시나리오'!$J$4='d_시나리오'!$H$4,'d_시나리오'!$I$4,IF(H676&lt;('d_시나리오'!$I$4-'d_시나리오'!$H$4)/('d_시나리오'!$J$4-'d_시나리오'!$H$4),'d_시나리오'!$H$4+SQRT(H676*('d_시나리오'!$J$4-'d_시나리오'!$H$4)*('d_시나리오'!$I$4-'d_시나리오'!$H$4)),'d_시나리오'!$J$4-SQRT((1-H676)*('d_시나리오'!$J$4-'d_시나리오'!$H$4)*('d_시나리오'!$J$4-'d_시나리오'!$I$4))))</f>
        <v/>
      </c>
      <c r="J676">
        <f>RAND()</f>
        <v/>
      </c>
      <c r="K676">
        <f>IF('d_시나리오'!$J$5='d_시나리오'!$H$5,'d_시나리오'!$I$5,IF(J676&lt;('d_시나리오'!$I$5-'d_시나리오'!$H$5)/('d_시나리오'!$J$5-'d_시나리오'!$H$5),'d_시나리오'!$H$5+SQRT(J676*('d_시나리오'!$J$5-'d_시나리오'!$H$5)*('d_시나리오'!$I$5-'d_시나리오'!$H$5)),'d_시나리오'!$J$5-SQRT((1-J676)*('d_시나리오'!$J$5-'d_시나리오'!$H$5)*('d_시나리오'!$J$5-'d_시나리오'!$I$5))))</f>
        <v/>
      </c>
      <c r="L676">
        <f>RAND()</f>
        <v/>
      </c>
      <c r="M676">
        <f>IF('d_시나리오'!$J$6='d_시나리오'!$H$6,'d_시나리오'!$I$6,IF(L676&lt;('d_시나리오'!$I$6-'d_시나리오'!$H$6)/('d_시나리오'!$J$6-'d_시나리오'!$H$6),'d_시나리오'!$H$6+SQRT(L676*('d_시나리오'!$J$6-'d_시나리오'!$H$6)*('d_시나리오'!$I$6-'d_시나리오'!$H$6)),'d_시나리오'!$J$6-SQRT((1-L676)*('d_시나리오'!$J$6-'d_시나리오'!$H$6)*('d_시나리오'!$J$6-'d_시나리오'!$I$6))))</f>
        <v/>
      </c>
      <c r="N676">
        <f>INDEX('d_분포'!$B$2:$B$57,RANDBETWEEN(1,56))</f>
        <v/>
      </c>
      <c r="O676">
        <f>BETAINV(RAND(),5,5)</f>
        <v/>
      </c>
      <c r="P676">
        <f>'d_고정'!$B$1*'6_기대효과'!$H$7*('d_시나리오'!$I$7/'d_고정'!$B$2)*B676</f>
        <v/>
      </c>
      <c r="Q676">
        <f>P676*C676</f>
        <v/>
      </c>
      <c r="R676">
        <f>P676*E676</f>
        <v/>
      </c>
      <c r="S676">
        <f>R676*G676</f>
        <v/>
      </c>
      <c r="T676">
        <f>Q676+S676</f>
        <v/>
      </c>
      <c r="U676">
        <f>(Q676*D676+S676*I676)*(1-O676)</f>
        <v/>
      </c>
      <c r="V676">
        <f>(R676*K676*N676+'d_고정'!$B$3*('6_기대효과'!$H$7/8)*N676*'d_고정'!$B$10*M676*('6_기대효과'!$K$7/'d_고정'!$B$9))*(1-O676)</f>
        <v/>
      </c>
      <c r="W676">
        <f>(S676*I676+R676*MAX(K676-'d_고정'!$B$10*M676*('6_기대효과'!$K$7/'d_고정'!$B$9),0)*N676)*(1-O676)</f>
        <v/>
      </c>
      <c r="X676">
        <f>U676+V676</f>
        <v/>
      </c>
      <c r="Y676">
        <f>U676/('d_고정'!$B$5*'6_기대효과'!$H$7/8)/'d_고정'!$B$6</f>
        <v/>
      </c>
      <c r="Z676">
        <f>U676/('d_고정'!$B$8*'6_기대효과'!$H$7/8)</f>
        <v/>
      </c>
    </row>
    <row r="677">
      <c r="A677">
        <f>RAND()</f>
        <v/>
      </c>
      <c r="B677">
        <f>IF('d_시나리오'!$J$2='d_시나리오'!$H$2,'d_시나리오'!$I$2,IF(A677&lt;('d_시나리오'!$I$2-'d_시나리오'!$H$2)/('d_시나리오'!$J$2-'d_시나리오'!$H$2),'d_시나리오'!$H$2+SQRT(A677*('d_시나리오'!$J$2-'d_시나리오'!$H$2)*('d_시나리오'!$I$2-'d_시나리오'!$H$2)),'d_시나리오'!$J$2-SQRT((1-A677)*('d_시나리오'!$J$2-'d_시나리오'!$H$2)*('d_시나리오'!$J$2-'d_시나리오'!$I$2))))</f>
        <v/>
      </c>
      <c r="C677">
        <f>BETAINV(RAND(),2,6)</f>
        <v/>
      </c>
      <c r="D677">
        <f>INDEX('d_분포'!$A$2:$A$28,RANDBETWEEN(1,27))</f>
        <v/>
      </c>
      <c r="E677">
        <f>INDEX('d_분포'!$C$2:$C$5,RANDBETWEEN(1,4))*(0.9+0.2*RAND())</f>
        <v/>
      </c>
      <c r="F677">
        <f>RAND()</f>
        <v/>
      </c>
      <c r="G677">
        <f>IF('d_시나리오'!$J$3='d_시나리오'!$H$3,'d_시나리오'!$I$3,IF(F677&lt;('d_시나리오'!$I$3-'d_시나리오'!$H$3)/('d_시나리오'!$J$3-'d_시나리오'!$H$3),'d_시나리오'!$H$3+SQRT(F677*('d_시나리오'!$J$3-'d_시나리오'!$H$3)*('d_시나리오'!$I$3-'d_시나리오'!$H$3)),'d_시나리오'!$J$3-SQRT((1-F677)*('d_시나리오'!$J$3-'d_시나리오'!$H$3)*('d_시나리오'!$J$3-'d_시나리오'!$I$3))))</f>
        <v/>
      </c>
      <c r="H677">
        <f>RAND()</f>
        <v/>
      </c>
      <c r="I677">
        <f>IF('d_시나리오'!$J$4='d_시나리오'!$H$4,'d_시나리오'!$I$4,IF(H677&lt;('d_시나리오'!$I$4-'d_시나리오'!$H$4)/('d_시나리오'!$J$4-'d_시나리오'!$H$4),'d_시나리오'!$H$4+SQRT(H677*('d_시나리오'!$J$4-'d_시나리오'!$H$4)*('d_시나리오'!$I$4-'d_시나리오'!$H$4)),'d_시나리오'!$J$4-SQRT((1-H677)*('d_시나리오'!$J$4-'d_시나리오'!$H$4)*('d_시나리오'!$J$4-'d_시나리오'!$I$4))))</f>
        <v/>
      </c>
      <c r="J677">
        <f>RAND()</f>
        <v/>
      </c>
      <c r="K677">
        <f>IF('d_시나리오'!$J$5='d_시나리오'!$H$5,'d_시나리오'!$I$5,IF(J677&lt;('d_시나리오'!$I$5-'d_시나리오'!$H$5)/('d_시나리오'!$J$5-'d_시나리오'!$H$5),'d_시나리오'!$H$5+SQRT(J677*('d_시나리오'!$J$5-'d_시나리오'!$H$5)*('d_시나리오'!$I$5-'d_시나리오'!$H$5)),'d_시나리오'!$J$5-SQRT((1-J677)*('d_시나리오'!$J$5-'d_시나리오'!$H$5)*('d_시나리오'!$J$5-'d_시나리오'!$I$5))))</f>
        <v/>
      </c>
      <c r="L677">
        <f>RAND()</f>
        <v/>
      </c>
      <c r="M677">
        <f>IF('d_시나리오'!$J$6='d_시나리오'!$H$6,'d_시나리오'!$I$6,IF(L677&lt;('d_시나리오'!$I$6-'d_시나리오'!$H$6)/('d_시나리오'!$J$6-'d_시나리오'!$H$6),'d_시나리오'!$H$6+SQRT(L677*('d_시나리오'!$J$6-'d_시나리오'!$H$6)*('d_시나리오'!$I$6-'d_시나리오'!$H$6)),'d_시나리오'!$J$6-SQRT((1-L677)*('d_시나리오'!$J$6-'d_시나리오'!$H$6)*('d_시나리오'!$J$6-'d_시나리오'!$I$6))))</f>
        <v/>
      </c>
      <c r="N677">
        <f>INDEX('d_분포'!$B$2:$B$57,RANDBETWEEN(1,56))</f>
        <v/>
      </c>
      <c r="O677">
        <f>BETAINV(RAND(),5,5)</f>
        <v/>
      </c>
      <c r="P677">
        <f>'d_고정'!$B$1*'6_기대효과'!$H$7*('d_시나리오'!$I$7/'d_고정'!$B$2)*B677</f>
        <v/>
      </c>
      <c r="Q677">
        <f>P677*C677</f>
        <v/>
      </c>
      <c r="R677">
        <f>P677*E677</f>
        <v/>
      </c>
      <c r="S677">
        <f>R677*G677</f>
        <v/>
      </c>
      <c r="T677">
        <f>Q677+S677</f>
        <v/>
      </c>
      <c r="U677">
        <f>(Q677*D677+S677*I677)*(1-O677)</f>
        <v/>
      </c>
      <c r="V677">
        <f>(R677*K677*N677+'d_고정'!$B$3*('6_기대효과'!$H$7/8)*N677*'d_고정'!$B$10*M677*('6_기대효과'!$K$7/'d_고정'!$B$9))*(1-O677)</f>
        <v/>
      </c>
      <c r="W677">
        <f>(S677*I677+R677*MAX(K677-'d_고정'!$B$10*M677*('6_기대효과'!$K$7/'d_고정'!$B$9),0)*N677)*(1-O677)</f>
        <v/>
      </c>
      <c r="X677">
        <f>U677+V677</f>
        <v/>
      </c>
      <c r="Y677">
        <f>U677/('d_고정'!$B$5*'6_기대효과'!$H$7/8)/'d_고정'!$B$6</f>
        <v/>
      </c>
      <c r="Z677">
        <f>U677/('d_고정'!$B$8*'6_기대효과'!$H$7/8)</f>
        <v/>
      </c>
    </row>
    <row r="678">
      <c r="A678">
        <f>RAND()</f>
        <v/>
      </c>
      <c r="B678">
        <f>IF('d_시나리오'!$J$2='d_시나리오'!$H$2,'d_시나리오'!$I$2,IF(A678&lt;('d_시나리오'!$I$2-'d_시나리오'!$H$2)/('d_시나리오'!$J$2-'d_시나리오'!$H$2),'d_시나리오'!$H$2+SQRT(A678*('d_시나리오'!$J$2-'d_시나리오'!$H$2)*('d_시나리오'!$I$2-'d_시나리오'!$H$2)),'d_시나리오'!$J$2-SQRT((1-A678)*('d_시나리오'!$J$2-'d_시나리오'!$H$2)*('d_시나리오'!$J$2-'d_시나리오'!$I$2))))</f>
        <v/>
      </c>
      <c r="C678">
        <f>BETAINV(RAND(),2,6)</f>
        <v/>
      </c>
      <c r="D678">
        <f>INDEX('d_분포'!$A$2:$A$28,RANDBETWEEN(1,27))</f>
        <v/>
      </c>
      <c r="E678">
        <f>INDEX('d_분포'!$C$2:$C$5,RANDBETWEEN(1,4))*(0.9+0.2*RAND())</f>
        <v/>
      </c>
      <c r="F678">
        <f>RAND()</f>
        <v/>
      </c>
      <c r="G678">
        <f>IF('d_시나리오'!$J$3='d_시나리오'!$H$3,'d_시나리오'!$I$3,IF(F678&lt;('d_시나리오'!$I$3-'d_시나리오'!$H$3)/('d_시나리오'!$J$3-'d_시나리오'!$H$3),'d_시나리오'!$H$3+SQRT(F678*('d_시나리오'!$J$3-'d_시나리오'!$H$3)*('d_시나리오'!$I$3-'d_시나리오'!$H$3)),'d_시나리오'!$J$3-SQRT((1-F678)*('d_시나리오'!$J$3-'d_시나리오'!$H$3)*('d_시나리오'!$J$3-'d_시나리오'!$I$3))))</f>
        <v/>
      </c>
      <c r="H678">
        <f>RAND()</f>
        <v/>
      </c>
      <c r="I678">
        <f>IF('d_시나리오'!$J$4='d_시나리오'!$H$4,'d_시나리오'!$I$4,IF(H678&lt;('d_시나리오'!$I$4-'d_시나리오'!$H$4)/('d_시나리오'!$J$4-'d_시나리오'!$H$4),'d_시나리오'!$H$4+SQRT(H678*('d_시나리오'!$J$4-'d_시나리오'!$H$4)*('d_시나리오'!$I$4-'d_시나리오'!$H$4)),'d_시나리오'!$J$4-SQRT((1-H678)*('d_시나리오'!$J$4-'d_시나리오'!$H$4)*('d_시나리오'!$J$4-'d_시나리오'!$I$4))))</f>
        <v/>
      </c>
      <c r="J678">
        <f>RAND()</f>
        <v/>
      </c>
      <c r="K678">
        <f>IF('d_시나리오'!$J$5='d_시나리오'!$H$5,'d_시나리오'!$I$5,IF(J678&lt;('d_시나리오'!$I$5-'d_시나리오'!$H$5)/('d_시나리오'!$J$5-'d_시나리오'!$H$5),'d_시나리오'!$H$5+SQRT(J678*('d_시나리오'!$J$5-'d_시나리오'!$H$5)*('d_시나리오'!$I$5-'d_시나리오'!$H$5)),'d_시나리오'!$J$5-SQRT((1-J678)*('d_시나리오'!$J$5-'d_시나리오'!$H$5)*('d_시나리오'!$J$5-'d_시나리오'!$I$5))))</f>
        <v/>
      </c>
      <c r="L678">
        <f>RAND()</f>
        <v/>
      </c>
      <c r="M678">
        <f>IF('d_시나리오'!$J$6='d_시나리오'!$H$6,'d_시나리오'!$I$6,IF(L678&lt;('d_시나리오'!$I$6-'d_시나리오'!$H$6)/('d_시나리오'!$J$6-'d_시나리오'!$H$6),'d_시나리오'!$H$6+SQRT(L678*('d_시나리오'!$J$6-'d_시나리오'!$H$6)*('d_시나리오'!$I$6-'d_시나리오'!$H$6)),'d_시나리오'!$J$6-SQRT((1-L678)*('d_시나리오'!$J$6-'d_시나리오'!$H$6)*('d_시나리오'!$J$6-'d_시나리오'!$I$6))))</f>
        <v/>
      </c>
      <c r="N678">
        <f>INDEX('d_분포'!$B$2:$B$57,RANDBETWEEN(1,56))</f>
        <v/>
      </c>
      <c r="O678">
        <f>BETAINV(RAND(),5,5)</f>
        <v/>
      </c>
      <c r="P678">
        <f>'d_고정'!$B$1*'6_기대효과'!$H$7*('d_시나리오'!$I$7/'d_고정'!$B$2)*B678</f>
        <v/>
      </c>
      <c r="Q678">
        <f>P678*C678</f>
        <v/>
      </c>
      <c r="R678">
        <f>P678*E678</f>
        <v/>
      </c>
      <c r="S678">
        <f>R678*G678</f>
        <v/>
      </c>
      <c r="T678">
        <f>Q678+S678</f>
        <v/>
      </c>
      <c r="U678">
        <f>(Q678*D678+S678*I678)*(1-O678)</f>
        <v/>
      </c>
      <c r="V678">
        <f>(R678*K678*N678+'d_고정'!$B$3*('6_기대효과'!$H$7/8)*N678*'d_고정'!$B$10*M678*('6_기대효과'!$K$7/'d_고정'!$B$9))*(1-O678)</f>
        <v/>
      </c>
      <c r="W678">
        <f>(S678*I678+R678*MAX(K678-'d_고정'!$B$10*M678*('6_기대효과'!$K$7/'d_고정'!$B$9),0)*N678)*(1-O678)</f>
        <v/>
      </c>
      <c r="X678">
        <f>U678+V678</f>
        <v/>
      </c>
      <c r="Y678">
        <f>U678/('d_고정'!$B$5*'6_기대효과'!$H$7/8)/'d_고정'!$B$6</f>
        <v/>
      </c>
      <c r="Z678">
        <f>U678/('d_고정'!$B$8*'6_기대효과'!$H$7/8)</f>
        <v/>
      </c>
    </row>
    <row r="679">
      <c r="A679">
        <f>RAND()</f>
        <v/>
      </c>
      <c r="B679">
        <f>IF('d_시나리오'!$J$2='d_시나리오'!$H$2,'d_시나리오'!$I$2,IF(A679&lt;('d_시나리오'!$I$2-'d_시나리오'!$H$2)/('d_시나리오'!$J$2-'d_시나리오'!$H$2),'d_시나리오'!$H$2+SQRT(A679*('d_시나리오'!$J$2-'d_시나리오'!$H$2)*('d_시나리오'!$I$2-'d_시나리오'!$H$2)),'d_시나리오'!$J$2-SQRT((1-A679)*('d_시나리오'!$J$2-'d_시나리오'!$H$2)*('d_시나리오'!$J$2-'d_시나리오'!$I$2))))</f>
        <v/>
      </c>
      <c r="C679">
        <f>BETAINV(RAND(),2,6)</f>
        <v/>
      </c>
      <c r="D679">
        <f>INDEX('d_분포'!$A$2:$A$28,RANDBETWEEN(1,27))</f>
        <v/>
      </c>
      <c r="E679">
        <f>INDEX('d_분포'!$C$2:$C$5,RANDBETWEEN(1,4))*(0.9+0.2*RAND())</f>
        <v/>
      </c>
      <c r="F679">
        <f>RAND()</f>
        <v/>
      </c>
      <c r="G679">
        <f>IF('d_시나리오'!$J$3='d_시나리오'!$H$3,'d_시나리오'!$I$3,IF(F679&lt;('d_시나리오'!$I$3-'d_시나리오'!$H$3)/('d_시나리오'!$J$3-'d_시나리오'!$H$3),'d_시나리오'!$H$3+SQRT(F679*('d_시나리오'!$J$3-'d_시나리오'!$H$3)*('d_시나리오'!$I$3-'d_시나리오'!$H$3)),'d_시나리오'!$J$3-SQRT((1-F679)*('d_시나리오'!$J$3-'d_시나리오'!$H$3)*('d_시나리오'!$J$3-'d_시나리오'!$I$3))))</f>
        <v/>
      </c>
      <c r="H679">
        <f>RAND()</f>
        <v/>
      </c>
      <c r="I679">
        <f>IF('d_시나리오'!$J$4='d_시나리오'!$H$4,'d_시나리오'!$I$4,IF(H679&lt;('d_시나리오'!$I$4-'d_시나리오'!$H$4)/('d_시나리오'!$J$4-'d_시나리오'!$H$4),'d_시나리오'!$H$4+SQRT(H679*('d_시나리오'!$J$4-'d_시나리오'!$H$4)*('d_시나리오'!$I$4-'d_시나리오'!$H$4)),'d_시나리오'!$J$4-SQRT((1-H679)*('d_시나리오'!$J$4-'d_시나리오'!$H$4)*('d_시나리오'!$J$4-'d_시나리오'!$I$4))))</f>
        <v/>
      </c>
      <c r="J679">
        <f>RAND()</f>
        <v/>
      </c>
      <c r="K679">
        <f>IF('d_시나리오'!$J$5='d_시나리오'!$H$5,'d_시나리오'!$I$5,IF(J679&lt;('d_시나리오'!$I$5-'d_시나리오'!$H$5)/('d_시나리오'!$J$5-'d_시나리오'!$H$5),'d_시나리오'!$H$5+SQRT(J679*('d_시나리오'!$J$5-'d_시나리오'!$H$5)*('d_시나리오'!$I$5-'d_시나리오'!$H$5)),'d_시나리오'!$J$5-SQRT((1-J679)*('d_시나리오'!$J$5-'d_시나리오'!$H$5)*('d_시나리오'!$J$5-'d_시나리오'!$I$5))))</f>
        <v/>
      </c>
      <c r="L679">
        <f>RAND()</f>
        <v/>
      </c>
      <c r="M679">
        <f>IF('d_시나리오'!$J$6='d_시나리오'!$H$6,'d_시나리오'!$I$6,IF(L679&lt;('d_시나리오'!$I$6-'d_시나리오'!$H$6)/('d_시나리오'!$J$6-'d_시나리오'!$H$6),'d_시나리오'!$H$6+SQRT(L679*('d_시나리오'!$J$6-'d_시나리오'!$H$6)*('d_시나리오'!$I$6-'d_시나리오'!$H$6)),'d_시나리오'!$J$6-SQRT((1-L679)*('d_시나리오'!$J$6-'d_시나리오'!$H$6)*('d_시나리오'!$J$6-'d_시나리오'!$I$6))))</f>
        <v/>
      </c>
      <c r="N679">
        <f>INDEX('d_분포'!$B$2:$B$57,RANDBETWEEN(1,56))</f>
        <v/>
      </c>
      <c r="O679">
        <f>BETAINV(RAND(),5,5)</f>
        <v/>
      </c>
      <c r="P679">
        <f>'d_고정'!$B$1*'6_기대효과'!$H$7*('d_시나리오'!$I$7/'d_고정'!$B$2)*B679</f>
        <v/>
      </c>
      <c r="Q679">
        <f>P679*C679</f>
        <v/>
      </c>
      <c r="R679">
        <f>P679*E679</f>
        <v/>
      </c>
      <c r="S679">
        <f>R679*G679</f>
        <v/>
      </c>
      <c r="T679">
        <f>Q679+S679</f>
        <v/>
      </c>
      <c r="U679">
        <f>(Q679*D679+S679*I679)*(1-O679)</f>
        <v/>
      </c>
      <c r="V679">
        <f>(R679*K679*N679+'d_고정'!$B$3*('6_기대효과'!$H$7/8)*N679*'d_고정'!$B$10*M679*('6_기대효과'!$K$7/'d_고정'!$B$9))*(1-O679)</f>
        <v/>
      </c>
      <c r="W679">
        <f>(S679*I679+R679*MAX(K679-'d_고정'!$B$10*M679*('6_기대효과'!$K$7/'d_고정'!$B$9),0)*N679)*(1-O679)</f>
        <v/>
      </c>
      <c r="X679">
        <f>U679+V679</f>
        <v/>
      </c>
      <c r="Y679">
        <f>U679/('d_고정'!$B$5*'6_기대효과'!$H$7/8)/'d_고정'!$B$6</f>
        <v/>
      </c>
      <c r="Z679">
        <f>U679/('d_고정'!$B$8*'6_기대효과'!$H$7/8)</f>
        <v/>
      </c>
    </row>
    <row r="680">
      <c r="A680">
        <f>RAND()</f>
        <v/>
      </c>
      <c r="B680">
        <f>IF('d_시나리오'!$J$2='d_시나리오'!$H$2,'d_시나리오'!$I$2,IF(A680&lt;('d_시나리오'!$I$2-'d_시나리오'!$H$2)/('d_시나리오'!$J$2-'d_시나리오'!$H$2),'d_시나리오'!$H$2+SQRT(A680*('d_시나리오'!$J$2-'d_시나리오'!$H$2)*('d_시나리오'!$I$2-'d_시나리오'!$H$2)),'d_시나리오'!$J$2-SQRT((1-A680)*('d_시나리오'!$J$2-'d_시나리오'!$H$2)*('d_시나리오'!$J$2-'d_시나리오'!$I$2))))</f>
        <v/>
      </c>
      <c r="C680">
        <f>BETAINV(RAND(),2,6)</f>
        <v/>
      </c>
      <c r="D680">
        <f>INDEX('d_분포'!$A$2:$A$28,RANDBETWEEN(1,27))</f>
        <v/>
      </c>
      <c r="E680">
        <f>INDEX('d_분포'!$C$2:$C$5,RANDBETWEEN(1,4))*(0.9+0.2*RAND())</f>
        <v/>
      </c>
      <c r="F680">
        <f>RAND()</f>
        <v/>
      </c>
      <c r="G680">
        <f>IF('d_시나리오'!$J$3='d_시나리오'!$H$3,'d_시나리오'!$I$3,IF(F680&lt;('d_시나리오'!$I$3-'d_시나리오'!$H$3)/('d_시나리오'!$J$3-'d_시나리오'!$H$3),'d_시나리오'!$H$3+SQRT(F680*('d_시나리오'!$J$3-'d_시나리오'!$H$3)*('d_시나리오'!$I$3-'d_시나리오'!$H$3)),'d_시나리오'!$J$3-SQRT((1-F680)*('d_시나리오'!$J$3-'d_시나리오'!$H$3)*('d_시나리오'!$J$3-'d_시나리오'!$I$3))))</f>
        <v/>
      </c>
      <c r="H680">
        <f>RAND()</f>
        <v/>
      </c>
      <c r="I680">
        <f>IF('d_시나리오'!$J$4='d_시나리오'!$H$4,'d_시나리오'!$I$4,IF(H680&lt;('d_시나리오'!$I$4-'d_시나리오'!$H$4)/('d_시나리오'!$J$4-'d_시나리오'!$H$4),'d_시나리오'!$H$4+SQRT(H680*('d_시나리오'!$J$4-'d_시나리오'!$H$4)*('d_시나리오'!$I$4-'d_시나리오'!$H$4)),'d_시나리오'!$J$4-SQRT((1-H680)*('d_시나리오'!$J$4-'d_시나리오'!$H$4)*('d_시나리오'!$J$4-'d_시나리오'!$I$4))))</f>
        <v/>
      </c>
      <c r="J680">
        <f>RAND()</f>
        <v/>
      </c>
      <c r="K680">
        <f>IF('d_시나리오'!$J$5='d_시나리오'!$H$5,'d_시나리오'!$I$5,IF(J680&lt;('d_시나리오'!$I$5-'d_시나리오'!$H$5)/('d_시나리오'!$J$5-'d_시나리오'!$H$5),'d_시나리오'!$H$5+SQRT(J680*('d_시나리오'!$J$5-'d_시나리오'!$H$5)*('d_시나리오'!$I$5-'d_시나리오'!$H$5)),'d_시나리오'!$J$5-SQRT((1-J680)*('d_시나리오'!$J$5-'d_시나리오'!$H$5)*('d_시나리오'!$J$5-'d_시나리오'!$I$5))))</f>
        <v/>
      </c>
      <c r="L680">
        <f>RAND()</f>
        <v/>
      </c>
      <c r="M680">
        <f>IF('d_시나리오'!$J$6='d_시나리오'!$H$6,'d_시나리오'!$I$6,IF(L680&lt;('d_시나리오'!$I$6-'d_시나리오'!$H$6)/('d_시나리오'!$J$6-'d_시나리오'!$H$6),'d_시나리오'!$H$6+SQRT(L680*('d_시나리오'!$J$6-'d_시나리오'!$H$6)*('d_시나리오'!$I$6-'d_시나리오'!$H$6)),'d_시나리오'!$J$6-SQRT((1-L680)*('d_시나리오'!$J$6-'d_시나리오'!$H$6)*('d_시나리오'!$J$6-'d_시나리오'!$I$6))))</f>
        <v/>
      </c>
      <c r="N680">
        <f>INDEX('d_분포'!$B$2:$B$57,RANDBETWEEN(1,56))</f>
        <v/>
      </c>
      <c r="O680">
        <f>BETAINV(RAND(),5,5)</f>
        <v/>
      </c>
      <c r="P680">
        <f>'d_고정'!$B$1*'6_기대효과'!$H$7*('d_시나리오'!$I$7/'d_고정'!$B$2)*B680</f>
        <v/>
      </c>
      <c r="Q680">
        <f>P680*C680</f>
        <v/>
      </c>
      <c r="R680">
        <f>P680*E680</f>
        <v/>
      </c>
      <c r="S680">
        <f>R680*G680</f>
        <v/>
      </c>
      <c r="T680">
        <f>Q680+S680</f>
        <v/>
      </c>
      <c r="U680">
        <f>(Q680*D680+S680*I680)*(1-O680)</f>
        <v/>
      </c>
      <c r="V680">
        <f>(R680*K680*N680+'d_고정'!$B$3*('6_기대효과'!$H$7/8)*N680*'d_고정'!$B$10*M680*('6_기대효과'!$K$7/'d_고정'!$B$9))*(1-O680)</f>
        <v/>
      </c>
      <c r="W680">
        <f>(S680*I680+R680*MAX(K680-'d_고정'!$B$10*M680*('6_기대효과'!$K$7/'d_고정'!$B$9),0)*N680)*(1-O680)</f>
        <v/>
      </c>
      <c r="X680">
        <f>U680+V680</f>
        <v/>
      </c>
      <c r="Y680">
        <f>U680/('d_고정'!$B$5*'6_기대효과'!$H$7/8)/'d_고정'!$B$6</f>
        <v/>
      </c>
      <c r="Z680">
        <f>U680/('d_고정'!$B$8*'6_기대효과'!$H$7/8)</f>
        <v/>
      </c>
    </row>
    <row r="681">
      <c r="A681">
        <f>RAND()</f>
        <v/>
      </c>
      <c r="B681">
        <f>IF('d_시나리오'!$J$2='d_시나리오'!$H$2,'d_시나리오'!$I$2,IF(A681&lt;('d_시나리오'!$I$2-'d_시나리오'!$H$2)/('d_시나리오'!$J$2-'d_시나리오'!$H$2),'d_시나리오'!$H$2+SQRT(A681*('d_시나리오'!$J$2-'d_시나리오'!$H$2)*('d_시나리오'!$I$2-'d_시나리오'!$H$2)),'d_시나리오'!$J$2-SQRT((1-A681)*('d_시나리오'!$J$2-'d_시나리오'!$H$2)*('d_시나리오'!$J$2-'d_시나리오'!$I$2))))</f>
        <v/>
      </c>
      <c r="C681">
        <f>BETAINV(RAND(),2,6)</f>
        <v/>
      </c>
      <c r="D681">
        <f>INDEX('d_분포'!$A$2:$A$28,RANDBETWEEN(1,27))</f>
        <v/>
      </c>
      <c r="E681">
        <f>INDEX('d_분포'!$C$2:$C$5,RANDBETWEEN(1,4))*(0.9+0.2*RAND())</f>
        <v/>
      </c>
      <c r="F681">
        <f>RAND()</f>
        <v/>
      </c>
      <c r="G681">
        <f>IF('d_시나리오'!$J$3='d_시나리오'!$H$3,'d_시나리오'!$I$3,IF(F681&lt;('d_시나리오'!$I$3-'d_시나리오'!$H$3)/('d_시나리오'!$J$3-'d_시나리오'!$H$3),'d_시나리오'!$H$3+SQRT(F681*('d_시나리오'!$J$3-'d_시나리오'!$H$3)*('d_시나리오'!$I$3-'d_시나리오'!$H$3)),'d_시나리오'!$J$3-SQRT((1-F681)*('d_시나리오'!$J$3-'d_시나리오'!$H$3)*('d_시나리오'!$J$3-'d_시나리오'!$I$3))))</f>
        <v/>
      </c>
      <c r="H681">
        <f>RAND()</f>
        <v/>
      </c>
      <c r="I681">
        <f>IF('d_시나리오'!$J$4='d_시나리오'!$H$4,'d_시나리오'!$I$4,IF(H681&lt;('d_시나리오'!$I$4-'d_시나리오'!$H$4)/('d_시나리오'!$J$4-'d_시나리오'!$H$4),'d_시나리오'!$H$4+SQRT(H681*('d_시나리오'!$J$4-'d_시나리오'!$H$4)*('d_시나리오'!$I$4-'d_시나리오'!$H$4)),'d_시나리오'!$J$4-SQRT((1-H681)*('d_시나리오'!$J$4-'d_시나리오'!$H$4)*('d_시나리오'!$J$4-'d_시나리오'!$I$4))))</f>
        <v/>
      </c>
      <c r="J681">
        <f>RAND()</f>
        <v/>
      </c>
      <c r="K681">
        <f>IF('d_시나리오'!$J$5='d_시나리오'!$H$5,'d_시나리오'!$I$5,IF(J681&lt;('d_시나리오'!$I$5-'d_시나리오'!$H$5)/('d_시나리오'!$J$5-'d_시나리오'!$H$5),'d_시나리오'!$H$5+SQRT(J681*('d_시나리오'!$J$5-'d_시나리오'!$H$5)*('d_시나리오'!$I$5-'d_시나리오'!$H$5)),'d_시나리오'!$J$5-SQRT((1-J681)*('d_시나리오'!$J$5-'d_시나리오'!$H$5)*('d_시나리오'!$J$5-'d_시나리오'!$I$5))))</f>
        <v/>
      </c>
      <c r="L681">
        <f>RAND()</f>
        <v/>
      </c>
      <c r="M681">
        <f>IF('d_시나리오'!$J$6='d_시나리오'!$H$6,'d_시나리오'!$I$6,IF(L681&lt;('d_시나리오'!$I$6-'d_시나리오'!$H$6)/('d_시나리오'!$J$6-'d_시나리오'!$H$6),'d_시나리오'!$H$6+SQRT(L681*('d_시나리오'!$J$6-'d_시나리오'!$H$6)*('d_시나리오'!$I$6-'d_시나리오'!$H$6)),'d_시나리오'!$J$6-SQRT((1-L681)*('d_시나리오'!$J$6-'d_시나리오'!$H$6)*('d_시나리오'!$J$6-'d_시나리오'!$I$6))))</f>
        <v/>
      </c>
      <c r="N681">
        <f>INDEX('d_분포'!$B$2:$B$57,RANDBETWEEN(1,56))</f>
        <v/>
      </c>
      <c r="O681">
        <f>BETAINV(RAND(),5,5)</f>
        <v/>
      </c>
      <c r="P681">
        <f>'d_고정'!$B$1*'6_기대효과'!$H$7*('d_시나리오'!$I$7/'d_고정'!$B$2)*B681</f>
        <v/>
      </c>
      <c r="Q681">
        <f>P681*C681</f>
        <v/>
      </c>
      <c r="R681">
        <f>P681*E681</f>
        <v/>
      </c>
      <c r="S681">
        <f>R681*G681</f>
        <v/>
      </c>
      <c r="T681">
        <f>Q681+S681</f>
        <v/>
      </c>
      <c r="U681">
        <f>(Q681*D681+S681*I681)*(1-O681)</f>
        <v/>
      </c>
      <c r="V681">
        <f>(R681*K681*N681+'d_고정'!$B$3*('6_기대효과'!$H$7/8)*N681*'d_고정'!$B$10*M681*('6_기대효과'!$K$7/'d_고정'!$B$9))*(1-O681)</f>
        <v/>
      </c>
      <c r="W681">
        <f>(S681*I681+R681*MAX(K681-'d_고정'!$B$10*M681*('6_기대효과'!$K$7/'d_고정'!$B$9),0)*N681)*(1-O681)</f>
        <v/>
      </c>
      <c r="X681">
        <f>U681+V681</f>
        <v/>
      </c>
      <c r="Y681">
        <f>U681/('d_고정'!$B$5*'6_기대효과'!$H$7/8)/'d_고정'!$B$6</f>
        <v/>
      </c>
      <c r="Z681">
        <f>U681/('d_고정'!$B$8*'6_기대효과'!$H$7/8)</f>
        <v/>
      </c>
    </row>
    <row r="682">
      <c r="A682">
        <f>RAND()</f>
        <v/>
      </c>
      <c r="B682">
        <f>IF('d_시나리오'!$J$2='d_시나리오'!$H$2,'d_시나리오'!$I$2,IF(A682&lt;('d_시나리오'!$I$2-'d_시나리오'!$H$2)/('d_시나리오'!$J$2-'d_시나리오'!$H$2),'d_시나리오'!$H$2+SQRT(A682*('d_시나리오'!$J$2-'d_시나리오'!$H$2)*('d_시나리오'!$I$2-'d_시나리오'!$H$2)),'d_시나리오'!$J$2-SQRT((1-A682)*('d_시나리오'!$J$2-'d_시나리오'!$H$2)*('d_시나리오'!$J$2-'d_시나리오'!$I$2))))</f>
        <v/>
      </c>
      <c r="C682">
        <f>BETAINV(RAND(),2,6)</f>
        <v/>
      </c>
      <c r="D682">
        <f>INDEX('d_분포'!$A$2:$A$28,RANDBETWEEN(1,27))</f>
        <v/>
      </c>
      <c r="E682">
        <f>INDEX('d_분포'!$C$2:$C$5,RANDBETWEEN(1,4))*(0.9+0.2*RAND())</f>
        <v/>
      </c>
      <c r="F682">
        <f>RAND()</f>
        <v/>
      </c>
      <c r="G682">
        <f>IF('d_시나리오'!$J$3='d_시나리오'!$H$3,'d_시나리오'!$I$3,IF(F682&lt;('d_시나리오'!$I$3-'d_시나리오'!$H$3)/('d_시나리오'!$J$3-'d_시나리오'!$H$3),'d_시나리오'!$H$3+SQRT(F682*('d_시나리오'!$J$3-'d_시나리오'!$H$3)*('d_시나리오'!$I$3-'d_시나리오'!$H$3)),'d_시나리오'!$J$3-SQRT((1-F682)*('d_시나리오'!$J$3-'d_시나리오'!$H$3)*('d_시나리오'!$J$3-'d_시나리오'!$I$3))))</f>
        <v/>
      </c>
      <c r="H682">
        <f>RAND()</f>
        <v/>
      </c>
      <c r="I682">
        <f>IF('d_시나리오'!$J$4='d_시나리오'!$H$4,'d_시나리오'!$I$4,IF(H682&lt;('d_시나리오'!$I$4-'d_시나리오'!$H$4)/('d_시나리오'!$J$4-'d_시나리오'!$H$4),'d_시나리오'!$H$4+SQRT(H682*('d_시나리오'!$J$4-'d_시나리오'!$H$4)*('d_시나리오'!$I$4-'d_시나리오'!$H$4)),'d_시나리오'!$J$4-SQRT((1-H682)*('d_시나리오'!$J$4-'d_시나리오'!$H$4)*('d_시나리오'!$J$4-'d_시나리오'!$I$4))))</f>
        <v/>
      </c>
      <c r="J682">
        <f>RAND()</f>
        <v/>
      </c>
      <c r="K682">
        <f>IF('d_시나리오'!$J$5='d_시나리오'!$H$5,'d_시나리오'!$I$5,IF(J682&lt;('d_시나리오'!$I$5-'d_시나리오'!$H$5)/('d_시나리오'!$J$5-'d_시나리오'!$H$5),'d_시나리오'!$H$5+SQRT(J682*('d_시나리오'!$J$5-'d_시나리오'!$H$5)*('d_시나리오'!$I$5-'d_시나리오'!$H$5)),'d_시나리오'!$J$5-SQRT((1-J682)*('d_시나리오'!$J$5-'d_시나리오'!$H$5)*('d_시나리오'!$J$5-'d_시나리오'!$I$5))))</f>
        <v/>
      </c>
      <c r="L682">
        <f>RAND()</f>
        <v/>
      </c>
      <c r="M682">
        <f>IF('d_시나리오'!$J$6='d_시나리오'!$H$6,'d_시나리오'!$I$6,IF(L682&lt;('d_시나리오'!$I$6-'d_시나리오'!$H$6)/('d_시나리오'!$J$6-'d_시나리오'!$H$6),'d_시나리오'!$H$6+SQRT(L682*('d_시나리오'!$J$6-'d_시나리오'!$H$6)*('d_시나리오'!$I$6-'d_시나리오'!$H$6)),'d_시나리오'!$J$6-SQRT((1-L682)*('d_시나리오'!$J$6-'d_시나리오'!$H$6)*('d_시나리오'!$J$6-'d_시나리오'!$I$6))))</f>
        <v/>
      </c>
      <c r="N682">
        <f>INDEX('d_분포'!$B$2:$B$57,RANDBETWEEN(1,56))</f>
        <v/>
      </c>
      <c r="O682">
        <f>BETAINV(RAND(),5,5)</f>
        <v/>
      </c>
      <c r="P682">
        <f>'d_고정'!$B$1*'6_기대효과'!$H$7*('d_시나리오'!$I$7/'d_고정'!$B$2)*B682</f>
        <v/>
      </c>
      <c r="Q682">
        <f>P682*C682</f>
        <v/>
      </c>
      <c r="R682">
        <f>P682*E682</f>
        <v/>
      </c>
      <c r="S682">
        <f>R682*G682</f>
        <v/>
      </c>
      <c r="T682">
        <f>Q682+S682</f>
        <v/>
      </c>
      <c r="U682">
        <f>(Q682*D682+S682*I682)*(1-O682)</f>
        <v/>
      </c>
      <c r="V682">
        <f>(R682*K682*N682+'d_고정'!$B$3*('6_기대효과'!$H$7/8)*N682*'d_고정'!$B$10*M682*('6_기대효과'!$K$7/'d_고정'!$B$9))*(1-O682)</f>
        <v/>
      </c>
      <c r="W682">
        <f>(S682*I682+R682*MAX(K682-'d_고정'!$B$10*M682*('6_기대효과'!$K$7/'d_고정'!$B$9),0)*N682)*(1-O682)</f>
        <v/>
      </c>
      <c r="X682">
        <f>U682+V682</f>
        <v/>
      </c>
      <c r="Y682">
        <f>U682/('d_고정'!$B$5*'6_기대효과'!$H$7/8)/'d_고정'!$B$6</f>
        <v/>
      </c>
      <c r="Z682">
        <f>U682/('d_고정'!$B$8*'6_기대효과'!$H$7/8)</f>
        <v/>
      </c>
    </row>
    <row r="683">
      <c r="A683">
        <f>RAND()</f>
        <v/>
      </c>
      <c r="B683">
        <f>IF('d_시나리오'!$J$2='d_시나리오'!$H$2,'d_시나리오'!$I$2,IF(A683&lt;('d_시나리오'!$I$2-'d_시나리오'!$H$2)/('d_시나리오'!$J$2-'d_시나리오'!$H$2),'d_시나리오'!$H$2+SQRT(A683*('d_시나리오'!$J$2-'d_시나리오'!$H$2)*('d_시나리오'!$I$2-'d_시나리오'!$H$2)),'d_시나리오'!$J$2-SQRT((1-A683)*('d_시나리오'!$J$2-'d_시나리오'!$H$2)*('d_시나리오'!$J$2-'d_시나리오'!$I$2))))</f>
        <v/>
      </c>
      <c r="C683">
        <f>BETAINV(RAND(),2,6)</f>
        <v/>
      </c>
      <c r="D683">
        <f>INDEX('d_분포'!$A$2:$A$28,RANDBETWEEN(1,27))</f>
        <v/>
      </c>
      <c r="E683">
        <f>INDEX('d_분포'!$C$2:$C$5,RANDBETWEEN(1,4))*(0.9+0.2*RAND())</f>
        <v/>
      </c>
      <c r="F683">
        <f>RAND()</f>
        <v/>
      </c>
      <c r="G683">
        <f>IF('d_시나리오'!$J$3='d_시나리오'!$H$3,'d_시나리오'!$I$3,IF(F683&lt;('d_시나리오'!$I$3-'d_시나리오'!$H$3)/('d_시나리오'!$J$3-'d_시나리오'!$H$3),'d_시나리오'!$H$3+SQRT(F683*('d_시나리오'!$J$3-'d_시나리오'!$H$3)*('d_시나리오'!$I$3-'d_시나리오'!$H$3)),'d_시나리오'!$J$3-SQRT((1-F683)*('d_시나리오'!$J$3-'d_시나리오'!$H$3)*('d_시나리오'!$J$3-'d_시나리오'!$I$3))))</f>
        <v/>
      </c>
      <c r="H683">
        <f>RAND()</f>
        <v/>
      </c>
      <c r="I683">
        <f>IF('d_시나리오'!$J$4='d_시나리오'!$H$4,'d_시나리오'!$I$4,IF(H683&lt;('d_시나리오'!$I$4-'d_시나리오'!$H$4)/('d_시나리오'!$J$4-'d_시나리오'!$H$4),'d_시나리오'!$H$4+SQRT(H683*('d_시나리오'!$J$4-'d_시나리오'!$H$4)*('d_시나리오'!$I$4-'d_시나리오'!$H$4)),'d_시나리오'!$J$4-SQRT((1-H683)*('d_시나리오'!$J$4-'d_시나리오'!$H$4)*('d_시나리오'!$J$4-'d_시나리오'!$I$4))))</f>
        <v/>
      </c>
      <c r="J683">
        <f>RAND()</f>
        <v/>
      </c>
      <c r="K683">
        <f>IF('d_시나리오'!$J$5='d_시나리오'!$H$5,'d_시나리오'!$I$5,IF(J683&lt;('d_시나리오'!$I$5-'d_시나리오'!$H$5)/('d_시나리오'!$J$5-'d_시나리오'!$H$5),'d_시나리오'!$H$5+SQRT(J683*('d_시나리오'!$J$5-'d_시나리오'!$H$5)*('d_시나리오'!$I$5-'d_시나리오'!$H$5)),'d_시나리오'!$J$5-SQRT((1-J683)*('d_시나리오'!$J$5-'d_시나리오'!$H$5)*('d_시나리오'!$J$5-'d_시나리오'!$I$5))))</f>
        <v/>
      </c>
      <c r="L683">
        <f>RAND()</f>
        <v/>
      </c>
      <c r="M683">
        <f>IF('d_시나리오'!$J$6='d_시나리오'!$H$6,'d_시나리오'!$I$6,IF(L683&lt;('d_시나리오'!$I$6-'d_시나리오'!$H$6)/('d_시나리오'!$J$6-'d_시나리오'!$H$6),'d_시나리오'!$H$6+SQRT(L683*('d_시나리오'!$J$6-'d_시나리오'!$H$6)*('d_시나리오'!$I$6-'d_시나리오'!$H$6)),'d_시나리오'!$J$6-SQRT((1-L683)*('d_시나리오'!$J$6-'d_시나리오'!$H$6)*('d_시나리오'!$J$6-'d_시나리오'!$I$6))))</f>
        <v/>
      </c>
      <c r="N683">
        <f>INDEX('d_분포'!$B$2:$B$57,RANDBETWEEN(1,56))</f>
        <v/>
      </c>
      <c r="O683">
        <f>BETAINV(RAND(),5,5)</f>
        <v/>
      </c>
      <c r="P683">
        <f>'d_고정'!$B$1*'6_기대효과'!$H$7*('d_시나리오'!$I$7/'d_고정'!$B$2)*B683</f>
        <v/>
      </c>
      <c r="Q683">
        <f>P683*C683</f>
        <v/>
      </c>
      <c r="R683">
        <f>P683*E683</f>
        <v/>
      </c>
      <c r="S683">
        <f>R683*G683</f>
        <v/>
      </c>
      <c r="T683">
        <f>Q683+S683</f>
        <v/>
      </c>
      <c r="U683">
        <f>(Q683*D683+S683*I683)*(1-O683)</f>
        <v/>
      </c>
      <c r="V683">
        <f>(R683*K683*N683+'d_고정'!$B$3*('6_기대효과'!$H$7/8)*N683*'d_고정'!$B$10*M683*('6_기대효과'!$K$7/'d_고정'!$B$9))*(1-O683)</f>
        <v/>
      </c>
      <c r="W683">
        <f>(S683*I683+R683*MAX(K683-'d_고정'!$B$10*M683*('6_기대효과'!$K$7/'d_고정'!$B$9),0)*N683)*(1-O683)</f>
        <v/>
      </c>
      <c r="X683">
        <f>U683+V683</f>
        <v/>
      </c>
      <c r="Y683">
        <f>U683/('d_고정'!$B$5*'6_기대효과'!$H$7/8)/'d_고정'!$B$6</f>
        <v/>
      </c>
      <c r="Z683">
        <f>U683/('d_고정'!$B$8*'6_기대효과'!$H$7/8)</f>
        <v/>
      </c>
    </row>
    <row r="684">
      <c r="A684">
        <f>RAND()</f>
        <v/>
      </c>
      <c r="B684">
        <f>IF('d_시나리오'!$J$2='d_시나리오'!$H$2,'d_시나리오'!$I$2,IF(A684&lt;('d_시나리오'!$I$2-'d_시나리오'!$H$2)/('d_시나리오'!$J$2-'d_시나리오'!$H$2),'d_시나리오'!$H$2+SQRT(A684*('d_시나리오'!$J$2-'d_시나리오'!$H$2)*('d_시나리오'!$I$2-'d_시나리오'!$H$2)),'d_시나리오'!$J$2-SQRT((1-A684)*('d_시나리오'!$J$2-'d_시나리오'!$H$2)*('d_시나리오'!$J$2-'d_시나리오'!$I$2))))</f>
        <v/>
      </c>
      <c r="C684">
        <f>BETAINV(RAND(),2,6)</f>
        <v/>
      </c>
      <c r="D684">
        <f>INDEX('d_분포'!$A$2:$A$28,RANDBETWEEN(1,27))</f>
        <v/>
      </c>
      <c r="E684">
        <f>INDEX('d_분포'!$C$2:$C$5,RANDBETWEEN(1,4))*(0.9+0.2*RAND())</f>
        <v/>
      </c>
      <c r="F684">
        <f>RAND()</f>
        <v/>
      </c>
      <c r="G684">
        <f>IF('d_시나리오'!$J$3='d_시나리오'!$H$3,'d_시나리오'!$I$3,IF(F684&lt;('d_시나리오'!$I$3-'d_시나리오'!$H$3)/('d_시나리오'!$J$3-'d_시나리오'!$H$3),'d_시나리오'!$H$3+SQRT(F684*('d_시나리오'!$J$3-'d_시나리오'!$H$3)*('d_시나리오'!$I$3-'d_시나리오'!$H$3)),'d_시나리오'!$J$3-SQRT((1-F684)*('d_시나리오'!$J$3-'d_시나리오'!$H$3)*('d_시나리오'!$J$3-'d_시나리오'!$I$3))))</f>
        <v/>
      </c>
      <c r="H684">
        <f>RAND()</f>
        <v/>
      </c>
      <c r="I684">
        <f>IF('d_시나리오'!$J$4='d_시나리오'!$H$4,'d_시나리오'!$I$4,IF(H684&lt;('d_시나리오'!$I$4-'d_시나리오'!$H$4)/('d_시나리오'!$J$4-'d_시나리오'!$H$4),'d_시나리오'!$H$4+SQRT(H684*('d_시나리오'!$J$4-'d_시나리오'!$H$4)*('d_시나리오'!$I$4-'d_시나리오'!$H$4)),'d_시나리오'!$J$4-SQRT((1-H684)*('d_시나리오'!$J$4-'d_시나리오'!$H$4)*('d_시나리오'!$J$4-'d_시나리오'!$I$4))))</f>
        <v/>
      </c>
      <c r="J684">
        <f>RAND()</f>
        <v/>
      </c>
      <c r="K684">
        <f>IF('d_시나리오'!$J$5='d_시나리오'!$H$5,'d_시나리오'!$I$5,IF(J684&lt;('d_시나리오'!$I$5-'d_시나리오'!$H$5)/('d_시나리오'!$J$5-'d_시나리오'!$H$5),'d_시나리오'!$H$5+SQRT(J684*('d_시나리오'!$J$5-'d_시나리오'!$H$5)*('d_시나리오'!$I$5-'d_시나리오'!$H$5)),'d_시나리오'!$J$5-SQRT((1-J684)*('d_시나리오'!$J$5-'d_시나리오'!$H$5)*('d_시나리오'!$J$5-'d_시나리오'!$I$5))))</f>
        <v/>
      </c>
      <c r="L684">
        <f>RAND()</f>
        <v/>
      </c>
      <c r="M684">
        <f>IF('d_시나리오'!$J$6='d_시나리오'!$H$6,'d_시나리오'!$I$6,IF(L684&lt;('d_시나리오'!$I$6-'d_시나리오'!$H$6)/('d_시나리오'!$J$6-'d_시나리오'!$H$6),'d_시나리오'!$H$6+SQRT(L684*('d_시나리오'!$J$6-'d_시나리오'!$H$6)*('d_시나리오'!$I$6-'d_시나리오'!$H$6)),'d_시나리오'!$J$6-SQRT((1-L684)*('d_시나리오'!$J$6-'d_시나리오'!$H$6)*('d_시나리오'!$J$6-'d_시나리오'!$I$6))))</f>
        <v/>
      </c>
      <c r="N684">
        <f>INDEX('d_분포'!$B$2:$B$57,RANDBETWEEN(1,56))</f>
        <v/>
      </c>
      <c r="O684">
        <f>BETAINV(RAND(),5,5)</f>
        <v/>
      </c>
      <c r="P684">
        <f>'d_고정'!$B$1*'6_기대효과'!$H$7*('d_시나리오'!$I$7/'d_고정'!$B$2)*B684</f>
        <v/>
      </c>
      <c r="Q684">
        <f>P684*C684</f>
        <v/>
      </c>
      <c r="R684">
        <f>P684*E684</f>
        <v/>
      </c>
      <c r="S684">
        <f>R684*G684</f>
        <v/>
      </c>
      <c r="T684">
        <f>Q684+S684</f>
        <v/>
      </c>
      <c r="U684">
        <f>(Q684*D684+S684*I684)*(1-O684)</f>
        <v/>
      </c>
      <c r="V684">
        <f>(R684*K684*N684+'d_고정'!$B$3*('6_기대효과'!$H$7/8)*N684*'d_고정'!$B$10*M684*('6_기대효과'!$K$7/'d_고정'!$B$9))*(1-O684)</f>
        <v/>
      </c>
      <c r="W684">
        <f>(S684*I684+R684*MAX(K684-'d_고정'!$B$10*M684*('6_기대효과'!$K$7/'d_고정'!$B$9),0)*N684)*(1-O684)</f>
        <v/>
      </c>
      <c r="X684">
        <f>U684+V684</f>
        <v/>
      </c>
      <c r="Y684">
        <f>U684/('d_고정'!$B$5*'6_기대효과'!$H$7/8)/'d_고정'!$B$6</f>
        <v/>
      </c>
      <c r="Z684">
        <f>U684/('d_고정'!$B$8*'6_기대효과'!$H$7/8)</f>
        <v/>
      </c>
    </row>
    <row r="685">
      <c r="A685">
        <f>RAND()</f>
        <v/>
      </c>
      <c r="B685">
        <f>IF('d_시나리오'!$J$2='d_시나리오'!$H$2,'d_시나리오'!$I$2,IF(A685&lt;('d_시나리오'!$I$2-'d_시나리오'!$H$2)/('d_시나리오'!$J$2-'d_시나리오'!$H$2),'d_시나리오'!$H$2+SQRT(A685*('d_시나리오'!$J$2-'d_시나리오'!$H$2)*('d_시나리오'!$I$2-'d_시나리오'!$H$2)),'d_시나리오'!$J$2-SQRT((1-A685)*('d_시나리오'!$J$2-'d_시나리오'!$H$2)*('d_시나리오'!$J$2-'d_시나리오'!$I$2))))</f>
        <v/>
      </c>
      <c r="C685">
        <f>BETAINV(RAND(),2,6)</f>
        <v/>
      </c>
      <c r="D685">
        <f>INDEX('d_분포'!$A$2:$A$28,RANDBETWEEN(1,27))</f>
        <v/>
      </c>
      <c r="E685">
        <f>INDEX('d_분포'!$C$2:$C$5,RANDBETWEEN(1,4))*(0.9+0.2*RAND())</f>
        <v/>
      </c>
      <c r="F685">
        <f>RAND()</f>
        <v/>
      </c>
      <c r="G685">
        <f>IF('d_시나리오'!$J$3='d_시나리오'!$H$3,'d_시나리오'!$I$3,IF(F685&lt;('d_시나리오'!$I$3-'d_시나리오'!$H$3)/('d_시나리오'!$J$3-'d_시나리오'!$H$3),'d_시나리오'!$H$3+SQRT(F685*('d_시나리오'!$J$3-'d_시나리오'!$H$3)*('d_시나리오'!$I$3-'d_시나리오'!$H$3)),'d_시나리오'!$J$3-SQRT((1-F685)*('d_시나리오'!$J$3-'d_시나리오'!$H$3)*('d_시나리오'!$J$3-'d_시나리오'!$I$3))))</f>
        <v/>
      </c>
      <c r="H685">
        <f>RAND()</f>
        <v/>
      </c>
      <c r="I685">
        <f>IF('d_시나리오'!$J$4='d_시나리오'!$H$4,'d_시나리오'!$I$4,IF(H685&lt;('d_시나리오'!$I$4-'d_시나리오'!$H$4)/('d_시나리오'!$J$4-'d_시나리오'!$H$4),'d_시나리오'!$H$4+SQRT(H685*('d_시나리오'!$J$4-'d_시나리오'!$H$4)*('d_시나리오'!$I$4-'d_시나리오'!$H$4)),'d_시나리오'!$J$4-SQRT((1-H685)*('d_시나리오'!$J$4-'d_시나리오'!$H$4)*('d_시나리오'!$J$4-'d_시나리오'!$I$4))))</f>
        <v/>
      </c>
      <c r="J685">
        <f>RAND()</f>
        <v/>
      </c>
      <c r="K685">
        <f>IF('d_시나리오'!$J$5='d_시나리오'!$H$5,'d_시나리오'!$I$5,IF(J685&lt;('d_시나리오'!$I$5-'d_시나리오'!$H$5)/('d_시나리오'!$J$5-'d_시나리오'!$H$5),'d_시나리오'!$H$5+SQRT(J685*('d_시나리오'!$J$5-'d_시나리오'!$H$5)*('d_시나리오'!$I$5-'d_시나리오'!$H$5)),'d_시나리오'!$J$5-SQRT((1-J685)*('d_시나리오'!$J$5-'d_시나리오'!$H$5)*('d_시나리오'!$J$5-'d_시나리오'!$I$5))))</f>
        <v/>
      </c>
      <c r="L685">
        <f>RAND()</f>
        <v/>
      </c>
      <c r="M685">
        <f>IF('d_시나리오'!$J$6='d_시나리오'!$H$6,'d_시나리오'!$I$6,IF(L685&lt;('d_시나리오'!$I$6-'d_시나리오'!$H$6)/('d_시나리오'!$J$6-'d_시나리오'!$H$6),'d_시나리오'!$H$6+SQRT(L685*('d_시나리오'!$J$6-'d_시나리오'!$H$6)*('d_시나리오'!$I$6-'d_시나리오'!$H$6)),'d_시나리오'!$J$6-SQRT((1-L685)*('d_시나리오'!$J$6-'d_시나리오'!$H$6)*('d_시나리오'!$J$6-'d_시나리오'!$I$6))))</f>
        <v/>
      </c>
      <c r="N685">
        <f>INDEX('d_분포'!$B$2:$B$57,RANDBETWEEN(1,56))</f>
        <v/>
      </c>
      <c r="O685">
        <f>BETAINV(RAND(),5,5)</f>
        <v/>
      </c>
      <c r="P685">
        <f>'d_고정'!$B$1*'6_기대효과'!$H$7*('d_시나리오'!$I$7/'d_고정'!$B$2)*B685</f>
        <v/>
      </c>
      <c r="Q685">
        <f>P685*C685</f>
        <v/>
      </c>
      <c r="R685">
        <f>P685*E685</f>
        <v/>
      </c>
      <c r="S685">
        <f>R685*G685</f>
        <v/>
      </c>
      <c r="T685">
        <f>Q685+S685</f>
        <v/>
      </c>
      <c r="U685">
        <f>(Q685*D685+S685*I685)*(1-O685)</f>
        <v/>
      </c>
      <c r="V685">
        <f>(R685*K685*N685+'d_고정'!$B$3*('6_기대효과'!$H$7/8)*N685*'d_고정'!$B$10*M685*('6_기대효과'!$K$7/'d_고정'!$B$9))*(1-O685)</f>
        <v/>
      </c>
      <c r="W685">
        <f>(S685*I685+R685*MAX(K685-'d_고정'!$B$10*M685*('6_기대효과'!$K$7/'d_고정'!$B$9),0)*N685)*(1-O685)</f>
        <v/>
      </c>
      <c r="X685">
        <f>U685+V685</f>
        <v/>
      </c>
      <c r="Y685">
        <f>U685/('d_고정'!$B$5*'6_기대효과'!$H$7/8)/'d_고정'!$B$6</f>
        <v/>
      </c>
      <c r="Z685">
        <f>U685/('d_고정'!$B$8*'6_기대효과'!$H$7/8)</f>
        <v/>
      </c>
    </row>
    <row r="686">
      <c r="A686">
        <f>RAND()</f>
        <v/>
      </c>
      <c r="B686">
        <f>IF('d_시나리오'!$J$2='d_시나리오'!$H$2,'d_시나리오'!$I$2,IF(A686&lt;('d_시나리오'!$I$2-'d_시나리오'!$H$2)/('d_시나리오'!$J$2-'d_시나리오'!$H$2),'d_시나리오'!$H$2+SQRT(A686*('d_시나리오'!$J$2-'d_시나리오'!$H$2)*('d_시나리오'!$I$2-'d_시나리오'!$H$2)),'d_시나리오'!$J$2-SQRT((1-A686)*('d_시나리오'!$J$2-'d_시나리오'!$H$2)*('d_시나리오'!$J$2-'d_시나리오'!$I$2))))</f>
        <v/>
      </c>
      <c r="C686">
        <f>BETAINV(RAND(),2,6)</f>
        <v/>
      </c>
      <c r="D686">
        <f>INDEX('d_분포'!$A$2:$A$28,RANDBETWEEN(1,27))</f>
        <v/>
      </c>
      <c r="E686">
        <f>INDEX('d_분포'!$C$2:$C$5,RANDBETWEEN(1,4))*(0.9+0.2*RAND())</f>
        <v/>
      </c>
      <c r="F686">
        <f>RAND()</f>
        <v/>
      </c>
      <c r="G686">
        <f>IF('d_시나리오'!$J$3='d_시나리오'!$H$3,'d_시나리오'!$I$3,IF(F686&lt;('d_시나리오'!$I$3-'d_시나리오'!$H$3)/('d_시나리오'!$J$3-'d_시나리오'!$H$3),'d_시나리오'!$H$3+SQRT(F686*('d_시나리오'!$J$3-'d_시나리오'!$H$3)*('d_시나리오'!$I$3-'d_시나리오'!$H$3)),'d_시나리오'!$J$3-SQRT((1-F686)*('d_시나리오'!$J$3-'d_시나리오'!$H$3)*('d_시나리오'!$J$3-'d_시나리오'!$I$3))))</f>
        <v/>
      </c>
      <c r="H686">
        <f>RAND()</f>
        <v/>
      </c>
      <c r="I686">
        <f>IF('d_시나리오'!$J$4='d_시나리오'!$H$4,'d_시나리오'!$I$4,IF(H686&lt;('d_시나리오'!$I$4-'d_시나리오'!$H$4)/('d_시나리오'!$J$4-'d_시나리오'!$H$4),'d_시나리오'!$H$4+SQRT(H686*('d_시나리오'!$J$4-'d_시나리오'!$H$4)*('d_시나리오'!$I$4-'d_시나리오'!$H$4)),'d_시나리오'!$J$4-SQRT((1-H686)*('d_시나리오'!$J$4-'d_시나리오'!$H$4)*('d_시나리오'!$J$4-'d_시나리오'!$I$4))))</f>
        <v/>
      </c>
      <c r="J686">
        <f>RAND()</f>
        <v/>
      </c>
      <c r="K686">
        <f>IF('d_시나리오'!$J$5='d_시나리오'!$H$5,'d_시나리오'!$I$5,IF(J686&lt;('d_시나리오'!$I$5-'d_시나리오'!$H$5)/('d_시나리오'!$J$5-'d_시나리오'!$H$5),'d_시나리오'!$H$5+SQRT(J686*('d_시나리오'!$J$5-'d_시나리오'!$H$5)*('d_시나리오'!$I$5-'d_시나리오'!$H$5)),'d_시나리오'!$J$5-SQRT((1-J686)*('d_시나리오'!$J$5-'d_시나리오'!$H$5)*('d_시나리오'!$J$5-'d_시나리오'!$I$5))))</f>
        <v/>
      </c>
      <c r="L686">
        <f>RAND()</f>
        <v/>
      </c>
      <c r="M686">
        <f>IF('d_시나리오'!$J$6='d_시나리오'!$H$6,'d_시나리오'!$I$6,IF(L686&lt;('d_시나리오'!$I$6-'d_시나리오'!$H$6)/('d_시나리오'!$J$6-'d_시나리오'!$H$6),'d_시나리오'!$H$6+SQRT(L686*('d_시나리오'!$J$6-'d_시나리오'!$H$6)*('d_시나리오'!$I$6-'d_시나리오'!$H$6)),'d_시나리오'!$J$6-SQRT((1-L686)*('d_시나리오'!$J$6-'d_시나리오'!$H$6)*('d_시나리오'!$J$6-'d_시나리오'!$I$6))))</f>
        <v/>
      </c>
      <c r="N686">
        <f>INDEX('d_분포'!$B$2:$B$57,RANDBETWEEN(1,56))</f>
        <v/>
      </c>
      <c r="O686">
        <f>BETAINV(RAND(),5,5)</f>
        <v/>
      </c>
      <c r="P686">
        <f>'d_고정'!$B$1*'6_기대효과'!$H$7*('d_시나리오'!$I$7/'d_고정'!$B$2)*B686</f>
        <v/>
      </c>
      <c r="Q686">
        <f>P686*C686</f>
        <v/>
      </c>
      <c r="R686">
        <f>P686*E686</f>
        <v/>
      </c>
      <c r="S686">
        <f>R686*G686</f>
        <v/>
      </c>
      <c r="T686">
        <f>Q686+S686</f>
        <v/>
      </c>
      <c r="U686">
        <f>(Q686*D686+S686*I686)*(1-O686)</f>
        <v/>
      </c>
      <c r="V686">
        <f>(R686*K686*N686+'d_고정'!$B$3*('6_기대효과'!$H$7/8)*N686*'d_고정'!$B$10*M686*('6_기대효과'!$K$7/'d_고정'!$B$9))*(1-O686)</f>
        <v/>
      </c>
      <c r="W686">
        <f>(S686*I686+R686*MAX(K686-'d_고정'!$B$10*M686*('6_기대효과'!$K$7/'d_고정'!$B$9),0)*N686)*(1-O686)</f>
        <v/>
      </c>
      <c r="X686">
        <f>U686+V686</f>
        <v/>
      </c>
      <c r="Y686">
        <f>U686/('d_고정'!$B$5*'6_기대효과'!$H$7/8)/'d_고정'!$B$6</f>
        <v/>
      </c>
      <c r="Z686">
        <f>U686/('d_고정'!$B$8*'6_기대효과'!$H$7/8)</f>
        <v/>
      </c>
    </row>
    <row r="687">
      <c r="A687">
        <f>RAND()</f>
        <v/>
      </c>
      <c r="B687">
        <f>IF('d_시나리오'!$J$2='d_시나리오'!$H$2,'d_시나리오'!$I$2,IF(A687&lt;('d_시나리오'!$I$2-'d_시나리오'!$H$2)/('d_시나리오'!$J$2-'d_시나리오'!$H$2),'d_시나리오'!$H$2+SQRT(A687*('d_시나리오'!$J$2-'d_시나리오'!$H$2)*('d_시나리오'!$I$2-'d_시나리오'!$H$2)),'d_시나리오'!$J$2-SQRT((1-A687)*('d_시나리오'!$J$2-'d_시나리오'!$H$2)*('d_시나리오'!$J$2-'d_시나리오'!$I$2))))</f>
        <v/>
      </c>
      <c r="C687">
        <f>BETAINV(RAND(),2,6)</f>
        <v/>
      </c>
      <c r="D687">
        <f>INDEX('d_분포'!$A$2:$A$28,RANDBETWEEN(1,27))</f>
        <v/>
      </c>
      <c r="E687">
        <f>INDEX('d_분포'!$C$2:$C$5,RANDBETWEEN(1,4))*(0.9+0.2*RAND())</f>
        <v/>
      </c>
      <c r="F687">
        <f>RAND()</f>
        <v/>
      </c>
      <c r="G687">
        <f>IF('d_시나리오'!$J$3='d_시나리오'!$H$3,'d_시나리오'!$I$3,IF(F687&lt;('d_시나리오'!$I$3-'d_시나리오'!$H$3)/('d_시나리오'!$J$3-'d_시나리오'!$H$3),'d_시나리오'!$H$3+SQRT(F687*('d_시나리오'!$J$3-'d_시나리오'!$H$3)*('d_시나리오'!$I$3-'d_시나리오'!$H$3)),'d_시나리오'!$J$3-SQRT((1-F687)*('d_시나리오'!$J$3-'d_시나리오'!$H$3)*('d_시나리오'!$J$3-'d_시나리오'!$I$3))))</f>
        <v/>
      </c>
      <c r="H687">
        <f>RAND()</f>
        <v/>
      </c>
      <c r="I687">
        <f>IF('d_시나리오'!$J$4='d_시나리오'!$H$4,'d_시나리오'!$I$4,IF(H687&lt;('d_시나리오'!$I$4-'d_시나리오'!$H$4)/('d_시나리오'!$J$4-'d_시나리오'!$H$4),'d_시나리오'!$H$4+SQRT(H687*('d_시나리오'!$J$4-'d_시나리오'!$H$4)*('d_시나리오'!$I$4-'d_시나리오'!$H$4)),'d_시나리오'!$J$4-SQRT((1-H687)*('d_시나리오'!$J$4-'d_시나리오'!$H$4)*('d_시나리오'!$J$4-'d_시나리오'!$I$4))))</f>
        <v/>
      </c>
      <c r="J687">
        <f>RAND()</f>
        <v/>
      </c>
      <c r="K687">
        <f>IF('d_시나리오'!$J$5='d_시나리오'!$H$5,'d_시나리오'!$I$5,IF(J687&lt;('d_시나리오'!$I$5-'d_시나리오'!$H$5)/('d_시나리오'!$J$5-'d_시나리오'!$H$5),'d_시나리오'!$H$5+SQRT(J687*('d_시나리오'!$J$5-'d_시나리오'!$H$5)*('d_시나리오'!$I$5-'d_시나리오'!$H$5)),'d_시나리오'!$J$5-SQRT((1-J687)*('d_시나리오'!$J$5-'d_시나리오'!$H$5)*('d_시나리오'!$J$5-'d_시나리오'!$I$5))))</f>
        <v/>
      </c>
      <c r="L687">
        <f>RAND()</f>
        <v/>
      </c>
      <c r="M687">
        <f>IF('d_시나리오'!$J$6='d_시나리오'!$H$6,'d_시나리오'!$I$6,IF(L687&lt;('d_시나리오'!$I$6-'d_시나리오'!$H$6)/('d_시나리오'!$J$6-'d_시나리오'!$H$6),'d_시나리오'!$H$6+SQRT(L687*('d_시나리오'!$J$6-'d_시나리오'!$H$6)*('d_시나리오'!$I$6-'d_시나리오'!$H$6)),'d_시나리오'!$J$6-SQRT((1-L687)*('d_시나리오'!$J$6-'d_시나리오'!$H$6)*('d_시나리오'!$J$6-'d_시나리오'!$I$6))))</f>
        <v/>
      </c>
      <c r="N687">
        <f>INDEX('d_분포'!$B$2:$B$57,RANDBETWEEN(1,56))</f>
        <v/>
      </c>
      <c r="O687">
        <f>BETAINV(RAND(),5,5)</f>
        <v/>
      </c>
      <c r="P687">
        <f>'d_고정'!$B$1*'6_기대효과'!$H$7*('d_시나리오'!$I$7/'d_고정'!$B$2)*B687</f>
        <v/>
      </c>
      <c r="Q687">
        <f>P687*C687</f>
        <v/>
      </c>
      <c r="R687">
        <f>P687*E687</f>
        <v/>
      </c>
      <c r="S687">
        <f>R687*G687</f>
        <v/>
      </c>
      <c r="T687">
        <f>Q687+S687</f>
        <v/>
      </c>
      <c r="U687">
        <f>(Q687*D687+S687*I687)*(1-O687)</f>
        <v/>
      </c>
      <c r="V687">
        <f>(R687*K687*N687+'d_고정'!$B$3*('6_기대효과'!$H$7/8)*N687*'d_고정'!$B$10*M687*('6_기대효과'!$K$7/'d_고정'!$B$9))*(1-O687)</f>
        <v/>
      </c>
      <c r="W687">
        <f>(S687*I687+R687*MAX(K687-'d_고정'!$B$10*M687*('6_기대효과'!$K$7/'d_고정'!$B$9),0)*N687)*(1-O687)</f>
        <v/>
      </c>
      <c r="X687">
        <f>U687+V687</f>
        <v/>
      </c>
      <c r="Y687">
        <f>U687/('d_고정'!$B$5*'6_기대효과'!$H$7/8)/'d_고정'!$B$6</f>
        <v/>
      </c>
      <c r="Z687">
        <f>U687/('d_고정'!$B$8*'6_기대효과'!$H$7/8)</f>
        <v/>
      </c>
    </row>
    <row r="688">
      <c r="A688">
        <f>RAND()</f>
        <v/>
      </c>
      <c r="B688">
        <f>IF('d_시나리오'!$J$2='d_시나리오'!$H$2,'d_시나리오'!$I$2,IF(A688&lt;('d_시나리오'!$I$2-'d_시나리오'!$H$2)/('d_시나리오'!$J$2-'d_시나리오'!$H$2),'d_시나리오'!$H$2+SQRT(A688*('d_시나리오'!$J$2-'d_시나리오'!$H$2)*('d_시나리오'!$I$2-'d_시나리오'!$H$2)),'d_시나리오'!$J$2-SQRT((1-A688)*('d_시나리오'!$J$2-'d_시나리오'!$H$2)*('d_시나리오'!$J$2-'d_시나리오'!$I$2))))</f>
        <v/>
      </c>
      <c r="C688">
        <f>BETAINV(RAND(),2,6)</f>
        <v/>
      </c>
      <c r="D688">
        <f>INDEX('d_분포'!$A$2:$A$28,RANDBETWEEN(1,27))</f>
        <v/>
      </c>
      <c r="E688">
        <f>INDEX('d_분포'!$C$2:$C$5,RANDBETWEEN(1,4))*(0.9+0.2*RAND())</f>
        <v/>
      </c>
      <c r="F688">
        <f>RAND()</f>
        <v/>
      </c>
      <c r="G688">
        <f>IF('d_시나리오'!$J$3='d_시나리오'!$H$3,'d_시나리오'!$I$3,IF(F688&lt;('d_시나리오'!$I$3-'d_시나리오'!$H$3)/('d_시나리오'!$J$3-'d_시나리오'!$H$3),'d_시나리오'!$H$3+SQRT(F688*('d_시나리오'!$J$3-'d_시나리오'!$H$3)*('d_시나리오'!$I$3-'d_시나리오'!$H$3)),'d_시나리오'!$J$3-SQRT((1-F688)*('d_시나리오'!$J$3-'d_시나리오'!$H$3)*('d_시나리오'!$J$3-'d_시나리오'!$I$3))))</f>
        <v/>
      </c>
      <c r="H688">
        <f>RAND()</f>
        <v/>
      </c>
      <c r="I688">
        <f>IF('d_시나리오'!$J$4='d_시나리오'!$H$4,'d_시나리오'!$I$4,IF(H688&lt;('d_시나리오'!$I$4-'d_시나리오'!$H$4)/('d_시나리오'!$J$4-'d_시나리오'!$H$4),'d_시나리오'!$H$4+SQRT(H688*('d_시나리오'!$J$4-'d_시나리오'!$H$4)*('d_시나리오'!$I$4-'d_시나리오'!$H$4)),'d_시나리오'!$J$4-SQRT((1-H688)*('d_시나리오'!$J$4-'d_시나리오'!$H$4)*('d_시나리오'!$J$4-'d_시나리오'!$I$4))))</f>
        <v/>
      </c>
      <c r="J688">
        <f>RAND()</f>
        <v/>
      </c>
      <c r="K688">
        <f>IF('d_시나리오'!$J$5='d_시나리오'!$H$5,'d_시나리오'!$I$5,IF(J688&lt;('d_시나리오'!$I$5-'d_시나리오'!$H$5)/('d_시나리오'!$J$5-'d_시나리오'!$H$5),'d_시나리오'!$H$5+SQRT(J688*('d_시나리오'!$J$5-'d_시나리오'!$H$5)*('d_시나리오'!$I$5-'d_시나리오'!$H$5)),'d_시나리오'!$J$5-SQRT((1-J688)*('d_시나리오'!$J$5-'d_시나리오'!$H$5)*('d_시나리오'!$J$5-'d_시나리오'!$I$5))))</f>
        <v/>
      </c>
      <c r="L688">
        <f>RAND()</f>
        <v/>
      </c>
      <c r="M688">
        <f>IF('d_시나리오'!$J$6='d_시나리오'!$H$6,'d_시나리오'!$I$6,IF(L688&lt;('d_시나리오'!$I$6-'d_시나리오'!$H$6)/('d_시나리오'!$J$6-'d_시나리오'!$H$6),'d_시나리오'!$H$6+SQRT(L688*('d_시나리오'!$J$6-'d_시나리오'!$H$6)*('d_시나리오'!$I$6-'d_시나리오'!$H$6)),'d_시나리오'!$J$6-SQRT((1-L688)*('d_시나리오'!$J$6-'d_시나리오'!$H$6)*('d_시나리오'!$J$6-'d_시나리오'!$I$6))))</f>
        <v/>
      </c>
      <c r="N688">
        <f>INDEX('d_분포'!$B$2:$B$57,RANDBETWEEN(1,56))</f>
        <v/>
      </c>
      <c r="O688">
        <f>BETAINV(RAND(),5,5)</f>
        <v/>
      </c>
      <c r="P688">
        <f>'d_고정'!$B$1*'6_기대효과'!$H$7*('d_시나리오'!$I$7/'d_고정'!$B$2)*B688</f>
        <v/>
      </c>
      <c r="Q688">
        <f>P688*C688</f>
        <v/>
      </c>
      <c r="R688">
        <f>P688*E688</f>
        <v/>
      </c>
      <c r="S688">
        <f>R688*G688</f>
        <v/>
      </c>
      <c r="T688">
        <f>Q688+S688</f>
        <v/>
      </c>
      <c r="U688">
        <f>(Q688*D688+S688*I688)*(1-O688)</f>
        <v/>
      </c>
      <c r="V688">
        <f>(R688*K688*N688+'d_고정'!$B$3*('6_기대효과'!$H$7/8)*N688*'d_고정'!$B$10*M688*('6_기대효과'!$K$7/'d_고정'!$B$9))*(1-O688)</f>
        <v/>
      </c>
      <c r="W688">
        <f>(S688*I688+R688*MAX(K688-'d_고정'!$B$10*M688*('6_기대효과'!$K$7/'d_고정'!$B$9),0)*N688)*(1-O688)</f>
        <v/>
      </c>
      <c r="X688">
        <f>U688+V688</f>
        <v/>
      </c>
      <c r="Y688">
        <f>U688/('d_고정'!$B$5*'6_기대효과'!$H$7/8)/'d_고정'!$B$6</f>
        <v/>
      </c>
      <c r="Z688">
        <f>U688/('d_고정'!$B$8*'6_기대효과'!$H$7/8)</f>
        <v/>
      </c>
    </row>
    <row r="689">
      <c r="A689">
        <f>RAND()</f>
        <v/>
      </c>
      <c r="B689">
        <f>IF('d_시나리오'!$J$2='d_시나리오'!$H$2,'d_시나리오'!$I$2,IF(A689&lt;('d_시나리오'!$I$2-'d_시나리오'!$H$2)/('d_시나리오'!$J$2-'d_시나리오'!$H$2),'d_시나리오'!$H$2+SQRT(A689*('d_시나리오'!$J$2-'d_시나리오'!$H$2)*('d_시나리오'!$I$2-'d_시나리오'!$H$2)),'d_시나리오'!$J$2-SQRT((1-A689)*('d_시나리오'!$J$2-'d_시나리오'!$H$2)*('d_시나리오'!$J$2-'d_시나리오'!$I$2))))</f>
        <v/>
      </c>
      <c r="C689">
        <f>BETAINV(RAND(),2,6)</f>
        <v/>
      </c>
      <c r="D689">
        <f>INDEX('d_분포'!$A$2:$A$28,RANDBETWEEN(1,27))</f>
        <v/>
      </c>
      <c r="E689">
        <f>INDEX('d_분포'!$C$2:$C$5,RANDBETWEEN(1,4))*(0.9+0.2*RAND())</f>
        <v/>
      </c>
      <c r="F689">
        <f>RAND()</f>
        <v/>
      </c>
      <c r="G689">
        <f>IF('d_시나리오'!$J$3='d_시나리오'!$H$3,'d_시나리오'!$I$3,IF(F689&lt;('d_시나리오'!$I$3-'d_시나리오'!$H$3)/('d_시나리오'!$J$3-'d_시나리오'!$H$3),'d_시나리오'!$H$3+SQRT(F689*('d_시나리오'!$J$3-'d_시나리오'!$H$3)*('d_시나리오'!$I$3-'d_시나리오'!$H$3)),'d_시나리오'!$J$3-SQRT((1-F689)*('d_시나리오'!$J$3-'d_시나리오'!$H$3)*('d_시나리오'!$J$3-'d_시나리오'!$I$3))))</f>
        <v/>
      </c>
      <c r="H689">
        <f>RAND()</f>
        <v/>
      </c>
      <c r="I689">
        <f>IF('d_시나리오'!$J$4='d_시나리오'!$H$4,'d_시나리오'!$I$4,IF(H689&lt;('d_시나리오'!$I$4-'d_시나리오'!$H$4)/('d_시나리오'!$J$4-'d_시나리오'!$H$4),'d_시나리오'!$H$4+SQRT(H689*('d_시나리오'!$J$4-'d_시나리오'!$H$4)*('d_시나리오'!$I$4-'d_시나리오'!$H$4)),'d_시나리오'!$J$4-SQRT((1-H689)*('d_시나리오'!$J$4-'d_시나리오'!$H$4)*('d_시나리오'!$J$4-'d_시나리오'!$I$4))))</f>
        <v/>
      </c>
      <c r="J689">
        <f>RAND()</f>
        <v/>
      </c>
      <c r="K689">
        <f>IF('d_시나리오'!$J$5='d_시나리오'!$H$5,'d_시나리오'!$I$5,IF(J689&lt;('d_시나리오'!$I$5-'d_시나리오'!$H$5)/('d_시나리오'!$J$5-'d_시나리오'!$H$5),'d_시나리오'!$H$5+SQRT(J689*('d_시나리오'!$J$5-'d_시나리오'!$H$5)*('d_시나리오'!$I$5-'d_시나리오'!$H$5)),'d_시나리오'!$J$5-SQRT((1-J689)*('d_시나리오'!$J$5-'d_시나리오'!$H$5)*('d_시나리오'!$J$5-'d_시나리오'!$I$5))))</f>
        <v/>
      </c>
      <c r="L689">
        <f>RAND()</f>
        <v/>
      </c>
      <c r="M689">
        <f>IF('d_시나리오'!$J$6='d_시나리오'!$H$6,'d_시나리오'!$I$6,IF(L689&lt;('d_시나리오'!$I$6-'d_시나리오'!$H$6)/('d_시나리오'!$J$6-'d_시나리오'!$H$6),'d_시나리오'!$H$6+SQRT(L689*('d_시나리오'!$J$6-'d_시나리오'!$H$6)*('d_시나리오'!$I$6-'d_시나리오'!$H$6)),'d_시나리오'!$J$6-SQRT((1-L689)*('d_시나리오'!$J$6-'d_시나리오'!$H$6)*('d_시나리오'!$J$6-'d_시나리오'!$I$6))))</f>
        <v/>
      </c>
      <c r="N689">
        <f>INDEX('d_분포'!$B$2:$B$57,RANDBETWEEN(1,56))</f>
        <v/>
      </c>
      <c r="O689">
        <f>BETAINV(RAND(),5,5)</f>
        <v/>
      </c>
      <c r="P689">
        <f>'d_고정'!$B$1*'6_기대효과'!$H$7*('d_시나리오'!$I$7/'d_고정'!$B$2)*B689</f>
        <v/>
      </c>
      <c r="Q689">
        <f>P689*C689</f>
        <v/>
      </c>
      <c r="R689">
        <f>P689*E689</f>
        <v/>
      </c>
      <c r="S689">
        <f>R689*G689</f>
        <v/>
      </c>
      <c r="T689">
        <f>Q689+S689</f>
        <v/>
      </c>
      <c r="U689">
        <f>(Q689*D689+S689*I689)*(1-O689)</f>
        <v/>
      </c>
      <c r="V689">
        <f>(R689*K689*N689+'d_고정'!$B$3*('6_기대효과'!$H$7/8)*N689*'d_고정'!$B$10*M689*('6_기대효과'!$K$7/'d_고정'!$B$9))*(1-O689)</f>
        <v/>
      </c>
      <c r="W689">
        <f>(S689*I689+R689*MAX(K689-'d_고정'!$B$10*M689*('6_기대효과'!$K$7/'d_고정'!$B$9),0)*N689)*(1-O689)</f>
        <v/>
      </c>
      <c r="X689">
        <f>U689+V689</f>
        <v/>
      </c>
      <c r="Y689">
        <f>U689/('d_고정'!$B$5*'6_기대효과'!$H$7/8)/'d_고정'!$B$6</f>
        <v/>
      </c>
      <c r="Z689">
        <f>U689/('d_고정'!$B$8*'6_기대효과'!$H$7/8)</f>
        <v/>
      </c>
    </row>
    <row r="690">
      <c r="A690">
        <f>RAND()</f>
        <v/>
      </c>
      <c r="B690">
        <f>IF('d_시나리오'!$J$2='d_시나리오'!$H$2,'d_시나리오'!$I$2,IF(A690&lt;('d_시나리오'!$I$2-'d_시나리오'!$H$2)/('d_시나리오'!$J$2-'d_시나리오'!$H$2),'d_시나리오'!$H$2+SQRT(A690*('d_시나리오'!$J$2-'d_시나리오'!$H$2)*('d_시나리오'!$I$2-'d_시나리오'!$H$2)),'d_시나리오'!$J$2-SQRT((1-A690)*('d_시나리오'!$J$2-'d_시나리오'!$H$2)*('d_시나리오'!$J$2-'d_시나리오'!$I$2))))</f>
        <v/>
      </c>
      <c r="C690">
        <f>BETAINV(RAND(),2,6)</f>
        <v/>
      </c>
      <c r="D690">
        <f>INDEX('d_분포'!$A$2:$A$28,RANDBETWEEN(1,27))</f>
        <v/>
      </c>
      <c r="E690">
        <f>INDEX('d_분포'!$C$2:$C$5,RANDBETWEEN(1,4))*(0.9+0.2*RAND())</f>
        <v/>
      </c>
      <c r="F690">
        <f>RAND()</f>
        <v/>
      </c>
      <c r="G690">
        <f>IF('d_시나리오'!$J$3='d_시나리오'!$H$3,'d_시나리오'!$I$3,IF(F690&lt;('d_시나리오'!$I$3-'d_시나리오'!$H$3)/('d_시나리오'!$J$3-'d_시나리오'!$H$3),'d_시나리오'!$H$3+SQRT(F690*('d_시나리오'!$J$3-'d_시나리오'!$H$3)*('d_시나리오'!$I$3-'d_시나리오'!$H$3)),'d_시나리오'!$J$3-SQRT((1-F690)*('d_시나리오'!$J$3-'d_시나리오'!$H$3)*('d_시나리오'!$J$3-'d_시나리오'!$I$3))))</f>
        <v/>
      </c>
      <c r="H690">
        <f>RAND()</f>
        <v/>
      </c>
      <c r="I690">
        <f>IF('d_시나리오'!$J$4='d_시나리오'!$H$4,'d_시나리오'!$I$4,IF(H690&lt;('d_시나리오'!$I$4-'d_시나리오'!$H$4)/('d_시나리오'!$J$4-'d_시나리오'!$H$4),'d_시나리오'!$H$4+SQRT(H690*('d_시나리오'!$J$4-'d_시나리오'!$H$4)*('d_시나리오'!$I$4-'d_시나리오'!$H$4)),'d_시나리오'!$J$4-SQRT((1-H690)*('d_시나리오'!$J$4-'d_시나리오'!$H$4)*('d_시나리오'!$J$4-'d_시나리오'!$I$4))))</f>
        <v/>
      </c>
      <c r="J690">
        <f>RAND()</f>
        <v/>
      </c>
      <c r="K690">
        <f>IF('d_시나리오'!$J$5='d_시나리오'!$H$5,'d_시나리오'!$I$5,IF(J690&lt;('d_시나리오'!$I$5-'d_시나리오'!$H$5)/('d_시나리오'!$J$5-'d_시나리오'!$H$5),'d_시나리오'!$H$5+SQRT(J690*('d_시나리오'!$J$5-'d_시나리오'!$H$5)*('d_시나리오'!$I$5-'d_시나리오'!$H$5)),'d_시나리오'!$J$5-SQRT((1-J690)*('d_시나리오'!$J$5-'d_시나리오'!$H$5)*('d_시나리오'!$J$5-'d_시나리오'!$I$5))))</f>
        <v/>
      </c>
      <c r="L690">
        <f>RAND()</f>
        <v/>
      </c>
      <c r="M690">
        <f>IF('d_시나리오'!$J$6='d_시나리오'!$H$6,'d_시나리오'!$I$6,IF(L690&lt;('d_시나리오'!$I$6-'d_시나리오'!$H$6)/('d_시나리오'!$J$6-'d_시나리오'!$H$6),'d_시나리오'!$H$6+SQRT(L690*('d_시나리오'!$J$6-'d_시나리오'!$H$6)*('d_시나리오'!$I$6-'d_시나리오'!$H$6)),'d_시나리오'!$J$6-SQRT((1-L690)*('d_시나리오'!$J$6-'d_시나리오'!$H$6)*('d_시나리오'!$J$6-'d_시나리오'!$I$6))))</f>
        <v/>
      </c>
      <c r="N690">
        <f>INDEX('d_분포'!$B$2:$B$57,RANDBETWEEN(1,56))</f>
        <v/>
      </c>
      <c r="O690">
        <f>BETAINV(RAND(),5,5)</f>
        <v/>
      </c>
      <c r="P690">
        <f>'d_고정'!$B$1*'6_기대효과'!$H$7*('d_시나리오'!$I$7/'d_고정'!$B$2)*B690</f>
        <v/>
      </c>
      <c r="Q690">
        <f>P690*C690</f>
        <v/>
      </c>
      <c r="R690">
        <f>P690*E690</f>
        <v/>
      </c>
      <c r="S690">
        <f>R690*G690</f>
        <v/>
      </c>
      <c r="T690">
        <f>Q690+S690</f>
        <v/>
      </c>
      <c r="U690">
        <f>(Q690*D690+S690*I690)*(1-O690)</f>
        <v/>
      </c>
      <c r="V690">
        <f>(R690*K690*N690+'d_고정'!$B$3*('6_기대효과'!$H$7/8)*N690*'d_고정'!$B$10*M690*('6_기대효과'!$K$7/'d_고정'!$B$9))*(1-O690)</f>
        <v/>
      </c>
      <c r="W690">
        <f>(S690*I690+R690*MAX(K690-'d_고정'!$B$10*M690*('6_기대효과'!$K$7/'d_고정'!$B$9),0)*N690)*(1-O690)</f>
        <v/>
      </c>
      <c r="X690">
        <f>U690+V690</f>
        <v/>
      </c>
      <c r="Y690">
        <f>U690/('d_고정'!$B$5*'6_기대효과'!$H$7/8)/'d_고정'!$B$6</f>
        <v/>
      </c>
      <c r="Z690">
        <f>U690/('d_고정'!$B$8*'6_기대효과'!$H$7/8)</f>
        <v/>
      </c>
    </row>
    <row r="691">
      <c r="A691">
        <f>RAND()</f>
        <v/>
      </c>
      <c r="B691">
        <f>IF('d_시나리오'!$J$2='d_시나리오'!$H$2,'d_시나리오'!$I$2,IF(A691&lt;('d_시나리오'!$I$2-'d_시나리오'!$H$2)/('d_시나리오'!$J$2-'d_시나리오'!$H$2),'d_시나리오'!$H$2+SQRT(A691*('d_시나리오'!$J$2-'d_시나리오'!$H$2)*('d_시나리오'!$I$2-'d_시나리오'!$H$2)),'d_시나리오'!$J$2-SQRT((1-A691)*('d_시나리오'!$J$2-'d_시나리오'!$H$2)*('d_시나리오'!$J$2-'d_시나리오'!$I$2))))</f>
        <v/>
      </c>
      <c r="C691">
        <f>BETAINV(RAND(),2,6)</f>
        <v/>
      </c>
      <c r="D691">
        <f>INDEX('d_분포'!$A$2:$A$28,RANDBETWEEN(1,27))</f>
        <v/>
      </c>
      <c r="E691">
        <f>INDEX('d_분포'!$C$2:$C$5,RANDBETWEEN(1,4))*(0.9+0.2*RAND())</f>
        <v/>
      </c>
      <c r="F691">
        <f>RAND()</f>
        <v/>
      </c>
      <c r="G691">
        <f>IF('d_시나리오'!$J$3='d_시나리오'!$H$3,'d_시나리오'!$I$3,IF(F691&lt;('d_시나리오'!$I$3-'d_시나리오'!$H$3)/('d_시나리오'!$J$3-'d_시나리오'!$H$3),'d_시나리오'!$H$3+SQRT(F691*('d_시나리오'!$J$3-'d_시나리오'!$H$3)*('d_시나리오'!$I$3-'d_시나리오'!$H$3)),'d_시나리오'!$J$3-SQRT((1-F691)*('d_시나리오'!$J$3-'d_시나리오'!$H$3)*('d_시나리오'!$J$3-'d_시나리오'!$I$3))))</f>
        <v/>
      </c>
      <c r="H691">
        <f>RAND()</f>
        <v/>
      </c>
      <c r="I691">
        <f>IF('d_시나리오'!$J$4='d_시나리오'!$H$4,'d_시나리오'!$I$4,IF(H691&lt;('d_시나리오'!$I$4-'d_시나리오'!$H$4)/('d_시나리오'!$J$4-'d_시나리오'!$H$4),'d_시나리오'!$H$4+SQRT(H691*('d_시나리오'!$J$4-'d_시나리오'!$H$4)*('d_시나리오'!$I$4-'d_시나리오'!$H$4)),'d_시나리오'!$J$4-SQRT((1-H691)*('d_시나리오'!$J$4-'d_시나리오'!$H$4)*('d_시나리오'!$J$4-'d_시나리오'!$I$4))))</f>
        <v/>
      </c>
      <c r="J691">
        <f>RAND()</f>
        <v/>
      </c>
      <c r="K691">
        <f>IF('d_시나리오'!$J$5='d_시나리오'!$H$5,'d_시나리오'!$I$5,IF(J691&lt;('d_시나리오'!$I$5-'d_시나리오'!$H$5)/('d_시나리오'!$J$5-'d_시나리오'!$H$5),'d_시나리오'!$H$5+SQRT(J691*('d_시나리오'!$J$5-'d_시나리오'!$H$5)*('d_시나리오'!$I$5-'d_시나리오'!$H$5)),'d_시나리오'!$J$5-SQRT((1-J691)*('d_시나리오'!$J$5-'d_시나리오'!$H$5)*('d_시나리오'!$J$5-'d_시나리오'!$I$5))))</f>
        <v/>
      </c>
      <c r="L691">
        <f>RAND()</f>
        <v/>
      </c>
      <c r="M691">
        <f>IF('d_시나리오'!$J$6='d_시나리오'!$H$6,'d_시나리오'!$I$6,IF(L691&lt;('d_시나리오'!$I$6-'d_시나리오'!$H$6)/('d_시나리오'!$J$6-'d_시나리오'!$H$6),'d_시나리오'!$H$6+SQRT(L691*('d_시나리오'!$J$6-'d_시나리오'!$H$6)*('d_시나리오'!$I$6-'d_시나리오'!$H$6)),'d_시나리오'!$J$6-SQRT((1-L691)*('d_시나리오'!$J$6-'d_시나리오'!$H$6)*('d_시나리오'!$J$6-'d_시나리오'!$I$6))))</f>
        <v/>
      </c>
      <c r="N691">
        <f>INDEX('d_분포'!$B$2:$B$57,RANDBETWEEN(1,56))</f>
        <v/>
      </c>
      <c r="O691">
        <f>BETAINV(RAND(),5,5)</f>
        <v/>
      </c>
      <c r="P691">
        <f>'d_고정'!$B$1*'6_기대효과'!$H$7*('d_시나리오'!$I$7/'d_고정'!$B$2)*B691</f>
        <v/>
      </c>
      <c r="Q691">
        <f>P691*C691</f>
        <v/>
      </c>
      <c r="R691">
        <f>P691*E691</f>
        <v/>
      </c>
      <c r="S691">
        <f>R691*G691</f>
        <v/>
      </c>
      <c r="T691">
        <f>Q691+S691</f>
        <v/>
      </c>
      <c r="U691">
        <f>(Q691*D691+S691*I691)*(1-O691)</f>
        <v/>
      </c>
      <c r="V691">
        <f>(R691*K691*N691+'d_고정'!$B$3*('6_기대효과'!$H$7/8)*N691*'d_고정'!$B$10*M691*('6_기대효과'!$K$7/'d_고정'!$B$9))*(1-O691)</f>
        <v/>
      </c>
      <c r="W691">
        <f>(S691*I691+R691*MAX(K691-'d_고정'!$B$10*M691*('6_기대효과'!$K$7/'d_고정'!$B$9),0)*N691)*(1-O691)</f>
        <v/>
      </c>
      <c r="X691">
        <f>U691+V691</f>
        <v/>
      </c>
      <c r="Y691">
        <f>U691/('d_고정'!$B$5*'6_기대효과'!$H$7/8)/'d_고정'!$B$6</f>
        <v/>
      </c>
      <c r="Z691">
        <f>U691/('d_고정'!$B$8*'6_기대효과'!$H$7/8)</f>
        <v/>
      </c>
    </row>
    <row r="692">
      <c r="A692">
        <f>RAND()</f>
        <v/>
      </c>
      <c r="B692">
        <f>IF('d_시나리오'!$J$2='d_시나리오'!$H$2,'d_시나리오'!$I$2,IF(A692&lt;('d_시나리오'!$I$2-'d_시나리오'!$H$2)/('d_시나리오'!$J$2-'d_시나리오'!$H$2),'d_시나리오'!$H$2+SQRT(A692*('d_시나리오'!$J$2-'d_시나리오'!$H$2)*('d_시나리오'!$I$2-'d_시나리오'!$H$2)),'d_시나리오'!$J$2-SQRT((1-A692)*('d_시나리오'!$J$2-'d_시나리오'!$H$2)*('d_시나리오'!$J$2-'d_시나리오'!$I$2))))</f>
        <v/>
      </c>
      <c r="C692">
        <f>BETAINV(RAND(),2,6)</f>
        <v/>
      </c>
      <c r="D692">
        <f>INDEX('d_분포'!$A$2:$A$28,RANDBETWEEN(1,27))</f>
        <v/>
      </c>
      <c r="E692">
        <f>INDEX('d_분포'!$C$2:$C$5,RANDBETWEEN(1,4))*(0.9+0.2*RAND())</f>
        <v/>
      </c>
      <c r="F692">
        <f>RAND()</f>
        <v/>
      </c>
      <c r="G692">
        <f>IF('d_시나리오'!$J$3='d_시나리오'!$H$3,'d_시나리오'!$I$3,IF(F692&lt;('d_시나리오'!$I$3-'d_시나리오'!$H$3)/('d_시나리오'!$J$3-'d_시나리오'!$H$3),'d_시나리오'!$H$3+SQRT(F692*('d_시나리오'!$J$3-'d_시나리오'!$H$3)*('d_시나리오'!$I$3-'d_시나리오'!$H$3)),'d_시나리오'!$J$3-SQRT((1-F692)*('d_시나리오'!$J$3-'d_시나리오'!$H$3)*('d_시나리오'!$J$3-'d_시나리오'!$I$3))))</f>
        <v/>
      </c>
      <c r="H692">
        <f>RAND()</f>
        <v/>
      </c>
      <c r="I692">
        <f>IF('d_시나리오'!$J$4='d_시나리오'!$H$4,'d_시나리오'!$I$4,IF(H692&lt;('d_시나리오'!$I$4-'d_시나리오'!$H$4)/('d_시나리오'!$J$4-'d_시나리오'!$H$4),'d_시나리오'!$H$4+SQRT(H692*('d_시나리오'!$J$4-'d_시나리오'!$H$4)*('d_시나리오'!$I$4-'d_시나리오'!$H$4)),'d_시나리오'!$J$4-SQRT((1-H692)*('d_시나리오'!$J$4-'d_시나리오'!$H$4)*('d_시나리오'!$J$4-'d_시나리오'!$I$4))))</f>
        <v/>
      </c>
      <c r="J692">
        <f>RAND()</f>
        <v/>
      </c>
      <c r="K692">
        <f>IF('d_시나리오'!$J$5='d_시나리오'!$H$5,'d_시나리오'!$I$5,IF(J692&lt;('d_시나리오'!$I$5-'d_시나리오'!$H$5)/('d_시나리오'!$J$5-'d_시나리오'!$H$5),'d_시나리오'!$H$5+SQRT(J692*('d_시나리오'!$J$5-'d_시나리오'!$H$5)*('d_시나리오'!$I$5-'d_시나리오'!$H$5)),'d_시나리오'!$J$5-SQRT((1-J692)*('d_시나리오'!$J$5-'d_시나리오'!$H$5)*('d_시나리오'!$J$5-'d_시나리오'!$I$5))))</f>
        <v/>
      </c>
      <c r="L692">
        <f>RAND()</f>
        <v/>
      </c>
      <c r="M692">
        <f>IF('d_시나리오'!$J$6='d_시나리오'!$H$6,'d_시나리오'!$I$6,IF(L692&lt;('d_시나리오'!$I$6-'d_시나리오'!$H$6)/('d_시나리오'!$J$6-'d_시나리오'!$H$6),'d_시나리오'!$H$6+SQRT(L692*('d_시나리오'!$J$6-'d_시나리오'!$H$6)*('d_시나리오'!$I$6-'d_시나리오'!$H$6)),'d_시나리오'!$J$6-SQRT((1-L692)*('d_시나리오'!$J$6-'d_시나리오'!$H$6)*('d_시나리오'!$J$6-'d_시나리오'!$I$6))))</f>
        <v/>
      </c>
      <c r="N692">
        <f>INDEX('d_분포'!$B$2:$B$57,RANDBETWEEN(1,56))</f>
        <v/>
      </c>
      <c r="O692">
        <f>BETAINV(RAND(),5,5)</f>
        <v/>
      </c>
      <c r="P692">
        <f>'d_고정'!$B$1*'6_기대효과'!$H$7*('d_시나리오'!$I$7/'d_고정'!$B$2)*B692</f>
        <v/>
      </c>
      <c r="Q692">
        <f>P692*C692</f>
        <v/>
      </c>
      <c r="R692">
        <f>P692*E692</f>
        <v/>
      </c>
      <c r="S692">
        <f>R692*G692</f>
        <v/>
      </c>
      <c r="T692">
        <f>Q692+S692</f>
        <v/>
      </c>
      <c r="U692">
        <f>(Q692*D692+S692*I692)*(1-O692)</f>
        <v/>
      </c>
      <c r="V692">
        <f>(R692*K692*N692+'d_고정'!$B$3*('6_기대효과'!$H$7/8)*N692*'d_고정'!$B$10*M692*('6_기대효과'!$K$7/'d_고정'!$B$9))*(1-O692)</f>
        <v/>
      </c>
      <c r="W692">
        <f>(S692*I692+R692*MAX(K692-'d_고정'!$B$10*M692*('6_기대효과'!$K$7/'d_고정'!$B$9),0)*N692)*(1-O692)</f>
        <v/>
      </c>
      <c r="X692">
        <f>U692+V692</f>
        <v/>
      </c>
      <c r="Y692">
        <f>U692/('d_고정'!$B$5*'6_기대효과'!$H$7/8)/'d_고정'!$B$6</f>
        <v/>
      </c>
      <c r="Z692">
        <f>U692/('d_고정'!$B$8*'6_기대효과'!$H$7/8)</f>
        <v/>
      </c>
    </row>
    <row r="693">
      <c r="A693">
        <f>RAND()</f>
        <v/>
      </c>
      <c r="B693">
        <f>IF('d_시나리오'!$J$2='d_시나리오'!$H$2,'d_시나리오'!$I$2,IF(A693&lt;('d_시나리오'!$I$2-'d_시나리오'!$H$2)/('d_시나리오'!$J$2-'d_시나리오'!$H$2),'d_시나리오'!$H$2+SQRT(A693*('d_시나리오'!$J$2-'d_시나리오'!$H$2)*('d_시나리오'!$I$2-'d_시나리오'!$H$2)),'d_시나리오'!$J$2-SQRT((1-A693)*('d_시나리오'!$J$2-'d_시나리오'!$H$2)*('d_시나리오'!$J$2-'d_시나리오'!$I$2))))</f>
        <v/>
      </c>
      <c r="C693">
        <f>BETAINV(RAND(),2,6)</f>
        <v/>
      </c>
      <c r="D693">
        <f>INDEX('d_분포'!$A$2:$A$28,RANDBETWEEN(1,27))</f>
        <v/>
      </c>
      <c r="E693">
        <f>INDEX('d_분포'!$C$2:$C$5,RANDBETWEEN(1,4))*(0.9+0.2*RAND())</f>
        <v/>
      </c>
      <c r="F693">
        <f>RAND()</f>
        <v/>
      </c>
      <c r="G693">
        <f>IF('d_시나리오'!$J$3='d_시나리오'!$H$3,'d_시나리오'!$I$3,IF(F693&lt;('d_시나리오'!$I$3-'d_시나리오'!$H$3)/('d_시나리오'!$J$3-'d_시나리오'!$H$3),'d_시나리오'!$H$3+SQRT(F693*('d_시나리오'!$J$3-'d_시나리오'!$H$3)*('d_시나리오'!$I$3-'d_시나리오'!$H$3)),'d_시나리오'!$J$3-SQRT((1-F693)*('d_시나리오'!$J$3-'d_시나리오'!$H$3)*('d_시나리오'!$J$3-'d_시나리오'!$I$3))))</f>
        <v/>
      </c>
      <c r="H693">
        <f>RAND()</f>
        <v/>
      </c>
      <c r="I693">
        <f>IF('d_시나리오'!$J$4='d_시나리오'!$H$4,'d_시나리오'!$I$4,IF(H693&lt;('d_시나리오'!$I$4-'d_시나리오'!$H$4)/('d_시나리오'!$J$4-'d_시나리오'!$H$4),'d_시나리오'!$H$4+SQRT(H693*('d_시나리오'!$J$4-'d_시나리오'!$H$4)*('d_시나리오'!$I$4-'d_시나리오'!$H$4)),'d_시나리오'!$J$4-SQRT((1-H693)*('d_시나리오'!$J$4-'d_시나리오'!$H$4)*('d_시나리오'!$J$4-'d_시나리오'!$I$4))))</f>
        <v/>
      </c>
      <c r="J693">
        <f>RAND()</f>
        <v/>
      </c>
      <c r="K693">
        <f>IF('d_시나리오'!$J$5='d_시나리오'!$H$5,'d_시나리오'!$I$5,IF(J693&lt;('d_시나리오'!$I$5-'d_시나리오'!$H$5)/('d_시나리오'!$J$5-'d_시나리오'!$H$5),'d_시나리오'!$H$5+SQRT(J693*('d_시나리오'!$J$5-'d_시나리오'!$H$5)*('d_시나리오'!$I$5-'d_시나리오'!$H$5)),'d_시나리오'!$J$5-SQRT((1-J693)*('d_시나리오'!$J$5-'d_시나리오'!$H$5)*('d_시나리오'!$J$5-'d_시나리오'!$I$5))))</f>
        <v/>
      </c>
      <c r="L693">
        <f>RAND()</f>
        <v/>
      </c>
      <c r="M693">
        <f>IF('d_시나리오'!$J$6='d_시나리오'!$H$6,'d_시나리오'!$I$6,IF(L693&lt;('d_시나리오'!$I$6-'d_시나리오'!$H$6)/('d_시나리오'!$J$6-'d_시나리오'!$H$6),'d_시나리오'!$H$6+SQRT(L693*('d_시나리오'!$J$6-'d_시나리오'!$H$6)*('d_시나리오'!$I$6-'d_시나리오'!$H$6)),'d_시나리오'!$J$6-SQRT((1-L693)*('d_시나리오'!$J$6-'d_시나리오'!$H$6)*('d_시나리오'!$J$6-'d_시나리오'!$I$6))))</f>
        <v/>
      </c>
      <c r="N693">
        <f>INDEX('d_분포'!$B$2:$B$57,RANDBETWEEN(1,56))</f>
        <v/>
      </c>
      <c r="O693">
        <f>BETAINV(RAND(),5,5)</f>
        <v/>
      </c>
      <c r="P693">
        <f>'d_고정'!$B$1*'6_기대효과'!$H$7*('d_시나리오'!$I$7/'d_고정'!$B$2)*B693</f>
        <v/>
      </c>
      <c r="Q693">
        <f>P693*C693</f>
        <v/>
      </c>
      <c r="R693">
        <f>P693*E693</f>
        <v/>
      </c>
      <c r="S693">
        <f>R693*G693</f>
        <v/>
      </c>
      <c r="T693">
        <f>Q693+S693</f>
        <v/>
      </c>
      <c r="U693">
        <f>(Q693*D693+S693*I693)*(1-O693)</f>
        <v/>
      </c>
      <c r="V693">
        <f>(R693*K693*N693+'d_고정'!$B$3*('6_기대효과'!$H$7/8)*N693*'d_고정'!$B$10*M693*('6_기대효과'!$K$7/'d_고정'!$B$9))*(1-O693)</f>
        <v/>
      </c>
      <c r="W693">
        <f>(S693*I693+R693*MAX(K693-'d_고정'!$B$10*M693*('6_기대효과'!$K$7/'d_고정'!$B$9),0)*N693)*(1-O693)</f>
        <v/>
      </c>
      <c r="X693">
        <f>U693+V693</f>
        <v/>
      </c>
      <c r="Y693">
        <f>U693/('d_고정'!$B$5*'6_기대효과'!$H$7/8)/'d_고정'!$B$6</f>
        <v/>
      </c>
      <c r="Z693">
        <f>U693/('d_고정'!$B$8*'6_기대효과'!$H$7/8)</f>
        <v/>
      </c>
    </row>
    <row r="694">
      <c r="A694">
        <f>RAND()</f>
        <v/>
      </c>
      <c r="B694">
        <f>IF('d_시나리오'!$J$2='d_시나리오'!$H$2,'d_시나리오'!$I$2,IF(A694&lt;('d_시나리오'!$I$2-'d_시나리오'!$H$2)/('d_시나리오'!$J$2-'d_시나리오'!$H$2),'d_시나리오'!$H$2+SQRT(A694*('d_시나리오'!$J$2-'d_시나리오'!$H$2)*('d_시나리오'!$I$2-'d_시나리오'!$H$2)),'d_시나리오'!$J$2-SQRT((1-A694)*('d_시나리오'!$J$2-'d_시나리오'!$H$2)*('d_시나리오'!$J$2-'d_시나리오'!$I$2))))</f>
        <v/>
      </c>
      <c r="C694">
        <f>BETAINV(RAND(),2,6)</f>
        <v/>
      </c>
      <c r="D694">
        <f>INDEX('d_분포'!$A$2:$A$28,RANDBETWEEN(1,27))</f>
        <v/>
      </c>
      <c r="E694">
        <f>INDEX('d_분포'!$C$2:$C$5,RANDBETWEEN(1,4))*(0.9+0.2*RAND())</f>
        <v/>
      </c>
      <c r="F694">
        <f>RAND()</f>
        <v/>
      </c>
      <c r="G694">
        <f>IF('d_시나리오'!$J$3='d_시나리오'!$H$3,'d_시나리오'!$I$3,IF(F694&lt;('d_시나리오'!$I$3-'d_시나리오'!$H$3)/('d_시나리오'!$J$3-'d_시나리오'!$H$3),'d_시나리오'!$H$3+SQRT(F694*('d_시나리오'!$J$3-'d_시나리오'!$H$3)*('d_시나리오'!$I$3-'d_시나리오'!$H$3)),'d_시나리오'!$J$3-SQRT((1-F694)*('d_시나리오'!$J$3-'d_시나리오'!$H$3)*('d_시나리오'!$J$3-'d_시나리오'!$I$3))))</f>
        <v/>
      </c>
      <c r="H694">
        <f>RAND()</f>
        <v/>
      </c>
      <c r="I694">
        <f>IF('d_시나리오'!$J$4='d_시나리오'!$H$4,'d_시나리오'!$I$4,IF(H694&lt;('d_시나리오'!$I$4-'d_시나리오'!$H$4)/('d_시나리오'!$J$4-'d_시나리오'!$H$4),'d_시나리오'!$H$4+SQRT(H694*('d_시나리오'!$J$4-'d_시나리오'!$H$4)*('d_시나리오'!$I$4-'d_시나리오'!$H$4)),'d_시나리오'!$J$4-SQRT((1-H694)*('d_시나리오'!$J$4-'d_시나리오'!$H$4)*('d_시나리오'!$J$4-'d_시나리오'!$I$4))))</f>
        <v/>
      </c>
      <c r="J694">
        <f>RAND()</f>
        <v/>
      </c>
      <c r="K694">
        <f>IF('d_시나리오'!$J$5='d_시나리오'!$H$5,'d_시나리오'!$I$5,IF(J694&lt;('d_시나리오'!$I$5-'d_시나리오'!$H$5)/('d_시나리오'!$J$5-'d_시나리오'!$H$5),'d_시나리오'!$H$5+SQRT(J694*('d_시나리오'!$J$5-'d_시나리오'!$H$5)*('d_시나리오'!$I$5-'d_시나리오'!$H$5)),'d_시나리오'!$J$5-SQRT((1-J694)*('d_시나리오'!$J$5-'d_시나리오'!$H$5)*('d_시나리오'!$J$5-'d_시나리오'!$I$5))))</f>
        <v/>
      </c>
      <c r="L694">
        <f>RAND()</f>
        <v/>
      </c>
      <c r="M694">
        <f>IF('d_시나리오'!$J$6='d_시나리오'!$H$6,'d_시나리오'!$I$6,IF(L694&lt;('d_시나리오'!$I$6-'d_시나리오'!$H$6)/('d_시나리오'!$J$6-'d_시나리오'!$H$6),'d_시나리오'!$H$6+SQRT(L694*('d_시나리오'!$J$6-'d_시나리오'!$H$6)*('d_시나리오'!$I$6-'d_시나리오'!$H$6)),'d_시나리오'!$J$6-SQRT((1-L694)*('d_시나리오'!$J$6-'d_시나리오'!$H$6)*('d_시나리오'!$J$6-'d_시나리오'!$I$6))))</f>
        <v/>
      </c>
      <c r="N694">
        <f>INDEX('d_분포'!$B$2:$B$57,RANDBETWEEN(1,56))</f>
        <v/>
      </c>
      <c r="O694">
        <f>BETAINV(RAND(),5,5)</f>
        <v/>
      </c>
      <c r="P694">
        <f>'d_고정'!$B$1*'6_기대효과'!$H$7*('d_시나리오'!$I$7/'d_고정'!$B$2)*B694</f>
        <v/>
      </c>
      <c r="Q694">
        <f>P694*C694</f>
        <v/>
      </c>
      <c r="R694">
        <f>P694*E694</f>
        <v/>
      </c>
      <c r="S694">
        <f>R694*G694</f>
        <v/>
      </c>
      <c r="T694">
        <f>Q694+S694</f>
        <v/>
      </c>
      <c r="U694">
        <f>(Q694*D694+S694*I694)*(1-O694)</f>
        <v/>
      </c>
      <c r="V694">
        <f>(R694*K694*N694+'d_고정'!$B$3*('6_기대효과'!$H$7/8)*N694*'d_고정'!$B$10*M694*('6_기대효과'!$K$7/'d_고정'!$B$9))*(1-O694)</f>
        <v/>
      </c>
      <c r="W694">
        <f>(S694*I694+R694*MAX(K694-'d_고정'!$B$10*M694*('6_기대효과'!$K$7/'d_고정'!$B$9),0)*N694)*(1-O694)</f>
        <v/>
      </c>
      <c r="X694">
        <f>U694+V694</f>
        <v/>
      </c>
      <c r="Y694">
        <f>U694/('d_고정'!$B$5*'6_기대효과'!$H$7/8)/'d_고정'!$B$6</f>
        <v/>
      </c>
      <c r="Z694">
        <f>U694/('d_고정'!$B$8*'6_기대효과'!$H$7/8)</f>
        <v/>
      </c>
    </row>
    <row r="695">
      <c r="A695">
        <f>RAND()</f>
        <v/>
      </c>
      <c r="B695">
        <f>IF('d_시나리오'!$J$2='d_시나리오'!$H$2,'d_시나리오'!$I$2,IF(A695&lt;('d_시나리오'!$I$2-'d_시나리오'!$H$2)/('d_시나리오'!$J$2-'d_시나리오'!$H$2),'d_시나리오'!$H$2+SQRT(A695*('d_시나리오'!$J$2-'d_시나리오'!$H$2)*('d_시나리오'!$I$2-'d_시나리오'!$H$2)),'d_시나리오'!$J$2-SQRT((1-A695)*('d_시나리오'!$J$2-'d_시나리오'!$H$2)*('d_시나리오'!$J$2-'d_시나리오'!$I$2))))</f>
        <v/>
      </c>
      <c r="C695">
        <f>BETAINV(RAND(),2,6)</f>
        <v/>
      </c>
      <c r="D695">
        <f>INDEX('d_분포'!$A$2:$A$28,RANDBETWEEN(1,27))</f>
        <v/>
      </c>
      <c r="E695">
        <f>INDEX('d_분포'!$C$2:$C$5,RANDBETWEEN(1,4))*(0.9+0.2*RAND())</f>
        <v/>
      </c>
      <c r="F695">
        <f>RAND()</f>
        <v/>
      </c>
      <c r="G695">
        <f>IF('d_시나리오'!$J$3='d_시나리오'!$H$3,'d_시나리오'!$I$3,IF(F695&lt;('d_시나리오'!$I$3-'d_시나리오'!$H$3)/('d_시나리오'!$J$3-'d_시나리오'!$H$3),'d_시나리오'!$H$3+SQRT(F695*('d_시나리오'!$J$3-'d_시나리오'!$H$3)*('d_시나리오'!$I$3-'d_시나리오'!$H$3)),'d_시나리오'!$J$3-SQRT((1-F695)*('d_시나리오'!$J$3-'d_시나리오'!$H$3)*('d_시나리오'!$J$3-'d_시나리오'!$I$3))))</f>
        <v/>
      </c>
      <c r="H695">
        <f>RAND()</f>
        <v/>
      </c>
      <c r="I695">
        <f>IF('d_시나리오'!$J$4='d_시나리오'!$H$4,'d_시나리오'!$I$4,IF(H695&lt;('d_시나리오'!$I$4-'d_시나리오'!$H$4)/('d_시나리오'!$J$4-'d_시나리오'!$H$4),'d_시나리오'!$H$4+SQRT(H695*('d_시나리오'!$J$4-'d_시나리오'!$H$4)*('d_시나리오'!$I$4-'d_시나리오'!$H$4)),'d_시나리오'!$J$4-SQRT((1-H695)*('d_시나리오'!$J$4-'d_시나리오'!$H$4)*('d_시나리오'!$J$4-'d_시나리오'!$I$4))))</f>
        <v/>
      </c>
      <c r="J695">
        <f>RAND()</f>
        <v/>
      </c>
      <c r="K695">
        <f>IF('d_시나리오'!$J$5='d_시나리오'!$H$5,'d_시나리오'!$I$5,IF(J695&lt;('d_시나리오'!$I$5-'d_시나리오'!$H$5)/('d_시나리오'!$J$5-'d_시나리오'!$H$5),'d_시나리오'!$H$5+SQRT(J695*('d_시나리오'!$J$5-'d_시나리오'!$H$5)*('d_시나리오'!$I$5-'d_시나리오'!$H$5)),'d_시나리오'!$J$5-SQRT((1-J695)*('d_시나리오'!$J$5-'d_시나리오'!$H$5)*('d_시나리오'!$J$5-'d_시나리오'!$I$5))))</f>
        <v/>
      </c>
      <c r="L695">
        <f>RAND()</f>
        <v/>
      </c>
      <c r="M695">
        <f>IF('d_시나리오'!$J$6='d_시나리오'!$H$6,'d_시나리오'!$I$6,IF(L695&lt;('d_시나리오'!$I$6-'d_시나리오'!$H$6)/('d_시나리오'!$J$6-'d_시나리오'!$H$6),'d_시나리오'!$H$6+SQRT(L695*('d_시나리오'!$J$6-'d_시나리오'!$H$6)*('d_시나리오'!$I$6-'d_시나리오'!$H$6)),'d_시나리오'!$J$6-SQRT((1-L695)*('d_시나리오'!$J$6-'d_시나리오'!$H$6)*('d_시나리오'!$J$6-'d_시나리오'!$I$6))))</f>
        <v/>
      </c>
      <c r="N695">
        <f>INDEX('d_분포'!$B$2:$B$57,RANDBETWEEN(1,56))</f>
        <v/>
      </c>
      <c r="O695">
        <f>BETAINV(RAND(),5,5)</f>
        <v/>
      </c>
      <c r="P695">
        <f>'d_고정'!$B$1*'6_기대효과'!$H$7*('d_시나리오'!$I$7/'d_고정'!$B$2)*B695</f>
        <v/>
      </c>
      <c r="Q695">
        <f>P695*C695</f>
        <v/>
      </c>
      <c r="R695">
        <f>P695*E695</f>
        <v/>
      </c>
      <c r="S695">
        <f>R695*G695</f>
        <v/>
      </c>
      <c r="T695">
        <f>Q695+S695</f>
        <v/>
      </c>
      <c r="U695">
        <f>(Q695*D695+S695*I695)*(1-O695)</f>
        <v/>
      </c>
      <c r="V695">
        <f>(R695*K695*N695+'d_고정'!$B$3*('6_기대효과'!$H$7/8)*N695*'d_고정'!$B$10*M695*('6_기대효과'!$K$7/'d_고정'!$B$9))*(1-O695)</f>
        <v/>
      </c>
      <c r="W695">
        <f>(S695*I695+R695*MAX(K695-'d_고정'!$B$10*M695*('6_기대효과'!$K$7/'d_고정'!$B$9),0)*N695)*(1-O695)</f>
        <v/>
      </c>
      <c r="X695">
        <f>U695+V695</f>
        <v/>
      </c>
      <c r="Y695">
        <f>U695/('d_고정'!$B$5*'6_기대효과'!$H$7/8)/'d_고정'!$B$6</f>
        <v/>
      </c>
      <c r="Z695">
        <f>U695/('d_고정'!$B$8*'6_기대효과'!$H$7/8)</f>
        <v/>
      </c>
    </row>
    <row r="696">
      <c r="A696">
        <f>RAND()</f>
        <v/>
      </c>
      <c r="B696">
        <f>IF('d_시나리오'!$J$2='d_시나리오'!$H$2,'d_시나리오'!$I$2,IF(A696&lt;('d_시나리오'!$I$2-'d_시나리오'!$H$2)/('d_시나리오'!$J$2-'d_시나리오'!$H$2),'d_시나리오'!$H$2+SQRT(A696*('d_시나리오'!$J$2-'d_시나리오'!$H$2)*('d_시나리오'!$I$2-'d_시나리오'!$H$2)),'d_시나리오'!$J$2-SQRT((1-A696)*('d_시나리오'!$J$2-'d_시나리오'!$H$2)*('d_시나리오'!$J$2-'d_시나리오'!$I$2))))</f>
        <v/>
      </c>
      <c r="C696">
        <f>BETAINV(RAND(),2,6)</f>
        <v/>
      </c>
      <c r="D696">
        <f>INDEX('d_분포'!$A$2:$A$28,RANDBETWEEN(1,27))</f>
        <v/>
      </c>
      <c r="E696">
        <f>INDEX('d_분포'!$C$2:$C$5,RANDBETWEEN(1,4))*(0.9+0.2*RAND())</f>
        <v/>
      </c>
      <c r="F696">
        <f>RAND()</f>
        <v/>
      </c>
      <c r="G696">
        <f>IF('d_시나리오'!$J$3='d_시나리오'!$H$3,'d_시나리오'!$I$3,IF(F696&lt;('d_시나리오'!$I$3-'d_시나리오'!$H$3)/('d_시나리오'!$J$3-'d_시나리오'!$H$3),'d_시나리오'!$H$3+SQRT(F696*('d_시나리오'!$J$3-'d_시나리오'!$H$3)*('d_시나리오'!$I$3-'d_시나리오'!$H$3)),'d_시나리오'!$J$3-SQRT((1-F696)*('d_시나리오'!$J$3-'d_시나리오'!$H$3)*('d_시나리오'!$J$3-'d_시나리오'!$I$3))))</f>
        <v/>
      </c>
      <c r="H696">
        <f>RAND()</f>
        <v/>
      </c>
      <c r="I696">
        <f>IF('d_시나리오'!$J$4='d_시나리오'!$H$4,'d_시나리오'!$I$4,IF(H696&lt;('d_시나리오'!$I$4-'d_시나리오'!$H$4)/('d_시나리오'!$J$4-'d_시나리오'!$H$4),'d_시나리오'!$H$4+SQRT(H696*('d_시나리오'!$J$4-'d_시나리오'!$H$4)*('d_시나리오'!$I$4-'d_시나리오'!$H$4)),'d_시나리오'!$J$4-SQRT((1-H696)*('d_시나리오'!$J$4-'d_시나리오'!$H$4)*('d_시나리오'!$J$4-'d_시나리오'!$I$4))))</f>
        <v/>
      </c>
      <c r="J696">
        <f>RAND()</f>
        <v/>
      </c>
      <c r="K696">
        <f>IF('d_시나리오'!$J$5='d_시나리오'!$H$5,'d_시나리오'!$I$5,IF(J696&lt;('d_시나리오'!$I$5-'d_시나리오'!$H$5)/('d_시나리오'!$J$5-'d_시나리오'!$H$5),'d_시나리오'!$H$5+SQRT(J696*('d_시나리오'!$J$5-'d_시나리오'!$H$5)*('d_시나리오'!$I$5-'d_시나리오'!$H$5)),'d_시나리오'!$J$5-SQRT((1-J696)*('d_시나리오'!$J$5-'d_시나리오'!$H$5)*('d_시나리오'!$J$5-'d_시나리오'!$I$5))))</f>
        <v/>
      </c>
      <c r="L696">
        <f>RAND()</f>
        <v/>
      </c>
      <c r="M696">
        <f>IF('d_시나리오'!$J$6='d_시나리오'!$H$6,'d_시나리오'!$I$6,IF(L696&lt;('d_시나리오'!$I$6-'d_시나리오'!$H$6)/('d_시나리오'!$J$6-'d_시나리오'!$H$6),'d_시나리오'!$H$6+SQRT(L696*('d_시나리오'!$J$6-'d_시나리오'!$H$6)*('d_시나리오'!$I$6-'d_시나리오'!$H$6)),'d_시나리오'!$J$6-SQRT((1-L696)*('d_시나리오'!$J$6-'d_시나리오'!$H$6)*('d_시나리오'!$J$6-'d_시나리오'!$I$6))))</f>
        <v/>
      </c>
      <c r="N696">
        <f>INDEX('d_분포'!$B$2:$B$57,RANDBETWEEN(1,56))</f>
        <v/>
      </c>
      <c r="O696">
        <f>BETAINV(RAND(),5,5)</f>
        <v/>
      </c>
      <c r="P696">
        <f>'d_고정'!$B$1*'6_기대효과'!$H$7*('d_시나리오'!$I$7/'d_고정'!$B$2)*B696</f>
        <v/>
      </c>
      <c r="Q696">
        <f>P696*C696</f>
        <v/>
      </c>
      <c r="R696">
        <f>P696*E696</f>
        <v/>
      </c>
      <c r="S696">
        <f>R696*G696</f>
        <v/>
      </c>
      <c r="T696">
        <f>Q696+S696</f>
        <v/>
      </c>
      <c r="U696">
        <f>(Q696*D696+S696*I696)*(1-O696)</f>
        <v/>
      </c>
      <c r="V696">
        <f>(R696*K696*N696+'d_고정'!$B$3*('6_기대효과'!$H$7/8)*N696*'d_고정'!$B$10*M696*('6_기대효과'!$K$7/'d_고정'!$B$9))*(1-O696)</f>
        <v/>
      </c>
      <c r="W696">
        <f>(S696*I696+R696*MAX(K696-'d_고정'!$B$10*M696*('6_기대효과'!$K$7/'d_고정'!$B$9),0)*N696)*(1-O696)</f>
        <v/>
      </c>
      <c r="X696">
        <f>U696+V696</f>
        <v/>
      </c>
      <c r="Y696">
        <f>U696/('d_고정'!$B$5*'6_기대효과'!$H$7/8)/'d_고정'!$B$6</f>
        <v/>
      </c>
      <c r="Z696">
        <f>U696/('d_고정'!$B$8*'6_기대효과'!$H$7/8)</f>
        <v/>
      </c>
    </row>
    <row r="697">
      <c r="A697">
        <f>RAND()</f>
        <v/>
      </c>
      <c r="B697">
        <f>IF('d_시나리오'!$J$2='d_시나리오'!$H$2,'d_시나리오'!$I$2,IF(A697&lt;('d_시나리오'!$I$2-'d_시나리오'!$H$2)/('d_시나리오'!$J$2-'d_시나리오'!$H$2),'d_시나리오'!$H$2+SQRT(A697*('d_시나리오'!$J$2-'d_시나리오'!$H$2)*('d_시나리오'!$I$2-'d_시나리오'!$H$2)),'d_시나리오'!$J$2-SQRT((1-A697)*('d_시나리오'!$J$2-'d_시나리오'!$H$2)*('d_시나리오'!$J$2-'d_시나리오'!$I$2))))</f>
        <v/>
      </c>
      <c r="C697">
        <f>BETAINV(RAND(),2,6)</f>
        <v/>
      </c>
      <c r="D697">
        <f>INDEX('d_분포'!$A$2:$A$28,RANDBETWEEN(1,27))</f>
        <v/>
      </c>
      <c r="E697">
        <f>INDEX('d_분포'!$C$2:$C$5,RANDBETWEEN(1,4))*(0.9+0.2*RAND())</f>
        <v/>
      </c>
      <c r="F697">
        <f>RAND()</f>
        <v/>
      </c>
      <c r="G697">
        <f>IF('d_시나리오'!$J$3='d_시나리오'!$H$3,'d_시나리오'!$I$3,IF(F697&lt;('d_시나리오'!$I$3-'d_시나리오'!$H$3)/('d_시나리오'!$J$3-'d_시나리오'!$H$3),'d_시나리오'!$H$3+SQRT(F697*('d_시나리오'!$J$3-'d_시나리오'!$H$3)*('d_시나리오'!$I$3-'d_시나리오'!$H$3)),'d_시나리오'!$J$3-SQRT((1-F697)*('d_시나리오'!$J$3-'d_시나리오'!$H$3)*('d_시나리오'!$J$3-'d_시나리오'!$I$3))))</f>
        <v/>
      </c>
      <c r="H697">
        <f>RAND()</f>
        <v/>
      </c>
      <c r="I697">
        <f>IF('d_시나리오'!$J$4='d_시나리오'!$H$4,'d_시나리오'!$I$4,IF(H697&lt;('d_시나리오'!$I$4-'d_시나리오'!$H$4)/('d_시나리오'!$J$4-'d_시나리오'!$H$4),'d_시나리오'!$H$4+SQRT(H697*('d_시나리오'!$J$4-'d_시나리오'!$H$4)*('d_시나리오'!$I$4-'d_시나리오'!$H$4)),'d_시나리오'!$J$4-SQRT((1-H697)*('d_시나리오'!$J$4-'d_시나리오'!$H$4)*('d_시나리오'!$J$4-'d_시나리오'!$I$4))))</f>
        <v/>
      </c>
      <c r="J697">
        <f>RAND()</f>
        <v/>
      </c>
      <c r="K697">
        <f>IF('d_시나리오'!$J$5='d_시나리오'!$H$5,'d_시나리오'!$I$5,IF(J697&lt;('d_시나리오'!$I$5-'d_시나리오'!$H$5)/('d_시나리오'!$J$5-'d_시나리오'!$H$5),'d_시나리오'!$H$5+SQRT(J697*('d_시나리오'!$J$5-'d_시나리오'!$H$5)*('d_시나리오'!$I$5-'d_시나리오'!$H$5)),'d_시나리오'!$J$5-SQRT((1-J697)*('d_시나리오'!$J$5-'d_시나리오'!$H$5)*('d_시나리오'!$J$5-'d_시나리오'!$I$5))))</f>
        <v/>
      </c>
      <c r="L697">
        <f>RAND()</f>
        <v/>
      </c>
      <c r="M697">
        <f>IF('d_시나리오'!$J$6='d_시나리오'!$H$6,'d_시나리오'!$I$6,IF(L697&lt;('d_시나리오'!$I$6-'d_시나리오'!$H$6)/('d_시나리오'!$J$6-'d_시나리오'!$H$6),'d_시나리오'!$H$6+SQRT(L697*('d_시나리오'!$J$6-'d_시나리오'!$H$6)*('d_시나리오'!$I$6-'d_시나리오'!$H$6)),'d_시나리오'!$J$6-SQRT((1-L697)*('d_시나리오'!$J$6-'d_시나리오'!$H$6)*('d_시나리오'!$J$6-'d_시나리오'!$I$6))))</f>
        <v/>
      </c>
      <c r="N697">
        <f>INDEX('d_분포'!$B$2:$B$57,RANDBETWEEN(1,56))</f>
        <v/>
      </c>
      <c r="O697">
        <f>BETAINV(RAND(),5,5)</f>
        <v/>
      </c>
      <c r="P697">
        <f>'d_고정'!$B$1*'6_기대효과'!$H$7*('d_시나리오'!$I$7/'d_고정'!$B$2)*B697</f>
        <v/>
      </c>
      <c r="Q697">
        <f>P697*C697</f>
        <v/>
      </c>
      <c r="R697">
        <f>P697*E697</f>
        <v/>
      </c>
      <c r="S697">
        <f>R697*G697</f>
        <v/>
      </c>
      <c r="T697">
        <f>Q697+S697</f>
        <v/>
      </c>
      <c r="U697">
        <f>(Q697*D697+S697*I697)*(1-O697)</f>
        <v/>
      </c>
      <c r="V697">
        <f>(R697*K697*N697+'d_고정'!$B$3*('6_기대효과'!$H$7/8)*N697*'d_고정'!$B$10*M697*('6_기대효과'!$K$7/'d_고정'!$B$9))*(1-O697)</f>
        <v/>
      </c>
      <c r="W697">
        <f>(S697*I697+R697*MAX(K697-'d_고정'!$B$10*M697*('6_기대효과'!$K$7/'d_고정'!$B$9),0)*N697)*(1-O697)</f>
        <v/>
      </c>
      <c r="X697">
        <f>U697+V697</f>
        <v/>
      </c>
      <c r="Y697">
        <f>U697/('d_고정'!$B$5*'6_기대효과'!$H$7/8)/'d_고정'!$B$6</f>
        <v/>
      </c>
      <c r="Z697">
        <f>U697/('d_고정'!$B$8*'6_기대효과'!$H$7/8)</f>
        <v/>
      </c>
    </row>
    <row r="698">
      <c r="A698">
        <f>RAND()</f>
        <v/>
      </c>
      <c r="B698">
        <f>IF('d_시나리오'!$J$2='d_시나리오'!$H$2,'d_시나리오'!$I$2,IF(A698&lt;('d_시나리오'!$I$2-'d_시나리오'!$H$2)/('d_시나리오'!$J$2-'d_시나리오'!$H$2),'d_시나리오'!$H$2+SQRT(A698*('d_시나리오'!$J$2-'d_시나리오'!$H$2)*('d_시나리오'!$I$2-'d_시나리오'!$H$2)),'d_시나리오'!$J$2-SQRT((1-A698)*('d_시나리오'!$J$2-'d_시나리오'!$H$2)*('d_시나리오'!$J$2-'d_시나리오'!$I$2))))</f>
        <v/>
      </c>
      <c r="C698">
        <f>BETAINV(RAND(),2,6)</f>
        <v/>
      </c>
      <c r="D698">
        <f>INDEX('d_분포'!$A$2:$A$28,RANDBETWEEN(1,27))</f>
        <v/>
      </c>
      <c r="E698">
        <f>INDEX('d_분포'!$C$2:$C$5,RANDBETWEEN(1,4))*(0.9+0.2*RAND())</f>
        <v/>
      </c>
      <c r="F698">
        <f>RAND()</f>
        <v/>
      </c>
      <c r="G698">
        <f>IF('d_시나리오'!$J$3='d_시나리오'!$H$3,'d_시나리오'!$I$3,IF(F698&lt;('d_시나리오'!$I$3-'d_시나리오'!$H$3)/('d_시나리오'!$J$3-'d_시나리오'!$H$3),'d_시나리오'!$H$3+SQRT(F698*('d_시나리오'!$J$3-'d_시나리오'!$H$3)*('d_시나리오'!$I$3-'d_시나리오'!$H$3)),'d_시나리오'!$J$3-SQRT((1-F698)*('d_시나리오'!$J$3-'d_시나리오'!$H$3)*('d_시나리오'!$J$3-'d_시나리오'!$I$3))))</f>
        <v/>
      </c>
      <c r="H698">
        <f>RAND()</f>
        <v/>
      </c>
      <c r="I698">
        <f>IF('d_시나리오'!$J$4='d_시나리오'!$H$4,'d_시나리오'!$I$4,IF(H698&lt;('d_시나리오'!$I$4-'d_시나리오'!$H$4)/('d_시나리오'!$J$4-'d_시나리오'!$H$4),'d_시나리오'!$H$4+SQRT(H698*('d_시나리오'!$J$4-'d_시나리오'!$H$4)*('d_시나리오'!$I$4-'d_시나리오'!$H$4)),'d_시나리오'!$J$4-SQRT((1-H698)*('d_시나리오'!$J$4-'d_시나리오'!$H$4)*('d_시나리오'!$J$4-'d_시나리오'!$I$4))))</f>
        <v/>
      </c>
      <c r="J698">
        <f>RAND()</f>
        <v/>
      </c>
      <c r="K698">
        <f>IF('d_시나리오'!$J$5='d_시나리오'!$H$5,'d_시나리오'!$I$5,IF(J698&lt;('d_시나리오'!$I$5-'d_시나리오'!$H$5)/('d_시나리오'!$J$5-'d_시나리오'!$H$5),'d_시나리오'!$H$5+SQRT(J698*('d_시나리오'!$J$5-'d_시나리오'!$H$5)*('d_시나리오'!$I$5-'d_시나리오'!$H$5)),'d_시나리오'!$J$5-SQRT((1-J698)*('d_시나리오'!$J$5-'d_시나리오'!$H$5)*('d_시나리오'!$J$5-'d_시나리오'!$I$5))))</f>
        <v/>
      </c>
      <c r="L698">
        <f>RAND()</f>
        <v/>
      </c>
      <c r="M698">
        <f>IF('d_시나리오'!$J$6='d_시나리오'!$H$6,'d_시나리오'!$I$6,IF(L698&lt;('d_시나리오'!$I$6-'d_시나리오'!$H$6)/('d_시나리오'!$J$6-'d_시나리오'!$H$6),'d_시나리오'!$H$6+SQRT(L698*('d_시나리오'!$J$6-'d_시나리오'!$H$6)*('d_시나리오'!$I$6-'d_시나리오'!$H$6)),'d_시나리오'!$J$6-SQRT((1-L698)*('d_시나리오'!$J$6-'d_시나리오'!$H$6)*('d_시나리오'!$J$6-'d_시나리오'!$I$6))))</f>
        <v/>
      </c>
      <c r="N698">
        <f>INDEX('d_분포'!$B$2:$B$57,RANDBETWEEN(1,56))</f>
        <v/>
      </c>
      <c r="O698">
        <f>BETAINV(RAND(),5,5)</f>
        <v/>
      </c>
      <c r="P698">
        <f>'d_고정'!$B$1*'6_기대효과'!$H$7*('d_시나리오'!$I$7/'d_고정'!$B$2)*B698</f>
        <v/>
      </c>
      <c r="Q698">
        <f>P698*C698</f>
        <v/>
      </c>
      <c r="R698">
        <f>P698*E698</f>
        <v/>
      </c>
      <c r="S698">
        <f>R698*G698</f>
        <v/>
      </c>
      <c r="T698">
        <f>Q698+S698</f>
        <v/>
      </c>
      <c r="U698">
        <f>(Q698*D698+S698*I698)*(1-O698)</f>
        <v/>
      </c>
      <c r="V698">
        <f>(R698*K698*N698+'d_고정'!$B$3*('6_기대효과'!$H$7/8)*N698*'d_고정'!$B$10*M698*('6_기대효과'!$K$7/'d_고정'!$B$9))*(1-O698)</f>
        <v/>
      </c>
      <c r="W698">
        <f>(S698*I698+R698*MAX(K698-'d_고정'!$B$10*M698*('6_기대효과'!$K$7/'d_고정'!$B$9),0)*N698)*(1-O698)</f>
        <v/>
      </c>
      <c r="X698">
        <f>U698+V698</f>
        <v/>
      </c>
      <c r="Y698">
        <f>U698/('d_고정'!$B$5*'6_기대효과'!$H$7/8)/'d_고정'!$B$6</f>
        <v/>
      </c>
      <c r="Z698">
        <f>U698/('d_고정'!$B$8*'6_기대효과'!$H$7/8)</f>
        <v/>
      </c>
    </row>
    <row r="699">
      <c r="A699">
        <f>RAND()</f>
        <v/>
      </c>
      <c r="B699">
        <f>IF('d_시나리오'!$J$2='d_시나리오'!$H$2,'d_시나리오'!$I$2,IF(A699&lt;('d_시나리오'!$I$2-'d_시나리오'!$H$2)/('d_시나리오'!$J$2-'d_시나리오'!$H$2),'d_시나리오'!$H$2+SQRT(A699*('d_시나리오'!$J$2-'d_시나리오'!$H$2)*('d_시나리오'!$I$2-'d_시나리오'!$H$2)),'d_시나리오'!$J$2-SQRT((1-A699)*('d_시나리오'!$J$2-'d_시나리오'!$H$2)*('d_시나리오'!$J$2-'d_시나리오'!$I$2))))</f>
        <v/>
      </c>
      <c r="C699">
        <f>BETAINV(RAND(),2,6)</f>
        <v/>
      </c>
      <c r="D699">
        <f>INDEX('d_분포'!$A$2:$A$28,RANDBETWEEN(1,27))</f>
        <v/>
      </c>
      <c r="E699">
        <f>INDEX('d_분포'!$C$2:$C$5,RANDBETWEEN(1,4))*(0.9+0.2*RAND())</f>
        <v/>
      </c>
      <c r="F699">
        <f>RAND()</f>
        <v/>
      </c>
      <c r="G699">
        <f>IF('d_시나리오'!$J$3='d_시나리오'!$H$3,'d_시나리오'!$I$3,IF(F699&lt;('d_시나리오'!$I$3-'d_시나리오'!$H$3)/('d_시나리오'!$J$3-'d_시나리오'!$H$3),'d_시나리오'!$H$3+SQRT(F699*('d_시나리오'!$J$3-'d_시나리오'!$H$3)*('d_시나리오'!$I$3-'d_시나리오'!$H$3)),'d_시나리오'!$J$3-SQRT((1-F699)*('d_시나리오'!$J$3-'d_시나리오'!$H$3)*('d_시나리오'!$J$3-'d_시나리오'!$I$3))))</f>
        <v/>
      </c>
      <c r="H699">
        <f>RAND()</f>
        <v/>
      </c>
      <c r="I699">
        <f>IF('d_시나리오'!$J$4='d_시나리오'!$H$4,'d_시나리오'!$I$4,IF(H699&lt;('d_시나리오'!$I$4-'d_시나리오'!$H$4)/('d_시나리오'!$J$4-'d_시나리오'!$H$4),'d_시나리오'!$H$4+SQRT(H699*('d_시나리오'!$J$4-'d_시나리오'!$H$4)*('d_시나리오'!$I$4-'d_시나리오'!$H$4)),'d_시나리오'!$J$4-SQRT((1-H699)*('d_시나리오'!$J$4-'d_시나리오'!$H$4)*('d_시나리오'!$J$4-'d_시나리오'!$I$4))))</f>
        <v/>
      </c>
      <c r="J699">
        <f>RAND()</f>
        <v/>
      </c>
      <c r="K699">
        <f>IF('d_시나리오'!$J$5='d_시나리오'!$H$5,'d_시나리오'!$I$5,IF(J699&lt;('d_시나리오'!$I$5-'d_시나리오'!$H$5)/('d_시나리오'!$J$5-'d_시나리오'!$H$5),'d_시나리오'!$H$5+SQRT(J699*('d_시나리오'!$J$5-'d_시나리오'!$H$5)*('d_시나리오'!$I$5-'d_시나리오'!$H$5)),'d_시나리오'!$J$5-SQRT((1-J699)*('d_시나리오'!$J$5-'d_시나리오'!$H$5)*('d_시나리오'!$J$5-'d_시나리오'!$I$5))))</f>
        <v/>
      </c>
      <c r="L699">
        <f>RAND()</f>
        <v/>
      </c>
      <c r="M699">
        <f>IF('d_시나리오'!$J$6='d_시나리오'!$H$6,'d_시나리오'!$I$6,IF(L699&lt;('d_시나리오'!$I$6-'d_시나리오'!$H$6)/('d_시나리오'!$J$6-'d_시나리오'!$H$6),'d_시나리오'!$H$6+SQRT(L699*('d_시나리오'!$J$6-'d_시나리오'!$H$6)*('d_시나리오'!$I$6-'d_시나리오'!$H$6)),'d_시나리오'!$J$6-SQRT((1-L699)*('d_시나리오'!$J$6-'d_시나리오'!$H$6)*('d_시나리오'!$J$6-'d_시나리오'!$I$6))))</f>
        <v/>
      </c>
      <c r="N699">
        <f>INDEX('d_분포'!$B$2:$B$57,RANDBETWEEN(1,56))</f>
        <v/>
      </c>
      <c r="O699">
        <f>BETAINV(RAND(),5,5)</f>
        <v/>
      </c>
      <c r="P699">
        <f>'d_고정'!$B$1*'6_기대효과'!$H$7*('d_시나리오'!$I$7/'d_고정'!$B$2)*B699</f>
        <v/>
      </c>
      <c r="Q699">
        <f>P699*C699</f>
        <v/>
      </c>
      <c r="R699">
        <f>P699*E699</f>
        <v/>
      </c>
      <c r="S699">
        <f>R699*G699</f>
        <v/>
      </c>
      <c r="T699">
        <f>Q699+S699</f>
        <v/>
      </c>
      <c r="U699">
        <f>(Q699*D699+S699*I699)*(1-O699)</f>
        <v/>
      </c>
      <c r="V699">
        <f>(R699*K699*N699+'d_고정'!$B$3*('6_기대효과'!$H$7/8)*N699*'d_고정'!$B$10*M699*('6_기대효과'!$K$7/'d_고정'!$B$9))*(1-O699)</f>
        <v/>
      </c>
      <c r="W699">
        <f>(S699*I699+R699*MAX(K699-'d_고정'!$B$10*M699*('6_기대효과'!$K$7/'d_고정'!$B$9),0)*N699)*(1-O699)</f>
        <v/>
      </c>
      <c r="X699">
        <f>U699+V699</f>
        <v/>
      </c>
      <c r="Y699">
        <f>U699/('d_고정'!$B$5*'6_기대효과'!$H$7/8)/'d_고정'!$B$6</f>
        <v/>
      </c>
      <c r="Z699">
        <f>U699/('d_고정'!$B$8*'6_기대효과'!$H$7/8)</f>
        <v/>
      </c>
    </row>
    <row r="700">
      <c r="A700">
        <f>RAND()</f>
        <v/>
      </c>
      <c r="B700">
        <f>IF('d_시나리오'!$J$2='d_시나리오'!$H$2,'d_시나리오'!$I$2,IF(A700&lt;('d_시나리오'!$I$2-'d_시나리오'!$H$2)/('d_시나리오'!$J$2-'d_시나리오'!$H$2),'d_시나리오'!$H$2+SQRT(A700*('d_시나리오'!$J$2-'d_시나리오'!$H$2)*('d_시나리오'!$I$2-'d_시나리오'!$H$2)),'d_시나리오'!$J$2-SQRT((1-A700)*('d_시나리오'!$J$2-'d_시나리오'!$H$2)*('d_시나리오'!$J$2-'d_시나리오'!$I$2))))</f>
        <v/>
      </c>
      <c r="C700">
        <f>BETAINV(RAND(),2,6)</f>
        <v/>
      </c>
      <c r="D700">
        <f>INDEX('d_분포'!$A$2:$A$28,RANDBETWEEN(1,27))</f>
        <v/>
      </c>
      <c r="E700">
        <f>INDEX('d_분포'!$C$2:$C$5,RANDBETWEEN(1,4))*(0.9+0.2*RAND())</f>
        <v/>
      </c>
      <c r="F700">
        <f>RAND()</f>
        <v/>
      </c>
      <c r="G700">
        <f>IF('d_시나리오'!$J$3='d_시나리오'!$H$3,'d_시나리오'!$I$3,IF(F700&lt;('d_시나리오'!$I$3-'d_시나리오'!$H$3)/('d_시나리오'!$J$3-'d_시나리오'!$H$3),'d_시나리오'!$H$3+SQRT(F700*('d_시나리오'!$J$3-'d_시나리오'!$H$3)*('d_시나리오'!$I$3-'d_시나리오'!$H$3)),'d_시나리오'!$J$3-SQRT((1-F700)*('d_시나리오'!$J$3-'d_시나리오'!$H$3)*('d_시나리오'!$J$3-'d_시나리오'!$I$3))))</f>
        <v/>
      </c>
      <c r="H700">
        <f>RAND()</f>
        <v/>
      </c>
      <c r="I700">
        <f>IF('d_시나리오'!$J$4='d_시나리오'!$H$4,'d_시나리오'!$I$4,IF(H700&lt;('d_시나리오'!$I$4-'d_시나리오'!$H$4)/('d_시나리오'!$J$4-'d_시나리오'!$H$4),'d_시나리오'!$H$4+SQRT(H700*('d_시나리오'!$J$4-'d_시나리오'!$H$4)*('d_시나리오'!$I$4-'d_시나리오'!$H$4)),'d_시나리오'!$J$4-SQRT((1-H700)*('d_시나리오'!$J$4-'d_시나리오'!$H$4)*('d_시나리오'!$J$4-'d_시나리오'!$I$4))))</f>
        <v/>
      </c>
      <c r="J700">
        <f>RAND()</f>
        <v/>
      </c>
      <c r="K700">
        <f>IF('d_시나리오'!$J$5='d_시나리오'!$H$5,'d_시나리오'!$I$5,IF(J700&lt;('d_시나리오'!$I$5-'d_시나리오'!$H$5)/('d_시나리오'!$J$5-'d_시나리오'!$H$5),'d_시나리오'!$H$5+SQRT(J700*('d_시나리오'!$J$5-'d_시나리오'!$H$5)*('d_시나리오'!$I$5-'d_시나리오'!$H$5)),'d_시나리오'!$J$5-SQRT((1-J700)*('d_시나리오'!$J$5-'d_시나리오'!$H$5)*('d_시나리오'!$J$5-'d_시나리오'!$I$5))))</f>
        <v/>
      </c>
      <c r="L700">
        <f>RAND()</f>
        <v/>
      </c>
      <c r="M700">
        <f>IF('d_시나리오'!$J$6='d_시나리오'!$H$6,'d_시나리오'!$I$6,IF(L700&lt;('d_시나리오'!$I$6-'d_시나리오'!$H$6)/('d_시나리오'!$J$6-'d_시나리오'!$H$6),'d_시나리오'!$H$6+SQRT(L700*('d_시나리오'!$J$6-'d_시나리오'!$H$6)*('d_시나리오'!$I$6-'d_시나리오'!$H$6)),'d_시나리오'!$J$6-SQRT((1-L700)*('d_시나리오'!$J$6-'d_시나리오'!$H$6)*('d_시나리오'!$J$6-'d_시나리오'!$I$6))))</f>
        <v/>
      </c>
      <c r="N700">
        <f>INDEX('d_분포'!$B$2:$B$57,RANDBETWEEN(1,56))</f>
        <v/>
      </c>
      <c r="O700">
        <f>BETAINV(RAND(),5,5)</f>
        <v/>
      </c>
      <c r="P700">
        <f>'d_고정'!$B$1*'6_기대효과'!$H$7*('d_시나리오'!$I$7/'d_고정'!$B$2)*B700</f>
        <v/>
      </c>
      <c r="Q700">
        <f>P700*C700</f>
        <v/>
      </c>
      <c r="R700">
        <f>P700*E700</f>
        <v/>
      </c>
      <c r="S700">
        <f>R700*G700</f>
        <v/>
      </c>
      <c r="T700">
        <f>Q700+S700</f>
        <v/>
      </c>
      <c r="U700">
        <f>(Q700*D700+S700*I700)*(1-O700)</f>
        <v/>
      </c>
      <c r="V700">
        <f>(R700*K700*N700+'d_고정'!$B$3*('6_기대효과'!$H$7/8)*N700*'d_고정'!$B$10*M700*('6_기대효과'!$K$7/'d_고정'!$B$9))*(1-O700)</f>
        <v/>
      </c>
      <c r="W700">
        <f>(S700*I700+R700*MAX(K700-'d_고정'!$B$10*M700*('6_기대효과'!$K$7/'d_고정'!$B$9),0)*N700)*(1-O700)</f>
        <v/>
      </c>
      <c r="X700">
        <f>U700+V700</f>
        <v/>
      </c>
      <c r="Y700">
        <f>U700/('d_고정'!$B$5*'6_기대효과'!$H$7/8)/'d_고정'!$B$6</f>
        <v/>
      </c>
      <c r="Z700">
        <f>U700/('d_고정'!$B$8*'6_기대효과'!$H$7/8)</f>
        <v/>
      </c>
    </row>
    <row r="701">
      <c r="A701">
        <f>RAND()</f>
        <v/>
      </c>
      <c r="B701">
        <f>IF('d_시나리오'!$J$2='d_시나리오'!$H$2,'d_시나리오'!$I$2,IF(A701&lt;('d_시나리오'!$I$2-'d_시나리오'!$H$2)/('d_시나리오'!$J$2-'d_시나리오'!$H$2),'d_시나리오'!$H$2+SQRT(A701*('d_시나리오'!$J$2-'d_시나리오'!$H$2)*('d_시나리오'!$I$2-'d_시나리오'!$H$2)),'d_시나리오'!$J$2-SQRT((1-A701)*('d_시나리오'!$J$2-'d_시나리오'!$H$2)*('d_시나리오'!$J$2-'d_시나리오'!$I$2))))</f>
        <v/>
      </c>
      <c r="C701">
        <f>BETAINV(RAND(),2,6)</f>
        <v/>
      </c>
      <c r="D701">
        <f>INDEX('d_분포'!$A$2:$A$28,RANDBETWEEN(1,27))</f>
        <v/>
      </c>
      <c r="E701">
        <f>INDEX('d_분포'!$C$2:$C$5,RANDBETWEEN(1,4))*(0.9+0.2*RAND())</f>
        <v/>
      </c>
      <c r="F701">
        <f>RAND()</f>
        <v/>
      </c>
      <c r="G701">
        <f>IF('d_시나리오'!$J$3='d_시나리오'!$H$3,'d_시나리오'!$I$3,IF(F701&lt;('d_시나리오'!$I$3-'d_시나리오'!$H$3)/('d_시나리오'!$J$3-'d_시나리오'!$H$3),'d_시나리오'!$H$3+SQRT(F701*('d_시나리오'!$J$3-'d_시나리오'!$H$3)*('d_시나리오'!$I$3-'d_시나리오'!$H$3)),'d_시나리오'!$J$3-SQRT((1-F701)*('d_시나리오'!$J$3-'d_시나리오'!$H$3)*('d_시나리오'!$J$3-'d_시나리오'!$I$3))))</f>
        <v/>
      </c>
      <c r="H701">
        <f>RAND()</f>
        <v/>
      </c>
      <c r="I701">
        <f>IF('d_시나리오'!$J$4='d_시나리오'!$H$4,'d_시나리오'!$I$4,IF(H701&lt;('d_시나리오'!$I$4-'d_시나리오'!$H$4)/('d_시나리오'!$J$4-'d_시나리오'!$H$4),'d_시나리오'!$H$4+SQRT(H701*('d_시나리오'!$J$4-'d_시나리오'!$H$4)*('d_시나리오'!$I$4-'d_시나리오'!$H$4)),'d_시나리오'!$J$4-SQRT((1-H701)*('d_시나리오'!$J$4-'d_시나리오'!$H$4)*('d_시나리오'!$J$4-'d_시나리오'!$I$4))))</f>
        <v/>
      </c>
      <c r="J701">
        <f>RAND()</f>
        <v/>
      </c>
      <c r="K701">
        <f>IF('d_시나리오'!$J$5='d_시나리오'!$H$5,'d_시나리오'!$I$5,IF(J701&lt;('d_시나리오'!$I$5-'d_시나리오'!$H$5)/('d_시나리오'!$J$5-'d_시나리오'!$H$5),'d_시나리오'!$H$5+SQRT(J701*('d_시나리오'!$J$5-'d_시나리오'!$H$5)*('d_시나리오'!$I$5-'d_시나리오'!$H$5)),'d_시나리오'!$J$5-SQRT((1-J701)*('d_시나리오'!$J$5-'d_시나리오'!$H$5)*('d_시나리오'!$J$5-'d_시나리오'!$I$5))))</f>
        <v/>
      </c>
      <c r="L701">
        <f>RAND()</f>
        <v/>
      </c>
      <c r="M701">
        <f>IF('d_시나리오'!$J$6='d_시나리오'!$H$6,'d_시나리오'!$I$6,IF(L701&lt;('d_시나리오'!$I$6-'d_시나리오'!$H$6)/('d_시나리오'!$J$6-'d_시나리오'!$H$6),'d_시나리오'!$H$6+SQRT(L701*('d_시나리오'!$J$6-'d_시나리오'!$H$6)*('d_시나리오'!$I$6-'d_시나리오'!$H$6)),'d_시나리오'!$J$6-SQRT((1-L701)*('d_시나리오'!$J$6-'d_시나리오'!$H$6)*('d_시나리오'!$J$6-'d_시나리오'!$I$6))))</f>
        <v/>
      </c>
      <c r="N701">
        <f>INDEX('d_분포'!$B$2:$B$57,RANDBETWEEN(1,56))</f>
        <v/>
      </c>
      <c r="O701">
        <f>BETAINV(RAND(),5,5)</f>
        <v/>
      </c>
      <c r="P701">
        <f>'d_고정'!$B$1*'6_기대효과'!$H$7*('d_시나리오'!$I$7/'d_고정'!$B$2)*B701</f>
        <v/>
      </c>
      <c r="Q701">
        <f>P701*C701</f>
        <v/>
      </c>
      <c r="R701">
        <f>P701*E701</f>
        <v/>
      </c>
      <c r="S701">
        <f>R701*G701</f>
        <v/>
      </c>
      <c r="T701">
        <f>Q701+S701</f>
        <v/>
      </c>
      <c r="U701">
        <f>(Q701*D701+S701*I701)*(1-O701)</f>
        <v/>
      </c>
      <c r="V701">
        <f>(R701*K701*N701+'d_고정'!$B$3*('6_기대효과'!$H$7/8)*N701*'d_고정'!$B$10*M701*('6_기대효과'!$K$7/'d_고정'!$B$9))*(1-O701)</f>
        <v/>
      </c>
      <c r="W701">
        <f>(S701*I701+R701*MAX(K701-'d_고정'!$B$10*M701*('6_기대효과'!$K$7/'d_고정'!$B$9),0)*N701)*(1-O701)</f>
        <v/>
      </c>
      <c r="X701">
        <f>U701+V701</f>
        <v/>
      </c>
      <c r="Y701">
        <f>U701/('d_고정'!$B$5*'6_기대효과'!$H$7/8)/'d_고정'!$B$6</f>
        <v/>
      </c>
      <c r="Z701">
        <f>U701/('d_고정'!$B$8*'6_기대효과'!$H$7/8)</f>
        <v/>
      </c>
    </row>
    <row r="702">
      <c r="A702">
        <f>RAND()</f>
        <v/>
      </c>
      <c r="B702">
        <f>IF('d_시나리오'!$J$2='d_시나리오'!$H$2,'d_시나리오'!$I$2,IF(A702&lt;('d_시나리오'!$I$2-'d_시나리오'!$H$2)/('d_시나리오'!$J$2-'d_시나리오'!$H$2),'d_시나리오'!$H$2+SQRT(A702*('d_시나리오'!$J$2-'d_시나리오'!$H$2)*('d_시나리오'!$I$2-'d_시나리오'!$H$2)),'d_시나리오'!$J$2-SQRT((1-A702)*('d_시나리오'!$J$2-'d_시나리오'!$H$2)*('d_시나리오'!$J$2-'d_시나리오'!$I$2))))</f>
        <v/>
      </c>
      <c r="C702">
        <f>BETAINV(RAND(),2,6)</f>
        <v/>
      </c>
      <c r="D702">
        <f>INDEX('d_분포'!$A$2:$A$28,RANDBETWEEN(1,27))</f>
        <v/>
      </c>
      <c r="E702">
        <f>INDEX('d_분포'!$C$2:$C$5,RANDBETWEEN(1,4))*(0.9+0.2*RAND())</f>
        <v/>
      </c>
      <c r="F702">
        <f>RAND()</f>
        <v/>
      </c>
      <c r="G702">
        <f>IF('d_시나리오'!$J$3='d_시나리오'!$H$3,'d_시나리오'!$I$3,IF(F702&lt;('d_시나리오'!$I$3-'d_시나리오'!$H$3)/('d_시나리오'!$J$3-'d_시나리오'!$H$3),'d_시나리오'!$H$3+SQRT(F702*('d_시나리오'!$J$3-'d_시나리오'!$H$3)*('d_시나리오'!$I$3-'d_시나리오'!$H$3)),'d_시나리오'!$J$3-SQRT((1-F702)*('d_시나리오'!$J$3-'d_시나리오'!$H$3)*('d_시나리오'!$J$3-'d_시나리오'!$I$3))))</f>
        <v/>
      </c>
      <c r="H702">
        <f>RAND()</f>
        <v/>
      </c>
      <c r="I702">
        <f>IF('d_시나리오'!$J$4='d_시나리오'!$H$4,'d_시나리오'!$I$4,IF(H702&lt;('d_시나리오'!$I$4-'d_시나리오'!$H$4)/('d_시나리오'!$J$4-'d_시나리오'!$H$4),'d_시나리오'!$H$4+SQRT(H702*('d_시나리오'!$J$4-'d_시나리오'!$H$4)*('d_시나리오'!$I$4-'d_시나리오'!$H$4)),'d_시나리오'!$J$4-SQRT((1-H702)*('d_시나리오'!$J$4-'d_시나리오'!$H$4)*('d_시나리오'!$J$4-'d_시나리오'!$I$4))))</f>
        <v/>
      </c>
      <c r="J702">
        <f>RAND()</f>
        <v/>
      </c>
      <c r="K702">
        <f>IF('d_시나리오'!$J$5='d_시나리오'!$H$5,'d_시나리오'!$I$5,IF(J702&lt;('d_시나리오'!$I$5-'d_시나리오'!$H$5)/('d_시나리오'!$J$5-'d_시나리오'!$H$5),'d_시나리오'!$H$5+SQRT(J702*('d_시나리오'!$J$5-'d_시나리오'!$H$5)*('d_시나리오'!$I$5-'d_시나리오'!$H$5)),'d_시나리오'!$J$5-SQRT((1-J702)*('d_시나리오'!$J$5-'d_시나리오'!$H$5)*('d_시나리오'!$J$5-'d_시나리오'!$I$5))))</f>
        <v/>
      </c>
      <c r="L702">
        <f>RAND()</f>
        <v/>
      </c>
      <c r="M702">
        <f>IF('d_시나리오'!$J$6='d_시나리오'!$H$6,'d_시나리오'!$I$6,IF(L702&lt;('d_시나리오'!$I$6-'d_시나리오'!$H$6)/('d_시나리오'!$J$6-'d_시나리오'!$H$6),'d_시나리오'!$H$6+SQRT(L702*('d_시나리오'!$J$6-'d_시나리오'!$H$6)*('d_시나리오'!$I$6-'d_시나리오'!$H$6)),'d_시나리오'!$J$6-SQRT((1-L702)*('d_시나리오'!$J$6-'d_시나리오'!$H$6)*('d_시나리오'!$J$6-'d_시나리오'!$I$6))))</f>
        <v/>
      </c>
      <c r="N702">
        <f>INDEX('d_분포'!$B$2:$B$57,RANDBETWEEN(1,56))</f>
        <v/>
      </c>
      <c r="O702">
        <f>BETAINV(RAND(),5,5)</f>
        <v/>
      </c>
      <c r="P702">
        <f>'d_고정'!$B$1*'6_기대효과'!$H$7*('d_시나리오'!$I$7/'d_고정'!$B$2)*B702</f>
        <v/>
      </c>
      <c r="Q702">
        <f>P702*C702</f>
        <v/>
      </c>
      <c r="R702">
        <f>P702*E702</f>
        <v/>
      </c>
      <c r="S702">
        <f>R702*G702</f>
        <v/>
      </c>
      <c r="T702">
        <f>Q702+S702</f>
        <v/>
      </c>
      <c r="U702">
        <f>(Q702*D702+S702*I702)*(1-O702)</f>
        <v/>
      </c>
      <c r="V702">
        <f>(R702*K702*N702+'d_고정'!$B$3*('6_기대효과'!$H$7/8)*N702*'d_고정'!$B$10*M702*('6_기대효과'!$K$7/'d_고정'!$B$9))*(1-O702)</f>
        <v/>
      </c>
      <c r="W702">
        <f>(S702*I702+R702*MAX(K702-'d_고정'!$B$10*M702*('6_기대효과'!$K$7/'d_고정'!$B$9),0)*N702)*(1-O702)</f>
        <v/>
      </c>
      <c r="X702">
        <f>U702+V702</f>
        <v/>
      </c>
      <c r="Y702">
        <f>U702/('d_고정'!$B$5*'6_기대효과'!$H$7/8)/'d_고정'!$B$6</f>
        <v/>
      </c>
      <c r="Z702">
        <f>U702/('d_고정'!$B$8*'6_기대효과'!$H$7/8)</f>
        <v/>
      </c>
    </row>
    <row r="703">
      <c r="A703">
        <f>RAND()</f>
        <v/>
      </c>
      <c r="B703">
        <f>IF('d_시나리오'!$J$2='d_시나리오'!$H$2,'d_시나리오'!$I$2,IF(A703&lt;('d_시나리오'!$I$2-'d_시나리오'!$H$2)/('d_시나리오'!$J$2-'d_시나리오'!$H$2),'d_시나리오'!$H$2+SQRT(A703*('d_시나리오'!$J$2-'d_시나리오'!$H$2)*('d_시나리오'!$I$2-'d_시나리오'!$H$2)),'d_시나리오'!$J$2-SQRT((1-A703)*('d_시나리오'!$J$2-'d_시나리오'!$H$2)*('d_시나리오'!$J$2-'d_시나리오'!$I$2))))</f>
        <v/>
      </c>
      <c r="C703">
        <f>BETAINV(RAND(),2,6)</f>
        <v/>
      </c>
      <c r="D703">
        <f>INDEX('d_분포'!$A$2:$A$28,RANDBETWEEN(1,27))</f>
        <v/>
      </c>
      <c r="E703">
        <f>INDEX('d_분포'!$C$2:$C$5,RANDBETWEEN(1,4))*(0.9+0.2*RAND())</f>
        <v/>
      </c>
      <c r="F703">
        <f>RAND()</f>
        <v/>
      </c>
      <c r="G703">
        <f>IF('d_시나리오'!$J$3='d_시나리오'!$H$3,'d_시나리오'!$I$3,IF(F703&lt;('d_시나리오'!$I$3-'d_시나리오'!$H$3)/('d_시나리오'!$J$3-'d_시나리오'!$H$3),'d_시나리오'!$H$3+SQRT(F703*('d_시나리오'!$J$3-'d_시나리오'!$H$3)*('d_시나리오'!$I$3-'d_시나리오'!$H$3)),'d_시나리오'!$J$3-SQRT((1-F703)*('d_시나리오'!$J$3-'d_시나리오'!$H$3)*('d_시나리오'!$J$3-'d_시나리오'!$I$3))))</f>
        <v/>
      </c>
      <c r="H703">
        <f>RAND()</f>
        <v/>
      </c>
      <c r="I703">
        <f>IF('d_시나리오'!$J$4='d_시나리오'!$H$4,'d_시나리오'!$I$4,IF(H703&lt;('d_시나리오'!$I$4-'d_시나리오'!$H$4)/('d_시나리오'!$J$4-'d_시나리오'!$H$4),'d_시나리오'!$H$4+SQRT(H703*('d_시나리오'!$J$4-'d_시나리오'!$H$4)*('d_시나리오'!$I$4-'d_시나리오'!$H$4)),'d_시나리오'!$J$4-SQRT((1-H703)*('d_시나리오'!$J$4-'d_시나리오'!$H$4)*('d_시나리오'!$J$4-'d_시나리오'!$I$4))))</f>
        <v/>
      </c>
      <c r="J703">
        <f>RAND()</f>
        <v/>
      </c>
      <c r="K703">
        <f>IF('d_시나리오'!$J$5='d_시나리오'!$H$5,'d_시나리오'!$I$5,IF(J703&lt;('d_시나리오'!$I$5-'d_시나리오'!$H$5)/('d_시나리오'!$J$5-'d_시나리오'!$H$5),'d_시나리오'!$H$5+SQRT(J703*('d_시나리오'!$J$5-'d_시나리오'!$H$5)*('d_시나리오'!$I$5-'d_시나리오'!$H$5)),'d_시나리오'!$J$5-SQRT((1-J703)*('d_시나리오'!$J$5-'d_시나리오'!$H$5)*('d_시나리오'!$J$5-'d_시나리오'!$I$5))))</f>
        <v/>
      </c>
      <c r="L703">
        <f>RAND()</f>
        <v/>
      </c>
      <c r="M703">
        <f>IF('d_시나리오'!$J$6='d_시나리오'!$H$6,'d_시나리오'!$I$6,IF(L703&lt;('d_시나리오'!$I$6-'d_시나리오'!$H$6)/('d_시나리오'!$J$6-'d_시나리오'!$H$6),'d_시나리오'!$H$6+SQRT(L703*('d_시나리오'!$J$6-'d_시나리오'!$H$6)*('d_시나리오'!$I$6-'d_시나리오'!$H$6)),'d_시나리오'!$J$6-SQRT((1-L703)*('d_시나리오'!$J$6-'d_시나리오'!$H$6)*('d_시나리오'!$J$6-'d_시나리오'!$I$6))))</f>
        <v/>
      </c>
      <c r="N703">
        <f>INDEX('d_분포'!$B$2:$B$57,RANDBETWEEN(1,56))</f>
        <v/>
      </c>
      <c r="O703">
        <f>BETAINV(RAND(),5,5)</f>
        <v/>
      </c>
      <c r="P703">
        <f>'d_고정'!$B$1*'6_기대효과'!$H$7*('d_시나리오'!$I$7/'d_고정'!$B$2)*B703</f>
        <v/>
      </c>
      <c r="Q703">
        <f>P703*C703</f>
        <v/>
      </c>
      <c r="R703">
        <f>P703*E703</f>
        <v/>
      </c>
      <c r="S703">
        <f>R703*G703</f>
        <v/>
      </c>
      <c r="T703">
        <f>Q703+S703</f>
        <v/>
      </c>
      <c r="U703">
        <f>(Q703*D703+S703*I703)*(1-O703)</f>
        <v/>
      </c>
      <c r="V703">
        <f>(R703*K703*N703+'d_고정'!$B$3*('6_기대효과'!$H$7/8)*N703*'d_고정'!$B$10*M703*('6_기대효과'!$K$7/'d_고정'!$B$9))*(1-O703)</f>
        <v/>
      </c>
      <c r="W703">
        <f>(S703*I703+R703*MAX(K703-'d_고정'!$B$10*M703*('6_기대효과'!$K$7/'d_고정'!$B$9),0)*N703)*(1-O703)</f>
        <v/>
      </c>
      <c r="X703">
        <f>U703+V703</f>
        <v/>
      </c>
      <c r="Y703">
        <f>U703/('d_고정'!$B$5*'6_기대효과'!$H$7/8)/'d_고정'!$B$6</f>
        <v/>
      </c>
      <c r="Z703">
        <f>U703/('d_고정'!$B$8*'6_기대효과'!$H$7/8)</f>
        <v/>
      </c>
    </row>
    <row r="704">
      <c r="A704">
        <f>RAND()</f>
        <v/>
      </c>
      <c r="B704">
        <f>IF('d_시나리오'!$J$2='d_시나리오'!$H$2,'d_시나리오'!$I$2,IF(A704&lt;('d_시나리오'!$I$2-'d_시나리오'!$H$2)/('d_시나리오'!$J$2-'d_시나리오'!$H$2),'d_시나리오'!$H$2+SQRT(A704*('d_시나리오'!$J$2-'d_시나리오'!$H$2)*('d_시나리오'!$I$2-'d_시나리오'!$H$2)),'d_시나리오'!$J$2-SQRT((1-A704)*('d_시나리오'!$J$2-'d_시나리오'!$H$2)*('d_시나리오'!$J$2-'d_시나리오'!$I$2))))</f>
        <v/>
      </c>
      <c r="C704">
        <f>BETAINV(RAND(),2,6)</f>
        <v/>
      </c>
      <c r="D704">
        <f>INDEX('d_분포'!$A$2:$A$28,RANDBETWEEN(1,27))</f>
        <v/>
      </c>
      <c r="E704">
        <f>INDEX('d_분포'!$C$2:$C$5,RANDBETWEEN(1,4))*(0.9+0.2*RAND())</f>
        <v/>
      </c>
      <c r="F704">
        <f>RAND()</f>
        <v/>
      </c>
      <c r="G704">
        <f>IF('d_시나리오'!$J$3='d_시나리오'!$H$3,'d_시나리오'!$I$3,IF(F704&lt;('d_시나리오'!$I$3-'d_시나리오'!$H$3)/('d_시나리오'!$J$3-'d_시나리오'!$H$3),'d_시나리오'!$H$3+SQRT(F704*('d_시나리오'!$J$3-'d_시나리오'!$H$3)*('d_시나리오'!$I$3-'d_시나리오'!$H$3)),'d_시나리오'!$J$3-SQRT((1-F704)*('d_시나리오'!$J$3-'d_시나리오'!$H$3)*('d_시나리오'!$J$3-'d_시나리오'!$I$3))))</f>
        <v/>
      </c>
      <c r="H704">
        <f>RAND()</f>
        <v/>
      </c>
      <c r="I704">
        <f>IF('d_시나리오'!$J$4='d_시나리오'!$H$4,'d_시나리오'!$I$4,IF(H704&lt;('d_시나리오'!$I$4-'d_시나리오'!$H$4)/('d_시나리오'!$J$4-'d_시나리오'!$H$4),'d_시나리오'!$H$4+SQRT(H704*('d_시나리오'!$J$4-'d_시나리오'!$H$4)*('d_시나리오'!$I$4-'d_시나리오'!$H$4)),'d_시나리오'!$J$4-SQRT((1-H704)*('d_시나리오'!$J$4-'d_시나리오'!$H$4)*('d_시나리오'!$J$4-'d_시나리오'!$I$4))))</f>
        <v/>
      </c>
      <c r="J704">
        <f>RAND()</f>
        <v/>
      </c>
      <c r="K704">
        <f>IF('d_시나리오'!$J$5='d_시나리오'!$H$5,'d_시나리오'!$I$5,IF(J704&lt;('d_시나리오'!$I$5-'d_시나리오'!$H$5)/('d_시나리오'!$J$5-'d_시나리오'!$H$5),'d_시나리오'!$H$5+SQRT(J704*('d_시나리오'!$J$5-'d_시나리오'!$H$5)*('d_시나리오'!$I$5-'d_시나리오'!$H$5)),'d_시나리오'!$J$5-SQRT((1-J704)*('d_시나리오'!$J$5-'d_시나리오'!$H$5)*('d_시나리오'!$J$5-'d_시나리오'!$I$5))))</f>
        <v/>
      </c>
      <c r="L704">
        <f>RAND()</f>
        <v/>
      </c>
      <c r="M704">
        <f>IF('d_시나리오'!$J$6='d_시나리오'!$H$6,'d_시나리오'!$I$6,IF(L704&lt;('d_시나리오'!$I$6-'d_시나리오'!$H$6)/('d_시나리오'!$J$6-'d_시나리오'!$H$6),'d_시나리오'!$H$6+SQRT(L704*('d_시나리오'!$J$6-'d_시나리오'!$H$6)*('d_시나리오'!$I$6-'d_시나리오'!$H$6)),'d_시나리오'!$J$6-SQRT((1-L704)*('d_시나리오'!$J$6-'d_시나리오'!$H$6)*('d_시나리오'!$J$6-'d_시나리오'!$I$6))))</f>
        <v/>
      </c>
      <c r="N704">
        <f>INDEX('d_분포'!$B$2:$B$57,RANDBETWEEN(1,56))</f>
        <v/>
      </c>
      <c r="O704">
        <f>BETAINV(RAND(),5,5)</f>
        <v/>
      </c>
      <c r="P704">
        <f>'d_고정'!$B$1*'6_기대효과'!$H$7*('d_시나리오'!$I$7/'d_고정'!$B$2)*B704</f>
        <v/>
      </c>
      <c r="Q704">
        <f>P704*C704</f>
        <v/>
      </c>
      <c r="R704">
        <f>P704*E704</f>
        <v/>
      </c>
      <c r="S704">
        <f>R704*G704</f>
        <v/>
      </c>
      <c r="T704">
        <f>Q704+S704</f>
        <v/>
      </c>
      <c r="U704">
        <f>(Q704*D704+S704*I704)*(1-O704)</f>
        <v/>
      </c>
      <c r="V704">
        <f>(R704*K704*N704+'d_고정'!$B$3*('6_기대효과'!$H$7/8)*N704*'d_고정'!$B$10*M704*('6_기대효과'!$K$7/'d_고정'!$B$9))*(1-O704)</f>
        <v/>
      </c>
      <c r="W704">
        <f>(S704*I704+R704*MAX(K704-'d_고정'!$B$10*M704*('6_기대효과'!$K$7/'d_고정'!$B$9),0)*N704)*(1-O704)</f>
        <v/>
      </c>
      <c r="X704">
        <f>U704+V704</f>
        <v/>
      </c>
      <c r="Y704">
        <f>U704/('d_고정'!$B$5*'6_기대효과'!$H$7/8)/'d_고정'!$B$6</f>
        <v/>
      </c>
      <c r="Z704">
        <f>U704/('d_고정'!$B$8*'6_기대효과'!$H$7/8)</f>
        <v/>
      </c>
    </row>
    <row r="705">
      <c r="A705">
        <f>RAND()</f>
        <v/>
      </c>
      <c r="B705">
        <f>IF('d_시나리오'!$J$2='d_시나리오'!$H$2,'d_시나리오'!$I$2,IF(A705&lt;('d_시나리오'!$I$2-'d_시나리오'!$H$2)/('d_시나리오'!$J$2-'d_시나리오'!$H$2),'d_시나리오'!$H$2+SQRT(A705*('d_시나리오'!$J$2-'d_시나리오'!$H$2)*('d_시나리오'!$I$2-'d_시나리오'!$H$2)),'d_시나리오'!$J$2-SQRT((1-A705)*('d_시나리오'!$J$2-'d_시나리오'!$H$2)*('d_시나리오'!$J$2-'d_시나리오'!$I$2))))</f>
        <v/>
      </c>
      <c r="C705">
        <f>BETAINV(RAND(),2,6)</f>
        <v/>
      </c>
      <c r="D705">
        <f>INDEX('d_분포'!$A$2:$A$28,RANDBETWEEN(1,27))</f>
        <v/>
      </c>
      <c r="E705">
        <f>INDEX('d_분포'!$C$2:$C$5,RANDBETWEEN(1,4))*(0.9+0.2*RAND())</f>
        <v/>
      </c>
      <c r="F705">
        <f>RAND()</f>
        <v/>
      </c>
      <c r="G705">
        <f>IF('d_시나리오'!$J$3='d_시나리오'!$H$3,'d_시나리오'!$I$3,IF(F705&lt;('d_시나리오'!$I$3-'d_시나리오'!$H$3)/('d_시나리오'!$J$3-'d_시나리오'!$H$3),'d_시나리오'!$H$3+SQRT(F705*('d_시나리오'!$J$3-'d_시나리오'!$H$3)*('d_시나리오'!$I$3-'d_시나리오'!$H$3)),'d_시나리오'!$J$3-SQRT((1-F705)*('d_시나리오'!$J$3-'d_시나리오'!$H$3)*('d_시나리오'!$J$3-'d_시나리오'!$I$3))))</f>
        <v/>
      </c>
      <c r="H705">
        <f>RAND()</f>
        <v/>
      </c>
      <c r="I705">
        <f>IF('d_시나리오'!$J$4='d_시나리오'!$H$4,'d_시나리오'!$I$4,IF(H705&lt;('d_시나리오'!$I$4-'d_시나리오'!$H$4)/('d_시나리오'!$J$4-'d_시나리오'!$H$4),'d_시나리오'!$H$4+SQRT(H705*('d_시나리오'!$J$4-'d_시나리오'!$H$4)*('d_시나리오'!$I$4-'d_시나리오'!$H$4)),'d_시나리오'!$J$4-SQRT((1-H705)*('d_시나리오'!$J$4-'d_시나리오'!$H$4)*('d_시나리오'!$J$4-'d_시나리오'!$I$4))))</f>
        <v/>
      </c>
      <c r="J705">
        <f>RAND()</f>
        <v/>
      </c>
      <c r="K705">
        <f>IF('d_시나리오'!$J$5='d_시나리오'!$H$5,'d_시나리오'!$I$5,IF(J705&lt;('d_시나리오'!$I$5-'d_시나리오'!$H$5)/('d_시나리오'!$J$5-'d_시나리오'!$H$5),'d_시나리오'!$H$5+SQRT(J705*('d_시나리오'!$J$5-'d_시나리오'!$H$5)*('d_시나리오'!$I$5-'d_시나리오'!$H$5)),'d_시나리오'!$J$5-SQRT((1-J705)*('d_시나리오'!$J$5-'d_시나리오'!$H$5)*('d_시나리오'!$J$5-'d_시나리오'!$I$5))))</f>
        <v/>
      </c>
      <c r="L705">
        <f>RAND()</f>
        <v/>
      </c>
      <c r="M705">
        <f>IF('d_시나리오'!$J$6='d_시나리오'!$H$6,'d_시나리오'!$I$6,IF(L705&lt;('d_시나리오'!$I$6-'d_시나리오'!$H$6)/('d_시나리오'!$J$6-'d_시나리오'!$H$6),'d_시나리오'!$H$6+SQRT(L705*('d_시나리오'!$J$6-'d_시나리오'!$H$6)*('d_시나리오'!$I$6-'d_시나리오'!$H$6)),'d_시나리오'!$J$6-SQRT((1-L705)*('d_시나리오'!$J$6-'d_시나리오'!$H$6)*('d_시나리오'!$J$6-'d_시나리오'!$I$6))))</f>
        <v/>
      </c>
      <c r="N705">
        <f>INDEX('d_분포'!$B$2:$B$57,RANDBETWEEN(1,56))</f>
        <v/>
      </c>
      <c r="O705">
        <f>BETAINV(RAND(),5,5)</f>
        <v/>
      </c>
      <c r="P705">
        <f>'d_고정'!$B$1*'6_기대효과'!$H$7*('d_시나리오'!$I$7/'d_고정'!$B$2)*B705</f>
        <v/>
      </c>
      <c r="Q705">
        <f>P705*C705</f>
        <v/>
      </c>
      <c r="R705">
        <f>P705*E705</f>
        <v/>
      </c>
      <c r="S705">
        <f>R705*G705</f>
        <v/>
      </c>
      <c r="T705">
        <f>Q705+S705</f>
        <v/>
      </c>
      <c r="U705">
        <f>(Q705*D705+S705*I705)*(1-O705)</f>
        <v/>
      </c>
      <c r="V705">
        <f>(R705*K705*N705+'d_고정'!$B$3*('6_기대효과'!$H$7/8)*N705*'d_고정'!$B$10*M705*('6_기대효과'!$K$7/'d_고정'!$B$9))*(1-O705)</f>
        <v/>
      </c>
      <c r="W705">
        <f>(S705*I705+R705*MAX(K705-'d_고정'!$B$10*M705*('6_기대효과'!$K$7/'d_고정'!$B$9),0)*N705)*(1-O705)</f>
        <v/>
      </c>
      <c r="X705">
        <f>U705+V705</f>
        <v/>
      </c>
      <c r="Y705">
        <f>U705/('d_고정'!$B$5*'6_기대효과'!$H$7/8)/'d_고정'!$B$6</f>
        <v/>
      </c>
      <c r="Z705">
        <f>U705/('d_고정'!$B$8*'6_기대효과'!$H$7/8)</f>
        <v/>
      </c>
    </row>
    <row r="706">
      <c r="A706">
        <f>RAND()</f>
        <v/>
      </c>
      <c r="B706">
        <f>IF('d_시나리오'!$J$2='d_시나리오'!$H$2,'d_시나리오'!$I$2,IF(A706&lt;('d_시나리오'!$I$2-'d_시나리오'!$H$2)/('d_시나리오'!$J$2-'d_시나리오'!$H$2),'d_시나리오'!$H$2+SQRT(A706*('d_시나리오'!$J$2-'d_시나리오'!$H$2)*('d_시나리오'!$I$2-'d_시나리오'!$H$2)),'d_시나리오'!$J$2-SQRT((1-A706)*('d_시나리오'!$J$2-'d_시나리오'!$H$2)*('d_시나리오'!$J$2-'d_시나리오'!$I$2))))</f>
        <v/>
      </c>
      <c r="C706">
        <f>BETAINV(RAND(),2,6)</f>
        <v/>
      </c>
      <c r="D706">
        <f>INDEX('d_분포'!$A$2:$A$28,RANDBETWEEN(1,27))</f>
        <v/>
      </c>
      <c r="E706">
        <f>INDEX('d_분포'!$C$2:$C$5,RANDBETWEEN(1,4))*(0.9+0.2*RAND())</f>
        <v/>
      </c>
      <c r="F706">
        <f>RAND()</f>
        <v/>
      </c>
      <c r="G706">
        <f>IF('d_시나리오'!$J$3='d_시나리오'!$H$3,'d_시나리오'!$I$3,IF(F706&lt;('d_시나리오'!$I$3-'d_시나리오'!$H$3)/('d_시나리오'!$J$3-'d_시나리오'!$H$3),'d_시나리오'!$H$3+SQRT(F706*('d_시나리오'!$J$3-'d_시나리오'!$H$3)*('d_시나리오'!$I$3-'d_시나리오'!$H$3)),'d_시나리오'!$J$3-SQRT((1-F706)*('d_시나리오'!$J$3-'d_시나리오'!$H$3)*('d_시나리오'!$J$3-'d_시나리오'!$I$3))))</f>
        <v/>
      </c>
      <c r="H706">
        <f>RAND()</f>
        <v/>
      </c>
      <c r="I706">
        <f>IF('d_시나리오'!$J$4='d_시나리오'!$H$4,'d_시나리오'!$I$4,IF(H706&lt;('d_시나리오'!$I$4-'d_시나리오'!$H$4)/('d_시나리오'!$J$4-'d_시나리오'!$H$4),'d_시나리오'!$H$4+SQRT(H706*('d_시나리오'!$J$4-'d_시나리오'!$H$4)*('d_시나리오'!$I$4-'d_시나리오'!$H$4)),'d_시나리오'!$J$4-SQRT((1-H706)*('d_시나리오'!$J$4-'d_시나리오'!$H$4)*('d_시나리오'!$J$4-'d_시나리오'!$I$4))))</f>
        <v/>
      </c>
      <c r="J706">
        <f>RAND()</f>
        <v/>
      </c>
      <c r="K706">
        <f>IF('d_시나리오'!$J$5='d_시나리오'!$H$5,'d_시나리오'!$I$5,IF(J706&lt;('d_시나리오'!$I$5-'d_시나리오'!$H$5)/('d_시나리오'!$J$5-'d_시나리오'!$H$5),'d_시나리오'!$H$5+SQRT(J706*('d_시나리오'!$J$5-'d_시나리오'!$H$5)*('d_시나리오'!$I$5-'d_시나리오'!$H$5)),'d_시나리오'!$J$5-SQRT((1-J706)*('d_시나리오'!$J$5-'d_시나리오'!$H$5)*('d_시나리오'!$J$5-'d_시나리오'!$I$5))))</f>
        <v/>
      </c>
      <c r="L706">
        <f>RAND()</f>
        <v/>
      </c>
      <c r="M706">
        <f>IF('d_시나리오'!$J$6='d_시나리오'!$H$6,'d_시나리오'!$I$6,IF(L706&lt;('d_시나리오'!$I$6-'d_시나리오'!$H$6)/('d_시나리오'!$J$6-'d_시나리오'!$H$6),'d_시나리오'!$H$6+SQRT(L706*('d_시나리오'!$J$6-'d_시나리오'!$H$6)*('d_시나리오'!$I$6-'d_시나리오'!$H$6)),'d_시나리오'!$J$6-SQRT((1-L706)*('d_시나리오'!$J$6-'d_시나리오'!$H$6)*('d_시나리오'!$J$6-'d_시나리오'!$I$6))))</f>
        <v/>
      </c>
      <c r="N706">
        <f>INDEX('d_분포'!$B$2:$B$57,RANDBETWEEN(1,56))</f>
        <v/>
      </c>
      <c r="O706">
        <f>BETAINV(RAND(),5,5)</f>
        <v/>
      </c>
      <c r="P706">
        <f>'d_고정'!$B$1*'6_기대효과'!$H$7*('d_시나리오'!$I$7/'d_고정'!$B$2)*B706</f>
        <v/>
      </c>
      <c r="Q706">
        <f>P706*C706</f>
        <v/>
      </c>
      <c r="R706">
        <f>P706*E706</f>
        <v/>
      </c>
      <c r="S706">
        <f>R706*G706</f>
        <v/>
      </c>
      <c r="T706">
        <f>Q706+S706</f>
        <v/>
      </c>
      <c r="U706">
        <f>(Q706*D706+S706*I706)*(1-O706)</f>
        <v/>
      </c>
      <c r="V706">
        <f>(R706*K706*N706+'d_고정'!$B$3*('6_기대효과'!$H$7/8)*N706*'d_고정'!$B$10*M706*('6_기대효과'!$K$7/'d_고정'!$B$9))*(1-O706)</f>
        <v/>
      </c>
      <c r="W706">
        <f>(S706*I706+R706*MAX(K706-'d_고정'!$B$10*M706*('6_기대효과'!$K$7/'d_고정'!$B$9),0)*N706)*(1-O706)</f>
        <v/>
      </c>
      <c r="X706">
        <f>U706+V706</f>
        <v/>
      </c>
      <c r="Y706">
        <f>U706/('d_고정'!$B$5*'6_기대효과'!$H$7/8)/'d_고정'!$B$6</f>
        <v/>
      </c>
      <c r="Z706">
        <f>U706/('d_고정'!$B$8*'6_기대효과'!$H$7/8)</f>
        <v/>
      </c>
    </row>
    <row r="707">
      <c r="A707">
        <f>RAND()</f>
        <v/>
      </c>
      <c r="B707">
        <f>IF('d_시나리오'!$J$2='d_시나리오'!$H$2,'d_시나리오'!$I$2,IF(A707&lt;('d_시나리오'!$I$2-'d_시나리오'!$H$2)/('d_시나리오'!$J$2-'d_시나리오'!$H$2),'d_시나리오'!$H$2+SQRT(A707*('d_시나리오'!$J$2-'d_시나리오'!$H$2)*('d_시나리오'!$I$2-'d_시나리오'!$H$2)),'d_시나리오'!$J$2-SQRT((1-A707)*('d_시나리오'!$J$2-'d_시나리오'!$H$2)*('d_시나리오'!$J$2-'d_시나리오'!$I$2))))</f>
        <v/>
      </c>
      <c r="C707">
        <f>BETAINV(RAND(),2,6)</f>
        <v/>
      </c>
      <c r="D707">
        <f>INDEX('d_분포'!$A$2:$A$28,RANDBETWEEN(1,27))</f>
        <v/>
      </c>
      <c r="E707">
        <f>INDEX('d_분포'!$C$2:$C$5,RANDBETWEEN(1,4))*(0.9+0.2*RAND())</f>
        <v/>
      </c>
      <c r="F707">
        <f>RAND()</f>
        <v/>
      </c>
      <c r="G707">
        <f>IF('d_시나리오'!$J$3='d_시나리오'!$H$3,'d_시나리오'!$I$3,IF(F707&lt;('d_시나리오'!$I$3-'d_시나리오'!$H$3)/('d_시나리오'!$J$3-'d_시나리오'!$H$3),'d_시나리오'!$H$3+SQRT(F707*('d_시나리오'!$J$3-'d_시나리오'!$H$3)*('d_시나리오'!$I$3-'d_시나리오'!$H$3)),'d_시나리오'!$J$3-SQRT((1-F707)*('d_시나리오'!$J$3-'d_시나리오'!$H$3)*('d_시나리오'!$J$3-'d_시나리오'!$I$3))))</f>
        <v/>
      </c>
      <c r="H707">
        <f>RAND()</f>
        <v/>
      </c>
      <c r="I707">
        <f>IF('d_시나리오'!$J$4='d_시나리오'!$H$4,'d_시나리오'!$I$4,IF(H707&lt;('d_시나리오'!$I$4-'d_시나리오'!$H$4)/('d_시나리오'!$J$4-'d_시나리오'!$H$4),'d_시나리오'!$H$4+SQRT(H707*('d_시나리오'!$J$4-'d_시나리오'!$H$4)*('d_시나리오'!$I$4-'d_시나리오'!$H$4)),'d_시나리오'!$J$4-SQRT((1-H707)*('d_시나리오'!$J$4-'d_시나리오'!$H$4)*('d_시나리오'!$J$4-'d_시나리오'!$I$4))))</f>
        <v/>
      </c>
      <c r="J707">
        <f>RAND()</f>
        <v/>
      </c>
      <c r="K707">
        <f>IF('d_시나리오'!$J$5='d_시나리오'!$H$5,'d_시나리오'!$I$5,IF(J707&lt;('d_시나리오'!$I$5-'d_시나리오'!$H$5)/('d_시나리오'!$J$5-'d_시나리오'!$H$5),'d_시나리오'!$H$5+SQRT(J707*('d_시나리오'!$J$5-'d_시나리오'!$H$5)*('d_시나리오'!$I$5-'d_시나리오'!$H$5)),'d_시나리오'!$J$5-SQRT((1-J707)*('d_시나리오'!$J$5-'d_시나리오'!$H$5)*('d_시나리오'!$J$5-'d_시나리오'!$I$5))))</f>
        <v/>
      </c>
      <c r="L707">
        <f>RAND()</f>
        <v/>
      </c>
      <c r="M707">
        <f>IF('d_시나리오'!$J$6='d_시나리오'!$H$6,'d_시나리오'!$I$6,IF(L707&lt;('d_시나리오'!$I$6-'d_시나리오'!$H$6)/('d_시나리오'!$J$6-'d_시나리오'!$H$6),'d_시나리오'!$H$6+SQRT(L707*('d_시나리오'!$J$6-'d_시나리오'!$H$6)*('d_시나리오'!$I$6-'d_시나리오'!$H$6)),'d_시나리오'!$J$6-SQRT((1-L707)*('d_시나리오'!$J$6-'d_시나리오'!$H$6)*('d_시나리오'!$J$6-'d_시나리오'!$I$6))))</f>
        <v/>
      </c>
      <c r="N707">
        <f>INDEX('d_분포'!$B$2:$B$57,RANDBETWEEN(1,56))</f>
        <v/>
      </c>
      <c r="O707">
        <f>BETAINV(RAND(),5,5)</f>
        <v/>
      </c>
      <c r="P707">
        <f>'d_고정'!$B$1*'6_기대효과'!$H$7*('d_시나리오'!$I$7/'d_고정'!$B$2)*B707</f>
        <v/>
      </c>
      <c r="Q707">
        <f>P707*C707</f>
        <v/>
      </c>
      <c r="R707">
        <f>P707*E707</f>
        <v/>
      </c>
      <c r="S707">
        <f>R707*G707</f>
        <v/>
      </c>
      <c r="T707">
        <f>Q707+S707</f>
        <v/>
      </c>
      <c r="U707">
        <f>(Q707*D707+S707*I707)*(1-O707)</f>
        <v/>
      </c>
      <c r="V707">
        <f>(R707*K707*N707+'d_고정'!$B$3*('6_기대효과'!$H$7/8)*N707*'d_고정'!$B$10*M707*('6_기대효과'!$K$7/'d_고정'!$B$9))*(1-O707)</f>
        <v/>
      </c>
      <c r="W707">
        <f>(S707*I707+R707*MAX(K707-'d_고정'!$B$10*M707*('6_기대효과'!$K$7/'d_고정'!$B$9),0)*N707)*(1-O707)</f>
        <v/>
      </c>
      <c r="X707">
        <f>U707+V707</f>
        <v/>
      </c>
      <c r="Y707">
        <f>U707/('d_고정'!$B$5*'6_기대효과'!$H$7/8)/'d_고정'!$B$6</f>
        <v/>
      </c>
      <c r="Z707">
        <f>U707/('d_고정'!$B$8*'6_기대효과'!$H$7/8)</f>
        <v/>
      </c>
    </row>
    <row r="708">
      <c r="A708">
        <f>RAND()</f>
        <v/>
      </c>
      <c r="B708">
        <f>IF('d_시나리오'!$J$2='d_시나리오'!$H$2,'d_시나리오'!$I$2,IF(A708&lt;('d_시나리오'!$I$2-'d_시나리오'!$H$2)/('d_시나리오'!$J$2-'d_시나리오'!$H$2),'d_시나리오'!$H$2+SQRT(A708*('d_시나리오'!$J$2-'d_시나리오'!$H$2)*('d_시나리오'!$I$2-'d_시나리오'!$H$2)),'d_시나리오'!$J$2-SQRT((1-A708)*('d_시나리오'!$J$2-'d_시나리오'!$H$2)*('d_시나리오'!$J$2-'d_시나리오'!$I$2))))</f>
        <v/>
      </c>
      <c r="C708">
        <f>BETAINV(RAND(),2,6)</f>
        <v/>
      </c>
      <c r="D708">
        <f>INDEX('d_분포'!$A$2:$A$28,RANDBETWEEN(1,27))</f>
        <v/>
      </c>
      <c r="E708">
        <f>INDEX('d_분포'!$C$2:$C$5,RANDBETWEEN(1,4))*(0.9+0.2*RAND())</f>
        <v/>
      </c>
      <c r="F708">
        <f>RAND()</f>
        <v/>
      </c>
      <c r="G708">
        <f>IF('d_시나리오'!$J$3='d_시나리오'!$H$3,'d_시나리오'!$I$3,IF(F708&lt;('d_시나리오'!$I$3-'d_시나리오'!$H$3)/('d_시나리오'!$J$3-'d_시나리오'!$H$3),'d_시나리오'!$H$3+SQRT(F708*('d_시나리오'!$J$3-'d_시나리오'!$H$3)*('d_시나리오'!$I$3-'d_시나리오'!$H$3)),'d_시나리오'!$J$3-SQRT((1-F708)*('d_시나리오'!$J$3-'d_시나리오'!$H$3)*('d_시나리오'!$J$3-'d_시나리오'!$I$3))))</f>
        <v/>
      </c>
      <c r="H708">
        <f>RAND()</f>
        <v/>
      </c>
      <c r="I708">
        <f>IF('d_시나리오'!$J$4='d_시나리오'!$H$4,'d_시나리오'!$I$4,IF(H708&lt;('d_시나리오'!$I$4-'d_시나리오'!$H$4)/('d_시나리오'!$J$4-'d_시나리오'!$H$4),'d_시나리오'!$H$4+SQRT(H708*('d_시나리오'!$J$4-'d_시나리오'!$H$4)*('d_시나리오'!$I$4-'d_시나리오'!$H$4)),'d_시나리오'!$J$4-SQRT((1-H708)*('d_시나리오'!$J$4-'d_시나리오'!$H$4)*('d_시나리오'!$J$4-'d_시나리오'!$I$4))))</f>
        <v/>
      </c>
      <c r="J708">
        <f>RAND()</f>
        <v/>
      </c>
      <c r="K708">
        <f>IF('d_시나리오'!$J$5='d_시나리오'!$H$5,'d_시나리오'!$I$5,IF(J708&lt;('d_시나리오'!$I$5-'d_시나리오'!$H$5)/('d_시나리오'!$J$5-'d_시나리오'!$H$5),'d_시나리오'!$H$5+SQRT(J708*('d_시나리오'!$J$5-'d_시나리오'!$H$5)*('d_시나리오'!$I$5-'d_시나리오'!$H$5)),'d_시나리오'!$J$5-SQRT((1-J708)*('d_시나리오'!$J$5-'d_시나리오'!$H$5)*('d_시나리오'!$J$5-'d_시나리오'!$I$5))))</f>
        <v/>
      </c>
      <c r="L708">
        <f>RAND()</f>
        <v/>
      </c>
      <c r="M708">
        <f>IF('d_시나리오'!$J$6='d_시나리오'!$H$6,'d_시나리오'!$I$6,IF(L708&lt;('d_시나리오'!$I$6-'d_시나리오'!$H$6)/('d_시나리오'!$J$6-'d_시나리오'!$H$6),'d_시나리오'!$H$6+SQRT(L708*('d_시나리오'!$J$6-'d_시나리오'!$H$6)*('d_시나리오'!$I$6-'d_시나리오'!$H$6)),'d_시나리오'!$J$6-SQRT((1-L708)*('d_시나리오'!$J$6-'d_시나리오'!$H$6)*('d_시나리오'!$J$6-'d_시나리오'!$I$6))))</f>
        <v/>
      </c>
      <c r="N708">
        <f>INDEX('d_분포'!$B$2:$B$57,RANDBETWEEN(1,56))</f>
        <v/>
      </c>
      <c r="O708">
        <f>BETAINV(RAND(),5,5)</f>
        <v/>
      </c>
      <c r="P708">
        <f>'d_고정'!$B$1*'6_기대효과'!$H$7*('d_시나리오'!$I$7/'d_고정'!$B$2)*B708</f>
        <v/>
      </c>
      <c r="Q708">
        <f>P708*C708</f>
        <v/>
      </c>
      <c r="R708">
        <f>P708*E708</f>
        <v/>
      </c>
      <c r="S708">
        <f>R708*G708</f>
        <v/>
      </c>
      <c r="T708">
        <f>Q708+S708</f>
        <v/>
      </c>
      <c r="U708">
        <f>(Q708*D708+S708*I708)*(1-O708)</f>
        <v/>
      </c>
      <c r="V708">
        <f>(R708*K708*N708+'d_고정'!$B$3*('6_기대효과'!$H$7/8)*N708*'d_고정'!$B$10*M708*('6_기대효과'!$K$7/'d_고정'!$B$9))*(1-O708)</f>
        <v/>
      </c>
      <c r="W708">
        <f>(S708*I708+R708*MAX(K708-'d_고정'!$B$10*M708*('6_기대효과'!$K$7/'d_고정'!$B$9),0)*N708)*(1-O708)</f>
        <v/>
      </c>
      <c r="X708">
        <f>U708+V708</f>
        <v/>
      </c>
      <c r="Y708">
        <f>U708/('d_고정'!$B$5*'6_기대효과'!$H$7/8)/'d_고정'!$B$6</f>
        <v/>
      </c>
      <c r="Z708">
        <f>U708/('d_고정'!$B$8*'6_기대효과'!$H$7/8)</f>
        <v/>
      </c>
    </row>
    <row r="709">
      <c r="A709">
        <f>RAND()</f>
        <v/>
      </c>
      <c r="B709">
        <f>IF('d_시나리오'!$J$2='d_시나리오'!$H$2,'d_시나리오'!$I$2,IF(A709&lt;('d_시나리오'!$I$2-'d_시나리오'!$H$2)/('d_시나리오'!$J$2-'d_시나리오'!$H$2),'d_시나리오'!$H$2+SQRT(A709*('d_시나리오'!$J$2-'d_시나리오'!$H$2)*('d_시나리오'!$I$2-'d_시나리오'!$H$2)),'d_시나리오'!$J$2-SQRT((1-A709)*('d_시나리오'!$J$2-'d_시나리오'!$H$2)*('d_시나리오'!$J$2-'d_시나리오'!$I$2))))</f>
        <v/>
      </c>
      <c r="C709">
        <f>BETAINV(RAND(),2,6)</f>
        <v/>
      </c>
      <c r="D709">
        <f>INDEX('d_분포'!$A$2:$A$28,RANDBETWEEN(1,27))</f>
        <v/>
      </c>
      <c r="E709">
        <f>INDEX('d_분포'!$C$2:$C$5,RANDBETWEEN(1,4))*(0.9+0.2*RAND())</f>
        <v/>
      </c>
      <c r="F709">
        <f>RAND()</f>
        <v/>
      </c>
      <c r="G709">
        <f>IF('d_시나리오'!$J$3='d_시나리오'!$H$3,'d_시나리오'!$I$3,IF(F709&lt;('d_시나리오'!$I$3-'d_시나리오'!$H$3)/('d_시나리오'!$J$3-'d_시나리오'!$H$3),'d_시나리오'!$H$3+SQRT(F709*('d_시나리오'!$J$3-'d_시나리오'!$H$3)*('d_시나리오'!$I$3-'d_시나리오'!$H$3)),'d_시나리오'!$J$3-SQRT((1-F709)*('d_시나리오'!$J$3-'d_시나리오'!$H$3)*('d_시나리오'!$J$3-'d_시나리오'!$I$3))))</f>
        <v/>
      </c>
      <c r="H709">
        <f>RAND()</f>
        <v/>
      </c>
      <c r="I709">
        <f>IF('d_시나리오'!$J$4='d_시나리오'!$H$4,'d_시나리오'!$I$4,IF(H709&lt;('d_시나리오'!$I$4-'d_시나리오'!$H$4)/('d_시나리오'!$J$4-'d_시나리오'!$H$4),'d_시나리오'!$H$4+SQRT(H709*('d_시나리오'!$J$4-'d_시나리오'!$H$4)*('d_시나리오'!$I$4-'d_시나리오'!$H$4)),'d_시나리오'!$J$4-SQRT((1-H709)*('d_시나리오'!$J$4-'d_시나리오'!$H$4)*('d_시나리오'!$J$4-'d_시나리오'!$I$4))))</f>
        <v/>
      </c>
      <c r="J709">
        <f>RAND()</f>
        <v/>
      </c>
      <c r="K709">
        <f>IF('d_시나리오'!$J$5='d_시나리오'!$H$5,'d_시나리오'!$I$5,IF(J709&lt;('d_시나리오'!$I$5-'d_시나리오'!$H$5)/('d_시나리오'!$J$5-'d_시나리오'!$H$5),'d_시나리오'!$H$5+SQRT(J709*('d_시나리오'!$J$5-'d_시나리오'!$H$5)*('d_시나리오'!$I$5-'d_시나리오'!$H$5)),'d_시나리오'!$J$5-SQRT((1-J709)*('d_시나리오'!$J$5-'d_시나리오'!$H$5)*('d_시나리오'!$J$5-'d_시나리오'!$I$5))))</f>
        <v/>
      </c>
      <c r="L709">
        <f>RAND()</f>
        <v/>
      </c>
      <c r="M709">
        <f>IF('d_시나리오'!$J$6='d_시나리오'!$H$6,'d_시나리오'!$I$6,IF(L709&lt;('d_시나리오'!$I$6-'d_시나리오'!$H$6)/('d_시나리오'!$J$6-'d_시나리오'!$H$6),'d_시나리오'!$H$6+SQRT(L709*('d_시나리오'!$J$6-'d_시나리오'!$H$6)*('d_시나리오'!$I$6-'d_시나리오'!$H$6)),'d_시나리오'!$J$6-SQRT((1-L709)*('d_시나리오'!$J$6-'d_시나리오'!$H$6)*('d_시나리오'!$J$6-'d_시나리오'!$I$6))))</f>
        <v/>
      </c>
      <c r="N709">
        <f>INDEX('d_분포'!$B$2:$B$57,RANDBETWEEN(1,56))</f>
        <v/>
      </c>
      <c r="O709">
        <f>BETAINV(RAND(),5,5)</f>
        <v/>
      </c>
      <c r="P709">
        <f>'d_고정'!$B$1*'6_기대효과'!$H$7*('d_시나리오'!$I$7/'d_고정'!$B$2)*B709</f>
        <v/>
      </c>
      <c r="Q709">
        <f>P709*C709</f>
        <v/>
      </c>
      <c r="R709">
        <f>P709*E709</f>
        <v/>
      </c>
      <c r="S709">
        <f>R709*G709</f>
        <v/>
      </c>
      <c r="T709">
        <f>Q709+S709</f>
        <v/>
      </c>
      <c r="U709">
        <f>(Q709*D709+S709*I709)*(1-O709)</f>
        <v/>
      </c>
      <c r="V709">
        <f>(R709*K709*N709+'d_고정'!$B$3*('6_기대효과'!$H$7/8)*N709*'d_고정'!$B$10*M709*('6_기대효과'!$K$7/'d_고정'!$B$9))*(1-O709)</f>
        <v/>
      </c>
      <c r="W709">
        <f>(S709*I709+R709*MAX(K709-'d_고정'!$B$10*M709*('6_기대효과'!$K$7/'d_고정'!$B$9),0)*N709)*(1-O709)</f>
        <v/>
      </c>
      <c r="X709">
        <f>U709+V709</f>
        <v/>
      </c>
      <c r="Y709">
        <f>U709/('d_고정'!$B$5*'6_기대효과'!$H$7/8)/'d_고정'!$B$6</f>
        <v/>
      </c>
      <c r="Z709">
        <f>U709/('d_고정'!$B$8*'6_기대효과'!$H$7/8)</f>
        <v/>
      </c>
    </row>
    <row r="710">
      <c r="A710">
        <f>RAND()</f>
        <v/>
      </c>
      <c r="B710">
        <f>IF('d_시나리오'!$J$2='d_시나리오'!$H$2,'d_시나리오'!$I$2,IF(A710&lt;('d_시나리오'!$I$2-'d_시나리오'!$H$2)/('d_시나리오'!$J$2-'d_시나리오'!$H$2),'d_시나리오'!$H$2+SQRT(A710*('d_시나리오'!$J$2-'d_시나리오'!$H$2)*('d_시나리오'!$I$2-'d_시나리오'!$H$2)),'d_시나리오'!$J$2-SQRT((1-A710)*('d_시나리오'!$J$2-'d_시나리오'!$H$2)*('d_시나리오'!$J$2-'d_시나리오'!$I$2))))</f>
        <v/>
      </c>
      <c r="C710">
        <f>BETAINV(RAND(),2,6)</f>
        <v/>
      </c>
      <c r="D710">
        <f>INDEX('d_분포'!$A$2:$A$28,RANDBETWEEN(1,27))</f>
        <v/>
      </c>
      <c r="E710">
        <f>INDEX('d_분포'!$C$2:$C$5,RANDBETWEEN(1,4))*(0.9+0.2*RAND())</f>
        <v/>
      </c>
      <c r="F710">
        <f>RAND()</f>
        <v/>
      </c>
      <c r="G710">
        <f>IF('d_시나리오'!$J$3='d_시나리오'!$H$3,'d_시나리오'!$I$3,IF(F710&lt;('d_시나리오'!$I$3-'d_시나리오'!$H$3)/('d_시나리오'!$J$3-'d_시나리오'!$H$3),'d_시나리오'!$H$3+SQRT(F710*('d_시나리오'!$J$3-'d_시나리오'!$H$3)*('d_시나리오'!$I$3-'d_시나리오'!$H$3)),'d_시나리오'!$J$3-SQRT((1-F710)*('d_시나리오'!$J$3-'d_시나리오'!$H$3)*('d_시나리오'!$J$3-'d_시나리오'!$I$3))))</f>
        <v/>
      </c>
      <c r="H710">
        <f>RAND()</f>
        <v/>
      </c>
      <c r="I710">
        <f>IF('d_시나리오'!$J$4='d_시나리오'!$H$4,'d_시나리오'!$I$4,IF(H710&lt;('d_시나리오'!$I$4-'d_시나리오'!$H$4)/('d_시나리오'!$J$4-'d_시나리오'!$H$4),'d_시나리오'!$H$4+SQRT(H710*('d_시나리오'!$J$4-'d_시나리오'!$H$4)*('d_시나리오'!$I$4-'d_시나리오'!$H$4)),'d_시나리오'!$J$4-SQRT((1-H710)*('d_시나리오'!$J$4-'d_시나리오'!$H$4)*('d_시나리오'!$J$4-'d_시나리오'!$I$4))))</f>
        <v/>
      </c>
      <c r="J710">
        <f>RAND()</f>
        <v/>
      </c>
      <c r="K710">
        <f>IF('d_시나리오'!$J$5='d_시나리오'!$H$5,'d_시나리오'!$I$5,IF(J710&lt;('d_시나리오'!$I$5-'d_시나리오'!$H$5)/('d_시나리오'!$J$5-'d_시나리오'!$H$5),'d_시나리오'!$H$5+SQRT(J710*('d_시나리오'!$J$5-'d_시나리오'!$H$5)*('d_시나리오'!$I$5-'d_시나리오'!$H$5)),'d_시나리오'!$J$5-SQRT((1-J710)*('d_시나리오'!$J$5-'d_시나리오'!$H$5)*('d_시나리오'!$J$5-'d_시나리오'!$I$5))))</f>
        <v/>
      </c>
      <c r="L710">
        <f>RAND()</f>
        <v/>
      </c>
      <c r="M710">
        <f>IF('d_시나리오'!$J$6='d_시나리오'!$H$6,'d_시나리오'!$I$6,IF(L710&lt;('d_시나리오'!$I$6-'d_시나리오'!$H$6)/('d_시나리오'!$J$6-'d_시나리오'!$H$6),'d_시나리오'!$H$6+SQRT(L710*('d_시나리오'!$J$6-'d_시나리오'!$H$6)*('d_시나리오'!$I$6-'d_시나리오'!$H$6)),'d_시나리오'!$J$6-SQRT((1-L710)*('d_시나리오'!$J$6-'d_시나리오'!$H$6)*('d_시나리오'!$J$6-'d_시나리오'!$I$6))))</f>
        <v/>
      </c>
      <c r="N710">
        <f>INDEX('d_분포'!$B$2:$B$57,RANDBETWEEN(1,56))</f>
        <v/>
      </c>
      <c r="O710">
        <f>BETAINV(RAND(),5,5)</f>
        <v/>
      </c>
      <c r="P710">
        <f>'d_고정'!$B$1*'6_기대효과'!$H$7*('d_시나리오'!$I$7/'d_고정'!$B$2)*B710</f>
        <v/>
      </c>
      <c r="Q710">
        <f>P710*C710</f>
        <v/>
      </c>
      <c r="R710">
        <f>P710*E710</f>
        <v/>
      </c>
      <c r="S710">
        <f>R710*G710</f>
        <v/>
      </c>
      <c r="T710">
        <f>Q710+S710</f>
        <v/>
      </c>
      <c r="U710">
        <f>(Q710*D710+S710*I710)*(1-O710)</f>
        <v/>
      </c>
      <c r="V710">
        <f>(R710*K710*N710+'d_고정'!$B$3*('6_기대효과'!$H$7/8)*N710*'d_고정'!$B$10*M710*('6_기대효과'!$K$7/'d_고정'!$B$9))*(1-O710)</f>
        <v/>
      </c>
      <c r="W710">
        <f>(S710*I710+R710*MAX(K710-'d_고정'!$B$10*M710*('6_기대효과'!$K$7/'d_고정'!$B$9),0)*N710)*(1-O710)</f>
        <v/>
      </c>
      <c r="X710">
        <f>U710+V710</f>
        <v/>
      </c>
      <c r="Y710">
        <f>U710/('d_고정'!$B$5*'6_기대효과'!$H$7/8)/'d_고정'!$B$6</f>
        <v/>
      </c>
      <c r="Z710">
        <f>U710/('d_고정'!$B$8*'6_기대효과'!$H$7/8)</f>
        <v/>
      </c>
    </row>
    <row r="711">
      <c r="A711">
        <f>RAND()</f>
        <v/>
      </c>
      <c r="B711">
        <f>IF('d_시나리오'!$J$2='d_시나리오'!$H$2,'d_시나리오'!$I$2,IF(A711&lt;('d_시나리오'!$I$2-'d_시나리오'!$H$2)/('d_시나리오'!$J$2-'d_시나리오'!$H$2),'d_시나리오'!$H$2+SQRT(A711*('d_시나리오'!$J$2-'d_시나리오'!$H$2)*('d_시나리오'!$I$2-'d_시나리오'!$H$2)),'d_시나리오'!$J$2-SQRT((1-A711)*('d_시나리오'!$J$2-'d_시나리오'!$H$2)*('d_시나리오'!$J$2-'d_시나리오'!$I$2))))</f>
        <v/>
      </c>
      <c r="C711">
        <f>BETAINV(RAND(),2,6)</f>
        <v/>
      </c>
      <c r="D711">
        <f>INDEX('d_분포'!$A$2:$A$28,RANDBETWEEN(1,27))</f>
        <v/>
      </c>
      <c r="E711">
        <f>INDEX('d_분포'!$C$2:$C$5,RANDBETWEEN(1,4))*(0.9+0.2*RAND())</f>
        <v/>
      </c>
      <c r="F711">
        <f>RAND()</f>
        <v/>
      </c>
      <c r="G711">
        <f>IF('d_시나리오'!$J$3='d_시나리오'!$H$3,'d_시나리오'!$I$3,IF(F711&lt;('d_시나리오'!$I$3-'d_시나리오'!$H$3)/('d_시나리오'!$J$3-'d_시나리오'!$H$3),'d_시나리오'!$H$3+SQRT(F711*('d_시나리오'!$J$3-'d_시나리오'!$H$3)*('d_시나리오'!$I$3-'d_시나리오'!$H$3)),'d_시나리오'!$J$3-SQRT((1-F711)*('d_시나리오'!$J$3-'d_시나리오'!$H$3)*('d_시나리오'!$J$3-'d_시나리오'!$I$3))))</f>
        <v/>
      </c>
      <c r="H711">
        <f>RAND()</f>
        <v/>
      </c>
      <c r="I711">
        <f>IF('d_시나리오'!$J$4='d_시나리오'!$H$4,'d_시나리오'!$I$4,IF(H711&lt;('d_시나리오'!$I$4-'d_시나리오'!$H$4)/('d_시나리오'!$J$4-'d_시나리오'!$H$4),'d_시나리오'!$H$4+SQRT(H711*('d_시나리오'!$J$4-'d_시나리오'!$H$4)*('d_시나리오'!$I$4-'d_시나리오'!$H$4)),'d_시나리오'!$J$4-SQRT((1-H711)*('d_시나리오'!$J$4-'d_시나리오'!$H$4)*('d_시나리오'!$J$4-'d_시나리오'!$I$4))))</f>
        <v/>
      </c>
      <c r="J711">
        <f>RAND()</f>
        <v/>
      </c>
      <c r="K711">
        <f>IF('d_시나리오'!$J$5='d_시나리오'!$H$5,'d_시나리오'!$I$5,IF(J711&lt;('d_시나리오'!$I$5-'d_시나리오'!$H$5)/('d_시나리오'!$J$5-'d_시나리오'!$H$5),'d_시나리오'!$H$5+SQRT(J711*('d_시나리오'!$J$5-'d_시나리오'!$H$5)*('d_시나리오'!$I$5-'d_시나리오'!$H$5)),'d_시나리오'!$J$5-SQRT((1-J711)*('d_시나리오'!$J$5-'d_시나리오'!$H$5)*('d_시나리오'!$J$5-'d_시나리오'!$I$5))))</f>
        <v/>
      </c>
      <c r="L711">
        <f>RAND()</f>
        <v/>
      </c>
      <c r="M711">
        <f>IF('d_시나리오'!$J$6='d_시나리오'!$H$6,'d_시나리오'!$I$6,IF(L711&lt;('d_시나리오'!$I$6-'d_시나리오'!$H$6)/('d_시나리오'!$J$6-'d_시나리오'!$H$6),'d_시나리오'!$H$6+SQRT(L711*('d_시나리오'!$J$6-'d_시나리오'!$H$6)*('d_시나리오'!$I$6-'d_시나리오'!$H$6)),'d_시나리오'!$J$6-SQRT((1-L711)*('d_시나리오'!$J$6-'d_시나리오'!$H$6)*('d_시나리오'!$J$6-'d_시나리오'!$I$6))))</f>
        <v/>
      </c>
      <c r="N711">
        <f>INDEX('d_분포'!$B$2:$B$57,RANDBETWEEN(1,56))</f>
        <v/>
      </c>
      <c r="O711">
        <f>BETAINV(RAND(),5,5)</f>
        <v/>
      </c>
      <c r="P711">
        <f>'d_고정'!$B$1*'6_기대효과'!$H$7*('d_시나리오'!$I$7/'d_고정'!$B$2)*B711</f>
        <v/>
      </c>
      <c r="Q711">
        <f>P711*C711</f>
        <v/>
      </c>
      <c r="R711">
        <f>P711*E711</f>
        <v/>
      </c>
      <c r="S711">
        <f>R711*G711</f>
        <v/>
      </c>
      <c r="T711">
        <f>Q711+S711</f>
        <v/>
      </c>
      <c r="U711">
        <f>(Q711*D711+S711*I711)*(1-O711)</f>
        <v/>
      </c>
      <c r="V711">
        <f>(R711*K711*N711+'d_고정'!$B$3*('6_기대효과'!$H$7/8)*N711*'d_고정'!$B$10*M711*('6_기대효과'!$K$7/'d_고정'!$B$9))*(1-O711)</f>
        <v/>
      </c>
      <c r="W711">
        <f>(S711*I711+R711*MAX(K711-'d_고정'!$B$10*M711*('6_기대효과'!$K$7/'d_고정'!$B$9),0)*N711)*(1-O711)</f>
        <v/>
      </c>
      <c r="X711">
        <f>U711+V711</f>
        <v/>
      </c>
      <c r="Y711">
        <f>U711/('d_고정'!$B$5*'6_기대효과'!$H$7/8)/'d_고정'!$B$6</f>
        <v/>
      </c>
      <c r="Z711">
        <f>U711/('d_고정'!$B$8*'6_기대효과'!$H$7/8)</f>
        <v/>
      </c>
    </row>
    <row r="712">
      <c r="A712">
        <f>RAND()</f>
        <v/>
      </c>
      <c r="B712">
        <f>IF('d_시나리오'!$J$2='d_시나리오'!$H$2,'d_시나리오'!$I$2,IF(A712&lt;('d_시나리오'!$I$2-'d_시나리오'!$H$2)/('d_시나리오'!$J$2-'d_시나리오'!$H$2),'d_시나리오'!$H$2+SQRT(A712*('d_시나리오'!$J$2-'d_시나리오'!$H$2)*('d_시나리오'!$I$2-'d_시나리오'!$H$2)),'d_시나리오'!$J$2-SQRT((1-A712)*('d_시나리오'!$J$2-'d_시나리오'!$H$2)*('d_시나리오'!$J$2-'d_시나리오'!$I$2))))</f>
        <v/>
      </c>
      <c r="C712">
        <f>BETAINV(RAND(),2,6)</f>
        <v/>
      </c>
      <c r="D712">
        <f>INDEX('d_분포'!$A$2:$A$28,RANDBETWEEN(1,27))</f>
        <v/>
      </c>
      <c r="E712">
        <f>INDEX('d_분포'!$C$2:$C$5,RANDBETWEEN(1,4))*(0.9+0.2*RAND())</f>
        <v/>
      </c>
      <c r="F712">
        <f>RAND()</f>
        <v/>
      </c>
      <c r="G712">
        <f>IF('d_시나리오'!$J$3='d_시나리오'!$H$3,'d_시나리오'!$I$3,IF(F712&lt;('d_시나리오'!$I$3-'d_시나리오'!$H$3)/('d_시나리오'!$J$3-'d_시나리오'!$H$3),'d_시나리오'!$H$3+SQRT(F712*('d_시나리오'!$J$3-'d_시나리오'!$H$3)*('d_시나리오'!$I$3-'d_시나리오'!$H$3)),'d_시나리오'!$J$3-SQRT((1-F712)*('d_시나리오'!$J$3-'d_시나리오'!$H$3)*('d_시나리오'!$J$3-'d_시나리오'!$I$3))))</f>
        <v/>
      </c>
      <c r="H712">
        <f>RAND()</f>
        <v/>
      </c>
      <c r="I712">
        <f>IF('d_시나리오'!$J$4='d_시나리오'!$H$4,'d_시나리오'!$I$4,IF(H712&lt;('d_시나리오'!$I$4-'d_시나리오'!$H$4)/('d_시나리오'!$J$4-'d_시나리오'!$H$4),'d_시나리오'!$H$4+SQRT(H712*('d_시나리오'!$J$4-'d_시나리오'!$H$4)*('d_시나리오'!$I$4-'d_시나리오'!$H$4)),'d_시나리오'!$J$4-SQRT((1-H712)*('d_시나리오'!$J$4-'d_시나리오'!$H$4)*('d_시나리오'!$J$4-'d_시나리오'!$I$4))))</f>
        <v/>
      </c>
      <c r="J712">
        <f>RAND()</f>
        <v/>
      </c>
      <c r="K712">
        <f>IF('d_시나리오'!$J$5='d_시나리오'!$H$5,'d_시나리오'!$I$5,IF(J712&lt;('d_시나리오'!$I$5-'d_시나리오'!$H$5)/('d_시나리오'!$J$5-'d_시나리오'!$H$5),'d_시나리오'!$H$5+SQRT(J712*('d_시나리오'!$J$5-'d_시나리오'!$H$5)*('d_시나리오'!$I$5-'d_시나리오'!$H$5)),'d_시나리오'!$J$5-SQRT((1-J712)*('d_시나리오'!$J$5-'d_시나리오'!$H$5)*('d_시나리오'!$J$5-'d_시나리오'!$I$5))))</f>
        <v/>
      </c>
      <c r="L712">
        <f>RAND()</f>
        <v/>
      </c>
      <c r="M712">
        <f>IF('d_시나리오'!$J$6='d_시나리오'!$H$6,'d_시나리오'!$I$6,IF(L712&lt;('d_시나리오'!$I$6-'d_시나리오'!$H$6)/('d_시나리오'!$J$6-'d_시나리오'!$H$6),'d_시나리오'!$H$6+SQRT(L712*('d_시나리오'!$J$6-'d_시나리오'!$H$6)*('d_시나리오'!$I$6-'d_시나리오'!$H$6)),'d_시나리오'!$J$6-SQRT((1-L712)*('d_시나리오'!$J$6-'d_시나리오'!$H$6)*('d_시나리오'!$J$6-'d_시나리오'!$I$6))))</f>
        <v/>
      </c>
      <c r="N712">
        <f>INDEX('d_분포'!$B$2:$B$57,RANDBETWEEN(1,56))</f>
        <v/>
      </c>
      <c r="O712">
        <f>BETAINV(RAND(),5,5)</f>
        <v/>
      </c>
      <c r="P712">
        <f>'d_고정'!$B$1*'6_기대효과'!$H$7*('d_시나리오'!$I$7/'d_고정'!$B$2)*B712</f>
        <v/>
      </c>
      <c r="Q712">
        <f>P712*C712</f>
        <v/>
      </c>
      <c r="R712">
        <f>P712*E712</f>
        <v/>
      </c>
      <c r="S712">
        <f>R712*G712</f>
        <v/>
      </c>
      <c r="T712">
        <f>Q712+S712</f>
        <v/>
      </c>
      <c r="U712">
        <f>(Q712*D712+S712*I712)*(1-O712)</f>
        <v/>
      </c>
      <c r="V712">
        <f>(R712*K712*N712+'d_고정'!$B$3*('6_기대효과'!$H$7/8)*N712*'d_고정'!$B$10*M712*('6_기대효과'!$K$7/'d_고정'!$B$9))*(1-O712)</f>
        <v/>
      </c>
      <c r="W712">
        <f>(S712*I712+R712*MAX(K712-'d_고정'!$B$10*M712*('6_기대효과'!$K$7/'d_고정'!$B$9),0)*N712)*(1-O712)</f>
        <v/>
      </c>
      <c r="X712">
        <f>U712+V712</f>
        <v/>
      </c>
      <c r="Y712">
        <f>U712/('d_고정'!$B$5*'6_기대효과'!$H$7/8)/'d_고정'!$B$6</f>
        <v/>
      </c>
      <c r="Z712">
        <f>U712/('d_고정'!$B$8*'6_기대효과'!$H$7/8)</f>
        <v/>
      </c>
    </row>
    <row r="713">
      <c r="A713">
        <f>RAND()</f>
        <v/>
      </c>
      <c r="B713">
        <f>IF('d_시나리오'!$J$2='d_시나리오'!$H$2,'d_시나리오'!$I$2,IF(A713&lt;('d_시나리오'!$I$2-'d_시나리오'!$H$2)/('d_시나리오'!$J$2-'d_시나리오'!$H$2),'d_시나리오'!$H$2+SQRT(A713*('d_시나리오'!$J$2-'d_시나리오'!$H$2)*('d_시나리오'!$I$2-'d_시나리오'!$H$2)),'d_시나리오'!$J$2-SQRT((1-A713)*('d_시나리오'!$J$2-'d_시나리오'!$H$2)*('d_시나리오'!$J$2-'d_시나리오'!$I$2))))</f>
        <v/>
      </c>
      <c r="C713">
        <f>BETAINV(RAND(),2,6)</f>
        <v/>
      </c>
      <c r="D713">
        <f>INDEX('d_분포'!$A$2:$A$28,RANDBETWEEN(1,27))</f>
        <v/>
      </c>
      <c r="E713">
        <f>INDEX('d_분포'!$C$2:$C$5,RANDBETWEEN(1,4))*(0.9+0.2*RAND())</f>
        <v/>
      </c>
      <c r="F713">
        <f>RAND()</f>
        <v/>
      </c>
      <c r="G713">
        <f>IF('d_시나리오'!$J$3='d_시나리오'!$H$3,'d_시나리오'!$I$3,IF(F713&lt;('d_시나리오'!$I$3-'d_시나리오'!$H$3)/('d_시나리오'!$J$3-'d_시나리오'!$H$3),'d_시나리오'!$H$3+SQRT(F713*('d_시나리오'!$J$3-'d_시나리오'!$H$3)*('d_시나리오'!$I$3-'d_시나리오'!$H$3)),'d_시나리오'!$J$3-SQRT((1-F713)*('d_시나리오'!$J$3-'d_시나리오'!$H$3)*('d_시나리오'!$J$3-'d_시나리오'!$I$3))))</f>
        <v/>
      </c>
      <c r="H713">
        <f>RAND()</f>
        <v/>
      </c>
      <c r="I713">
        <f>IF('d_시나리오'!$J$4='d_시나리오'!$H$4,'d_시나리오'!$I$4,IF(H713&lt;('d_시나리오'!$I$4-'d_시나리오'!$H$4)/('d_시나리오'!$J$4-'d_시나리오'!$H$4),'d_시나리오'!$H$4+SQRT(H713*('d_시나리오'!$J$4-'d_시나리오'!$H$4)*('d_시나리오'!$I$4-'d_시나리오'!$H$4)),'d_시나리오'!$J$4-SQRT((1-H713)*('d_시나리오'!$J$4-'d_시나리오'!$H$4)*('d_시나리오'!$J$4-'d_시나리오'!$I$4))))</f>
        <v/>
      </c>
      <c r="J713">
        <f>RAND()</f>
        <v/>
      </c>
      <c r="K713">
        <f>IF('d_시나리오'!$J$5='d_시나리오'!$H$5,'d_시나리오'!$I$5,IF(J713&lt;('d_시나리오'!$I$5-'d_시나리오'!$H$5)/('d_시나리오'!$J$5-'d_시나리오'!$H$5),'d_시나리오'!$H$5+SQRT(J713*('d_시나리오'!$J$5-'d_시나리오'!$H$5)*('d_시나리오'!$I$5-'d_시나리오'!$H$5)),'d_시나리오'!$J$5-SQRT((1-J713)*('d_시나리오'!$J$5-'d_시나리오'!$H$5)*('d_시나리오'!$J$5-'d_시나리오'!$I$5))))</f>
        <v/>
      </c>
      <c r="L713">
        <f>RAND()</f>
        <v/>
      </c>
      <c r="M713">
        <f>IF('d_시나리오'!$J$6='d_시나리오'!$H$6,'d_시나리오'!$I$6,IF(L713&lt;('d_시나리오'!$I$6-'d_시나리오'!$H$6)/('d_시나리오'!$J$6-'d_시나리오'!$H$6),'d_시나리오'!$H$6+SQRT(L713*('d_시나리오'!$J$6-'d_시나리오'!$H$6)*('d_시나리오'!$I$6-'d_시나리오'!$H$6)),'d_시나리오'!$J$6-SQRT((1-L713)*('d_시나리오'!$J$6-'d_시나리오'!$H$6)*('d_시나리오'!$J$6-'d_시나리오'!$I$6))))</f>
        <v/>
      </c>
      <c r="N713">
        <f>INDEX('d_분포'!$B$2:$B$57,RANDBETWEEN(1,56))</f>
        <v/>
      </c>
      <c r="O713">
        <f>BETAINV(RAND(),5,5)</f>
        <v/>
      </c>
      <c r="P713">
        <f>'d_고정'!$B$1*'6_기대효과'!$H$7*('d_시나리오'!$I$7/'d_고정'!$B$2)*B713</f>
        <v/>
      </c>
      <c r="Q713">
        <f>P713*C713</f>
        <v/>
      </c>
      <c r="R713">
        <f>P713*E713</f>
        <v/>
      </c>
      <c r="S713">
        <f>R713*G713</f>
        <v/>
      </c>
      <c r="T713">
        <f>Q713+S713</f>
        <v/>
      </c>
      <c r="U713">
        <f>(Q713*D713+S713*I713)*(1-O713)</f>
        <v/>
      </c>
      <c r="V713">
        <f>(R713*K713*N713+'d_고정'!$B$3*('6_기대효과'!$H$7/8)*N713*'d_고정'!$B$10*M713*('6_기대효과'!$K$7/'d_고정'!$B$9))*(1-O713)</f>
        <v/>
      </c>
      <c r="W713">
        <f>(S713*I713+R713*MAX(K713-'d_고정'!$B$10*M713*('6_기대효과'!$K$7/'d_고정'!$B$9),0)*N713)*(1-O713)</f>
        <v/>
      </c>
      <c r="X713">
        <f>U713+V713</f>
        <v/>
      </c>
      <c r="Y713">
        <f>U713/('d_고정'!$B$5*'6_기대효과'!$H$7/8)/'d_고정'!$B$6</f>
        <v/>
      </c>
      <c r="Z713">
        <f>U713/('d_고정'!$B$8*'6_기대효과'!$H$7/8)</f>
        <v/>
      </c>
    </row>
    <row r="714">
      <c r="A714">
        <f>RAND()</f>
        <v/>
      </c>
      <c r="B714">
        <f>IF('d_시나리오'!$J$2='d_시나리오'!$H$2,'d_시나리오'!$I$2,IF(A714&lt;('d_시나리오'!$I$2-'d_시나리오'!$H$2)/('d_시나리오'!$J$2-'d_시나리오'!$H$2),'d_시나리오'!$H$2+SQRT(A714*('d_시나리오'!$J$2-'d_시나리오'!$H$2)*('d_시나리오'!$I$2-'d_시나리오'!$H$2)),'d_시나리오'!$J$2-SQRT((1-A714)*('d_시나리오'!$J$2-'d_시나리오'!$H$2)*('d_시나리오'!$J$2-'d_시나리오'!$I$2))))</f>
        <v/>
      </c>
      <c r="C714">
        <f>BETAINV(RAND(),2,6)</f>
        <v/>
      </c>
      <c r="D714">
        <f>INDEX('d_분포'!$A$2:$A$28,RANDBETWEEN(1,27))</f>
        <v/>
      </c>
      <c r="E714">
        <f>INDEX('d_분포'!$C$2:$C$5,RANDBETWEEN(1,4))*(0.9+0.2*RAND())</f>
        <v/>
      </c>
      <c r="F714">
        <f>RAND()</f>
        <v/>
      </c>
      <c r="G714">
        <f>IF('d_시나리오'!$J$3='d_시나리오'!$H$3,'d_시나리오'!$I$3,IF(F714&lt;('d_시나리오'!$I$3-'d_시나리오'!$H$3)/('d_시나리오'!$J$3-'d_시나리오'!$H$3),'d_시나리오'!$H$3+SQRT(F714*('d_시나리오'!$J$3-'d_시나리오'!$H$3)*('d_시나리오'!$I$3-'d_시나리오'!$H$3)),'d_시나리오'!$J$3-SQRT((1-F714)*('d_시나리오'!$J$3-'d_시나리오'!$H$3)*('d_시나리오'!$J$3-'d_시나리오'!$I$3))))</f>
        <v/>
      </c>
      <c r="H714">
        <f>RAND()</f>
        <v/>
      </c>
      <c r="I714">
        <f>IF('d_시나리오'!$J$4='d_시나리오'!$H$4,'d_시나리오'!$I$4,IF(H714&lt;('d_시나리오'!$I$4-'d_시나리오'!$H$4)/('d_시나리오'!$J$4-'d_시나리오'!$H$4),'d_시나리오'!$H$4+SQRT(H714*('d_시나리오'!$J$4-'d_시나리오'!$H$4)*('d_시나리오'!$I$4-'d_시나리오'!$H$4)),'d_시나리오'!$J$4-SQRT((1-H714)*('d_시나리오'!$J$4-'d_시나리오'!$H$4)*('d_시나리오'!$J$4-'d_시나리오'!$I$4))))</f>
        <v/>
      </c>
      <c r="J714">
        <f>RAND()</f>
        <v/>
      </c>
      <c r="K714">
        <f>IF('d_시나리오'!$J$5='d_시나리오'!$H$5,'d_시나리오'!$I$5,IF(J714&lt;('d_시나리오'!$I$5-'d_시나리오'!$H$5)/('d_시나리오'!$J$5-'d_시나리오'!$H$5),'d_시나리오'!$H$5+SQRT(J714*('d_시나리오'!$J$5-'d_시나리오'!$H$5)*('d_시나리오'!$I$5-'d_시나리오'!$H$5)),'d_시나리오'!$J$5-SQRT((1-J714)*('d_시나리오'!$J$5-'d_시나리오'!$H$5)*('d_시나리오'!$J$5-'d_시나리오'!$I$5))))</f>
        <v/>
      </c>
      <c r="L714">
        <f>RAND()</f>
        <v/>
      </c>
      <c r="M714">
        <f>IF('d_시나리오'!$J$6='d_시나리오'!$H$6,'d_시나리오'!$I$6,IF(L714&lt;('d_시나리오'!$I$6-'d_시나리오'!$H$6)/('d_시나리오'!$J$6-'d_시나리오'!$H$6),'d_시나리오'!$H$6+SQRT(L714*('d_시나리오'!$J$6-'d_시나리오'!$H$6)*('d_시나리오'!$I$6-'d_시나리오'!$H$6)),'d_시나리오'!$J$6-SQRT((1-L714)*('d_시나리오'!$J$6-'d_시나리오'!$H$6)*('d_시나리오'!$J$6-'d_시나리오'!$I$6))))</f>
        <v/>
      </c>
      <c r="N714">
        <f>INDEX('d_분포'!$B$2:$B$57,RANDBETWEEN(1,56))</f>
        <v/>
      </c>
      <c r="O714">
        <f>BETAINV(RAND(),5,5)</f>
        <v/>
      </c>
      <c r="P714">
        <f>'d_고정'!$B$1*'6_기대효과'!$H$7*('d_시나리오'!$I$7/'d_고정'!$B$2)*B714</f>
        <v/>
      </c>
      <c r="Q714">
        <f>P714*C714</f>
        <v/>
      </c>
      <c r="R714">
        <f>P714*E714</f>
        <v/>
      </c>
      <c r="S714">
        <f>R714*G714</f>
        <v/>
      </c>
      <c r="T714">
        <f>Q714+S714</f>
        <v/>
      </c>
      <c r="U714">
        <f>(Q714*D714+S714*I714)*(1-O714)</f>
        <v/>
      </c>
      <c r="V714">
        <f>(R714*K714*N714+'d_고정'!$B$3*('6_기대효과'!$H$7/8)*N714*'d_고정'!$B$10*M714*('6_기대효과'!$K$7/'d_고정'!$B$9))*(1-O714)</f>
        <v/>
      </c>
      <c r="W714">
        <f>(S714*I714+R714*MAX(K714-'d_고정'!$B$10*M714*('6_기대효과'!$K$7/'d_고정'!$B$9),0)*N714)*(1-O714)</f>
        <v/>
      </c>
      <c r="X714">
        <f>U714+V714</f>
        <v/>
      </c>
      <c r="Y714">
        <f>U714/('d_고정'!$B$5*'6_기대효과'!$H$7/8)/'d_고정'!$B$6</f>
        <v/>
      </c>
      <c r="Z714">
        <f>U714/('d_고정'!$B$8*'6_기대효과'!$H$7/8)</f>
        <v/>
      </c>
    </row>
    <row r="715">
      <c r="A715">
        <f>RAND()</f>
        <v/>
      </c>
      <c r="B715">
        <f>IF('d_시나리오'!$J$2='d_시나리오'!$H$2,'d_시나리오'!$I$2,IF(A715&lt;('d_시나리오'!$I$2-'d_시나리오'!$H$2)/('d_시나리오'!$J$2-'d_시나리오'!$H$2),'d_시나리오'!$H$2+SQRT(A715*('d_시나리오'!$J$2-'d_시나리오'!$H$2)*('d_시나리오'!$I$2-'d_시나리오'!$H$2)),'d_시나리오'!$J$2-SQRT((1-A715)*('d_시나리오'!$J$2-'d_시나리오'!$H$2)*('d_시나리오'!$J$2-'d_시나리오'!$I$2))))</f>
        <v/>
      </c>
      <c r="C715">
        <f>BETAINV(RAND(),2,6)</f>
        <v/>
      </c>
      <c r="D715">
        <f>INDEX('d_분포'!$A$2:$A$28,RANDBETWEEN(1,27))</f>
        <v/>
      </c>
      <c r="E715">
        <f>INDEX('d_분포'!$C$2:$C$5,RANDBETWEEN(1,4))*(0.9+0.2*RAND())</f>
        <v/>
      </c>
      <c r="F715">
        <f>RAND()</f>
        <v/>
      </c>
      <c r="G715">
        <f>IF('d_시나리오'!$J$3='d_시나리오'!$H$3,'d_시나리오'!$I$3,IF(F715&lt;('d_시나리오'!$I$3-'d_시나리오'!$H$3)/('d_시나리오'!$J$3-'d_시나리오'!$H$3),'d_시나리오'!$H$3+SQRT(F715*('d_시나리오'!$J$3-'d_시나리오'!$H$3)*('d_시나리오'!$I$3-'d_시나리오'!$H$3)),'d_시나리오'!$J$3-SQRT((1-F715)*('d_시나리오'!$J$3-'d_시나리오'!$H$3)*('d_시나리오'!$J$3-'d_시나리오'!$I$3))))</f>
        <v/>
      </c>
      <c r="H715">
        <f>RAND()</f>
        <v/>
      </c>
      <c r="I715">
        <f>IF('d_시나리오'!$J$4='d_시나리오'!$H$4,'d_시나리오'!$I$4,IF(H715&lt;('d_시나리오'!$I$4-'d_시나리오'!$H$4)/('d_시나리오'!$J$4-'d_시나리오'!$H$4),'d_시나리오'!$H$4+SQRT(H715*('d_시나리오'!$J$4-'d_시나리오'!$H$4)*('d_시나리오'!$I$4-'d_시나리오'!$H$4)),'d_시나리오'!$J$4-SQRT((1-H715)*('d_시나리오'!$J$4-'d_시나리오'!$H$4)*('d_시나리오'!$J$4-'d_시나리오'!$I$4))))</f>
        <v/>
      </c>
      <c r="J715">
        <f>RAND()</f>
        <v/>
      </c>
      <c r="K715">
        <f>IF('d_시나리오'!$J$5='d_시나리오'!$H$5,'d_시나리오'!$I$5,IF(J715&lt;('d_시나리오'!$I$5-'d_시나리오'!$H$5)/('d_시나리오'!$J$5-'d_시나리오'!$H$5),'d_시나리오'!$H$5+SQRT(J715*('d_시나리오'!$J$5-'d_시나리오'!$H$5)*('d_시나리오'!$I$5-'d_시나리오'!$H$5)),'d_시나리오'!$J$5-SQRT((1-J715)*('d_시나리오'!$J$5-'d_시나리오'!$H$5)*('d_시나리오'!$J$5-'d_시나리오'!$I$5))))</f>
        <v/>
      </c>
      <c r="L715">
        <f>RAND()</f>
        <v/>
      </c>
      <c r="M715">
        <f>IF('d_시나리오'!$J$6='d_시나리오'!$H$6,'d_시나리오'!$I$6,IF(L715&lt;('d_시나리오'!$I$6-'d_시나리오'!$H$6)/('d_시나리오'!$J$6-'d_시나리오'!$H$6),'d_시나리오'!$H$6+SQRT(L715*('d_시나리오'!$J$6-'d_시나리오'!$H$6)*('d_시나리오'!$I$6-'d_시나리오'!$H$6)),'d_시나리오'!$J$6-SQRT((1-L715)*('d_시나리오'!$J$6-'d_시나리오'!$H$6)*('d_시나리오'!$J$6-'d_시나리오'!$I$6))))</f>
        <v/>
      </c>
      <c r="N715">
        <f>INDEX('d_분포'!$B$2:$B$57,RANDBETWEEN(1,56))</f>
        <v/>
      </c>
      <c r="O715">
        <f>BETAINV(RAND(),5,5)</f>
        <v/>
      </c>
      <c r="P715">
        <f>'d_고정'!$B$1*'6_기대효과'!$H$7*('d_시나리오'!$I$7/'d_고정'!$B$2)*B715</f>
        <v/>
      </c>
      <c r="Q715">
        <f>P715*C715</f>
        <v/>
      </c>
      <c r="R715">
        <f>P715*E715</f>
        <v/>
      </c>
      <c r="S715">
        <f>R715*G715</f>
        <v/>
      </c>
      <c r="T715">
        <f>Q715+S715</f>
        <v/>
      </c>
      <c r="U715">
        <f>(Q715*D715+S715*I715)*(1-O715)</f>
        <v/>
      </c>
      <c r="V715">
        <f>(R715*K715*N715+'d_고정'!$B$3*('6_기대효과'!$H$7/8)*N715*'d_고정'!$B$10*M715*('6_기대효과'!$K$7/'d_고정'!$B$9))*(1-O715)</f>
        <v/>
      </c>
      <c r="W715">
        <f>(S715*I715+R715*MAX(K715-'d_고정'!$B$10*M715*('6_기대효과'!$K$7/'d_고정'!$B$9),0)*N715)*(1-O715)</f>
        <v/>
      </c>
      <c r="X715">
        <f>U715+V715</f>
        <v/>
      </c>
      <c r="Y715">
        <f>U715/('d_고정'!$B$5*'6_기대효과'!$H$7/8)/'d_고정'!$B$6</f>
        <v/>
      </c>
      <c r="Z715">
        <f>U715/('d_고정'!$B$8*'6_기대효과'!$H$7/8)</f>
        <v/>
      </c>
    </row>
    <row r="716">
      <c r="A716">
        <f>RAND()</f>
        <v/>
      </c>
      <c r="B716">
        <f>IF('d_시나리오'!$J$2='d_시나리오'!$H$2,'d_시나리오'!$I$2,IF(A716&lt;('d_시나리오'!$I$2-'d_시나리오'!$H$2)/('d_시나리오'!$J$2-'d_시나리오'!$H$2),'d_시나리오'!$H$2+SQRT(A716*('d_시나리오'!$J$2-'d_시나리오'!$H$2)*('d_시나리오'!$I$2-'d_시나리오'!$H$2)),'d_시나리오'!$J$2-SQRT((1-A716)*('d_시나리오'!$J$2-'d_시나리오'!$H$2)*('d_시나리오'!$J$2-'d_시나리오'!$I$2))))</f>
        <v/>
      </c>
      <c r="C716">
        <f>BETAINV(RAND(),2,6)</f>
        <v/>
      </c>
      <c r="D716">
        <f>INDEX('d_분포'!$A$2:$A$28,RANDBETWEEN(1,27))</f>
        <v/>
      </c>
      <c r="E716">
        <f>INDEX('d_분포'!$C$2:$C$5,RANDBETWEEN(1,4))*(0.9+0.2*RAND())</f>
        <v/>
      </c>
      <c r="F716">
        <f>RAND()</f>
        <v/>
      </c>
      <c r="G716">
        <f>IF('d_시나리오'!$J$3='d_시나리오'!$H$3,'d_시나리오'!$I$3,IF(F716&lt;('d_시나리오'!$I$3-'d_시나리오'!$H$3)/('d_시나리오'!$J$3-'d_시나리오'!$H$3),'d_시나리오'!$H$3+SQRT(F716*('d_시나리오'!$J$3-'d_시나리오'!$H$3)*('d_시나리오'!$I$3-'d_시나리오'!$H$3)),'d_시나리오'!$J$3-SQRT((1-F716)*('d_시나리오'!$J$3-'d_시나리오'!$H$3)*('d_시나리오'!$J$3-'d_시나리오'!$I$3))))</f>
        <v/>
      </c>
      <c r="H716">
        <f>RAND()</f>
        <v/>
      </c>
      <c r="I716">
        <f>IF('d_시나리오'!$J$4='d_시나리오'!$H$4,'d_시나리오'!$I$4,IF(H716&lt;('d_시나리오'!$I$4-'d_시나리오'!$H$4)/('d_시나리오'!$J$4-'d_시나리오'!$H$4),'d_시나리오'!$H$4+SQRT(H716*('d_시나리오'!$J$4-'d_시나리오'!$H$4)*('d_시나리오'!$I$4-'d_시나리오'!$H$4)),'d_시나리오'!$J$4-SQRT((1-H716)*('d_시나리오'!$J$4-'d_시나리오'!$H$4)*('d_시나리오'!$J$4-'d_시나리오'!$I$4))))</f>
        <v/>
      </c>
      <c r="J716">
        <f>RAND()</f>
        <v/>
      </c>
      <c r="K716">
        <f>IF('d_시나리오'!$J$5='d_시나리오'!$H$5,'d_시나리오'!$I$5,IF(J716&lt;('d_시나리오'!$I$5-'d_시나리오'!$H$5)/('d_시나리오'!$J$5-'d_시나리오'!$H$5),'d_시나리오'!$H$5+SQRT(J716*('d_시나리오'!$J$5-'d_시나리오'!$H$5)*('d_시나리오'!$I$5-'d_시나리오'!$H$5)),'d_시나리오'!$J$5-SQRT((1-J716)*('d_시나리오'!$J$5-'d_시나리오'!$H$5)*('d_시나리오'!$J$5-'d_시나리오'!$I$5))))</f>
        <v/>
      </c>
      <c r="L716">
        <f>RAND()</f>
        <v/>
      </c>
      <c r="M716">
        <f>IF('d_시나리오'!$J$6='d_시나리오'!$H$6,'d_시나리오'!$I$6,IF(L716&lt;('d_시나리오'!$I$6-'d_시나리오'!$H$6)/('d_시나리오'!$J$6-'d_시나리오'!$H$6),'d_시나리오'!$H$6+SQRT(L716*('d_시나리오'!$J$6-'d_시나리오'!$H$6)*('d_시나리오'!$I$6-'d_시나리오'!$H$6)),'d_시나리오'!$J$6-SQRT((1-L716)*('d_시나리오'!$J$6-'d_시나리오'!$H$6)*('d_시나리오'!$J$6-'d_시나리오'!$I$6))))</f>
        <v/>
      </c>
      <c r="N716">
        <f>INDEX('d_분포'!$B$2:$B$57,RANDBETWEEN(1,56))</f>
        <v/>
      </c>
      <c r="O716">
        <f>BETAINV(RAND(),5,5)</f>
        <v/>
      </c>
      <c r="P716">
        <f>'d_고정'!$B$1*'6_기대효과'!$H$7*('d_시나리오'!$I$7/'d_고정'!$B$2)*B716</f>
        <v/>
      </c>
      <c r="Q716">
        <f>P716*C716</f>
        <v/>
      </c>
      <c r="R716">
        <f>P716*E716</f>
        <v/>
      </c>
      <c r="S716">
        <f>R716*G716</f>
        <v/>
      </c>
      <c r="T716">
        <f>Q716+S716</f>
        <v/>
      </c>
      <c r="U716">
        <f>(Q716*D716+S716*I716)*(1-O716)</f>
        <v/>
      </c>
      <c r="V716">
        <f>(R716*K716*N716+'d_고정'!$B$3*('6_기대효과'!$H$7/8)*N716*'d_고정'!$B$10*M716*('6_기대효과'!$K$7/'d_고정'!$B$9))*(1-O716)</f>
        <v/>
      </c>
      <c r="W716">
        <f>(S716*I716+R716*MAX(K716-'d_고정'!$B$10*M716*('6_기대효과'!$K$7/'d_고정'!$B$9),0)*N716)*(1-O716)</f>
        <v/>
      </c>
      <c r="X716">
        <f>U716+V716</f>
        <v/>
      </c>
      <c r="Y716">
        <f>U716/('d_고정'!$B$5*'6_기대효과'!$H$7/8)/'d_고정'!$B$6</f>
        <v/>
      </c>
      <c r="Z716">
        <f>U716/('d_고정'!$B$8*'6_기대효과'!$H$7/8)</f>
        <v/>
      </c>
    </row>
    <row r="717">
      <c r="A717">
        <f>RAND()</f>
        <v/>
      </c>
      <c r="B717">
        <f>IF('d_시나리오'!$J$2='d_시나리오'!$H$2,'d_시나리오'!$I$2,IF(A717&lt;('d_시나리오'!$I$2-'d_시나리오'!$H$2)/('d_시나리오'!$J$2-'d_시나리오'!$H$2),'d_시나리오'!$H$2+SQRT(A717*('d_시나리오'!$J$2-'d_시나리오'!$H$2)*('d_시나리오'!$I$2-'d_시나리오'!$H$2)),'d_시나리오'!$J$2-SQRT((1-A717)*('d_시나리오'!$J$2-'d_시나리오'!$H$2)*('d_시나리오'!$J$2-'d_시나리오'!$I$2))))</f>
        <v/>
      </c>
      <c r="C717">
        <f>BETAINV(RAND(),2,6)</f>
        <v/>
      </c>
      <c r="D717">
        <f>INDEX('d_분포'!$A$2:$A$28,RANDBETWEEN(1,27))</f>
        <v/>
      </c>
      <c r="E717">
        <f>INDEX('d_분포'!$C$2:$C$5,RANDBETWEEN(1,4))*(0.9+0.2*RAND())</f>
        <v/>
      </c>
      <c r="F717">
        <f>RAND()</f>
        <v/>
      </c>
      <c r="G717">
        <f>IF('d_시나리오'!$J$3='d_시나리오'!$H$3,'d_시나리오'!$I$3,IF(F717&lt;('d_시나리오'!$I$3-'d_시나리오'!$H$3)/('d_시나리오'!$J$3-'d_시나리오'!$H$3),'d_시나리오'!$H$3+SQRT(F717*('d_시나리오'!$J$3-'d_시나리오'!$H$3)*('d_시나리오'!$I$3-'d_시나리오'!$H$3)),'d_시나리오'!$J$3-SQRT((1-F717)*('d_시나리오'!$J$3-'d_시나리오'!$H$3)*('d_시나리오'!$J$3-'d_시나리오'!$I$3))))</f>
        <v/>
      </c>
      <c r="H717">
        <f>RAND()</f>
        <v/>
      </c>
      <c r="I717">
        <f>IF('d_시나리오'!$J$4='d_시나리오'!$H$4,'d_시나리오'!$I$4,IF(H717&lt;('d_시나리오'!$I$4-'d_시나리오'!$H$4)/('d_시나리오'!$J$4-'d_시나리오'!$H$4),'d_시나리오'!$H$4+SQRT(H717*('d_시나리오'!$J$4-'d_시나리오'!$H$4)*('d_시나리오'!$I$4-'d_시나리오'!$H$4)),'d_시나리오'!$J$4-SQRT((1-H717)*('d_시나리오'!$J$4-'d_시나리오'!$H$4)*('d_시나리오'!$J$4-'d_시나리오'!$I$4))))</f>
        <v/>
      </c>
      <c r="J717">
        <f>RAND()</f>
        <v/>
      </c>
      <c r="K717">
        <f>IF('d_시나리오'!$J$5='d_시나리오'!$H$5,'d_시나리오'!$I$5,IF(J717&lt;('d_시나리오'!$I$5-'d_시나리오'!$H$5)/('d_시나리오'!$J$5-'d_시나리오'!$H$5),'d_시나리오'!$H$5+SQRT(J717*('d_시나리오'!$J$5-'d_시나리오'!$H$5)*('d_시나리오'!$I$5-'d_시나리오'!$H$5)),'d_시나리오'!$J$5-SQRT((1-J717)*('d_시나리오'!$J$5-'d_시나리오'!$H$5)*('d_시나리오'!$J$5-'d_시나리오'!$I$5))))</f>
        <v/>
      </c>
      <c r="L717">
        <f>RAND()</f>
        <v/>
      </c>
      <c r="M717">
        <f>IF('d_시나리오'!$J$6='d_시나리오'!$H$6,'d_시나리오'!$I$6,IF(L717&lt;('d_시나리오'!$I$6-'d_시나리오'!$H$6)/('d_시나리오'!$J$6-'d_시나리오'!$H$6),'d_시나리오'!$H$6+SQRT(L717*('d_시나리오'!$J$6-'d_시나리오'!$H$6)*('d_시나리오'!$I$6-'d_시나리오'!$H$6)),'d_시나리오'!$J$6-SQRT((1-L717)*('d_시나리오'!$J$6-'d_시나리오'!$H$6)*('d_시나리오'!$J$6-'d_시나리오'!$I$6))))</f>
        <v/>
      </c>
      <c r="N717">
        <f>INDEX('d_분포'!$B$2:$B$57,RANDBETWEEN(1,56))</f>
        <v/>
      </c>
      <c r="O717">
        <f>BETAINV(RAND(),5,5)</f>
        <v/>
      </c>
      <c r="P717">
        <f>'d_고정'!$B$1*'6_기대효과'!$H$7*('d_시나리오'!$I$7/'d_고정'!$B$2)*B717</f>
        <v/>
      </c>
      <c r="Q717">
        <f>P717*C717</f>
        <v/>
      </c>
      <c r="R717">
        <f>P717*E717</f>
        <v/>
      </c>
      <c r="S717">
        <f>R717*G717</f>
        <v/>
      </c>
      <c r="T717">
        <f>Q717+S717</f>
        <v/>
      </c>
      <c r="U717">
        <f>(Q717*D717+S717*I717)*(1-O717)</f>
        <v/>
      </c>
      <c r="V717">
        <f>(R717*K717*N717+'d_고정'!$B$3*('6_기대효과'!$H$7/8)*N717*'d_고정'!$B$10*M717*('6_기대효과'!$K$7/'d_고정'!$B$9))*(1-O717)</f>
        <v/>
      </c>
      <c r="W717">
        <f>(S717*I717+R717*MAX(K717-'d_고정'!$B$10*M717*('6_기대효과'!$K$7/'d_고정'!$B$9),0)*N717)*(1-O717)</f>
        <v/>
      </c>
      <c r="X717">
        <f>U717+V717</f>
        <v/>
      </c>
      <c r="Y717">
        <f>U717/('d_고정'!$B$5*'6_기대효과'!$H$7/8)/'d_고정'!$B$6</f>
        <v/>
      </c>
      <c r="Z717">
        <f>U717/('d_고정'!$B$8*'6_기대효과'!$H$7/8)</f>
        <v/>
      </c>
    </row>
    <row r="718">
      <c r="A718">
        <f>RAND()</f>
        <v/>
      </c>
      <c r="B718">
        <f>IF('d_시나리오'!$J$2='d_시나리오'!$H$2,'d_시나리오'!$I$2,IF(A718&lt;('d_시나리오'!$I$2-'d_시나리오'!$H$2)/('d_시나리오'!$J$2-'d_시나리오'!$H$2),'d_시나리오'!$H$2+SQRT(A718*('d_시나리오'!$J$2-'d_시나리오'!$H$2)*('d_시나리오'!$I$2-'d_시나리오'!$H$2)),'d_시나리오'!$J$2-SQRT((1-A718)*('d_시나리오'!$J$2-'d_시나리오'!$H$2)*('d_시나리오'!$J$2-'d_시나리오'!$I$2))))</f>
        <v/>
      </c>
      <c r="C718">
        <f>BETAINV(RAND(),2,6)</f>
        <v/>
      </c>
      <c r="D718">
        <f>INDEX('d_분포'!$A$2:$A$28,RANDBETWEEN(1,27))</f>
        <v/>
      </c>
      <c r="E718">
        <f>INDEX('d_분포'!$C$2:$C$5,RANDBETWEEN(1,4))*(0.9+0.2*RAND())</f>
        <v/>
      </c>
      <c r="F718">
        <f>RAND()</f>
        <v/>
      </c>
      <c r="G718">
        <f>IF('d_시나리오'!$J$3='d_시나리오'!$H$3,'d_시나리오'!$I$3,IF(F718&lt;('d_시나리오'!$I$3-'d_시나리오'!$H$3)/('d_시나리오'!$J$3-'d_시나리오'!$H$3),'d_시나리오'!$H$3+SQRT(F718*('d_시나리오'!$J$3-'d_시나리오'!$H$3)*('d_시나리오'!$I$3-'d_시나리오'!$H$3)),'d_시나리오'!$J$3-SQRT((1-F718)*('d_시나리오'!$J$3-'d_시나리오'!$H$3)*('d_시나리오'!$J$3-'d_시나리오'!$I$3))))</f>
        <v/>
      </c>
      <c r="H718">
        <f>RAND()</f>
        <v/>
      </c>
      <c r="I718">
        <f>IF('d_시나리오'!$J$4='d_시나리오'!$H$4,'d_시나리오'!$I$4,IF(H718&lt;('d_시나리오'!$I$4-'d_시나리오'!$H$4)/('d_시나리오'!$J$4-'d_시나리오'!$H$4),'d_시나리오'!$H$4+SQRT(H718*('d_시나리오'!$J$4-'d_시나리오'!$H$4)*('d_시나리오'!$I$4-'d_시나리오'!$H$4)),'d_시나리오'!$J$4-SQRT((1-H718)*('d_시나리오'!$J$4-'d_시나리오'!$H$4)*('d_시나리오'!$J$4-'d_시나리오'!$I$4))))</f>
        <v/>
      </c>
      <c r="J718">
        <f>RAND()</f>
        <v/>
      </c>
      <c r="K718">
        <f>IF('d_시나리오'!$J$5='d_시나리오'!$H$5,'d_시나리오'!$I$5,IF(J718&lt;('d_시나리오'!$I$5-'d_시나리오'!$H$5)/('d_시나리오'!$J$5-'d_시나리오'!$H$5),'d_시나리오'!$H$5+SQRT(J718*('d_시나리오'!$J$5-'d_시나리오'!$H$5)*('d_시나리오'!$I$5-'d_시나리오'!$H$5)),'d_시나리오'!$J$5-SQRT((1-J718)*('d_시나리오'!$J$5-'d_시나리오'!$H$5)*('d_시나리오'!$J$5-'d_시나리오'!$I$5))))</f>
        <v/>
      </c>
      <c r="L718">
        <f>RAND()</f>
        <v/>
      </c>
      <c r="M718">
        <f>IF('d_시나리오'!$J$6='d_시나리오'!$H$6,'d_시나리오'!$I$6,IF(L718&lt;('d_시나리오'!$I$6-'d_시나리오'!$H$6)/('d_시나리오'!$J$6-'d_시나리오'!$H$6),'d_시나리오'!$H$6+SQRT(L718*('d_시나리오'!$J$6-'d_시나리오'!$H$6)*('d_시나리오'!$I$6-'d_시나리오'!$H$6)),'d_시나리오'!$J$6-SQRT((1-L718)*('d_시나리오'!$J$6-'d_시나리오'!$H$6)*('d_시나리오'!$J$6-'d_시나리오'!$I$6))))</f>
        <v/>
      </c>
      <c r="N718">
        <f>INDEX('d_분포'!$B$2:$B$57,RANDBETWEEN(1,56))</f>
        <v/>
      </c>
      <c r="O718">
        <f>BETAINV(RAND(),5,5)</f>
        <v/>
      </c>
      <c r="P718">
        <f>'d_고정'!$B$1*'6_기대효과'!$H$7*('d_시나리오'!$I$7/'d_고정'!$B$2)*B718</f>
        <v/>
      </c>
      <c r="Q718">
        <f>P718*C718</f>
        <v/>
      </c>
      <c r="R718">
        <f>P718*E718</f>
        <v/>
      </c>
      <c r="S718">
        <f>R718*G718</f>
        <v/>
      </c>
      <c r="T718">
        <f>Q718+S718</f>
        <v/>
      </c>
      <c r="U718">
        <f>(Q718*D718+S718*I718)*(1-O718)</f>
        <v/>
      </c>
      <c r="V718">
        <f>(R718*K718*N718+'d_고정'!$B$3*('6_기대효과'!$H$7/8)*N718*'d_고정'!$B$10*M718*('6_기대효과'!$K$7/'d_고정'!$B$9))*(1-O718)</f>
        <v/>
      </c>
      <c r="W718">
        <f>(S718*I718+R718*MAX(K718-'d_고정'!$B$10*M718*('6_기대효과'!$K$7/'d_고정'!$B$9),0)*N718)*(1-O718)</f>
        <v/>
      </c>
      <c r="X718">
        <f>U718+V718</f>
        <v/>
      </c>
      <c r="Y718">
        <f>U718/('d_고정'!$B$5*'6_기대효과'!$H$7/8)/'d_고정'!$B$6</f>
        <v/>
      </c>
      <c r="Z718">
        <f>U718/('d_고정'!$B$8*'6_기대효과'!$H$7/8)</f>
        <v/>
      </c>
    </row>
    <row r="719">
      <c r="A719">
        <f>RAND()</f>
        <v/>
      </c>
      <c r="B719">
        <f>IF('d_시나리오'!$J$2='d_시나리오'!$H$2,'d_시나리오'!$I$2,IF(A719&lt;('d_시나리오'!$I$2-'d_시나리오'!$H$2)/('d_시나리오'!$J$2-'d_시나리오'!$H$2),'d_시나리오'!$H$2+SQRT(A719*('d_시나리오'!$J$2-'d_시나리오'!$H$2)*('d_시나리오'!$I$2-'d_시나리오'!$H$2)),'d_시나리오'!$J$2-SQRT((1-A719)*('d_시나리오'!$J$2-'d_시나리오'!$H$2)*('d_시나리오'!$J$2-'d_시나리오'!$I$2))))</f>
        <v/>
      </c>
      <c r="C719">
        <f>BETAINV(RAND(),2,6)</f>
        <v/>
      </c>
      <c r="D719">
        <f>INDEX('d_분포'!$A$2:$A$28,RANDBETWEEN(1,27))</f>
        <v/>
      </c>
      <c r="E719">
        <f>INDEX('d_분포'!$C$2:$C$5,RANDBETWEEN(1,4))*(0.9+0.2*RAND())</f>
        <v/>
      </c>
      <c r="F719">
        <f>RAND()</f>
        <v/>
      </c>
      <c r="G719">
        <f>IF('d_시나리오'!$J$3='d_시나리오'!$H$3,'d_시나리오'!$I$3,IF(F719&lt;('d_시나리오'!$I$3-'d_시나리오'!$H$3)/('d_시나리오'!$J$3-'d_시나리오'!$H$3),'d_시나리오'!$H$3+SQRT(F719*('d_시나리오'!$J$3-'d_시나리오'!$H$3)*('d_시나리오'!$I$3-'d_시나리오'!$H$3)),'d_시나리오'!$J$3-SQRT((1-F719)*('d_시나리오'!$J$3-'d_시나리오'!$H$3)*('d_시나리오'!$J$3-'d_시나리오'!$I$3))))</f>
        <v/>
      </c>
      <c r="H719">
        <f>RAND()</f>
        <v/>
      </c>
      <c r="I719">
        <f>IF('d_시나리오'!$J$4='d_시나리오'!$H$4,'d_시나리오'!$I$4,IF(H719&lt;('d_시나리오'!$I$4-'d_시나리오'!$H$4)/('d_시나리오'!$J$4-'d_시나리오'!$H$4),'d_시나리오'!$H$4+SQRT(H719*('d_시나리오'!$J$4-'d_시나리오'!$H$4)*('d_시나리오'!$I$4-'d_시나리오'!$H$4)),'d_시나리오'!$J$4-SQRT((1-H719)*('d_시나리오'!$J$4-'d_시나리오'!$H$4)*('d_시나리오'!$J$4-'d_시나리오'!$I$4))))</f>
        <v/>
      </c>
      <c r="J719">
        <f>RAND()</f>
        <v/>
      </c>
      <c r="K719">
        <f>IF('d_시나리오'!$J$5='d_시나리오'!$H$5,'d_시나리오'!$I$5,IF(J719&lt;('d_시나리오'!$I$5-'d_시나리오'!$H$5)/('d_시나리오'!$J$5-'d_시나리오'!$H$5),'d_시나리오'!$H$5+SQRT(J719*('d_시나리오'!$J$5-'d_시나리오'!$H$5)*('d_시나리오'!$I$5-'d_시나리오'!$H$5)),'d_시나리오'!$J$5-SQRT((1-J719)*('d_시나리오'!$J$5-'d_시나리오'!$H$5)*('d_시나리오'!$J$5-'d_시나리오'!$I$5))))</f>
        <v/>
      </c>
      <c r="L719">
        <f>RAND()</f>
        <v/>
      </c>
      <c r="M719">
        <f>IF('d_시나리오'!$J$6='d_시나리오'!$H$6,'d_시나리오'!$I$6,IF(L719&lt;('d_시나리오'!$I$6-'d_시나리오'!$H$6)/('d_시나리오'!$J$6-'d_시나리오'!$H$6),'d_시나리오'!$H$6+SQRT(L719*('d_시나리오'!$J$6-'d_시나리오'!$H$6)*('d_시나리오'!$I$6-'d_시나리오'!$H$6)),'d_시나리오'!$J$6-SQRT((1-L719)*('d_시나리오'!$J$6-'d_시나리오'!$H$6)*('d_시나리오'!$J$6-'d_시나리오'!$I$6))))</f>
        <v/>
      </c>
      <c r="N719">
        <f>INDEX('d_분포'!$B$2:$B$57,RANDBETWEEN(1,56))</f>
        <v/>
      </c>
      <c r="O719">
        <f>BETAINV(RAND(),5,5)</f>
        <v/>
      </c>
      <c r="P719">
        <f>'d_고정'!$B$1*'6_기대효과'!$H$7*('d_시나리오'!$I$7/'d_고정'!$B$2)*B719</f>
        <v/>
      </c>
      <c r="Q719">
        <f>P719*C719</f>
        <v/>
      </c>
      <c r="R719">
        <f>P719*E719</f>
        <v/>
      </c>
      <c r="S719">
        <f>R719*G719</f>
        <v/>
      </c>
      <c r="T719">
        <f>Q719+S719</f>
        <v/>
      </c>
      <c r="U719">
        <f>(Q719*D719+S719*I719)*(1-O719)</f>
        <v/>
      </c>
      <c r="V719">
        <f>(R719*K719*N719+'d_고정'!$B$3*('6_기대효과'!$H$7/8)*N719*'d_고정'!$B$10*M719*('6_기대효과'!$K$7/'d_고정'!$B$9))*(1-O719)</f>
        <v/>
      </c>
      <c r="W719">
        <f>(S719*I719+R719*MAX(K719-'d_고정'!$B$10*M719*('6_기대효과'!$K$7/'d_고정'!$B$9),0)*N719)*(1-O719)</f>
        <v/>
      </c>
      <c r="X719">
        <f>U719+V719</f>
        <v/>
      </c>
      <c r="Y719">
        <f>U719/('d_고정'!$B$5*'6_기대효과'!$H$7/8)/'d_고정'!$B$6</f>
        <v/>
      </c>
      <c r="Z719">
        <f>U719/('d_고정'!$B$8*'6_기대효과'!$H$7/8)</f>
        <v/>
      </c>
    </row>
    <row r="720">
      <c r="A720">
        <f>RAND()</f>
        <v/>
      </c>
      <c r="B720">
        <f>IF('d_시나리오'!$J$2='d_시나리오'!$H$2,'d_시나리오'!$I$2,IF(A720&lt;('d_시나리오'!$I$2-'d_시나리오'!$H$2)/('d_시나리오'!$J$2-'d_시나리오'!$H$2),'d_시나리오'!$H$2+SQRT(A720*('d_시나리오'!$J$2-'d_시나리오'!$H$2)*('d_시나리오'!$I$2-'d_시나리오'!$H$2)),'d_시나리오'!$J$2-SQRT((1-A720)*('d_시나리오'!$J$2-'d_시나리오'!$H$2)*('d_시나리오'!$J$2-'d_시나리오'!$I$2))))</f>
        <v/>
      </c>
      <c r="C720">
        <f>BETAINV(RAND(),2,6)</f>
        <v/>
      </c>
      <c r="D720">
        <f>INDEX('d_분포'!$A$2:$A$28,RANDBETWEEN(1,27))</f>
        <v/>
      </c>
      <c r="E720">
        <f>INDEX('d_분포'!$C$2:$C$5,RANDBETWEEN(1,4))*(0.9+0.2*RAND())</f>
        <v/>
      </c>
      <c r="F720">
        <f>RAND()</f>
        <v/>
      </c>
      <c r="G720">
        <f>IF('d_시나리오'!$J$3='d_시나리오'!$H$3,'d_시나리오'!$I$3,IF(F720&lt;('d_시나리오'!$I$3-'d_시나리오'!$H$3)/('d_시나리오'!$J$3-'d_시나리오'!$H$3),'d_시나리오'!$H$3+SQRT(F720*('d_시나리오'!$J$3-'d_시나리오'!$H$3)*('d_시나리오'!$I$3-'d_시나리오'!$H$3)),'d_시나리오'!$J$3-SQRT((1-F720)*('d_시나리오'!$J$3-'d_시나리오'!$H$3)*('d_시나리오'!$J$3-'d_시나리오'!$I$3))))</f>
        <v/>
      </c>
      <c r="H720">
        <f>RAND()</f>
        <v/>
      </c>
      <c r="I720">
        <f>IF('d_시나리오'!$J$4='d_시나리오'!$H$4,'d_시나리오'!$I$4,IF(H720&lt;('d_시나리오'!$I$4-'d_시나리오'!$H$4)/('d_시나리오'!$J$4-'d_시나리오'!$H$4),'d_시나리오'!$H$4+SQRT(H720*('d_시나리오'!$J$4-'d_시나리오'!$H$4)*('d_시나리오'!$I$4-'d_시나리오'!$H$4)),'d_시나리오'!$J$4-SQRT((1-H720)*('d_시나리오'!$J$4-'d_시나리오'!$H$4)*('d_시나리오'!$J$4-'d_시나리오'!$I$4))))</f>
        <v/>
      </c>
      <c r="J720">
        <f>RAND()</f>
        <v/>
      </c>
      <c r="K720">
        <f>IF('d_시나리오'!$J$5='d_시나리오'!$H$5,'d_시나리오'!$I$5,IF(J720&lt;('d_시나리오'!$I$5-'d_시나리오'!$H$5)/('d_시나리오'!$J$5-'d_시나리오'!$H$5),'d_시나리오'!$H$5+SQRT(J720*('d_시나리오'!$J$5-'d_시나리오'!$H$5)*('d_시나리오'!$I$5-'d_시나리오'!$H$5)),'d_시나리오'!$J$5-SQRT((1-J720)*('d_시나리오'!$J$5-'d_시나리오'!$H$5)*('d_시나리오'!$J$5-'d_시나리오'!$I$5))))</f>
        <v/>
      </c>
      <c r="L720">
        <f>RAND()</f>
        <v/>
      </c>
      <c r="M720">
        <f>IF('d_시나리오'!$J$6='d_시나리오'!$H$6,'d_시나리오'!$I$6,IF(L720&lt;('d_시나리오'!$I$6-'d_시나리오'!$H$6)/('d_시나리오'!$J$6-'d_시나리오'!$H$6),'d_시나리오'!$H$6+SQRT(L720*('d_시나리오'!$J$6-'d_시나리오'!$H$6)*('d_시나리오'!$I$6-'d_시나리오'!$H$6)),'d_시나리오'!$J$6-SQRT((1-L720)*('d_시나리오'!$J$6-'d_시나리오'!$H$6)*('d_시나리오'!$J$6-'d_시나리오'!$I$6))))</f>
        <v/>
      </c>
      <c r="N720">
        <f>INDEX('d_분포'!$B$2:$B$57,RANDBETWEEN(1,56))</f>
        <v/>
      </c>
      <c r="O720">
        <f>BETAINV(RAND(),5,5)</f>
        <v/>
      </c>
      <c r="P720">
        <f>'d_고정'!$B$1*'6_기대효과'!$H$7*('d_시나리오'!$I$7/'d_고정'!$B$2)*B720</f>
        <v/>
      </c>
      <c r="Q720">
        <f>P720*C720</f>
        <v/>
      </c>
      <c r="R720">
        <f>P720*E720</f>
        <v/>
      </c>
      <c r="S720">
        <f>R720*G720</f>
        <v/>
      </c>
      <c r="T720">
        <f>Q720+S720</f>
        <v/>
      </c>
      <c r="U720">
        <f>(Q720*D720+S720*I720)*(1-O720)</f>
        <v/>
      </c>
      <c r="V720">
        <f>(R720*K720*N720+'d_고정'!$B$3*('6_기대효과'!$H$7/8)*N720*'d_고정'!$B$10*M720*('6_기대효과'!$K$7/'d_고정'!$B$9))*(1-O720)</f>
        <v/>
      </c>
      <c r="W720">
        <f>(S720*I720+R720*MAX(K720-'d_고정'!$B$10*M720*('6_기대효과'!$K$7/'d_고정'!$B$9),0)*N720)*(1-O720)</f>
        <v/>
      </c>
      <c r="X720">
        <f>U720+V720</f>
        <v/>
      </c>
      <c r="Y720">
        <f>U720/('d_고정'!$B$5*'6_기대효과'!$H$7/8)/'d_고정'!$B$6</f>
        <v/>
      </c>
      <c r="Z720">
        <f>U720/('d_고정'!$B$8*'6_기대효과'!$H$7/8)</f>
        <v/>
      </c>
    </row>
    <row r="721">
      <c r="A721">
        <f>RAND()</f>
        <v/>
      </c>
      <c r="B721">
        <f>IF('d_시나리오'!$J$2='d_시나리오'!$H$2,'d_시나리오'!$I$2,IF(A721&lt;('d_시나리오'!$I$2-'d_시나리오'!$H$2)/('d_시나리오'!$J$2-'d_시나리오'!$H$2),'d_시나리오'!$H$2+SQRT(A721*('d_시나리오'!$J$2-'d_시나리오'!$H$2)*('d_시나리오'!$I$2-'d_시나리오'!$H$2)),'d_시나리오'!$J$2-SQRT((1-A721)*('d_시나리오'!$J$2-'d_시나리오'!$H$2)*('d_시나리오'!$J$2-'d_시나리오'!$I$2))))</f>
        <v/>
      </c>
      <c r="C721">
        <f>BETAINV(RAND(),2,6)</f>
        <v/>
      </c>
      <c r="D721">
        <f>INDEX('d_분포'!$A$2:$A$28,RANDBETWEEN(1,27))</f>
        <v/>
      </c>
      <c r="E721">
        <f>INDEX('d_분포'!$C$2:$C$5,RANDBETWEEN(1,4))*(0.9+0.2*RAND())</f>
        <v/>
      </c>
      <c r="F721">
        <f>RAND()</f>
        <v/>
      </c>
      <c r="G721">
        <f>IF('d_시나리오'!$J$3='d_시나리오'!$H$3,'d_시나리오'!$I$3,IF(F721&lt;('d_시나리오'!$I$3-'d_시나리오'!$H$3)/('d_시나리오'!$J$3-'d_시나리오'!$H$3),'d_시나리오'!$H$3+SQRT(F721*('d_시나리오'!$J$3-'d_시나리오'!$H$3)*('d_시나리오'!$I$3-'d_시나리오'!$H$3)),'d_시나리오'!$J$3-SQRT((1-F721)*('d_시나리오'!$J$3-'d_시나리오'!$H$3)*('d_시나리오'!$J$3-'d_시나리오'!$I$3))))</f>
        <v/>
      </c>
      <c r="H721">
        <f>RAND()</f>
        <v/>
      </c>
      <c r="I721">
        <f>IF('d_시나리오'!$J$4='d_시나리오'!$H$4,'d_시나리오'!$I$4,IF(H721&lt;('d_시나리오'!$I$4-'d_시나리오'!$H$4)/('d_시나리오'!$J$4-'d_시나리오'!$H$4),'d_시나리오'!$H$4+SQRT(H721*('d_시나리오'!$J$4-'d_시나리오'!$H$4)*('d_시나리오'!$I$4-'d_시나리오'!$H$4)),'d_시나리오'!$J$4-SQRT((1-H721)*('d_시나리오'!$J$4-'d_시나리오'!$H$4)*('d_시나리오'!$J$4-'d_시나리오'!$I$4))))</f>
        <v/>
      </c>
      <c r="J721">
        <f>RAND()</f>
        <v/>
      </c>
      <c r="K721">
        <f>IF('d_시나리오'!$J$5='d_시나리오'!$H$5,'d_시나리오'!$I$5,IF(J721&lt;('d_시나리오'!$I$5-'d_시나리오'!$H$5)/('d_시나리오'!$J$5-'d_시나리오'!$H$5),'d_시나리오'!$H$5+SQRT(J721*('d_시나리오'!$J$5-'d_시나리오'!$H$5)*('d_시나리오'!$I$5-'d_시나리오'!$H$5)),'d_시나리오'!$J$5-SQRT((1-J721)*('d_시나리오'!$J$5-'d_시나리오'!$H$5)*('d_시나리오'!$J$5-'d_시나리오'!$I$5))))</f>
        <v/>
      </c>
      <c r="L721">
        <f>RAND()</f>
        <v/>
      </c>
      <c r="M721">
        <f>IF('d_시나리오'!$J$6='d_시나리오'!$H$6,'d_시나리오'!$I$6,IF(L721&lt;('d_시나리오'!$I$6-'d_시나리오'!$H$6)/('d_시나리오'!$J$6-'d_시나리오'!$H$6),'d_시나리오'!$H$6+SQRT(L721*('d_시나리오'!$J$6-'d_시나리오'!$H$6)*('d_시나리오'!$I$6-'d_시나리오'!$H$6)),'d_시나리오'!$J$6-SQRT((1-L721)*('d_시나리오'!$J$6-'d_시나리오'!$H$6)*('d_시나리오'!$J$6-'d_시나리오'!$I$6))))</f>
        <v/>
      </c>
      <c r="N721">
        <f>INDEX('d_분포'!$B$2:$B$57,RANDBETWEEN(1,56))</f>
        <v/>
      </c>
      <c r="O721">
        <f>BETAINV(RAND(),5,5)</f>
        <v/>
      </c>
      <c r="P721">
        <f>'d_고정'!$B$1*'6_기대효과'!$H$7*('d_시나리오'!$I$7/'d_고정'!$B$2)*B721</f>
        <v/>
      </c>
      <c r="Q721">
        <f>P721*C721</f>
        <v/>
      </c>
      <c r="R721">
        <f>P721*E721</f>
        <v/>
      </c>
      <c r="S721">
        <f>R721*G721</f>
        <v/>
      </c>
      <c r="T721">
        <f>Q721+S721</f>
        <v/>
      </c>
      <c r="U721">
        <f>(Q721*D721+S721*I721)*(1-O721)</f>
        <v/>
      </c>
      <c r="V721">
        <f>(R721*K721*N721+'d_고정'!$B$3*('6_기대효과'!$H$7/8)*N721*'d_고정'!$B$10*M721*('6_기대효과'!$K$7/'d_고정'!$B$9))*(1-O721)</f>
        <v/>
      </c>
      <c r="W721">
        <f>(S721*I721+R721*MAX(K721-'d_고정'!$B$10*M721*('6_기대효과'!$K$7/'d_고정'!$B$9),0)*N721)*(1-O721)</f>
        <v/>
      </c>
      <c r="X721">
        <f>U721+V721</f>
        <v/>
      </c>
      <c r="Y721">
        <f>U721/('d_고정'!$B$5*'6_기대효과'!$H$7/8)/'d_고정'!$B$6</f>
        <v/>
      </c>
      <c r="Z721">
        <f>U721/('d_고정'!$B$8*'6_기대효과'!$H$7/8)</f>
        <v/>
      </c>
    </row>
    <row r="722">
      <c r="A722">
        <f>RAND()</f>
        <v/>
      </c>
      <c r="B722">
        <f>IF('d_시나리오'!$J$2='d_시나리오'!$H$2,'d_시나리오'!$I$2,IF(A722&lt;('d_시나리오'!$I$2-'d_시나리오'!$H$2)/('d_시나리오'!$J$2-'d_시나리오'!$H$2),'d_시나리오'!$H$2+SQRT(A722*('d_시나리오'!$J$2-'d_시나리오'!$H$2)*('d_시나리오'!$I$2-'d_시나리오'!$H$2)),'d_시나리오'!$J$2-SQRT((1-A722)*('d_시나리오'!$J$2-'d_시나리오'!$H$2)*('d_시나리오'!$J$2-'d_시나리오'!$I$2))))</f>
        <v/>
      </c>
      <c r="C722">
        <f>BETAINV(RAND(),2,6)</f>
        <v/>
      </c>
      <c r="D722">
        <f>INDEX('d_분포'!$A$2:$A$28,RANDBETWEEN(1,27))</f>
        <v/>
      </c>
      <c r="E722">
        <f>INDEX('d_분포'!$C$2:$C$5,RANDBETWEEN(1,4))*(0.9+0.2*RAND())</f>
        <v/>
      </c>
      <c r="F722">
        <f>RAND()</f>
        <v/>
      </c>
      <c r="G722">
        <f>IF('d_시나리오'!$J$3='d_시나리오'!$H$3,'d_시나리오'!$I$3,IF(F722&lt;('d_시나리오'!$I$3-'d_시나리오'!$H$3)/('d_시나리오'!$J$3-'d_시나리오'!$H$3),'d_시나리오'!$H$3+SQRT(F722*('d_시나리오'!$J$3-'d_시나리오'!$H$3)*('d_시나리오'!$I$3-'d_시나리오'!$H$3)),'d_시나리오'!$J$3-SQRT((1-F722)*('d_시나리오'!$J$3-'d_시나리오'!$H$3)*('d_시나리오'!$J$3-'d_시나리오'!$I$3))))</f>
        <v/>
      </c>
      <c r="H722">
        <f>RAND()</f>
        <v/>
      </c>
      <c r="I722">
        <f>IF('d_시나리오'!$J$4='d_시나리오'!$H$4,'d_시나리오'!$I$4,IF(H722&lt;('d_시나리오'!$I$4-'d_시나리오'!$H$4)/('d_시나리오'!$J$4-'d_시나리오'!$H$4),'d_시나리오'!$H$4+SQRT(H722*('d_시나리오'!$J$4-'d_시나리오'!$H$4)*('d_시나리오'!$I$4-'d_시나리오'!$H$4)),'d_시나리오'!$J$4-SQRT((1-H722)*('d_시나리오'!$J$4-'d_시나리오'!$H$4)*('d_시나리오'!$J$4-'d_시나리오'!$I$4))))</f>
        <v/>
      </c>
      <c r="J722">
        <f>RAND()</f>
        <v/>
      </c>
      <c r="K722">
        <f>IF('d_시나리오'!$J$5='d_시나리오'!$H$5,'d_시나리오'!$I$5,IF(J722&lt;('d_시나리오'!$I$5-'d_시나리오'!$H$5)/('d_시나리오'!$J$5-'d_시나리오'!$H$5),'d_시나리오'!$H$5+SQRT(J722*('d_시나리오'!$J$5-'d_시나리오'!$H$5)*('d_시나리오'!$I$5-'d_시나리오'!$H$5)),'d_시나리오'!$J$5-SQRT((1-J722)*('d_시나리오'!$J$5-'d_시나리오'!$H$5)*('d_시나리오'!$J$5-'d_시나리오'!$I$5))))</f>
        <v/>
      </c>
      <c r="L722">
        <f>RAND()</f>
        <v/>
      </c>
      <c r="M722">
        <f>IF('d_시나리오'!$J$6='d_시나리오'!$H$6,'d_시나리오'!$I$6,IF(L722&lt;('d_시나리오'!$I$6-'d_시나리오'!$H$6)/('d_시나리오'!$J$6-'d_시나리오'!$H$6),'d_시나리오'!$H$6+SQRT(L722*('d_시나리오'!$J$6-'d_시나리오'!$H$6)*('d_시나리오'!$I$6-'d_시나리오'!$H$6)),'d_시나리오'!$J$6-SQRT((1-L722)*('d_시나리오'!$J$6-'d_시나리오'!$H$6)*('d_시나리오'!$J$6-'d_시나리오'!$I$6))))</f>
        <v/>
      </c>
      <c r="N722">
        <f>INDEX('d_분포'!$B$2:$B$57,RANDBETWEEN(1,56))</f>
        <v/>
      </c>
      <c r="O722">
        <f>BETAINV(RAND(),5,5)</f>
        <v/>
      </c>
      <c r="P722">
        <f>'d_고정'!$B$1*'6_기대효과'!$H$7*('d_시나리오'!$I$7/'d_고정'!$B$2)*B722</f>
        <v/>
      </c>
      <c r="Q722">
        <f>P722*C722</f>
        <v/>
      </c>
      <c r="R722">
        <f>P722*E722</f>
        <v/>
      </c>
      <c r="S722">
        <f>R722*G722</f>
        <v/>
      </c>
      <c r="T722">
        <f>Q722+S722</f>
        <v/>
      </c>
      <c r="U722">
        <f>(Q722*D722+S722*I722)*(1-O722)</f>
        <v/>
      </c>
      <c r="V722">
        <f>(R722*K722*N722+'d_고정'!$B$3*('6_기대효과'!$H$7/8)*N722*'d_고정'!$B$10*M722*('6_기대효과'!$K$7/'d_고정'!$B$9))*(1-O722)</f>
        <v/>
      </c>
      <c r="W722">
        <f>(S722*I722+R722*MAX(K722-'d_고정'!$B$10*M722*('6_기대효과'!$K$7/'d_고정'!$B$9),0)*N722)*(1-O722)</f>
        <v/>
      </c>
      <c r="X722">
        <f>U722+V722</f>
        <v/>
      </c>
      <c r="Y722">
        <f>U722/('d_고정'!$B$5*'6_기대효과'!$H$7/8)/'d_고정'!$B$6</f>
        <v/>
      </c>
      <c r="Z722">
        <f>U722/('d_고정'!$B$8*'6_기대효과'!$H$7/8)</f>
        <v/>
      </c>
    </row>
    <row r="723">
      <c r="A723">
        <f>RAND()</f>
        <v/>
      </c>
      <c r="B723">
        <f>IF('d_시나리오'!$J$2='d_시나리오'!$H$2,'d_시나리오'!$I$2,IF(A723&lt;('d_시나리오'!$I$2-'d_시나리오'!$H$2)/('d_시나리오'!$J$2-'d_시나리오'!$H$2),'d_시나리오'!$H$2+SQRT(A723*('d_시나리오'!$J$2-'d_시나리오'!$H$2)*('d_시나리오'!$I$2-'d_시나리오'!$H$2)),'d_시나리오'!$J$2-SQRT((1-A723)*('d_시나리오'!$J$2-'d_시나리오'!$H$2)*('d_시나리오'!$J$2-'d_시나리오'!$I$2))))</f>
        <v/>
      </c>
      <c r="C723">
        <f>BETAINV(RAND(),2,6)</f>
        <v/>
      </c>
      <c r="D723">
        <f>INDEX('d_분포'!$A$2:$A$28,RANDBETWEEN(1,27))</f>
        <v/>
      </c>
      <c r="E723">
        <f>INDEX('d_분포'!$C$2:$C$5,RANDBETWEEN(1,4))*(0.9+0.2*RAND())</f>
        <v/>
      </c>
      <c r="F723">
        <f>RAND()</f>
        <v/>
      </c>
      <c r="G723">
        <f>IF('d_시나리오'!$J$3='d_시나리오'!$H$3,'d_시나리오'!$I$3,IF(F723&lt;('d_시나리오'!$I$3-'d_시나리오'!$H$3)/('d_시나리오'!$J$3-'d_시나리오'!$H$3),'d_시나리오'!$H$3+SQRT(F723*('d_시나리오'!$J$3-'d_시나리오'!$H$3)*('d_시나리오'!$I$3-'d_시나리오'!$H$3)),'d_시나리오'!$J$3-SQRT((1-F723)*('d_시나리오'!$J$3-'d_시나리오'!$H$3)*('d_시나리오'!$J$3-'d_시나리오'!$I$3))))</f>
        <v/>
      </c>
      <c r="H723">
        <f>RAND()</f>
        <v/>
      </c>
      <c r="I723">
        <f>IF('d_시나리오'!$J$4='d_시나리오'!$H$4,'d_시나리오'!$I$4,IF(H723&lt;('d_시나리오'!$I$4-'d_시나리오'!$H$4)/('d_시나리오'!$J$4-'d_시나리오'!$H$4),'d_시나리오'!$H$4+SQRT(H723*('d_시나리오'!$J$4-'d_시나리오'!$H$4)*('d_시나리오'!$I$4-'d_시나리오'!$H$4)),'d_시나리오'!$J$4-SQRT((1-H723)*('d_시나리오'!$J$4-'d_시나리오'!$H$4)*('d_시나리오'!$J$4-'d_시나리오'!$I$4))))</f>
        <v/>
      </c>
      <c r="J723">
        <f>RAND()</f>
        <v/>
      </c>
      <c r="K723">
        <f>IF('d_시나리오'!$J$5='d_시나리오'!$H$5,'d_시나리오'!$I$5,IF(J723&lt;('d_시나리오'!$I$5-'d_시나리오'!$H$5)/('d_시나리오'!$J$5-'d_시나리오'!$H$5),'d_시나리오'!$H$5+SQRT(J723*('d_시나리오'!$J$5-'d_시나리오'!$H$5)*('d_시나리오'!$I$5-'d_시나리오'!$H$5)),'d_시나리오'!$J$5-SQRT((1-J723)*('d_시나리오'!$J$5-'d_시나리오'!$H$5)*('d_시나리오'!$J$5-'d_시나리오'!$I$5))))</f>
        <v/>
      </c>
      <c r="L723">
        <f>RAND()</f>
        <v/>
      </c>
      <c r="M723">
        <f>IF('d_시나리오'!$J$6='d_시나리오'!$H$6,'d_시나리오'!$I$6,IF(L723&lt;('d_시나리오'!$I$6-'d_시나리오'!$H$6)/('d_시나리오'!$J$6-'d_시나리오'!$H$6),'d_시나리오'!$H$6+SQRT(L723*('d_시나리오'!$J$6-'d_시나리오'!$H$6)*('d_시나리오'!$I$6-'d_시나리오'!$H$6)),'d_시나리오'!$J$6-SQRT((1-L723)*('d_시나리오'!$J$6-'d_시나리오'!$H$6)*('d_시나리오'!$J$6-'d_시나리오'!$I$6))))</f>
        <v/>
      </c>
      <c r="N723">
        <f>INDEX('d_분포'!$B$2:$B$57,RANDBETWEEN(1,56))</f>
        <v/>
      </c>
      <c r="O723">
        <f>BETAINV(RAND(),5,5)</f>
        <v/>
      </c>
      <c r="P723">
        <f>'d_고정'!$B$1*'6_기대효과'!$H$7*('d_시나리오'!$I$7/'d_고정'!$B$2)*B723</f>
        <v/>
      </c>
      <c r="Q723">
        <f>P723*C723</f>
        <v/>
      </c>
      <c r="R723">
        <f>P723*E723</f>
        <v/>
      </c>
      <c r="S723">
        <f>R723*G723</f>
        <v/>
      </c>
      <c r="T723">
        <f>Q723+S723</f>
        <v/>
      </c>
      <c r="U723">
        <f>(Q723*D723+S723*I723)*(1-O723)</f>
        <v/>
      </c>
      <c r="V723">
        <f>(R723*K723*N723+'d_고정'!$B$3*('6_기대효과'!$H$7/8)*N723*'d_고정'!$B$10*M723*('6_기대효과'!$K$7/'d_고정'!$B$9))*(1-O723)</f>
        <v/>
      </c>
      <c r="W723">
        <f>(S723*I723+R723*MAX(K723-'d_고정'!$B$10*M723*('6_기대효과'!$K$7/'d_고정'!$B$9),0)*N723)*(1-O723)</f>
        <v/>
      </c>
      <c r="X723">
        <f>U723+V723</f>
        <v/>
      </c>
      <c r="Y723">
        <f>U723/('d_고정'!$B$5*'6_기대효과'!$H$7/8)/'d_고정'!$B$6</f>
        <v/>
      </c>
      <c r="Z723">
        <f>U723/('d_고정'!$B$8*'6_기대효과'!$H$7/8)</f>
        <v/>
      </c>
    </row>
    <row r="724">
      <c r="A724">
        <f>RAND()</f>
        <v/>
      </c>
      <c r="B724">
        <f>IF('d_시나리오'!$J$2='d_시나리오'!$H$2,'d_시나리오'!$I$2,IF(A724&lt;('d_시나리오'!$I$2-'d_시나리오'!$H$2)/('d_시나리오'!$J$2-'d_시나리오'!$H$2),'d_시나리오'!$H$2+SQRT(A724*('d_시나리오'!$J$2-'d_시나리오'!$H$2)*('d_시나리오'!$I$2-'d_시나리오'!$H$2)),'d_시나리오'!$J$2-SQRT((1-A724)*('d_시나리오'!$J$2-'d_시나리오'!$H$2)*('d_시나리오'!$J$2-'d_시나리오'!$I$2))))</f>
        <v/>
      </c>
      <c r="C724">
        <f>BETAINV(RAND(),2,6)</f>
        <v/>
      </c>
      <c r="D724">
        <f>INDEX('d_분포'!$A$2:$A$28,RANDBETWEEN(1,27))</f>
        <v/>
      </c>
      <c r="E724">
        <f>INDEX('d_분포'!$C$2:$C$5,RANDBETWEEN(1,4))*(0.9+0.2*RAND())</f>
        <v/>
      </c>
      <c r="F724">
        <f>RAND()</f>
        <v/>
      </c>
      <c r="G724">
        <f>IF('d_시나리오'!$J$3='d_시나리오'!$H$3,'d_시나리오'!$I$3,IF(F724&lt;('d_시나리오'!$I$3-'d_시나리오'!$H$3)/('d_시나리오'!$J$3-'d_시나리오'!$H$3),'d_시나리오'!$H$3+SQRT(F724*('d_시나리오'!$J$3-'d_시나리오'!$H$3)*('d_시나리오'!$I$3-'d_시나리오'!$H$3)),'d_시나리오'!$J$3-SQRT((1-F724)*('d_시나리오'!$J$3-'d_시나리오'!$H$3)*('d_시나리오'!$J$3-'d_시나리오'!$I$3))))</f>
        <v/>
      </c>
      <c r="H724">
        <f>RAND()</f>
        <v/>
      </c>
      <c r="I724">
        <f>IF('d_시나리오'!$J$4='d_시나리오'!$H$4,'d_시나리오'!$I$4,IF(H724&lt;('d_시나리오'!$I$4-'d_시나리오'!$H$4)/('d_시나리오'!$J$4-'d_시나리오'!$H$4),'d_시나리오'!$H$4+SQRT(H724*('d_시나리오'!$J$4-'d_시나리오'!$H$4)*('d_시나리오'!$I$4-'d_시나리오'!$H$4)),'d_시나리오'!$J$4-SQRT((1-H724)*('d_시나리오'!$J$4-'d_시나리오'!$H$4)*('d_시나리오'!$J$4-'d_시나리오'!$I$4))))</f>
        <v/>
      </c>
      <c r="J724">
        <f>RAND()</f>
        <v/>
      </c>
      <c r="K724">
        <f>IF('d_시나리오'!$J$5='d_시나리오'!$H$5,'d_시나리오'!$I$5,IF(J724&lt;('d_시나리오'!$I$5-'d_시나리오'!$H$5)/('d_시나리오'!$J$5-'d_시나리오'!$H$5),'d_시나리오'!$H$5+SQRT(J724*('d_시나리오'!$J$5-'d_시나리오'!$H$5)*('d_시나리오'!$I$5-'d_시나리오'!$H$5)),'d_시나리오'!$J$5-SQRT((1-J724)*('d_시나리오'!$J$5-'d_시나리오'!$H$5)*('d_시나리오'!$J$5-'d_시나리오'!$I$5))))</f>
        <v/>
      </c>
      <c r="L724">
        <f>RAND()</f>
        <v/>
      </c>
      <c r="M724">
        <f>IF('d_시나리오'!$J$6='d_시나리오'!$H$6,'d_시나리오'!$I$6,IF(L724&lt;('d_시나리오'!$I$6-'d_시나리오'!$H$6)/('d_시나리오'!$J$6-'d_시나리오'!$H$6),'d_시나리오'!$H$6+SQRT(L724*('d_시나리오'!$J$6-'d_시나리오'!$H$6)*('d_시나리오'!$I$6-'d_시나리오'!$H$6)),'d_시나리오'!$J$6-SQRT((1-L724)*('d_시나리오'!$J$6-'d_시나리오'!$H$6)*('d_시나리오'!$J$6-'d_시나리오'!$I$6))))</f>
        <v/>
      </c>
      <c r="N724">
        <f>INDEX('d_분포'!$B$2:$B$57,RANDBETWEEN(1,56))</f>
        <v/>
      </c>
      <c r="O724">
        <f>BETAINV(RAND(),5,5)</f>
        <v/>
      </c>
      <c r="P724">
        <f>'d_고정'!$B$1*'6_기대효과'!$H$7*('d_시나리오'!$I$7/'d_고정'!$B$2)*B724</f>
        <v/>
      </c>
      <c r="Q724">
        <f>P724*C724</f>
        <v/>
      </c>
      <c r="R724">
        <f>P724*E724</f>
        <v/>
      </c>
      <c r="S724">
        <f>R724*G724</f>
        <v/>
      </c>
      <c r="T724">
        <f>Q724+S724</f>
        <v/>
      </c>
      <c r="U724">
        <f>(Q724*D724+S724*I724)*(1-O724)</f>
        <v/>
      </c>
      <c r="V724">
        <f>(R724*K724*N724+'d_고정'!$B$3*('6_기대효과'!$H$7/8)*N724*'d_고정'!$B$10*M724*('6_기대효과'!$K$7/'d_고정'!$B$9))*(1-O724)</f>
        <v/>
      </c>
      <c r="W724">
        <f>(S724*I724+R724*MAX(K724-'d_고정'!$B$10*M724*('6_기대효과'!$K$7/'d_고정'!$B$9),0)*N724)*(1-O724)</f>
        <v/>
      </c>
      <c r="X724">
        <f>U724+V724</f>
        <v/>
      </c>
      <c r="Y724">
        <f>U724/('d_고정'!$B$5*'6_기대효과'!$H$7/8)/'d_고정'!$B$6</f>
        <v/>
      </c>
      <c r="Z724">
        <f>U724/('d_고정'!$B$8*'6_기대효과'!$H$7/8)</f>
        <v/>
      </c>
    </row>
    <row r="725">
      <c r="A725">
        <f>RAND()</f>
        <v/>
      </c>
      <c r="B725">
        <f>IF('d_시나리오'!$J$2='d_시나리오'!$H$2,'d_시나리오'!$I$2,IF(A725&lt;('d_시나리오'!$I$2-'d_시나리오'!$H$2)/('d_시나리오'!$J$2-'d_시나리오'!$H$2),'d_시나리오'!$H$2+SQRT(A725*('d_시나리오'!$J$2-'d_시나리오'!$H$2)*('d_시나리오'!$I$2-'d_시나리오'!$H$2)),'d_시나리오'!$J$2-SQRT((1-A725)*('d_시나리오'!$J$2-'d_시나리오'!$H$2)*('d_시나리오'!$J$2-'d_시나리오'!$I$2))))</f>
        <v/>
      </c>
      <c r="C725">
        <f>BETAINV(RAND(),2,6)</f>
        <v/>
      </c>
      <c r="D725">
        <f>INDEX('d_분포'!$A$2:$A$28,RANDBETWEEN(1,27))</f>
        <v/>
      </c>
      <c r="E725">
        <f>INDEX('d_분포'!$C$2:$C$5,RANDBETWEEN(1,4))*(0.9+0.2*RAND())</f>
        <v/>
      </c>
      <c r="F725">
        <f>RAND()</f>
        <v/>
      </c>
      <c r="G725">
        <f>IF('d_시나리오'!$J$3='d_시나리오'!$H$3,'d_시나리오'!$I$3,IF(F725&lt;('d_시나리오'!$I$3-'d_시나리오'!$H$3)/('d_시나리오'!$J$3-'d_시나리오'!$H$3),'d_시나리오'!$H$3+SQRT(F725*('d_시나리오'!$J$3-'d_시나리오'!$H$3)*('d_시나리오'!$I$3-'d_시나리오'!$H$3)),'d_시나리오'!$J$3-SQRT((1-F725)*('d_시나리오'!$J$3-'d_시나리오'!$H$3)*('d_시나리오'!$J$3-'d_시나리오'!$I$3))))</f>
        <v/>
      </c>
      <c r="H725">
        <f>RAND()</f>
        <v/>
      </c>
      <c r="I725">
        <f>IF('d_시나리오'!$J$4='d_시나리오'!$H$4,'d_시나리오'!$I$4,IF(H725&lt;('d_시나리오'!$I$4-'d_시나리오'!$H$4)/('d_시나리오'!$J$4-'d_시나리오'!$H$4),'d_시나리오'!$H$4+SQRT(H725*('d_시나리오'!$J$4-'d_시나리오'!$H$4)*('d_시나리오'!$I$4-'d_시나리오'!$H$4)),'d_시나리오'!$J$4-SQRT((1-H725)*('d_시나리오'!$J$4-'d_시나리오'!$H$4)*('d_시나리오'!$J$4-'d_시나리오'!$I$4))))</f>
        <v/>
      </c>
      <c r="J725">
        <f>RAND()</f>
        <v/>
      </c>
      <c r="K725">
        <f>IF('d_시나리오'!$J$5='d_시나리오'!$H$5,'d_시나리오'!$I$5,IF(J725&lt;('d_시나리오'!$I$5-'d_시나리오'!$H$5)/('d_시나리오'!$J$5-'d_시나리오'!$H$5),'d_시나리오'!$H$5+SQRT(J725*('d_시나리오'!$J$5-'d_시나리오'!$H$5)*('d_시나리오'!$I$5-'d_시나리오'!$H$5)),'d_시나리오'!$J$5-SQRT((1-J725)*('d_시나리오'!$J$5-'d_시나리오'!$H$5)*('d_시나리오'!$J$5-'d_시나리오'!$I$5))))</f>
        <v/>
      </c>
      <c r="L725">
        <f>RAND()</f>
        <v/>
      </c>
      <c r="M725">
        <f>IF('d_시나리오'!$J$6='d_시나리오'!$H$6,'d_시나리오'!$I$6,IF(L725&lt;('d_시나리오'!$I$6-'d_시나리오'!$H$6)/('d_시나리오'!$J$6-'d_시나리오'!$H$6),'d_시나리오'!$H$6+SQRT(L725*('d_시나리오'!$J$6-'d_시나리오'!$H$6)*('d_시나리오'!$I$6-'d_시나리오'!$H$6)),'d_시나리오'!$J$6-SQRT((1-L725)*('d_시나리오'!$J$6-'d_시나리오'!$H$6)*('d_시나리오'!$J$6-'d_시나리오'!$I$6))))</f>
        <v/>
      </c>
      <c r="N725">
        <f>INDEX('d_분포'!$B$2:$B$57,RANDBETWEEN(1,56))</f>
        <v/>
      </c>
      <c r="O725">
        <f>BETAINV(RAND(),5,5)</f>
        <v/>
      </c>
      <c r="P725">
        <f>'d_고정'!$B$1*'6_기대효과'!$H$7*('d_시나리오'!$I$7/'d_고정'!$B$2)*B725</f>
        <v/>
      </c>
      <c r="Q725">
        <f>P725*C725</f>
        <v/>
      </c>
      <c r="R725">
        <f>P725*E725</f>
        <v/>
      </c>
      <c r="S725">
        <f>R725*G725</f>
        <v/>
      </c>
      <c r="T725">
        <f>Q725+S725</f>
        <v/>
      </c>
      <c r="U725">
        <f>(Q725*D725+S725*I725)*(1-O725)</f>
        <v/>
      </c>
      <c r="V725">
        <f>(R725*K725*N725+'d_고정'!$B$3*('6_기대효과'!$H$7/8)*N725*'d_고정'!$B$10*M725*('6_기대효과'!$K$7/'d_고정'!$B$9))*(1-O725)</f>
        <v/>
      </c>
      <c r="W725">
        <f>(S725*I725+R725*MAX(K725-'d_고정'!$B$10*M725*('6_기대효과'!$K$7/'d_고정'!$B$9),0)*N725)*(1-O725)</f>
        <v/>
      </c>
      <c r="X725">
        <f>U725+V725</f>
        <v/>
      </c>
      <c r="Y725">
        <f>U725/('d_고정'!$B$5*'6_기대효과'!$H$7/8)/'d_고정'!$B$6</f>
        <v/>
      </c>
      <c r="Z725">
        <f>U725/('d_고정'!$B$8*'6_기대효과'!$H$7/8)</f>
        <v/>
      </c>
    </row>
    <row r="726">
      <c r="A726">
        <f>RAND()</f>
        <v/>
      </c>
      <c r="B726">
        <f>IF('d_시나리오'!$J$2='d_시나리오'!$H$2,'d_시나리오'!$I$2,IF(A726&lt;('d_시나리오'!$I$2-'d_시나리오'!$H$2)/('d_시나리오'!$J$2-'d_시나리오'!$H$2),'d_시나리오'!$H$2+SQRT(A726*('d_시나리오'!$J$2-'d_시나리오'!$H$2)*('d_시나리오'!$I$2-'d_시나리오'!$H$2)),'d_시나리오'!$J$2-SQRT((1-A726)*('d_시나리오'!$J$2-'d_시나리오'!$H$2)*('d_시나리오'!$J$2-'d_시나리오'!$I$2))))</f>
        <v/>
      </c>
      <c r="C726">
        <f>BETAINV(RAND(),2,6)</f>
        <v/>
      </c>
      <c r="D726">
        <f>INDEX('d_분포'!$A$2:$A$28,RANDBETWEEN(1,27))</f>
        <v/>
      </c>
      <c r="E726">
        <f>INDEX('d_분포'!$C$2:$C$5,RANDBETWEEN(1,4))*(0.9+0.2*RAND())</f>
        <v/>
      </c>
      <c r="F726">
        <f>RAND()</f>
        <v/>
      </c>
      <c r="G726">
        <f>IF('d_시나리오'!$J$3='d_시나리오'!$H$3,'d_시나리오'!$I$3,IF(F726&lt;('d_시나리오'!$I$3-'d_시나리오'!$H$3)/('d_시나리오'!$J$3-'d_시나리오'!$H$3),'d_시나리오'!$H$3+SQRT(F726*('d_시나리오'!$J$3-'d_시나리오'!$H$3)*('d_시나리오'!$I$3-'d_시나리오'!$H$3)),'d_시나리오'!$J$3-SQRT((1-F726)*('d_시나리오'!$J$3-'d_시나리오'!$H$3)*('d_시나리오'!$J$3-'d_시나리오'!$I$3))))</f>
        <v/>
      </c>
      <c r="H726">
        <f>RAND()</f>
        <v/>
      </c>
      <c r="I726">
        <f>IF('d_시나리오'!$J$4='d_시나리오'!$H$4,'d_시나리오'!$I$4,IF(H726&lt;('d_시나리오'!$I$4-'d_시나리오'!$H$4)/('d_시나리오'!$J$4-'d_시나리오'!$H$4),'d_시나리오'!$H$4+SQRT(H726*('d_시나리오'!$J$4-'d_시나리오'!$H$4)*('d_시나리오'!$I$4-'d_시나리오'!$H$4)),'d_시나리오'!$J$4-SQRT((1-H726)*('d_시나리오'!$J$4-'d_시나리오'!$H$4)*('d_시나리오'!$J$4-'d_시나리오'!$I$4))))</f>
        <v/>
      </c>
      <c r="J726">
        <f>RAND()</f>
        <v/>
      </c>
      <c r="K726">
        <f>IF('d_시나리오'!$J$5='d_시나리오'!$H$5,'d_시나리오'!$I$5,IF(J726&lt;('d_시나리오'!$I$5-'d_시나리오'!$H$5)/('d_시나리오'!$J$5-'d_시나리오'!$H$5),'d_시나리오'!$H$5+SQRT(J726*('d_시나리오'!$J$5-'d_시나리오'!$H$5)*('d_시나리오'!$I$5-'d_시나리오'!$H$5)),'d_시나리오'!$J$5-SQRT((1-J726)*('d_시나리오'!$J$5-'d_시나리오'!$H$5)*('d_시나리오'!$J$5-'d_시나리오'!$I$5))))</f>
        <v/>
      </c>
      <c r="L726">
        <f>RAND()</f>
        <v/>
      </c>
      <c r="M726">
        <f>IF('d_시나리오'!$J$6='d_시나리오'!$H$6,'d_시나리오'!$I$6,IF(L726&lt;('d_시나리오'!$I$6-'d_시나리오'!$H$6)/('d_시나리오'!$J$6-'d_시나리오'!$H$6),'d_시나리오'!$H$6+SQRT(L726*('d_시나리오'!$J$6-'d_시나리오'!$H$6)*('d_시나리오'!$I$6-'d_시나리오'!$H$6)),'d_시나리오'!$J$6-SQRT((1-L726)*('d_시나리오'!$J$6-'d_시나리오'!$H$6)*('d_시나리오'!$J$6-'d_시나리오'!$I$6))))</f>
        <v/>
      </c>
      <c r="N726">
        <f>INDEX('d_분포'!$B$2:$B$57,RANDBETWEEN(1,56))</f>
        <v/>
      </c>
      <c r="O726">
        <f>BETAINV(RAND(),5,5)</f>
        <v/>
      </c>
      <c r="P726">
        <f>'d_고정'!$B$1*'6_기대효과'!$H$7*('d_시나리오'!$I$7/'d_고정'!$B$2)*B726</f>
        <v/>
      </c>
      <c r="Q726">
        <f>P726*C726</f>
        <v/>
      </c>
      <c r="R726">
        <f>P726*E726</f>
        <v/>
      </c>
      <c r="S726">
        <f>R726*G726</f>
        <v/>
      </c>
      <c r="T726">
        <f>Q726+S726</f>
        <v/>
      </c>
      <c r="U726">
        <f>(Q726*D726+S726*I726)*(1-O726)</f>
        <v/>
      </c>
      <c r="V726">
        <f>(R726*K726*N726+'d_고정'!$B$3*('6_기대효과'!$H$7/8)*N726*'d_고정'!$B$10*M726*('6_기대효과'!$K$7/'d_고정'!$B$9))*(1-O726)</f>
        <v/>
      </c>
      <c r="W726">
        <f>(S726*I726+R726*MAX(K726-'d_고정'!$B$10*M726*('6_기대효과'!$K$7/'d_고정'!$B$9),0)*N726)*(1-O726)</f>
        <v/>
      </c>
      <c r="X726">
        <f>U726+V726</f>
        <v/>
      </c>
      <c r="Y726">
        <f>U726/('d_고정'!$B$5*'6_기대효과'!$H$7/8)/'d_고정'!$B$6</f>
        <v/>
      </c>
      <c r="Z726">
        <f>U726/('d_고정'!$B$8*'6_기대효과'!$H$7/8)</f>
        <v/>
      </c>
    </row>
    <row r="727">
      <c r="A727">
        <f>RAND()</f>
        <v/>
      </c>
      <c r="B727">
        <f>IF('d_시나리오'!$J$2='d_시나리오'!$H$2,'d_시나리오'!$I$2,IF(A727&lt;('d_시나리오'!$I$2-'d_시나리오'!$H$2)/('d_시나리오'!$J$2-'d_시나리오'!$H$2),'d_시나리오'!$H$2+SQRT(A727*('d_시나리오'!$J$2-'d_시나리오'!$H$2)*('d_시나리오'!$I$2-'d_시나리오'!$H$2)),'d_시나리오'!$J$2-SQRT((1-A727)*('d_시나리오'!$J$2-'d_시나리오'!$H$2)*('d_시나리오'!$J$2-'d_시나리오'!$I$2))))</f>
        <v/>
      </c>
      <c r="C727">
        <f>BETAINV(RAND(),2,6)</f>
        <v/>
      </c>
      <c r="D727">
        <f>INDEX('d_분포'!$A$2:$A$28,RANDBETWEEN(1,27))</f>
        <v/>
      </c>
      <c r="E727">
        <f>INDEX('d_분포'!$C$2:$C$5,RANDBETWEEN(1,4))*(0.9+0.2*RAND())</f>
        <v/>
      </c>
      <c r="F727">
        <f>RAND()</f>
        <v/>
      </c>
      <c r="G727">
        <f>IF('d_시나리오'!$J$3='d_시나리오'!$H$3,'d_시나리오'!$I$3,IF(F727&lt;('d_시나리오'!$I$3-'d_시나리오'!$H$3)/('d_시나리오'!$J$3-'d_시나리오'!$H$3),'d_시나리오'!$H$3+SQRT(F727*('d_시나리오'!$J$3-'d_시나리오'!$H$3)*('d_시나리오'!$I$3-'d_시나리오'!$H$3)),'d_시나리오'!$J$3-SQRT((1-F727)*('d_시나리오'!$J$3-'d_시나리오'!$H$3)*('d_시나리오'!$J$3-'d_시나리오'!$I$3))))</f>
        <v/>
      </c>
      <c r="H727">
        <f>RAND()</f>
        <v/>
      </c>
      <c r="I727">
        <f>IF('d_시나리오'!$J$4='d_시나리오'!$H$4,'d_시나리오'!$I$4,IF(H727&lt;('d_시나리오'!$I$4-'d_시나리오'!$H$4)/('d_시나리오'!$J$4-'d_시나리오'!$H$4),'d_시나리오'!$H$4+SQRT(H727*('d_시나리오'!$J$4-'d_시나리오'!$H$4)*('d_시나리오'!$I$4-'d_시나리오'!$H$4)),'d_시나리오'!$J$4-SQRT((1-H727)*('d_시나리오'!$J$4-'d_시나리오'!$H$4)*('d_시나리오'!$J$4-'d_시나리오'!$I$4))))</f>
        <v/>
      </c>
      <c r="J727">
        <f>RAND()</f>
        <v/>
      </c>
      <c r="K727">
        <f>IF('d_시나리오'!$J$5='d_시나리오'!$H$5,'d_시나리오'!$I$5,IF(J727&lt;('d_시나리오'!$I$5-'d_시나리오'!$H$5)/('d_시나리오'!$J$5-'d_시나리오'!$H$5),'d_시나리오'!$H$5+SQRT(J727*('d_시나리오'!$J$5-'d_시나리오'!$H$5)*('d_시나리오'!$I$5-'d_시나리오'!$H$5)),'d_시나리오'!$J$5-SQRT((1-J727)*('d_시나리오'!$J$5-'d_시나리오'!$H$5)*('d_시나리오'!$J$5-'d_시나리오'!$I$5))))</f>
        <v/>
      </c>
      <c r="L727">
        <f>RAND()</f>
        <v/>
      </c>
      <c r="M727">
        <f>IF('d_시나리오'!$J$6='d_시나리오'!$H$6,'d_시나리오'!$I$6,IF(L727&lt;('d_시나리오'!$I$6-'d_시나리오'!$H$6)/('d_시나리오'!$J$6-'d_시나리오'!$H$6),'d_시나리오'!$H$6+SQRT(L727*('d_시나리오'!$J$6-'d_시나리오'!$H$6)*('d_시나리오'!$I$6-'d_시나리오'!$H$6)),'d_시나리오'!$J$6-SQRT((1-L727)*('d_시나리오'!$J$6-'d_시나리오'!$H$6)*('d_시나리오'!$J$6-'d_시나리오'!$I$6))))</f>
        <v/>
      </c>
      <c r="N727">
        <f>INDEX('d_분포'!$B$2:$B$57,RANDBETWEEN(1,56))</f>
        <v/>
      </c>
      <c r="O727">
        <f>BETAINV(RAND(),5,5)</f>
        <v/>
      </c>
      <c r="P727">
        <f>'d_고정'!$B$1*'6_기대효과'!$H$7*('d_시나리오'!$I$7/'d_고정'!$B$2)*B727</f>
        <v/>
      </c>
      <c r="Q727">
        <f>P727*C727</f>
        <v/>
      </c>
      <c r="R727">
        <f>P727*E727</f>
        <v/>
      </c>
      <c r="S727">
        <f>R727*G727</f>
        <v/>
      </c>
      <c r="T727">
        <f>Q727+S727</f>
        <v/>
      </c>
      <c r="U727">
        <f>(Q727*D727+S727*I727)*(1-O727)</f>
        <v/>
      </c>
      <c r="V727">
        <f>(R727*K727*N727+'d_고정'!$B$3*('6_기대효과'!$H$7/8)*N727*'d_고정'!$B$10*M727*('6_기대효과'!$K$7/'d_고정'!$B$9))*(1-O727)</f>
        <v/>
      </c>
      <c r="W727">
        <f>(S727*I727+R727*MAX(K727-'d_고정'!$B$10*M727*('6_기대효과'!$K$7/'d_고정'!$B$9),0)*N727)*(1-O727)</f>
        <v/>
      </c>
      <c r="X727">
        <f>U727+V727</f>
        <v/>
      </c>
      <c r="Y727">
        <f>U727/('d_고정'!$B$5*'6_기대효과'!$H$7/8)/'d_고정'!$B$6</f>
        <v/>
      </c>
      <c r="Z727">
        <f>U727/('d_고정'!$B$8*'6_기대효과'!$H$7/8)</f>
        <v/>
      </c>
    </row>
    <row r="728">
      <c r="A728">
        <f>RAND()</f>
        <v/>
      </c>
      <c r="B728">
        <f>IF('d_시나리오'!$J$2='d_시나리오'!$H$2,'d_시나리오'!$I$2,IF(A728&lt;('d_시나리오'!$I$2-'d_시나리오'!$H$2)/('d_시나리오'!$J$2-'d_시나리오'!$H$2),'d_시나리오'!$H$2+SQRT(A728*('d_시나리오'!$J$2-'d_시나리오'!$H$2)*('d_시나리오'!$I$2-'d_시나리오'!$H$2)),'d_시나리오'!$J$2-SQRT((1-A728)*('d_시나리오'!$J$2-'d_시나리오'!$H$2)*('d_시나리오'!$J$2-'d_시나리오'!$I$2))))</f>
        <v/>
      </c>
      <c r="C728">
        <f>BETAINV(RAND(),2,6)</f>
        <v/>
      </c>
      <c r="D728">
        <f>INDEX('d_분포'!$A$2:$A$28,RANDBETWEEN(1,27))</f>
        <v/>
      </c>
      <c r="E728">
        <f>INDEX('d_분포'!$C$2:$C$5,RANDBETWEEN(1,4))*(0.9+0.2*RAND())</f>
        <v/>
      </c>
      <c r="F728">
        <f>RAND()</f>
        <v/>
      </c>
      <c r="G728">
        <f>IF('d_시나리오'!$J$3='d_시나리오'!$H$3,'d_시나리오'!$I$3,IF(F728&lt;('d_시나리오'!$I$3-'d_시나리오'!$H$3)/('d_시나리오'!$J$3-'d_시나리오'!$H$3),'d_시나리오'!$H$3+SQRT(F728*('d_시나리오'!$J$3-'d_시나리오'!$H$3)*('d_시나리오'!$I$3-'d_시나리오'!$H$3)),'d_시나리오'!$J$3-SQRT((1-F728)*('d_시나리오'!$J$3-'d_시나리오'!$H$3)*('d_시나리오'!$J$3-'d_시나리오'!$I$3))))</f>
        <v/>
      </c>
      <c r="H728">
        <f>RAND()</f>
        <v/>
      </c>
      <c r="I728">
        <f>IF('d_시나리오'!$J$4='d_시나리오'!$H$4,'d_시나리오'!$I$4,IF(H728&lt;('d_시나리오'!$I$4-'d_시나리오'!$H$4)/('d_시나리오'!$J$4-'d_시나리오'!$H$4),'d_시나리오'!$H$4+SQRT(H728*('d_시나리오'!$J$4-'d_시나리오'!$H$4)*('d_시나리오'!$I$4-'d_시나리오'!$H$4)),'d_시나리오'!$J$4-SQRT((1-H728)*('d_시나리오'!$J$4-'d_시나리오'!$H$4)*('d_시나리오'!$J$4-'d_시나리오'!$I$4))))</f>
        <v/>
      </c>
      <c r="J728">
        <f>RAND()</f>
        <v/>
      </c>
      <c r="K728">
        <f>IF('d_시나리오'!$J$5='d_시나리오'!$H$5,'d_시나리오'!$I$5,IF(J728&lt;('d_시나리오'!$I$5-'d_시나리오'!$H$5)/('d_시나리오'!$J$5-'d_시나리오'!$H$5),'d_시나리오'!$H$5+SQRT(J728*('d_시나리오'!$J$5-'d_시나리오'!$H$5)*('d_시나리오'!$I$5-'d_시나리오'!$H$5)),'d_시나리오'!$J$5-SQRT((1-J728)*('d_시나리오'!$J$5-'d_시나리오'!$H$5)*('d_시나리오'!$J$5-'d_시나리오'!$I$5))))</f>
        <v/>
      </c>
      <c r="L728">
        <f>RAND()</f>
        <v/>
      </c>
      <c r="M728">
        <f>IF('d_시나리오'!$J$6='d_시나리오'!$H$6,'d_시나리오'!$I$6,IF(L728&lt;('d_시나리오'!$I$6-'d_시나리오'!$H$6)/('d_시나리오'!$J$6-'d_시나리오'!$H$6),'d_시나리오'!$H$6+SQRT(L728*('d_시나리오'!$J$6-'d_시나리오'!$H$6)*('d_시나리오'!$I$6-'d_시나리오'!$H$6)),'d_시나리오'!$J$6-SQRT((1-L728)*('d_시나리오'!$J$6-'d_시나리오'!$H$6)*('d_시나리오'!$J$6-'d_시나리오'!$I$6))))</f>
        <v/>
      </c>
      <c r="N728">
        <f>INDEX('d_분포'!$B$2:$B$57,RANDBETWEEN(1,56))</f>
        <v/>
      </c>
      <c r="O728">
        <f>BETAINV(RAND(),5,5)</f>
        <v/>
      </c>
      <c r="P728">
        <f>'d_고정'!$B$1*'6_기대효과'!$H$7*('d_시나리오'!$I$7/'d_고정'!$B$2)*B728</f>
        <v/>
      </c>
      <c r="Q728">
        <f>P728*C728</f>
        <v/>
      </c>
      <c r="R728">
        <f>P728*E728</f>
        <v/>
      </c>
      <c r="S728">
        <f>R728*G728</f>
        <v/>
      </c>
      <c r="T728">
        <f>Q728+S728</f>
        <v/>
      </c>
      <c r="U728">
        <f>(Q728*D728+S728*I728)*(1-O728)</f>
        <v/>
      </c>
      <c r="V728">
        <f>(R728*K728*N728+'d_고정'!$B$3*('6_기대효과'!$H$7/8)*N728*'d_고정'!$B$10*M728*('6_기대효과'!$K$7/'d_고정'!$B$9))*(1-O728)</f>
        <v/>
      </c>
      <c r="W728">
        <f>(S728*I728+R728*MAX(K728-'d_고정'!$B$10*M728*('6_기대효과'!$K$7/'d_고정'!$B$9),0)*N728)*(1-O728)</f>
        <v/>
      </c>
      <c r="X728">
        <f>U728+V728</f>
        <v/>
      </c>
      <c r="Y728">
        <f>U728/('d_고정'!$B$5*'6_기대효과'!$H$7/8)/'d_고정'!$B$6</f>
        <v/>
      </c>
      <c r="Z728">
        <f>U728/('d_고정'!$B$8*'6_기대효과'!$H$7/8)</f>
        <v/>
      </c>
    </row>
    <row r="729">
      <c r="A729">
        <f>RAND()</f>
        <v/>
      </c>
      <c r="B729">
        <f>IF('d_시나리오'!$J$2='d_시나리오'!$H$2,'d_시나리오'!$I$2,IF(A729&lt;('d_시나리오'!$I$2-'d_시나리오'!$H$2)/('d_시나리오'!$J$2-'d_시나리오'!$H$2),'d_시나리오'!$H$2+SQRT(A729*('d_시나리오'!$J$2-'d_시나리오'!$H$2)*('d_시나리오'!$I$2-'d_시나리오'!$H$2)),'d_시나리오'!$J$2-SQRT((1-A729)*('d_시나리오'!$J$2-'d_시나리오'!$H$2)*('d_시나리오'!$J$2-'d_시나리오'!$I$2))))</f>
        <v/>
      </c>
      <c r="C729">
        <f>BETAINV(RAND(),2,6)</f>
        <v/>
      </c>
      <c r="D729">
        <f>INDEX('d_분포'!$A$2:$A$28,RANDBETWEEN(1,27))</f>
        <v/>
      </c>
      <c r="E729">
        <f>INDEX('d_분포'!$C$2:$C$5,RANDBETWEEN(1,4))*(0.9+0.2*RAND())</f>
        <v/>
      </c>
      <c r="F729">
        <f>RAND()</f>
        <v/>
      </c>
      <c r="G729">
        <f>IF('d_시나리오'!$J$3='d_시나리오'!$H$3,'d_시나리오'!$I$3,IF(F729&lt;('d_시나리오'!$I$3-'d_시나리오'!$H$3)/('d_시나리오'!$J$3-'d_시나리오'!$H$3),'d_시나리오'!$H$3+SQRT(F729*('d_시나리오'!$J$3-'d_시나리오'!$H$3)*('d_시나리오'!$I$3-'d_시나리오'!$H$3)),'d_시나리오'!$J$3-SQRT((1-F729)*('d_시나리오'!$J$3-'d_시나리오'!$H$3)*('d_시나리오'!$J$3-'d_시나리오'!$I$3))))</f>
        <v/>
      </c>
      <c r="H729">
        <f>RAND()</f>
        <v/>
      </c>
      <c r="I729">
        <f>IF('d_시나리오'!$J$4='d_시나리오'!$H$4,'d_시나리오'!$I$4,IF(H729&lt;('d_시나리오'!$I$4-'d_시나리오'!$H$4)/('d_시나리오'!$J$4-'d_시나리오'!$H$4),'d_시나리오'!$H$4+SQRT(H729*('d_시나리오'!$J$4-'d_시나리오'!$H$4)*('d_시나리오'!$I$4-'d_시나리오'!$H$4)),'d_시나리오'!$J$4-SQRT((1-H729)*('d_시나리오'!$J$4-'d_시나리오'!$H$4)*('d_시나리오'!$J$4-'d_시나리오'!$I$4))))</f>
        <v/>
      </c>
      <c r="J729">
        <f>RAND()</f>
        <v/>
      </c>
      <c r="K729">
        <f>IF('d_시나리오'!$J$5='d_시나리오'!$H$5,'d_시나리오'!$I$5,IF(J729&lt;('d_시나리오'!$I$5-'d_시나리오'!$H$5)/('d_시나리오'!$J$5-'d_시나리오'!$H$5),'d_시나리오'!$H$5+SQRT(J729*('d_시나리오'!$J$5-'d_시나리오'!$H$5)*('d_시나리오'!$I$5-'d_시나리오'!$H$5)),'d_시나리오'!$J$5-SQRT((1-J729)*('d_시나리오'!$J$5-'d_시나리오'!$H$5)*('d_시나리오'!$J$5-'d_시나리오'!$I$5))))</f>
        <v/>
      </c>
      <c r="L729">
        <f>RAND()</f>
        <v/>
      </c>
      <c r="M729">
        <f>IF('d_시나리오'!$J$6='d_시나리오'!$H$6,'d_시나리오'!$I$6,IF(L729&lt;('d_시나리오'!$I$6-'d_시나리오'!$H$6)/('d_시나리오'!$J$6-'d_시나리오'!$H$6),'d_시나리오'!$H$6+SQRT(L729*('d_시나리오'!$J$6-'d_시나리오'!$H$6)*('d_시나리오'!$I$6-'d_시나리오'!$H$6)),'d_시나리오'!$J$6-SQRT((1-L729)*('d_시나리오'!$J$6-'d_시나리오'!$H$6)*('d_시나리오'!$J$6-'d_시나리오'!$I$6))))</f>
        <v/>
      </c>
      <c r="N729">
        <f>INDEX('d_분포'!$B$2:$B$57,RANDBETWEEN(1,56))</f>
        <v/>
      </c>
      <c r="O729">
        <f>BETAINV(RAND(),5,5)</f>
        <v/>
      </c>
      <c r="P729">
        <f>'d_고정'!$B$1*'6_기대효과'!$H$7*('d_시나리오'!$I$7/'d_고정'!$B$2)*B729</f>
        <v/>
      </c>
      <c r="Q729">
        <f>P729*C729</f>
        <v/>
      </c>
      <c r="R729">
        <f>P729*E729</f>
        <v/>
      </c>
      <c r="S729">
        <f>R729*G729</f>
        <v/>
      </c>
      <c r="T729">
        <f>Q729+S729</f>
        <v/>
      </c>
      <c r="U729">
        <f>(Q729*D729+S729*I729)*(1-O729)</f>
        <v/>
      </c>
      <c r="V729">
        <f>(R729*K729*N729+'d_고정'!$B$3*('6_기대효과'!$H$7/8)*N729*'d_고정'!$B$10*M729*('6_기대효과'!$K$7/'d_고정'!$B$9))*(1-O729)</f>
        <v/>
      </c>
      <c r="W729">
        <f>(S729*I729+R729*MAX(K729-'d_고정'!$B$10*M729*('6_기대효과'!$K$7/'d_고정'!$B$9),0)*N729)*(1-O729)</f>
        <v/>
      </c>
      <c r="X729">
        <f>U729+V729</f>
        <v/>
      </c>
      <c r="Y729">
        <f>U729/('d_고정'!$B$5*'6_기대효과'!$H$7/8)/'d_고정'!$B$6</f>
        <v/>
      </c>
      <c r="Z729">
        <f>U729/('d_고정'!$B$8*'6_기대효과'!$H$7/8)</f>
        <v/>
      </c>
    </row>
    <row r="730">
      <c r="A730">
        <f>RAND()</f>
        <v/>
      </c>
      <c r="B730">
        <f>IF('d_시나리오'!$J$2='d_시나리오'!$H$2,'d_시나리오'!$I$2,IF(A730&lt;('d_시나리오'!$I$2-'d_시나리오'!$H$2)/('d_시나리오'!$J$2-'d_시나리오'!$H$2),'d_시나리오'!$H$2+SQRT(A730*('d_시나리오'!$J$2-'d_시나리오'!$H$2)*('d_시나리오'!$I$2-'d_시나리오'!$H$2)),'d_시나리오'!$J$2-SQRT((1-A730)*('d_시나리오'!$J$2-'d_시나리오'!$H$2)*('d_시나리오'!$J$2-'d_시나리오'!$I$2))))</f>
        <v/>
      </c>
      <c r="C730">
        <f>BETAINV(RAND(),2,6)</f>
        <v/>
      </c>
      <c r="D730">
        <f>INDEX('d_분포'!$A$2:$A$28,RANDBETWEEN(1,27))</f>
        <v/>
      </c>
      <c r="E730">
        <f>INDEX('d_분포'!$C$2:$C$5,RANDBETWEEN(1,4))*(0.9+0.2*RAND())</f>
        <v/>
      </c>
      <c r="F730">
        <f>RAND()</f>
        <v/>
      </c>
      <c r="G730">
        <f>IF('d_시나리오'!$J$3='d_시나리오'!$H$3,'d_시나리오'!$I$3,IF(F730&lt;('d_시나리오'!$I$3-'d_시나리오'!$H$3)/('d_시나리오'!$J$3-'d_시나리오'!$H$3),'d_시나리오'!$H$3+SQRT(F730*('d_시나리오'!$J$3-'d_시나리오'!$H$3)*('d_시나리오'!$I$3-'d_시나리오'!$H$3)),'d_시나리오'!$J$3-SQRT((1-F730)*('d_시나리오'!$J$3-'d_시나리오'!$H$3)*('d_시나리오'!$J$3-'d_시나리오'!$I$3))))</f>
        <v/>
      </c>
      <c r="H730">
        <f>RAND()</f>
        <v/>
      </c>
      <c r="I730">
        <f>IF('d_시나리오'!$J$4='d_시나리오'!$H$4,'d_시나리오'!$I$4,IF(H730&lt;('d_시나리오'!$I$4-'d_시나리오'!$H$4)/('d_시나리오'!$J$4-'d_시나리오'!$H$4),'d_시나리오'!$H$4+SQRT(H730*('d_시나리오'!$J$4-'d_시나리오'!$H$4)*('d_시나리오'!$I$4-'d_시나리오'!$H$4)),'d_시나리오'!$J$4-SQRT((1-H730)*('d_시나리오'!$J$4-'d_시나리오'!$H$4)*('d_시나리오'!$J$4-'d_시나리오'!$I$4))))</f>
        <v/>
      </c>
      <c r="J730">
        <f>RAND()</f>
        <v/>
      </c>
      <c r="K730">
        <f>IF('d_시나리오'!$J$5='d_시나리오'!$H$5,'d_시나리오'!$I$5,IF(J730&lt;('d_시나리오'!$I$5-'d_시나리오'!$H$5)/('d_시나리오'!$J$5-'d_시나리오'!$H$5),'d_시나리오'!$H$5+SQRT(J730*('d_시나리오'!$J$5-'d_시나리오'!$H$5)*('d_시나리오'!$I$5-'d_시나리오'!$H$5)),'d_시나리오'!$J$5-SQRT((1-J730)*('d_시나리오'!$J$5-'d_시나리오'!$H$5)*('d_시나리오'!$J$5-'d_시나리오'!$I$5))))</f>
        <v/>
      </c>
      <c r="L730">
        <f>RAND()</f>
        <v/>
      </c>
      <c r="M730">
        <f>IF('d_시나리오'!$J$6='d_시나리오'!$H$6,'d_시나리오'!$I$6,IF(L730&lt;('d_시나리오'!$I$6-'d_시나리오'!$H$6)/('d_시나리오'!$J$6-'d_시나리오'!$H$6),'d_시나리오'!$H$6+SQRT(L730*('d_시나리오'!$J$6-'d_시나리오'!$H$6)*('d_시나리오'!$I$6-'d_시나리오'!$H$6)),'d_시나리오'!$J$6-SQRT((1-L730)*('d_시나리오'!$J$6-'d_시나리오'!$H$6)*('d_시나리오'!$J$6-'d_시나리오'!$I$6))))</f>
        <v/>
      </c>
      <c r="N730">
        <f>INDEX('d_분포'!$B$2:$B$57,RANDBETWEEN(1,56))</f>
        <v/>
      </c>
      <c r="O730">
        <f>BETAINV(RAND(),5,5)</f>
        <v/>
      </c>
      <c r="P730">
        <f>'d_고정'!$B$1*'6_기대효과'!$H$7*('d_시나리오'!$I$7/'d_고정'!$B$2)*B730</f>
        <v/>
      </c>
      <c r="Q730">
        <f>P730*C730</f>
        <v/>
      </c>
      <c r="R730">
        <f>P730*E730</f>
        <v/>
      </c>
      <c r="S730">
        <f>R730*G730</f>
        <v/>
      </c>
      <c r="T730">
        <f>Q730+S730</f>
        <v/>
      </c>
      <c r="U730">
        <f>(Q730*D730+S730*I730)*(1-O730)</f>
        <v/>
      </c>
      <c r="V730">
        <f>(R730*K730*N730+'d_고정'!$B$3*('6_기대효과'!$H$7/8)*N730*'d_고정'!$B$10*M730*('6_기대효과'!$K$7/'d_고정'!$B$9))*(1-O730)</f>
        <v/>
      </c>
      <c r="W730">
        <f>(S730*I730+R730*MAX(K730-'d_고정'!$B$10*M730*('6_기대효과'!$K$7/'d_고정'!$B$9),0)*N730)*(1-O730)</f>
        <v/>
      </c>
      <c r="X730">
        <f>U730+V730</f>
        <v/>
      </c>
      <c r="Y730">
        <f>U730/('d_고정'!$B$5*'6_기대효과'!$H$7/8)/'d_고정'!$B$6</f>
        <v/>
      </c>
      <c r="Z730">
        <f>U730/('d_고정'!$B$8*'6_기대효과'!$H$7/8)</f>
        <v/>
      </c>
    </row>
    <row r="731">
      <c r="A731">
        <f>RAND()</f>
        <v/>
      </c>
      <c r="B731">
        <f>IF('d_시나리오'!$J$2='d_시나리오'!$H$2,'d_시나리오'!$I$2,IF(A731&lt;('d_시나리오'!$I$2-'d_시나리오'!$H$2)/('d_시나리오'!$J$2-'d_시나리오'!$H$2),'d_시나리오'!$H$2+SQRT(A731*('d_시나리오'!$J$2-'d_시나리오'!$H$2)*('d_시나리오'!$I$2-'d_시나리오'!$H$2)),'d_시나리오'!$J$2-SQRT((1-A731)*('d_시나리오'!$J$2-'d_시나리오'!$H$2)*('d_시나리오'!$J$2-'d_시나리오'!$I$2))))</f>
        <v/>
      </c>
      <c r="C731">
        <f>BETAINV(RAND(),2,6)</f>
        <v/>
      </c>
      <c r="D731">
        <f>INDEX('d_분포'!$A$2:$A$28,RANDBETWEEN(1,27))</f>
        <v/>
      </c>
      <c r="E731">
        <f>INDEX('d_분포'!$C$2:$C$5,RANDBETWEEN(1,4))*(0.9+0.2*RAND())</f>
        <v/>
      </c>
      <c r="F731">
        <f>RAND()</f>
        <v/>
      </c>
      <c r="G731">
        <f>IF('d_시나리오'!$J$3='d_시나리오'!$H$3,'d_시나리오'!$I$3,IF(F731&lt;('d_시나리오'!$I$3-'d_시나리오'!$H$3)/('d_시나리오'!$J$3-'d_시나리오'!$H$3),'d_시나리오'!$H$3+SQRT(F731*('d_시나리오'!$J$3-'d_시나리오'!$H$3)*('d_시나리오'!$I$3-'d_시나리오'!$H$3)),'d_시나리오'!$J$3-SQRT((1-F731)*('d_시나리오'!$J$3-'d_시나리오'!$H$3)*('d_시나리오'!$J$3-'d_시나리오'!$I$3))))</f>
        <v/>
      </c>
      <c r="H731">
        <f>RAND()</f>
        <v/>
      </c>
      <c r="I731">
        <f>IF('d_시나리오'!$J$4='d_시나리오'!$H$4,'d_시나리오'!$I$4,IF(H731&lt;('d_시나리오'!$I$4-'d_시나리오'!$H$4)/('d_시나리오'!$J$4-'d_시나리오'!$H$4),'d_시나리오'!$H$4+SQRT(H731*('d_시나리오'!$J$4-'d_시나리오'!$H$4)*('d_시나리오'!$I$4-'d_시나리오'!$H$4)),'d_시나리오'!$J$4-SQRT((1-H731)*('d_시나리오'!$J$4-'d_시나리오'!$H$4)*('d_시나리오'!$J$4-'d_시나리오'!$I$4))))</f>
        <v/>
      </c>
      <c r="J731">
        <f>RAND()</f>
        <v/>
      </c>
      <c r="K731">
        <f>IF('d_시나리오'!$J$5='d_시나리오'!$H$5,'d_시나리오'!$I$5,IF(J731&lt;('d_시나리오'!$I$5-'d_시나리오'!$H$5)/('d_시나리오'!$J$5-'d_시나리오'!$H$5),'d_시나리오'!$H$5+SQRT(J731*('d_시나리오'!$J$5-'d_시나리오'!$H$5)*('d_시나리오'!$I$5-'d_시나리오'!$H$5)),'d_시나리오'!$J$5-SQRT((1-J731)*('d_시나리오'!$J$5-'d_시나리오'!$H$5)*('d_시나리오'!$J$5-'d_시나리오'!$I$5))))</f>
        <v/>
      </c>
      <c r="L731">
        <f>RAND()</f>
        <v/>
      </c>
      <c r="M731">
        <f>IF('d_시나리오'!$J$6='d_시나리오'!$H$6,'d_시나리오'!$I$6,IF(L731&lt;('d_시나리오'!$I$6-'d_시나리오'!$H$6)/('d_시나리오'!$J$6-'d_시나리오'!$H$6),'d_시나리오'!$H$6+SQRT(L731*('d_시나리오'!$J$6-'d_시나리오'!$H$6)*('d_시나리오'!$I$6-'d_시나리오'!$H$6)),'d_시나리오'!$J$6-SQRT((1-L731)*('d_시나리오'!$J$6-'d_시나리오'!$H$6)*('d_시나리오'!$J$6-'d_시나리오'!$I$6))))</f>
        <v/>
      </c>
      <c r="N731">
        <f>INDEX('d_분포'!$B$2:$B$57,RANDBETWEEN(1,56))</f>
        <v/>
      </c>
      <c r="O731">
        <f>BETAINV(RAND(),5,5)</f>
        <v/>
      </c>
      <c r="P731">
        <f>'d_고정'!$B$1*'6_기대효과'!$H$7*('d_시나리오'!$I$7/'d_고정'!$B$2)*B731</f>
        <v/>
      </c>
      <c r="Q731">
        <f>P731*C731</f>
        <v/>
      </c>
      <c r="R731">
        <f>P731*E731</f>
        <v/>
      </c>
      <c r="S731">
        <f>R731*G731</f>
        <v/>
      </c>
      <c r="T731">
        <f>Q731+S731</f>
        <v/>
      </c>
      <c r="U731">
        <f>(Q731*D731+S731*I731)*(1-O731)</f>
        <v/>
      </c>
      <c r="V731">
        <f>(R731*K731*N731+'d_고정'!$B$3*('6_기대효과'!$H$7/8)*N731*'d_고정'!$B$10*M731*('6_기대효과'!$K$7/'d_고정'!$B$9))*(1-O731)</f>
        <v/>
      </c>
      <c r="W731">
        <f>(S731*I731+R731*MAX(K731-'d_고정'!$B$10*M731*('6_기대효과'!$K$7/'d_고정'!$B$9),0)*N731)*(1-O731)</f>
        <v/>
      </c>
      <c r="X731">
        <f>U731+V731</f>
        <v/>
      </c>
      <c r="Y731">
        <f>U731/('d_고정'!$B$5*'6_기대효과'!$H$7/8)/'d_고정'!$B$6</f>
        <v/>
      </c>
      <c r="Z731">
        <f>U731/('d_고정'!$B$8*'6_기대효과'!$H$7/8)</f>
        <v/>
      </c>
    </row>
    <row r="732">
      <c r="A732">
        <f>RAND()</f>
        <v/>
      </c>
      <c r="B732">
        <f>IF('d_시나리오'!$J$2='d_시나리오'!$H$2,'d_시나리오'!$I$2,IF(A732&lt;('d_시나리오'!$I$2-'d_시나리오'!$H$2)/('d_시나리오'!$J$2-'d_시나리오'!$H$2),'d_시나리오'!$H$2+SQRT(A732*('d_시나리오'!$J$2-'d_시나리오'!$H$2)*('d_시나리오'!$I$2-'d_시나리오'!$H$2)),'d_시나리오'!$J$2-SQRT((1-A732)*('d_시나리오'!$J$2-'d_시나리오'!$H$2)*('d_시나리오'!$J$2-'d_시나리오'!$I$2))))</f>
        <v/>
      </c>
      <c r="C732">
        <f>BETAINV(RAND(),2,6)</f>
        <v/>
      </c>
      <c r="D732">
        <f>INDEX('d_분포'!$A$2:$A$28,RANDBETWEEN(1,27))</f>
        <v/>
      </c>
      <c r="E732">
        <f>INDEX('d_분포'!$C$2:$C$5,RANDBETWEEN(1,4))*(0.9+0.2*RAND())</f>
        <v/>
      </c>
      <c r="F732">
        <f>RAND()</f>
        <v/>
      </c>
      <c r="G732">
        <f>IF('d_시나리오'!$J$3='d_시나리오'!$H$3,'d_시나리오'!$I$3,IF(F732&lt;('d_시나리오'!$I$3-'d_시나리오'!$H$3)/('d_시나리오'!$J$3-'d_시나리오'!$H$3),'d_시나리오'!$H$3+SQRT(F732*('d_시나리오'!$J$3-'d_시나리오'!$H$3)*('d_시나리오'!$I$3-'d_시나리오'!$H$3)),'d_시나리오'!$J$3-SQRT((1-F732)*('d_시나리오'!$J$3-'d_시나리오'!$H$3)*('d_시나리오'!$J$3-'d_시나리오'!$I$3))))</f>
        <v/>
      </c>
      <c r="H732">
        <f>RAND()</f>
        <v/>
      </c>
      <c r="I732">
        <f>IF('d_시나리오'!$J$4='d_시나리오'!$H$4,'d_시나리오'!$I$4,IF(H732&lt;('d_시나리오'!$I$4-'d_시나리오'!$H$4)/('d_시나리오'!$J$4-'d_시나리오'!$H$4),'d_시나리오'!$H$4+SQRT(H732*('d_시나리오'!$J$4-'d_시나리오'!$H$4)*('d_시나리오'!$I$4-'d_시나리오'!$H$4)),'d_시나리오'!$J$4-SQRT((1-H732)*('d_시나리오'!$J$4-'d_시나리오'!$H$4)*('d_시나리오'!$J$4-'d_시나리오'!$I$4))))</f>
        <v/>
      </c>
      <c r="J732">
        <f>RAND()</f>
        <v/>
      </c>
      <c r="K732">
        <f>IF('d_시나리오'!$J$5='d_시나리오'!$H$5,'d_시나리오'!$I$5,IF(J732&lt;('d_시나리오'!$I$5-'d_시나리오'!$H$5)/('d_시나리오'!$J$5-'d_시나리오'!$H$5),'d_시나리오'!$H$5+SQRT(J732*('d_시나리오'!$J$5-'d_시나리오'!$H$5)*('d_시나리오'!$I$5-'d_시나리오'!$H$5)),'d_시나리오'!$J$5-SQRT((1-J732)*('d_시나리오'!$J$5-'d_시나리오'!$H$5)*('d_시나리오'!$J$5-'d_시나리오'!$I$5))))</f>
        <v/>
      </c>
      <c r="L732">
        <f>RAND()</f>
        <v/>
      </c>
      <c r="M732">
        <f>IF('d_시나리오'!$J$6='d_시나리오'!$H$6,'d_시나리오'!$I$6,IF(L732&lt;('d_시나리오'!$I$6-'d_시나리오'!$H$6)/('d_시나리오'!$J$6-'d_시나리오'!$H$6),'d_시나리오'!$H$6+SQRT(L732*('d_시나리오'!$J$6-'d_시나리오'!$H$6)*('d_시나리오'!$I$6-'d_시나리오'!$H$6)),'d_시나리오'!$J$6-SQRT((1-L732)*('d_시나리오'!$J$6-'d_시나리오'!$H$6)*('d_시나리오'!$J$6-'d_시나리오'!$I$6))))</f>
        <v/>
      </c>
      <c r="N732">
        <f>INDEX('d_분포'!$B$2:$B$57,RANDBETWEEN(1,56))</f>
        <v/>
      </c>
      <c r="O732">
        <f>BETAINV(RAND(),5,5)</f>
        <v/>
      </c>
      <c r="P732">
        <f>'d_고정'!$B$1*'6_기대효과'!$H$7*('d_시나리오'!$I$7/'d_고정'!$B$2)*B732</f>
        <v/>
      </c>
      <c r="Q732">
        <f>P732*C732</f>
        <v/>
      </c>
      <c r="R732">
        <f>P732*E732</f>
        <v/>
      </c>
      <c r="S732">
        <f>R732*G732</f>
        <v/>
      </c>
      <c r="T732">
        <f>Q732+S732</f>
        <v/>
      </c>
      <c r="U732">
        <f>(Q732*D732+S732*I732)*(1-O732)</f>
        <v/>
      </c>
      <c r="V732">
        <f>(R732*K732*N732+'d_고정'!$B$3*('6_기대효과'!$H$7/8)*N732*'d_고정'!$B$10*M732*('6_기대효과'!$K$7/'d_고정'!$B$9))*(1-O732)</f>
        <v/>
      </c>
      <c r="W732">
        <f>(S732*I732+R732*MAX(K732-'d_고정'!$B$10*M732*('6_기대효과'!$K$7/'d_고정'!$B$9),0)*N732)*(1-O732)</f>
        <v/>
      </c>
      <c r="X732">
        <f>U732+V732</f>
        <v/>
      </c>
      <c r="Y732">
        <f>U732/('d_고정'!$B$5*'6_기대효과'!$H$7/8)/'d_고정'!$B$6</f>
        <v/>
      </c>
      <c r="Z732">
        <f>U732/('d_고정'!$B$8*'6_기대효과'!$H$7/8)</f>
        <v/>
      </c>
    </row>
    <row r="733">
      <c r="A733">
        <f>RAND()</f>
        <v/>
      </c>
      <c r="B733">
        <f>IF('d_시나리오'!$J$2='d_시나리오'!$H$2,'d_시나리오'!$I$2,IF(A733&lt;('d_시나리오'!$I$2-'d_시나리오'!$H$2)/('d_시나리오'!$J$2-'d_시나리오'!$H$2),'d_시나리오'!$H$2+SQRT(A733*('d_시나리오'!$J$2-'d_시나리오'!$H$2)*('d_시나리오'!$I$2-'d_시나리오'!$H$2)),'d_시나리오'!$J$2-SQRT((1-A733)*('d_시나리오'!$J$2-'d_시나리오'!$H$2)*('d_시나리오'!$J$2-'d_시나리오'!$I$2))))</f>
        <v/>
      </c>
      <c r="C733">
        <f>BETAINV(RAND(),2,6)</f>
        <v/>
      </c>
      <c r="D733">
        <f>INDEX('d_분포'!$A$2:$A$28,RANDBETWEEN(1,27))</f>
        <v/>
      </c>
      <c r="E733">
        <f>INDEX('d_분포'!$C$2:$C$5,RANDBETWEEN(1,4))*(0.9+0.2*RAND())</f>
        <v/>
      </c>
      <c r="F733">
        <f>RAND()</f>
        <v/>
      </c>
      <c r="G733">
        <f>IF('d_시나리오'!$J$3='d_시나리오'!$H$3,'d_시나리오'!$I$3,IF(F733&lt;('d_시나리오'!$I$3-'d_시나리오'!$H$3)/('d_시나리오'!$J$3-'d_시나리오'!$H$3),'d_시나리오'!$H$3+SQRT(F733*('d_시나리오'!$J$3-'d_시나리오'!$H$3)*('d_시나리오'!$I$3-'d_시나리오'!$H$3)),'d_시나리오'!$J$3-SQRT((1-F733)*('d_시나리오'!$J$3-'d_시나리오'!$H$3)*('d_시나리오'!$J$3-'d_시나리오'!$I$3))))</f>
        <v/>
      </c>
      <c r="H733">
        <f>RAND()</f>
        <v/>
      </c>
      <c r="I733">
        <f>IF('d_시나리오'!$J$4='d_시나리오'!$H$4,'d_시나리오'!$I$4,IF(H733&lt;('d_시나리오'!$I$4-'d_시나리오'!$H$4)/('d_시나리오'!$J$4-'d_시나리오'!$H$4),'d_시나리오'!$H$4+SQRT(H733*('d_시나리오'!$J$4-'d_시나리오'!$H$4)*('d_시나리오'!$I$4-'d_시나리오'!$H$4)),'d_시나리오'!$J$4-SQRT((1-H733)*('d_시나리오'!$J$4-'d_시나리오'!$H$4)*('d_시나리오'!$J$4-'d_시나리오'!$I$4))))</f>
        <v/>
      </c>
      <c r="J733">
        <f>RAND()</f>
        <v/>
      </c>
      <c r="K733">
        <f>IF('d_시나리오'!$J$5='d_시나리오'!$H$5,'d_시나리오'!$I$5,IF(J733&lt;('d_시나리오'!$I$5-'d_시나리오'!$H$5)/('d_시나리오'!$J$5-'d_시나리오'!$H$5),'d_시나리오'!$H$5+SQRT(J733*('d_시나리오'!$J$5-'d_시나리오'!$H$5)*('d_시나리오'!$I$5-'d_시나리오'!$H$5)),'d_시나리오'!$J$5-SQRT((1-J733)*('d_시나리오'!$J$5-'d_시나리오'!$H$5)*('d_시나리오'!$J$5-'d_시나리오'!$I$5))))</f>
        <v/>
      </c>
      <c r="L733">
        <f>RAND()</f>
        <v/>
      </c>
      <c r="M733">
        <f>IF('d_시나리오'!$J$6='d_시나리오'!$H$6,'d_시나리오'!$I$6,IF(L733&lt;('d_시나리오'!$I$6-'d_시나리오'!$H$6)/('d_시나리오'!$J$6-'d_시나리오'!$H$6),'d_시나리오'!$H$6+SQRT(L733*('d_시나리오'!$J$6-'d_시나리오'!$H$6)*('d_시나리오'!$I$6-'d_시나리오'!$H$6)),'d_시나리오'!$J$6-SQRT((1-L733)*('d_시나리오'!$J$6-'d_시나리오'!$H$6)*('d_시나리오'!$J$6-'d_시나리오'!$I$6))))</f>
        <v/>
      </c>
      <c r="N733">
        <f>INDEX('d_분포'!$B$2:$B$57,RANDBETWEEN(1,56))</f>
        <v/>
      </c>
      <c r="O733">
        <f>BETAINV(RAND(),5,5)</f>
        <v/>
      </c>
      <c r="P733">
        <f>'d_고정'!$B$1*'6_기대효과'!$H$7*('d_시나리오'!$I$7/'d_고정'!$B$2)*B733</f>
        <v/>
      </c>
      <c r="Q733">
        <f>P733*C733</f>
        <v/>
      </c>
      <c r="R733">
        <f>P733*E733</f>
        <v/>
      </c>
      <c r="S733">
        <f>R733*G733</f>
        <v/>
      </c>
      <c r="T733">
        <f>Q733+S733</f>
        <v/>
      </c>
      <c r="U733">
        <f>(Q733*D733+S733*I733)*(1-O733)</f>
        <v/>
      </c>
      <c r="V733">
        <f>(R733*K733*N733+'d_고정'!$B$3*('6_기대효과'!$H$7/8)*N733*'d_고정'!$B$10*M733*('6_기대효과'!$K$7/'d_고정'!$B$9))*(1-O733)</f>
        <v/>
      </c>
      <c r="W733">
        <f>(S733*I733+R733*MAX(K733-'d_고정'!$B$10*M733*('6_기대효과'!$K$7/'d_고정'!$B$9),0)*N733)*(1-O733)</f>
        <v/>
      </c>
      <c r="X733">
        <f>U733+V733</f>
        <v/>
      </c>
      <c r="Y733">
        <f>U733/('d_고정'!$B$5*'6_기대효과'!$H$7/8)/'d_고정'!$B$6</f>
        <v/>
      </c>
      <c r="Z733">
        <f>U733/('d_고정'!$B$8*'6_기대효과'!$H$7/8)</f>
        <v/>
      </c>
    </row>
    <row r="734">
      <c r="A734">
        <f>RAND()</f>
        <v/>
      </c>
      <c r="B734">
        <f>IF('d_시나리오'!$J$2='d_시나리오'!$H$2,'d_시나리오'!$I$2,IF(A734&lt;('d_시나리오'!$I$2-'d_시나리오'!$H$2)/('d_시나리오'!$J$2-'d_시나리오'!$H$2),'d_시나리오'!$H$2+SQRT(A734*('d_시나리오'!$J$2-'d_시나리오'!$H$2)*('d_시나리오'!$I$2-'d_시나리오'!$H$2)),'d_시나리오'!$J$2-SQRT((1-A734)*('d_시나리오'!$J$2-'d_시나리오'!$H$2)*('d_시나리오'!$J$2-'d_시나리오'!$I$2))))</f>
        <v/>
      </c>
      <c r="C734">
        <f>BETAINV(RAND(),2,6)</f>
        <v/>
      </c>
      <c r="D734">
        <f>INDEX('d_분포'!$A$2:$A$28,RANDBETWEEN(1,27))</f>
        <v/>
      </c>
      <c r="E734">
        <f>INDEX('d_분포'!$C$2:$C$5,RANDBETWEEN(1,4))*(0.9+0.2*RAND())</f>
        <v/>
      </c>
      <c r="F734">
        <f>RAND()</f>
        <v/>
      </c>
      <c r="G734">
        <f>IF('d_시나리오'!$J$3='d_시나리오'!$H$3,'d_시나리오'!$I$3,IF(F734&lt;('d_시나리오'!$I$3-'d_시나리오'!$H$3)/('d_시나리오'!$J$3-'d_시나리오'!$H$3),'d_시나리오'!$H$3+SQRT(F734*('d_시나리오'!$J$3-'d_시나리오'!$H$3)*('d_시나리오'!$I$3-'d_시나리오'!$H$3)),'d_시나리오'!$J$3-SQRT((1-F734)*('d_시나리오'!$J$3-'d_시나리오'!$H$3)*('d_시나리오'!$J$3-'d_시나리오'!$I$3))))</f>
        <v/>
      </c>
      <c r="H734">
        <f>RAND()</f>
        <v/>
      </c>
      <c r="I734">
        <f>IF('d_시나리오'!$J$4='d_시나리오'!$H$4,'d_시나리오'!$I$4,IF(H734&lt;('d_시나리오'!$I$4-'d_시나리오'!$H$4)/('d_시나리오'!$J$4-'d_시나리오'!$H$4),'d_시나리오'!$H$4+SQRT(H734*('d_시나리오'!$J$4-'d_시나리오'!$H$4)*('d_시나리오'!$I$4-'d_시나리오'!$H$4)),'d_시나리오'!$J$4-SQRT((1-H734)*('d_시나리오'!$J$4-'d_시나리오'!$H$4)*('d_시나리오'!$J$4-'d_시나리오'!$I$4))))</f>
        <v/>
      </c>
      <c r="J734">
        <f>RAND()</f>
        <v/>
      </c>
      <c r="K734">
        <f>IF('d_시나리오'!$J$5='d_시나리오'!$H$5,'d_시나리오'!$I$5,IF(J734&lt;('d_시나리오'!$I$5-'d_시나리오'!$H$5)/('d_시나리오'!$J$5-'d_시나리오'!$H$5),'d_시나리오'!$H$5+SQRT(J734*('d_시나리오'!$J$5-'d_시나리오'!$H$5)*('d_시나리오'!$I$5-'d_시나리오'!$H$5)),'d_시나리오'!$J$5-SQRT((1-J734)*('d_시나리오'!$J$5-'d_시나리오'!$H$5)*('d_시나리오'!$J$5-'d_시나리오'!$I$5))))</f>
        <v/>
      </c>
      <c r="L734">
        <f>RAND()</f>
        <v/>
      </c>
      <c r="M734">
        <f>IF('d_시나리오'!$J$6='d_시나리오'!$H$6,'d_시나리오'!$I$6,IF(L734&lt;('d_시나리오'!$I$6-'d_시나리오'!$H$6)/('d_시나리오'!$J$6-'d_시나리오'!$H$6),'d_시나리오'!$H$6+SQRT(L734*('d_시나리오'!$J$6-'d_시나리오'!$H$6)*('d_시나리오'!$I$6-'d_시나리오'!$H$6)),'d_시나리오'!$J$6-SQRT((1-L734)*('d_시나리오'!$J$6-'d_시나리오'!$H$6)*('d_시나리오'!$J$6-'d_시나리오'!$I$6))))</f>
        <v/>
      </c>
      <c r="N734">
        <f>INDEX('d_분포'!$B$2:$B$57,RANDBETWEEN(1,56))</f>
        <v/>
      </c>
      <c r="O734">
        <f>BETAINV(RAND(),5,5)</f>
        <v/>
      </c>
      <c r="P734">
        <f>'d_고정'!$B$1*'6_기대효과'!$H$7*('d_시나리오'!$I$7/'d_고정'!$B$2)*B734</f>
        <v/>
      </c>
      <c r="Q734">
        <f>P734*C734</f>
        <v/>
      </c>
      <c r="R734">
        <f>P734*E734</f>
        <v/>
      </c>
      <c r="S734">
        <f>R734*G734</f>
        <v/>
      </c>
      <c r="T734">
        <f>Q734+S734</f>
        <v/>
      </c>
      <c r="U734">
        <f>(Q734*D734+S734*I734)*(1-O734)</f>
        <v/>
      </c>
      <c r="V734">
        <f>(R734*K734*N734+'d_고정'!$B$3*('6_기대효과'!$H$7/8)*N734*'d_고정'!$B$10*M734*('6_기대효과'!$K$7/'d_고정'!$B$9))*(1-O734)</f>
        <v/>
      </c>
      <c r="W734">
        <f>(S734*I734+R734*MAX(K734-'d_고정'!$B$10*M734*('6_기대효과'!$K$7/'d_고정'!$B$9),0)*N734)*(1-O734)</f>
        <v/>
      </c>
      <c r="X734">
        <f>U734+V734</f>
        <v/>
      </c>
      <c r="Y734">
        <f>U734/('d_고정'!$B$5*'6_기대효과'!$H$7/8)/'d_고정'!$B$6</f>
        <v/>
      </c>
      <c r="Z734">
        <f>U734/('d_고정'!$B$8*'6_기대효과'!$H$7/8)</f>
        <v/>
      </c>
    </row>
    <row r="735">
      <c r="A735">
        <f>RAND()</f>
        <v/>
      </c>
      <c r="B735">
        <f>IF('d_시나리오'!$J$2='d_시나리오'!$H$2,'d_시나리오'!$I$2,IF(A735&lt;('d_시나리오'!$I$2-'d_시나리오'!$H$2)/('d_시나리오'!$J$2-'d_시나리오'!$H$2),'d_시나리오'!$H$2+SQRT(A735*('d_시나리오'!$J$2-'d_시나리오'!$H$2)*('d_시나리오'!$I$2-'d_시나리오'!$H$2)),'d_시나리오'!$J$2-SQRT((1-A735)*('d_시나리오'!$J$2-'d_시나리오'!$H$2)*('d_시나리오'!$J$2-'d_시나리오'!$I$2))))</f>
        <v/>
      </c>
      <c r="C735">
        <f>BETAINV(RAND(),2,6)</f>
        <v/>
      </c>
      <c r="D735">
        <f>INDEX('d_분포'!$A$2:$A$28,RANDBETWEEN(1,27))</f>
        <v/>
      </c>
      <c r="E735">
        <f>INDEX('d_분포'!$C$2:$C$5,RANDBETWEEN(1,4))*(0.9+0.2*RAND())</f>
        <v/>
      </c>
      <c r="F735">
        <f>RAND()</f>
        <v/>
      </c>
      <c r="G735">
        <f>IF('d_시나리오'!$J$3='d_시나리오'!$H$3,'d_시나리오'!$I$3,IF(F735&lt;('d_시나리오'!$I$3-'d_시나리오'!$H$3)/('d_시나리오'!$J$3-'d_시나리오'!$H$3),'d_시나리오'!$H$3+SQRT(F735*('d_시나리오'!$J$3-'d_시나리오'!$H$3)*('d_시나리오'!$I$3-'d_시나리오'!$H$3)),'d_시나리오'!$J$3-SQRT((1-F735)*('d_시나리오'!$J$3-'d_시나리오'!$H$3)*('d_시나리오'!$J$3-'d_시나리오'!$I$3))))</f>
        <v/>
      </c>
      <c r="H735">
        <f>RAND()</f>
        <v/>
      </c>
      <c r="I735">
        <f>IF('d_시나리오'!$J$4='d_시나리오'!$H$4,'d_시나리오'!$I$4,IF(H735&lt;('d_시나리오'!$I$4-'d_시나리오'!$H$4)/('d_시나리오'!$J$4-'d_시나리오'!$H$4),'d_시나리오'!$H$4+SQRT(H735*('d_시나리오'!$J$4-'d_시나리오'!$H$4)*('d_시나리오'!$I$4-'d_시나리오'!$H$4)),'d_시나리오'!$J$4-SQRT((1-H735)*('d_시나리오'!$J$4-'d_시나리오'!$H$4)*('d_시나리오'!$J$4-'d_시나리오'!$I$4))))</f>
        <v/>
      </c>
      <c r="J735">
        <f>RAND()</f>
        <v/>
      </c>
      <c r="K735">
        <f>IF('d_시나리오'!$J$5='d_시나리오'!$H$5,'d_시나리오'!$I$5,IF(J735&lt;('d_시나리오'!$I$5-'d_시나리오'!$H$5)/('d_시나리오'!$J$5-'d_시나리오'!$H$5),'d_시나리오'!$H$5+SQRT(J735*('d_시나리오'!$J$5-'d_시나리오'!$H$5)*('d_시나리오'!$I$5-'d_시나리오'!$H$5)),'d_시나리오'!$J$5-SQRT((1-J735)*('d_시나리오'!$J$5-'d_시나리오'!$H$5)*('d_시나리오'!$J$5-'d_시나리오'!$I$5))))</f>
        <v/>
      </c>
      <c r="L735">
        <f>RAND()</f>
        <v/>
      </c>
      <c r="M735">
        <f>IF('d_시나리오'!$J$6='d_시나리오'!$H$6,'d_시나리오'!$I$6,IF(L735&lt;('d_시나리오'!$I$6-'d_시나리오'!$H$6)/('d_시나리오'!$J$6-'d_시나리오'!$H$6),'d_시나리오'!$H$6+SQRT(L735*('d_시나리오'!$J$6-'d_시나리오'!$H$6)*('d_시나리오'!$I$6-'d_시나리오'!$H$6)),'d_시나리오'!$J$6-SQRT((1-L735)*('d_시나리오'!$J$6-'d_시나리오'!$H$6)*('d_시나리오'!$J$6-'d_시나리오'!$I$6))))</f>
        <v/>
      </c>
      <c r="N735">
        <f>INDEX('d_분포'!$B$2:$B$57,RANDBETWEEN(1,56))</f>
        <v/>
      </c>
      <c r="O735">
        <f>BETAINV(RAND(),5,5)</f>
        <v/>
      </c>
      <c r="P735">
        <f>'d_고정'!$B$1*'6_기대효과'!$H$7*('d_시나리오'!$I$7/'d_고정'!$B$2)*B735</f>
        <v/>
      </c>
      <c r="Q735">
        <f>P735*C735</f>
        <v/>
      </c>
      <c r="R735">
        <f>P735*E735</f>
        <v/>
      </c>
      <c r="S735">
        <f>R735*G735</f>
        <v/>
      </c>
      <c r="T735">
        <f>Q735+S735</f>
        <v/>
      </c>
      <c r="U735">
        <f>(Q735*D735+S735*I735)*(1-O735)</f>
        <v/>
      </c>
      <c r="V735">
        <f>(R735*K735*N735+'d_고정'!$B$3*('6_기대효과'!$H$7/8)*N735*'d_고정'!$B$10*M735*('6_기대효과'!$K$7/'d_고정'!$B$9))*(1-O735)</f>
        <v/>
      </c>
      <c r="W735">
        <f>(S735*I735+R735*MAX(K735-'d_고정'!$B$10*M735*('6_기대효과'!$K$7/'d_고정'!$B$9),0)*N735)*(1-O735)</f>
        <v/>
      </c>
      <c r="X735">
        <f>U735+V735</f>
        <v/>
      </c>
      <c r="Y735">
        <f>U735/('d_고정'!$B$5*'6_기대효과'!$H$7/8)/'d_고정'!$B$6</f>
        <v/>
      </c>
      <c r="Z735">
        <f>U735/('d_고정'!$B$8*'6_기대효과'!$H$7/8)</f>
        <v/>
      </c>
    </row>
    <row r="736">
      <c r="A736">
        <f>RAND()</f>
        <v/>
      </c>
      <c r="B736">
        <f>IF('d_시나리오'!$J$2='d_시나리오'!$H$2,'d_시나리오'!$I$2,IF(A736&lt;('d_시나리오'!$I$2-'d_시나리오'!$H$2)/('d_시나리오'!$J$2-'d_시나리오'!$H$2),'d_시나리오'!$H$2+SQRT(A736*('d_시나리오'!$J$2-'d_시나리오'!$H$2)*('d_시나리오'!$I$2-'d_시나리오'!$H$2)),'d_시나리오'!$J$2-SQRT((1-A736)*('d_시나리오'!$J$2-'d_시나리오'!$H$2)*('d_시나리오'!$J$2-'d_시나리오'!$I$2))))</f>
        <v/>
      </c>
      <c r="C736">
        <f>BETAINV(RAND(),2,6)</f>
        <v/>
      </c>
      <c r="D736">
        <f>INDEX('d_분포'!$A$2:$A$28,RANDBETWEEN(1,27))</f>
        <v/>
      </c>
      <c r="E736">
        <f>INDEX('d_분포'!$C$2:$C$5,RANDBETWEEN(1,4))*(0.9+0.2*RAND())</f>
        <v/>
      </c>
      <c r="F736">
        <f>RAND()</f>
        <v/>
      </c>
      <c r="G736">
        <f>IF('d_시나리오'!$J$3='d_시나리오'!$H$3,'d_시나리오'!$I$3,IF(F736&lt;('d_시나리오'!$I$3-'d_시나리오'!$H$3)/('d_시나리오'!$J$3-'d_시나리오'!$H$3),'d_시나리오'!$H$3+SQRT(F736*('d_시나리오'!$J$3-'d_시나리오'!$H$3)*('d_시나리오'!$I$3-'d_시나리오'!$H$3)),'d_시나리오'!$J$3-SQRT((1-F736)*('d_시나리오'!$J$3-'d_시나리오'!$H$3)*('d_시나리오'!$J$3-'d_시나리오'!$I$3))))</f>
        <v/>
      </c>
      <c r="H736">
        <f>RAND()</f>
        <v/>
      </c>
      <c r="I736">
        <f>IF('d_시나리오'!$J$4='d_시나리오'!$H$4,'d_시나리오'!$I$4,IF(H736&lt;('d_시나리오'!$I$4-'d_시나리오'!$H$4)/('d_시나리오'!$J$4-'d_시나리오'!$H$4),'d_시나리오'!$H$4+SQRT(H736*('d_시나리오'!$J$4-'d_시나리오'!$H$4)*('d_시나리오'!$I$4-'d_시나리오'!$H$4)),'d_시나리오'!$J$4-SQRT((1-H736)*('d_시나리오'!$J$4-'d_시나리오'!$H$4)*('d_시나리오'!$J$4-'d_시나리오'!$I$4))))</f>
        <v/>
      </c>
      <c r="J736">
        <f>RAND()</f>
        <v/>
      </c>
      <c r="K736">
        <f>IF('d_시나리오'!$J$5='d_시나리오'!$H$5,'d_시나리오'!$I$5,IF(J736&lt;('d_시나리오'!$I$5-'d_시나리오'!$H$5)/('d_시나리오'!$J$5-'d_시나리오'!$H$5),'d_시나리오'!$H$5+SQRT(J736*('d_시나리오'!$J$5-'d_시나리오'!$H$5)*('d_시나리오'!$I$5-'d_시나리오'!$H$5)),'d_시나리오'!$J$5-SQRT((1-J736)*('d_시나리오'!$J$5-'d_시나리오'!$H$5)*('d_시나리오'!$J$5-'d_시나리오'!$I$5))))</f>
        <v/>
      </c>
      <c r="L736">
        <f>RAND()</f>
        <v/>
      </c>
      <c r="M736">
        <f>IF('d_시나리오'!$J$6='d_시나리오'!$H$6,'d_시나리오'!$I$6,IF(L736&lt;('d_시나리오'!$I$6-'d_시나리오'!$H$6)/('d_시나리오'!$J$6-'d_시나리오'!$H$6),'d_시나리오'!$H$6+SQRT(L736*('d_시나리오'!$J$6-'d_시나리오'!$H$6)*('d_시나리오'!$I$6-'d_시나리오'!$H$6)),'d_시나리오'!$J$6-SQRT((1-L736)*('d_시나리오'!$J$6-'d_시나리오'!$H$6)*('d_시나리오'!$J$6-'d_시나리오'!$I$6))))</f>
        <v/>
      </c>
      <c r="N736">
        <f>INDEX('d_분포'!$B$2:$B$57,RANDBETWEEN(1,56))</f>
        <v/>
      </c>
      <c r="O736">
        <f>BETAINV(RAND(),5,5)</f>
        <v/>
      </c>
      <c r="P736">
        <f>'d_고정'!$B$1*'6_기대효과'!$H$7*('d_시나리오'!$I$7/'d_고정'!$B$2)*B736</f>
        <v/>
      </c>
      <c r="Q736">
        <f>P736*C736</f>
        <v/>
      </c>
      <c r="R736">
        <f>P736*E736</f>
        <v/>
      </c>
      <c r="S736">
        <f>R736*G736</f>
        <v/>
      </c>
      <c r="T736">
        <f>Q736+S736</f>
        <v/>
      </c>
      <c r="U736">
        <f>(Q736*D736+S736*I736)*(1-O736)</f>
        <v/>
      </c>
      <c r="V736">
        <f>(R736*K736*N736+'d_고정'!$B$3*('6_기대효과'!$H$7/8)*N736*'d_고정'!$B$10*M736*('6_기대효과'!$K$7/'d_고정'!$B$9))*(1-O736)</f>
        <v/>
      </c>
      <c r="W736">
        <f>(S736*I736+R736*MAX(K736-'d_고정'!$B$10*M736*('6_기대효과'!$K$7/'d_고정'!$B$9),0)*N736)*(1-O736)</f>
        <v/>
      </c>
      <c r="X736">
        <f>U736+V736</f>
        <v/>
      </c>
      <c r="Y736">
        <f>U736/('d_고정'!$B$5*'6_기대효과'!$H$7/8)/'d_고정'!$B$6</f>
        <v/>
      </c>
      <c r="Z736">
        <f>U736/('d_고정'!$B$8*'6_기대효과'!$H$7/8)</f>
        <v/>
      </c>
    </row>
    <row r="737">
      <c r="A737">
        <f>RAND()</f>
        <v/>
      </c>
      <c r="B737">
        <f>IF('d_시나리오'!$J$2='d_시나리오'!$H$2,'d_시나리오'!$I$2,IF(A737&lt;('d_시나리오'!$I$2-'d_시나리오'!$H$2)/('d_시나리오'!$J$2-'d_시나리오'!$H$2),'d_시나리오'!$H$2+SQRT(A737*('d_시나리오'!$J$2-'d_시나리오'!$H$2)*('d_시나리오'!$I$2-'d_시나리오'!$H$2)),'d_시나리오'!$J$2-SQRT((1-A737)*('d_시나리오'!$J$2-'d_시나리오'!$H$2)*('d_시나리오'!$J$2-'d_시나리오'!$I$2))))</f>
        <v/>
      </c>
      <c r="C737">
        <f>BETAINV(RAND(),2,6)</f>
        <v/>
      </c>
      <c r="D737">
        <f>INDEX('d_분포'!$A$2:$A$28,RANDBETWEEN(1,27))</f>
        <v/>
      </c>
      <c r="E737">
        <f>INDEX('d_분포'!$C$2:$C$5,RANDBETWEEN(1,4))*(0.9+0.2*RAND())</f>
        <v/>
      </c>
      <c r="F737">
        <f>RAND()</f>
        <v/>
      </c>
      <c r="G737">
        <f>IF('d_시나리오'!$J$3='d_시나리오'!$H$3,'d_시나리오'!$I$3,IF(F737&lt;('d_시나리오'!$I$3-'d_시나리오'!$H$3)/('d_시나리오'!$J$3-'d_시나리오'!$H$3),'d_시나리오'!$H$3+SQRT(F737*('d_시나리오'!$J$3-'d_시나리오'!$H$3)*('d_시나리오'!$I$3-'d_시나리오'!$H$3)),'d_시나리오'!$J$3-SQRT((1-F737)*('d_시나리오'!$J$3-'d_시나리오'!$H$3)*('d_시나리오'!$J$3-'d_시나리오'!$I$3))))</f>
        <v/>
      </c>
      <c r="H737">
        <f>RAND()</f>
        <v/>
      </c>
      <c r="I737">
        <f>IF('d_시나리오'!$J$4='d_시나리오'!$H$4,'d_시나리오'!$I$4,IF(H737&lt;('d_시나리오'!$I$4-'d_시나리오'!$H$4)/('d_시나리오'!$J$4-'d_시나리오'!$H$4),'d_시나리오'!$H$4+SQRT(H737*('d_시나리오'!$J$4-'d_시나리오'!$H$4)*('d_시나리오'!$I$4-'d_시나리오'!$H$4)),'d_시나리오'!$J$4-SQRT((1-H737)*('d_시나리오'!$J$4-'d_시나리오'!$H$4)*('d_시나리오'!$J$4-'d_시나리오'!$I$4))))</f>
        <v/>
      </c>
      <c r="J737">
        <f>RAND()</f>
        <v/>
      </c>
      <c r="K737">
        <f>IF('d_시나리오'!$J$5='d_시나리오'!$H$5,'d_시나리오'!$I$5,IF(J737&lt;('d_시나리오'!$I$5-'d_시나리오'!$H$5)/('d_시나리오'!$J$5-'d_시나리오'!$H$5),'d_시나리오'!$H$5+SQRT(J737*('d_시나리오'!$J$5-'d_시나리오'!$H$5)*('d_시나리오'!$I$5-'d_시나리오'!$H$5)),'d_시나리오'!$J$5-SQRT((1-J737)*('d_시나리오'!$J$5-'d_시나리오'!$H$5)*('d_시나리오'!$J$5-'d_시나리오'!$I$5))))</f>
        <v/>
      </c>
      <c r="L737">
        <f>RAND()</f>
        <v/>
      </c>
      <c r="M737">
        <f>IF('d_시나리오'!$J$6='d_시나리오'!$H$6,'d_시나리오'!$I$6,IF(L737&lt;('d_시나리오'!$I$6-'d_시나리오'!$H$6)/('d_시나리오'!$J$6-'d_시나리오'!$H$6),'d_시나리오'!$H$6+SQRT(L737*('d_시나리오'!$J$6-'d_시나리오'!$H$6)*('d_시나리오'!$I$6-'d_시나리오'!$H$6)),'d_시나리오'!$J$6-SQRT((1-L737)*('d_시나리오'!$J$6-'d_시나리오'!$H$6)*('d_시나리오'!$J$6-'d_시나리오'!$I$6))))</f>
        <v/>
      </c>
      <c r="N737">
        <f>INDEX('d_분포'!$B$2:$B$57,RANDBETWEEN(1,56))</f>
        <v/>
      </c>
      <c r="O737">
        <f>BETAINV(RAND(),5,5)</f>
        <v/>
      </c>
      <c r="P737">
        <f>'d_고정'!$B$1*'6_기대효과'!$H$7*('d_시나리오'!$I$7/'d_고정'!$B$2)*B737</f>
        <v/>
      </c>
      <c r="Q737">
        <f>P737*C737</f>
        <v/>
      </c>
      <c r="R737">
        <f>P737*E737</f>
        <v/>
      </c>
      <c r="S737">
        <f>R737*G737</f>
        <v/>
      </c>
      <c r="T737">
        <f>Q737+S737</f>
        <v/>
      </c>
      <c r="U737">
        <f>(Q737*D737+S737*I737)*(1-O737)</f>
        <v/>
      </c>
      <c r="V737">
        <f>(R737*K737*N737+'d_고정'!$B$3*('6_기대효과'!$H$7/8)*N737*'d_고정'!$B$10*M737*('6_기대효과'!$K$7/'d_고정'!$B$9))*(1-O737)</f>
        <v/>
      </c>
      <c r="W737">
        <f>(S737*I737+R737*MAX(K737-'d_고정'!$B$10*M737*('6_기대효과'!$K$7/'d_고정'!$B$9),0)*N737)*(1-O737)</f>
        <v/>
      </c>
      <c r="X737">
        <f>U737+V737</f>
        <v/>
      </c>
      <c r="Y737">
        <f>U737/('d_고정'!$B$5*'6_기대효과'!$H$7/8)/'d_고정'!$B$6</f>
        <v/>
      </c>
      <c r="Z737">
        <f>U737/('d_고정'!$B$8*'6_기대효과'!$H$7/8)</f>
        <v/>
      </c>
    </row>
    <row r="738">
      <c r="A738">
        <f>RAND()</f>
        <v/>
      </c>
      <c r="B738">
        <f>IF('d_시나리오'!$J$2='d_시나리오'!$H$2,'d_시나리오'!$I$2,IF(A738&lt;('d_시나리오'!$I$2-'d_시나리오'!$H$2)/('d_시나리오'!$J$2-'d_시나리오'!$H$2),'d_시나리오'!$H$2+SQRT(A738*('d_시나리오'!$J$2-'d_시나리오'!$H$2)*('d_시나리오'!$I$2-'d_시나리오'!$H$2)),'d_시나리오'!$J$2-SQRT((1-A738)*('d_시나리오'!$J$2-'d_시나리오'!$H$2)*('d_시나리오'!$J$2-'d_시나리오'!$I$2))))</f>
        <v/>
      </c>
      <c r="C738">
        <f>BETAINV(RAND(),2,6)</f>
        <v/>
      </c>
      <c r="D738">
        <f>INDEX('d_분포'!$A$2:$A$28,RANDBETWEEN(1,27))</f>
        <v/>
      </c>
      <c r="E738">
        <f>INDEX('d_분포'!$C$2:$C$5,RANDBETWEEN(1,4))*(0.9+0.2*RAND())</f>
        <v/>
      </c>
      <c r="F738">
        <f>RAND()</f>
        <v/>
      </c>
      <c r="G738">
        <f>IF('d_시나리오'!$J$3='d_시나리오'!$H$3,'d_시나리오'!$I$3,IF(F738&lt;('d_시나리오'!$I$3-'d_시나리오'!$H$3)/('d_시나리오'!$J$3-'d_시나리오'!$H$3),'d_시나리오'!$H$3+SQRT(F738*('d_시나리오'!$J$3-'d_시나리오'!$H$3)*('d_시나리오'!$I$3-'d_시나리오'!$H$3)),'d_시나리오'!$J$3-SQRT((1-F738)*('d_시나리오'!$J$3-'d_시나리오'!$H$3)*('d_시나리오'!$J$3-'d_시나리오'!$I$3))))</f>
        <v/>
      </c>
      <c r="H738">
        <f>RAND()</f>
        <v/>
      </c>
      <c r="I738">
        <f>IF('d_시나리오'!$J$4='d_시나리오'!$H$4,'d_시나리오'!$I$4,IF(H738&lt;('d_시나리오'!$I$4-'d_시나리오'!$H$4)/('d_시나리오'!$J$4-'d_시나리오'!$H$4),'d_시나리오'!$H$4+SQRT(H738*('d_시나리오'!$J$4-'d_시나리오'!$H$4)*('d_시나리오'!$I$4-'d_시나리오'!$H$4)),'d_시나리오'!$J$4-SQRT((1-H738)*('d_시나리오'!$J$4-'d_시나리오'!$H$4)*('d_시나리오'!$J$4-'d_시나리오'!$I$4))))</f>
        <v/>
      </c>
      <c r="J738">
        <f>RAND()</f>
        <v/>
      </c>
      <c r="K738">
        <f>IF('d_시나리오'!$J$5='d_시나리오'!$H$5,'d_시나리오'!$I$5,IF(J738&lt;('d_시나리오'!$I$5-'d_시나리오'!$H$5)/('d_시나리오'!$J$5-'d_시나리오'!$H$5),'d_시나리오'!$H$5+SQRT(J738*('d_시나리오'!$J$5-'d_시나리오'!$H$5)*('d_시나리오'!$I$5-'d_시나리오'!$H$5)),'d_시나리오'!$J$5-SQRT((1-J738)*('d_시나리오'!$J$5-'d_시나리오'!$H$5)*('d_시나리오'!$J$5-'d_시나리오'!$I$5))))</f>
        <v/>
      </c>
      <c r="L738">
        <f>RAND()</f>
        <v/>
      </c>
      <c r="M738">
        <f>IF('d_시나리오'!$J$6='d_시나리오'!$H$6,'d_시나리오'!$I$6,IF(L738&lt;('d_시나리오'!$I$6-'d_시나리오'!$H$6)/('d_시나리오'!$J$6-'d_시나리오'!$H$6),'d_시나리오'!$H$6+SQRT(L738*('d_시나리오'!$J$6-'d_시나리오'!$H$6)*('d_시나리오'!$I$6-'d_시나리오'!$H$6)),'d_시나리오'!$J$6-SQRT((1-L738)*('d_시나리오'!$J$6-'d_시나리오'!$H$6)*('d_시나리오'!$J$6-'d_시나리오'!$I$6))))</f>
        <v/>
      </c>
      <c r="N738">
        <f>INDEX('d_분포'!$B$2:$B$57,RANDBETWEEN(1,56))</f>
        <v/>
      </c>
      <c r="O738">
        <f>BETAINV(RAND(),5,5)</f>
        <v/>
      </c>
      <c r="P738">
        <f>'d_고정'!$B$1*'6_기대효과'!$H$7*('d_시나리오'!$I$7/'d_고정'!$B$2)*B738</f>
        <v/>
      </c>
      <c r="Q738">
        <f>P738*C738</f>
        <v/>
      </c>
      <c r="R738">
        <f>P738*E738</f>
        <v/>
      </c>
      <c r="S738">
        <f>R738*G738</f>
        <v/>
      </c>
      <c r="T738">
        <f>Q738+S738</f>
        <v/>
      </c>
      <c r="U738">
        <f>(Q738*D738+S738*I738)*(1-O738)</f>
        <v/>
      </c>
      <c r="V738">
        <f>(R738*K738*N738+'d_고정'!$B$3*('6_기대효과'!$H$7/8)*N738*'d_고정'!$B$10*M738*('6_기대효과'!$K$7/'d_고정'!$B$9))*(1-O738)</f>
        <v/>
      </c>
      <c r="W738">
        <f>(S738*I738+R738*MAX(K738-'d_고정'!$B$10*M738*('6_기대효과'!$K$7/'d_고정'!$B$9),0)*N738)*(1-O738)</f>
        <v/>
      </c>
      <c r="X738">
        <f>U738+V738</f>
        <v/>
      </c>
      <c r="Y738">
        <f>U738/('d_고정'!$B$5*'6_기대효과'!$H$7/8)/'d_고정'!$B$6</f>
        <v/>
      </c>
      <c r="Z738">
        <f>U738/('d_고정'!$B$8*'6_기대효과'!$H$7/8)</f>
        <v/>
      </c>
    </row>
    <row r="739">
      <c r="A739">
        <f>RAND()</f>
        <v/>
      </c>
      <c r="B739">
        <f>IF('d_시나리오'!$J$2='d_시나리오'!$H$2,'d_시나리오'!$I$2,IF(A739&lt;('d_시나리오'!$I$2-'d_시나리오'!$H$2)/('d_시나리오'!$J$2-'d_시나리오'!$H$2),'d_시나리오'!$H$2+SQRT(A739*('d_시나리오'!$J$2-'d_시나리오'!$H$2)*('d_시나리오'!$I$2-'d_시나리오'!$H$2)),'d_시나리오'!$J$2-SQRT((1-A739)*('d_시나리오'!$J$2-'d_시나리오'!$H$2)*('d_시나리오'!$J$2-'d_시나리오'!$I$2))))</f>
        <v/>
      </c>
      <c r="C739">
        <f>BETAINV(RAND(),2,6)</f>
        <v/>
      </c>
      <c r="D739">
        <f>INDEX('d_분포'!$A$2:$A$28,RANDBETWEEN(1,27))</f>
        <v/>
      </c>
      <c r="E739">
        <f>INDEX('d_분포'!$C$2:$C$5,RANDBETWEEN(1,4))*(0.9+0.2*RAND())</f>
        <v/>
      </c>
      <c r="F739">
        <f>RAND()</f>
        <v/>
      </c>
      <c r="G739">
        <f>IF('d_시나리오'!$J$3='d_시나리오'!$H$3,'d_시나리오'!$I$3,IF(F739&lt;('d_시나리오'!$I$3-'d_시나리오'!$H$3)/('d_시나리오'!$J$3-'d_시나리오'!$H$3),'d_시나리오'!$H$3+SQRT(F739*('d_시나리오'!$J$3-'d_시나리오'!$H$3)*('d_시나리오'!$I$3-'d_시나리오'!$H$3)),'d_시나리오'!$J$3-SQRT((1-F739)*('d_시나리오'!$J$3-'d_시나리오'!$H$3)*('d_시나리오'!$J$3-'d_시나리오'!$I$3))))</f>
        <v/>
      </c>
      <c r="H739">
        <f>RAND()</f>
        <v/>
      </c>
      <c r="I739">
        <f>IF('d_시나리오'!$J$4='d_시나리오'!$H$4,'d_시나리오'!$I$4,IF(H739&lt;('d_시나리오'!$I$4-'d_시나리오'!$H$4)/('d_시나리오'!$J$4-'d_시나리오'!$H$4),'d_시나리오'!$H$4+SQRT(H739*('d_시나리오'!$J$4-'d_시나리오'!$H$4)*('d_시나리오'!$I$4-'d_시나리오'!$H$4)),'d_시나리오'!$J$4-SQRT((1-H739)*('d_시나리오'!$J$4-'d_시나리오'!$H$4)*('d_시나리오'!$J$4-'d_시나리오'!$I$4))))</f>
        <v/>
      </c>
      <c r="J739">
        <f>RAND()</f>
        <v/>
      </c>
      <c r="K739">
        <f>IF('d_시나리오'!$J$5='d_시나리오'!$H$5,'d_시나리오'!$I$5,IF(J739&lt;('d_시나리오'!$I$5-'d_시나리오'!$H$5)/('d_시나리오'!$J$5-'d_시나리오'!$H$5),'d_시나리오'!$H$5+SQRT(J739*('d_시나리오'!$J$5-'d_시나리오'!$H$5)*('d_시나리오'!$I$5-'d_시나리오'!$H$5)),'d_시나리오'!$J$5-SQRT((1-J739)*('d_시나리오'!$J$5-'d_시나리오'!$H$5)*('d_시나리오'!$J$5-'d_시나리오'!$I$5))))</f>
        <v/>
      </c>
      <c r="L739">
        <f>RAND()</f>
        <v/>
      </c>
      <c r="M739">
        <f>IF('d_시나리오'!$J$6='d_시나리오'!$H$6,'d_시나리오'!$I$6,IF(L739&lt;('d_시나리오'!$I$6-'d_시나리오'!$H$6)/('d_시나리오'!$J$6-'d_시나리오'!$H$6),'d_시나리오'!$H$6+SQRT(L739*('d_시나리오'!$J$6-'d_시나리오'!$H$6)*('d_시나리오'!$I$6-'d_시나리오'!$H$6)),'d_시나리오'!$J$6-SQRT((1-L739)*('d_시나리오'!$J$6-'d_시나리오'!$H$6)*('d_시나리오'!$J$6-'d_시나리오'!$I$6))))</f>
        <v/>
      </c>
      <c r="N739">
        <f>INDEX('d_분포'!$B$2:$B$57,RANDBETWEEN(1,56))</f>
        <v/>
      </c>
      <c r="O739">
        <f>BETAINV(RAND(),5,5)</f>
        <v/>
      </c>
      <c r="P739">
        <f>'d_고정'!$B$1*'6_기대효과'!$H$7*('d_시나리오'!$I$7/'d_고정'!$B$2)*B739</f>
        <v/>
      </c>
      <c r="Q739">
        <f>P739*C739</f>
        <v/>
      </c>
      <c r="R739">
        <f>P739*E739</f>
        <v/>
      </c>
      <c r="S739">
        <f>R739*G739</f>
        <v/>
      </c>
      <c r="T739">
        <f>Q739+S739</f>
        <v/>
      </c>
      <c r="U739">
        <f>(Q739*D739+S739*I739)*(1-O739)</f>
        <v/>
      </c>
      <c r="V739">
        <f>(R739*K739*N739+'d_고정'!$B$3*('6_기대효과'!$H$7/8)*N739*'d_고정'!$B$10*M739*('6_기대효과'!$K$7/'d_고정'!$B$9))*(1-O739)</f>
        <v/>
      </c>
      <c r="W739">
        <f>(S739*I739+R739*MAX(K739-'d_고정'!$B$10*M739*('6_기대효과'!$K$7/'d_고정'!$B$9),0)*N739)*(1-O739)</f>
        <v/>
      </c>
      <c r="X739">
        <f>U739+V739</f>
        <v/>
      </c>
      <c r="Y739">
        <f>U739/('d_고정'!$B$5*'6_기대효과'!$H$7/8)/'d_고정'!$B$6</f>
        <v/>
      </c>
      <c r="Z739">
        <f>U739/('d_고정'!$B$8*'6_기대효과'!$H$7/8)</f>
        <v/>
      </c>
    </row>
    <row r="740">
      <c r="A740">
        <f>RAND()</f>
        <v/>
      </c>
      <c r="B740">
        <f>IF('d_시나리오'!$J$2='d_시나리오'!$H$2,'d_시나리오'!$I$2,IF(A740&lt;('d_시나리오'!$I$2-'d_시나리오'!$H$2)/('d_시나리오'!$J$2-'d_시나리오'!$H$2),'d_시나리오'!$H$2+SQRT(A740*('d_시나리오'!$J$2-'d_시나리오'!$H$2)*('d_시나리오'!$I$2-'d_시나리오'!$H$2)),'d_시나리오'!$J$2-SQRT((1-A740)*('d_시나리오'!$J$2-'d_시나리오'!$H$2)*('d_시나리오'!$J$2-'d_시나리오'!$I$2))))</f>
        <v/>
      </c>
      <c r="C740">
        <f>BETAINV(RAND(),2,6)</f>
        <v/>
      </c>
      <c r="D740">
        <f>INDEX('d_분포'!$A$2:$A$28,RANDBETWEEN(1,27))</f>
        <v/>
      </c>
      <c r="E740">
        <f>INDEX('d_분포'!$C$2:$C$5,RANDBETWEEN(1,4))*(0.9+0.2*RAND())</f>
        <v/>
      </c>
      <c r="F740">
        <f>RAND()</f>
        <v/>
      </c>
      <c r="G740">
        <f>IF('d_시나리오'!$J$3='d_시나리오'!$H$3,'d_시나리오'!$I$3,IF(F740&lt;('d_시나리오'!$I$3-'d_시나리오'!$H$3)/('d_시나리오'!$J$3-'d_시나리오'!$H$3),'d_시나리오'!$H$3+SQRT(F740*('d_시나리오'!$J$3-'d_시나리오'!$H$3)*('d_시나리오'!$I$3-'d_시나리오'!$H$3)),'d_시나리오'!$J$3-SQRT((1-F740)*('d_시나리오'!$J$3-'d_시나리오'!$H$3)*('d_시나리오'!$J$3-'d_시나리오'!$I$3))))</f>
        <v/>
      </c>
      <c r="H740">
        <f>RAND()</f>
        <v/>
      </c>
      <c r="I740">
        <f>IF('d_시나리오'!$J$4='d_시나리오'!$H$4,'d_시나리오'!$I$4,IF(H740&lt;('d_시나리오'!$I$4-'d_시나리오'!$H$4)/('d_시나리오'!$J$4-'d_시나리오'!$H$4),'d_시나리오'!$H$4+SQRT(H740*('d_시나리오'!$J$4-'d_시나리오'!$H$4)*('d_시나리오'!$I$4-'d_시나리오'!$H$4)),'d_시나리오'!$J$4-SQRT((1-H740)*('d_시나리오'!$J$4-'d_시나리오'!$H$4)*('d_시나리오'!$J$4-'d_시나리오'!$I$4))))</f>
        <v/>
      </c>
      <c r="J740">
        <f>RAND()</f>
        <v/>
      </c>
      <c r="K740">
        <f>IF('d_시나리오'!$J$5='d_시나리오'!$H$5,'d_시나리오'!$I$5,IF(J740&lt;('d_시나리오'!$I$5-'d_시나리오'!$H$5)/('d_시나리오'!$J$5-'d_시나리오'!$H$5),'d_시나리오'!$H$5+SQRT(J740*('d_시나리오'!$J$5-'d_시나리오'!$H$5)*('d_시나리오'!$I$5-'d_시나리오'!$H$5)),'d_시나리오'!$J$5-SQRT((1-J740)*('d_시나리오'!$J$5-'d_시나리오'!$H$5)*('d_시나리오'!$J$5-'d_시나리오'!$I$5))))</f>
        <v/>
      </c>
      <c r="L740">
        <f>RAND()</f>
        <v/>
      </c>
      <c r="M740">
        <f>IF('d_시나리오'!$J$6='d_시나리오'!$H$6,'d_시나리오'!$I$6,IF(L740&lt;('d_시나리오'!$I$6-'d_시나리오'!$H$6)/('d_시나리오'!$J$6-'d_시나리오'!$H$6),'d_시나리오'!$H$6+SQRT(L740*('d_시나리오'!$J$6-'d_시나리오'!$H$6)*('d_시나리오'!$I$6-'d_시나리오'!$H$6)),'d_시나리오'!$J$6-SQRT((1-L740)*('d_시나리오'!$J$6-'d_시나리오'!$H$6)*('d_시나리오'!$J$6-'d_시나리오'!$I$6))))</f>
        <v/>
      </c>
      <c r="N740">
        <f>INDEX('d_분포'!$B$2:$B$57,RANDBETWEEN(1,56))</f>
        <v/>
      </c>
      <c r="O740">
        <f>BETAINV(RAND(),5,5)</f>
        <v/>
      </c>
      <c r="P740">
        <f>'d_고정'!$B$1*'6_기대효과'!$H$7*('d_시나리오'!$I$7/'d_고정'!$B$2)*B740</f>
        <v/>
      </c>
      <c r="Q740">
        <f>P740*C740</f>
        <v/>
      </c>
      <c r="R740">
        <f>P740*E740</f>
        <v/>
      </c>
      <c r="S740">
        <f>R740*G740</f>
        <v/>
      </c>
      <c r="T740">
        <f>Q740+S740</f>
        <v/>
      </c>
      <c r="U740">
        <f>(Q740*D740+S740*I740)*(1-O740)</f>
        <v/>
      </c>
      <c r="V740">
        <f>(R740*K740*N740+'d_고정'!$B$3*('6_기대효과'!$H$7/8)*N740*'d_고정'!$B$10*M740*('6_기대효과'!$K$7/'d_고정'!$B$9))*(1-O740)</f>
        <v/>
      </c>
      <c r="W740">
        <f>(S740*I740+R740*MAX(K740-'d_고정'!$B$10*M740*('6_기대효과'!$K$7/'d_고정'!$B$9),0)*N740)*(1-O740)</f>
        <v/>
      </c>
      <c r="X740">
        <f>U740+V740</f>
        <v/>
      </c>
      <c r="Y740">
        <f>U740/('d_고정'!$B$5*'6_기대효과'!$H$7/8)/'d_고정'!$B$6</f>
        <v/>
      </c>
      <c r="Z740">
        <f>U740/('d_고정'!$B$8*'6_기대효과'!$H$7/8)</f>
        <v/>
      </c>
    </row>
    <row r="741">
      <c r="A741">
        <f>RAND()</f>
        <v/>
      </c>
      <c r="B741">
        <f>IF('d_시나리오'!$J$2='d_시나리오'!$H$2,'d_시나리오'!$I$2,IF(A741&lt;('d_시나리오'!$I$2-'d_시나리오'!$H$2)/('d_시나리오'!$J$2-'d_시나리오'!$H$2),'d_시나리오'!$H$2+SQRT(A741*('d_시나리오'!$J$2-'d_시나리오'!$H$2)*('d_시나리오'!$I$2-'d_시나리오'!$H$2)),'d_시나리오'!$J$2-SQRT((1-A741)*('d_시나리오'!$J$2-'d_시나리오'!$H$2)*('d_시나리오'!$J$2-'d_시나리오'!$I$2))))</f>
        <v/>
      </c>
      <c r="C741">
        <f>BETAINV(RAND(),2,6)</f>
        <v/>
      </c>
      <c r="D741">
        <f>INDEX('d_분포'!$A$2:$A$28,RANDBETWEEN(1,27))</f>
        <v/>
      </c>
      <c r="E741">
        <f>INDEX('d_분포'!$C$2:$C$5,RANDBETWEEN(1,4))*(0.9+0.2*RAND())</f>
        <v/>
      </c>
      <c r="F741">
        <f>RAND()</f>
        <v/>
      </c>
      <c r="G741">
        <f>IF('d_시나리오'!$J$3='d_시나리오'!$H$3,'d_시나리오'!$I$3,IF(F741&lt;('d_시나리오'!$I$3-'d_시나리오'!$H$3)/('d_시나리오'!$J$3-'d_시나리오'!$H$3),'d_시나리오'!$H$3+SQRT(F741*('d_시나리오'!$J$3-'d_시나리오'!$H$3)*('d_시나리오'!$I$3-'d_시나리오'!$H$3)),'d_시나리오'!$J$3-SQRT((1-F741)*('d_시나리오'!$J$3-'d_시나리오'!$H$3)*('d_시나리오'!$J$3-'d_시나리오'!$I$3))))</f>
        <v/>
      </c>
      <c r="H741">
        <f>RAND()</f>
        <v/>
      </c>
      <c r="I741">
        <f>IF('d_시나리오'!$J$4='d_시나리오'!$H$4,'d_시나리오'!$I$4,IF(H741&lt;('d_시나리오'!$I$4-'d_시나리오'!$H$4)/('d_시나리오'!$J$4-'d_시나리오'!$H$4),'d_시나리오'!$H$4+SQRT(H741*('d_시나리오'!$J$4-'d_시나리오'!$H$4)*('d_시나리오'!$I$4-'d_시나리오'!$H$4)),'d_시나리오'!$J$4-SQRT((1-H741)*('d_시나리오'!$J$4-'d_시나리오'!$H$4)*('d_시나리오'!$J$4-'d_시나리오'!$I$4))))</f>
        <v/>
      </c>
      <c r="J741">
        <f>RAND()</f>
        <v/>
      </c>
      <c r="K741">
        <f>IF('d_시나리오'!$J$5='d_시나리오'!$H$5,'d_시나리오'!$I$5,IF(J741&lt;('d_시나리오'!$I$5-'d_시나리오'!$H$5)/('d_시나리오'!$J$5-'d_시나리오'!$H$5),'d_시나리오'!$H$5+SQRT(J741*('d_시나리오'!$J$5-'d_시나리오'!$H$5)*('d_시나리오'!$I$5-'d_시나리오'!$H$5)),'d_시나리오'!$J$5-SQRT((1-J741)*('d_시나리오'!$J$5-'d_시나리오'!$H$5)*('d_시나리오'!$J$5-'d_시나리오'!$I$5))))</f>
        <v/>
      </c>
      <c r="L741">
        <f>RAND()</f>
        <v/>
      </c>
      <c r="M741">
        <f>IF('d_시나리오'!$J$6='d_시나리오'!$H$6,'d_시나리오'!$I$6,IF(L741&lt;('d_시나리오'!$I$6-'d_시나리오'!$H$6)/('d_시나리오'!$J$6-'d_시나리오'!$H$6),'d_시나리오'!$H$6+SQRT(L741*('d_시나리오'!$J$6-'d_시나리오'!$H$6)*('d_시나리오'!$I$6-'d_시나리오'!$H$6)),'d_시나리오'!$J$6-SQRT((1-L741)*('d_시나리오'!$J$6-'d_시나리오'!$H$6)*('d_시나리오'!$J$6-'d_시나리오'!$I$6))))</f>
        <v/>
      </c>
      <c r="N741">
        <f>INDEX('d_분포'!$B$2:$B$57,RANDBETWEEN(1,56))</f>
        <v/>
      </c>
      <c r="O741">
        <f>BETAINV(RAND(),5,5)</f>
        <v/>
      </c>
      <c r="P741">
        <f>'d_고정'!$B$1*'6_기대효과'!$H$7*('d_시나리오'!$I$7/'d_고정'!$B$2)*B741</f>
        <v/>
      </c>
      <c r="Q741">
        <f>P741*C741</f>
        <v/>
      </c>
      <c r="R741">
        <f>P741*E741</f>
        <v/>
      </c>
      <c r="S741">
        <f>R741*G741</f>
        <v/>
      </c>
      <c r="T741">
        <f>Q741+S741</f>
        <v/>
      </c>
      <c r="U741">
        <f>(Q741*D741+S741*I741)*(1-O741)</f>
        <v/>
      </c>
      <c r="V741">
        <f>(R741*K741*N741+'d_고정'!$B$3*('6_기대효과'!$H$7/8)*N741*'d_고정'!$B$10*M741*('6_기대효과'!$K$7/'d_고정'!$B$9))*(1-O741)</f>
        <v/>
      </c>
      <c r="W741">
        <f>(S741*I741+R741*MAX(K741-'d_고정'!$B$10*M741*('6_기대효과'!$K$7/'d_고정'!$B$9),0)*N741)*(1-O741)</f>
        <v/>
      </c>
      <c r="X741">
        <f>U741+V741</f>
        <v/>
      </c>
      <c r="Y741">
        <f>U741/('d_고정'!$B$5*'6_기대효과'!$H$7/8)/'d_고정'!$B$6</f>
        <v/>
      </c>
      <c r="Z741">
        <f>U741/('d_고정'!$B$8*'6_기대효과'!$H$7/8)</f>
        <v/>
      </c>
    </row>
    <row r="742">
      <c r="A742">
        <f>RAND()</f>
        <v/>
      </c>
      <c r="B742">
        <f>IF('d_시나리오'!$J$2='d_시나리오'!$H$2,'d_시나리오'!$I$2,IF(A742&lt;('d_시나리오'!$I$2-'d_시나리오'!$H$2)/('d_시나리오'!$J$2-'d_시나리오'!$H$2),'d_시나리오'!$H$2+SQRT(A742*('d_시나리오'!$J$2-'d_시나리오'!$H$2)*('d_시나리오'!$I$2-'d_시나리오'!$H$2)),'d_시나리오'!$J$2-SQRT((1-A742)*('d_시나리오'!$J$2-'d_시나리오'!$H$2)*('d_시나리오'!$J$2-'d_시나리오'!$I$2))))</f>
        <v/>
      </c>
      <c r="C742">
        <f>BETAINV(RAND(),2,6)</f>
        <v/>
      </c>
      <c r="D742">
        <f>INDEX('d_분포'!$A$2:$A$28,RANDBETWEEN(1,27))</f>
        <v/>
      </c>
      <c r="E742">
        <f>INDEX('d_분포'!$C$2:$C$5,RANDBETWEEN(1,4))*(0.9+0.2*RAND())</f>
        <v/>
      </c>
      <c r="F742">
        <f>RAND()</f>
        <v/>
      </c>
      <c r="G742">
        <f>IF('d_시나리오'!$J$3='d_시나리오'!$H$3,'d_시나리오'!$I$3,IF(F742&lt;('d_시나리오'!$I$3-'d_시나리오'!$H$3)/('d_시나리오'!$J$3-'d_시나리오'!$H$3),'d_시나리오'!$H$3+SQRT(F742*('d_시나리오'!$J$3-'d_시나리오'!$H$3)*('d_시나리오'!$I$3-'d_시나리오'!$H$3)),'d_시나리오'!$J$3-SQRT((1-F742)*('d_시나리오'!$J$3-'d_시나리오'!$H$3)*('d_시나리오'!$J$3-'d_시나리오'!$I$3))))</f>
        <v/>
      </c>
      <c r="H742">
        <f>RAND()</f>
        <v/>
      </c>
      <c r="I742">
        <f>IF('d_시나리오'!$J$4='d_시나리오'!$H$4,'d_시나리오'!$I$4,IF(H742&lt;('d_시나리오'!$I$4-'d_시나리오'!$H$4)/('d_시나리오'!$J$4-'d_시나리오'!$H$4),'d_시나리오'!$H$4+SQRT(H742*('d_시나리오'!$J$4-'d_시나리오'!$H$4)*('d_시나리오'!$I$4-'d_시나리오'!$H$4)),'d_시나리오'!$J$4-SQRT((1-H742)*('d_시나리오'!$J$4-'d_시나리오'!$H$4)*('d_시나리오'!$J$4-'d_시나리오'!$I$4))))</f>
        <v/>
      </c>
      <c r="J742">
        <f>RAND()</f>
        <v/>
      </c>
      <c r="K742">
        <f>IF('d_시나리오'!$J$5='d_시나리오'!$H$5,'d_시나리오'!$I$5,IF(J742&lt;('d_시나리오'!$I$5-'d_시나리오'!$H$5)/('d_시나리오'!$J$5-'d_시나리오'!$H$5),'d_시나리오'!$H$5+SQRT(J742*('d_시나리오'!$J$5-'d_시나리오'!$H$5)*('d_시나리오'!$I$5-'d_시나리오'!$H$5)),'d_시나리오'!$J$5-SQRT((1-J742)*('d_시나리오'!$J$5-'d_시나리오'!$H$5)*('d_시나리오'!$J$5-'d_시나리오'!$I$5))))</f>
        <v/>
      </c>
      <c r="L742">
        <f>RAND()</f>
        <v/>
      </c>
      <c r="M742">
        <f>IF('d_시나리오'!$J$6='d_시나리오'!$H$6,'d_시나리오'!$I$6,IF(L742&lt;('d_시나리오'!$I$6-'d_시나리오'!$H$6)/('d_시나리오'!$J$6-'d_시나리오'!$H$6),'d_시나리오'!$H$6+SQRT(L742*('d_시나리오'!$J$6-'d_시나리오'!$H$6)*('d_시나리오'!$I$6-'d_시나리오'!$H$6)),'d_시나리오'!$J$6-SQRT((1-L742)*('d_시나리오'!$J$6-'d_시나리오'!$H$6)*('d_시나리오'!$J$6-'d_시나리오'!$I$6))))</f>
        <v/>
      </c>
      <c r="N742">
        <f>INDEX('d_분포'!$B$2:$B$57,RANDBETWEEN(1,56))</f>
        <v/>
      </c>
      <c r="O742">
        <f>BETAINV(RAND(),5,5)</f>
        <v/>
      </c>
      <c r="P742">
        <f>'d_고정'!$B$1*'6_기대효과'!$H$7*('d_시나리오'!$I$7/'d_고정'!$B$2)*B742</f>
        <v/>
      </c>
      <c r="Q742">
        <f>P742*C742</f>
        <v/>
      </c>
      <c r="R742">
        <f>P742*E742</f>
        <v/>
      </c>
      <c r="S742">
        <f>R742*G742</f>
        <v/>
      </c>
      <c r="T742">
        <f>Q742+S742</f>
        <v/>
      </c>
      <c r="U742">
        <f>(Q742*D742+S742*I742)*(1-O742)</f>
        <v/>
      </c>
      <c r="V742">
        <f>(R742*K742*N742+'d_고정'!$B$3*('6_기대효과'!$H$7/8)*N742*'d_고정'!$B$10*M742*('6_기대효과'!$K$7/'d_고정'!$B$9))*(1-O742)</f>
        <v/>
      </c>
      <c r="W742">
        <f>(S742*I742+R742*MAX(K742-'d_고정'!$B$10*M742*('6_기대효과'!$K$7/'d_고정'!$B$9),0)*N742)*(1-O742)</f>
        <v/>
      </c>
      <c r="X742">
        <f>U742+V742</f>
        <v/>
      </c>
      <c r="Y742">
        <f>U742/('d_고정'!$B$5*'6_기대효과'!$H$7/8)/'d_고정'!$B$6</f>
        <v/>
      </c>
      <c r="Z742">
        <f>U742/('d_고정'!$B$8*'6_기대효과'!$H$7/8)</f>
        <v/>
      </c>
    </row>
    <row r="743">
      <c r="A743">
        <f>RAND()</f>
        <v/>
      </c>
      <c r="B743">
        <f>IF('d_시나리오'!$J$2='d_시나리오'!$H$2,'d_시나리오'!$I$2,IF(A743&lt;('d_시나리오'!$I$2-'d_시나리오'!$H$2)/('d_시나리오'!$J$2-'d_시나리오'!$H$2),'d_시나리오'!$H$2+SQRT(A743*('d_시나리오'!$J$2-'d_시나리오'!$H$2)*('d_시나리오'!$I$2-'d_시나리오'!$H$2)),'d_시나리오'!$J$2-SQRT((1-A743)*('d_시나리오'!$J$2-'d_시나리오'!$H$2)*('d_시나리오'!$J$2-'d_시나리오'!$I$2))))</f>
        <v/>
      </c>
      <c r="C743">
        <f>BETAINV(RAND(),2,6)</f>
        <v/>
      </c>
      <c r="D743">
        <f>INDEX('d_분포'!$A$2:$A$28,RANDBETWEEN(1,27))</f>
        <v/>
      </c>
      <c r="E743">
        <f>INDEX('d_분포'!$C$2:$C$5,RANDBETWEEN(1,4))*(0.9+0.2*RAND())</f>
        <v/>
      </c>
      <c r="F743">
        <f>RAND()</f>
        <v/>
      </c>
      <c r="G743">
        <f>IF('d_시나리오'!$J$3='d_시나리오'!$H$3,'d_시나리오'!$I$3,IF(F743&lt;('d_시나리오'!$I$3-'d_시나리오'!$H$3)/('d_시나리오'!$J$3-'d_시나리오'!$H$3),'d_시나리오'!$H$3+SQRT(F743*('d_시나리오'!$J$3-'d_시나리오'!$H$3)*('d_시나리오'!$I$3-'d_시나리오'!$H$3)),'d_시나리오'!$J$3-SQRT((1-F743)*('d_시나리오'!$J$3-'d_시나리오'!$H$3)*('d_시나리오'!$J$3-'d_시나리오'!$I$3))))</f>
        <v/>
      </c>
      <c r="H743">
        <f>RAND()</f>
        <v/>
      </c>
      <c r="I743">
        <f>IF('d_시나리오'!$J$4='d_시나리오'!$H$4,'d_시나리오'!$I$4,IF(H743&lt;('d_시나리오'!$I$4-'d_시나리오'!$H$4)/('d_시나리오'!$J$4-'d_시나리오'!$H$4),'d_시나리오'!$H$4+SQRT(H743*('d_시나리오'!$J$4-'d_시나리오'!$H$4)*('d_시나리오'!$I$4-'d_시나리오'!$H$4)),'d_시나리오'!$J$4-SQRT((1-H743)*('d_시나리오'!$J$4-'d_시나리오'!$H$4)*('d_시나리오'!$J$4-'d_시나리오'!$I$4))))</f>
        <v/>
      </c>
      <c r="J743">
        <f>RAND()</f>
        <v/>
      </c>
      <c r="K743">
        <f>IF('d_시나리오'!$J$5='d_시나리오'!$H$5,'d_시나리오'!$I$5,IF(J743&lt;('d_시나리오'!$I$5-'d_시나리오'!$H$5)/('d_시나리오'!$J$5-'d_시나리오'!$H$5),'d_시나리오'!$H$5+SQRT(J743*('d_시나리오'!$J$5-'d_시나리오'!$H$5)*('d_시나리오'!$I$5-'d_시나리오'!$H$5)),'d_시나리오'!$J$5-SQRT((1-J743)*('d_시나리오'!$J$5-'d_시나리오'!$H$5)*('d_시나리오'!$J$5-'d_시나리오'!$I$5))))</f>
        <v/>
      </c>
      <c r="L743">
        <f>RAND()</f>
        <v/>
      </c>
      <c r="M743">
        <f>IF('d_시나리오'!$J$6='d_시나리오'!$H$6,'d_시나리오'!$I$6,IF(L743&lt;('d_시나리오'!$I$6-'d_시나리오'!$H$6)/('d_시나리오'!$J$6-'d_시나리오'!$H$6),'d_시나리오'!$H$6+SQRT(L743*('d_시나리오'!$J$6-'d_시나리오'!$H$6)*('d_시나리오'!$I$6-'d_시나리오'!$H$6)),'d_시나리오'!$J$6-SQRT((1-L743)*('d_시나리오'!$J$6-'d_시나리오'!$H$6)*('d_시나리오'!$J$6-'d_시나리오'!$I$6))))</f>
        <v/>
      </c>
      <c r="N743">
        <f>INDEX('d_분포'!$B$2:$B$57,RANDBETWEEN(1,56))</f>
        <v/>
      </c>
      <c r="O743">
        <f>BETAINV(RAND(),5,5)</f>
        <v/>
      </c>
      <c r="P743">
        <f>'d_고정'!$B$1*'6_기대효과'!$H$7*('d_시나리오'!$I$7/'d_고정'!$B$2)*B743</f>
        <v/>
      </c>
      <c r="Q743">
        <f>P743*C743</f>
        <v/>
      </c>
      <c r="R743">
        <f>P743*E743</f>
        <v/>
      </c>
      <c r="S743">
        <f>R743*G743</f>
        <v/>
      </c>
      <c r="T743">
        <f>Q743+S743</f>
        <v/>
      </c>
      <c r="U743">
        <f>(Q743*D743+S743*I743)*(1-O743)</f>
        <v/>
      </c>
      <c r="V743">
        <f>(R743*K743*N743+'d_고정'!$B$3*('6_기대효과'!$H$7/8)*N743*'d_고정'!$B$10*M743*('6_기대효과'!$K$7/'d_고정'!$B$9))*(1-O743)</f>
        <v/>
      </c>
      <c r="W743">
        <f>(S743*I743+R743*MAX(K743-'d_고정'!$B$10*M743*('6_기대효과'!$K$7/'d_고정'!$B$9),0)*N743)*(1-O743)</f>
        <v/>
      </c>
      <c r="X743">
        <f>U743+V743</f>
        <v/>
      </c>
      <c r="Y743">
        <f>U743/('d_고정'!$B$5*'6_기대효과'!$H$7/8)/'d_고정'!$B$6</f>
        <v/>
      </c>
      <c r="Z743">
        <f>U743/('d_고정'!$B$8*'6_기대효과'!$H$7/8)</f>
        <v/>
      </c>
    </row>
    <row r="744">
      <c r="A744">
        <f>RAND()</f>
        <v/>
      </c>
      <c r="B744">
        <f>IF('d_시나리오'!$J$2='d_시나리오'!$H$2,'d_시나리오'!$I$2,IF(A744&lt;('d_시나리오'!$I$2-'d_시나리오'!$H$2)/('d_시나리오'!$J$2-'d_시나리오'!$H$2),'d_시나리오'!$H$2+SQRT(A744*('d_시나리오'!$J$2-'d_시나리오'!$H$2)*('d_시나리오'!$I$2-'d_시나리오'!$H$2)),'d_시나리오'!$J$2-SQRT((1-A744)*('d_시나리오'!$J$2-'d_시나리오'!$H$2)*('d_시나리오'!$J$2-'d_시나리오'!$I$2))))</f>
        <v/>
      </c>
      <c r="C744">
        <f>BETAINV(RAND(),2,6)</f>
        <v/>
      </c>
      <c r="D744">
        <f>INDEX('d_분포'!$A$2:$A$28,RANDBETWEEN(1,27))</f>
        <v/>
      </c>
      <c r="E744">
        <f>INDEX('d_분포'!$C$2:$C$5,RANDBETWEEN(1,4))*(0.9+0.2*RAND())</f>
        <v/>
      </c>
      <c r="F744">
        <f>RAND()</f>
        <v/>
      </c>
      <c r="G744">
        <f>IF('d_시나리오'!$J$3='d_시나리오'!$H$3,'d_시나리오'!$I$3,IF(F744&lt;('d_시나리오'!$I$3-'d_시나리오'!$H$3)/('d_시나리오'!$J$3-'d_시나리오'!$H$3),'d_시나리오'!$H$3+SQRT(F744*('d_시나리오'!$J$3-'d_시나리오'!$H$3)*('d_시나리오'!$I$3-'d_시나리오'!$H$3)),'d_시나리오'!$J$3-SQRT((1-F744)*('d_시나리오'!$J$3-'d_시나리오'!$H$3)*('d_시나리오'!$J$3-'d_시나리오'!$I$3))))</f>
        <v/>
      </c>
      <c r="H744">
        <f>RAND()</f>
        <v/>
      </c>
      <c r="I744">
        <f>IF('d_시나리오'!$J$4='d_시나리오'!$H$4,'d_시나리오'!$I$4,IF(H744&lt;('d_시나리오'!$I$4-'d_시나리오'!$H$4)/('d_시나리오'!$J$4-'d_시나리오'!$H$4),'d_시나리오'!$H$4+SQRT(H744*('d_시나리오'!$J$4-'d_시나리오'!$H$4)*('d_시나리오'!$I$4-'d_시나리오'!$H$4)),'d_시나리오'!$J$4-SQRT((1-H744)*('d_시나리오'!$J$4-'d_시나리오'!$H$4)*('d_시나리오'!$J$4-'d_시나리오'!$I$4))))</f>
        <v/>
      </c>
      <c r="J744">
        <f>RAND()</f>
        <v/>
      </c>
      <c r="K744">
        <f>IF('d_시나리오'!$J$5='d_시나리오'!$H$5,'d_시나리오'!$I$5,IF(J744&lt;('d_시나리오'!$I$5-'d_시나리오'!$H$5)/('d_시나리오'!$J$5-'d_시나리오'!$H$5),'d_시나리오'!$H$5+SQRT(J744*('d_시나리오'!$J$5-'d_시나리오'!$H$5)*('d_시나리오'!$I$5-'d_시나리오'!$H$5)),'d_시나리오'!$J$5-SQRT((1-J744)*('d_시나리오'!$J$5-'d_시나리오'!$H$5)*('d_시나리오'!$J$5-'d_시나리오'!$I$5))))</f>
        <v/>
      </c>
      <c r="L744">
        <f>RAND()</f>
        <v/>
      </c>
      <c r="M744">
        <f>IF('d_시나리오'!$J$6='d_시나리오'!$H$6,'d_시나리오'!$I$6,IF(L744&lt;('d_시나리오'!$I$6-'d_시나리오'!$H$6)/('d_시나리오'!$J$6-'d_시나리오'!$H$6),'d_시나리오'!$H$6+SQRT(L744*('d_시나리오'!$J$6-'d_시나리오'!$H$6)*('d_시나리오'!$I$6-'d_시나리오'!$H$6)),'d_시나리오'!$J$6-SQRT((1-L744)*('d_시나리오'!$J$6-'d_시나리오'!$H$6)*('d_시나리오'!$J$6-'d_시나리오'!$I$6))))</f>
        <v/>
      </c>
      <c r="N744">
        <f>INDEX('d_분포'!$B$2:$B$57,RANDBETWEEN(1,56))</f>
        <v/>
      </c>
      <c r="O744">
        <f>BETAINV(RAND(),5,5)</f>
        <v/>
      </c>
      <c r="P744">
        <f>'d_고정'!$B$1*'6_기대효과'!$H$7*('d_시나리오'!$I$7/'d_고정'!$B$2)*B744</f>
        <v/>
      </c>
      <c r="Q744">
        <f>P744*C744</f>
        <v/>
      </c>
      <c r="R744">
        <f>P744*E744</f>
        <v/>
      </c>
      <c r="S744">
        <f>R744*G744</f>
        <v/>
      </c>
      <c r="T744">
        <f>Q744+S744</f>
        <v/>
      </c>
      <c r="U744">
        <f>(Q744*D744+S744*I744)*(1-O744)</f>
        <v/>
      </c>
      <c r="V744">
        <f>(R744*K744*N744+'d_고정'!$B$3*('6_기대효과'!$H$7/8)*N744*'d_고정'!$B$10*M744*('6_기대효과'!$K$7/'d_고정'!$B$9))*(1-O744)</f>
        <v/>
      </c>
      <c r="W744">
        <f>(S744*I744+R744*MAX(K744-'d_고정'!$B$10*M744*('6_기대효과'!$K$7/'d_고정'!$B$9),0)*N744)*(1-O744)</f>
        <v/>
      </c>
      <c r="X744">
        <f>U744+V744</f>
        <v/>
      </c>
      <c r="Y744">
        <f>U744/('d_고정'!$B$5*'6_기대효과'!$H$7/8)/'d_고정'!$B$6</f>
        <v/>
      </c>
      <c r="Z744">
        <f>U744/('d_고정'!$B$8*'6_기대효과'!$H$7/8)</f>
        <v/>
      </c>
    </row>
    <row r="745">
      <c r="A745">
        <f>RAND()</f>
        <v/>
      </c>
      <c r="B745">
        <f>IF('d_시나리오'!$J$2='d_시나리오'!$H$2,'d_시나리오'!$I$2,IF(A745&lt;('d_시나리오'!$I$2-'d_시나리오'!$H$2)/('d_시나리오'!$J$2-'d_시나리오'!$H$2),'d_시나리오'!$H$2+SQRT(A745*('d_시나리오'!$J$2-'d_시나리오'!$H$2)*('d_시나리오'!$I$2-'d_시나리오'!$H$2)),'d_시나리오'!$J$2-SQRT((1-A745)*('d_시나리오'!$J$2-'d_시나리오'!$H$2)*('d_시나리오'!$J$2-'d_시나리오'!$I$2))))</f>
        <v/>
      </c>
      <c r="C745">
        <f>BETAINV(RAND(),2,6)</f>
        <v/>
      </c>
      <c r="D745">
        <f>INDEX('d_분포'!$A$2:$A$28,RANDBETWEEN(1,27))</f>
        <v/>
      </c>
      <c r="E745">
        <f>INDEX('d_분포'!$C$2:$C$5,RANDBETWEEN(1,4))*(0.9+0.2*RAND())</f>
        <v/>
      </c>
      <c r="F745">
        <f>RAND()</f>
        <v/>
      </c>
      <c r="G745">
        <f>IF('d_시나리오'!$J$3='d_시나리오'!$H$3,'d_시나리오'!$I$3,IF(F745&lt;('d_시나리오'!$I$3-'d_시나리오'!$H$3)/('d_시나리오'!$J$3-'d_시나리오'!$H$3),'d_시나리오'!$H$3+SQRT(F745*('d_시나리오'!$J$3-'d_시나리오'!$H$3)*('d_시나리오'!$I$3-'d_시나리오'!$H$3)),'d_시나리오'!$J$3-SQRT((1-F745)*('d_시나리오'!$J$3-'d_시나리오'!$H$3)*('d_시나리오'!$J$3-'d_시나리오'!$I$3))))</f>
        <v/>
      </c>
      <c r="H745">
        <f>RAND()</f>
        <v/>
      </c>
      <c r="I745">
        <f>IF('d_시나리오'!$J$4='d_시나리오'!$H$4,'d_시나리오'!$I$4,IF(H745&lt;('d_시나리오'!$I$4-'d_시나리오'!$H$4)/('d_시나리오'!$J$4-'d_시나리오'!$H$4),'d_시나리오'!$H$4+SQRT(H745*('d_시나리오'!$J$4-'d_시나리오'!$H$4)*('d_시나리오'!$I$4-'d_시나리오'!$H$4)),'d_시나리오'!$J$4-SQRT((1-H745)*('d_시나리오'!$J$4-'d_시나리오'!$H$4)*('d_시나리오'!$J$4-'d_시나리오'!$I$4))))</f>
        <v/>
      </c>
      <c r="J745">
        <f>RAND()</f>
        <v/>
      </c>
      <c r="K745">
        <f>IF('d_시나리오'!$J$5='d_시나리오'!$H$5,'d_시나리오'!$I$5,IF(J745&lt;('d_시나리오'!$I$5-'d_시나리오'!$H$5)/('d_시나리오'!$J$5-'d_시나리오'!$H$5),'d_시나리오'!$H$5+SQRT(J745*('d_시나리오'!$J$5-'d_시나리오'!$H$5)*('d_시나리오'!$I$5-'d_시나리오'!$H$5)),'d_시나리오'!$J$5-SQRT((1-J745)*('d_시나리오'!$J$5-'d_시나리오'!$H$5)*('d_시나리오'!$J$5-'d_시나리오'!$I$5))))</f>
        <v/>
      </c>
      <c r="L745">
        <f>RAND()</f>
        <v/>
      </c>
      <c r="M745">
        <f>IF('d_시나리오'!$J$6='d_시나리오'!$H$6,'d_시나리오'!$I$6,IF(L745&lt;('d_시나리오'!$I$6-'d_시나리오'!$H$6)/('d_시나리오'!$J$6-'d_시나리오'!$H$6),'d_시나리오'!$H$6+SQRT(L745*('d_시나리오'!$J$6-'d_시나리오'!$H$6)*('d_시나리오'!$I$6-'d_시나리오'!$H$6)),'d_시나리오'!$J$6-SQRT((1-L745)*('d_시나리오'!$J$6-'d_시나리오'!$H$6)*('d_시나리오'!$J$6-'d_시나리오'!$I$6))))</f>
        <v/>
      </c>
      <c r="N745">
        <f>INDEX('d_분포'!$B$2:$B$57,RANDBETWEEN(1,56))</f>
        <v/>
      </c>
      <c r="O745">
        <f>BETAINV(RAND(),5,5)</f>
        <v/>
      </c>
      <c r="P745">
        <f>'d_고정'!$B$1*'6_기대효과'!$H$7*('d_시나리오'!$I$7/'d_고정'!$B$2)*B745</f>
        <v/>
      </c>
      <c r="Q745">
        <f>P745*C745</f>
        <v/>
      </c>
      <c r="R745">
        <f>P745*E745</f>
        <v/>
      </c>
      <c r="S745">
        <f>R745*G745</f>
        <v/>
      </c>
      <c r="T745">
        <f>Q745+S745</f>
        <v/>
      </c>
      <c r="U745">
        <f>(Q745*D745+S745*I745)*(1-O745)</f>
        <v/>
      </c>
      <c r="V745">
        <f>(R745*K745*N745+'d_고정'!$B$3*('6_기대효과'!$H$7/8)*N745*'d_고정'!$B$10*M745*('6_기대효과'!$K$7/'d_고정'!$B$9))*(1-O745)</f>
        <v/>
      </c>
      <c r="W745">
        <f>(S745*I745+R745*MAX(K745-'d_고정'!$B$10*M745*('6_기대효과'!$K$7/'d_고정'!$B$9),0)*N745)*(1-O745)</f>
        <v/>
      </c>
      <c r="X745">
        <f>U745+V745</f>
        <v/>
      </c>
      <c r="Y745">
        <f>U745/('d_고정'!$B$5*'6_기대효과'!$H$7/8)/'d_고정'!$B$6</f>
        <v/>
      </c>
      <c r="Z745">
        <f>U745/('d_고정'!$B$8*'6_기대효과'!$H$7/8)</f>
        <v/>
      </c>
    </row>
    <row r="746">
      <c r="A746">
        <f>RAND()</f>
        <v/>
      </c>
      <c r="B746">
        <f>IF('d_시나리오'!$J$2='d_시나리오'!$H$2,'d_시나리오'!$I$2,IF(A746&lt;('d_시나리오'!$I$2-'d_시나리오'!$H$2)/('d_시나리오'!$J$2-'d_시나리오'!$H$2),'d_시나리오'!$H$2+SQRT(A746*('d_시나리오'!$J$2-'d_시나리오'!$H$2)*('d_시나리오'!$I$2-'d_시나리오'!$H$2)),'d_시나리오'!$J$2-SQRT((1-A746)*('d_시나리오'!$J$2-'d_시나리오'!$H$2)*('d_시나리오'!$J$2-'d_시나리오'!$I$2))))</f>
        <v/>
      </c>
      <c r="C746">
        <f>BETAINV(RAND(),2,6)</f>
        <v/>
      </c>
      <c r="D746">
        <f>INDEX('d_분포'!$A$2:$A$28,RANDBETWEEN(1,27))</f>
        <v/>
      </c>
      <c r="E746">
        <f>INDEX('d_분포'!$C$2:$C$5,RANDBETWEEN(1,4))*(0.9+0.2*RAND())</f>
        <v/>
      </c>
      <c r="F746">
        <f>RAND()</f>
        <v/>
      </c>
      <c r="G746">
        <f>IF('d_시나리오'!$J$3='d_시나리오'!$H$3,'d_시나리오'!$I$3,IF(F746&lt;('d_시나리오'!$I$3-'d_시나리오'!$H$3)/('d_시나리오'!$J$3-'d_시나리오'!$H$3),'d_시나리오'!$H$3+SQRT(F746*('d_시나리오'!$J$3-'d_시나리오'!$H$3)*('d_시나리오'!$I$3-'d_시나리오'!$H$3)),'d_시나리오'!$J$3-SQRT((1-F746)*('d_시나리오'!$J$3-'d_시나리오'!$H$3)*('d_시나리오'!$J$3-'d_시나리오'!$I$3))))</f>
        <v/>
      </c>
      <c r="H746">
        <f>RAND()</f>
        <v/>
      </c>
      <c r="I746">
        <f>IF('d_시나리오'!$J$4='d_시나리오'!$H$4,'d_시나리오'!$I$4,IF(H746&lt;('d_시나리오'!$I$4-'d_시나리오'!$H$4)/('d_시나리오'!$J$4-'d_시나리오'!$H$4),'d_시나리오'!$H$4+SQRT(H746*('d_시나리오'!$J$4-'d_시나리오'!$H$4)*('d_시나리오'!$I$4-'d_시나리오'!$H$4)),'d_시나리오'!$J$4-SQRT((1-H746)*('d_시나리오'!$J$4-'d_시나리오'!$H$4)*('d_시나리오'!$J$4-'d_시나리오'!$I$4))))</f>
        <v/>
      </c>
      <c r="J746">
        <f>RAND()</f>
        <v/>
      </c>
      <c r="K746">
        <f>IF('d_시나리오'!$J$5='d_시나리오'!$H$5,'d_시나리오'!$I$5,IF(J746&lt;('d_시나리오'!$I$5-'d_시나리오'!$H$5)/('d_시나리오'!$J$5-'d_시나리오'!$H$5),'d_시나리오'!$H$5+SQRT(J746*('d_시나리오'!$J$5-'d_시나리오'!$H$5)*('d_시나리오'!$I$5-'d_시나리오'!$H$5)),'d_시나리오'!$J$5-SQRT((1-J746)*('d_시나리오'!$J$5-'d_시나리오'!$H$5)*('d_시나리오'!$J$5-'d_시나리오'!$I$5))))</f>
        <v/>
      </c>
      <c r="L746">
        <f>RAND()</f>
        <v/>
      </c>
      <c r="M746">
        <f>IF('d_시나리오'!$J$6='d_시나리오'!$H$6,'d_시나리오'!$I$6,IF(L746&lt;('d_시나리오'!$I$6-'d_시나리오'!$H$6)/('d_시나리오'!$J$6-'d_시나리오'!$H$6),'d_시나리오'!$H$6+SQRT(L746*('d_시나리오'!$J$6-'d_시나리오'!$H$6)*('d_시나리오'!$I$6-'d_시나리오'!$H$6)),'d_시나리오'!$J$6-SQRT((1-L746)*('d_시나리오'!$J$6-'d_시나리오'!$H$6)*('d_시나리오'!$J$6-'d_시나리오'!$I$6))))</f>
        <v/>
      </c>
      <c r="N746">
        <f>INDEX('d_분포'!$B$2:$B$57,RANDBETWEEN(1,56))</f>
        <v/>
      </c>
      <c r="O746">
        <f>BETAINV(RAND(),5,5)</f>
        <v/>
      </c>
      <c r="P746">
        <f>'d_고정'!$B$1*'6_기대효과'!$H$7*('d_시나리오'!$I$7/'d_고정'!$B$2)*B746</f>
        <v/>
      </c>
      <c r="Q746">
        <f>P746*C746</f>
        <v/>
      </c>
      <c r="R746">
        <f>P746*E746</f>
        <v/>
      </c>
      <c r="S746">
        <f>R746*G746</f>
        <v/>
      </c>
      <c r="T746">
        <f>Q746+S746</f>
        <v/>
      </c>
      <c r="U746">
        <f>(Q746*D746+S746*I746)*(1-O746)</f>
        <v/>
      </c>
      <c r="V746">
        <f>(R746*K746*N746+'d_고정'!$B$3*('6_기대효과'!$H$7/8)*N746*'d_고정'!$B$10*M746*('6_기대효과'!$K$7/'d_고정'!$B$9))*(1-O746)</f>
        <v/>
      </c>
      <c r="W746">
        <f>(S746*I746+R746*MAX(K746-'d_고정'!$B$10*M746*('6_기대효과'!$K$7/'d_고정'!$B$9),0)*N746)*(1-O746)</f>
        <v/>
      </c>
      <c r="X746">
        <f>U746+V746</f>
        <v/>
      </c>
      <c r="Y746">
        <f>U746/('d_고정'!$B$5*'6_기대효과'!$H$7/8)/'d_고정'!$B$6</f>
        <v/>
      </c>
      <c r="Z746">
        <f>U746/('d_고정'!$B$8*'6_기대효과'!$H$7/8)</f>
        <v/>
      </c>
    </row>
    <row r="747">
      <c r="A747">
        <f>RAND()</f>
        <v/>
      </c>
      <c r="B747">
        <f>IF('d_시나리오'!$J$2='d_시나리오'!$H$2,'d_시나리오'!$I$2,IF(A747&lt;('d_시나리오'!$I$2-'d_시나리오'!$H$2)/('d_시나리오'!$J$2-'d_시나리오'!$H$2),'d_시나리오'!$H$2+SQRT(A747*('d_시나리오'!$J$2-'d_시나리오'!$H$2)*('d_시나리오'!$I$2-'d_시나리오'!$H$2)),'d_시나리오'!$J$2-SQRT((1-A747)*('d_시나리오'!$J$2-'d_시나리오'!$H$2)*('d_시나리오'!$J$2-'d_시나리오'!$I$2))))</f>
        <v/>
      </c>
      <c r="C747">
        <f>BETAINV(RAND(),2,6)</f>
        <v/>
      </c>
      <c r="D747">
        <f>INDEX('d_분포'!$A$2:$A$28,RANDBETWEEN(1,27))</f>
        <v/>
      </c>
      <c r="E747">
        <f>INDEX('d_분포'!$C$2:$C$5,RANDBETWEEN(1,4))*(0.9+0.2*RAND())</f>
        <v/>
      </c>
      <c r="F747">
        <f>RAND()</f>
        <v/>
      </c>
      <c r="G747">
        <f>IF('d_시나리오'!$J$3='d_시나리오'!$H$3,'d_시나리오'!$I$3,IF(F747&lt;('d_시나리오'!$I$3-'d_시나리오'!$H$3)/('d_시나리오'!$J$3-'d_시나리오'!$H$3),'d_시나리오'!$H$3+SQRT(F747*('d_시나리오'!$J$3-'d_시나리오'!$H$3)*('d_시나리오'!$I$3-'d_시나리오'!$H$3)),'d_시나리오'!$J$3-SQRT((1-F747)*('d_시나리오'!$J$3-'d_시나리오'!$H$3)*('d_시나리오'!$J$3-'d_시나리오'!$I$3))))</f>
        <v/>
      </c>
      <c r="H747">
        <f>RAND()</f>
        <v/>
      </c>
      <c r="I747">
        <f>IF('d_시나리오'!$J$4='d_시나리오'!$H$4,'d_시나리오'!$I$4,IF(H747&lt;('d_시나리오'!$I$4-'d_시나리오'!$H$4)/('d_시나리오'!$J$4-'d_시나리오'!$H$4),'d_시나리오'!$H$4+SQRT(H747*('d_시나리오'!$J$4-'d_시나리오'!$H$4)*('d_시나리오'!$I$4-'d_시나리오'!$H$4)),'d_시나리오'!$J$4-SQRT((1-H747)*('d_시나리오'!$J$4-'d_시나리오'!$H$4)*('d_시나리오'!$J$4-'d_시나리오'!$I$4))))</f>
        <v/>
      </c>
      <c r="J747">
        <f>RAND()</f>
        <v/>
      </c>
      <c r="K747">
        <f>IF('d_시나리오'!$J$5='d_시나리오'!$H$5,'d_시나리오'!$I$5,IF(J747&lt;('d_시나리오'!$I$5-'d_시나리오'!$H$5)/('d_시나리오'!$J$5-'d_시나리오'!$H$5),'d_시나리오'!$H$5+SQRT(J747*('d_시나리오'!$J$5-'d_시나리오'!$H$5)*('d_시나리오'!$I$5-'d_시나리오'!$H$5)),'d_시나리오'!$J$5-SQRT((1-J747)*('d_시나리오'!$J$5-'d_시나리오'!$H$5)*('d_시나리오'!$J$5-'d_시나리오'!$I$5))))</f>
        <v/>
      </c>
      <c r="L747">
        <f>RAND()</f>
        <v/>
      </c>
      <c r="M747">
        <f>IF('d_시나리오'!$J$6='d_시나리오'!$H$6,'d_시나리오'!$I$6,IF(L747&lt;('d_시나리오'!$I$6-'d_시나리오'!$H$6)/('d_시나리오'!$J$6-'d_시나리오'!$H$6),'d_시나리오'!$H$6+SQRT(L747*('d_시나리오'!$J$6-'d_시나리오'!$H$6)*('d_시나리오'!$I$6-'d_시나리오'!$H$6)),'d_시나리오'!$J$6-SQRT((1-L747)*('d_시나리오'!$J$6-'d_시나리오'!$H$6)*('d_시나리오'!$J$6-'d_시나리오'!$I$6))))</f>
        <v/>
      </c>
      <c r="N747">
        <f>INDEX('d_분포'!$B$2:$B$57,RANDBETWEEN(1,56))</f>
        <v/>
      </c>
      <c r="O747">
        <f>BETAINV(RAND(),5,5)</f>
        <v/>
      </c>
      <c r="P747">
        <f>'d_고정'!$B$1*'6_기대효과'!$H$7*('d_시나리오'!$I$7/'d_고정'!$B$2)*B747</f>
        <v/>
      </c>
      <c r="Q747">
        <f>P747*C747</f>
        <v/>
      </c>
      <c r="R747">
        <f>P747*E747</f>
        <v/>
      </c>
      <c r="S747">
        <f>R747*G747</f>
        <v/>
      </c>
      <c r="T747">
        <f>Q747+S747</f>
        <v/>
      </c>
      <c r="U747">
        <f>(Q747*D747+S747*I747)*(1-O747)</f>
        <v/>
      </c>
      <c r="V747">
        <f>(R747*K747*N747+'d_고정'!$B$3*('6_기대효과'!$H$7/8)*N747*'d_고정'!$B$10*M747*('6_기대효과'!$K$7/'d_고정'!$B$9))*(1-O747)</f>
        <v/>
      </c>
      <c r="W747">
        <f>(S747*I747+R747*MAX(K747-'d_고정'!$B$10*M747*('6_기대효과'!$K$7/'d_고정'!$B$9),0)*N747)*(1-O747)</f>
        <v/>
      </c>
      <c r="X747">
        <f>U747+V747</f>
        <v/>
      </c>
      <c r="Y747">
        <f>U747/('d_고정'!$B$5*'6_기대효과'!$H$7/8)/'d_고정'!$B$6</f>
        <v/>
      </c>
      <c r="Z747">
        <f>U747/('d_고정'!$B$8*'6_기대효과'!$H$7/8)</f>
        <v/>
      </c>
    </row>
    <row r="748">
      <c r="A748">
        <f>RAND()</f>
        <v/>
      </c>
      <c r="B748">
        <f>IF('d_시나리오'!$J$2='d_시나리오'!$H$2,'d_시나리오'!$I$2,IF(A748&lt;('d_시나리오'!$I$2-'d_시나리오'!$H$2)/('d_시나리오'!$J$2-'d_시나리오'!$H$2),'d_시나리오'!$H$2+SQRT(A748*('d_시나리오'!$J$2-'d_시나리오'!$H$2)*('d_시나리오'!$I$2-'d_시나리오'!$H$2)),'d_시나리오'!$J$2-SQRT((1-A748)*('d_시나리오'!$J$2-'d_시나리오'!$H$2)*('d_시나리오'!$J$2-'d_시나리오'!$I$2))))</f>
        <v/>
      </c>
      <c r="C748">
        <f>BETAINV(RAND(),2,6)</f>
        <v/>
      </c>
      <c r="D748">
        <f>INDEX('d_분포'!$A$2:$A$28,RANDBETWEEN(1,27))</f>
        <v/>
      </c>
      <c r="E748">
        <f>INDEX('d_분포'!$C$2:$C$5,RANDBETWEEN(1,4))*(0.9+0.2*RAND())</f>
        <v/>
      </c>
      <c r="F748">
        <f>RAND()</f>
        <v/>
      </c>
      <c r="G748">
        <f>IF('d_시나리오'!$J$3='d_시나리오'!$H$3,'d_시나리오'!$I$3,IF(F748&lt;('d_시나리오'!$I$3-'d_시나리오'!$H$3)/('d_시나리오'!$J$3-'d_시나리오'!$H$3),'d_시나리오'!$H$3+SQRT(F748*('d_시나리오'!$J$3-'d_시나리오'!$H$3)*('d_시나리오'!$I$3-'d_시나리오'!$H$3)),'d_시나리오'!$J$3-SQRT((1-F748)*('d_시나리오'!$J$3-'d_시나리오'!$H$3)*('d_시나리오'!$J$3-'d_시나리오'!$I$3))))</f>
        <v/>
      </c>
      <c r="H748">
        <f>RAND()</f>
        <v/>
      </c>
      <c r="I748">
        <f>IF('d_시나리오'!$J$4='d_시나리오'!$H$4,'d_시나리오'!$I$4,IF(H748&lt;('d_시나리오'!$I$4-'d_시나리오'!$H$4)/('d_시나리오'!$J$4-'d_시나리오'!$H$4),'d_시나리오'!$H$4+SQRT(H748*('d_시나리오'!$J$4-'d_시나리오'!$H$4)*('d_시나리오'!$I$4-'d_시나리오'!$H$4)),'d_시나리오'!$J$4-SQRT((1-H748)*('d_시나리오'!$J$4-'d_시나리오'!$H$4)*('d_시나리오'!$J$4-'d_시나리오'!$I$4))))</f>
        <v/>
      </c>
      <c r="J748">
        <f>RAND()</f>
        <v/>
      </c>
      <c r="K748">
        <f>IF('d_시나리오'!$J$5='d_시나리오'!$H$5,'d_시나리오'!$I$5,IF(J748&lt;('d_시나리오'!$I$5-'d_시나리오'!$H$5)/('d_시나리오'!$J$5-'d_시나리오'!$H$5),'d_시나리오'!$H$5+SQRT(J748*('d_시나리오'!$J$5-'d_시나리오'!$H$5)*('d_시나리오'!$I$5-'d_시나리오'!$H$5)),'d_시나리오'!$J$5-SQRT((1-J748)*('d_시나리오'!$J$5-'d_시나리오'!$H$5)*('d_시나리오'!$J$5-'d_시나리오'!$I$5))))</f>
        <v/>
      </c>
      <c r="L748">
        <f>RAND()</f>
        <v/>
      </c>
      <c r="M748">
        <f>IF('d_시나리오'!$J$6='d_시나리오'!$H$6,'d_시나리오'!$I$6,IF(L748&lt;('d_시나리오'!$I$6-'d_시나리오'!$H$6)/('d_시나리오'!$J$6-'d_시나리오'!$H$6),'d_시나리오'!$H$6+SQRT(L748*('d_시나리오'!$J$6-'d_시나리오'!$H$6)*('d_시나리오'!$I$6-'d_시나리오'!$H$6)),'d_시나리오'!$J$6-SQRT((1-L748)*('d_시나리오'!$J$6-'d_시나리오'!$H$6)*('d_시나리오'!$J$6-'d_시나리오'!$I$6))))</f>
        <v/>
      </c>
      <c r="N748">
        <f>INDEX('d_분포'!$B$2:$B$57,RANDBETWEEN(1,56))</f>
        <v/>
      </c>
      <c r="O748">
        <f>BETAINV(RAND(),5,5)</f>
        <v/>
      </c>
      <c r="P748">
        <f>'d_고정'!$B$1*'6_기대효과'!$H$7*('d_시나리오'!$I$7/'d_고정'!$B$2)*B748</f>
        <v/>
      </c>
      <c r="Q748">
        <f>P748*C748</f>
        <v/>
      </c>
      <c r="R748">
        <f>P748*E748</f>
        <v/>
      </c>
      <c r="S748">
        <f>R748*G748</f>
        <v/>
      </c>
      <c r="T748">
        <f>Q748+S748</f>
        <v/>
      </c>
      <c r="U748">
        <f>(Q748*D748+S748*I748)*(1-O748)</f>
        <v/>
      </c>
      <c r="V748">
        <f>(R748*K748*N748+'d_고정'!$B$3*('6_기대효과'!$H$7/8)*N748*'d_고정'!$B$10*M748*('6_기대효과'!$K$7/'d_고정'!$B$9))*(1-O748)</f>
        <v/>
      </c>
      <c r="W748">
        <f>(S748*I748+R748*MAX(K748-'d_고정'!$B$10*M748*('6_기대효과'!$K$7/'d_고정'!$B$9),0)*N748)*(1-O748)</f>
        <v/>
      </c>
      <c r="X748">
        <f>U748+V748</f>
        <v/>
      </c>
      <c r="Y748">
        <f>U748/('d_고정'!$B$5*'6_기대효과'!$H$7/8)/'d_고정'!$B$6</f>
        <v/>
      </c>
      <c r="Z748">
        <f>U748/('d_고정'!$B$8*'6_기대효과'!$H$7/8)</f>
        <v/>
      </c>
    </row>
    <row r="749">
      <c r="A749">
        <f>RAND()</f>
        <v/>
      </c>
      <c r="B749">
        <f>IF('d_시나리오'!$J$2='d_시나리오'!$H$2,'d_시나리오'!$I$2,IF(A749&lt;('d_시나리오'!$I$2-'d_시나리오'!$H$2)/('d_시나리오'!$J$2-'d_시나리오'!$H$2),'d_시나리오'!$H$2+SQRT(A749*('d_시나리오'!$J$2-'d_시나리오'!$H$2)*('d_시나리오'!$I$2-'d_시나리오'!$H$2)),'d_시나리오'!$J$2-SQRT((1-A749)*('d_시나리오'!$J$2-'d_시나리오'!$H$2)*('d_시나리오'!$J$2-'d_시나리오'!$I$2))))</f>
        <v/>
      </c>
      <c r="C749">
        <f>BETAINV(RAND(),2,6)</f>
        <v/>
      </c>
      <c r="D749">
        <f>INDEX('d_분포'!$A$2:$A$28,RANDBETWEEN(1,27))</f>
        <v/>
      </c>
      <c r="E749">
        <f>INDEX('d_분포'!$C$2:$C$5,RANDBETWEEN(1,4))*(0.9+0.2*RAND())</f>
        <v/>
      </c>
      <c r="F749">
        <f>RAND()</f>
        <v/>
      </c>
      <c r="G749">
        <f>IF('d_시나리오'!$J$3='d_시나리오'!$H$3,'d_시나리오'!$I$3,IF(F749&lt;('d_시나리오'!$I$3-'d_시나리오'!$H$3)/('d_시나리오'!$J$3-'d_시나리오'!$H$3),'d_시나리오'!$H$3+SQRT(F749*('d_시나리오'!$J$3-'d_시나리오'!$H$3)*('d_시나리오'!$I$3-'d_시나리오'!$H$3)),'d_시나리오'!$J$3-SQRT((1-F749)*('d_시나리오'!$J$3-'d_시나리오'!$H$3)*('d_시나리오'!$J$3-'d_시나리오'!$I$3))))</f>
        <v/>
      </c>
      <c r="H749">
        <f>RAND()</f>
        <v/>
      </c>
      <c r="I749">
        <f>IF('d_시나리오'!$J$4='d_시나리오'!$H$4,'d_시나리오'!$I$4,IF(H749&lt;('d_시나리오'!$I$4-'d_시나리오'!$H$4)/('d_시나리오'!$J$4-'d_시나리오'!$H$4),'d_시나리오'!$H$4+SQRT(H749*('d_시나리오'!$J$4-'d_시나리오'!$H$4)*('d_시나리오'!$I$4-'d_시나리오'!$H$4)),'d_시나리오'!$J$4-SQRT((1-H749)*('d_시나리오'!$J$4-'d_시나리오'!$H$4)*('d_시나리오'!$J$4-'d_시나리오'!$I$4))))</f>
        <v/>
      </c>
      <c r="J749">
        <f>RAND()</f>
        <v/>
      </c>
      <c r="K749">
        <f>IF('d_시나리오'!$J$5='d_시나리오'!$H$5,'d_시나리오'!$I$5,IF(J749&lt;('d_시나리오'!$I$5-'d_시나리오'!$H$5)/('d_시나리오'!$J$5-'d_시나리오'!$H$5),'d_시나리오'!$H$5+SQRT(J749*('d_시나리오'!$J$5-'d_시나리오'!$H$5)*('d_시나리오'!$I$5-'d_시나리오'!$H$5)),'d_시나리오'!$J$5-SQRT((1-J749)*('d_시나리오'!$J$5-'d_시나리오'!$H$5)*('d_시나리오'!$J$5-'d_시나리오'!$I$5))))</f>
        <v/>
      </c>
      <c r="L749">
        <f>RAND()</f>
        <v/>
      </c>
      <c r="M749">
        <f>IF('d_시나리오'!$J$6='d_시나리오'!$H$6,'d_시나리오'!$I$6,IF(L749&lt;('d_시나리오'!$I$6-'d_시나리오'!$H$6)/('d_시나리오'!$J$6-'d_시나리오'!$H$6),'d_시나리오'!$H$6+SQRT(L749*('d_시나리오'!$J$6-'d_시나리오'!$H$6)*('d_시나리오'!$I$6-'d_시나리오'!$H$6)),'d_시나리오'!$J$6-SQRT((1-L749)*('d_시나리오'!$J$6-'d_시나리오'!$H$6)*('d_시나리오'!$J$6-'d_시나리오'!$I$6))))</f>
        <v/>
      </c>
      <c r="N749">
        <f>INDEX('d_분포'!$B$2:$B$57,RANDBETWEEN(1,56))</f>
        <v/>
      </c>
      <c r="O749">
        <f>BETAINV(RAND(),5,5)</f>
        <v/>
      </c>
      <c r="P749">
        <f>'d_고정'!$B$1*'6_기대효과'!$H$7*('d_시나리오'!$I$7/'d_고정'!$B$2)*B749</f>
        <v/>
      </c>
      <c r="Q749">
        <f>P749*C749</f>
        <v/>
      </c>
      <c r="R749">
        <f>P749*E749</f>
        <v/>
      </c>
      <c r="S749">
        <f>R749*G749</f>
        <v/>
      </c>
      <c r="T749">
        <f>Q749+S749</f>
        <v/>
      </c>
      <c r="U749">
        <f>(Q749*D749+S749*I749)*(1-O749)</f>
        <v/>
      </c>
      <c r="V749">
        <f>(R749*K749*N749+'d_고정'!$B$3*('6_기대효과'!$H$7/8)*N749*'d_고정'!$B$10*M749*('6_기대효과'!$K$7/'d_고정'!$B$9))*(1-O749)</f>
        <v/>
      </c>
      <c r="W749">
        <f>(S749*I749+R749*MAX(K749-'d_고정'!$B$10*M749*('6_기대효과'!$K$7/'d_고정'!$B$9),0)*N749)*(1-O749)</f>
        <v/>
      </c>
      <c r="X749">
        <f>U749+V749</f>
        <v/>
      </c>
      <c r="Y749">
        <f>U749/('d_고정'!$B$5*'6_기대효과'!$H$7/8)/'d_고정'!$B$6</f>
        <v/>
      </c>
      <c r="Z749">
        <f>U749/('d_고정'!$B$8*'6_기대효과'!$H$7/8)</f>
        <v/>
      </c>
    </row>
    <row r="750">
      <c r="A750">
        <f>RAND()</f>
        <v/>
      </c>
      <c r="B750">
        <f>IF('d_시나리오'!$J$2='d_시나리오'!$H$2,'d_시나리오'!$I$2,IF(A750&lt;('d_시나리오'!$I$2-'d_시나리오'!$H$2)/('d_시나리오'!$J$2-'d_시나리오'!$H$2),'d_시나리오'!$H$2+SQRT(A750*('d_시나리오'!$J$2-'d_시나리오'!$H$2)*('d_시나리오'!$I$2-'d_시나리오'!$H$2)),'d_시나리오'!$J$2-SQRT((1-A750)*('d_시나리오'!$J$2-'d_시나리오'!$H$2)*('d_시나리오'!$J$2-'d_시나리오'!$I$2))))</f>
        <v/>
      </c>
      <c r="C750">
        <f>BETAINV(RAND(),2,6)</f>
        <v/>
      </c>
      <c r="D750">
        <f>INDEX('d_분포'!$A$2:$A$28,RANDBETWEEN(1,27))</f>
        <v/>
      </c>
      <c r="E750">
        <f>INDEX('d_분포'!$C$2:$C$5,RANDBETWEEN(1,4))*(0.9+0.2*RAND())</f>
        <v/>
      </c>
      <c r="F750">
        <f>RAND()</f>
        <v/>
      </c>
      <c r="G750">
        <f>IF('d_시나리오'!$J$3='d_시나리오'!$H$3,'d_시나리오'!$I$3,IF(F750&lt;('d_시나리오'!$I$3-'d_시나리오'!$H$3)/('d_시나리오'!$J$3-'d_시나리오'!$H$3),'d_시나리오'!$H$3+SQRT(F750*('d_시나리오'!$J$3-'d_시나리오'!$H$3)*('d_시나리오'!$I$3-'d_시나리오'!$H$3)),'d_시나리오'!$J$3-SQRT((1-F750)*('d_시나리오'!$J$3-'d_시나리오'!$H$3)*('d_시나리오'!$J$3-'d_시나리오'!$I$3))))</f>
        <v/>
      </c>
      <c r="H750">
        <f>RAND()</f>
        <v/>
      </c>
      <c r="I750">
        <f>IF('d_시나리오'!$J$4='d_시나리오'!$H$4,'d_시나리오'!$I$4,IF(H750&lt;('d_시나리오'!$I$4-'d_시나리오'!$H$4)/('d_시나리오'!$J$4-'d_시나리오'!$H$4),'d_시나리오'!$H$4+SQRT(H750*('d_시나리오'!$J$4-'d_시나리오'!$H$4)*('d_시나리오'!$I$4-'d_시나리오'!$H$4)),'d_시나리오'!$J$4-SQRT((1-H750)*('d_시나리오'!$J$4-'d_시나리오'!$H$4)*('d_시나리오'!$J$4-'d_시나리오'!$I$4))))</f>
        <v/>
      </c>
      <c r="J750">
        <f>RAND()</f>
        <v/>
      </c>
      <c r="K750">
        <f>IF('d_시나리오'!$J$5='d_시나리오'!$H$5,'d_시나리오'!$I$5,IF(J750&lt;('d_시나리오'!$I$5-'d_시나리오'!$H$5)/('d_시나리오'!$J$5-'d_시나리오'!$H$5),'d_시나리오'!$H$5+SQRT(J750*('d_시나리오'!$J$5-'d_시나리오'!$H$5)*('d_시나리오'!$I$5-'d_시나리오'!$H$5)),'d_시나리오'!$J$5-SQRT((1-J750)*('d_시나리오'!$J$5-'d_시나리오'!$H$5)*('d_시나리오'!$J$5-'d_시나리오'!$I$5))))</f>
        <v/>
      </c>
      <c r="L750">
        <f>RAND()</f>
        <v/>
      </c>
      <c r="M750">
        <f>IF('d_시나리오'!$J$6='d_시나리오'!$H$6,'d_시나리오'!$I$6,IF(L750&lt;('d_시나리오'!$I$6-'d_시나리오'!$H$6)/('d_시나리오'!$J$6-'d_시나리오'!$H$6),'d_시나리오'!$H$6+SQRT(L750*('d_시나리오'!$J$6-'d_시나리오'!$H$6)*('d_시나리오'!$I$6-'d_시나리오'!$H$6)),'d_시나리오'!$J$6-SQRT((1-L750)*('d_시나리오'!$J$6-'d_시나리오'!$H$6)*('d_시나리오'!$J$6-'d_시나리오'!$I$6))))</f>
        <v/>
      </c>
      <c r="N750">
        <f>INDEX('d_분포'!$B$2:$B$57,RANDBETWEEN(1,56))</f>
        <v/>
      </c>
      <c r="O750">
        <f>BETAINV(RAND(),5,5)</f>
        <v/>
      </c>
      <c r="P750">
        <f>'d_고정'!$B$1*'6_기대효과'!$H$7*('d_시나리오'!$I$7/'d_고정'!$B$2)*B750</f>
        <v/>
      </c>
      <c r="Q750">
        <f>P750*C750</f>
        <v/>
      </c>
      <c r="R750">
        <f>P750*E750</f>
        <v/>
      </c>
      <c r="S750">
        <f>R750*G750</f>
        <v/>
      </c>
      <c r="T750">
        <f>Q750+S750</f>
        <v/>
      </c>
      <c r="U750">
        <f>(Q750*D750+S750*I750)*(1-O750)</f>
        <v/>
      </c>
      <c r="V750">
        <f>(R750*K750*N750+'d_고정'!$B$3*('6_기대효과'!$H$7/8)*N750*'d_고정'!$B$10*M750*('6_기대효과'!$K$7/'d_고정'!$B$9))*(1-O750)</f>
        <v/>
      </c>
      <c r="W750">
        <f>(S750*I750+R750*MAX(K750-'d_고정'!$B$10*M750*('6_기대효과'!$K$7/'d_고정'!$B$9),0)*N750)*(1-O750)</f>
        <v/>
      </c>
      <c r="X750">
        <f>U750+V750</f>
        <v/>
      </c>
      <c r="Y750">
        <f>U750/('d_고정'!$B$5*'6_기대효과'!$H$7/8)/'d_고정'!$B$6</f>
        <v/>
      </c>
      <c r="Z750">
        <f>U750/('d_고정'!$B$8*'6_기대효과'!$H$7/8)</f>
        <v/>
      </c>
    </row>
    <row r="751">
      <c r="A751">
        <f>RAND()</f>
        <v/>
      </c>
      <c r="B751">
        <f>IF('d_시나리오'!$J$2='d_시나리오'!$H$2,'d_시나리오'!$I$2,IF(A751&lt;('d_시나리오'!$I$2-'d_시나리오'!$H$2)/('d_시나리오'!$J$2-'d_시나리오'!$H$2),'d_시나리오'!$H$2+SQRT(A751*('d_시나리오'!$J$2-'d_시나리오'!$H$2)*('d_시나리오'!$I$2-'d_시나리오'!$H$2)),'d_시나리오'!$J$2-SQRT((1-A751)*('d_시나리오'!$J$2-'d_시나리오'!$H$2)*('d_시나리오'!$J$2-'d_시나리오'!$I$2))))</f>
        <v/>
      </c>
      <c r="C751">
        <f>BETAINV(RAND(),2,6)</f>
        <v/>
      </c>
      <c r="D751">
        <f>INDEX('d_분포'!$A$2:$A$28,RANDBETWEEN(1,27))</f>
        <v/>
      </c>
      <c r="E751">
        <f>INDEX('d_분포'!$C$2:$C$5,RANDBETWEEN(1,4))*(0.9+0.2*RAND())</f>
        <v/>
      </c>
      <c r="F751">
        <f>RAND()</f>
        <v/>
      </c>
      <c r="G751">
        <f>IF('d_시나리오'!$J$3='d_시나리오'!$H$3,'d_시나리오'!$I$3,IF(F751&lt;('d_시나리오'!$I$3-'d_시나리오'!$H$3)/('d_시나리오'!$J$3-'d_시나리오'!$H$3),'d_시나리오'!$H$3+SQRT(F751*('d_시나리오'!$J$3-'d_시나리오'!$H$3)*('d_시나리오'!$I$3-'d_시나리오'!$H$3)),'d_시나리오'!$J$3-SQRT((1-F751)*('d_시나리오'!$J$3-'d_시나리오'!$H$3)*('d_시나리오'!$J$3-'d_시나리오'!$I$3))))</f>
        <v/>
      </c>
      <c r="H751">
        <f>RAND()</f>
        <v/>
      </c>
      <c r="I751">
        <f>IF('d_시나리오'!$J$4='d_시나리오'!$H$4,'d_시나리오'!$I$4,IF(H751&lt;('d_시나리오'!$I$4-'d_시나리오'!$H$4)/('d_시나리오'!$J$4-'d_시나리오'!$H$4),'d_시나리오'!$H$4+SQRT(H751*('d_시나리오'!$J$4-'d_시나리오'!$H$4)*('d_시나리오'!$I$4-'d_시나리오'!$H$4)),'d_시나리오'!$J$4-SQRT((1-H751)*('d_시나리오'!$J$4-'d_시나리오'!$H$4)*('d_시나리오'!$J$4-'d_시나리오'!$I$4))))</f>
        <v/>
      </c>
      <c r="J751">
        <f>RAND()</f>
        <v/>
      </c>
      <c r="K751">
        <f>IF('d_시나리오'!$J$5='d_시나리오'!$H$5,'d_시나리오'!$I$5,IF(J751&lt;('d_시나리오'!$I$5-'d_시나리오'!$H$5)/('d_시나리오'!$J$5-'d_시나리오'!$H$5),'d_시나리오'!$H$5+SQRT(J751*('d_시나리오'!$J$5-'d_시나리오'!$H$5)*('d_시나리오'!$I$5-'d_시나리오'!$H$5)),'d_시나리오'!$J$5-SQRT((1-J751)*('d_시나리오'!$J$5-'d_시나리오'!$H$5)*('d_시나리오'!$J$5-'d_시나리오'!$I$5))))</f>
        <v/>
      </c>
      <c r="L751">
        <f>RAND()</f>
        <v/>
      </c>
      <c r="M751">
        <f>IF('d_시나리오'!$J$6='d_시나리오'!$H$6,'d_시나리오'!$I$6,IF(L751&lt;('d_시나리오'!$I$6-'d_시나리오'!$H$6)/('d_시나리오'!$J$6-'d_시나리오'!$H$6),'d_시나리오'!$H$6+SQRT(L751*('d_시나리오'!$J$6-'d_시나리오'!$H$6)*('d_시나리오'!$I$6-'d_시나리오'!$H$6)),'d_시나리오'!$J$6-SQRT((1-L751)*('d_시나리오'!$J$6-'d_시나리오'!$H$6)*('d_시나리오'!$J$6-'d_시나리오'!$I$6))))</f>
        <v/>
      </c>
      <c r="N751">
        <f>INDEX('d_분포'!$B$2:$B$57,RANDBETWEEN(1,56))</f>
        <v/>
      </c>
      <c r="O751">
        <f>BETAINV(RAND(),5,5)</f>
        <v/>
      </c>
      <c r="P751">
        <f>'d_고정'!$B$1*'6_기대효과'!$H$7*('d_시나리오'!$I$7/'d_고정'!$B$2)*B751</f>
        <v/>
      </c>
      <c r="Q751">
        <f>P751*C751</f>
        <v/>
      </c>
      <c r="R751">
        <f>P751*E751</f>
        <v/>
      </c>
      <c r="S751">
        <f>R751*G751</f>
        <v/>
      </c>
      <c r="T751">
        <f>Q751+S751</f>
        <v/>
      </c>
      <c r="U751">
        <f>(Q751*D751+S751*I751)*(1-O751)</f>
        <v/>
      </c>
      <c r="V751">
        <f>(R751*K751*N751+'d_고정'!$B$3*('6_기대효과'!$H$7/8)*N751*'d_고정'!$B$10*M751*('6_기대효과'!$K$7/'d_고정'!$B$9))*(1-O751)</f>
        <v/>
      </c>
      <c r="W751">
        <f>(S751*I751+R751*MAX(K751-'d_고정'!$B$10*M751*('6_기대효과'!$K$7/'d_고정'!$B$9),0)*N751)*(1-O751)</f>
        <v/>
      </c>
      <c r="X751">
        <f>U751+V751</f>
        <v/>
      </c>
      <c r="Y751">
        <f>U751/('d_고정'!$B$5*'6_기대효과'!$H$7/8)/'d_고정'!$B$6</f>
        <v/>
      </c>
      <c r="Z751">
        <f>U751/('d_고정'!$B$8*'6_기대효과'!$H$7/8)</f>
        <v/>
      </c>
    </row>
    <row r="752">
      <c r="A752">
        <f>RAND()</f>
        <v/>
      </c>
      <c r="B752">
        <f>IF('d_시나리오'!$J$2='d_시나리오'!$H$2,'d_시나리오'!$I$2,IF(A752&lt;('d_시나리오'!$I$2-'d_시나리오'!$H$2)/('d_시나리오'!$J$2-'d_시나리오'!$H$2),'d_시나리오'!$H$2+SQRT(A752*('d_시나리오'!$J$2-'d_시나리오'!$H$2)*('d_시나리오'!$I$2-'d_시나리오'!$H$2)),'d_시나리오'!$J$2-SQRT((1-A752)*('d_시나리오'!$J$2-'d_시나리오'!$H$2)*('d_시나리오'!$J$2-'d_시나리오'!$I$2))))</f>
        <v/>
      </c>
      <c r="C752">
        <f>BETAINV(RAND(),2,6)</f>
        <v/>
      </c>
      <c r="D752">
        <f>INDEX('d_분포'!$A$2:$A$28,RANDBETWEEN(1,27))</f>
        <v/>
      </c>
      <c r="E752">
        <f>INDEX('d_분포'!$C$2:$C$5,RANDBETWEEN(1,4))*(0.9+0.2*RAND())</f>
        <v/>
      </c>
      <c r="F752">
        <f>RAND()</f>
        <v/>
      </c>
      <c r="G752">
        <f>IF('d_시나리오'!$J$3='d_시나리오'!$H$3,'d_시나리오'!$I$3,IF(F752&lt;('d_시나리오'!$I$3-'d_시나리오'!$H$3)/('d_시나리오'!$J$3-'d_시나리오'!$H$3),'d_시나리오'!$H$3+SQRT(F752*('d_시나리오'!$J$3-'d_시나리오'!$H$3)*('d_시나리오'!$I$3-'d_시나리오'!$H$3)),'d_시나리오'!$J$3-SQRT((1-F752)*('d_시나리오'!$J$3-'d_시나리오'!$H$3)*('d_시나리오'!$J$3-'d_시나리오'!$I$3))))</f>
        <v/>
      </c>
      <c r="H752">
        <f>RAND()</f>
        <v/>
      </c>
      <c r="I752">
        <f>IF('d_시나리오'!$J$4='d_시나리오'!$H$4,'d_시나리오'!$I$4,IF(H752&lt;('d_시나리오'!$I$4-'d_시나리오'!$H$4)/('d_시나리오'!$J$4-'d_시나리오'!$H$4),'d_시나리오'!$H$4+SQRT(H752*('d_시나리오'!$J$4-'d_시나리오'!$H$4)*('d_시나리오'!$I$4-'d_시나리오'!$H$4)),'d_시나리오'!$J$4-SQRT((1-H752)*('d_시나리오'!$J$4-'d_시나리오'!$H$4)*('d_시나리오'!$J$4-'d_시나리오'!$I$4))))</f>
        <v/>
      </c>
      <c r="J752">
        <f>RAND()</f>
        <v/>
      </c>
      <c r="K752">
        <f>IF('d_시나리오'!$J$5='d_시나리오'!$H$5,'d_시나리오'!$I$5,IF(J752&lt;('d_시나리오'!$I$5-'d_시나리오'!$H$5)/('d_시나리오'!$J$5-'d_시나리오'!$H$5),'d_시나리오'!$H$5+SQRT(J752*('d_시나리오'!$J$5-'d_시나리오'!$H$5)*('d_시나리오'!$I$5-'d_시나리오'!$H$5)),'d_시나리오'!$J$5-SQRT((1-J752)*('d_시나리오'!$J$5-'d_시나리오'!$H$5)*('d_시나리오'!$J$5-'d_시나리오'!$I$5))))</f>
        <v/>
      </c>
      <c r="L752">
        <f>RAND()</f>
        <v/>
      </c>
      <c r="M752">
        <f>IF('d_시나리오'!$J$6='d_시나리오'!$H$6,'d_시나리오'!$I$6,IF(L752&lt;('d_시나리오'!$I$6-'d_시나리오'!$H$6)/('d_시나리오'!$J$6-'d_시나리오'!$H$6),'d_시나리오'!$H$6+SQRT(L752*('d_시나리오'!$J$6-'d_시나리오'!$H$6)*('d_시나리오'!$I$6-'d_시나리오'!$H$6)),'d_시나리오'!$J$6-SQRT((1-L752)*('d_시나리오'!$J$6-'d_시나리오'!$H$6)*('d_시나리오'!$J$6-'d_시나리오'!$I$6))))</f>
        <v/>
      </c>
      <c r="N752">
        <f>INDEX('d_분포'!$B$2:$B$57,RANDBETWEEN(1,56))</f>
        <v/>
      </c>
      <c r="O752">
        <f>BETAINV(RAND(),5,5)</f>
        <v/>
      </c>
      <c r="P752">
        <f>'d_고정'!$B$1*'6_기대효과'!$H$7*('d_시나리오'!$I$7/'d_고정'!$B$2)*B752</f>
        <v/>
      </c>
      <c r="Q752">
        <f>P752*C752</f>
        <v/>
      </c>
      <c r="R752">
        <f>P752*E752</f>
        <v/>
      </c>
      <c r="S752">
        <f>R752*G752</f>
        <v/>
      </c>
      <c r="T752">
        <f>Q752+S752</f>
        <v/>
      </c>
      <c r="U752">
        <f>(Q752*D752+S752*I752)*(1-O752)</f>
        <v/>
      </c>
      <c r="V752">
        <f>(R752*K752*N752+'d_고정'!$B$3*('6_기대효과'!$H$7/8)*N752*'d_고정'!$B$10*M752*('6_기대효과'!$K$7/'d_고정'!$B$9))*(1-O752)</f>
        <v/>
      </c>
      <c r="W752">
        <f>(S752*I752+R752*MAX(K752-'d_고정'!$B$10*M752*('6_기대효과'!$K$7/'d_고정'!$B$9),0)*N752)*(1-O752)</f>
        <v/>
      </c>
      <c r="X752">
        <f>U752+V752</f>
        <v/>
      </c>
      <c r="Y752">
        <f>U752/('d_고정'!$B$5*'6_기대효과'!$H$7/8)/'d_고정'!$B$6</f>
        <v/>
      </c>
      <c r="Z752">
        <f>U752/('d_고정'!$B$8*'6_기대효과'!$H$7/8)</f>
        <v/>
      </c>
    </row>
    <row r="753">
      <c r="A753">
        <f>RAND()</f>
        <v/>
      </c>
      <c r="B753">
        <f>IF('d_시나리오'!$J$2='d_시나리오'!$H$2,'d_시나리오'!$I$2,IF(A753&lt;('d_시나리오'!$I$2-'d_시나리오'!$H$2)/('d_시나리오'!$J$2-'d_시나리오'!$H$2),'d_시나리오'!$H$2+SQRT(A753*('d_시나리오'!$J$2-'d_시나리오'!$H$2)*('d_시나리오'!$I$2-'d_시나리오'!$H$2)),'d_시나리오'!$J$2-SQRT((1-A753)*('d_시나리오'!$J$2-'d_시나리오'!$H$2)*('d_시나리오'!$J$2-'d_시나리오'!$I$2))))</f>
        <v/>
      </c>
      <c r="C753">
        <f>BETAINV(RAND(),2,6)</f>
        <v/>
      </c>
      <c r="D753">
        <f>INDEX('d_분포'!$A$2:$A$28,RANDBETWEEN(1,27))</f>
        <v/>
      </c>
      <c r="E753">
        <f>INDEX('d_분포'!$C$2:$C$5,RANDBETWEEN(1,4))*(0.9+0.2*RAND())</f>
        <v/>
      </c>
      <c r="F753">
        <f>RAND()</f>
        <v/>
      </c>
      <c r="G753">
        <f>IF('d_시나리오'!$J$3='d_시나리오'!$H$3,'d_시나리오'!$I$3,IF(F753&lt;('d_시나리오'!$I$3-'d_시나리오'!$H$3)/('d_시나리오'!$J$3-'d_시나리오'!$H$3),'d_시나리오'!$H$3+SQRT(F753*('d_시나리오'!$J$3-'d_시나리오'!$H$3)*('d_시나리오'!$I$3-'d_시나리오'!$H$3)),'d_시나리오'!$J$3-SQRT((1-F753)*('d_시나리오'!$J$3-'d_시나리오'!$H$3)*('d_시나리오'!$J$3-'d_시나리오'!$I$3))))</f>
        <v/>
      </c>
      <c r="H753">
        <f>RAND()</f>
        <v/>
      </c>
      <c r="I753">
        <f>IF('d_시나리오'!$J$4='d_시나리오'!$H$4,'d_시나리오'!$I$4,IF(H753&lt;('d_시나리오'!$I$4-'d_시나리오'!$H$4)/('d_시나리오'!$J$4-'d_시나리오'!$H$4),'d_시나리오'!$H$4+SQRT(H753*('d_시나리오'!$J$4-'d_시나리오'!$H$4)*('d_시나리오'!$I$4-'d_시나리오'!$H$4)),'d_시나리오'!$J$4-SQRT((1-H753)*('d_시나리오'!$J$4-'d_시나리오'!$H$4)*('d_시나리오'!$J$4-'d_시나리오'!$I$4))))</f>
        <v/>
      </c>
      <c r="J753">
        <f>RAND()</f>
        <v/>
      </c>
      <c r="K753">
        <f>IF('d_시나리오'!$J$5='d_시나리오'!$H$5,'d_시나리오'!$I$5,IF(J753&lt;('d_시나리오'!$I$5-'d_시나리오'!$H$5)/('d_시나리오'!$J$5-'d_시나리오'!$H$5),'d_시나리오'!$H$5+SQRT(J753*('d_시나리오'!$J$5-'d_시나리오'!$H$5)*('d_시나리오'!$I$5-'d_시나리오'!$H$5)),'d_시나리오'!$J$5-SQRT((1-J753)*('d_시나리오'!$J$5-'d_시나리오'!$H$5)*('d_시나리오'!$J$5-'d_시나리오'!$I$5))))</f>
        <v/>
      </c>
      <c r="L753">
        <f>RAND()</f>
        <v/>
      </c>
      <c r="M753">
        <f>IF('d_시나리오'!$J$6='d_시나리오'!$H$6,'d_시나리오'!$I$6,IF(L753&lt;('d_시나리오'!$I$6-'d_시나리오'!$H$6)/('d_시나리오'!$J$6-'d_시나리오'!$H$6),'d_시나리오'!$H$6+SQRT(L753*('d_시나리오'!$J$6-'d_시나리오'!$H$6)*('d_시나리오'!$I$6-'d_시나리오'!$H$6)),'d_시나리오'!$J$6-SQRT((1-L753)*('d_시나리오'!$J$6-'d_시나리오'!$H$6)*('d_시나리오'!$J$6-'d_시나리오'!$I$6))))</f>
        <v/>
      </c>
      <c r="N753">
        <f>INDEX('d_분포'!$B$2:$B$57,RANDBETWEEN(1,56))</f>
        <v/>
      </c>
      <c r="O753">
        <f>BETAINV(RAND(),5,5)</f>
        <v/>
      </c>
      <c r="P753">
        <f>'d_고정'!$B$1*'6_기대효과'!$H$7*('d_시나리오'!$I$7/'d_고정'!$B$2)*B753</f>
        <v/>
      </c>
      <c r="Q753">
        <f>P753*C753</f>
        <v/>
      </c>
      <c r="R753">
        <f>P753*E753</f>
        <v/>
      </c>
      <c r="S753">
        <f>R753*G753</f>
        <v/>
      </c>
      <c r="T753">
        <f>Q753+S753</f>
        <v/>
      </c>
      <c r="U753">
        <f>(Q753*D753+S753*I753)*(1-O753)</f>
        <v/>
      </c>
      <c r="V753">
        <f>(R753*K753*N753+'d_고정'!$B$3*('6_기대효과'!$H$7/8)*N753*'d_고정'!$B$10*M753*('6_기대효과'!$K$7/'d_고정'!$B$9))*(1-O753)</f>
        <v/>
      </c>
      <c r="W753">
        <f>(S753*I753+R753*MAX(K753-'d_고정'!$B$10*M753*('6_기대효과'!$K$7/'d_고정'!$B$9),0)*N753)*(1-O753)</f>
        <v/>
      </c>
      <c r="X753">
        <f>U753+V753</f>
        <v/>
      </c>
      <c r="Y753">
        <f>U753/('d_고정'!$B$5*'6_기대효과'!$H$7/8)/'d_고정'!$B$6</f>
        <v/>
      </c>
      <c r="Z753">
        <f>U753/('d_고정'!$B$8*'6_기대효과'!$H$7/8)</f>
        <v/>
      </c>
    </row>
    <row r="754">
      <c r="A754">
        <f>RAND()</f>
        <v/>
      </c>
      <c r="B754">
        <f>IF('d_시나리오'!$J$2='d_시나리오'!$H$2,'d_시나리오'!$I$2,IF(A754&lt;('d_시나리오'!$I$2-'d_시나리오'!$H$2)/('d_시나리오'!$J$2-'d_시나리오'!$H$2),'d_시나리오'!$H$2+SQRT(A754*('d_시나리오'!$J$2-'d_시나리오'!$H$2)*('d_시나리오'!$I$2-'d_시나리오'!$H$2)),'d_시나리오'!$J$2-SQRT((1-A754)*('d_시나리오'!$J$2-'d_시나리오'!$H$2)*('d_시나리오'!$J$2-'d_시나리오'!$I$2))))</f>
        <v/>
      </c>
      <c r="C754">
        <f>BETAINV(RAND(),2,6)</f>
        <v/>
      </c>
      <c r="D754">
        <f>INDEX('d_분포'!$A$2:$A$28,RANDBETWEEN(1,27))</f>
        <v/>
      </c>
      <c r="E754">
        <f>INDEX('d_분포'!$C$2:$C$5,RANDBETWEEN(1,4))*(0.9+0.2*RAND())</f>
        <v/>
      </c>
      <c r="F754">
        <f>RAND()</f>
        <v/>
      </c>
      <c r="G754">
        <f>IF('d_시나리오'!$J$3='d_시나리오'!$H$3,'d_시나리오'!$I$3,IF(F754&lt;('d_시나리오'!$I$3-'d_시나리오'!$H$3)/('d_시나리오'!$J$3-'d_시나리오'!$H$3),'d_시나리오'!$H$3+SQRT(F754*('d_시나리오'!$J$3-'d_시나리오'!$H$3)*('d_시나리오'!$I$3-'d_시나리오'!$H$3)),'d_시나리오'!$J$3-SQRT((1-F754)*('d_시나리오'!$J$3-'d_시나리오'!$H$3)*('d_시나리오'!$J$3-'d_시나리오'!$I$3))))</f>
        <v/>
      </c>
      <c r="H754">
        <f>RAND()</f>
        <v/>
      </c>
      <c r="I754">
        <f>IF('d_시나리오'!$J$4='d_시나리오'!$H$4,'d_시나리오'!$I$4,IF(H754&lt;('d_시나리오'!$I$4-'d_시나리오'!$H$4)/('d_시나리오'!$J$4-'d_시나리오'!$H$4),'d_시나리오'!$H$4+SQRT(H754*('d_시나리오'!$J$4-'d_시나리오'!$H$4)*('d_시나리오'!$I$4-'d_시나리오'!$H$4)),'d_시나리오'!$J$4-SQRT((1-H754)*('d_시나리오'!$J$4-'d_시나리오'!$H$4)*('d_시나리오'!$J$4-'d_시나리오'!$I$4))))</f>
        <v/>
      </c>
      <c r="J754">
        <f>RAND()</f>
        <v/>
      </c>
      <c r="K754">
        <f>IF('d_시나리오'!$J$5='d_시나리오'!$H$5,'d_시나리오'!$I$5,IF(J754&lt;('d_시나리오'!$I$5-'d_시나리오'!$H$5)/('d_시나리오'!$J$5-'d_시나리오'!$H$5),'d_시나리오'!$H$5+SQRT(J754*('d_시나리오'!$J$5-'d_시나리오'!$H$5)*('d_시나리오'!$I$5-'d_시나리오'!$H$5)),'d_시나리오'!$J$5-SQRT((1-J754)*('d_시나리오'!$J$5-'d_시나리오'!$H$5)*('d_시나리오'!$J$5-'d_시나리오'!$I$5))))</f>
        <v/>
      </c>
      <c r="L754">
        <f>RAND()</f>
        <v/>
      </c>
      <c r="M754">
        <f>IF('d_시나리오'!$J$6='d_시나리오'!$H$6,'d_시나리오'!$I$6,IF(L754&lt;('d_시나리오'!$I$6-'d_시나리오'!$H$6)/('d_시나리오'!$J$6-'d_시나리오'!$H$6),'d_시나리오'!$H$6+SQRT(L754*('d_시나리오'!$J$6-'d_시나리오'!$H$6)*('d_시나리오'!$I$6-'d_시나리오'!$H$6)),'d_시나리오'!$J$6-SQRT((1-L754)*('d_시나리오'!$J$6-'d_시나리오'!$H$6)*('d_시나리오'!$J$6-'d_시나리오'!$I$6))))</f>
        <v/>
      </c>
      <c r="N754">
        <f>INDEX('d_분포'!$B$2:$B$57,RANDBETWEEN(1,56))</f>
        <v/>
      </c>
      <c r="O754">
        <f>BETAINV(RAND(),5,5)</f>
        <v/>
      </c>
      <c r="P754">
        <f>'d_고정'!$B$1*'6_기대효과'!$H$7*('d_시나리오'!$I$7/'d_고정'!$B$2)*B754</f>
        <v/>
      </c>
      <c r="Q754">
        <f>P754*C754</f>
        <v/>
      </c>
      <c r="R754">
        <f>P754*E754</f>
        <v/>
      </c>
      <c r="S754">
        <f>R754*G754</f>
        <v/>
      </c>
      <c r="T754">
        <f>Q754+S754</f>
        <v/>
      </c>
      <c r="U754">
        <f>(Q754*D754+S754*I754)*(1-O754)</f>
        <v/>
      </c>
      <c r="V754">
        <f>(R754*K754*N754+'d_고정'!$B$3*('6_기대효과'!$H$7/8)*N754*'d_고정'!$B$10*M754*('6_기대효과'!$K$7/'d_고정'!$B$9))*(1-O754)</f>
        <v/>
      </c>
      <c r="W754">
        <f>(S754*I754+R754*MAX(K754-'d_고정'!$B$10*M754*('6_기대효과'!$K$7/'d_고정'!$B$9),0)*N754)*(1-O754)</f>
        <v/>
      </c>
      <c r="X754">
        <f>U754+V754</f>
        <v/>
      </c>
      <c r="Y754">
        <f>U754/('d_고정'!$B$5*'6_기대효과'!$H$7/8)/'d_고정'!$B$6</f>
        <v/>
      </c>
      <c r="Z754">
        <f>U754/('d_고정'!$B$8*'6_기대효과'!$H$7/8)</f>
        <v/>
      </c>
    </row>
    <row r="755">
      <c r="A755">
        <f>RAND()</f>
        <v/>
      </c>
      <c r="B755">
        <f>IF('d_시나리오'!$J$2='d_시나리오'!$H$2,'d_시나리오'!$I$2,IF(A755&lt;('d_시나리오'!$I$2-'d_시나리오'!$H$2)/('d_시나리오'!$J$2-'d_시나리오'!$H$2),'d_시나리오'!$H$2+SQRT(A755*('d_시나리오'!$J$2-'d_시나리오'!$H$2)*('d_시나리오'!$I$2-'d_시나리오'!$H$2)),'d_시나리오'!$J$2-SQRT((1-A755)*('d_시나리오'!$J$2-'d_시나리오'!$H$2)*('d_시나리오'!$J$2-'d_시나리오'!$I$2))))</f>
        <v/>
      </c>
      <c r="C755">
        <f>BETAINV(RAND(),2,6)</f>
        <v/>
      </c>
      <c r="D755">
        <f>INDEX('d_분포'!$A$2:$A$28,RANDBETWEEN(1,27))</f>
        <v/>
      </c>
      <c r="E755">
        <f>INDEX('d_분포'!$C$2:$C$5,RANDBETWEEN(1,4))*(0.9+0.2*RAND())</f>
        <v/>
      </c>
      <c r="F755">
        <f>RAND()</f>
        <v/>
      </c>
      <c r="G755">
        <f>IF('d_시나리오'!$J$3='d_시나리오'!$H$3,'d_시나리오'!$I$3,IF(F755&lt;('d_시나리오'!$I$3-'d_시나리오'!$H$3)/('d_시나리오'!$J$3-'d_시나리오'!$H$3),'d_시나리오'!$H$3+SQRT(F755*('d_시나리오'!$J$3-'d_시나리오'!$H$3)*('d_시나리오'!$I$3-'d_시나리오'!$H$3)),'d_시나리오'!$J$3-SQRT((1-F755)*('d_시나리오'!$J$3-'d_시나리오'!$H$3)*('d_시나리오'!$J$3-'d_시나리오'!$I$3))))</f>
        <v/>
      </c>
      <c r="H755">
        <f>RAND()</f>
        <v/>
      </c>
      <c r="I755">
        <f>IF('d_시나리오'!$J$4='d_시나리오'!$H$4,'d_시나리오'!$I$4,IF(H755&lt;('d_시나리오'!$I$4-'d_시나리오'!$H$4)/('d_시나리오'!$J$4-'d_시나리오'!$H$4),'d_시나리오'!$H$4+SQRT(H755*('d_시나리오'!$J$4-'d_시나리오'!$H$4)*('d_시나리오'!$I$4-'d_시나리오'!$H$4)),'d_시나리오'!$J$4-SQRT((1-H755)*('d_시나리오'!$J$4-'d_시나리오'!$H$4)*('d_시나리오'!$J$4-'d_시나리오'!$I$4))))</f>
        <v/>
      </c>
      <c r="J755">
        <f>RAND()</f>
        <v/>
      </c>
      <c r="K755">
        <f>IF('d_시나리오'!$J$5='d_시나리오'!$H$5,'d_시나리오'!$I$5,IF(J755&lt;('d_시나리오'!$I$5-'d_시나리오'!$H$5)/('d_시나리오'!$J$5-'d_시나리오'!$H$5),'d_시나리오'!$H$5+SQRT(J755*('d_시나리오'!$J$5-'d_시나리오'!$H$5)*('d_시나리오'!$I$5-'d_시나리오'!$H$5)),'d_시나리오'!$J$5-SQRT((1-J755)*('d_시나리오'!$J$5-'d_시나리오'!$H$5)*('d_시나리오'!$J$5-'d_시나리오'!$I$5))))</f>
        <v/>
      </c>
      <c r="L755">
        <f>RAND()</f>
        <v/>
      </c>
      <c r="M755">
        <f>IF('d_시나리오'!$J$6='d_시나리오'!$H$6,'d_시나리오'!$I$6,IF(L755&lt;('d_시나리오'!$I$6-'d_시나리오'!$H$6)/('d_시나리오'!$J$6-'d_시나리오'!$H$6),'d_시나리오'!$H$6+SQRT(L755*('d_시나리오'!$J$6-'d_시나리오'!$H$6)*('d_시나리오'!$I$6-'d_시나리오'!$H$6)),'d_시나리오'!$J$6-SQRT((1-L755)*('d_시나리오'!$J$6-'d_시나리오'!$H$6)*('d_시나리오'!$J$6-'d_시나리오'!$I$6))))</f>
        <v/>
      </c>
      <c r="N755">
        <f>INDEX('d_분포'!$B$2:$B$57,RANDBETWEEN(1,56))</f>
        <v/>
      </c>
      <c r="O755">
        <f>BETAINV(RAND(),5,5)</f>
        <v/>
      </c>
      <c r="P755">
        <f>'d_고정'!$B$1*'6_기대효과'!$H$7*('d_시나리오'!$I$7/'d_고정'!$B$2)*B755</f>
        <v/>
      </c>
      <c r="Q755">
        <f>P755*C755</f>
        <v/>
      </c>
      <c r="R755">
        <f>P755*E755</f>
        <v/>
      </c>
      <c r="S755">
        <f>R755*G755</f>
        <v/>
      </c>
      <c r="T755">
        <f>Q755+S755</f>
        <v/>
      </c>
      <c r="U755">
        <f>(Q755*D755+S755*I755)*(1-O755)</f>
        <v/>
      </c>
      <c r="V755">
        <f>(R755*K755*N755+'d_고정'!$B$3*('6_기대효과'!$H$7/8)*N755*'d_고정'!$B$10*M755*('6_기대효과'!$K$7/'d_고정'!$B$9))*(1-O755)</f>
        <v/>
      </c>
      <c r="W755">
        <f>(S755*I755+R755*MAX(K755-'d_고정'!$B$10*M755*('6_기대효과'!$K$7/'d_고정'!$B$9),0)*N755)*(1-O755)</f>
        <v/>
      </c>
      <c r="X755">
        <f>U755+V755</f>
        <v/>
      </c>
      <c r="Y755">
        <f>U755/('d_고정'!$B$5*'6_기대효과'!$H$7/8)/'d_고정'!$B$6</f>
        <v/>
      </c>
      <c r="Z755">
        <f>U755/('d_고정'!$B$8*'6_기대효과'!$H$7/8)</f>
        <v/>
      </c>
    </row>
    <row r="756">
      <c r="A756">
        <f>RAND()</f>
        <v/>
      </c>
      <c r="B756">
        <f>IF('d_시나리오'!$J$2='d_시나리오'!$H$2,'d_시나리오'!$I$2,IF(A756&lt;('d_시나리오'!$I$2-'d_시나리오'!$H$2)/('d_시나리오'!$J$2-'d_시나리오'!$H$2),'d_시나리오'!$H$2+SQRT(A756*('d_시나리오'!$J$2-'d_시나리오'!$H$2)*('d_시나리오'!$I$2-'d_시나리오'!$H$2)),'d_시나리오'!$J$2-SQRT((1-A756)*('d_시나리오'!$J$2-'d_시나리오'!$H$2)*('d_시나리오'!$J$2-'d_시나리오'!$I$2))))</f>
        <v/>
      </c>
      <c r="C756">
        <f>BETAINV(RAND(),2,6)</f>
        <v/>
      </c>
      <c r="D756">
        <f>INDEX('d_분포'!$A$2:$A$28,RANDBETWEEN(1,27))</f>
        <v/>
      </c>
      <c r="E756">
        <f>INDEX('d_분포'!$C$2:$C$5,RANDBETWEEN(1,4))*(0.9+0.2*RAND())</f>
        <v/>
      </c>
      <c r="F756">
        <f>RAND()</f>
        <v/>
      </c>
      <c r="G756">
        <f>IF('d_시나리오'!$J$3='d_시나리오'!$H$3,'d_시나리오'!$I$3,IF(F756&lt;('d_시나리오'!$I$3-'d_시나리오'!$H$3)/('d_시나리오'!$J$3-'d_시나리오'!$H$3),'d_시나리오'!$H$3+SQRT(F756*('d_시나리오'!$J$3-'d_시나리오'!$H$3)*('d_시나리오'!$I$3-'d_시나리오'!$H$3)),'d_시나리오'!$J$3-SQRT((1-F756)*('d_시나리오'!$J$3-'d_시나리오'!$H$3)*('d_시나리오'!$J$3-'d_시나리오'!$I$3))))</f>
        <v/>
      </c>
      <c r="H756">
        <f>RAND()</f>
        <v/>
      </c>
      <c r="I756">
        <f>IF('d_시나리오'!$J$4='d_시나리오'!$H$4,'d_시나리오'!$I$4,IF(H756&lt;('d_시나리오'!$I$4-'d_시나리오'!$H$4)/('d_시나리오'!$J$4-'d_시나리오'!$H$4),'d_시나리오'!$H$4+SQRT(H756*('d_시나리오'!$J$4-'d_시나리오'!$H$4)*('d_시나리오'!$I$4-'d_시나리오'!$H$4)),'d_시나리오'!$J$4-SQRT((1-H756)*('d_시나리오'!$J$4-'d_시나리오'!$H$4)*('d_시나리오'!$J$4-'d_시나리오'!$I$4))))</f>
        <v/>
      </c>
      <c r="J756">
        <f>RAND()</f>
        <v/>
      </c>
      <c r="K756">
        <f>IF('d_시나리오'!$J$5='d_시나리오'!$H$5,'d_시나리오'!$I$5,IF(J756&lt;('d_시나리오'!$I$5-'d_시나리오'!$H$5)/('d_시나리오'!$J$5-'d_시나리오'!$H$5),'d_시나리오'!$H$5+SQRT(J756*('d_시나리오'!$J$5-'d_시나리오'!$H$5)*('d_시나리오'!$I$5-'d_시나리오'!$H$5)),'d_시나리오'!$J$5-SQRT((1-J756)*('d_시나리오'!$J$5-'d_시나리오'!$H$5)*('d_시나리오'!$J$5-'d_시나리오'!$I$5))))</f>
        <v/>
      </c>
      <c r="L756">
        <f>RAND()</f>
        <v/>
      </c>
      <c r="M756">
        <f>IF('d_시나리오'!$J$6='d_시나리오'!$H$6,'d_시나리오'!$I$6,IF(L756&lt;('d_시나리오'!$I$6-'d_시나리오'!$H$6)/('d_시나리오'!$J$6-'d_시나리오'!$H$6),'d_시나리오'!$H$6+SQRT(L756*('d_시나리오'!$J$6-'d_시나리오'!$H$6)*('d_시나리오'!$I$6-'d_시나리오'!$H$6)),'d_시나리오'!$J$6-SQRT((1-L756)*('d_시나리오'!$J$6-'d_시나리오'!$H$6)*('d_시나리오'!$J$6-'d_시나리오'!$I$6))))</f>
        <v/>
      </c>
      <c r="N756">
        <f>INDEX('d_분포'!$B$2:$B$57,RANDBETWEEN(1,56))</f>
        <v/>
      </c>
      <c r="O756">
        <f>BETAINV(RAND(),5,5)</f>
        <v/>
      </c>
      <c r="P756">
        <f>'d_고정'!$B$1*'6_기대효과'!$H$7*('d_시나리오'!$I$7/'d_고정'!$B$2)*B756</f>
        <v/>
      </c>
      <c r="Q756">
        <f>P756*C756</f>
        <v/>
      </c>
      <c r="R756">
        <f>P756*E756</f>
        <v/>
      </c>
      <c r="S756">
        <f>R756*G756</f>
        <v/>
      </c>
      <c r="T756">
        <f>Q756+S756</f>
        <v/>
      </c>
      <c r="U756">
        <f>(Q756*D756+S756*I756)*(1-O756)</f>
        <v/>
      </c>
      <c r="V756">
        <f>(R756*K756*N756+'d_고정'!$B$3*('6_기대효과'!$H$7/8)*N756*'d_고정'!$B$10*M756*('6_기대효과'!$K$7/'d_고정'!$B$9))*(1-O756)</f>
        <v/>
      </c>
      <c r="W756">
        <f>(S756*I756+R756*MAX(K756-'d_고정'!$B$10*M756*('6_기대효과'!$K$7/'d_고정'!$B$9),0)*N756)*(1-O756)</f>
        <v/>
      </c>
      <c r="X756">
        <f>U756+V756</f>
        <v/>
      </c>
      <c r="Y756">
        <f>U756/('d_고정'!$B$5*'6_기대효과'!$H$7/8)/'d_고정'!$B$6</f>
        <v/>
      </c>
      <c r="Z756">
        <f>U756/('d_고정'!$B$8*'6_기대효과'!$H$7/8)</f>
        <v/>
      </c>
    </row>
    <row r="757">
      <c r="A757">
        <f>RAND()</f>
        <v/>
      </c>
      <c r="B757">
        <f>IF('d_시나리오'!$J$2='d_시나리오'!$H$2,'d_시나리오'!$I$2,IF(A757&lt;('d_시나리오'!$I$2-'d_시나리오'!$H$2)/('d_시나리오'!$J$2-'d_시나리오'!$H$2),'d_시나리오'!$H$2+SQRT(A757*('d_시나리오'!$J$2-'d_시나리오'!$H$2)*('d_시나리오'!$I$2-'d_시나리오'!$H$2)),'d_시나리오'!$J$2-SQRT((1-A757)*('d_시나리오'!$J$2-'d_시나리오'!$H$2)*('d_시나리오'!$J$2-'d_시나리오'!$I$2))))</f>
        <v/>
      </c>
      <c r="C757">
        <f>BETAINV(RAND(),2,6)</f>
        <v/>
      </c>
      <c r="D757">
        <f>INDEX('d_분포'!$A$2:$A$28,RANDBETWEEN(1,27))</f>
        <v/>
      </c>
      <c r="E757">
        <f>INDEX('d_분포'!$C$2:$C$5,RANDBETWEEN(1,4))*(0.9+0.2*RAND())</f>
        <v/>
      </c>
      <c r="F757">
        <f>RAND()</f>
        <v/>
      </c>
      <c r="G757">
        <f>IF('d_시나리오'!$J$3='d_시나리오'!$H$3,'d_시나리오'!$I$3,IF(F757&lt;('d_시나리오'!$I$3-'d_시나리오'!$H$3)/('d_시나리오'!$J$3-'d_시나리오'!$H$3),'d_시나리오'!$H$3+SQRT(F757*('d_시나리오'!$J$3-'d_시나리오'!$H$3)*('d_시나리오'!$I$3-'d_시나리오'!$H$3)),'d_시나리오'!$J$3-SQRT((1-F757)*('d_시나리오'!$J$3-'d_시나리오'!$H$3)*('d_시나리오'!$J$3-'d_시나리오'!$I$3))))</f>
        <v/>
      </c>
      <c r="H757">
        <f>RAND()</f>
        <v/>
      </c>
      <c r="I757">
        <f>IF('d_시나리오'!$J$4='d_시나리오'!$H$4,'d_시나리오'!$I$4,IF(H757&lt;('d_시나리오'!$I$4-'d_시나리오'!$H$4)/('d_시나리오'!$J$4-'d_시나리오'!$H$4),'d_시나리오'!$H$4+SQRT(H757*('d_시나리오'!$J$4-'d_시나리오'!$H$4)*('d_시나리오'!$I$4-'d_시나리오'!$H$4)),'d_시나리오'!$J$4-SQRT((1-H757)*('d_시나리오'!$J$4-'d_시나리오'!$H$4)*('d_시나리오'!$J$4-'d_시나리오'!$I$4))))</f>
        <v/>
      </c>
      <c r="J757">
        <f>RAND()</f>
        <v/>
      </c>
      <c r="K757">
        <f>IF('d_시나리오'!$J$5='d_시나리오'!$H$5,'d_시나리오'!$I$5,IF(J757&lt;('d_시나리오'!$I$5-'d_시나리오'!$H$5)/('d_시나리오'!$J$5-'d_시나리오'!$H$5),'d_시나리오'!$H$5+SQRT(J757*('d_시나리오'!$J$5-'d_시나리오'!$H$5)*('d_시나리오'!$I$5-'d_시나리오'!$H$5)),'d_시나리오'!$J$5-SQRT((1-J757)*('d_시나리오'!$J$5-'d_시나리오'!$H$5)*('d_시나리오'!$J$5-'d_시나리오'!$I$5))))</f>
        <v/>
      </c>
      <c r="L757">
        <f>RAND()</f>
        <v/>
      </c>
      <c r="M757">
        <f>IF('d_시나리오'!$J$6='d_시나리오'!$H$6,'d_시나리오'!$I$6,IF(L757&lt;('d_시나리오'!$I$6-'d_시나리오'!$H$6)/('d_시나리오'!$J$6-'d_시나리오'!$H$6),'d_시나리오'!$H$6+SQRT(L757*('d_시나리오'!$J$6-'d_시나리오'!$H$6)*('d_시나리오'!$I$6-'d_시나리오'!$H$6)),'d_시나리오'!$J$6-SQRT((1-L757)*('d_시나리오'!$J$6-'d_시나리오'!$H$6)*('d_시나리오'!$J$6-'d_시나리오'!$I$6))))</f>
        <v/>
      </c>
      <c r="N757">
        <f>INDEX('d_분포'!$B$2:$B$57,RANDBETWEEN(1,56))</f>
        <v/>
      </c>
      <c r="O757">
        <f>BETAINV(RAND(),5,5)</f>
        <v/>
      </c>
      <c r="P757">
        <f>'d_고정'!$B$1*'6_기대효과'!$H$7*('d_시나리오'!$I$7/'d_고정'!$B$2)*B757</f>
        <v/>
      </c>
      <c r="Q757">
        <f>P757*C757</f>
        <v/>
      </c>
      <c r="R757">
        <f>P757*E757</f>
        <v/>
      </c>
      <c r="S757">
        <f>R757*G757</f>
        <v/>
      </c>
      <c r="T757">
        <f>Q757+S757</f>
        <v/>
      </c>
      <c r="U757">
        <f>(Q757*D757+S757*I757)*(1-O757)</f>
        <v/>
      </c>
      <c r="V757">
        <f>(R757*K757*N757+'d_고정'!$B$3*('6_기대효과'!$H$7/8)*N757*'d_고정'!$B$10*M757*('6_기대효과'!$K$7/'d_고정'!$B$9))*(1-O757)</f>
        <v/>
      </c>
      <c r="W757">
        <f>(S757*I757+R757*MAX(K757-'d_고정'!$B$10*M757*('6_기대효과'!$K$7/'d_고정'!$B$9),0)*N757)*(1-O757)</f>
        <v/>
      </c>
      <c r="X757">
        <f>U757+V757</f>
        <v/>
      </c>
      <c r="Y757">
        <f>U757/('d_고정'!$B$5*'6_기대효과'!$H$7/8)/'d_고정'!$B$6</f>
        <v/>
      </c>
      <c r="Z757">
        <f>U757/('d_고정'!$B$8*'6_기대효과'!$H$7/8)</f>
        <v/>
      </c>
    </row>
    <row r="758">
      <c r="A758">
        <f>RAND()</f>
        <v/>
      </c>
      <c r="B758">
        <f>IF('d_시나리오'!$J$2='d_시나리오'!$H$2,'d_시나리오'!$I$2,IF(A758&lt;('d_시나리오'!$I$2-'d_시나리오'!$H$2)/('d_시나리오'!$J$2-'d_시나리오'!$H$2),'d_시나리오'!$H$2+SQRT(A758*('d_시나리오'!$J$2-'d_시나리오'!$H$2)*('d_시나리오'!$I$2-'d_시나리오'!$H$2)),'d_시나리오'!$J$2-SQRT((1-A758)*('d_시나리오'!$J$2-'d_시나리오'!$H$2)*('d_시나리오'!$J$2-'d_시나리오'!$I$2))))</f>
        <v/>
      </c>
      <c r="C758">
        <f>BETAINV(RAND(),2,6)</f>
        <v/>
      </c>
      <c r="D758">
        <f>INDEX('d_분포'!$A$2:$A$28,RANDBETWEEN(1,27))</f>
        <v/>
      </c>
      <c r="E758">
        <f>INDEX('d_분포'!$C$2:$C$5,RANDBETWEEN(1,4))*(0.9+0.2*RAND())</f>
        <v/>
      </c>
      <c r="F758">
        <f>RAND()</f>
        <v/>
      </c>
      <c r="G758">
        <f>IF('d_시나리오'!$J$3='d_시나리오'!$H$3,'d_시나리오'!$I$3,IF(F758&lt;('d_시나리오'!$I$3-'d_시나리오'!$H$3)/('d_시나리오'!$J$3-'d_시나리오'!$H$3),'d_시나리오'!$H$3+SQRT(F758*('d_시나리오'!$J$3-'d_시나리오'!$H$3)*('d_시나리오'!$I$3-'d_시나리오'!$H$3)),'d_시나리오'!$J$3-SQRT((1-F758)*('d_시나리오'!$J$3-'d_시나리오'!$H$3)*('d_시나리오'!$J$3-'d_시나리오'!$I$3))))</f>
        <v/>
      </c>
      <c r="H758">
        <f>RAND()</f>
        <v/>
      </c>
      <c r="I758">
        <f>IF('d_시나리오'!$J$4='d_시나리오'!$H$4,'d_시나리오'!$I$4,IF(H758&lt;('d_시나리오'!$I$4-'d_시나리오'!$H$4)/('d_시나리오'!$J$4-'d_시나리오'!$H$4),'d_시나리오'!$H$4+SQRT(H758*('d_시나리오'!$J$4-'d_시나리오'!$H$4)*('d_시나리오'!$I$4-'d_시나리오'!$H$4)),'d_시나리오'!$J$4-SQRT((1-H758)*('d_시나리오'!$J$4-'d_시나리오'!$H$4)*('d_시나리오'!$J$4-'d_시나리오'!$I$4))))</f>
        <v/>
      </c>
      <c r="J758">
        <f>RAND()</f>
        <v/>
      </c>
      <c r="K758">
        <f>IF('d_시나리오'!$J$5='d_시나리오'!$H$5,'d_시나리오'!$I$5,IF(J758&lt;('d_시나리오'!$I$5-'d_시나리오'!$H$5)/('d_시나리오'!$J$5-'d_시나리오'!$H$5),'d_시나리오'!$H$5+SQRT(J758*('d_시나리오'!$J$5-'d_시나리오'!$H$5)*('d_시나리오'!$I$5-'d_시나리오'!$H$5)),'d_시나리오'!$J$5-SQRT((1-J758)*('d_시나리오'!$J$5-'d_시나리오'!$H$5)*('d_시나리오'!$J$5-'d_시나리오'!$I$5))))</f>
        <v/>
      </c>
      <c r="L758">
        <f>RAND()</f>
        <v/>
      </c>
      <c r="M758">
        <f>IF('d_시나리오'!$J$6='d_시나리오'!$H$6,'d_시나리오'!$I$6,IF(L758&lt;('d_시나리오'!$I$6-'d_시나리오'!$H$6)/('d_시나리오'!$J$6-'d_시나리오'!$H$6),'d_시나리오'!$H$6+SQRT(L758*('d_시나리오'!$J$6-'d_시나리오'!$H$6)*('d_시나리오'!$I$6-'d_시나리오'!$H$6)),'d_시나리오'!$J$6-SQRT((1-L758)*('d_시나리오'!$J$6-'d_시나리오'!$H$6)*('d_시나리오'!$J$6-'d_시나리오'!$I$6))))</f>
        <v/>
      </c>
      <c r="N758">
        <f>INDEX('d_분포'!$B$2:$B$57,RANDBETWEEN(1,56))</f>
        <v/>
      </c>
      <c r="O758">
        <f>BETAINV(RAND(),5,5)</f>
        <v/>
      </c>
      <c r="P758">
        <f>'d_고정'!$B$1*'6_기대효과'!$H$7*('d_시나리오'!$I$7/'d_고정'!$B$2)*B758</f>
        <v/>
      </c>
      <c r="Q758">
        <f>P758*C758</f>
        <v/>
      </c>
      <c r="R758">
        <f>P758*E758</f>
        <v/>
      </c>
      <c r="S758">
        <f>R758*G758</f>
        <v/>
      </c>
      <c r="T758">
        <f>Q758+S758</f>
        <v/>
      </c>
      <c r="U758">
        <f>(Q758*D758+S758*I758)*(1-O758)</f>
        <v/>
      </c>
      <c r="V758">
        <f>(R758*K758*N758+'d_고정'!$B$3*('6_기대효과'!$H$7/8)*N758*'d_고정'!$B$10*M758*('6_기대효과'!$K$7/'d_고정'!$B$9))*(1-O758)</f>
        <v/>
      </c>
      <c r="W758">
        <f>(S758*I758+R758*MAX(K758-'d_고정'!$B$10*M758*('6_기대효과'!$K$7/'d_고정'!$B$9),0)*N758)*(1-O758)</f>
        <v/>
      </c>
      <c r="X758">
        <f>U758+V758</f>
        <v/>
      </c>
      <c r="Y758">
        <f>U758/('d_고정'!$B$5*'6_기대효과'!$H$7/8)/'d_고정'!$B$6</f>
        <v/>
      </c>
      <c r="Z758">
        <f>U758/('d_고정'!$B$8*'6_기대효과'!$H$7/8)</f>
        <v/>
      </c>
    </row>
    <row r="759">
      <c r="A759">
        <f>RAND()</f>
        <v/>
      </c>
      <c r="B759">
        <f>IF('d_시나리오'!$J$2='d_시나리오'!$H$2,'d_시나리오'!$I$2,IF(A759&lt;('d_시나리오'!$I$2-'d_시나리오'!$H$2)/('d_시나리오'!$J$2-'d_시나리오'!$H$2),'d_시나리오'!$H$2+SQRT(A759*('d_시나리오'!$J$2-'d_시나리오'!$H$2)*('d_시나리오'!$I$2-'d_시나리오'!$H$2)),'d_시나리오'!$J$2-SQRT((1-A759)*('d_시나리오'!$J$2-'d_시나리오'!$H$2)*('d_시나리오'!$J$2-'d_시나리오'!$I$2))))</f>
        <v/>
      </c>
      <c r="C759">
        <f>BETAINV(RAND(),2,6)</f>
        <v/>
      </c>
      <c r="D759">
        <f>INDEX('d_분포'!$A$2:$A$28,RANDBETWEEN(1,27))</f>
        <v/>
      </c>
      <c r="E759">
        <f>INDEX('d_분포'!$C$2:$C$5,RANDBETWEEN(1,4))*(0.9+0.2*RAND())</f>
        <v/>
      </c>
      <c r="F759">
        <f>RAND()</f>
        <v/>
      </c>
      <c r="G759">
        <f>IF('d_시나리오'!$J$3='d_시나리오'!$H$3,'d_시나리오'!$I$3,IF(F759&lt;('d_시나리오'!$I$3-'d_시나리오'!$H$3)/('d_시나리오'!$J$3-'d_시나리오'!$H$3),'d_시나리오'!$H$3+SQRT(F759*('d_시나리오'!$J$3-'d_시나리오'!$H$3)*('d_시나리오'!$I$3-'d_시나리오'!$H$3)),'d_시나리오'!$J$3-SQRT((1-F759)*('d_시나리오'!$J$3-'d_시나리오'!$H$3)*('d_시나리오'!$J$3-'d_시나리오'!$I$3))))</f>
        <v/>
      </c>
      <c r="H759">
        <f>RAND()</f>
        <v/>
      </c>
      <c r="I759">
        <f>IF('d_시나리오'!$J$4='d_시나리오'!$H$4,'d_시나리오'!$I$4,IF(H759&lt;('d_시나리오'!$I$4-'d_시나리오'!$H$4)/('d_시나리오'!$J$4-'d_시나리오'!$H$4),'d_시나리오'!$H$4+SQRT(H759*('d_시나리오'!$J$4-'d_시나리오'!$H$4)*('d_시나리오'!$I$4-'d_시나리오'!$H$4)),'d_시나리오'!$J$4-SQRT((1-H759)*('d_시나리오'!$J$4-'d_시나리오'!$H$4)*('d_시나리오'!$J$4-'d_시나리오'!$I$4))))</f>
        <v/>
      </c>
      <c r="J759">
        <f>RAND()</f>
        <v/>
      </c>
      <c r="K759">
        <f>IF('d_시나리오'!$J$5='d_시나리오'!$H$5,'d_시나리오'!$I$5,IF(J759&lt;('d_시나리오'!$I$5-'d_시나리오'!$H$5)/('d_시나리오'!$J$5-'d_시나리오'!$H$5),'d_시나리오'!$H$5+SQRT(J759*('d_시나리오'!$J$5-'d_시나리오'!$H$5)*('d_시나리오'!$I$5-'d_시나리오'!$H$5)),'d_시나리오'!$J$5-SQRT((1-J759)*('d_시나리오'!$J$5-'d_시나리오'!$H$5)*('d_시나리오'!$J$5-'d_시나리오'!$I$5))))</f>
        <v/>
      </c>
      <c r="L759">
        <f>RAND()</f>
        <v/>
      </c>
      <c r="M759">
        <f>IF('d_시나리오'!$J$6='d_시나리오'!$H$6,'d_시나리오'!$I$6,IF(L759&lt;('d_시나리오'!$I$6-'d_시나리오'!$H$6)/('d_시나리오'!$J$6-'d_시나리오'!$H$6),'d_시나리오'!$H$6+SQRT(L759*('d_시나리오'!$J$6-'d_시나리오'!$H$6)*('d_시나리오'!$I$6-'d_시나리오'!$H$6)),'d_시나리오'!$J$6-SQRT((1-L759)*('d_시나리오'!$J$6-'d_시나리오'!$H$6)*('d_시나리오'!$J$6-'d_시나리오'!$I$6))))</f>
        <v/>
      </c>
      <c r="N759">
        <f>INDEX('d_분포'!$B$2:$B$57,RANDBETWEEN(1,56))</f>
        <v/>
      </c>
      <c r="O759">
        <f>BETAINV(RAND(),5,5)</f>
        <v/>
      </c>
      <c r="P759">
        <f>'d_고정'!$B$1*'6_기대효과'!$H$7*('d_시나리오'!$I$7/'d_고정'!$B$2)*B759</f>
        <v/>
      </c>
      <c r="Q759">
        <f>P759*C759</f>
        <v/>
      </c>
      <c r="R759">
        <f>P759*E759</f>
        <v/>
      </c>
      <c r="S759">
        <f>R759*G759</f>
        <v/>
      </c>
      <c r="T759">
        <f>Q759+S759</f>
        <v/>
      </c>
      <c r="U759">
        <f>(Q759*D759+S759*I759)*(1-O759)</f>
        <v/>
      </c>
      <c r="V759">
        <f>(R759*K759*N759+'d_고정'!$B$3*('6_기대효과'!$H$7/8)*N759*'d_고정'!$B$10*M759*('6_기대효과'!$K$7/'d_고정'!$B$9))*(1-O759)</f>
        <v/>
      </c>
      <c r="W759">
        <f>(S759*I759+R759*MAX(K759-'d_고정'!$B$10*M759*('6_기대효과'!$K$7/'d_고정'!$B$9),0)*N759)*(1-O759)</f>
        <v/>
      </c>
      <c r="X759">
        <f>U759+V759</f>
        <v/>
      </c>
      <c r="Y759">
        <f>U759/('d_고정'!$B$5*'6_기대효과'!$H$7/8)/'d_고정'!$B$6</f>
        <v/>
      </c>
      <c r="Z759">
        <f>U759/('d_고정'!$B$8*'6_기대효과'!$H$7/8)</f>
        <v/>
      </c>
    </row>
    <row r="760">
      <c r="A760">
        <f>RAND()</f>
        <v/>
      </c>
      <c r="B760">
        <f>IF('d_시나리오'!$J$2='d_시나리오'!$H$2,'d_시나리오'!$I$2,IF(A760&lt;('d_시나리오'!$I$2-'d_시나리오'!$H$2)/('d_시나리오'!$J$2-'d_시나리오'!$H$2),'d_시나리오'!$H$2+SQRT(A760*('d_시나리오'!$J$2-'d_시나리오'!$H$2)*('d_시나리오'!$I$2-'d_시나리오'!$H$2)),'d_시나리오'!$J$2-SQRT((1-A760)*('d_시나리오'!$J$2-'d_시나리오'!$H$2)*('d_시나리오'!$J$2-'d_시나리오'!$I$2))))</f>
        <v/>
      </c>
      <c r="C760">
        <f>BETAINV(RAND(),2,6)</f>
        <v/>
      </c>
      <c r="D760">
        <f>INDEX('d_분포'!$A$2:$A$28,RANDBETWEEN(1,27))</f>
        <v/>
      </c>
      <c r="E760">
        <f>INDEX('d_분포'!$C$2:$C$5,RANDBETWEEN(1,4))*(0.9+0.2*RAND())</f>
        <v/>
      </c>
      <c r="F760">
        <f>RAND()</f>
        <v/>
      </c>
      <c r="G760">
        <f>IF('d_시나리오'!$J$3='d_시나리오'!$H$3,'d_시나리오'!$I$3,IF(F760&lt;('d_시나리오'!$I$3-'d_시나리오'!$H$3)/('d_시나리오'!$J$3-'d_시나리오'!$H$3),'d_시나리오'!$H$3+SQRT(F760*('d_시나리오'!$J$3-'d_시나리오'!$H$3)*('d_시나리오'!$I$3-'d_시나리오'!$H$3)),'d_시나리오'!$J$3-SQRT((1-F760)*('d_시나리오'!$J$3-'d_시나리오'!$H$3)*('d_시나리오'!$J$3-'d_시나리오'!$I$3))))</f>
        <v/>
      </c>
      <c r="H760">
        <f>RAND()</f>
        <v/>
      </c>
      <c r="I760">
        <f>IF('d_시나리오'!$J$4='d_시나리오'!$H$4,'d_시나리오'!$I$4,IF(H760&lt;('d_시나리오'!$I$4-'d_시나리오'!$H$4)/('d_시나리오'!$J$4-'d_시나리오'!$H$4),'d_시나리오'!$H$4+SQRT(H760*('d_시나리오'!$J$4-'d_시나리오'!$H$4)*('d_시나리오'!$I$4-'d_시나리오'!$H$4)),'d_시나리오'!$J$4-SQRT((1-H760)*('d_시나리오'!$J$4-'d_시나리오'!$H$4)*('d_시나리오'!$J$4-'d_시나리오'!$I$4))))</f>
        <v/>
      </c>
      <c r="J760">
        <f>RAND()</f>
        <v/>
      </c>
      <c r="K760">
        <f>IF('d_시나리오'!$J$5='d_시나리오'!$H$5,'d_시나리오'!$I$5,IF(J760&lt;('d_시나리오'!$I$5-'d_시나리오'!$H$5)/('d_시나리오'!$J$5-'d_시나리오'!$H$5),'d_시나리오'!$H$5+SQRT(J760*('d_시나리오'!$J$5-'d_시나리오'!$H$5)*('d_시나리오'!$I$5-'d_시나리오'!$H$5)),'d_시나리오'!$J$5-SQRT((1-J760)*('d_시나리오'!$J$5-'d_시나리오'!$H$5)*('d_시나리오'!$J$5-'d_시나리오'!$I$5))))</f>
        <v/>
      </c>
      <c r="L760">
        <f>RAND()</f>
        <v/>
      </c>
      <c r="M760">
        <f>IF('d_시나리오'!$J$6='d_시나리오'!$H$6,'d_시나리오'!$I$6,IF(L760&lt;('d_시나리오'!$I$6-'d_시나리오'!$H$6)/('d_시나리오'!$J$6-'d_시나리오'!$H$6),'d_시나리오'!$H$6+SQRT(L760*('d_시나리오'!$J$6-'d_시나리오'!$H$6)*('d_시나리오'!$I$6-'d_시나리오'!$H$6)),'d_시나리오'!$J$6-SQRT((1-L760)*('d_시나리오'!$J$6-'d_시나리오'!$H$6)*('d_시나리오'!$J$6-'d_시나리오'!$I$6))))</f>
        <v/>
      </c>
      <c r="N760">
        <f>INDEX('d_분포'!$B$2:$B$57,RANDBETWEEN(1,56))</f>
        <v/>
      </c>
      <c r="O760">
        <f>BETAINV(RAND(),5,5)</f>
        <v/>
      </c>
      <c r="P760">
        <f>'d_고정'!$B$1*'6_기대효과'!$H$7*('d_시나리오'!$I$7/'d_고정'!$B$2)*B760</f>
        <v/>
      </c>
      <c r="Q760">
        <f>P760*C760</f>
        <v/>
      </c>
      <c r="R760">
        <f>P760*E760</f>
        <v/>
      </c>
      <c r="S760">
        <f>R760*G760</f>
        <v/>
      </c>
      <c r="T760">
        <f>Q760+S760</f>
        <v/>
      </c>
      <c r="U760">
        <f>(Q760*D760+S760*I760)*(1-O760)</f>
        <v/>
      </c>
      <c r="V760">
        <f>(R760*K760*N760+'d_고정'!$B$3*('6_기대효과'!$H$7/8)*N760*'d_고정'!$B$10*M760*('6_기대효과'!$K$7/'d_고정'!$B$9))*(1-O760)</f>
        <v/>
      </c>
      <c r="W760">
        <f>(S760*I760+R760*MAX(K760-'d_고정'!$B$10*M760*('6_기대효과'!$K$7/'d_고정'!$B$9),0)*N760)*(1-O760)</f>
        <v/>
      </c>
      <c r="X760">
        <f>U760+V760</f>
        <v/>
      </c>
      <c r="Y760">
        <f>U760/('d_고정'!$B$5*'6_기대효과'!$H$7/8)/'d_고정'!$B$6</f>
        <v/>
      </c>
      <c r="Z760">
        <f>U760/('d_고정'!$B$8*'6_기대효과'!$H$7/8)</f>
        <v/>
      </c>
    </row>
    <row r="761">
      <c r="A761">
        <f>RAND()</f>
        <v/>
      </c>
      <c r="B761">
        <f>IF('d_시나리오'!$J$2='d_시나리오'!$H$2,'d_시나리오'!$I$2,IF(A761&lt;('d_시나리오'!$I$2-'d_시나리오'!$H$2)/('d_시나리오'!$J$2-'d_시나리오'!$H$2),'d_시나리오'!$H$2+SQRT(A761*('d_시나리오'!$J$2-'d_시나리오'!$H$2)*('d_시나리오'!$I$2-'d_시나리오'!$H$2)),'d_시나리오'!$J$2-SQRT((1-A761)*('d_시나리오'!$J$2-'d_시나리오'!$H$2)*('d_시나리오'!$J$2-'d_시나리오'!$I$2))))</f>
        <v/>
      </c>
      <c r="C761">
        <f>BETAINV(RAND(),2,6)</f>
        <v/>
      </c>
      <c r="D761">
        <f>INDEX('d_분포'!$A$2:$A$28,RANDBETWEEN(1,27))</f>
        <v/>
      </c>
      <c r="E761">
        <f>INDEX('d_분포'!$C$2:$C$5,RANDBETWEEN(1,4))*(0.9+0.2*RAND())</f>
        <v/>
      </c>
      <c r="F761">
        <f>RAND()</f>
        <v/>
      </c>
      <c r="G761">
        <f>IF('d_시나리오'!$J$3='d_시나리오'!$H$3,'d_시나리오'!$I$3,IF(F761&lt;('d_시나리오'!$I$3-'d_시나리오'!$H$3)/('d_시나리오'!$J$3-'d_시나리오'!$H$3),'d_시나리오'!$H$3+SQRT(F761*('d_시나리오'!$J$3-'d_시나리오'!$H$3)*('d_시나리오'!$I$3-'d_시나리오'!$H$3)),'d_시나리오'!$J$3-SQRT((1-F761)*('d_시나리오'!$J$3-'d_시나리오'!$H$3)*('d_시나리오'!$J$3-'d_시나리오'!$I$3))))</f>
        <v/>
      </c>
      <c r="H761">
        <f>RAND()</f>
        <v/>
      </c>
      <c r="I761">
        <f>IF('d_시나리오'!$J$4='d_시나리오'!$H$4,'d_시나리오'!$I$4,IF(H761&lt;('d_시나리오'!$I$4-'d_시나리오'!$H$4)/('d_시나리오'!$J$4-'d_시나리오'!$H$4),'d_시나리오'!$H$4+SQRT(H761*('d_시나리오'!$J$4-'d_시나리오'!$H$4)*('d_시나리오'!$I$4-'d_시나리오'!$H$4)),'d_시나리오'!$J$4-SQRT((1-H761)*('d_시나리오'!$J$4-'d_시나리오'!$H$4)*('d_시나리오'!$J$4-'d_시나리오'!$I$4))))</f>
        <v/>
      </c>
      <c r="J761">
        <f>RAND()</f>
        <v/>
      </c>
      <c r="K761">
        <f>IF('d_시나리오'!$J$5='d_시나리오'!$H$5,'d_시나리오'!$I$5,IF(J761&lt;('d_시나리오'!$I$5-'d_시나리오'!$H$5)/('d_시나리오'!$J$5-'d_시나리오'!$H$5),'d_시나리오'!$H$5+SQRT(J761*('d_시나리오'!$J$5-'d_시나리오'!$H$5)*('d_시나리오'!$I$5-'d_시나리오'!$H$5)),'d_시나리오'!$J$5-SQRT((1-J761)*('d_시나리오'!$J$5-'d_시나리오'!$H$5)*('d_시나리오'!$J$5-'d_시나리오'!$I$5))))</f>
        <v/>
      </c>
      <c r="L761">
        <f>RAND()</f>
        <v/>
      </c>
      <c r="M761">
        <f>IF('d_시나리오'!$J$6='d_시나리오'!$H$6,'d_시나리오'!$I$6,IF(L761&lt;('d_시나리오'!$I$6-'d_시나리오'!$H$6)/('d_시나리오'!$J$6-'d_시나리오'!$H$6),'d_시나리오'!$H$6+SQRT(L761*('d_시나리오'!$J$6-'d_시나리오'!$H$6)*('d_시나리오'!$I$6-'d_시나리오'!$H$6)),'d_시나리오'!$J$6-SQRT((1-L761)*('d_시나리오'!$J$6-'d_시나리오'!$H$6)*('d_시나리오'!$J$6-'d_시나리오'!$I$6))))</f>
        <v/>
      </c>
      <c r="N761">
        <f>INDEX('d_분포'!$B$2:$B$57,RANDBETWEEN(1,56))</f>
        <v/>
      </c>
      <c r="O761">
        <f>BETAINV(RAND(),5,5)</f>
        <v/>
      </c>
      <c r="P761">
        <f>'d_고정'!$B$1*'6_기대효과'!$H$7*('d_시나리오'!$I$7/'d_고정'!$B$2)*B761</f>
        <v/>
      </c>
      <c r="Q761">
        <f>P761*C761</f>
        <v/>
      </c>
      <c r="R761">
        <f>P761*E761</f>
        <v/>
      </c>
      <c r="S761">
        <f>R761*G761</f>
        <v/>
      </c>
      <c r="T761">
        <f>Q761+S761</f>
        <v/>
      </c>
      <c r="U761">
        <f>(Q761*D761+S761*I761)*(1-O761)</f>
        <v/>
      </c>
      <c r="V761">
        <f>(R761*K761*N761+'d_고정'!$B$3*('6_기대효과'!$H$7/8)*N761*'d_고정'!$B$10*M761*('6_기대효과'!$K$7/'d_고정'!$B$9))*(1-O761)</f>
        <v/>
      </c>
      <c r="W761">
        <f>(S761*I761+R761*MAX(K761-'d_고정'!$B$10*M761*('6_기대효과'!$K$7/'d_고정'!$B$9),0)*N761)*(1-O761)</f>
        <v/>
      </c>
      <c r="X761">
        <f>U761+V761</f>
        <v/>
      </c>
      <c r="Y761">
        <f>U761/('d_고정'!$B$5*'6_기대효과'!$H$7/8)/'d_고정'!$B$6</f>
        <v/>
      </c>
      <c r="Z761">
        <f>U761/('d_고정'!$B$8*'6_기대효과'!$H$7/8)</f>
        <v/>
      </c>
    </row>
    <row r="762">
      <c r="A762">
        <f>RAND()</f>
        <v/>
      </c>
      <c r="B762">
        <f>IF('d_시나리오'!$J$2='d_시나리오'!$H$2,'d_시나리오'!$I$2,IF(A762&lt;('d_시나리오'!$I$2-'d_시나리오'!$H$2)/('d_시나리오'!$J$2-'d_시나리오'!$H$2),'d_시나리오'!$H$2+SQRT(A762*('d_시나리오'!$J$2-'d_시나리오'!$H$2)*('d_시나리오'!$I$2-'d_시나리오'!$H$2)),'d_시나리오'!$J$2-SQRT((1-A762)*('d_시나리오'!$J$2-'d_시나리오'!$H$2)*('d_시나리오'!$J$2-'d_시나리오'!$I$2))))</f>
        <v/>
      </c>
      <c r="C762">
        <f>BETAINV(RAND(),2,6)</f>
        <v/>
      </c>
      <c r="D762">
        <f>INDEX('d_분포'!$A$2:$A$28,RANDBETWEEN(1,27))</f>
        <v/>
      </c>
      <c r="E762">
        <f>INDEX('d_분포'!$C$2:$C$5,RANDBETWEEN(1,4))*(0.9+0.2*RAND())</f>
        <v/>
      </c>
      <c r="F762">
        <f>RAND()</f>
        <v/>
      </c>
      <c r="G762">
        <f>IF('d_시나리오'!$J$3='d_시나리오'!$H$3,'d_시나리오'!$I$3,IF(F762&lt;('d_시나리오'!$I$3-'d_시나리오'!$H$3)/('d_시나리오'!$J$3-'d_시나리오'!$H$3),'d_시나리오'!$H$3+SQRT(F762*('d_시나리오'!$J$3-'d_시나리오'!$H$3)*('d_시나리오'!$I$3-'d_시나리오'!$H$3)),'d_시나리오'!$J$3-SQRT((1-F762)*('d_시나리오'!$J$3-'d_시나리오'!$H$3)*('d_시나리오'!$J$3-'d_시나리오'!$I$3))))</f>
        <v/>
      </c>
      <c r="H762">
        <f>RAND()</f>
        <v/>
      </c>
      <c r="I762">
        <f>IF('d_시나리오'!$J$4='d_시나리오'!$H$4,'d_시나리오'!$I$4,IF(H762&lt;('d_시나리오'!$I$4-'d_시나리오'!$H$4)/('d_시나리오'!$J$4-'d_시나리오'!$H$4),'d_시나리오'!$H$4+SQRT(H762*('d_시나리오'!$J$4-'d_시나리오'!$H$4)*('d_시나리오'!$I$4-'d_시나리오'!$H$4)),'d_시나리오'!$J$4-SQRT((1-H762)*('d_시나리오'!$J$4-'d_시나리오'!$H$4)*('d_시나리오'!$J$4-'d_시나리오'!$I$4))))</f>
        <v/>
      </c>
      <c r="J762">
        <f>RAND()</f>
        <v/>
      </c>
      <c r="K762">
        <f>IF('d_시나리오'!$J$5='d_시나리오'!$H$5,'d_시나리오'!$I$5,IF(J762&lt;('d_시나리오'!$I$5-'d_시나리오'!$H$5)/('d_시나리오'!$J$5-'d_시나리오'!$H$5),'d_시나리오'!$H$5+SQRT(J762*('d_시나리오'!$J$5-'d_시나리오'!$H$5)*('d_시나리오'!$I$5-'d_시나리오'!$H$5)),'d_시나리오'!$J$5-SQRT((1-J762)*('d_시나리오'!$J$5-'d_시나리오'!$H$5)*('d_시나리오'!$J$5-'d_시나리오'!$I$5))))</f>
        <v/>
      </c>
      <c r="L762">
        <f>RAND()</f>
        <v/>
      </c>
      <c r="M762">
        <f>IF('d_시나리오'!$J$6='d_시나리오'!$H$6,'d_시나리오'!$I$6,IF(L762&lt;('d_시나리오'!$I$6-'d_시나리오'!$H$6)/('d_시나리오'!$J$6-'d_시나리오'!$H$6),'d_시나리오'!$H$6+SQRT(L762*('d_시나리오'!$J$6-'d_시나리오'!$H$6)*('d_시나리오'!$I$6-'d_시나리오'!$H$6)),'d_시나리오'!$J$6-SQRT((1-L762)*('d_시나리오'!$J$6-'d_시나리오'!$H$6)*('d_시나리오'!$J$6-'d_시나리오'!$I$6))))</f>
        <v/>
      </c>
      <c r="N762">
        <f>INDEX('d_분포'!$B$2:$B$57,RANDBETWEEN(1,56))</f>
        <v/>
      </c>
      <c r="O762">
        <f>BETAINV(RAND(),5,5)</f>
        <v/>
      </c>
      <c r="P762">
        <f>'d_고정'!$B$1*'6_기대효과'!$H$7*('d_시나리오'!$I$7/'d_고정'!$B$2)*B762</f>
        <v/>
      </c>
      <c r="Q762">
        <f>P762*C762</f>
        <v/>
      </c>
      <c r="R762">
        <f>P762*E762</f>
        <v/>
      </c>
      <c r="S762">
        <f>R762*G762</f>
        <v/>
      </c>
      <c r="T762">
        <f>Q762+S762</f>
        <v/>
      </c>
      <c r="U762">
        <f>(Q762*D762+S762*I762)*(1-O762)</f>
        <v/>
      </c>
      <c r="V762">
        <f>(R762*K762*N762+'d_고정'!$B$3*('6_기대효과'!$H$7/8)*N762*'d_고정'!$B$10*M762*('6_기대효과'!$K$7/'d_고정'!$B$9))*(1-O762)</f>
        <v/>
      </c>
      <c r="W762">
        <f>(S762*I762+R762*MAX(K762-'d_고정'!$B$10*M762*('6_기대효과'!$K$7/'d_고정'!$B$9),0)*N762)*(1-O762)</f>
        <v/>
      </c>
      <c r="X762">
        <f>U762+V762</f>
        <v/>
      </c>
      <c r="Y762">
        <f>U762/('d_고정'!$B$5*'6_기대효과'!$H$7/8)/'d_고정'!$B$6</f>
        <v/>
      </c>
      <c r="Z762">
        <f>U762/('d_고정'!$B$8*'6_기대효과'!$H$7/8)</f>
        <v/>
      </c>
    </row>
    <row r="763">
      <c r="A763">
        <f>RAND()</f>
        <v/>
      </c>
      <c r="B763">
        <f>IF('d_시나리오'!$J$2='d_시나리오'!$H$2,'d_시나리오'!$I$2,IF(A763&lt;('d_시나리오'!$I$2-'d_시나리오'!$H$2)/('d_시나리오'!$J$2-'d_시나리오'!$H$2),'d_시나리오'!$H$2+SQRT(A763*('d_시나리오'!$J$2-'d_시나리오'!$H$2)*('d_시나리오'!$I$2-'d_시나리오'!$H$2)),'d_시나리오'!$J$2-SQRT((1-A763)*('d_시나리오'!$J$2-'d_시나리오'!$H$2)*('d_시나리오'!$J$2-'d_시나리오'!$I$2))))</f>
        <v/>
      </c>
      <c r="C763">
        <f>BETAINV(RAND(),2,6)</f>
        <v/>
      </c>
      <c r="D763">
        <f>INDEX('d_분포'!$A$2:$A$28,RANDBETWEEN(1,27))</f>
        <v/>
      </c>
      <c r="E763">
        <f>INDEX('d_분포'!$C$2:$C$5,RANDBETWEEN(1,4))*(0.9+0.2*RAND())</f>
        <v/>
      </c>
      <c r="F763">
        <f>RAND()</f>
        <v/>
      </c>
      <c r="G763">
        <f>IF('d_시나리오'!$J$3='d_시나리오'!$H$3,'d_시나리오'!$I$3,IF(F763&lt;('d_시나리오'!$I$3-'d_시나리오'!$H$3)/('d_시나리오'!$J$3-'d_시나리오'!$H$3),'d_시나리오'!$H$3+SQRT(F763*('d_시나리오'!$J$3-'d_시나리오'!$H$3)*('d_시나리오'!$I$3-'d_시나리오'!$H$3)),'d_시나리오'!$J$3-SQRT((1-F763)*('d_시나리오'!$J$3-'d_시나리오'!$H$3)*('d_시나리오'!$J$3-'d_시나리오'!$I$3))))</f>
        <v/>
      </c>
      <c r="H763">
        <f>RAND()</f>
        <v/>
      </c>
      <c r="I763">
        <f>IF('d_시나리오'!$J$4='d_시나리오'!$H$4,'d_시나리오'!$I$4,IF(H763&lt;('d_시나리오'!$I$4-'d_시나리오'!$H$4)/('d_시나리오'!$J$4-'d_시나리오'!$H$4),'d_시나리오'!$H$4+SQRT(H763*('d_시나리오'!$J$4-'d_시나리오'!$H$4)*('d_시나리오'!$I$4-'d_시나리오'!$H$4)),'d_시나리오'!$J$4-SQRT((1-H763)*('d_시나리오'!$J$4-'d_시나리오'!$H$4)*('d_시나리오'!$J$4-'d_시나리오'!$I$4))))</f>
        <v/>
      </c>
      <c r="J763">
        <f>RAND()</f>
        <v/>
      </c>
      <c r="K763">
        <f>IF('d_시나리오'!$J$5='d_시나리오'!$H$5,'d_시나리오'!$I$5,IF(J763&lt;('d_시나리오'!$I$5-'d_시나리오'!$H$5)/('d_시나리오'!$J$5-'d_시나리오'!$H$5),'d_시나리오'!$H$5+SQRT(J763*('d_시나리오'!$J$5-'d_시나리오'!$H$5)*('d_시나리오'!$I$5-'d_시나리오'!$H$5)),'d_시나리오'!$J$5-SQRT((1-J763)*('d_시나리오'!$J$5-'d_시나리오'!$H$5)*('d_시나리오'!$J$5-'d_시나리오'!$I$5))))</f>
        <v/>
      </c>
      <c r="L763">
        <f>RAND()</f>
        <v/>
      </c>
      <c r="M763">
        <f>IF('d_시나리오'!$J$6='d_시나리오'!$H$6,'d_시나리오'!$I$6,IF(L763&lt;('d_시나리오'!$I$6-'d_시나리오'!$H$6)/('d_시나리오'!$J$6-'d_시나리오'!$H$6),'d_시나리오'!$H$6+SQRT(L763*('d_시나리오'!$J$6-'d_시나리오'!$H$6)*('d_시나리오'!$I$6-'d_시나리오'!$H$6)),'d_시나리오'!$J$6-SQRT((1-L763)*('d_시나리오'!$J$6-'d_시나리오'!$H$6)*('d_시나리오'!$J$6-'d_시나리오'!$I$6))))</f>
        <v/>
      </c>
      <c r="N763">
        <f>INDEX('d_분포'!$B$2:$B$57,RANDBETWEEN(1,56))</f>
        <v/>
      </c>
      <c r="O763">
        <f>BETAINV(RAND(),5,5)</f>
        <v/>
      </c>
      <c r="P763">
        <f>'d_고정'!$B$1*'6_기대효과'!$H$7*('d_시나리오'!$I$7/'d_고정'!$B$2)*B763</f>
        <v/>
      </c>
      <c r="Q763">
        <f>P763*C763</f>
        <v/>
      </c>
      <c r="R763">
        <f>P763*E763</f>
        <v/>
      </c>
      <c r="S763">
        <f>R763*G763</f>
        <v/>
      </c>
      <c r="T763">
        <f>Q763+S763</f>
        <v/>
      </c>
      <c r="U763">
        <f>(Q763*D763+S763*I763)*(1-O763)</f>
        <v/>
      </c>
      <c r="V763">
        <f>(R763*K763*N763+'d_고정'!$B$3*('6_기대효과'!$H$7/8)*N763*'d_고정'!$B$10*M763*('6_기대효과'!$K$7/'d_고정'!$B$9))*(1-O763)</f>
        <v/>
      </c>
      <c r="W763">
        <f>(S763*I763+R763*MAX(K763-'d_고정'!$B$10*M763*('6_기대효과'!$K$7/'d_고정'!$B$9),0)*N763)*(1-O763)</f>
        <v/>
      </c>
      <c r="X763">
        <f>U763+V763</f>
        <v/>
      </c>
      <c r="Y763">
        <f>U763/('d_고정'!$B$5*'6_기대효과'!$H$7/8)/'d_고정'!$B$6</f>
        <v/>
      </c>
      <c r="Z763">
        <f>U763/('d_고정'!$B$8*'6_기대효과'!$H$7/8)</f>
        <v/>
      </c>
    </row>
    <row r="764">
      <c r="A764">
        <f>RAND()</f>
        <v/>
      </c>
      <c r="B764">
        <f>IF('d_시나리오'!$J$2='d_시나리오'!$H$2,'d_시나리오'!$I$2,IF(A764&lt;('d_시나리오'!$I$2-'d_시나리오'!$H$2)/('d_시나리오'!$J$2-'d_시나리오'!$H$2),'d_시나리오'!$H$2+SQRT(A764*('d_시나리오'!$J$2-'d_시나리오'!$H$2)*('d_시나리오'!$I$2-'d_시나리오'!$H$2)),'d_시나리오'!$J$2-SQRT((1-A764)*('d_시나리오'!$J$2-'d_시나리오'!$H$2)*('d_시나리오'!$J$2-'d_시나리오'!$I$2))))</f>
        <v/>
      </c>
      <c r="C764">
        <f>BETAINV(RAND(),2,6)</f>
        <v/>
      </c>
      <c r="D764">
        <f>INDEX('d_분포'!$A$2:$A$28,RANDBETWEEN(1,27))</f>
        <v/>
      </c>
      <c r="E764">
        <f>INDEX('d_분포'!$C$2:$C$5,RANDBETWEEN(1,4))*(0.9+0.2*RAND())</f>
        <v/>
      </c>
      <c r="F764">
        <f>RAND()</f>
        <v/>
      </c>
      <c r="G764">
        <f>IF('d_시나리오'!$J$3='d_시나리오'!$H$3,'d_시나리오'!$I$3,IF(F764&lt;('d_시나리오'!$I$3-'d_시나리오'!$H$3)/('d_시나리오'!$J$3-'d_시나리오'!$H$3),'d_시나리오'!$H$3+SQRT(F764*('d_시나리오'!$J$3-'d_시나리오'!$H$3)*('d_시나리오'!$I$3-'d_시나리오'!$H$3)),'d_시나리오'!$J$3-SQRT((1-F764)*('d_시나리오'!$J$3-'d_시나리오'!$H$3)*('d_시나리오'!$J$3-'d_시나리오'!$I$3))))</f>
        <v/>
      </c>
      <c r="H764">
        <f>RAND()</f>
        <v/>
      </c>
      <c r="I764">
        <f>IF('d_시나리오'!$J$4='d_시나리오'!$H$4,'d_시나리오'!$I$4,IF(H764&lt;('d_시나리오'!$I$4-'d_시나리오'!$H$4)/('d_시나리오'!$J$4-'d_시나리오'!$H$4),'d_시나리오'!$H$4+SQRT(H764*('d_시나리오'!$J$4-'d_시나리오'!$H$4)*('d_시나리오'!$I$4-'d_시나리오'!$H$4)),'d_시나리오'!$J$4-SQRT((1-H764)*('d_시나리오'!$J$4-'d_시나리오'!$H$4)*('d_시나리오'!$J$4-'d_시나리오'!$I$4))))</f>
        <v/>
      </c>
      <c r="J764">
        <f>RAND()</f>
        <v/>
      </c>
      <c r="K764">
        <f>IF('d_시나리오'!$J$5='d_시나리오'!$H$5,'d_시나리오'!$I$5,IF(J764&lt;('d_시나리오'!$I$5-'d_시나리오'!$H$5)/('d_시나리오'!$J$5-'d_시나리오'!$H$5),'d_시나리오'!$H$5+SQRT(J764*('d_시나리오'!$J$5-'d_시나리오'!$H$5)*('d_시나리오'!$I$5-'d_시나리오'!$H$5)),'d_시나리오'!$J$5-SQRT((1-J764)*('d_시나리오'!$J$5-'d_시나리오'!$H$5)*('d_시나리오'!$J$5-'d_시나리오'!$I$5))))</f>
        <v/>
      </c>
      <c r="L764">
        <f>RAND()</f>
        <v/>
      </c>
      <c r="M764">
        <f>IF('d_시나리오'!$J$6='d_시나리오'!$H$6,'d_시나리오'!$I$6,IF(L764&lt;('d_시나리오'!$I$6-'d_시나리오'!$H$6)/('d_시나리오'!$J$6-'d_시나리오'!$H$6),'d_시나리오'!$H$6+SQRT(L764*('d_시나리오'!$J$6-'d_시나리오'!$H$6)*('d_시나리오'!$I$6-'d_시나리오'!$H$6)),'d_시나리오'!$J$6-SQRT((1-L764)*('d_시나리오'!$J$6-'d_시나리오'!$H$6)*('d_시나리오'!$J$6-'d_시나리오'!$I$6))))</f>
        <v/>
      </c>
      <c r="N764">
        <f>INDEX('d_분포'!$B$2:$B$57,RANDBETWEEN(1,56))</f>
        <v/>
      </c>
      <c r="O764">
        <f>BETAINV(RAND(),5,5)</f>
        <v/>
      </c>
      <c r="P764">
        <f>'d_고정'!$B$1*'6_기대효과'!$H$7*('d_시나리오'!$I$7/'d_고정'!$B$2)*B764</f>
        <v/>
      </c>
      <c r="Q764">
        <f>P764*C764</f>
        <v/>
      </c>
      <c r="R764">
        <f>P764*E764</f>
        <v/>
      </c>
      <c r="S764">
        <f>R764*G764</f>
        <v/>
      </c>
      <c r="T764">
        <f>Q764+S764</f>
        <v/>
      </c>
      <c r="U764">
        <f>(Q764*D764+S764*I764)*(1-O764)</f>
        <v/>
      </c>
      <c r="V764">
        <f>(R764*K764*N764+'d_고정'!$B$3*('6_기대효과'!$H$7/8)*N764*'d_고정'!$B$10*M764*('6_기대효과'!$K$7/'d_고정'!$B$9))*(1-O764)</f>
        <v/>
      </c>
      <c r="W764">
        <f>(S764*I764+R764*MAX(K764-'d_고정'!$B$10*M764*('6_기대효과'!$K$7/'d_고정'!$B$9),0)*N764)*(1-O764)</f>
        <v/>
      </c>
      <c r="X764">
        <f>U764+V764</f>
        <v/>
      </c>
      <c r="Y764">
        <f>U764/('d_고정'!$B$5*'6_기대효과'!$H$7/8)/'d_고정'!$B$6</f>
        <v/>
      </c>
      <c r="Z764">
        <f>U764/('d_고정'!$B$8*'6_기대효과'!$H$7/8)</f>
        <v/>
      </c>
    </row>
    <row r="765">
      <c r="A765">
        <f>RAND()</f>
        <v/>
      </c>
      <c r="B765">
        <f>IF('d_시나리오'!$J$2='d_시나리오'!$H$2,'d_시나리오'!$I$2,IF(A765&lt;('d_시나리오'!$I$2-'d_시나리오'!$H$2)/('d_시나리오'!$J$2-'d_시나리오'!$H$2),'d_시나리오'!$H$2+SQRT(A765*('d_시나리오'!$J$2-'d_시나리오'!$H$2)*('d_시나리오'!$I$2-'d_시나리오'!$H$2)),'d_시나리오'!$J$2-SQRT((1-A765)*('d_시나리오'!$J$2-'d_시나리오'!$H$2)*('d_시나리오'!$J$2-'d_시나리오'!$I$2))))</f>
        <v/>
      </c>
      <c r="C765">
        <f>BETAINV(RAND(),2,6)</f>
        <v/>
      </c>
      <c r="D765">
        <f>INDEX('d_분포'!$A$2:$A$28,RANDBETWEEN(1,27))</f>
        <v/>
      </c>
      <c r="E765">
        <f>INDEX('d_분포'!$C$2:$C$5,RANDBETWEEN(1,4))*(0.9+0.2*RAND())</f>
        <v/>
      </c>
      <c r="F765">
        <f>RAND()</f>
        <v/>
      </c>
      <c r="G765">
        <f>IF('d_시나리오'!$J$3='d_시나리오'!$H$3,'d_시나리오'!$I$3,IF(F765&lt;('d_시나리오'!$I$3-'d_시나리오'!$H$3)/('d_시나리오'!$J$3-'d_시나리오'!$H$3),'d_시나리오'!$H$3+SQRT(F765*('d_시나리오'!$J$3-'d_시나리오'!$H$3)*('d_시나리오'!$I$3-'d_시나리오'!$H$3)),'d_시나리오'!$J$3-SQRT((1-F765)*('d_시나리오'!$J$3-'d_시나리오'!$H$3)*('d_시나리오'!$J$3-'d_시나리오'!$I$3))))</f>
        <v/>
      </c>
      <c r="H765">
        <f>RAND()</f>
        <v/>
      </c>
      <c r="I765">
        <f>IF('d_시나리오'!$J$4='d_시나리오'!$H$4,'d_시나리오'!$I$4,IF(H765&lt;('d_시나리오'!$I$4-'d_시나리오'!$H$4)/('d_시나리오'!$J$4-'d_시나리오'!$H$4),'d_시나리오'!$H$4+SQRT(H765*('d_시나리오'!$J$4-'d_시나리오'!$H$4)*('d_시나리오'!$I$4-'d_시나리오'!$H$4)),'d_시나리오'!$J$4-SQRT((1-H765)*('d_시나리오'!$J$4-'d_시나리오'!$H$4)*('d_시나리오'!$J$4-'d_시나리오'!$I$4))))</f>
        <v/>
      </c>
      <c r="J765">
        <f>RAND()</f>
        <v/>
      </c>
      <c r="K765">
        <f>IF('d_시나리오'!$J$5='d_시나리오'!$H$5,'d_시나리오'!$I$5,IF(J765&lt;('d_시나리오'!$I$5-'d_시나리오'!$H$5)/('d_시나리오'!$J$5-'d_시나리오'!$H$5),'d_시나리오'!$H$5+SQRT(J765*('d_시나리오'!$J$5-'d_시나리오'!$H$5)*('d_시나리오'!$I$5-'d_시나리오'!$H$5)),'d_시나리오'!$J$5-SQRT((1-J765)*('d_시나리오'!$J$5-'d_시나리오'!$H$5)*('d_시나리오'!$J$5-'d_시나리오'!$I$5))))</f>
        <v/>
      </c>
      <c r="L765">
        <f>RAND()</f>
        <v/>
      </c>
      <c r="M765">
        <f>IF('d_시나리오'!$J$6='d_시나리오'!$H$6,'d_시나리오'!$I$6,IF(L765&lt;('d_시나리오'!$I$6-'d_시나리오'!$H$6)/('d_시나리오'!$J$6-'d_시나리오'!$H$6),'d_시나리오'!$H$6+SQRT(L765*('d_시나리오'!$J$6-'d_시나리오'!$H$6)*('d_시나리오'!$I$6-'d_시나리오'!$H$6)),'d_시나리오'!$J$6-SQRT((1-L765)*('d_시나리오'!$J$6-'d_시나리오'!$H$6)*('d_시나리오'!$J$6-'d_시나리오'!$I$6))))</f>
        <v/>
      </c>
      <c r="N765">
        <f>INDEX('d_분포'!$B$2:$B$57,RANDBETWEEN(1,56))</f>
        <v/>
      </c>
      <c r="O765">
        <f>BETAINV(RAND(),5,5)</f>
        <v/>
      </c>
      <c r="P765">
        <f>'d_고정'!$B$1*'6_기대효과'!$H$7*('d_시나리오'!$I$7/'d_고정'!$B$2)*B765</f>
        <v/>
      </c>
      <c r="Q765">
        <f>P765*C765</f>
        <v/>
      </c>
      <c r="R765">
        <f>P765*E765</f>
        <v/>
      </c>
      <c r="S765">
        <f>R765*G765</f>
        <v/>
      </c>
      <c r="T765">
        <f>Q765+S765</f>
        <v/>
      </c>
      <c r="U765">
        <f>(Q765*D765+S765*I765)*(1-O765)</f>
        <v/>
      </c>
      <c r="V765">
        <f>(R765*K765*N765+'d_고정'!$B$3*('6_기대효과'!$H$7/8)*N765*'d_고정'!$B$10*M765*('6_기대효과'!$K$7/'d_고정'!$B$9))*(1-O765)</f>
        <v/>
      </c>
      <c r="W765">
        <f>(S765*I765+R765*MAX(K765-'d_고정'!$B$10*M765*('6_기대효과'!$K$7/'d_고정'!$B$9),0)*N765)*(1-O765)</f>
        <v/>
      </c>
      <c r="X765">
        <f>U765+V765</f>
        <v/>
      </c>
      <c r="Y765">
        <f>U765/('d_고정'!$B$5*'6_기대효과'!$H$7/8)/'d_고정'!$B$6</f>
        <v/>
      </c>
      <c r="Z765">
        <f>U765/('d_고정'!$B$8*'6_기대효과'!$H$7/8)</f>
        <v/>
      </c>
    </row>
    <row r="766">
      <c r="A766">
        <f>RAND()</f>
        <v/>
      </c>
      <c r="B766">
        <f>IF('d_시나리오'!$J$2='d_시나리오'!$H$2,'d_시나리오'!$I$2,IF(A766&lt;('d_시나리오'!$I$2-'d_시나리오'!$H$2)/('d_시나리오'!$J$2-'d_시나리오'!$H$2),'d_시나리오'!$H$2+SQRT(A766*('d_시나리오'!$J$2-'d_시나리오'!$H$2)*('d_시나리오'!$I$2-'d_시나리오'!$H$2)),'d_시나리오'!$J$2-SQRT((1-A766)*('d_시나리오'!$J$2-'d_시나리오'!$H$2)*('d_시나리오'!$J$2-'d_시나리오'!$I$2))))</f>
        <v/>
      </c>
      <c r="C766">
        <f>BETAINV(RAND(),2,6)</f>
        <v/>
      </c>
      <c r="D766">
        <f>INDEX('d_분포'!$A$2:$A$28,RANDBETWEEN(1,27))</f>
        <v/>
      </c>
      <c r="E766">
        <f>INDEX('d_분포'!$C$2:$C$5,RANDBETWEEN(1,4))*(0.9+0.2*RAND())</f>
        <v/>
      </c>
      <c r="F766">
        <f>RAND()</f>
        <v/>
      </c>
      <c r="G766">
        <f>IF('d_시나리오'!$J$3='d_시나리오'!$H$3,'d_시나리오'!$I$3,IF(F766&lt;('d_시나리오'!$I$3-'d_시나리오'!$H$3)/('d_시나리오'!$J$3-'d_시나리오'!$H$3),'d_시나리오'!$H$3+SQRT(F766*('d_시나리오'!$J$3-'d_시나리오'!$H$3)*('d_시나리오'!$I$3-'d_시나리오'!$H$3)),'d_시나리오'!$J$3-SQRT((1-F766)*('d_시나리오'!$J$3-'d_시나리오'!$H$3)*('d_시나리오'!$J$3-'d_시나리오'!$I$3))))</f>
        <v/>
      </c>
      <c r="H766">
        <f>RAND()</f>
        <v/>
      </c>
      <c r="I766">
        <f>IF('d_시나리오'!$J$4='d_시나리오'!$H$4,'d_시나리오'!$I$4,IF(H766&lt;('d_시나리오'!$I$4-'d_시나리오'!$H$4)/('d_시나리오'!$J$4-'d_시나리오'!$H$4),'d_시나리오'!$H$4+SQRT(H766*('d_시나리오'!$J$4-'d_시나리오'!$H$4)*('d_시나리오'!$I$4-'d_시나리오'!$H$4)),'d_시나리오'!$J$4-SQRT((1-H766)*('d_시나리오'!$J$4-'d_시나리오'!$H$4)*('d_시나리오'!$J$4-'d_시나리오'!$I$4))))</f>
        <v/>
      </c>
      <c r="J766">
        <f>RAND()</f>
        <v/>
      </c>
      <c r="K766">
        <f>IF('d_시나리오'!$J$5='d_시나리오'!$H$5,'d_시나리오'!$I$5,IF(J766&lt;('d_시나리오'!$I$5-'d_시나리오'!$H$5)/('d_시나리오'!$J$5-'d_시나리오'!$H$5),'d_시나리오'!$H$5+SQRT(J766*('d_시나리오'!$J$5-'d_시나리오'!$H$5)*('d_시나리오'!$I$5-'d_시나리오'!$H$5)),'d_시나리오'!$J$5-SQRT((1-J766)*('d_시나리오'!$J$5-'d_시나리오'!$H$5)*('d_시나리오'!$J$5-'d_시나리오'!$I$5))))</f>
        <v/>
      </c>
      <c r="L766">
        <f>RAND()</f>
        <v/>
      </c>
      <c r="M766">
        <f>IF('d_시나리오'!$J$6='d_시나리오'!$H$6,'d_시나리오'!$I$6,IF(L766&lt;('d_시나리오'!$I$6-'d_시나리오'!$H$6)/('d_시나리오'!$J$6-'d_시나리오'!$H$6),'d_시나리오'!$H$6+SQRT(L766*('d_시나리오'!$J$6-'d_시나리오'!$H$6)*('d_시나리오'!$I$6-'d_시나리오'!$H$6)),'d_시나리오'!$J$6-SQRT((1-L766)*('d_시나리오'!$J$6-'d_시나리오'!$H$6)*('d_시나리오'!$J$6-'d_시나리오'!$I$6))))</f>
        <v/>
      </c>
      <c r="N766">
        <f>INDEX('d_분포'!$B$2:$B$57,RANDBETWEEN(1,56))</f>
        <v/>
      </c>
      <c r="O766">
        <f>BETAINV(RAND(),5,5)</f>
        <v/>
      </c>
      <c r="P766">
        <f>'d_고정'!$B$1*'6_기대효과'!$H$7*('d_시나리오'!$I$7/'d_고정'!$B$2)*B766</f>
        <v/>
      </c>
      <c r="Q766">
        <f>P766*C766</f>
        <v/>
      </c>
      <c r="R766">
        <f>P766*E766</f>
        <v/>
      </c>
      <c r="S766">
        <f>R766*G766</f>
        <v/>
      </c>
      <c r="T766">
        <f>Q766+S766</f>
        <v/>
      </c>
      <c r="U766">
        <f>(Q766*D766+S766*I766)*(1-O766)</f>
        <v/>
      </c>
      <c r="V766">
        <f>(R766*K766*N766+'d_고정'!$B$3*('6_기대효과'!$H$7/8)*N766*'d_고정'!$B$10*M766*('6_기대효과'!$K$7/'d_고정'!$B$9))*(1-O766)</f>
        <v/>
      </c>
      <c r="W766">
        <f>(S766*I766+R766*MAX(K766-'d_고정'!$B$10*M766*('6_기대효과'!$K$7/'d_고정'!$B$9),0)*N766)*(1-O766)</f>
        <v/>
      </c>
      <c r="X766">
        <f>U766+V766</f>
        <v/>
      </c>
      <c r="Y766">
        <f>U766/('d_고정'!$B$5*'6_기대효과'!$H$7/8)/'d_고정'!$B$6</f>
        <v/>
      </c>
      <c r="Z766">
        <f>U766/('d_고정'!$B$8*'6_기대효과'!$H$7/8)</f>
        <v/>
      </c>
    </row>
    <row r="767">
      <c r="A767">
        <f>RAND()</f>
        <v/>
      </c>
      <c r="B767">
        <f>IF('d_시나리오'!$J$2='d_시나리오'!$H$2,'d_시나리오'!$I$2,IF(A767&lt;('d_시나리오'!$I$2-'d_시나리오'!$H$2)/('d_시나리오'!$J$2-'d_시나리오'!$H$2),'d_시나리오'!$H$2+SQRT(A767*('d_시나리오'!$J$2-'d_시나리오'!$H$2)*('d_시나리오'!$I$2-'d_시나리오'!$H$2)),'d_시나리오'!$J$2-SQRT((1-A767)*('d_시나리오'!$J$2-'d_시나리오'!$H$2)*('d_시나리오'!$J$2-'d_시나리오'!$I$2))))</f>
        <v/>
      </c>
      <c r="C767">
        <f>BETAINV(RAND(),2,6)</f>
        <v/>
      </c>
      <c r="D767">
        <f>INDEX('d_분포'!$A$2:$A$28,RANDBETWEEN(1,27))</f>
        <v/>
      </c>
      <c r="E767">
        <f>INDEX('d_분포'!$C$2:$C$5,RANDBETWEEN(1,4))*(0.9+0.2*RAND())</f>
        <v/>
      </c>
      <c r="F767">
        <f>RAND()</f>
        <v/>
      </c>
      <c r="G767">
        <f>IF('d_시나리오'!$J$3='d_시나리오'!$H$3,'d_시나리오'!$I$3,IF(F767&lt;('d_시나리오'!$I$3-'d_시나리오'!$H$3)/('d_시나리오'!$J$3-'d_시나리오'!$H$3),'d_시나리오'!$H$3+SQRT(F767*('d_시나리오'!$J$3-'d_시나리오'!$H$3)*('d_시나리오'!$I$3-'d_시나리오'!$H$3)),'d_시나리오'!$J$3-SQRT((1-F767)*('d_시나리오'!$J$3-'d_시나리오'!$H$3)*('d_시나리오'!$J$3-'d_시나리오'!$I$3))))</f>
        <v/>
      </c>
      <c r="H767">
        <f>RAND()</f>
        <v/>
      </c>
      <c r="I767">
        <f>IF('d_시나리오'!$J$4='d_시나리오'!$H$4,'d_시나리오'!$I$4,IF(H767&lt;('d_시나리오'!$I$4-'d_시나리오'!$H$4)/('d_시나리오'!$J$4-'d_시나리오'!$H$4),'d_시나리오'!$H$4+SQRT(H767*('d_시나리오'!$J$4-'d_시나리오'!$H$4)*('d_시나리오'!$I$4-'d_시나리오'!$H$4)),'d_시나리오'!$J$4-SQRT((1-H767)*('d_시나리오'!$J$4-'d_시나리오'!$H$4)*('d_시나리오'!$J$4-'d_시나리오'!$I$4))))</f>
        <v/>
      </c>
      <c r="J767">
        <f>RAND()</f>
        <v/>
      </c>
      <c r="K767">
        <f>IF('d_시나리오'!$J$5='d_시나리오'!$H$5,'d_시나리오'!$I$5,IF(J767&lt;('d_시나리오'!$I$5-'d_시나리오'!$H$5)/('d_시나리오'!$J$5-'d_시나리오'!$H$5),'d_시나리오'!$H$5+SQRT(J767*('d_시나리오'!$J$5-'d_시나리오'!$H$5)*('d_시나리오'!$I$5-'d_시나리오'!$H$5)),'d_시나리오'!$J$5-SQRT((1-J767)*('d_시나리오'!$J$5-'d_시나리오'!$H$5)*('d_시나리오'!$J$5-'d_시나리오'!$I$5))))</f>
        <v/>
      </c>
      <c r="L767">
        <f>RAND()</f>
        <v/>
      </c>
      <c r="M767">
        <f>IF('d_시나리오'!$J$6='d_시나리오'!$H$6,'d_시나리오'!$I$6,IF(L767&lt;('d_시나리오'!$I$6-'d_시나리오'!$H$6)/('d_시나리오'!$J$6-'d_시나리오'!$H$6),'d_시나리오'!$H$6+SQRT(L767*('d_시나리오'!$J$6-'d_시나리오'!$H$6)*('d_시나리오'!$I$6-'d_시나리오'!$H$6)),'d_시나리오'!$J$6-SQRT((1-L767)*('d_시나리오'!$J$6-'d_시나리오'!$H$6)*('d_시나리오'!$J$6-'d_시나리오'!$I$6))))</f>
        <v/>
      </c>
      <c r="N767">
        <f>INDEX('d_분포'!$B$2:$B$57,RANDBETWEEN(1,56))</f>
        <v/>
      </c>
      <c r="O767">
        <f>BETAINV(RAND(),5,5)</f>
        <v/>
      </c>
      <c r="P767">
        <f>'d_고정'!$B$1*'6_기대효과'!$H$7*('d_시나리오'!$I$7/'d_고정'!$B$2)*B767</f>
        <v/>
      </c>
      <c r="Q767">
        <f>P767*C767</f>
        <v/>
      </c>
      <c r="R767">
        <f>P767*E767</f>
        <v/>
      </c>
      <c r="S767">
        <f>R767*G767</f>
        <v/>
      </c>
      <c r="T767">
        <f>Q767+S767</f>
        <v/>
      </c>
      <c r="U767">
        <f>(Q767*D767+S767*I767)*(1-O767)</f>
        <v/>
      </c>
      <c r="V767">
        <f>(R767*K767*N767+'d_고정'!$B$3*('6_기대효과'!$H$7/8)*N767*'d_고정'!$B$10*M767*('6_기대효과'!$K$7/'d_고정'!$B$9))*(1-O767)</f>
        <v/>
      </c>
      <c r="W767">
        <f>(S767*I767+R767*MAX(K767-'d_고정'!$B$10*M767*('6_기대효과'!$K$7/'d_고정'!$B$9),0)*N767)*(1-O767)</f>
        <v/>
      </c>
      <c r="X767">
        <f>U767+V767</f>
        <v/>
      </c>
      <c r="Y767">
        <f>U767/('d_고정'!$B$5*'6_기대효과'!$H$7/8)/'d_고정'!$B$6</f>
        <v/>
      </c>
      <c r="Z767">
        <f>U767/('d_고정'!$B$8*'6_기대효과'!$H$7/8)</f>
        <v/>
      </c>
    </row>
    <row r="768">
      <c r="A768">
        <f>RAND()</f>
        <v/>
      </c>
      <c r="B768">
        <f>IF('d_시나리오'!$J$2='d_시나리오'!$H$2,'d_시나리오'!$I$2,IF(A768&lt;('d_시나리오'!$I$2-'d_시나리오'!$H$2)/('d_시나리오'!$J$2-'d_시나리오'!$H$2),'d_시나리오'!$H$2+SQRT(A768*('d_시나리오'!$J$2-'d_시나리오'!$H$2)*('d_시나리오'!$I$2-'d_시나리오'!$H$2)),'d_시나리오'!$J$2-SQRT((1-A768)*('d_시나리오'!$J$2-'d_시나리오'!$H$2)*('d_시나리오'!$J$2-'d_시나리오'!$I$2))))</f>
        <v/>
      </c>
      <c r="C768">
        <f>BETAINV(RAND(),2,6)</f>
        <v/>
      </c>
      <c r="D768">
        <f>INDEX('d_분포'!$A$2:$A$28,RANDBETWEEN(1,27))</f>
        <v/>
      </c>
      <c r="E768">
        <f>INDEX('d_분포'!$C$2:$C$5,RANDBETWEEN(1,4))*(0.9+0.2*RAND())</f>
        <v/>
      </c>
      <c r="F768">
        <f>RAND()</f>
        <v/>
      </c>
      <c r="G768">
        <f>IF('d_시나리오'!$J$3='d_시나리오'!$H$3,'d_시나리오'!$I$3,IF(F768&lt;('d_시나리오'!$I$3-'d_시나리오'!$H$3)/('d_시나리오'!$J$3-'d_시나리오'!$H$3),'d_시나리오'!$H$3+SQRT(F768*('d_시나리오'!$J$3-'d_시나리오'!$H$3)*('d_시나리오'!$I$3-'d_시나리오'!$H$3)),'d_시나리오'!$J$3-SQRT((1-F768)*('d_시나리오'!$J$3-'d_시나리오'!$H$3)*('d_시나리오'!$J$3-'d_시나리오'!$I$3))))</f>
        <v/>
      </c>
      <c r="H768">
        <f>RAND()</f>
        <v/>
      </c>
      <c r="I768">
        <f>IF('d_시나리오'!$J$4='d_시나리오'!$H$4,'d_시나리오'!$I$4,IF(H768&lt;('d_시나리오'!$I$4-'d_시나리오'!$H$4)/('d_시나리오'!$J$4-'d_시나리오'!$H$4),'d_시나리오'!$H$4+SQRT(H768*('d_시나리오'!$J$4-'d_시나리오'!$H$4)*('d_시나리오'!$I$4-'d_시나리오'!$H$4)),'d_시나리오'!$J$4-SQRT((1-H768)*('d_시나리오'!$J$4-'d_시나리오'!$H$4)*('d_시나리오'!$J$4-'d_시나리오'!$I$4))))</f>
        <v/>
      </c>
      <c r="J768">
        <f>RAND()</f>
        <v/>
      </c>
      <c r="K768">
        <f>IF('d_시나리오'!$J$5='d_시나리오'!$H$5,'d_시나리오'!$I$5,IF(J768&lt;('d_시나리오'!$I$5-'d_시나리오'!$H$5)/('d_시나리오'!$J$5-'d_시나리오'!$H$5),'d_시나리오'!$H$5+SQRT(J768*('d_시나리오'!$J$5-'d_시나리오'!$H$5)*('d_시나리오'!$I$5-'d_시나리오'!$H$5)),'d_시나리오'!$J$5-SQRT((1-J768)*('d_시나리오'!$J$5-'d_시나리오'!$H$5)*('d_시나리오'!$J$5-'d_시나리오'!$I$5))))</f>
        <v/>
      </c>
      <c r="L768">
        <f>RAND()</f>
        <v/>
      </c>
      <c r="M768">
        <f>IF('d_시나리오'!$J$6='d_시나리오'!$H$6,'d_시나리오'!$I$6,IF(L768&lt;('d_시나리오'!$I$6-'d_시나리오'!$H$6)/('d_시나리오'!$J$6-'d_시나리오'!$H$6),'d_시나리오'!$H$6+SQRT(L768*('d_시나리오'!$J$6-'d_시나리오'!$H$6)*('d_시나리오'!$I$6-'d_시나리오'!$H$6)),'d_시나리오'!$J$6-SQRT((1-L768)*('d_시나리오'!$J$6-'d_시나리오'!$H$6)*('d_시나리오'!$J$6-'d_시나리오'!$I$6))))</f>
        <v/>
      </c>
      <c r="N768">
        <f>INDEX('d_분포'!$B$2:$B$57,RANDBETWEEN(1,56))</f>
        <v/>
      </c>
      <c r="O768">
        <f>BETAINV(RAND(),5,5)</f>
        <v/>
      </c>
      <c r="P768">
        <f>'d_고정'!$B$1*'6_기대효과'!$H$7*('d_시나리오'!$I$7/'d_고정'!$B$2)*B768</f>
        <v/>
      </c>
      <c r="Q768">
        <f>P768*C768</f>
        <v/>
      </c>
      <c r="R768">
        <f>P768*E768</f>
        <v/>
      </c>
      <c r="S768">
        <f>R768*G768</f>
        <v/>
      </c>
      <c r="T768">
        <f>Q768+S768</f>
        <v/>
      </c>
      <c r="U768">
        <f>(Q768*D768+S768*I768)*(1-O768)</f>
        <v/>
      </c>
      <c r="V768">
        <f>(R768*K768*N768+'d_고정'!$B$3*('6_기대효과'!$H$7/8)*N768*'d_고정'!$B$10*M768*('6_기대효과'!$K$7/'d_고정'!$B$9))*(1-O768)</f>
        <v/>
      </c>
      <c r="W768">
        <f>(S768*I768+R768*MAX(K768-'d_고정'!$B$10*M768*('6_기대효과'!$K$7/'d_고정'!$B$9),0)*N768)*(1-O768)</f>
        <v/>
      </c>
      <c r="X768">
        <f>U768+V768</f>
        <v/>
      </c>
      <c r="Y768">
        <f>U768/('d_고정'!$B$5*'6_기대효과'!$H$7/8)/'d_고정'!$B$6</f>
        <v/>
      </c>
      <c r="Z768">
        <f>U768/('d_고정'!$B$8*'6_기대효과'!$H$7/8)</f>
        <v/>
      </c>
    </row>
    <row r="769">
      <c r="A769">
        <f>RAND()</f>
        <v/>
      </c>
      <c r="B769">
        <f>IF('d_시나리오'!$J$2='d_시나리오'!$H$2,'d_시나리오'!$I$2,IF(A769&lt;('d_시나리오'!$I$2-'d_시나리오'!$H$2)/('d_시나리오'!$J$2-'d_시나리오'!$H$2),'d_시나리오'!$H$2+SQRT(A769*('d_시나리오'!$J$2-'d_시나리오'!$H$2)*('d_시나리오'!$I$2-'d_시나리오'!$H$2)),'d_시나리오'!$J$2-SQRT((1-A769)*('d_시나리오'!$J$2-'d_시나리오'!$H$2)*('d_시나리오'!$J$2-'d_시나리오'!$I$2))))</f>
        <v/>
      </c>
      <c r="C769">
        <f>BETAINV(RAND(),2,6)</f>
        <v/>
      </c>
      <c r="D769">
        <f>INDEX('d_분포'!$A$2:$A$28,RANDBETWEEN(1,27))</f>
        <v/>
      </c>
      <c r="E769">
        <f>INDEX('d_분포'!$C$2:$C$5,RANDBETWEEN(1,4))*(0.9+0.2*RAND())</f>
        <v/>
      </c>
      <c r="F769">
        <f>RAND()</f>
        <v/>
      </c>
      <c r="G769">
        <f>IF('d_시나리오'!$J$3='d_시나리오'!$H$3,'d_시나리오'!$I$3,IF(F769&lt;('d_시나리오'!$I$3-'d_시나리오'!$H$3)/('d_시나리오'!$J$3-'d_시나리오'!$H$3),'d_시나리오'!$H$3+SQRT(F769*('d_시나리오'!$J$3-'d_시나리오'!$H$3)*('d_시나리오'!$I$3-'d_시나리오'!$H$3)),'d_시나리오'!$J$3-SQRT((1-F769)*('d_시나리오'!$J$3-'d_시나리오'!$H$3)*('d_시나리오'!$J$3-'d_시나리오'!$I$3))))</f>
        <v/>
      </c>
      <c r="H769">
        <f>RAND()</f>
        <v/>
      </c>
      <c r="I769">
        <f>IF('d_시나리오'!$J$4='d_시나리오'!$H$4,'d_시나리오'!$I$4,IF(H769&lt;('d_시나리오'!$I$4-'d_시나리오'!$H$4)/('d_시나리오'!$J$4-'d_시나리오'!$H$4),'d_시나리오'!$H$4+SQRT(H769*('d_시나리오'!$J$4-'d_시나리오'!$H$4)*('d_시나리오'!$I$4-'d_시나리오'!$H$4)),'d_시나리오'!$J$4-SQRT((1-H769)*('d_시나리오'!$J$4-'d_시나리오'!$H$4)*('d_시나리오'!$J$4-'d_시나리오'!$I$4))))</f>
        <v/>
      </c>
      <c r="J769">
        <f>RAND()</f>
        <v/>
      </c>
      <c r="K769">
        <f>IF('d_시나리오'!$J$5='d_시나리오'!$H$5,'d_시나리오'!$I$5,IF(J769&lt;('d_시나리오'!$I$5-'d_시나리오'!$H$5)/('d_시나리오'!$J$5-'d_시나리오'!$H$5),'d_시나리오'!$H$5+SQRT(J769*('d_시나리오'!$J$5-'d_시나리오'!$H$5)*('d_시나리오'!$I$5-'d_시나리오'!$H$5)),'d_시나리오'!$J$5-SQRT((1-J769)*('d_시나리오'!$J$5-'d_시나리오'!$H$5)*('d_시나리오'!$J$5-'d_시나리오'!$I$5))))</f>
        <v/>
      </c>
      <c r="L769">
        <f>RAND()</f>
        <v/>
      </c>
      <c r="M769">
        <f>IF('d_시나리오'!$J$6='d_시나리오'!$H$6,'d_시나리오'!$I$6,IF(L769&lt;('d_시나리오'!$I$6-'d_시나리오'!$H$6)/('d_시나리오'!$J$6-'d_시나리오'!$H$6),'d_시나리오'!$H$6+SQRT(L769*('d_시나리오'!$J$6-'d_시나리오'!$H$6)*('d_시나리오'!$I$6-'d_시나리오'!$H$6)),'d_시나리오'!$J$6-SQRT((1-L769)*('d_시나리오'!$J$6-'d_시나리오'!$H$6)*('d_시나리오'!$J$6-'d_시나리오'!$I$6))))</f>
        <v/>
      </c>
      <c r="N769">
        <f>INDEX('d_분포'!$B$2:$B$57,RANDBETWEEN(1,56))</f>
        <v/>
      </c>
      <c r="O769">
        <f>BETAINV(RAND(),5,5)</f>
        <v/>
      </c>
      <c r="P769">
        <f>'d_고정'!$B$1*'6_기대효과'!$H$7*('d_시나리오'!$I$7/'d_고정'!$B$2)*B769</f>
        <v/>
      </c>
      <c r="Q769">
        <f>P769*C769</f>
        <v/>
      </c>
      <c r="R769">
        <f>P769*E769</f>
        <v/>
      </c>
      <c r="S769">
        <f>R769*G769</f>
        <v/>
      </c>
      <c r="T769">
        <f>Q769+S769</f>
        <v/>
      </c>
      <c r="U769">
        <f>(Q769*D769+S769*I769)*(1-O769)</f>
        <v/>
      </c>
      <c r="V769">
        <f>(R769*K769*N769+'d_고정'!$B$3*('6_기대효과'!$H$7/8)*N769*'d_고정'!$B$10*M769*('6_기대효과'!$K$7/'d_고정'!$B$9))*(1-O769)</f>
        <v/>
      </c>
      <c r="W769">
        <f>(S769*I769+R769*MAX(K769-'d_고정'!$B$10*M769*('6_기대효과'!$K$7/'d_고정'!$B$9),0)*N769)*(1-O769)</f>
        <v/>
      </c>
      <c r="X769">
        <f>U769+V769</f>
        <v/>
      </c>
      <c r="Y769">
        <f>U769/('d_고정'!$B$5*'6_기대효과'!$H$7/8)/'d_고정'!$B$6</f>
        <v/>
      </c>
      <c r="Z769">
        <f>U769/('d_고정'!$B$8*'6_기대효과'!$H$7/8)</f>
        <v/>
      </c>
    </row>
    <row r="770">
      <c r="A770">
        <f>RAND()</f>
        <v/>
      </c>
      <c r="B770">
        <f>IF('d_시나리오'!$J$2='d_시나리오'!$H$2,'d_시나리오'!$I$2,IF(A770&lt;('d_시나리오'!$I$2-'d_시나리오'!$H$2)/('d_시나리오'!$J$2-'d_시나리오'!$H$2),'d_시나리오'!$H$2+SQRT(A770*('d_시나리오'!$J$2-'d_시나리오'!$H$2)*('d_시나리오'!$I$2-'d_시나리오'!$H$2)),'d_시나리오'!$J$2-SQRT((1-A770)*('d_시나리오'!$J$2-'d_시나리오'!$H$2)*('d_시나리오'!$J$2-'d_시나리오'!$I$2))))</f>
        <v/>
      </c>
      <c r="C770">
        <f>BETAINV(RAND(),2,6)</f>
        <v/>
      </c>
      <c r="D770">
        <f>INDEX('d_분포'!$A$2:$A$28,RANDBETWEEN(1,27))</f>
        <v/>
      </c>
      <c r="E770">
        <f>INDEX('d_분포'!$C$2:$C$5,RANDBETWEEN(1,4))*(0.9+0.2*RAND())</f>
        <v/>
      </c>
      <c r="F770">
        <f>RAND()</f>
        <v/>
      </c>
      <c r="G770">
        <f>IF('d_시나리오'!$J$3='d_시나리오'!$H$3,'d_시나리오'!$I$3,IF(F770&lt;('d_시나리오'!$I$3-'d_시나리오'!$H$3)/('d_시나리오'!$J$3-'d_시나리오'!$H$3),'d_시나리오'!$H$3+SQRT(F770*('d_시나리오'!$J$3-'d_시나리오'!$H$3)*('d_시나리오'!$I$3-'d_시나리오'!$H$3)),'d_시나리오'!$J$3-SQRT((1-F770)*('d_시나리오'!$J$3-'d_시나리오'!$H$3)*('d_시나리오'!$J$3-'d_시나리오'!$I$3))))</f>
        <v/>
      </c>
      <c r="H770">
        <f>RAND()</f>
        <v/>
      </c>
      <c r="I770">
        <f>IF('d_시나리오'!$J$4='d_시나리오'!$H$4,'d_시나리오'!$I$4,IF(H770&lt;('d_시나리오'!$I$4-'d_시나리오'!$H$4)/('d_시나리오'!$J$4-'d_시나리오'!$H$4),'d_시나리오'!$H$4+SQRT(H770*('d_시나리오'!$J$4-'d_시나리오'!$H$4)*('d_시나리오'!$I$4-'d_시나리오'!$H$4)),'d_시나리오'!$J$4-SQRT((1-H770)*('d_시나리오'!$J$4-'d_시나리오'!$H$4)*('d_시나리오'!$J$4-'d_시나리오'!$I$4))))</f>
        <v/>
      </c>
      <c r="J770">
        <f>RAND()</f>
        <v/>
      </c>
      <c r="K770">
        <f>IF('d_시나리오'!$J$5='d_시나리오'!$H$5,'d_시나리오'!$I$5,IF(J770&lt;('d_시나리오'!$I$5-'d_시나리오'!$H$5)/('d_시나리오'!$J$5-'d_시나리오'!$H$5),'d_시나리오'!$H$5+SQRT(J770*('d_시나리오'!$J$5-'d_시나리오'!$H$5)*('d_시나리오'!$I$5-'d_시나리오'!$H$5)),'d_시나리오'!$J$5-SQRT((1-J770)*('d_시나리오'!$J$5-'d_시나리오'!$H$5)*('d_시나리오'!$J$5-'d_시나리오'!$I$5))))</f>
        <v/>
      </c>
      <c r="L770">
        <f>RAND()</f>
        <v/>
      </c>
      <c r="M770">
        <f>IF('d_시나리오'!$J$6='d_시나리오'!$H$6,'d_시나리오'!$I$6,IF(L770&lt;('d_시나리오'!$I$6-'d_시나리오'!$H$6)/('d_시나리오'!$J$6-'d_시나리오'!$H$6),'d_시나리오'!$H$6+SQRT(L770*('d_시나리오'!$J$6-'d_시나리오'!$H$6)*('d_시나리오'!$I$6-'d_시나리오'!$H$6)),'d_시나리오'!$J$6-SQRT((1-L770)*('d_시나리오'!$J$6-'d_시나리오'!$H$6)*('d_시나리오'!$J$6-'d_시나리오'!$I$6))))</f>
        <v/>
      </c>
      <c r="N770">
        <f>INDEX('d_분포'!$B$2:$B$57,RANDBETWEEN(1,56))</f>
        <v/>
      </c>
      <c r="O770">
        <f>BETAINV(RAND(),5,5)</f>
        <v/>
      </c>
      <c r="P770">
        <f>'d_고정'!$B$1*'6_기대효과'!$H$7*('d_시나리오'!$I$7/'d_고정'!$B$2)*B770</f>
        <v/>
      </c>
      <c r="Q770">
        <f>P770*C770</f>
        <v/>
      </c>
      <c r="R770">
        <f>P770*E770</f>
        <v/>
      </c>
      <c r="S770">
        <f>R770*G770</f>
        <v/>
      </c>
      <c r="T770">
        <f>Q770+S770</f>
        <v/>
      </c>
      <c r="U770">
        <f>(Q770*D770+S770*I770)*(1-O770)</f>
        <v/>
      </c>
      <c r="V770">
        <f>(R770*K770*N770+'d_고정'!$B$3*('6_기대효과'!$H$7/8)*N770*'d_고정'!$B$10*M770*('6_기대효과'!$K$7/'d_고정'!$B$9))*(1-O770)</f>
        <v/>
      </c>
      <c r="W770">
        <f>(S770*I770+R770*MAX(K770-'d_고정'!$B$10*M770*('6_기대효과'!$K$7/'d_고정'!$B$9),0)*N770)*(1-O770)</f>
        <v/>
      </c>
      <c r="X770">
        <f>U770+V770</f>
        <v/>
      </c>
      <c r="Y770">
        <f>U770/('d_고정'!$B$5*'6_기대효과'!$H$7/8)/'d_고정'!$B$6</f>
        <v/>
      </c>
      <c r="Z770">
        <f>U770/('d_고정'!$B$8*'6_기대효과'!$H$7/8)</f>
        <v/>
      </c>
    </row>
    <row r="771">
      <c r="A771">
        <f>RAND()</f>
        <v/>
      </c>
      <c r="B771">
        <f>IF('d_시나리오'!$J$2='d_시나리오'!$H$2,'d_시나리오'!$I$2,IF(A771&lt;('d_시나리오'!$I$2-'d_시나리오'!$H$2)/('d_시나리오'!$J$2-'d_시나리오'!$H$2),'d_시나리오'!$H$2+SQRT(A771*('d_시나리오'!$J$2-'d_시나리오'!$H$2)*('d_시나리오'!$I$2-'d_시나리오'!$H$2)),'d_시나리오'!$J$2-SQRT((1-A771)*('d_시나리오'!$J$2-'d_시나리오'!$H$2)*('d_시나리오'!$J$2-'d_시나리오'!$I$2))))</f>
        <v/>
      </c>
      <c r="C771">
        <f>BETAINV(RAND(),2,6)</f>
        <v/>
      </c>
      <c r="D771">
        <f>INDEX('d_분포'!$A$2:$A$28,RANDBETWEEN(1,27))</f>
        <v/>
      </c>
      <c r="E771">
        <f>INDEX('d_분포'!$C$2:$C$5,RANDBETWEEN(1,4))*(0.9+0.2*RAND())</f>
        <v/>
      </c>
      <c r="F771">
        <f>RAND()</f>
        <v/>
      </c>
      <c r="G771">
        <f>IF('d_시나리오'!$J$3='d_시나리오'!$H$3,'d_시나리오'!$I$3,IF(F771&lt;('d_시나리오'!$I$3-'d_시나리오'!$H$3)/('d_시나리오'!$J$3-'d_시나리오'!$H$3),'d_시나리오'!$H$3+SQRT(F771*('d_시나리오'!$J$3-'d_시나리오'!$H$3)*('d_시나리오'!$I$3-'d_시나리오'!$H$3)),'d_시나리오'!$J$3-SQRT((1-F771)*('d_시나리오'!$J$3-'d_시나리오'!$H$3)*('d_시나리오'!$J$3-'d_시나리오'!$I$3))))</f>
        <v/>
      </c>
      <c r="H771">
        <f>RAND()</f>
        <v/>
      </c>
      <c r="I771">
        <f>IF('d_시나리오'!$J$4='d_시나리오'!$H$4,'d_시나리오'!$I$4,IF(H771&lt;('d_시나리오'!$I$4-'d_시나리오'!$H$4)/('d_시나리오'!$J$4-'d_시나리오'!$H$4),'d_시나리오'!$H$4+SQRT(H771*('d_시나리오'!$J$4-'d_시나리오'!$H$4)*('d_시나리오'!$I$4-'d_시나리오'!$H$4)),'d_시나리오'!$J$4-SQRT((1-H771)*('d_시나리오'!$J$4-'d_시나리오'!$H$4)*('d_시나리오'!$J$4-'d_시나리오'!$I$4))))</f>
        <v/>
      </c>
      <c r="J771">
        <f>RAND()</f>
        <v/>
      </c>
      <c r="K771">
        <f>IF('d_시나리오'!$J$5='d_시나리오'!$H$5,'d_시나리오'!$I$5,IF(J771&lt;('d_시나리오'!$I$5-'d_시나리오'!$H$5)/('d_시나리오'!$J$5-'d_시나리오'!$H$5),'d_시나리오'!$H$5+SQRT(J771*('d_시나리오'!$J$5-'d_시나리오'!$H$5)*('d_시나리오'!$I$5-'d_시나리오'!$H$5)),'d_시나리오'!$J$5-SQRT((1-J771)*('d_시나리오'!$J$5-'d_시나리오'!$H$5)*('d_시나리오'!$J$5-'d_시나리오'!$I$5))))</f>
        <v/>
      </c>
      <c r="L771">
        <f>RAND()</f>
        <v/>
      </c>
      <c r="M771">
        <f>IF('d_시나리오'!$J$6='d_시나리오'!$H$6,'d_시나리오'!$I$6,IF(L771&lt;('d_시나리오'!$I$6-'d_시나리오'!$H$6)/('d_시나리오'!$J$6-'d_시나리오'!$H$6),'d_시나리오'!$H$6+SQRT(L771*('d_시나리오'!$J$6-'d_시나리오'!$H$6)*('d_시나리오'!$I$6-'d_시나리오'!$H$6)),'d_시나리오'!$J$6-SQRT((1-L771)*('d_시나리오'!$J$6-'d_시나리오'!$H$6)*('d_시나리오'!$J$6-'d_시나리오'!$I$6))))</f>
        <v/>
      </c>
      <c r="N771">
        <f>INDEX('d_분포'!$B$2:$B$57,RANDBETWEEN(1,56))</f>
        <v/>
      </c>
      <c r="O771">
        <f>BETAINV(RAND(),5,5)</f>
        <v/>
      </c>
      <c r="P771">
        <f>'d_고정'!$B$1*'6_기대효과'!$H$7*('d_시나리오'!$I$7/'d_고정'!$B$2)*B771</f>
        <v/>
      </c>
      <c r="Q771">
        <f>P771*C771</f>
        <v/>
      </c>
      <c r="R771">
        <f>P771*E771</f>
        <v/>
      </c>
      <c r="S771">
        <f>R771*G771</f>
        <v/>
      </c>
      <c r="T771">
        <f>Q771+S771</f>
        <v/>
      </c>
      <c r="U771">
        <f>(Q771*D771+S771*I771)*(1-O771)</f>
        <v/>
      </c>
      <c r="V771">
        <f>(R771*K771*N771+'d_고정'!$B$3*('6_기대효과'!$H$7/8)*N771*'d_고정'!$B$10*M771*('6_기대효과'!$K$7/'d_고정'!$B$9))*(1-O771)</f>
        <v/>
      </c>
      <c r="W771">
        <f>(S771*I771+R771*MAX(K771-'d_고정'!$B$10*M771*('6_기대효과'!$K$7/'d_고정'!$B$9),0)*N771)*(1-O771)</f>
        <v/>
      </c>
      <c r="X771">
        <f>U771+V771</f>
        <v/>
      </c>
      <c r="Y771">
        <f>U771/('d_고정'!$B$5*'6_기대효과'!$H$7/8)/'d_고정'!$B$6</f>
        <v/>
      </c>
      <c r="Z771">
        <f>U771/('d_고정'!$B$8*'6_기대효과'!$H$7/8)</f>
        <v/>
      </c>
    </row>
    <row r="772">
      <c r="A772">
        <f>RAND()</f>
        <v/>
      </c>
      <c r="B772">
        <f>IF('d_시나리오'!$J$2='d_시나리오'!$H$2,'d_시나리오'!$I$2,IF(A772&lt;('d_시나리오'!$I$2-'d_시나리오'!$H$2)/('d_시나리오'!$J$2-'d_시나리오'!$H$2),'d_시나리오'!$H$2+SQRT(A772*('d_시나리오'!$J$2-'d_시나리오'!$H$2)*('d_시나리오'!$I$2-'d_시나리오'!$H$2)),'d_시나리오'!$J$2-SQRT((1-A772)*('d_시나리오'!$J$2-'d_시나리오'!$H$2)*('d_시나리오'!$J$2-'d_시나리오'!$I$2))))</f>
        <v/>
      </c>
      <c r="C772">
        <f>BETAINV(RAND(),2,6)</f>
        <v/>
      </c>
      <c r="D772">
        <f>INDEX('d_분포'!$A$2:$A$28,RANDBETWEEN(1,27))</f>
        <v/>
      </c>
      <c r="E772">
        <f>INDEX('d_분포'!$C$2:$C$5,RANDBETWEEN(1,4))*(0.9+0.2*RAND())</f>
        <v/>
      </c>
      <c r="F772">
        <f>RAND()</f>
        <v/>
      </c>
      <c r="G772">
        <f>IF('d_시나리오'!$J$3='d_시나리오'!$H$3,'d_시나리오'!$I$3,IF(F772&lt;('d_시나리오'!$I$3-'d_시나리오'!$H$3)/('d_시나리오'!$J$3-'d_시나리오'!$H$3),'d_시나리오'!$H$3+SQRT(F772*('d_시나리오'!$J$3-'d_시나리오'!$H$3)*('d_시나리오'!$I$3-'d_시나리오'!$H$3)),'d_시나리오'!$J$3-SQRT((1-F772)*('d_시나리오'!$J$3-'d_시나리오'!$H$3)*('d_시나리오'!$J$3-'d_시나리오'!$I$3))))</f>
        <v/>
      </c>
      <c r="H772">
        <f>RAND()</f>
        <v/>
      </c>
      <c r="I772">
        <f>IF('d_시나리오'!$J$4='d_시나리오'!$H$4,'d_시나리오'!$I$4,IF(H772&lt;('d_시나리오'!$I$4-'d_시나리오'!$H$4)/('d_시나리오'!$J$4-'d_시나리오'!$H$4),'d_시나리오'!$H$4+SQRT(H772*('d_시나리오'!$J$4-'d_시나리오'!$H$4)*('d_시나리오'!$I$4-'d_시나리오'!$H$4)),'d_시나리오'!$J$4-SQRT((1-H772)*('d_시나리오'!$J$4-'d_시나리오'!$H$4)*('d_시나리오'!$J$4-'d_시나리오'!$I$4))))</f>
        <v/>
      </c>
      <c r="J772">
        <f>RAND()</f>
        <v/>
      </c>
      <c r="K772">
        <f>IF('d_시나리오'!$J$5='d_시나리오'!$H$5,'d_시나리오'!$I$5,IF(J772&lt;('d_시나리오'!$I$5-'d_시나리오'!$H$5)/('d_시나리오'!$J$5-'d_시나리오'!$H$5),'d_시나리오'!$H$5+SQRT(J772*('d_시나리오'!$J$5-'d_시나리오'!$H$5)*('d_시나리오'!$I$5-'d_시나리오'!$H$5)),'d_시나리오'!$J$5-SQRT((1-J772)*('d_시나리오'!$J$5-'d_시나리오'!$H$5)*('d_시나리오'!$J$5-'d_시나리오'!$I$5))))</f>
        <v/>
      </c>
      <c r="L772">
        <f>RAND()</f>
        <v/>
      </c>
      <c r="M772">
        <f>IF('d_시나리오'!$J$6='d_시나리오'!$H$6,'d_시나리오'!$I$6,IF(L772&lt;('d_시나리오'!$I$6-'d_시나리오'!$H$6)/('d_시나리오'!$J$6-'d_시나리오'!$H$6),'d_시나리오'!$H$6+SQRT(L772*('d_시나리오'!$J$6-'d_시나리오'!$H$6)*('d_시나리오'!$I$6-'d_시나리오'!$H$6)),'d_시나리오'!$J$6-SQRT((1-L772)*('d_시나리오'!$J$6-'d_시나리오'!$H$6)*('d_시나리오'!$J$6-'d_시나리오'!$I$6))))</f>
        <v/>
      </c>
      <c r="N772">
        <f>INDEX('d_분포'!$B$2:$B$57,RANDBETWEEN(1,56))</f>
        <v/>
      </c>
      <c r="O772">
        <f>BETAINV(RAND(),5,5)</f>
        <v/>
      </c>
      <c r="P772">
        <f>'d_고정'!$B$1*'6_기대효과'!$H$7*('d_시나리오'!$I$7/'d_고정'!$B$2)*B772</f>
        <v/>
      </c>
      <c r="Q772">
        <f>P772*C772</f>
        <v/>
      </c>
      <c r="R772">
        <f>P772*E772</f>
        <v/>
      </c>
      <c r="S772">
        <f>R772*G772</f>
        <v/>
      </c>
      <c r="T772">
        <f>Q772+S772</f>
        <v/>
      </c>
      <c r="U772">
        <f>(Q772*D772+S772*I772)*(1-O772)</f>
        <v/>
      </c>
      <c r="V772">
        <f>(R772*K772*N772+'d_고정'!$B$3*('6_기대효과'!$H$7/8)*N772*'d_고정'!$B$10*M772*('6_기대효과'!$K$7/'d_고정'!$B$9))*(1-O772)</f>
        <v/>
      </c>
      <c r="W772">
        <f>(S772*I772+R772*MAX(K772-'d_고정'!$B$10*M772*('6_기대효과'!$K$7/'d_고정'!$B$9),0)*N772)*(1-O772)</f>
        <v/>
      </c>
      <c r="X772">
        <f>U772+V772</f>
        <v/>
      </c>
      <c r="Y772">
        <f>U772/('d_고정'!$B$5*'6_기대효과'!$H$7/8)/'d_고정'!$B$6</f>
        <v/>
      </c>
      <c r="Z772">
        <f>U772/('d_고정'!$B$8*'6_기대효과'!$H$7/8)</f>
        <v/>
      </c>
    </row>
    <row r="773">
      <c r="A773">
        <f>RAND()</f>
        <v/>
      </c>
      <c r="B773">
        <f>IF('d_시나리오'!$J$2='d_시나리오'!$H$2,'d_시나리오'!$I$2,IF(A773&lt;('d_시나리오'!$I$2-'d_시나리오'!$H$2)/('d_시나리오'!$J$2-'d_시나리오'!$H$2),'d_시나리오'!$H$2+SQRT(A773*('d_시나리오'!$J$2-'d_시나리오'!$H$2)*('d_시나리오'!$I$2-'d_시나리오'!$H$2)),'d_시나리오'!$J$2-SQRT((1-A773)*('d_시나리오'!$J$2-'d_시나리오'!$H$2)*('d_시나리오'!$J$2-'d_시나리오'!$I$2))))</f>
        <v/>
      </c>
      <c r="C773">
        <f>BETAINV(RAND(),2,6)</f>
        <v/>
      </c>
      <c r="D773">
        <f>INDEX('d_분포'!$A$2:$A$28,RANDBETWEEN(1,27))</f>
        <v/>
      </c>
      <c r="E773">
        <f>INDEX('d_분포'!$C$2:$C$5,RANDBETWEEN(1,4))*(0.9+0.2*RAND())</f>
        <v/>
      </c>
      <c r="F773">
        <f>RAND()</f>
        <v/>
      </c>
      <c r="G773">
        <f>IF('d_시나리오'!$J$3='d_시나리오'!$H$3,'d_시나리오'!$I$3,IF(F773&lt;('d_시나리오'!$I$3-'d_시나리오'!$H$3)/('d_시나리오'!$J$3-'d_시나리오'!$H$3),'d_시나리오'!$H$3+SQRT(F773*('d_시나리오'!$J$3-'d_시나리오'!$H$3)*('d_시나리오'!$I$3-'d_시나리오'!$H$3)),'d_시나리오'!$J$3-SQRT((1-F773)*('d_시나리오'!$J$3-'d_시나리오'!$H$3)*('d_시나리오'!$J$3-'d_시나리오'!$I$3))))</f>
        <v/>
      </c>
      <c r="H773">
        <f>RAND()</f>
        <v/>
      </c>
      <c r="I773">
        <f>IF('d_시나리오'!$J$4='d_시나리오'!$H$4,'d_시나리오'!$I$4,IF(H773&lt;('d_시나리오'!$I$4-'d_시나리오'!$H$4)/('d_시나리오'!$J$4-'d_시나리오'!$H$4),'d_시나리오'!$H$4+SQRT(H773*('d_시나리오'!$J$4-'d_시나리오'!$H$4)*('d_시나리오'!$I$4-'d_시나리오'!$H$4)),'d_시나리오'!$J$4-SQRT((1-H773)*('d_시나리오'!$J$4-'d_시나리오'!$H$4)*('d_시나리오'!$J$4-'d_시나리오'!$I$4))))</f>
        <v/>
      </c>
      <c r="J773">
        <f>RAND()</f>
        <v/>
      </c>
      <c r="K773">
        <f>IF('d_시나리오'!$J$5='d_시나리오'!$H$5,'d_시나리오'!$I$5,IF(J773&lt;('d_시나리오'!$I$5-'d_시나리오'!$H$5)/('d_시나리오'!$J$5-'d_시나리오'!$H$5),'d_시나리오'!$H$5+SQRT(J773*('d_시나리오'!$J$5-'d_시나리오'!$H$5)*('d_시나리오'!$I$5-'d_시나리오'!$H$5)),'d_시나리오'!$J$5-SQRT((1-J773)*('d_시나리오'!$J$5-'d_시나리오'!$H$5)*('d_시나리오'!$J$5-'d_시나리오'!$I$5))))</f>
        <v/>
      </c>
      <c r="L773">
        <f>RAND()</f>
        <v/>
      </c>
      <c r="M773">
        <f>IF('d_시나리오'!$J$6='d_시나리오'!$H$6,'d_시나리오'!$I$6,IF(L773&lt;('d_시나리오'!$I$6-'d_시나리오'!$H$6)/('d_시나리오'!$J$6-'d_시나리오'!$H$6),'d_시나리오'!$H$6+SQRT(L773*('d_시나리오'!$J$6-'d_시나리오'!$H$6)*('d_시나리오'!$I$6-'d_시나리오'!$H$6)),'d_시나리오'!$J$6-SQRT((1-L773)*('d_시나리오'!$J$6-'d_시나리오'!$H$6)*('d_시나리오'!$J$6-'d_시나리오'!$I$6))))</f>
        <v/>
      </c>
      <c r="N773">
        <f>INDEX('d_분포'!$B$2:$B$57,RANDBETWEEN(1,56))</f>
        <v/>
      </c>
      <c r="O773">
        <f>BETAINV(RAND(),5,5)</f>
        <v/>
      </c>
      <c r="P773">
        <f>'d_고정'!$B$1*'6_기대효과'!$H$7*('d_시나리오'!$I$7/'d_고정'!$B$2)*B773</f>
        <v/>
      </c>
      <c r="Q773">
        <f>P773*C773</f>
        <v/>
      </c>
      <c r="R773">
        <f>P773*E773</f>
        <v/>
      </c>
      <c r="S773">
        <f>R773*G773</f>
        <v/>
      </c>
      <c r="T773">
        <f>Q773+S773</f>
        <v/>
      </c>
      <c r="U773">
        <f>(Q773*D773+S773*I773)*(1-O773)</f>
        <v/>
      </c>
      <c r="V773">
        <f>(R773*K773*N773+'d_고정'!$B$3*('6_기대효과'!$H$7/8)*N773*'d_고정'!$B$10*M773*('6_기대효과'!$K$7/'d_고정'!$B$9))*(1-O773)</f>
        <v/>
      </c>
      <c r="W773">
        <f>(S773*I773+R773*MAX(K773-'d_고정'!$B$10*M773*('6_기대효과'!$K$7/'d_고정'!$B$9),0)*N773)*(1-O773)</f>
        <v/>
      </c>
      <c r="X773">
        <f>U773+V773</f>
        <v/>
      </c>
      <c r="Y773">
        <f>U773/('d_고정'!$B$5*'6_기대효과'!$H$7/8)/'d_고정'!$B$6</f>
        <v/>
      </c>
      <c r="Z773">
        <f>U773/('d_고정'!$B$8*'6_기대효과'!$H$7/8)</f>
        <v/>
      </c>
    </row>
    <row r="774">
      <c r="A774">
        <f>RAND()</f>
        <v/>
      </c>
      <c r="B774">
        <f>IF('d_시나리오'!$J$2='d_시나리오'!$H$2,'d_시나리오'!$I$2,IF(A774&lt;('d_시나리오'!$I$2-'d_시나리오'!$H$2)/('d_시나리오'!$J$2-'d_시나리오'!$H$2),'d_시나리오'!$H$2+SQRT(A774*('d_시나리오'!$J$2-'d_시나리오'!$H$2)*('d_시나리오'!$I$2-'d_시나리오'!$H$2)),'d_시나리오'!$J$2-SQRT((1-A774)*('d_시나리오'!$J$2-'d_시나리오'!$H$2)*('d_시나리오'!$J$2-'d_시나리오'!$I$2))))</f>
        <v/>
      </c>
      <c r="C774">
        <f>BETAINV(RAND(),2,6)</f>
        <v/>
      </c>
      <c r="D774">
        <f>INDEX('d_분포'!$A$2:$A$28,RANDBETWEEN(1,27))</f>
        <v/>
      </c>
      <c r="E774">
        <f>INDEX('d_분포'!$C$2:$C$5,RANDBETWEEN(1,4))*(0.9+0.2*RAND())</f>
        <v/>
      </c>
      <c r="F774">
        <f>RAND()</f>
        <v/>
      </c>
      <c r="G774">
        <f>IF('d_시나리오'!$J$3='d_시나리오'!$H$3,'d_시나리오'!$I$3,IF(F774&lt;('d_시나리오'!$I$3-'d_시나리오'!$H$3)/('d_시나리오'!$J$3-'d_시나리오'!$H$3),'d_시나리오'!$H$3+SQRT(F774*('d_시나리오'!$J$3-'d_시나리오'!$H$3)*('d_시나리오'!$I$3-'d_시나리오'!$H$3)),'d_시나리오'!$J$3-SQRT((1-F774)*('d_시나리오'!$J$3-'d_시나리오'!$H$3)*('d_시나리오'!$J$3-'d_시나리오'!$I$3))))</f>
        <v/>
      </c>
      <c r="H774">
        <f>RAND()</f>
        <v/>
      </c>
      <c r="I774">
        <f>IF('d_시나리오'!$J$4='d_시나리오'!$H$4,'d_시나리오'!$I$4,IF(H774&lt;('d_시나리오'!$I$4-'d_시나리오'!$H$4)/('d_시나리오'!$J$4-'d_시나리오'!$H$4),'d_시나리오'!$H$4+SQRT(H774*('d_시나리오'!$J$4-'d_시나리오'!$H$4)*('d_시나리오'!$I$4-'d_시나리오'!$H$4)),'d_시나리오'!$J$4-SQRT((1-H774)*('d_시나리오'!$J$4-'d_시나리오'!$H$4)*('d_시나리오'!$J$4-'d_시나리오'!$I$4))))</f>
        <v/>
      </c>
      <c r="J774">
        <f>RAND()</f>
        <v/>
      </c>
      <c r="K774">
        <f>IF('d_시나리오'!$J$5='d_시나리오'!$H$5,'d_시나리오'!$I$5,IF(J774&lt;('d_시나리오'!$I$5-'d_시나리오'!$H$5)/('d_시나리오'!$J$5-'d_시나리오'!$H$5),'d_시나리오'!$H$5+SQRT(J774*('d_시나리오'!$J$5-'d_시나리오'!$H$5)*('d_시나리오'!$I$5-'d_시나리오'!$H$5)),'d_시나리오'!$J$5-SQRT((1-J774)*('d_시나리오'!$J$5-'d_시나리오'!$H$5)*('d_시나리오'!$J$5-'d_시나리오'!$I$5))))</f>
        <v/>
      </c>
      <c r="L774">
        <f>RAND()</f>
        <v/>
      </c>
      <c r="M774">
        <f>IF('d_시나리오'!$J$6='d_시나리오'!$H$6,'d_시나리오'!$I$6,IF(L774&lt;('d_시나리오'!$I$6-'d_시나리오'!$H$6)/('d_시나리오'!$J$6-'d_시나리오'!$H$6),'d_시나리오'!$H$6+SQRT(L774*('d_시나리오'!$J$6-'d_시나리오'!$H$6)*('d_시나리오'!$I$6-'d_시나리오'!$H$6)),'d_시나리오'!$J$6-SQRT((1-L774)*('d_시나리오'!$J$6-'d_시나리오'!$H$6)*('d_시나리오'!$J$6-'d_시나리오'!$I$6))))</f>
        <v/>
      </c>
      <c r="N774">
        <f>INDEX('d_분포'!$B$2:$B$57,RANDBETWEEN(1,56))</f>
        <v/>
      </c>
      <c r="O774">
        <f>BETAINV(RAND(),5,5)</f>
        <v/>
      </c>
      <c r="P774">
        <f>'d_고정'!$B$1*'6_기대효과'!$H$7*('d_시나리오'!$I$7/'d_고정'!$B$2)*B774</f>
        <v/>
      </c>
      <c r="Q774">
        <f>P774*C774</f>
        <v/>
      </c>
      <c r="R774">
        <f>P774*E774</f>
        <v/>
      </c>
      <c r="S774">
        <f>R774*G774</f>
        <v/>
      </c>
      <c r="T774">
        <f>Q774+S774</f>
        <v/>
      </c>
      <c r="U774">
        <f>(Q774*D774+S774*I774)*(1-O774)</f>
        <v/>
      </c>
      <c r="V774">
        <f>(R774*K774*N774+'d_고정'!$B$3*('6_기대효과'!$H$7/8)*N774*'d_고정'!$B$10*M774*('6_기대효과'!$K$7/'d_고정'!$B$9))*(1-O774)</f>
        <v/>
      </c>
      <c r="W774">
        <f>(S774*I774+R774*MAX(K774-'d_고정'!$B$10*M774*('6_기대효과'!$K$7/'d_고정'!$B$9),0)*N774)*(1-O774)</f>
        <v/>
      </c>
      <c r="X774">
        <f>U774+V774</f>
        <v/>
      </c>
      <c r="Y774">
        <f>U774/('d_고정'!$B$5*'6_기대효과'!$H$7/8)/'d_고정'!$B$6</f>
        <v/>
      </c>
      <c r="Z774">
        <f>U774/('d_고정'!$B$8*'6_기대효과'!$H$7/8)</f>
        <v/>
      </c>
    </row>
    <row r="775">
      <c r="A775">
        <f>RAND()</f>
        <v/>
      </c>
      <c r="B775">
        <f>IF('d_시나리오'!$J$2='d_시나리오'!$H$2,'d_시나리오'!$I$2,IF(A775&lt;('d_시나리오'!$I$2-'d_시나리오'!$H$2)/('d_시나리오'!$J$2-'d_시나리오'!$H$2),'d_시나리오'!$H$2+SQRT(A775*('d_시나리오'!$J$2-'d_시나리오'!$H$2)*('d_시나리오'!$I$2-'d_시나리오'!$H$2)),'d_시나리오'!$J$2-SQRT((1-A775)*('d_시나리오'!$J$2-'d_시나리오'!$H$2)*('d_시나리오'!$J$2-'d_시나리오'!$I$2))))</f>
        <v/>
      </c>
      <c r="C775">
        <f>BETAINV(RAND(),2,6)</f>
        <v/>
      </c>
      <c r="D775">
        <f>INDEX('d_분포'!$A$2:$A$28,RANDBETWEEN(1,27))</f>
        <v/>
      </c>
      <c r="E775">
        <f>INDEX('d_분포'!$C$2:$C$5,RANDBETWEEN(1,4))*(0.9+0.2*RAND())</f>
        <v/>
      </c>
      <c r="F775">
        <f>RAND()</f>
        <v/>
      </c>
      <c r="G775">
        <f>IF('d_시나리오'!$J$3='d_시나리오'!$H$3,'d_시나리오'!$I$3,IF(F775&lt;('d_시나리오'!$I$3-'d_시나리오'!$H$3)/('d_시나리오'!$J$3-'d_시나리오'!$H$3),'d_시나리오'!$H$3+SQRT(F775*('d_시나리오'!$J$3-'d_시나리오'!$H$3)*('d_시나리오'!$I$3-'d_시나리오'!$H$3)),'d_시나리오'!$J$3-SQRT((1-F775)*('d_시나리오'!$J$3-'d_시나리오'!$H$3)*('d_시나리오'!$J$3-'d_시나리오'!$I$3))))</f>
        <v/>
      </c>
      <c r="H775">
        <f>RAND()</f>
        <v/>
      </c>
      <c r="I775">
        <f>IF('d_시나리오'!$J$4='d_시나리오'!$H$4,'d_시나리오'!$I$4,IF(H775&lt;('d_시나리오'!$I$4-'d_시나리오'!$H$4)/('d_시나리오'!$J$4-'d_시나리오'!$H$4),'d_시나리오'!$H$4+SQRT(H775*('d_시나리오'!$J$4-'d_시나리오'!$H$4)*('d_시나리오'!$I$4-'d_시나리오'!$H$4)),'d_시나리오'!$J$4-SQRT((1-H775)*('d_시나리오'!$J$4-'d_시나리오'!$H$4)*('d_시나리오'!$J$4-'d_시나리오'!$I$4))))</f>
        <v/>
      </c>
      <c r="J775">
        <f>RAND()</f>
        <v/>
      </c>
      <c r="K775">
        <f>IF('d_시나리오'!$J$5='d_시나리오'!$H$5,'d_시나리오'!$I$5,IF(J775&lt;('d_시나리오'!$I$5-'d_시나리오'!$H$5)/('d_시나리오'!$J$5-'d_시나리오'!$H$5),'d_시나리오'!$H$5+SQRT(J775*('d_시나리오'!$J$5-'d_시나리오'!$H$5)*('d_시나리오'!$I$5-'d_시나리오'!$H$5)),'d_시나리오'!$J$5-SQRT((1-J775)*('d_시나리오'!$J$5-'d_시나리오'!$H$5)*('d_시나리오'!$J$5-'d_시나리오'!$I$5))))</f>
        <v/>
      </c>
      <c r="L775">
        <f>RAND()</f>
        <v/>
      </c>
      <c r="M775">
        <f>IF('d_시나리오'!$J$6='d_시나리오'!$H$6,'d_시나리오'!$I$6,IF(L775&lt;('d_시나리오'!$I$6-'d_시나리오'!$H$6)/('d_시나리오'!$J$6-'d_시나리오'!$H$6),'d_시나리오'!$H$6+SQRT(L775*('d_시나리오'!$J$6-'d_시나리오'!$H$6)*('d_시나리오'!$I$6-'d_시나리오'!$H$6)),'d_시나리오'!$J$6-SQRT((1-L775)*('d_시나리오'!$J$6-'d_시나리오'!$H$6)*('d_시나리오'!$J$6-'d_시나리오'!$I$6))))</f>
        <v/>
      </c>
      <c r="N775">
        <f>INDEX('d_분포'!$B$2:$B$57,RANDBETWEEN(1,56))</f>
        <v/>
      </c>
      <c r="O775">
        <f>BETAINV(RAND(),5,5)</f>
        <v/>
      </c>
      <c r="P775">
        <f>'d_고정'!$B$1*'6_기대효과'!$H$7*('d_시나리오'!$I$7/'d_고정'!$B$2)*B775</f>
        <v/>
      </c>
      <c r="Q775">
        <f>P775*C775</f>
        <v/>
      </c>
      <c r="R775">
        <f>P775*E775</f>
        <v/>
      </c>
      <c r="S775">
        <f>R775*G775</f>
        <v/>
      </c>
      <c r="T775">
        <f>Q775+S775</f>
        <v/>
      </c>
      <c r="U775">
        <f>(Q775*D775+S775*I775)*(1-O775)</f>
        <v/>
      </c>
      <c r="V775">
        <f>(R775*K775*N775+'d_고정'!$B$3*('6_기대효과'!$H$7/8)*N775*'d_고정'!$B$10*M775*('6_기대효과'!$K$7/'d_고정'!$B$9))*(1-O775)</f>
        <v/>
      </c>
      <c r="W775">
        <f>(S775*I775+R775*MAX(K775-'d_고정'!$B$10*M775*('6_기대효과'!$K$7/'d_고정'!$B$9),0)*N775)*(1-O775)</f>
        <v/>
      </c>
      <c r="X775">
        <f>U775+V775</f>
        <v/>
      </c>
      <c r="Y775">
        <f>U775/('d_고정'!$B$5*'6_기대효과'!$H$7/8)/'d_고정'!$B$6</f>
        <v/>
      </c>
      <c r="Z775">
        <f>U775/('d_고정'!$B$8*'6_기대효과'!$H$7/8)</f>
        <v/>
      </c>
    </row>
    <row r="776">
      <c r="A776">
        <f>RAND()</f>
        <v/>
      </c>
      <c r="B776">
        <f>IF('d_시나리오'!$J$2='d_시나리오'!$H$2,'d_시나리오'!$I$2,IF(A776&lt;('d_시나리오'!$I$2-'d_시나리오'!$H$2)/('d_시나리오'!$J$2-'d_시나리오'!$H$2),'d_시나리오'!$H$2+SQRT(A776*('d_시나리오'!$J$2-'d_시나리오'!$H$2)*('d_시나리오'!$I$2-'d_시나리오'!$H$2)),'d_시나리오'!$J$2-SQRT((1-A776)*('d_시나리오'!$J$2-'d_시나리오'!$H$2)*('d_시나리오'!$J$2-'d_시나리오'!$I$2))))</f>
        <v/>
      </c>
      <c r="C776">
        <f>BETAINV(RAND(),2,6)</f>
        <v/>
      </c>
      <c r="D776">
        <f>INDEX('d_분포'!$A$2:$A$28,RANDBETWEEN(1,27))</f>
        <v/>
      </c>
      <c r="E776">
        <f>INDEX('d_분포'!$C$2:$C$5,RANDBETWEEN(1,4))*(0.9+0.2*RAND())</f>
        <v/>
      </c>
      <c r="F776">
        <f>RAND()</f>
        <v/>
      </c>
      <c r="G776">
        <f>IF('d_시나리오'!$J$3='d_시나리오'!$H$3,'d_시나리오'!$I$3,IF(F776&lt;('d_시나리오'!$I$3-'d_시나리오'!$H$3)/('d_시나리오'!$J$3-'d_시나리오'!$H$3),'d_시나리오'!$H$3+SQRT(F776*('d_시나리오'!$J$3-'d_시나리오'!$H$3)*('d_시나리오'!$I$3-'d_시나리오'!$H$3)),'d_시나리오'!$J$3-SQRT((1-F776)*('d_시나리오'!$J$3-'d_시나리오'!$H$3)*('d_시나리오'!$J$3-'d_시나리오'!$I$3))))</f>
        <v/>
      </c>
      <c r="H776">
        <f>RAND()</f>
        <v/>
      </c>
      <c r="I776">
        <f>IF('d_시나리오'!$J$4='d_시나리오'!$H$4,'d_시나리오'!$I$4,IF(H776&lt;('d_시나리오'!$I$4-'d_시나리오'!$H$4)/('d_시나리오'!$J$4-'d_시나리오'!$H$4),'d_시나리오'!$H$4+SQRT(H776*('d_시나리오'!$J$4-'d_시나리오'!$H$4)*('d_시나리오'!$I$4-'d_시나리오'!$H$4)),'d_시나리오'!$J$4-SQRT((1-H776)*('d_시나리오'!$J$4-'d_시나리오'!$H$4)*('d_시나리오'!$J$4-'d_시나리오'!$I$4))))</f>
        <v/>
      </c>
      <c r="J776">
        <f>RAND()</f>
        <v/>
      </c>
      <c r="K776">
        <f>IF('d_시나리오'!$J$5='d_시나리오'!$H$5,'d_시나리오'!$I$5,IF(J776&lt;('d_시나리오'!$I$5-'d_시나리오'!$H$5)/('d_시나리오'!$J$5-'d_시나리오'!$H$5),'d_시나리오'!$H$5+SQRT(J776*('d_시나리오'!$J$5-'d_시나리오'!$H$5)*('d_시나리오'!$I$5-'d_시나리오'!$H$5)),'d_시나리오'!$J$5-SQRT((1-J776)*('d_시나리오'!$J$5-'d_시나리오'!$H$5)*('d_시나리오'!$J$5-'d_시나리오'!$I$5))))</f>
        <v/>
      </c>
      <c r="L776">
        <f>RAND()</f>
        <v/>
      </c>
      <c r="M776">
        <f>IF('d_시나리오'!$J$6='d_시나리오'!$H$6,'d_시나리오'!$I$6,IF(L776&lt;('d_시나리오'!$I$6-'d_시나리오'!$H$6)/('d_시나리오'!$J$6-'d_시나리오'!$H$6),'d_시나리오'!$H$6+SQRT(L776*('d_시나리오'!$J$6-'d_시나리오'!$H$6)*('d_시나리오'!$I$6-'d_시나리오'!$H$6)),'d_시나리오'!$J$6-SQRT((1-L776)*('d_시나리오'!$J$6-'d_시나리오'!$H$6)*('d_시나리오'!$J$6-'d_시나리오'!$I$6))))</f>
        <v/>
      </c>
      <c r="N776">
        <f>INDEX('d_분포'!$B$2:$B$57,RANDBETWEEN(1,56))</f>
        <v/>
      </c>
      <c r="O776">
        <f>BETAINV(RAND(),5,5)</f>
        <v/>
      </c>
      <c r="P776">
        <f>'d_고정'!$B$1*'6_기대효과'!$H$7*('d_시나리오'!$I$7/'d_고정'!$B$2)*B776</f>
        <v/>
      </c>
      <c r="Q776">
        <f>P776*C776</f>
        <v/>
      </c>
      <c r="R776">
        <f>P776*E776</f>
        <v/>
      </c>
      <c r="S776">
        <f>R776*G776</f>
        <v/>
      </c>
      <c r="T776">
        <f>Q776+S776</f>
        <v/>
      </c>
      <c r="U776">
        <f>(Q776*D776+S776*I776)*(1-O776)</f>
        <v/>
      </c>
      <c r="V776">
        <f>(R776*K776*N776+'d_고정'!$B$3*('6_기대효과'!$H$7/8)*N776*'d_고정'!$B$10*M776*('6_기대효과'!$K$7/'d_고정'!$B$9))*(1-O776)</f>
        <v/>
      </c>
      <c r="W776">
        <f>(S776*I776+R776*MAX(K776-'d_고정'!$B$10*M776*('6_기대효과'!$K$7/'d_고정'!$B$9),0)*N776)*(1-O776)</f>
        <v/>
      </c>
      <c r="X776">
        <f>U776+V776</f>
        <v/>
      </c>
      <c r="Y776">
        <f>U776/('d_고정'!$B$5*'6_기대효과'!$H$7/8)/'d_고정'!$B$6</f>
        <v/>
      </c>
      <c r="Z776">
        <f>U776/('d_고정'!$B$8*'6_기대효과'!$H$7/8)</f>
        <v/>
      </c>
    </row>
    <row r="777">
      <c r="A777">
        <f>RAND()</f>
        <v/>
      </c>
      <c r="B777">
        <f>IF('d_시나리오'!$J$2='d_시나리오'!$H$2,'d_시나리오'!$I$2,IF(A777&lt;('d_시나리오'!$I$2-'d_시나리오'!$H$2)/('d_시나리오'!$J$2-'d_시나리오'!$H$2),'d_시나리오'!$H$2+SQRT(A777*('d_시나리오'!$J$2-'d_시나리오'!$H$2)*('d_시나리오'!$I$2-'d_시나리오'!$H$2)),'d_시나리오'!$J$2-SQRT((1-A777)*('d_시나리오'!$J$2-'d_시나리오'!$H$2)*('d_시나리오'!$J$2-'d_시나리오'!$I$2))))</f>
        <v/>
      </c>
      <c r="C777">
        <f>BETAINV(RAND(),2,6)</f>
        <v/>
      </c>
      <c r="D777">
        <f>INDEX('d_분포'!$A$2:$A$28,RANDBETWEEN(1,27))</f>
        <v/>
      </c>
      <c r="E777">
        <f>INDEX('d_분포'!$C$2:$C$5,RANDBETWEEN(1,4))*(0.9+0.2*RAND())</f>
        <v/>
      </c>
      <c r="F777">
        <f>RAND()</f>
        <v/>
      </c>
      <c r="G777">
        <f>IF('d_시나리오'!$J$3='d_시나리오'!$H$3,'d_시나리오'!$I$3,IF(F777&lt;('d_시나리오'!$I$3-'d_시나리오'!$H$3)/('d_시나리오'!$J$3-'d_시나리오'!$H$3),'d_시나리오'!$H$3+SQRT(F777*('d_시나리오'!$J$3-'d_시나리오'!$H$3)*('d_시나리오'!$I$3-'d_시나리오'!$H$3)),'d_시나리오'!$J$3-SQRT((1-F777)*('d_시나리오'!$J$3-'d_시나리오'!$H$3)*('d_시나리오'!$J$3-'d_시나리오'!$I$3))))</f>
        <v/>
      </c>
      <c r="H777">
        <f>RAND()</f>
        <v/>
      </c>
      <c r="I777">
        <f>IF('d_시나리오'!$J$4='d_시나리오'!$H$4,'d_시나리오'!$I$4,IF(H777&lt;('d_시나리오'!$I$4-'d_시나리오'!$H$4)/('d_시나리오'!$J$4-'d_시나리오'!$H$4),'d_시나리오'!$H$4+SQRT(H777*('d_시나리오'!$J$4-'d_시나리오'!$H$4)*('d_시나리오'!$I$4-'d_시나리오'!$H$4)),'d_시나리오'!$J$4-SQRT((1-H777)*('d_시나리오'!$J$4-'d_시나리오'!$H$4)*('d_시나리오'!$J$4-'d_시나리오'!$I$4))))</f>
        <v/>
      </c>
      <c r="J777">
        <f>RAND()</f>
        <v/>
      </c>
      <c r="K777">
        <f>IF('d_시나리오'!$J$5='d_시나리오'!$H$5,'d_시나리오'!$I$5,IF(J777&lt;('d_시나리오'!$I$5-'d_시나리오'!$H$5)/('d_시나리오'!$J$5-'d_시나리오'!$H$5),'d_시나리오'!$H$5+SQRT(J777*('d_시나리오'!$J$5-'d_시나리오'!$H$5)*('d_시나리오'!$I$5-'d_시나리오'!$H$5)),'d_시나리오'!$J$5-SQRT((1-J777)*('d_시나리오'!$J$5-'d_시나리오'!$H$5)*('d_시나리오'!$J$5-'d_시나리오'!$I$5))))</f>
        <v/>
      </c>
      <c r="L777">
        <f>RAND()</f>
        <v/>
      </c>
      <c r="M777">
        <f>IF('d_시나리오'!$J$6='d_시나리오'!$H$6,'d_시나리오'!$I$6,IF(L777&lt;('d_시나리오'!$I$6-'d_시나리오'!$H$6)/('d_시나리오'!$J$6-'d_시나리오'!$H$6),'d_시나리오'!$H$6+SQRT(L777*('d_시나리오'!$J$6-'d_시나리오'!$H$6)*('d_시나리오'!$I$6-'d_시나리오'!$H$6)),'d_시나리오'!$J$6-SQRT((1-L777)*('d_시나리오'!$J$6-'d_시나리오'!$H$6)*('d_시나리오'!$J$6-'d_시나리오'!$I$6))))</f>
        <v/>
      </c>
      <c r="N777">
        <f>INDEX('d_분포'!$B$2:$B$57,RANDBETWEEN(1,56))</f>
        <v/>
      </c>
      <c r="O777">
        <f>BETAINV(RAND(),5,5)</f>
        <v/>
      </c>
      <c r="P777">
        <f>'d_고정'!$B$1*'6_기대효과'!$H$7*('d_시나리오'!$I$7/'d_고정'!$B$2)*B777</f>
        <v/>
      </c>
      <c r="Q777">
        <f>P777*C777</f>
        <v/>
      </c>
      <c r="R777">
        <f>P777*E777</f>
        <v/>
      </c>
      <c r="S777">
        <f>R777*G777</f>
        <v/>
      </c>
      <c r="T777">
        <f>Q777+S777</f>
        <v/>
      </c>
      <c r="U777">
        <f>(Q777*D777+S777*I777)*(1-O777)</f>
        <v/>
      </c>
      <c r="V777">
        <f>(R777*K777*N777+'d_고정'!$B$3*('6_기대효과'!$H$7/8)*N777*'d_고정'!$B$10*M777*('6_기대효과'!$K$7/'d_고정'!$B$9))*(1-O777)</f>
        <v/>
      </c>
      <c r="W777">
        <f>(S777*I777+R777*MAX(K777-'d_고정'!$B$10*M777*('6_기대효과'!$K$7/'d_고정'!$B$9),0)*N777)*(1-O777)</f>
        <v/>
      </c>
      <c r="X777">
        <f>U777+V777</f>
        <v/>
      </c>
      <c r="Y777">
        <f>U777/('d_고정'!$B$5*'6_기대효과'!$H$7/8)/'d_고정'!$B$6</f>
        <v/>
      </c>
      <c r="Z777">
        <f>U777/('d_고정'!$B$8*'6_기대효과'!$H$7/8)</f>
        <v/>
      </c>
    </row>
    <row r="778">
      <c r="A778">
        <f>RAND()</f>
        <v/>
      </c>
      <c r="B778">
        <f>IF('d_시나리오'!$J$2='d_시나리오'!$H$2,'d_시나리오'!$I$2,IF(A778&lt;('d_시나리오'!$I$2-'d_시나리오'!$H$2)/('d_시나리오'!$J$2-'d_시나리오'!$H$2),'d_시나리오'!$H$2+SQRT(A778*('d_시나리오'!$J$2-'d_시나리오'!$H$2)*('d_시나리오'!$I$2-'d_시나리오'!$H$2)),'d_시나리오'!$J$2-SQRT((1-A778)*('d_시나리오'!$J$2-'d_시나리오'!$H$2)*('d_시나리오'!$J$2-'d_시나리오'!$I$2))))</f>
        <v/>
      </c>
      <c r="C778">
        <f>BETAINV(RAND(),2,6)</f>
        <v/>
      </c>
      <c r="D778">
        <f>INDEX('d_분포'!$A$2:$A$28,RANDBETWEEN(1,27))</f>
        <v/>
      </c>
      <c r="E778">
        <f>INDEX('d_분포'!$C$2:$C$5,RANDBETWEEN(1,4))*(0.9+0.2*RAND())</f>
        <v/>
      </c>
      <c r="F778">
        <f>RAND()</f>
        <v/>
      </c>
      <c r="G778">
        <f>IF('d_시나리오'!$J$3='d_시나리오'!$H$3,'d_시나리오'!$I$3,IF(F778&lt;('d_시나리오'!$I$3-'d_시나리오'!$H$3)/('d_시나리오'!$J$3-'d_시나리오'!$H$3),'d_시나리오'!$H$3+SQRT(F778*('d_시나리오'!$J$3-'d_시나리오'!$H$3)*('d_시나리오'!$I$3-'d_시나리오'!$H$3)),'d_시나리오'!$J$3-SQRT((1-F778)*('d_시나리오'!$J$3-'d_시나리오'!$H$3)*('d_시나리오'!$J$3-'d_시나리오'!$I$3))))</f>
        <v/>
      </c>
      <c r="H778">
        <f>RAND()</f>
        <v/>
      </c>
      <c r="I778">
        <f>IF('d_시나리오'!$J$4='d_시나리오'!$H$4,'d_시나리오'!$I$4,IF(H778&lt;('d_시나리오'!$I$4-'d_시나리오'!$H$4)/('d_시나리오'!$J$4-'d_시나리오'!$H$4),'d_시나리오'!$H$4+SQRT(H778*('d_시나리오'!$J$4-'d_시나리오'!$H$4)*('d_시나리오'!$I$4-'d_시나리오'!$H$4)),'d_시나리오'!$J$4-SQRT((1-H778)*('d_시나리오'!$J$4-'d_시나리오'!$H$4)*('d_시나리오'!$J$4-'d_시나리오'!$I$4))))</f>
        <v/>
      </c>
      <c r="J778">
        <f>RAND()</f>
        <v/>
      </c>
      <c r="K778">
        <f>IF('d_시나리오'!$J$5='d_시나리오'!$H$5,'d_시나리오'!$I$5,IF(J778&lt;('d_시나리오'!$I$5-'d_시나리오'!$H$5)/('d_시나리오'!$J$5-'d_시나리오'!$H$5),'d_시나리오'!$H$5+SQRT(J778*('d_시나리오'!$J$5-'d_시나리오'!$H$5)*('d_시나리오'!$I$5-'d_시나리오'!$H$5)),'d_시나리오'!$J$5-SQRT((1-J778)*('d_시나리오'!$J$5-'d_시나리오'!$H$5)*('d_시나리오'!$J$5-'d_시나리오'!$I$5))))</f>
        <v/>
      </c>
      <c r="L778">
        <f>RAND()</f>
        <v/>
      </c>
      <c r="M778">
        <f>IF('d_시나리오'!$J$6='d_시나리오'!$H$6,'d_시나리오'!$I$6,IF(L778&lt;('d_시나리오'!$I$6-'d_시나리오'!$H$6)/('d_시나리오'!$J$6-'d_시나리오'!$H$6),'d_시나리오'!$H$6+SQRT(L778*('d_시나리오'!$J$6-'d_시나리오'!$H$6)*('d_시나리오'!$I$6-'d_시나리오'!$H$6)),'d_시나리오'!$J$6-SQRT((1-L778)*('d_시나리오'!$J$6-'d_시나리오'!$H$6)*('d_시나리오'!$J$6-'d_시나리오'!$I$6))))</f>
        <v/>
      </c>
      <c r="N778">
        <f>INDEX('d_분포'!$B$2:$B$57,RANDBETWEEN(1,56))</f>
        <v/>
      </c>
      <c r="O778">
        <f>BETAINV(RAND(),5,5)</f>
        <v/>
      </c>
      <c r="P778">
        <f>'d_고정'!$B$1*'6_기대효과'!$H$7*('d_시나리오'!$I$7/'d_고정'!$B$2)*B778</f>
        <v/>
      </c>
      <c r="Q778">
        <f>P778*C778</f>
        <v/>
      </c>
      <c r="R778">
        <f>P778*E778</f>
        <v/>
      </c>
      <c r="S778">
        <f>R778*G778</f>
        <v/>
      </c>
      <c r="T778">
        <f>Q778+S778</f>
        <v/>
      </c>
      <c r="U778">
        <f>(Q778*D778+S778*I778)*(1-O778)</f>
        <v/>
      </c>
      <c r="V778">
        <f>(R778*K778*N778+'d_고정'!$B$3*('6_기대효과'!$H$7/8)*N778*'d_고정'!$B$10*M778*('6_기대효과'!$K$7/'d_고정'!$B$9))*(1-O778)</f>
        <v/>
      </c>
      <c r="W778">
        <f>(S778*I778+R778*MAX(K778-'d_고정'!$B$10*M778*('6_기대효과'!$K$7/'d_고정'!$B$9),0)*N778)*(1-O778)</f>
        <v/>
      </c>
      <c r="X778">
        <f>U778+V778</f>
        <v/>
      </c>
      <c r="Y778">
        <f>U778/('d_고정'!$B$5*'6_기대효과'!$H$7/8)/'d_고정'!$B$6</f>
        <v/>
      </c>
      <c r="Z778">
        <f>U778/('d_고정'!$B$8*'6_기대효과'!$H$7/8)</f>
        <v/>
      </c>
    </row>
    <row r="779">
      <c r="A779">
        <f>RAND()</f>
        <v/>
      </c>
      <c r="B779">
        <f>IF('d_시나리오'!$J$2='d_시나리오'!$H$2,'d_시나리오'!$I$2,IF(A779&lt;('d_시나리오'!$I$2-'d_시나리오'!$H$2)/('d_시나리오'!$J$2-'d_시나리오'!$H$2),'d_시나리오'!$H$2+SQRT(A779*('d_시나리오'!$J$2-'d_시나리오'!$H$2)*('d_시나리오'!$I$2-'d_시나리오'!$H$2)),'d_시나리오'!$J$2-SQRT((1-A779)*('d_시나리오'!$J$2-'d_시나리오'!$H$2)*('d_시나리오'!$J$2-'d_시나리오'!$I$2))))</f>
        <v/>
      </c>
      <c r="C779">
        <f>BETAINV(RAND(),2,6)</f>
        <v/>
      </c>
      <c r="D779">
        <f>INDEX('d_분포'!$A$2:$A$28,RANDBETWEEN(1,27))</f>
        <v/>
      </c>
      <c r="E779">
        <f>INDEX('d_분포'!$C$2:$C$5,RANDBETWEEN(1,4))*(0.9+0.2*RAND())</f>
        <v/>
      </c>
      <c r="F779">
        <f>RAND()</f>
        <v/>
      </c>
      <c r="G779">
        <f>IF('d_시나리오'!$J$3='d_시나리오'!$H$3,'d_시나리오'!$I$3,IF(F779&lt;('d_시나리오'!$I$3-'d_시나리오'!$H$3)/('d_시나리오'!$J$3-'d_시나리오'!$H$3),'d_시나리오'!$H$3+SQRT(F779*('d_시나리오'!$J$3-'d_시나리오'!$H$3)*('d_시나리오'!$I$3-'d_시나리오'!$H$3)),'d_시나리오'!$J$3-SQRT((1-F779)*('d_시나리오'!$J$3-'d_시나리오'!$H$3)*('d_시나리오'!$J$3-'d_시나리오'!$I$3))))</f>
        <v/>
      </c>
      <c r="H779">
        <f>RAND()</f>
        <v/>
      </c>
      <c r="I779">
        <f>IF('d_시나리오'!$J$4='d_시나리오'!$H$4,'d_시나리오'!$I$4,IF(H779&lt;('d_시나리오'!$I$4-'d_시나리오'!$H$4)/('d_시나리오'!$J$4-'d_시나리오'!$H$4),'d_시나리오'!$H$4+SQRT(H779*('d_시나리오'!$J$4-'d_시나리오'!$H$4)*('d_시나리오'!$I$4-'d_시나리오'!$H$4)),'d_시나리오'!$J$4-SQRT((1-H779)*('d_시나리오'!$J$4-'d_시나리오'!$H$4)*('d_시나리오'!$J$4-'d_시나리오'!$I$4))))</f>
        <v/>
      </c>
      <c r="J779">
        <f>RAND()</f>
        <v/>
      </c>
      <c r="K779">
        <f>IF('d_시나리오'!$J$5='d_시나리오'!$H$5,'d_시나리오'!$I$5,IF(J779&lt;('d_시나리오'!$I$5-'d_시나리오'!$H$5)/('d_시나리오'!$J$5-'d_시나리오'!$H$5),'d_시나리오'!$H$5+SQRT(J779*('d_시나리오'!$J$5-'d_시나리오'!$H$5)*('d_시나리오'!$I$5-'d_시나리오'!$H$5)),'d_시나리오'!$J$5-SQRT((1-J779)*('d_시나리오'!$J$5-'d_시나리오'!$H$5)*('d_시나리오'!$J$5-'d_시나리오'!$I$5))))</f>
        <v/>
      </c>
      <c r="L779">
        <f>RAND()</f>
        <v/>
      </c>
      <c r="M779">
        <f>IF('d_시나리오'!$J$6='d_시나리오'!$H$6,'d_시나리오'!$I$6,IF(L779&lt;('d_시나리오'!$I$6-'d_시나리오'!$H$6)/('d_시나리오'!$J$6-'d_시나리오'!$H$6),'d_시나리오'!$H$6+SQRT(L779*('d_시나리오'!$J$6-'d_시나리오'!$H$6)*('d_시나리오'!$I$6-'d_시나리오'!$H$6)),'d_시나리오'!$J$6-SQRT((1-L779)*('d_시나리오'!$J$6-'d_시나리오'!$H$6)*('d_시나리오'!$J$6-'d_시나리오'!$I$6))))</f>
        <v/>
      </c>
      <c r="N779">
        <f>INDEX('d_분포'!$B$2:$B$57,RANDBETWEEN(1,56))</f>
        <v/>
      </c>
      <c r="O779">
        <f>BETAINV(RAND(),5,5)</f>
        <v/>
      </c>
      <c r="P779">
        <f>'d_고정'!$B$1*'6_기대효과'!$H$7*('d_시나리오'!$I$7/'d_고정'!$B$2)*B779</f>
        <v/>
      </c>
      <c r="Q779">
        <f>P779*C779</f>
        <v/>
      </c>
      <c r="R779">
        <f>P779*E779</f>
        <v/>
      </c>
      <c r="S779">
        <f>R779*G779</f>
        <v/>
      </c>
      <c r="T779">
        <f>Q779+S779</f>
        <v/>
      </c>
      <c r="U779">
        <f>(Q779*D779+S779*I779)*(1-O779)</f>
        <v/>
      </c>
      <c r="V779">
        <f>(R779*K779*N779+'d_고정'!$B$3*('6_기대효과'!$H$7/8)*N779*'d_고정'!$B$10*M779*('6_기대효과'!$K$7/'d_고정'!$B$9))*(1-O779)</f>
        <v/>
      </c>
      <c r="W779">
        <f>(S779*I779+R779*MAX(K779-'d_고정'!$B$10*M779*('6_기대효과'!$K$7/'d_고정'!$B$9),0)*N779)*(1-O779)</f>
        <v/>
      </c>
      <c r="X779">
        <f>U779+V779</f>
        <v/>
      </c>
      <c r="Y779">
        <f>U779/('d_고정'!$B$5*'6_기대효과'!$H$7/8)/'d_고정'!$B$6</f>
        <v/>
      </c>
      <c r="Z779">
        <f>U779/('d_고정'!$B$8*'6_기대효과'!$H$7/8)</f>
        <v/>
      </c>
    </row>
    <row r="780">
      <c r="A780">
        <f>RAND()</f>
        <v/>
      </c>
      <c r="B780">
        <f>IF('d_시나리오'!$J$2='d_시나리오'!$H$2,'d_시나리오'!$I$2,IF(A780&lt;('d_시나리오'!$I$2-'d_시나리오'!$H$2)/('d_시나리오'!$J$2-'d_시나리오'!$H$2),'d_시나리오'!$H$2+SQRT(A780*('d_시나리오'!$J$2-'d_시나리오'!$H$2)*('d_시나리오'!$I$2-'d_시나리오'!$H$2)),'d_시나리오'!$J$2-SQRT((1-A780)*('d_시나리오'!$J$2-'d_시나리오'!$H$2)*('d_시나리오'!$J$2-'d_시나리오'!$I$2))))</f>
        <v/>
      </c>
      <c r="C780">
        <f>BETAINV(RAND(),2,6)</f>
        <v/>
      </c>
      <c r="D780">
        <f>INDEX('d_분포'!$A$2:$A$28,RANDBETWEEN(1,27))</f>
        <v/>
      </c>
      <c r="E780">
        <f>INDEX('d_분포'!$C$2:$C$5,RANDBETWEEN(1,4))*(0.9+0.2*RAND())</f>
        <v/>
      </c>
      <c r="F780">
        <f>RAND()</f>
        <v/>
      </c>
      <c r="G780">
        <f>IF('d_시나리오'!$J$3='d_시나리오'!$H$3,'d_시나리오'!$I$3,IF(F780&lt;('d_시나리오'!$I$3-'d_시나리오'!$H$3)/('d_시나리오'!$J$3-'d_시나리오'!$H$3),'d_시나리오'!$H$3+SQRT(F780*('d_시나리오'!$J$3-'d_시나리오'!$H$3)*('d_시나리오'!$I$3-'d_시나리오'!$H$3)),'d_시나리오'!$J$3-SQRT((1-F780)*('d_시나리오'!$J$3-'d_시나리오'!$H$3)*('d_시나리오'!$J$3-'d_시나리오'!$I$3))))</f>
        <v/>
      </c>
      <c r="H780">
        <f>RAND()</f>
        <v/>
      </c>
      <c r="I780">
        <f>IF('d_시나리오'!$J$4='d_시나리오'!$H$4,'d_시나리오'!$I$4,IF(H780&lt;('d_시나리오'!$I$4-'d_시나리오'!$H$4)/('d_시나리오'!$J$4-'d_시나리오'!$H$4),'d_시나리오'!$H$4+SQRT(H780*('d_시나리오'!$J$4-'d_시나리오'!$H$4)*('d_시나리오'!$I$4-'d_시나리오'!$H$4)),'d_시나리오'!$J$4-SQRT((1-H780)*('d_시나리오'!$J$4-'d_시나리오'!$H$4)*('d_시나리오'!$J$4-'d_시나리오'!$I$4))))</f>
        <v/>
      </c>
      <c r="J780">
        <f>RAND()</f>
        <v/>
      </c>
      <c r="K780">
        <f>IF('d_시나리오'!$J$5='d_시나리오'!$H$5,'d_시나리오'!$I$5,IF(J780&lt;('d_시나리오'!$I$5-'d_시나리오'!$H$5)/('d_시나리오'!$J$5-'d_시나리오'!$H$5),'d_시나리오'!$H$5+SQRT(J780*('d_시나리오'!$J$5-'d_시나리오'!$H$5)*('d_시나리오'!$I$5-'d_시나리오'!$H$5)),'d_시나리오'!$J$5-SQRT((1-J780)*('d_시나리오'!$J$5-'d_시나리오'!$H$5)*('d_시나리오'!$J$5-'d_시나리오'!$I$5))))</f>
        <v/>
      </c>
      <c r="L780">
        <f>RAND()</f>
        <v/>
      </c>
      <c r="M780">
        <f>IF('d_시나리오'!$J$6='d_시나리오'!$H$6,'d_시나리오'!$I$6,IF(L780&lt;('d_시나리오'!$I$6-'d_시나리오'!$H$6)/('d_시나리오'!$J$6-'d_시나리오'!$H$6),'d_시나리오'!$H$6+SQRT(L780*('d_시나리오'!$J$6-'d_시나리오'!$H$6)*('d_시나리오'!$I$6-'d_시나리오'!$H$6)),'d_시나리오'!$J$6-SQRT((1-L780)*('d_시나리오'!$J$6-'d_시나리오'!$H$6)*('d_시나리오'!$J$6-'d_시나리오'!$I$6))))</f>
        <v/>
      </c>
      <c r="N780">
        <f>INDEX('d_분포'!$B$2:$B$57,RANDBETWEEN(1,56))</f>
        <v/>
      </c>
      <c r="O780">
        <f>BETAINV(RAND(),5,5)</f>
        <v/>
      </c>
      <c r="P780">
        <f>'d_고정'!$B$1*'6_기대효과'!$H$7*('d_시나리오'!$I$7/'d_고정'!$B$2)*B780</f>
        <v/>
      </c>
      <c r="Q780">
        <f>P780*C780</f>
        <v/>
      </c>
      <c r="R780">
        <f>P780*E780</f>
        <v/>
      </c>
      <c r="S780">
        <f>R780*G780</f>
        <v/>
      </c>
      <c r="T780">
        <f>Q780+S780</f>
        <v/>
      </c>
      <c r="U780">
        <f>(Q780*D780+S780*I780)*(1-O780)</f>
        <v/>
      </c>
      <c r="V780">
        <f>(R780*K780*N780+'d_고정'!$B$3*('6_기대효과'!$H$7/8)*N780*'d_고정'!$B$10*M780*('6_기대효과'!$K$7/'d_고정'!$B$9))*(1-O780)</f>
        <v/>
      </c>
      <c r="W780">
        <f>(S780*I780+R780*MAX(K780-'d_고정'!$B$10*M780*('6_기대효과'!$K$7/'d_고정'!$B$9),0)*N780)*(1-O780)</f>
        <v/>
      </c>
      <c r="X780">
        <f>U780+V780</f>
        <v/>
      </c>
      <c r="Y780">
        <f>U780/('d_고정'!$B$5*'6_기대효과'!$H$7/8)/'d_고정'!$B$6</f>
        <v/>
      </c>
      <c r="Z780">
        <f>U780/('d_고정'!$B$8*'6_기대효과'!$H$7/8)</f>
        <v/>
      </c>
    </row>
    <row r="781">
      <c r="A781">
        <f>RAND()</f>
        <v/>
      </c>
      <c r="B781">
        <f>IF('d_시나리오'!$J$2='d_시나리오'!$H$2,'d_시나리오'!$I$2,IF(A781&lt;('d_시나리오'!$I$2-'d_시나리오'!$H$2)/('d_시나리오'!$J$2-'d_시나리오'!$H$2),'d_시나리오'!$H$2+SQRT(A781*('d_시나리오'!$J$2-'d_시나리오'!$H$2)*('d_시나리오'!$I$2-'d_시나리오'!$H$2)),'d_시나리오'!$J$2-SQRT((1-A781)*('d_시나리오'!$J$2-'d_시나리오'!$H$2)*('d_시나리오'!$J$2-'d_시나리오'!$I$2))))</f>
        <v/>
      </c>
      <c r="C781">
        <f>BETAINV(RAND(),2,6)</f>
        <v/>
      </c>
      <c r="D781">
        <f>INDEX('d_분포'!$A$2:$A$28,RANDBETWEEN(1,27))</f>
        <v/>
      </c>
      <c r="E781">
        <f>INDEX('d_분포'!$C$2:$C$5,RANDBETWEEN(1,4))*(0.9+0.2*RAND())</f>
        <v/>
      </c>
      <c r="F781">
        <f>RAND()</f>
        <v/>
      </c>
      <c r="G781">
        <f>IF('d_시나리오'!$J$3='d_시나리오'!$H$3,'d_시나리오'!$I$3,IF(F781&lt;('d_시나리오'!$I$3-'d_시나리오'!$H$3)/('d_시나리오'!$J$3-'d_시나리오'!$H$3),'d_시나리오'!$H$3+SQRT(F781*('d_시나리오'!$J$3-'d_시나리오'!$H$3)*('d_시나리오'!$I$3-'d_시나리오'!$H$3)),'d_시나리오'!$J$3-SQRT((1-F781)*('d_시나리오'!$J$3-'d_시나리오'!$H$3)*('d_시나리오'!$J$3-'d_시나리오'!$I$3))))</f>
        <v/>
      </c>
      <c r="H781">
        <f>RAND()</f>
        <v/>
      </c>
      <c r="I781">
        <f>IF('d_시나리오'!$J$4='d_시나리오'!$H$4,'d_시나리오'!$I$4,IF(H781&lt;('d_시나리오'!$I$4-'d_시나리오'!$H$4)/('d_시나리오'!$J$4-'d_시나리오'!$H$4),'d_시나리오'!$H$4+SQRT(H781*('d_시나리오'!$J$4-'d_시나리오'!$H$4)*('d_시나리오'!$I$4-'d_시나리오'!$H$4)),'d_시나리오'!$J$4-SQRT((1-H781)*('d_시나리오'!$J$4-'d_시나리오'!$H$4)*('d_시나리오'!$J$4-'d_시나리오'!$I$4))))</f>
        <v/>
      </c>
      <c r="J781">
        <f>RAND()</f>
        <v/>
      </c>
      <c r="K781">
        <f>IF('d_시나리오'!$J$5='d_시나리오'!$H$5,'d_시나리오'!$I$5,IF(J781&lt;('d_시나리오'!$I$5-'d_시나리오'!$H$5)/('d_시나리오'!$J$5-'d_시나리오'!$H$5),'d_시나리오'!$H$5+SQRT(J781*('d_시나리오'!$J$5-'d_시나리오'!$H$5)*('d_시나리오'!$I$5-'d_시나리오'!$H$5)),'d_시나리오'!$J$5-SQRT((1-J781)*('d_시나리오'!$J$5-'d_시나리오'!$H$5)*('d_시나리오'!$J$5-'d_시나리오'!$I$5))))</f>
        <v/>
      </c>
      <c r="L781">
        <f>RAND()</f>
        <v/>
      </c>
      <c r="M781">
        <f>IF('d_시나리오'!$J$6='d_시나리오'!$H$6,'d_시나리오'!$I$6,IF(L781&lt;('d_시나리오'!$I$6-'d_시나리오'!$H$6)/('d_시나리오'!$J$6-'d_시나리오'!$H$6),'d_시나리오'!$H$6+SQRT(L781*('d_시나리오'!$J$6-'d_시나리오'!$H$6)*('d_시나리오'!$I$6-'d_시나리오'!$H$6)),'d_시나리오'!$J$6-SQRT((1-L781)*('d_시나리오'!$J$6-'d_시나리오'!$H$6)*('d_시나리오'!$J$6-'d_시나리오'!$I$6))))</f>
        <v/>
      </c>
      <c r="N781">
        <f>INDEX('d_분포'!$B$2:$B$57,RANDBETWEEN(1,56))</f>
        <v/>
      </c>
      <c r="O781">
        <f>BETAINV(RAND(),5,5)</f>
        <v/>
      </c>
      <c r="P781">
        <f>'d_고정'!$B$1*'6_기대효과'!$H$7*('d_시나리오'!$I$7/'d_고정'!$B$2)*B781</f>
        <v/>
      </c>
      <c r="Q781">
        <f>P781*C781</f>
        <v/>
      </c>
      <c r="R781">
        <f>P781*E781</f>
        <v/>
      </c>
      <c r="S781">
        <f>R781*G781</f>
        <v/>
      </c>
      <c r="T781">
        <f>Q781+S781</f>
        <v/>
      </c>
      <c r="U781">
        <f>(Q781*D781+S781*I781)*(1-O781)</f>
        <v/>
      </c>
      <c r="V781">
        <f>(R781*K781*N781+'d_고정'!$B$3*('6_기대효과'!$H$7/8)*N781*'d_고정'!$B$10*M781*('6_기대효과'!$K$7/'d_고정'!$B$9))*(1-O781)</f>
        <v/>
      </c>
      <c r="W781">
        <f>(S781*I781+R781*MAX(K781-'d_고정'!$B$10*M781*('6_기대효과'!$K$7/'d_고정'!$B$9),0)*N781)*(1-O781)</f>
        <v/>
      </c>
      <c r="X781">
        <f>U781+V781</f>
        <v/>
      </c>
      <c r="Y781">
        <f>U781/('d_고정'!$B$5*'6_기대효과'!$H$7/8)/'d_고정'!$B$6</f>
        <v/>
      </c>
      <c r="Z781">
        <f>U781/('d_고정'!$B$8*'6_기대효과'!$H$7/8)</f>
        <v/>
      </c>
    </row>
    <row r="782">
      <c r="A782">
        <f>RAND()</f>
        <v/>
      </c>
      <c r="B782">
        <f>IF('d_시나리오'!$J$2='d_시나리오'!$H$2,'d_시나리오'!$I$2,IF(A782&lt;('d_시나리오'!$I$2-'d_시나리오'!$H$2)/('d_시나리오'!$J$2-'d_시나리오'!$H$2),'d_시나리오'!$H$2+SQRT(A782*('d_시나리오'!$J$2-'d_시나리오'!$H$2)*('d_시나리오'!$I$2-'d_시나리오'!$H$2)),'d_시나리오'!$J$2-SQRT((1-A782)*('d_시나리오'!$J$2-'d_시나리오'!$H$2)*('d_시나리오'!$J$2-'d_시나리오'!$I$2))))</f>
        <v/>
      </c>
      <c r="C782">
        <f>BETAINV(RAND(),2,6)</f>
        <v/>
      </c>
      <c r="D782">
        <f>INDEX('d_분포'!$A$2:$A$28,RANDBETWEEN(1,27))</f>
        <v/>
      </c>
      <c r="E782">
        <f>INDEX('d_분포'!$C$2:$C$5,RANDBETWEEN(1,4))*(0.9+0.2*RAND())</f>
        <v/>
      </c>
      <c r="F782">
        <f>RAND()</f>
        <v/>
      </c>
      <c r="G782">
        <f>IF('d_시나리오'!$J$3='d_시나리오'!$H$3,'d_시나리오'!$I$3,IF(F782&lt;('d_시나리오'!$I$3-'d_시나리오'!$H$3)/('d_시나리오'!$J$3-'d_시나리오'!$H$3),'d_시나리오'!$H$3+SQRT(F782*('d_시나리오'!$J$3-'d_시나리오'!$H$3)*('d_시나리오'!$I$3-'d_시나리오'!$H$3)),'d_시나리오'!$J$3-SQRT((1-F782)*('d_시나리오'!$J$3-'d_시나리오'!$H$3)*('d_시나리오'!$J$3-'d_시나리오'!$I$3))))</f>
        <v/>
      </c>
      <c r="H782">
        <f>RAND()</f>
        <v/>
      </c>
      <c r="I782">
        <f>IF('d_시나리오'!$J$4='d_시나리오'!$H$4,'d_시나리오'!$I$4,IF(H782&lt;('d_시나리오'!$I$4-'d_시나리오'!$H$4)/('d_시나리오'!$J$4-'d_시나리오'!$H$4),'d_시나리오'!$H$4+SQRT(H782*('d_시나리오'!$J$4-'d_시나리오'!$H$4)*('d_시나리오'!$I$4-'d_시나리오'!$H$4)),'d_시나리오'!$J$4-SQRT((1-H782)*('d_시나리오'!$J$4-'d_시나리오'!$H$4)*('d_시나리오'!$J$4-'d_시나리오'!$I$4))))</f>
        <v/>
      </c>
      <c r="J782">
        <f>RAND()</f>
        <v/>
      </c>
      <c r="K782">
        <f>IF('d_시나리오'!$J$5='d_시나리오'!$H$5,'d_시나리오'!$I$5,IF(J782&lt;('d_시나리오'!$I$5-'d_시나리오'!$H$5)/('d_시나리오'!$J$5-'d_시나리오'!$H$5),'d_시나리오'!$H$5+SQRT(J782*('d_시나리오'!$J$5-'d_시나리오'!$H$5)*('d_시나리오'!$I$5-'d_시나리오'!$H$5)),'d_시나리오'!$J$5-SQRT((1-J782)*('d_시나리오'!$J$5-'d_시나리오'!$H$5)*('d_시나리오'!$J$5-'d_시나리오'!$I$5))))</f>
        <v/>
      </c>
      <c r="L782">
        <f>RAND()</f>
        <v/>
      </c>
      <c r="M782">
        <f>IF('d_시나리오'!$J$6='d_시나리오'!$H$6,'d_시나리오'!$I$6,IF(L782&lt;('d_시나리오'!$I$6-'d_시나리오'!$H$6)/('d_시나리오'!$J$6-'d_시나리오'!$H$6),'d_시나리오'!$H$6+SQRT(L782*('d_시나리오'!$J$6-'d_시나리오'!$H$6)*('d_시나리오'!$I$6-'d_시나리오'!$H$6)),'d_시나리오'!$J$6-SQRT((1-L782)*('d_시나리오'!$J$6-'d_시나리오'!$H$6)*('d_시나리오'!$J$6-'d_시나리오'!$I$6))))</f>
        <v/>
      </c>
      <c r="N782">
        <f>INDEX('d_분포'!$B$2:$B$57,RANDBETWEEN(1,56))</f>
        <v/>
      </c>
      <c r="O782">
        <f>BETAINV(RAND(),5,5)</f>
        <v/>
      </c>
      <c r="P782">
        <f>'d_고정'!$B$1*'6_기대효과'!$H$7*('d_시나리오'!$I$7/'d_고정'!$B$2)*B782</f>
        <v/>
      </c>
      <c r="Q782">
        <f>P782*C782</f>
        <v/>
      </c>
      <c r="R782">
        <f>P782*E782</f>
        <v/>
      </c>
      <c r="S782">
        <f>R782*G782</f>
        <v/>
      </c>
      <c r="T782">
        <f>Q782+S782</f>
        <v/>
      </c>
      <c r="U782">
        <f>(Q782*D782+S782*I782)*(1-O782)</f>
        <v/>
      </c>
      <c r="V782">
        <f>(R782*K782*N782+'d_고정'!$B$3*('6_기대효과'!$H$7/8)*N782*'d_고정'!$B$10*M782*('6_기대효과'!$K$7/'d_고정'!$B$9))*(1-O782)</f>
        <v/>
      </c>
      <c r="W782">
        <f>(S782*I782+R782*MAX(K782-'d_고정'!$B$10*M782*('6_기대효과'!$K$7/'d_고정'!$B$9),0)*N782)*(1-O782)</f>
        <v/>
      </c>
      <c r="X782">
        <f>U782+V782</f>
        <v/>
      </c>
      <c r="Y782">
        <f>U782/('d_고정'!$B$5*'6_기대효과'!$H$7/8)/'d_고정'!$B$6</f>
        <v/>
      </c>
      <c r="Z782">
        <f>U782/('d_고정'!$B$8*'6_기대효과'!$H$7/8)</f>
        <v/>
      </c>
    </row>
    <row r="783">
      <c r="A783">
        <f>RAND()</f>
        <v/>
      </c>
      <c r="B783">
        <f>IF('d_시나리오'!$J$2='d_시나리오'!$H$2,'d_시나리오'!$I$2,IF(A783&lt;('d_시나리오'!$I$2-'d_시나리오'!$H$2)/('d_시나리오'!$J$2-'d_시나리오'!$H$2),'d_시나리오'!$H$2+SQRT(A783*('d_시나리오'!$J$2-'d_시나리오'!$H$2)*('d_시나리오'!$I$2-'d_시나리오'!$H$2)),'d_시나리오'!$J$2-SQRT((1-A783)*('d_시나리오'!$J$2-'d_시나리오'!$H$2)*('d_시나리오'!$J$2-'d_시나리오'!$I$2))))</f>
        <v/>
      </c>
      <c r="C783">
        <f>BETAINV(RAND(),2,6)</f>
        <v/>
      </c>
      <c r="D783">
        <f>INDEX('d_분포'!$A$2:$A$28,RANDBETWEEN(1,27))</f>
        <v/>
      </c>
      <c r="E783">
        <f>INDEX('d_분포'!$C$2:$C$5,RANDBETWEEN(1,4))*(0.9+0.2*RAND())</f>
        <v/>
      </c>
      <c r="F783">
        <f>RAND()</f>
        <v/>
      </c>
      <c r="G783">
        <f>IF('d_시나리오'!$J$3='d_시나리오'!$H$3,'d_시나리오'!$I$3,IF(F783&lt;('d_시나리오'!$I$3-'d_시나리오'!$H$3)/('d_시나리오'!$J$3-'d_시나리오'!$H$3),'d_시나리오'!$H$3+SQRT(F783*('d_시나리오'!$J$3-'d_시나리오'!$H$3)*('d_시나리오'!$I$3-'d_시나리오'!$H$3)),'d_시나리오'!$J$3-SQRT((1-F783)*('d_시나리오'!$J$3-'d_시나리오'!$H$3)*('d_시나리오'!$J$3-'d_시나리오'!$I$3))))</f>
        <v/>
      </c>
      <c r="H783">
        <f>RAND()</f>
        <v/>
      </c>
      <c r="I783">
        <f>IF('d_시나리오'!$J$4='d_시나리오'!$H$4,'d_시나리오'!$I$4,IF(H783&lt;('d_시나리오'!$I$4-'d_시나리오'!$H$4)/('d_시나리오'!$J$4-'d_시나리오'!$H$4),'d_시나리오'!$H$4+SQRT(H783*('d_시나리오'!$J$4-'d_시나리오'!$H$4)*('d_시나리오'!$I$4-'d_시나리오'!$H$4)),'d_시나리오'!$J$4-SQRT((1-H783)*('d_시나리오'!$J$4-'d_시나리오'!$H$4)*('d_시나리오'!$J$4-'d_시나리오'!$I$4))))</f>
        <v/>
      </c>
      <c r="J783">
        <f>RAND()</f>
        <v/>
      </c>
      <c r="K783">
        <f>IF('d_시나리오'!$J$5='d_시나리오'!$H$5,'d_시나리오'!$I$5,IF(J783&lt;('d_시나리오'!$I$5-'d_시나리오'!$H$5)/('d_시나리오'!$J$5-'d_시나리오'!$H$5),'d_시나리오'!$H$5+SQRT(J783*('d_시나리오'!$J$5-'d_시나리오'!$H$5)*('d_시나리오'!$I$5-'d_시나리오'!$H$5)),'d_시나리오'!$J$5-SQRT((1-J783)*('d_시나리오'!$J$5-'d_시나리오'!$H$5)*('d_시나리오'!$J$5-'d_시나리오'!$I$5))))</f>
        <v/>
      </c>
      <c r="L783">
        <f>RAND()</f>
        <v/>
      </c>
      <c r="M783">
        <f>IF('d_시나리오'!$J$6='d_시나리오'!$H$6,'d_시나리오'!$I$6,IF(L783&lt;('d_시나리오'!$I$6-'d_시나리오'!$H$6)/('d_시나리오'!$J$6-'d_시나리오'!$H$6),'d_시나리오'!$H$6+SQRT(L783*('d_시나리오'!$J$6-'d_시나리오'!$H$6)*('d_시나리오'!$I$6-'d_시나리오'!$H$6)),'d_시나리오'!$J$6-SQRT((1-L783)*('d_시나리오'!$J$6-'d_시나리오'!$H$6)*('d_시나리오'!$J$6-'d_시나리오'!$I$6))))</f>
        <v/>
      </c>
      <c r="N783">
        <f>INDEX('d_분포'!$B$2:$B$57,RANDBETWEEN(1,56))</f>
        <v/>
      </c>
      <c r="O783">
        <f>BETAINV(RAND(),5,5)</f>
        <v/>
      </c>
      <c r="P783">
        <f>'d_고정'!$B$1*'6_기대효과'!$H$7*('d_시나리오'!$I$7/'d_고정'!$B$2)*B783</f>
        <v/>
      </c>
      <c r="Q783">
        <f>P783*C783</f>
        <v/>
      </c>
      <c r="R783">
        <f>P783*E783</f>
        <v/>
      </c>
      <c r="S783">
        <f>R783*G783</f>
        <v/>
      </c>
      <c r="T783">
        <f>Q783+S783</f>
        <v/>
      </c>
      <c r="U783">
        <f>(Q783*D783+S783*I783)*(1-O783)</f>
        <v/>
      </c>
      <c r="V783">
        <f>(R783*K783*N783+'d_고정'!$B$3*('6_기대효과'!$H$7/8)*N783*'d_고정'!$B$10*M783*('6_기대효과'!$K$7/'d_고정'!$B$9))*(1-O783)</f>
        <v/>
      </c>
      <c r="W783">
        <f>(S783*I783+R783*MAX(K783-'d_고정'!$B$10*M783*('6_기대효과'!$K$7/'d_고정'!$B$9),0)*N783)*(1-O783)</f>
        <v/>
      </c>
      <c r="X783">
        <f>U783+V783</f>
        <v/>
      </c>
      <c r="Y783">
        <f>U783/('d_고정'!$B$5*'6_기대효과'!$H$7/8)/'d_고정'!$B$6</f>
        <v/>
      </c>
      <c r="Z783">
        <f>U783/('d_고정'!$B$8*'6_기대효과'!$H$7/8)</f>
        <v/>
      </c>
    </row>
    <row r="784">
      <c r="A784">
        <f>RAND()</f>
        <v/>
      </c>
      <c r="B784">
        <f>IF('d_시나리오'!$J$2='d_시나리오'!$H$2,'d_시나리오'!$I$2,IF(A784&lt;('d_시나리오'!$I$2-'d_시나리오'!$H$2)/('d_시나리오'!$J$2-'d_시나리오'!$H$2),'d_시나리오'!$H$2+SQRT(A784*('d_시나리오'!$J$2-'d_시나리오'!$H$2)*('d_시나리오'!$I$2-'d_시나리오'!$H$2)),'d_시나리오'!$J$2-SQRT((1-A784)*('d_시나리오'!$J$2-'d_시나리오'!$H$2)*('d_시나리오'!$J$2-'d_시나리오'!$I$2))))</f>
        <v/>
      </c>
      <c r="C784">
        <f>BETAINV(RAND(),2,6)</f>
        <v/>
      </c>
      <c r="D784">
        <f>INDEX('d_분포'!$A$2:$A$28,RANDBETWEEN(1,27))</f>
        <v/>
      </c>
      <c r="E784">
        <f>INDEX('d_분포'!$C$2:$C$5,RANDBETWEEN(1,4))*(0.9+0.2*RAND())</f>
        <v/>
      </c>
      <c r="F784">
        <f>RAND()</f>
        <v/>
      </c>
      <c r="G784">
        <f>IF('d_시나리오'!$J$3='d_시나리오'!$H$3,'d_시나리오'!$I$3,IF(F784&lt;('d_시나리오'!$I$3-'d_시나리오'!$H$3)/('d_시나리오'!$J$3-'d_시나리오'!$H$3),'d_시나리오'!$H$3+SQRT(F784*('d_시나리오'!$J$3-'d_시나리오'!$H$3)*('d_시나리오'!$I$3-'d_시나리오'!$H$3)),'d_시나리오'!$J$3-SQRT((1-F784)*('d_시나리오'!$J$3-'d_시나리오'!$H$3)*('d_시나리오'!$J$3-'d_시나리오'!$I$3))))</f>
        <v/>
      </c>
      <c r="H784">
        <f>RAND()</f>
        <v/>
      </c>
      <c r="I784">
        <f>IF('d_시나리오'!$J$4='d_시나리오'!$H$4,'d_시나리오'!$I$4,IF(H784&lt;('d_시나리오'!$I$4-'d_시나리오'!$H$4)/('d_시나리오'!$J$4-'d_시나리오'!$H$4),'d_시나리오'!$H$4+SQRT(H784*('d_시나리오'!$J$4-'d_시나리오'!$H$4)*('d_시나리오'!$I$4-'d_시나리오'!$H$4)),'d_시나리오'!$J$4-SQRT((1-H784)*('d_시나리오'!$J$4-'d_시나리오'!$H$4)*('d_시나리오'!$J$4-'d_시나리오'!$I$4))))</f>
        <v/>
      </c>
      <c r="J784">
        <f>RAND()</f>
        <v/>
      </c>
      <c r="K784">
        <f>IF('d_시나리오'!$J$5='d_시나리오'!$H$5,'d_시나리오'!$I$5,IF(J784&lt;('d_시나리오'!$I$5-'d_시나리오'!$H$5)/('d_시나리오'!$J$5-'d_시나리오'!$H$5),'d_시나리오'!$H$5+SQRT(J784*('d_시나리오'!$J$5-'d_시나리오'!$H$5)*('d_시나리오'!$I$5-'d_시나리오'!$H$5)),'d_시나리오'!$J$5-SQRT((1-J784)*('d_시나리오'!$J$5-'d_시나리오'!$H$5)*('d_시나리오'!$J$5-'d_시나리오'!$I$5))))</f>
        <v/>
      </c>
      <c r="L784">
        <f>RAND()</f>
        <v/>
      </c>
      <c r="M784">
        <f>IF('d_시나리오'!$J$6='d_시나리오'!$H$6,'d_시나리오'!$I$6,IF(L784&lt;('d_시나리오'!$I$6-'d_시나리오'!$H$6)/('d_시나리오'!$J$6-'d_시나리오'!$H$6),'d_시나리오'!$H$6+SQRT(L784*('d_시나리오'!$J$6-'d_시나리오'!$H$6)*('d_시나리오'!$I$6-'d_시나리오'!$H$6)),'d_시나리오'!$J$6-SQRT((1-L784)*('d_시나리오'!$J$6-'d_시나리오'!$H$6)*('d_시나리오'!$J$6-'d_시나리오'!$I$6))))</f>
        <v/>
      </c>
      <c r="N784">
        <f>INDEX('d_분포'!$B$2:$B$57,RANDBETWEEN(1,56))</f>
        <v/>
      </c>
      <c r="O784">
        <f>BETAINV(RAND(),5,5)</f>
        <v/>
      </c>
      <c r="P784">
        <f>'d_고정'!$B$1*'6_기대효과'!$H$7*('d_시나리오'!$I$7/'d_고정'!$B$2)*B784</f>
        <v/>
      </c>
      <c r="Q784">
        <f>P784*C784</f>
        <v/>
      </c>
      <c r="R784">
        <f>P784*E784</f>
        <v/>
      </c>
      <c r="S784">
        <f>R784*G784</f>
        <v/>
      </c>
      <c r="T784">
        <f>Q784+S784</f>
        <v/>
      </c>
      <c r="U784">
        <f>(Q784*D784+S784*I784)*(1-O784)</f>
        <v/>
      </c>
      <c r="V784">
        <f>(R784*K784*N784+'d_고정'!$B$3*('6_기대효과'!$H$7/8)*N784*'d_고정'!$B$10*M784*('6_기대효과'!$K$7/'d_고정'!$B$9))*(1-O784)</f>
        <v/>
      </c>
      <c r="W784">
        <f>(S784*I784+R784*MAX(K784-'d_고정'!$B$10*M784*('6_기대효과'!$K$7/'d_고정'!$B$9),0)*N784)*(1-O784)</f>
        <v/>
      </c>
      <c r="X784">
        <f>U784+V784</f>
        <v/>
      </c>
      <c r="Y784">
        <f>U784/('d_고정'!$B$5*'6_기대효과'!$H$7/8)/'d_고정'!$B$6</f>
        <v/>
      </c>
      <c r="Z784">
        <f>U784/('d_고정'!$B$8*'6_기대효과'!$H$7/8)</f>
        <v/>
      </c>
    </row>
    <row r="785">
      <c r="A785">
        <f>RAND()</f>
        <v/>
      </c>
      <c r="B785">
        <f>IF('d_시나리오'!$J$2='d_시나리오'!$H$2,'d_시나리오'!$I$2,IF(A785&lt;('d_시나리오'!$I$2-'d_시나리오'!$H$2)/('d_시나리오'!$J$2-'d_시나리오'!$H$2),'d_시나리오'!$H$2+SQRT(A785*('d_시나리오'!$J$2-'d_시나리오'!$H$2)*('d_시나리오'!$I$2-'d_시나리오'!$H$2)),'d_시나리오'!$J$2-SQRT((1-A785)*('d_시나리오'!$J$2-'d_시나리오'!$H$2)*('d_시나리오'!$J$2-'d_시나리오'!$I$2))))</f>
        <v/>
      </c>
      <c r="C785">
        <f>BETAINV(RAND(),2,6)</f>
        <v/>
      </c>
      <c r="D785">
        <f>INDEX('d_분포'!$A$2:$A$28,RANDBETWEEN(1,27))</f>
        <v/>
      </c>
      <c r="E785">
        <f>INDEX('d_분포'!$C$2:$C$5,RANDBETWEEN(1,4))*(0.9+0.2*RAND())</f>
        <v/>
      </c>
      <c r="F785">
        <f>RAND()</f>
        <v/>
      </c>
      <c r="G785">
        <f>IF('d_시나리오'!$J$3='d_시나리오'!$H$3,'d_시나리오'!$I$3,IF(F785&lt;('d_시나리오'!$I$3-'d_시나리오'!$H$3)/('d_시나리오'!$J$3-'d_시나리오'!$H$3),'d_시나리오'!$H$3+SQRT(F785*('d_시나리오'!$J$3-'d_시나리오'!$H$3)*('d_시나리오'!$I$3-'d_시나리오'!$H$3)),'d_시나리오'!$J$3-SQRT((1-F785)*('d_시나리오'!$J$3-'d_시나리오'!$H$3)*('d_시나리오'!$J$3-'d_시나리오'!$I$3))))</f>
        <v/>
      </c>
      <c r="H785">
        <f>RAND()</f>
        <v/>
      </c>
      <c r="I785">
        <f>IF('d_시나리오'!$J$4='d_시나리오'!$H$4,'d_시나리오'!$I$4,IF(H785&lt;('d_시나리오'!$I$4-'d_시나리오'!$H$4)/('d_시나리오'!$J$4-'d_시나리오'!$H$4),'d_시나리오'!$H$4+SQRT(H785*('d_시나리오'!$J$4-'d_시나리오'!$H$4)*('d_시나리오'!$I$4-'d_시나리오'!$H$4)),'d_시나리오'!$J$4-SQRT((1-H785)*('d_시나리오'!$J$4-'d_시나리오'!$H$4)*('d_시나리오'!$J$4-'d_시나리오'!$I$4))))</f>
        <v/>
      </c>
      <c r="J785">
        <f>RAND()</f>
        <v/>
      </c>
      <c r="K785">
        <f>IF('d_시나리오'!$J$5='d_시나리오'!$H$5,'d_시나리오'!$I$5,IF(J785&lt;('d_시나리오'!$I$5-'d_시나리오'!$H$5)/('d_시나리오'!$J$5-'d_시나리오'!$H$5),'d_시나리오'!$H$5+SQRT(J785*('d_시나리오'!$J$5-'d_시나리오'!$H$5)*('d_시나리오'!$I$5-'d_시나리오'!$H$5)),'d_시나리오'!$J$5-SQRT((1-J785)*('d_시나리오'!$J$5-'d_시나리오'!$H$5)*('d_시나리오'!$J$5-'d_시나리오'!$I$5))))</f>
        <v/>
      </c>
      <c r="L785">
        <f>RAND()</f>
        <v/>
      </c>
      <c r="M785">
        <f>IF('d_시나리오'!$J$6='d_시나리오'!$H$6,'d_시나리오'!$I$6,IF(L785&lt;('d_시나리오'!$I$6-'d_시나리오'!$H$6)/('d_시나리오'!$J$6-'d_시나리오'!$H$6),'d_시나리오'!$H$6+SQRT(L785*('d_시나리오'!$J$6-'d_시나리오'!$H$6)*('d_시나리오'!$I$6-'d_시나리오'!$H$6)),'d_시나리오'!$J$6-SQRT((1-L785)*('d_시나리오'!$J$6-'d_시나리오'!$H$6)*('d_시나리오'!$J$6-'d_시나리오'!$I$6))))</f>
        <v/>
      </c>
      <c r="N785">
        <f>INDEX('d_분포'!$B$2:$B$57,RANDBETWEEN(1,56))</f>
        <v/>
      </c>
      <c r="O785">
        <f>BETAINV(RAND(),5,5)</f>
        <v/>
      </c>
      <c r="P785">
        <f>'d_고정'!$B$1*'6_기대효과'!$H$7*('d_시나리오'!$I$7/'d_고정'!$B$2)*B785</f>
        <v/>
      </c>
      <c r="Q785">
        <f>P785*C785</f>
        <v/>
      </c>
      <c r="R785">
        <f>P785*E785</f>
        <v/>
      </c>
      <c r="S785">
        <f>R785*G785</f>
        <v/>
      </c>
      <c r="T785">
        <f>Q785+S785</f>
        <v/>
      </c>
      <c r="U785">
        <f>(Q785*D785+S785*I785)*(1-O785)</f>
        <v/>
      </c>
      <c r="V785">
        <f>(R785*K785*N785+'d_고정'!$B$3*('6_기대효과'!$H$7/8)*N785*'d_고정'!$B$10*M785*('6_기대효과'!$K$7/'d_고정'!$B$9))*(1-O785)</f>
        <v/>
      </c>
      <c r="W785">
        <f>(S785*I785+R785*MAX(K785-'d_고정'!$B$10*M785*('6_기대효과'!$K$7/'d_고정'!$B$9),0)*N785)*(1-O785)</f>
        <v/>
      </c>
      <c r="X785">
        <f>U785+V785</f>
        <v/>
      </c>
      <c r="Y785">
        <f>U785/('d_고정'!$B$5*'6_기대효과'!$H$7/8)/'d_고정'!$B$6</f>
        <v/>
      </c>
      <c r="Z785">
        <f>U785/('d_고정'!$B$8*'6_기대효과'!$H$7/8)</f>
        <v/>
      </c>
    </row>
    <row r="786">
      <c r="A786">
        <f>RAND()</f>
        <v/>
      </c>
      <c r="B786">
        <f>IF('d_시나리오'!$J$2='d_시나리오'!$H$2,'d_시나리오'!$I$2,IF(A786&lt;('d_시나리오'!$I$2-'d_시나리오'!$H$2)/('d_시나리오'!$J$2-'d_시나리오'!$H$2),'d_시나리오'!$H$2+SQRT(A786*('d_시나리오'!$J$2-'d_시나리오'!$H$2)*('d_시나리오'!$I$2-'d_시나리오'!$H$2)),'d_시나리오'!$J$2-SQRT((1-A786)*('d_시나리오'!$J$2-'d_시나리오'!$H$2)*('d_시나리오'!$J$2-'d_시나리오'!$I$2))))</f>
        <v/>
      </c>
      <c r="C786">
        <f>BETAINV(RAND(),2,6)</f>
        <v/>
      </c>
      <c r="D786">
        <f>INDEX('d_분포'!$A$2:$A$28,RANDBETWEEN(1,27))</f>
        <v/>
      </c>
      <c r="E786">
        <f>INDEX('d_분포'!$C$2:$C$5,RANDBETWEEN(1,4))*(0.9+0.2*RAND())</f>
        <v/>
      </c>
      <c r="F786">
        <f>RAND()</f>
        <v/>
      </c>
      <c r="G786">
        <f>IF('d_시나리오'!$J$3='d_시나리오'!$H$3,'d_시나리오'!$I$3,IF(F786&lt;('d_시나리오'!$I$3-'d_시나리오'!$H$3)/('d_시나리오'!$J$3-'d_시나리오'!$H$3),'d_시나리오'!$H$3+SQRT(F786*('d_시나리오'!$J$3-'d_시나리오'!$H$3)*('d_시나리오'!$I$3-'d_시나리오'!$H$3)),'d_시나리오'!$J$3-SQRT((1-F786)*('d_시나리오'!$J$3-'d_시나리오'!$H$3)*('d_시나리오'!$J$3-'d_시나리오'!$I$3))))</f>
        <v/>
      </c>
      <c r="H786">
        <f>RAND()</f>
        <v/>
      </c>
      <c r="I786">
        <f>IF('d_시나리오'!$J$4='d_시나리오'!$H$4,'d_시나리오'!$I$4,IF(H786&lt;('d_시나리오'!$I$4-'d_시나리오'!$H$4)/('d_시나리오'!$J$4-'d_시나리오'!$H$4),'d_시나리오'!$H$4+SQRT(H786*('d_시나리오'!$J$4-'d_시나리오'!$H$4)*('d_시나리오'!$I$4-'d_시나리오'!$H$4)),'d_시나리오'!$J$4-SQRT((1-H786)*('d_시나리오'!$J$4-'d_시나리오'!$H$4)*('d_시나리오'!$J$4-'d_시나리오'!$I$4))))</f>
        <v/>
      </c>
      <c r="J786">
        <f>RAND()</f>
        <v/>
      </c>
      <c r="K786">
        <f>IF('d_시나리오'!$J$5='d_시나리오'!$H$5,'d_시나리오'!$I$5,IF(J786&lt;('d_시나리오'!$I$5-'d_시나리오'!$H$5)/('d_시나리오'!$J$5-'d_시나리오'!$H$5),'d_시나리오'!$H$5+SQRT(J786*('d_시나리오'!$J$5-'d_시나리오'!$H$5)*('d_시나리오'!$I$5-'d_시나리오'!$H$5)),'d_시나리오'!$J$5-SQRT((1-J786)*('d_시나리오'!$J$5-'d_시나리오'!$H$5)*('d_시나리오'!$J$5-'d_시나리오'!$I$5))))</f>
        <v/>
      </c>
      <c r="L786">
        <f>RAND()</f>
        <v/>
      </c>
      <c r="M786">
        <f>IF('d_시나리오'!$J$6='d_시나리오'!$H$6,'d_시나리오'!$I$6,IF(L786&lt;('d_시나리오'!$I$6-'d_시나리오'!$H$6)/('d_시나리오'!$J$6-'d_시나리오'!$H$6),'d_시나리오'!$H$6+SQRT(L786*('d_시나리오'!$J$6-'d_시나리오'!$H$6)*('d_시나리오'!$I$6-'d_시나리오'!$H$6)),'d_시나리오'!$J$6-SQRT((1-L786)*('d_시나리오'!$J$6-'d_시나리오'!$H$6)*('d_시나리오'!$J$6-'d_시나리오'!$I$6))))</f>
        <v/>
      </c>
      <c r="N786">
        <f>INDEX('d_분포'!$B$2:$B$57,RANDBETWEEN(1,56))</f>
        <v/>
      </c>
      <c r="O786">
        <f>BETAINV(RAND(),5,5)</f>
        <v/>
      </c>
      <c r="P786">
        <f>'d_고정'!$B$1*'6_기대효과'!$H$7*('d_시나리오'!$I$7/'d_고정'!$B$2)*B786</f>
        <v/>
      </c>
      <c r="Q786">
        <f>P786*C786</f>
        <v/>
      </c>
      <c r="R786">
        <f>P786*E786</f>
        <v/>
      </c>
      <c r="S786">
        <f>R786*G786</f>
        <v/>
      </c>
      <c r="T786">
        <f>Q786+S786</f>
        <v/>
      </c>
      <c r="U786">
        <f>(Q786*D786+S786*I786)*(1-O786)</f>
        <v/>
      </c>
      <c r="V786">
        <f>(R786*K786*N786+'d_고정'!$B$3*('6_기대효과'!$H$7/8)*N786*'d_고정'!$B$10*M786*('6_기대효과'!$K$7/'d_고정'!$B$9))*(1-O786)</f>
        <v/>
      </c>
      <c r="W786">
        <f>(S786*I786+R786*MAX(K786-'d_고정'!$B$10*M786*('6_기대효과'!$K$7/'d_고정'!$B$9),0)*N786)*(1-O786)</f>
        <v/>
      </c>
      <c r="X786">
        <f>U786+V786</f>
        <v/>
      </c>
      <c r="Y786">
        <f>U786/('d_고정'!$B$5*'6_기대효과'!$H$7/8)/'d_고정'!$B$6</f>
        <v/>
      </c>
      <c r="Z786">
        <f>U786/('d_고정'!$B$8*'6_기대효과'!$H$7/8)</f>
        <v/>
      </c>
    </row>
    <row r="787">
      <c r="A787">
        <f>RAND()</f>
        <v/>
      </c>
      <c r="B787">
        <f>IF('d_시나리오'!$J$2='d_시나리오'!$H$2,'d_시나리오'!$I$2,IF(A787&lt;('d_시나리오'!$I$2-'d_시나리오'!$H$2)/('d_시나리오'!$J$2-'d_시나리오'!$H$2),'d_시나리오'!$H$2+SQRT(A787*('d_시나리오'!$J$2-'d_시나리오'!$H$2)*('d_시나리오'!$I$2-'d_시나리오'!$H$2)),'d_시나리오'!$J$2-SQRT((1-A787)*('d_시나리오'!$J$2-'d_시나리오'!$H$2)*('d_시나리오'!$J$2-'d_시나리오'!$I$2))))</f>
        <v/>
      </c>
      <c r="C787">
        <f>BETAINV(RAND(),2,6)</f>
        <v/>
      </c>
      <c r="D787">
        <f>INDEX('d_분포'!$A$2:$A$28,RANDBETWEEN(1,27))</f>
        <v/>
      </c>
      <c r="E787">
        <f>INDEX('d_분포'!$C$2:$C$5,RANDBETWEEN(1,4))*(0.9+0.2*RAND())</f>
        <v/>
      </c>
      <c r="F787">
        <f>RAND()</f>
        <v/>
      </c>
      <c r="G787">
        <f>IF('d_시나리오'!$J$3='d_시나리오'!$H$3,'d_시나리오'!$I$3,IF(F787&lt;('d_시나리오'!$I$3-'d_시나리오'!$H$3)/('d_시나리오'!$J$3-'d_시나리오'!$H$3),'d_시나리오'!$H$3+SQRT(F787*('d_시나리오'!$J$3-'d_시나리오'!$H$3)*('d_시나리오'!$I$3-'d_시나리오'!$H$3)),'d_시나리오'!$J$3-SQRT((1-F787)*('d_시나리오'!$J$3-'d_시나리오'!$H$3)*('d_시나리오'!$J$3-'d_시나리오'!$I$3))))</f>
        <v/>
      </c>
      <c r="H787">
        <f>RAND()</f>
        <v/>
      </c>
      <c r="I787">
        <f>IF('d_시나리오'!$J$4='d_시나리오'!$H$4,'d_시나리오'!$I$4,IF(H787&lt;('d_시나리오'!$I$4-'d_시나리오'!$H$4)/('d_시나리오'!$J$4-'d_시나리오'!$H$4),'d_시나리오'!$H$4+SQRT(H787*('d_시나리오'!$J$4-'d_시나리오'!$H$4)*('d_시나리오'!$I$4-'d_시나리오'!$H$4)),'d_시나리오'!$J$4-SQRT((1-H787)*('d_시나리오'!$J$4-'d_시나리오'!$H$4)*('d_시나리오'!$J$4-'d_시나리오'!$I$4))))</f>
        <v/>
      </c>
      <c r="J787">
        <f>RAND()</f>
        <v/>
      </c>
      <c r="K787">
        <f>IF('d_시나리오'!$J$5='d_시나리오'!$H$5,'d_시나리오'!$I$5,IF(J787&lt;('d_시나리오'!$I$5-'d_시나리오'!$H$5)/('d_시나리오'!$J$5-'d_시나리오'!$H$5),'d_시나리오'!$H$5+SQRT(J787*('d_시나리오'!$J$5-'d_시나리오'!$H$5)*('d_시나리오'!$I$5-'d_시나리오'!$H$5)),'d_시나리오'!$J$5-SQRT((1-J787)*('d_시나리오'!$J$5-'d_시나리오'!$H$5)*('d_시나리오'!$J$5-'d_시나리오'!$I$5))))</f>
        <v/>
      </c>
      <c r="L787">
        <f>RAND()</f>
        <v/>
      </c>
      <c r="M787">
        <f>IF('d_시나리오'!$J$6='d_시나리오'!$H$6,'d_시나리오'!$I$6,IF(L787&lt;('d_시나리오'!$I$6-'d_시나리오'!$H$6)/('d_시나리오'!$J$6-'d_시나리오'!$H$6),'d_시나리오'!$H$6+SQRT(L787*('d_시나리오'!$J$6-'d_시나리오'!$H$6)*('d_시나리오'!$I$6-'d_시나리오'!$H$6)),'d_시나리오'!$J$6-SQRT((1-L787)*('d_시나리오'!$J$6-'d_시나리오'!$H$6)*('d_시나리오'!$J$6-'d_시나리오'!$I$6))))</f>
        <v/>
      </c>
      <c r="N787">
        <f>INDEX('d_분포'!$B$2:$B$57,RANDBETWEEN(1,56))</f>
        <v/>
      </c>
      <c r="O787">
        <f>BETAINV(RAND(),5,5)</f>
        <v/>
      </c>
      <c r="P787">
        <f>'d_고정'!$B$1*'6_기대효과'!$H$7*('d_시나리오'!$I$7/'d_고정'!$B$2)*B787</f>
        <v/>
      </c>
      <c r="Q787">
        <f>P787*C787</f>
        <v/>
      </c>
      <c r="R787">
        <f>P787*E787</f>
        <v/>
      </c>
      <c r="S787">
        <f>R787*G787</f>
        <v/>
      </c>
      <c r="T787">
        <f>Q787+S787</f>
        <v/>
      </c>
      <c r="U787">
        <f>(Q787*D787+S787*I787)*(1-O787)</f>
        <v/>
      </c>
      <c r="V787">
        <f>(R787*K787*N787+'d_고정'!$B$3*('6_기대효과'!$H$7/8)*N787*'d_고정'!$B$10*M787*('6_기대효과'!$K$7/'d_고정'!$B$9))*(1-O787)</f>
        <v/>
      </c>
      <c r="W787">
        <f>(S787*I787+R787*MAX(K787-'d_고정'!$B$10*M787*('6_기대효과'!$K$7/'d_고정'!$B$9),0)*N787)*(1-O787)</f>
        <v/>
      </c>
      <c r="X787">
        <f>U787+V787</f>
        <v/>
      </c>
      <c r="Y787">
        <f>U787/('d_고정'!$B$5*'6_기대효과'!$H$7/8)/'d_고정'!$B$6</f>
        <v/>
      </c>
      <c r="Z787">
        <f>U787/('d_고정'!$B$8*'6_기대효과'!$H$7/8)</f>
        <v/>
      </c>
    </row>
    <row r="788">
      <c r="A788">
        <f>RAND()</f>
        <v/>
      </c>
      <c r="B788">
        <f>IF('d_시나리오'!$J$2='d_시나리오'!$H$2,'d_시나리오'!$I$2,IF(A788&lt;('d_시나리오'!$I$2-'d_시나리오'!$H$2)/('d_시나리오'!$J$2-'d_시나리오'!$H$2),'d_시나리오'!$H$2+SQRT(A788*('d_시나리오'!$J$2-'d_시나리오'!$H$2)*('d_시나리오'!$I$2-'d_시나리오'!$H$2)),'d_시나리오'!$J$2-SQRT((1-A788)*('d_시나리오'!$J$2-'d_시나리오'!$H$2)*('d_시나리오'!$J$2-'d_시나리오'!$I$2))))</f>
        <v/>
      </c>
      <c r="C788">
        <f>BETAINV(RAND(),2,6)</f>
        <v/>
      </c>
      <c r="D788">
        <f>INDEX('d_분포'!$A$2:$A$28,RANDBETWEEN(1,27))</f>
        <v/>
      </c>
      <c r="E788">
        <f>INDEX('d_분포'!$C$2:$C$5,RANDBETWEEN(1,4))*(0.9+0.2*RAND())</f>
        <v/>
      </c>
      <c r="F788">
        <f>RAND()</f>
        <v/>
      </c>
      <c r="G788">
        <f>IF('d_시나리오'!$J$3='d_시나리오'!$H$3,'d_시나리오'!$I$3,IF(F788&lt;('d_시나리오'!$I$3-'d_시나리오'!$H$3)/('d_시나리오'!$J$3-'d_시나리오'!$H$3),'d_시나리오'!$H$3+SQRT(F788*('d_시나리오'!$J$3-'d_시나리오'!$H$3)*('d_시나리오'!$I$3-'d_시나리오'!$H$3)),'d_시나리오'!$J$3-SQRT((1-F788)*('d_시나리오'!$J$3-'d_시나리오'!$H$3)*('d_시나리오'!$J$3-'d_시나리오'!$I$3))))</f>
        <v/>
      </c>
      <c r="H788">
        <f>RAND()</f>
        <v/>
      </c>
      <c r="I788">
        <f>IF('d_시나리오'!$J$4='d_시나리오'!$H$4,'d_시나리오'!$I$4,IF(H788&lt;('d_시나리오'!$I$4-'d_시나리오'!$H$4)/('d_시나리오'!$J$4-'d_시나리오'!$H$4),'d_시나리오'!$H$4+SQRT(H788*('d_시나리오'!$J$4-'d_시나리오'!$H$4)*('d_시나리오'!$I$4-'d_시나리오'!$H$4)),'d_시나리오'!$J$4-SQRT((1-H788)*('d_시나리오'!$J$4-'d_시나리오'!$H$4)*('d_시나리오'!$J$4-'d_시나리오'!$I$4))))</f>
        <v/>
      </c>
      <c r="J788">
        <f>RAND()</f>
        <v/>
      </c>
      <c r="K788">
        <f>IF('d_시나리오'!$J$5='d_시나리오'!$H$5,'d_시나리오'!$I$5,IF(J788&lt;('d_시나리오'!$I$5-'d_시나리오'!$H$5)/('d_시나리오'!$J$5-'d_시나리오'!$H$5),'d_시나리오'!$H$5+SQRT(J788*('d_시나리오'!$J$5-'d_시나리오'!$H$5)*('d_시나리오'!$I$5-'d_시나리오'!$H$5)),'d_시나리오'!$J$5-SQRT((1-J788)*('d_시나리오'!$J$5-'d_시나리오'!$H$5)*('d_시나리오'!$J$5-'d_시나리오'!$I$5))))</f>
        <v/>
      </c>
      <c r="L788">
        <f>RAND()</f>
        <v/>
      </c>
      <c r="M788">
        <f>IF('d_시나리오'!$J$6='d_시나리오'!$H$6,'d_시나리오'!$I$6,IF(L788&lt;('d_시나리오'!$I$6-'d_시나리오'!$H$6)/('d_시나리오'!$J$6-'d_시나리오'!$H$6),'d_시나리오'!$H$6+SQRT(L788*('d_시나리오'!$J$6-'d_시나리오'!$H$6)*('d_시나리오'!$I$6-'d_시나리오'!$H$6)),'d_시나리오'!$J$6-SQRT((1-L788)*('d_시나리오'!$J$6-'d_시나리오'!$H$6)*('d_시나리오'!$J$6-'d_시나리오'!$I$6))))</f>
        <v/>
      </c>
      <c r="N788">
        <f>INDEX('d_분포'!$B$2:$B$57,RANDBETWEEN(1,56))</f>
        <v/>
      </c>
      <c r="O788">
        <f>BETAINV(RAND(),5,5)</f>
        <v/>
      </c>
      <c r="P788">
        <f>'d_고정'!$B$1*'6_기대효과'!$H$7*('d_시나리오'!$I$7/'d_고정'!$B$2)*B788</f>
        <v/>
      </c>
      <c r="Q788">
        <f>P788*C788</f>
        <v/>
      </c>
      <c r="R788">
        <f>P788*E788</f>
        <v/>
      </c>
      <c r="S788">
        <f>R788*G788</f>
        <v/>
      </c>
      <c r="T788">
        <f>Q788+S788</f>
        <v/>
      </c>
      <c r="U788">
        <f>(Q788*D788+S788*I788)*(1-O788)</f>
        <v/>
      </c>
      <c r="V788">
        <f>(R788*K788*N788+'d_고정'!$B$3*('6_기대효과'!$H$7/8)*N788*'d_고정'!$B$10*M788*('6_기대효과'!$K$7/'d_고정'!$B$9))*(1-O788)</f>
        <v/>
      </c>
      <c r="W788">
        <f>(S788*I788+R788*MAX(K788-'d_고정'!$B$10*M788*('6_기대효과'!$K$7/'d_고정'!$B$9),0)*N788)*(1-O788)</f>
        <v/>
      </c>
      <c r="X788">
        <f>U788+V788</f>
        <v/>
      </c>
      <c r="Y788">
        <f>U788/('d_고정'!$B$5*'6_기대효과'!$H$7/8)/'d_고정'!$B$6</f>
        <v/>
      </c>
      <c r="Z788">
        <f>U788/('d_고정'!$B$8*'6_기대효과'!$H$7/8)</f>
        <v/>
      </c>
    </row>
    <row r="789">
      <c r="A789">
        <f>RAND()</f>
        <v/>
      </c>
      <c r="B789">
        <f>IF('d_시나리오'!$J$2='d_시나리오'!$H$2,'d_시나리오'!$I$2,IF(A789&lt;('d_시나리오'!$I$2-'d_시나리오'!$H$2)/('d_시나리오'!$J$2-'d_시나리오'!$H$2),'d_시나리오'!$H$2+SQRT(A789*('d_시나리오'!$J$2-'d_시나리오'!$H$2)*('d_시나리오'!$I$2-'d_시나리오'!$H$2)),'d_시나리오'!$J$2-SQRT((1-A789)*('d_시나리오'!$J$2-'d_시나리오'!$H$2)*('d_시나리오'!$J$2-'d_시나리오'!$I$2))))</f>
        <v/>
      </c>
      <c r="C789">
        <f>BETAINV(RAND(),2,6)</f>
        <v/>
      </c>
      <c r="D789">
        <f>INDEX('d_분포'!$A$2:$A$28,RANDBETWEEN(1,27))</f>
        <v/>
      </c>
      <c r="E789">
        <f>INDEX('d_분포'!$C$2:$C$5,RANDBETWEEN(1,4))*(0.9+0.2*RAND())</f>
        <v/>
      </c>
      <c r="F789">
        <f>RAND()</f>
        <v/>
      </c>
      <c r="G789">
        <f>IF('d_시나리오'!$J$3='d_시나리오'!$H$3,'d_시나리오'!$I$3,IF(F789&lt;('d_시나리오'!$I$3-'d_시나리오'!$H$3)/('d_시나리오'!$J$3-'d_시나리오'!$H$3),'d_시나리오'!$H$3+SQRT(F789*('d_시나리오'!$J$3-'d_시나리오'!$H$3)*('d_시나리오'!$I$3-'d_시나리오'!$H$3)),'d_시나리오'!$J$3-SQRT((1-F789)*('d_시나리오'!$J$3-'d_시나리오'!$H$3)*('d_시나리오'!$J$3-'d_시나리오'!$I$3))))</f>
        <v/>
      </c>
      <c r="H789">
        <f>RAND()</f>
        <v/>
      </c>
      <c r="I789">
        <f>IF('d_시나리오'!$J$4='d_시나리오'!$H$4,'d_시나리오'!$I$4,IF(H789&lt;('d_시나리오'!$I$4-'d_시나리오'!$H$4)/('d_시나리오'!$J$4-'d_시나리오'!$H$4),'d_시나리오'!$H$4+SQRT(H789*('d_시나리오'!$J$4-'d_시나리오'!$H$4)*('d_시나리오'!$I$4-'d_시나리오'!$H$4)),'d_시나리오'!$J$4-SQRT((1-H789)*('d_시나리오'!$J$4-'d_시나리오'!$H$4)*('d_시나리오'!$J$4-'d_시나리오'!$I$4))))</f>
        <v/>
      </c>
      <c r="J789">
        <f>RAND()</f>
        <v/>
      </c>
      <c r="K789">
        <f>IF('d_시나리오'!$J$5='d_시나리오'!$H$5,'d_시나리오'!$I$5,IF(J789&lt;('d_시나리오'!$I$5-'d_시나리오'!$H$5)/('d_시나리오'!$J$5-'d_시나리오'!$H$5),'d_시나리오'!$H$5+SQRT(J789*('d_시나리오'!$J$5-'d_시나리오'!$H$5)*('d_시나리오'!$I$5-'d_시나리오'!$H$5)),'d_시나리오'!$J$5-SQRT((1-J789)*('d_시나리오'!$J$5-'d_시나리오'!$H$5)*('d_시나리오'!$J$5-'d_시나리오'!$I$5))))</f>
        <v/>
      </c>
      <c r="L789">
        <f>RAND()</f>
        <v/>
      </c>
      <c r="M789">
        <f>IF('d_시나리오'!$J$6='d_시나리오'!$H$6,'d_시나리오'!$I$6,IF(L789&lt;('d_시나리오'!$I$6-'d_시나리오'!$H$6)/('d_시나리오'!$J$6-'d_시나리오'!$H$6),'d_시나리오'!$H$6+SQRT(L789*('d_시나리오'!$J$6-'d_시나리오'!$H$6)*('d_시나리오'!$I$6-'d_시나리오'!$H$6)),'d_시나리오'!$J$6-SQRT((1-L789)*('d_시나리오'!$J$6-'d_시나리오'!$H$6)*('d_시나리오'!$J$6-'d_시나리오'!$I$6))))</f>
        <v/>
      </c>
      <c r="N789">
        <f>INDEX('d_분포'!$B$2:$B$57,RANDBETWEEN(1,56))</f>
        <v/>
      </c>
      <c r="O789">
        <f>BETAINV(RAND(),5,5)</f>
        <v/>
      </c>
      <c r="P789">
        <f>'d_고정'!$B$1*'6_기대효과'!$H$7*('d_시나리오'!$I$7/'d_고정'!$B$2)*B789</f>
        <v/>
      </c>
      <c r="Q789">
        <f>P789*C789</f>
        <v/>
      </c>
      <c r="R789">
        <f>P789*E789</f>
        <v/>
      </c>
      <c r="S789">
        <f>R789*G789</f>
        <v/>
      </c>
      <c r="T789">
        <f>Q789+S789</f>
        <v/>
      </c>
      <c r="U789">
        <f>(Q789*D789+S789*I789)*(1-O789)</f>
        <v/>
      </c>
      <c r="V789">
        <f>(R789*K789*N789+'d_고정'!$B$3*('6_기대효과'!$H$7/8)*N789*'d_고정'!$B$10*M789*('6_기대효과'!$K$7/'d_고정'!$B$9))*(1-O789)</f>
        <v/>
      </c>
      <c r="W789">
        <f>(S789*I789+R789*MAX(K789-'d_고정'!$B$10*M789*('6_기대효과'!$K$7/'d_고정'!$B$9),0)*N789)*(1-O789)</f>
        <v/>
      </c>
      <c r="X789">
        <f>U789+V789</f>
        <v/>
      </c>
      <c r="Y789">
        <f>U789/('d_고정'!$B$5*'6_기대효과'!$H$7/8)/'d_고정'!$B$6</f>
        <v/>
      </c>
      <c r="Z789">
        <f>U789/('d_고정'!$B$8*'6_기대효과'!$H$7/8)</f>
        <v/>
      </c>
    </row>
    <row r="790">
      <c r="A790">
        <f>RAND()</f>
        <v/>
      </c>
      <c r="B790">
        <f>IF('d_시나리오'!$J$2='d_시나리오'!$H$2,'d_시나리오'!$I$2,IF(A790&lt;('d_시나리오'!$I$2-'d_시나리오'!$H$2)/('d_시나리오'!$J$2-'d_시나리오'!$H$2),'d_시나리오'!$H$2+SQRT(A790*('d_시나리오'!$J$2-'d_시나리오'!$H$2)*('d_시나리오'!$I$2-'d_시나리오'!$H$2)),'d_시나리오'!$J$2-SQRT((1-A790)*('d_시나리오'!$J$2-'d_시나리오'!$H$2)*('d_시나리오'!$J$2-'d_시나리오'!$I$2))))</f>
        <v/>
      </c>
      <c r="C790">
        <f>BETAINV(RAND(),2,6)</f>
        <v/>
      </c>
      <c r="D790">
        <f>INDEX('d_분포'!$A$2:$A$28,RANDBETWEEN(1,27))</f>
        <v/>
      </c>
      <c r="E790">
        <f>INDEX('d_분포'!$C$2:$C$5,RANDBETWEEN(1,4))*(0.9+0.2*RAND())</f>
        <v/>
      </c>
      <c r="F790">
        <f>RAND()</f>
        <v/>
      </c>
      <c r="G790">
        <f>IF('d_시나리오'!$J$3='d_시나리오'!$H$3,'d_시나리오'!$I$3,IF(F790&lt;('d_시나리오'!$I$3-'d_시나리오'!$H$3)/('d_시나리오'!$J$3-'d_시나리오'!$H$3),'d_시나리오'!$H$3+SQRT(F790*('d_시나리오'!$J$3-'d_시나리오'!$H$3)*('d_시나리오'!$I$3-'d_시나리오'!$H$3)),'d_시나리오'!$J$3-SQRT((1-F790)*('d_시나리오'!$J$3-'d_시나리오'!$H$3)*('d_시나리오'!$J$3-'d_시나리오'!$I$3))))</f>
        <v/>
      </c>
      <c r="H790">
        <f>RAND()</f>
        <v/>
      </c>
      <c r="I790">
        <f>IF('d_시나리오'!$J$4='d_시나리오'!$H$4,'d_시나리오'!$I$4,IF(H790&lt;('d_시나리오'!$I$4-'d_시나리오'!$H$4)/('d_시나리오'!$J$4-'d_시나리오'!$H$4),'d_시나리오'!$H$4+SQRT(H790*('d_시나리오'!$J$4-'d_시나리오'!$H$4)*('d_시나리오'!$I$4-'d_시나리오'!$H$4)),'d_시나리오'!$J$4-SQRT((1-H790)*('d_시나리오'!$J$4-'d_시나리오'!$H$4)*('d_시나리오'!$J$4-'d_시나리오'!$I$4))))</f>
        <v/>
      </c>
      <c r="J790">
        <f>RAND()</f>
        <v/>
      </c>
      <c r="K790">
        <f>IF('d_시나리오'!$J$5='d_시나리오'!$H$5,'d_시나리오'!$I$5,IF(J790&lt;('d_시나리오'!$I$5-'d_시나리오'!$H$5)/('d_시나리오'!$J$5-'d_시나리오'!$H$5),'d_시나리오'!$H$5+SQRT(J790*('d_시나리오'!$J$5-'d_시나리오'!$H$5)*('d_시나리오'!$I$5-'d_시나리오'!$H$5)),'d_시나리오'!$J$5-SQRT((1-J790)*('d_시나리오'!$J$5-'d_시나리오'!$H$5)*('d_시나리오'!$J$5-'d_시나리오'!$I$5))))</f>
        <v/>
      </c>
      <c r="L790">
        <f>RAND()</f>
        <v/>
      </c>
      <c r="M790">
        <f>IF('d_시나리오'!$J$6='d_시나리오'!$H$6,'d_시나리오'!$I$6,IF(L790&lt;('d_시나리오'!$I$6-'d_시나리오'!$H$6)/('d_시나리오'!$J$6-'d_시나리오'!$H$6),'d_시나리오'!$H$6+SQRT(L790*('d_시나리오'!$J$6-'d_시나리오'!$H$6)*('d_시나리오'!$I$6-'d_시나리오'!$H$6)),'d_시나리오'!$J$6-SQRT((1-L790)*('d_시나리오'!$J$6-'d_시나리오'!$H$6)*('d_시나리오'!$J$6-'d_시나리오'!$I$6))))</f>
        <v/>
      </c>
      <c r="N790">
        <f>INDEX('d_분포'!$B$2:$B$57,RANDBETWEEN(1,56))</f>
        <v/>
      </c>
      <c r="O790">
        <f>BETAINV(RAND(),5,5)</f>
        <v/>
      </c>
      <c r="P790">
        <f>'d_고정'!$B$1*'6_기대효과'!$H$7*('d_시나리오'!$I$7/'d_고정'!$B$2)*B790</f>
        <v/>
      </c>
      <c r="Q790">
        <f>P790*C790</f>
        <v/>
      </c>
      <c r="R790">
        <f>P790*E790</f>
        <v/>
      </c>
      <c r="S790">
        <f>R790*G790</f>
        <v/>
      </c>
      <c r="T790">
        <f>Q790+S790</f>
        <v/>
      </c>
      <c r="U790">
        <f>(Q790*D790+S790*I790)*(1-O790)</f>
        <v/>
      </c>
      <c r="V790">
        <f>(R790*K790*N790+'d_고정'!$B$3*('6_기대효과'!$H$7/8)*N790*'d_고정'!$B$10*M790*('6_기대효과'!$K$7/'d_고정'!$B$9))*(1-O790)</f>
        <v/>
      </c>
      <c r="W790">
        <f>(S790*I790+R790*MAX(K790-'d_고정'!$B$10*M790*('6_기대효과'!$K$7/'d_고정'!$B$9),0)*N790)*(1-O790)</f>
        <v/>
      </c>
      <c r="X790">
        <f>U790+V790</f>
        <v/>
      </c>
      <c r="Y790">
        <f>U790/('d_고정'!$B$5*'6_기대효과'!$H$7/8)/'d_고정'!$B$6</f>
        <v/>
      </c>
      <c r="Z790">
        <f>U790/('d_고정'!$B$8*'6_기대효과'!$H$7/8)</f>
        <v/>
      </c>
    </row>
    <row r="791">
      <c r="A791">
        <f>RAND()</f>
        <v/>
      </c>
      <c r="B791">
        <f>IF('d_시나리오'!$J$2='d_시나리오'!$H$2,'d_시나리오'!$I$2,IF(A791&lt;('d_시나리오'!$I$2-'d_시나리오'!$H$2)/('d_시나리오'!$J$2-'d_시나리오'!$H$2),'d_시나리오'!$H$2+SQRT(A791*('d_시나리오'!$J$2-'d_시나리오'!$H$2)*('d_시나리오'!$I$2-'d_시나리오'!$H$2)),'d_시나리오'!$J$2-SQRT((1-A791)*('d_시나리오'!$J$2-'d_시나리오'!$H$2)*('d_시나리오'!$J$2-'d_시나리오'!$I$2))))</f>
        <v/>
      </c>
      <c r="C791">
        <f>BETAINV(RAND(),2,6)</f>
        <v/>
      </c>
      <c r="D791">
        <f>INDEX('d_분포'!$A$2:$A$28,RANDBETWEEN(1,27))</f>
        <v/>
      </c>
      <c r="E791">
        <f>INDEX('d_분포'!$C$2:$C$5,RANDBETWEEN(1,4))*(0.9+0.2*RAND())</f>
        <v/>
      </c>
      <c r="F791">
        <f>RAND()</f>
        <v/>
      </c>
      <c r="G791">
        <f>IF('d_시나리오'!$J$3='d_시나리오'!$H$3,'d_시나리오'!$I$3,IF(F791&lt;('d_시나리오'!$I$3-'d_시나리오'!$H$3)/('d_시나리오'!$J$3-'d_시나리오'!$H$3),'d_시나리오'!$H$3+SQRT(F791*('d_시나리오'!$J$3-'d_시나리오'!$H$3)*('d_시나리오'!$I$3-'d_시나리오'!$H$3)),'d_시나리오'!$J$3-SQRT((1-F791)*('d_시나리오'!$J$3-'d_시나리오'!$H$3)*('d_시나리오'!$J$3-'d_시나리오'!$I$3))))</f>
        <v/>
      </c>
      <c r="H791">
        <f>RAND()</f>
        <v/>
      </c>
      <c r="I791">
        <f>IF('d_시나리오'!$J$4='d_시나리오'!$H$4,'d_시나리오'!$I$4,IF(H791&lt;('d_시나리오'!$I$4-'d_시나리오'!$H$4)/('d_시나리오'!$J$4-'d_시나리오'!$H$4),'d_시나리오'!$H$4+SQRT(H791*('d_시나리오'!$J$4-'d_시나리오'!$H$4)*('d_시나리오'!$I$4-'d_시나리오'!$H$4)),'d_시나리오'!$J$4-SQRT((1-H791)*('d_시나리오'!$J$4-'d_시나리오'!$H$4)*('d_시나리오'!$J$4-'d_시나리오'!$I$4))))</f>
        <v/>
      </c>
      <c r="J791">
        <f>RAND()</f>
        <v/>
      </c>
      <c r="K791">
        <f>IF('d_시나리오'!$J$5='d_시나리오'!$H$5,'d_시나리오'!$I$5,IF(J791&lt;('d_시나리오'!$I$5-'d_시나리오'!$H$5)/('d_시나리오'!$J$5-'d_시나리오'!$H$5),'d_시나리오'!$H$5+SQRT(J791*('d_시나리오'!$J$5-'d_시나리오'!$H$5)*('d_시나리오'!$I$5-'d_시나리오'!$H$5)),'d_시나리오'!$J$5-SQRT((1-J791)*('d_시나리오'!$J$5-'d_시나리오'!$H$5)*('d_시나리오'!$J$5-'d_시나리오'!$I$5))))</f>
        <v/>
      </c>
      <c r="L791">
        <f>RAND()</f>
        <v/>
      </c>
      <c r="M791">
        <f>IF('d_시나리오'!$J$6='d_시나리오'!$H$6,'d_시나리오'!$I$6,IF(L791&lt;('d_시나리오'!$I$6-'d_시나리오'!$H$6)/('d_시나리오'!$J$6-'d_시나리오'!$H$6),'d_시나리오'!$H$6+SQRT(L791*('d_시나리오'!$J$6-'d_시나리오'!$H$6)*('d_시나리오'!$I$6-'d_시나리오'!$H$6)),'d_시나리오'!$J$6-SQRT((1-L791)*('d_시나리오'!$J$6-'d_시나리오'!$H$6)*('d_시나리오'!$J$6-'d_시나리오'!$I$6))))</f>
        <v/>
      </c>
      <c r="N791">
        <f>INDEX('d_분포'!$B$2:$B$57,RANDBETWEEN(1,56))</f>
        <v/>
      </c>
      <c r="O791">
        <f>BETAINV(RAND(),5,5)</f>
        <v/>
      </c>
      <c r="P791">
        <f>'d_고정'!$B$1*'6_기대효과'!$H$7*('d_시나리오'!$I$7/'d_고정'!$B$2)*B791</f>
        <v/>
      </c>
      <c r="Q791">
        <f>P791*C791</f>
        <v/>
      </c>
      <c r="R791">
        <f>P791*E791</f>
        <v/>
      </c>
      <c r="S791">
        <f>R791*G791</f>
        <v/>
      </c>
      <c r="T791">
        <f>Q791+S791</f>
        <v/>
      </c>
      <c r="U791">
        <f>(Q791*D791+S791*I791)*(1-O791)</f>
        <v/>
      </c>
      <c r="V791">
        <f>(R791*K791*N791+'d_고정'!$B$3*('6_기대효과'!$H$7/8)*N791*'d_고정'!$B$10*M791*('6_기대효과'!$K$7/'d_고정'!$B$9))*(1-O791)</f>
        <v/>
      </c>
      <c r="W791">
        <f>(S791*I791+R791*MAX(K791-'d_고정'!$B$10*M791*('6_기대효과'!$K$7/'d_고정'!$B$9),0)*N791)*(1-O791)</f>
        <v/>
      </c>
      <c r="X791">
        <f>U791+V791</f>
        <v/>
      </c>
      <c r="Y791">
        <f>U791/('d_고정'!$B$5*'6_기대효과'!$H$7/8)/'d_고정'!$B$6</f>
        <v/>
      </c>
      <c r="Z791">
        <f>U791/('d_고정'!$B$8*'6_기대효과'!$H$7/8)</f>
        <v/>
      </c>
    </row>
    <row r="792">
      <c r="A792">
        <f>RAND()</f>
        <v/>
      </c>
      <c r="B792">
        <f>IF('d_시나리오'!$J$2='d_시나리오'!$H$2,'d_시나리오'!$I$2,IF(A792&lt;('d_시나리오'!$I$2-'d_시나리오'!$H$2)/('d_시나리오'!$J$2-'d_시나리오'!$H$2),'d_시나리오'!$H$2+SQRT(A792*('d_시나리오'!$J$2-'d_시나리오'!$H$2)*('d_시나리오'!$I$2-'d_시나리오'!$H$2)),'d_시나리오'!$J$2-SQRT((1-A792)*('d_시나리오'!$J$2-'d_시나리오'!$H$2)*('d_시나리오'!$J$2-'d_시나리오'!$I$2))))</f>
        <v/>
      </c>
      <c r="C792">
        <f>BETAINV(RAND(),2,6)</f>
        <v/>
      </c>
      <c r="D792">
        <f>INDEX('d_분포'!$A$2:$A$28,RANDBETWEEN(1,27))</f>
        <v/>
      </c>
      <c r="E792">
        <f>INDEX('d_분포'!$C$2:$C$5,RANDBETWEEN(1,4))*(0.9+0.2*RAND())</f>
        <v/>
      </c>
      <c r="F792">
        <f>RAND()</f>
        <v/>
      </c>
      <c r="G792">
        <f>IF('d_시나리오'!$J$3='d_시나리오'!$H$3,'d_시나리오'!$I$3,IF(F792&lt;('d_시나리오'!$I$3-'d_시나리오'!$H$3)/('d_시나리오'!$J$3-'d_시나리오'!$H$3),'d_시나리오'!$H$3+SQRT(F792*('d_시나리오'!$J$3-'d_시나리오'!$H$3)*('d_시나리오'!$I$3-'d_시나리오'!$H$3)),'d_시나리오'!$J$3-SQRT((1-F792)*('d_시나리오'!$J$3-'d_시나리오'!$H$3)*('d_시나리오'!$J$3-'d_시나리오'!$I$3))))</f>
        <v/>
      </c>
      <c r="H792">
        <f>RAND()</f>
        <v/>
      </c>
      <c r="I792">
        <f>IF('d_시나리오'!$J$4='d_시나리오'!$H$4,'d_시나리오'!$I$4,IF(H792&lt;('d_시나리오'!$I$4-'d_시나리오'!$H$4)/('d_시나리오'!$J$4-'d_시나리오'!$H$4),'d_시나리오'!$H$4+SQRT(H792*('d_시나리오'!$J$4-'d_시나리오'!$H$4)*('d_시나리오'!$I$4-'d_시나리오'!$H$4)),'d_시나리오'!$J$4-SQRT((1-H792)*('d_시나리오'!$J$4-'d_시나리오'!$H$4)*('d_시나리오'!$J$4-'d_시나리오'!$I$4))))</f>
        <v/>
      </c>
      <c r="J792">
        <f>RAND()</f>
        <v/>
      </c>
      <c r="K792">
        <f>IF('d_시나리오'!$J$5='d_시나리오'!$H$5,'d_시나리오'!$I$5,IF(J792&lt;('d_시나리오'!$I$5-'d_시나리오'!$H$5)/('d_시나리오'!$J$5-'d_시나리오'!$H$5),'d_시나리오'!$H$5+SQRT(J792*('d_시나리오'!$J$5-'d_시나리오'!$H$5)*('d_시나리오'!$I$5-'d_시나리오'!$H$5)),'d_시나리오'!$J$5-SQRT((1-J792)*('d_시나리오'!$J$5-'d_시나리오'!$H$5)*('d_시나리오'!$J$5-'d_시나리오'!$I$5))))</f>
        <v/>
      </c>
      <c r="L792">
        <f>RAND()</f>
        <v/>
      </c>
      <c r="M792">
        <f>IF('d_시나리오'!$J$6='d_시나리오'!$H$6,'d_시나리오'!$I$6,IF(L792&lt;('d_시나리오'!$I$6-'d_시나리오'!$H$6)/('d_시나리오'!$J$6-'d_시나리오'!$H$6),'d_시나리오'!$H$6+SQRT(L792*('d_시나리오'!$J$6-'d_시나리오'!$H$6)*('d_시나리오'!$I$6-'d_시나리오'!$H$6)),'d_시나리오'!$J$6-SQRT((1-L792)*('d_시나리오'!$J$6-'d_시나리오'!$H$6)*('d_시나리오'!$J$6-'d_시나리오'!$I$6))))</f>
        <v/>
      </c>
      <c r="N792">
        <f>INDEX('d_분포'!$B$2:$B$57,RANDBETWEEN(1,56))</f>
        <v/>
      </c>
      <c r="O792">
        <f>BETAINV(RAND(),5,5)</f>
        <v/>
      </c>
      <c r="P792">
        <f>'d_고정'!$B$1*'6_기대효과'!$H$7*('d_시나리오'!$I$7/'d_고정'!$B$2)*B792</f>
        <v/>
      </c>
      <c r="Q792">
        <f>P792*C792</f>
        <v/>
      </c>
      <c r="R792">
        <f>P792*E792</f>
        <v/>
      </c>
      <c r="S792">
        <f>R792*G792</f>
        <v/>
      </c>
      <c r="T792">
        <f>Q792+S792</f>
        <v/>
      </c>
      <c r="U792">
        <f>(Q792*D792+S792*I792)*(1-O792)</f>
        <v/>
      </c>
      <c r="V792">
        <f>(R792*K792*N792+'d_고정'!$B$3*('6_기대효과'!$H$7/8)*N792*'d_고정'!$B$10*M792*('6_기대효과'!$K$7/'d_고정'!$B$9))*(1-O792)</f>
        <v/>
      </c>
      <c r="W792">
        <f>(S792*I792+R792*MAX(K792-'d_고정'!$B$10*M792*('6_기대효과'!$K$7/'d_고정'!$B$9),0)*N792)*(1-O792)</f>
        <v/>
      </c>
      <c r="X792">
        <f>U792+V792</f>
        <v/>
      </c>
      <c r="Y792">
        <f>U792/('d_고정'!$B$5*'6_기대효과'!$H$7/8)/'d_고정'!$B$6</f>
        <v/>
      </c>
      <c r="Z792">
        <f>U792/('d_고정'!$B$8*'6_기대효과'!$H$7/8)</f>
        <v/>
      </c>
    </row>
    <row r="793">
      <c r="A793">
        <f>RAND()</f>
        <v/>
      </c>
      <c r="B793">
        <f>IF('d_시나리오'!$J$2='d_시나리오'!$H$2,'d_시나리오'!$I$2,IF(A793&lt;('d_시나리오'!$I$2-'d_시나리오'!$H$2)/('d_시나리오'!$J$2-'d_시나리오'!$H$2),'d_시나리오'!$H$2+SQRT(A793*('d_시나리오'!$J$2-'d_시나리오'!$H$2)*('d_시나리오'!$I$2-'d_시나리오'!$H$2)),'d_시나리오'!$J$2-SQRT((1-A793)*('d_시나리오'!$J$2-'d_시나리오'!$H$2)*('d_시나리오'!$J$2-'d_시나리오'!$I$2))))</f>
        <v/>
      </c>
      <c r="C793">
        <f>BETAINV(RAND(),2,6)</f>
        <v/>
      </c>
      <c r="D793">
        <f>INDEX('d_분포'!$A$2:$A$28,RANDBETWEEN(1,27))</f>
        <v/>
      </c>
      <c r="E793">
        <f>INDEX('d_분포'!$C$2:$C$5,RANDBETWEEN(1,4))*(0.9+0.2*RAND())</f>
        <v/>
      </c>
      <c r="F793">
        <f>RAND()</f>
        <v/>
      </c>
      <c r="G793">
        <f>IF('d_시나리오'!$J$3='d_시나리오'!$H$3,'d_시나리오'!$I$3,IF(F793&lt;('d_시나리오'!$I$3-'d_시나리오'!$H$3)/('d_시나리오'!$J$3-'d_시나리오'!$H$3),'d_시나리오'!$H$3+SQRT(F793*('d_시나리오'!$J$3-'d_시나리오'!$H$3)*('d_시나리오'!$I$3-'d_시나리오'!$H$3)),'d_시나리오'!$J$3-SQRT((1-F793)*('d_시나리오'!$J$3-'d_시나리오'!$H$3)*('d_시나리오'!$J$3-'d_시나리오'!$I$3))))</f>
        <v/>
      </c>
      <c r="H793">
        <f>RAND()</f>
        <v/>
      </c>
      <c r="I793">
        <f>IF('d_시나리오'!$J$4='d_시나리오'!$H$4,'d_시나리오'!$I$4,IF(H793&lt;('d_시나리오'!$I$4-'d_시나리오'!$H$4)/('d_시나리오'!$J$4-'d_시나리오'!$H$4),'d_시나리오'!$H$4+SQRT(H793*('d_시나리오'!$J$4-'d_시나리오'!$H$4)*('d_시나리오'!$I$4-'d_시나리오'!$H$4)),'d_시나리오'!$J$4-SQRT((1-H793)*('d_시나리오'!$J$4-'d_시나리오'!$H$4)*('d_시나리오'!$J$4-'d_시나리오'!$I$4))))</f>
        <v/>
      </c>
      <c r="J793">
        <f>RAND()</f>
        <v/>
      </c>
      <c r="K793">
        <f>IF('d_시나리오'!$J$5='d_시나리오'!$H$5,'d_시나리오'!$I$5,IF(J793&lt;('d_시나리오'!$I$5-'d_시나리오'!$H$5)/('d_시나리오'!$J$5-'d_시나리오'!$H$5),'d_시나리오'!$H$5+SQRT(J793*('d_시나리오'!$J$5-'d_시나리오'!$H$5)*('d_시나리오'!$I$5-'d_시나리오'!$H$5)),'d_시나리오'!$J$5-SQRT((1-J793)*('d_시나리오'!$J$5-'d_시나리오'!$H$5)*('d_시나리오'!$J$5-'d_시나리오'!$I$5))))</f>
        <v/>
      </c>
      <c r="L793">
        <f>RAND()</f>
        <v/>
      </c>
      <c r="M793">
        <f>IF('d_시나리오'!$J$6='d_시나리오'!$H$6,'d_시나리오'!$I$6,IF(L793&lt;('d_시나리오'!$I$6-'d_시나리오'!$H$6)/('d_시나리오'!$J$6-'d_시나리오'!$H$6),'d_시나리오'!$H$6+SQRT(L793*('d_시나리오'!$J$6-'d_시나리오'!$H$6)*('d_시나리오'!$I$6-'d_시나리오'!$H$6)),'d_시나리오'!$J$6-SQRT((1-L793)*('d_시나리오'!$J$6-'d_시나리오'!$H$6)*('d_시나리오'!$J$6-'d_시나리오'!$I$6))))</f>
        <v/>
      </c>
      <c r="N793">
        <f>INDEX('d_분포'!$B$2:$B$57,RANDBETWEEN(1,56))</f>
        <v/>
      </c>
      <c r="O793">
        <f>BETAINV(RAND(),5,5)</f>
        <v/>
      </c>
      <c r="P793">
        <f>'d_고정'!$B$1*'6_기대효과'!$H$7*('d_시나리오'!$I$7/'d_고정'!$B$2)*B793</f>
        <v/>
      </c>
      <c r="Q793">
        <f>P793*C793</f>
        <v/>
      </c>
      <c r="R793">
        <f>P793*E793</f>
        <v/>
      </c>
      <c r="S793">
        <f>R793*G793</f>
        <v/>
      </c>
      <c r="T793">
        <f>Q793+S793</f>
        <v/>
      </c>
      <c r="U793">
        <f>(Q793*D793+S793*I793)*(1-O793)</f>
        <v/>
      </c>
      <c r="V793">
        <f>(R793*K793*N793+'d_고정'!$B$3*('6_기대효과'!$H$7/8)*N793*'d_고정'!$B$10*M793*('6_기대효과'!$K$7/'d_고정'!$B$9))*(1-O793)</f>
        <v/>
      </c>
      <c r="W793">
        <f>(S793*I793+R793*MAX(K793-'d_고정'!$B$10*M793*('6_기대효과'!$K$7/'d_고정'!$B$9),0)*N793)*(1-O793)</f>
        <v/>
      </c>
      <c r="X793">
        <f>U793+V793</f>
        <v/>
      </c>
      <c r="Y793">
        <f>U793/('d_고정'!$B$5*'6_기대효과'!$H$7/8)/'d_고정'!$B$6</f>
        <v/>
      </c>
      <c r="Z793">
        <f>U793/('d_고정'!$B$8*'6_기대효과'!$H$7/8)</f>
        <v/>
      </c>
    </row>
    <row r="794">
      <c r="A794">
        <f>RAND()</f>
        <v/>
      </c>
      <c r="B794">
        <f>IF('d_시나리오'!$J$2='d_시나리오'!$H$2,'d_시나리오'!$I$2,IF(A794&lt;('d_시나리오'!$I$2-'d_시나리오'!$H$2)/('d_시나리오'!$J$2-'d_시나리오'!$H$2),'d_시나리오'!$H$2+SQRT(A794*('d_시나리오'!$J$2-'d_시나리오'!$H$2)*('d_시나리오'!$I$2-'d_시나리오'!$H$2)),'d_시나리오'!$J$2-SQRT((1-A794)*('d_시나리오'!$J$2-'d_시나리오'!$H$2)*('d_시나리오'!$J$2-'d_시나리오'!$I$2))))</f>
        <v/>
      </c>
      <c r="C794">
        <f>BETAINV(RAND(),2,6)</f>
        <v/>
      </c>
      <c r="D794">
        <f>INDEX('d_분포'!$A$2:$A$28,RANDBETWEEN(1,27))</f>
        <v/>
      </c>
      <c r="E794">
        <f>INDEX('d_분포'!$C$2:$C$5,RANDBETWEEN(1,4))*(0.9+0.2*RAND())</f>
        <v/>
      </c>
      <c r="F794">
        <f>RAND()</f>
        <v/>
      </c>
      <c r="G794">
        <f>IF('d_시나리오'!$J$3='d_시나리오'!$H$3,'d_시나리오'!$I$3,IF(F794&lt;('d_시나리오'!$I$3-'d_시나리오'!$H$3)/('d_시나리오'!$J$3-'d_시나리오'!$H$3),'d_시나리오'!$H$3+SQRT(F794*('d_시나리오'!$J$3-'d_시나리오'!$H$3)*('d_시나리오'!$I$3-'d_시나리오'!$H$3)),'d_시나리오'!$J$3-SQRT((1-F794)*('d_시나리오'!$J$3-'d_시나리오'!$H$3)*('d_시나리오'!$J$3-'d_시나리오'!$I$3))))</f>
        <v/>
      </c>
      <c r="H794">
        <f>RAND()</f>
        <v/>
      </c>
      <c r="I794">
        <f>IF('d_시나리오'!$J$4='d_시나리오'!$H$4,'d_시나리오'!$I$4,IF(H794&lt;('d_시나리오'!$I$4-'d_시나리오'!$H$4)/('d_시나리오'!$J$4-'d_시나리오'!$H$4),'d_시나리오'!$H$4+SQRT(H794*('d_시나리오'!$J$4-'d_시나리오'!$H$4)*('d_시나리오'!$I$4-'d_시나리오'!$H$4)),'d_시나리오'!$J$4-SQRT((1-H794)*('d_시나리오'!$J$4-'d_시나리오'!$H$4)*('d_시나리오'!$J$4-'d_시나리오'!$I$4))))</f>
        <v/>
      </c>
      <c r="J794">
        <f>RAND()</f>
        <v/>
      </c>
      <c r="K794">
        <f>IF('d_시나리오'!$J$5='d_시나리오'!$H$5,'d_시나리오'!$I$5,IF(J794&lt;('d_시나리오'!$I$5-'d_시나리오'!$H$5)/('d_시나리오'!$J$5-'d_시나리오'!$H$5),'d_시나리오'!$H$5+SQRT(J794*('d_시나리오'!$J$5-'d_시나리오'!$H$5)*('d_시나리오'!$I$5-'d_시나리오'!$H$5)),'d_시나리오'!$J$5-SQRT((1-J794)*('d_시나리오'!$J$5-'d_시나리오'!$H$5)*('d_시나리오'!$J$5-'d_시나리오'!$I$5))))</f>
        <v/>
      </c>
      <c r="L794">
        <f>RAND()</f>
        <v/>
      </c>
      <c r="M794">
        <f>IF('d_시나리오'!$J$6='d_시나리오'!$H$6,'d_시나리오'!$I$6,IF(L794&lt;('d_시나리오'!$I$6-'d_시나리오'!$H$6)/('d_시나리오'!$J$6-'d_시나리오'!$H$6),'d_시나리오'!$H$6+SQRT(L794*('d_시나리오'!$J$6-'d_시나리오'!$H$6)*('d_시나리오'!$I$6-'d_시나리오'!$H$6)),'d_시나리오'!$J$6-SQRT((1-L794)*('d_시나리오'!$J$6-'d_시나리오'!$H$6)*('d_시나리오'!$J$6-'d_시나리오'!$I$6))))</f>
        <v/>
      </c>
      <c r="N794">
        <f>INDEX('d_분포'!$B$2:$B$57,RANDBETWEEN(1,56))</f>
        <v/>
      </c>
      <c r="O794">
        <f>BETAINV(RAND(),5,5)</f>
        <v/>
      </c>
      <c r="P794">
        <f>'d_고정'!$B$1*'6_기대효과'!$H$7*('d_시나리오'!$I$7/'d_고정'!$B$2)*B794</f>
        <v/>
      </c>
      <c r="Q794">
        <f>P794*C794</f>
        <v/>
      </c>
      <c r="R794">
        <f>P794*E794</f>
        <v/>
      </c>
      <c r="S794">
        <f>R794*G794</f>
        <v/>
      </c>
      <c r="T794">
        <f>Q794+S794</f>
        <v/>
      </c>
      <c r="U794">
        <f>(Q794*D794+S794*I794)*(1-O794)</f>
        <v/>
      </c>
      <c r="V794">
        <f>(R794*K794*N794+'d_고정'!$B$3*('6_기대효과'!$H$7/8)*N794*'d_고정'!$B$10*M794*('6_기대효과'!$K$7/'d_고정'!$B$9))*(1-O794)</f>
        <v/>
      </c>
      <c r="W794">
        <f>(S794*I794+R794*MAX(K794-'d_고정'!$B$10*M794*('6_기대효과'!$K$7/'d_고정'!$B$9),0)*N794)*(1-O794)</f>
        <v/>
      </c>
      <c r="X794">
        <f>U794+V794</f>
        <v/>
      </c>
      <c r="Y794">
        <f>U794/('d_고정'!$B$5*'6_기대효과'!$H$7/8)/'d_고정'!$B$6</f>
        <v/>
      </c>
      <c r="Z794">
        <f>U794/('d_고정'!$B$8*'6_기대효과'!$H$7/8)</f>
        <v/>
      </c>
    </row>
    <row r="795">
      <c r="A795">
        <f>RAND()</f>
        <v/>
      </c>
      <c r="B795">
        <f>IF('d_시나리오'!$J$2='d_시나리오'!$H$2,'d_시나리오'!$I$2,IF(A795&lt;('d_시나리오'!$I$2-'d_시나리오'!$H$2)/('d_시나리오'!$J$2-'d_시나리오'!$H$2),'d_시나리오'!$H$2+SQRT(A795*('d_시나리오'!$J$2-'d_시나리오'!$H$2)*('d_시나리오'!$I$2-'d_시나리오'!$H$2)),'d_시나리오'!$J$2-SQRT((1-A795)*('d_시나리오'!$J$2-'d_시나리오'!$H$2)*('d_시나리오'!$J$2-'d_시나리오'!$I$2))))</f>
        <v/>
      </c>
      <c r="C795">
        <f>BETAINV(RAND(),2,6)</f>
        <v/>
      </c>
      <c r="D795">
        <f>INDEX('d_분포'!$A$2:$A$28,RANDBETWEEN(1,27))</f>
        <v/>
      </c>
      <c r="E795">
        <f>INDEX('d_분포'!$C$2:$C$5,RANDBETWEEN(1,4))*(0.9+0.2*RAND())</f>
        <v/>
      </c>
      <c r="F795">
        <f>RAND()</f>
        <v/>
      </c>
      <c r="G795">
        <f>IF('d_시나리오'!$J$3='d_시나리오'!$H$3,'d_시나리오'!$I$3,IF(F795&lt;('d_시나리오'!$I$3-'d_시나리오'!$H$3)/('d_시나리오'!$J$3-'d_시나리오'!$H$3),'d_시나리오'!$H$3+SQRT(F795*('d_시나리오'!$J$3-'d_시나리오'!$H$3)*('d_시나리오'!$I$3-'d_시나리오'!$H$3)),'d_시나리오'!$J$3-SQRT((1-F795)*('d_시나리오'!$J$3-'d_시나리오'!$H$3)*('d_시나리오'!$J$3-'d_시나리오'!$I$3))))</f>
        <v/>
      </c>
      <c r="H795">
        <f>RAND()</f>
        <v/>
      </c>
      <c r="I795">
        <f>IF('d_시나리오'!$J$4='d_시나리오'!$H$4,'d_시나리오'!$I$4,IF(H795&lt;('d_시나리오'!$I$4-'d_시나리오'!$H$4)/('d_시나리오'!$J$4-'d_시나리오'!$H$4),'d_시나리오'!$H$4+SQRT(H795*('d_시나리오'!$J$4-'d_시나리오'!$H$4)*('d_시나리오'!$I$4-'d_시나리오'!$H$4)),'d_시나리오'!$J$4-SQRT((1-H795)*('d_시나리오'!$J$4-'d_시나리오'!$H$4)*('d_시나리오'!$J$4-'d_시나리오'!$I$4))))</f>
        <v/>
      </c>
      <c r="J795">
        <f>RAND()</f>
        <v/>
      </c>
      <c r="K795">
        <f>IF('d_시나리오'!$J$5='d_시나리오'!$H$5,'d_시나리오'!$I$5,IF(J795&lt;('d_시나리오'!$I$5-'d_시나리오'!$H$5)/('d_시나리오'!$J$5-'d_시나리오'!$H$5),'d_시나리오'!$H$5+SQRT(J795*('d_시나리오'!$J$5-'d_시나리오'!$H$5)*('d_시나리오'!$I$5-'d_시나리오'!$H$5)),'d_시나리오'!$J$5-SQRT((1-J795)*('d_시나리오'!$J$5-'d_시나리오'!$H$5)*('d_시나리오'!$J$5-'d_시나리오'!$I$5))))</f>
        <v/>
      </c>
      <c r="L795">
        <f>RAND()</f>
        <v/>
      </c>
      <c r="M795">
        <f>IF('d_시나리오'!$J$6='d_시나리오'!$H$6,'d_시나리오'!$I$6,IF(L795&lt;('d_시나리오'!$I$6-'d_시나리오'!$H$6)/('d_시나리오'!$J$6-'d_시나리오'!$H$6),'d_시나리오'!$H$6+SQRT(L795*('d_시나리오'!$J$6-'d_시나리오'!$H$6)*('d_시나리오'!$I$6-'d_시나리오'!$H$6)),'d_시나리오'!$J$6-SQRT((1-L795)*('d_시나리오'!$J$6-'d_시나리오'!$H$6)*('d_시나리오'!$J$6-'d_시나리오'!$I$6))))</f>
        <v/>
      </c>
      <c r="N795">
        <f>INDEX('d_분포'!$B$2:$B$57,RANDBETWEEN(1,56))</f>
        <v/>
      </c>
      <c r="O795">
        <f>BETAINV(RAND(),5,5)</f>
        <v/>
      </c>
      <c r="P795">
        <f>'d_고정'!$B$1*'6_기대효과'!$H$7*('d_시나리오'!$I$7/'d_고정'!$B$2)*B795</f>
        <v/>
      </c>
      <c r="Q795">
        <f>P795*C795</f>
        <v/>
      </c>
      <c r="R795">
        <f>P795*E795</f>
        <v/>
      </c>
      <c r="S795">
        <f>R795*G795</f>
        <v/>
      </c>
      <c r="T795">
        <f>Q795+S795</f>
        <v/>
      </c>
      <c r="U795">
        <f>(Q795*D795+S795*I795)*(1-O795)</f>
        <v/>
      </c>
      <c r="V795">
        <f>(R795*K795*N795+'d_고정'!$B$3*('6_기대효과'!$H$7/8)*N795*'d_고정'!$B$10*M795*('6_기대효과'!$K$7/'d_고정'!$B$9))*(1-O795)</f>
        <v/>
      </c>
      <c r="W795">
        <f>(S795*I795+R795*MAX(K795-'d_고정'!$B$10*M795*('6_기대효과'!$K$7/'d_고정'!$B$9),0)*N795)*(1-O795)</f>
        <v/>
      </c>
      <c r="X795">
        <f>U795+V795</f>
        <v/>
      </c>
      <c r="Y795">
        <f>U795/('d_고정'!$B$5*'6_기대효과'!$H$7/8)/'d_고정'!$B$6</f>
        <v/>
      </c>
      <c r="Z795">
        <f>U795/('d_고정'!$B$8*'6_기대효과'!$H$7/8)</f>
        <v/>
      </c>
    </row>
    <row r="796">
      <c r="A796">
        <f>RAND()</f>
        <v/>
      </c>
      <c r="B796">
        <f>IF('d_시나리오'!$J$2='d_시나리오'!$H$2,'d_시나리오'!$I$2,IF(A796&lt;('d_시나리오'!$I$2-'d_시나리오'!$H$2)/('d_시나리오'!$J$2-'d_시나리오'!$H$2),'d_시나리오'!$H$2+SQRT(A796*('d_시나리오'!$J$2-'d_시나리오'!$H$2)*('d_시나리오'!$I$2-'d_시나리오'!$H$2)),'d_시나리오'!$J$2-SQRT((1-A796)*('d_시나리오'!$J$2-'d_시나리오'!$H$2)*('d_시나리오'!$J$2-'d_시나리오'!$I$2))))</f>
        <v/>
      </c>
      <c r="C796">
        <f>BETAINV(RAND(),2,6)</f>
        <v/>
      </c>
      <c r="D796">
        <f>INDEX('d_분포'!$A$2:$A$28,RANDBETWEEN(1,27))</f>
        <v/>
      </c>
      <c r="E796">
        <f>INDEX('d_분포'!$C$2:$C$5,RANDBETWEEN(1,4))*(0.9+0.2*RAND())</f>
        <v/>
      </c>
      <c r="F796">
        <f>RAND()</f>
        <v/>
      </c>
      <c r="G796">
        <f>IF('d_시나리오'!$J$3='d_시나리오'!$H$3,'d_시나리오'!$I$3,IF(F796&lt;('d_시나리오'!$I$3-'d_시나리오'!$H$3)/('d_시나리오'!$J$3-'d_시나리오'!$H$3),'d_시나리오'!$H$3+SQRT(F796*('d_시나리오'!$J$3-'d_시나리오'!$H$3)*('d_시나리오'!$I$3-'d_시나리오'!$H$3)),'d_시나리오'!$J$3-SQRT((1-F796)*('d_시나리오'!$J$3-'d_시나리오'!$H$3)*('d_시나리오'!$J$3-'d_시나리오'!$I$3))))</f>
        <v/>
      </c>
      <c r="H796">
        <f>RAND()</f>
        <v/>
      </c>
      <c r="I796">
        <f>IF('d_시나리오'!$J$4='d_시나리오'!$H$4,'d_시나리오'!$I$4,IF(H796&lt;('d_시나리오'!$I$4-'d_시나리오'!$H$4)/('d_시나리오'!$J$4-'d_시나리오'!$H$4),'d_시나리오'!$H$4+SQRT(H796*('d_시나리오'!$J$4-'d_시나리오'!$H$4)*('d_시나리오'!$I$4-'d_시나리오'!$H$4)),'d_시나리오'!$J$4-SQRT((1-H796)*('d_시나리오'!$J$4-'d_시나리오'!$H$4)*('d_시나리오'!$J$4-'d_시나리오'!$I$4))))</f>
        <v/>
      </c>
      <c r="J796">
        <f>RAND()</f>
        <v/>
      </c>
      <c r="K796">
        <f>IF('d_시나리오'!$J$5='d_시나리오'!$H$5,'d_시나리오'!$I$5,IF(J796&lt;('d_시나리오'!$I$5-'d_시나리오'!$H$5)/('d_시나리오'!$J$5-'d_시나리오'!$H$5),'d_시나리오'!$H$5+SQRT(J796*('d_시나리오'!$J$5-'d_시나리오'!$H$5)*('d_시나리오'!$I$5-'d_시나리오'!$H$5)),'d_시나리오'!$J$5-SQRT((1-J796)*('d_시나리오'!$J$5-'d_시나리오'!$H$5)*('d_시나리오'!$J$5-'d_시나리오'!$I$5))))</f>
        <v/>
      </c>
      <c r="L796">
        <f>RAND()</f>
        <v/>
      </c>
      <c r="M796">
        <f>IF('d_시나리오'!$J$6='d_시나리오'!$H$6,'d_시나리오'!$I$6,IF(L796&lt;('d_시나리오'!$I$6-'d_시나리오'!$H$6)/('d_시나리오'!$J$6-'d_시나리오'!$H$6),'d_시나리오'!$H$6+SQRT(L796*('d_시나리오'!$J$6-'d_시나리오'!$H$6)*('d_시나리오'!$I$6-'d_시나리오'!$H$6)),'d_시나리오'!$J$6-SQRT((1-L796)*('d_시나리오'!$J$6-'d_시나리오'!$H$6)*('d_시나리오'!$J$6-'d_시나리오'!$I$6))))</f>
        <v/>
      </c>
      <c r="N796">
        <f>INDEX('d_분포'!$B$2:$B$57,RANDBETWEEN(1,56))</f>
        <v/>
      </c>
      <c r="O796">
        <f>BETAINV(RAND(),5,5)</f>
        <v/>
      </c>
      <c r="P796">
        <f>'d_고정'!$B$1*'6_기대효과'!$H$7*('d_시나리오'!$I$7/'d_고정'!$B$2)*B796</f>
        <v/>
      </c>
      <c r="Q796">
        <f>P796*C796</f>
        <v/>
      </c>
      <c r="R796">
        <f>P796*E796</f>
        <v/>
      </c>
      <c r="S796">
        <f>R796*G796</f>
        <v/>
      </c>
      <c r="T796">
        <f>Q796+S796</f>
        <v/>
      </c>
      <c r="U796">
        <f>(Q796*D796+S796*I796)*(1-O796)</f>
        <v/>
      </c>
      <c r="V796">
        <f>(R796*K796*N796+'d_고정'!$B$3*('6_기대효과'!$H$7/8)*N796*'d_고정'!$B$10*M796*('6_기대효과'!$K$7/'d_고정'!$B$9))*(1-O796)</f>
        <v/>
      </c>
      <c r="W796">
        <f>(S796*I796+R796*MAX(K796-'d_고정'!$B$10*M796*('6_기대효과'!$K$7/'d_고정'!$B$9),0)*N796)*(1-O796)</f>
        <v/>
      </c>
      <c r="X796">
        <f>U796+V796</f>
        <v/>
      </c>
      <c r="Y796">
        <f>U796/('d_고정'!$B$5*'6_기대효과'!$H$7/8)/'d_고정'!$B$6</f>
        <v/>
      </c>
      <c r="Z796">
        <f>U796/('d_고정'!$B$8*'6_기대효과'!$H$7/8)</f>
        <v/>
      </c>
    </row>
    <row r="797">
      <c r="A797">
        <f>RAND()</f>
        <v/>
      </c>
      <c r="B797">
        <f>IF('d_시나리오'!$J$2='d_시나리오'!$H$2,'d_시나리오'!$I$2,IF(A797&lt;('d_시나리오'!$I$2-'d_시나리오'!$H$2)/('d_시나리오'!$J$2-'d_시나리오'!$H$2),'d_시나리오'!$H$2+SQRT(A797*('d_시나리오'!$J$2-'d_시나리오'!$H$2)*('d_시나리오'!$I$2-'d_시나리오'!$H$2)),'d_시나리오'!$J$2-SQRT((1-A797)*('d_시나리오'!$J$2-'d_시나리오'!$H$2)*('d_시나리오'!$J$2-'d_시나리오'!$I$2))))</f>
        <v/>
      </c>
      <c r="C797">
        <f>BETAINV(RAND(),2,6)</f>
        <v/>
      </c>
      <c r="D797">
        <f>INDEX('d_분포'!$A$2:$A$28,RANDBETWEEN(1,27))</f>
        <v/>
      </c>
      <c r="E797">
        <f>INDEX('d_분포'!$C$2:$C$5,RANDBETWEEN(1,4))*(0.9+0.2*RAND())</f>
        <v/>
      </c>
      <c r="F797">
        <f>RAND()</f>
        <v/>
      </c>
      <c r="G797">
        <f>IF('d_시나리오'!$J$3='d_시나리오'!$H$3,'d_시나리오'!$I$3,IF(F797&lt;('d_시나리오'!$I$3-'d_시나리오'!$H$3)/('d_시나리오'!$J$3-'d_시나리오'!$H$3),'d_시나리오'!$H$3+SQRT(F797*('d_시나리오'!$J$3-'d_시나리오'!$H$3)*('d_시나리오'!$I$3-'d_시나리오'!$H$3)),'d_시나리오'!$J$3-SQRT((1-F797)*('d_시나리오'!$J$3-'d_시나리오'!$H$3)*('d_시나리오'!$J$3-'d_시나리오'!$I$3))))</f>
        <v/>
      </c>
      <c r="H797">
        <f>RAND()</f>
        <v/>
      </c>
      <c r="I797">
        <f>IF('d_시나리오'!$J$4='d_시나리오'!$H$4,'d_시나리오'!$I$4,IF(H797&lt;('d_시나리오'!$I$4-'d_시나리오'!$H$4)/('d_시나리오'!$J$4-'d_시나리오'!$H$4),'d_시나리오'!$H$4+SQRT(H797*('d_시나리오'!$J$4-'d_시나리오'!$H$4)*('d_시나리오'!$I$4-'d_시나리오'!$H$4)),'d_시나리오'!$J$4-SQRT((1-H797)*('d_시나리오'!$J$4-'d_시나리오'!$H$4)*('d_시나리오'!$J$4-'d_시나리오'!$I$4))))</f>
        <v/>
      </c>
      <c r="J797">
        <f>RAND()</f>
        <v/>
      </c>
      <c r="K797">
        <f>IF('d_시나리오'!$J$5='d_시나리오'!$H$5,'d_시나리오'!$I$5,IF(J797&lt;('d_시나리오'!$I$5-'d_시나리오'!$H$5)/('d_시나리오'!$J$5-'d_시나리오'!$H$5),'d_시나리오'!$H$5+SQRT(J797*('d_시나리오'!$J$5-'d_시나리오'!$H$5)*('d_시나리오'!$I$5-'d_시나리오'!$H$5)),'d_시나리오'!$J$5-SQRT((1-J797)*('d_시나리오'!$J$5-'d_시나리오'!$H$5)*('d_시나리오'!$J$5-'d_시나리오'!$I$5))))</f>
        <v/>
      </c>
      <c r="L797">
        <f>RAND()</f>
        <v/>
      </c>
      <c r="M797">
        <f>IF('d_시나리오'!$J$6='d_시나리오'!$H$6,'d_시나리오'!$I$6,IF(L797&lt;('d_시나리오'!$I$6-'d_시나리오'!$H$6)/('d_시나리오'!$J$6-'d_시나리오'!$H$6),'d_시나리오'!$H$6+SQRT(L797*('d_시나리오'!$J$6-'d_시나리오'!$H$6)*('d_시나리오'!$I$6-'d_시나리오'!$H$6)),'d_시나리오'!$J$6-SQRT((1-L797)*('d_시나리오'!$J$6-'d_시나리오'!$H$6)*('d_시나리오'!$J$6-'d_시나리오'!$I$6))))</f>
        <v/>
      </c>
      <c r="N797">
        <f>INDEX('d_분포'!$B$2:$B$57,RANDBETWEEN(1,56))</f>
        <v/>
      </c>
      <c r="O797">
        <f>BETAINV(RAND(),5,5)</f>
        <v/>
      </c>
      <c r="P797">
        <f>'d_고정'!$B$1*'6_기대효과'!$H$7*('d_시나리오'!$I$7/'d_고정'!$B$2)*B797</f>
        <v/>
      </c>
      <c r="Q797">
        <f>P797*C797</f>
        <v/>
      </c>
      <c r="R797">
        <f>P797*E797</f>
        <v/>
      </c>
      <c r="S797">
        <f>R797*G797</f>
        <v/>
      </c>
      <c r="T797">
        <f>Q797+S797</f>
        <v/>
      </c>
      <c r="U797">
        <f>(Q797*D797+S797*I797)*(1-O797)</f>
        <v/>
      </c>
      <c r="V797">
        <f>(R797*K797*N797+'d_고정'!$B$3*('6_기대효과'!$H$7/8)*N797*'d_고정'!$B$10*M797*('6_기대효과'!$K$7/'d_고정'!$B$9))*(1-O797)</f>
        <v/>
      </c>
      <c r="W797">
        <f>(S797*I797+R797*MAX(K797-'d_고정'!$B$10*M797*('6_기대효과'!$K$7/'d_고정'!$B$9),0)*N797)*(1-O797)</f>
        <v/>
      </c>
      <c r="X797">
        <f>U797+V797</f>
        <v/>
      </c>
      <c r="Y797">
        <f>U797/('d_고정'!$B$5*'6_기대효과'!$H$7/8)/'d_고정'!$B$6</f>
        <v/>
      </c>
      <c r="Z797">
        <f>U797/('d_고정'!$B$8*'6_기대효과'!$H$7/8)</f>
        <v/>
      </c>
    </row>
    <row r="798">
      <c r="A798">
        <f>RAND()</f>
        <v/>
      </c>
      <c r="B798">
        <f>IF('d_시나리오'!$J$2='d_시나리오'!$H$2,'d_시나리오'!$I$2,IF(A798&lt;('d_시나리오'!$I$2-'d_시나리오'!$H$2)/('d_시나리오'!$J$2-'d_시나리오'!$H$2),'d_시나리오'!$H$2+SQRT(A798*('d_시나리오'!$J$2-'d_시나리오'!$H$2)*('d_시나리오'!$I$2-'d_시나리오'!$H$2)),'d_시나리오'!$J$2-SQRT((1-A798)*('d_시나리오'!$J$2-'d_시나리오'!$H$2)*('d_시나리오'!$J$2-'d_시나리오'!$I$2))))</f>
        <v/>
      </c>
      <c r="C798">
        <f>BETAINV(RAND(),2,6)</f>
        <v/>
      </c>
      <c r="D798">
        <f>INDEX('d_분포'!$A$2:$A$28,RANDBETWEEN(1,27))</f>
        <v/>
      </c>
      <c r="E798">
        <f>INDEX('d_분포'!$C$2:$C$5,RANDBETWEEN(1,4))*(0.9+0.2*RAND())</f>
        <v/>
      </c>
      <c r="F798">
        <f>RAND()</f>
        <v/>
      </c>
      <c r="G798">
        <f>IF('d_시나리오'!$J$3='d_시나리오'!$H$3,'d_시나리오'!$I$3,IF(F798&lt;('d_시나리오'!$I$3-'d_시나리오'!$H$3)/('d_시나리오'!$J$3-'d_시나리오'!$H$3),'d_시나리오'!$H$3+SQRT(F798*('d_시나리오'!$J$3-'d_시나리오'!$H$3)*('d_시나리오'!$I$3-'d_시나리오'!$H$3)),'d_시나리오'!$J$3-SQRT((1-F798)*('d_시나리오'!$J$3-'d_시나리오'!$H$3)*('d_시나리오'!$J$3-'d_시나리오'!$I$3))))</f>
        <v/>
      </c>
      <c r="H798">
        <f>RAND()</f>
        <v/>
      </c>
      <c r="I798">
        <f>IF('d_시나리오'!$J$4='d_시나리오'!$H$4,'d_시나리오'!$I$4,IF(H798&lt;('d_시나리오'!$I$4-'d_시나리오'!$H$4)/('d_시나리오'!$J$4-'d_시나리오'!$H$4),'d_시나리오'!$H$4+SQRT(H798*('d_시나리오'!$J$4-'d_시나리오'!$H$4)*('d_시나리오'!$I$4-'d_시나리오'!$H$4)),'d_시나리오'!$J$4-SQRT((1-H798)*('d_시나리오'!$J$4-'d_시나리오'!$H$4)*('d_시나리오'!$J$4-'d_시나리오'!$I$4))))</f>
        <v/>
      </c>
      <c r="J798">
        <f>RAND()</f>
        <v/>
      </c>
      <c r="K798">
        <f>IF('d_시나리오'!$J$5='d_시나리오'!$H$5,'d_시나리오'!$I$5,IF(J798&lt;('d_시나리오'!$I$5-'d_시나리오'!$H$5)/('d_시나리오'!$J$5-'d_시나리오'!$H$5),'d_시나리오'!$H$5+SQRT(J798*('d_시나리오'!$J$5-'d_시나리오'!$H$5)*('d_시나리오'!$I$5-'d_시나리오'!$H$5)),'d_시나리오'!$J$5-SQRT((1-J798)*('d_시나리오'!$J$5-'d_시나리오'!$H$5)*('d_시나리오'!$J$5-'d_시나리오'!$I$5))))</f>
        <v/>
      </c>
      <c r="L798">
        <f>RAND()</f>
        <v/>
      </c>
      <c r="M798">
        <f>IF('d_시나리오'!$J$6='d_시나리오'!$H$6,'d_시나리오'!$I$6,IF(L798&lt;('d_시나리오'!$I$6-'d_시나리오'!$H$6)/('d_시나리오'!$J$6-'d_시나리오'!$H$6),'d_시나리오'!$H$6+SQRT(L798*('d_시나리오'!$J$6-'d_시나리오'!$H$6)*('d_시나리오'!$I$6-'d_시나리오'!$H$6)),'d_시나리오'!$J$6-SQRT((1-L798)*('d_시나리오'!$J$6-'d_시나리오'!$H$6)*('d_시나리오'!$J$6-'d_시나리오'!$I$6))))</f>
        <v/>
      </c>
      <c r="N798">
        <f>INDEX('d_분포'!$B$2:$B$57,RANDBETWEEN(1,56))</f>
        <v/>
      </c>
      <c r="O798">
        <f>BETAINV(RAND(),5,5)</f>
        <v/>
      </c>
      <c r="P798">
        <f>'d_고정'!$B$1*'6_기대효과'!$H$7*('d_시나리오'!$I$7/'d_고정'!$B$2)*B798</f>
        <v/>
      </c>
      <c r="Q798">
        <f>P798*C798</f>
        <v/>
      </c>
      <c r="R798">
        <f>P798*E798</f>
        <v/>
      </c>
      <c r="S798">
        <f>R798*G798</f>
        <v/>
      </c>
      <c r="T798">
        <f>Q798+S798</f>
        <v/>
      </c>
      <c r="U798">
        <f>(Q798*D798+S798*I798)*(1-O798)</f>
        <v/>
      </c>
      <c r="V798">
        <f>(R798*K798*N798+'d_고정'!$B$3*('6_기대효과'!$H$7/8)*N798*'d_고정'!$B$10*M798*('6_기대효과'!$K$7/'d_고정'!$B$9))*(1-O798)</f>
        <v/>
      </c>
      <c r="W798">
        <f>(S798*I798+R798*MAX(K798-'d_고정'!$B$10*M798*('6_기대효과'!$K$7/'d_고정'!$B$9),0)*N798)*(1-O798)</f>
        <v/>
      </c>
      <c r="X798">
        <f>U798+V798</f>
        <v/>
      </c>
      <c r="Y798">
        <f>U798/('d_고정'!$B$5*'6_기대효과'!$H$7/8)/'d_고정'!$B$6</f>
        <v/>
      </c>
      <c r="Z798">
        <f>U798/('d_고정'!$B$8*'6_기대효과'!$H$7/8)</f>
        <v/>
      </c>
    </row>
    <row r="799">
      <c r="A799">
        <f>RAND()</f>
        <v/>
      </c>
      <c r="B799">
        <f>IF('d_시나리오'!$J$2='d_시나리오'!$H$2,'d_시나리오'!$I$2,IF(A799&lt;('d_시나리오'!$I$2-'d_시나리오'!$H$2)/('d_시나리오'!$J$2-'d_시나리오'!$H$2),'d_시나리오'!$H$2+SQRT(A799*('d_시나리오'!$J$2-'d_시나리오'!$H$2)*('d_시나리오'!$I$2-'d_시나리오'!$H$2)),'d_시나리오'!$J$2-SQRT((1-A799)*('d_시나리오'!$J$2-'d_시나리오'!$H$2)*('d_시나리오'!$J$2-'d_시나리오'!$I$2))))</f>
        <v/>
      </c>
      <c r="C799">
        <f>BETAINV(RAND(),2,6)</f>
        <v/>
      </c>
      <c r="D799">
        <f>INDEX('d_분포'!$A$2:$A$28,RANDBETWEEN(1,27))</f>
        <v/>
      </c>
      <c r="E799">
        <f>INDEX('d_분포'!$C$2:$C$5,RANDBETWEEN(1,4))*(0.9+0.2*RAND())</f>
        <v/>
      </c>
      <c r="F799">
        <f>RAND()</f>
        <v/>
      </c>
      <c r="G799">
        <f>IF('d_시나리오'!$J$3='d_시나리오'!$H$3,'d_시나리오'!$I$3,IF(F799&lt;('d_시나리오'!$I$3-'d_시나리오'!$H$3)/('d_시나리오'!$J$3-'d_시나리오'!$H$3),'d_시나리오'!$H$3+SQRT(F799*('d_시나리오'!$J$3-'d_시나리오'!$H$3)*('d_시나리오'!$I$3-'d_시나리오'!$H$3)),'d_시나리오'!$J$3-SQRT((1-F799)*('d_시나리오'!$J$3-'d_시나리오'!$H$3)*('d_시나리오'!$J$3-'d_시나리오'!$I$3))))</f>
        <v/>
      </c>
      <c r="H799">
        <f>RAND()</f>
        <v/>
      </c>
      <c r="I799">
        <f>IF('d_시나리오'!$J$4='d_시나리오'!$H$4,'d_시나리오'!$I$4,IF(H799&lt;('d_시나리오'!$I$4-'d_시나리오'!$H$4)/('d_시나리오'!$J$4-'d_시나리오'!$H$4),'d_시나리오'!$H$4+SQRT(H799*('d_시나리오'!$J$4-'d_시나리오'!$H$4)*('d_시나리오'!$I$4-'d_시나리오'!$H$4)),'d_시나리오'!$J$4-SQRT((1-H799)*('d_시나리오'!$J$4-'d_시나리오'!$H$4)*('d_시나리오'!$J$4-'d_시나리오'!$I$4))))</f>
        <v/>
      </c>
      <c r="J799">
        <f>RAND()</f>
        <v/>
      </c>
      <c r="K799">
        <f>IF('d_시나리오'!$J$5='d_시나리오'!$H$5,'d_시나리오'!$I$5,IF(J799&lt;('d_시나리오'!$I$5-'d_시나리오'!$H$5)/('d_시나리오'!$J$5-'d_시나리오'!$H$5),'d_시나리오'!$H$5+SQRT(J799*('d_시나리오'!$J$5-'d_시나리오'!$H$5)*('d_시나리오'!$I$5-'d_시나리오'!$H$5)),'d_시나리오'!$J$5-SQRT((1-J799)*('d_시나리오'!$J$5-'d_시나리오'!$H$5)*('d_시나리오'!$J$5-'d_시나리오'!$I$5))))</f>
        <v/>
      </c>
      <c r="L799">
        <f>RAND()</f>
        <v/>
      </c>
      <c r="M799">
        <f>IF('d_시나리오'!$J$6='d_시나리오'!$H$6,'d_시나리오'!$I$6,IF(L799&lt;('d_시나리오'!$I$6-'d_시나리오'!$H$6)/('d_시나리오'!$J$6-'d_시나리오'!$H$6),'d_시나리오'!$H$6+SQRT(L799*('d_시나리오'!$J$6-'d_시나리오'!$H$6)*('d_시나리오'!$I$6-'d_시나리오'!$H$6)),'d_시나리오'!$J$6-SQRT((1-L799)*('d_시나리오'!$J$6-'d_시나리오'!$H$6)*('d_시나리오'!$J$6-'d_시나리오'!$I$6))))</f>
        <v/>
      </c>
      <c r="N799">
        <f>INDEX('d_분포'!$B$2:$B$57,RANDBETWEEN(1,56))</f>
        <v/>
      </c>
      <c r="O799">
        <f>BETAINV(RAND(),5,5)</f>
        <v/>
      </c>
      <c r="P799">
        <f>'d_고정'!$B$1*'6_기대효과'!$H$7*('d_시나리오'!$I$7/'d_고정'!$B$2)*B799</f>
        <v/>
      </c>
      <c r="Q799">
        <f>P799*C799</f>
        <v/>
      </c>
      <c r="R799">
        <f>P799*E799</f>
        <v/>
      </c>
      <c r="S799">
        <f>R799*G799</f>
        <v/>
      </c>
      <c r="T799">
        <f>Q799+S799</f>
        <v/>
      </c>
      <c r="U799">
        <f>(Q799*D799+S799*I799)*(1-O799)</f>
        <v/>
      </c>
      <c r="V799">
        <f>(R799*K799*N799+'d_고정'!$B$3*('6_기대효과'!$H$7/8)*N799*'d_고정'!$B$10*M799*('6_기대효과'!$K$7/'d_고정'!$B$9))*(1-O799)</f>
        <v/>
      </c>
      <c r="W799">
        <f>(S799*I799+R799*MAX(K799-'d_고정'!$B$10*M799*('6_기대효과'!$K$7/'d_고정'!$B$9),0)*N799)*(1-O799)</f>
        <v/>
      </c>
      <c r="X799">
        <f>U799+V799</f>
        <v/>
      </c>
      <c r="Y799">
        <f>U799/('d_고정'!$B$5*'6_기대효과'!$H$7/8)/'d_고정'!$B$6</f>
        <v/>
      </c>
      <c r="Z799">
        <f>U799/('d_고정'!$B$8*'6_기대효과'!$H$7/8)</f>
        <v/>
      </c>
    </row>
    <row r="800">
      <c r="A800">
        <f>RAND()</f>
        <v/>
      </c>
      <c r="B800">
        <f>IF('d_시나리오'!$J$2='d_시나리오'!$H$2,'d_시나리오'!$I$2,IF(A800&lt;('d_시나리오'!$I$2-'d_시나리오'!$H$2)/('d_시나리오'!$J$2-'d_시나리오'!$H$2),'d_시나리오'!$H$2+SQRT(A800*('d_시나리오'!$J$2-'d_시나리오'!$H$2)*('d_시나리오'!$I$2-'d_시나리오'!$H$2)),'d_시나리오'!$J$2-SQRT((1-A800)*('d_시나리오'!$J$2-'d_시나리오'!$H$2)*('d_시나리오'!$J$2-'d_시나리오'!$I$2))))</f>
        <v/>
      </c>
      <c r="C800">
        <f>BETAINV(RAND(),2,6)</f>
        <v/>
      </c>
      <c r="D800">
        <f>INDEX('d_분포'!$A$2:$A$28,RANDBETWEEN(1,27))</f>
        <v/>
      </c>
      <c r="E800">
        <f>INDEX('d_분포'!$C$2:$C$5,RANDBETWEEN(1,4))*(0.9+0.2*RAND())</f>
        <v/>
      </c>
      <c r="F800">
        <f>RAND()</f>
        <v/>
      </c>
      <c r="G800">
        <f>IF('d_시나리오'!$J$3='d_시나리오'!$H$3,'d_시나리오'!$I$3,IF(F800&lt;('d_시나리오'!$I$3-'d_시나리오'!$H$3)/('d_시나리오'!$J$3-'d_시나리오'!$H$3),'d_시나리오'!$H$3+SQRT(F800*('d_시나리오'!$J$3-'d_시나리오'!$H$3)*('d_시나리오'!$I$3-'d_시나리오'!$H$3)),'d_시나리오'!$J$3-SQRT((1-F800)*('d_시나리오'!$J$3-'d_시나리오'!$H$3)*('d_시나리오'!$J$3-'d_시나리오'!$I$3))))</f>
        <v/>
      </c>
      <c r="H800">
        <f>RAND()</f>
        <v/>
      </c>
      <c r="I800">
        <f>IF('d_시나리오'!$J$4='d_시나리오'!$H$4,'d_시나리오'!$I$4,IF(H800&lt;('d_시나리오'!$I$4-'d_시나리오'!$H$4)/('d_시나리오'!$J$4-'d_시나리오'!$H$4),'d_시나리오'!$H$4+SQRT(H800*('d_시나리오'!$J$4-'d_시나리오'!$H$4)*('d_시나리오'!$I$4-'d_시나리오'!$H$4)),'d_시나리오'!$J$4-SQRT((1-H800)*('d_시나리오'!$J$4-'d_시나리오'!$H$4)*('d_시나리오'!$J$4-'d_시나리오'!$I$4))))</f>
        <v/>
      </c>
      <c r="J800">
        <f>RAND()</f>
        <v/>
      </c>
      <c r="K800">
        <f>IF('d_시나리오'!$J$5='d_시나리오'!$H$5,'d_시나리오'!$I$5,IF(J800&lt;('d_시나리오'!$I$5-'d_시나리오'!$H$5)/('d_시나리오'!$J$5-'d_시나리오'!$H$5),'d_시나리오'!$H$5+SQRT(J800*('d_시나리오'!$J$5-'d_시나리오'!$H$5)*('d_시나리오'!$I$5-'d_시나리오'!$H$5)),'d_시나리오'!$J$5-SQRT((1-J800)*('d_시나리오'!$J$5-'d_시나리오'!$H$5)*('d_시나리오'!$J$5-'d_시나리오'!$I$5))))</f>
        <v/>
      </c>
      <c r="L800">
        <f>RAND()</f>
        <v/>
      </c>
      <c r="M800">
        <f>IF('d_시나리오'!$J$6='d_시나리오'!$H$6,'d_시나리오'!$I$6,IF(L800&lt;('d_시나리오'!$I$6-'d_시나리오'!$H$6)/('d_시나리오'!$J$6-'d_시나리오'!$H$6),'d_시나리오'!$H$6+SQRT(L800*('d_시나리오'!$J$6-'d_시나리오'!$H$6)*('d_시나리오'!$I$6-'d_시나리오'!$H$6)),'d_시나리오'!$J$6-SQRT((1-L800)*('d_시나리오'!$J$6-'d_시나리오'!$H$6)*('d_시나리오'!$J$6-'d_시나리오'!$I$6))))</f>
        <v/>
      </c>
      <c r="N800">
        <f>INDEX('d_분포'!$B$2:$B$57,RANDBETWEEN(1,56))</f>
        <v/>
      </c>
      <c r="O800">
        <f>BETAINV(RAND(),5,5)</f>
        <v/>
      </c>
      <c r="P800">
        <f>'d_고정'!$B$1*'6_기대효과'!$H$7*('d_시나리오'!$I$7/'d_고정'!$B$2)*B800</f>
        <v/>
      </c>
      <c r="Q800">
        <f>P800*C800</f>
        <v/>
      </c>
      <c r="R800">
        <f>P800*E800</f>
        <v/>
      </c>
      <c r="S800">
        <f>R800*G800</f>
        <v/>
      </c>
      <c r="T800">
        <f>Q800+S800</f>
        <v/>
      </c>
      <c r="U800">
        <f>(Q800*D800+S800*I800)*(1-O800)</f>
        <v/>
      </c>
      <c r="V800">
        <f>(R800*K800*N800+'d_고정'!$B$3*('6_기대효과'!$H$7/8)*N800*'d_고정'!$B$10*M800*('6_기대효과'!$K$7/'d_고정'!$B$9))*(1-O800)</f>
        <v/>
      </c>
      <c r="W800">
        <f>(S800*I800+R800*MAX(K800-'d_고정'!$B$10*M800*('6_기대효과'!$K$7/'d_고정'!$B$9),0)*N800)*(1-O800)</f>
        <v/>
      </c>
      <c r="X800">
        <f>U800+V800</f>
        <v/>
      </c>
      <c r="Y800">
        <f>U800/('d_고정'!$B$5*'6_기대효과'!$H$7/8)/'d_고정'!$B$6</f>
        <v/>
      </c>
      <c r="Z800">
        <f>U800/('d_고정'!$B$8*'6_기대효과'!$H$7/8)</f>
        <v/>
      </c>
    </row>
    <row r="801">
      <c r="A801">
        <f>RAND()</f>
        <v/>
      </c>
      <c r="B801">
        <f>IF('d_시나리오'!$J$2='d_시나리오'!$H$2,'d_시나리오'!$I$2,IF(A801&lt;('d_시나리오'!$I$2-'d_시나리오'!$H$2)/('d_시나리오'!$J$2-'d_시나리오'!$H$2),'d_시나리오'!$H$2+SQRT(A801*('d_시나리오'!$J$2-'d_시나리오'!$H$2)*('d_시나리오'!$I$2-'d_시나리오'!$H$2)),'d_시나리오'!$J$2-SQRT((1-A801)*('d_시나리오'!$J$2-'d_시나리오'!$H$2)*('d_시나리오'!$J$2-'d_시나리오'!$I$2))))</f>
        <v/>
      </c>
      <c r="C801">
        <f>BETAINV(RAND(),2,6)</f>
        <v/>
      </c>
      <c r="D801">
        <f>INDEX('d_분포'!$A$2:$A$28,RANDBETWEEN(1,27))</f>
        <v/>
      </c>
      <c r="E801">
        <f>INDEX('d_분포'!$C$2:$C$5,RANDBETWEEN(1,4))*(0.9+0.2*RAND())</f>
        <v/>
      </c>
      <c r="F801">
        <f>RAND()</f>
        <v/>
      </c>
      <c r="G801">
        <f>IF('d_시나리오'!$J$3='d_시나리오'!$H$3,'d_시나리오'!$I$3,IF(F801&lt;('d_시나리오'!$I$3-'d_시나리오'!$H$3)/('d_시나리오'!$J$3-'d_시나리오'!$H$3),'d_시나리오'!$H$3+SQRT(F801*('d_시나리오'!$J$3-'d_시나리오'!$H$3)*('d_시나리오'!$I$3-'d_시나리오'!$H$3)),'d_시나리오'!$J$3-SQRT((1-F801)*('d_시나리오'!$J$3-'d_시나리오'!$H$3)*('d_시나리오'!$J$3-'d_시나리오'!$I$3))))</f>
        <v/>
      </c>
      <c r="H801">
        <f>RAND()</f>
        <v/>
      </c>
      <c r="I801">
        <f>IF('d_시나리오'!$J$4='d_시나리오'!$H$4,'d_시나리오'!$I$4,IF(H801&lt;('d_시나리오'!$I$4-'d_시나리오'!$H$4)/('d_시나리오'!$J$4-'d_시나리오'!$H$4),'d_시나리오'!$H$4+SQRT(H801*('d_시나리오'!$J$4-'d_시나리오'!$H$4)*('d_시나리오'!$I$4-'d_시나리오'!$H$4)),'d_시나리오'!$J$4-SQRT((1-H801)*('d_시나리오'!$J$4-'d_시나리오'!$H$4)*('d_시나리오'!$J$4-'d_시나리오'!$I$4))))</f>
        <v/>
      </c>
      <c r="J801">
        <f>RAND()</f>
        <v/>
      </c>
      <c r="K801">
        <f>IF('d_시나리오'!$J$5='d_시나리오'!$H$5,'d_시나리오'!$I$5,IF(J801&lt;('d_시나리오'!$I$5-'d_시나리오'!$H$5)/('d_시나리오'!$J$5-'d_시나리오'!$H$5),'d_시나리오'!$H$5+SQRT(J801*('d_시나리오'!$J$5-'d_시나리오'!$H$5)*('d_시나리오'!$I$5-'d_시나리오'!$H$5)),'d_시나리오'!$J$5-SQRT((1-J801)*('d_시나리오'!$J$5-'d_시나리오'!$H$5)*('d_시나리오'!$J$5-'d_시나리오'!$I$5))))</f>
        <v/>
      </c>
      <c r="L801">
        <f>RAND()</f>
        <v/>
      </c>
      <c r="M801">
        <f>IF('d_시나리오'!$J$6='d_시나리오'!$H$6,'d_시나리오'!$I$6,IF(L801&lt;('d_시나리오'!$I$6-'d_시나리오'!$H$6)/('d_시나리오'!$J$6-'d_시나리오'!$H$6),'d_시나리오'!$H$6+SQRT(L801*('d_시나리오'!$J$6-'d_시나리오'!$H$6)*('d_시나리오'!$I$6-'d_시나리오'!$H$6)),'d_시나리오'!$J$6-SQRT((1-L801)*('d_시나리오'!$J$6-'d_시나리오'!$H$6)*('d_시나리오'!$J$6-'d_시나리오'!$I$6))))</f>
        <v/>
      </c>
      <c r="N801">
        <f>INDEX('d_분포'!$B$2:$B$57,RANDBETWEEN(1,56))</f>
        <v/>
      </c>
      <c r="O801">
        <f>BETAINV(RAND(),5,5)</f>
        <v/>
      </c>
      <c r="P801">
        <f>'d_고정'!$B$1*'6_기대효과'!$H$7*('d_시나리오'!$I$7/'d_고정'!$B$2)*B801</f>
        <v/>
      </c>
      <c r="Q801">
        <f>P801*C801</f>
        <v/>
      </c>
      <c r="R801">
        <f>P801*E801</f>
        <v/>
      </c>
      <c r="S801">
        <f>R801*G801</f>
        <v/>
      </c>
      <c r="T801">
        <f>Q801+S801</f>
        <v/>
      </c>
      <c r="U801">
        <f>(Q801*D801+S801*I801)*(1-O801)</f>
        <v/>
      </c>
      <c r="V801">
        <f>(R801*K801*N801+'d_고정'!$B$3*('6_기대효과'!$H$7/8)*N801*'d_고정'!$B$10*M801*('6_기대효과'!$K$7/'d_고정'!$B$9))*(1-O801)</f>
        <v/>
      </c>
      <c r="W801">
        <f>(S801*I801+R801*MAX(K801-'d_고정'!$B$10*M801*('6_기대효과'!$K$7/'d_고정'!$B$9),0)*N801)*(1-O801)</f>
        <v/>
      </c>
      <c r="X801">
        <f>U801+V801</f>
        <v/>
      </c>
      <c r="Y801">
        <f>U801/('d_고정'!$B$5*'6_기대효과'!$H$7/8)/'d_고정'!$B$6</f>
        <v/>
      </c>
      <c r="Z801">
        <f>U801/('d_고정'!$B$8*'6_기대효과'!$H$7/8)</f>
        <v/>
      </c>
    </row>
    <row r="802">
      <c r="A802">
        <f>RAND()</f>
        <v/>
      </c>
      <c r="B802">
        <f>IF('d_시나리오'!$J$2='d_시나리오'!$H$2,'d_시나리오'!$I$2,IF(A802&lt;('d_시나리오'!$I$2-'d_시나리오'!$H$2)/('d_시나리오'!$J$2-'d_시나리오'!$H$2),'d_시나리오'!$H$2+SQRT(A802*('d_시나리오'!$J$2-'d_시나리오'!$H$2)*('d_시나리오'!$I$2-'d_시나리오'!$H$2)),'d_시나리오'!$J$2-SQRT((1-A802)*('d_시나리오'!$J$2-'d_시나리오'!$H$2)*('d_시나리오'!$J$2-'d_시나리오'!$I$2))))</f>
        <v/>
      </c>
      <c r="C802">
        <f>BETAINV(RAND(),2,6)</f>
        <v/>
      </c>
      <c r="D802">
        <f>INDEX('d_분포'!$A$2:$A$28,RANDBETWEEN(1,27))</f>
        <v/>
      </c>
      <c r="E802">
        <f>INDEX('d_분포'!$C$2:$C$5,RANDBETWEEN(1,4))*(0.9+0.2*RAND())</f>
        <v/>
      </c>
      <c r="F802">
        <f>RAND()</f>
        <v/>
      </c>
      <c r="G802">
        <f>IF('d_시나리오'!$J$3='d_시나리오'!$H$3,'d_시나리오'!$I$3,IF(F802&lt;('d_시나리오'!$I$3-'d_시나리오'!$H$3)/('d_시나리오'!$J$3-'d_시나리오'!$H$3),'d_시나리오'!$H$3+SQRT(F802*('d_시나리오'!$J$3-'d_시나리오'!$H$3)*('d_시나리오'!$I$3-'d_시나리오'!$H$3)),'d_시나리오'!$J$3-SQRT((1-F802)*('d_시나리오'!$J$3-'d_시나리오'!$H$3)*('d_시나리오'!$J$3-'d_시나리오'!$I$3))))</f>
        <v/>
      </c>
      <c r="H802">
        <f>RAND()</f>
        <v/>
      </c>
      <c r="I802">
        <f>IF('d_시나리오'!$J$4='d_시나리오'!$H$4,'d_시나리오'!$I$4,IF(H802&lt;('d_시나리오'!$I$4-'d_시나리오'!$H$4)/('d_시나리오'!$J$4-'d_시나리오'!$H$4),'d_시나리오'!$H$4+SQRT(H802*('d_시나리오'!$J$4-'d_시나리오'!$H$4)*('d_시나리오'!$I$4-'d_시나리오'!$H$4)),'d_시나리오'!$J$4-SQRT((1-H802)*('d_시나리오'!$J$4-'d_시나리오'!$H$4)*('d_시나리오'!$J$4-'d_시나리오'!$I$4))))</f>
        <v/>
      </c>
      <c r="J802">
        <f>RAND()</f>
        <v/>
      </c>
      <c r="K802">
        <f>IF('d_시나리오'!$J$5='d_시나리오'!$H$5,'d_시나리오'!$I$5,IF(J802&lt;('d_시나리오'!$I$5-'d_시나리오'!$H$5)/('d_시나리오'!$J$5-'d_시나리오'!$H$5),'d_시나리오'!$H$5+SQRT(J802*('d_시나리오'!$J$5-'d_시나리오'!$H$5)*('d_시나리오'!$I$5-'d_시나리오'!$H$5)),'d_시나리오'!$J$5-SQRT((1-J802)*('d_시나리오'!$J$5-'d_시나리오'!$H$5)*('d_시나리오'!$J$5-'d_시나리오'!$I$5))))</f>
        <v/>
      </c>
      <c r="L802">
        <f>RAND()</f>
        <v/>
      </c>
      <c r="M802">
        <f>IF('d_시나리오'!$J$6='d_시나리오'!$H$6,'d_시나리오'!$I$6,IF(L802&lt;('d_시나리오'!$I$6-'d_시나리오'!$H$6)/('d_시나리오'!$J$6-'d_시나리오'!$H$6),'d_시나리오'!$H$6+SQRT(L802*('d_시나리오'!$J$6-'d_시나리오'!$H$6)*('d_시나리오'!$I$6-'d_시나리오'!$H$6)),'d_시나리오'!$J$6-SQRT((1-L802)*('d_시나리오'!$J$6-'d_시나리오'!$H$6)*('d_시나리오'!$J$6-'d_시나리오'!$I$6))))</f>
        <v/>
      </c>
      <c r="N802">
        <f>INDEX('d_분포'!$B$2:$B$57,RANDBETWEEN(1,56))</f>
        <v/>
      </c>
      <c r="O802">
        <f>BETAINV(RAND(),5,5)</f>
        <v/>
      </c>
      <c r="P802">
        <f>'d_고정'!$B$1*'6_기대효과'!$H$7*('d_시나리오'!$I$7/'d_고정'!$B$2)*B802</f>
        <v/>
      </c>
      <c r="Q802">
        <f>P802*C802</f>
        <v/>
      </c>
      <c r="R802">
        <f>P802*E802</f>
        <v/>
      </c>
      <c r="S802">
        <f>R802*G802</f>
        <v/>
      </c>
      <c r="T802">
        <f>Q802+S802</f>
        <v/>
      </c>
      <c r="U802">
        <f>(Q802*D802+S802*I802)*(1-O802)</f>
        <v/>
      </c>
      <c r="V802">
        <f>(R802*K802*N802+'d_고정'!$B$3*('6_기대효과'!$H$7/8)*N802*'d_고정'!$B$10*M802*('6_기대효과'!$K$7/'d_고정'!$B$9))*(1-O802)</f>
        <v/>
      </c>
      <c r="W802">
        <f>(S802*I802+R802*MAX(K802-'d_고정'!$B$10*M802*('6_기대효과'!$K$7/'d_고정'!$B$9),0)*N802)*(1-O802)</f>
        <v/>
      </c>
      <c r="X802">
        <f>U802+V802</f>
        <v/>
      </c>
      <c r="Y802">
        <f>U802/('d_고정'!$B$5*'6_기대효과'!$H$7/8)/'d_고정'!$B$6</f>
        <v/>
      </c>
      <c r="Z802">
        <f>U802/('d_고정'!$B$8*'6_기대효과'!$H$7/8)</f>
        <v/>
      </c>
    </row>
    <row r="803">
      <c r="A803">
        <f>RAND()</f>
        <v/>
      </c>
      <c r="B803">
        <f>IF('d_시나리오'!$J$2='d_시나리오'!$H$2,'d_시나리오'!$I$2,IF(A803&lt;('d_시나리오'!$I$2-'d_시나리오'!$H$2)/('d_시나리오'!$J$2-'d_시나리오'!$H$2),'d_시나리오'!$H$2+SQRT(A803*('d_시나리오'!$J$2-'d_시나리오'!$H$2)*('d_시나리오'!$I$2-'d_시나리오'!$H$2)),'d_시나리오'!$J$2-SQRT((1-A803)*('d_시나리오'!$J$2-'d_시나리오'!$H$2)*('d_시나리오'!$J$2-'d_시나리오'!$I$2))))</f>
        <v/>
      </c>
      <c r="C803">
        <f>BETAINV(RAND(),2,6)</f>
        <v/>
      </c>
      <c r="D803">
        <f>INDEX('d_분포'!$A$2:$A$28,RANDBETWEEN(1,27))</f>
        <v/>
      </c>
      <c r="E803">
        <f>INDEX('d_분포'!$C$2:$C$5,RANDBETWEEN(1,4))*(0.9+0.2*RAND())</f>
        <v/>
      </c>
      <c r="F803">
        <f>RAND()</f>
        <v/>
      </c>
      <c r="G803">
        <f>IF('d_시나리오'!$J$3='d_시나리오'!$H$3,'d_시나리오'!$I$3,IF(F803&lt;('d_시나리오'!$I$3-'d_시나리오'!$H$3)/('d_시나리오'!$J$3-'d_시나리오'!$H$3),'d_시나리오'!$H$3+SQRT(F803*('d_시나리오'!$J$3-'d_시나리오'!$H$3)*('d_시나리오'!$I$3-'d_시나리오'!$H$3)),'d_시나리오'!$J$3-SQRT((1-F803)*('d_시나리오'!$J$3-'d_시나리오'!$H$3)*('d_시나리오'!$J$3-'d_시나리오'!$I$3))))</f>
        <v/>
      </c>
      <c r="H803">
        <f>RAND()</f>
        <v/>
      </c>
      <c r="I803">
        <f>IF('d_시나리오'!$J$4='d_시나리오'!$H$4,'d_시나리오'!$I$4,IF(H803&lt;('d_시나리오'!$I$4-'d_시나리오'!$H$4)/('d_시나리오'!$J$4-'d_시나리오'!$H$4),'d_시나리오'!$H$4+SQRT(H803*('d_시나리오'!$J$4-'d_시나리오'!$H$4)*('d_시나리오'!$I$4-'d_시나리오'!$H$4)),'d_시나리오'!$J$4-SQRT((1-H803)*('d_시나리오'!$J$4-'d_시나리오'!$H$4)*('d_시나리오'!$J$4-'d_시나리오'!$I$4))))</f>
        <v/>
      </c>
      <c r="J803">
        <f>RAND()</f>
        <v/>
      </c>
      <c r="K803">
        <f>IF('d_시나리오'!$J$5='d_시나리오'!$H$5,'d_시나리오'!$I$5,IF(J803&lt;('d_시나리오'!$I$5-'d_시나리오'!$H$5)/('d_시나리오'!$J$5-'d_시나리오'!$H$5),'d_시나리오'!$H$5+SQRT(J803*('d_시나리오'!$J$5-'d_시나리오'!$H$5)*('d_시나리오'!$I$5-'d_시나리오'!$H$5)),'d_시나리오'!$J$5-SQRT((1-J803)*('d_시나리오'!$J$5-'d_시나리오'!$H$5)*('d_시나리오'!$J$5-'d_시나리오'!$I$5))))</f>
        <v/>
      </c>
      <c r="L803">
        <f>RAND()</f>
        <v/>
      </c>
      <c r="M803">
        <f>IF('d_시나리오'!$J$6='d_시나리오'!$H$6,'d_시나리오'!$I$6,IF(L803&lt;('d_시나리오'!$I$6-'d_시나리오'!$H$6)/('d_시나리오'!$J$6-'d_시나리오'!$H$6),'d_시나리오'!$H$6+SQRT(L803*('d_시나리오'!$J$6-'d_시나리오'!$H$6)*('d_시나리오'!$I$6-'d_시나리오'!$H$6)),'d_시나리오'!$J$6-SQRT((1-L803)*('d_시나리오'!$J$6-'d_시나리오'!$H$6)*('d_시나리오'!$J$6-'d_시나리오'!$I$6))))</f>
        <v/>
      </c>
      <c r="N803">
        <f>INDEX('d_분포'!$B$2:$B$57,RANDBETWEEN(1,56))</f>
        <v/>
      </c>
      <c r="O803">
        <f>BETAINV(RAND(),5,5)</f>
        <v/>
      </c>
      <c r="P803">
        <f>'d_고정'!$B$1*'6_기대효과'!$H$7*('d_시나리오'!$I$7/'d_고정'!$B$2)*B803</f>
        <v/>
      </c>
      <c r="Q803">
        <f>P803*C803</f>
        <v/>
      </c>
      <c r="R803">
        <f>P803*E803</f>
        <v/>
      </c>
      <c r="S803">
        <f>R803*G803</f>
        <v/>
      </c>
      <c r="T803">
        <f>Q803+S803</f>
        <v/>
      </c>
      <c r="U803">
        <f>(Q803*D803+S803*I803)*(1-O803)</f>
        <v/>
      </c>
      <c r="V803">
        <f>(R803*K803*N803+'d_고정'!$B$3*('6_기대효과'!$H$7/8)*N803*'d_고정'!$B$10*M803*('6_기대효과'!$K$7/'d_고정'!$B$9))*(1-O803)</f>
        <v/>
      </c>
      <c r="W803">
        <f>(S803*I803+R803*MAX(K803-'d_고정'!$B$10*M803*('6_기대효과'!$K$7/'d_고정'!$B$9),0)*N803)*(1-O803)</f>
        <v/>
      </c>
      <c r="X803">
        <f>U803+V803</f>
        <v/>
      </c>
      <c r="Y803">
        <f>U803/('d_고정'!$B$5*'6_기대효과'!$H$7/8)/'d_고정'!$B$6</f>
        <v/>
      </c>
      <c r="Z803">
        <f>U803/('d_고정'!$B$8*'6_기대효과'!$H$7/8)</f>
        <v/>
      </c>
    </row>
    <row r="804">
      <c r="A804">
        <f>RAND()</f>
        <v/>
      </c>
      <c r="B804">
        <f>IF('d_시나리오'!$J$2='d_시나리오'!$H$2,'d_시나리오'!$I$2,IF(A804&lt;('d_시나리오'!$I$2-'d_시나리오'!$H$2)/('d_시나리오'!$J$2-'d_시나리오'!$H$2),'d_시나리오'!$H$2+SQRT(A804*('d_시나리오'!$J$2-'d_시나리오'!$H$2)*('d_시나리오'!$I$2-'d_시나리오'!$H$2)),'d_시나리오'!$J$2-SQRT((1-A804)*('d_시나리오'!$J$2-'d_시나리오'!$H$2)*('d_시나리오'!$J$2-'d_시나리오'!$I$2))))</f>
        <v/>
      </c>
      <c r="C804">
        <f>BETAINV(RAND(),2,6)</f>
        <v/>
      </c>
      <c r="D804">
        <f>INDEX('d_분포'!$A$2:$A$28,RANDBETWEEN(1,27))</f>
        <v/>
      </c>
      <c r="E804">
        <f>INDEX('d_분포'!$C$2:$C$5,RANDBETWEEN(1,4))*(0.9+0.2*RAND())</f>
        <v/>
      </c>
      <c r="F804">
        <f>RAND()</f>
        <v/>
      </c>
      <c r="G804">
        <f>IF('d_시나리오'!$J$3='d_시나리오'!$H$3,'d_시나리오'!$I$3,IF(F804&lt;('d_시나리오'!$I$3-'d_시나리오'!$H$3)/('d_시나리오'!$J$3-'d_시나리오'!$H$3),'d_시나리오'!$H$3+SQRT(F804*('d_시나리오'!$J$3-'d_시나리오'!$H$3)*('d_시나리오'!$I$3-'d_시나리오'!$H$3)),'d_시나리오'!$J$3-SQRT((1-F804)*('d_시나리오'!$J$3-'d_시나리오'!$H$3)*('d_시나리오'!$J$3-'d_시나리오'!$I$3))))</f>
        <v/>
      </c>
      <c r="H804">
        <f>RAND()</f>
        <v/>
      </c>
      <c r="I804">
        <f>IF('d_시나리오'!$J$4='d_시나리오'!$H$4,'d_시나리오'!$I$4,IF(H804&lt;('d_시나리오'!$I$4-'d_시나리오'!$H$4)/('d_시나리오'!$J$4-'d_시나리오'!$H$4),'d_시나리오'!$H$4+SQRT(H804*('d_시나리오'!$J$4-'d_시나리오'!$H$4)*('d_시나리오'!$I$4-'d_시나리오'!$H$4)),'d_시나리오'!$J$4-SQRT((1-H804)*('d_시나리오'!$J$4-'d_시나리오'!$H$4)*('d_시나리오'!$J$4-'d_시나리오'!$I$4))))</f>
        <v/>
      </c>
      <c r="J804">
        <f>RAND()</f>
        <v/>
      </c>
      <c r="K804">
        <f>IF('d_시나리오'!$J$5='d_시나리오'!$H$5,'d_시나리오'!$I$5,IF(J804&lt;('d_시나리오'!$I$5-'d_시나리오'!$H$5)/('d_시나리오'!$J$5-'d_시나리오'!$H$5),'d_시나리오'!$H$5+SQRT(J804*('d_시나리오'!$J$5-'d_시나리오'!$H$5)*('d_시나리오'!$I$5-'d_시나리오'!$H$5)),'d_시나리오'!$J$5-SQRT((1-J804)*('d_시나리오'!$J$5-'d_시나리오'!$H$5)*('d_시나리오'!$J$5-'d_시나리오'!$I$5))))</f>
        <v/>
      </c>
      <c r="L804">
        <f>RAND()</f>
        <v/>
      </c>
      <c r="M804">
        <f>IF('d_시나리오'!$J$6='d_시나리오'!$H$6,'d_시나리오'!$I$6,IF(L804&lt;('d_시나리오'!$I$6-'d_시나리오'!$H$6)/('d_시나리오'!$J$6-'d_시나리오'!$H$6),'d_시나리오'!$H$6+SQRT(L804*('d_시나리오'!$J$6-'d_시나리오'!$H$6)*('d_시나리오'!$I$6-'d_시나리오'!$H$6)),'d_시나리오'!$J$6-SQRT((1-L804)*('d_시나리오'!$J$6-'d_시나리오'!$H$6)*('d_시나리오'!$J$6-'d_시나리오'!$I$6))))</f>
        <v/>
      </c>
      <c r="N804">
        <f>INDEX('d_분포'!$B$2:$B$57,RANDBETWEEN(1,56))</f>
        <v/>
      </c>
      <c r="O804">
        <f>BETAINV(RAND(),5,5)</f>
        <v/>
      </c>
      <c r="P804">
        <f>'d_고정'!$B$1*'6_기대효과'!$H$7*('d_시나리오'!$I$7/'d_고정'!$B$2)*B804</f>
        <v/>
      </c>
      <c r="Q804">
        <f>P804*C804</f>
        <v/>
      </c>
      <c r="R804">
        <f>P804*E804</f>
        <v/>
      </c>
      <c r="S804">
        <f>R804*G804</f>
        <v/>
      </c>
      <c r="T804">
        <f>Q804+S804</f>
        <v/>
      </c>
      <c r="U804">
        <f>(Q804*D804+S804*I804)*(1-O804)</f>
        <v/>
      </c>
      <c r="V804">
        <f>(R804*K804*N804+'d_고정'!$B$3*('6_기대효과'!$H$7/8)*N804*'d_고정'!$B$10*M804*('6_기대효과'!$K$7/'d_고정'!$B$9))*(1-O804)</f>
        <v/>
      </c>
      <c r="W804">
        <f>(S804*I804+R804*MAX(K804-'d_고정'!$B$10*M804*('6_기대효과'!$K$7/'d_고정'!$B$9),0)*N804)*(1-O804)</f>
        <v/>
      </c>
      <c r="X804">
        <f>U804+V804</f>
        <v/>
      </c>
      <c r="Y804">
        <f>U804/('d_고정'!$B$5*'6_기대효과'!$H$7/8)/'d_고정'!$B$6</f>
        <v/>
      </c>
      <c r="Z804">
        <f>U804/('d_고정'!$B$8*'6_기대효과'!$H$7/8)</f>
        <v/>
      </c>
    </row>
    <row r="805">
      <c r="A805">
        <f>RAND()</f>
        <v/>
      </c>
      <c r="B805">
        <f>IF('d_시나리오'!$J$2='d_시나리오'!$H$2,'d_시나리오'!$I$2,IF(A805&lt;('d_시나리오'!$I$2-'d_시나리오'!$H$2)/('d_시나리오'!$J$2-'d_시나리오'!$H$2),'d_시나리오'!$H$2+SQRT(A805*('d_시나리오'!$J$2-'d_시나리오'!$H$2)*('d_시나리오'!$I$2-'d_시나리오'!$H$2)),'d_시나리오'!$J$2-SQRT((1-A805)*('d_시나리오'!$J$2-'d_시나리오'!$H$2)*('d_시나리오'!$J$2-'d_시나리오'!$I$2))))</f>
        <v/>
      </c>
      <c r="C805">
        <f>BETAINV(RAND(),2,6)</f>
        <v/>
      </c>
      <c r="D805">
        <f>INDEX('d_분포'!$A$2:$A$28,RANDBETWEEN(1,27))</f>
        <v/>
      </c>
      <c r="E805">
        <f>INDEX('d_분포'!$C$2:$C$5,RANDBETWEEN(1,4))*(0.9+0.2*RAND())</f>
        <v/>
      </c>
      <c r="F805">
        <f>RAND()</f>
        <v/>
      </c>
      <c r="G805">
        <f>IF('d_시나리오'!$J$3='d_시나리오'!$H$3,'d_시나리오'!$I$3,IF(F805&lt;('d_시나리오'!$I$3-'d_시나리오'!$H$3)/('d_시나리오'!$J$3-'d_시나리오'!$H$3),'d_시나리오'!$H$3+SQRT(F805*('d_시나리오'!$J$3-'d_시나리오'!$H$3)*('d_시나리오'!$I$3-'d_시나리오'!$H$3)),'d_시나리오'!$J$3-SQRT((1-F805)*('d_시나리오'!$J$3-'d_시나리오'!$H$3)*('d_시나리오'!$J$3-'d_시나리오'!$I$3))))</f>
        <v/>
      </c>
      <c r="H805">
        <f>RAND()</f>
        <v/>
      </c>
      <c r="I805">
        <f>IF('d_시나리오'!$J$4='d_시나리오'!$H$4,'d_시나리오'!$I$4,IF(H805&lt;('d_시나리오'!$I$4-'d_시나리오'!$H$4)/('d_시나리오'!$J$4-'d_시나리오'!$H$4),'d_시나리오'!$H$4+SQRT(H805*('d_시나리오'!$J$4-'d_시나리오'!$H$4)*('d_시나리오'!$I$4-'d_시나리오'!$H$4)),'d_시나리오'!$J$4-SQRT((1-H805)*('d_시나리오'!$J$4-'d_시나리오'!$H$4)*('d_시나리오'!$J$4-'d_시나리오'!$I$4))))</f>
        <v/>
      </c>
      <c r="J805">
        <f>RAND()</f>
        <v/>
      </c>
      <c r="K805">
        <f>IF('d_시나리오'!$J$5='d_시나리오'!$H$5,'d_시나리오'!$I$5,IF(J805&lt;('d_시나리오'!$I$5-'d_시나리오'!$H$5)/('d_시나리오'!$J$5-'d_시나리오'!$H$5),'d_시나리오'!$H$5+SQRT(J805*('d_시나리오'!$J$5-'d_시나리오'!$H$5)*('d_시나리오'!$I$5-'d_시나리오'!$H$5)),'d_시나리오'!$J$5-SQRT((1-J805)*('d_시나리오'!$J$5-'d_시나리오'!$H$5)*('d_시나리오'!$J$5-'d_시나리오'!$I$5))))</f>
        <v/>
      </c>
      <c r="L805">
        <f>RAND()</f>
        <v/>
      </c>
      <c r="M805">
        <f>IF('d_시나리오'!$J$6='d_시나리오'!$H$6,'d_시나리오'!$I$6,IF(L805&lt;('d_시나리오'!$I$6-'d_시나리오'!$H$6)/('d_시나리오'!$J$6-'d_시나리오'!$H$6),'d_시나리오'!$H$6+SQRT(L805*('d_시나리오'!$J$6-'d_시나리오'!$H$6)*('d_시나리오'!$I$6-'d_시나리오'!$H$6)),'d_시나리오'!$J$6-SQRT((1-L805)*('d_시나리오'!$J$6-'d_시나리오'!$H$6)*('d_시나리오'!$J$6-'d_시나리오'!$I$6))))</f>
        <v/>
      </c>
      <c r="N805">
        <f>INDEX('d_분포'!$B$2:$B$57,RANDBETWEEN(1,56))</f>
        <v/>
      </c>
      <c r="O805">
        <f>BETAINV(RAND(),5,5)</f>
        <v/>
      </c>
      <c r="P805">
        <f>'d_고정'!$B$1*'6_기대효과'!$H$7*('d_시나리오'!$I$7/'d_고정'!$B$2)*B805</f>
        <v/>
      </c>
      <c r="Q805">
        <f>P805*C805</f>
        <v/>
      </c>
      <c r="R805">
        <f>P805*E805</f>
        <v/>
      </c>
      <c r="S805">
        <f>R805*G805</f>
        <v/>
      </c>
      <c r="T805">
        <f>Q805+S805</f>
        <v/>
      </c>
      <c r="U805">
        <f>(Q805*D805+S805*I805)*(1-O805)</f>
        <v/>
      </c>
      <c r="V805">
        <f>(R805*K805*N805+'d_고정'!$B$3*('6_기대효과'!$H$7/8)*N805*'d_고정'!$B$10*M805*('6_기대효과'!$K$7/'d_고정'!$B$9))*(1-O805)</f>
        <v/>
      </c>
      <c r="W805">
        <f>(S805*I805+R805*MAX(K805-'d_고정'!$B$10*M805*('6_기대효과'!$K$7/'d_고정'!$B$9),0)*N805)*(1-O805)</f>
        <v/>
      </c>
      <c r="X805">
        <f>U805+V805</f>
        <v/>
      </c>
      <c r="Y805">
        <f>U805/('d_고정'!$B$5*'6_기대효과'!$H$7/8)/'d_고정'!$B$6</f>
        <v/>
      </c>
      <c r="Z805">
        <f>U805/('d_고정'!$B$8*'6_기대효과'!$H$7/8)</f>
        <v/>
      </c>
    </row>
    <row r="806">
      <c r="A806">
        <f>RAND()</f>
        <v/>
      </c>
      <c r="B806">
        <f>IF('d_시나리오'!$J$2='d_시나리오'!$H$2,'d_시나리오'!$I$2,IF(A806&lt;('d_시나리오'!$I$2-'d_시나리오'!$H$2)/('d_시나리오'!$J$2-'d_시나리오'!$H$2),'d_시나리오'!$H$2+SQRT(A806*('d_시나리오'!$J$2-'d_시나리오'!$H$2)*('d_시나리오'!$I$2-'d_시나리오'!$H$2)),'d_시나리오'!$J$2-SQRT((1-A806)*('d_시나리오'!$J$2-'d_시나리오'!$H$2)*('d_시나리오'!$J$2-'d_시나리오'!$I$2))))</f>
        <v/>
      </c>
      <c r="C806">
        <f>BETAINV(RAND(),2,6)</f>
        <v/>
      </c>
      <c r="D806">
        <f>INDEX('d_분포'!$A$2:$A$28,RANDBETWEEN(1,27))</f>
        <v/>
      </c>
      <c r="E806">
        <f>INDEX('d_분포'!$C$2:$C$5,RANDBETWEEN(1,4))*(0.9+0.2*RAND())</f>
        <v/>
      </c>
      <c r="F806">
        <f>RAND()</f>
        <v/>
      </c>
      <c r="G806">
        <f>IF('d_시나리오'!$J$3='d_시나리오'!$H$3,'d_시나리오'!$I$3,IF(F806&lt;('d_시나리오'!$I$3-'d_시나리오'!$H$3)/('d_시나리오'!$J$3-'d_시나리오'!$H$3),'d_시나리오'!$H$3+SQRT(F806*('d_시나리오'!$J$3-'d_시나리오'!$H$3)*('d_시나리오'!$I$3-'d_시나리오'!$H$3)),'d_시나리오'!$J$3-SQRT((1-F806)*('d_시나리오'!$J$3-'d_시나리오'!$H$3)*('d_시나리오'!$J$3-'d_시나리오'!$I$3))))</f>
        <v/>
      </c>
      <c r="H806">
        <f>RAND()</f>
        <v/>
      </c>
      <c r="I806">
        <f>IF('d_시나리오'!$J$4='d_시나리오'!$H$4,'d_시나리오'!$I$4,IF(H806&lt;('d_시나리오'!$I$4-'d_시나리오'!$H$4)/('d_시나리오'!$J$4-'d_시나리오'!$H$4),'d_시나리오'!$H$4+SQRT(H806*('d_시나리오'!$J$4-'d_시나리오'!$H$4)*('d_시나리오'!$I$4-'d_시나리오'!$H$4)),'d_시나리오'!$J$4-SQRT((1-H806)*('d_시나리오'!$J$4-'d_시나리오'!$H$4)*('d_시나리오'!$J$4-'d_시나리오'!$I$4))))</f>
        <v/>
      </c>
      <c r="J806">
        <f>RAND()</f>
        <v/>
      </c>
      <c r="K806">
        <f>IF('d_시나리오'!$J$5='d_시나리오'!$H$5,'d_시나리오'!$I$5,IF(J806&lt;('d_시나리오'!$I$5-'d_시나리오'!$H$5)/('d_시나리오'!$J$5-'d_시나리오'!$H$5),'d_시나리오'!$H$5+SQRT(J806*('d_시나리오'!$J$5-'d_시나리오'!$H$5)*('d_시나리오'!$I$5-'d_시나리오'!$H$5)),'d_시나리오'!$J$5-SQRT((1-J806)*('d_시나리오'!$J$5-'d_시나리오'!$H$5)*('d_시나리오'!$J$5-'d_시나리오'!$I$5))))</f>
        <v/>
      </c>
      <c r="L806">
        <f>RAND()</f>
        <v/>
      </c>
      <c r="M806">
        <f>IF('d_시나리오'!$J$6='d_시나리오'!$H$6,'d_시나리오'!$I$6,IF(L806&lt;('d_시나리오'!$I$6-'d_시나리오'!$H$6)/('d_시나리오'!$J$6-'d_시나리오'!$H$6),'d_시나리오'!$H$6+SQRT(L806*('d_시나리오'!$J$6-'d_시나리오'!$H$6)*('d_시나리오'!$I$6-'d_시나리오'!$H$6)),'d_시나리오'!$J$6-SQRT((1-L806)*('d_시나리오'!$J$6-'d_시나리오'!$H$6)*('d_시나리오'!$J$6-'d_시나리오'!$I$6))))</f>
        <v/>
      </c>
      <c r="N806">
        <f>INDEX('d_분포'!$B$2:$B$57,RANDBETWEEN(1,56))</f>
        <v/>
      </c>
      <c r="O806">
        <f>BETAINV(RAND(),5,5)</f>
        <v/>
      </c>
      <c r="P806">
        <f>'d_고정'!$B$1*'6_기대효과'!$H$7*('d_시나리오'!$I$7/'d_고정'!$B$2)*B806</f>
        <v/>
      </c>
      <c r="Q806">
        <f>P806*C806</f>
        <v/>
      </c>
      <c r="R806">
        <f>P806*E806</f>
        <v/>
      </c>
      <c r="S806">
        <f>R806*G806</f>
        <v/>
      </c>
      <c r="T806">
        <f>Q806+S806</f>
        <v/>
      </c>
      <c r="U806">
        <f>(Q806*D806+S806*I806)*(1-O806)</f>
        <v/>
      </c>
      <c r="V806">
        <f>(R806*K806*N806+'d_고정'!$B$3*('6_기대효과'!$H$7/8)*N806*'d_고정'!$B$10*M806*('6_기대효과'!$K$7/'d_고정'!$B$9))*(1-O806)</f>
        <v/>
      </c>
      <c r="W806">
        <f>(S806*I806+R806*MAX(K806-'d_고정'!$B$10*M806*('6_기대효과'!$K$7/'d_고정'!$B$9),0)*N806)*(1-O806)</f>
        <v/>
      </c>
      <c r="X806">
        <f>U806+V806</f>
        <v/>
      </c>
      <c r="Y806">
        <f>U806/('d_고정'!$B$5*'6_기대효과'!$H$7/8)/'d_고정'!$B$6</f>
        <v/>
      </c>
      <c r="Z806">
        <f>U806/('d_고정'!$B$8*'6_기대효과'!$H$7/8)</f>
        <v/>
      </c>
    </row>
    <row r="807">
      <c r="A807">
        <f>RAND()</f>
        <v/>
      </c>
      <c r="B807">
        <f>IF('d_시나리오'!$J$2='d_시나리오'!$H$2,'d_시나리오'!$I$2,IF(A807&lt;('d_시나리오'!$I$2-'d_시나리오'!$H$2)/('d_시나리오'!$J$2-'d_시나리오'!$H$2),'d_시나리오'!$H$2+SQRT(A807*('d_시나리오'!$J$2-'d_시나리오'!$H$2)*('d_시나리오'!$I$2-'d_시나리오'!$H$2)),'d_시나리오'!$J$2-SQRT((1-A807)*('d_시나리오'!$J$2-'d_시나리오'!$H$2)*('d_시나리오'!$J$2-'d_시나리오'!$I$2))))</f>
        <v/>
      </c>
      <c r="C807">
        <f>BETAINV(RAND(),2,6)</f>
        <v/>
      </c>
      <c r="D807">
        <f>INDEX('d_분포'!$A$2:$A$28,RANDBETWEEN(1,27))</f>
        <v/>
      </c>
      <c r="E807">
        <f>INDEX('d_분포'!$C$2:$C$5,RANDBETWEEN(1,4))*(0.9+0.2*RAND())</f>
        <v/>
      </c>
      <c r="F807">
        <f>RAND()</f>
        <v/>
      </c>
      <c r="G807">
        <f>IF('d_시나리오'!$J$3='d_시나리오'!$H$3,'d_시나리오'!$I$3,IF(F807&lt;('d_시나리오'!$I$3-'d_시나리오'!$H$3)/('d_시나리오'!$J$3-'d_시나리오'!$H$3),'d_시나리오'!$H$3+SQRT(F807*('d_시나리오'!$J$3-'d_시나리오'!$H$3)*('d_시나리오'!$I$3-'d_시나리오'!$H$3)),'d_시나리오'!$J$3-SQRT((1-F807)*('d_시나리오'!$J$3-'d_시나리오'!$H$3)*('d_시나리오'!$J$3-'d_시나리오'!$I$3))))</f>
        <v/>
      </c>
      <c r="H807">
        <f>RAND()</f>
        <v/>
      </c>
      <c r="I807">
        <f>IF('d_시나리오'!$J$4='d_시나리오'!$H$4,'d_시나리오'!$I$4,IF(H807&lt;('d_시나리오'!$I$4-'d_시나리오'!$H$4)/('d_시나리오'!$J$4-'d_시나리오'!$H$4),'d_시나리오'!$H$4+SQRT(H807*('d_시나리오'!$J$4-'d_시나리오'!$H$4)*('d_시나리오'!$I$4-'d_시나리오'!$H$4)),'d_시나리오'!$J$4-SQRT((1-H807)*('d_시나리오'!$J$4-'d_시나리오'!$H$4)*('d_시나리오'!$J$4-'d_시나리오'!$I$4))))</f>
        <v/>
      </c>
      <c r="J807">
        <f>RAND()</f>
        <v/>
      </c>
      <c r="K807">
        <f>IF('d_시나리오'!$J$5='d_시나리오'!$H$5,'d_시나리오'!$I$5,IF(J807&lt;('d_시나리오'!$I$5-'d_시나리오'!$H$5)/('d_시나리오'!$J$5-'d_시나리오'!$H$5),'d_시나리오'!$H$5+SQRT(J807*('d_시나리오'!$J$5-'d_시나리오'!$H$5)*('d_시나리오'!$I$5-'d_시나리오'!$H$5)),'d_시나리오'!$J$5-SQRT((1-J807)*('d_시나리오'!$J$5-'d_시나리오'!$H$5)*('d_시나리오'!$J$5-'d_시나리오'!$I$5))))</f>
        <v/>
      </c>
      <c r="L807">
        <f>RAND()</f>
        <v/>
      </c>
      <c r="M807">
        <f>IF('d_시나리오'!$J$6='d_시나리오'!$H$6,'d_시나리오'!$I$6,IF(L807&lt;('d_시나리오'!$I$6-'d_시나리오'!$H$6)/('d_시나리오'!$J$6-'d_시나리오'!$H$6),'d_시나리오'!$H$6+SQRT(L807*('d_시나리오'!$J$6-'d_시나리오'!$H$6)*('d_시나리오'!$I$6-'d_시나리오'!$H$6)),'d_시나리오'!$J$6-SQRT((1-L807)*('d_시나리오'!$J$6-'d_시나리오'!$H$6)*('d_시나리오'!$J$6-'d_시나리오'!$I$6))))</f>
        <v/>
      </c>
      <c r="N807">
        <f>INDEX('d_분포'!$B$2:$B$57,RANDBETWEEN(1,56))</f>
        <v/>
      </c>
      <c r="O807">
        <f>BETAINV(RAND(),5,5)</f>
        <v/>
      </c>
      <c r="P807">
        <f>'d_고정'!$B$1*'6_기대효과'!$H$7*('d_시나리오'!$I$7/'d_고정'!$B$2)*B807</f>
        <v/>
      </c>
      <c r="Q807">
        <f>P807*C807</f>
        <v/>
      </c>
      <c r="R807">
        <f>P807*E807</f>
        <v/>
      </c>
      <c r="S807">
        <f>R807*G807</f>
        <v/>
      </c>
      <c r="T807">
        <f>Q807+S807</f>
        <v/>
      </c>
      <c r="U807">
        <f>(Q807*D807+S807*I807)*(1-O807)</f>
        <v/>
      </c>
      <c r="V807">
        <f>(R807*K807*N807+'d_고정'!$B$3*('6_기대효과'!$H$7/8)*N807*'d_고정'!$B$10*M807*('6_기대효과'!$K$7/'d_고정'!$B$9))*(1-O807)</f>
        <v/>
      </c>
      <c r="W807">
        <f>(S807*I807+R807*MAX(K807-'d_고정'!$B$10*M807*('6_기대효과'!$K$7/'d_고정'!$B$9),0)*N807)*(1-O807)</f>
        <v/>
      </c>
      <c r="X807">
        <f>U807+V807</f>
        <v/>
      </c>
      <c r="Y807">
        <f>U807/('d_고정'!$B$5*'6_기대효과'!$H$7/8)/'d_고정'!$B$6</f>
        <v/>
      </c>
      <c r="Z807">
        <f>U807/('d_고정'!$B$8*'6_기대효과'!$H$7/8)</f>
        <v/>
      </c>
    </row>
    <row r="808">
      <c r="A808">
        <f>RAND()</f>
        <v/>
      </c>
      <c r="B808">
        <f>IF('d_시나리오'!$J$2='d_시나리오'!$H$2,'d_시나리오'!$I$2,IF(A808&lt;('d_시나리오'!$I$2-'d_시나리오'!$H$2)/('d_시나리오'!$J$2-'d_시나리오'!$H$2),'d_시나리오'!$H$2+SQRT(A808*('d_시나리오'!$J$2-'d_시나리오'!$H$2)*('d_시나리오'!$I$2-'d_시나리오'!$H$2)),'d_시나리오'!$J$2-SQRT((1-A808)*('d_시나리오'!$J$2-'d_시나리오'!$H$2)*('d_시나리오'!$J$2-'d_시나리오'!$I$2))))</f>
        <v/>
      </c>
      <c r="C808">
        <f>BETAINV(RAND(),2,6)</f>
        <v/>
      </c>
      <c r="D808">
        <f>INDEX('d_분포'!$A$2:$A$28,RANDBETWEEN(1,27))</f>
        <v/>
      </c>
      <c r="E808">
        <f>INDEX('d_분포'!$C$2:$C$5,RANDBETWEEN(1,4))*(0.9+0.2*RAND())</f>
        <v/>
      </c>
      <c r="F808">
        <f>RAND()</f>
        <v/>
      </c>
      <c r="G808">
        <f>IF('d_시나리오'!$J$3='d_시나리오'!$H$3,'d_시나리오'!$I$3,IF(F808&lt;('d_시나리오'!$I$3-'d_시나리오'!$H$3)/('d_시나리오'!$J$3-'d_시나리오'!$H$3),'d_시나리오'!$H$3+SQRT(F808*('d_시나리오'!$J$3-'d_시나리오'!$H$3)*('d_시나리오'!$I$3-'d_시나리오'!$H$3)),'d_시나리오'!$J$3-SQRT((1-F808)*('d_시나리오'!$J$3-'d_시나리오'!$H$3)*('d_시나리오'!$J$3-'d_시나리오'!$I$3))))</f>
        <v/>
      </c>
      <c r="H808">
        <f>RAND()</f>
        <v/>
      </c>
      <c r="I808">
        <f>IF('d_시나리오'!$J$4='d_시나리오'!$H$4,'d_시나리오'!$I$4,IF(H808&lt;('d_시나리오'!$I$4-'d_시나리오'!$H$4)/('d_시나리오'!$J$4-'d_시나리오'!$H$4),'d_시나리오'!$H$4+SQRT(H808*('d_시나리오'!$J$4-'d_시나리오'!$H$4)*('d_시나리오'!$I$4-'d_시나리오'!$H$4)),'d_시나리오'!$J$4-SQRT((1-H808)*('d_시나리오'!$J$4-'d_시나리오'!$H$4)*('d_시나리오'!$J$4-'d_시나리오'!$I$4))))</f>
        <v/>
      </c>
      <c r="J808">
        <f>RAND()</f>
        <v/>
      </c>
      <c r="K808">
        <f>IF('d_시나리오'!$J$5='d_시나리오'!$H$5,'d_시나리오'!$I$5,IF(J808&lt;('d_시나리오'!$I$5-'d_시나리오'!$H$5)/('d_시나리오'!$J$5-'d_시나리오'!$H$5),'d_시나리오'!$H$5+SQRT(J808*('d_시나리오'!$J$5-'d_시나리오'!$H$5)*('d_시나리오'!$I$5-'d_시나리오'!$H$5)),'d_시나리오'!$J$5-SQRT((1-J808)*('d_시나리오'!$J$5-'d_시나리오'!$H$5)*('d_시나리오'!$J$5-'d_시나리오'!$I$5))))</f>
        <v/>
      </c>
      <c r="L808">
        <f>RAND()</f>
        <v/>
      </c>
      <c r="M808">
        <f>IF('d_시나리오'!$J$6='d_시나리오'!$H$6,'d_시나리오'!$I$6,IF(L808&lt;('d_시나리오'!$I$6-'d_시나리오'!$H$6)/('d_시나리오'!$J$6-'d_시나리오'!$H$6),'d_시나리오'!$H$6+SQRT(L808*('d_시나리오'!$J$6-'d_시나리오'!$H$6)*('d_시나리오'!$I$6-'d_시나리오'!$H$6)),'d_시나리오'!$J$6-SQRT((1-L808)*('d_시나리오'!$J$6-'d_시나리오'!$H$6)*('d_시나리오'!$J$6-'d_시나리오'!$I$6))))</f>
        <v/>
      </c>
      <c r="N808">
        <f>INDEX('d_분포'!$B$2:$B$57,RANDBETWEEN(1,56))</f>
        <v/>
      </c>
      <c r="O808">
        <f>BETAINV(RAND(),5,5)</f>
        <v/>
      </c>
      <c r="P808">
        <f>'d_고정'!$B$1*'6_기대효과'!$H$7*('d_시나리오'!$I$7/'d_고정'!$B$2)*B808</f>
        <v/>
      </c>
      <c r="Q808">
        <f>P808*C808</f>
        <v/>
      </c>
      <c r="R808">
        <f>P808*E808</f>
        <v/>
      </c>
      <c r="S808">
        <f>R808*G808</f>
        <v/>
      </c>
      <c r="T808">
        <f>Q808+S808</f>
        <v/>
      </c>
      <c r="U808">
        <f>(Q808*D808+S808*I808)*(1-O808)</f>
        <v/>
      </c>
      <c r="V808">
        <f>(R808*K808*N808+'d_고정'!$B$3*('6_기대효과'!$H$7/8)*N808*'d_고정'!$B$10*M808*('6_기대효과'!$K$7/'d_고정'!$B$9))*(1-O808)</f>
        <v/>
      </c>
      <c r="W808">
        <f>(S808*I808+R808*MAX(K808-'d_고정'!$B$10*M808*('6_기대효과'!$K$7/'d_고정'!$B$9),0)*N808)*(1-O808)</f>
        <v/>
      </c>
      <c r="X808">
        <f>U808+V808</f>
        <v/>
      </c>
      <c r="Y808">
        <f>U808/('d_고정'!$B$5*'6_기대효과'!$H$7/8)/'d_고정'!$B$6</f>
        <v/>
      </c>
      <c r="Z808">
        <f>U808/('d_고정'!$B$8*'6_기대효과'!$H$7/8)</f>
        <v/>
      </c>
    </row>
    <row r="809">
      <c r="A809">
        <f>RAND()</f>
        <v/>
      </c>
      <c r="B809">
        <f>IF('d_시나리오'!$J$2='d_시나리오'!$H$2,'d_시나리오'!$I$2,IF(A809&lt;('d_시나리오'!$I$2-'d_시나리오'!$H$2)/('d_시나리오'!$J$2-'d_시나리오'!$H$2),'d_시나리오'!$H$2+SQRT(A809*('d_시나리오'!$J$2-'d_시나리오'!$H$2)*('d_시나리오'!$I$2-'d_시나리오'!$H$2)),'d_시나리오'!$J$2-SQRT((1-A809)*('d_시나리오'!$J$2-'d_시나리오'!$H$2)*('d_시나리오'!$J$2-'d_시나리오'!$I$2))))</f>
        <v/>
      </c>
      <c r="C809">
        <f>BETAINV(RAND(),2,6)</f>
        <v/>
      </c>
      <c r="D809">
        <f>INDEX('d_분포'!$A$2:$A$28,RANDBETWEEN(1,27))</f>
        <v/>
      </c>
      <c r="E809">
        <f>INDEX('d_분포'!$C$2:$C$5,RANDBETWEEN(1,4))*(0.9+0.2*RAND())</f>
        <v/>
      </c>
      <c r="F809">
        <f>RAND()</f>
        <v/>
      </c>
      <c r="G809">
        <f>IF('d_시나리오'!$J$3='d_시나리오'!$H$3,'d_시나리오'!$I$3,IF(F809&lt;('d_시나리오'!$I$3-'d_시나리오'!$H$3)/('d_시나리오'!$J$3-'d_시나리오'!$H$3),'d_시나리오'!$H$3+SQRT(F809*('d_시나리오'!$J$3-'d_시나리오'!$H$3)*('d_시나리오'!$I$3-'d_시나리오'!$H$3)),'d_시나리오'!$J$3-SQRT((1-F809)*('d_시나리오'!$J$3-'d_시나리오'!$H$3)*('d_시나리오'!$J$3-'d_시나리오'!$I$3))))</f>
        <v/>
      </c>
      <c r="H809">
        <f>RAND()</f>
        <v/>
      </c>
      <c r="I809">
        <f>IF('d_시나리오'!$J$4='d_시나리오'!$H$4,'d_시나리오'!$I$4,IF(H809&lt;('d_시나리오'!$I$4-'d_시나리오'!$H$4)/('d_시나리오'!$J$4-'d_시나리오'!$H$4),'d_시나리오'!$H$4+SQRT(H809*('d_시나리오'!$J$4-'d_시나리오'!$H$4)*('d_시나리오'!$I$4-'d_시나리오'!$H$4)),'d_시나리오'!$J$4-SQRT((1-H809)*('d_시나리오'!$J$4-'d_시나리오'!$H$4)*('d_시나리오'!$J$4-'d_시나리오'!$I$4))))</f>
        <v/>
      </c>
      <c r="J809">
        <f>RAND()</f>
        <v/>
      </c>
      <c r="K809">
        <f>IF('d_시나리오'!$J$5='d_시나리오'!$H$5,'d_시나리오'!$I$5,IF(J809&lt;('d_시나리오'!$I$5-'d_시나리오'!$H$5)/('d_시나리오'!$J$5-'d_시나리오'!$H$5),'d_시나리오'!$H$5+SQRT(J809*('d_시나리오'!$J$5-'d_시나리오'!$H$5)*('d_시나리오'!$I$5-'d_시나리오'!$H$5)),'d_시나리오'!$J$5-SQRT((1-J809)*('d_시나리오'!$J$5-'d_시나리오'!$H$5)*('d_시나리오'!$J$5-'d_시나리오'!$I$5))))</f>
        <v/>
      </c>
      <c r="L809">
        <f>RAND()</f>
        <v/>
      </c>
      <c r="M809">
        <f>IF('d_시나리오'!$J$6='d_시나리오'!$H$6,'d_시나리오'!$I$6,IF(L809&lt;('d_시나리오'!$I$6-'d_시나리오'!$H$6)/('d_시나리오'!$J$6-'d_시나리오'!$H$6),'d_시나리오'!$H$6+SQRT(L809*('d_시나리오'!$J$6-'d_시나리오'!$H$6)*('d_시나리오'!$I$6-'d_시나리오'!$H$6)),'d_시나리오'!$J$6-SQRT((1-L809)*('d_시나리오'!$J$6-'d_시나리오'!$H$6)*('d_시나리오'!$J$6-'d_시나리오'!$I$6))))</f>
        <v/>
      </c>
      <c r="N809">
        <f>INDEX('d_분포'!$B$2:$B$57,RANDBETWEEN(1,56))</f>
        <v/>
      </c>
      <c r="O809">
        <f>BETAINV(RAND(),5,5)</f>
        <v/>
      </c>
      <c r="P809">
        <f>'d_고정'!$B$1*'6_기대효과'!$H$7*('d_시나리오'!$I$7/'d_고정'!$B$2)*B809</f>
        <v/>
      </c>
      <c r="Q809">
        <f>P809*C809</f>
        <v/>
      </c>
      <c r="R809">
        <f>P809*E809</f>
        <v/>
      </c>
      <c r="S809">
        <f>R809*G809</f>
        <v/>
      </c>
      <c r="T809">
        <f>Q809+S809</f>
        <v/>
      </c>
      <c r="U809">
        <f>(Q809*D809+S809*I809)*(1-O809)</f>
        <v/>
      </c>
      <c r="V809">
        <f>(R809*K809*N809+'d_고정'!$B$3*('6_기대효과'!$H$7/8)*N809*'d_고정'!$B$10*M809*('6_기대효과'!$K$7/'d_고정'!$B$9))*(1-O809)</f>
        <v/>
      </c>
      <c r="W809">
        <f>(S809*I809+R809*MAX(K809-'d_고정'!$B$10*M809*('6_기대효과'!$K$7/'d_고정'!$B$9),0)*N809)*(1-O809)</f>
        <v/>
      </c>
      <c r="X809">
        <f>U809+V809</f>
        <v/>
      </c>
      <c r="Y809">
        <f>U809/('d_고정'!$B$5*'6_기대효과'!$H$7/8)/'d_고정'!$B$6</f>
        <v/>
      </c>
      <c r="Z809">
        <f>U809/('d_고정'!$B$8*'6_기대효과'!$H$7/8)</f>
        <v/>
      </c>
    </row>
    <row r="810">
      <c r="A810">
        <f>RAND()</f>
        <v/>
      </c>
      <c r="B810">
        <f>IF('d_시나리오'!$J$2='d_시나리오'!$H$2,'d_시나리오'!$I$2,IF(A810&lt;('d_시나리오'!$I$2-'d_시나리오'!$H$2)/('d_시나리오'!$J$2-'d_시나리오'!$H$2),'d_시나리오'!$H$2+SQRT(A810*('d_시나리오'!$J$2-'d_시나리오'!$H$2)*('d_시나리오'!$I$2-'d_시나리오'!$H$2)),'d_시나리오'!$J$2-SQRT((1-A810)*('d_시나리오'!$J$2-'d_시나리오'!$H$2)*('d_시나리오'!$J$2-'d_시나리오'!$I$2))))</f>
        <v/>
      </c>
      <c r="C810">
        <f>BETAINV(RAND(),2,6)</f>
        <v/>
      </c>
      <c r="D810">
        <f>INDEX('d_분포'!$A$2:$A$28,RANDBETWEEN(1,27))</f>
        <v/>
      </c>
      <c r="E810">
        <f>INDEX('d_분포'!$C$2:$C$5,RANDBETWEEN(1,4))*(0.9+0.2*RAND())</f>
        <v/>
      </c>
      <c r="F810">
        <f>RAND()</f>
        <v/>
      </c>
      <c r="G810">
        <f>IF('d_시나리오'!$J$3='d_시나리오'!$H$3,'d_시나리오'!$I$3,IF(F810&lt;('d_시나리오'!$I$3-'d_시나리오'!$H$3)/('d_시나리오'!$J$3-'d_시나리오'!$H$3),'d_시나리오'!$H$3+SQRT(F810*('d_시나리오'!$J$3-'d_시나리오'!$H$3)*('d_시나리오'!$I$3-'d_시나리오'!$H$3)),'d_시나리오'!$J$3-SQRT((1-F810)*('d_시나리오'!$J$3-'d_시나리오'!$H$3)*('d_시나리오'!$J$3-'d_시나리오'!$I$3))))</f>
        <v/>
      </c>
      <c r="H810">
        <f>RAND()</f>
        <v/>
      </c>
      <c r="I810">
        <f>IF('d_시나리오'!$J$4='d_시나리오'!$H$4,'d_시나리오'!$I$4,IF(H810&lt;('d_시나리오'!$I$4-'d_시나리오'!$H$4)/('d_시나리오'!$J$4-'d_시나리오'!$H$4),'d_시나리오'!$H$4+SQRT(H810*('d_시나리오'!$J$4-'d_시나리오'!$H$4)*('d_시나리오'!$I$4-'d_시나리오'!$H$4)),'d_시나리오'!$J$4-SQRT((1-H810)*('d_시나리오'!$J$4-'d_시나리오'!$H$4)*('d_시나리오'!$J$4-'d_시나리오'!$I$4))))</f>
        <v/>
      </c>
      <c r="J810">
        <f>RAND()</f>
        <v/>
      </c>
      <c r="K810">
        <f>IF('d_시나리오'!$J$5='d_시나리오'!$H$5,'d_시나리오'!$I$5,IF(J810&lt;('d_시나리오'!$I$5-'d_시나리오'!$H$5)/('d_시나리오'!$J$5-'d_시나리오'!$H$5),'d_시나리오'!$H$5+SQRT(J810*('d_시나리오'!$J$5-'d_시나리오'!$H$5)*('d_시나리오'!$I$5-'d_시나리오'!$H$5)),'d_시나리오'!$J$5-SQRT((1-J810)*('d_시나리오'!$J$5-'d_시나리오'!$H$5)*('d_시나리오'!$J$5-'d_시나리오'!$I$5))))</f>
        <v/>
      </c>
      <c r="L810">
        <f>RAND()</f>
        <v/>
      </c>
      <c r="M810">
        <f>IF('d_시나리오'!$J$6='d_시나리오'!$H$6,'d_시나리오'!$I$6,IF(L810&lt;('d_시나리오'!$I$6-'d_시나리오'!$H$6)/('d_시나리오'!$J$6-'d_시나리오'!$H$6),'d_시나리오'!$H$6+SQRT(L810*('d_시나리오'!$J$6-'d_시나리오'!$H$6)*('d_시나리오'!$I$6-'d_시나리오'!$H$6)),'d_시나리오'!$J$6-SQRT((1-L810)*('d_시나리오'!$J$6-'d_시나리오'!$H$6)*('d_시나리오'!$J$6-'d_시나리오'!$I$6))))</f>
        <v/>
      </c>
      <c r="N810">
        <f>INDEX('d_분포'!$B$2:$B$57,RANDBETWEEN(1,56))</f>
        <v/>
      </c>
      <c r="O810">
        <f>BETAINV(RAND(),5,5)</f>
        <v/>
      </c>
      <c r="P810">
        <f>'d_고정'!$B$1*'6_기대효과'!$H$7*('d_시나리오'!$I$7/'d_고정'!$B$2)*B810</f>
        <v/>
      </c>
      <c r="Q810">
        <f>P810*C810</f>
        <v/>
      </c>
      <c r="R810">
        <f>P810*E810</f>
        <v/>
      </c>
      <c r="S810">
        <f>R810*G810</f>
        <v/>
      </c>
      <c r="T810">
        <f>Q810+S810</f>
        <v/>
      </c>
      <c r="U810">
        <f>(Q810*D810+S810*I810)*(1-O810)</f>
        <v/>
      </c>
      <c r="V810">
        <f>(R810*K810*N810+'d_고정'!$B$3*('6_기대효과'!$H$7/8)*N810*'d_고정'!$B$10*M810*('6_기대효과'!$K$7/'d_고정'!$B$9))*(1-O810)</f>
        <v/>
      </c>
      <c r="W810">
        <f>(S810*I810+R810*MAX(K810-'d_고정'!$B$10*M810*('6_기대효과'!$K$7/'d_고정'!$B$9),0)*N810)*(1-O810)</f>
        <v/>
      </c>
      <c r="X810">
        <f>U810+V810</f>
        <v/>
      </c>
      <c r="Y810">
        <f>U810/('d_고정'!$B$5*'6_기대효과'!$H$7/8)/'d_고정'!$B$6</f>
        <v/>
      </c>
      <c r="Z810">
        <f>U810/('d_고정'!$B$8*'6_기대효과'!$H$7/8)</f>
        <v/>
      </c>
    </row>
    <row r="811">
      <c r="A811">
        <f>RAND()</f>
        <v/>
      </c>
      <c r="B811">
        <f>IF('d_시나리오'!$J$2='d_시나리오'!$H$2,'d_시나리오'!$I$2,IF(A811&lt;('d_시나리오'!$I$2-'d_시나리오'!$H$2)/('d_시나리오'!$J$2-'d_시나리오'!$H$2),'d_시나리오'!$H$2+SQRT(A811*('d_시나리오'!$J$2-'d_시나리오'!$H$2)*('d_시나리오'!$I$2-'d_시나리오'!$H$2)),'d_시나리오'!$J$2-SQRT((1-A811)*('d_시나리오'!$J$2-'d_시나리오'!$H$2)*('d_시나리오'!$J$2-'d_시나리오'!$I$2))))</f>
        <v/>
      </c>
      <c r="C811">
        <f>BETAINV(RAND(),2,6)</f>
        <v/>
      </c>
      <c r="D811">
        <f>INDEX('d_분포'!$A$2:$A$28,RANDBETWEEN(1,27))</f>
        <v/>
      </c>
      <c r="E811">
        <f>INDEX('d_분포'!$C$2:$C$5,RANDBETWEEN(1,4))*(0.9+0.2*RAND())</f>
        <v/>
      </c>
      <c r="F811">
        <f>RAND()</f>
        <v/>
      </c>
      <c r="G811">
        <f>IF('d_시나리오'!$J$3='d_시나리오'!$H$3,'d_시나리오'!$I$3,IF(F811&lt;('d_시나리오'!$I$3-'d_시나리오'!$H$3)/('d_시나리오'!$J$3-'d_시나리오'!$H$3),'d_시나리오'!$H$3+SQRT(F811*('d_시나리오'!$J$3-'d_시나리오'!$H$3)*('d_시나리오'!$I$3-'d_시나리오'!$H$3)),'d_시나리오'!$J$3-SQRT((1-F811)*('d_시나리오'!$J$3-'d_시나리오'!$H$3)*('d_시나리오'!$J$3-'d_시나리오'!$I$3))))</f>
        <v/>
      </c>
      <c r="H811">
        <f>RAND()</f>
        <v/>
      </c>
      <c r="I811">
        <f>IF('d_시나리오'!$J$4='d_시나리오'!$H$4,'d_시나리오'!$I$4,IF(H811&lt;('d_시나리오'!$I$4-'d_시나리오'!$H$4)/('d_시나리오'!$J$4-'d_시나리오'!$H$4),'d_시나리오'!$H$4+SQRT(H811*('d_시나리오'!$J$4-'d_시나리오'!$H$4)*('d_시나리오'!$I$4-'d_시나리오'!$H$4)),'d_시나리오'!$J$4-SQRT((1-H811)*('d_시나리오'!$J$4-'d_시나리오'!$H$4)*('d_시나리오'!$J$4-'d_시나리오'!$I$4))))</f>
        <v/>
      </c>
      <c r="J811">
        <f>RAND()</f>
        <v/>
      </c>
      <c r="K811">
        <f>IF('d_시나리오'!$J$5='d_시나리오'!$H$5,'d_시나리오'!$I$5,IF(J811&lt;('d_시나리오'!$I$5-'d_시나리오'!$H$5)/('d_시나리오'!$J$5-'d_시나리오'!$H$5),'d_시나리오'!$H$5+SQRT(J811*('d_시나리오'!$J$5-'d_시나리오'!$H$5)*('d_시나리오'!$I$5-'d_시나리오'!$H$5)),'d_시나리오'!$J$5-SQRT((1-J811)*('d_시나리오'!$J$5-'d_시나리오'!$H$5)*('d_시나리오'!$J$5-'d_시나리오'!$I$5))))</f>
        <v/>
      </c>
      <c r="L811">
        <f>RAND()</f>
        <v/>
      </c>
      <c r="M811">
        <f>IF('d_시나리오'!$J$6='d_시나리오'!$H$6,'d_시나리오'!$I$6,IF(L811&lt;('d_시나리오'!$I$6-'d_시나리오'!$H$6)/('d_시나리오'!$J$6-'d_시나리오'!$H$6),'d_시나리오'!$H$6+SQRT(L811*('d_시나리오'!$J$6-'d_시나리오'!$H$6)*('d_시나리오'!$I$6-'d_시나리오'!$H$6)),'d_시나리오'!$J$6-SQRT((1-L811)*('d_시나리오'!$J$6-'d_시나리오'!$H$6)*('d_시나리오'!$J$6-'d_시나리오'!$I$6))))</f>
        <v/>
      </c>
      <c r="N811">
        <f>INDEX('d_분포'!$B$2:$B$57,RANDBETWEEN(1,56))</f>
        <v/>
      </c>
      <c r="O811">
        <f>BETAINV(RAND(),5,5)</f>
        <v/>
      </c>
      <c r="P811">
        <f>'d_고정'!$B$1*'6_기대효과'!$H$7*('d_시나리오'!$I$7/'d_고정'!$B$2)*B811</f>
        <v/>
      </c>
      <c r="Q811">
        <f>P811*C811</f>
        <v/>
      </c>
      <c r="R811">
        <f>P811*E811</f>
        <v/>
      </c>
      <c r="S811">
        <f>R811*G811</f>
        <v/>
      </c>
      <c r="T811">
        <f>Q811+S811</f>
        <v/>
      </c>
      <c r="U811">
        <f>(Q811*D811+S811*I811)*(1-O811)</f>
        <v/>
      </c>
      <c r="V811">
        <f>(R811*K811*N811+'d_고정'!$B$3*('6_기대효과'!$H$7/8)*N811*'d_고정'!$B$10*M811*('6_기대효과'!$K$7/'d_고정'!$B$9))*(1-O811)</f>
        <v/>
      </c>
      <c r="W811">
        <f>(S811*I811+R811*MAX(K811-'d_고정'!$B$10*M811*('6_기대효과'!$K$7/'d_고정'!$B$9),0)*N811)*(1-O811)</f>
        <v/>
      </c>
      <c r="X811">
        <f>U811+V811</f>
        <v/>
      </c>
      <c r="Y811">
        <f>U811/('d_고정'!$B$5*'6_기대효과'!$H$7/8)/'d_고정'!$B$6</f>
        <v/>
      </c>
      <c r="Z811">
        <f>U811/('d_고정'!$B$8*'6_기대효과'!$H$7/8)</f>
        <v/>
      </c>
    </row>
    <row r="812">
      <c r="A812">
        <f>RAND()</f>
        <v/>
      </c>
      <c r="B812">
        <f>IF('d_시나리오'!$J$2='d_시나리오'!$H$2,'d_시나리오'!$I$2,IF(A812&lt;('d_시나리오'!$I$2-'d_시나리오'!$H$2)/('d_시나리오'!$J$2-'d_시나리오'!$H$2),'d_시나리오'!$H$2+SQRT(A812*('d_시나리오'!$J$2-'d_시나리오'!$H$2)*('d_시나리오'!$I$2-'d_시나리오'!$H$2)),'d_시나리오'!$J$2-SQRT((1-A812)*('d_시나리오'!$J$2-'d_시나리오'!$H$2)*('d_시나리오'!$J$2-'d_시나리오'!$I$2))))</f>
        <v/>
      </c>
      <c r="C812">
        <f>BETAINV(RAND(),2,6)</f>
        <v/>
      </c>
      <c r="D812">
        <f>INDEX('d_분포'!$A$2:$A$28,RANDBETWEEN(1,27))</f>
        <v/>
      </c>
      <c r="E812">
        <f>INDEX('d_분포'!$C$2:$C$5,RANDBETWEEN(1,4))*(0.9+0.2*RAND())</f>
        <v/>
      </c>
      <c r="F812">
        <f>RAND()</f>
        <v/>
      </c>
      <c r="G812">
        <f>IF('d_시나리오'!$J$3='d_시나리오'!$H$3,'d_시나리오'!$I$3,IF(F812&lt;('d_시나리오'!$I$3-'d_시나리오'!$H$3)/('d_시나리오'!$J$3-'d_시나리오'!$H$3),'d_시나리오'!$H$3+SQRT(F812*('d_시나리오'!$J$3-'d_시나리오'!$H$3)*('d_시나리오'!$I$3-'d_시나리오'!$H$3)),'d_시나리오'!$J$3-SQRT((1-F812)*('d_시나리오'!$J$3-'d_시나리오'!$H$3)*('d_시나리오'!$J$3-'d_시나리오'!$I$3))))</f>
        <v/>
      </c>
      <c r="H812">
        <f>RAND()</f>
        <v/>
      </c>
      <c r="I812">
        <f>IF('d_시나리오'!$J$4='d_시나리오'!$H$4,'d_시나리오'!$I$4,IF(H812&lt;('d_시나리오'!$I$4-'d_시나리오'!$H$4)/('d_시나리오'!$J$4-'d_시나리오'!$H$4),'d_시나리오'!$H$4+SQRT(H812*('d_시나리오'!$J$4-'d_시나리오'!$H$4)*('d_시나리오'!$I$4-'d_시나리오'!$H$4)),'d_시나리오'!$J$4-SQRT((1-H812)*('d_시나리오'!$J$4-'d_시나리오'!$H$4)*('d_시나리오'!$J$4-'d_시나리오'!$I$4))))</f>
        <v/>
      </c>
      <c r="J812">
        <f>RAND()</f>
        <v/>
      </c>
      <c r="K812">
        <f>IF('d_시나리오'!$J$5='d_시나리오'!$H$5,'d_시나리오'!$I$5,IF(J812&lt;('d_시나리오'!$I$5-'d_시나리오'!$H$5)/('d_시나리오'!$J$5-'d_시나리오'!$H$5),'d_시나리오'!$H$5+SQRT(J812*('d_시나리오'!$J$5-'d_시나리오'!$H$5)*('d_시나리오'!$I$5-'d_시나리오'!$H$5)),'d_시나리오'!$J$5-SQRT((1-J812)*('d_시나리오'!$J$5-'d_시나리오'!$H$5)*('d_시나리오'!$J$5-'d_시나리오'!$I$5))))</f>
        <v/>
      </c>
      <c r="L812">
        <f>RAND()</f>
        <v/>
      </c>
      <c r="M812">
        <f>IF('d_시나리오'!$J$6='d_시나리오'!$H$6,'d_시나리오'!$I$6,IF(L812&lt;('d_시나리오'!$I$6-'d_시나리오'!$H$6)/('d_시나리오'!$J$6-'d_시나리오'!$H$6),'d_시나리오'!$H$6+SQRT(L812*('d_시나리오'!$J$6-'d_시나리오'!$H$6)*('d_시나리오'!$I$6-'d_시나리오'!$H$6)),'d_시나리오'!$J$6-SQRT((1-L812)*('d_시나리오'!$J$6-'d_시나리오'!$H$6)*('d_시나리오'!$J$6-'d_시나리오'!$I$6))))</f>
        <v/>
      </c>
      <c r="N812">
        <f>INDEX('d_분포'!$B$2:$B$57,RANDBETWEEN(1,56))</f>
        <v/>
      </c>
      <c r="O812">
        <f>BETAINV(RAND(),5,5)</f>
        <v/>
      </c>
      <c r="P812">
        <f>'d_고정'!$B$1*'6_기대효과'!$H$7*('d_시나리오'!$I$7/'d_고정'!$B$2)*B812</f>
        <v/>
      </c>
      <c r="Q812">
        <f>P812*C812</f>
        <v/>
      </c>
      <c r="R812">
        <f>P812*E812</f>
        <v/>
      </c>
      <c r="S812">
        <f>R812*G812</f>
        <v/>
      </c>
      <c r="T812">
        <f>Q812+S812</f>
        <v/>
      </c>
      <c r="U812">
        <f>(Q812*D812+S812*I812)*(1-O812)</f>
        <v/>
      </c>
      <c r="V812">
        <f>(R812*K812*N812+'d_고정'!$B$3*('6_기대효과'!$H$7/8)*N812*'d_고정'!$B$10*M812*('6_기대효과'!$K$7/'d_고정'!$B$9))*(1-O812)</f>
        <v/>
      </c>
      <c r="W812">
        <f>(S812*I812+R812*MAX(K812-'d_고정'!$B$10*M812*('6_기대효과'!$K$7/'d_고정'!$B$9),0)*N812)*(1-O812)</f>
        <v/>
      </c>
      <c r="X812">
        <f>U812+V812</f>
        <v/>
      </c>
      <c r="Y812">
        <f>U812/('d_고정'!$B$5*'6_기대효과'!$H$7/8)/'d_고정'!$B$6</f>
        <v/>
      </c>
      <c r="Z812">
        <f>U812/('d_고정'!$B$8*'6_기대효과'!$H$7/8)</f>
        <v/>
      </c>
    </row>
    <row r="813">
      <c r="A813">
        <f>RAND()</f>
        <v/>
      </c>
      <c r="B813">
        <f>IF('d_시나리오'!$J$2='d_시나리오'!$H$2,'d_시나리오'!$I$2,IF(A813&lt;('d_시나리오'!$I$2-'d_시나리오'!$H$2)/('d_시나리오'!$J$2-'d_시나리오'!$H$2),'d_시나리오'!$H$2+SQRT(A813*('d_시나리오'!$J$2-'d_시나리오'!$H$2)*('d_시나리오'!$I$2-'d_시나리오'!$H$2)),'d_시나리오'!$J$2-SQRT((1-A813)*('d_시나리오'!$J$2-'d_시나리오'!$H$2)*('d_시나리오'!$J$2-'d_시나리오'!$I$2))))</f>
        <v/>
      </c>
      <c r="C813">
        <f>BETAINV(RAND(),2,6)</f>
        <v/>
      </c>
      <c r="D813">
        <f>INDEX('d_분포'!$A$2:$A$28,RANDBETWEEN(1,27))</f>
        <v/>
      </c>
      <c r="E813">
        <f>INDEX('d_분포'!$C$2:$C$5,RANDBETWEEN(1,4))*(0.9+0.2*RAND())</f>
        <v/>
      </c>
      <c r="F813">
        <f>RAND()</f>
        <v/>
      </c>
      <c r="G813">
        <f>IF('d_시나리오'!$J$3='d_시나리오'!$H$3,'d_시나리오'!$I$3,IF(F813&lt;('d_시나리오'!$I$3-'d_시나리오'!$H$3)/('d_시나리오'!$J$3-'d_시나리오'!$H$3),'d_시나리오'!$H$3+SQRT(F813*('d_시나리오'!$J$3-'d_시나리오'!$H$3)*('d_시나리오'!$I$3-'d_시나리오'!$H$3)),'d_시나리오'!$J$3-SQRT((1-F813)*('d_시나리오'!$J$3-'d_시나리오'!$H$3)*('d_시나리오'!$J$3-'d_시나리오'!$I$3))))</f>
        <v/>
      </c>
      <c r="H813">
        <f>RAND()</f>
        <v/>
      </c>
      <c r="I813">
        <f>IF('d_시나리오'!$J$4='d_시나리오'!$H$4,'d_시나리오'!$I$4,IF(H813&lt;('d_시나리오'!$I$4-'d_시나리오'!$H$4)/('d_시나리오'!$J$4-'d_시나리오'!$H$4),'d_시나리오'!$H$4+SQRT(H813*('d_시나리오'!$J$4-'d_시나리오'!$H$4)*('d_시나리오'!$I$4-'d_시나리오'!$H$4)),'d_시나리오'!$J$4-SQRT((1-H813)*('d_시나리오'!$J$4-'d_시나리오'!$H$4)*('d_시나리오'!$J$4-'d_시나리오'!$I$4))))</f>
        <v/>
      </c>
      <c r="J813">
        <f>RAND()</f>
        <v/>
      </c>
      <c r="K813">
        <f>IF('d_시나리오'!$J$5='d_시나리오'!$H$5,'d_시나리오'!$I$5,IF(J813&lt;('d_시나리오'!$I$5-'d_시나리오'!$H$5)/('d_시나리오'!$J$5-'d_시나리오'!$H$5),'d_시나리오'!$H$5+SQRT(J813*('d_시나리오'!$J$5-'d_시나리오'!$H$5)*('d_시나리오'!$I$5-'d_시나리오'!$H$5)),'d_시나리오'!$J$5-SQRT((1-J813)*('d_시나리오'!$J$5-'d_시나리오'!$H$5)*('d_시나리오'!$J$5-'d_시나리오'!$I$5))))</f>
        <v/>
      </c>
      <c r="L813">
        <f>RAND()</f>
        <v/>
      </c>
      <c r="M813">
        <f>IF('d_시나리오'!$J$6='d_시나리오'!$H$6,'d_시나리오'!$I$6,IF(L813&lt;('d_시나리오'!$I$6-'d_시나리오'!$H$6)/('d_시나리오'!$J$6-'d_시나리오'!$H$6),'d_시나리오'!$H$6+SQRT(L813*('d_시나리오'!$J$6-'d_시나리오'!$H$6)*('d_시나리오'!$I$6-'d_시나리오'!$H$6)),'d_시나리오'!$J$6-SQRT((1-L813)*('d_시나리오'!$J$6-'d_시나리오'!$H$6)*('d_시나리오'!$J$6-'d_시나리오'!$I$6))))</f>
        <v/>
      </c>
      <c r="N813">
        <f>INDEX('d_분포'!$B$2:$B$57,RANDBETWEEN(1,56))</f>
        <v/>
      </c>
      <c r="O813">
        <f>BETAINV(RAND(),5,5)</f>
        <v/>
      </c>
      <c r="P813">
        <f>'d_고정'!$B$1*'6_기대효과'!$H$7*('d_시나리오'!$I$7/'d_고정'!$B$2)*B813</f>
        <v/>
      </c>
      <c r="Q813">
        <f>P813*C813</f>
        <v/>
      </c>
      <c r="R813">
        <f>P813*E813</f>
        <v/>
      </c>
      <c r="S813">
        <f>R813*G813</f>
        <v/>
      </c>
      <c r="T813">
        <f>Q813+S813</f>
        <v/>
      </c>
      <c r="U813">
        <f>(Q813*D813+S813*I813)*(1-O813)</f>
        <v/>
      </c>
      <c r="V813">
        <f>(R813*K813*N813+'d_고정'!$B$3*('6_기대효과'!$H$7/8)*N813*'d_고정'!$B$10*M813*('6_기대효과'!$K$7/'d_고정'!$B$9))*(1-O813)</f>
        <v/>
      </c>
      <c r="W813">
        <f>(S813*I813+R813*MAX(K813-'d_고정'!$B$10*M813*('6_기대효과'!$K$7/'d_고정'!$B$9),0)*N813)*(1-O813)</f>
        <v/>
      </c>
      <c r="X813">
        <f>U813+V813</f>
        <v/>
      </c>
      <c r="Y813">
        <f>U813/('d_고정'!$B$5*'6_기대효과'!$H$7/8)/'d_고정'!$B$6</f>
        <v/>
      </c>
      <c r="Z813">
        <f>U813/('d_고정'!$B$8*'6_기대효과'!$H$7/8)</f>
        <v/>
      </c>
    </row>
    <row r="814">
      <c r="A814">
        <f>RAND()</f>
        <v/>
      </c>
      <c r="B814">
        <f>IF('d_시나리오'!$J$2='d_시나리오'!$H$2,'d_시나리오'!$I$2,IF(A814&lt;('d_시나리오'!$I$2-'d_시나리오'!$H$2)/('d_시나리오'!$J$2-'d_시나리오'!$H$2),'d_시나리오'!$H$2+SQRT(A814*('d_시나리오'!$J$2-'d_시나리오'!$H$2)*('d_시나리오'!$I$2-'d_시나리오'!$H$2)),'d_시나리오'!$J$2-SQRT((1-A814)*('d_시나리오'!$J$2-'d_시나리오'!$H$2)*('d_시나리오'!$J$2-'d_시나리오'!$I$2))))</f>
        <v/>
      </c>
      <c r="C814">
        <f>BETAINV(RAND(),2,6)</f>
        <v/>
      </c>
      <c r="D814">
        <f>INDEX('d_분포'!$A$2:$A$28,RANDBETWEEN(1,27))</f>
        <v/>
      </c>
      <c r="E814">
        <f>INDEX('d_분포'!$C$2:$C$5,RANDBETWEEN(1,4))*(0.9+0.2*RAND())</f>
        <v/>
      </c>
      <c r="F814">
        <f>RAND()</f>
        <v/>
      </c>
      <c r="G814">
        <f>IF('d_시나리오'!$J$3='d_시나리오'!$H$3,'d_시나리오'!$I$3,IF(F814&lt;('d_시나리오'!$I$3-'d_시나리오'!$H$3)/('d_시나리오'!$J$3-'d_시나리오'!$H$3),'d_시나리오'!$H$3+SQRT(F814*('d_시나리오'!$J$3-'d_시나리오'!$H$3)*('d_시나리오'!$I$3-'d_시나리오'!$H$3)),'d_시나리오'!$J$3-SQRT((1-F814)*('d_시나리오'!$J$3-'d_시나리오'!$H$3)*('d_시나리오'!$J$3-'d_시나리오'!$I$3))))</f>
        <v/>
      </c>
      <c r="H814">
        <f>RAND()</f>
        <v/>
      </c>
      <c r="I814">
        <f>IF('d_시나리오'!$J$4='d_시나리오'!$H$4,'d_시나리오'!$I$4,IF(H814&lt;('d_시나리오'!$I$4-'d_시나리오'!$H$4)/('d_시나리오'!$J$4-'d_시나리오'!$H$4),'d_시나리오'!$H$4+SQRT(H814*('d_시나리오'!$J$4-'d_시나리오'!$H$4)*('d_시나리오'!$I$4-'d_시나리오'!$H$4)),'d_시나리오'!$J$4-SQRT((1-H814)*('d_시나리오'!$J$4-'d_시나리오'!$H$4)*('d_시나리오'!$J$4-'d_시나리오'!$I$4))))</f>
        <v/>
      </c>
      <c r="J814">
        <f>RAND()</f>
        <v/>
      </c>
      <c r="K814">
        <f>IF('d_시나리오'!$J$5='d_시나리오'!$H$5,'d_시나리오'!$I$5,IF(J814&lt;('d_시나리오'!$I$5-'d_시나리오'!$H$5)/('d_시나리오'!$J$5-'d_시나리오'!$H$5),'d_시나리오'!$H$5+SQRT(J814*('d_시나리오'!$J$5-'d_시나리오'!$H$5)*('d_시나리오'!$I$5-'d_시나리오'!$H$5)),'d_시나리오'!$J$5-SQRT((1-J814)*('d_시나리오'!$J$5-'d_시나리오'!$H$5)*('d_시나리오'!$J$5-'d_시나리오'!$I$5))))</f>
        <v/>
      </c>
      <c r="L814">
        <f>RAND()</f>
        <v/>
      </c>
      <c r="M814">
        <f>IF('d_시나리오'!$J$6='d_시나리오'!$H$6,'d_시나리오'!$I$6,IF(L814&lt;('d_시나리오'!$I$6-'d_시나리오'!$H$6)/('d_시나리오'!$J$6-'d_시나리오'!$H$6),'d_시나리오'!$H$6+SQRT(L814*('d_시나리오'!$J$6-'d_시나리오'!$H$6)*('d_시나리오'!$I$6-'d_시나리오'!$H$6)),'d_시나리오'!$J$6-SQRT((1-L814)*('d_시나리오'!$J$6-'d_시나리오'!$H$6)*('d_시나리오'!$J$6-'d_시나리오'!$I$6))))</f>
        <v/>
      </c>
      <c r="N814">
        <f>INDEX('d_분포'!$B$2:$B$57,RANDBETWEEN(1,56))</f>
        <v/>
      </c>
      <c r="O814">
        <f>BETAINV(RAND(),5,5)</f>
        <v/>
      </c>
      <c r="P814">
        <f>'d_고정'!$B$1*'6_기대효과'!$H$7*('d_시나리오'!$I$7/'d_고정'!$B$2)*B814</f>
        <v/>
      </c>
      <c r="Q814">
        <f>P814*C814</f>
        <v/>
      </c>
      <c r="R814">
        <f>P814*E814</f>
        <v/>
      </c>
      <c r="S814">
        <f>R814*G814</f>
        <v/>
      </c>
      <c r="T814">
        <f>Q814+S814</f>
        <v/>
      </c>
      <c r="U814">
        <f>(Q814*D814+S814*I814)*(1-O814)</f>
        <v/>
      </c>
      <c r="V814">
        <f>(R814*K814*N814+'d_고정'!$B$3*('6_기대효과'!$H$7/8)*N814*'d_고정'!$B$10*M814*('6_기대효과'!$K$7/'d_고정'!$B$9))*(1-O814)</f>
        <v/>
      </c>
      <c r="W814">
        <f>(S814*I814+R814*MAX(K814-'d_고정'!$B$10*M814*('6_기대효과'!$K$7/'d_고정'!$B$9),0)*N814)*(1-O814)</f>
        <v/>
      </c>
      <c r="X814">
        <f>U814+V814</f>
        <v/>
      </c>
      <c r="Y814">
        <f>U814/('d_고정'!$B$5*'6_기대효과'!$H$7/8)/'d_고정'!$B$6</f>
        <v/>
      </c>
      <c r="Z814">
        <f>U814/('d_고정'!$B$8*'6_기대효과'!$H$7/8)</f>
        <v/>
      </c>
    </row>
    <row r="815">
      <c r="A815">
        <f>RAND()</f>
        <v/>
      </c>
      <c r="B815">
        <f>IF('d_시나리오'!$J$2='d_시나리오'!$H$2,'d_시나리오'!$I$2,IF(A815&lt;('d_시나리오'!$I$2-'d_시나리오'!$H$2)/('d_시나리오'!$J$2-'d_시나리오'!$H$2),'d_시나리오'!$H$2+SQRT(A815*('d_시나리오'!$J$2-'d_시나리오'!$H$2)*('d_시나리오'!$I$2-'d_시나리오'!$H$2)),'d_시나리오'!$J$2-SQRT((1-A815)*('d_시나리오'!$J$2-'d_시나리오'!$H$2)*('d_시나리오'!$J$2-'d_시나리오'!$I$2))))</f>
        <v/>
      </c>
      <c r="C815">
        <f>BETAINV(RAND(),2,6)</f>
        <v/>
      </c>
      <c r="D815">
        <f>INDEX('d_분포'!$A$2:$A$28,RANDBETWEEN(1,27))</f>
        <v/>
      </c>
      <c r="E815">
        <f>INDEX('d_분포'!$C$2:$C$5,RANDBETWEEN(1,4))*(0.9+0.2*RAND())</f>
        <v/>
      </c>
      <c r="F815">
        <f>RAND()</f>
        <v/>
      </c>
      <c r="G815">
        <f>IF('d_시나리오'!$J$3='d_시나리오'!$H$3,'d_시나리오'!$I$3,IF(F815&lt;('d_시나리오'!$I$3-'d_시나리오'!$H$3)/('d_시나리오'!$J$3-'d_시나리오'!$H$3),'d_시나리오'!$H$3+SQRT(F815*('d_시나리오'!$J$3-'d_시나리오'!$H$3)*('d_시나리오'!$I$3-'d_시나리오'!$H$3)),'d_시나리오'!$J$3-SQRT((1-F815)*('d_시나리오'!$J$3-'d_시나리오'!$H$3)*('d_시나리오'!$J$3-'d_시나리오'!$I$3))))</f>
        <v/>
      </c>
      <c r="H815">
        <f>RAND()</f>
        <v/>
      </c>
      <c r="I815">
        <f>IF('d_시나리오'!$J$4='d_시나리오'!$H$4,'d_시나리오'!$I$4,IF(H815&lt;('d_시나리오'!$I$4-'d_시나리오'!$H$4)/('d_시나리오'!$J$4-'d_시나리오'!$H$4),'d_시나리오'!$H$4+SQRT(H815*('d_시나리오'!$J$4-'d_시나리오'!$H$4)*('d_시나리오'!$I$4-'d_시나리오'!$H$4)),'d_시나리오'!$J$4-SQRT((1-H815)*('d_시나리오'!$J$4-'d_시나리오'!$H$4)*('d_시나리오'!$J$4-'d_시나리오'!$I$4))))</f>
        <v/>
      </c>
      <c r="J815">
        <f>RAND()</f>
        <v/>
      </c>
      <c r="K815">
        <f>IF('d_시나리오'!$J$5='d_시나리오'!$H$5,'d_시나리오'!$I$5,IF(J815&lt;('d_시나리오'!$I$5-'d_시나리오'!$H$5)/('d_시나리오'!$J$5-'d_시나리오'!$H$5),'d_시나리오'!$H$5+SQRT(J815*('d_시나리오'!$J$5-'d_시나리오'!$H$5)*('d_시나리오'!$I$5-'d_시나리오'!$H$5)),'d_시나리오'!$J$5-SQRT((1-J815)*('d_시나리오'!$J$5-'d_시나리오'!$H$5)*('d_시나리오'!$J$5-'d_시나리오'!$I$5))))</f>
        <v/>
      </c>
      <c r="L815">
        <f>RAND()</f>
        <v/>
      </c>
      <c r="M815">
        <f>IF('d_시나리오'!$J$6='d_시나리오'!$H$6,'d_시나리오'!$I$6,IF(L815&lt;('d_시나리오'!$I$6-'d_시나리오'!$H$6)/('d_시나리오'!$J$6-'d_시나리오'!$H$6),'d_시나리오'!$H$6+SQRT(L815*('d_시나리오'!$J$6-'d_시나리오'!$H$6)*('d_시나리오'!$I$6-'d_시나리오'!$H$6)),'d_시나리오'!$J$6-SQRT((1-L815)*('d_시나리오'!$J$6-'d_시나리오'!$H$6)*('d_시나리오'!$J$6-'d_시나리오'!$I$6))))</f>
        <v/>
      </c>
      <c r="N815">
        <f>INDEX('d_분포'!$B$2:$B$57,RANDBETWEEN(1,56))</f>
        <v/>
      </c>
      <c r="O815">
        <f>BETAINV(RAND(),5,5)</f>
        <v/>
      </c>
      <c r="P815">
        <f>'d_고정'!$B$1*'6_기대효과'!$H$7*('d_시나리오'!$I$7/'d_고정'!$B$2)*B815</f>
        <v/>
      </c>
      <c r="Q815">
        <f>P815*C815</f>
        <v/>
      </c>
      <c r="R815">
        <f>P815*E815</f>
        <v/>
      </c>
      <c r="S815">
        <f>R815*G815</f>
        <v/>
      </c>
      <c r="T815">
        <f>Q815+S815</f>
        <v/>
      </c>
      <c r="U815">
        <f>(Q815*D815+S815*I815)*(1-O815)</f>
        <v/>
      </c>
      <c r="V815">
        <f>(R815*K815*N815+'d_고정'!$B$3*('6_기대효과'!$H$7/8)*N815*'d_고정'!$B$10*M815*('6_기대효과'!$K$7/'d_고정'!$B$9))*(1-O815)</f>
        <v/>
      </c>
      <c r="W815">
        <f>(S815*I815+R815*MAX(K815-'d_고정'!$B$10*M815*('6_기대효과'!$K$7/'d_고정'!$B$9),0)*N815)*(1-O815)</f>
        <v/>
      </c>
      <c r="X815">
        <f>U815+V815</f>
        <v/>
      </c>
      <c r="Y815">
        <f>U815/('d_고정'!$B$5*'6_기대효과'!$H$7/8)/'d_고정'!$B$6</f>
        <v/>
      </c>
      <c r="Z815">
        <f>U815/('d_고정'!$B$8*'6_기대효과'!$H$7/8)</f>
        <v/>
      </c>
    </row>
    <row r="816">
      <c r="A816">
        <f>RAND()</f>
        <v/>
      </c>
      <c r="B816">
        <f>IF('d_시나리오'!$J$2='d_시나리오'!$H$2,'d_시나리오'!$I$2,IF(A816&lt;('d_시나리오'!$I$2-'d_시나리오'!$H$2)/('d_시나리오'!$J$2-'d_시나리오'!$H$2),'d_시나리오'!$H$2+SQRT(A816*('d_시나리오'!$J$2-'d_시나리오'!$H$2)*('d_시나리오'!$I$2-'d_시나리오'!$H$2)),'d_시나리오'!$J$2-SQRT((1-A816)*('d_시나리오'!$J$2-'d_시나리오'!$H$2)*('d_시나리오'!$J$2-'d_시나리오'!$I$2))))</f>
        <v/>
      </c>
      <c r="C816">
        <f>BETAINV(RAND(),2,6)</f>
        <v/>
      </c>
      <c r="D816">
        <f>INDEX('d_분포'!$A$2:$A$28,RANDBETWEEN(1,27))</f>
        <v/>
      </c>
      <c r="E816">
        <f>INDEX('d_분포'!$C$2:$C$5,RANDBETWEEN(1,4))*(0.9+0.2*RAND())</f>
        <v/>
      </c>
      <c r="F816">
        <f>RAND()</f>
        <v/>
      </c>
      <c r="G816">
        <f>IF('d_시나리오'!$J$3='d_시나리오'!$H$3,'d_시나리오'!$I$3,IF(F816&lt;('d_시나리오'!$I$3-'d_시나리오'!$H$3)/('d_시나리오'!$J$3-'d_시나리오'!$H$3),'d_시나리오'!$H$3+SQRT(F816*('d_시나리오'!$J$3-'d_시나리오'!$H$3)*('d_시나리오'!$I$3-'d_시나리오'!$H$3)),'d_시나리오'!$J$3-SQRT((1-F816)*('d_시나리오'!$J$3-'d_시나리오'!$H$3)*('d_시나리오'!$J$3-'d_시나리오'!$I$3))))</f>
        <v/>
      </c>
      <c r="H816">
        <f>RAND()</f>
        <v/>
      </c>
      <c r="I816">
        <f>IF('d_시나리오'!$J$4='d_시나리오'!$H$4,'d_시나리오'!$I$4,IF(H816&lt;('d_시나리오'!$I$4-'d_시나리오'!$H$4)/('d_시나리오'!$J$4-'d_시나리오'!$H$4),'d_시나리오'!$H$4+SQRT(H816*('d_시나리오'!$J$4-'d_시나리오'!$H$4)*('d_시나리오'!$I$4-'d_시나리오'!$H$4)),'d_시나리오'!$J$4-SQRT((1-H816)*('d_시나리오'!$J$4-'d_시나리오'!$H$4)*('d_시나리오'!$J$4-'d_시나리오'!$I$4))))</f>
        <v/>
      </c>
      <c r="J816">
        <f>RAND()</f>
        <v/>
      </c>
      <c r="K816">
        <f>IF('d_시나리오'!$J$5='d_시나리오'!$H$5,'d_시나리오'!$I$5,IF(J816&lt;('d_시나리오'!$I$5-'d_시나리오'!$H$5)/('d_시나리오'!$J$5-'d_시나리오'!$H$5),'d_시나리오'!$H$5+SQRT(J816*('d_시나리오'!$J$5-'d_시나리오'!$H$5)*('d_시나리오'!$I$5-'d_시나리오'!$H$5)),'d_시나리오'!$J$5-SQRT((1-J816)*('d_시나리오'!$J$5-'d_시나리오'!$H$5)*('d_시나리오'!$J$5-'d_시나리오'!$I$5))))</f>
        <v/>
      </c>
      <c r="L816">
        <f>RAND()</f>
        <v/>
      </c>
      <c r="M816">
        <f>IF('d_시나리오'!$J$6='d_시나리오'!$H$6,'d_시나리오'!$I$6,IF(L816&lt;('d_시나리오'!$I$6-'d_시나리오'!$H$6)/('d_시나리오'!$J$6-'d_시나리오'!$H$6),'d_시나리오'!$H$6+SQRT(L816*('d_시나리오'!$J$6-'d_시나리오'!$H$6)*('d_시나리오'!$I$6-'d_시나리오'!$H$6)),'d_시나리오'!$J$6-SQRT((1-L816)*('d_시나리오'!$J$6-'d_시나리오'!$H$6)*('d_시나리오'!$J$6-'d_시나리오'!$I$6))))</f>
        <v/>
      </c>
      <c r="N816">
        <f>INDEX('d_분포'!$B$2:$B$57,RANDBETWEEN(1,56))</f>
        <v/>
      </c>
      <c r="O816">
        <f>BETAINV(RAND(),5,5)</f>
        <v/>
      </c>
      <c r="P816">
        <f>'d_고정'!$B$1*'6_기대효과'!$H$7*('d_시나리오'!$I$7/'d_고정'!$B$2)*B816</f>
        <v/>
      </c>
      <c r="Q816">
        <f>P816*C816</f>
        <v/>
      </c>
      <c r="R816">
        <f>P816*E816</f>
        <v/>
      </c>
      <c r="S816">
        <f>R816*G816</f>
        <v/>
      </c>
      <c r="T816">
        <f>Q816+S816</f>
        <v/>
      </c>
      <c r="U816">
        <f>(Q816*D816+S816*I816)*(1-O816)</f>
        <v/>
      </c>
      <c r="V816">
        <f>(R816*K816*N816+'d_고정'!$B$3*('6_기대효과'!$H$7/8)*N816*'d_고정'!$B$10*M816*('6_기대효과'!$K$7/'d_고정'!$B$9))*(1-O816)</f>
        <v/>
      </c>
      <c r="W816">
        <f>(S816*I816+R816*MAX(K816-'d_고정'!$B$10*M816*('6_기대효과'!$K$7/'d_고정'!$B$9),0)*N816)*(1-O816)</f>
        <v/>
      </c>
      <c r="X816">
        <f>U816+V816</f>
        <v/>
      </c>
      <c r="Y816">
        <f>U816/('d_고정'!$B$5*'6_기대효과'!$H$7/8)/'d_고정'!$B$6</f>
        <v/>
      </c>
      <c r="Z816">
        <f>U816/('d_고정'!$B$8*'6_기대효과'!$H$7/8)</f>
        <v/>
      </c>
    </row>
    <row r="817">
      <c r="A817">
        <f>RAND()</f>
        <v/>
      </c>
      <c r="B817">
        <f>IF('d_시나리오'!$J$2='d_시나리오'!$H$2,'d_시나리오'!$I$2,IF(A817&lt;('d_시나리오'!$I$2-'d_시나리오'!$H$2)/('d_시나리오'!$J$2-'d_시나리오'!$H$2),'d_시나리오'!$H$2+SQRT(A817*('d_시나리오'!$J$2-'d_시나리오'!$H$2)*('d_시나리오'!$I$2-'d_시나리오'!$H$2)),'d_시나리오'!$J$2-SQRT((1-A817)*('d_시나리오'!$J$2-'d_시나리오'!$H$2)*('d_시나리오'!$J$2-'d_시나리오'!$I$2))))</f>
        <v/>
      </c>
      <c r="C817">
        <f>BETAINV(RAND(),2,6)</f>
        <v/>
      </c>
      <c r="D817">
        <f>INDEX('d_분포'!$A$2:$A$28,RANDBETWEEN(1,27))</f>
        <v/>
      </c>
      <c r="E817">
        <f>INDEX('d_분포'!$C$2:$C$5,RANDBETWEEN(1,4))*(0.9+0.2*RAND())</f>
        <v/>
      </c>
      <c r="F817">
        <f>RAND()</f>
        <v/>
      </c>
      <c r="G817">
        <f>IF('d_시나리오'!$J$3='d_시나리오'!$H$3,'d_시나리오'!$I$3,IF(F817&lt;('d_시나리오'!$I$3-'d_시나리오'!$H$3)/('d_시나리오'!$J$3-'d_시나리오'!$H$3),'d_시나리오'!$H$3+SQRT(F817*('d_시나리오'!$J$3-'d_시나리오'!$H$3)*('d_시나리오'!$I$3-'d_시나리오'!$H$3)),'d_시나리오'!$J$3-SQRT((1-F817)*('d_시나리오'!$J$3-'d_시나리오'!$H$3)*('d_시나리오'!$J$3-'d_시나리오'!$I$3))))</f>
        <v/>
      </c>
      <c r="H817">
        <f>RAND()</f>
        <v/>
      </c>
      <c r="I817">
        <f>IF('d_시나리오'!$J$4='d_시나리오'!$H$4,'d_시나리오'!$I$4,IF(H817&lt;('d_시나리오'!$I$4-'d_시나리오'!$H$4)/('d_시나리오'!$J$4-'d_시나리오'!$H$4),'d_시나리오'!$H$4+SQRT(H817*('d_시나리오'!$J$4-'d_시나리오'!$H$4)*('d_시나리오'!$I$4-'d_시나리오'!$H$4)),'d_시나리오'!$J$4-SQRT((1-H817)*('d_시나리오'!$J$4-'d_시나리오'!$H$4)*('d_시나리오'!$J$4-'d_시나리오'!$I$4))))</f>
        <v/>
      </c>
      <c r="J817">
        <f>RAND()</f>
        <v/>
      </c>
      <c r="K817">
        <f>IF('d_시나리오'!$J$5='d_시나리오'!$H$5,'d_시나리오'!$I$5,IF(J817&lt;('d_시나리오'!$I$5-'d_시나리오'!$H$5)/('d_시나리오'!$J$5-'d_시나리오'!$H$5),'d_시나리오'!$H$5+SQRT(J817*('d_시나리오'!$J$5-'d_시나리오'!$H$5)*('d_시나리오'!$I$5-'d_시나리오'!$H$5)),'d_시나리오'!$J$5-SQRT((1-J817)*('d_시나리오'!$J$5-'d_시나리오'!$H$5)*('d_시나리오'!$J$5-'d_시나리오'!$I$5))))</f>
        <v/>
      </c>
      <c r="L817">
        <f>RAND()</f>
        <v/>
      </c>
      <c r="M817">
        <f>IF('d_시나리오'!$J$6='d_시나리오'!$H$6,'d_시나리오'!$I$6,IF(L817&lt;('d_시나리오'!$I$6-'d_시나리오'!$H$6)/('d_시나리오'!$J$6-'d_시나리오'!$H$6),'d_시나리오'!$H$6+SQRT(L817*('d_시나리오'!$J$6-'d_시나리오'!$H$6)*('d_시나리오'!$I$6-'d_시나리오'!$H$6)),'d_시나리오'!$J$6-SQRT((1-L817)*('d_시나리오'!$J$6-'d_시나리오'!$H$6)*('d_시나리오'!$J$6-'d_시나리오'!$I$6))))</f>
        <v/>
      </c>
      <c r="N817">
        <f>INDEX('d_분포'!$B$2:$B$57,RANDBETWEEN(1,56))</f>
        <v/>
      </c>
      <c r="O817">
        <f>BETAINV(RAND(),5,5)</f>
        <v/>
      </c>
      <c r="P817">
        <f>'d_고정'!$B$1*'6_기대효과'!$H$7*('d_시나리오'!$I$7/'d_고정'!$B$2)*B817</f>
        <v/>
      </c>
      <c r="Q817">
        <f>P817*C817</f>
        <v/>
      </c>
      <c r="R817">
        <f>P817*E817</f>
        <v/>
      </c>
      <c r="S817">
        <f>R817*G817</f>
        <v/>
      </c>
      <c r="T817">
        <f>Q817+S817</f>
        <v/>
      </c>
      <c r="U817">
        <f>(Q817*D817+S817*I817)*(1-O817)</f>
        <v/>
      </c>
      <c r="V817">
        <f>(R817*K817*N817+'d_고정'!$B$3*('6_기대효과'!$H$7/8)*N817*'d_고정'!$B$10*M817*('6_기대효과'!$K$7/'d_고정'!$B$9))*(1-O817)</f>
        <v/>
      </c>
      <c r="W817">
        <f>(S817*I817+R817*MAX(K817-'d_고정'!$B$10*M817*('6_기대효과'!$K$7/'d_고정'!$B$9),0)*N817)*(1-O817)</f>
        <v/>
      </c>
      <c r="X817">
        <f>U817+V817</f>
        <v/>
      </c>
      <c r="Y817">
        <f>U817/('d_고정'!$B$5*'6_기대효과'!$H$7/8)/'d_고정'!$B$6</f>
        <v/>
      </c>
      <c r="Z817">
        <f>U817/('d_고정'!$B$8*'6_기대효과'!$H$7/8)</f>
        <v/>
      </c>
    </row>
    <row r="818">
      <c r="A818">
        <f>RAND()</f>
        <v/>
      </c>
      <c r="B818">
        <f>IF('d_시나리오'!$J$2='d_시나리오'!$H$2,'d_시나리오'!$I$2,IF(A818&lt;('d_시나리오'!$I$2-'d_시나리오'!$H$2)/('d_시나리오'!$J$2-'d_시나리오'!$H$2),'d_시나리오'!$H$2+SQRT(A818*('d_시나리오'!$J$2-'d_시나리오'!$H$2)*('d_시나리오'!$I$2-'d_시나리오'!$H$2)),'d_시나리오'!$J$2-SQRT((1-A818)*('d_시나리오'!$J$2-'d_시나리오'!$H$2)*('d_시나리오'!$J$2-'d_시나리오'!$I$2))))</f>
        <v/>
      </c>
      <c r="C818">
        <f>BETAINV(RAND(),2,6)</f>
        <v/>
      </c>
      <c r="D818">
        <f>INDEX('d_분포'!$A$2:$A$28,RANDBETWEEN(1,27))</f>
        <v/>
      </c>
      <c r="E818">
        <f>INDEX('d_분포'!$C$2:$C$5,RANDBETWEEN(1,4))*(0.9+0.2*RAND())</f>
        <v/>
      </c>
      <c r="F818">
        <f>RAND()</f>
        <v/>
      </c>
      <c r="G818">
        <f>IF('d_시나리오'!$J$3='d_시나리오'!$H$3,'d_시나리오'!$I$3,IF(F818&lt;('d_시나리오'!$I$3-'d_시나리오'!$H$3)/('d_시나리오'!$J$3-'d_시나리오'!$H$3),'d_시나리오'!$H$3+SQRT(F818*('d_시나리오'!$J$3-'d_시나리오'!$H$3)*('d_시나리오'!$I$3-'d_시나리오'!$H$3)),'d_시나리오'!$J$3-SQRT((1-F818)*('d_시나리오'!$J$3-'d_시나리오'!$H$3)*('d_시나리오'!$J$3-'d_시나리오'!$I$3))))</f>
        <v/>
      </c>
      <c r="H818">
        <f>RAND()</f>
        <v/>
      </c>
      <c r="I818">
        <f>IF('d_시나리오'!$J$4='d_시나리오'!$H$4,'d_시나리오'!$I$4,IF(H818&lt;('d_시나리오'!$I$4-'d_시나리오'!$H$4)/('d_시나리오'!$J$4-'d_시나리오'!$H$4),'d_시나리오'!$H$4+SQRT(H818*('d_시나리오'!$J$4-'d_시나리오'!$H$4)*('d_시나리오'!$I$4-'d_시나리오'!$H$4)),'d_시나리오'!$J$4-SQRT((1-H818)*('d_시나리오'!$J$4-'d_시나리오'!$H$4)*('d_시나리오'!$J$4-'d_시나리오'!$I$4))))</f>
        <v/>
      </c>
      <c r="J818">
        <f>RAND()</f>
        <v/>
      </c>
      <c r="K818">
        <f>IF('d_시나리오'!$J$5='d_시나리오'!$H$5,'d_시나리오'!$I$5,IF(J818&lt;('d_시나리오'!$I$5-'d_시나리오'!$H$5)/('d_시나리오'!$J$5-'d_시나리오'!$H$5),'d_시나리오'!$H$5+SQRT(J818*('d_시나리오'!$J$5-'d_시나리오'!$H$5)*('d_시나리오'!$I$5-'d_시나리오'!$H$5)),'d_시나리오'!$J$5-SQRT((1-J818)*('d_시나리오'!$J$5-'d_시나리오'!$H$5)*('d_시나리오'!$J$5-'d_시나리오'!$I$5))))</f>
        <v/>
      </c>
      <c r="L818">
        <f>RAND()</f>
        <v/>
      </c>
      <c r="M818">
        <f>IF('d_시나리오'!$J$6='d_시나리오'!$H$6,'d_시나리오'!$I$6,IF(L818&lt;('d_시나리오'!$I$6-'d_시나리오'!$H$6)/('d_시나리오'!$J$6-'d_시나리오'!$H$6),'d_시나리오'!$H$6+SQRT(L818*('d_시나리오'!$J$6-'d_시나리오'!$H$6)*('d_시나리오'!$I$6-'d_시나리오'!$H$6)),'d_시나리오'!$J$6-SQRT((1-L818)*('d_시나리오'!$J$6-'d_시나리오'!$H$6)*('d_시나리오'!$J$6-'d_시나리오'!$I$6))))</f>
        <v/>
      </c>
      <c r="N818">
        <f>INDEX('d_분포'!$B$2:$B$57,RANDBETWEEN(1,56))</f>
        <v/>
      </c>
      <c r="O818">
        <f>BETAINV(RAND(),5,5)</f>
        <v/>
      </c>
      <c r="P818">
        <f>'d_고정'!$B$1*'6_기대효과'!$H$7*('d_시나리오'!$I$7/'d_고정'!$B$2)*B818</f>
        <v/>
      </c>
      <c r="Q818">
        <f>P818*C818</f>
        <v/>
      </c>
      <c r="R818">
        <f>P818*E818</f>
        <v/>
      </c>
      <c r="S818">
        <f>R818*G818</f>
        <v/>
      </c>
      <c r="T818">
        <f>Q818+S818</f>
        <v/>
      </c>
      <c r="U818">
        <f>(Q818*D818+S818*I818)*(1-O818)</f>
        <v/>
      </c>
      <c r="V818">
        <f>(R818*K818*N818+'d_고정'!$B$3*('6_기대효과'!$H$7/8)*N818*'d_고정'!$B$10*M818*('6_기대효과'!$K$7/'d_고정'!$B$9))*(1-O818)</f>
        <v/>
      </c>
      <c r="W818">
        <f>(S818*I818+R818*MAX(K818-'d_고정'!$B$10*M818*('6_기대효과'!$K$7/'d_고정'!$B$9),0)*N818)*(1-O818)</f>
        <v/>
      </c>
      <c r="X818">
        <f>U818+V818</f>
        <v/>
      </c>
      <c r="Y818">
        <f>U818/('d_고정'!$B$5*'6_기대효과'!$H$7/8)/'d_고정'!$B$6</f>
        <v/>
      </c>
      <c r="Z818">
        <f>U818/('d_고정'!$B$8*'6_기대효과'!$H$7/8)</f>
        <v/>
      </c>
    </row>
    <row r="819">
      <c r="A819">
        <f>RAND()</f>
        <v/>
      </c>
      <c r="B819">
        <f>IF('d_시나리오'!$J$2='d_시나리오'!$H$2,'d_시나리오'!$I$2,IF(A819&lt;('d_시나리오'!$I$2-'d_시나리오'!$H$2)/('d_시나리오'!$J$2-'d_시나리오'!$H$2),'d_시나리오'!$H$2+SQRT(A819*('d_시나리오'!$J$2-'d_시나리오'!$H$2)*('d_시나리오'!$I$2-'d_시나리오'!$H$2)),'d_시나리오'!$J$2-SQRT((1-A819)*('d_시나리오'!$J$2-'d_시나리오'!$H$2)*('d_시나리오'!$J$2-'d_시나리오'!$I$2))))</f>
        <v/>
      </c>
      <c r="C819">
        <f>BETAINV(RAND(),2,6)</f>
        <v/>
      </c>
      <c r="D819">
        <f>INDEX('d_분포'!$A$2:$A$28,RANDBETWEEN(1,27))</f>
        <v/>
      </c>
      <c r="E819">
        <f>INDEX('d_분포'!$C$2:$C$5,RANDBETWEEN(1,4))*(0.9+0.2*RAND())</f>
        <v/>
      </c>
      <c r="F819">
        <f>RAND()</f>
        <v/>
      </c>
      <c r="G819">
        <f>IF('d_시나리오'!$J$3='d_시나리오'!$H$3,'d_시나리오'!$I$3,IF(F819&lt;('d_시나리오'!$I$3-'d_시나리오'!$H$3)/('d_시나리오'!$J$3-'d_시나리오'!$H$3),'d_시나리오'!$H$3+SQRT(F819*('d_시나리오'!$J$3-'d_시나리오'!$H$3)*('d_시나리오'!$I$3-'d_시나리오'!$H$3)),'d_시나리오'!$J$3-SQRT((1-F819)*('d_시나리오'!$J$3-'d_시나리오'!$H$3)*('d_시나리오'!$J$3-'d_시나리오'!$I$3))))</f>
        <v/>
      </c>
      <c r="H819">
        <f>RAND()</f>
        <v/>
      </c>
      <c r="I819">
        <f>IF('d_시나리오'!$J$4='d_시나리오'!$H$4,'d_시나리오'!$I$4,IF(H819&lt;('d_시나리오'!$I$4-'d_시나리오'!$H$4)/('d_시나리오'!$J$4-'d_시나리오'!$H$4),'d_시나리오'!$H$4+SQRT(H819*('d_시나리오'!$J$4-'d_시나리오'!$H$4)*('d_시나리오'!$I$4-'d_시나리오'!$H$4)),'d_시나리오'!$J$4-SQRT((1-H819)*('d_시나리오'!$J$4-'d_시나리오'!$H$4)*('d_시나리오'!$J$4-'d_시나리오'!$I$4))))</f>
        <v/>
      </c>
      <c r="J819">
        <f>RAND()</f>
        <v/>
      </c>
      <c r="K819">
        <f>IF('d_시나리오'!$J$5='d_시나리오'!$H$5,'d_시나리오'!$I$5,IF(J819&lt;('d_시나리오'!$I$5-'d_시나리오'!$H$5)/('d_시나리오'!$J$5-'d_시나리오'!$H$5),'d_시나리오'!$H$5+SQRT(J819*('d_시나리오'!$J$5-'d_시나리오'!$H$5)*('d_시나리오'!$I$5-'d_시나리오'!$H$5)),'d_시나리오'!$J$5-SQRT((1-J819)*('d_시나리오'!$J$5-'d_시나리오'!$H$5)*('d_시나리오'!$J$5-'d_시나리오'!$I$5))))</f>
        <v/>
      </c>
      <c r="L819">
        <f>RAND()</f>
        <v/>
      </c>
      <c r="M819">
        <f>IF('d_시나리오'!$J$6='d_시나리오'!$H$6,'d_시나리오'!$I$6,IF(L819&lt;('d_시나리오'!$I$6-'d_시나리오'!$H$6)/('d_시나리오'!$J$6-'d_시나리오'!$H$6),'d_시나리오'!$H$6+SQRT(L819*('d_시나리오'!$J$6-'d_시나리오'!$H$6)*('d_시나리오'!$I$6-'d_시나리오'!$H$6)),'d_시나리오'!$J$6-SQRT((1-L819)*('d_시나리오'!$J$6-'d_시나리오'!$H$6)*('d_시나리오'!$J$6-'d_시나리오'!$I$6))))</f>
        <v/>
      </c>
      <c r="N819">
        <f>INDEX('d_분포'!$B$2:$B$57,RANDBETWEEN(1,56))</f>
        <v/>
      </c>
      <c r="O819">
        <f>BETAINV(RAND(),5,5)</f>
        <v/>
      </c>
      <c r="P819">
        <f>'d_고정'!$B$1*'6_기대효과'!$H$7*('d_시나리오'!$I$7/'d_고정'!$B$2)*B819</f>
        <v/>
      </c>
      <c r="Q819">
        <f>P819*C819</f>
        <v/>
      </c>
      <c r="R819">
        <f>P819*E819</f>
        <v/>
      </c>
      <c r="S819">
        <f>R819*G819</f>
        <v/>
      </c>
      <c r="T819">
        <f>Q819+S819</f>
        <v/>
      </c>
      <c r="U819">
        <f>(Q819*D819+S819*I819)*(1-O819)</f>
        <v/>
      </c>
      <c r="V819">
        <f>(R819*K819*N819+'d_고정'!$B$3*('6_기대효과'!$H$7/8)*N819*'d_고정'!$B$10*M819*('6_기대효과'!$K$7/'d_고정'!$B$9))*(1-O819)</f>
        <v/>
      </c>
      <c r="W819">
        <f>(S819*I819+R819*MAX(K819-'d_고정'!$B$10*M819*('6_기대효과'!$K$7/'d_고정'!$B$9),0)*N819)*(1-O819)</f>
        <v/>
      </c>
      <c r="X819">
        <f>U819+V819</f>
        <v/>
      </c>
      <c r="Y819">
        <f>U819/('d_고정'!$B$5*'6_기대효과'!$H$7/8)/'d_고정'!$B$6</f>
        <v/>
      </c>
      <c r="Z819">
        <f>U819/('d_고정'!$B$8*'6_기대효과'!$H$7/8)</f>
        <v/>
      </c>
    </row>
    <row r="820">
      <c r="A820">
        <f>RAND()</f>
        <v/>
      </c>
      <c r="B820">
        <f>IF('d_시나리오'!$J$2='d_시나리오'!$H$2,'d_시나리오'!$I$2,IF(A820&lt;('d_시나리오'!$I$2-'d_시나리오'!$H$2)/('d_시나리오'!$J$2-'d_시나리오'!$H$2),'d_시나리오'!$H$2+SQRT(A820*('d_시나리오'!$J$2-'d_시나리오'!$H$2)*('d_시나리오'!$I$2-'d_시나리오'!$H$2)),'d_시나리오'!$J$2-SQRT((1-A820)*('d_시나리오'!$J$2-'d_시나리오'!$H$2)*('d_시나리오'!$J$2-'d_시나리오'!$I$2))))</f>
        <v/>
      </c>
      <c r="C820">
        <f>BETAINV(RAND(),2,6)</f>
        <v/>
      </c>
      <c r="D820">
        <f>INDEX('d_분포'!$A$2:$A$28,RANDBETWEEN(1,27))</f>
        <v/>
      </c>
      <c r="E820">
        <f>INDEX('d_분포'!$C$2:$C$5,RANDBETWEEN(1,4))*(0.9+0.2*RAND())</f>
        <v/>
      </c>
      <c r="F820">
        <f>RAND()</f>
        <v/>
      </c>
      <c r="G820">
        <f>IF('d_시나리오'!$J$3='d_시나리오'!$H$3,'d_시나리오'!$I$3,IF(F820&lt;('d_시나리오'!$I$3-'d_시나리오'!$H$3)/('d_시나리오'!$J$3-'d_시나리오'!$H$3),'d_시나리오'!$H$3+SQRT(F820*('d_시나리오'!$J$3-'d_시나리오'!$H$3)*('d_시나리오'!$I$3-'d_시나리오'!$H$3)),'d_시나리오'!$J$3-SQRT((1-F820)*('d_시나리오'!$J$3-'d_시나리오'!$H$3)*('d_시나리오'!$J$3-'d_시나리오'!$I$3))))</f>
        <v/>
      </c>
      <c r="H820">
        <f>RAND()</f>
        <v/>
      </c>
      <c r="I820">
        <f>IF('d_시나리오'!$J$4='d_시나리오'!$H$4,'d_시나리오'!$I$4,IF(H820&lt;('d_시나리오'!$I$4-'d_시나리오'!$H$4)/('d_시나리오'!$J$4-'d_시나리오'!$H$4),'d_시나리오'!$H$4+SQRT(H820*('d_시나리오'!$J$4-'d_시나리오'!$H$4)*('d_시나리오'!$I$4-'d_시나리오'!$H$4)),'d_시나리오'!$J$4-SQRT((1-H820)*('d_시나리오'!$J$4-'d_시나리오'!$H$4)*('d_시나리오'!$J$4-'d_시나리오'!$I$4))))</f>
        <v/>
      </c>
      <c r="J820">
        <f>RAND()</f>
        <v/>
      </c>
      <c r="K820">
        <f>IF('d_시나리오'!$J$5='d_시나리오'!$H$5,'d_시나리오'!$I$5,IF(J820&lt;('d_시나리오'!$I$5-'d_시나리오'!$H$5)/('d_시나리오'!$J$5-'d_시나리오'!$H$5),'d_시나리오'!$H$5+SQRT(J820*('d_시나리오'!$J$5-'d_시나리오'!$H$5)*('d_시나리오'!$I$5-'d_시나리오'!$H$5)),'d_시나리오'!$J$5-SQRT((1-J820)*('d_시나리오'!$J$5-'d_시나리오'!$H$5)*('d_시나리오'!$J$5-'d_시나리오'!$I$5))))</f>
        <v/>
      </c>
      <c r="L820">
        <f>RAND()</f>
        <v/>
      </c>
      <c r="M820">
        <f>IF('d_시나리오'!$J$6='d_시나리오'!$H$6,'d_시나리오'!$I$6,IF(L820&lt;('d_시나리오'!$I$6-'d_시나리오'!$H$6)/('d_시나리오'!$J$6-'d_시나리오'!$H$6),'d_시나리오'!$H$6+SQRT(L820*('d_시나리오'!$J$6-'d_시나리오'!$H$6)*('d_시나리오'!$I$6-'d_시나리오'!$H$6)),'d_시나리오'!$J$6-SQRT((1-L820)*('d_시나리오'!$J$6-'d_시나리오'!$H$6)*('d_시나리오'!$J$6-'d_시나리오'!$I$6))))</f>
        <v/>
      </c>
      <c r="N820">
        <f>INDEX('d_분포'!$B$2:$B$57,RANDBETWEEN(1,56))</f>
        <v/>
      </c>
      <c r="O820">
        <f>BETAINV(RAND(),5,5)</f>
        <v/>
      </c>
      <c r="P820">
        <f>'d_고정'!$B$1*'6_기대효과'!$H$7*('d_시나리오'!$I$7/'d_고정'!$B$2)*B820</f>
        <v/>
      </c>
      <c r="Q820">
        <f>P820*C820</f>
        <v/>
      </c>
      <c r="R820">
        <f>P820*E820</f>
        <v/>
      </c>
      <c r="S820">
        <f>R820*G820</f>
        <v/>
      </c>
      <c r="T820">
        <f>Q820+S820</f>
        <v/>
      </c>
      <c r="U820">
        <f>(Q820*D820+S820*I820)*(1-O820)</f>
        <v/>
      </c>
      <c r="V820">
        <f>(R820*K820*N820+'d_고정'!$B$3*('6_기대효과'!$H$7/8)*N820*'d_고정'!$B$10*M820*('6_기대효과'!$K$7/'d_고정'!$B$9))*(1-O820)</f>
        <v/>
      </c>
      <c r="W820">
        <f>(S820*I820+R820*MAX(K820-'d_고정'!$B$10*M820*('6_기대효과'!$K$7/'d_고정'!$B$9),0)*N820)*(1-O820)</f>
        <v/>
      </c>
      <c r="X820">
        <f>U820+V820</f>
        <v/>
      </c>
      <c r="Y820">
        <f>U820/('d_고정'!$B$5*'6_기대효과'!$H$7/8)/'d_고정'!$B$6</f>
        <v/>
      </c>
      <c r="Z820">
        <f>U820/('d_고정'!$B$8*'6_기대효과'!$H$7/8)</f>
        <v/>
      </c>
    </row>
    <row r="821">
      <c r="A821">
        <f>RAND()</f>
        <v/>
      </c>
      <c r="B821">
        <f>IF('d_시나리오'!$J$2='d_시나리오'!$H$2,'d_시나리오'!$I$2,IF(A821&lt;('d_시나리오'!$I$2-'d_시나리오'!$H$2)/('d_시나리오'!$J$2-'d_시나리오'!$H$2),'d_시나리오'!$H$2+SQRT(A821*('d_시나리오'!$J$2-'d_시나리오'!$H$2)*('d_시나리오'!$I$2-'d_시나리오'!$H$2)),'d_시나리오'!$J$2-SQRT((1-A821)*('d_시나리오'!$J$2-'d_시나리오'!$H$2)*('d_시나리오'!$J$2-'d_시나리오'!$I$2))))</f>
        <v/>
      </c>
      <c r="C821">
        <f>BETAINV(RAND(),2,6)</f>
        <v/>
      </c>
      <c r="D821">
        <f>INDEX('d_분포'!$A$2:$A$28,RANDBETWEEN(1,27))</f>
        <v/>
      </c>
      <c r="E821">
        <f>INDEX('d_분포'!$C$2:$C$5,RANDBETWEEN(1,4))*(0.9+0.2*RAND())</f>
        <v/>
      </c>
      <c r="F821">
        <f>RAND()</f>
        <v/>
      </c>
      <c r="G821">
        <f>IF('d_시나리오'!$J$3='d_시나리오'!$H$3,'d_시나리오'!$I$3,IF(F821&lt;('d_시나리오'!$I$3-'d_시나리오'!$H$3)/('d_시나리오'!$J$3-'d_시나리오'!$H$3),'d_시나리오'!$H$3+SQRT(F821*('d_시나리오'!$J$3-'d_시나리오'!$H$3)*('d_시나리오'!$I$3-'d_시나리오'!$H$3)),'d_시나리오'!$J$3-SQRT((1-F821)*('d_시나리오'!$J$3-'d_시나리오'!$H$3)*('d_시나리오'!$J$3-'d_시나리오'!$I$3))))</f>
        <v/>
      </c>
      <c r="H821">
        <f>RAND()</f>
        <v/>
      </c>
      <c r="I821">
        <f>IF('d_시나리오'!$J$4='d_시나리오'!$H$4,'d_시나리오'!$I$4,IF(H821&lt;('d_시나리오'!$I$4-'d_시나리오'!$H$4)/('d_시나리오'!$J$4-'d_시나리오'!$H$4),'d_시나리오'!$H$4+SQRT(H821*('d_시나리오'!$J$4-'d_시나리오'!$H$4)*('d_시나리오'!$I$4-'d_시나리오'!$H$4)),'d_시나리오'!$J$4-SQRT((1-H821)*('d_시나리오'!$J$4-'d_시나리오'!$H$4)*('d_시나리오'!$J$4-'d_시나리오'!$I$4))))</f>
        <v/>
      </c>
      <c r="J821">
        <f>RAND()</f>
        <v/>
      </c>
      <c r="K821">
        <f>IF('d_시나리오'!$J$5='d_시나리오'!$H$5,'d_시나리오'!$I$5,IF(J821&lt;('d_시나리오'!$I$5-'d_시나리오'!$H$5)/('d_시나리오'!$J$5-'d_시나리오'!$H$5),'d_시나리오'!$H$5+SQRT(J821*('d_시나리오'!$J$5-'d_시나리오'!$H$5)*('d_시나리오'!$I$5-'d_시나리오'!$H$5)),'d_시나리오'!$J$5-SQRT((1-J821)*('d_시나리오'!$J$5-'d_시나리오'!$H$5)*('d_시나리오'!$J$5-'d_시나리오'!$I$5))))</f>
        <v/>
      </c>
      <c r="L821">
        <f>RAND()</f>
        <v/>
      </c>
      <c r="M821">
        <f>IF('d_시나리오'!$J$6='d_시나리오'!$H$6,'d_시나리오'!$I$6,IF(L821&lt;('d_시나리오'!$I$6-'d_시나리오'!$H$6)/('d_시나리오'!$J$6-'d_시나리오'!$H$6),'d_시나리오'!$H$6+SQRT(L821*('d_시나리오'!$J$6-'d_시나리오'!$H$6)*('d_시나리오'!$I$6-'d_시나리오'!$H$6)),'d_시나리오'!$J$6-SQRT((1-L821)*('d_시나리오'!$J$6-'d_시나리오'!$H$6)*('d_시나리오'!$J$6-'d_시나리오'!$I$6))))</f>
        <v/>
      </c>
      <c r="N821">
        <f>INDEX('d_분포'!$B$2:$B$57,RANDBETWEEN(1,56))</f>
        <v/>
      </c>
      <c r="O821">
        <f>BETAINV(RAND(),5,5)</f>
        <v/>
      </c>
      <c r="P821">
        <f>'d_고정'!$B$1*'6_기대효과'!$H$7*('d_시나리오'!$I$7/'d_고정'!$B$2)*B821</f>
        <v/>
      </c>
      <c r="Q821">
        <f>P821*C821</f>
        <v/>
      </c>
      <c r="R821">
        <f>P821*E821</f>
        <v/>
      </c>
      <c r="S821">
        <f>R821*G821</f>
        <v/>
      </c>
      <c r="T821">
        <f>Q821+S821</f>
        <v/>
      </c>
      <c r="U821">
        <f>(Q821*D821+S821*I821)*(1-O821)</f>
        <v/>
      </c>
      <c r="V821">
        <f>(R821*K821*N821+'d_고정'!$B$3*('6_기대효과'!$H$7/8)*N821*'d_고정'!$B$10*M821*('6_기대효과'!$K$7/'d_고정'!$B$9))*(1-O821)</f>
        <v/>
      </c>
      <c r="W821">
        <f>(S821*I821+R821*MAX(K821-'d_고정'!$B$10*M821*('6_기대효과'!$K$7/'d_고정'!$B$9),0)*N821)*(1-O821)</f>
        <v/>
      </c>
      <c r="X821">
        <f>U821+V821</f>
        <v/>
      </c>
      <c r="Y821">
        <f>U821/('d_고정'!$B$5*'6_기대효과'!$H$7/8)/'d_고정'!$B$6</f>
        <v/>
      </c>
      <c r="Z821">
        <f>U821/('d_고정'!$B$8*'6_기대효과'!$H$7/8)</f>
        <v/>
      </c>
    </row>
    <row r="822">
      <c r="A822">
        <f>RAND()</f>
        <v/>
      </c>
      <c r="B822">
        <f>IF('d_시나리오'!$J$2='d_시나리오'!$H$2,'d_시나리오'!$I$2,IF(A822&lt;('d_시나리오'!$I$2-'d_시나리오'!$H$2)/('d_시나리오'!$J$2-'d_시나리오'!$H$2),'d_시나리오'!$H$2+SQRT(A822*('d_시나리오'!$J$2-'d_시나리오'!$H$2)*('d_시나리오'!$I$2-'d_시나리오'!$H$2)),'d_시나리오'!$J$2-SQRT((1-A822)*('d_시나리오'!$J$2-'d_시나리오'!$H$2)*('d_시나리오'!$J$2-'d_시나리오'!$I$2))))</f>
        <v/>
      </c>
      <c r="C822">
        <f>BETAINV(RAND(),2,6)</f>
        <v/>
      </c>
      <c r="D822">
        <f>INDEX('d_분포'!$A$2:$A$28,RANDBETWEEN(1,27))</f>
        <v/>
      </c>
      <c r="E822">
        <f>INDEX('d_분포'!$C$2:$C$5,RANDBETWEEN(1,4))*(0.9+0.2*RAND())</f>
        <v/>
      </c>
      <c r="F822">
        <f>RAND()</f>
        <v/>
      </c>
      <c r="G822">
        <f>IF('d_시나리오'!$J$3='d_시나리오'!$H$3,'d_시나리오'!$I$3,IF(F822&lt;('d_시나리오'!$I$3-'d_시나리오'!$H$3)/('d_시나리오'!$J$3-'d_시나리오'!$H$3),'d_시나리오'!$H$3+SQRT(F822*('d_시나리오'!$J$3-'d_시나리오'!$H$3)*('d_시나리오'!$I$3-'d_시나리오'!$H$3)),'d_시나리오'!$J$3-SQRT((1-F822)*('d_시나리오'!$J$3-'d_시나리오'!$H$3)*('d_시나리오'!$J$3-'d_시나리오'!$I$3))))</f>
        <v/>
      </c>
      <c r="H822">
        <f>RAND()</f>
        <v/>
      </c>
      <c r="I822">
        <f>IF('d_시나리오'!$J$4='d_시나리오'!$H$4,'d_시나리오'!$I$4,IF(H822&lt;('d_시나리오'!$I$4-'d_시나리오'!$H$4)/('d_시나리오'!$J$4-'d_시나리오'!$H$4),'d_시나리오'!$H$4+SQRT(H822*('d_시나리오'!$J$4-'d_시나리오'!$H$4)*('d_시나리오'!$I$4-'d_시나리오'!$H$4)),'d_시나리오'!$J$4-SQRT((1-H822)*('d_시나리오'!$J$4-'d_시나리오'!$H$4)*('d_시나리오'!$J$4-'d_시나리오'!$I$4))))</f>
        <v/>
      </c>
      <c r="J822">
        <f>RAND()</f>
        <v/>
      </c>
      <c r="K822">
        <f>IF('d_시나리오'!$J$5='d_시나리오'!$H$5,'d_시나리오'!$I$5,IF(J822&lt;('d_시나리오'!$I$5-'d_시나리오'!$H$5)/('d_시나리오'!$J$5-'d_시나리오'!$H$5),'d_시나리오'!$H$5+SQRT(J822*('d_시나리오'!$J$5-'d_시나리오'!$H$5)*('d_시나리오'!$I$5-'d_시나리오'!$H$5)),'d_시나리오'!$J$5-SQRT((1-J822)*('d_시나리오'!$J$5-'d_시나리오'!$H$5)*('d_시나리오'!$J$5-'d_시나리오'!$I$5))))</f>
        <v/>
      </c>
      <c r="L822">
        <f>RAND()</f>
        <v/>
      </c>
      <c r="M822">
        <f>IF('d_시나리오'!$J$6='d_시나리오'!$H$6,'d_시나리오'!$I$6,IF(L822&lt;('d_시나리오'!$I$6-'d_시나리오'!$H$6)/('d_시나리오'!$J$6-'d_시나리오'!$H$6),'d_시나리오'!$H$6+SQRT(L822*('d_시나리오'!$J$6-'d_시나리오'!$H$6)*('d_시나리오'!$I$6-'d_시나리오'!$H$6)),'d_시나리오'!$J$6-SQRT((1-L822)*('d_시나리오'!$J$6-'d_시나리오'!$H$6)*('d_시나리오'!$J$6-'d_시나리오'!$I$6))))</f>
        <v/>
      </c>
      <c r="N822">
        <f>INDEX('d_분포'!$B$2:$B$57,RANDBETWEEN(1,56))</f>
        <v/>
      </c>
      <c r="O822">
        <f>BETAINV(RAND(),5,5)</f>
        <v/>
      </c>
      <c r="P822">
        <f>'d_고정'!$B$1*'6_기대효과'!$H$7*('d_시나리오'!$I$7/'d_고정'!$B$2)*B822</f>
        <v/>
      </c>
      <c r="Q822">
        <f>P822*C822</f>
        <v/>
      </c>
      <c r="R822">
        <f>P822*E822</f>
        <v/>
      </c>
      <c r="S822">
        <f>R822*G822</f>
        <v/>
      </c>
      <c r="T822">
        <f>Q822+S822</f>
        <v/>
      </c>
      <c r="U822">
        <f>(Q822*D822+S822*I822)*(1-O822)</f>
        <v/>
      </c>
      <c r="V822">
        <f>(R822*K822*N822+'d_고정'!$B$3*('6_기대효과'!$H$7/8)*N822*'d_고정'!$B$10*M822*('6_기대효과'!$K$7/'d_고정'!$B$9))*(1-O822)</f>
        <v/>
      </c>
      <c r="W822">
        <f>(S822*I822+R822*MAX(K822-'d_고정'!$B$10*M822*('6_기대효과'!$K$7/'d_고정'!$B$9),0)*N822)*(1-O822)</f>
        <v/>
      </c>
      <c r="X822">
        <f>U822+V822</f>
        <v/>
      </c>
      <c r="Y822">
        <f>U822/('d_고정'!$B$5*'6_기대효과'!$H$7/8)/'d_고정'!$B$6</f>
        <v/>
      </c>
      <c r="Z822">
        <f>U822/('d_고정'!$B$8*'6_기대효과'!$H$7/8)</f>
        <v/>
      </c>
    </row>
    <row r="823">
      <c r="A823">
        <f>RAND()</f>
        <v/>
      </c>
      <c r="B823">
        <f>IF('d_시나리오'!$J$2='d_시나리오'!$H$2,'d_시나리오'!$I$2,IF(A823&lt;('d_시나리오'!$I$2-'d_시나리오'!$H$2)/('d_시나리오'!$J$2-'d_시나리오'!$H$2),'d_시나리오'!$H$2+SQRT(A823*('d_시나리오'!$J$2-'d_시나리오'!$H$2)*('d_시나리오'!$I$2-'d_시나리오'!$H$2)),'d_시나리오'!$J$2-SQRT((1-A823)*('d_시나리오'!$J$2-'d_시나리오'!$H$2)*('d_시나리오'!$J$2-'d_시나리오'!$I$2))))</f>
        <v/>
      </c>
      <c r="C823">
        <f>BETAINV(RAND(),2,6)</f>
        <v/>
      </c>
      <c r="D823">
        <f>INDEX('d_분포'!$A$2:$A$28,RANDBETWEEN(1,27))</f>
        <v/>
      </c>
      <c r="E823">
        <f>INDEX('d_분포'!$C$2:$C$5,RANDBETWEEN(1,4))*(0.9+0.2*RAND())</f>
        <v/>
      </c>
      <c r="F823">
        <f>RAND()</f>
        <v/>
      </c>
      <c r="G823">
        <f>IF('d_시나리오'!$J$3='d_시나리오'!$H$3,'d_시나리오'!$I$3,IF(F823&lt;('d_시나리오'!$I$3-'d_시나리오'!$H$3)/('d_시나리오'!$J$3-'d_시나리오'!$H$3),'d_시나리오'!$H$3+SQRT(F823*('d_시나리오'!$J$3-'d_시나리오'!$H$3)*('d_시나리오'!$I$3-'d_시나리오'!$H$3)),'d_시나리오'!$J$3-SQRT((1-F823)*('d_시나리오'!$J$3-'d_시나리오'!$H$3)*('d_시나리오'!$J$3-'d_시나리오'!$I$3))))</f>
        <v/>
      </c>
      <c r="H823">
        <f>RAND()</f>
        <v/>
      </c>
      <c r="I823">
        <f>IF('d_시나리오'!$J$4='d_시나리오'!$H$4,'d_시나리오'!$I$4,IF(H823&lt;('d_시나리오'!$I$4-'d_시나리오'!$H$4)/('d_시나리오'!$J$4-'d_시나리오'!$H$4),'d_시나리오'!$H$4+SQRT(H823*('d_시나리오'!$J$4-'d_시나리오'!$H$4)*('d_시나리오'!$I$4-'d_시나리오'!$H$4)),'d_시나리오'!$J$4-SQRT((1-H823)*('d_시나리오'!$J$4-'d_시나리오'!$H$4)*('d_시나리오'!$J$4-'d_시나리오'!$I$4))))</f>
        <v/>
      </c>
      <c r="J823">
        <f>RAND()</f>
        <v/>
      </c>
      <c r="K823">
        <f>IF('d_시나리오'!$J$5='d_시나리오'!$H$5,'d_시나리오'!$I$5,IF(J823&lt;('d_시나리오'!$I$5-'d_시나리오'!$H$5)/('d_시나리오'!$J$5-'d_시나리오'!$H$5),'d_시나리오'!$H$5+SQRT(J823*('d_시나리오'!$J$5-'d_시나리오'!$H$5)*('d_시나리오'!$I$5-'d_시나리오'!$H$5)),'d_시나리오'!$J$5-SQRT((1-J823)*('d_시나리오'!$J$5-'d_시나리오'!$H$5)*('d_시나리오'!$J$5-'d_시나리오'!$I$5))))</f>
        <v/>
      </c>
      <c r="L823">
        <f>RAND()</f>
        <v/>
      </c>
      <c r="M823">
        <f>IF('d_시나리오'!$J$6='d_시나리오'!$H$6,'d_시나리오'!$I$6,IF(L823&lt;('d_시나리오'!$I$6-'d_시나리오'!$H$6)/('d_시나리오'!$J$6-'d_시나리오'!$H$6),'d_시나리오'!$H$6+SQRT(L823*('d_시나리오'!$J$6-'d_시나리오'!$H$6)*('d_시나리오'!$I$6-'d_시나리오'!$H$6)),'d_시나리오'!$J$6-SQRT((1-L823)*('d_시나리오'!$J$6-'d_시나리오'!$H$6)*('d_시나리오'!$J$6-'d_시나리오'!$I$6))))</f>
        <v/>
      </c>
      <c r="N823">
        <f>INDEX('d_분포'!$B$2:$B$57,RANDBETWEEN(1,56))</f>
        <v/>
      </c>
      <c r="O823">
        <f>BETAINV(RAND(),5,5)</f>
        <v/>
      </c>
      <c r="P823">
        <f>'d_고정'!$B$1*'6_기대효과'!$H$7*('d_시나리오'!$I$7/'d_고정'!$B$2)*B823</f>
        <v/>
      </c>
      <c r="Q823">
        <f>P823*C823</f>
        <v/>
      </c>
      <c r="R823">
        <f>P823*E823</f>
        <v/>
      </c>
      <c r="S823">
        <f>R823*G823</f>
        <v/>
      </c>
      <c r="T823">
        <f>Q823+S823</f>
        <v/>
      </c>
      <c r="U823">
        <f>(Q823*D823+S823*I823)*(1-O823)</f>
        <v/>
      </c>
      <c r="V823">
        <f>(R823*K823*N823+'d_고정'!$B$3*('6_기대효과'!$H$7/8)*N823*'d_고정'!$B$10*M823*('6_기대효과'!$K$7/'d_고정'!$B$9))*(1-O823)</f>
        <v/>
      </c>
      <c r="W823">
        <f>(S823*I823+R823*MAX(K823-'d_고정'!$B$10*M823*('6_기대효과'!$K$7/'d_고정'!$B$9),0)*N823)*(1-O823)</f>
        <v/>
      </c>
      <c r="X823">
        <f>U823+V823</f>
        <v/>
      </c>
      <c r="Y823">
        <f>U823/('d_고정'!$B$5*'6_기대효과'!$H$7/8)/'d_고정'!$B$6</f>
        <v/>
      </c>
      <c r="Z823">
        <f>U823/('d_고정'!$B$8*'6_기대효과'!$H$7/8)</f>
        <v/>
      </c>
    </row>
    <row r="824">
      <c r="A824">
        <f>RAND()</f>
        <v/>
      </c>
      <c r="B824">
        <f>IF('d_시나리오'!$J$2='d_시나리오'!$H$2,'d_시나리오'!$I$2,IF(A824&lt;('d_시나리오'!$I$2-'d_시나리오'!$H$2)/('d_시나리오'!$J$2-'d_시나리오'!$H$2),'d_시나리오'!$H$2+SQRT(A824*('d_시나리오'!$J$2-'d_시나리오'!$H$2)*('d_시나리오'!$I$2-'d_시나리오'!$H$2)),'d_시나리오'!$J$2-SQRT((1-A824)*('d_시나리오'!$J$2-'d_시나리오'!$H$2)*('d_시나리오'!$J$2-'d_시나리오'!$I$2))))</f>
        <v/>
      </c>
      <c r="C824">
        <f>BETAINV(RAND(),2,6)</f>
        <v/>
      </c>
      <c r="D824">
        <f>INDEX('d_분포'!$A$2:$A$28,RANDBETWEEN(1,27))</f>
        <v/>
      </c>
      <c r="E824">
        <f>INDEX('d_분포'!$C$2:$C$5,RANDBETWEEN(1,4))*(0.9+0.2*RAND())</f>
        <v/>
      </c>
      <c r="F824">
        <f>RAND()</f>
        <v/>
      </c>
      <c r="G824">
        <f>IF('d_시나리오'!$J$3='d_시나리오'!$H$3,'d_시나리오'!$I$3,IF(F824&lt;('d_시나리오'!$I$3-'d_시나리오'!$H$3)/('d_시나리오'!$J$3-'d_시나리오'!$H$3),'d_시나리오'!$H$3+SQRT(F824*('d_시나리오'!$J$3-'d_시나리오'!$H$3)*('d_시나리오'!$I$3-'d_시나리오'!$H$3)),'d_시나리오'!$J$3-SQRT((1-F824)*('d_시나리오'!$J$3-'d_시나리오'!$H$3)*('d_시나리오'!$J$3-'d_시나리오'!$I$3))))</f>
        <v/>
      </c>
      <c r="H824">
        <f>RAND()</f>
        <v/>
      </c>
      <c r="I824">
        <f>IF('d_시나리오'!$J$4='d_시나리오'!$H$4,'d_시나리오'!$I$4,IF(H824&lt;('d_시나리오'!$I$4-'d_시나리오'!$H$4)/('d_시나리오'!$J$4-'d_시나리오'!$H$4),'d_시나리오'!$H$4+SQRT(H824*('d_시나리오'!$J$4-'d_시나리오'!$H$4)*('d_시나리오'!$I$4-'d_시나리오'!$H$4)),'d_시나리오'!$J$4-SQRT((1-H824)*('d_시나리오'!$J$4-'d_시나리오'!$H$4)*('d_시나리오'!$J$4-'d_시나리오'!$I$4))))</f>
        <v/>
      </c>
      <c r="J824">
        <f>RAND()</f>
        <v/>
      </c>
      <c r="K824">
        <f>IF('d_시나리오'!$J$5='d_시나리오'!$H$5,'d_시나리오'!$I$5,IF(J824&lt;('d_시나리오'!$I$5-'d_시나리오'!$H$5)/('d_시나리오'!$J$5-'d_시나리오'!$H$5),'d_시나리오'!$H$5+SQRT(J824*('d_시나리오'!$J$5-'d_시나리오'!$H$5)*('d_시나리오'!$I$5-'d_시나리오'!$H$5)),'d_시나리오'!$J$5-SQRT((1-J824)*('d_시나리오'!$J$5-'d_시나리오'!$H$5)*('d_시나리오'!$J$5-'d_시나리오'!$I$5))))</f>
        <v/>
      </c>
      <c r="L824">
        <f>RAND()</f>
        <v/>
      </c>
      <c r="M824">
        <f>IF('d_시나리오'!$J$6='d_시나리오'!$H$6,'d_시나리오'!$I$6,IF(L824&lt;('d_시나리오'!$I$6-'d_시나리오'!$H$6)/('d_시나리오'!$J$6-'d_시나리오'!$H$6),'d_시나리오'!$H$6+SQRT(L824*('d_시나리오'!$J$6-'d_시나리오'!$H$6)*('d_시나리오'!$I$6-'d_시나리오'!$H$6)),'d_시나리오'!$J$6-SQRT((1-L824)*('d_시나리오'!$J$6-'d_시나리오'!$H$6)*('d_시나리오'!$J$6-'d_시나리오'!$I$6))))</f>
        <v/>
      </c>
      <c r="N824">
        <f>INDEX('d_분포'!$B$2:$B$57,RANDBETWEEN(1,56))</f>
        <v/>
      </c>
      <c r="O824">
        <f>BETAINV(RAND(),5,5)</f>
        <v/>
      </c>
      <c r="P824">
        <f>'d_고정'!$B$1*'6_기대효과'!$H$7*('d_시나리오'!$I$7/'d_고정'!$B$2)*B824</f>
        <v/>
      </c>
      <c r="Q824">
        <f>P824*C824</f>
        <v/>
      </c>
      <c r="R824">
        <f>P824*E824</f>
        <v/>
      </c>
      <c r="S824">
        <f>R824*G824</f>
        <v/>
      </c>
      <c r="T824">
        <f>Q824+S824</f>
        <v/>
      </c>
      <c r="U824">
        <f>(Q824*D824+S824*I824)*(1-O824)</f>
        <v/>
      </c>
      <c r="V824">
        <f>(R824*K824*N824+'d_고정'!$B$3*('6_기대효과'!$H$7/8)*N824*'d_고정'!$B$10*M824*('6_기대효과'!$K$7/'d_고정'!$B$9))*(1-O824)</f>
        <v/>
      </c>
      <c r="W824">
        <f>(S824*I824+R824*MAX(K824-'d_고정'!$B$10*M824*('6_기대효과'!$K$7/'d_고정'!$B$9),0)*N824)*(1-O824)</f>
        <v/>
      </c>
      <c r="X824">
        <f>U824+V824</f>
        <v/>
      </c>
      <c r="Y824">
        <f>U824/('d_고정'!$B$5*'6_기대효과'!$H$7/8)/'d_고정'!$B$6</f>
        <v/>
      </c>
      <c r="Z824">
        <f>U824/('d_고정'!$B$8*'6_기대효과'!$H$7/8)</f>
        <v/>
      </c>
    </row>
    <row r="825">
      <c r="A825">
        <f>RAND()</f>
        <v/>
      </c>
      <c r="B825">
        <f>IF('d_시나리오'!$J$2='d_시나리오'!$H$2,'d_시나리오'!$I$2,IF(A825&lt;('d_시나리오'!$I$2-'d_시나리오'!$H$2)/('d_시나리오'!$J$2-'d_시나리오'!$H$2),'d_시나리오'!$H$2+SQRT(A825*('d_시나리오'!$J$2-'d_시나리오'!$H$2)*('d_시나리오'!$I$2-'d_시나리오'!$H$2)),'d_시나리오'!$J$2-SQRT((1-A825)*('d_시나리오'!$J$2-'d_시나리오'!$H$2)*('d_시나리오'!$J$2-'d_시나리오'!$I$2))))</f>
        <v/>
      </c>
      <c r="C825">
        <f>BETAINV(RAND(),2,6)</f>
        <v/>
      </c>
      <c r="D825">
        <f>INDEX('d_분포'!$A$2:$A$28,RANDBETWEEN(1,27))</f>
        <v/>
      </c>
      <c r="E825">
        <f>INDEX('d_분포'!$C$2:$C$5,RANDBETWEEN(1,4))*(0.9+0.2*RAND())</f>
        <v/>
      </c>
      <c r="F825">
        <f>RAND()</f>
        <v/>
      </c>
      <c r="G825">
        <f>IF('d_시나리오'!$J$3='d_시나리오'!$H$3,'d_시나리오'!$I$3,IF(F825&lt;('d_시나리오'!$I$3-'d_시나리오'!$H$3)/('d_시나리오'!$J$3-'d_시나리오'!$H$3),'d_시나리오'!$H$3+SQRT(F825*('d_시나리오'!$J$3-'d_시나리오'!$H$3)*('d_시나리오'!$I$3-'d_시나리오'!$H$3)),'d_시나리오'!$J$3-SQRT((1-F825)*('d_시나리오'!$J$3-'d_시나리오'!$H$3)*('d_시나리오'!$J$3-'d_시나리오'!$I$3))))</f>
        <v/>
      </c>
      <c r="H825">
        <f>RAND()</f>
        <v/>
      </c>
      <c r="I825">
        <f>IF('d_시나리오'!$J$4='d_시나리오'!$H$4,'d_시나리오'!$I$4,IF(H825&lt;('d_시나리오'!$I$4-'d_시나리오'!$H$4)/('d_시나리오'!$J$4-'d_시나리오'!$H$4),'d_시나리오'!$H$4+SQRT(H825*('d_시나리오'!$J$4-'d_시나리오'!$H$4)*('d_시나리오'!$I$4-'d_시나리오'!$H$4)),'d_시나리오'!$J$4-SQRT((1-H825)*('d_시나리오'!$J$4-'d_시나리오'!$H$4)*('d_시나리오'!$J$4-'d_시나리오'!$I$4))))</f>
        <v/>
      </c>
      <c r="J825">
        <f>RAND()</f>
        <v/>
      </c>
      <c r="K825">
        <f>IF('d_시나리오'!$J$5='d_시나리오'!$H$5,'d_시나리오'!$I$5,IF(J825&lt;('d_시나리오'!$I$5-'d_시나리오'!$H$5)/('d_시나리오'!$J$5-'d_시나리오'!$H$5),'d_시나리오'!$H$5+SQRT(J825*('d_시나리오'!$J$5-'d_시나리오'!$H$5)*('d_시나리오'!$I$5-'d_시나리오'!$H$5)),'d_시나리오'!$J$5-SQRT((1-J825)*('d_시나리오'!$J$5-'d_시나리오'!$H$5)*('d_시나리오'!$J$5-'d_시나리오'!$I$5))))</f>
        <v/>
      </c>
      <c r="L825">
        <f>RAND()</f>
        <v/>
      </c>
      <c r="M825">
        <f>IF('d_시나리오'!$J$6='d_시나리오'!$H$6,'d_시나리오'!$I$6,IF(L825&lt;('d_시나리오'!$I$6-'d_시나리오'!$H$6)/('d_시나리오'!$J$6-'d_시나리오'!$H$6),'d_시나리오'!$H$6+SQRT(L825*('d_시나리오'!$J$6-'d_시나리오'!$H$6)*('d_시나리오'!$I$6-'d_시나리오'!$H$6)),'d_시나리오'!$J$6-SQRT((1-L825)*('d_시나리오'!$J$6-'d_시나리오'!$H$6)*('d_시나리오'!$J$6-'d_시나리오'!$I$6))))</f>
        <v/>
      </c>
      <c r="N825">
        <f>INDEX('d_분포'!$B$2:$B$57,RANDBETWEEN(1,56))</f>
        <v/>
      </c>
      <c r="O825">
        <f>BETAINV(RAND(),5,5)</f>
        <v/>
      </c>
      <c r="P825">
        <f>'d_고정'!$B$1*'6_기대효과'!$H$7*('d_시나리오'!$I$7/'d_고정'!$B$2)*B825</f>
        <v/>
      </c>
      <c r="Q825">
        <f>P825*C825</f>
        <v/>
      </c>
      <c r="R825">
        <f>P825*E825</f>
        <v/>
      </c>
      <c r="S825">
        <f>R825*G825</f>
        <v/>
      </c>
      <c r="T825">
        <f>Q825+S825</f>
        <v/>
      </c>
      <c r="U825">
        <f>(Q825*D825+S825*I825)*(1-O825)</f>
        <v/>
      </c>
      <c r="V825">
        <f>(R825*K825*N825+'d_고정'!$B$3*('6_기대효과'!$H$7/8)*N825*'d_고정'!$B$10*M825*('6_기대효과'!$K$7/'d_고정'!$B$9))*(1-O825)</f>
        <v/>
      </c>
      <c r="W825">
        <f>(S825*I825+R825*MAX(K825-'d_고정'!$B$10*M825*('6_기대효과'!$K$7/'d_고정'!$B$9),0)*N825)*(1-O825)</f>
        <v/>
      </c>
      <c r="X825">
        <f>U825+V825</f>
        <v/>
      </c>
      <c r="Y825">
        <f>U825/('d_고정'!$B$5*'6_기대효과'!$H$7/8)/'d_고정'!$B$6</f>
        <v/>
      </c>
      <c r="Z825">
        <f>U825/('d_고정'!$B$8*'6_기대효과'!$H$7/8)</f>
        <v/>
      </c>
    </row>
    <row r="826">
      <c r="A826">
        <f>RAND()</f>
        <v/>
      </c>
      <c r="B826">
        <f>IF('d_시나리오'!$J$2='d_시나리오'!$H$2,'d_시나리오'!$I$2,IF(A826&lt;('d_시나리오'!$I$2-'d_시나리오'!$H$2)/('d_시나리오'!$J$2-'d_시나리오'!$H$2),'d_시나리오'!$H$2+SQRT(A826*('d_시나리오'!$J$2-'d_시나리오'!$H$2)*('d_시나리오'!$I$2-'d_시나리오'!$H$2)),'d_시나리오'!$J$2-SQRT((1-A826)*('d_시나리오'!$J$2-'d_시나리오'!$H$2)*('d_시나리오'!$J$2-'d_시나리오'!$I$2))))</f>
        <v/>
      </c>
      <c r="C826">
        <f>BETAINV(RAND(),2,6)</f>
        <v/>
      </c>
      <c r="D826">
        <f>INDEX('d_분포'!$A$2:$A$28,RANDBETWEEN(1,27))</f>
        <v/>
      </c>
      <c r="E826">
        <f>INDEX('d_분포'!$C$2:$C$5,RANDBETWEEN(1,4))*(0.9+0.2*RAND())</f>
        <v/>
      </c>
      <c r="F826">
        <f>RAND()</f>
        <v/>
      </c>
      <c r="G826">
        <f>IF('d_시나리오'!$J$3='d_시나리오'!$H$3,'d_시나리오'!$I$3,IF(F826&lt;('d_시나리오'!$I$3-'d_시나리오'!$H$3)/('d_시나리오'!$J$3-'d_시나리오'!$H$3),'d_시나리오'!$H$3+SQRT(F826*('d_시나리오'!$J$3-'d_시나리오'!$H$3)*('d_시나리오'!$I$3-'d_시나리오'!$H$3)),'d_시나리오'!$J$3-SQRT((1-F826)*('d_시나리오'!$J$3-'d_시나리오'!$H$3)*('d_시나리오'!$J$3-'d_시나리오'!$I$3))))</f>
        <v/>
      </c>
      <c r="H826">
        <f>RAND()</f>
        <v/>
      </c>
      <c r="I826">
        <f>IF('d_시나리오'!$J$4='d_시나리오'!$H$4,'d_시나리오'!$I$4,IF(H826&lt;('d_시나리오'!$I$4-'d_시나리오'!$H$4)/('d_시나리오'!$J$4-'d_시나리오'!$H$4),'d_시나리오'!$H$4+SQRT(H826*('d_시나리오'!$J$4-'d_시나리오'!$H$4)*('d_시나리오'!$I$4-'d_시나리오'!$H$4)),'d_시나리오'!$J$4-SQRT((1-H826)*('d_시나리오'!$J$4-'d_시나리오'!$H$4)*('d_시나리오'!$J$4-'d_시나리오'!$I$4))))</f>
        <v/>
      </c>
      <c r="J826">
        <f>RAND()</f>
        <v/>
      </c>
      <c r="K826">
        <f>IF('d_시나리오'!$J$5='d_시나리오'!$H$5,'d_시나리오'!$I$5,IF(J826&lt;('d_시나리오'!$I$5-'d_시나리오'!$H$5)/('d_시나리오'!$J$5-'d_시나리오'!$H$5),'d_시나리오'!$H$5+SQRT(J826*('d_시나리오'!$J$5-'d_시나리오'!$H$5)*('d_시나리오'!$I$5-'d_시나리오'!$H$5)),'d_시나리오'!$J$5-SQRT((1-J826)*('d_시나리오'!$J$5-'d_시나리오'!$H$5)*('d_시나리오'!$J$5-'d_시나리오'!$I$5))))</f>
        <v/>
      </c>
      <c r="L826">
        <f>RAND()</f>
        <v/>
      </c>
      <c r="M826">
        <f>IF('d_시나리오'!$J$6='d_시나리오'!$H$6,'d_시나리오'!$I$6,IF(L826&lt;('d_시나리오'!$I$6-'d_시나리오'!$H$6)/('d_시나리오'!$J$6-'d_시나리오'!$H$6),'d_시나리오'!$H$6+SQRT(L826*('d_시나리오'!$J$6-'d_시나리오'!$H$6)*('d_시나리오'!$I$6-'d_시나리오'!$H$6)),'d_시나리오'!$J$6-SQRT((1-L826)*('d_시나리오'!$J$6-'d_시나리오'!$H$6)*('d_시나리오'!$J$6-'d_시나리오'!$I$6))))</f>
        <v/>
      </c>
      <c r="N826">
        <f>INDEX('d_분포'!$B$2:$B$57,RANDBETWEEN(1,56))</f>
        <v/>
      </c>
      <c r="O826">
        <f>BETAINV(RAND(),5,5)</f>
        <v/>
      </c>
      <c r="P826">
        <f>'d_고정'!$B$1*'6_기대효과'!$H$7*('d_시나리오'!$I$7/'d_고정'!$B$2)*B826</f>
        <v/>
      </c>
      <c r="Q826">
        <f>P826*C826</f>
        <v/>
      </c>
      <c r="R826">
        <f>P826*E826</f>
        <v/>
      </c>
      <c r="S826">
        <f>R826*G826</f>
        <v/>
      </c>
      <c r="T826">
        <f>Q826+S826</f>
        <v/>
      </c>
      <c r="U826">
        <f>(Q826*D826+S826*I826)*(1-O826)</f>
        <v/>
      </c>
      <c r="V826">
        <f>(R826*K826*N826+'d_고정'!$B$3*('6_기대효과'!$H$7/8)*N826*'d_고정'!$B$10*M826*('6_기대효과'!$K$7/'d_고정'!$B$9))*(1-O826)</f>
        <v/>
      </c>
      <c r="W826">
        <f>(S826*I826+R826*MAX(K826-'d_고정'!$B$10*M826*('6_기대효과'!$K$7/'d_고정'!$B$9),0)*N826)*(1-O826)</f>
        <v/>
      </c>
      <c r="X826">
        <f>U826+V826</f>
        <v/>
      </c>
      <c r="Y826">
        <f>U826/('d_고정'!$B$5*'6_기대효과'!$H$7/8)/'d_고정'!$B$6</f>
        <v/>
      </c>
      <c r="Z826">
        <f>U826/('d_고정'!$B$8*'6_기대효과'!$H$7/8)</f>
        <v/>
      </c>
    </row>
    <row r="827">
      <c r="A827">
        <f>RAND()</f>
        <v/>
      </c>
      <c r="B827">
        <f>IF('d_시나리오'!$J$2='d_시나리오'!$H$2,'d_시나리오'!$I$2,IF(A827&lt;('d_시나리오'!$I$2-'d_시나리오'!$H$2)/('d_시나리오'!$J$2-'d_시나리오'!$H$2),'d_시나리오'!$H$2+SQRT(A827*('d_시나리오'!$J$2-'d_시나리오'!$H$2)*('d_시나리오'!$I$2-'d_시나리오'!$H$2)),'d_시나리오'!$J$2-SQRT((1-A827)*('d_시나리오'!$J$2-'d_시나리오'!$H$2)*('d_시나리오'!$J$2-'d_시나리오'!$I$2))))</f>
        <v/>
      </c>
      <c r="C827">
        <f>BETAINV(RAND(),2,6)</f>
        <v/>
      </c>
      <c r="D827">
        <f>INDEX('d_분포'!$A$2:$A$28,RANDBETWEEN(1,27))</f>
        <v/>
      </c>
      <c r="E827">
        <f>INDEX('d_분포'!$C$2:$C$5,RANDBETWEEN(1,4))*(0.9+0.2*RAND())</f>
        <v/>
      </c>
      <c r="F827">
        <f>RAND()</f>
        <v/>
      </c>
      <c r="G827">
        <f>IF('d_시나리오'!$J$3='d_시나리오'!$H$3,'d_시나리오'!$I$3,IF(F827&lt;('d_시나리오'!$I$3-'d_시나리오'!$H$3)/('d_시나리오'!$J$3-'d_시나리오'!$H$3),'d_시나리오'!$H$3+SQRT(F827*('d_시나리오'!$J$3-'d_시나리오'!$H$3)*('d_시나리오'!$I$3-'d_시나리오'!$H$3)),'d_시나리오'!$J$3-SQRT((1-F827)*('d_시나리오'!$J$3-'d_시나리오'!$H$3)*('d_시나리오'!$J$3-'d_시나리오'!$I$3))))</f>
        <v/>
      </c>
      <c r="H827">
        <f>RAND()</f>
        <v/>
      </c>
      <c r="I827">
        <f>IF('d_시나리오'!$J$4='d_시나리오'!$H$4,'d_시나리오'!$I$4,IF(H827&lt;('d_시나리오'!$I$4-'d_시나리오'!$H$4)/('d_시나리오'!$J$4-'d_시나리오'!$H$4),'d_시나리오'!$H$4+SQRT(H827*('d_시나리오'!$J$4-'d_시나리오'!$H$4)*('d_시나리오'!$I$4-'d_시나리오'!$H$4)),'d_시나리오'!$J$4-SQRT((1-H827)*('d_시나리오'!$J$4-'d_시나리오'!$H$4)*('d_시나리오'!$J$4-'d_시나리오'!$I$4))))</f>
        <v/>
      </c>
      <c r="J827">
        <f>RAND()</f>
        <v/>
      </c>
      <c r="K827">
        <f>IF('d_시나리오'!$J$5='d_시나리오'!$H$5,'d_시나리오'!$I$5,IF(J827&lt;('d_시나리오'!$I$5-'d_시나리오'!$H$5)/('d_시나리오'!$J$5-'d_시나리오'!$H$5),'d_시나리오'!$H$5+SQRT(J827*('d_시나리오'!$J$5-'d_시나리오'!$H$5)*('d_시나리오'!$I$5-'d_시나리오'!$H$5)),'d_시나리오'!$J$5-SQRT((1-J827)*('d_시나리오'!$J$5-'d_시나리오'!$H$5)*('d_시나리오'!$J$5-'d_시나리오'!$I$5))))</f>
        <v/>
      </c>
      <c r="L827">
        <f>RAND()</f>
        <v/>
      </c>
      <c r="M827">
        <f>IF('d_시나리오'!$J$6='d_시나리오'!$H$6,'d_시나리오'!$I$6,IF(L827&lt;('d_시나리오'!$I$6-'d_시나리오'!$H$6)/('d_시나리오'!$J$6-'d_시나리오'!$H$6),'d_시나리오'!$H$6+SQRT(L827*('d_시나리오'!$J$6-'d_시나리오'!$H$6)*('d_시나리오'!$I$6-'d_시나리오'!$H$6)),'d_시나리오'!$J$6-SQRT((1-L827)*('d_시나리오'!$J$6-'d_시나리오'!$H$6)*('d_시나리오'!$J$6-'d_시나리오'!$I$6))))</f>
        <v/>
      </c>
      <c r="N827">
        <f>INDEX('d_분포'!$B$2:$B$57,RANDBETWEEN(1,56))</f>
        <v/>
      </c>
      <c r="O827">
        <f>BETAINV(RAND(),5,5)</f>
        <v/>
      </c>
      <c r="P827">
        <f>'d_고정'!$B$1*'6_기대효과'!$H$7*('d_시나리오'!$I$7/'d_고정'!$B$2)*B827</f>
        <v/>
      </c>
      <c r="Q827">
        <f>P827*C827</f>
        <v/>
      </c>
      <c r="R827">
        <f>P827*E827</f>
        <v/>
      </c>
      <c r="S827">
        <f>R827*G827</f>
        <v/>
      </c>
      <c r="T827">
        <f>Q827+S827</f>
        <v/>
      </c>
      <c r="U827">
        <f>(Q827*D827+S827*I827)*(1-O827)</f>
        <v/>
      </c>
      <c r="V827">
        <f>(R827*K827*N827+'d_고정'!$B$3*('6_기대효과'!$H$7/8)*N827*'d_고정'!$B$10*M827*('6_기대효과'!$K$7/'d_고정'!$B$9))*(1-O827)</f>
        <v/>
      </c>
      <c r="W827">
        <f>(S827*I827+R827*MAX(K827-'d_고정'!$B$10*M827*('6_기대효과'!$K$7/'d_고정'!$B$9),0)*N827)*(1-O827)</f>
        <v/>
      </c>
      <c r="X827">
        <f>U827+V827</f>
        <v/>
      </c>
      <c r="Y827">
        <f>U827/('d_고정'!$B$5*'6_기대효과'!$H$7/8)/'d_고정'!$B$6</f>
        <v/>
      </c>
      <c r="Z827">
        <f>U827/('d_고정'!$B$8*'6_기대효과'!$H$7/8)</f>
        <v/>
      </c>
    </row>
    <row r="828">
      <c r="A828">
        <f>RAND()</f>
        <v/>
      </c>
      <c r="B828">
        <f>IF('d_시나리오'!$J$2='d_시나리오'!$H$2,'d_시나리오'!$I$2,IF(A828&lt;('d_시나리오'!$I$2-'d_시나리오'!$H$2)/('d_시나리오'!$J$2-'d_시나리오'!$H$2),'d_시나리오'!$H$2+SQRT(A828*('d_시나리오'!$J$2-'d_시나리오'!$H$2)*('d_시나리오'!$I$2-'d_시나리오'!$H$2)),'d_시나리오'!$J$2-SQRT((1-A828)*('d_시나리오'!$J$2-'d_시나리오'!$H$2)*('d_시나리오'!$J$2-'d_시나리오'!$I$2))))</f>
        <v/>
      </c>
      <c r="C828">
        <f>BETAINV(RAND(),2,6)</f>
        <v/>
      </c>
      <c r="D828">
        <f>INDEX('d_분포'!$A$2:$A$28,RANDBETWEEN(1,27))</f>
        <v/>
      </c>
      <c r="E828">
        <f>INDEX('d_분포'!$C$2:$C$5,RANDBETWEEN(1,4))*(0.9+0.2*RAND())</f>
        <v/>
      </c>
      <c r="F828">
        <f>RAND()</f>
        <v/>
      </c>
      <c r="G828">
        <f>IF('d_시나리오'!$J$3='d_시나리오'!$H$3,'d_시나리오'!$I$3,IF(F828&lt;('d_시나리오'!$I$3-'d_시나리오'!$H$3)/('d_시나리오'!$J$3-'d_시나리오'!$H$3),'d_시나리오'!$H$3+SQRT(F828*('d_시나리오'!$J$3-'d_시나리오'!$H$3)*('d_시나리오'!$I$3-'d_시나리오'!$H$3)),'d_시나리오'!$J$3-SQRT((1-F828)*('d_시나리오'!$J$3-'d_시나리오'!$H$3)*('d_시나리오'!$J$3-'d_시나리오'!$I$3))))</f>
        <v/>
      </c>
      <c r="H828">
        <f>RAND()</f>
        <v/>
      </c>
      <c r="I828">
        <f>IF('d_시나리오'!$J$4='d_시나리오'!$H$4,'d_시나리오'!$I$4,IF(H828&lt;('d_시나리오'!$I$4-'d_시나리오'!$H$4)/('d_시나리오'!$J$4-'d_시나리오'!$H$4),'d_시나리오'!$H$4+SQRT(H828*('d_시나리오'!$J$4-'d_시나리오'!$H$4)*('d_시나리오'!$I$4-'d_시나리오'!$H$4)),'d_시나리오'!$J$4-SQRT((1-H828)*('d_시나리오'!$J$4-'d_시나리오'!$H$4)*('d_시나리오'!$J$4-'d_시나리오'!$I$4))))</f>
        <v/>
      </c>
      <c r="J828">
        <f>RAND()</f>
        <v/>
      </c>
      <c r="K828">
        <f>IF('d_시나리오'!$J$5='d_시나리오'!$H$5,'d_시나리오'!$I$5,IF(J828&lt;('d_시나리오'!$I$5-'d_시나리오'!$H$5)/('d_시나리오'!$J$5-'d_시나리오'!$H$5),'d_시나리오'!$H$5+SQRT(J828*('d_시나리오'!$J$5-'d_시나리오'!$H$5)*('d_시나리오'!$I$5-'d_시나리오'!$H$5)),'d_시나리오'!$J$5-SQRT((1-J828)*('d_시나리오'!$J$5-'d_시나리오'!$H$5)*('d_시나리오'!$J$5-'d_시나리오'!$I$5))))</f>
        <v/>
      </c>
      <c r="L828">
        <f>RAND()</f>
        <v/>
      </c>
      <c r="M828">
        <f>IF('d_시나리오'!$J$6='d_시나리오'!$H$6,'d_시나리오'!$I$6,IF(L828&lt;('d_시나리오'!$I$6-'d_시나리오'!$H$6)/('d_시나리오'!$J$6-'d_시나리오'!$H$6),'d_시나리오'!$H$6+SQRT(L828*('d_시나리오'!$J$6-'d_시나리오'!$H$6)*('d_시나리오'!$I$6-'d_시나리오'!$H$6)),'d_시나리오'!$J$6-SQRT((1-L828)*('d_시나리오'!$J$6-'d_시나리오'!$H$6)*('d_시나리오'!$J$6-'d_시나리오'!$I$6))))</f>
        <v/>
      </c>
      <c r="N828">
        <f>INDEX('d_분포'!$B$2:$B$57,RANDBETWEEN(1,56))</f>
        <v/>
      </c>
      <c r="O828">
        <f>BETAINV(RAND(),5,5)</f>
        <v/>
      </c>
      <c r="P828">
        <f>'d_고정'!$B$1*'6_기대효과'!$H$7*('d_시나리오'!$I$7/'d_고정'!$B$2)*B828</f>
        <v/>
      </c>
      <c r="Q828">
        <f>P828*C828</f>
        <v/>
      </c>
      <c r="R828">
        <f>P828*E828</f>
        <v/>
      </c>
      <c r="S828">
        <f>R828*G828</f>
        <v/>
      </c>
      <c r="T828">
        <f>Q828+S828</f>
        <v/>
      </c>
      <c r="U828">
        <f>(Q828*D828+S828*I828)*(1-O828)</f>
        <v/>
      </c>
      <c r="V828">
        <f>(R828*K828*N828+'d_고정'!$B$3*('6_기대효과'!$H$7/8)*N828*'d_고정'!$B$10*M828*('6_기대효과'!$K$7/'d_고정'!$B$9))*(1-O828)</f>
        <v/>
      </c>
      <c r="W828">
        <f>(S828*I828+R828*MAX(K828-'d_고정'!$B$10*M828*('6_기대효과'!$K$7/'d_고정'!$B$9),0)*N828)*(1-O828)</f>
        <v/>
      </c>
      <c r="X828">
        <f>U828+V828</f>
        <v/>
      </c>
      <c r="Y828">
        <f>U828/('d_고정'!$B$5*'6_기대효과'!$H$7/8)/'d_고정'!$B$6</f>
        <v/>
      </c>
      <c r="Z828">
        <f>U828/('d_고정'!$B$8*'6_기대효과'!$H$7/8)</f>
        <v/>
      </c>
    </row>
    <row r="829">
      <c r="A829">
        <f>RAND()</f>
        <v/>
      </c>
      <c r="B829">
        <f>IF('d_시나리오'!$J$2='d_시나리오'!$H$2,'d_시나리오'!$I$2,IF(A829&lt;('d_시나리오'!$I$2-'d_시나리오'!$H$2)/('d_시나리오'!$J$2-'d_시나리오'!$H$2),'d_시나리오'!$H$2+SQRT(A829*('d_시나리오'!$J$2-'d_시나리오'!$H$2)*('d_시나리오'!$I$2-'d_시나리오'!$H$2)),'d_시나리오'!$J$2-SQRT((1-A829)*('d_시나리오'!$J$2-'d_시나리오'!$H$2)*('d_시나리오'!$J$2-'d_시나리오'!$I$2))))</f>
        <v/>
      </c>
      <c r="C829">
        <f>BETAINV(RAND(),2,6)</f>
        <v/>
      </c>
      <c r="D829">
        <f>INDEX('d_분포'!$A$2:$A$28,RANDBETWEEN(1,27))</f>
        <v/>
      </c>
      <c r="E829">
        <f>INDEX('d_분포'!$C$2:$C$5,RANDBETWEEN(1,4))*(0.9+0.2*RAND())</f>
        <v/>
      </c>
      <c r="F829">
        <f>RAND()</f>
        <v/>
      </c>
      <c r="G829">
        <f>IF('d_시나리오'!$J$3='d_시나리오'!$H$3,'d_시나리오'!$I$3,IF(F829&lt;('d_시나리오'!$I$3-'d_시나리오'!$H$3)/('d_시나리오'!$J$3-'d_시나리오'!$H$3),'d_시나리오'!$H$3+SQRT(F829*('d_시나리오'!$J$3-'d_시나리오'!$H$3)*('d_시나리오'!$I$3-'d_시나리오'!$H$3)),'d_시나리오'!$J$3-SQRT((1-F829)*('d_시나리오'!$J$3-'d_시나리오'!$H$3)*('d_시나리오'!$J$3-'d_시나리오'!$I$3))))</f>
        <v/>
      </c>
      <c r="H829">
        <f>RAND()</f>
        <v/>
      </c>
      <c r="I829">
        <f>IF('d_시나리오'!$J$4='d_시나리오'!$H$4,'d_시나리오'!$I$4,IF(H829&lt;('d_시나리오'!$I$4-'d_시나리오'!$H$4)/('d_시나리오'!$J$4-'d_시나리오'!$H$4),'d_시나리오'!$H$4+SQRT(H829*('d_시나리오'!$J$4-'d_시나리오'!$H$4)*('d_시나리오'!$I$4-'d_시나리오'!$H$4)),'d_시나리오'!$J$4-SQRT((1-H829)*('d_시나리오'!$J$4-'d_시나리오'!$H$4)*('d_시나리오'!$J$4-'d_시나리오'!$I$4))))</f>
        <v/>
      </c>
      <c r="J829">
        <f>RAND()</f>
        <v/>
      </c>
      <c r="K829">
        <f>IF('d_시나리오'!$J$5='d_시나리오'!$H$5,'d_시나리오'!$I$5,IF(J829&lt;('d_시나리오'!$I$5-'d_시나리오'!$H$5)/('d_시나리오'!$J$5-'d_시나리오'!$H$5),'d_시나리오'!$H$5+SQRT(J829*('d_시나리오'!$J$5-'d_시나리오'!$H$5)*('d_시나리오'!$I$5-'d_시나리오'!$H$5)),'d_시나리오'!$J$5-SQRT((1-J829)*('d_시나리오'!$J$5-'d_시나리오'!$H$5)*('d_시나리오'!$J$5-'d_시나리오'!$I$5))))</f>
        <v/>
      </c>
      <c r="L829">
        <f>RAND()</f>
        <v/>
      </c>
      <c r="M829">
        <f>IF('d_시나리오'!$J$6='d_시나리오'!$H$6,'d_시나리오'!$I$6,IF(L829&lt;('d_시나리오'!$I$6-'d_시나리오'!$H$6)/('d_시나리오'!$J$6-'d_시나리오'!$H$6),'d_시나리오'!$H$6+SQRT(L829*('d_시나리오'!$J$6-'d_시나리오'!$H$6)*('d_시나리오'!$I$6-'d_시나리오'!$H$6)),'d_시나리오'!$J$6-SQRT((1-L829)*('d_시나리오'!$J$6-'d_시나리오'!$H$6)*('d_시나리오'!$J$6-'d_시나리오'!$I$6))))</f>
        <v/>
      </c>
      <c r="N829">
        <f>INDEX('d_분포'!$B$2:$B$57,RANDBETWEEN(1,56))</f>
        <v/>
      </c>
      <c r="O829">
        <f>BETAINV(RAND(),5,5)</f>
        <v/>
      </c>
      <c r="P829">
        <f>'d_고정'!$B$1*'6_기대효과'!$H$7*('d_시나리오'!$I$7/'d_고정'!$B$2)*B829</f>
        <v/>
      </c>
      <c r="Q829">
        <f>P829*C829</f>
        <v/>
      </c>
      <c r="R829">
        <f>P829*E829</f>
        <v/>
      </c>
      <c r="S829">
        <f>R829*G829</f>
        <v/>
      </c>
      <c r="T829">
        <f>Q829+S829</f>
        <v/>
      </c>
      <c r="U829">
        <f>(Q829*D829+S829*I829)*(1-O829)</f>
        <v/>
      </c>
      <c r="V829">
        <f>(R829*K829*N829+'d_고정'!$B$3*('6_기대효과'!$H$7/8)*N829*'d_고정'!$B$10*M829*('6_기대효과'!$K$7/'d_고정'!$B$9))*(1-O829)</f>
        <v/>
      </c>
      <c r="W829">
        <f>(S829*I829+R829*MAX(K829-'d_고정'!$B$10*M829*('6_기대효과'!$K$7/'d_고정'!$B$9),0)*N829)*(1-O829)</f>
        <v/>
      </c>
      <c r="X829">
        <f>U829+V829</f>
        <v/>
      </c>
      <c r="Y829">
        <f>U829/('d_고정'!$B$5*'6_기대효과'!$H$7/8)/'d_고정'!$B$6</f>
        <v/>
      </c>
      <c r="Z829">
        <f>U829/('d_고정'!$B$8*'6_기대효과'!$H$7/8)</f>
        <v/>
      </c>
    </row>
    <row r="830">
      <c r="A830">
        <f>RAND()</f>
        <v/>
      </c>
      <c r="B830">
        <f>IF('d_시나리오'!$J$2='d_시나리오'!$H$2,'d_시나리오'!$I$2,IF(A830&lt;('d_시나리오'!$I$2-'d_시나리오'!$H$2)/('d_시나리오'!$J$2-'d_시나리오'!$H$2),'d_시나리오'!$H$2+SQRT(A830*('d_시나리오'!$J$2-'d_시나리오'!$H$2)*('d_시나리오'!$I$2-'d_시나리오'!$H$2)),'d_시나리오'!$J$2-SQRT((1-A830)*('d_시나리오'!$J$2-'d_시나리오'!$H$2)*('d_시나리오'!$J$2-'d_시나리오'!$I$2))))</f>
        <v/>
      </c>
      <c r="C830">
        <f>BETAINV(RAND(),2,6)</f>
        <v/>
      </c>
      <c r="D830">
        <f>INDEX('d_분포'!$A$2:$A$28,RANDBETWEEN(1,27))</f>
        <v/>
      </c>
      <c r="E830">
        <f>INDEX('d_분포'!$C$2:$C$5,RANDBETWEEN(1,4))*(0.9+0.2*RAND())</f>
        <v/>
      </c>
      <c r="F830">
        <f>RAND()</f>
        <v/>
      </c>
      <c r="G830">
        <f>IF('d_시나리오'!$J$3='d_시나리오'!$H$3,'d_시나리오'!$I$3,IF(F830&lt;('d_시나리오'!$I$3-'d_시나리오'!$H$3)/('d_시나리오'!$J$3-'d_시나리오'!$H$3),'d_시나리오'!$H$3+SQRT(F830*('d_시나리오'!$J$3-'d_시나리오'!$H$3)*('d_시나리오'!$I$3-'d_시나리오'!$H$3)),'d_시나리오'!$J$3-SQRT((1-F830)*('d_시나리오'!$J$3-'d_시나리오'!$H$3)*('d_시나리오'!$J$3-'d_시나리오'!$I$3))))</f>
        <v/>
      </c>
      <c r="H830">
        <f>RAND()</f>
        <v/>
      </c>
      <c r="I830">
        <f>IF('d_시나리오'!$J$4='d_시나리오'!$H$4,'d_시나리오'!$I$4,IF(H830&lt;('d_시나리오'!$I$4-'d_시나리오'!$H$4)/('d_시나리오'!$J$4-'d_시나리오'!$H$4),'d_시나리오'!$H$4+SQRT(H830*('d_시나리오'!$J$4-'d_시나리오'!$H$4)*('d_시나리오'!$I$4-'d_시나리오'!$H$4)),'d_시나리오'!$J$4-SQRT((1-H830)*('d_시나리오'!$J$4-'d_시나리오'!$H$4)*('d_시나리오'!$J$4-'d_시나리오'!$I$4))))</f>
        <v/>
      </c>
      <c r="J830">
        <f>RAND()</f>
        <v/>
      </c>
      <c r="K830">
        <f>IF('d_시나리오'!$J$5='d_시나리오'!$H$5,'d_시나리오'!$I$5,IF(J830&lt;('d_시나리오'!$I$5-'d_시나리오'!$H$5)/('d_시나리오'!$J$5-'d_시나리오'!$H$5),'d_시나리오'!$H$5+SQRT(J830*('d_시나리오'!$J$5-'d_시나리오'!$H$5)*('d_시나리오'!$I$5-'d_시나리오'!$H$5)),'d_시나리오'!$J$5-SQRT((1-J830)*('d_시나리오'!$J$5-'d_시나리오'!$H$5)*('d_시나리오'!$J$5-'d_시나리오'!$I$5))))</f>
        <v/>
      </c>
      <c r="L830">
        <f>RAND()</f>
        <v/>
      </c>
      <c r="M830">
        <f>IF('d_시나리오'!$J$6='d_시나리오'!$H$6,'d_시나리오'!$I$6,IF(L830&lt;('d_시나리오'!$I$6-'d_시나리오'!$H$6)/('d_시나리오'!$J$6-'d_시나리오'!$H$6),'d_시나리오'!$H$6+SQRT(L830*('d_시나리오'!$J$6-'d_시나리오'!$H$6)*('d_시나리오'!$I$6-'d_시나리오'!$H$6)),'d_시나리오'!$J$6-SQRT((1-L830)*('d_시나리오'!$J$6-'d_시나리오'!$H$6)*('d_시나리오'!$J$6-'d_시나리오'!$I$6))))</f>
        <v/>
      </c>
      <c r="N830">
        <f>INDEX('d_분포'!$B$2:$B$57,RANDBETWEEN(1,56))</f>
        <v/>
      </c>
      <c r="O830">
        <f>BETAINV(RAND(),5,5)</f>
        <v/>
      </c>
      <c r="P830">
        <f>'d_고정'!$B$1*'6_기대효과'!$H$7*('d_시나리오'!$I$7/'d_고정'!$B$2)*B830</f>
        <v/>
      </c>
      <c r="Q830">
        <f>P830*C830</f>
        <v/>
      </c>
      <c r="R830">
        <f>P830*E830</f>
        <v/>
      </c>
      <c r="S830">
        <f>R830*G830</f>
        <v/>
      </c>
      <c r="T830">
        <f>Q830+S830</f>
        <v/>
      </c>
      <c r="U830">
        <f>(Q830*D830+S830*I830)*(1-O830)</f>
        <v/>
      </c>
      <c r="V830">
        <f>(R830*K830*N830+'d_고정'!$B$3*('6_기대효과'!$H$7/8)*N830*'d_고정'!$B$10*M830*('6_기대효과'!$K$7/'d_고정'!$B$9))*(1-O830)</f>
        <v/>
      </c>
      <c r="W830">
        <f>(S830*I830+R830*MAX(K830-'d_고정'!$B$10*M830*('6_기대효과'!$K$7/'d_고정'!$B$9),0)*N830)*(1-O830)</f>
        <v/>
      </c>
      <c r="X830">
        <f>U830+V830</f>
        <v/>
      </c>
      <c r="Y830">
        <f>U830/('d_고정'!$B$5*'6_기대효과'!$H$7/8)/'d_고정'!$B$6</f>
        <v/>
      </c>
      <c r="Z830">
        <f>U830/('d_고정'!$B$8*'6_기대효과'!$H$7/8)</f>
        <v/>
      </c>
    </row>
    <row r="831">
      <c r="A831">
        <f>RAND()</f>
        <v/>
      </c>
      <c r="B831">
        <f>IF('d_시나리오'!$J$2='d_시나리오'!$H$2,'d_시나리오'!$I$2,IF(A831&lt;('d_시나리오'!$I$2-'d_시나리오'!$H$2)/('d_시나리오'!$J$2-'d_시나리오'!$H$2),'d_시나리오'!$H$2+SQRT(A831*('d_시나리오'!$J$2-'d_시나리오'!$H$2)*('d_시나리오'!$I$2-'d_시나리오'!$H$2)),'d_시나리오'!$J$2-SQRT((1-A831)*('d_시나리오'!$J$2-'d_시나리오'!$H$2)*('d_시나리오'!$J$2-'d_시나리오'!$I$2))))</f>
        <v/>
      </c>
      <c r="C831">
        <f>BETAINV(RAND(),2,6)</f>
        <v/>
      </c>
      <c r="D831">
        <f>INDEX('d_분포'!$A$2:$A$28,RANDBETWEEN(1,27))</f>
        <v/>
      </c>
      <c r="E831">
        <f>INDEX('d_분포'!$C$2:$C$5,RANDBETWEEN(1,4))*(0.9+0.2*RAND())</f>
        <v/>
      </c>
      <c r="F831">
        <f>RAND()</f>
        <v/>
      </c>
      <c r="G831">
        <f>IF('d_시나리오'!$J$3='d_시나리오'!$H$3,'d_시나리오'!$I$3,IF(F831&lt;('d_시나리오'!$I$3-'d_시나리오'!$H$3)/('d_시나리오'!$J$3-'d_시나리오'!$H$3),'d_시나리오'!$H$3+SQRT(F831*('d_시나리오'!$J$3-'d_시나리오'!$H$3)*('d_시나리오'!$I$3-'d_시나리오'!$H$3)),'d_시나리오'!$J$3-SQRT((1-F831)*('d_시나리오'!$J$3-'d_시나리오'!$H$3)*('d_시나리오'!$J$3-'d_시나리오'!$I$3))))</f>
        <v/>
      </c>
      <c r="H831">
        <f>RAND()</f>
        <v/>
      </c>
      <c r="I831">
        <f>IF('d_시나리오'!$J$4='d_시나리오'!$H$4,'d_시나리오'!$I$4,IF(H831&lt;('d_시나리오'!$I$4-'d_시나리오'!$H$4)/('d_시나리오'!$J$4-'d_시나리오'!$H$4),'d_시나리오'!$H$4+SQRT(H831*('d_시나리오'!$J$4-'d_시나리오'!$H$4)*('d_시나리오'!$I$4-'d_시나리오'!$H$4)),'d_시나리오'!$J$4-SQRT((1-H831)*('d_시나리오'!$J$4-'d_시나리오'!$H$4)*('d_시나리오'!$J$4-'d_시나리오'!$I$4))))</f>
        <v/>
      </c>
      <c r="J831">
        <f>RAND()</f>
        <v/>
      </c>
      <c r="K831">
        <f>IF('d_시나리오'!$J$5='d_시나리오'!$H$5,'d_시나리오'!$I$5,IF(J831&lt;('d_시나리오'!$I$5-'d_시나리오'!$H$5)/('d_시나리오'!$J$5-'d_시나리오'!$H$5),'d_시나리오'!$H$5+SQRT(J831*('d_시나리오'!$J$5-'d_시나리오'!$H$5)*('d_시나리오'!$I$5-'d_시나리오'!$H$5)),'d_시나리오'!$J$5-SQRT((1-J831)*('d_시나리오'!$J$5-'d_시나리오'!$H$5)*('d_시나리오'!$J$5-'d_시나리오'!$I$5))))</f>
        <v/>
      </c>
      <c r="L831">
        <f>RAND()</f>
        <v/>
      </c>
      <c r="M831">
        <f>IF('d_시나리오'!$J$6='d_시나리오'!$H$6,'d_시나리오'!$I$6,IF(L831&lt;('d_시나리오'!$I$6-'d_시나리오'!$H$6)/('d_시나리오'!$J$6-'d_시나리오'!$H$6),'d_시나리오'!$H$6+SQRT(L831*('d_시나리오'!$J$6-'d_시나리오'!$H$6)*('d_시나리오'!$I$6-'d_시나리오'!$H$6)),'d_시나리오'!$J$6-SQRT((1-L831)*('d_시나리오'!$J$6-'d_시나리오'!$H$6)*('d_시나리오'!$J$6-'d_시나리오'!$I$6))))</f>
        <v/>
      </c>
      <c r="N831">
        <f>INDEX('d_분포'!$B$2:$B$57,RANDBETWEEN(1,56))</f>
        <v/>
      </c>
      <c r="O831">
        <f>BETAINV(RAND(),5,5)</f>
        <v/>
      </c>
      <c r="P831">
        <f>'d_고정'!$B$1*'6_기대효과'!$H$7*('d_시나리오'!$I$7/'d_고정'!$B$2)*B831</f>
        <v/>
      </c>
      <c r="Q831">
        <f>P831*C831</f>
        <v/>
      </c>
      <c r="R831">
        <f>P831*E831</f>
        <v/>
      </c>
      <c r="S831">
        <f>R831*G831</f>
        <v/>
      </c>
      <c r="T831">
        <f>Q831+S831</f>
        <v/>
      </c>
      <c r="U831">
        <f>(Q831*D831+S831*I831)*(1-O831)</f>
        <v/>
      </c>
      <c r="V831">
        <f>(R831*K831*N831+'d_고정'!$B$3*('6_기대효과'!$H$7/8)*N831*'d_고정'!$B$10*M831*('6_기대효과'!$K$7/'d_고정'!$B$9))*(1-O831)</f>
        <v/>
      </c>
      <c r="W831">
        <f>(S831*I831+R831*MAX(K831-'d_고정'!$B$10*M831*('6_기대효과'!$K$7/'d_고정'!$B$9),0)*N831)*(1-O831)</f>
        <v/>
      </c>
      <c r="X831">
        <f>U831+V831</f>
        <v/>
      </c>
      <c r="Y831">
        <f>U831/('d_고정'!$B$5*'6_기대효과'!$H$7/8)/'d_고정'!$B$6</f>
        <v/>
      </c>
      <c r="Z831">
        <f>U831/('d_고정'!$B$8*'6_기대효과'!$H$7/8)</f>
        <v/>
      </c>
    </row>
    <row r="832">
      <c r="A832">
        <f>RAND()</f>
        <v/>
      </c>
      <c r="B832">
        <f>IF('d_시나리오'!$J$2='d_시나리오'!$H$2,'d_시나리오'!$I$2,IF(A832&lt;('d_시나리오'!$I$2-'d_시나리오'!$H$2)/('d_시나리오'!$J$2-'d_시나리오'!$H$2),'d_시나리오'!$H$2+SQRT(A832*('d_시나리오'!$J$2-'d_시나리오'!$H$2)*('d_시나리오'!$I$2-'d_시나리오'!$H$2)),'d_시나리오'!$J$2-SQRT((1-A832)*('d_시나리오'!$J$2-'d_시나리오'!$H$2)*('d_시나리오'!$J$2-'d_시나리오'!$I$2))))</f>
        <v/>
      </c>
      <c r="C832">
        <f>BETAINV(RAND(),2,6)</f>
        <v/>
      </c>
      <c r="D832">
        <f>INDEX('d_분포'!$A$2:$A$28,RANDBETWEEN(1,27))</f>
        <v/>
      </c>
      <c r="E832">
        <f>INDEX('d_분포'!$C$2:$C$5,RANDBETWEEN(1,4))*(0.9+0.2*RAND())</f>
        <v/>
      </c>
      <c r="F832">
        <f>RAND()</f>
        <v/>
      </c>
      <c r="G832">
        <f>IF('d_시나리오'!$J$3='d_시나리오'!$H$3,'d_시나리오'!$I$3,IF(F832&lt;('d_시나리오'!$I$3-'d_시나리오'!$H$3)/('d_시나리오'!$J$3-'d_시나리오'!$H$3),'d_시나리오'!$H$3+SQRT(F832*('d_시나리오'!$J$3-'d_시나리오'!$H$3)*('d_시나리오'!$I$3-'d_시나리오'!$H$3)),'d_시나리오'!$J$3-SQRT((1-F832)*('d_시나리오'!$J$3-'d_시나리오'!$H$3)*('d_시나리오'!$J$3-'d_시나리오'!$I$3))))</f>
        <v/>
      </c>
      <c r="H832">
        <f>RAND()</f>
        <v/>
      </c>
      <c r="I832">
        <f>IF('d_시나리오'!$J$4='d_시나리오'!$H$4,'d_시나리오'!$I$4,IF(H832&lt;('d_시나리오'!$I$4-'d_시나리오'!$H$4)/('d_시나리오'!$J$4-'d_시나리오'!$H$4),'d_시나리오'!$H$4+SQRT(H832*('d_시나리오'!$J$4-'d_시나리오'!$H$4)*('d_시나리오'!$I$4-'d_시나리오'!$H$4)),'d_시나리오'!$J$4-SQRT((1-H832)*('d_시나리오'!$J$4-'d_시나리오'!$H$4)*('d_시나리오'!$J$4-'d_시나리오'!$I$4))))</f>
        <v/>
      </c>
      <c r="J832">
        <f>RAND()</f>
        <v/>
      </c>
      <c r="K832">
        <f>IF('d_시나리오'!$J$5='d_시나리오'!$H$5,'d_시나리오'!$I$5,IF(J832&lt;('d_시나리오'!$I$5-'d_시나리오'!$H$5)/('d_시나리오'!$J$5-'d_시나리오'!$H$5),'d_시나리오'!$H$5+SQRT(J832*('d_시나리오'!$J$5-'d_시나리오'!$H$5)*('d_시나리오'!$I$5-'d_시나리오'!$H$5)),'d_시나리오'!$J$5-SQRT((1-J832)*('d_시나리오'!$J$5-'d_시나리오'!$H$5)*('d_시나리오'!$J$5-'d_시나리오'!$I$5))))</f>
        <v/>
      </c>
      <c r="L832">
        <f>RAND()</f>
        <v/>
      </c>
      <c r="M832">
        <f>IF('d_시나리오'!$J$6='d_시나리오'!$H$6,'d_시나리오'!$I$6,IF(L832&lt;('d_시나리오'!$I$6-'d_시나리오'!$H$6)/('d_시나리오'!$J$6-'d_시나리오'!$H$6),'d_시나리오'!$H$6+SQRT(L832*('d_시나리오'!$J$6-'d_시나리오'!$H$6)*('d_시나리오'!$I$6-'d_시나리오'!$H$6)),'d_시나리오'!$J$6-SQRT((1-L832)*('d_시나리오'!$J$6-'d_시나리오'!$H$6)*('d_시나리오'!$J$6-'d_시나리오'!$I$6))))</f>
        <v/>
      </c>
      <c r="N832">
        <f>INDEX('d_분포'!$B$2:$B$57,RANDBETWEEN(1,56))</f>
        <v/>
      </c>
      <c r="O832">
        <f>BETAINV(RAND(),5,5)</f>
        <v/>
      </c>
      <c r="P832">
        <f>'d_고정'!$B$1*'6_기대효과'!$H$7*('d_시나리오'!$I$7/'d_고정'!$B$2)*B832</f>
        <v/>
      </c>
      <c r="Q832">
        <f>P832*C832</f>
        <v/>
      </c>
      <c r="R832">
        <f>P832*E832</f>
        <v/>
      </c>
      <c r="S832">
        <f>R832*G832</f>
        <v/>
      </c>
      <c r="T832">
        <f>Q832+S832</f>
        <v/>
      </c>
      <c r="U832">
        <f>(Q832*D832+S832*I832)*(1-O832)</f>
        <v/>
      </c>
      <c r="V832">
        <f>(R832*K832*N832+'d_고정'!$B$3*('6_기대효과'!$H$7/8)*N832*'d_고정'!$B$10*M832*('6_기대효과'!$K$7/'d_고정'!$B$9))*(1-O832)</f>
        <v/>
      </c>
      <c r="W832">
        <f>(S832*I832+R832*MAX(K832-'d_고정'!$B$10*M832*('6_기대효과'!$K$7/'d_고정'!$B$9),0)*N832)*(1-O832)</f>
        <v/>
      </c>
      <c r="X832">
        <f>U832+V832</f>
        <v/>
      </c>
      <c r="Y832">
        <f>U832/('d_고정'!$B$5*'6_기대효과'!$H$7/8)/'d_고정'!$B$6</f>
        <v/>
      </c>
      <c r="Z832">
        <f>U832/('d_고정'!$B$8*'6_기대효과'!$H$7/8)</f>
        <v/>
      </c>
    </row>
    <row r="833">
      <c r="A833">
        <f>RAND()</f>
        <v/>
      </c>
      <c r="B833">
        <f>IF('d_시나리오'!$J$2='d_시나리오'!$H$2,'d_시나리오'!$I$2,IF(A833&lt;('d_시나리오'!$I$2-'d_시나리오'!$H$2)/('d_시나리오'!$J$2-'d_시나리오'!$H$2),'d_시나리오'!$H$2+SQRT(A833*('d_시나리오'!$J$2-'d_시나리오'!$H$2)*('d_시나리오'!$I$2-'d_시나리오'!$H$2)),'d_시나리오'!$J$2-SQRT((1-A833)*('d_시나리오'!$J$2-'d_시나리오'!$H$2)*('d_시나리오'!$J$2-'d_시나리오'!$I$2))))</f>
        <v/>
      </c>
      <c r="C833">
        <f>BETAINV(RAND(),2,6)</f>
        <v/>
      </c>
      <c r="D833">
        <f>INDEX('d_분포'!$A$2:$A$28,RANDBETWEEN(1,27))</f>
        <v/>
      </c>
      <c r="E833">
        <f>INDEX('d_분포'!$C$2:$C$5,RANDBETWEEN(1,4))*(0.9+0.2*RAND())</f>
        <v/>
      </c>
      <c r="F833">
        <f>RAND()</f>
        <v/>
      </c>
      <c r="G833">
        <f>IF('d_시나리오'!$J$3='d_시나리오'!$H$3,'d_시나리오'!$I$3,IF(F833&lt;('d_시나리오'!$I$3-'d_시나리오'!$H$3)/('d_시나리오'!$J$3-'d_시나리오'!$H$3),'d_시나리오'!$H$3+SQRT(F833*('d_시나리오'!$J$3-'d_시나리오'!$H$3)*('d_시나리오'!$I$3-'d_시나리오'!$H$3)),'d_시나리오'!$J$3-SQRT((1-F833)*('d_시나리오'!$J$3-'d_시나리오'!$H$3)*('d_시나리오'!$J$3-'d_시나리오'!$I$3))))</f>
        <v/>
      </c>
      <c r="H833">
        <f>RAND()</f>
        <v/>
      </c>
      <c r="I833">
        <f>IF('d_시나리오'!$J$4='d_시나리오'!$H$4,'d_시나리오'!$I$4,IF(H833&lt;('d_시나리오'!$I$4-'d_시나리오'!$H$4)/('d_시나리오'!$J$4-'d_시나리오'!$H$4),'d_시나리오'!$H$4+SQRT(H833*('d_시나리오'!$J$4-'d_시나리오'!$H$4)*('d_시나리오'!$I$4-'d_시나리오'!$H$4)),'d_시나리오'!$J$4-SQRT((1-H833)*('d_시나리오'!$J$4-'d_시나리오'!$H$4)*('d_시나리오'!$J$4-'d_시나리오'!$I$4))))</f>
        <v/>
      </c>
      <c r="J833">
        <f>RAND()</f>
        <v/>
      </c>
      <c r="K833">
        <f>IF('d_시나리오'!$J$5='d_시나리오'!$H$5,'d_시나리오'!$I$5,IF(J833&lt;('d_시나리오'!$I$5-'d_시나리오'!$H$5)/('d_시나리오'!$J$5-'d_시나리오'!$H$5),'d_시나리오'!$H$5+SQRT(J833*('d_시나리오'!$J$5-'d_시나리오'!$H$5)*('d_시나리오'!$I$5-'d_시나리오'!$H$5)),'d_시나리오'!$J$5-SQRT((1-J833)*('d_시나리오'!$J$5-'d_시나리오'!$H$5)*('d_시나리오'!$J$5-'d_시나리오'!$I$5))))</f>
        <v/>
      </c>
      <c r="L833">
        <f>RAND()</f>
        <v/>
      </c>
      <c r="M833">
        <f>IF('d_시나리오'!$J$6='d_시나리오'!$H$6,'d_시나리오'!$I$6,IF(L833&lt;('d_시나리오'!$I$6-'d_시나리오'!$H$6)/('d_시나리오'!$J$6-'d_시나리오'!$H$6),'d_시나리오'!$H$6+SQRT(L833*('d_시나리오'!$J$6-'d_시나리오'!$H$6)*('d_시나리오'!$I$6-'d_시나리오'!$H$6)),'d_시나리오'!$J$6-SQRT((1-L833)*('d_시나리오'!$J$6-'d_시나리오'!$H$6)*('d_시나리오'!$J$6-'d_시나리오'!$I$6))))</f>
        <v/>
      </c>
      <c r="N833">
        <f>INDEX('d_분포'!$B$2:$B$57,RANDBETWEEN(1,56))</f>
        <v/>
      </c>
      <c r="O833">
        <f>BETAINV(RAND(),5,5)</f>
        <v/>
      </c>
      <c r="P833">
        <f>'d_고정'!$B$1*'6_기대효과'!$H$7*('d_시나리오'!$I$7/'d_고정'!$B$2)*B833</f>
        <v/>
      </c>
      <c r="Q833">
        <f>P833*C833</f>
        <v/>
      </c>
      <c r="R833">
        <f>P833*E833</f>
        <v/>
      </c>
      <c r="S833">
        <f>R833*G833</f>
        <v/>
      </c>
      <c r="T833">
        <f>Q833+S833</f>
        <v/>
      </c>
      <c r="U833">
        <f>(Q833*D833+S833*I833)*(1-O833)</f>
        <v/>
      </c>
      <c r="V833">
        <f>(R833*K833*N833+'d_고정'!$B$3*('6_기대효과'!$H$7/8)*N833*'d_고정'!$B$10*M833*('6_기대효과'!$K$7/'d_고정'!$B$9))*(1-O833)</f>
        <v/>
      </c>
      <c r="W833">
        <f>(S833*I833+R833*MAX(K833-'d_고정'!$B$10*M833*('6_기대효과'!$K$7/'d_고정'!$B$9),0)*N833)*(1-O833)</f>
        <v/>
      </c>
      <c r="X833">
        <f>U833+V833</f>
        <v/>
      </c>
      <c r="Y833">
        <f>U833/('d_고정'!$B$5*'6_기대효과'!$H$7/8)/'d_고정'!$B$6</f>
        <v/>
      </c>
      <c r="Z833">
        <f>U833/('d_고정'!$B$8*'6_기대효과'!$H$7/8)</f>
        <v/>
      </c>
    </row>
    <row r="834">
      <c r="A834">
        <f>RAND()</f>
        <v/>
      </c>
      <c r="B834">
        <f>IF('d_시나리오'!$J$2='d_시나리오'!$H$2,'d_시나리오'!$I$2,IF(A834&lt;('d_시나리오'!$I$2-'d_시나리오'!$H$2)/('d_시나리오'!$J$2-'d_시나리오'!$H$2),'d_시나리오'!$H$2+SQRT(A834*('d_시나리오'!$J$2-'d_시나리오'!$H$2)*('d_시나리오'!$I$2-'d_시나리오'!$H$2)),'d_시나리오'!$J$2-SQRT((1-A834)*('d_시나리오'!$J$2-'d_시나리오'!$H$2)*('d_시나리오'!$J$2-'d_시나리오'!$I$2))))</f>
        <v/>
      </c>
      <c r="C834">
        <f>BETAINV(RAND(),2,6)</f>
        <v/>
      </c>
      <c r="D834">
        <f>INDEX('d_분포'!$A$2:$A$28,RANDBETWEEN(1,27))</f>
        <v/>
      </c>
      <c r="E834">
        <f>INDEX('d_분포'!$C$2:$C$5,RANDBETWEEN(1,4))*(0.9+0.2*RAND())</f>
        <v/>
      </c>
      <c r="F834">
        <f>RAND()</f>
        <v/>
      </c>
      <c r="G834">
        <f>IF('d_시나리오'!$J$3='d_시나리오'!$H$3,'d_시나리오'!$I$3,IF(F834&lt;('d_시나리오'!$I$3-'d_시나리오'!$H$3)/('d_시나리오'!$J$3-'d_시나리오'!$H$3),'d_시나리오'!$H$3+SQRT(F834*('d_시나리오'!$J$3-'d_시나리오'!$H$3)*('d_시나리오'!$I$3-'d_시나리오'!$H$3)),'d_시나리오'!$J$3-SQRT((1-F834)*('d_시나리오'!$J$3-'d_시나리오'!$H$3)*('d_시나리오'!$J$3-'d_시나리오'!$I$3))))</f>
        <v/>
      </c>
      <c r="H834">
        <f>RAND()</f>
        <v/>
      </c>
      <c r="I834">
        <f>IF('d_시나리오'!$J$4='d_시나리오'!$H$4,'d_시나리오'!$I$4,IF(H834&lt;('d_시나리오'!$I$4-'d_시나리오'!$H$4)/('d_시나리오'!$J$4-'d_시나리오'!$H$4),'d_시나리오'!$H$4+SQRT(H834*('d_시나리오'!$J$4-'d_시나리오'!$H$4)*('d_시나리오'!$I$4-'d_시나리오'!$H$4)),'d_시나리오'!$J$4-SQRT((1-H834)*('d_시나리오'!$J$4-'d_시나리오'!$H$4)*('d_시나리오'!$J$4-'d_시나리오'!$I$4))))</f>
        <v/>
      </c>
      <c r="J834">
        <f>RAND()</f>
        <v/>
      </c>
      <c r="K834">
        <f>IF('d_시나리오'!$J$5='d_시나리오'!$H$5,'d_시나리오'!$I$5,IF(J834&lt;('d_시나리오'!$I$5-'d_시나리오'!$H$5)/('d_시나리오'!$J$5-'d_시나리오'!$H$5),'d_시나리오'!$H$5+SQRT(J834*('d_시나리오'!$J$5-'d_시나리오'!$H$5)*('d_시나리오'!$I$5-'d_시나리오'!$H$5)),'d_시나리오'!$J$5-SQRT((1-J834)*('d_시나리오'!$J$5-'d_시나리오'!$H$5)*('d_시나리오'!$J$5-'d_시나리오'!$I$5))))</f>
        <v/>
      </c>
      <c r="L834">
        <f>RAND()</f>
        <v/>
      </c>
      <c r="M834">
        <f>IF('d_시나리오'!$J$6='d_시나리오'!$H$6,'d_시나리오'!$I$6,IF(L834&lt;('d_시나리오'!$I$6-'d_시나리오'!$H$6)/('d_시나리오'!$J$6-'d_시나리오'!$H$6),'d_시나리오'!$H$6+SQRT(L834*('d_시나리오'!$J$6-'d_시나리오'!$H$6)*('d_시나리오'!$I$6-'d_시나리오'!$H$6)),'d_시나리오'!$J$6-SQRT((1-L834)*('d_시나리오'!$J$6-'d_시나리오'!$H$6)*('d_시나리오'!$J$6-'d_시나리오'!$I$6))))</f>
        <v/>
      </c>
      <c r="N834">
        <f>INDEX('d_분포'!$B$2:$B$57,RANDBETWEEN(1,56))</f>
        <v/>
      </c>
      <c r="O834">
        <f>BETAINV(RAND(),5,5)</f>
        <v/>
      </c>
      <c r="P834">
        <f>'d_고정'!$B$1*'6_기대효과'!$H$7*('d_시나리오'!$I$7/'d_고정'!$B$2)*B834</f>
        <v/>
      </c>
      <c r="Q834">
        <f>P834*C834</f>
        <v/>
      </c>
      <c r="R834">
        <f>P834*E834</f>
        <v/>
      </c>
      <c r="S834">
        <f>R834*G834</f>
        <v/>
      </c>
      <c r="T834">
        <f>Q834+S834</f>
        <v/>
      </c>
      <c r="U834">
        <f>(Q834*D834+S834*I834)*(1-O834)</f>
        <v/>
      </c>
      <c r="V834">
        <f>(R834*K834*N834+'d_고정'!$B$3*('6_기대효과'!$H$7/8)*N834*'d_고정'!$B$10*M834*('6_기대효과'!$K$7/'d_고정'!$B$9))*(1-O834)</f>
        <v/>
      </c>
      <c r="W834">
        <f>(S834*I834+R834*MAX(K834-'d_고정'!$B$10*M834*('6_기대효과'!$K$7/'d_고정'!$B$9),0)*N834)*(1-O834)</f>
        <v/>
      </c>
      <c r="X834">
        <f>U834+V834</f>
        <v/>
      </c>
      <c r="Y834">
        <f>U834/('d_고정'!$B$5*'6_기대효과'!$H$7/8)/'d_고정'!$B$6</f>
        <v/>
      </c>
      <c r="Z834">
        <f>U834/('d_고정'!$B$8*'6_기대효과'!$H$7/8)</f>
        <v/>
      </c>
    </row>
    <row r="835">
      <c r="A835">
        <f>RAND()</f>
        <v/>
      </c>
      <c r="B835">
        <f>IF('d_시나리오'!$J$2='d_시나리오'!$H$2,'d_시나리오'!$I$2,IF(A835&lt;('d_시나리오'!$I$2-'d_시나리오'!$H$2)/('d_시나리오'!$J$2-'d_시나리오'!$H$2),'d_시나리오'!$H$2+SQRT(A835*('d_시나리오'!$J$2-'d_시나리오'!$H$2)*('d_시나리오'!$I$2-'d_시나리오'!$H$2)),'d_시나리오'!$J$2-SQRT((1-A835)*('d_시나리오'!$J$2-'d_시나리오'!$H$2)*('d_시나리오'!$J$2-'d_시나리오'!$I$2))))</f>
        <v/>
      </c>
      <c r="C835">
        <f>BETAINV(RAND(),2,6)</f>
        <v/>
      </c>
      <c r="D835">
        <f>INDEX('d_분포'!$A$2:$A$28,RANDBETWEEN(1,27))</f>
        <v/>
      </c>
      <c r="E835">
        <f>INDEX('d_분포'!$C$2:$C$5,RANDBETWEEN(1,4))*(0.9+0.2*RAND())</f>
        <v/>
      </c>
      <c r="F835">
        <f>RAND()</f>
        <v/>
      </c>
      <c r="G835">
        <f>IF('d_시나리오'!$J$3='d_시나리오'!$H$3,'d_시나리오'!$I$3,IF(F835&lt;('d_시나리오'!$I$3-'d_시나리오'!$H$3)/('d_시나리오'!$J$3-'d_시나리오'!$H$3),'d_시나리오'!$H$3+SQRT(F835*('d_시나리오'!$J$3-'d_시나리오'!$H$3)*('d_시나리오'!$I$3-'d_시나리오'!$H$3)),'d_시나리오'!$J$3-SQRT((1-F835)*('d_시나리오'!$J$3-'d_시나리오'!$H$3)*('d_시나리오'!$J$3-'d_시나리오'!$I$3))))</f>
        <v/>
      </c>
      <c r="H835">
        <f>RAND()</f>
        <v/>
      </c>
      <c r="I835">
        <f>IF('d_시나리오'!$J$4='d_시나리오'!$H$4,'d_시나리오'!$I$4,IF(H835&lt;('d_시나리오'!$I$4-'d_시나리오'!$H$4)/('d_시나리오'!$J$4-'d_시나리오'!$H$4),'d_시나리오'!$H$4+SQRT(H835*('d_시나리오'!$J$4-'d_시나리오'!$H$4)*('d_시나리오'!$I$4-'d_시나리오'!$H$4)),'d_시나리오'!$J$4-SQRT((1-H835)*('d_시나리오'!$J$4-'d_시나리오'!$H$4)*('d_시나리오'!$J$4-'d_시나리오'!$I$4))))</f>
        <v/>
      </c>
      <c r="J835">
        <f>RAND()</f>
        <v/>
      </c>
      <c r="K835">
        <f>IF('d_시나리오'!$J$5='d_시나리오'!$H$5,'d_시나리오'!$I$5,IF(J835&lt;('d_시나리오'!$I$5-'d_시나리오'!$H$5)/('d_시나리오'!$J$5-'d_시나리오'!$H$5),'d_시나리오'!$H$5+SQRT(J835*('d_시나리오'!$J$5-'d_시나리오'!$H$5)*('d_시나리오'!$I$5-'d_시나리오'!$H$5)),'d_시나리오'!$J$5-SQRT((1-J835)*('d_시나리오'!$J$5-'d_시나리오'!$H$5)*('d_시나리오'!$J$5-'d_시나리오'!$I$5))))</f>
        <v/>
      </c>
      <c r="L835">
        <f>RAND()</f>
        <v/>
      </c>
      <c r="M835">
        <f>IF('d_시나리오'!$J$6='d_시나리오'!$H$6,'d_시나리오'!$I$6,IF(L835&lt;('d_시나리오'!$I$6-'d_시나리오'!$H$6)/('d_시나리오'!$J$6-'d_시나리오'!$H$6),'d_시나리오'!$H$6+SQRT(L835*('d_시나리오'!$J$6-'d_시나리오'!$H$6)*('d_시나리오'!$I$6-'d_시나리오'!$H$6)),'d_시나리오'!$J$6-SQRT((1-L835)*('d_시나리오'!$J$6-'d_시나리오'!$H$6)*('d_시나리오'!$J$6-'d_시나리오'!$I$6))))</f>
        <v/>
      </c>
      <c r="N835">
        <f>INDEX('d_분포'!$B$2:$B$57,RANDBETWEEN(1,56))</f>
        <v/>
      </c>
      <c r="O835">
        <f>BETAINV(RAND(),5,5)</f>
        <v/>
      </c>
      <c r="P835">
        <f>'d_고정'!$B$1*'6_기대효과'!$H$7*('d_시나리오'!$I$7/'d_고정'!$B$2)*B835</f>
        <v/>
      </c>
      <c r="Q835">
        <f>P835*C835</f>
        <v/>
      </c>
      <c r="R835">
        <f>P835*E835</f>
        <v/>
      </c>
      <c r="S835">
        <f>R835*G835</f>
        <v/>
      </c>
      <c r="T835">
        <f>Q835+S835</f>
        <v/>
      </c>
      <c r="U835">
        <f>(Q835*D835+S835*I835)*(1-O835)</f>
        <v/>
      </c>
      <c r="V835">
        <f>(R835*K835*N835+'d_고정'!$B$3*('6_기대효과'!$H$7/8)*N835*'d_고정'!$B$10*M835*('6_기대효과'!$K$7/'d_고정'!$B$9))*(1-O835)</f>
        <v/>
      </c>
      <c r="W835">
        <f>(S835*I835+R835*MAX(K835-'d_고정'!$B$10*M835*('6_기대효과'!$K$7/'d_고정'!$B$9),0)*N835)*(1-O835)</f>
        <v/>
      </c>
      <c r="X835">
        <f>U835+V835</f>
        <v/>
      </c>
      <c r="Y835">
        <f>U835/('d_고정'!$B$5*'6_기대효과'!$H$7/8)/'d_고정'!$B$6</f>
        <v/>
      </c>
      <c r="Z835">
        <f>U835/('d_고정'!$B$8*'6_기대효과'!$H$7/8)</f>
        <v/>
      </c>
    </row>
    <row r="836">
      <c r="A836">
        <f>RAND()</f>
        <v/>
      </c>
      <c r="B836">
        <f>IF('d_시나리오'!$J$2='d_시나리오'!$H$2,'d_시나리오'!$I$2,IF(A836&lt;('d_시나리오'!$I$2-'d_시나리오'!$H$2)/('d_시나리오'!$J$2-'d_시나리오'!$H$2),'d_시나리오'!$H$2+SQRT(A836*('d_시나리오'!$J$2-'d_시나리오'!$H$2)*('d_시나리오'!$I$2-'d_시나리오'!$H$2)),'d_시나리오'!$J$2-SQRT((1-A836)*('d_시나리오'!$J$2-'d_시나리오'!$H$2)*('d_시나리오'!$J$2-'d_시나리오'!$I$2))))</f>
        <v/>
      </c>
      <c r="C836">
        <f>BETAINV(RAND(),2,6)</f>
        <v/>
      </c>
      <c r="D836">
        <f>INDEX('d_분포'!$A$2:$A$28,RANDBETWEEN(1,27))</f>
        <v/>
      </c>
      <c r="E836">
        <f>INDEX('d_분포'!$C$2:$C$5,RANDBETWEEN(1,4))*(0.9+0.2*RAND())</f>
        <v/>
      </c>
      <c r="F836">
        <f>RAND()</f>
        <v/>
      </c>
      <c r="G836">
        <f>IF('d_시나리오'!$J$3='d_시나리오'!$H$3,'d_시나리오'!$I$3,IF(F836&lt;('d_시나리오'!$I$3-'d_시나리오'!$H$3)/('d_시나리오'!$J$3-'d_시나리오'!$H$3),'d_시나리오'!$H$3+SQRT(F836*('d_시나리오'!$J$3-'d_시나리오'!$H$3)*('d_시나리오'!$I$3-'d_시나리오'!$H$3)),'d_시나리오'!$J$3-SQRT((1-F836)*('d_시나리오'!$J$3-'d_시나리오'!$H$3)*('d_시나리오'!$J$3-'d_시나리오'!$I$3))))</f>
        <v/>
      </c>
      <c r="H836">
        <f>RAND()</f>
        <v/>
      </c>
      <c r="I836">
        <f>IF('d_시나리오'!$J$4='d_시나리오'!$H$4,'d_시나리오'!$I$4,IF(H836&lt;('d_시나리오'!$I$4-'d_시나리오'!$H$4)/('d_시나리오'!$J$4-'d_시나리오'!$H$4),'d_시나리오'!$H$4+SQRT(H836*('d_시나리오'!$J$4-'d_시나리오'!$H$4)*('d_시나리오'!$I$4-'d_시나리오'!$H$4)),'d_시나리오'!$J$4-SQRT((1-H836)*('d_시나리오'!$J$4-'d_시나리오'!$H$4)*('d_시나리오'!$J$4-'d_시나리오'!$I$4))))</f>
        <v/>
      </c>
      <c r="J836">
        <f>RAND()</f>
        <v/>
      </c>
      <c r="K836">
        <f>IF('d_시나리오'!$J$5='d_시나리오'!$H$5,'d_시나리오'!$I$5,IF(J836&lt;('d_시나리오'!$I$5-'d_시나리오'!$H$5)/('d_시나리오'!$J$5-'d_시나리오'!$H$5),'d_시나리오'!$H$5+SQRT(J836*('d_시나리오'!$J$5-'d_시나리오'!$H$5)*('d_시나리오'!$I$5-'d_시나리오'!$H$5)),'d_시나리오'!$J$5-SQRT((1-J836)*('d_시나리오'!$J$5-'d_시나리오'!$H$5)*('d_시나리오'!$J$5-'d_시나리오'!$I$5))))</f>
        <v/>
      </c>
      <c r="L836">
        <f>RAND()</f>
        <v/>
      </c>
      <c r="M836">
        <f>IF('d_시나리오'!$J$6='d_시나리오'!$H$6,'d_시나리오'!$I$6,IF(L836&lt;('d_시나리오'!$I$6-'d_시나리오'!$H$6)/('d_시나리오'!$J$6-'d_시나리오'!$H$6),'d_시나리오'!$H$6+SQRT(L836*('d_시나리오'!$J$6-'d_시나리오'!$H$6)*('d_시나리오'!$I$6-'d_시나리오'!$H$6)),'d_시나리오'!$J$6-SQRT((1-L836)*('d_시나리오'!$J$6-'d_시나리오'!$H$6)*('d_시나리오'!$J$6-'d_시나리오'!$I$6))))</f>
        <v/>
      </c>
      <c r="N836">
        <f>INDEX('d_분포'!$B$2:$B$57,RANDBETWEEN(1,56))</f>
        <v/>
      </c>
      <c r="O836">
        <f>BETAINV(RAND(),5,5)</f>
        <v/>
      </c>
      <c r="P836">
        <f>'d_고정'!$B$1*'6_기대효과'!$H$7*('d_시나리오'!$I$7/'d_고정'!$B$2)*B836</f>
        <v/>
      </c>
      <c r="Q836">
        <f>P836*C836</f>
        <v/>
      </c>
      <c r="R836">
        <f>P836*E836</f>
        <v/>
      </c>
      <c r="S836">
        <f>R836*G836</f>
        <v/>
      </c>
      <c r="T836">
        <f>Q836+S836</f>
        <v/>
      </c>
      <c r="U836">
        <f>(Q836*D836+S836*I836)*(1-O836)</f>
        <v/>
      </c>
      <c r="V836">
        <f>(R836*K836*N836+'d_고정'!$B$3*('6_기대효과'!$H$7/8)*N836*'d_고정'!$B$10*M836*('6_기대효과'!$K$7/'d_고정'!$B$9))*(1-O836)</f>
        <v/>
      </c>
      <c r="W836">
        <f>(S836*I836+R836*MAX(K836-'d_고정'!$B$10*M836*('6_기대효과'!$K$7/'d_고정'!$B$9),0)*N836)*(1-O836)</f>
        <v/>
      </c>
      <c r="X836">
        <f>U836+V836</f>
        <v/>
      </c>
      <c r="Y836">
        <f>U836/('d_고정'!$B$5*'6_기대효과'!$H$7/8)/'d_고정'!$B$6</f>
        <v/>
      </c>
      <c r="Z836">
        <f>U836/('d_고정'!$B$8*'6_기대효과'!$H$7/8)</f>
        <v/>
      </c>
    </row>
    <row r="837">
      <c r="A837">
        <f>RAND()</f>
        <v/>
      </c>
      <c r="B837">
        <f>IF('d_시나리오'!$J$2='d_시나리오'!$H$2,'d_시나리오'!$I$2,IF(A837&lt;('d_시나리오'!$I$2-'d_시나리오'!$H$2)/('d_시나리오'!$J$2-'d_시나리오'!$H$2),'d_시나리오'!$H$2+SQRT(A837*('d_시나리오'!$J$2-'d_시나리오'!$H$2)*('d_시나리오'!$I$2-'d_시나리오'!$H$2)),'d_시나리오'!$J$2-SQRT((1-A837)*('d_시나리오'!$J$2-'d_시나리오'!$H$2)*('d_시나리오'!$J$2-'d_시나리오'!$I$2))))</f>
        <v/>
      </c>
      <c r="C837">
        <f>BETAINV(RAND(),2,6)</f>
        <v/>
      </c>
      <c r="D837">
        <f>INDEX('d_분포'!$A$2:$A$28,RANDBETWEEN(1,27))</f>
        <v/>
      </c>
      <c r="E837">
        <f>INDEX('d_분포'!$C$2:$C$5,RANDBETWEEN(1,4))*(0.9+0.2*RAND())</f>
        <v/>
      </c>
      <c r="F837">
        <f>RAND()</f>
        <v/>
      </c>
      <c r="G837">
        <f>IF('d_시나리오'!$J$3='d_시나리오'!$H$3,'d_시나리오'!$I$3,IF(F837&lt;('d_시나리오'!$I$3-'d_시나리오'!$H$3)/('d_시나리오'!$J$3-'d_시나리오'!$H$3),'d_시나리오'!$H$3+SQRT(F837*('d_시나리오'!$J$3-'d_시나리오'!$H$3)*('d_시나리오'!$I$3-'d_시나리오'!$H$3)),'d_시나리오'!$J$3-SQRT((1-F837)*('d_시나리오'!$J$3-'d_시나리오'!$H$3)*('d_시나리오'!$J$3-'d_시나리오'!$I$3))))</f>
        <v/>
      </c>
      <c r="H837">
        <f>RAND()</f>
        <v/>
      </c>
      <c r="I837">
        <f>IF('d_시나리오'!$J$4='d_시나리오'!$H$4,'d_시나리오'!$I$4,IF(H837&lt;('d_시나리오'!$I$4-'d_시나리오'!$H$4)/('d_시나리오'!$J$4-'d_시나리오'!$H$4),'d_시나리오'!$H$4+SQRT(H837*('d_시나리오'!$J$4-'d_시나리오'!$H$4)*('d_시나리오'!$I$4-'d_시나리오'!$H$4)),'d_시나리오'!$J$4-SQRT((1-H837)*('d_시나리오'!$J$4-'d_시나리오'!$H$4)*('d_시나리오'!$J$4-'d_시나리오'!$I$4))))</f>
        <v/>
      </c>
      <c r="J837">
        <f>RAND()</f>
        <v/>
      </c>
      <c r="K837">
        <f>IF('d_시나리오'!$J$5='d_시나리오'!$H$5,'d_시나리오'!$I$5,IF(J837&lt;('d_시나리오'!$I$5-'d_시나리오'!$H$5)/('d_시나리오'!$J$5-'d_시나리오'!$H$5),'d_시나리오'!$H$5+SQRT(J837*('d_시나리오'!$J$5-'d_시나리오'!$H$5)*('d_시나리오'!$I$5-'d_시나리오'!$H$5)),'d_시나리오'!$J$5-SQRT((1-J837)*('d_시나리오'!$J$5-'d_시나리오'!$H$5)*('d_시나리오'!$J$5-'d_시나리오'!$I$5))))</f>
        <v/>
      </c>
      <c r="L837">
        <f>RAND()</f>
        <v/>
      </c>
      <c r="M837">
        <f>IF('d_시나리오'!$J$6='d_시나리오'!$H$6,'d_시나리오'!$I$6,IF(L837&lt;('d_시나리오'!$I$6-'d_시나리오'!$H$6)/('d_시나리오'!$J$6-'d_시나리오'!$H$6),'d_시나리오'!$H$6+SQRT(L837*('d_시나리오'!$J$6-'d_시나리오'!$H$6)*('d_시나리오'!$I$6-'d_시나리오'!$H$6)),'d_시나리오'!$J$6-SQRT((1-L837)*('d_시나리오'!$J$6-'d_시나리오'!$H$6)*('d_시나리오'!$J$6-'d_시나리오'!$I$6))))</f>
        <v/>
      </c>
      <c r="N837">
        <f>INDEX('d_분포'!$B$2:$B$57,RANDBETWEEN(1,56))</f>
        <v/>
      </c>
      <c r="O837">
        <f>BETAINV(RAND(),5,5)</f>
        <v/>
      </c>
      <c r="P837">
        <f>'d_고정'!$B$1*'6_기대효과'!$H$7*('d_시나리오'!$I$7/'d_고정'!$B$2)*B837</f>
        <v/>
      </c>
      <c r="Q837">
        <f>P837*C837</f>
        <v/>
      </c>
      <c r="R837">
        <f>P837*E837</f>
        <v/>
      </c>
      <c r="S837">
        <f>R837*G837</f>
        <v/>
      </c>
      <c r="T837">
        <f>Q837+S837</f>
        <v/>
      </c>
      <c r="U837">
        <f>(Q837*D837+S837*I837)*(1-O837)</f>
        <v/>
      </c>
      <c r="V837">
        <f>(R837*K837*N837+'d_고정'!$B$3*('6_기대효과'!$H$7/8)*N837*'d_고정'!$B$10*M837*('6_기대효과'!$K$7/'d_고정'!$B$9))*(1-O837)</f>
        <v/>
      </c>
      <c r="W837">
        <f>(S837*I837+R837*MAX(K837-'d_고정'!$B$10*M837*('6_기대효과'!$K$7/'d_고정'!$B$9),0)*N837)*(1-O837)</f>
        <v/>
      </c>
      <c r="X837">
        <f>U837+V837</f>
        <v/>
      </c>
      <c r="Y837">
        <f>U837/('d_고정'!$B$5*'6_기대효과'!$H$7/8)/'d_고정'!$B$6</f>
        <v/>
      </c>
      <c r="Z837">
        <f>U837/('d_고정'!$B$8*'6_기대효과'!$H$7/8)</f>
        <v/>
      </c>
    </row>
    <row r="838">
      <c r="A838">
        <f>RAND()</f>
        <v/>
      </c>
      <c r="B838">
        <f>IF('d_시나리오'!$J$2='d_시나리오'!$H$2,'d_시나리오'!$I$2,IF(A838&lt;('d_시나리오'!$I$2-'d_시나리오'!$H$2)/('d_시나리오'!$J$2-'d_시나리오'!$H$2),'d_시나리오'!$H$2+SQRT(A838*('d_시나리오'!$J$2-'d_시나리오'!$H$2)*('d_시나리오'!$I$2-'d_시나리오'!$H$2)),'d_시나리오'!$J$2-SQRT((1-A838)*('d_시나리오'!$J$2-'d_시나리오'!$H$2)*('d_시나리오'!$J$2-'d_시나리오'!$I$2))))</f>
        <v/>
      </c>
      <c r="C838">
        <f>BETAINV(RAND(),2,6)</f>
        <v/>
      </c>
      <c r="D838">
        <f>INDEX('d_분포'!$A$2:$A$28,RANDBETWEEN(1,27))</f>
        <v/>
      </c>
      <c r="E838">
        <f>INDEX('d_분포'!$C$2:$C$5,RANDBETWEEN(1,4))*(0.9+0.2*RAND())</f>
        <v/>
      </c>
      <c r="F838">
        <f>RAND()</f>
        <v/>
      </c>
      <c r="G838">
        <f>IF('d_시나리오'!$J$3='d_시나리오'!$H$3,'d_시나리오'!$I$3,IF(F838&lt;('d_시나리오'!$I$3-'d_시나리오'!$H$3)/('d_시나리오'!$J$3-'d_시나리오'!$H$3),'d_시나리오'!$H$3+SQRT(F838*('d_시나리오'!$J$3-'d_시나리오'!$H$3)*('d_시나리오'!$I$3-'d_시나리오'!$H$3)),'d_시나리오'!$J$3-SQRT((1-F838)*('d_시나리오'!$J$3-'d_시나리오'!$H$3)*('d_시나리오'!$J$3-'d_시나리오'!$I$3))))</f>
        <v/>
      </c>
      <c r="H838">
        <f>RAND()</f>
        <v/>
      </c>
      <c r="I838">
        <f>IF('d_시나리오'!$J$4='d_시나리오'!$H$4,'d_시나리오'!$I$4,IF(H838&lt;('d_시나리오'!$I$4-'d_시나리오'!$H$4)/('d_시나리오'!$J$4-'d_시나리오'!$H$4),'d_시나리오'!$H$4+SQRT(H838*('d_시나리오'!$J$4-'d_시나리오'!$H$4)*('d_시나리오'!$I$4-'d_시나리오'!$H$4)),'d_시나리오'!$J$4-SQRT((1-H838)*('d_시나리오'!$J$4-'d_시나리오'!$H$4)*('d_시나리오'!$J$4-'d_시나리오'!$I$4))))</f>
        <v/>
      </c>
      <c r="J838">
        <f>RAND()</f>
        <v/>
      </c>
      <c r="K838">
        <f>IF('d_시나리오'!$J$5='d_시나리오'!$H$5,'d_시나리오'!$I$5,IF(J838&lt;('d_시나리오'!$I$5-'d_시나리오'!$H$5)/('d_시나리오'!$J$5-'d_시나리오'!$H$5),'d_시나리오'!$H$5+SQRT(J838*('d_시나리오'!$J$5-'d_시나리오'!$H$5)*('d_시나리오'!$I$5-'d_시나리오'!$H$5)),'d_시나리오'!$J$5-SQRT((1-J838)*('d_시나리오'!$J$5-'d_시나리오'!$H$5)*('d_시나리오'!$J$5-'d_시나리오'!$I$5))))</f>
        <v/>
      </c>
      <c r="L838">
        <f>RAND()</f>
        <v/>
      </c>
      <c r="M838">
        <f>IF('d_시나리오'!$J$6='d_시나리오'!$H$6,'d_시나리오'!$I$6,IF(L838&lt;('d_시나리오'!$I$6-'d_시나리오'!$H$6)/('d_시나리오'!$J$6-'d_시나리오'!$H$6),'d_시나리오'!$H$6+SQRT(L838*('d_시나리오'!$J$6-'d_시나리오'!$H$6)*('d_시나리오'!$I$6-'d_시나리오'!$H$6)),'d_시나리오'!$J$6-SQRT((1-L838)*('d_시나리오'!$J$6-'d_시나리오'!$H$6)*('d_시나리오'!$J$6-'d_시나리오'!$I$6))))</f>
        <v/>
      </c>
      <c r="N838">
        <f>INDEX('d_분포'!$B$2:$B$57,RANDBETWEEN(1,56))</f>
        <v/>
      </c>
      <c r="O838">
        <f>BETAINV(RAND(),5,5)</f>
        <v/>
      </c>
      <c r="P838">
        <f>'d_고정'!$B$1*'6_기대효과'!$H$7*('d_시나리오'!$I$7/'d_고정'!$B$2)*B838</f>
        <v/>
      </c>
      <c r="Q838">
        <f>P838*C838</f>
        <v/>
      </c>
      <c r="R838">
        <f>P838*E838</f>
        <v/>
      </c>
      <c r="S838">
        <f>R838*G838</f>
        <v/>
      </c>
      <c r="T838">
        <f>Q838+S838</f>
        <v/>
      </c>
      <c r="U838">
        <f>(Q838*D838+S838*I838)*(1-O838)</f>
        <v/>
      </c>
      <c r="V838">
        <f>(R838*K838*N838+'d_고정'!$B$3*('6_기대효과'!$H$7/8)*N838*'d_고정'!$B$10*M838*('6_기대효과'!$K$7/'d_고정'!$B$9))*(1-O838)</f>
        <v/>
      </c>
      <c r="W838">
        <f>(S838*I838+R838*MAX(K838-'d_고정'!$B$10*M838*('6_기대효과'!$K$7/'d_고정'!$B$9),0)*N838)*(1-O838)</f>
        <v/>
      </c>
      <c r="X838">
        <f>U838+V838</f>
        <v/>
      </c>
      <c r="Y838">
        <f>U838/('d_고정'!$B$5*'6_기대효과'!$H$7/8)/'d_고정'!$B$6</f>
        <v/>
      </c>
      <c r="Z838">
        <f>U838/('d_고정'!$B$8*'6_기대효과'!$H$7/8)</f>
        <v/>
      </c>
    </row>
    <row r="839">
      <c r="A839">
        <f>RAND()</f>
        <v/>
      </c>
      <c r="B839">
        <f>IF('d_시나리오'!$J$2='d_시나리오'!$H$2,'d_시나리오'!$I$2,IF(A839&lt;('d_시나리오'!$I$2-'d_시나리오'!$H$2)/('d_시나리오'!$J$2-'d_시나리오'!$H$2),'d_시나리오'!$H$2+SQRT(A839*('d_시나리오'!$J$2-'d_시나리오'!$H$2)*('d_시나리오'!$I$2-'d_시나리오'!$H$2)),'d_시나리오'!$J$2-SQRT((1-A839)*('d_시나리오'!$J$2-'d_시나리오'!$H$2)*('d_시나리오'!$J$2-'d_시나리오'!$I$2))))</f>
        <v/>
      </c>
      <c r="C839">
        <f>BETAINV(RAND(),2,6)</f>
        <v/>
      </c>
      <c r="D839">
        <f>INDEX('d_분포'!$A$2:$A$28,RANDBETWEEN(1,27))</f>
        <v/>
      </c>
      <c r="E839">
        <f>INDEX('d_분포'!$C$2:$C$5,RANDBETWEEN(1,4))*(0.9+0.2*RAND())</f>
        <v/>
      </c>
      <c r="F839">
        <f>RAND()</f>
        <v/>
      </c>
      <c r="G839">
        <f>IF('d_시나리오'!$J$3='d_시나리오'!$H$3,'d_시나리오'!$I$3,IF(F839&lt;('d_시나리오'!$I$3-'d_시나리오'!$H$3)/('d_시나리오'!$J$3-'d_시나리오'!$H$3),'d_시나리오'!$H$3+SQRT(F839*('d_시나리오'!$J$3-'d_시나리오'!$H$3)*('d_시나리오'!$I$3-'d_시나리오'!$H$3)),'d_시나리오'!$J$3-SQRT((1-F839)*('d_시나리오'!$J$3-'d_시나리오'!$H$3)*('d_시나리오'!$J$3-'d_시나리오'!$I$3))))</f>
        <v/>
      </c>
      <c r="H839">
        <f>RAND()</f>
        <v/>
      </c>
      <c r="I839">
        <f>IF('d_시나리오'!$J$4='d_시나리오'!$H$4,'d_시나리오'!$I$4,IF(H839&lt;('d_시나리오'!$I$4-'d_시나리오'!$H$4)/('d_시나리오'!$J$4-'d_시나리오'!$H$4),'d_시나리오'!$H$4+SQRT(H839*('d_시나리오'!$J$4-'d_시나리오'!$H$4)*('d_시나리오'!$I$4-'d_시나리오'!$H$4)),'d_시나리오'!$J$4-SQRT((1-H839)*('d_시나리오'!$J$4-'d_시나리오'!$H$4)*('d_시나리오'!$J$4-'d_시나리오'!$I$4))))</f>
        <v/>
      </c>
      <c r="J839">
        <f>RAND()</f>
        <v/>
      </c>
      <c r="K839">
        <f>IF('d_시나리오'!$J$5='d_시나리오'!$H$5,'d_시나리오'!$I$5,IF(J839&lt;('d_시나리오'!$I$5-'d_시나리오'!$H$5)/('d_시나리오'!$J$5-'d_시나리오'!$H$5),'d_시나리오'!$H$5+SQRT(J839*('d_시나리오'!$J$5-'d_시나리오'!$H$5)*('d_시나리오'!$I$5-'d_시나리오'!$H$5)),'d_시나리오'!$J$5-SQRT((1-J839)*('d_시나리오'!$J$5-'d_시나리오'!$H$5)*('d_시나리오'!$J$5-'d_시나리오'!$I$5))))</f>
        <v/>
      </c>
      <c r="L839">
        <f>RAND()</f>
        <v/>
      </c>
      <c r="M839">
        <f>IF('d_시나리오'!$J$6='d_시나리오'!$H$6,'d_시나리오'!$I$6,IF(L839&lt;('d_시나리오'!$I$6-'d_시나리오'!$H$6)/('d_시나리오'!$J$6-'d_시나리오'!$H$6),'d_시나리오'!$H$6+SQRT(L839*('d_시나리오'!$J$6-'d_시나리오'!$H$6)*('d_시나리오'!$I$6-'d_시나리오'!$H$6)),'d_시나리오'!$J$6-SQRT((1-L839)*('d_시나리오'!$J$6-'d_시나리오'!$H$6)*('d_시나리오'!$J$6-'d_시나리오'!$I$6))))</f>
        <v/>
      </c>
      <c r="N839">
        <f>INDEX('d_분포'!$B$2:$B$57,RANDBETWEEN(1,56))</f>
        <v/>
      </c>
      <c r="O839">
        <f>BETAINV(RAND(),5,5)</f>
        <v/>
      </c>
      <c r="P839">
        <f>'d_고정'!$B$1*'6_기대효과'!$H$7*('d_시나리오'!$I$7/'d_고정'!$B$2)*B839</f>
        <v/>
      </c>
      <c r="Q839">
        <f>P839*C839</f>
        <v/>
      </c>
      <c r="R839">
        <f>P839*E839</f>
        <v/>
      </c>
      <c r="S839">
        <f>R839*G839</f>
        <v/>
      </c>
      <c r="T839">
        <f>Q839+S839</f>
        <v/>
      </c>
      <c r="U839">
        <f>(Q839*D839+S839*I839)*(1-O839)</f>
        <v/>
      </c>
      <c r="V839">
        <f>(R839*K839*N839+'d_고정'!$B$3*('6_기대효과'!$H$7/8)*N839*'d_고정'!$B$10*M839*('6_기대효과'!$K$7/'d_고정'!$B$9))*(1-O839)</f>
        <v/>
      </c>
      <c r="W839">
        <f>(S839*I839+R839*MAX(K839-'d_고정'!$B$10*M839*('6_기대효과'!$K$7/'d_고정'!$B$9),0)*N839)*(1-O839)</f>
        <v/>
      </c>
      <c r="X839">
        <f>U839+V839</f>
        <v/>
      </c>
      <c r="Y839">
        <f>U839/('d_고정'!$B$5*'6_기대효과'!$H$7/8)/'d_고정'!$B$6</f>
        <v/>
      </c>
      <c r="Z839">
        <f>U839/('d_고정'!$B$8*'6_기대효과'!$H$7/8)</f>
        <v/>
      </c>
    </row>
    <row r="840">
      <c r="A840">
        <f>RAND()</f>
        <v/>
      </c>
      <c r="B840">
        <f>IF('d_시나리오'!$J$2='d_시나리오'!$H$2,'d_시나리오'!$I$2,IF(A840&lt;('d_시나리오'!$I$2-'d_시나리오'!$H$2)/('d_시나리오'!$J$2-'d_시나리오'!$H$2),'d_시나리오'!$H$2+SQRT(A840*('d_시나리오'!$J$2-'d_시나리오'!$H$2)*('d_시나리오'!$I$2-'d_시나리오'!$H$2)),'d_시나리오'!$J$2-SQRT((1-A840)*('d_시나리오'!$J$2-'d_시나리오'!$H$2)*('d_시나리오'!$J$2-'d_시나리오'!$I$2))))</f>
        <v/>
      </c>
      <c r="C840">
        <f>BETAINV(RAND(),2,6)</f>
        <v/>
      </c>
      <c r="D840">
        <f>INDEX('d_분포'!$A$2:$A$28,RANDBETWEEN(1,27))</f>
        <v/>
      </c>
      <c r="E840">
        <f>INDEX('d_분포'!$C$2:$C$5,RANDBETWEEN(1,4))*(0.9+0.2*RAND())</f>
        <v/>
      </c>
      <c r="F840">
        <f>RAND()</f>
        <v/>
      </c>
      <c r="G840">
        <f>IF('d_시나리오'!$J$3='d_시나리오'!$H$3,'d_시나리오'!$I$3,IF(F840&lt;('d_시나리오'!$I$3-'d_시나리오'!$H$3)/('d_시나리오'!$J$3-'d_시나리오'!$H$3),'d_시나리오'!$H$3+SQRT(F840*('d_시나리오'!$J$3-'d_시나리오'!$H$3)*('d_시나리오'!$I$3-'d_시나리오'!$H$3)),'d_시나리오'!$J$3-SQRT((1-F840)*('d_시나리오'!$J$3-'d_시나리오'!$H$3)*('d_시나리오'!$J$3-'d_시나리오'!$I$3))))</f>
        <v/>
      </c>
      <c r="H840">
        <f>RAND()</f>
        <v/>
      </c>
      <c r="I840">
        <f>IF('d_시나리오'!$J$4='d_시나리오'!$H$4,'d_시나리오'!$I$4,IF(H840&lt;('d_시나리오'!$I$4-'d_시나리오'!$H$4)/('d_시나리오'!$J$4-'d_시나리오'!$H$4),'d_시나리오'!$H$4+SQRT(H840*('d_시나리오'!$J$4-'d_시나리오'!$H$4)*('d_시나리오'!$I$4-'d_시나리오'!$H$4)),'d_시나리오'!$J$4-SQRT((1-H840)*('d_시나리오'!$J$4-'d_시나리오'!$H$4)*('d_시나리오'!$J$4-'d_시나리오'!$I$4))))</f>
        <v/>
      </c>
      <c r="J840">
        <f>RAND()</f>
        <v/>
      </c>
      <c r="K840">
        <f>IF('d_시나리오'!$J$5='d_시나리오'!$H$5,'d_시나리오'!$I$5,IF(J840&lt;('d_시나리오'!$I$5-'d_시나리오'!$H$5)/('d_시나리오'!$J$5-'d_시나리오'!$H$5),'d_시나리오'!$H$5+SQRT(J840*('d_시나리오'!$J$5-'d_시나리오'!$H$5)*('d_시나리오'!$I$5-'d_시나리오'!$H$5)),'d_시나리오'!$J$5-SQRT((1-J840)*('d_시나리오'!$J$5-'d_시나리오'!$H$5)*('d_시나리오'!$J$5-'d_시나리오'!$I$5))))</f>
        <v/>
      </c>
      <c r="L840">
        <f>RAND()</f>
        <v/>
      </c>
      <c r="M840">
        <f>IF('d_시나리오'!$J$6='d_시나리오'!$H$6,'d_시나리오'!$I$6,IF(L840&lt;('d_시나리오'!$I$6-'d_시나리오'!$H$6)/('d_시나리오'!$J$6-'d_시나리오'!$H$6),'d_시나리오'!$H$6+SQRT(L840*('d_시나리오'!$J$6-'d_시나리오'!$H$6)*('d_시나리오'!$I$6-'d_시나리오'!$H$6)),'d_시나리오'!$J$6-SQRT((1-L840)*('d_시나리오'!$J$6-'d_시나리오'!$H$6)*('d_시나리오'!$J$6-'d_시나리오'!$I$6))))</f>
        <v/>
      </c>
      <c r="N840">
        <f>INDEX('d_분포'!$B$2:$B$57,RANDBETWEEN(1,56))</f>
        <v/>
      </c>
      <c r="O840">
        <f>BETAINV(RAND(),5,5)</f>
        <v/>
      </c>
      <c r="P840">
        <f>'d_고정'!$B$1*'6_기대효과'!$H$7*('d_시나리오'!$I$7/'d_고정'!$B$2)*B840</f>
        <v/>
      </c>
      <c r="Q840">
        <f>P840*C840</f>
        <v/>
      </c>
      <c r="R840">
        <f>P840*E840</f>
        <v/>
      </c>
      <c r="S840">
        <f>R840*G840</f>
        <v/>
      </c>
      <c r="T840">
        <f>Q840+S840</f>
        <v/>
      </c>
      <c r="U840">
        <f>(Q840*D840+S840*I840)*(1-O840)</f>
        <v/>
      </c>
      <c r="V840">
        <f>(R840*K840*N840+'d_고정'!$B$3*('6_기대효과'!$H$7/8)*N840*'d_고정'!$B$10*M840*('6_기대효과'!$K$7/'d_고정'!$B$9))*(1-O840)</f>
        <v/>
      </c>
      <c r="W840">
        <f>(S840*I840+R840*MAX(K840-'d_고정'!$B$10*M840*('6_기대효과'!$K$7/'d_고정'!$B$9),0)*N840)*(1-O840)</f>
        <v/>
      </c>
      <c r="X840">
        <f>U840+V840</f>
        <v/>
      </c>
      <c r="Y840">
        <f>U840/('d_고정'!$B$5*'6_기대효과'!$H$7/8)/'d_고정'!$B$6</f>
        <v/>
      </c>
      <c r="Z840">
        <f>U840/('d_고정'!$B$8*'6_기대효과'!$H$7/8)</f>
        <v/>
      </c>
    </row>
    <row r="841">
      <c r="A841">
        <f>RAND()</f>
        <v/>
      </c>
      <c r="B841">
        <f>IF('d_시나리오'!$J$2='d_시나리오'!$H$2,'d_시나리오'!$I$2,IF(A841&lt;('d_시나리오'!$I$2-'d_시나리오'!$H$2)/('d_시나리오'!$J$2-'d_시나리오'!$H$2),'d_시나리오'!$H$2+SQRT(A841*('d_시나리오'!$J$2-'d_시나리오'!$H$2)*('d_시나리오'!$I$2-'d_시나리오'!$H$2)),'d_시나리오'!$J$2-SQRT((1-A841)*('d_시나리오'!$J$2-'d_시나리오'!$H$2)*('d_시나리오'!$J$2-'d_시나리오'!$I$2))))</f>
        <v/>
      </c>
      <c r="C841">
        <f>BETAINV(RAND(),2,6)</f>
        <v/>
      </c>
      <c r="D841">
        <f>INDEX('d_분포'!$A$2:$A$28,RANDBETWEEN(1,27))</f>
        <v/>
      </c>
      <c r="E841">
        <f>INDEX('d_분포'!$C$2:$C$5,RANDBETWEEN(1,4))*(0.9+0.2*RAND())</f>
        <v/>
      </c>
      <c r="F841">
        <f>RAND()</f>
        <v/>
      </c>
      <c r="G841">
        <f>IF('d_시나리오'!$J$3='d_시나리오'!$H$3,'d_시나리오'!$I$3,IF(F841&lt;('d_시나리오'!$I$3-'d_시나리오'!$H$3)/('d_시나리오'!$J$3-'d_시나리오'!$H$3),'d_시나리오'!$H$3+SQRT(F841*('d_시나리오'!$J$3-'d_시나리오'!$H$3)*('d_시나리오'!$I$3-'d_시나리오'!$H$3)),'d_시나리오'!$J$3-SQRT((1-F841)*('d_시나리오'!$J$3-'d_시나리오'!$H$3)*('d_시나리오'!$J$3-'d_시나리오'!$I$3))))</f>
        <v/>
      </c>
      <c r="H841">
        <f>RAND()</f>
        <v/>
      </c>
      <c r="I841">
        <f>IF('d_시나리오'!$J$4='d_시나리오'!$H$4,'d_시나리오'!$I$4,IF(H841&lt;('d_시나리오'!$I$4-'d_시나리오'!$H$4)/('d_시나리오'!$J$4-'d_시나리오'!$H$4),'d_시나리오'!$H$4+SQRT(H841*('d_시나리오'!$J$4-'d_시나리오'!$H$4)*('d_시나리오'!$I$4-'d_시나리오'!$H$4)),'d_시나리오'!$J$4-SQRT((1-H841)*('d_시나리오'!$J$4-'d_시나리오'!$H$4)*('d_시나리오'!$J$4-'d_시나리오'!$I$4))))</f>
        <v/>
      </c>
      <c r="J841">
        <f>RAND()</f>
        <v/>
      </c>
      <c r="K841">
        <f>IF('d_시나리오'!$J$5='d_시나리오'!$H$5,'d_시나리오'!$I$5,IF(J841&lt;('d_시나리오'!$I$5-'d_시나리오'!$H$5)/('d_시나리오'!$J$5-'d_시나리오'!$H$5),'d_시나리오'!$H$5+SQRT(J841*('d_시나리오'!$J$5-'d_시나리오'!$H$5)*('d_시나리오'!$I$5-'d_시나리오'!$H$5)),'d_시나리오'!$J$5-SQRT((1-J841)*('d_시나리오'!$J$5-'d_시나리오'!$H$5)*('d_시나리오'!$J$5-'d_시나리오'!$I$5))))</f>
        <v/>
      </c>
      <c r="L841">
        <f>RAND()</f>
        <v/>
      </c>
      <c r="M841">
        <f>IF('d_시나리오'!$J$6='d_시나리오'!$H$6,'d_시나리오'!$I$6,IF(L841&lt;('d_시나리오'!$I$6-'d_시나리오'!$H$6)/('d_시나리오'!$J$6-'d_시나리오'!$H$6),'d_시나리오'!$H$6+SQRT(L841*('d_시나리오'!$J$6-'d_시나리오'!$H$6)*('d_시나리오'!$I$6-'d_시나리오'!$H$6)),'d_시나리오'!$J$6-SQRT((1-L841)*('d_시나리오'!$J$6-'d_시나리오'!$H$6)*('d_시나리오'!$J$6-'d_시나리오'!$I$6))))</f>
        <v/>
      </c>
      <c r="N841">
        <f>INDEX('d_분포'!$B$2:$B$57,RANDBETWEEN(1,56))</f>
        <v/>
      </c>
      <c r="O841">
        <f>BETAINV(RAND(),5,5)</f>
        <v/>
      </c>
      <c r="P841">
        <f>'d_고정'!$B$1*'6_기대효과'!$H$7*('d_시나리오'!$I$7/'d_고정'!$B$2)*B841</f>
        <v/>
      </c>
      <c r="Q841">
        <f>P841*C841</f>
        <v/>
      </c>
      <c r="R841">
        <f>P841*E841</f>
        <v/>
      </c>
      <c r="S841">
        <f>R841*G841</f>
        <v/>
      </c>
      <c r="T841">
        <f>Q841+S841</f>
        <v/>
      </c>
      <c r="U841">
        <f>(Q841*D841+S841*I841)*(1-O841)</f>
        <v/>
      </c>
      <c r="V841">
        <f>(R841*K841*N841+'d_고정'!$B$3*('6_기대효과'!$H$7/8)*N841*'d_고정'!$B$10*M841*('6_기대효과'!$K$7/'d_고정'!$B$9))*(1-O841)</f>
        <v/>
      </c>
      <c r="W841">
        <f>(S841*I841+R841*MAX(K841-'d_고정'!$B$10*M841*('6_기대효과'!$K$7/'d_고정'!$B$9),0)*N841)*(1-O841)</f>
        <v/>
      </c>
      <c r="X841">
        <f>U841+V841</f>
        <v/>
      </c>
      <c r="Y841">
        <f>U841/('d_고정'!$B$5*'6_기대효과'!$H$7/8)/'d_고정'!$B$6</f>
        <v/>
      </c>
      <c r="Z841">
        <f>U841/('d_고정'!$B$8*'6_기대효과'!$H$7/8)</f>
        <v/>
      </c>
    </row>
    <row r="842">
      <c r="A842">
        <f>RAND()</f>
        <v/>
      </c>
      <c r="B842">
        <f>IF('d_시나리오'!$J$2='d_시나리오'!$H$2,'d_시나리오'!$I$2,IF(A842&lt;('d_시나리오'!$I$2-'d_시나리오'!$H$2)/('d_시나리오'!$J$2-'d_시나리오'!$H$2),'d_시나리오'!$H$2+SQRT(A842*('d_시나리오'!$J$2-'d_시나리오'!$H$2)*('d_시나리오'!$I$2-'d_시나리오'!$H$2)),'d_시나리오'!$J$2-SQRT((1-A842)*('d_시나리오'!$J$2-'d_시나리오'!$H$2)*('d_시나리오'!$J$2-'d_시나리오'!$I$2))))</f>
        <v/>
      </c>
      <c r="C842">
        <f>BETAINV(RAND(),2,6)</f>
        <v/>
      </c>
      <c r="D842">
        <f>INDEX('d_분포'!$A$2:$A$28,RANDBETWEEN(1,27))</f>
        <v/>
      </c>
      <c r="E842">
        <f>INDEX('d_분포'!$C$2:$C$5,RANDBETWEEN(1,4))*(0.9+0.2*RAND())</f>
        <v/>
      </c>
      <c r="F842">
        <f>RAND()</f>
        <v/>
      </c>
      <c r="G842">
        <f>IF('d_시나리오'!$J$3='d_시나리오'!$H$3,'d_시나리오'!$I$3,IF(F842&lt;('d_시나리오'!$I$3-'d_시나리오'!$H$3)/('d_시나리오'!$J$3-'d_시나리오'!$H$3),'d_시나리오'!$H$3+SQRT(F842*('d_시나리오'!$J$3-'d_시나리오'!$H$3)*('d_시나리오'!$I$3-'d_시나리오'!$H$3)),'d_시나리오'!$J$3-SQRT((1-F842)*('d_시나리오'!$J$3-'d_시나리오'!$H$3)*('d_시나리오'!$J$3-'d_시나리오'!$I$3))))</f>
        <v/>
      </c>
      <c r="H842">
        <f>RAND()</f>
        <v/>
      </c>
      <c r="I842">
        <f>IF('d_시나리오'!$J$4='d_시나리오'!$H$4,'d_시나리오'!$I$4,IF(H842&lt;('d_시나리오'!$I$4-'d_시나리오'!$H$4)/('d_시나리오'!$J$4-'d_시나리오'!$H$4),'d_시나리오'!$H$4+SQRT(H842*('d_시나리오'!$J$4-'d_시나리오'!$H$4)*('d_시나리오'!$I$4-'d_시나리오'!$H$4)),'d_시나리오'!$J$4-SQRT((1-H842)*('d_시나리오'!$J$4-'d_시나리오'!$H$4)*('d_시나리오'!$J$4-'d_시나리오'!$I$4))))</f>
        <v/>
      </c>
      <c r="J842">
        <f>RAND()</f>
        <v/>
      </c>
      <c r="K842">
        <f>IF('d_시나리오'!$J$5='d_시나리오'!$H$5,'d_시나리오'!$I$5,IF(J842&lt;('d_시나리오'!$I$5-'d_시나리오'!$H$5)/('d_시나리오'!$J$5-'d_시나리오'!$H$5),'d_시나리오'!$H$5+SQRT(J842*('d_시나리오'!$J$5-'d_시나리오'!$H$5)*('d_시나리오'!$I$5-'d_시나리오'!$H$5)),'d_시나리오'!$J$5-SQRT((1-J842)*('d_시나리오'!$J$5-'d_시나리오'!$H$5)*('d_시나리오'!$J$5-'d_시나리오'!$I$5))))</f>
        <v/>
      </c>
      <c r="L842">
        <f>RAND()</f>
        <v/>
      </c>
      <c r="M842">
        <f>IF('d_시나리오'!$J$6='d_시나리오'!$H$6,'d_시나리오'!$I$6,IF(L842&lt;('d_시나리오'!$I$6-'d_시나리오'!$H$6)/('d_시나리오'!$J$6-'d_시나리오'!$H$6),'d_시나리오'!$H$6+SQRT(L842*('d_시나리오'!$J$6-'d_시나리오'!$H$6)*('d_시나리오'!$I$6-'d_시나리오'!$H$6)),'d_시나리오'!$J$6-SQRT((1-L842)*('d_시나리오'!$J$6-'d_시나리오'!$H$6)*('d_시나리오'!$J$6-'d_시나리오'!$I$6))))</f>
        <v/>
      </c>
      <c r="N842">
        <f>INDEX('d_분포'!$B$2:$B$57,RANDBETWEEN(1,56))</f>
        <v/>
      </c>
      <c r="O842">
        <f>BETAINV(RAND(),5,5)</f>
        <v/>
      </c>
      <c r="P842">
        <f>'d_고정'!$B$1*'6_기대효과'!$H$7*('d_시나리오'!$I$7/'d_고정'!$B$2)*B842</f>
        <v/>
      </c>
      <c r="Q842">
        <f>P842*C842</f>
        <v/>
      </c>
      <c r="R842">
        <f>P842*E842</f>
        <v/>
      </c>
      <c r="S842">
        <f>R842*G842</f>
        <v/>
      </c>
      <c r="T842">
        <f>Q842+S842</f>
        <v/>
      </c>
      <c r="U842">
        <f>(Q842*D842+S842*I842)*(1-O842)</f>
        <v/>
      </c>
      <c r="V842">
        <f>(R842*K842*N842+'d_고정'!$B$3*('6_기대효과'!$H$7/8)*N842*'d_고정'!$B$10*M842*('6_기대효과'!$K$7/'d_고정'!$B$9))*(1-O842)</f>
        <v/>
      </c>
      <c r="W842">
        <f>(S842*I842+R842*MAX(K842-'d_고정'!$B$10*M842*('6_기대효과'!$K$7/'d_고정'!$B$9),0)*N842)*(1-O842)</f>
        <v/>
      </c>
      <c r="X842">
        <f>U842+V842</f>
        <v/>
      </c>
      <c r="Y842">
        <f>U842/('d_고정'!$B$5*'6_기대효과'!$H$7/8)/'d_고정'!$B$6</f>
        <v/>
      </c>
      <c r="Z842">
        <f>U842/('d_고정'!$B$8*'6_기대효과'!$H$7/8)</f>
        <v/>
      </c>
    </row>
    <row r="843">
      <c r="A843">
        <f>RAND()</f>
        <v/>
      </c>
      <c r="B843">
        <f>IF('d_시나리오'!$J$2='d_시나리오'!$H$2,'d_시나리오'!$I$2,IF(A843&lt;('d_시나리오'!$I$2-'d_시나리오'!$H$2)/('d_시나리오'!$J$2-'d_시나리오'!$H$2),'d_시나리오'!$H$2+SQRT(A843*('d_시나리오'!$J$2-'d_시나리오'!$H$2)*('d_시나리오'!$I$2-'d_시나리오'!$H$2)),'d_시나리오'!$J$2-SQRT((1-A843)*('d_시나리오'!$J$2-'d_시나리오'!$H$2)*('d_시나리오'!$J$2-'d_시나리오'!$I$2))))</f>
        <v/>
      </c>
      <c r="C843">
        <f>BETAINV(RAND(),2,6)</f>
        <v/>
      </c>
      <c r="D843">
        <f>INDEX('d_분포'!$A$2:$A$28,RANDBETWEEN(1,27))</f>
        <v/>
      </c>
      <c r="E843">
        <f>INDEX('d_분포'!$C$2:$C$5,RANDBETWEEN(1,4))*(0.9+0.2*RAND())</f>
        <v/>
      </c>
      <c r="F843">
        <f>RAND()</f>
        <v/>
      </c>
      <c r="G843">
        <f>IF('d_시나리오'!$J$3='d_시나리오'!$H$3,'d_시나리오'!$I$3,IF(F843&lt;('d_시나리오'!$I$3-'d_시나리오'!$H$3)/('d_시나리오'!$J$3-'d_시나리오'!$H$3),'d_시나리오'!$H$3+SQRT(F843*('d_시나리오'!$J$3-'d_시나리오'!$H$3)*('d_시나리오'!$I$3-'d_시나리오'!$H$3)),'d_시나리오'!$J$3-SQRT((1-F843)*('d_시나리오'!$J$3-'d_시나리오'!$H$3)*('d_시나리오'!$J$3-'d_시나리오'!$I$3))))</f>
        <v/>
      </c>
      <c r="H843">
        <f>RAND()</f>
        <v/>
      </c>
      <c r="I843">
        <f>IF('d_시나리오'!$J$4='d_시나리오'!$H$4,'d_시나리오'!$I$4,IF(H843&lt;('d_시나리오'!$I$4-'d_시나리오'!$H$4)/('d_시나리오'!$J$4-'d_시나리오'!$H$4),'d_시나리오'!$H$4+SQRT(H843*('d_시나리오'!$J$4-'d_시나리오'!$H$4)*('d_시나리오'!$I$4-'d_시나리오'!$H$4)),'d_시나리오'!$J$4-SQRT((1-H843)*('d_시나리오'!$J$4-'d_시나리오'!$H$4)*('d_시나리오'!$J$4-'d_시나리오'!$I$4))))</f>
        <v/>
      </c>
      <c r="J843">
        <f>RAND()</f>
        <v/>
      </c>
      <c r="K843">
        <f>IF('d_시나리오'!$J$5='d_시나리오'!$H$5,'d_시나리오'!$I$5,IF(J843&lt;('d_시나리오'!$I$5-'d_시나리오'!$H$5)/('d_시나리오'!$J$5-'d_시나리오'!$H$5),'d_시나리오'!$H$5+SQRT(J843*('d_시나리오'!$J$5-'d_시나리오'!$H$5)*('d_시나리오'!$I$5-'d_시나리오'!$H$5)),'d_시나리오'!$J$5-SQRT((1-J843)*('d_시나리오'!$J$5-'d_시나리오'!$H$5)*('d_시나리오'!$J$5-'d_시나리오'!$I$5))))</f>
        <v/>
      </c>
      <c r="L843">
        <f>RAND()</f>
        <v/>
      </c>
      <c r="M843">
        <f>IF('d_시나리오'!$J$6='d_시나리오'!$H$6,'d_시나리오'!$I$6,IF(L843&lt;('d_시나리오'!$I$6-'d_시나리오'!$H$6)/('d_시나리오'!$J$6-'d_시나리오'!$H$6),'d_시나리오'!$H$6+SQRT(L843*('d_시나리오'!$J$6-'d_시나리오'!$H$6)*('d_시나리오'!$I$6-'d_시나리오'!$H$6)),'d_시나리오'!$J$6-SQRT((1-L843)*('d_시나리오'!$J$6-'d_시나리오'!$H$6)*('d_시나리오'!$J$6-'d_시나리오'!$I$6))))</f>
        <v/>
      </c>
      <c r="N843">
        <f>INDEX('d_분포'!$B$2:$B$57,RANDBETWEEN(1,56))</f>
        <v/>
      </c>
      <c r="O843">
        <f>BETAINV(RAND(),5,5)</f>
        <v/>
      </c>
      <c r="P843">
        <f>'d_고정'!$B$1*'6_기대효과'!$H$7*('d_시나리오'!$I$7/'d_고정'!$B$2)*B843</f>
        <v/>
      </c>
      <c r="Q843">
        <f>P843*C843</f>
        <v/>
      </c>
      <c r="R843">
        <f>P843*E843</f>
        <v/>
      </c>
      <c r="S843">
        <f>R843*G843</f>
        <v/>
      </c>
      <c r="T843">
        <f>Q843+S843</f>
        <v/>
      </c>
      <c r="U843">
        <f>(Q843*D843+S843*I843)*(1-O843)</f>
        <v/>
      </c>
      <c r="V843">
        <f>(R843*K843*N843+'d_고정'!$B$3*('6_기대효과'!$H$7/8)*N843*'d_고정'!$B$10*M843*('6_기대효과'!$K$7/'d_고정'!$B$9))*(1-O843)</f>
        <v/>
      </c>
      <c r="W843">
        <f>(S843*I843+R843*MAX(K843-'d_고정'!$B$10*M843*('6_기대효과'!$K$7/'d_고정'!$B$9),0)*N843)*(1-O843)</f>
        <v/>
      </c>
      <c r="X843">
        <f>U843+V843</f>
        <v/>
      </c>
      <c r="Y843">
        <f>U843/('d_고정'!$B$5*'6_기대효과'!$H$7/8)/'d_고정'!$B$6</f>
        <v/>
      </c>
      <c r="Z843">
        <f>U843/('d_고정'!$B$8*'6_기대효과'!$H$7/8)</f>
        <v/>
      </c>
    </row>
    <row r="844">
      <c r="A844">
        <f>RAND()</f>
        <v/>
      </c>
      <c r="B844">
        <f>IF('d_시나리오'!$J$2='d_시나리오'!$H$2,'d_시나리오'!$I$2,IF(A844&lt;('d_시나리오'!$I$2-'d_시나리오'!$H$2)/('d_시나리오'!$J$2-'d_시나리오'!$H$2),'d_시나리오'!$H$2+SQRT(A844*('d_시나리오'!$J$2-'d_시나리오'!$H$2)*('d_시나리오'!$I$2-'d_시나리오'!$H$2)),'d_시나리오'!$J$2-SQRT((1-A844)*('d_시나리오'!$J$2-'d_시나리오'!$H$2)*('d_시나리오'!$J$2-'d_시나리오'!$I$2))))</f>
        <v/>
      </c>
      <c r="C844">
        <f>BETAINV(RAND(),2,6)</f>
        <v/>
      </c>
      <c r="D844">
        <f>INDEX('d_분포'!$A$2:$A$28,RANDBETWEEN(1,27))</f>
        <v/>
      </c>
      <c r="E844">
        <f>INDEX('d_분포'!$C$2:$C$5,RANDBETWEEN(1,4))*(0.9+0.2*RAND())</f>
        <v/>
      </c>
      <c r="F844">
        <f>RAND()</f>
        <v/>
      </c>
      <c r="G844">
        <f>IF('d_시나리오'!$J$3='d_시나리오'!$H$3,'d_시나리오'!$I$3,IF(F844&lt;('d_시나리오'!$I$3-'d_시나리오'!$H$3)/('d_시나리오'!$J$3-'d_시나리오'!$H$3),'d_시나리오'!$H$3+SQRT(F844*('d_시나리오'!$J$3-'d_시나리오'!$H$3)*('d_시나리오'!$I$3-'d_시나리오'!$H$3)),'d_시나리오'!$J$3-SQRT((1-F844)*('d_시나리오'!$J$3-'d_시나리오'!$H$3)*('d_시나리오'!$J$3-'d_시나리오'!$I$3))))</f>
        <v/>
      </c>
      <c r="H844">
        <f>RAND()</f>
        <v/>
      </c>
      <c r="I844">
        <f>IF('d_시나리오'!$J$4='d_시나리오'!$H$4,'d_시나리오'!$I$4,IF(H844&lt;('d_시나리오'!$I$4-'d_시나리오'!$H$4)/('d_시나리오'!$J$4-'d_시나리오'!$H$4),'d_시나리오'!$H$4+SQRT(H844*('d_시나리오'!$J$4-'d_시나리오'!$H$4)*('d_시나리오'!$I$4-'d_시나리오'!$H$4)),'d_시나리오'!$J$4-SQRT((1-H844)*('d_시나리오'!$J$4-'d_시나리오'!$H$4)*('d_시나리오'!$J$4-'d_시나리오'!$I$4))))</f>
        <v/>
      </c>
      <c r="J844">
        <f>RAND()</f>
        <v/>
      </c>
      <c r="K844">
        <f>IF('d_시나리오'!$J$5='d_시나리오'!$H$5,'d_시나리오'!$I$5,IF(J844&lt;('d_시나리오'!$I$5-'d_시나리오'!$H$5)/('d_시나리오'!$J$5-'d_시나리오'!$H$5),'d_시나리오'!$H$5+SQRT(J844*('d_시나리오'!$J$5-'d_시나리오'!$H$5)*('d_시나리오'!$I$5-'d_시나리오'!$H$5)),'d_시나리오'!$J$5-SQRT((1-J844)*('d_시나리오'!$J$5-'d_시나리오'!$H$5)*('d_시나리오'!$J$5-'d_시나리오'!$I$5))))</f>
        <v/>
      </c>
      <c r="L844">
        <f>RAND()</f>
        <v/>
      </c>
      <c r="M844">
        <f>IF('d_시나리오'!$J$6='d_시나리오'!$H$6,'d_시나리오'!$I$6,IF(L844&lt;('d_시나리오'!$I$6-'d_시나리오'!$H$6)/('d_시나리오'!$J$6-'d_시나리오'!$H$6),'d_시나리오'!$H$6+SQRT(L844*('d_시나리오'!$J$6-'d_시나리오'!$H$6)*('d_시나리오'!$I$6-'d_시나리오'!$H$6)),'d_시나리오'!$J$6-SQRT((1-L844)*('d_시나리오'!$J$6-'d_시나리오'!$H$6)*('d_시나리오'!$J$6-'d_시나리오'!$I$6))))</f>
        <v/>
      </c>
      <c r="N844">
        <f>INDEX('d_분포'!$B$2:$B$57,RANDBETWEEN(1,56))</f>
        <v/>
      </c>
      <c r="O844">
        <f>BETAINV(RAND(),5,5)</f>
        <v/>
      </c>
      <c r="P844">
        <f>'d_고정'!$B$1*'6_기대효과'!$H$7*('d_시나리오'!$I$7/'d_고정'!$B$2)*B844</f>
        <v/>
      </c>
      <c r="Q844">
        <f>P844*C844</f>
        <v/>
      </c>
      <c r="R844">
        <f>P844*E844</f>
        <v/>
      </c>
      <c r="S844">
        <f>R844*G844</f>
        <v/>
      </c>
      <c r="T844">
        <f>Q844+S844</f>
        <v/>
      </c>
      <c r="U844">
        <f>(Q844*D844+S844*I844)*(1-O844)</f>
        <v/>
      </c>
      <c r="V844">
        <f>(R844*K844*N844+'d_고정'!$B$3*('6_기대효과'!$H$7/8)*N844*'d_고정'!$B$10*M844*('6_기대효과'!$K$7/'d_고정'!$B$9))*(1-O844)</f>
        <v/>
      </c>
      <c r="W844">
        <f>(S844*I844+R844*MAX(K844-'d_고정'!$B$10*M844*('6_기대효과'!$K$7/'d_고정'!$B$9),0)*N844)*(1-O844)</f>
        <v/>
      </c>
      <c r="X844">
        <f>U844+V844</f>
        <v/>
      </c>
      <c r="Y844">
        <f>U844/('d_고정'!$B$5*'6_기대효과'!$H$7/8)/'d_고정'!$B$6</f>
        <v/>
      </c>
      <c r="Z844">
        <f>U844/('d_고정'!$B$8*'6_기대효과'!$H$7/8)</f>
        <v/>
      </c>
    </row>
    <row r="845">
      <c r="A845">
        <f>RAND()</f>
        <v/>
      </c>
      <c r="B845">
        <f>IF('d_시나리오'!$J$2='d_시나리오'!$H$2,'d_시나리오'!$I$2,IF(A845&lt;('d_시나리오'!$I$2-'d_시나리오'!$H$2)/('d_시나리오'!$J$2-'d_시나리오'!$H$2),'d_시나리오'!$H$2+SQRT(A845*('d_시나리오'!$J$2-'d_시나리오'!$H$2)*('d_시나리오'!$I$2-'d_시나리오'!$H$2)),'d_시나리오'!$J$2-SQRT((1-A845)*('d_시나리오'!$J$2-'d_시나리오'!$H$2)*('d_시나리오'!$J$2-'d_시나리오'!$I$2))))</f>
        <v/>
      </c>
      <c r="C845">
        <f>BETAINV(RAND(),2,6)</f>
        <v/>
      </c>
      <c r="D845">
        <f>INDEX('d_분포'!$A$2:$A$28,RANDBETWEEN(1,27))</f>
        <v/>
      </c>
      <c r="E845">
        <f>INDEX('d_분포'!$C$2:$C$5,RANDBETWEEN(1,4))*(0.9+0.2*RAND())</f>
        <v/>
      </c>
      <c r="F845">
        <f>RAND()</f>
        <v/>
      </c>
      <c r="G845">
        <f>IF('d_시나리오'!$J$3='d_시나리오'!$H$3,'d_시나리오'!$I$3,IF(F845&lt;('d_시나리오'!$I$3-'d_시나리오'!$H$3)/('d_시나리오'!$J$3-'d_시나리오'!$H$3),'d_시나리오'!$H$3+SQRT(F845*('d_시나리오'!$J$3-'d_시나리오'!$H$3)*('d_시나리오'!$I$3-'d_시나리오'!$H$3)),'d_시나리오'!$J$3-SQRT((1-F845)*('d_시나리오'!$J$3-'d_시나리오'!$H$3)*('d_시나리오'!$J$3-'d_시나리오'!$I$3))))</f>
        <v/>
      </c>
      <c r="H845">
        <f>RAND()</f>
        <v/>
      </c>
      <c r="I845">
        <f>IF('d_시나리오'!$J$4='d_시나리오'!$H$4,'d_시나리오'!$I$4,IF(H845&lt;('d_시나리오'!$I$4-'d_시나리오'!$H$4)/('d_시나리오'!$J$4-'d_시나리오'!$H$4),'d_시나리오'!$H$4+SQRT(H845*('d_시나리오'!$J$4-'d_시나리오'!$H$4)*('d_시나리오'!$I$4-'d_시나리오'!$H$4)),'d_시나리오'!$J$4-SQRT((1-H845)*('d_시나리오'!$J$4-'d_시나리오'!$H$4)*('d_시나리오'!$J$4-'d_시나리오'!$I$4))))</f>
        <v/>
      </c>
      <c r="J845">
        <f>RAND()</f>
        <v/>
      </c>
      <c r="K845">
        <f>IF('d_시나리오'!$J$5='d_시나리오'!$H$5,'d_시나리오'!$I$5,IF(J845&lt;('d_시나리오'!$I$5-'d_시나리오'!$H$5)/('d_시나리오'!$J$5-'d_시나리오'!$H$5),'d_시나리오'!$H$5+SQRT(J845*('d_시나리오'!$J$5-'d_시나리오'!$H$5)*('d_시나리오'!$I$5-'d_시나리오'!$H$5)),'d_시나리오'!$J$5-SQRT((1-J845)*('d_시나리오'!$J$5-'d_시나리오'!$H$5)*('d_시나리오'!$J$5-'d_시나리오'!$I$5))))</f>
        <v/>
      </c>
      <c r="L845">
        <f>RAND()</f>
        <v/>
      </c>
      <c r="M845">
        <f>IF('d_시나리오'!$J$6='d_시나리오'!$H$6,'d_시나리오'!$I$6,IF(L845&lt;('d_시나리오'!$I$6-'d_시나리오'!$H$6)/('d_시나리오'!$J$6-'d_시나리오'!$H$6),'d_시나리오'!$H$6+SQRT(L845*('d_시나리오'!$J$6-'d_시나리오'!$H$6)*('d_시나리오'!$I$6-'d_시나리오'!$H$6)),'d_시나리오'!$J$6-SQRT((1-L845)*('d_시나리오'!$J$6-'d_시나리오'!$H$6)*('d_시나리오'!$J$6-'d_시나리오'!$I$6))))</f>
        <v/>
      </c>
      <c r="N845">
        <f>INDEX('d_분포'!$B$2:$B$57,RANDBETWEEN(1,56))</f>
        <v/>
      </c>
      <c r="O845">
        <f>BETAINV(RAND(),5,5)</f>
        <v/>
      </c>
      <c r="P845">
        <f>'d_고정'!$B$1*'6_기대효과'!$H$7*('d_시나리오'!$I$7/'d_고정'!$B$2)*B845</f>
        <v/>
      </c>
      <c r="Q845">
        <f>P845*C845</f>
        <v/>
      </c>
      <c r="R845">
        <f>P845*E845</f>
        <v/>
      </c>
      <c r="S845">
        <f>R845*G845</f>
        <v/>
      </c>
      <c r="T845">
        <f>Q845+S845</f>
        <v/>
      </c>
      <c r="U845">
        <f>(Q845*D845+S845*I845)*(1-O845)</f>
        <v/>
      </c>
      <c r="V845">
        <f>(R845*K845*N845+'d_고정'!$B$3*('6_기대효과'!$H$7/8)*N845*'d_고정'!$B$10*M845*('6_기대효과'!$K$7/'d_고정'!$B$9))*(1-O845)</f>
        <v/>
      </c>
      <c r="W845">
        <f>(S845*I845+R845*MAX(K845-'d_고정'!$B$10*M845*('6_기대효과'!$K$7/'d_고정'!$B$9),0)*N845)*(1-O845)</f>
        <v/>
      </c>
      <c r="X845">
        <f>U845+V845</f>
        <v/>
      </c>
      <c r="Y845">
        <f>U845/('d_고정'!$B$5*'6_기대효과'!$H$7/8)/'d_고정'!$B$6</f>
        <v/>
      </c>
      <c r="Z845">
        <f>U845/('d_고정'!$B$8*'6_기대효과'!$H$7/8)</f>
        <v/>
      </c>
    </row>
    <row r="846">
      <c r="A846">
        <f>RAND()</f>
        <v/>
      </c>
      <c r="B846">
        <f>IF('d_시나리오'!$J$2='d_시나리오'!$H$2,'d_시나리오'!$I$2,IF(A846&lt;('d_시나리오'!$I$2-'d_시나리오'!$H$2)/('d_시나리오'!$J$2-'d_시나리오'!$H$2),'d_시나리오'!$H$2+SQRT(A846*('d_시나리오'!$J$2-'d_시나리오'!$H$2)*('d_시나리오'!$I$2-'d_시나리오'!$H$2)),'d_시나리오'!$J$2-SQRT((1-A846)*('d_시나리오'!$J$2-'d_시나리오'!$H$2)*('d_시나리오'!$J$2-'d_시나리오'!$I$2))))</f>
        <v/>
      </c>
      <c r="C846">
        <f>BETAINV(RAND(),2,6)</f>
        <v/>
      </c>
      <c r="D846">
        <f>INDEX('d_분포'!$A$2:$A$28,RANDBETWEEN(1,27))</f>
        <v/>
      </c>
      <c r="E846">
        <f>INDEX('d_분포'!$C$2:$C$5,RANDBETWEEN(1,4))*(0.9+0.2*RAND())</f>
        <v/>
      </c>
      <c r="F846">
        <f>RAND()</f>
        <v/>
      </c>
      <c r="G846">
        <f>IF('d_시나리오'!$J$3='d_시나리오'!$H$3,'d_시나리오'!$I$3,IF(F846&lt;('d_시나리오'!$I$3-'d_시나리오'!$H$3)/('d_시나리오'!$J$3-'d_시나리오'!$H$3),'d_시나리오'!$H$3+SQRT(F846*('d_시나리오'!$J$3-'d_시나리오'!$H$3)*('d_시나리오'!$I$3-'d_시나리오'!$H$3)),'d_시나리오'!$J$3-SQRT((1-F846)*('d_시나리오'!$J$3-'d_시나리오'!$H$3)*('d_시나리오'!$J$3-'d_시나리오'!$I$3))))</f>
        <v/>
      </c>
      <c r="H846">
        <f>RAND()</f>
        <v/>
      </c>
      <c r="I846">
        <f>IF('d_시나리오'!$J$4='d_시나리오'!$H$4,'d_시나리오'!$I$4,IF(H846&lt;('d_시나리오'!$I$4-'d_시나리오'!$H$4)/('d_시나리오'!$J$4-'d_시나리오'!$H$4),'d_시나리오'!$H$4+SQRT(H846*('d_시나리오'!$J$4-'d_시나리오'!$H$4)*('d_시나리오'!$I$4-'d_시나리오'!$H$4)),'d_시나리오'!$J$4-SQRT((1-H846)*('d_시나리오'!$J$4-'d_시나리오'!$H$4)*('d_시나리오'!$J$4-'d_시나리오'!$I$4))))</f>
        <v/>
      </c>
      <c r="J846">
        <f>RAND()</f>
        <v/>
      </c>
      <c r="K846">
        <f>IF('d_시나리오'!$J$5='d_시나리오'!$H$5,'d_시나리오'!$I$5,IF(J846&lt;('d_시나리오'!$I$5-'d_시나리오'!$H$5)/('d_시나리오'!$J$5-'d_시나리오'!$H$5),'d_시나리오'!$H$5+SQRT(J846*('d_시나리오'!$J$5-'d_시나리오'!$H$5)*('d_시나리오'!$I$5-'d_시나리오'!$H$5)),'d_시나리오'!$J$5-SQRT((1-J846)*('d_시나리오'!$J$5-'d_시나리오'!$H$5)*('d_시나리오'!$J$5-'d_시나리오'!$I$5))))</f>
        <v/>
      </c>
      <c r="L846">
        <f>RAND()</f>
        <v/>
      </c>
      <c r="M846">
        <f>IF('d_시나리오'!$J$6='d_시나리오'!$H$6,'d_시나리오'!$I$6,IF(L846&lt;('d_시나리오'!$I$6-'d_시나리오'!$H$6)/('d_시나리오'!$J$6-'d_시나리오'!$H$6),'d_시나리오'!$H$6+SQRT(L846*('d_시나리오'!$J$6-'d_시나리오'!$H$6)*('d_시나리오'!$I$6-'d_시나리오'!$H$6)),'d_시나리오'!$J$6-SQRT((1-L846)*('d_시나리오'!$J$6-'d_시나리오'!$H$6)*('d_시나리오'!$J$6-'d_시나리오'!$I$6))))</f>
        <v/>
      </c>
      <c r="N846">
        <f>INDEX('d_분포'!$B$2:$B$57,RANDBETWEEN(1,56))</f>
        <v/>
      </c>
      <c r="O846">
        <f>BETAINV(RAND(),5,5)</f>
        <v/>
      </c>
      <c r="P846">
        <f>'d_고정'!$B$1*'6_기대효과'!$H$7*('d_시나리오'!$I$7/'d_고정'!$B$2)*B846</f>
        <v/>
      </c>
      <c r="Q846">
        <f>P846*C846</f>
        <v/>
      </c>
      <c r="R846">
        <f>P846*E846</f>
        <v/>
      </c>
      <c r="S846">
        <f>R846*G846</f>
        <v/>
      </c>
      <c r="T846">
        <f>Q846+S846</f>
        <v/>
      </c>
      <c r="U846">
        <f>(Q846*D846+S846*I846)*(1-O846)</f>
        <v/>
      </c>
      <c r="V846">
        <f>(R846*K846*N846+'d_고정'!$B$3*('6_기대효과'!$H$7/8)*N846*'d_고정'!$B$10*M846*('6_기대효과'!$K$7/'d_고정'!$B$9))*(1-O846)</f>
        <v/>
      </c>
      <c r="W846">
        <f>(S846*I846+R846*MAX(K846-'d_고정'!$B$10*M846*('6_기대효과'!$K$7/'d_고정'!$B$9),0)*N846)*(1-O846)</f>
        <v/>
      </c>
      <c r="X846">
        <f>U846+V846</f>
        <v/>
      </c>
      <c r="Y846">
        <f>U846/('d_고정'!$B$5*'6_기대효과'!$H$7/8)/'d_고정'!$B$6</f>
        <v/>
      </c>
      <c r="Z846">
        <f>U846/('d_고정'!$B$8*'6_기대효과'!$H$7/8)</f>
        <v/>
      </c>
    </row>
    <row r="847">
      <c r="A847">
        <f>RAND()</f>
        <v/>
      </c>
      <c r="B847">
        <f>IF('d_시나리오'!$J$2='d_시나리오'!$H$2,'d_시나리오'!$I$2,IF(A847&lt;('d_시나리오'!$I$2-'d_시나리오'!$H$2)/('d_시나리오'!$J$2-'d_시나리오'!$H$2),'d_시나리오'!$H$2+SQRT(A847*('d_시나리오'!$J$2-'d_시나리오'!$H$2)*('d_시나리오'!$I$2-'d_시나리오'!$H$2)),'d_시나리오'!$J$2-SQRT((1-A847)*('d_시나리오'!$J$2-'d_시나리오'!$H$2)*('d_시나리오'!$J$2-'d_시나리오'!$I$2))))</f>
        <v/>
      </c>
      <c r="C847">
        <f>BETAINV(RAND(),2,6)</f>
        <v/>
      </c>
      <c r="D847">
        <f>INDEX('d_분포'!$A$2:$A$28,RANDBETWEEN(1,27))</f>
        <v/>
      </c>
      <c r="E847">
        <f>INDEX('d_분포'!$C$2:$C$5,RANDBETWEEN(1,4))*(0.9+0.2*RAND())</f>
        <v/>
      </c>
      <c r="F847">
        <f>RAND()</f>
        <v/>
      </c>
      <c r="G847">
        <f>IF('d_시나리오'!$J$3='d_시나리오'!$H$3,'d_시나리오'!$I$3,IF(F847&lt;('d_시나리오'!$I$3-'d_시나리오'!$H$3)/('d_시나리오'!$J$3-'d_시나리오'!$H$3),'d_시나리오'!$H$3+SQRT(F847*('d_시나리오'!$J$3-'d_시나리오'!$H$3)*('d_시나리오'!$I$3-'d_시나리오'!$H$3)),'d_시나리오'!$J$3-SQRT((1-F847)*('d_시나리오'!$J$3-'d_시나리오'!$H$3)*('d_시나리오'!$J$3-'d_시나리오'!$I$3))))</f>
        <v/>
      </c>
      <c r="H847">
        <f>RAND()</f>
        <v/>
      </c>
      <c r="I847">
        <f>IF('d_시나리오'!$J$4='d_시나리오'!$H$4,'d_시나리오'!$I$4,IF(H847&lt;('d_시나리오'!$I$4-'d_시나리오'!$H$4)/('d_시나리오'!$J$4-'d_시나리오'!$H$4),'d_시나리오'!$H$4+SQRT(H847*('d_시나리오'!$J$4-'d_시나리오'!$H$4)*('d_시나리오'!$I$4-'d_시나리오'!$H$4)),'d_시나리오'!$J$4-SQRT((1-H847)*('d_시나리오'!$J$4-'d_시나리오'!$H$4)*('d_시나리오'!$J$4-'d_시나리오'!$I$4))))</f>
        <v/>
      </c>
      <c r="J847">
        <f>RAND()</f>
        <v/>
      </c>
      <c r="K847">
        <f>IF('d_시나리오'!$J$5='d_시나리오'!$H$5,'d_시나리오'!$I$5,IF(J847&lt;('d_시나리오'!$I$5-'d_시나리오'!$H$5)/('d_시나리오'!$J$5-'d_시나리오'!$H$5),'d_시나리오'!$H$5+SQRT(J847*('d_시나리오'!$J$5-'d_시나리오'!$H$5)*('d_시나리오'!$I$5-'d_시나리오'!$H$5)),'d_시나리오'!$J$5-SQRT((1-J847)*('d_시나리오'!$J$5-'d_시나리오'!$H$5)*('d_시나리오'!$J$5-'d_시나리오'!$I$5))))</f>
        <v/>
      </c>
      <c r="L847">
        <f>RAND()</f>
        <v/>
      </c>
      <c r="M847">
        <f>IF('d_시나리오'!$J$6='d_시나리오'!$H$6,'d_시나리오'!$I$6,IF(L847&lt;('d_시나리오'!$I$6-'d_시나리오'!$H$6)/('d_시나리오'!$J$6-'d_시나리오'!$H$6),'d_시나리오'!$H$6+SQRT(L847*('d_시나리오'!$J$6-'d_시나리오'!$H$6)*('d_시나리오'!$I$6-'d_시나리오'!$H$6)),'d_시나리오'!$J$6-SQRT((1-L847)*('d_시나리오'!$J$6-'d_시나리오'!$H$6)*('d_시나리오'!$J$6-'d_시나리오'!$I$6))))</f>
        <v/>
      </c>
      <c r="N847">
        <f>INDEX('d_분포'!$B$2:$B$57,RANDBETWEEN(1,56))</f>
        <v/>
      </c>
      <c r="O847">
        <f>BETAINV(RAND(),5,5)</f>
        <v/>
      </c>
      <c r="P847">
        <f>'d_고정'!$B$1*'6_기대효과'!$H$7*('d_시나리오'!$I$7/'d_고정'!$B$2)*B847</f>
        <v/>
      </c>
      <c r="Q847">
        <f>P847*C847</f>
        <v/>
      </c>
      <c r="R847">
        <f>P847*E847</f>
        <v/>
      </c>
      <c r="S847">
        <f>R847*G847</f>
        <v/>
      </c>
      <c r="T847">
        <f>Q847+S847</f>
        <v/>
      </c>
      <c r="U847">
        <f>(Q847*D847+S847*I847)*(1-O847)</f>
        <v/>
      </c>
      <c r="V847">
        <f>(R847*K847*N847+'d_고정'!$B$3*('6_기대효과'!$H$7/8)*N847*'d_고정'!$B$10*M847*('6_기대효과'!$K$7/'d_고정'!$B$9))*(1-O847)</f>
        <v/>
      </c>
      <c r="W847">
        <f>(S847*I847+R847*MAX(K847-'d_고정'!$B$10*M847*('6_기대효과'!$K$7/'d_고정'!$B$9),0)*N847)*(1-O847)</f>
        <v/>
      </c>
      <c r="X847">
        <f>U847+V847</f>
        <v/>
      </c>
      <c r="Y847">
        <f>U847/('d_고정'!$B$5*'6_기대효과'!$H$7/8)/'d_고정'!$B$6</f>
        <v/>
      </c>
      <c r="Z847">
        <f>U847/('d_고정'!$B$8*'6_기대효과'!$H$7/8)</f>
        <v/>
      </c>
    </row>
    <row r="848">
      <c r="A848">
        <f>RAND()</f>
        <v/>
      </c>
      <c r="B848">
        <f>IF('d_시나리오'!$J$2='d_시나리오'!$H$2,'d_시나리오'!$I$2,IF(A848&lt;('d_시나리오'!$I$2-'d_시나리오'!$H$2)/('d_시나리오'!$J$2-'d_시나리오'!$H$2),'d_시나리오'!$H$2+SQRT(A848*('d_시나리오'!$J$2-'d_시나리오'!$H$2)*('d_시나리오'!$I$2-'d_시나리오'!$H$2)),'d_시나리오'!$J$2-SQRT((1-A848)*('d_시나리오'!$J$2-'d_시나리오'!$H$2)*('d_시나리오'!$J$2-'d_시나리오'!$I$2))))</f>
        <v/>
      </c>
      <c r="C848">
        <f>BETAINV(RAND(),2,6)</f>
        <v/>
      </c>
      <c r="D848">
        <f>INDEX('d_분포'!$A$2:$A$28,RANDBETWEEN(1,27))</f>
        <v/>
      </c>
      <c r="E848">
        <f>INDEX('d_분포'!$C$2:$C$5,RANDBETWEEN(1,4))*(0.9+0.2*RAND())</f>
        <v/>
      </c>
      <c r="F848">
        <f>RAND()</f>
        <v/>
      </c>
      <c r="G848">
        <f>IF('d_시나리오'!$J$3='d_시나리오'!$H$3,'d_시나리오'!$I$3,IF(F848&lt;('d_시나리오'!$I$3-'d_시나리오'!$H$3)/('d_시나리오'!$J$3-'d_시나리오'!$H$3),'d_시나리오'!$H$3+SQRT(F848*('d_시나리오'!$J$3-'d_시나리오'!$H$3)*('d_시나리오'!$I$3-'d_시나리오'!$H$3)),'d_시나리오'!$J$3-SQRT((1-F848)*('d_시나리오'!$J$3-'d_시나리오'!$H$3)*('d_시나리오'!$J$3-'d_시나리오'!$I$3))))</f>
        <v/>
      </c>
      <c r="H848">
        <f>RAND()</f>
        <v/>
      </c>
      <c r="I848">
        <f>IF('d_시나리오'!$J$4='d_시나리오'!$H$4,'d_시나리오'!$I$4,IF(H848&lt;('d_시나리오'!$I$4-'d_시나리오'!$H$4)/('d_시나리오'!$J$4-'d_시나리오'!$H$4),'d_시나리오'!$H$4+SQRT(H848*('d_시나리오'!$J$4-'d_시나리오'!$H$4)*('d_시나리오'!$I$4-'d_시나리오'!$H$4)),'d_시나리오'!$J$4-SQRT((1-H848)*('d_시나리오'!$J$4-'d_시나리오'!$H$4)*('d_시나리오'!$J$4-'d_시나리오'!$I$4))))</f>
        <v/>
      </c>
      <c r="J848">
        <f>RAND()</f>
        <v/>
      </c>
      <c r="K848">
        <f>IF('d_시나리오'!$J$5='d_시나리오'!$H$5,'d_시나리오'!$I$5,IF(J848&lt;('d_시나리오'!$I$5-'d_시나리오'!$H$5)/('d_시나리오'!$J$5-'d_시나리오'!$H$5),'d_시나리오'!$H$5+SQRT(J848*('d_시나리오'!$J$5-'d_시나리오'!$H$5)*('d_시나리오'!$I$5-'d_시나리오'!$H$5)),'d_시나리오'!$J$5-SQRT((1-J848)*('d_시나리오'!$J$5-'d_시나리오'!$H$5)*('d_시나리오'!$J$5-'d_시나리오'!$I$5))))</f>
        <v/>
      </c>
      <c r="L848">
        <f>RAND()</f>
        <v/>
      </c>
      <c r="M848">
        <f>IF('d_시나리오'!$J$6='d_시나리오'!$H$6,'d_시나리오'!$I$6,IF(L848&lt;('d_시나리오'!$I$6-'d_시나리오'!$H$6)/('d_시나리오'!$J$6-'d_시나리오'!$H$6),'d_시나리오'!$H$6+SQRT(L848*('d_시나리오'!$J$6-'d_시나리오'!$H$6)*('d_시나리오'!$I$6-'d_시나리오'!$H$6)),'d_시나리오'!$J$6-SQRT((1-L848)*('d_시나리오'!$J$6-'d_시나리오'!$H$6)*('d_시나리오'!$J$6-'d_시나리오'!$I$6))))</f>
        <v/>
      </c>
      <c r="N848">
        <f>INDEX('d_분포'!$B$2:$B$57,RANDBETWEEN(1,56))</f>
        <v/>
      </c>
      <c r="O848">
        <f>BETAINV(RAND(),5,5)</f>
        <v/>
      </c>
      <c r="P848">
        <f>'d_고정'!$B$1*'6_기대효과'!$H$7*('d_시나리오'!$I$7/'d_고정'!$B$2)*B848</f>
        <v/>
      </c>
      <c r="Q848">
        <f>P848*C848</f>
        <v/>
      </c>
      <c r="R848">
        <f>P848*E848</f>
        <v/>
      </c>
      <c r="S848">
        <f>R848*G848</f>
        <v/>
      </c>
      <c r="T848">
        <f>Q848+S848</f>
        <v/>
      </c>
      <c r="U848">
        <f>(Q848*D848+S848*I848)*(1-O848)</f>
        <v/>
      </c>
      <c r="V848">
        <f>(R848*K848*N848+'d_고정'!$B$3*('6_기대효과'!$H$7/8)*N848*'d_고정'!$B$10*M848*('6_기대효과'!$K$7/'d_고정'!$B$9))*(1-O848)</f>
        <v/>
      </c>
      <c r="W848">
        <f>(S848*I848+R848*MAX(K848-'d_고정'!$B$10*M848*('6_기대효과'!$K$7/'d_고정'!$B$9),0)*N848)*(1-O848)</f>
        <v/>
      </c>
      <c r="X848">
        <f>U848+V848</f>
        <v/>
      </c>
      <c r="Y848">
        <f>U848/('d_고정'!$B$5*'6_기대효과'!$H$7/8)/'d_고정'!$B$6</f>
        <v/>
      </c>
      <c r="Z848">
        <f>U848/('d_고정'!$B$8*'6_기대효과'!$H$7/8)</f>
        <v/>
      </c>
    </row>
    <row r="849">
      <c r="A849">
        <f>RAND()</f>
        <v/>
      </c>
      <c r="B849">
        <f>IF('d_시나리오'!$J$2='d_시나리오'!$H$2,'d_시나리오'!$I$2,IF(A849&lt;('d_시나리오'!$I$2-'d_시나리오'!$H$2)/('d_시나리오'!$J$2-'d_시나리오'!$H$2),'d_시나리오'!$H$2+SQRT(A849*('d_시나리오'!$J$2-'d_시나리오'!$H$2)*('d_시나리오'!$I$2-'d_시나리오'!$H$2)),'d_시나리오'!$J$2-SQRT((1-A849)*('d_시나리오'!$J$2-'d_시나리오'!$H$2)*('d_시나리오'!$J$2-'d_시나리오'!$I$2))))</f>
        <v/>
      </c>
      <c r="C849">
        <f>BETAINV(RAND(),2,6)</f>
        <v/>
      </c>
      <c r="D849">
        <f>INDEX('d_분포'!$A$2:$A$28,RANDBETWEEN(1,27))</f>
        <v/>
      </c>
      <c r="E849">
        <f>INDEX('d_분포'!$C$2:$C$5,RANDBETWEEN(1,4))*(0.9+0.2*RAND())</f>
        <v/>
      </c>
      <c r="F849">
        <f>RAND()</f>
        <v/>
      </c>
      <c r="G849">
        <f>IF('d_시나리오'!$J$3='d_시나리오'!$H$3,'d_시나리오'!$I$3,IF(F849&lt;('d_시나리오'!$I$3-'d_시나리오'!$H$3)/('d_시나리오'!$J$3-'d_시나리오'!$H$3),'d_시나리오'!$H$3+SQRT(F849*('d_시나리오'!$J$3-'d_시나리오'!$H$3)*('d_시나리오'!$I$3-'d_시나리오'!$H$3)),'d_시나리오'!$J$3-SQRT((1-F849)*('d_시나리오'!$J$3-'d_시나리오'!$H$3)*('d_시나리오'!$J$3-'d_시나리오'!$I$3))))</f>
        <v/>
      </c>
      <c r="H849">
        <f>RAND()</f>
        <v/>
      </c>
      <c r="I849">
        <f>IF('d_시나리오'!$J$4='d_시나리오'!$H$4,'d_시나리오'!$I$4,IF(H849&lt;('d_시나리오'!$I$4-'d_시나리오'!$H$4)/('d_시나리오'!$J$4-'d_시나리오'!$H$4),'d_시나리오'!$H$4+SQRT(H849*('d_시나리오'!$J$4-'d_시나리오'!$H$4)*('d_시나리오'!$I$4-'d_시나리오'!$H$4)),'d_시나리오'!$J$4-SQRT((1-H849)*('d_시나리오'!$J$4-'d_시나리오'!$H$4)*('d_시나리오'!$J$4-'d_시나리오'!$I$4))))</f>
        <v/>
      </c>
      <c r="J849">
        <f>RAND()</f>
        <v/>
      </c>
      <c r="K849">
        <f>IF('d_시나리오'!$J$5='d_시나리오'!$H$5,'d_시나리오'!$I$5,IF(J849&lt;('d_시나리오'!$I$5-'d_시나리오'!$H$5)/('d_시나리오'!$J$5-'d_시나리오'!$H$5),'d_시나리오'!$H$5+SQRT(J849*('d_시나리오'!$J$5-'d_시나리오'!$H$5)*('d_시나리오'!$I$5-'d_시나리오'!$H$5)),'d_시나리오'!$J$5-SQRT((1-J849)*('d_시나리오'!$J$5-'d_시나리오'!$H$5)*('d_시나리오'!$J$5-'d_시나리오'!$I$5))))</f>
        <v/>
      </c>
      <c r="L849">
        <f>RAND()</f>
        <v/>
      </c>
      <c r="M849">
        <f>IF('d_시나리오'!$J$6='d_시나리오'!$H$6,'d_시나리오'!$I$6,IF(L849&lt;('d_시나리오'!$I$6-'d_시나리오'!$H$6)/('d_시나리오'!$J$6-'d_시나리오'!$H$6),'d_시나리오'!$H$6+SQRT(L849*('d_시나리오'!$J$6-'d_시나리오'!$H$6)*('d_시나리오'!$I$6-'d_시나리오'!$H$6)),'d_시나리오'!$J$6-SQRT((1-L849)*('d_시나리오'!$J$6-'d_시나리오'!$H$6)*('d_시나리오'!$J$6-'d_시나리오'!$I$6))))</f>
        <v/>
      </c>
      <c r="N849">
        <f>INDEX('d_분포'!$B$2:$B$57,RANDBETWEEN(1,56))</f>
        <v/>
      </c>
      <c r="O849">
        <f>BETAINV(RAND(),5,5)</f>
        <v/>
      </c>
      <c r="P849">
        <f>'d_고정'!$B$1*'6_기대효과'!$H$7*('d_시나리오'!$I$7/'d_고정'!$B$2)*B849</f>
        <v/>
      </c>
      <c r="Q849">
        <f>P849*C849</f>
        <v/>
      </c>
      <c r="R849">
        <f>P849*E849</f>
        <v/>
      </c>
      <c r="S849">
        <f>R849*G849</f>
        <v/>
      </c>
      <c r="T849">
        <f>Q849+S849</f>
        <v/>
      </c>
      <c r="U849">
        <f>(Q849*D849+S849*I849)*(1-O849)</f>
        <v/>
      </c>
      <c r="V849">
        <f>(R849*K849*N849+'d_고정'!$B$3*('6_기대효과'!$H$7/8)*N849*'d_고정'!$B$10*M849*('6_기대효과'!$K$7/'d_고정'!$B$9))*(1-O849)</f>
        <v/>
      </c>
      <c r="W849">
        <f>(S849*I849+R849*MAX(K849-'d_고정'!$B$10*M849*('6_기대효과'!$K$7/'d_고정'!$B$9),0)*N849)*(1-O849)</f>
        <v/>
      </c>
      <c r="X849">
        <f>U849+V849</f>
        <v/>
      </c>
      <c r="Y849">
        <f>U849/('d_고정'!$B$5*'6_기대효과'!$H$7/8)/'d_고정'!$B$6</f>
        <v/>
      </c>
      <c r="Z849">
        <f>U849/('d_고정'!$B$8*'6_기대효과'!$H$7/8)</f>
        <v/>
      </c>
    </row>
    <row r="850">
      <c r="A850">
        <f>RAND()</f>
        <v/>
      </c>
      <c r="B850">
        <f>IF('d_시나리오'!$J$2='d_시나리오'!$H$2,'d_시나리오'!$I$2,IF(A850&lt;('d_시나리오'!$I$2-'d_시나리오'!$H$2)/('d_시나리오'!$J$2-'d_시나리오'!$H$2),'d_시나리오'!$H$2+SQRT(A850*('d_시나리오'!$J$2-'d_시나리오'!$H$2)*('d_시나리오'!$I$2-'d_시나리오'!$H$2)),'d_시나리오'!$J$2-SQRT((1-A850)*('d_시나리오'!$J$2-'d_시나리오'!$H$2)*('d_시나리오'!$J$2-'d_시나리오'!$I$2))))</f>
        <v/>
      </c>
      <c r="C850">
        <f>BETAINV(RAND(),2,6)</f>
        <v/>
      </c>
      <c r="D850">
        <f>INDEX('d_분포'!$A$2:$A$28,RANDBETWEEN(1,27))</f>
        <v/>
      </c>
      <c r="E850">
        <f>INDEX('d_분포'!$C$2:$C$5,RANDBETWEEN(1,4))*(0.9+0.2*RAND())</f>
        <v/>
      </c>
      <c r="F850">
        <f>RAND()</f>
        <v/>
      </c>
      <c r="G850">
        <f>IF('d_시나리오'!$J$3='d_시나리오'!$H$3,'d_시나리오'!$I$3,IF(F850&lt;('d_시나리오'!$I$3-'d_시나리오'!$H$3)/('d_시나리오'!$J$3-'d_시나리오'!$H$3),'d_시나리오'!$H$3+SQRT(F850*('d_시나리오'!$J$3-'d_시나리오'!$H$3)*('d_시나리오'!$I$3-'d_시나리오'!$H$3)),'d_시나리오'!$J$3-SQRT((1-F850)*('d_시나리오'!$J$3-'d_시나리오'!$H$3)*('d_시나리오'!$J$3-'d_시나리오'!$I$3))))</f>
        <v/>
      </c>
      <c r="H850">
        <f>RAND()</f>
        <v/>
      </c>
      <c r="I850">
        <f>IF('d_시나리오'!$J$4='d_시나리오'!$H$4,'d_시나리오'!$I$4,IF(H850&lt;('d_시나리오'!$I$4-'d_시나리오'!$H$4)/('d_시나리오'!$J$4-'d_시나리오'!$H$4),'d_시나리오'!$H$4+SQRT(H850*('d_시나리오'!$J$4-'d_시나리오'!$H$4)*('d_시나리오'!$I$4-'d_시나리오'!$H$4)),'d_시나리오'!$J$4-SQRT((1-H850)*('d_시나리오'!$J$4-'d_시나리오'!$H$4)*('d_시나리오'!$J$4-'d_시나리오'!$I$4))))</f>
        <v/>
      </c>
      <c r="J850">
        <f>RAND()</f>
        <v/>
      </c>
      <c r="K850">
        <f>IF('d_시나리오'!$J$5='d_시나리오'!$H$5,'d_시나리오'!$I$5,IF(J850&lt;('d_시나리오'!$I$5-'d_시나리오'!$H$5)/('d_시나리오'!$J$5-'d_시나리오'!$H$5),'d_시나리오'!$H$5+SQRT(J850*('d_시나리오'!$J$5-'d_시나리오'!$H$5)*('d_시나리오'!$I$5-'d_시나리오'!$H$5)),'d_시나리오'!$J$5-SQRT((1-J850)*('d_시나리오'!$J$5-'d_시나리오'!$H$5)*('d_시나리오'!$J$5-'d_시나리오'!$I$5))))</f>
        <v/>
      </c>
      <c r="L850">
        <f>RAND()</f>
        <v/>
      </c>
      <c r="M850">
        <f>IF('d_시나리오'!$J$6='d_시나리오'!$H$6,'d_시나리오'!$I$6,IF(L850&lt;('d_시나리오'!$I$6-'d_시나리오'!$H$6)/('d_시나리오'!$J$6-'d_시나리오'!$H$6),'d_시나리오'!$H$6+SQRT(L850*('d_시나리오'!$J$6-'d_시나리오'!$H$6)*('d_시나리오'!$I$6-'d_시나리오'!$H$6)),'d_시나리오'!$J$6-SQRT((1-L850)*('d_시나리오'!$J$6-'d_시나리오'!$H$6)*('d_시나리오'!$J$6-'d_시나리오'!$I$6))))</f>
        <v/>
      </c>
      <c r="N850">
        <f>INDEX('d_분포'!$B$2:$B$57,RANDBETWEEN(1,56))</f>
        <v/>
      </c>
      <c r="O850">
        <f>BETAINV(RAND(),5,5)</f>
        <v/>
      </c>
      <c r="P850">
        <f>'d_고정'!$B$1*'6_기대효과'!$H$7*('d_시나리오'!$I$7/'d_고정'!$B$2)*B850</f>
        <v/>
      </c>
      <c r="Q850">
        <f>P850*C850</f>
        <v/>
      </c>
      <c r="R850">
        <f>P850*E850</f>
        <v/>
      </c>
      <c r="S850">
        <f>R850*G850</f>
        <v/>
      </c>
      <c r="T850">
        <f>Q850+S850</f>
        <v/>
      </c>
      <c r="U850">
        <f>(Q850*D850+S850*I850)*(1-O850)</f>
        <v/>
      </c>
      <c r="V850">
        <f>(R850*K850*N850+'d_고정'!$B$3*('6_기대효과'!$H$7/8)*N850*'d_고정'!$B$10*M850*('6_기대효과'!$K$7/'d_고정'!$B$9))*(1-O850)</f>
        <v/>
      </c>
      <c r="W850">
        <f>(S850*I850+R850*MAX(K850-'d_고정'!$B$10*M850*('6_기대효과'!$K$7/'d_고정'!$B$9),0)*N850)*(1-O850)</f>
        <v/>
      </c>
      <c r="X850">
        <f>U850+V850</f>
        <v/>
      </c>
      <c r="Y850">
        <f>U850/('d_고정'!$B$5*'6_기대효과'!$H$7/8)/'d_고정'!$B$6</f>
        <v/>
      </c>
      <c r="Z850">
        <f>U850/('d_고정'!$B$8*'6_기대효과'!$H$7/8)</f>
        <v/>
      </c>
    </row>
    <row r="851">
      <c r="A851">
        <f>RAND()</f>
        <v/>
      </c>
      <c r="B851">
        <f>IF('d_시나리오'!$J$2='d_시나리오'!$H$2,'d_시나리오'!$I$2,IF(A851&lt;('d_시나리오'!$I$2-'d_시나리오'!$H$2)/('d_시나리오'!$J$2-'d_시나리오'!$H$2),'d_시나리오'!$H$2+SQRT(A851*('d_시나리오'!$J$2-'d_시나리오'!$H$2)*('d_시나리오'!$I$2-'d_시나리오'!$H$2)),'d_시나리오'!$J$2-SQRT((1-A851)*('d_시나리오'!$J$2-'d_시나리오'!$H$2)*('d_시나리오'!$J$2-'d_시나리오'!$I$2))))</f>
        <v/>
      </c>
      <c r="C851">
        <f>BETAINV(RAND(),2,6)</f>
        <v/>
      </c>
      <c r="D851">
        <f>INDEX('d_분포'!$A$2:$A$28,RANDBETWEEN(1,27))</f>
        <v/>
      </c>
      <c r="E851">
        <f>INDEX('d_분포'!$C$2:$C$5,RANDBETWEEN(1,4))*(0.9+0.2*RAND())</f>
        <v/>
      </c>
      <c r="F851">
        <f>RAND()</f>
        <v/>
      </c>
      <c r="G851">
        <f>IF('d_시나리오'!$J$3='d_시나리오'!$H$3,'d_시나리오'!$I$3,IF(F851&lt;('d_시나리오'!$I$3-'d_시나리오'!$H$3)/('d_시나리오'!$J$3-'d_시나리오'!$H$3),'d_시나리오'!$H$3+SQRT(F851*('d_시나리오'!$J$3-'d_시나리오'!$H$3)*('d_시나리오'!$I$3-'d_시나리오'!$H$3)),'d_시나리오'!$J$3-SQRT((1-F851)*('d_시나리오'!$J$3-'d_시나리오'!$H$3)*('d_시나리오'!$J$3-'d_시나리오'!$I$3))))</f>
        <v/>
      </c>
      <c r="H851">
        <f>RAND()</f>
        <v/>
      </c>
      <c r="I851">
        <f>IF('d_시나리오'!$J$4='d_시나리오'!$H$4,'d_시나리오'!$I$4,IF(H851&lt;('d_시나리오'!$I$4-'d_시나리오'!$H$4)/('d_시나리오'!$J$4-'d_시나리오'!$H$4),'d_시나리오'!$H$4+SQRT(H851*('d_시나리오'!$J$4-'d_시나리오'!$H$4)*('d_시나리오'!$I$4-'d_시나리오'!$H$4)),'d_시나리오'!$J$4-SQRT((1-H851)*('d_시나리오'!$J$4-'d_시나리오'!$H$4)*('d_시나리오'!$J$4-'d_시나리오'!$I$4))))</f>
        <v/>
      </c>
      <c r="J851">
        <f>RAND()</f>
        <v/>
      </c>
      <c r="K851">
        <f>IF('d_시나리오'!$J$5='d_시나리오'!$H$5,'d_시나리오'!$I$5,IF(J851&lt;('d_시나리오'!$I$5-'d_시나리오'!$H$5)/('d_시나리오'!$J$5-'d_시나리오'!$H$5),'d_시나리오'!$H$5+SQRT(J851*('d_시나리오'!$J$5-'d_시나리오'!$H$5)*('d_시나리오'!$I$5-'d_시나리오'!$H$5)),'d_시나리오'!$J$5-SQRT((1-J851)*('d_시나리오'!$J$5-'d_시나리오'!$H$5)*('d_시나리오'!$J$5-'d_시나리오'!$I$5))))</f>
        <v/>
      </c>
      <c r="L851">
        <f>RAND()</f>
        <v/>
      </c>
      <c r="M851">
        <f>IF('d_시나리오'!$J$6='d_시나리오'!$H$6,'d_시나리오'!$I$6,IF(L851&lt;('d_시나리오'!$I$6-'d_시나리오'!$H$6)/('d_시나리오'!$J$6-'d_시나리오'!$H$6),'d_시나리오'!$H$6+SQRT(L851*('d_시나리오'!$J$6-'d_시나리오'!$H$6)*('d_시나리오'!$I$6-'d_시나리오'!$H$6)),'d_시나리오'!$J$6-SQRT((1-L851)*('d_시나리오'!$J$6-'d_시나리오'!$H$6)*('d_시나리오'!$J$6-'d_시나리오'!$I$6))))</f>
        <v/>
      </c>
      <c r="N851">
        <f>INDEX('d_분포'!$B$2:$B$57,RANDBETWEEN(1,56))</f>
        <v/>
      </c>
      <c r="O851">
        <f>BETAINV(RAND(),5,5)</f>
        <v/>
      </c>
      <c r="P851">
        <f>'d_고정'!$B$1*'6_기대효과'!$H$7*('d_시나리오'!$I$7/'d_고정'!$B$2)*B851</f>
        <v/>
      </c>
      <c r="Q851">
        <f>P851*C851</f>
        <v/>
      </c>
      <c r="R851">
        <f>P851*E851</f>
        <v/>
      </c>
      <c r="S851">
        <f>R851*G851</f>
        <v/>
      </c>
      <c r="T851">
        <f>Q851+S851</f>
        <v/>
      </c>
      <c r="U851">
        <f>(Q851*D851+S851*I851)*(1-O851)</f>
        <v/>
      </c>
      <c r="V851">
        <f>(R851*K851*N851+'d_고정'!$B$3*('6_기대효과'!$H$7/8)*N851*'d_고정'!$B$10*M851*('6_기대효과'!$K$7/'d_고정'!$B$9))*(1-O851)</f>
        <v/>
      </c>
      <c r="W851">
        <f>(S851*I851+R851*MAX(K851-'d_고정'!$B$10*M851*('6_기대효과'!$K$7/'d_고정'!$B$9),0)*N851)*(1-O851)</f>
        <v/>
      </c>
      <c r="X851">
        <f>U851+V851</f>
        <v/>
      </c>
      <c r="Y851">
        <f>U851/('d_고정'!$B$5*'6_기대효과'!$H$7/8)/'d_고정'!$B$6</f>
        <v/>
      </c>
      <c r="Z851">
        <f>U851/('d_고정'!$B$8*'6_기대효과'!$H$7/8)</f>
        <v/>
      </c>
    </row>
    <row r="852">
      <c r="A852">
        <f>RAND()</f>
        <v/>
      </c>
      <c r="B852">
        <f>IF('d_시나리오'!$J$2='d_시나리오'!$H$2,'d_시나리오'!$I$2,IF(A852&lt;('d_시나리오'!$I$2-'d_시나리오'!$H$2)/('d_시나리오'!$J$2-'d_시나리오'!$H$2),'d_시나리오'!$H$2+SQRT(A852*('d_시나리오'!$J$2-'d_시나리오'!$H$2)*('d_시나리오'!$I$2-'d_시나리오'!$H$2)),'d_시나리오'!$J$2-SQRT((1-A852)*('d_시나리오'!$J$2-'d_시나리오'!$H$2)*('d_시나리오'!$J$2-'d_시나리오'!$I$2))))</f>
        <v/>
      </c>
      <c r="C852">
        <f>BETAINV(RAND(),2,6)</f>
        <v/>
      </c>
      <c r="D852">
        <f>INDEX('d_분포'!$A$2:$A$28,RANDBETWEEN(1,27))</f>
        <v/>
      </c>
      <c r="E852">
        <f>INDEX('d_분포'!$C$2:$C$5,RANDBETWEEN(1,4))*(0.9+0.2*RAND())</f>
        <v/>
      </c>
      <c r="F852">
        <f>RAND()</f>
        <v/>
      </c>
      <c r="G852">
        <f>IF('d_시나리오'!$J$3='d_시나리오'!$H$3,'d_시나리오'!$I$3,IF(F852&lt;('d_시나리오'!$I$3-'d_시나리오'!$H$3)/('d_시나리오'!$J$3-'d_시나리오'!$H$3),'d_시나리오'!$H$3+SQRT(F852*('d_시나리오'!$J$3-'d_시나리오'!$H$3)*('d_시나리오'!$I$3-'d_시나리오'!$H$3)),'d_시나리오'!$J$3-SQRT((1-F852)*('d_시나리오'!$J$3-'d_시나리오'!$H$3)*('d_시나리오'!$J$3-'d_시나리오'!$I$3))))</f>
        <v/>
      </c>
      <c r="H852">
        <f>RAND()</f>
        <v/>
      </c>
      <c r="I852">
        <f>IF('d_시나리오'!$J$4='d_시나리오'!$H$4,'d_시나리오'!$I$4,IF(H852&lt;('d_시나리오'!$I$4-'d_시나리오'!$H$4)/('d_시나리오'!$J$4-'d_시나리오'!$H$4),'d_시나리오'!$H$4+SQRT(H852*('d_시나리오'!$J$4-'d_시나리오'!$H$4)*('d_시나리오'!$I$4-'d_시나리오'!$H$4)),'d_시나리오'!$J$4-SQRT((1-H852)*('d_시나리오'!$J$4-'d_시나리오'!$H$4)*('d_시나리오'!$J$4-'d_시나리오'!$I$4))))</f>
        <v/>
      </c>
      <c r="J852">
        <f>RAND()</f>
        <v/>
      </c>
      <c r="K852">
        <f>IF('d_시나리오'!$J$5='d_시나리오'!$H$5,'d_시나리오'!$I$5,IF(J852&lt;('d_시나리오'!$I$5-'d_시나리오'!$H$5)/('d_시나리오'!$J$5-'d_시나리오'!$H$5),'d_시나리오'!$H$5+SQRT(J852*('d_시나리오'!$J$5-'d_시나리오'!$H$5)*('d_시나리오'!$I$5-'d_시나리오'!$H$5)),'d_시나리오'!$J$5-SQRT((1-J852)*('d_시나리오'!$J$5-'d_시나리오'!$H$5)*('d_시나리오'!$J$5-'d_시나리오'!$I$5))))</f>
        <v/>
      </c>
      <c r="L852">
        <f>RAND()</f>
        <v/>
      </c>
      <c r="M852">
        <f>IF('d_시나리오'!$J$6='d_시나리오'!$H$6,'d_시나리오'!$I$6,IF(L852&lt;('d_시나리오'!$I$6-'d_시나리오'!$H$6)/('d_시나리오'!$J$6-'d_시나리오'!$H$6),'d_시나리오'!$H$6+SQRT(L852*('d_시나리오'!$J$6-'d_시나리오'!$H$6)*('d_시나리오'!$I$6-'d_시나리오'!$H$6)),'d_시나리오'!$J$6-SQRT((1-L852)*('d_시나리오'!$J$6-'d_시나리오'!$H$6)*('d_시나리오'!$J$6-'d_시나리오'!$I$6))))</f>
        <v/>
      </c>
      <c r="N852">
        <f>INDEX('d_분포'!$B$2:$B$57,RANDBETWEEN(1,56))</f>
        <v/>
      </c>
      <c r="O852">
        <f>BETAINV(RAND(),5,5)</f>
        <v/>
      </c>
      <c r="P852">
        <f>'d_고정'!$B$1*'6_기대효과'!$H$7*('d_시나리오'!$I$7/'d_고정'!$B$2)*B852</f>
        <v/>
      </c>
      <c r="Q852">
        <f>P852*C852</f>
        <v/>
      </c>
      <c r="R852">
        <f>P852*E852</f>
        <v/>
      </c>
      <c r="S852">
        <f>R852*G852</f>
        <v/>
      </c>
      <c r="T852">
        <f>Q852+S852</f>
        <v/>
      </c>
      <c r="U852">
        <f>(Q852*D852+S852*I852)*(1-O852)</f>
        <v/>
      </c>
      <c r="V852">
        <f>(R852*K852*N852+'d_고정'!$B$3*('6_기대효과'!$H$7/8)*N852*'d_고정'!$B$10*M852*('6_기대효과'!$K$7/'d_고정'!$B$9))*(1-O852)</f>
        <v/>
      </c>
      <c r="W852">
        <f>(S852*I852+R852*MAX(K852-'d_고정'!$B$10*M852*('6_기대효과'!$K$7/'d_고정'!$B$9),0)*N852)*(1-O852)</f>
        <v/>
      </c>
      <c r="X852">
        <f>U852+V852</f>
        <v/>
      </c>
      <c r="Y852">
        <f>U852/('d_고정'!$B$5*'6_기대효과'!$H$7/8)/'d_고정'!$B$6</f>
        <v/>
      </c>
      <c r="Z852">
        <f>U852/('d_고정'!$B$8*'6_기대효과'!$H$7/8)</f>
        <v/>
      </c>
    </row>
    <row r="853">
      <c r="A853">
        <f>RAND()</f>
        <v/>
      </c>
      <c r="B853">
        <f>IF('d_시나리오'!$J$2='d_시나리오'!$H$2,'d_시나리오'!$I$2,IF(A853&lt;('d_시나리오'!$I$2-'d_시나리오'!$H$2)/('d_시나리오'!$J$2-'d_시나리오'!$H$2),'d_시나리오'!$H$2+SQRT(A853*('d_시나리오'!$J$2-'d_시나리오'!$H$2)*('d_시나리오'!$I$2-'d_시나리오'!$H$2)),'d_시나리오'!$J$2-SQRT((1-A853)*('d_시나리오'!$J$2-'d_시나리오'!$H$2)*('d_시나리오'!$J$2-'d_시나리오'!$I$2))))</f>
        <v/>
      </c>
      <c r="C853">
        <f>BETAINV(RAND(),2,6)</f>
        <v/>
      </c>
      <c r="D853">
        <f>INDEX('d_분포'!$A$2:$A$28,RANDBETWEEN(1,27))</f>
        <v/>
      </c>
      <c r="E853">
        <f>INDEX('d_분포'!$C$2:$C$5,RANDBETWEEN(1,4))*(0.9+0.2*RAND())</f>
        <v/>
      </c>
      <c r="F853">
        <f>RAND()</f>
        <v/>
      </c>
      <c r="G853">
        <f>IF('d_시나리오'!$J$3='d_시나리오'!$H$3,'d_시나리오'!$I$3,IF(F853&lt;('d_시나리오'!$I$3-'d_시나리오'!$H$3)/('d_시나리오'!$J$3-'d_시나리오'!$H$3),'d_시나리오'!$H$3+SQRT(F853*('d_시나리오'!$J$3-'d_시나리오'!$H$3)*('d_시나리오'!$I$3-'d_시나리오'!$H$3)),'d_시나리오'!$J$3-SQRT((1-F853)*('d_시나리오'!$J$3-'d_시나리오'!$H$3)*('d_시나리오'!$J$3-'d_시나리오'!$I$3))))</f>
        <v/>
      </c>
      <c r="H853">
        <f>RAND()</f>
        <v/>
      </c>
      <c r="I853">
        <f>IF('d_시나리오'!$J$4='d_시나리오'!$H$4,'d_시나리오'!$I$4,IF(H853&lt;('d_시나리오'!$I$4-'d_시나리오'!$H$4)/('d_시나리오'!$J$4-'d_시나리오'!$H$4),'d_시나리오'!$H$4+SQRT(H853*('d_시나리오'!$J$4-'d_시나리오'!$H$4)*('d_시나리오'!$I$4-'d_시나리오'!$H$4)),'d_시나리오'!$J$4-SQRT((1-H853)*('d_시나리오'!$J$4-'d_시나리오'!$H$4)*('d_시나리오'!$J$4-'d_시나리오'!$I$4))))</f>
        <v/>
      </c>
      <c r="J853">
        <f>RAND()</f>
        <v/>
      </c>
      <c r="K853">
        <f>IF('d_시나리오'!$J$5='d_시나리오'!$H$5,'d_시나리오'!$I$5,IF(J853&lt;('d_시나리오'!$I$5-'d_시나리오'!$H$5)/('d_시나리오'!$J$5-'d_시나리오'!$H$5),'d_시나리오'!$H$5+SQRT(J853*('d_시나리오'!$J$5-'d_시나리오'!$H$5)*('d_시나리오'!$I$5-'d_시나리오'!$H$5)),'d_시나리오'!$J$5-SQRT((1-J853)*('d_시나리오'!$J$5-'d_시나리오'!$H$5)*('d_시나리오'!$J$5-'d_시나리오'!$I$5))))</f>
        <v/>
      </c>
      <c r="L853">
        <f>RAND()</f>
        <v/>
      </c>
      <c r="M853">
        <f>IF('d_시나리오'!$J$6='d_시나리오'!$H$6,'d_시나리오'!$I$6,IF(L853&lt;('d_시나리오'!$I$6-'d_시나리오'!$H$6)/('d_시나리오'!$J$6-'d_시나리오'!$H$6),'d_시나리오'!$H$6+SQRT(L853*('d_시나리오'!$J$6-'d_시나리오'!$H$6)*('d_시나리오'!$I$6-'d_시나리오'!$H$6)),'d_시나리오'!$J$6-SQRT((1-L853)*('d_시나리오'!$J$6-'d_시나리오'!$H$6)*('d_시나리오'!$J$6-'d_시나리오'!$I$6))))</f>
        <v/>
      </c>
      <c r="N853">
        <f>INDEX('d_분포'!$B$2:$B$57,RANDBETWEEN(1,56))</f>
        <v/>
      </c>
      <c r="O853">
        <f>BETAINV(RAND(),5,5)</f>
        <v/>
      </c>
      <c r="P853">
        <f>'d_고정'!$B$1*'6_기대효과'!$H$7*('d_시나리오'!$I$7/'d_고정'!$B$2)*B853</f>
        <v/>
      </c>
      <c r="Q853">
        <f>P853*C853</f>
        <v/>
      </c>
      <c r="R853">
        <f>P853*E853</f>
        <v/>
      </c>
      <c r="S853">
        <f>R853*G853</f>
        <v/>
      </c>
      <c r="T853">
        <f>Q853+S853</f>
        <v/>
      </c>
      <c r="U853">
        <f>(Q853*D853+S853*I853)*(1-O853)</f>
        <v/>
      </c>
      <c r="V853">
        <f>(R853*K853*N853+'d_고정'!$B$3*('6_기대효과'!$H$7/8)*N853*'d_고정'!$B$10*M853*('6_기대효과'!$K$7/'d_고정'!$B$9))*(1-O853)</f>
        <v/>
      </c>
      <c r="W853">
        <f>(S853*I853+R853*MAX(K853-'d_고정'!$B$10*M853*('6_기대효과'!$K$7/'d_고정'!$B$9),0)*N853)*(1-O853)</f>
        <v/>
      </c>
      <c r="X853">
        <f>U853+V853</f>
        <v/>
      </c>
      <c r="Y853">
        <f>U853/('d_고정'!$B$5*'6_기대효과'!$H$7/8)/'d_고정'!$B$6</f>
        <v/>
      </c>
      <c r="Z853">
        <f>U853/('d_고정'!$B$8*'6_기대효과'!$H$7/8)</f>
        <v/>
      </c>
    </row>
    <row r="854">
      <c r="A854">
        <f>RAND()</f>
        <v/>
      </c>
      <c r="B854">
        <f>IF('d_시나리오'!$J$2='d_시나리오'!$H$2,'d_시나리오'!$I$2,IF(A854&lt;('d_시나리오'!$I$2-'d_시나리오'!$H$2)/('d_시나리오'!$J$2-'d_시나리오'!$H$2),'d_시나리오'!$H$2+SQRT(A854*('d_시나리오'!$J$2-'d_시나리오'!$H$2)*('d_시나리오'!$I$2-'d_시나리오'!$H$2)),'d_시나리오'!$J$2-SQRT((1-A854)*('d_시나리오'!$J$2-'d_시나리오'!$H$2)*('d_시나리오'!$J$2-'d_시나리오'!$I$2))))</f>
        <v/>
      </c>
      <c r="C854">
        <f>BETAINV(RAND(),2,6)</f>
        <v/>
      </c>
      <c r="D854">
        <f>INDEX('d_분포'!$A$2:$A$28,RANDBETWEEN(1,27))</f>
        <v/>
      </c>
      <c r="E854">
        <f>INDEX('d_분포'!$C$2:$C$5,RANDBETWEEN(1,4))*(0.9+0.2*RAND())</f>
        <v/>
      </c>
      <c r="F854">
        <f>RAND()</f>
        <v/>
      </c>
      <c r="G854">
        <f>IF('d_시나리오'!$J$3='d_시나리오'!$H$3,'d_시나리오'!$I$3,IF(F854&lt;('d_시나리오'!$I$3-'d_시나리오'!$H$3)/('d_시나리오'!$J$3-'d_시나리오'!$H$3),'d_시나리오'!$H$3+SQRT(F854*('d_시나리오'!$J$3-'d_시나리오'!$H$3)*('d_시나리오'!$I$3-'d_시나리오'!$H$3)),'d_시나리오'!$J$3-SQRT((1-F854)*('d_시나리오'!$J$3-'d_시나리오'!$H$3)*('d_시나리오'!$J$3-'d_시나리오'!$I$3))))</f>
        <v/>
      </c>
      <c r="H854">
        <f>RAND()</f>
        <v/>
      </c>
      <c r="I854">
        <f>IF('d_시나리오'!$J$4='d_시나리오'!$H$4,'d_시나리오'!$I$4,IF(H854&lt;('d_시나리오'!$I$4-'d_시나리오'!$H$4)/('d_시나리오'!$J$4-'d_시나리오'!$H$4),'d_시나리오'!$H$4+SQRT(H854*('d_시나리오'!$J$4-'d_시나리오'!$H$4)*('d_시나리오'!$I$4-'d_시나리오'!$H$4)),'d_시나리오'!$J$4-SQRT((1-H854)*('d_시나리오'!$J$4-'d_시나리오'!$H$4)*('d_시나리오'!$J$4-'d_시나리오'!$I$4))))</f>
        <v/>
      </c>
      <c r="J854">
        <f>RAND()</f>
        <v/>
      </c>
      <c r="K854">
        <f>IF('d_시나리오'!$J$5='d_시나리오'!$H$5,'d_시나리오'!$I$5,IF(J854&lt;('d_시나리오'!$I$5-'d_시나리오'!$H$5)/('d_시나리오'!$J$5-'d_시나리오'!$H$5),'d_시나리오'!$H$5+SQRT(J854*('d_시나리오'!$J$5-'d_시나리오'!$H$5)*('d_시나리오'!$I$5-'d_시나리오'!$H$5)),'d_시나리오'!$J$5-SQRT((1-J854)*('d_시나리오'!$J$5-'d_시나리오'!$H$5)*('d_시나리오'!$J$5-'d_시나리오'!$I$5))))</f>
        <v/>
      </c>
      <c r="L854">
        <f>RAND()</f>
        <v/>
      </c>
      <c r="M854">
        <f>IF('d_시나리오'!$J$6='d_시나리오'!$H$6,'d_시나리오'!$I$6,IF(L854&lt;('d_시나리오'!$I$6-'d_시나리오'!$H$6)/('d_시나리오'!$J$6-'d_시나리오'!$H$6),'d_시나리오'!$H$6+SQRT(L854*('d_시나리오'!$J$6-'d_시나리오'!$H$6)*('d_시나리오'!$I$6-'d_시나리오'!$H$6)),'d_시나리오'!$J$6-SQRT((1-L854)*('d_시나리오'!$J$6-'d_시나리오'!$H$6)*('d_시나리오'!$J$6-'d_시나리오'!$I$6))))</f>
        <v/>
      </c>
      <c r="N854">
        <f>INDEX('d_분포'!$B$2:$B$57,RANDBETWEEN(1,56))</f>
        <v/>
      </c>
      <c r="O854">
        <f>BETAINV(RAND(),5,5)</f>
        <v/>
      </c>
      <c r="P854">
        <f>'d_고정'!$B$1*'6_기대효과'!$H$7*('d_시나리오'!$I$7/'d_고정'!$B$2)*B854</f>
        <v/>
      </c>
      <c r="Q854">
        <f>P854*C854</f>
        <v/>
      </c>
      <c r="R854">
        <f>P854*E854</f>
        <v/>
      </c>
      <c r="S854">
        <f>R854*G854</f>
        <v/>
      </c>
      <c r="T854">
        <f>Q854+S854</f>
        <v/>
      </c>
      <c r="U854">
        <f>(Q854*D854+S854*I854)*(1-O854)</f>
        <v/>
      </c>
      <c r="V854">
        <f>(R854*K854*N854+'d_고정'!$B$3*('6_기대효과'!$H$7/8)*N854*'d_고정'!$B$10*M854*('6_기대효과'!$K$7/'d_고정'!$B$9))*(1-O854)</f>
        <v/>
      </c>
      <c r="W854">
        <f>(S854*I854+R854*MAX(K854-'d_고정'!$B$10*M854*('6_기대효과'!$K$7/'d_고정'!$B$9),0)*N854)*(1-O854)</f>
        <v/>
      </c>
      <c r="X854">
        <f>U854+V854</f>
        <v/>
      </c>
      <c r="Y854">
        <f>U854/('d_고정'!$B$5*'6_기대효과'!$H$7/8)/'d_고정'!$B$6</f>
        <v/>
      </c>
      <c r="Z854">
        <f>U854/('d_고정'!$B$8*'6_기대효과'!$H$7/8)</f>
        <v/>
      </c>
    </row>
    <row r="855">
      <c r="A855">
        <f>RAND()</f>
        <v/>
      </c>
      <c r="B855">
        <f>IF('d_시나리오'!$J$2='d_시나리오'!$H$2,'d_시나리오'!$I$2,IF(A855&lt;('d_시나리오'!$I$2-'d_시나리오'!$H$2)/('d_시나리오'!$J$2-'d_시나리오'!$H$2),'d_시나리오'!$H$2+SQRT(A855*('d_시나리오'!$J$2-'d_시나리오'!$H$2)*('d_시나리오'!$I$2-'d_시나리오'!$H$2)),'d_시나리오'!$J$2-SQRT((1-A855)*('d_시나리오'!$J$2-'d_시나리오'!$H$2)*('d_시나리오'!$J$2-'d_시나리오'!$I$2))))</f>
        <v/>
      </c>
      <c r="C855">
        <f>BETAINV(RAND(),2,6)</f>
        <v/>
      </c>
      <c r="D855">
        <f>INDEX('d_분포'!$A$2:$A$28,RANDBETWEEN(1,27))</f>
        <v/>
      </c>
      <c r="E855">
        <f>INDEX('d_분포'!$C$2:$C$5,RANDBETWEEN(1,4))*(0.9+0.2*RAND())</f>
        <v/>
      </c>
      <c r="F855">
        <f>RAND()</f>
        <v/>
      </c>
      <c r="G855">
        <f>IF('d_시나리오'!$J$3='d_시나리오'!$H$3,'d_시나리오'!$I$3,IF(F855&lt;('d_시나리오'!$I$3-'d_시나리오'!$H$3)/('d_시나리오'!$J$3-'d_시나리오'!$H$3),'d_시나리오'!$H$3+SQRT(F855*('d_시나리오'!$J$3-'d_시나리오'!$H$3)*('d_시나리오'!$I$3-'d_시나리오'!$H$3)),'d_시나리오'!$J$3-SQRT((1-F855)*('d_시나리오'!$J$3-'d_시나리오'!$H$3)*('d_시나리오'!$J$3-'d_시나리오'!$I$3))))</f>
        <v/>
      </c>
      <c r="H855">
        <f>RAND()</f>
        <v/>
      </c>
      <c r="I855">
        <f>IF('d_시나리오'!$J$4='d_시나리오'!$H$4,'d_시나리오'!$I$4,IF(H855&lt;('d_시나리오'!$I$4-'d_시나리오'!$H$4)/('d_시나리오'!$J$4-'d_시나리오'!$H$4),'d_시나리오'!$H$4+SQRT(H855*('d_시나리오'!$J$4-'d_시나리오'!$H$4)*('d_시나리오'!$I$4-'d_시나리오'!$H$4)),'d_시나리오'!$J$4-SQRT((1-H855)*('d_시나리오'!$J$4-'d_시나리오'!$H$4)*('d_시나리오'!$J$4-'d_시나리오'!$I$4))))</f>
        <v/>
      </c>
      <c r="J855">
        <f>RAND()</f>
        <v/>
      </c>
      <c r="K855">
        <f>IF('d_시나리오'!$J$5='d_시나리오'!$H$5,'d_시나리오'!$I$5,IF(J855&lt;('d_시나리오'!$I$5-'d_시나리오'!$H$5)/('d_시나리오'!$J$5-'d_시나리오'!$H$5),'d_시나리오'!$H$5+SQRT(J855*('d_시나리오'!$J$5-'d_시나리오'!$H$5)*('d_시나리오'!$I$5-'d_시나리오'!$H$5)),'d_시나리오'!$J$5-SQRT((1-J855)*('d_시나리오'!$J$5-'d_시나리오'!$H$5)*('d_시나리오'!$J$5-'d_시나리오'!$I$5))))</f>
        <v/>
      </c>
      <c r="L855">
        <f>RAND()</f>
        <v/>
      </c>
      <c r="M855">
        <f>IF('d_시나리오'!$J$6='d_시나리오'!$H$6,'d_시나리오'!$I$6,IF(L855&lt;('d_시나리오'!$I$6-'d_시나리오'!$H$6)/('d_시나리오'!$J$6-'d_시나리오'!$H$6),'d_시나리오'!$H$6+SQRT(L855*('d_시나리오'!$J$6-'d_시나리오'!$H$6)*('d_시나리오'!$I$6-'d_시나리오'!$H$6)),'d_시나리오'!$J$6-SQRT((1-L855)*('d_시나리오'!$J$6-'d_시나리오'!$H$6)*('d_시나리오'!$J$6-'d_시나리오'!$I$6))))</f>
        <v/>
      </c>
      <c r="N855">
        <f>INDEX('d_분포'!$B$2:$B$57,RANDBETWEEN(1,56))</f>
        <v/>
      </c>
      <c r="O855">
        <f>BETAINV(RAND(),5,5)</f>
        <v/>
      </c>
      <c r="P855">
        <f>'d_고정'!$B$1*'6_기대효과'!$H$7*('d_시나리오'!$I$7/'d_고정'!$B$2)*B855</f>
        <v/>
      </c>
      <c r="Q855">
        <f>P855*C855</f>
        <v/>
      </c>
      <c r="R855">
        <f>P855*E855</f>
        <v/>
      </c>
      <c r="S855">
        <f>R855*G855</f>
        <v/>
      </c>
      <c r="T855">
        <f>Q855+S855</f>
        <v/>
      </c>
      <c r="U855">
        <f>(Q855*D855+S855*I855)*(1-O855)</f>
        <v/>
      </c>
      <c r="V855">
        <f>(R855*K855*N855+'d_고정'!$B$3*('6_기대효과'!$H$7/8)*N855*'d_고정'!$B$10*M855*('6_기대효과'!$K$7/'d_고정'!$B$9))*(1-O855)</f>
        <v/>
      </c>
      <c r="W855">
        <f>(S855*I855+R855*MAX(K855-'d_고정'!$B$10*M855*('6_기대효과'!$K$7/'d_고정'!$B$9),0)*N855)*(1-O855)</f>
        <v/>
      </c>
      <c r="X855">
        <f>U855+V855</f>
        <v/>
      </c>
      <c r="Y855">
        <f>U855/('d_고정'!$B$5*'6_기대효과'!$H$7/8)/'d_고정'!$B$6</f>
        <v/>
      </c>
      <c r="Z855">
        <f>U855/('d_고정'!$B$8*'6_기대효과'!$H$7/8)</f>
        <v/>
      </c>
    </row>
    <row r="856">
      <c r="A856">
        <f>RAND()</f>
        <v/>
      </c>
      <c r="B856">
        <f>IF('d_시나리오'!$J$2='d_시나리오'!$H$2,'d_시나리오'!$I$2,IF(A856&lt;('d_시나리오'!$I$2-'d_시나리오'!$H$2)/('d_시나리오'!$J$2-'d_시나리오'!$H$2),'d_시나리오'!$H$2+SQRT(A856*('d_시나리오'!$J$2-'d_시나리오'!$H$2)*('d_시나리오'!$I$2-'d_시나리오'!$H$2)),'d_시나리오'!$J$2-SQRT((1-A856)*('d_시나리오'!$J$2-'d_시나리오'!$H$2)*('d_시나리오'!$J$2-'d_시나리오'!$I$2))))</f>
        <v/>
      </c>
      <c r="C856">
        <f>BETAINV(RAND(),2,6)</f>
        <v/>
      </c>
      <c r="D856">
        <f>INDEX('d_분포'!$A$2:$A$28,RANDBETWEEN(1,27))</f>
        <v/>
      </c>
      <c r="E856">
        <f>INDEX('d_분포'!$C$2:$C$5,RANDBETWEEN(1,4))*(0.9+0.2*RAND())</f>
        <v/>
      </c>
      <c r="F856">
        <f>RAND()</f>
        <v/>
      </c>
      <c r="G856">
        <f>IF('d_시나리오'!$J$3='d_시나리오'!$H$3,'d_시나리오'!$I$3,IF(F856&lt;('d_시나리오'!$I$3-'d_시나리오'!$H$3)/('d_시나리오'!$J$3-'d_시나리오'!$H$3),'d_시나리오'!$H$3+SQRT(F856*('d_시나리오'!$J$3-'d_시나리오'!$H$3)*('d_시나리오'!$I$3-'d_시나리오'!$H$3)),'d_시나리오'!$J$3-SQRT((1-F856)*('d_시나리오'!$J$3-'d_시나리오'!$H$3)*('d_시나리오'!$J$3-'d_시나리오'!$I$3))))</f>
        <v/>
      </c>
      <c r="H856">
        <f>RAND()</f>
        <v/>
      </c>
      <c r="I856">
        <f>IF('d_시나리오'!$J$4='d_시나리오'!$H$4,'d_시나리오'!$I$4,IF(H856&lt;('d_시나리오'!$I$4-'d_시나리오'!$H$4)/('d_시나리오'!$J$4-'d_시나리오'!$H$4),'d_시나리오'!$H$4+SQRT(H856*('d_시나리오'!$J$4-'d_시나리오'!$H$4)*('d_시나리오'!$I$4-'d_시나리오'!$H$4)),'d_시나리오'!$J$4-SQRT((1-H856)*('d_시나리오'!$J$4-'d_시나리오'!$H$4)*('d_시나리오'!$J$4-'d_시나리오'!$I$4))))</f>
        <v/>
      </c>
      <c r="J856">
        <f>RAND()</f>
        <v/>
      </c>
      <c r="K856">
        <f>IF('d_시나리오'!$J$5='d_시나리오'!$H$5,'d_시나리오'!$I$5,IF(J856&lt;('d_시나리오'!$I$5-'d_시나리오'!$H$5)/('d_시나리오'!$J$5-'d_시나리오'!$H$5),'d_시나리오'!$H$5+SQRT(J856*('d_시나리오'!$J$5-'d_시나리오'!$H$5)*('d_시나리오'!$I$5-'d_시나리오'!$H$5)),'d_시나리오'!$J$5-SQRT((1-J856)*('d_시나리오'!$J$5-'d_시나리오'!$H$5)*('d_시나리오'!$J$5-'d_시나리오'!$I$5))))</f>
        <v/>
      </c>
      <c r="L856">
        <f>RAND()</f>
        <v/>
      </c>
      <c r="M856">
        <f>IF('d_시나리오'!$J$6='d_시나리오'!$H$6,'d_시나리오'!$I$6,IF(L856&lt;('d_시나리오'!$I$6-'d_시나리오'!$H$6)/('d_시나리오'!$J$6-'d_시나리오'!$H$6),'d_시나리오'!$H$6+SQRT(L856*('d_시나리오'!$J$6-'d_시나리오'!$H$6)*('d_시나리오'!$I$6-'d_시나리오'!$H$6)),'d_시나리오'!$J$6-SQRT((1-L856)*('d_시나리오'!$J$6-'d_시나리오'!$H$6)*('d_시나리오'!$J$6-'d_시나리오'!$I$6))))</f>
        <v/>
      </c>
      <c r="N856">
        <f>INDEX('d_분포'!$B$2:$B$57,RANDBETWEEN(1,56))</f>
        <v/>
      </c>
      <c r="O856">
        <f>BETAINV(RAND(),5,5)</f>
        <v/>
      </c>
      <c r="P856">
        <f>'d_고정'!$B$1*'6_기대효과'!$H$7*('d_시나리오'!$I$7/'d_고정'!$B$2)*B856</f>
        <v/>
      </c>
      <c r="Q856">
        <f>P856*C856</f>
        <v/>
      </c>
      <c r="R856">
        <f>P856*E856</f>
        <v/>
      </c>
      <c r="S856">
        <f>R856*G856</f>
        <v/>
      </c>
      <c r="T856">
        <f>Q856+S856</f>
        <v/>
      </c>
      <c r="U856">
        <f>(Q856*D856+S856*I856)*(1-O856)</f>
        <v/>
      </c>
      <c r="V856">
        <f>(R856*K856*N856+'d_고정'!$B$3*('6_기대효과'!$H$7/8)*N856*'d_고정'!$B$10*M856*('6_기대효과'!$K$7/'d_고정'!$B$9))*(1-O856)</f>
        <v/>
      </c>
      <c r="W856">
        <f>(S856*I856+R856*MAX(K856-'d_고정'!$B$10*M856*('6_기대효과'!$K$7/'d_고정'!$B$9),0)*N856)*(1-O856)</f>
        <v/>
      </c>
      <c r="X856">
        <f>U856+V856</f>
        <v/>
      </c>
      <c r="Y856">
        <f>U856/('d_고정'!$B$5*'6_기대효과'!$H$7/8)/'d_고정'!$B$6</f>
        <v/>
      </c>
      <c r="Z856">
        <f>U856/('d_고정'!$B$8*'6_기대효과'!$H$7/8)</f>
        <v/>
      </c>
    </row>
    <row r="857">
      <c r="A857">
        <f>RAND()</f>
        <v/>
      </c>
      <c r="B857">
        <f>IF('d_시나리오'!$J$2='d_시나리오'!$H$2,'d_시나리오'!$I$2,IF(A857&lt;('d_시나리오'!$I$2-'d_시나리오'!$H$2)/('d_시나리오'!$J$2-'d_시나리오'!$H$2),'d_시나리오'!$H$2+SQRT(A857*('d_시나리오'!$J$2-'d_시나리오'!$H$2)*('d_시나리오'!$I$2-'d_시나리오'!$H$2)),'d_시나리오'!$J$2-SQRT((1-A857)*('d_시나리오'!$J$2-'d_시나리오'!$H$2)*('d_시나리오'!$J$2-'d_시나리오'!$I$2))))</f>
        <v/>
      </c>
      <c r="C857">
        <f>BETAINV(RAND(),2,6)</f>
        <v/>
      </c>
      <c r="D857">
        <f>INDEX('d_분포'!$A$2:$A$28,RANDBETWEEN(1,27))</f>
        <v/>
      </c>
      <c r="E857">
        <f>INDEX('d_분포'!$C$2:$C$5,RANDBETWEEN(1,4))*(0.9+0.2*RAND())</f>
        <v/>
      </c>
      <c r="F857">
        <f>RAND()</f>
        <v/>
      </c>
      <c r="G857">
        <f>IF('d_시나리오'!$J$3='d_시나리오'!$H$3,'d_시나리오'!$I$3,IF(F857&lt;('d_시나리오'!$I$3-'d_시나리오'!$H$3)/('d_시나리오'!$J$3-'d_시나리오'!$H$3),'d_시나리오'!$H$3+SQRT(F857*('d_시나리오'!$J$3-'d_시나리오'!$H$3)*('d_시나리오'!$I$3-'d_시나리오'!$H$3)),'d_시나리오'!$J$3-SQRT((1-F857)*('d_시나리오'!$J$3-'d_시나리오'!$H$3)*('d_시나리오'!$J$3-'d_시나리오'!$I$3))))</f>
        <v/>
      </c>
      <c r="H857">
        <f>RAND()</f>
        <v/>
      </c>
      <c r="I857">
        <f>IF('d_시나리오'!$J$4='d_시나리오'!$H$4,'d_시나리오'!$I$4,IF(H857&lt;('d_시나리오'!$I$4-'d_시나리오'!$H$4)/('d_시나리오'!$J$4-'d_시나리오'!$H$4),'d_시나리오'!$H$4+SQRT(H857*('d_시나리오'!$J$4-'d_시나리오'!$H$4)*('d_시나리오'!$I$4-'d_시나리오'!$H$4)),'d_시나리오'!$J$4-SQRT((1-H857)*('d_시나리오'!$J$4-'d_시나리오'!$H$4)*('d_시나리오'!$J$4-'d_시나리오'!$I$4))))</f>
        <v/>
      </c>
      <c r="J857">
        <f>RAND()</f>
        <v/>
      </c>
      <c r="K857">
        <f>IF('d_시나리오'!$J$5='d_시나리오'!$H$5,'d_시나리오'!$I$5,IF(J857&lt;('d_시나리오'!$I$5-'d_시나리오'!$H$5)/('d_시나리오'!$J$5-'d_시나리오'!$H$5),'d_시나리오'!$H$5+SQRT(J857*('d_시나리오'!$J$5-'d_시나리오'!$H$5)*('d_시나리오'!$I$5-'d_시나리오'!$H$5)),'d_시나리오'!$J$5-SQRT((1-J857)*('d_시나리오'!$J$5-'d_시나리오'!$H$5)*('d_시나리오'!$J$5-'d_시나리오'!$I$5))))</f>
        <v/>
      </c>
      <c r="L857">
        <f>RAND()</f>
        <v/>
      </c>
      <c r="M857">
        <f>IF('d_시나리오'!$J$6='d_시나리오'!$H$6,'d_시나리오'!$I$6,IF(L857&lt;('d_시나리오'!$I$6-'d_시나리오'!$H$6)/('d_시나리오'!$J$6-'d_시나리오'!$H$6),'d_시나리오'!$H$6+SQRT(L857*('d_시나리오'!$J$6-'d_시나리오'!$H$6)*('d_시나리오'!$I$6-'d_시나리오'!$H$6)),'d_시나리오'!$J$6-SQRT((1-L857)*('d_시나리오'!$J$6-'d_시나리오'!$H$6)*('d_시나리오'!$J$6-'d_시나리오'!$I$6))))</f>
        <v/>
      </c>
      <c r="N857">
        <f>INDEX('d_분포'!$B$2:$B$57,RANDBETWEEN(1,56))</f>
        <v/>
      </c>
      <c r="O857">
        <f>BETAINV(RAND(),5,5)</f>
        <v/>
      </c>
      <c r="P857">
        <f>'d_고정'!$B$1*'6_기대효과'!$H$7*('d_시나리오'!$I$7/'d_고정'!$B$2)*B857</f>
        <v/>
      </c>
      <c r="Q857">
        <f>P857*C857</f>
        <v/>
      </c>
      <c r="R857">
        <f>P857*E857</f>
        <v/>
      </c>
      <c r="S857">
        <f>R857*G857</f>
        <v/>
      </c>
      <c r="T857">
        <f>Q857+S857</f>
        <v/>
      </c>
      <c r="U857">
        <f>(Q857*D857+S857*I857)*(1-O857)</f>
        <v/>
      </c>
      <c r="V857">
        <f>(R857*K857*N857+'d_고정'!$B$3*('6_기대효과'!$H$7/8)*N857*'d_고정'!$B$10*M857*('6_기대효과'!$K$7/'d_고정'!$B$9))*(1-O857)</f>
        <v/>
      </c>
      <c r="W857">
        <f>(S857*I857+R857*MAX(K857-'d_고정'!$B$10*M857*('6_기대효과'!$K$7/'d_고정'!$B$9),0)*N857)*(1-O857)</f>
        <v/>
      </c>
      <c r="X857">
        <f>U857+V857</f>
        <v/>
      </c>
      <c r="Y857">
        <f>U857/('d_고정'!$B$5*'6_기대효과'!$H$7/8)/'d_고정'!$B$6</f>
        <v/>
      </c>
      <c r="Z857">
        <f>U857/('d_고정'!$B$8*'6_기대효과'!$H$7/8)</f>
        <v/>
      </c>
    </row>
    <row r="858">
      <c r="A858">
        <f>RAND()</f>
        <v/>
      </c>
      <c r="B858">
        <f>IF('d_시나리오'!$J$2='d_시나리오'!$H$2,'d_시나리오'!$I$2,IF(A858&lt;('d_시나리오'!$I$2-'d_시나리오'!$H$2)/('d_시나리오'!$J$2-'d_시나리오'!$H$2),'d_시나리오'!$H$2+SQRT(A858*('d_시나리오'!$J$2-'d_시나리오'!$H$2)*('d_시나리오'!$I$2-'d_시나리오'!$H$2)),'d_시나리오'!$J$2-SQRT((1-A858)*('d_시나리오'!$J$2-'d_시나리오'!$H$2)*('d_시나리오'!$J$2-'d_시나리오'!$I$2))))</f>
        <v/>
      </c>
      <c r="C858">
        <f>BETAINV(RAND(),2,6)</f>
        <v/>
      </c>
      <c r="D858">
        <f>INDEX('d_분포'!$A$2:$A$28,RANDBETWEEN(1,27))</f>
        <v/>
      </c>
      <c r="E858">
        <f>INDEX('d_분포'!$C$2:$C$5,RANDBETWEEN(1,4))*(0.9+0.2*RAND())</f>
        <v/>
      </c>
      <c r="F858">
        <f>RAND()</f>
        <v/>
      </c>
      <c r="G858">
        <f>IF('d_시나리오'!$J$3='d_시나리오'!$H$3,'d_시나리오'!$I$3,IF(F858&lt;('d_시나리오'!$I$3-'d_시나리오'!$H$3)/('d_시나리오'!$J$3-'d_시나리오'!$H$3),'d_시나리오'!$H$3+SQRT(F858*('d_시나리오'!$J$3-'d_시나리오'!$H$3)*('d_시나리오'!$I$3-'d_시나리오'!$H$3)),'d_시나리오'!$J$3-SQRT((1-F858)*('d_시나리오'!$J$3-'d_시나리오'!$H$3)*('d_시나리오'!$J$3-'d_시나리오'!$I$3))))</f>
        <v/>
      </c>
      <c r="H858">
        <f>RAND()</f>
        <v/>
      </c>
      <c r="I858">
        <f>IF('d_시나리오'!$J$4='d_시나리오'!$H$4,'d_시나리오'!$I$4,IF(H858&lt;('d_시나리오'!$I$4-'d_시나리오'!$H$4)/('d_시나리오'!$J$4-'d_시나리오'!$H$4),'d_시나리오'!$H$4+SQRT(H858*('d_시나리오'!$J$4-'d_시나리오'!$H$4)*('d_시나리오'!$I$4-'d_시나리오'!$H$4)),'d_시나리오'!$J$4-SQRT((1-H858)*('d_시나리오'!$J$4-'d_시나리오'!$H$4)*('d_시나리오'!$J$4-'d_시나리오'!$I$4))))</f>
        <v/>
      </c>
      <c r="J858">
        <f>RAND()</f>
        <v/>
      </c>
      <c r="K858">
        <f>IF('d_시나리오'!$J$5='d_시나리오'!$H$5,'d_시나리오'!$I$5,IF(J858&lt;('d_시나리오'!$I$5-'d_시나리오'!$H$5)/('d_시나리오'!$J$5-'d_시나리오'!$H$5),'d_시나리오'!$H$5+SQRT(J858*('d_시나리오'!$J$5-'d_시나리오'!$H$5)*('d_시나리오'!$I$5-'d_시나리오'!$H$5)),'d_시나리오'!$J$5-SQRT((1-J858)*('d_시나리오'!$J$5-'d_시나리오'!$H$5)*('d_시나리오'!$J$5-'d_시나리오'!$I$5))))</f>
        <v/>
      </c>
      <c r="L858">
        <f>RAND()</f>
        <v/>
      </c>
      <c r="M858">
        <f>IF('d_시나리오'!$J$6='d_시나리오'!$H$6,'d_시나리오'!$I$6,IF(L858&lt;('d_시나리오'!$I$6-'d_시나리오'!$H$6)/('d_시나리오'!$J$6-'d_시나리오'!$H$6),'d_시나리오'!$H$6+SQRT(L858*('d_시나리오'!$J$6-'d_시나리오'!$H$6)*('d_시나리오'!$I$6-'d_시나리오'!$H$6)),'d_시나리오'!$J$6-SQRT((1-L858)*('d_시나리오'!$J$6-'d_시나리오'!$H$6)*('d_시나리오'!$J$6-'d_시나리오'!$I$6))))</f>
        <v/>
      </c>
      <c r="N858">
        <f>INDEX('d_분포'!$B$2:$B$57,RANDBETWEEN(1,56))</f>
        <v/>
      </c>
      <c r="O858">
        <f>BETAINV(RAND(),5,5)</f>
        <v/>
      </c>
      <c r="P858">
        <f>'d_고정'!$B$1*'6_기대효과'!$H$7*('d_시나리오'!$I$7/'d_고정'!$B$2)*B858</f>
        <v/>
      </c>
      <c r="Q858">
        <f>P858*C858</f>
        <v/>
      </c>
      <c r="R858">
        <f>P858*E858</f>
        <v/>
      </c>
      <c r="S858">
        <f>R858*G858</f>
        <v/>
      </c>
      <c r="T858">
        <f>Q858+S858</f>
        <v/>
      </c>
      <c r="U858">
        <f>(Q858*D858+S858*I858)*(1-O858)</f>
        <v/>
      </c>
      <c r="V858">
        <f>(R858*K858*N858+'d_고정'!$B$3*('6_기대효과'!$H$7/8)*N858*'d_고정'!$B$10*M858*('6_기대효과'!$K$7/'d_고정'!$B$9))*(1-O858)</f>
        <v/>
      </c>
      <c r="W858">
        <f>(S858*I858+R858*MAX(K858-'d_고정'!$B$10*M858*('6_기대효과'!$K$7/'d_고정'!$B$9),0)*N858)*(1-O858)</f>
        <v/>
      </c>
      <c r="X858">
        <f>U858+V858</f>
        <v/>
      </c>
      <c r="Y858">
        <f>U858/('d_고정'!$B$5*'6_기대효과'!$H$7/8)/'d_고정'!$B$6</f>
        <v/>
      </c>
      <c r="Z858">
        <f>U858/('d_고정'!$B$8*'6_기대효과'!$H$7/8)</f>
        <v/>
      </c>
    </row>
    <row r="859">
      <c r="A859">
        <f>RAND()</f>
        <v/>
      </c>
      <c r="B859">
        <f>IF('d_시나리오'!$J$2='d_시나리오'!$H$2,'d_시나리오'!$I$2,IF(A859&lt;('d_시나리오'!$I$2-'d_시나리오'!$H$2)/('d_시나리오'!$J$2-'d_시나리오'!$H$2),'d_시나리오'!$H$2+SQRT(A859*('d_시나리오'!$J$2-'d_시나리오'!$H$2)*('d_시나리오'!$I$2-'d_시나리오'!$H$2)),'d_시나리오'!$J$2-SQRT((1-A859)*('d_시나리오'!$J$2-'d_시나리오'!$H$2)*('d_시나리오'!$J$2-'d_시나리오'!$I$2))))</f>
        <v/>
      </c>
      <c r="C859">
        <f>BETAINV(RAND(),2,6)</f>
        <v/>
      </c>
      <c r="D859">
        <f>INDEX('d_분포'!$A$2:$A$28,RANDBETWEEN(1,27))</f>
        <v/>
      </c>
      <c r="E859">
        <f>INDEX('d_분포'!$C$2:$C$5,RANDBETWEEN(1,4))*(0.9+0.2*RAND())</f>
        <v/>
      </c>
      <c r="F859">
        <f>RAND()</f>
        <v/>
      </c>
      <c r="G859">
        <f>IF('d_시나리오'!$J$3='d_시나리오'!$H$3,'d_시나리오'!$I$3,IF(F859&lt;('d_시나리오'!$I$3-'d_시나리오'!$H$3)/('d_시나리오'!$J$3-'d_시나리오'!$H$3),'d_시나리오'!$H$3+SQRT(F859*('d_시나리오'!$J$3-'d_시나리오'!$H$3)*('d_시나리오'!$I$3-'d_시나리오'!$H$3)),'d_시나리오'!$J$3-SQRT((1-F859)*('d_시나리오'!$J$3-'d_시나리오'!$H$3)*('d_시나리오'!$J$3-'d_시나리오'!$I$3))))</f>
        <v/>
      </c>
      <c r="H859">
        <f>RAND()</f>
        <v/>
      </c>
      <c r="I859">
        <f>IF('d_시나리오'!$J$4='d_시나리오'!$H$4,'d_시나리오'!$I$4,IF(H859&lt;('d_시나리오'!$I$4-'d_시나리오'!$H$4)/('d_시나리오'!$J$4-'d_시나리오'!$H$4),'d_시나리오'!$H$4+SQRT(H859*('d_시나리오'!$J$4-'d_시나리오'!$H$4)*('d_시나리오'!$I$4-'d_시나리오'!$H$4)),'d_시나리오'!$J$4-SQRT((1-H859)*('d_시나리오'!$J$4-'d_시나리오'!$H$4)*('d_시나리오'!$J$4-'d_시나리오'!$I$4))))</f>
        <v/>
      </c>
      <c r="J859">
        <f>RAND()</f>
        <v/>
      </c>
      <c r="K859">
        <f>IF('d_시나리오'!$J$5='d_시나리오'!$H$5,'d_시나리오'!$I$5,IF(J859&lt;('d_시나리오'!$I$5-'d_시나리오'!$H$5)/('d_시나리오'!$J$5-'d_시나리오'!$H$5),'d_시나리오'!$H$5+SQRT(J859*('d_시나리오'!$J$5-'d_시나리오'!$H$5)*('d_시나리오'!$I$5-'d_시나리오'!$H$5)),'d_시나리오'!$J$5-SQRT((1-J859)*('d_시나리오'!$J$5-'d_시나리오'!$H$5)*('d_시나리오'!$J$5-'d_시나리오'!$I$5))))</f>
        <v/>
      </c>
      <c r="L859">
        <f>RAND()</f>
        <v/>
      </c>
      <c r="M859">
        <f>IF('d_시나리오'!$J$6='d_시나리오'!$H$6,'d_시나리오'!$I$6,IF(L859&lt;('d_시나리오'!$I$6-'d_시나리오'!$H$6)/('d_시나리오'!$J$6-'d_시나리오'!$H$6),'d_시나리오'!$H$6+SQRT(L859*('d_시나리오'!$J$6-'d_시나리오'!$H$6)*('d_시나리오'!$I$6-'d_시나리오'!$H$6)),'d_시나리오'!$J$6-SQRT((1-L859)*('d_시나리오'!$J$6-'d_시나리오'!$H$6)*('d_시나리오'!$J$6-'d_시나리오'!$I$6))))</f>
        <v/>
      </c>
      <c r="N859">
        <f>INDEX('d_분포'!$B$2:$B$57,RANDBETWEEN(1,56))</f>
        <v/>
      </c>
      <c r="O859">
        <f>BETAINV(RAND(),5,5)</f>
        <v/>
      </c>
      <c r="P859">
        <f>'d_고정'!$B$1*'6_기대효과'!$H$7*('d_시나리오'!$I$7/'d_고정'!$B$2)*B859</f>
        <v/>
      </c>
      <c r="Q859">
        <f>P859*C859</f>
        <v/>
      </c>
      <c r="R859">
        <f>P859*E859</f>
        <v/>
      </c>
      <c r="S859">
        <f>R859*G859</f>
        <v/>
      </c>
      <c r="T859">
        <f>Q859+S859</f>
        <v/>
      </c>
      <c r="U859">
        <f>(Q859*D859+S859*I859)*(1-O859)</f>
        <v/>
      </c>
      <c r="V859">
        <f>(R859*K859*N859+'d_고정'!$B$3*('6_기대효과'!$H$7/8)*N859*'d_고정'!$B$10*M859*('6_기대효과'!$K$7/'d_고정'!$B$9))*(1-O859)</f>
        <v/>
      </c>
      <c r="W859">
        <f>(S859*I859+R859*MAX(K859-'d_고정'!$B$10*M859*('6_기대효과'!$K$7/'d_고정'!$B$9),0)*N859)*(1-O859)</f>
        <v/>
      </c>
      <c r="X859">
        <f>U859+V859</f>
        <v/>
      </c>
      <c r="Y859">
        <f>U859/('d_고정'!$B$5*'6_기대효과'!$H$7/8)/'d_고정'!$B$6</f>
        <v/>
      </c>
      <c r="Z859">
        <f>U859/('d_고정'!$B$8*'6_기대효과'!$H$7/8)</f>
        <v/>
      </c>
    </row>
    <row r="860">
      <c r="A860">
        <f>RAND()</f>
        <v/>
      </c>
      <c r="B860">
        <f>IF('d_시나리오'!$J$2='d_시나리오'!$H$2,'d_시나리오'!$I$2,IF(A860&lt;('d_시나리오'!$I$2-'d_시나리오'!$H$2)/('d_시나리오'!$J$2-'d_시나리오'!$H$2),'d_시나리오'!$H$2+SQRT(A860*('d_시나리오'!$J$2-'d_시나리오'!$H$2)*('d_시나리오'!$I$2-'d_시나리오'!$H$2)),'d_시나리오'!$J$2-SQRT((1-A860)*('d_시나리오'!$J$2-'d_시나리오'!$H$2)*('d_시나리오'!$J$2-'d_시나리오'!$I$2))))</f>
        <v/>
      </c>
      <c r="C860">
        <f>BETAINV(RAND(),2,6)</f>
        <v/>
      </c>
      <c r="D860">
        <f>INDEX('d_분포'!$A$2:$A$28,RANDBETWEEN(1,27))</f>
        <v/>
      </c>
      <c r="E860">
        <f>INDEX('d_분포'!$C$2:$C$5,RANDBETWEEN(1,4))*(0.9+0.2*RAND())</f>
        <v/>
      </c>
      <c r="F860">
        <f>RAND()</f>
        <v/>
      </c>
      <c r="G860">
        <f>IF('d_시나리오'!$J$3='d_시나리오'!$H$3,'d_시나리오'!$I$3,IF(F860&lt;('d_시나리오'!$I$3-'d_시나리오'!$H$3)/('d_시나리오'!$J$3-'d_시나리오'!$H$3),'d_시나리오'!$H$3+SQRT(F860*('d_시나리오'!$J$3-'d_시나리오'!$H$3)*('d_시나리오'!$I$3-'d_시나리오'!$H$3)),'d_시나리오'!$J$3-SQRT((1-F860)*('d_시나리오'!$J$3-'d_시나리오'!$H$3)*('d_시나리오'!$J$3-'d_시나리오'!$I$3))))</f>
        <v/>
      </c>
      <c r="H860">
        <f>RAND()</f>
        <v/>
      </c>
      <c r="I860">
        <f>IF('d_시나리오'!$J$4='d_시나리오'!$H$4,'d_시나리오'!$I$4,IF(H860&lt;('d_시나리오'!$I$4-'d_시나리오'!$H$4)/('d_시나리오'!$J$4-'d_시나리오'!$H$4),'d_시나리오'!$H$4+SQRT(H860*('d_시나리오'!$J$4-'d_시나리오'!$H$4)*('d_시나리오'!$I$4-'d_시나리오'!$H$4)),'d_시나리오'!$J$4-SQRT((1-H860)*('d_시나리오'!$J$4-'d_시나리오'!$H$4)*('d_시나리오'!$J$4-'d_시나리오'!$I$4))))</f>
        <v/>
      </c>
      <c r="J860">
        <f>RAND()</f>
        <v/>
      </c>
      <c r="K860">
        <f>IF('d_시나리오'!$J$5='d_시나리오'!$H$5,'d_시나리오'!$I$5,IF(J860&lt;('d_시나리오'!$I$5-'d_시나리오'!$H$5)/('d_시나리오'!$J$5-'d_시나리오'!$H$5),'d_시나리오'!$H$5+SQRT(J860*('d_시나리오'!$J$5-'d_시나리오'!$H$5)*('d_시나리오'!$I$5-'d_시나리오'!$H$5)),'d_시나리오'!$J$5-SQRT((1-J860)*('d_시나리오'!$J$5-'d_시나리오'!$H$5)*('d_시나리오'!$J$5-'d_시나리오'!$I$5))))</f>
        <v/>
      </c>
      <c r="L860">
        <f>RAND()</f>
        <v/>
      </c>
      <c r="M860">
        <f>IF('d_시나리오'!$J$6='d_시나리오'!$H$6,'d_시나리오'!$I$6,IF(L860&lt;('d_시나리오'!$I$6-'d_시나리오'!$H$6)/('d_시나리오'!$J$6-'d_시나리오'!$H$6),'d_시나리오'!$H$6+SQRT(L860*('d_시나리오'!$J$6-'d_시나리오'!$H$6)*('d_시나리오'!$I$6-'d_시나리오'!$H$6)),'d_시나리오'!$J$6-SQRT((1-L860)*('d_시나리오'!$J$6-'d_시나리오'!$H$6)*('d_시나리오'!$J$6-'d_시나리오'!$I$6))))</f>
        <v/>
      </c>
      <c r="N860">
        <f>INDEX('d_분포'!$B$2:$B$57,RANDBETWEEN(1,56))</f>
        <v/>
      </c>
      <c r="O860">
        <f>BETAINV(RAND(),5,5)</f>
        <v/>
      </c>
      <c r="P860">
        <f>'d_고정'!$B$1*'6_기대효과'!$H$7*('d_시나리오'!$I$7/'d_고정'!$B$2)*B860</f>
        <v/>
      </c>
      <c r="Q860">
        <f>P860*C860</f>
        <v/>
      </c>
      <c r="R860">
        <f>P860*E860</f>
        <v/>
      </c>
      <c r="S860">
        <f>R860*G860</f>
        <v/>
      </c>
      <c r="T860">
        <f>Q860+S860</f>
        <v/>
      </c>
      <c r="U860">
        <f>(Q860*D860+S860*I860)*(1-O860)</f>
        <v/>
      </c>
      <c r="V860">
        <f>(R860*K860*N860+'d_고정'!$B$3*('6_기대효과'!$H$7/8)*N860*'d_고정'!$B$10*M860*('6_기대효과'!$K$7/'d_고정'!$B$9))*(1-O860)</f>
        <v/>
      </c>
      <c r="W860">
        <f>(S860*I860+R860*MAX(K860-'d_고정'!$B$10*M860*('6_기대효과'!$K$7/'d_고정'!$B$9),0)*N860)*(1-O860)</f>
        <v/>
      </c>
      <c r="X860">
        <f>U860+V860</f>
        <v/>
      </c>
      <c r="Y860">
        <f>U860/('d_고정'!$B$5*'6_기대효과'!$H$7/8)/'d_고정'!$B$6</f>
        <v/>
      </c>
      <c r="Z860">
        <f>U860/('d_고정'!$B$8*'6_기대효과'!$H$7/8)</f>
        <v/>
      </c>
    </row>
    <row r="861">
      <c r="A861">
        <f>RAND()</f>
        <v/>
      </c>
      <c r="B861">
        <f>IF('d_시나리오'!$J$2='d_시나리오'!$H$2,'d_시나리오'!$I$2,IF(A861&lt;('d_시나리오'!$I$2-'d_시나리오'!$H$2)/('d_시나리오'!$J$2-'d_시나리오'!$H$2),'d_시나리오'!$H$2+SQRT(A861*('d_시나리오'!$J$2-'d_시나리오'!$H$2)*('d_시나리오'!$I$2-'d_시나리오'!$H$2)),'d_시나리오'!$J$2-SQRT((1-A861)*('d_시나리오'!$J$2-'d_시나리오'!$H$2)*('d_시나리오'!$J$2-'d_시나리오'!$I$2))))</f>
        <v/>
      </c>
      <c r="C861">
        <f>BETAINV(RAND(),2,6)</f>
        <v/>
      </c>
      <c r="D861">
        <f>INDEX('d_분포'!$A$2:$A$28,RANDBETWEEN(1,27))</f>
        <v/>
      </c>
      <c r="E861">
        <f>INDEX('d_분포'!$C$2:$C$5,RANDBETWEEN(1,4))*(0.9+0.2*RAND())</f>
        <v/>
      </c>
      <c r="F861">
        <f>RAND()</f>
        <v/>
      </c>
      <c r="G861">
        <f>IF('d_시나리오'!$J$3='d_시나리오'!$H$3,'d_시나리오'!$I$3,IF(F861&lt;('d_시나리오'!$I$3-'d_시나리오'!$H$3)/('d_시나리오'!$J$3-'d_시나리오'!$H$3),'d_시나리오'!$H$3+SQRT(F861*('d_시나리오'!$J$3-'d_시나리오'!$H$3)*('d_시나리오'!$I$3-'d_시나리오'!$H$3)),'d_시나리오'!$J$3-SQRT((1-F861)*('d_시나리오'!$J$3-'d_시나리오'!$H$3)*('d_시나리오'!$J$3-'d_시나리오'!$I$3))))</f>
        <v/>
      </c>
      <c r="H861">
        <f>RAND()</f>
        <v/>
      </c>
      <c r="I861">
        <f>IF('d_시나리오'!$J$4='d_시나리오'!$H$4,'d_시나리오'!$I$4,IF(H861&lt;('d_시나리오'!$I$4-'d_시나리오'!$H$4)/('d_시나리오'!$J$4-'d_시나리오'!$H$4),'d_시나리오'!$H$4+SQRT(H861*('d_시나리오'!$J$4-'d_시나리오'!$H$4)*('d_시나리오'!$I$4-'d_시나리오'!$H$4)),'d_시나리오'!$J$4-SQRT((1-H861)*('d_시나리오'!$J$4-'d_시나리오'!$H$4)*('d_시나리오'!$J$4-'d_시나리오'!$I$4))))</f>
        <v/>
      </c>
      <c r="J861">
        <f>RAND()</f>
        <v/>
      </c>
      <c r="K861">
        <f>IF('d_시나리오'!$J$5='d_시나리오'!$H$5,'d_시나리오'!$I$5,IF(J861&lt;('d_시나리오'!$I$5-'d_시나리오'!$H$5)/('d_시나리오'!$J$5-'d_시나리오'!$H$5),'d_시나리오'!$H$5+SQRT(J861*('d_시나리오'!$J$5-'d_시나리오'!$H$5)*('d_시나리오'!$I$5-'d_시나리오'!$H$5)),'d_시나리오'!$J$5-SQRT((1-J861)*('d_시나리오'!$J$5-'d_시나리오'!$H$5)*('d_시나리오'!$J$5-'d_시나리오'!$I$5))))</f>
        <v/>
      </c>
      <c r="L861">
        <f>RAND()</f>
        <v/>
      </c>
      <c r="M861">
        <f>IF('d_시나리오'!$J$6='d_시나리오'!$H$6,'d_시나리오'!$I$6,IF(L861&lt;('d_시나리오'!$I$6-'d_시나리오'!$H$6)/('d_시나리오'!$J$6-'d_시나리오'!$H$6),'d_시나리오'!$H$6+SQRT(L861*('d_시나리오'!$J$6-'d_시나리오'!$H$6)*('d_시나리오'!$I$6-'d_시나리오'!$H$6)),'d_시나리오'!$J$6-SQRT((1-L861)*('d_시나리오'!$J$6-'d_시나리오'!$H$6)*('d_시나리오'!$J$6-'d_시나리오'!$I$6))))</f>
        <v/>
      </c>
      <c r="N861">
        <f>INDEX('d_분포'!$B$2:$B$57,RANDBETWEEN(1,56))</f>
        <v/>
      </c>
      <c r="O861">
        <f>BETAINV(RAND(),5,5)</f>
        <v/>
      </c>
      <c r="P861">
        <f>'d_고정'!$B$1*'6_기대효과'!$H$7*('d_시나리오'!$I$7/'d_고정'!$B$2)*B861</f>
        <v/>
      </c>
      <c r="Q861">
        <f>P861*C861</f>
        <v/>
      </c>
      <c r="R861">
        <f>P861*E861</f>
        <v/>
      </c>
      <c r="S861">
        <f>R861*G861</f>
        <v/>
      </c>
      <c r="T861">
        <f>Q861+S861</f>
        <v/>
      </c>
      <c r="U861">
        <f>(Q861*D861+S861*I861)*(1-O861)</f>
        <v/>
      </c>
      <c r="V861">
        <f>(R861*K861*N861+'d_고정'!$B$3*('6_기대효과'!$H$7/8)*N861*'d_고정'!$B$10*M861*('6_기대효과'!$K$7/'d_고정'!$B$9))*(1-O861)</f>
        <v/>
      </c>
      <c r="W861">
        <f>(S861*I861+R861*MAX(K861-'d_고정'!$B$10*M861*('6_기대효과'!$K$7/'d_고정'!$B$9),0)*N861)*(1-O861)</f>
        <v/>
      </c>
      <c r="X861">
        <f>U861+V861</f>
        <v/>
      </c>
      <c r="Y861">
        <f>U861/('d_고정'!$B$5*'6_기대효과'!$H$7/8)/'d_고정'!$B$6</f>
        <v/>
      </c>
      <c r="Z861">
        <f>U861/('d_고정'!$B$8*'6_기대효과'!$H$7/8)</f>
        <v/>
      </c>
    </row>
    <row r="862">
      <c r="A862">
        <f>RAND()</f>
        <v/>
      </c>
      <c r="B862">
        <f>IF('d_시나리오'!$J$2='d_시나리오'!$H$2,'d_시나리오'!$I$2,IF(A862&lt;('d_시나리오'!$I$2-'d_시나리오'!$H$2)/('d_시나리오'!$J$2-'d_시나리오'!$H$2),'d_시나리오'!$H$2+SQRT(A862*('d_시나리오'!$J$2-'d_시나리오'!$H$2)*('d_시나리오'!$I$2-'d_시나리오'!$H$2)),'d_시나리오'!$J$2-SQRT((1-A862)*('d_시나리오'!$J$2-'d_시나리오'!$H$2)*('d_시나리오'!$J$2-'d_시나리오'!$I$2))))</f>
        <v/>
      </c>
      <c r="C862">
        <f>BETAINV(RAND(),2,6)</f>
        <v/>
      </c>
      <c r="D862">
        <f>INDEX('d_분포'!$A$2:$A$28,RANDBETWEEN(1,27))</f>
        <v/>
      </c>
      <c r="E862">
        <f>INDEX('d_분포'!$C$2:$C$5,RANDBETWEEN(1,4))*(0.9+0.2*RAND())</f>
        <v/>
      </c>
      <c r="F862">
        <f>RAND()</f>
        <v/>
      </c>
      <c r="G862">
        <f>IF('d_시나리오'!$J$3='d_시나리오'!$H$3,'d_시나리오'!$I$3,IF(F862&lt;('d_시나리오'!$I$3-'d_시나리오'!$H$3)/('d_시나리오'!$J$3-'d_시나리오'!$H$3),'d_시나리오'!$H$3+SQRT(F862*('d_시나리오'!$J$3-'d_시나리오'!$H$3)*('d_시나리오'!$I$3-'d_시나리오'!$H$3)),'d_시나리오'!$J$3-SQRT((1-F862)*('d_시나리오'!$J$3-'d_시나리오'!$H$3)*('d_시나리오'!$J$3-'d_시나리오'!$I$3))))</f>
        <v/>
      </c>
      <c r="H862">
        <f>RAND()</f>
        <v/>
      </c>
      <c r="I862">
        <f>IF('d_시나리오'!$J$4='d_시나리오'!$H$4,'d_시나리오'!$I$4,IF(H862&lt;('d_시나리오'!$I$4-'d_시나리오'!$H$4)/('d_시나리오'!$J$4-'d_시나리오'!$H$4),'d_시나리오'!$H$4+SQRT(H862*('d_시나리오'!$J$4-'d_시나리오'!$H$4)*('d_시나리오'!$I$4-'d_시나리오'!$H$4)),'d_시나리오'!$J$4-SQRT((1-H862)*('d_시나리오'!$J$4-'d_시나리오'!$H$4)*('d_시나리오'!$J$4-'d_시나리오'!$I$4))))</f>
        <v/>
      </c>
      <c r="J862">
        <f>RAND()</f>
        <v/>
      </c>
      <c r="K862">
        <f>IF('d_시나리오'!$J$5='d_시나리오'!$H$5,'d_시나리오'!$I$5,IF(J862&lt;('d_시나리오'!$I$5-'d_시나리오'!$H$5)/('d_시나리오'!$J$5-'d_시나리오'!$H$5),'d_시나리오'!$H$5+SQRT(J862*('d_시나리오'!$J$5-'d_시나리오'!$H$5)*('d_시나리오'!$I$5-'d_시나리오'!$H$5)),'d_시나리오'!$J$5-SQRT((1-J862)*('d_시나리오'!$J$5-'d_시나리오'!$H$5)*('d_시나리오'!$J$5-'d_시나리오'!$I$5))))</f>
        <v/>
      </c>
      <c r="L862">
        <f>RAND()</f>
        <v/>
      </c>
      <c r="M862">
        <f>IF('d_시나리오'!$J$6='d_시나리오'!$H$6,'d_시나리오'!$I$6,IF(L862&lt;('d_시나리오'!$I$6-'d_시나리오'!$H$6)/('d_시나리오'!$J$6-'d_시나리오'!$H$6),'d_시나리오'!$H$6+SQRT(L862*('d_시나리오'!$J$6-'d_시나리오'!$H$6)*('d_시나리오'!$I$6-'d_시나리오'!$H$6)),'d_시나리오'!$J$6-SQRT((1-L862)*('d_시나리오'!$J$6-'d_시나리오'!$H$6)*('d_시나리오'!$J$6-'d_시나리오'!$I$6))))</f>
        <v/>
      </c>
      <c r="N862">
        <f>INDEX('d_분포'!$B$2:$B$57,RANDBETWEEN(1,56))</f>
        <v/>
      </c>
      <c r="O862">
        <f>BETAINV(RAND(),5,5)</f>
        <v/>
      </c>
      <c r="P862">
        <f>'d_고정'!$B$1*'6_기대효과'!$H$7*('d_시나리오'!$I$7/'d_고정'!$B$2)*B862</f>
        <v/>
      </c>
      <c r="Q862">
        <f>P862*C862</f>
        <v/>
      </c>
      <c r="R862">
        <f>P862*E862</f>
        <v/>
      </c>
      <c r="S862">
        <f>R862*G862</f>
        <v/>
      </c>
      <c r="T862">
        <f>Q862+S862</f>
        <v/>
      </c>
      <c r="U862">
        <f>(Q862*D862+S862*I862)*(1-O862)</f>
        <v/>
      </c>
      <c r="V862">
        <f>(R862*K862*N862+'d_고정'!$B$3*('6_기대효과'!$H$7/8)*N862*'d_고정'!$B$10*M862*('6_기대효과'!$K$7/'d_고정'!$B$9))*(1-O862)</f>
        <v/>
      </c>
      <c r="W862">
        <f>(S862*I862+R862*MAX(K862-'d_고정'!$B$10*M862*('6_기대효과'!$K$7/'d_고정'!$B$9),0)*N862)*(1-O862)</f>
        <v/>
      </c>
      <c r="X862">
        <f>U862+V862</f>
        <v/>
      </c>
      <c r="Y862">
        <f>U862/('d_고정'!$B$5*'6_기대효과'!$H$7/8)/'d_고정'!$B$6</f>
        <v/>
      </c>
      <c r="Z862">
        <f>U862/('d_고정'!$B$8*'6_기대효과'!$H$7/8)</f>
        <v/>
      </c>
    </row>
    <row r="863">
      <c r="A863">
        <f>RAND()</f>
        <v/>
      </c>
      <c r="B863">
        <f>IF('d_시나리오'!$J$2='d_시나리오'!$H$2,'d_시나리오'!$I$2,IF(A863&lt;('d_시나리오'!$I$2-'d_시나리오'!$H$2)/('d_시나리오'!$J$2-'d_시나리오'!$H$2),'d_시나리오'!$H$2+SQRT(A863*('d_시나리오'!$J$2-'d_시나리오'!$H$2)*('d_시나리오'!$I$2-'d_시나리오'!$H$2)),'d_시나리오'!$J$2-SQRT((1-A863)*('d_시나리오'!$J$2-'d_시나리오'!$H$2)*('d_시나리오'!$J$2-'d_시나리오'!$I$2))))</f>
        <v/>
      </c>
      <c r="C863">
        <f>BETAINV(RAND(),2,6)</f>
        <v/>
      </c>
      <c r="D863">
        <f>INDEX('d_분포'!$A$2:$A$28,RANDBETWEEN(1,27))</f>
        <v/>
      </c>
      <c r="E863">
        <f>INDEX('d_분포'!$C$2:$C$5,RANDBETWEEN(1,4))*(0.9+0.2*RAND())</f>
        <v/>
      </c>
      <c r="F863">
        <f>RAND()</f>
        <v/>
      </c>
      <c r="G863">
        <f>IF('d_시나리오'!$J$3='d_시나리오'!$H$3,'d_시나리오'!$I$3,IF(F863&lt;('d_시나리오'!$I$3-'d_시나리오'!$H$3)/('d_시나리오'!$J$3-'d_시나리오'!$H$3),'d_시나리오'!$H$3+SQRT(F863*('d_시나리오'!$J$3-'d_시나리오'!$H$3)*('d_시나리오'!$I$3-'d_시나리오'!$H$3)),'d_시나리오'!$J$3-SQRT((1-F863)*('d_시나리오'!$J$3-'d_시나리오'!$H$3)*('d_시나리오'!$J$3-'d_시나리오'!$I$3))))</f>
        <v/>
      </c>
      <c r="H863">
        <f>RAND()</f>
        <v/>
      </c>
      <c r="I863">
        <f>IF('d_시나리오'!$J$4='d_시나리오'!$H$4,'d_시나리오'!$I$4,IF(H863&lt;('d_시나리오'!$I$4-'d_시나리오'!$H$4)/('d_시나리오'!$J$4-'d_시나리오'!$H$4),'d_시나리오'!$H$4+SQRT(H863*('d_시나리오'!$J$4-'d_시나리오'!$H$4)*('d_시나리오'!$I$4-'d_시나리오'!$H$4)),'d_시나리오'!$J$4-SQRT((1-H863)*('d_시나리오'!$J$4-'d_시나리오'!$H$4)*('d_시나리오'!$J$4-'d_시나리오'!$I$4))))</f>
        <v/>
      </c>
      <c r="J863">
        <f>RAND()</f>
        <v/>
      </c>
      <c r="K863">
        <f>IF('d_시나리오'!$J$5='d_시나리오'!$H$5,'d_시나리오'!$I$5,IF(J863&lt;('d_시나리오'!$I$5-'d_시나리오'!$H$5)/('d_시나리오'!$J$5-'d_시나리오'!$H$5),'d_시나리오'!$H$5+SQRT(J863*('d_시나리오'!$J$5-'d_시나리오'!$H$5)*('d_시나리오'!$I$5-'d_시나리오'!$H$5)),'d_시나리오'!$J$5-SQRT((1-J863)*('d_시나리오'!$J$5-'d_시나리오'!$H$5)*('d_시나리오'!$J$5-'d_시나리오'!$I$5))))</f>
        <v/>
      </c>
      <c r="L863">
        <f>RAND()</f>
        <v/>
      </c>
      <c r="M863">
        <f>IF('d_시나리오'!$J$6='d_시나리오'!$H$6,'d_시나리오'!$I$6,IF(L863&lt;('d_시나리오'!$I$6-'d_시나리오'!$H$6)/('d_시나리오'!$J$6-'d_시나리오'!$H$6),'d_시나리오'!$H$6+SQRT(L863*('d_시나리오'!$J$6-'d_시나리오'!$H$6)*('d_시나리오'!$I$6-'d_시나리오'!$H$6)),'d_시나리오'!$J$6-SQRT((1-L863)*('d_시나리오'!$J$6-'d_시나리오'!$H$6)*('d_시나리오'!$J$6-'d_시나리오'!$I$6))))</f>
        <v/>
      </c>
      <c r="N863">
        <f>INDEX('d_분포'!$B$2:$B$57,RANDBETWEEN(1,56))</f>
        <v/>
      </c>
      <c r="O863">
        <f>BETAINV(RAND(),5,5)</f>
        <v/>
      </c>
      <c r="P863">
        <f>'d_고정'!$B$1*'6_기대효과'!$H$7*('d_시나리오'!$I$7/'d_고정'!$B$2)*B863</f>
        <v/>
      </c>
      <c r="Q863">
        <f>P863*C863</f>
        <v/>
      </c>
      <c r="R863">
        <f>P863*E863</f>
        <v/>
      </c>
      <c r="S863">
        <f>R863*G863</f>
        <v/>
      </c>
      <c r="T863">
        <f>Q863+S863</f>
        <v/>
      </c>
      <c r="U863">
        <f>(Q863*D863+S863*I863)*(1-O863)</f>
        <v/>
      </c>
      <c r="V863">
        <f>(R863*K863*N863+'d_고정'!$B$3*('6_기대효과'!$H$7/8)*N863*'d_고정'!$B$10*M863*('6_기대효과'!$K$7/'d_고정'!$B$9))*(1-O863)</f>
        <v/>
      </c>
      <c r="W863">
        <f>(S863*I863+R863*MAX(K863-'d_고정'!$B$10*M863*('6_기대효과'!$K$7/'d_고정'!$B$9),0)*N863)*(1-O863)</f>
        <v/>
      </c>
      <c r="X863">
        <f>U863+V863</f>
        <v/>
      </c>
      <c r="Y863">
        <f>U863/('d_고정'!$B$5*'6_기대효과'!$H$7/8)/'d_고정'!$B$6</f>
        <v/>
      </c>
      <c r="Z863">
        <f>U863/('d_고정'!$B$8*'6_기대효과'!$H$7/8)</f>
        <v/>
      </c>
    </row>
    <row r="864">
      <c r="A864">
        <f>RAND()</f>
        <v/>
      </c>
      <c r="B864">
        <f>IF('d_시나리오'!$J$2='d_시나리오'!$H$2,'d_시나리오'!$I$2,IF(A864&lt;('d_시나리오'!$I$2-'d_시나리오'!$H$2)/('d_시나리오'!$J$2-'d_시나리오'!$H$2),'d_시나리오'!$H$2+SQRT(A864*('d_시나리오'!$J$2-'d_시나리오'!$H$2)*('d_시나리오'!$I$2-'d_시나리오'!$H$2)),'d_시나리오'!$J$2-SQRT((1-A864)*('d_시나리오'!$J$2-'d_시나리오'!$H$2)*('d_시나리오'!$J$2-'d_시나리오'!$I$2))))</f>
        <v/>
      </c>
      <c r="C864">
        <f>BETAINV(RAND(),2,6)</f>
        <v/>
      </c>
      <c r="D864">
        <f>INDEX('d_분포'!$A$2:$A$28,RANDBETWEEN(1,27))</f>
        <v/>
      </c>
      <c r="E864">
        <f>INDEX('d_분포'!$C$2:$C$5,RANDBETWEEN(1,4))*(0.9+0.2*RAND())</f>
        <v/>
      </c>
      <c r="F864">
        <f>RAND()</f>
        <v/>
      </c>
      <c r="G864">
        <f>IF('d_시나리오'!$J$3='d_시나리오'!$H$3,'d_시나리오'!$I$3,IF(F864&lt;('d_시나리오'!$I$3-'d_시나리오'!$H$3)/('d_시나리오'!$J$3-'d_시나리오'!$H$3),'d_시나리오'!$H$3+SQRT(F864*('d_시나리오'!$J$3-'d_시나리오'!$H$3)*('d_시나리오'!$I$3-'d_시나리오'!$H$3)),'d_시나리오'!$J$3-SQRT((1-F864)*('d_시나리오'!$J$3-'d_시나리오'!$H$3)*('d_시나리오'!$J$3-'d_시나리오'!$I$3))))</f>
        <v/>
      </c>
      <c r="H864">
        <f>RAND()</f>
        <v/>
      </c>
      <c r="I864">
        <f>IF('d_시나리오'!$J$4='d_시나리오'!$H$4,'d_시나리오'!$I$4,IF(H864&lt;('d_시나리오'!$I$4-'d_시나리오'!$H$4)/('d_시나리오'!$J$4-'d_시나리오'!$H$4),'d_시나리오'!$H$4+SQRT(H864*('d_시나리오'!$J$4-'d_시나리오'!$H$4)*('d_시나리오'!$I$4-'d_시나리오'!$H$4)),'d_시나리오'!$J$4-SQRT((1-H864)*('d_시나리오'!$J$4-'d_시나리오'!$H$4)*('d_시나리오'!$J$4-'d_시나리오'!$I$4))))</f>
        <v/>
      </c>
      <c r="J864">
        <f>RAND()</f>
        <v/>
      </c>
      <c r="K864">
        <f>IF('d_시나리오'!$J$5='d_시나리오'!$H$5,'d_시나리오'!$I$5,IF(J864&lt;('d_시나리오'!$I$5-'d_시나리오'!$H$5)/('d_시나리오'!$J$5-'d_시나리오'!$H$5),'d_시나리오'!$H$5+SQRT(J864*('d_시나리오'!$J$5-'d_시나리오'!$H$5)*('d_시나리오'!$I$5-'d_시나리오'!$H$5)),'d_시나리오'!$J$5-SQRT((1-J864)*('d_시나리오'!$J$5-'d_시나리오'!$H$5)*('d_시나리오'!$J$5-'d_시나리오'!$I$5))))</f>
        <v/>
      </c>
      <c r="L864">
        <f>RAND()</f>
        <v/>
      </c>
      <c r="M864">
        <f>IF('d_시나리오'!$J$6='d_시나리오'!$H$6,'d_시나리오'!$I$6,IF(L864&lt;('d_시나리오'!$I$6-'d_시나리오'!$H$6)/('d_시나리오'!$J$6-'d_시나리오'!$H$6),'d_시나리오'!$H$6+SQRT(L864*('d_시나리오'!$J$6-'d_시나리오'!$H$6)*('d_시나리오'!$I$6-'d_시나리오'!$H$6)),'d_시나리오'!$J$6-SQRT((1-L864)*('d_시나리오'!$J$6-'d_시나리오'!$H$6)*('d_시나리오'!$J$6-'d_시나리오'!$I$6))))</f>
        <v/>
      </c>
      <c r="N864">
        <f>INDEX('d_분포'!$B$2:$B$57,RANDBETWEEN(1,56))</f>
        <v/>
      </c>
      <c r="O864">
        <f>BETAINV(RAND(),5,5)</f>
        <v/>
      </c>
      <c r="P864">
        <f>'d_고정'!$B$1*'6_기대효과'!$H$7*('d_시나리오'!$I$7/'d_고정'!$B$2)*B864</f>
        <v/>
      </c>
      <c r="Q864">
        <f>P864*C864</f>
        <v/>
      </c>
      <c r="R864">
        <f>P864*E864</f>
        <v/>
      </c>
      <c r="S864">
        <f>R864*G864</f>
        <v/>
      </c>
      <c r="T864">
        <f>Q864+S864</f>
        <v/>
      </c>
      <c r="U864">
        <f>(Q864*D864+S864*I864)*(1-O864)</f>
        <v/>
      </c>
      <c r="V864">
        <f>(R864*K864*N864+'d_고정'!$B$3*('6_기대효과'!$H$7/8)*N864*'d_고정'!$B$10*M864*('6_기대효과'!$K$7/'d_고정'!$B$9))*(1-O864)</f>
        <v/>
      </c>
      <c r="W864">
        <f>(S864*I864+R864*MAX(K864-'d_고정'!$B$10*M864*('6_기대효과'!$K$7/'d_고정'!$B$9),0)*N864)*(1-O864)</f>
        <v/>
      </c>
      <c r="X864">
        <f>U864+V864</f>
        <v/>
      </c>
      <c r="Y864">
        <f>U864/('d_고정'!$B$5*'6_기대효과'!$H$7/8)/'d_고정'!$B$6</f>
        <v/>
      </c>
      <c r="Z864">
        <f>U864/('d_고정'!$B$8*'6_기대효과'!$H$7/8)</f>
        <v/>
      </c>
    </row>
    <row r="865">
      <c r="A865">
        <f>RAND()</f>
        <v/>
      </c>
      <c r="B865">
        <f>IF('d_시나리오'!$J$2='d_시나리오'!$H$2,'d_시나리오'!$I$2,IF(A865&lt;('d_시나리오'!$I$2-'d_시나리오'!$H$2)/('d_시나리오'!$J$2-'d_시나리오'!$H$2),'d_시나리오'!$H$2+SQRT(A865*('d_시나리오'!$J$2-'d_시나리오'!$H$2)*('d_시나리오'!$I$2-'d_시나리오'!$H$2)),'d_시나리오'!$J$2-SQRT((1-A865)*('d_시나리오'!$J$2-'d_시나리오'!$H$2)*('d_시나리오'!$J$2-'d_시나리오'!$I$2))))</f>
        <v/>
      </c>
      <c r="C865">
        <f>BETAINV(RAND(),2,6)</f>
        <v/>
      </c>
      <c r="D865">
        <f>INDEX('d_분포'!$A$2:$A$28,RANDBETWEEN(1,27))</f>
        <v/>
      </c>
      <c r="E865">
        <f>INDEX('d_분포'!$C$2:$C$5,RANDBETWEEN(1,4))*(0.9+0.2*RAND())</f>
        <v/>
      </c>
      <c r="F865">
        <f>RAND()</f>
        <v/>
      </c>
      <c r="G865">
        <f>IF('d_시나리오'!$J$3='d_시나리오'!$H$3,'d_시나리오'!$I$3,IF(F865&lt;('d_시나리오'!$I$3-'d_시나리오'!$H$3)/('d_시나리오'!$J$3-'d_시나리오'!$H$3),'d_시나리오'!$H$3+SQRT(F865*('d_시나리오'!$J$3-'d_시나리오'!$H$3)*('d_시나리오'!$I$3-'d_시나리오'!$H$3)),'d_시나리오'!$J$3-SQRT((1-F865)*('d_시나리오'!$J$3-'d_시나리오'!$H$3)*('d_시나리오'!$J$3-'d_시나리오'!$I$3))))</f>
        <v/>
      </c>
      <c r="H865">
        <f>RAND()</f>
        <v/>
      </c>
      <c r="I865">
        <f>IF('d_시나리오'!$J$4='d_시나리오'!$H$4,'d_시나리오'!$I$4,IF(H865&lt;('d_시나리오'!$I$4-'d_시나리오'!$H$4)/('d_시나리오'!$J$4-'d_시나리오'!$H$4),'d_시나리오'!$H$4+SQRT(H865*('d_시나리오'!$J$4-'d_시나리오'!$H$4)*('d_시나리오'!$I$4-'d_시나리오'!$H$4)),'d_시나리오'!$J$4-SQRT((1-H865)*('d_시나리오'!$J$4-'d_시나리오'!$H$4)*('d_시나리오'!$J$4-'d_시나리오'!$I$4))))</f>
        <v/>
      </c>
      <c r="J865">
        <f>RAND()</f>
        <v/>
      </c>
      <c r="K865">
        <f>IF('d_시나리오'!$J$5='d_시나리오'!$H$5,'d_시나리오'!$I$5,IF(J865&lt;('d_시나리오'!$I$5-'d_시나리오'!$H$5)/('d_시나리오'!$J$5-'d_시나리오'!$H$5),'d_시나리오'!$H$5+SQRT(J865*('d_시나리오'!$J$5-'d_시나리오'!$H$5)*('d_시나리오'!$I$5-'d_시나리오'!$H$5)),'d_시나리오'!$J$5-SQRT((1-J865)*('d_시나리오'!$J$5-'d_시나리오'!$H$5)*('d_시나리오'!$J$5-'d_시나리오'!$I$5))))</f>
        <v/>
      </c>
      <c r="L865">
        <f>RAND()</f>
        <v/>
      </c>
      <c r="M865">
        <f>IF('d_시나리오'!$J$6='d_시나리오'!$H$6,'d_시나리오'!$I$6,IF(L865&lt;('d_시나리오'!$I$6-'d_시나리오'!$H$6)/('d_시나리오'!$J$6-'d_시나리오'!$H$6),'d_시나리오'!$H$6+SQRT(L865*('d_시나리오'!$J$6-'d_시나리오'!$H$6)*('d_시나리오'!$I$6-'d_시나리오'!$H$6)),'d_시나리오'!$J$6-SQRT((1-L865)*('d_시나리오'!$J$6-'d_시나리오'!$H$6)*('d_시나리오'!$J$6-'d_시나리오'!$I$6))))</f>
        <v/>
      </c>
      <c r="N865">
        <f>INDEX('d_분포'!$B$2:$B$57,RANDBETWEEN(1,56))</f>
        <v/>
      </c>
      <c r="O865">
        <f>BETAINV(RAND(),5,5)</f>
        <v/>
      </c>
      <c r="P865">
        <f>'d_고정'!$B$1*'6_기대효과'!$H$7*('d_시나리오'!$I$7/'d_고정'!$B$2)*B865</f>
        <v/>
      </c>
      <c r="Q865">
        <f>P865*C865</f>
        <v/>
      </c>
      <c r="R865">
        <f>P865*E865</f>
        <v/>
      </c>
      <c r="S865">
        <f>R865*G865</f>
        <v/>
      </c>
      <c r="T865">
        <f>Q865+S865</f>
        <v/>
      </c>
      <c r="U865">
        <f>(Q865*D865+S865*I865)*(1-O865)</f>
        <v/>
      </c>
      <c r="V865">
        <f>(R865*K865*N865+'d_고정'!$B$3*('6_기대효과'!$H$7/8)*N865*'d_고정'!$B$10*M865*('6_기대효과'!$K$7/'d_고정'!$B$9))*(1-O865)</f>
        <v/>
      </c>
      <c r="W865">
        <f>(S865*I865+R865*MAX(K865-'d_고정'!$B$10*M865*('6_기대효과'!$K$7/'d_고정'!$B$9),0)*N865)*(1-O865)</f>
        <v/>
      </c>
      <c r="X865">
        <f>U865+V865</f>
        <v/>
      </c>
      <c r="Y865">
        <f>U865/('d_고정'!$B$5*'6_기대효과'!$H$7/8)/'d_고정'!$B$6</f>
        <v/>
      </c>
      <c r="Z865">
        <f>U865/('d_고정'!$B$8*'6_기대효과'!$H$7/8)</f>
        <v/>
      </c>
    </row>
    <row r="866">
      <c r="A866">
        <f>RAND()</f>
        <v/>
      </c>
      <c r="B866">
        <f>IF('d_시나리오'!$J$2='d_시나리오'!$H$2,'d_시나리오'!$I$2,IF(A866&lt;('d_시나리오'!$I$2-'d_시나리오'!$H$2)/('d_시나리오'!$J$2-'d_시나리오'!$H$2),'d_시나리오'!$H$2+SQRT(A866*('d_시나리오'!$J$2-'d_시나리오'!$H$2)*('d_시나리오'!$I$2-'d_시나리오'!$H$2)),'d_시나리오'!$J$2-SQRT((1-A866)*('d_시나리오'!$J$2-'d_시나리오'!$H$2)*('d_시나리오'!$J$2-'d_시나리오'!$I$2))))</f>
        <v/>
      </c>
      <c r="C866">
        <f>BETAINV(RAND(),2,6)</f>
        <v/>
      </c>
      <c r="D866">
        <f>INDEX('d_분포'!$A$2:$A$28,RANDBETWEEN(1,27))</f>
        <v/>
      </c>
      <c r="E866">
        <f>INDEX('d_분포'!$C$2:$C$5,RANDBETWEEN(1,4))*(0.9+0.2*RAND())</f>
        <v/>
      </c>
      <c r="F866">
        <f>RAND()</f>
        <v/>
      </c>
      <c r="G866">
        <f>IF('d_시나리오'!$J$3='d_시나리오'!$H$3,'d_시나리오'!$I$3,IF(F866&lt;('d_시나리오'!$I$3-'d_시나리오'!$H$3)/('d_시나리오'!$J$3-'d_시나리오'!$H$3),'d_시나리오'!$H$3+SQRT(F866*('d_시나리오'!$J$3-'d_시나리오'!$H$3)*('d_시나리오'!$I$3-'d_시나리오'!$H$3)),'d_시나리오'!$J$3-SQRT((1-F866)*('d_시나리오'!$J$3-'d_시나리오'!$H$3)*('d_시나리오'!$J$3-'d_시나리오'!$I$3))))</f>
        <v/>
      </c>
      <c r="H866">
        <f>RAND()</f>
        <v/>
      </c>
      <c r="I866">
        <f>IF('d_시나리오'!$J$4='d_시나리오'!$H$4,'d_시나리오'!$I$4,IF(H866&lt;('d_시나리오'!$I$4-'d_시나리오'!$H$4)/('d_시나리오'!$J$4-'d_시나리오'!$H$4),'d_시나리오'!$H$4+SQRT(H866*('d_시나리오'!$J$4-'d_시나리오'!$H$4)*('d_시나리오'!$I$4-'d_시나리오'!$H$4)),'d_시나리오'!$J$4-SQRT((1-H866)*('d_시나리오'!$J$4-'d_시나리오'!$H$4)*('d_시나리오'!$J$4-'d_시나리오'!$I$4))))</f>
        <v/>
      </c>
      <c r="J866">
        <f>RAND()</f>
        <v/>
      </c>
      <c r="K866">
        <f>IF('d_시나리오'!$J$5='d_시나리오'!$H$5,'d_시나리오'!$I$5,IF(J866&lt;('d_시나리오'!$I$5-'d_시나리오'!$H$5)/('d_시나리오'!$J$5-'d_시나리오'!$H$5),'d_시나리오'!$H$5+SQRT(J866*('d_시나리오'!$J$5-'d_시나리오'!$H$5)*('d_시나리오'!$I$5-'d_시나리오'!$H$5)),'d_시나리오'!$J$5-SQRT((1-J866)*('d_시나리오'!$J$5-'d_시나리오'!$H$5)*('d_시나리오'!$J$5-'d_시나리오'!$I$5))))</f>
        <v/>
      </c>
      <c r="L866">
        <f>RAND()</f>
        <v/>
      </c>
      <c r="M866">
        <f>IF('d_시나리오'!$J$6='d_시나리오'!$H$6,'d_시나리오'!$I$6,IF(L866&lt;('d_시나리오'!$I$6-'d_시나리오'!$H$6)/('d_시나리오'!$J$6-'d_시나리오'!$H$6),'d_시나리오'!$H$6+SQRT(L866*('d_시나리오'!$J$6-'d_시나리오'!$H$6)*('d_시나리오'!$I$6-'d_시나리오'!$H$6)),'d_시나리오'!$J$6-SQRT((1-L866)*('d_시나리오'!$J$6-'d_시나리오'!$H$6)*('d_시나리오'!$J$6-'d_시나리오'!$I$6))))</f>
        <v/>
      </c>
      <c r="N866">
        <f>INDEX('d_분포'!$B$2:$B$57,RANDBETWEEN(1,56))</f>
        <v/>
      </c>
      <c r="O866">
        <f>BETAINV(RAND(),5,5)</f>
        <v/>
      </c>
      <c r="P866">
        <f>'d_고정'!$B$1*'6_기대효과'!$H$7*('d_시나리오'!$I$7/'d_고정'!$B$2)*B866</f>
        <v/>
      </c>
      <c r="Q866">
        <f>P866*C866</f>
        <v/>
      </c>
      <c r="R866">
        <f>P866*E866</f>
        <v/>
      </c>
      <c r="S866">
        <f>R866*G866</f>
        <v/>
      </c>
      <c r="T866">
        <f>Q866+S866</f>
        <v/>
      </c>
      <c r="U866">
        <f>(Q866*D866+S866*I866)*(1-O866)</f>
        <v/>
      </c>
      <c r="V866">
        <f>(R866*K866*N866+'d_고정'!$B$3*('6_기대효과'!$H$7/8)*N866*'d_고정'!$B$10*M866*('6_기대효과'!$K$7/'d_고정'!$B$9))*(1-O866)</f>
        <v/>
      </c>
      <c r="W866">
        <f>(S866*I866+R866*MAX(K866-'d_고정'!$B$10*M866*('6_기대효과'!$K$7/'d_고정'!$B$9),0)*N866)*(1-O866)</f>
        <v/>
      </c>
      <c r="X866">
        <f>U866+V866</f>
        <v/>
      </c>
      <c r="Y866">
        <f>U866/('d_고정'!$B$5*'6_기대효과'!$H$7/8)/'d_고정'!$B$6</f>
        <v/>
      </c>
      <c r="Z866">
        <f>U866/('d_고정'!$B$8*'6_기대효과'!$H$7/8)</f>
        <v/>
      </c>
    </row>
    <row r="867">
      <c r="A867">
        <f>RAND()</f>
        <v/>
      </c>
      <c r="B867">
        <f>IF('d_시나리오'!$J$2='d_시나리오'!$H$2,'d_시나리오'!$I$2,IF(A867&lt;('d_시나리오'!$I$2-'d_시나리오'!$H$2)/('d_시나리오'!$J$2-'d_시나리오'!$H$2),'d_시나리오'!$H$2+SQRT(A867*('d_시나리오'!$J$2-'d_시나리오'!$H$2)*('d_시나리오'!$I$2-'d_시나리오'!$H$2)),'d_시나리오'!$J$2-SQRT((1-A867)*('d_시나리오'!$J$2-'d_시나리오'!$H$2)*('d_시나리오'!$J$2-'d_시나리오'!$I$2))))</f>
        <v/>
      </c>
      <c r="C867">
        <f>BETAINV(RAND(),2,6)</f>
        <v/>
      </c>
      <c r="D867">
        <f>INDEX('d_분포'!$A$2:$A$28,RANDBETWEEN(1,27))</f>
        <v/>
      </c>
      <c r="E867">
        <f>INDEX('d_분포'!$C$2:$C$5,RANDBETWEEN(1,4))*(0.9+0.2*RAND())</f>
        <v/>
      </c>
      <c r="F867">
        <f>RAND()</f>
        <v/>
      </c>
      <c r="G867">
        <f>IF('d_시나리오'!$J$3='d_시나리오'!$H$3,'d_시나리오'!$I$3,IF(F867&lt;('d_시나리오'!$I$3-'d_시나리오'!$H$3)/('d_시나리오'!$J$3-'d_시나리오'!$H$3),'d_시나리오'!$H$3+SQRT(F867*('d_시나리오'!$J$3-'d_시나리오'!$H$3)*('d_시나리오'!$I$3-'d_시나리오'!$H$3)),'d_시나리오'!$J$3-SQRT((1-F867)*('d_시나리오'!$J$3-'d_시나리오'!$H$3)*('d_시나리오'!$J$3-'d_시나리오'!$I$3))))</f>
        <v/>
      </c>
      <c r="H867">
        <f>RAND()</f>
        <v/>
      </c>
      <c r="I867">
        <f>IF('d_시나리오'!$J$4='d_시나리오'!$H$4,'d_시나리오'!$I$4,IF(H867&lt;('d_시나리오'!$I$4-'d_시나리오'!$H$4)/('d_시나리오'!$J$4-'d_시나리오'!$H$4),'d_시나리오'!$H$4+SQRT(H867*('d_시나리오'!$J$4-'d_시나리오'!$H$4)*('d_시나리오'!$I$4-'d_시나리오'!$H$4)),'d_시나리오'!$J$4-SQRT((1-H867)*('d_시나리오'!$J$4-'d_시나리오'!$H$4)*('d_시나리오'!$J$4-'d_시나리오'!$I$4))))</f>
        <v/>
      </c>
      <c r="J867">
        <f>RAND()</f>
        <v/>
      </c>
      <c r="K867">
        <f>IF('d_시나리오'!$J$5='d_시나리오'!$H$5,'d_시나리오'!$I$5,IF(J867&lt;('d_시나리오'!$I$5-'d_시나리오'!$H$5)/('d_시나리오'!$J$5-'d_시나리오'!$H$5),'d_시나리오'!$H$5+SQRT(J867*('d_시나리오'!$J$5-'d_시나리오'!$H$5)*('d_시나리오'!$I$5-'d_시나리오'!$H$5)),'d_시나리오'!$J$5-SQRT((1-J867)*('d_시나리오'!$J$5-'d_시나리오'!$H$5)*('d_시나리오'!$J$5-'d_시나리오'!$I$5))))</f>
        <v/>
      </c>
      <c r="L867">
        <f>RAND()</f>
        <v/>
      </c>
      <c r="M867">
        <f>IF('d_시나리오'!$J$6='d_시나리오'!$H$6,'d_시나리오'!$I$6,IF(L867&lt;('d_시나리오'!$I$6-'d_시나리오'!$H$6)/('d_시나리오'!$J$6-'d_시나리오'!$H$6),'d_시나리오'!$H$6+SQRT(L867*('d_시나리오'!$J$6-'d_시나리오'!$H$6)*('d_시나리오'!$I$6-'d_시나리오'!$H$6)),'d_시나리오'!$J$6-SQRT((1-L867)*('d_시나리오'!$J$6-'d_시나리오'!$H$6)*('d_시나리오'!$J$6-'d_시나리오'!$I$6))))</f>
        <v/>
      </c>
      <c r="N867">
        <f>INDEX('d_분포'!$B$2:$B$57,RANDBETWEEN(1,56))</f>
        <v/>
      </c>
      <c r="O867">
        <f>BETAINV(RAND(),5,5)</f>
        <v/>
      </c>
      <c r="P867">
        <f>'d_고정'!$B$1*'6_기대효과'!$H$7*('d_시나리오'!$I$7/'d_고정'!$B$2)*B867</f>
        <v/>
      </c>
      <c r="Q867">
        <f>P867*C867</f>
        <v/>
      </c>
      <c r="R867">
        <f>P867*E867</f>
        <v/>
      </c>
      <c r="S867">
        <f>R867*G867</f>
        <v/>
      </c>
      <c r="T867">
        <f>Q867+S867</f>
        <v/>
      </c>
      <c r="U867">
        <f>(Q867*D867+S867*I867)*(1-O867)</f>
        <v/>
      </c>
      <c r="V867">
        <f>(R867*K867*N867+'d_고정'!$B$3*('6_기대효과'!$H$7/8)*N867*'d_고정'!$B$10*M867*('6_기대효과'!$K$7/'d_고정'!$B$9))*(1-O867)</f>
        <v/>
      </c>
      <c r="W867">
        <f>(S867*I867+R867*MAX(K867-'d_고정'!$B$10*M867*('6_기대효과'!$K$7/'d_고정'!$B$9),0)*N867)*(1-O867)</f>
        <v/>
      </c>
      <c r="X867">
        <f>U867+V867</f>
        <v/>
      </c>
      <c r="Y867">
        <f>U867/('d_고정'!$B$5*'6_기대효과'!$H$7/8)/'d_고정'!$B$6</f>
        <v/>
      </c>
      <c r="Z867">
        <f>U867/('d_고정'!$B$8*'6_기대효과'!$H$7/8)</f>
        <v/>
      </c>
    </row>
    <row r="868">
      <c r="A868">
        <f>RAND()</f>
        <v/>
      </c>
      <c r="B868">
        <f>IF('d_시나리오'!$J$2='d_시나리오'!$H$2,'d_시나리오'!$I$2,IF(A868&lt;('d_시나리오'!$I$2-'d_시나리오'!$H$2)/('d_시나리오'!$J$2-'d_시나리오'!$H$2),'d_시나리오'!$H$2+SQRT(A868*('d_시나리오'!$J$2-'d_시나리오'!$H$2)*('d_시나리오'!$I$2-'d_시나리오'!$H$2)),'d_시나리오'!$J$2-SQRT((1-A868)*('d_시나리오'!$J$2-'d_시나리오'!$H$2)*('d_시나리오'!$J$2-'d_시나리오'!$I$2))))</f>
        <v/>
      </c>
      <c r="C868">
        <f>BETAINV(RAND(),2,6)</f>
        <v/>
      </c>
      <c r="D868">
        <f>INDEX('d_분포'!$A$2:$A$28,RANDBETWEEN(1,27))</f>
        <v/>
      </c>
      <c r="E868">
        <f>INDEX('d_분포'!$C$2:$C$5,RANDBETWEEN(1,4))*(0.9+0.2*RAND())</f>
        <v/>
      </c>
      <c r="F868">
        <f>RAND()</f>
        <v/>
      </c>
      <c r="G868">
        <f>IF('d_시나리오'!$J$3='d_시나리오'!$H$3,'d_시나리오'!$I$3,IF(F868&lt;('d_시나리오'!$I$3-'d_시나리오'!$H$3)/('d_시나리오'!$J$3-'d_시나리오'!$H$3),'d_시나리오'!$H$3+SQRT(F868*('d_시나리오'!$J$3-'d_시나리오'!$H$3)*('d_시나리오'!$I$3-'d_시나리오'!$H$3)),'d_시나리오'!$J$3-SQRT((1-F868)*('d_시나리오'!$J$3-'d_시나리오'!$H$3)*('d_시나리오'!$J$3-'d_시나리오'!$I$3))))</f>
        <v/>
      </c>
      <c r="H868">
        <f>RAND()</f>
        <v/>
      </c>
      <c r="I868">
        <f>IF('d_시나리오'!$J$4='d_시나리오'!$H$4,'d_시나리오'!$I$4,IF(H868&lt;('d_시나리오'!$I$4-'d_시나리오'!$H$4)/('d_시나리오'!$J$4-'d_시나리오'!$H$4),'d_시나리오'!$H$4+SQRT(H868*('d_시나리오'!$J$4-'d_시나리오'!$H$4)*('d_시나리오'!$I$4-'d_시나리오'!$H$4)),'d_시나리오'!$J$4-SQRT((1-H868)*('d_시나리오'!$J$4-'d_시나리오'!$H$4)*('d_시나리오'!$J$4-'d_시나리오'!$I$4))))</f>
        <v/>
      </c>
      <c r="J868">
        <f>RAND()</f>
        <v/>
      </c>
      <c r="K868">
        <f>IF('d_시나리오'!$J$5='d_시나리오'!$H$5,'d_시나리오'!$I$5,IF(J868&lt;('d_시나리오'!$I$5-'d_시나리오'!$H$5)/('d_시나리오'!$J$5-'d_시나리오'!$H$5),'d_시나리오'!$H$5+SQRT(J868*('d_시나리오'!$J$5-'d_시나리오'!$H$5)*('d_시나리오'!$I$5-'d_시나리오'!$H$5)),'d_시나리오'!$J$5-SQRT((1-J868)*('d_시나리오'!$J$5-'d_시나리오'!$H$5)*('d_시나리오'!$J$5-'d_시나리오'!$I$5))))</f>
        <v/>
      </c>
      <c r="L868">
        <f>RAND()</f>
        <v/>
      </c>
      <c r="M868">
        <f>IF('d_시나리오'!$J$6='d_시나리오'!$H$6,'d_시나리오'!$I$6,IF(L868&lt;('d_시나리오'!$I$6-'d_시나리오'!$H$6)/('d_시나리오'!$J$6-'d_시나리오'!$H$6),'d_시나리오'!$H$6+SQRT(L868*('d_시나리오'!$J$6-'d_시나리오'!$H$6)*('d_시나리오'!$I$6-'d_시나리오'!$H$6)),'d_시나리오'!$J$6-SQRT((1-L868)*('d_시나리오'!$J$6-'d_시나리오'!$H$6)*('d_시나리오'!$J$6-'d_시나리오'!$I$6))))</f>
        <v/>
      </c>
      <c r="N868">
        <f>INDEX('d_분포'!$B$2:$B$57,RANDBETWEEN(1,56))</f>
        <v/>
      </c>
      <c r="O868">
        <f>BETAINV(RAND(),5,5)</f>
        <v/>
      </c>
      <c r="P868">
        <f>'d_고정'!$B$1*'6_기대효과'!$H$7*('d_시나리오'!$I$7/'d_고정'!$B$2)*B868</f>
        <v/>
      </c>
      <c r="Q868">
        <f>P868*C868</f>
        <v/>
      </c>
      <c r="R868">
        <f>P868*E868</f>
        <v/>
      </c>
      <c r="S868">
        <f>R868*G868</f>
        <v/>
      </c>
      <c r="T868">
        <f>Q868+S868</f>
        <v/>
      </c>
      <c r="U868">
        <f>(Q868*D868+S868*I868)*(1-O868)</f>
        <v/>
      </c>
      <c r="V868">
        <f>(R868*K868*N868+'d_고정'!$B$3*('6_기대효과'!$H$7/8)*N868*'d_고정'!$B$10*M868*('6_기대효과'!$K$7/'d_고정'!$B$9))*(1-O868)</f>
        <v/>
      </c>
      <c r="W868">
        <f>(S868*I868+R868*MAX(K868-'d_고정'!$B$10*M868*('6_기대효과'!$K$7/'d_고정'!$B$9),0)*N868)*(1-O868)</f>
        <v/>
      </c>
      <c r="X868">
        <f>U868+V868</f>
        <v/>
      </c>
      <c r="Y868">
        <f>U868/('d_고정'!$B$5*'6_기대효과'!$H$7/8)/'d_고정'!$B$6</f>
        <v/>
      </c>
      <c r="Z868">
        <f>U868/('d_고정'!$B$8*'6_기대효과'!$H$7/8)</f>
        <v/>
      </c>
    </row>
    <row r="869">
      <c r="A869">
        <f>RAND()</f>
        <v/>
      </c>
      <c r="B869">
        <f>IF('d_시나리오'!$J$2='d_시나리오'!$H$2,'d_시나리오'!$I$2,IF(A869&lt;('d_시나리오'!$I$2-'d_시나리오'!$H$2)/('d_시나리오'!$J$2-'d_시나리오'!$H$2),'d_시나리오'!$H$2+SQRT(A869*('d_시나리오'!$J$2-'d_시나리오'!$H$2)*('d_시나리오'!$I$2-'d_시나리오'!$H$2)),'d_시나리오'!$J$2-SQRT((1-A869)*('d_시나리오'!$J$2-'d_시나리오'!$H$2)*('d_시나리오'!$J$2-'d_시나리오'!$I$2))))</f>
        <v/>
      </c>
      <c r="C869">
        <f>BETAINV(RAND(),2,6)</f>
        <v/>
      </c>
      <c r="D869">
        <f>INDEX('d_분포'!$A$2:$A$28,RANDBETWEEN(1,27))</f>
        <v/>
      </c>
      <c r="E869">
        <f>INDEX('d_분포'!$C$2:$C$5,RANDBETWEEN(1,4))*(0.9+0.2*RAND())</f>
        <v/>
      </c>
      <c r="F869">
        <f>RAND()</f>
        <v/>
      </c>
      <c r="G869">
        <f>IF('d_시나리오'!$J$3='d_시나리오'!$H$3,'d_시나리오'!$I$3,IF(F869&lt;('d_시나리오'!$I$3-'d_시나리오'!$H$3)/('d_시나리오'!$J$3-'d_시나리오'!$H$3),'d_시나리오'!$H$3+SQRT(F869*('d_시나리오'!$J$3-'d_시나리오'!$H$3)*('d_시나리오'!$I$3-'d_시나리오'!$H$3)),'d_시나리오'!$J$3-SQRT((1-F869)*('d_시나리오'!$J$3-'d_시나리오'!$H$3)*('d_시나리오'!$J$3-'d_시나리오'!$I$3))))</f>
        <v/>
      </c>
      <c r="H869">
        <f>RAND()</f>
        <v/>
      </c>
      <c r="I869">
        <f>IF('d_시나리오'!$J$4='d_시나리오'!$H$4,'d_시나리오'!$I$4,IF(H869&lt;('d_시나리오'!$I$4-'d_시나리오'!$H$4)/('d_시나리오'!$J$4-'d_시나리오'!$H$4),'d_시나리오'!$H$4+SQRT(H869*('d_시나리오'!$J$4-'d_시나리오'!$H$4)*('d_시나리오'!$I$4-'d_시나리오'!$H$4)),'d_시나리오'!$J$4-SQRT((1-H869)*('d_시나리오'!$J$4-'d_시나리오'!$H$4)*('d_시나리오'!$J$4-'d_시나리오'!$I$4))))</f>
        <v/>
      </c>
      <c r="J869">
        <f>RAND()</f>
        <v/>
      </c>
      <c r="K869">
        <f>IF('d_시나리오'!$J$5='d_시나리오'!$H$5,'d_시나리오'!$I$5,IF(J869&lt;('d_시나리오'!$I$5-'d_시나리오'!$H$5)/('d_시나리오'!$J$5-'d_시나리오'!$H$5),'d_시나리오'!$H$5+SQRT(J869*('d_시나리오'!$J$5-'d_시나리오'!$H$5)*('d_시나리오'!$I$5-'d_시나리오'!$H$5)),'d_시나리오'!$J$5-SQRT((1-J869)*('d_시나리오'!$J$5-'d_시나리오'!$H$5)*('d_시나리오'!$J$5-'d_시나리오'!$I$5))))</f>
        <v/>
      </c>
      <c r="L869">
        <f>RAND()</f>
        <v/>
      </c>
      <c r="M869">
        <f>IF('d_시나리오'!$J$6='d_시나리오'!$H$6,'d_시나리오'!$I$6,IF(L869&lt;('d_시나리오'!$I$6-'d_시나리오'!$H$6)/('d_시나리오'!$J$6-'d_시나리오'!$H$6),'d_시나리오'!$H$6+SQRT(L869*('d_시나리오'!$J$6-'d_시나리오'!$H$6)*('d_시나리오'!$I$6-'d_시나리오'!$H$6)),'d_시나리오'!$J$6-SQRT((1-L869)*('d_시나리오'!$J$6-'d_시나리오'!$H$6)*('d_시나리오'!$J$6-'d_시나리오'!$I$6))))</f>
        <v/>
      </c>
      <c r="N869">
        <f>INDEX('d_분포'!$B$2:$B$57,RANDBETWEEN(1,56))</f>
        <v/>
      </c>
      <c r="O869">
        <f>BETAINV(RAND(),5,5)</f>
        <v/>
      </c>
      <c r="P869">
        <f>'d_고정'!$B$1*'6_기대효과'!$H$7*('d_시나리오'!$I$7/'d_고정'!$B$2)*B869</f>
        <v/>
      </c>
      <c r="Q869">
        <f>P869*C869</f>
        <v/>
      </c>
      <c r="R869">
        <f>P869*E869</f>
        <v/>
      </c>
      <c r="S869">
        <f>R869*G869</f>
        <v/>
      </c>
      <c r="T869">
        <f>Q869+S869</f>
        <v/>
      </c>
      <c r="U869">
        <f>(Q869*D869+S869*I869)*(1-O869)</f>
        <v/>
      </c>
      <c r="V869">
        <f>(R869*K869*N869+'d_고정'!$B$3*('6_기대효과'!$H$7/8)*N869*'d_고정'!$B$10*M869*('6_기대효과'!$K$7/'d_고정'!$B$9))*(1-O869)</f>
        <v/>
      </c>
      <c r="W869">
        <f>(S869*I869+R869*MAX(K869-'d_고정'!$B$10*M869*('6_기대효과'!$K$7/'d_고정'!$B$9),0)*N869)*(1-O869)</f>
        <v/>
      </c>
      <c r="X869">
        <f>U869+V869</f>
        <v/>
      </c>
      <c r="Y869">
        <f>U869/('d_고정'!$B$5*'6_기대효과'!$H$7/8)/'d_고정'!$B$6</f>
        <v/>
      </c>
      <c r="Z869">
        <f>U869/('d_고정'!$B$8*'6_기대효과'!$H$7/8)</f>
        <v/>
      </c>
    </row>
    <row r="870">
      <c r="A870">
        <f>RAND()</f>
        <v/>
      </c>
      <c r="B870">
        <f>IF('d_시나리오'!$J$2='d_시나리오'!$H$2,'d_시나리오'!$I$2,IF(A870&lt;('d_시나리오'!$I$2-'d_시나리오'!$H$2)/('d_시나리오'!$J$2-'d_시나리오'!$H$2),'d_시나리오'!$H$2+SQRT(A870*('d_시나리오'!$J$2-'d_시나리오'!$H$2)*('d_시나리오'!$I$2-'d_시나리오'!$H$2)),'d_시나리오'!$J$2-SQRT((1-A870)*('d_시나리오'!$J$2-'d_시나리오'!$H$2)*('d_시나리오'!$J$2-'d_시나리오'!$I$2))))</f>
        <v/>
      </c>
      <c r="C870">
        <f>BETAINV(RAND(),2,6)</f>
        <v/>
      </c>
      <c r="D870">
        <f>INDEX('d_분포'!$A$2:$A$28,RANDBETWEEN(1,27))</f>
        <v/>
      </c>
      <c r="E870">
        <f>INDEX('d_분포'!$C$2:$C$5,RANDBETWEEN(1,4))*(0.9+0.2*RAND())</f>
        <v/>
      </c>
      <c r="F870">
        <f>RAND()</f>
        <v/>
      </c>
      <c r="G870">
        <f>IF('d_시나리오'!$J$3='d_시나리오'!$H$3,'d_시나리오'!$I$3,IF(F870&lt;('d_시나리오'!$I$3-'d_시나리오'!$H$3)/('d_시나리오'!$J$3-'d_시나리오'!$H$3),'d_시나리오'!$H$3+SQRT(F870*('d_시나리오'!$J$3-'d_시나리오'!$H$3)*('d_시나리오'!$I$3-'d_시나리오'!$H$3)),'d_시나리오'!$J$3-SQRT((1-F870)*('d_시나리오'!$J$3-'d_시나리오'!$H$3)*('d_시나리오'!$J$3-'d_시나리오'!$I$3))))</f>
        <v/>
      </c>
      <c r="H870">
        <f>RAND()</f>
        <v/>
      </c>
      <c r="I870">
        <f>IF('d_시나리오'!$J$4='d_시나리오'!$H$4,'d_시나리오'!$I$4,IF(H870&lt;('d_시나리오'!$I$4-'d_시나리오'!$H$4)/('d_시나리오'!$J$4-'d_시나리오'!$H$4),'d_시나리오'!$H$4+SQRT(H870*('d_시나리오'!$J$4-'d_시나리오'!$H$4)*('d_시나리오'!$I$4-'d_시나리오'!$H$4)),'d_시나리오'!$J$4-SQRT((1-H870)*('d_시나리오'!$J$4-'d_시나리오'!$H$4)*('d_시나리오'!$J$4-'d_시나리오'!$I$4))))</f>
        <v/>
      </c>
      <c r="J870">
        <f>RAND()</f>
        <v/>
      </c>
      <c r="K870">
        <f>IF('d_시나리오'!$J$5='d_시나리오'!$H$5,'d_시나리오'!$I$5,IF(J870&lt;('d_시나리오'!$I$5-'d_시나리오'!$H$5)/('d_시나리오'!$J$5-'d_시나리오'!$H$5),'d_시나리오'!$H$5+SQRT(J870*('d_시나리오'!$J$5-'d_시나리오'!$H$5)*('d_시나리오'!$I$5-'d_시나리오'!$H$5)),'d_시나리오'!$J$5-SQRT((1-J870)*('d_시나리오'!$J$5-'d_시나리오'!$H$5)*('d_시나리오'!$J$5-'d_시나리오'!$I$5))))</f>
        <v/>
      </c>
      <c r="L870">
        <f>RAND()</f>
        <v/>
      </c>
      <c r="M870">
        <f>IF('d_시나리오'!$J$6='d_시나리오'!$H$6,'d_시나리오'!$I$6,IF(L870&lt;('d_시나리오'!$I$6-'d_시나리오'!$H$6)/('d_시나리오'!$J$6-'d_시나리오'!$H$6),'d_시나리오'!$H$6+SQRT(L870*('d_시나리오'!$J$6-'d_시나리오'!$H$6)*('d_시나리오'!$I$6-'d_시나리오'!$H$6)),'d_시나리오'!$J$6-SQRT((1-L870)*('d_시나리오'!$J$6-'d_시나리오'!$H$6)*('d_시나리오'!$J$6-'d_시나리오'!$I$6))))</f>
        <v/>
      </c>
      <c r="N870">
        <f>INDEX('d_분포'!$B$2:$B$57,RANDBETWEEN(1,56))</f>
        <v/>
      </c>
      <c r="O870">
        <f>BETAINV(RAND(),5,5)</f>
        <v/>
      </c>
      <c r="P870">
        <f>'d_고정'!$B$1*'6_기대효과'!$H$7*('d_시나리오'!$I$7/'d_고정'!$B$2)*B870</f>
        <v/>
      </c>
      <c r="Q870">
        <f>P870*C870</f>
        <v/>
      </c>
      <c r="R870">
        <f>P870*E870</f>
        <v/>
      </c>
      <c r="S870">
        <f>R870*G870</f>
        <v/>
      </c>
      <c r="T870">
        <f>Q870+S870</f>
        <v/>
      </c>
      <c r="U870">
        <f>(Q870*D870+S870*I870)*(1-O870)</f>
        <v/>
      </c>
      <c r="V870">
        <f>(R870*K870*N870+'d_고정'!$B$3*('6_기대효과'!$H$7/8)*N870*'d_고정'!$B$10*M870*('6_기대효과'!$K$7/'d_고정'!$B$9))*(1-O870)</f>
        <v/>
      </c>
      <c r="W870">
        <f>(S870*I870+R870*MAX(K870-'d_고정'!$B$10*M870*('6_기대효과'!$K$7/'d_고정'!$B$9),0)*N870)*(1-O870)</f>
        <v/>
      </c>
      <c r="X870">
        <f>U870+V870</f>
        <v/>
      </c>
      <c r="Y870">
        <f>U870/('d_고정'!$B$5*'6_기대효과'!$H$7/8)/'d_고정'!$B$6</f>
        <v/>
      </c>
      <c r="Z870">
        <f>U870/('d_고정'!$B$8*'6_기대효과'!$H$7/8)</f>
        <v/>
      </c>
    </row>
    <row r="871">
      <c r="A871">
        <f>RAND()</f>
        <v/>
      </c>
      <c r="B871">
        <f>IF('d_시나리오'!$J$2='d_시나리오'!$H$2,'d_시나리오'!$I$2,IF(A871&lt;('d_시나리오'!$I$2-'d_시나리오'!$H$2)/('d_시나리오'!$J$2-'d_시나리오'!$H$2),'d_시나리오'!$H$2+SQRT(A871*('d_시나리오'!$J$2-'d_시나리오'!$H$2)*('d_시나리오'!$I$2-'d_시나리오'!$H$2)),'d_시나리오'!$J$2-SQRT((1-A871)*('d_시나리오'!$J$2-'d_시나리오'!$H$2)*('d_시나리오'!$J$2-'d_시나리오'!$I$2))))</f>
        <v/>
      </c>
      <c r="C871">
        <f>BETAINV(RAND(),2,6)</f>
        <v/>
      </c>
      <c r="D871">
        <f>INDEX('d_분포'!$A$2:$A$28,RANDBETWEEN(1,27))</f>
        <v/>
      </c>
      <c r="E871">
        <f>INDEX('d_분포'!$C$2:$C$5,RANDBETWEEN(1,4))*(0.9+0.2*RAND())</f>
        <v/>
      </c>
      <c r="F871">
        <f>RAND()</f>
        <v/>
      </c>
      <c r="G871">
        <f>IF('d_시나리오'!$J$3='d_시나리오'!$H$3,'d_시나리오'!$I$3,IF(F871&lt;('d_시나리오'!$I$3-'d_시나리오'!$H$3)/('d_시나리오'!$J$3-'d_시나리오'!$H$3),'d_시나리오'!$H$3+SQRT(F871*('d_시나리오'!$J$3-'d_시나리오'!$H$3)*('d_시나리오'!$I$3-'d_시나리오'!$H$3)),'d_시나리오'!$J$3-SQRT((1-F871)*('d_시나리오'!$J$3-'d_시나리오'!$H$3)*('d_시나리오'!$J$3-'d_시나리오'!$I$3))))</f>
        <v/>
      </c>
      <c r="H871">
        <f>RAND()</f>
        <v/>
      </c>
      <c r="I871">
        <f>IF('d_시나리오'!$J$4='d_시나리오'!$H$4,'d_시나리오'!$I$4,IF(H871&lt;('d_시나리오'!$I$4-'d_시나리오'!$H$4)/('d_시나리오'!$J$4-'d_시나리오'!$H$4),'d_시나리오'!$H$4+SQRT(H871*('d_시나리오'!$J$4-'d_시나리오'!$H$4)*('d_시나리오'!$I$4-'d_시나리오'!$H$4)),'d_시나리오'!$J$4-SQRT((1-H871)*('d_시나리오'!$J$4-'d_시나리오'!$H$4)*('d_시나리오'!$J$4-'d_시나리오'!$I$4))))</f>
        <v/>
      </c>
      <c r="J871">
        <f>RAND()</f>
        <v/>
      </c>
      <c r="K871">
        <f>IF('d_시나리오'!$J$5='d_시나리오'!$H$5,'d_시나리오'!$I$5,IF(J871&lt;('d_시나리오'!$I$5-'d_시나리오'!$H$5)/('d_시나리오'!$J$5-'d_시나리오'!$H$5),'d_시나리오'!$H$5+SQRT(J871*('d_시나리오'!$J$5-'d_시나리오'!$H$5)*('d_시나리오'!$I$5-'d_시나리오'!$H$5)),'d_시나리오'!$J$5-SQRT((1-J871)*('d_시나리오'!$J$5-'d_시나리오'!$H$5)*('d_시나리오'!$J$5-'d_시나리오'!$I$5))))</f>
        <v/>
      </c>
      <c r="L871">
        <f>RAND()</f>
        <v/>
      </c>
      <c r="M871">
        <f>IF('d_시나리오'!$J$6='d_시나리오'!$H$6,'d_시나리오'!$I$6,IF(L871&lt;('d_시나리오'!$I$6-'d_시나리오'!$H$6)/('d_시나리오'!$J$6-'d_시나리오'!$H$6),'d_시나리오'!$H$6+SQRT(L871*('d_시나리오'!$J$6-'d_시나리오'!$H$6)*('d_시나리오'!$I$6-'d_시나리오'!$H$6)),'d_시나리오'!$J$6-SQRT((1-L871)*('d_시나리오'!$J$6-'d_시나리오'!$H$6)*('d_시나리오'!$J$6-'d_시나리오'!$I$6))))</f>
        <v/>
      </c>
      <c r="N871">
        <f>INDEX('d_분포'!$B$2:$B$57,RANDBETWEEN(1,56))</f>
        <v/>
      </c>
      <c r="O871">
        <f>BETAINV(RAND(),5,5)</f>
        <v/>
      </c>
      <c r="P871">
        <f>'d_고정'!$B$1*'6_기대효과'!$H$7*('d_시나리오'!$I$7/'d_고정'!$B$2)*B871</f>
        <v/>
      </c>
      <c r="Q871">
        <f>P871*C871</f>
        <v/>
      </c>
      <c r="R871">
        <f>P871*E871</f>
        <v/>
      </c>
      <c r="S871">
        <f>R871*G871</f>
        <v/>
      </c>
      <c r="T871">
        <f>Q871+S871</f>
        <v/>
      </c>
      <c r="U871">
        <f>(Q871*D871+S871*I871)*(1-O871)</f>
        <v/>
      </c>
      <c r="V871">
        <f>(R871*K871*N871+'d_고정'!$B$3*('6_기대효과'!$H$7/8)*N871*'d_고정'!$B$10*M871*('6_기대효과'!$K$7/'d_고정'!$B$9))*(1-O871)</f>
        <v/>
      </c>
      <c r="W871">
        <f>(S871*I871+R871*MAX(K871-'d_고정'!$B$10*M871*('6_기대효과'!$K$7/'d_고정'!$B$9),0)*N871)*(1-O871)</f>
        <v/>
      </c>
      <c r="X871">
        <f>U871+V871</f>
        <v/>
      </c>
      <c r="Y871">
        <f>U871/('d_고정'!$B$5*'6_기대효과'!$H$7/8)/'d_고정'!$B$6</f>
        <v/>
      </c>
      <c r="Z871">
        <f>U871/('d_고정'!$B$8*'6_기대효과'!$H$7/8)</f>
        <v/>
      </c>
    </row>
    <row r="872">
      <c r="A872">
        <f>RAND()</f>
        <v/>
      </c>
      <c r="B872">
        <f>IF('d_시나리오'!$J$2='d_시나리오'!$H$2,'d_시나리오'!$I$2,IF(A872&lt;('d_시나리오'!$I$2-'d_시나리오'!$H$2)/('d_시나리오'!$J$2-'d_시나리오'!$H$2),'d_시나리오'!$H$2+SQRT(A872*('d_시나리오'!$J$2-'d_시나리오'!$H$2)*('d_시나리오'!$I$2-'d_시나리오'!$H$2)),'d_시나리오'!$J$2-SQRT((1-A872)*('d_시나리오'!$J$2-'d_시나리오'!$H$2)*('d_시나리오'!$J$2-'d_시나리오'!$I$2))))</f>
        <v/>
      </c>
      <c r="C872">
        <f>BETAINV(RAND(),2,6)</f>
        <v/>
      </c>
      <c r="D872">
        <f>INDEX('d_분포'!$A$2:$A$28,RANDBETWEEN(1,27))</f>
        <v/>
      </c>
      <c r="E872">
        <f>INDEX('d_분포'!$C$2:$C$5,RANDBETWEEN(1,4))*(0.9+0.2*RAND())</f>
        <v/>
      </c>
      <c r="F872">
        <f>RAND()</f>
        <v/>
      </c>
      <c r="G872">
        <f>IF('d_시나리오'!$J$3='d_시나리오'!$H$3,'d_시나리오'!$I$3,IF(F872&lt;('d_시나리오'!$I$3-'d_시나리오'!$H$3)/('d_시나리오'!$J$3-'d_시나리오'!$H$3),'d_시나리오'!$H$3+SQRT(F872*('d_시나리오'!$J$3-'d_시나리오'!$H$3)*('d_시나리오'!$I$3-'d_시나리오'!$H$3)),'d_시나리오'!$J$3-SQRT((1-F872)*('d_시나리오'!$J$3-'d_시나리오'!$H$3)*('d_시나리오'!$J$3-'d_시나리오'!$I$3))))</f>
        <v/>
      </c>
      <c r="H872">
        <f>RAND()</f>
        <v/>
      </c>
      <c r="I872">
        <f>IF('d_시나리오'!$J$4='d_시나리오'!$H$4,'d_시나리오'!$I$4,IF(H872&lt;('d_시나리오'!$I$4-'d_시나리오'!$H$4)/('d_시나리오'!$J$4-'d_시나리오'!$H$4),'d_시나리오'!$H$4+SQRT(H872*('d_시나리오'!$J$4-'d_시나리오'!$H$4)*('d_시나리오'!$I$4-'d_시나리오'!$H$4)),'d_시나리오'!$J$4-SQRT((1-H872)*('d_시나리오'!$J$4-'d_시나리오'!$H$4)*('d_시나리오'!$J$4-'d_시나리오'!$I$4))))</f>
        <v/>
      </c>
      <c r="J872">
        <f>RAND()</f>
        <v/>
      </c>
      <c r="K872">
        <f>IF('d_시나리오'!$J$5='d_시나리오'!$H$5,'d_시나리오'!$I$5,IF(J872&lt;('d_시나리오'!$I$5-'d_시나리오'!$H$5)/('d_시나리오'!$J$5-'d_시나리오'!$H$5),'d_시나리오'!$H$5+SQRT(J872*('d_시나리오'!$J$5-'d_시나리오'!$H$5)*('d_시나리오'!$I$5-'d_시나리오'!$H$5)),'d_시나리오'!$J$5-SQRT((1-J872)*('d_시나리오'!$J$5-'d_시나리오'!$H$5)*('d_시나리오'!$J$5-'d_시나리오'!$I$5))))</f>
        <v/>
      </c>
      <c r="L872">
        <f>RAND()</f>
        <v/>
      </c>
      <c r="M872">
        <f>IF('d_시나리오'!$J$6='d_시나리오'!$H$6,'d_시나리오'!$I$6,IF(L872&lt;('d_시나리오'!$I$6-'d_시나리오'!$H$6)/('d_시나리오'!$J$6-'d_시나리오'!$H$6),'d_시나리오'!$H$6+SQRT(L872*('d_시나리오'!$J$6-'d_시나리오'!$H$6)*('d_시나리오'!$I$6-'d_시나리오'!$H$6)),'d_시나리오'!$J$6-SQRT((1-L872)*('d_시나리오'!$J$6-'d_시나리오'!$H$6)*('d_시나리오'!$J$6-'d_시나리오'!$I$6))))</f>
        <v/>
      </c>
      <c r="N872">
        <f>INDEX('d_분포'!$B$2:$B$57,RANDBETWEEN(1,56))</f>
        <v/>
      </c>
      <c r="O872">
        <f>BETAINV(RAND(),5,5)</f>
        <v/>
      </c>
      <c r="P872">
        <f>'d_고정'!$B$1*'6_기대효과'!$H$7*('d_시나리오'!$I$7/'d_고정'!$B$2)*B872</f>
        <v/>
      </c>
      <c r="Q872">
        <f>P872*C872</f>
        <v/>
      </c>
      <c r="R872">
        <f>P872*E872</f>
        <v/>
      </c>
      <c r="S872">
        <f>R872*G872</f>
        <v/>
      </c>
      <c r="T872">
        <f>Q872+S872</f>
        <v/>
      </c>
      <c r="U872">
        <f>(Q872*D872+S872*I872)*(1-O872)</f>
        <v/>
      </c>
      <c r="V872">
        <f>(R872*K872*N872+'d_고정'!$B$3*('6_기대효과'!$H$7/8)*N872*'d_고정'!$B$10*M872*('6_기대효과'!$K$7/'d_고정'!$B$9))*(1-O872)</f>
        <v/>
      </c>
      <c r="W872">
        <f>(S872*I872+R872*MAX(K872-'d_고정'!$B$10*M872*('6_기대효과'!$K$7/'d_고정'!$B$9),0)*N872)*(1-O872)</f>
        <v/>
      </c>
      <c r="X872">
        <f>U872+V872</f>
        <v/>
      </c>
      <c r="Y872">
        <f>U872/('d_고정'!$B$5*'6_기대효과'!$H$7/8)/'d_고정'!$B$6</f>
        <v/>
      </c>
      <c r="Z872">
        <f>U872/('d_고정'!$B$8*'6_기대효과'!$H$7/8)</f>
        <v/>
      </c>
    </row>
    <row r="873">
      <c r="A873">
        <f>RAND()</f>
        <v/>
      </c>
      <c r="B873">
        <f>IF('d_시나리오'!$J$2='d_시나리오'!$H$2,'d_시나리오'!$I$2,IF(A873&lt;('d_시나리오'!$I$2-'d_시나리오'!$H$2)/('d_시나리오'!$J$2-'d_시나리오'!$H$2),'d_시나리오'!$H$2+SQRT(A873*('d_시나리오'!$J$2-'d_시나리오'!$H$2)*('d_시나리오'!$I$2-'d_시나리오'!$H$2)),'d_시나리오'!$J$2-SQRT((1-A873)*('d_시나리오'!$J$2-'d_시나리오'!$H$2)*('d_시나리오'!$J$2-'d_시나리오'!$I$2))))</f>
        <v/>
      </c>
      <c r="C873">
        <f>BETAINV(RAND(),2,6)</f>
        <v/>
      </c>
      <c r="D873">
        <f>INDEX('d_분포'!$A$2:$A$28,RANDBETWEEN(1,27))</f>
        <v/>
      </c>
      <c r="E873">
        <f>INDEX('d_분포'!$C$2:$C$5,RANDBETWEEN(1,4))*(0.9+0.2*RAND())</f>
        <v/>
      </c>
      <c r="F873">
        <f>RAND()</f>
        <v/>
      </c>
      <c r="G873">
        <f>IF('d_시나리오'!$J$3='d_시나리오'!$H$3,'d_시나리오'!$I$3,IF(F873&lt;('d_시나리오'!$I$3-'d_시나리오'!$H$3)/('d_시나리오'!$J$3-'d_시나리오'!$H$3),'d_시나리오'!$H$3+SQRT(F873*('d_시나리오'!$J$3-'d_시나리오'!$H$3)*('d_시나리오'!$I$3-'d_시나리오'!$H$3)),'d_시나리오'!$J$3-SQRT((1-F873)*('d_시나리오'!$J$3-'d_시나리오'!$H$3)*('d_시나리오'!$J$3-'d_시나리오'!$I$3))))</f>
        <v/>
      </c>
      <c r="H873">
        <f>RAND()</f>
        <v/>
      </c>
      <c r="I873">
        <f>IF('d_시나리오'!$J$4='d_시나리오'!$H$4,'d_시나리오'!$I$4,IF(H873&lt;('d_시나리오'!$I$4-'d_시나리오'!$H$4)/('d_시나리오'!$J$4-'d_시나리오'!$H$4),'d_시나리오'!$H$4+SQRT(H873*('d_시나리오'!$J$4-'d_시나리오'!$H$4)*('d_시나리오'!$I$4-'d_시나리오'!$H$4)),'d_시나리오'!$J$4-SQRT((1-H873)*('d_시나리오'!$J$4-'d_시나리오'!$H$4)*('d_시나리오'!$J$4-'d_시나리오'!$I$4))))</f>
        <v/>
      </c>
      <c r="J873">
        <f>RAND()</f>
        <v/>
      </c>
      <c r="K873">
        <f>IF('d_시나리오'!$J$5='d_시나리오'!$H$5,'d_시나리오'!$I$5,IF(J873&lt;('d_시나리오'!$I$5-'d_시나리오'!$H$5)/('d_시나리오'!$J$5-'d_시나리오'!$H$5),'d_시나리오'!$H$5+SQRT(J873*('d_시나리오'!$J$5-'d_시나리오'!$H$5)*('d_시나리오'!$I$5-'d_시나리오'!$H$5)),'d_시나리오'!$J$5-SQRT((1-J873)*('d_시나리오'!$J$5-'d_시나리오'!$H$5)*('d_시나리오'!$J$5-'d_시나리오'!$I$5))))</f>
        <v/>
      </c>
      <c r="L873">
        <f>RAND()</f>
        <v/>
      </c>
      <c r="M873">
        <f>IF('d_시나리오'!$J$6='d_시나리오'!$H$6,'d_시나리오'!$I$6,IF(L873&lt;('d_시나리오'!$I$6-'d_시나리오'!$H$6)/('d_시나리오'!$J$6-'d_시나리오'!$H$6),'d_시나리오'!$H$6+SQRT(L873*('d_시나리오'!$J$6-'d_시나리오'!$H$6)*('d_시나리오'!$I$6-'d_시나리오'!$H$6)),'d_시나리오'!$J$6-SQRT((1-L873)*('d_시나리오'!$J$6-'d_시나리오'!$H$6)*('d_시나리오'!$J$6-'d_시나리오'!$I$6))))</f>
        <v/>
      </c>
      <c r="N873">
        <f>INDEX('d_분포'!$B$2:$B$57,RANDBETWEEN(1,56))</f>
        <v/>
      </c>
      <c r="O873">
        <f>BETAINV(RAND(),5,5)</f>
        <v/>
      </c>
      <c r="P873">
        <f>'d_고정'!$B$1*'6_기대효과'!$H$7*('d_시나리오'!$I$7/'d_고정'!$B$2)*B873</f>
        <v/>
      </c>
      <c r="Q873">
        <f>P873*C873</f>
        <v/>
      </c>
      <c r="R873">
        <f>P873*E873</f>
        <v/>
      </c>
      <c r="S873">
        <f>R873*G873</f>
        <v/>
      </c>
      <c r="T873">
        <f>Q873+S873</f>
        <v/>
      </c>
      <c r="U873">
        <f>(Q873*D873+S873*I873)*(1-O873)</f>
        <v/>
      </c>
      <c r="V873">
        <f>(R873*K873*N873+'d_고정'!$B$3*('6_기대효과'!$H$7/8)*N873*'d_고정'!$B$10*M873*('6_기대효과'!$K$7/'d_고정'!$B$9))*(1-O873)</f>
        <v/>
      </c>
      <c r="W873">
        <f>(S873*I873+R873*MAX(K873-'d_고정'!$B$10*M873*('6_기대효과'!$K$7/'d_고정'!$B$9),0)*N873)*(1-O873)</f>
        <v/>
      </c>
      <c r="X873">
        <f>U873+V873</f>
        <v/>
      </c>
      <c r="Y873">
        <f>U873/('d_고정'!$B$5*'6_기대효과'!$H$7/8)/'d_고정'!$B$6</f>
        <v/>
      </c>
      <c r="Z873">
        <f>U873/('d_고정'!$B$8*'6_기대효과'!$H$7/8)</f>
        <v/>
      </c>
    </row>
    <row r="874">
      <c r="A874">
        <f>RAND()</f>
        <v/>
      </c>
      <c r="B874">
        <f>IF('d_시나리오'!$J$2='d_시나리오'!$H$2,'d_시나리오'!$I$2,IF(A874&lt;('d_시나리오'!$I$2-'d_시나리오'!$H$2)/('d_시나리오'!$J$2-'d_시나리오'!$H$2),'d_시나리오'!$H$2+SQRT(A874*('d_시나리오'!$J$2-'d_시나리오'!$H$2)*('d_시나리오'!$I$2-'d_시나리오'!$H$2)),'d_시나리오'!$J$2-SQRT((1-A874)*('d_시나리오'!$J$2-'d_시나리오'!$H$2)*('d_시나리오'!$J$2-'d_시나리오'!$I$2))))</f>
        <v/>
      </c>
      <c r="C874">
        <f>BETAINV(RAND(),2,6)</f>
        <v/>
      </c>
      <c r="D874">
        <f>INDEX('d_분포'!$A$2:$A$28,RANDBETWEEN(1,27))</f>
        <v/>
      </c>
      <c r="E874">
        <f>INDEX('d_분포'!$C$2:$C$5,RANDBETWEEN(1,4))*(0.9+0.2*RAND())</f>
        <v/>
      </c>
      <c r="F874">
        <f>RAND()</f>
        <v/>
      </c>
      <c r="G874">
        <f>IF('d_시나리오'!$J$3='d_시나리오'!$H$3,'d_시나리오'!$I$3,IF(F874&lt;('d_시나리오'!$I$3-'d_시나리오'!$H$3)/('d_시나리오'!$J$3-'d_시나리오'!$H$3),'d_시나리오'!$H$3+SQRT(F874*('d_시나리오'!$J$3-'d_시나리오'!$H$3)*('d_시나리오'!$I$3-'d_시나리오'!$H$3)),'d_시나리오'!$J$3-SQRT((1-F874)*('d_시나리오'!$J$3-'d_시나리오'!$H$3)*('d_시나리오'!$J$3-'d_시나리오'!$I$3))))</f>
        <v/>
      </c>
      <c r="H874">
        <f>RAND()</f>
        <v/>
      </c>
      <c r="I874">
        <f>IF('d_시나리오'!$J$4='d_시나리오'!$H$4,'d_시나리오'!$I$4,IF(H874&lt;('d_시나리오'!$I$4-'d_시나리오'!$H$4)/('d_시나리오'!$J$4-'d_시나리오'!$H$4),'d_시나리오'!$H$4+SQRT(H874*('d_시나리오'!$J$4-'d_시나리오'!$H$4)*('d_시나리오'!$I$4-'d_시나리오'!$H$4)),'d_시나리오'!$J$4-SQRT((1-H874)*('d_시나리오'!$J$4-'d_시나리오'!$H$4)*('d_시나리오'!$J$4-'d_시나리오'!$I$4))))</f>
        <v/>
      </c>
      <c r="J874">
        <f>RAND()</f>
        <v/>
      </c>
      <c r="K874">
        <f>IF('d_시나리오'!$J$5='d_시나리오'!$H$5,'d_시나리오'!$I$5,IF(J874&lt;('d_시나리오'!$I$5-'d_시나리오'!$H$5)/('d_시나리오'!$J$5-'d_시나리오'!$H$5),'d_시나리오'!$H$5+SQRT(J874*('d_시나리오'!$J$5-'d_시나리오'!$H$5)*('d_시나리오'!$I$5-'d_시나리오'!$H$5)),'d_시나리오'!$J$5-SQRT((1-J874)*('d_시나리오'!$J$5-'d_시나리오'!$H$5)*('d_시나리오'!$J$5-'d_시나리오'!$I$5))))</f>
        <v/>
      </c>
      <c r="L874">
        <f>RAND()</f>
        <v/>
      </c>
      <c r="M874">
        <f>IF('d_시나리오'!$J$6='d_시나리오'!$H$6,'d_시나리오'!$I$6,IF(L874&lt;('d_시나리오'!$I$6-'d_시나리오'!$H$6)/('d_시나리오'!$J$6-'d_시나리오'!$H$6),'d_시나리오'!$H$6+SQRT(L874*('d_시나리오'!$J$6-'d_시나리오'!$H$6)*('d_시나리오'!$I$6-'d_시나리오'!$H$6)),'d_시나리오'!$J$6-SQRT((1-L874)*('d_시나리오'!$J$6-'d_시나리오'!$H$6)*('d_시나리오'!$J$6-'d_시나리오'!$I$6))))</f>
        <v/>
      </c>
      <c r="N874">
        <f>INDEX('d_분포'!$B$2:$B$57,RANDBETWEEN(1,56))</f>
        <v/>
      </c>
      <c r="O874">
        <f>BETAINV(RAND(),5,5)</f>
        <v/>
      </c>
      <c r="P874">
        <f>'d_고정'!$B$1*'6_기대효과'!$H$7*('d_시나리오'!$I$7/'d_고정'!$B$2)*B874</f>
        <v/>
      </c>
      <c r="Q874">
        <f>P874*C874</f>
        <v/>
      </c>
      <c r="R874">
        <f>P874*E874</f>
        <v/>
      </c>
      <c r="S874">
        <f>R874*G874</f>
        <v/>
      </c>
      <c r="T874">
        <f>Q874+S874</f>
        <v/>
      </c>
      <c r="U874">
        <f>(Q874*D874+S874*I874)*(1-O874)</f>
        <v/>
      </c>
      <c r="V874">
        <f>(R874*K874*N874+'d_고정'!$B$3*('6_기대효과'!$H$7/8)*N874*'d_고정'!$B$10*M874*('6_기대효과'!$K$7/'d_고정'!$B$9))*(1-O874)</f>
        <v/>
      </c>
      <c r="W874">
        <f>(S874*I874+R874*MAX(K874-'d_고정'!$B$10*M874*('6_기대효과'!$K$7/'d_고정'!$B$9),0)*N874)*(1-O874)</f>
        <v/>
      </c>
      <c r="X874">
        <f>U874+V874</f>
        <v/>
      </c>
      <c r="Y874">
        <f>U874/('d_고정'!$B$5*'6_기대효과'!$H$7/8)/'d_고정'!$B$6</f>
        <v/>
      </c>
      <c r="Z874">
        <f>U874/('d_고정'!$B$8*'6_기대효과'!$H$7/8)</f>
        <v/>
      </c>
    </row>
    <row r="875">
      <c r="A875">
        <f>RAND()</f>
        <v/>
      </c>
      <c r="B875">
        <f>IF('d_시나리오'!$J$2='d_시나리오'!$H$2,'d_시나리오'!$I$2,IF(A875&lt;('d_시나리오'!$I$2-'d_시나리오'!$H$2)/('d_시나리오'!$J$2-'d_시나리오'!$H$2),'d_시나리오'!$H$2+SQRT(A875*('d_시나리오'!$J$2-'d_시나리오'!$H$2)*('d_시나리오'!$I$2-'d_시나리오'!$H$2)),'d_시나리오'!$J$2-SQRT((1-A875)*('d_시나리오'!$J$2-'d_시나리오'!$H$2)*('d_시나리오'!$J$2-'d_시나리오'!$I$2))))</f>
        <v/>
      </c>
      <c r="C875">
        <f>BETAINV(RAND(),2,6)</f>
        <v/>
      </c>
      <c r="D875">
        <f>INDEX('d_분포'!$A$2:$A$28,RANDBETWEEN(1,27))</f>
        <v/>
      </c>
      <c r="E875">
        <f>INDEX('d_분포'!$C$2:$C$5,RANDBETWEEN(1,4))*(0.9+0.2*RAND())</f>
        <v/>
      </c>
      <c r="F875">
        <f>RAND()</f>
        <v/>
      </c>
      <c r="G875">
        <f>IF('d_시나리오'!$J$3='d_시나리오'!$H$3,'d_시나리오'!$I$3,IF(F875&lt;('d_시나리오'!$I$3-'d_시나리오'!$H$3)/('d_시나리오'!$J$3-'d_시나리오'!$H$3),'d_시나리오'!$H$3+SQRT(F875*('d_시나리오'!$J$3-'d_시나리오'!$H$3)*('d_시나리오'!$I$3-'d_시나리오'!$H$3)),'d_시나리오'!$J$3-SQRT((1-F875)*('d_시나리오'!$J$3-'d_시나리오'!$H$3)*('d_시나리오'!$J$3-'d_시나리오'!$I$3))))</f>
        <v/>
      </c>
      <c r="H875">
        <f>RAND()</f>
        <v/>
      </c>
      <c r="I875">
        <f>IF('d_시나리오'!$J$4='d_시나리오'!$H$4,'d_시나리오'!$I$4,IF(H875&lt;('d_시나리오'!$I$4-'d_시나리오'!$H$4)/('d_시나리오'!$J$4-'d_시나리오'!$H$4),'d_시나리오'!$H$4+SQRT(H875*('d_시나리오'!$J$4-'d_시나리오'!$H$4)*('d_시나리오'!$I$4-'d_시나리오'!$H$4)),'d_시나리오'!$J$4-SQRT((1-H875)*('d_시나리오'!$J$4-'d_시나리오'!$H$4)*('d_시나리오'!$J$4-'d_시나리오'!$I$4))))</f>
        <v/>
      </c>
      <c r="J875">
        <f>RAND()</f>
        <v/>
      </c>
      <c r="K875">
        <f>IF('d_시나리오'!$J$5='d_시나리오'!$H$5,'d_시나리오'!$I$5,IF(J875&lt;('d_시나리오'!$I$5-'d_시나리오'!$H$5)/('d_시나리오'!$J$5-'d_시나리오'!$H$5),'d_시나리오'!$H$5+SQRT(J875*('d_시나리오'!$J$5-'d_시나리오'!$H$5)*('d_시나리오'!$I$5-'d_시나리오'!$H$5)),'d_시나리오'!$J$5-SQRT((1-J875)*('d_시나리오'!$J$5-'d_시나리오'!$H$5)*('d_시나리오'!$J$5-'d_시나리오'!$I$5))))</f>
        <v/>
      </c>
      <c r="L875">
        <f>RAND()</f>
        <v/>
      </c>
      <c r="M875">
        <f>IF('d_시나리오'!$J$6='d_시나리오'!$H$6,'d_시나리오'!$I$6,IF(L875&lt;('d_시나리오'!$I$6-'d_시나리오'!$H$6)/('d_시나리오'!$J$6-'d_시나리오'!$H$6),'d_시나리오'!$H$6+SQRT(L875*('d_시나리오'!$J$6-'d_시나리오'!$H$6)*('d_시나리오'!$I$6-'d_시나리오'!$H$6)),'d_시나리오'!$J$6-SQRT((1-L875)*('d_시나리오'!$J$6-'d_시나리오'!$H$6)*('d_시나리오'!$J$6-'d_시나리오'!$I$6))))</f>
        <v/>
      </c>
      <c r="N875">
        <f>INDEX('d_분포'!$B$2:$B$57,RANDBETWEEN(1,56))</f>
        <v/>
      </c>
      <c r="O875">
        <f>BETAINV(RAND(),5,5)</f>
        <v/>
      </c>
      <c r="P875">
        <f>'d_고정'!$B$1*'6_기대효과'!$H$7*('d_시나리오'!$I$7/'d_고정'!$B$2)*B875</f>
        <v/>
      </c>
      <c r="Q875">
        <f>P875*C875</f>
        <v/>
      </c>
      <c r="R875">
        <f>P875*E875</f>
        <v/>
      </c>
      <c r="S875">
        <f>R875*G875</f>
        <v/>
      </c>
      <c r="T875">
        <f>Q875+S875</f>
        <v/>
      </c>
      <c r="U875">
        <f>(Q875*D875+S875*I875)*(1-O875)</f>
        <v/>
      </c>
      <c r="V875">
        <f>(R875*K875*N875+'d_고정'!$B$3*('6_기대효과'!$H$7/8)*N875*'d_고정'!$B$10*M875*('6_기대효과'!$K$7/'d_고정'!$B$9))*(1-O875)</f>
        <v/>
      </c>
      <c r="W875">
        <f>(S875*I875+R875*MAX(K875-'d_고정'!$B$10*M875*('6_기대효과'!$K$7/'d_고정'!$B$9),0)*N875)*(1-O875)</f>
        <v/>
      </c>
      <c r="X875">
        <f>U875+V875</f>
        <v/>
      </c>
      <c r="Y875">
        <f>U875/('d_고정'!$B$5*'6_기대효과'!$H$7/8)/'d_고정'!$B$6</f>
        <v/>
      </c>
      <c r="Z875">
        <f>U875/('d_고정'!$B$8*'6_기대효과'!$H$7/8)</f>
        <v/>
      </c>
    </row>
    <row r="876">
      <c r="A876">
        <f>RAND()</f>
        <v/>
      </c>
      <c r="B876">
        <f>IF('d_시나리오'!$J$2='d_시나리오'!$H$2,'d_시나리오'!$I$2,IF(A876&lt;('d_시나리오'!$I$2-'d_시나리오'!$H$2)/('d_시나리오'!$J$2-'d_시나리오'!$H$2),'d_시나리오'!$H$2+SQRT(A876*('d_시나리오'!$J$2-'d_시나리오'!$H$2)*('d_시나리오'!$I$2-'d_시나리오'!$H$2)),'d_시나리오'!$J$2-SQRT((1-A876)*('d_시나리오'!$J$2-'d_시나리오'!$H$2)*('d_시나리오'!$J$2-'d_시나리오'!$I$2))))</f>
        <v/>
      </c>
      <c r="C876">
        <f>BETAINV(RAND(),2,6)</f>
        <v/>
      </c>
      <c r="D876">
        <f>INDEX('d_분포'!$A$2:$A$28,RANDBETWEEN(1,27))</f>
        <v/>
      </c>
      <c r="E876">
        <f>INDEX('d_분포'!$C$2:$C$5,RANDBETWEEN(1,4))*(0.9+0.2*RAND())</f>
        <v/>
      </c>
      <c r="F876">
        <f>RAND()</f>
        <v/>
      </c>
      <c r="G876">
        <f>IF('d_시나리오'!$J$3='d_시나리오'!$H$3,'d_시나리오'!$I$3,IF(F876&lt;('d_시나리오'!$I$3-'d_시나리오'!$H$3)/('d_시나리오'!$J$3-'d_시나리오'!$H$3),'d_시나리오'!$H$3+SQRT(F876*('d_시나리오'!$J$3-'d_시나리오'!$H$3)*('d_시나리오'!$I$3-'d_시나리오'!$H$3)),'d_시나리오'!$J$3-SQRT((1-F876)*('d_시나리오'!$J$3-'d_시나리오'!$H$3)*('d_시나리오'!$J$3-'d_시나리오'!$I$3))))</f>
        <v/>
      </c>
      <c r="H876">
        <f>RAND()</f>
        <v/>
      </c>
      <c r="I876">
        <f>IF('d_시나리오'!$J$4='d_시나리오'!$H$4,'d_시나리오'!$I$4,IF(H876&lt;('d_시나리오'!$I$4-'d_시나리오'!$H$4)/('d_시나리오'!$J$4-'d_시나리오'!$H$4),'d_시나리오'!$H$4+SQRT(H876*('d_시나리오'!$J$4-'d_시나리오'!$H$4)*('d_시나리오'!$I$4-'d_시나리오'!$H$4)),'d_시나리오'!$J$4-SQRT((1-H876)*('d_시나리오'!$J$4-'d_시나리오'!$H$4)*('d_시나리오'!$J$4-'d_시나리오'!$I$4))))</f>
        <v/>
      </c>
      <c r="J876">
        <f>RAND()</f>
        <v/>
      </c>
      <c r="K876">
        <f>IF('d_시나리오'!$J$5='d_시나리오'!$H$5,'d_시나리오'!$I$5,IF(J876&lt;('d_시나리오'!$I$5-'d_시나리오'!$H$5)/('d_시나리오'!$J$5-'d_시나리오'!$H$5),'d_시나리오'!$H$5+SQRT(J876*('d_시나리오'!$J$5-'d_시나리오'!$H$5)*('d_시나리오'!$I$5-'d_시나리오'!$H$5)),'d_시나리오'!$J$5-SQRT((1-J876)*('d_시나리오'!$J$5-'d_시나리오'!$H$5)*('d_시나리오'!$J$5-'d_시나리오'!$I$5))))</f>
        <v/>
      </c>
      <c r="L876">
        <f>RAND()</f>
        <v/>
      </c>
      <c r="M876">
        <f>IF('d_시나리오'!$J$6='d_시나리오'!$H$6,'d_시나리오'!$I$6,IF(L876&lt;('d_시나리오'!$I$6-'d_시나리오'!$H$6)/('d_시나리오'!$J$6-'d_시나리오'!$H$6),'d_시나리오'!$H$6+SQRT(L876*('d_시나리오'!$J$6-'d_시나리오'!$H$6)*('d_시나리오'!$I$6-'d_시나리오'!$H$6)),'d_시나리오'!$J$6-SQRT((1-L876)*('d_시나리오'!$J$6-'d_시나리오'!$H$6)*('d_시나리오'!$J$6-'d_시나리오'!$I$6))))</f>
        <v/>
      </c>
      <c r="N876">
        <f>INDEX('d_분포'!$B$2:$B$57,RANDBETWEEN(1,56))</f>
        <v/>
      </c>
      <c r="O876">
        <f>BETAINV(RAND(),5,5)</f>
        <v/>
      </c>
      <c r="P876">
        <f>'d_고정'!$B$1*'6_기대효과'!$H$7*('d_시나리오'!$I$7/'d_고정'!$B$2)*B876</f>
        <v/>
      </c>
      <c r="Q876">
        <f>P876*C876</f>
        <v/>
      </c>
      <c r="R876">
        <f>P876*E876</f>
        <v/>
      </c>
      <c r="S876">
        <f>R876*G876</f>
        <v/>
      </c>
      <c r="T876">
        <f>Q876+S876</f>
        <v/>
      </c>
      <c r="U876">
        <f>(Q876*D876+S876*I876)*(1-O876)</f>
        <v/>
      </c>
      <c r="V876">
        <f>(R876*K876*N876+'d_고정'!$B$3*('6_기대효과'!$H$7/8)*N876*'d_고정'!$B$10*M876*('6_기대효과'!$K$7/'d_고정'!$B$9))*(1-O876)</f>
        <v/>
      </c>
      <c r="W876">
        <f>(S876*I876+R876*MAX(K876-'d_고정'!$B$10*M876*('6_기대효과'!$K$7/'d_고정'!$B$9),0)*N876)*(1-O876)</f>
        <v/>
      </c>
      <c r="X876">
        <f>U876+V876</f>
        <v/>
      </c>
      <c r="Y876">
        <f>U876/('d_고정'!$B$5*'6_기대효과'!$H$7/8)/'d_고정'!$B$6</f>
        <v/>
      </c>
      <c r="Z876">
        <f>U876/('d_고정'!$B$8*'6_기대효과'!$H$7/8)</f>
        <v/>
      </c>
    </row>
    <row r="877">
      <c r="A877">
        <f>RAND()</f>
        <v/>
      </c>
      <c r="B877">
        <f>IF('d_시나리오'!$J$2='d_시나리오'!$H$2,'d_시나리오'!$I$2,IF(A877&lt;('d_시나리오'!$I$2-'d_시나리오'!$H$2)/('d_시나리오'!$J$2-'d_시나리오'!$H$2),'d_시나리오'!$H$2+SQRT(A877*('d_시나리오'!$J$2-'d_시나리오'!$H$2)*('d_시나리오'!$I$2-'d_시나리오'!$H$2)),'d_시나리오'!$J$2-SQRT((1-A877)*('d_시나리오'!$J$2-'d_시나리오'!$H$2)*('d_시나리오'!$J$2-'d_시나리오'!$I$2))))</f>
        <v/>
      </c>
      <c r="C877">
        <f>BETAINV(RAND(),2,6)</f>
        <v/>
      </c>
      <c r="D877">
        <f>INDEX('d_분포'!$A$2:$A$28,RANDBETWEEN(1,27))</f>
        <v/>
      </c>
      <c r="E877">
        <f>INDEX('d_분포'!$C$2:$C$5,RANDBETWEEN(1,4))*(0.9+0.2*RAND())</f>
        <v/>
      </c>
      <c r="F877">
        <f>RAND()</f>
        <v/>
      </c>
      <c r="G877">
        <f>IF('d_시나리오'!$J$3='d_시나리오'!$H$3,'d_시나리오'!$I$3,IF(F877&lt;('d_시나리오'!$I$3-'d_시나리오'!$H$3)/('d_시나리오'!$J$3-'d_시나리오'!$H$3),'d_시나리오'!$H$3+SQRT(F877*('d_시나리오'!$J$3-'d_시나리오'!$H$3)*('d_시나리오'!$I$3-'d_시나리오'!$H$3)),'d_시나리오'!$J$3-SQRT((1-F877)*('d_시나리오'!$J$3-'d_시나리오'!$H$3)*('d_시나리오'!$J$3-'d_시나리오'!$I$3))))</f>
        <v/>
      </c>
      <c r="H877">
        <f>RAND()</f>
        <v/>
      </c>
      <c r="I877">
        <f>IF('d_시나리오'!$J$4='d_시나리오'!$H$4,'d_시나리오'!$I$4,IF(H877&lt;('d_시나리오'!$I$4-'d_시나리오'!$H$4)/('d_시나리오'!$J$4-'d_시나리오'!$H$4),'d_시나리오'!$H$4+SQRT(H877*('d_시나리오'!$J$4-'d_시나리오'!$H$4)*('d_시나리오'!$I$4-'d_시나리오'!$H$4)),'d_시나리오'!$J$4-SQRT((1-H877)*('d_시나리오'!$J$4-'d_시나리오'!$H$4)*('d_시나리오'!$J$4-'d_시나리오'!$I$4))))</f>
        <v/>
      </c>
      <c r="J877">
        <f>RAND()</f>
        <v/>
      </c>
      <c r="K877">
        <f>IF('d_시나리오'!$J$5='d_시나리오'!$H$5,'d_시나리오'!$I$5,IF(J877&lt;('d_시나리오'!$I$5-'d_시나리오'!$H$5)/('d_시나리오'!$J$5-'d_시나리오'!$H$5),'d_시나리오'!$H$5+SQRT(J877*('d_시나리오'!$J$5-'d_시나리오'!$H$5)*('d_시나리오'!$I$5-'d_시나리오'!$H$5)),'d_시나리오'!$J$5-SQRT((1-J877)*('d_시나리오'!$J$5-'d_시나리오'!$H$5)*('d_시나리오'!$J$5-'d_시나리오'!$I$5))))</f>
        <v/>
      </c>
      <c r="L877">
        <f>RAND()</f>
        <v/>
      </c>
      <c r="M877">
        <f>IF('d_시나리오'!$J$6='d_시나리오'!$H$6,'d_시나리오'!$I$6,IF(L877&lt;('d_시나리오'!$I$6-'d_시나리오'!$H$6)/('d_시나리오'!$J$6-'d_시나리오'!$H$6),'d_시나리오'!$H$6+SQRT(L877*('d_시나리오'!$J$6-'d_시나리오'!$H$6)*('d_시나리오'!$I$6-'d_시나리오'!$H$6)),'d_시나리오'!$J$6-SQRT((1-L877)*('d_시나리오'!$J$6-'d_시나리오'!$H$6)*('d_시나리오'!$J$6-'d_시나리오'!$I$6))))</f>
        <v/>
      </c>
      <c r="N877">
        <f>INDEX('d_분포'!$B$2:$B$57,RANDBETWEEN(1,56))</f>
        <v/>
      </c>
      <c r="O877">
        <f>BETAINV(RAND(),5,5)</f>
        <v/>
      </c>
      <c r="P877">
        <f>'d_고정'!$B$1*'6_기대효과'!$H$7*('d_시나리오'!$I$7/'d_고정'!$B$2)*B877</f>
        <v/>
      </c>
      <c r="Q877">
        <f>P877*C877</f>
        <v/>
      </c>
      <c r="R877">
        <f>P877*E877</f>
        <v/>
      </c>
      <c r="S877">
        <f>R877*G877</f>
        <v/>
      </c>
      <c r="T877">
        <f>Q877+S877</f>
        <v/>
      </c>
      <c r="U877">
        <f>(Q877*D877+S877*I877)*(1-O877)</f>
        <v/>
      </c>
      <c r="V877">
        <f>(R877*K877*N877+'d_고정'!$B$3*('6_기대효과'!$H$7/8)*N877*'d_고정'!$B$10*M877*('6_기대효과'!$K$7/'d_고정'!$B$9))*(1-O877)</f>
        <v/>
      </c>
      <c r="W877">
        <f>(S877*I877+R877*MAX(K877-'d_고정'!$B$10*M877*('6_기대효과'!$K$7/'d_고정'!$B$9),0)*N877)*(1-O877)</f>
        <v/>
      </c>
      <c r="X877">
        <f>U877+V877</f>
        <v/>
      </c>
      <c r="Y877">
        <f>U877/('d_고정'!$B$5*'6_기대효과'!$H$7/8)/'d_고정'!$B$6</f>
        <v/>
      </c>
      <c r="Z877">
        <f>U877/('d_고정'!$B$8*'6_기대효과'!$H$7/8)</f>
        <v/>
      </c>
    </row>
    <row r="878">
      <c r="A878">
        <f>RAND()</f>
        <v/>
      </c>
      <c r="B878">
        <f>IF('d_시나리오'!$J$2='d_시나리오'!$H$2,'d_시나리오'!$I$2,IF(A878&lt;('d_시나리오'!$I$2-'d_시나리오'!$H$2)/('d_시나리오'!$J$2-'d_시나리오'!$H$2),'d_시나리오'!$H$2+SQRT(A878*('d_시나리오'!$J$2-'d_시나리오'!$H$2)*('d_시나리오'!$I$2-'d_시나리오'!$H$2)),'d_시나리오'!$J$2-SQRT((1-A878)*('d_시나리오'!$J$2-'d_시나리오'!$H$2)*('d_시나리오'!$J$2-'d_시나리오'!$I$2))))</f>
        <v/>
      </c>
      <c r="C878">
        <f>BETAINV(RAND(),2,6)</f>
        <v/>
      </c>
      <c r="D878">
        <f>INDEX('d_분포'!$A$2:$A$28,RANDBETWEEN(1,27))</f>
        <v/>
      </c>
      <c r="E878">
        <f>INDEX('d_분포'!$C$2:$C$5,RANDBETWEEN(1,4))*(0.9+0.2*RAND())</f>
        <v/>
      </c>
      <c r="F878">
        <f>RAND()</f>
        <v/>
      </c>
      <c r="G878">
        <f>IF('d_시나리오'!$J$3='d_시나리오'!$H$3,'d_시나리오'!$I$3,IF(F878&lt;('d_시나리오'!$I$3-'d_시나리오'!$H$3)/('d_시나리오'!$J$3-'d_시나리오'!$H$3),'d_시나리오'!$H$3+SQRT(F878*('d_시나리오'!$J$3-'d_시나리오'!$H$3)*('d_시나리오'!$I$3-'d_시나리오'!$H$3)),'d_시나리오'!$J$3-SQRT((1-F878)*('d_시나리오'!$J$3-'d_시나리오'!$H$3)*('d_시나리오'!$J$3-'d_시나리오'!$I$3))))</f>
        <v/>
      </c>
      <c r="H878">
        <f>RAND()</f>
        <v/>
      </c>
      <c r="I878">
        <f>IF('d_시나리오'!$J$4='d_시나리오'!$H$4,'d_시나리오'!$I$4,IF(H878&lt;('d_시나리오'!$I$4-'d_시나리오'!$H$4)/('d_시나리오'!$J$4-'d_시나리오'!$H$4),'d_시나리오'!$H$4+SQRT(H878*('d_시나리오'!$J$4-'d_시나리오'!$H$4)*('d_시나리오'!$I$4-'d_시나리오'!$H$4)),'d_시나리오'!$J$4-SQRT((1-H878)*('d_시나리오'!$J$4-'d_시나리오'!$H$4)*('d_시나리오'!$J$4-'d_시나리오'!$I$4))))</f>
        <v/>
      </c>
      <c r="J878">
        <f>RAND()</f>
        <v/>
      </c>
      <c r="K878">
        <f>IF('d_시나리오'!$J$5='d_시나리오'!$H$5,'d_시나리오'!$I$5,IF(J878&lt;('d_시나리오'!$I$5-'d_시나리오'!$H$5)/('d_시나리오'!$J$5-'d_시나리오'!$H$5),'d_시나리오'!$H$5+SQRT(J878*('d_시나리오'!$J$5-'d_시나리오'!$H$5)*('d_시나리오'!$I$5-'d_시나리오'!$H$5)),'d_시나리오'!$J$5-SQRT((1-J878)*('d_시나리오'!$J$5-'d_시나리오'!$H$5)*('d_시나리오'!$J$5-'d_시나리오'!$I$5))))</f>
        <v/>
      </c>
      <c r="L878">
        <f>RAND()</f>
        <v/>
      </c>
      <c r="M878">
        <f>IF('d_시나리오'!$J$6='d_시나리오'!$H$6,'d_시나리오'!$I$6,IF(L878&lt;('d_시나리오'!$I$6-'d_시나리오'!$H$6)/('d_시나리오'!$J$6-'d_시나리오'!$H$6),'d_시나리오'!$H$6+SQRT(L878*('d_시나리오'!$J$6-'d_시나리오'!$H$6)*('d_시나리오'!$I$6-'d_시나리오'!$H$6)),'d_시나리오'!$J$6-SQRT((1-L878)*('d_시나리오'!$J$6-'d_시나리오'!$H$6)*('d_시나리오'!$J$6-'d_시나리오'!$I$6))))</f>
        <v/>
      </c>
      <c r="N878">
        <f>INDEX('d_분포'!$B$2:$B$57,RANDBETWEEN(1,56))</f>
        <v/>
      </c>
      <c r="O878">
        <f>BETAINV(RAND(),5,5)</f>
        <v/>
      </c>
      <c r="P878">
        <f>'d_고정'!$B$1*'6_기대효과'!$H$7*('d_시나리오'!$I$7/'d_고정'!$B$2)*B878</f>
        <v/>
      </c>
      <c r="Q878">
        <f>P878*C878</f>
        <v/>
      </c>
      <c r="R878">
        <f>P878*E878</f>
        <v/>
      </c>
      <c r="S878">
        <f>R878*G878</f>
        <v/>
      </c>
      <c r="T878">
        <f>Q878+S878</f>
        <v/>
      </c>
      <c r="U878">
        <f>(Q878*D878+S878*I878)*(1-O878)</f>
        <v/>
      </c>
      <c r="V878">
        <f>(R878*K878*N878+'d_고정'!$B$3*('6_기대효과'!$H$7/8)*N878*'d_고정'!$B$10*M878*('6_기대효과'!$K$7/'d_고정'!$B$9))*(1-O878)</f>
        <v/>
      </c>
      <c r="W878">
        <f>(S878*I878+R878*MAX(K878-'d_고정'!$B$10*M878*('6_기대효과'!$K$7/'d_고정'!$B$9),0)*N878)*(1-O878)</f>
        <v/>
      </c>
      <c r="X878">
        <f>U878+V878</f>
        <v/>
      </c>
      <c r="Y878">
        <f>U878/('d_고정'!$B$5*'6_기대효과'!$H$7/8)/'d_고정'!$B$6</f>
        <v/>
      </c>
      <c r="Z878">
        <f>U878/('d_고정'!$B$8*'6_기대효과'!$H$7/8)</f>
        <v/>
      </c>
    </row>
    <row r="879">
      <c r="A879">
        <f>RAND()</f>
        <v/>
      </c>
      <c r="B879">
        <f>IF('d_시나리오'!$J$2='d_시나리오'!$H$2,'d_시나리오'!$I$2,IF(A879&lt;('d_시나리오'!$I$2-'d_시나리오'!$H$2)/('d_시나리오'!$J$2-'d_시나리오'!$H$2),'d_시나리오'!$H$2+SQRT(A879*('d_시나리오'!$J$2-'d_시나리오'!$H$2)*('d_시나리오'!$I$2-'d_시나리오'!$H$2)),'d_시나리오'!$J$2-SQRT((1-A879)*('d_시나리오'!$J$2-'d_시나리오'!$H$2)*('d_시나리오'!$J$2-'d_시나리오'!$I$2))))</f>
        <v/>
      </c>
      <c r="C879">
        <f>BETAINV(RAND(),2,6)</f>
        <v/>
      </c>
      <c r="D879">
        <f>INDEX('d_분포'!$A$2:$A$28,RANDBETWEEN(1,27))</f>
        <v/>
      </c>
      <c r="E879">
        <f>INDEX('d_분포'!$C$2:$C$5,RANDBETWEEN(1,4))*(0.9+0.2*RAND())</f>
        <v/>
      </c>
      <c r="F879">
        <f>RAND()</f>
        <v/>
      </c>
      <c r="G879">
        <f>IF('d_시나리오'!$J$3='d_시나리오'!$H$3,'d_시나리오'!$I$3,IF(F879&lt;('d_시나리오'!$I$3-'d_시나리오'!$H$3)/('d_시나리오'!$J$3-'d_시나리오'!$H$3),'d_시나리오'!$H$3+SQRT(F879*('d_시나리오'!$J$3-'d_시나리오'!$H$3)*('d_시나리오'!$I$3-'d_시나리오'!$H$3)),'d_시나리오'!$J$3-SQRT((1-F879)*('d_시나리오'!$J$3-'d_시나리오'!$H$3)*('d_시나리오'!$J$3-'d_시나리오'!$I$3))))</f>
        <v/>
      </c>
      <c r="H879">
        <f>RAND()</f>
        <v/>
      </c>
      <c r="I879">
        <f>IF('d_시나리오'!$J$4='d_시나리오'!$H$4,'d_시나리오'!$I$4,IF(H879&lt;('d_시나리오'!$I$4-'d_시나리오'!$H$4)/('d_시나리오'!$J$4-'d_시나리오'!$H$4),'d_시나리오'!$H$4+SQRT(H879*('d_시나리오'!$J$4-'d_시나리오'!$H$4)*('d_시나리오'!$I$4-'d_시나리오'!$H$4)),'d_시나리오'!$J$4-SQRT((1-H879)*('d_시나리오'!$J$4-'d_시나리오'!$H$4)*('d_시나리오'!$J$4-'d_시나리오'!$I$4))))</f>
        <v/>
      </c>
      <c r="J879">
        <f>RAND()</f>
        <v/>
      </c>
      <c r="K879">
        <f>IF('d_시나리오'!$J$5='d_시나리오'!$H$5,'d_시나리오'!$I$5,IF(J879&lt;('d_시나리오'!$I$5-'d_시나리오'!$H$5)/('d_시나리오'!$J$5-'d_시나리오'!$H$5),'d_시나리오'!$H$5+SQRT(J879*('d_시나리오'!$J$5-'d_시나리오'!$H$5)*('d_시나리오'!$I$5-'d_시나리오'!$H$5)),'d_시나리오'!$J$5-SQRT((1-J879)*('d_시나리오'!$J$5-'d_시나리오'!$H$5)*('d_시나리오'!$J$5-'d_시나리오'!$I$5))))</f>
        <v/>
      </c>
      <c r="L879">
        <f>RAND()</f>
        <v/>
      </c>
      <c r="M879">
        <f>IF('d_시나리오'!$J$6='d_시나리오'!$H$6,'d_시나리오'!$I$6,IF(L879&lt;('d_시나리오'!$I$6-'d_시나리오'!$H$6)/('d_시나리오'!$J$6-'d_시나리오'!$H$6),'d_시나리오'!$H$6+SQRT(L879*('d_시나리오'!$J$6-'d_시나리오'!$H$6)*('d_시나리오'!$I$6-'d_시나리오'!$H$6)),'d_시나리오'!$J$6-SQRT((1-L879)*('d_시나리오'!$J$6-'d_시나리오'!$H$6)*('d_시나리오'!$J$6-'d_시나리오'!$I$6))))</f>
        <v/>
      </c>
      <c r="N879">
        <f>INDEX('d_분포'!$B$2:$B$57,RANDBETWEEN(1,56))</f>
        <v/>
      </c>
      <c r="O879">
        <f>BETAINV(RAND(),5,5)</f>
        <v/>
      </c>
      <c r="P879">
        <f>'d_고정'!$B$1*'6_기대효과'!$H$7*('d_시나리오'!$I$7/'d_고정'!$B$2)*B879</f>
        <v/>
      </c>
      <c r="Q879">
        <f>P879*C879</f>
        <v/>
      </c>
      <c r="R879">
        <f>P879*E879</f>
        <v/>
      </c>
      <c r="S879">
        <f>R879*G879</f>
        <v/>
      </c>
      <c r="T879">
        <f>Q879+S879</f>
        <v/>
      </c>
      <c r="U879">
        <f>(Q879*D879+S879*I879)*(1-O879)</f>
        <v/>
      </c>
      <c r="V879">
        <f>(R879*K879*N879+'d_고정'!$B$3*('6_기대효과'!$H$7/8)*N879*'d_고정'!$B$10*M879*('6_기대효과'!$K$7/'d_고정'!$B$9))*(1-O879)</f>
        <v/>
      </c>
      <c r="W879">
        <f>(S879*I879+R879*MAX(K879-'d_고정'!$B$10*M879*('6_기대효과'!$K$7/'d_고정'!$B$9),0)*N879)*(1-O879)</f>
        <v/>
      </c>
      <c r="X879">
        <f>U879+V879</f>
        <v/>
      </c>
      <c r="Y879">
        <f>U879/('d_고정'!$B$5*'6_기대효과'!$H$7/8)/'d_고정'!$B$6</f>
        <v/>
      </c>
      <c r="Z879">
        <f>U879/('d_고정'!$B$8*'6_기대효과'!$H$7/8)</f>
        <v/>
      </c>
    </row>
    <row r="880">
      <c r="A880">
        <f>RAND()</f>
        <v/>
      </c>
      <c r="B880">
        <f>IF('d_시나리오'!$J$2='d_시나리오'!$H$2,'d_시나리오'!$I$2,IF(A880&lt;('d_시나리오'!$I$2-'d_시나리오'!$H$2)/('d_시나리오'!$J$2-'d_시나리오'!$H$2),'d_시나리오'!$H$2+SQRT(A880*('d_시나리오'!$J$2-'d_시나리오'!$H$2)*('d_시나리오'!$I$2-'d_시나리오'!$H$2)),'d_시나리오'!$J$2-SQRT((1-A880)*('d_시나리오'!$J$2-'d_시나리오'!$H$2)*('d_시나리오'!$J$2-'d_시나리오'!$I$2))))</f>
        <v/>
      </c>
      <c r="C880">
        <f>BETAINV(RAND(),2,6)</f>
        <v/>
      </c>
      <c r="D880">
        <f>INDEX('d_분포'!$A$2:$A$28,RANDBETWEEN(1,27))</f>
        <v/>
      </c>
      <c r="E880">
        <f>INDEX('d_분포'!$C$2:$C$5,RANDBETWEEN(1,4))*(0.9+0.2*RAND())</f>
        <v/>
      </c>
      <c r="F880">
        <f>RAND()</f>
        <v/>
      </c>
      <c r="G880">
        <f>IF('d_시나리오'!$J$3='d_시나리오'!$H$3,'d_시나리오'!$I$3,IF(F880&lt;('d_시나리오'!$I$3-'d_시나리오'!$H$3)/('d_시나리오'!$J$3-'d_시나리오'!$H$3),'d_시나리오'!$H$3+SQRT(F880*('d_시나리오'!$J$3-'d_시나리오'!$H$3)*('d_시나리오'!$I$3-'d_시나리오'!$H$3)),'d_시나리오'!$J$3-SQRT((1-F880)*('d_시나리오'!$J$3-'d_시나리오'!$H$3)*('d_시나리오'!$J$3-'d_시나리오'!$I$3))))</f>
        <v/>
      </c>
      <c r="H880">
        <f>RAND()</f>
        <v/>
      </c>
      <c r="I880">
        <f>IF('d_시나리오'!$J$4='d_시나리오'!$H$4,'d_시나리오'!$I$4,IF(H880&lt;('d_시나리오'!$I$4-'d_시나리오'!$H$4)/('d_시나리오'!$J$4-'d_시나리오'!$H$4),'d_시나리오'!$H$4+SQRT(H880*('d_시나리오'!$J$4-'d_시나리오'!$H$4)*('d_시나리오'!$I$4-'d_시나리오'!$H$4)),'d_시나리오'!$J$4-SQRT((1-H880)*('d_시나리오'!$J$4-'d_시나리오'!$H$4)*('d_시나리오'!$J$4-'d_시나리오'!$I$4))))</f>
        <v/>
      </c>
      <c r="J880">
        <f>RAND()</f>
        <v/>
      </c>
      <c r="K880">
        <f>IF('d_시나리오'!$J$5='d_시나리오'!$H$5,'d_시나리오'!$I$5,IF(J880&lt;('d_시나리오'!$I$5-'d_시나리오'!$H$5)/('d_시나리오'!$J$5-'d_시나리오'!$H$5),'d_시나리오'!$H$5+SQRT(J880*('d_시나리오'!$J$5-'d_시나리오'!$H$5)*('d_시나리오'!$I$5-'d_시나리오'!$H$5)),'d_시나리오'!$J$5-SQRT((1-J880)*('d_시나리오'!$J$5-'d_시나리오'!$H$5)*('d_시나리오'!$J$5-'d_시나리오'!$I$5))))</f>
        <v/>
      </c>
      <c r="L880">
        <f>RAND()</f>
        <v/>
      </c>
      <c r="M880">
        <f>IF('d_시나리오'!$J$6='d_시나리오'!$H$6,'d_시나리오'!$I$6,IF(L880&lt;('d_시나리오'!$I$6-'d_시나리오'!$H$6)/('d_시나리오'!$J$6-'d_시나리오'!$H$6),'d_시나리오'!$H$6+SQRT(L880*('d_시나리오'!$J$6-'d_시나리오'!$H$6)*('d_시나리오'!$I$6-'d_시나리오'!$H$6)),'d_시나리오'!$J$6-SQRT((1-L880)*('d_시나리오'!$J$6-'d_시나리오'!$H$6)*('d_시나리오'!$J$6-'d_시나리오'!$I$6))))</f>
        <v/>
      </c>
      <c r="N880">
        <f>INDEX('d_분포'!$B$2:$B$57,RANDBETWEEN(1,56))</f>
        <v/>
      </c>
      <c r="O880">
        <f>BETAINV(RAND(),5,5)</f>
        <v/>
      </c>
      <c r="P880">
        <f>'d_고정'!$B$1*'6_기대효과'!$H$7*('d_시나리오'!$I$7/'d_고정'!$B$2)*B880</f>
        <v/>
      </c>
      <c r="Q880">
        <f>P880*C880</f>
        <v/>
      </c>
      <c r="R880">
        <f>P880*E880</f>
        <v/>
      </c>
      <c r="S880">
        <f>R880*G880</f>
        <v/>
      </c>
      <c r="T880">
        <f>Q880+S880</f>
        <v/>
      </c>
      <c r="U880">
        <f>(Q880*D880+S880*I880)*(1-O880)</f>
        <v/>
      </c>
      <c r="V880">
        <f>(R880*K880*N880+'d_고정'!$B$3*('6_기대효과'!$H$7/8)*N880*'d_고정'!$B$10*M880*('6_기대효과'!$K$7/'d_고정'!$B$9))*(1-O880)</f>
        <v/>
      </c>
      <c r="W880">
        <f>(S880*I880+R880*MAX(K880-'d_고정'!$B$10*M880*('6_기대효과'!$K$7/'d_고정'!$B$9),0)*N880)*(1-O880)</f>
        <v/>
      </c>
      <c r="X880">
        <f>U880+V880</f>
        <v/>
      </c>
      <c r="Y880">
        <f>U880/('d_고정'!$B$5*'6_기대효과'!$H$7/8)/'d_고정'!$B$6</f>
        <v/>
      </c>
      <c r="Z880">
        <f>U880/('d_고정'!$B$8*'6_기대효과'!$H$7/8)</f>
        <v/>
      </c>
    </row>
    <row r="881">
      <c r="A881">
        <f>RAND()</f>
        <v/>
      </c>
      <c r="B881">
        <f>IF('d_시나리오'!$J$2='d_시나리오'!$H$2,'d_시나리오'!$I$2,IF(A881&lt;('d_시나리오'!$I$2-'d_시나리오'!$H$2)/('d_시나리오'!$J$2-'d_시나리오'!$H$2),'d_시나리오'!$H$2+SQRT(A881*('d_시나리오'!$J$2-'d_시나리오'!$H$2)*('d_시나리오'!$I$2-'d_시나리오'!$H$2)),'d_시나리오'!$J$2-SQRT((1-A881)*('d_시나리오'!$J$2-'d_시나리오'!$H$2)*('d_시나리오'!$J$2-'d_시나리오'!$I$2))))</f>
        <v/>
      </c>
      <c r="C881">
        <f>BETAINV(RAND(),2,6)</f>
        <v/>
      </c>
      <c r="D881">
        <f>INDEX('d_분포'!$A$2:$A$28,RANDBETWEEN(1,27))</f>
        <v/>
      </c>
      <c r="E881">
        <f>INDEX('d_분포'!$C$2:$C$5,RANDBETWEEN(1,4))*(0.9+0.2*RAND())</f>
        <v/>
      </c>
      <c r="F881">
        <f>RAND()</f>
        <v/>
      </c>
      <c r="G881">
        <f>IF('d_시나리오'!$J$3='d_시나리오'!$H$3,'d_시나리오'!$I$3,IF(F881&lt;('d_시나리오'!$I$3-'d_시나리오'!$H$3)/('d_시나리오'!$J$3-'d_시나리오'!$H$3),'d_시나리오'!$H$3+SQRT(F881*('d_시나리오'!$J$3-'d_시나리오'!$H$3)*('d_시나리오'!$I$3-'d_시나리오'!$H$3)),'d_시나리오'!$J$3-SQRT((1-F881)*('d_시나리오'!$J$3-'d_시나리오'!$H$3)*('d_시나리오'!$J$3-'d_시나리오'!$I$3))))</f>
        <v/>
      </c>
      <c r="H881">
        <f>RAND()</f>
        <v/>
      </c>
      <c r="I881">
        <f>IF('d_시나리오'!$J$4='d_시나리오'!$H$4,'d_시나리오'!$I$4,IF(H881&lt;('d_시나리오'!$I$4-'d_시나리오'!$H$4)/('d_시나리오'!$J$4-'d_시나리오'!$H$4),'d_시나리오'!$H$4+SQRT(H881*('d_시나리오'!$J$4-'d_시나리오'!$H$4)*('d_시나리오'!$I$4-'d_시나리오'!$H$4)),'d_시나리오'!$J$4-SQRT((1-H881)*('d_시나리오'!$J$4-'d_시나리오'!$H$4)*('d_시나리오'!$J$4-'d_시나리오'!$I$4))))</f>
        <v/>
      </c>
      <c r="J881">
        <f>RAND()</f>
        <v/>
      </c>
      <c r="K881">
        <f>IF('d_시나리오'!$J$5='d_시나리오'!$H$5,'d_시나리오'!$I$5,IF(J881&lt;('d_시나리오'!$I$5-'d_시나리오'!$H$5)/('d_시나리오'!$J$5-'d_시나리오'!$H$5),'d_시나리오'!$H$5+SQRT(J881*('d_시나리오'!$J$5-'d_시나리오'!$H$5)*('d_시나리오'!$I$5-'d_시나리오'!$H$5)),'d_시나리오'!$J$5-SQRT((1-J881)*('d_시나리오'!$J$5-'d_시나리오'!$H$5)*('d_시나리오'!$J$5-'d_시나리오'!$I$5))))</f>
        <v/>
      </c>
      <c r="L881">
        <f>RAND()</f>
        <v/>
      </c>
      <c r="M881">
        <f>IF('d_시나리오'!$J$6='d_시나리오'!$H$6,'d_시나리오'!$I$6,IF(L881&lt;('d_시나리오'!$I$6-'d_시나리오'!$H$6)/('d_시나리오'!$J$6-'d_시나리오'!$H$6),'d_시나리오'!$H$6+SQRT(L881*('d_시나리오'!$J$6-'d_시나리오'!$H$6)*('d_시나리오'!$I$6-'d_시나리오'!$H$6)),'d_시나리오'!$J$6-SQRT((1-L881)*('d_시나리오'!$J$6-'d_시나리오'!$H$6)*('d_시나리오'!$J$6-'d_시나리오'!$I$6))))</f>
        <v/>
      </c>
      <c r="N881">
        <f>INDEX('d_분포'!$B$2:$B$57,RANDBETWEEN(1,56))</f>
        <v/>
      </c>
      <c r="O881">
        <f>BETAINV(RAND(),5,5)</f>
        <v/>
      </c>
      <c r="P881">
        <f>'d_고정'!$B$1*'6_기대효과'!$H$7*('d_시나리오'!$I$7/'d_고정'!$B$2)*B881</f>
        <v/>
      </c>
      <c r="Q881">
        <f>P881*C881</f>
        <v/>
      </c>
      <c r="R881">
        <f>P881*E881</f>
        <v/>
      </c>
      <c r="S881">
        <f>R881*G881</f>
        <v/>
      </c>
      <c r="T881">
        <f>Q881+S881</f>
        <v/>
      </c>
      <c r="U881">
        <f>(Q881*D881+S881*I881)*(1-O881)</f>
        <v/>
      </c>
      <c r="V881">
        <f>(R881*K881*N881+'d_고정'!$B$3*('6_기대효과'!$H$7/8)*N881*'d_고정'!$B$10*M881*('6_기대효과'!$K$7/'d_고정'!$B$9))*(1-O881)</f>
        <v/>
      </c>
      <c r="W881">
        <f>(S881*I881+R881*MAX(K881-'d_고정'!$B$10*M881*('6_기대효과'!$K$7/'d_고정'!$B$9),0)*N881)*(1-O881)</f>
        <v/>
      </c>
      <c r="X881">
        <f>U881+V881</f>
        <v/>
      </c>
      <c r="Y881">
        <f>U881/('d_고정'!$B$5*'6_기대효과'!$H$7/8)/'d_고정'!$B$6</f>
        <v/>
      </c>
      <c r="Z881">
        <f>U881/('d_고정'!$B$8*'6_기대효과'!$H$7/8)</f>
        <v/>
      </c>
    </row>
    <row r="882">
      <c r="A882">
        <f>RAND()</f>
        <v/>
      </c>
      <c r="B882">
        <f>IF('d_시나리오'!$J$2='d_시나리오'!$H$2,'d_시나리오'!$I$2,IF(A882&lt;('d_시나리오'!$I$2-'d_시나리오'!$H$2)/('d_시나리오'!$J$2-'d_시나리오'!$H$2),'d_시나리오'!$H$2+SQRT(A882*('d_시나리오'!$J$2-'d_시나리오'!$H$2)*('d_시나리오'!$I$2-'d_시나리오'!$H$2)),'d_시나리오'!$J$2-SQRT((1-A882)*('d_시나리오'!$J$2-'d_시나리오'!$H$2)*('d_시나리오'!$J$2-'d_시나리오'!$I$2))))</f>
        <v/>
      </c>
      <c r="C882">
        <f>BETAINV(RAND(),2,6)</f>
        <v/>
      </c>
      <c r="D882">
        <f>INDEX('d_분포'!$A$2:$A$28,RANDBETWEEN(1,27))</f>
        <v/>
      </c>
      <c r="E882">
        <f>INDEX('d_분포'!$C$2:$C$5,RANDBETWEEN(1,4))*(0.9+0.2*RAND())</f>
        <v/>
      </c>
      <c r="F882">
        <f>RAND()</f>
        <v/>
      </c>
      <c r="G882">
        <f>IF('d_시나리오'!$J$3='d_시나리오'!$H$3,'d_시나리오'!$I$3,IF(F882&lt;('d_시나리오'!$I$3-'d_시나리오'!$H$3)/('d_시나리오'!$J$3-'d_시나리오'!$H$3),'d_시나리오'!$H$3+SQRT(F882*('d_시나리오'!$J$3-'d_시나리오'!$H$3)*('d_시나리오'!$I$3-'d_시나리오'!$H$3)),'d_시나리오'!$J$3-SQRT((1-F882)*('d_시나리오'!$J$3-'d_시나리오'!$H$3)*('d_시나리오'!$J$3-'d_시나리오'!$I$3))))</f>
        <v/>
      </c>
      <c r="H882">
        <f>RAND()</f>
        <v/>
      </c>
      <c r="I882">
        <f>IF('d_시나리오'!$J$4='d_시나리오'!$H$4,'d_시나리오'!$I$4,IF(H882&lt;('d_시나리오'!$I$4-'d_시나리오'!$H$4)/('d_시나리오'!$J$4-'d_시나리오'!$H$4),'d_시나리오'!$H$4+SQRT(H882*('d_시나리오'!$J$4-'d_시나리오'!$H$4)*('d_시나리오'!$I$4-'d_시나리오'!$H$4)),'d_시나리오'!$J$4-SQRT((1-H882)*('d_시나리오'!$J$4-'d_시나리오'!$H$4)*('d_시나리오'!$J$4-'d_시나리오'!$I$4))))</f>
        <v/>
      </c>
      <c r="J882">
        <f>RAND()</f>
        <v/>
      </c>
      <c r="K882">
        <f>IF('d_시나리오'!$J$5='d_시나리오'!$H$5,'d_시나리오'!$I$5,IF(J882&lt;('d_시나리오'!$I$5-'d_시나리오'!$H$5)/('d_시나리오'!$J$5-'d_시나리오'!$H$5),'d_시나리오'!$H$5+SQRT(J882*('d_시나리오'!$J$5-'d_시나리오'!$H$5)*('d_시나리오'!$I$5-'d_시나리오'!$H$5)),'d_시나리오'!$J$5-SQRT((1-J882)*('d_시나리오'!$J$5-'d_시나리오'!$H$5)*('d_시나리오'!$J$5-'d_시나리오'!$I$5))))</f>
        <v/>
      </c>
      <c r="L882">
        <f>RAND()</f>
        <v/>
      </c>
      <c r="M882">
        <f>IF('d_시나리오'!$J$6='d_시나리오'!$H$6,'d_시나리오'!$I$6,IF(L882&lt;('d_시나리오'!$I$6-'d_시나리오'!$H$6)/('d_시나리오'!$J$6-'d_시나리오'!$H$6),'d_시나리오'!$H$6+SQRT(L882*('d_시나리오'!$J$6-'d_시나리오'!$H$6)*('d_시나리오'!$I$6-'d_시나리오'!$H$6)),'d_시나리오'!$J$6-SQRT((1-L882)*('d_시나리오'!$J$6-'d_시나리오'!$H$6)*('d_시나리오'!$J$6-'d_시나리오'!$I$6))))</f>
        <v/>
      </c>
      <c r="N882">
        <f>INDEX('d_분포'!$B$2:$B$57,RANDBETWEEN(1,56))</f>
        <v/>
      </c>
      <c r="O882">
        <f>BETAINV(RAND(),5,5)</f>
        <v/>
      </c>
      <c r="P882">
        <f>'d_고정'!$B$1*'6_기대효과'!$H$7*('d_시나리오'!$I$7/'d_고정'!$B$2)*B882</f>
        <v/>
      </c>
      <c r="Q882">
        <f>P882*C882</f>
        <v/>
      </c>
      <c r="R882">
        <f>P882*E882</f>
        <v/>
      </c>
      <c r="S882">
        <f>R882*G882</f>
        <v/>
      </c>
      <c r="T882">
        <f>Q882+S882</f>
        <v/>
      </c>
      <c r="U882">
        <f>(Q882*D882+S882*I882)*(1-O882)</f>
        <v/>
      </c>
      <c r="V882">
        <f>(R882*K882*N882+'d_고정'!$B$3*('6_기대효과'!$H$7/8)*N882*'d_고정'!$B$10*M882*('6_기대효과'!$K$7/'d_고정'!$B$9))*(1-O882)</f>
        <v/>
      </c>
      <c r="W882">
        <f>(S882*I882+R882*MAX(K882-'d_고정'!$B$10*M882*('6_기대효과'!$K$7/'d_고정'!$B$9),0)*N882)*(1-O882)</f>
        <v/>
      </c>
      <c r="X882">
        <f>U882+V882</f>
        <v/>
      </c>
      <c r="Y882">
        <f>U882/('d_고정'!$B$5*'6_기대효과'!$H$7/8)/'d_고정'!$B$6</f>
        <v/>
      </c>
      <c r="Z882">
        <f>U882/('d_고정'!$B$8*'6_기대효과'!$H$7/8)</f>
        <v/>
      </c>
    </row>
    <row r="883">
      <c r="A883">
        <f>RAND()</f>
        <v/>
      </c>
      <c r="B883">
        <f>IF('d_시나리오'!$J$2='d_시나리오'!$H$2,'d_시나리오'!$I$2,IF(A883&lt;('d_시나리오'!$I$2-'d_시나리오'!$H$2)/('d_시나리오'!$J$2-'d_시나리오'!$H$2),'d_시나리오'!$H$2+SQRT(A883*('d_시나리오'!$J$2-'d_시나리오'!$H$2)*('d_시나리오'!$I$2-'d_시나리오'!$H$2)),'d_시나리오'!$J$2-SQRT((1-A883)*('d_시나리오'!$J$2-'d_시나리오'!$H$2)*('d_시나리오'!$J$2-'d_시나리오'!$I$2))))</f>
        <v/>
      </c>
      <c r="C883">
        <f>BETAINV(RAND(),2,6)</f>
        <v/>
      </c>
      <c r="D883">
        <f>INDEX('d_분포'!$A$2:$A$28,RANDBETWEEN(1,27))</f>
        <v/>
      </c>
      <c r="E883">
        <f>INDEX('d_분포'!$C$2:$C$5,RANDBETWEEN(1,4))*(0.9+0.2*RAND())</f>
        <v/>
      </c>
      <c r="F883">
        <f>RAND()</f>
        <v/>
      </c>
      <c r="G883">
        <f>IF('d_시나리오'!$J$3='d_시나리오'!$H$3,'d_시나리오'!$I$3,IF(F883&lt;('d_시나리오'!$I$3-'d_시나리오'!$H$3)/('d_시나리오'!$J$3-'d_시나리오'!$H$3),'d_시나리오'!$H$3+SQRT(F883*('d_시나리오'!$J$3-'d_시나리오'!$H$3)*('d_시나리오'!$I$3-'d_시나리오'!$H$3)),'d_시나리오'!$J$3-SQRT((1-F883)*('d_시나리오'!$J$3-'d_시나리오'!$H$3)*('d_시나리오'!$J$3-'d_시나리오'!$I$3))))</f>
        <v/>
      </c>
      <c r="H883">
        <f>RAND()</f>
        <v/>
      </c>
      <c r="I883">
        <f>IF('d_시나리오'!$J$4='d_시나리오'!$H$4,'d_시나리오'!$I$4,IF(H883&lt;('d_시나리오'!$I$4-'d_시나리오'!$H$4)/('d_시나리오'!$J$4-'d_시나리오'!$H$4),'d_시나리오'!$H$4+SQRT(H883*('d_시나리오'!$J$4-'d_시나리오'!$H$4)*('d_시나리오'!$I$4-'d_시나리오'!$H$4)),'d_시나리오'!$J$4-SQRT((1-H883)*('d_시나리오'!$J$4-'d_시나리오'!$H$4)*('d_시나리오'!$J$4-'d_시나리오'!$I$4))))</f>
        <v/>
      </c>
      <c r="J883">
        <f>RAND()</f>
        <v/>
      </c>
      <c r="K883">
        <f>IF('d_시나리오'!$J$5='d_시나리오'!$H$5,'d_시나리오'!$I$5,IF(J883&lt;('d_시나리오'!$I$5-'d_시나리오'!$H$5)/('d_시나리오'!$J$5-'d_시나리오'!$H$5),'d_시나리오'!$H$5+SQRT(J883*('d_시나리오'!$J$5-'d_시나리오'!$H$5)*('d_시나리오'!$I$5-'d_시나리오'!$H$5)),'d_시나리오'!$J$5-SQRT((1-J883)*('d_시나리오'!$J$5-'d_시나리오'!$H$5)*('d_시나리오'!$J$5-'d_시나리오'!$I$5))))</f>
        <v/>
      </c>
      <c r="L883">
        <f>RAND()</f>
        <v/>
      </c>
      <c r="M883">
        <f>IF('d_시나리오'!$J$6='d_시나리오'!$H$6,'d_시나리오'!$I$6,IF(L883&lt;('d_시나리오'!$I$6-'d_시나리오'!$H$6)/('d_시나리오'!$J$6-'d_시나리오'!$H$6),'d_시나리오'!$H$6+SQRT(L883*('d_시나리오'!$J$6-'d_시나리오'!$H$6)*('d_시나리오'!$I$6-'d_시나리오'!$H$6)),'d_시나리오'!$J$6-SQRT((1-L883)*('d_시나리오'!$J$6-'d_시나리오'!$H$6)*('d_시나리오'!$J$6-'d_시나리오'!$I$6))))</f>
        <v/>
      </c>
      <c r="N883">
        <f>INDEX('d_분포'!$B$2:$B$57,RANDBETWEEN(1,56))</f>
        <v/>
      </c>
      <c r="O883">
        <f>BETAINV(RAND(),5,5)</f>
        <v/>
      </c>
      <c r="P883">
        <f>'d_고정'!$B$1*'6_기대효과'!$H$7*('d_시나리오'!$I$7/'d_고정'!$B$2)*B883</f>
        <v/>
      </c>
      <c r="Q883">
        <f>P883*C883</f>
        <v/>
      </c>
      <c r="R883">
        <f>P883*E883</f>
        <v/>
      </c>
      <c r="S883">
        <f>R883*G883</f>
        <v/>
      </c>
      <c r="T883">
        <f>Q883+S883</f>
        <v/>
      </c>
      <c r="U883">
        <f>(Q883*D883+S883*I883)*(1-O883)</f>
        <v/>
      </c>
      <c r="V883">
        <f>(R883*K883*N883+'d_고정'!$B$3*('6_기대효과'!$H$7/8)*N883*'d_고정'!$B$10*M883*('6_기대효과'!$K$7/'d_고정'!$B$9))*(1-O883)</f>
        <v/>
      </c>
      <c r="W883">
        <f>(S883*I883+R883*MAX(K883-'d_고정'!$B$10*M883*('6_기대효과'!$K$7/'d_고정'!$B$9),0)*N883)*(1-O883)</f>
        <v/>
      </c>
      <c r="X883">
        <f>U883+V883</f>
        <v/>
      </c>
      <c r="Y883">
        <f>U883/('d_고정'!$B$5*'6_기대효과'!$H$7/8)/'d_고정'!$B$6</f>
        <v/>
      </c>
      <c r="Z883">
        <f>U883/('d_고정'!$B$8*'6_기대효과'!$H$7/8)</f>
        <v/>
      </c>
    </row>
    <row r="884">
      <c r="A884">
        <f>RAND()</f>
        <v/>
      </c>
      <c r="B884">
        <f>IF('d_시나리오'!$J$2='d_시나리오'!$H$2,'d_시나리오'!$I$2,IF(A884&lt;('d_시나리오'!$I$2-'d_시나리오'!$H$2)/('d_시나리오'!$J$2-'d_시나리오'!$H$2),'d_시나리오'!$H$2+SQRT(A884*('d_시나리오'!$J$2-'d_시나리오'!$H$2)*('d_시나리오'!$I$2-'d_시나리오'!$H$2)),'d_시나리오'!$J$2-SQRT((1-A884)*('d_시나리오'!$J$2-'d_시나리오'!$H$2)*('d_시나리오'!$J$2-'d_시나리오'!$I$2))))</f>
        <v/>
      </c>
      <c r="C884">
        <f>BETAINV(RAND(),2,6)</f>
        <v/>
      </c>
      <c r="D884">
        <f>INDEX('d_분포'!$A$2:$A$28,RANDBETWEEN(1,27))</f>
        <v/>
      </c>
      <c r="E884">
        <f>INDEX('d_분포'!$C$2:$C$5,RANDBETWEEN(1,4))*(0.9+0.2*RAND())</f>
        <v/>
      </c>
      <c r="F884">
        <f>RAND()</f>
        <v/>
      </c>
      <c r="G884">
        <f>IF('d_시나리오'!$J$3='d_시나리오'!$H$3,'d_시나리오'!$I$3,IF(F884&lt;('d_시나리오'!$I$3-'d_시나리오'!$H$3)/('d_시나리오'!$J$3-'d_시나리오'!$H$3),'d_시나리오'!$H$3+SQRT(F884*('d_시나리오'!$J$3-'d_시나리오'!$H$3)*('d_시나리오'!$I$3-'d_시나리오'!$H$3)),'d_시나리오'!$J$3-SQRT((1-F884)*('d_시나리오'!$J$3-'d_시나리오'!$H$3)*('d_시나리오'!$J$3-'d_시나리오'!$I$3))))</f>
        <v/>
      </c>
      <c r="H884">
        <f>RAND()</f>
        <v/>
      </c>
      <c r="I884">
        <f>IF('d_시나리오'!$J$4='d_시나리오'!$H$4,'d_시나리오'!$I$4,IF(H884&lt;('d_시나리오'!$I$4-'d_시나리오'!$H$4)/('d_시나리오'!$J$4-'d_시나리오'!$H$4),'d_시나리오'!$H$4+SQRT(H884*('d_시나리오'!$J$4-'d_시나리오'!$H$4)*('d_시나리오'!$I$4-'d_시나리오'!$H$4)),'d_시나리오'!$J$4-SQRT((1-H884)*('d_시나리오'!$J$4-'d_시나리오'!$H$4)*('d_시나리오'!$J$4-'d_시나리오'!$I$4))))</f>
        <v/>
      </c>
      <c r="J884">
        <f>RAND()</f>
        <v/>
      </c>
      <c r="K884">
        <f>IF('d_시나리오'!$J$5='d_시나리오'!$H$5,'d_시나리오'!$I$5,IF(J884&lt;('d_시나리오'!$I$5-'d_시나리오'!$H$5)/('d_시나리오'!$J$5-'d_시나리오'!$H$5),'d_시나리오'!$H$5+SQRT(J884*('d_시나리오'!$J$5-'d_시나리오'!$H$5)*('d_시나리오'!$I$5-'d_시나리오'!$H$5)),'d_시나리오'!$J$5-SQRT((1-J884)*('d_시나리오'!$J$5-'d_시나리오'!$H$5)*('d_시나리오'!$J$5-'d_시나리오'!$I$5))))</f>
        <v/>
      </c>
      <c r="L884">
        <f>RAND()</f>
        <v/>
      </c>
      <c r="M884">
        <f>IF('d_시나리오'!$J$6='d_시나리오'!$H$6,'d_시나리오'!$I$6,IF(L884&lt;('d_시나리오'!$I$6-'d_시나리오'!$H$6)/('d_시나리오'!$J$6-'d_시나리오'!$H$6),'d_시나리오'!$H$6+SQRT(L884*('d_시나리오'!$J$6-'d_시나리오'!$H$6)*('d_시나리오'!$I$6-'d_시나리오'!$H$6)),'d_시나리오'!$J$6-SQRT((1-L884)*('d_시나리오'!$J$6-'d_시나리오'!$H$6)*('d_시나리오'!$J$6-'d_시나리오'!$I$6))))</f>
        <v/>
      </c>
      <c r="N884">
        <f>INDEX('d_분포'!$B$2:$B$57,RANDBETWEEN(1,56))</f>
        <v/>
      </c>
      <c r="O884">
        <f>BETAINV(RAND(),5,5)</f>
        <v/>
      </c>
      <c r="P884">
        <f>'d_고정'!$B$1*'6_기대효과'!$H$7*('d_시나리오'!$I$7/'d_고정'!$B$2)*B884</f>
        <v/>
      </c>
      <c r="Q884">
        <f>P884*C884</f>
        <v/>
      </c>
      <c r="R884">
        <f>P884*E884</f>
        <v/>
      </c>
      <c r="S884">
        <f>R884*G884</f>
        <v/>
      </c>
      <c r="T884">
        <f>Q884+S884</f>
        <v/>
      </c>
      <c r="U884">
        <f>(Q884*D884+S884*I884)*(1-O884)</f>
        <v/>
      </c>
      <c r="V884">
        <f>(R884*K884*N884+'d_고정'!$B$3*('6_기대효과'!$H$7/8)*N884*'d_고정'!$B$10*M884*('6_기대효과'!$K$7/'d_고정'!$B$9))*(1-O884)</f>
        <v/>
      </c>
      <c r="W884">
        <f>(S884*I884+R884*MAX(K884-'d_고정'!$B$10*M884*('6_기대효과'!$K$7/'d_고정'!$B$9),0)*N884)*(1-O884)</f>
        <v/>
      </c>
      <c r="X884">
        <f>U884+V884</f>
        <v/>
      </c>
      <c r="Y884">
        <f>U884/('d_고정'!$B$5*'6_기대효과'!$H$7/8)/'d_고정'!$B$6</f>
        <v/>
      </c>
      <c r="Z884">
        <f>U884/('d_고정'!$B$8*'6_기대효과'!$H$7/8)</f>
        <v/>
      </c>
    </row>
    <row r="885">
      <c r="A885">
        <f>RAND()</f>
        <v/>
      </c>
      <c r="B885">
        <f>IF('d_시나리오'!$J$2='d_시나리오'!$H$2,'d_시나리오'!$I$2,IF(A885&lt;('d_시나리오'!$I$2-'d_시나리오'!$H$2)/('d_시나리오'!$J$2-'d_시나리오'!$H$2),'d_시나리오'!$H$2+SQRT(A885*('d_시나리오'!$J$2-'d_시나리오'!$H$2)*('d_시나리오'!$I$2-'d_시나리오'!$H$2)),'d_시나리오'!$J$2-SQRT((1-A885)*('d_시나리오'!$J$2-'d_시나리오'!$H$2)*('d_시나리오'!$J$2-'d_시나리오'!$I$2))))</f>
        <v/>
      </c>
      <c r="C885">
        <f>BETAINV(RAND(),2,6)</f>
        <v/>
      </c>
      <c r="D885">
        <f>INDEX('d_분포'!$A$2:$A$28,RANDBETWEEN(1,27))</f>
        <v/>
      </c>
      <c r="E885">
        <f>INDEX('d_분포'!$C$2:$C$5,RANDBETWEEN(1,4))*(0.9+0.2*RAND())</f>
        <v/>
      </c>
      <c r="F885">
        <f>RAND()</f>
        <v/>
      </c>
      <c r="G885">
        <f>IF('d_시나리오'!$J$3='d_시나리오'!$H$3,'d_시나리오'!$I$3,IF(F885&lt;('d_시나리오'!$I$3-'d_시나리오'!$H$3)/('d_시나리오'!$J$3-'d_시나리오'!$H$3),'d_시나리오'!$H$3+SQRT(F885*('d_시나리오'!$J$3-'d_시나리오'!$H$3)*('d_시나리오'!$I$3-'d_시나리오'!$H$3)),'d_시나리오'!$J$3-SQRT((1-F885)*('d_시나리오'!$J$3-'d_시나리오'!$H$3)*('d_시나리오'!$J$3-'d_시나리오'!$I$3))))</f>
        <v/>
      </c>
      <c r="H885">
        <f>RAND()</f>
        <v/>
      </c>
      <c r="I885">
        <f>IF('d_시나리오'!$J$4='d_시나리오'!$H$4,'d_시나리오'!$I$4,IF(H885&lt;('d_시나리오'!$I$4-'d_시나리오'!$H$4)/('d_시나리오'!$J$4-'d_시나리오'!$H$4),'d_시나리오'!$H$4+SQRT(H885*('d_시나리오'!$J$4-'d_시나리오'!$H$4)*('d_시나리오'!$I$4-'d_시나리오'!$H$4)),'d_시나리오'!$J$4-SQRT((1-H885)*('d_시나리오'!$J$4-'d_시나리오'!$H$4)*('d_시나리오'!$J$4-'d_시나리오'!$I$4))))</f>
        <v/>
      </c>
      <c r="J885">
        <f>RAND()</f>
        <v/>
      </c>
      <c r="K885">
        <f>IF('d_시나리오'!$J$5='d_시나리오'!$H$5,'d_시나리오'!$I$5,IF(J885&lt;('d_시나리오'!$I$5-'d_시나리오'!$H$5)/('d_시나리오'!$J$5-'d_시나리오'!$H$5),'d_시나리오'!$H$5+SQRT(J885*('d_시나리오'!$J$5-'d_시나리오'!$H$5)*('d_시나리오'!$I$5-'d_시나리오'!$H$5)),'d_시나리오'!$J$5-SQRT((1-J885)*('d_시나리오'!$J$5-'d_시나리오'!$H$5)*('d_시나리오'!$J$5-'d_시나리오'!$I$5))))</f>
        <v/>
      </c>
      <c r="L885">
        <f>RAND()</f>
        <v/>
      </c>
      <c r="M885">
        <f>IF('d_시나리오'!$J$6='d_시나리오'!$H$6,'d_시나리오'!$I$6,IF(L885&lt;('d_시나리오'!$I$6-'d_시나리오'!$H$6)/('d_시나리오'!$J$6-'d_시나리오'!$H$6),'d_시나리오'!$H$6+SQRT(L885*('d_시나리오'!$J$6-'d_시나리오'!$H$6)*('d_시나리오'!$I$6-'d_시나리오'!$H$6)),'d_시나리오'!$J$6-SQRT((1-L885)*('d_시나리오'!$J$6-'d_시나리오'!$H$6)*('d_시나리오'!$J$6-'d_시나리오'!$I$6))))</f>
        <v/>
      </c>
      <c r="N885">
        <f>INDEX('d_분포'!$B$2:$B$57,RANDBETWEEN(1,56))</f>
        <v/>
      </c>
      <c r="O885">
        <f>BETAINV(RAND(),5,5)</f>
        <v/>
      </c>
      <c r="P885">
        <f>'d_고정'!$B$1*'6_기대효과'!$H$7*('d_시나리오'!$I$7/'d_고정'!$B$2)*B885</f>
        <v/>
      </c>
      <c r="Q885">
        <f>P885*C885</f>
        <v/>
      </c>
      <c r="R885">
        <f>P885*E885</f>
        <v/>
      </c>
      <c r="S885">
        <f>R885*G885</f>
        <v/>
      </c>
      <c r="T885">
        <f>Q885+S885</f>
        <v/>
      </c>
      <c r="U885">
        <f>(Q885*D885+S885*I885)*(1-O885)</f>
        <v/>
      </c>
      <c r="V885">
        <f>(R885*K885*N885+'d_고정'!$B$3*('6_기대효과'!$H$7/8)*N885*'d_고정'!$B$10*M885*('6_기대효과'!$K$7/'d_고정'!$B$9))*(1-O885)</f>
        <v/>
      </c>
      <c r="W885">
        <f>(S885*I885+R885*MAX(K885-'d_고정'!$B$10*M885*('6_기대효과'!$K$7/'d_고정'!$B$9),0)*N885)*(1-O885)</f>
        <v/>
      </c>
      <c r="X885">
        <f>U885+V885</f>
        <v/>
      </c>
      <c r="Y885">
        <f>U885/('d_고정'!$B$5*'6_기대효과'!$H$7/8)/'d_고정'!$B$6</f>
        <v/>
      </c>
      <c r="Z885">
        <f>U885/('d_고정'!$B$8*'6_기대효과'!$H$7/8)</f>
        <v/>
      </c>
    </row>
    <row r="886">
      <c r="A886">
        <f>RAND()</f>
        <v/>
      </c>
      <c r="B886">
        <f>IF('d_시나리오'!$J$2='d_시나리오'!$H$2,'d_시나리오'!$I$2,IF(A886&lt;('d_시나리오'!$I$2-'d_시나리오'!$H$2)/('d_시나리오'!$J$2-'d_시나리오'!$H$2),'d_시나리오'!$H$2+SQRT(A886*('d_시나리오'!$J$2-'d_시나리오'!$H$2)*('d_시나리오'!$I$2-'d_시나리오'!$H$2)),'d_시나리오'!$J$2-SQRT((1-A886)*('d_시나리오'!$J$2-'d_시나리오'!$H$2)*('d_시나리오'!$J$2-'d_시나리오'!$I$2))))</f>
        <v/>
      </c>
      <c r="C886">
        <f>BETAINV(RAND(),2,6)</f>
        <v/>
      </c>
      <c r="D886">
        <f>INDEX('d_분포'!$A$2:$A$28,RANDBETWEEN(1,27))</f>
        <v/>
      </c>
      <c r="E886">
        <f>INDEX('d_분포'!$C$2:$C$5,RANDBETWEEN(1,4))*(0.9+0.2*RAND())</f>
        <v/>
      </c>
      <c r="F886">
        <f>RAND()</f>
        <v/>
      </c>
      <c r="G886">
        <f>IF('d_시나리오'!$J$3='d_시나리오'!$H$3,'d_시나리오'!$I$3,IF(F886&lt;('d_시나리오'!$I$3-'d_시나리오'!$H$3)/('d_시나리오'!$J$3-'d_시나리오'!$H$3),'d_시나리오'!$H$3+SQRT(F886*('d_시나리오'!$J$3-'d_시나리오'!$H$3)*('d_시나리오'!$I$3-'d_시나리오'!$H$3)),'d_시나리오'!$J$3-SQRT((1-F886)*('d_시나리오'!$J$3-'d_시나리오'!$H$3)*('d_시나리오'!$J$3-'d_시나리오'!$I$3))))</f>
        <v/>
      </c>
      <c r="H886">
        <f>RAND()</f>
        <v/>
      </c>
      <c r="I886">
        <f>IF('d_시나리오'!$J$4='d_시나리오'!$H$4,'d_시나리오'!$I$4,IF(H886&lt;('d_시나리오'!$I$4-'d_시나리오'!$H$4)/('d_시나리오'!$J$4-'d_시나리오'!$H$4),'d_시나리오'!$H$4+SQRT(H886*('d_시나리오'!$J$4-'d_시나리오'!$H$4)*('d_시나리오'!$I$4-'d_시나리오'!$H$4)),'d_시나리오'!$J$4-SQRT((1-H886)*('d_시나리오'!$J$4-'d_시나리오'!$H$4)*('d_시나리오'!$J$4-'d_시나리오'!$I$4))))</f>
        <v/>
      </c>
      <c r="J886">
        <f>RAND()</f>
        <v/>
      </c>
      <c r="K886">
        <f>IF('d_시나리오'!$J$5='d_시나리오'!$H$5,'d_시나리오'!$I$5,IF(J886&lt;('d_시나리오'!$I$5-'d_시나리오'!$H$5)/('d_시나리오'!$J$5-'d_시나리오'!$H$5),'d_시나리오'!$H$5+SQRT(J886*('d_시나리오'!$J$5-'d_시나리오'!$H$5)*('d_시나리오'!$I$5-'d_시나리오'!$H$5)),'d_시나리오'!$J$5-SQRT((1-J886)*('d_시나리오'!$J$5-'d_시나리오'!$H$5)*('d_시나리오'!$J$5-'d_시나리오'!$I$5))))</f>
        <v/>
      </c>
      <c r="L886">
        <f>RAND()</f>
        <v/>
      </c>
      <c r="M886">
        <f>IF('d_시나리오'!$J$6='d_시나리오'!$H$6,'d_시나리오'!$I$6,IF(L886&lt;('d_시나리오'!$I$6-'d_시나리오'!$H$6)/('d_시나리오'!$J$6-'d_시나리오'!$H$6),'d_시나리오'!$H$6+SQRT(L886*('d_시나리오'!$J$6-'d_시나리오'!$H$6)*('d_시나리오'!$I$6-'d_시나리오'!$H$6)),'d_시나리오'!$J$6-SQRT((1-L886)*('d_시나리오'!$J$6-'d_시나리오'!$H$6)*('d_시나리오'!$J$6-'d_시나리오'!$I$6))))</f>
        <v/>
      </c>
      <c r="N886">
        <f>INDEX('d_분포'!$B$2:$B$57,RANDBETWEEN(1,56))</f>
        <v/>
      </c>
      <c r="O886">
        <f>BETAINV(RAND(),5,5)</f>
        <v/>
      </c>
      <c r="P886">
        <f>'d_고정'!$B$1*'6_기대효과'!$H$7*('d_시나리오'!$I$7/'d_고정'!$B$2)*B886</f>
        <v/>
      </c>
      <c r="Q886">
        <f>P886*C886</f>
        <v/>
      </c>
      <c r="R886">
        <f>P886*E886</f>
        <v/>
      </c>
      <c r="S886">
        <f>R886*G886</f>
        <v/>
      </c>
      <c r="T886">
        <f>Q886+S886</f>
        <v/>
      </c>
      <c r="U886">
        <f>(Q886*D886+S886*I886)*(1-O886)</f>
        <v/>
      </c>
      <c r="V886">
        <f>(R886*K886*N886+'d_고정'!$B$3*('6_기대효과'!$H$7/8)*N886*'d_고정'!$B$10*M886*('6_기대효과'!$K$7/'d_고정'!$B$9))*(1-O886)</f>
        <v/>
      </c>
      <c r="W886">
        <f>(S886*I886+R886*MAX(K886-'d_고정'!$B$10*M886*('6_기대효과'!$K$7/'d_고정'!$B$9),0)*N886)*(1-O886)</f>
        <v/>
      </c>
      <c r="X886">
        <f>U886+V886</f>
        <v/>
      </c>
      <c r="Y886">
        <f>U886/('d_고정'!$B$5*'6_기대효과'!$H$7/8)/'d_고정'!$B$6</f>
        <v/>
      </c>
      <c r="Z886">
        <f>U886/('d_고정'!$B$8*'6_기대효과'!$H$7/8)</f>
        <v/>
      </c>
    </row>
    <row r="887">
      <c r="A887">
        <f>RAND()</f>
        <v/>
      </c>
      <c r="B887">
        <f>IF('d_시나리오'!$J$2='d_시나리오'!$H$2,'d_시나리오'!$I$2,IF(A887&lt;('d_시나리오'!$I$2-'d_시나리오'!$H$2)/('d_시나리오'!$J$2-'d_시나리오'!$H$2),'d_시나리오'!$H$2+SQRT(A887*('d_시나리오'!$J$2-'d_시나리오'!$H$2)*('d_시나리오'!$I$2-'d_시나리오'!$H$2)),'d_시나리오'!$J$2-SQRT((1-A887)*('d_시나리오'!$J$2-'d_시나리오'!$H$2)*('d_시나리오'!$J$2-'d_시나리오'!$I$2))))</f>
        <v/>
      </c>
      <c r="C887">
        <f>BETAINV(RAND(),2,6)</f>
        <v/>
      </c>
      <c r="D887">
        <f>INDEX('d_분포'!$A$2:$A$28,RANDBETWEEN(1,27))</f>
        <v/>
      </c>
      <c r="E887">
        <f>INDEX('d_분포'!$C$2:$C$5,RANDBETWEEN(1,4))*(0.9+0.2*RAND())</f>
        <v/>
      </c>
      <c r="F887">
        <f>RAND()</f>
        <v/>
      </c>
      <c r="G887">
        <f>IF('d_시나리오'!$J$3='d_시나리오'!$H$3,'d_시나리오'!$I$3,IF(F887&lt;('d_시나리오'!$I$3-'d_시나리오'!$H$3)/('d_시나리오'!$J$3-'d_시나리오'!$H$3),'d_시나리오'!$H$3+SQRT(F887*('d_시나리오'!$J$3-'d_시나리오'!$H$3)*('d_시나리오'!$I$3-'d_시나리오'!$H$3)),'d_시나리오'!$J$3-SQRT((1-F887)*('d_시나리오'!$J$3-'d_시나리오'!$H$3)*('d_시나리오'!$J$3-'d_시나리오'!$I$3))))</f>
        <v/>
      </c>
      <c r="H887">
        <f>RAND()</f>
        <v/>
      </c>
      <c r="I887">
        <f>IF('d_시나리오'!$J$4='d_시나리오'!$H$4,'d_시나리오'!$I$4,IF(H887&lt;('d_시나리오'!$I$4-'d_시나리오'!$H$4)/('d_시나리오'!$J$4-'d_시나리오'!$H$4),'d_시나리오'!$H$4+SQRT(H887*('d_시나리오'!$J$4-'d_시나리오'!$H$4)*('d_시나리오'!$I$4-'d_시나리오'!$H$4)),'d_시나리오'!$J$4-SQRT((1-H887)*('d_시나리오'!$J$4-'d_시나리오'!$H$4)*('d_시나리오'!$J$4-'d_시나리오'!$I$4))))</f>
        <v/>
      </c>
      <c r="J887">
        <f>RAND()</f>
        <v/>
      </c>
      <c r="K887">
        <f>IF('d_시나리오'!$J$5='d_시나리오'!$H$5,'d_시나리오'!$I$5,IF(J887&lt;('d_시나리오'!$I$5-'d_시나리오'!$H$5)/('d_시나리오'!$J$5-'d_시나리오'!$H$5),'d_시나리오'!$H$5+SQRT(J887*('d_시나리오'!$J$5-'d_시나리오'!$H$5)*('d_시나리오'!$I$5-'d_시나리오'!$H$5)),'d_시나리오'!$J$5-SQRT((1-J887)*('d_시나리오'!$J$5-'d_시나리오'!$H$5)*('d_시나리오'!$J$5-'d_시나리오'!$I$5))))</f>
        <v/>
      </c>
      <c r="L887">
        <f>RAND()</f>
        <v/>
      </c>
      <c r="M887">
        <f>IF('d_시나리오'!$J$6='d_시나리오'!$H$6,'d_시나리오'!$I$6,IF(L887&lt;('d_시나리오'!$I$6-'d_시나리오'!$H$6)/('d_시나리오'!$J$6-'d_시나리오'!$H$6),'d_시나리오'!$H$6+SQRT(L887*('d_시나리오'!$J$6-'d_시나리오'!$H$6)*('d_시나리오'!$I$6-'d_시나리오'!$H$6)),'d_시나리오'!$J$6-SQRT((1-L887)*('d_시나리오'!$J$6-'d_시나리오'!$H$6)*('d_시나리오'!$J$6-'d_시나리오'!$I$6))))</f>
        <v/>
      </c>
      <c r="N887">
        <f>INDEX('d_분포'!$B$2:$B$57,RANDBETWEEN(1,56))</f>
        <v/>
      </c>
      <c r="O887">
        <f>BETAINV(RAND(),5,5)</f>
        <v/>
      </c>
      <c r="P887">
        <f>'d_고정'!$B$1*'6_기대효과'!$H$7*('d_시나리오'!$I$7/'d_고정'!$B$2)*B887</f>
        <v/>
      </c>
      <c r="Q887">
        <f>P887*C887</f>
        <v/>
      </c>
      <c r="R887">
        <f>P887*E887</f>
        <v/>
      </c>
      <c r="S887">
        <f>R887*G887</f>
        <v/>
      </c>
      <c r="T887">
        <f>Q887+S887</f>
        <v/>
      </c>
      <c r="U887">
        <f>(Q887*D887+S887*I887)*(1-O887)</f>
        <v/>
      </c>
      <c r="V887">
        <f>(R887*K887*N887+'d_고정'!$B$3*('6_기대효과'!$H$7/8)*N887*'d_고정'!$B$10*M887*('6_기대효과'!$K$7/'d_고정'!$B$9))*(1-O887)</f>
        <v/>
      </c>
      <c r="W887">
        <f>(S887*I887+R887*MAX(K887-'d_고정'!$B$10*M887*('6_기대효과'!$K$7/'d_고정'!$B$9),0)*N887)*(1-O887)</f>
        <v/>
      </c>
      <c r="X887">
        <f>U887+V887</f>
        <v/>
      </c>
      <c r="Y887">
        <f>U887/('d_고정'!$B$5*'6_기대효과'!$H$7/8)/'d_고정'!$B$6</f>
        <v/>
      </c>
      <c r="Z887">
        <f>U887/('d_고정'!$B$8*'6_기대효과'!$H$7/8)</f>
        <v/>
      </c>
    </row>
    <row r="888">
      <c r="A888">
        <f>RAND()</f>
        <v/>
      </c>
      <c r="B888">
        <f>IF('d_시나리오'!$J$2='d_시나리오'!$H$2,'d_시나리오'!$I$2,IF(A888&lt;('d_시나리오'!$I$2-'d_시나리오'!$H$2)/('d_시나리오'!$J$2-'d_시나리오'!$H$2),'d_시나리오'!$H$2+SQRT(A888*('d_시나리오'!$J$2-'d_시나리오'!$H$2)*('d_시나리오'!$I$2-'d_시나리오'!$H$2)),'d_시나리오'!$J$2-SQRT((1-A888)*('d_시나리오'!$J$2-'d_시나리오'!$H$2)*('d_시나리오'!$J$2-'d_시나리오'!$I$2))))</f>
        <v/>
      </c>
      <c r="C888">
        <f>BETAINV(RAND(),2,6)</f>
        <v/>
      </c>
      <c r="D888">
        <f>INDEX('d_분포'!$A$2:$A$28,RANDBETWEEN(1,27))</f>
        <v/>
      </c>
      <c r="E888">
        <f>INDEX('d_분포'!$C$2:$C$5,RANDBETWEEN(1,4))*(0.9+0.2*RAND())</f>
        <v/>
      </c>
      <c r="F888">
        <f>RAND()</f>
        <v/>
      </c>
      <c r="G888">
        <f>IF('d_시나리오'!$J$3='d_시나리오'!$H$3,'d_시나리오'!$I$3,IF(F888&lt;('d_시나리오'!$I$3-'d_시나리오'!$H$3)/('d_시나리오'!$J$3-'d_시나리오'!$H$3),'d_시나리오'!$H$3+SQRT(F888*('d_시나리오'!$J$3-'d_시나리오'!$H$3)*('d_시나리오'!$I$3-'d_시나리오'!$H$3)),'d_시나리오'!$J$3-SQRT((1-F888)*('d_시나리오'!$J$3-'d_시나리오'!$H$3)*('d_시나리오'!$J$3-'d_시나리오'!$I$3))))</f>
        <v/>
      </c>
      <c r="H888">
        <f>RAND()</f>
        <v/>
      </c>
      <c r="I888">
        <f>IF('d_시나리오'!$J$4='d_시나리오'!$H$4,'d_시나리오'!$I$4,IF(H888&lt;('d_시나리오'!$I$4-'d_시나리오'!$H$4)/('d_시나리오'!$J$4-'d_시나리오'!$H$4),'d_시나리오'!$H$4+SQRT(H888*('d_시나리오'!$J$4-'d_시나리오'!$H$4)*('d_시나리오'!$I$4-'d_시나리오'!$H$4)),'d_시나리오'!$J$4-SQRT((1-H888)*('d_시나리오'!$J$4-'d_시나리오'!$H$4)*('d_시나리오'!$J$4-'d_시나리오'!$I$4))))</f>
        <v/>
      </c>
      <c r="J888">
        <f>RAND()</f>
        <v/>
      </c>
      <c r="K888">
        <f>IF('d_시나리오'!$J$5='d_시나리오'!$H$5,'d_시나리오'!$I$5,IF(J888&lt;('d_시나리오'!$I$5-'d_시나리오'!$H$5)/('d_시나리오'!$J$5-'d_시나리오'!$H$5),'d_시나리오'!$H$5+SQRT(J888*('d_시나리오'!$J$5-'d_시나리오'!$H$5)*('d_시나리오'!$I$5-'d_시나리오'!$H$5)),'d_시나리오'!$J$5-SQRT((1-J888)*('d_시나리오'!$J$5-'d_시나리오'!$H$5)*('d_시나리오'!$J$5-'d_시나리오'!$I$5))))</f>
        <v/>
      </c>
      <c r="L888">
        <f>RAND()</f>
        <v/>
      </c>
      <c r="M888">
        <f>IF('d_시나리오'!$J$6='d_시나리오'!$H$6,'d_시나리오'!$I$6,IF(L888&lt;('d_시나리오'!$I$6-'d_시나리오'!$H$6)/('d_시나리오'!$J$6-'d_시나리오'!$H$6),'d_시나리오'!$H$6+SQRT(L888*('d_시나리오'!$J$6-'d_시나리오'!$H$6)*('d_시나리오'!$I$6-'d_시나리오'!$H$6)),'d_시나리오'!$J$6-SQRT((1-L888)*('d_시나리오'!$J$6-'d_시나리오'!$H$6)*('d_시나리오'!$J$6-'d_시나리오'!$I$6))))</f>
        <v/>
      </c>
      <c r="N888">
        <f>INDEX('d_분포'!$B$2:$B$57,RANDBETWEEN(1,56))</f>
        <v/>
      </c>
      <c r="O888">
        <f>BETAINV(RAND(),5,5)</f>
        <v/>
      </c>
      <c r="P888">
        <f>'d_고정'!$B$1*'6_기대효과'!$H$7*('d_시나리오'!$I$7/'d_고정'!$B$2)*B888</f>
        <v/>
      </c>
      <c r="Q888">
        <f>P888*C888</f>
        <v/>
      </c>
      <c r="R888">
        <f>P888*E888</f>
        <v/>
      </c>
      <c r="S888">
        <f>R888*G888</f>
        <v/>
      </c>
      <c r="T888">
        <f>Q888+S888</f>
        <v/>
      </c>
      <c r="U888">
        <f>(Q888*D888+S888*I888)*(1-O888)</f>
        <v/>
      </c>
      <c r="V888">
        <f>(R888*K888*N888+'d_고정'!$B$3*('6_기대효과'!$H$7/8)*N888*'d_고정'!$B$10*M888*('6_기대효과'!$K$7/'d_고정'!$B$9))*(1-O888)</f>
        <v/>
      </c>
      <c r="W888">
        <f>(S888*I888+R888*MAX(K888-'d_고정'!$B$10*M888*('6_기대효과'!$K$7/'d_고정'!$B$9),0)*N888)*(1-O888)</f>
        <v/>
      </c>
      <c r="X888">
        <f>U888+V888</f>
        <v/>
      </c>
      <c r="Y888">
        <f>U888/('d_고정'!$B$5*'6_기대효과'!$H$7/8)/'d_고정'!$B$6</f>
        <v/>
      </c>
      <c r="Z888">
        <f>U888/('d_고정'!$B$8*'6_기대효과'!$H$7/8)</f>
        <v/>
      </c>
    </row>
    <row r="889">
      <c r="A889">
        <f>RAND()</f>
        <v/>
      </c>
      <c r="B889">
        <f>IF('d_시나리오'!$J$2='d_시나리오'!$H$2,'d_시나리오'!$I$2,IF(A889&lt;('d_시나리오'!$I$2-'d_시나리오'!$H$2)/('d_시나리오'!$J$2-'d_시나리오'!$H$2),'d_시나리오'!$H$2+SQRT(A889*('d_시나리오'!$J$2-'d_시나리오'!$H$2)*('d_시나리오'!$I$2-'d_시나리오'!$H$2)),'d_시나리오'!$J$2-SQRT((1-A889)*('d_시나리오'!$J$2-'d_시나리오'!$H$2)*('d_시나리오'!$J$2-'d_시나리오'!$I$2))))</f>
        <v/>
      </c>
      <c r="C889">
        <f>BETAINV(RAND(),2,6)</f>
        <v/>
      </c>
      <c r="D889">
        <f>INDEX('d_분포'!$A$2:$A$28,RANDBETWEEN(1,27))</f>
        <v/>
      </c>
      <c r="E889">
        <f>INDEX('d_분포'!$C$2:$C$5,RANDBETWEEN(1,4))*(0.9+0.2*RAND())</f>
        <v/>
      </c>
      <c r="F889">
        <f>RAND()</f>
        <v/>
      </c>
      <c r="G889">
        <f>IF('d_시나리오'!$J$3='d_시나리오'!$H$3,'d_시나리오'!$I$3,IF(F889&lt;('d_시나리오'!$I$3-'d_시나리오'!$H$3)/('d_시나리오'!$J$3-'d_시나리오'!$H$3),'d_시나리오'!$H$3+SQRT(F889*('d_시나리오'!$J$3-'d_시나리오'!$H$3)*('d_시나리오'!$I$3-'d_시나리오'!$H$3)),'d_시나리오'!$J$3-SQRT((1-F889)*('d_시나리오'!$J$3-'d_시나리오'!$H$3)*('d_시나리오'!$J$3-'d_시나리오'!$I$3))))</f>
        <v/>
      </c>
      <c r="H889">
        <f>RAND()</f>
        <v/>
      </c>
      <c r="I889">
        <f>IF('d_시나리오'!$J$4='d_시나리오'!$H$4,'d_시나리오'!$I$4,IF(H889&lt;('d_시나리오'!$I$4-'d_시나리오'!$H$4)/('d_시나리오'!$J$4-'d_시나리오'!$H$4),'d_시나리오'!$H$4+SQRT(H889*('d_시나리오'!$J$4-'d_시나리오'!$H$4)*('d_시나리오'!$I$4-'d_시나리오'!$H$4)),'d_시나리오'!$J$4-SQRT((1-H889)*('d_시나리오'!$J$4-'d_시나리오'!$H$4)*('d_시나리오'!$J$4-'d_시나리오'!$I$4))))</f>
        <v/>
      </c>
      <c r="J889">
        <f>RAND()</f>
        <v/>
      </c>
      <c r="K889">
        <f>IF('d_시나리오'!$J$5='d_시나리오'!$H$5,'d_시나리오'!$I$5,IF(J889&lt;('d_시나리오'!$I$5-'d_시나리오'!$H$5)/('d_시나리오'!$J$5-'d_시나리오'!$H$5),'d_시나리오'!$H$5+SQRT(J889*('d_시나리오'!$J$5-'d_시나리오'!$H$5)*('d_시나리오'!$I$5-'d_시나리오'!$H$5)),'d_시나리오'!$J$5-SQRT((1-J889)*('d_시나리오'!$J$5-'d_시나리오'!$H$5)*('d_시나리오'!$J$5-'d_시나리오'!$I$5))))</f>
        <v/>
      </c>
      <c r="L889">
        <f>RAND()</f>
        <v/>
      </c>
      <c r="M889">
        <f>IF('d_시나리오'!$J$6='d_시나리오'!$H$6,'d_시나리오'!$I$6,IF(L889&lt;('d_시나리오'!$I$6-'d_시나리오'!$H$6)/('d_시나리오'!$J$6-'d_시나리오'!$H$6),'d_시나리오'!$H$6+SQRT(L889*('d_시나리오'!$J$6-'d_시나리오'!$H$6)*('d_시나리오'!$I$6-'d_시나리오'!$H$6)),'d_시나리오'!$J$6-SQRT((1-L889)*('d_시나리오'!$J$6-'d_시나리오'!$H$6)*('d_시나리오'!$J$6-'d_시나리오'!$I$6))))</f>
        <v/>
      </c>
      <c r="N889">
        <f>INDEX('d_분포'!$B$2:$B$57,RANDBETWEEN(1,56))</f>
        <v/>
      </c>
      <c r="O889">
        <f>BETAINV(RAND(),5,5)</f>
        <v/>
      </c>
      <c r="P889">
        <f>'d_고정'!$B$1*'6_기대효과'!$H$7*('d_시나리오'!$I$7/'d_고정'!$B$2)*B889</f>
        <v/>
      </c>
      <c r="Q889">
        <f>P889*C889</f>
        <v/>
      </c>
      <c r="R889">
        <f>P889*E889</f>
        <v/>
      </c>
      <c r="S889">
        <f>R889*G889</f>
        <v/>
      </c>
      <c r="T889">
        <f>Q889+S889</f>
        <v/>
      </c>
      <c r="U889">
        <f>(Q889*D889+S889*I889)*(1-O889)</f>
        <v/>
      </c>
      <c r="V889">
        <f>(R889*K889*N889+'d_고정'!$B$3*('6_기대효과'!$H$7/8)*N889*'d_고정'!$B$10*M889*('6_기대효과'!$K$7/'d_고정'!$B$9))*(1-O889)</f>
        <v/>
      </c>
      <c r="W889">
        <f>(S889*I889+R889*MAX(K889-'d_고정'!$B$10*M889*('6_기대효과'!$K$7/'d_고정'!$B$9),0)*N889)*(1-O889)</f>
        <v/>
      </c>
      <c r="X889">
        <f>U889+V889</f>
        <v/>
      </c>
      <c r="Y889">
        <f>U889/('d_고정'!$B$5*'6_기대효과'!$H$7/8)/'d_고정'!$B$6</f>
        <v/>
      </c>
      <c r="Z889">
        <f>U889/('d_고정'!$B$8*'6_기대효과'!$H$7/8)</f>
        <v/>
      </c>
    </row>
    <row r="890">
      <c r="A890">
        <f>RAND()</f>
        <v/>
      </c>
      <c r="B890">
        <f>IF('d_시나리오'!$J$2='d_시나리오'!$H$2,'d_시나리오'!$I$2,IF(A890&lt;('d_시나리오'!$I$2-'d_시나리오'!$H$2)/('d_시나리오'!$J$2-'d_시나리오'!$H$2),'d_시나리오'!$H$2+SQRT(A890*('d_시나리오'!$J$2-'d_시나리오'!$H$2)*('d_시나리오'!$I$2-'d_시나리오'!$H$2)),'d_시나리오'!$J$2-SQRT((1-A890)*('d_시나리오'!$J$2-'d_시나리오'!$H$2)*('d_시나리오'!$J$2-'d_시나리오'!$I$2))))</f>
        <v/>
      </c>
      <c r="C890">
        <f>BETAINV(RAND(),2,6)</f>
        <v/>
      </c>
      <c r="D890">
        <f>INDEX('d_분포'!$A$2:$A$28,RANDBETWEEN(1,27))</f>
        <v/>
      </c>
      <c r="E890">
        <f>INDEX('d_분포'!$C$2:$C$5,RANDBETWEEN(1,4))*(0.9+0.2*RAND())</f>
        <v/>
      </c>
      <c r="F890">
        <f>RAND()</f>
        <v/>
      </c>
      <c r="G890">
        <f>IF('d_시나리오'!$J$3='d_시나리오'!$H$3,'d_시나리오'!$I$3,IF(F890&lt;('d_시나리오'!$I$3-'d_시나리오'!$H$3)/('d_시나리오'!$J$3-'d_시나리오'!$H$3),'d_시나리오'!$H$3+SQRT(F890*('d_시나리오'!$J$3-'d_시나리오'!$H$3)*('d_시나리오'!$I$3-'d_시나리오'!$H$3)),'d_시나리오'!$J$3-SQRT((1-F890)*('d_시나리오'!$J$3-'d_시나리오'!$H$3)*('d_시나리오'!$J$3-'d_시나리오'!$I$3))))</f>
        <v/>
      </c>
      <c r="H890">
        <f>RAND()</f>
        <v/>
      </c>
      <c r="I890">
        <f>IF('d_시나리오'!$J$4='d_시나리오'!$H$4,'d_시나리오'!$I$4,IF(H890&lt;('d_시나리오'!$I$4-'d_시나리오'!$H$4)/('d_시나리오'!$J$4-'d_시나리오'!$H$4),'d_시나리오'!$H$4+SQRT(H890*('d_시나리오'!$J$4-'d_시나리오'!$H$4)*('d_시나리오'!$I$4-'d_시나리오'!$H$4)),'d_시나리오'!$J$4-SQRT((1-H890)*('d_시나리오'!$J$4-'d_시나리오'!$H$4)*('d_시나리오'!$J$4-'d_시나리오'!$I$4))))</f>
        <v/>
      </c>
      <c r="J890">
        <f>RAND()</f>
        <v/>
      </c>
      <c r="K890">
        <f>IF('d_시나리오'!$J$5='d_시나리오'!$H$5,'d_시나리오'!$I$5,IF(J890&lt;('d_시나리오'!$I$5-'d_시나리오'!$H$5)/('d_시나리오'!$J$5-'d_시나리오'!$H$5),'d_시나리오'!$H$5+SQRT(J890*('d_시나리오'!$J$5-'d_시나리오'!$H$5)*('d_시나리오'!$I$5-'d_시나리오'!$H$5)),'d_시나리오'!$J$5-SQRT((1-J890)*('d_시나리오'!$J$5-'d_시나리오'!$H$5)*('d_시나리오'!$J$5-'d_시나리오'!$I$5))))</f>
        <v/>
      </c>
      <c r="L890">
        <f>RAND()</f>
        <v/>
      </c>
      <c r="M890">
        <f>IF('d_시나리오'!$J$6='d_시나리오'!$H$6,'d_시나리오'!$I$6,IF(L890&lt;('d_시나리오'!$I$6-'d_시나리오'!$H$6)/('d_시나리오'!$J$6-'d_시나리오'!$H$6),'d_시나리오'!$H$6+SQRT(L890*('d_시나리오'!$J$6-'d_시나리오'!$H$6)*('d_시나리오'!$I$6-'d_시나리오'!$H$6)),'d_시나리오'!$J$6-SQRT((1-L890)*('d_시나리오'!$J$6-'d_시나리오'!$H$6)*('d_시나리오'!$J$6-'d_시나리오'!$I$6))))</f>
        <v/>
      </c>
      <c r="N890">
        <f>INDEX('d_분포'!$B$2:$B$57,RANDBETWEEN(1,56))</f>
        <v/>
      </c>
      <c r="O890">
        <f>BETAINV(RAND(),5,5)</f>
        <v/>
      </c>
      <c r="P890">
        <f>'d_고정'!$B$1*'6_기대효과'!$H$7*('d_시나리오'!$I$7/'d_고정'!$B$2)*B890</f>
        <v/>
      </c>
      <c r="Q890">
        <f>P890*C890</f>
        <v/>
      </c>
      <c r="R890">
        <f>P890*E890</f>
        <v/>
      </c>
      <c r="S890">
        <f>R890*G890</f>
        <v/>
      </c>
      <c r="T890">
        <f>Q890+S890</f>
        <v/>
      </c>
      <c r="U890">
        <f>(Q890*D890+S890*I890)*(1-O890)</f>
        <v/>
      </c>
      <c r="V890">
        <f>(R890*K890*N890+'d_고정'!$B$3*('6_기대효과'!$H$7/8)*N890*'d_고정'!$B$10*M890*('6_기대효과'!$K$7/'d_고정'!$B$9))*(1-O890)</f>
        <v/>
      </c>
      <c r="W890">
        <f>(S890*I890+R890*MAX(K890-'d_고정'!$B$10*M890*('6_기대효과'!$K$7/'d_고정'!$B$9),0)*N890)*(1-O890)</f>
        <v/>
      </c>
      <c r="X890">
        <f>U890+V890</f>
        <v/>
      </c>
      <c r="Y890">
        <f>U890/('d_고정'!$B$5*'6_기대효과'!$H$7/8)/'d_고정'!$B$6</f>
        <v/>
      </c>
      <c r="Z890">
        <f>U890/('d_고정'!$B$8*'6_기대효과'!$H$7/8)</f>
        <v/>
      </c>
    </row>
    <row r="891">
      <c r="A891">
        <f>RAND()</f>
        <v/>
      </c>
      <c r="B891">
        <f>IF('d_시나리오'!$J$2='d_시나리오'!$H$2,'d_시나리오'!$I$2,IF(A891&lt;('d_시나리오'!$I$2-'d_시나리오'!$H$2)/('d_시나리오'!$J$2-'d_시나리오'!$H$2),'d_시나리오'!$H$2+SQRT(A891*('d_시나리오'!$J$2-'d_시나리오'!$H$2)*('d_시나리오'!$I$2-'d_시나리오'!$H$2)),'d_시나리오'!$J$2-SQRT((1-A891)*('d_시나리오'!$J$2-'d_시나리오'!$H$2)*('d_시나리오'!$J$2-'d_시나리오'!$I$2))))</f>
        <v/>
      </c>
      <c r="C891">
        <f>BETAINV(RAND(),2,6)</f>
        <v/>
      </c>
      <c r="D891">
        <f>INDEX('d_분포'!$A$2:$A$28,RANDBETWEEN(1,27))</f>
        <v/>
      </c>
      <c r="E891">
        <f>INDEX('d_분포'!$C$2:$C$5,RANDBETWEEN(1,4))*(0.9+0.2*RAND())</f>
        <v/>
      </c>
      <c r="F891">
        <f>RAND()</f>
        <v/>
      </c>
      <c r="G891">
        <f>IF('d_시나리오'!$J$3='d_시나리오'!$H$3,'d_시나리오'!$I$3,IF(F891&lt;('d_시나리오'!$I$3-'d_시나리오'!$H$3)/('d_시나리오'!$J$3-'d_시나리오'!$H$3),'d_시나리오'!$H$3+SQRT(F891*('d_시나리오'!$J$3-'d_시나리오'!$H$3)*('d_시나리오'!$I$3-'d_시나리오'!$H$3)),'d_시나리오'!$J$3-SQRT((1-F891)*('d_시나리오'!$J$3-'d_시나리오'!$H$3)*('d_시나리오'!$J$3-'d_시나리오'!$I$3))))</f>
        <v/>
      </c>
      <c r="H891">
        <f>RAND()</f>
        <v/>
      </c>
      <c r="I891">
        <f>IF('d_시나리오'!$J$4='d_시나리오'!$H$4,'d_시나리오'!$I$4,IF(H891&lt;('d_시나리오'!$I$4-'d_시나리오'!$H$4)/('d_시나리오'!$J$4-'d_시나리오'!$H$4),'d_시나리오'!$H$4+SQRT(H891*('d_시나리오'!$J$4-'d_시나리오'!$H$4)*('d_시나리오'!$I$4-'d_시나리오'!$H$4)),'d_시나리오'!$J$4-SQRT((1-H891)*('d_시나리오'!$J$4-'d_시나리오'!$H$4)*('d_시나리오'!$J$4-'d_시나리오'!$I$4))))</f>
        <v/>
      </c>
      <c r="J891">
        <f>RAND()</f>
        <v/>
      </c>
      <c r="K891">
        <f>IF('d_시나리오'!$J$5='d_시나리오'!$H$5,'d_시나리오'!$I$5,IF(J891&lt;('d_시나리오'!$I$5-'d_시나리오'!$H$5)/('d_시나리오'!$J$5-'d_시나리오'!$H$5),'d_시나리오'!$H$5+SQRT(J891*('d_시나리오'!$J$5-'d_시나리오'!$H$5)*('d_시나리오'!$I$5-'d_시나리오'!$H$5)),'d_시나리오'!$J$5-SQRT((1-J891)*('d_시나리오'!$J$5-'d_시나리오'!$H$5)*('d_시나리오'!$J$5-'d_시나리오'!$I$5))))</f>
        <v/>
      </c>
      <c r="L891">
        <f>RAND()</f>
        <v/>
      </c>
      <c r="M891">
        <f>IF('d_시나리오'!$J$6='d_시나리오'!$H$6,'d_시나리오'!$I$6,IF(L891&lt;('d_시나리오'!$I$6-'d_시나리오'!$H$6)/('d_시나리오'!$J$6-'d_시나리오'!$H$6),'d_시나리오'!$H$6+SQRT(L891*('d_시나리오'!$J$6-'d_시나리오'!$H$6)*('d_시나리오'!$I$6-'d_시나리오'!$H$6)),'d_시나리오'!$J$6-SQRT((1-L891)*('d_시나리오'!$J$6-'d_시나리오'!$H$6)*('d_시나리오'!$J$6-'d_시나리오'!$I$6))))</f>
        <v/>
      </c>
      <c r="N891">
        <f>INDEX('d_분포'!$B$2:$B$57,RANDBETWEEN(1,56))</f>
        <v/>
      </c>
      <c r="O891">
        <f>BETAINV(RAND(),5,5)</f>
        <v/>
      </c>
      <c r="P891">
        <f>'d_고정'!$B$1*'6_기대효과'!$H$7*('d_시나리오'!$I$7/'d_고정'!$B$2)*B891</f>
        <v/>
      </c>
      <c r="Q891">
        <f>P891*C891</f>
        <v/>
      </c>
      <c r="R891">
        <f>P891*E891</f>
        <v/>
      </c>
      <c r="S891">
        <f>R891*G891</f>
        <v/>
      </c>
      <c r="T891">
        <f>Q891+S891</f>
        <v/>
      </c>
      <c r="U891">
        <f>(Q891*D891+S891*I891)*(1-O891)</f>
        <v/>
      </c>
      <c r="V891">
        <f>(R891*K891*N891+'d_고정'!$B$3*('6_기대효과'!$H$7/8)*N891*'d_고정'!$B$10*M891*('6_기대효과'!$K$7/'d_고정'!$B$9))*(1-O891)</f>
        <v/>
      </c>
      <c r="W891">
        <f>(S891*I891+R891*MAX(K891-'d_고정'!$B$10*M891*('6_기대효과'!$K$7/'d_고정'!$B$9),0)*N891)*(1-O891)</f>
        <v/>
      </c>
      <c r="X891">
        <f>U891+V891</f>
        <v/>
      </c>
      <c r="Y891">
        <f>U891/('d_고정'!$B$5*'6_기대효과'!$H$7/8)/'d_고정'!$B$6</f>
        <v/>
      </c>
      <c r="Z891">
        <f>U891/('d_고정'!$B$8*'6_기대효과'!$H$7/8)</f>
        <v/>
      </c>
    </row>
    <row r="892">
      <c r="A892">
        <f>RAND()</f>
        <v/>
      </c>
      <c r="B892">
        <f>IF('d_시나리오'!$J$2='d_시나리오'!$H$2,'d_시나리오'!$I$2,IF(A892&lt;('d_시나리오'!$I$2-'d_시나리오'!$H$2)/('d_시나리오'!$J$2-'d_시나리오'!$H$2),'d_시나리오'!$H$2+SQRT(A892*('d_시나리오'!$J$2-'d_시나리오'!$H$2)*('d_시나리오'!$I$2-'d_시나리오'!$H$2)),'d_시나리오'!$J$2-SQRT((1-A892)*('d_시나리오'!$J$2-'d_시나리오'!$H$2)*('d_시나리오'!$J$2-'d_시나리오'!$I$2))))</f>
        <v/>
      </c>
      <c r="C892">
        <f>BETAINV(RAND(),2,6)</f>
        <v/>
      </c>
      <c r="D892">
        <f>INDEX('d_분포'!$A$2:$A$28,RANDBETWEEN(1,27))</f>
        <v/>
      </c>
      <c r="E892">
        <f>INDEX('d_분포'!$C$2:$C$5,RANDBETWEEN(1,4))*(0.9+0.2*RAND())</f>
        <v/>
      </c>
      <c r="F892">
        <f>RAND()</f>
        <v/>
      </c>
      <c r="G892">
        <f>IF('d_시나리오'!$J$3='d_시나리오'!$H$3,'d_시나리오'!$I$3,IF(F892&lt;('d_시나리오'!$I$3-'d_시나리오'!$H$3)/('d_시나리오'!$J$3-'d_시나리오'!$H$3),'d_시나리오'!$H$3+SQRT(F892*('d_시나리오'!$J$3-'d_시나리오'!$H$3)*('d_시나리오'!$I$3-'d_시나리오'!$H$3)),'d_시나리오'!$J$3-SQRT((1-F892)*('d_시나리오'!$J$3-'d_시나리오'!$H$3)*('d_시나리오'!$J$3-'d_시나리오'!$I$3))))</f>
        <v/>
      </c>
      <c r="H892">
        <f>RAND()</f>
        <v/>
      </c>
      <c r="I892">
        <f>IF('d_시나리오'!$J$4='d_시나리오'!$H$4,'d_시나리오'!$I$4,IF(H892&lt;('d_시나리오'!$I$4-'d_시나리오'!$H$4)/('d_시나리오'!$J$4-'d_시나리오'!$H$4),'d_시나리오'!$H$4+SQRT(H892*('d_시나리오'!$J$4-'d_시나리오'!$H$4)*('d_시나리오'!$I$4-'d_시나리오'!$H$4)),'d_시나리오'!$J$4-SQRT((1-H892)*('d_시나리오'!$J$4-'d_시나리오'!$H$4)*('d_시나리오'!$J$4-'d_시나리오'!$I$4))))</f>
        <v/>
      </c>
      <c r="J892">
        <f>RAND()</f>
        <v/>
      </c>
      <c r="K892">
        <f>IF('d_시나리오'!$J$5='d_시나리오'!$H$5,'d_시나리오'!$I$5,IF(J892&lt;('d_시나리오'!$I$5-'d_시나리오'!$H$5)/('d_시나리오'!$J$5-'d_시나리오'!$H$5),'d_시나리오'!$H$5+SQRT(J892*('d_시나리오'!$J$5-'d_시나리오'!$H$5)*('d_시나리오'!$I$5-'d_시나리오'!$H$5)),'d_시나리오'!$J$5-SQRT((1-J892)*('d_시나리오'!$J$5-'d_시나리오'!$H$5)*('d_시나리오'!$J$5-'d_시나리오'!$I$5))))</f>
        <v/>
      </c>
      <c r="L892">
        <f>RAND()</f>
        <v/>
      </c>
      <c r="M892">
        <f>IF('d_시나리오'!$J$6='d_시나리오'!$H$6,'d_시나리오'!$I$6,IF(L892&lt;('d_시나리오'!$I$6-'d_시나리오'!$H$6)/('d_시나리오'!$J$6-'d_시나리오'!$H$6),'d_시나리오'!$H$6+SQRT(L892*('d_시나리오'!$J$6-'d_시나리오'!$H$6)*('d_시나리오'!$I$6-'d_시나리오'!$H$6)),'d_시나리오'!$J$6-SQRT((1-L892)*('d_시나리오'!$J$6-'d_시나리오'!$H$6)*('d_시나리오'!$J$6-'d_시나리오'!$I$6))))</f>
        <v/>
      </c>
      <c r="N892">
        <f>INDEX('d_분포'!$B$2:$B$57,RANDBETWEEN(1,56))</f>
        <v/>
      </c>
      <c r="O892">
        <f>BETAINV(RAND(),5,5)</f>
        <v/>
      </c>
      <c r="P892">
        <f>'d_고정'!$B$1*'6_기대효과'!$H$7*('d_시나리오'!$I$7/'d_고정'!$B$2)*B892</f>
        <v/>
      </c>
      <c r="Q892">
        <f>P892*C892</f>
        <v/>
      </c>
      <c r="R892">
        <f>P892*E892</f>
        <v/>
      </c>
      <c r="S892">
        <f>R892*G892</f>
        <v/>
      </c>
      <c r="T892">
        <f>Q892+S892</f>
        <v/>
      </c>
      <c r="U892">
        <f>(Q892*D892+S892*I892)*(1-O892)</f>
        <v/>
      </c>
      <c r="V892">
        <f>(R892*K892*N892+'d_고정'!$B$3*('6_기대효과'!$H$7/8)*N892*'d_고정'!$B$10*M892*('6_기대효과'!$K$7/'d_고정'!$B$9))*(1-O892)</f>
        <v/>
      </c>
      <c r="W892">
        <f>(S892*I892+R892*MAX(K892-'d_고정'!$B$10*M892*('6_기대효과'!$K$7/'d_고정'!$B$9),0)*N892)*(1-O892)</f>
        <v/>
      </c>
      <c r="X892">
        <f>U892+V892</f>
        <v/>
      </c>
      <c r="Y892">
        <f>U892/('d_고정'!$B$5*'6_기대효과'!$H$7/8)/'d_고정'!$B$6</f>
        <v/>
      </c>
      <c r="Z892">
        <f>U892/('d_고정'!$B$8*'6_기대효과'!$H$7/8)</f>
        <v/>
      </c>
    </row>
    <row r="893">
      <c r="A893">
        <f>RAND()</f>
        <v/>
      </c>
      <c r="B893">
        <f>IF('d_시나리오'!$J$2='d_시나리오'!$H$2,'d_시나리오'!$I$2,IF(A893&lt;('d_시나리오'!$I$2-'d_시나리오'!$H$2)/('d_시나리오'!$J$2-'d_시나리오'!$H$2),'d_시나리오'!$H$2+SQRT(A893*('d_시나리오'!$J$2-'d_시나리오'!$H$2)*('d_시나리오'!$I$2-'d_시나리오'!$H$2)),'d_시나리오'!$J$2-SQRT((1-A893)*('d_시나리오'!$J$2-'d_시나리오'!$H$2)*('d_시나리오'!$J$2-'d_시나리오'!$I$2))))</f>
        <v/>
      </c>
      <c r="C893">
        <f>BETAINV(RAND(),2,6)</f>
        <v/>
      </c>
      <c r="D893">
        <f>INDEX('d_분포'!$A$2:$A$28,RANDBETWEEN(1,27))</f>
        <v/>
      </c>
      <c r="E893">
        <f>INDEX('d_분포'!$C$2:$C$5,RANDBETWEEN(1,4))*(0.9+0.2*RAND())</f>
        <v/>
      </c>
      <c r="F893">
        <f>RAND()</f>
        <v/>
      </c>
      <c r="G893">
        <f>IF('d_시나리오'!$J$3='d_시나리오'!$H$3,'d_시나리오'!$I$3,IF(F893&lt;('d_시나리오'!$I$3-'d_시나리오'!$H$3)/('d_시나리오'!$J$3-'d_시나리오'!$H$3),'d_시나리오'!$H$3+SQRT(F893*('d_시나리오'!$J$3-'d_시나리오'!$H$3)*('d_시나리오'!$I$3-'d_시나리오'!$H$3)),'d_시나리오'!$J$3-SQRT((1-F893)*('d_시나리오'!$J$3-'d_시나리오'!$H$3)*('d_시나리오'!$J$3-'d_시나리오'!$I$3))))</f>
        <v/>
      </c>
      <c r="H893">
        <f>RAND()</f>
        <v/>
      </c>
      <c r="I893">
        <f>IF('d_시나리오'!$J$4='d_시나리오'!$H$4,'d_시나리오'!$I$4,IF(H893&lt;('d_시나리오'!$I$4-'d_시나리오'!$H$4)/('d_시나리오'!$J$4-'d_시나리오'!$H$4),'d_시나리오'!$H$4+SQRT(H893*('d_시나리오'!$J$4-'d_시나리오'!$H$4)*('d_시나리오'!$I$4-'d_시나리오'!$H$4)),'d_시나리오'!$J$4-SQRT((1-H893)*('d_시나리오'!$J$4-'d_시나리오'!$H$4)*('d_시나리오'!$J$4-'d_시나리오'!$I$4))))</f>
        <v/>
      </c>
      <c r="J893">
        <f>RAND()</f>
        <v/>
      </c>
      <c r="K893">
        <f>IF('d_시나리오'!$J$5='d_시나리오'!$H$5,'d_시나리오'!$I$5,IF(J893&lt;('d_시나리오'!$I$5-'d_시나리오'!$H$5)/('d_시나리오'!$J$5-'d_시나리오'!$H$5),'d_시나리오'!$H$5+SQRT(J893*('d_시나리오'!$J$5-'d_시나리오'!$H$5)*('d_시나리오'!$I$5-'d_시나리오'!$H$5)),'d_시나리오'!$J$5-SQRT((1-J893)*('d_시나리오'!$J$5-'d_시나리오'!$H$5)*('d_시나리오'!$J$5-'d_시나리오'!$I$5))))</f>
        <v/>
      </c>
      <c r="L893">
        <f>RAND()</f>
        <v/>
      </c>
      <c r="M893">
        <f>IF('d_시나리오'!$J$6='d_시나리오'!$H$6,'d_시나리오'!$I$6,IF(L893&lt;('d_시나리오'!$I$6-'d_시나리오'!$H$6)/('d_시나리오'!$J$6-'d_시나리오'!$H$6),'d_시나리오'!$H$6+SQRT(L893*('d_시나리오'!$J$6-'d_시나리오'!$H$6)*('d_시나리오'!$I$6-'d_시나리오'!$H$6)),'d_시나리오'!$J$6-SQRT((1-L893)*('d_시나리오'!$J$6-'d_시나리오'!$H$6)*('d_시나리오'!$J$6-'d_시나리오'!$I$6))))</f>
        <v/>
      </c>
      <c r="N893">
        <f>INDEX('d_분포'!$B$2:$B$57,RANDBETWEEN(1,56))</f>
        <v/>
      </c>
      <c r="O893">
        <f>BETAINV(RAND(),5,5)</f>
        <v/>
      </c>
      <c r="P893">
        <f>'d_고정'!$B$1*'6_기대효과'!$H$7*('d_시나리오'!$I$7/'d_고정'!$B$2)*B893</f>
        <v/>
      </c>
      <c r="Q893">
        <f>P893*C893</f>
        <v/>
      </c>
      <c r="R893">
        <f>P893*E893</f>
        <v/>
      </c>
      <c r="S893">
        <f>R893*G893</f>
        <v/>
      </c>
      <c r="T893">
        <f>Q893+S893</f>
        <v/>
      </c>
      <c r="U893">
        <f>(Q893*D893+S893*I893)*(1-O893)</f>
        <v/>
      </c>
      <c r="V893">
        <f>(R893*K893*N893+'d_고정'!$B$3*('6_기대효과'!$H$7/8)*N893*'d_고정'!$B$10*M893*('6_기대효과'!$K$7/'d_고정'!$B$9))*(1-O893)</f>
        <v/>
      </c>
      <c r="W893">
        <f>(S893*I893+R893*MAX(K893-'d_고정'!$B$10*M893*('6_기대효과'!$K$7/'d_고정'!$B$9),0)*N893)*(1-O893)</f>
        <v/>
      </c>
      <c r="X893">
        <f>U893+V893</f>
        <v/>
      </c>
      <c r="Y893">
        <f>U893/('d_고정'!$B$5*'6_기대효과'!$H$7/8)/'d_고정'!$B$6</f>
        <v/>
      </c>
      <c r="Z893">
        <f>U893/('d_고정'!$B$8*'6_기대효과'!$H$7/8)</f>
        <v/>
      </c>
    </row>
    <row r="894">
      <c r="A894">
        <f>RAND()</f>
        <v/>
      </c>
      <c r="B894">
        <f>IF('d_시나리오'!$J$2='d_시나리오'!$H$2,'d_시나리오'!$I$2,IF(A894&lt;('d_시나리오'!$I$2-'d_시나리오'!$H$2)/('d_시나리오'!$J$2-'d_시나리오'!$H$2),'d_시나리오'!$H$2+SQRT(A894*('d_시나리오'!$J$2-'d_시나리오'!$H$2)*('d_시나리오'!$I$2-'d_시나리오'!$H$2)),'d_시나리오'!$J$2-SQRT((1-A894)*('d_시나리오'!$J$2-'d_시나리오'!$H$2)*('d_시나리오'!$J$2-'d_시나리오'!$I$2))))</f>
        <v/>
      </c>
      <c r="C894">
        <f>BETAINV(RAND(),2,6)</f>
        <v/>
      </c>
      <c r="D894">
        <f>INDEX('d_분포'!$A$2:$A$28,RANDBETWEEN(1,27))</f>
        <v/>
      </c>
      <c r="E894">
        <f>INDEX('d_분포'!$C$2:$C$5,RANDBETWEEN(1,4))*(0.9+0.2*RAND())</f>
        <v/>
      </c>
      <c r="F894">
        <f>RAND()</f>
        <v/>
      </c>
      <c r="G894">
        <f>IF('d_시나리오'!$J$3='d_시나리오'!$H$3,'d_시나리오'!$I$3,IF(F894&lt;('d_시나리오'!$I$3-'d_시나리오'!$H$3)/('d_시나리오'!$J$3-'d_시나리오'!$H$3),'d_시나리오'!$H$3+SQRT(F894*('d_시나리오'!$J$3-'d_시나리오'!$H$3)*('d_시나리오'!$I$3-'d_시나리오'!$H$3)),'d_시나리오'!$J$3-SQRT((1-F894)*('d_시나리오'!$J$3-'d_시나리오'!$H$3)*('d_시나리오'!$J$3-'d_시나리오'!$I$3))))</f>
        <v/>
      </c>
      <c r="H894">
        <f>RAND()</f>
        <v/>
      </c>
      <c r="I894">
        <f>IF('d_시나리오'!$J$4='d_시나리오'!$H$4,'d_시나리오'!$I$4,IF(H894&lt;('d_시나리오'!$I$4-'d_시나리오'!$H$4)/('d_시나리오'!$J$4-'d_시나리오'!$H$4),'d_시나리오'!$H$4+SQRT(H894*('d_시나리오'!$J$4-'d_시나리오'!$H$4)*('d_시나리오'!$I$4-'d_시나리오'!$H$4)),'d_시나리오'!$J$4-SQRT((1-H894)*('d_시나리오'!$J$4-'d_시나리오'!$H$4)*('d_시나리오'!$J$4-'d_시나리오'!$I$4))))</f>
        <v/>
      </c>
      <c r="J894">
        <f>RAND()</f>
        <v/>
      </c>
      <c r="K894">
        <f>IF('d_시나리오'!$J$5='d_시나리오'!$H$5,'d_시나리오'!$I$5,IF(J894&lt;('d_시나리오'!$I$5-'d_시나리오'!$H$5)/('d_시나리오'!$J$5-'d_시나리오'!$H$5),'d_시나리오'!$H$5+SQRT(J894*('d_시나리오'!$J$5-'d_시나리오'!$H$5)*('d_시나리오'!$I$5-'d_시나리오'!$H$5)),'d_시나리오'!$J$5-SQRT((1-J894)*('d_시나리오'!$J$5-'d_시나리오'!$H$5)*('d_시나리오'!$J$5-'d_시나리오'!$I$5))))</f>
        <v/>
      </c>
      <c r="L894">
        <f>RAND()</f>
        <v/>
      </c>
      <c r="M894">
        <f>IF('d_시나리오'!$J$6='d_시나리오'!$H$6,'d_시나리오'!$I$6,IF(L894&lt;('d_시나리오'!$I$6-'d_시나리오'!$H$6)/('d_시나리오'!$J$6-'d_시나리오'!$H$6),'d_시나리오'!$H$6+SQRT(L894*('d_시나리오'!$J$6-'d_시나리오'!$H$6)*('d_시나리오'!$I$6-'d_시나리오'!$H$6)),'d_시나리오'!$J$6-SQRT((1-L894)*('d_시나리오'!$J$6-'d_시나리오'!$H$6)*('d_시나리오'!$J$6-'d_시나리오'!$I$6))))</f>
        <v/>
      </c>
      <c r="N894">
        <f>INDEX('d_분포'!$B$2:$B$57,RANDBETWEEN(1,56))</f>
        <v/>
      </c>
      <c r="O894">
        <f>BETAINV(RAND(),5,5)</f>
        <v/>
      </c>
      <c r="P894">
        <f>'d_고정'!$B$1*'6_기대효과'!$H$7*('d_시나리오'!$I$7/'d_고정'!$B$2)*B894</f>
        <v/>
      </c>
      <c r="Q894">
        <f>P894*C894</f>
        <v/>
      </c>
      <c r="R894">
        <f>P894*E894</f>
        <v/>
      </c>
      <c r="S894">
        <f>R894*G894</f>
        <v/>
      </c>
      <c r="T894">
        <f>Q894+S894</f>
        <v/>
      </c>
      <c r="U894">
        <f>(Q894*D894+S894*I894)*(1-O894)</f>
        <v/>
      </c>
      <c r="V894">
        <f>(R894*K894*N894+'d_고정'!$B$3*('6_기대효과'!$H$7/8)*N894*'d_고정'!$B$10*M894*('6_기대효과'!$K$7/'d_고정'!$B$9))*(1-O894)</f>
        <v/>
      </c>
      <c r="W894">
        <f>(S894*I894+R894*MAX(K894-'d_고정'!$B$10*M894*('6_기대효과'!$K$7/'d_고정'!$B$9),0)*N894)*(1-O894)</f>
        <v/>
      </c>
      <c r="X894">
        <f>U894+V894</f>
        <v/>
      </c>
      <c r="Y894">
        <f>U894/('d_고정'!$B$5*'6_기대효과'!$H$7/8)/'d_고정'!$B$6</f>
        <v/>
      </c>
      <c r="Z894">
        <f>U894/('d_고정'!$B$8*'6_기대효과'!$H$7/8)</f>
        <v/>
      </c>
    </row>
    <row r="895">
      <c r="A895">
        <f>RAND()</f>
        <v/>
      </c>
      <c r="B895">
        <f>IF('d_시나리오'!$J$2='d_시나리오'!$H$2,'d_시나리오'!$I$2,IF(A895&lt;('d_시나리오'!$I$2-'d_시나리오'!$H$2)/('d_시나리오'!$J$2-'d_시나리오'!$H$2),'d_시나리오'!$H$2+SQRT(A895*('d_시나리오'!$J$2-'d_시나리오'!$H$2)*('d_시나리오'!$I$2-'d_시나리오'!$H$2)),'d_시나리오'!$J$2-SQRT((1-A895)*('d_시나리오'!$J$2-'d_시나리오'!$H$2)*('d_시나리오'!$J$2-'d_시나리오'!$I$2))))</f>
        <v/>
      </c>
      <c r="C895">
        <f>BETAINV(RAND(),2,6)</f>
        <v/>
      </c>
      <c r="D895">
        <f>INDEX('d_분포'!$A$2:$A$28,RANDBETWEEN(1,27))</f>
        <v/>
      </c>
      <c r="E895">
        <f>INDEX('d_분포'!$C$2:$C$5,RANDBETWEEN(1,4))*(0.9+0.2*RAND())</f>
        <v/>
      </c>
      <c r="F895">
        <f>RAND()</f>
        <v/>
      </c>
      <c r="G895">
        <f>IF('d_시나리오'!$J$3='d_시나리오'!$H$3,'d_시나리오'!$I$3,IF(F895&lt;('d_시나리오'!$I$3-'d_시나리오'!$H$3)/('d_시나리오'!$J$3-'d_시나리오'!$H$3),'d_시나리오'!$H$3+SQRT(F895*('d_시나리오'!$J$3-'d_시나리오'!$H$3)*('d_시나리오'!$I$3-'d_시나리오'!$H$3)),'d_시나리오'!$J$3-SQRT((1-F895)*('d_시나리오'!$J$3-'d_시나리오'!$H$3)*('d_시나리오'!$J$3-'d_시나리오'!$I$3))))</f>
        <v/>
      </c>
      <c r="H895">
        <f>RAND()</f>
        <v/>
      </c>
      <c r="I895">
        <f>IF('d_시나리오'!$J$4='d_시나리오'!$H$4,'d_시나리오'!$I$4,IF(H895&lt;('d_시나리오'!$I$4-'d_시나리오'!$H$4)/('d_시나리오'!$J$4-'d_시나리오'!$H$4),'d_시나리오'!$H$4+SQRT(H895*('d_시나리오'!$J$4-'d_시나리오'!$H$4)*('d_시나리오'!$I$4-'d_시나리오'!$H$4)),'d_시나리오'!$J$4-SQRT((1-H895)*('d_시나리오'!$J$4-'d_시나리오'!$H$4)*('d_시나리오'!$J$4-'d_시나리오'!$I$4))))</f>
        <v/>
      </c>
      <c r="J895">
        <f>RAND()</f>
        <v/>
      </c>
      <c r="K895">
        <f>IF('d_시나리오'!$J$5='d_시나리오'!$H$5,'d_시나리오'!$I$5,IF(J895&lt;('d_시나리오'!$I$5-'d_시나리오'!$H$5)/('d_시나리오'!$J$5-'d_시나리오'!$H$5),'d_시나리오'!$H$5+SQRT(J895*('d_시나리오'!$J$5-'d_시나리오'!$H$5)*('d_시나리오'!$I$5-'d_시나리오'!$H$5)),'d_시나리오'!$J$5-SQRT((1-J895)*('d_시나리오'!$J$5-'d_시나리오'!$H$5)*('d_시나리오'!$J$5-'d_시나리오'!$I$5))))</f>
        <v/>
      </c>
      <c r="L895">
        <f>RAND()</f>
        <v/>
      </c>
      <c r="M895">
        <f>IF('d_시나리오'!$J$6='d_시나리오'!$H$6,'d_시나리오'!$I$6,IF(L895&lt;('d_시나리오'!$I$6-'d_시나리오'!$H$6)/('d_시나리오'!$J$6-'d_시나리오'!$H$6),'d_시나리오'!$H$6+SQRT(L895*('d_시나리오'!$J$6-'d_시나리오'!$H$6)*('d_시나리오'!$I$6-'d_시나리오'!$H$6)),'d_시나리오'!$J$6-SQRT((1-L895)*('d_시나리오'!$J$6-'d_시나리오'!$H$6)*('d_시나리오'!$J$6-'d_시나리오'!$I$6))))</f>
        <v/>
      </c>
      <c r="N895">
        <f>INDEX('d_분포'!$B$2:$B$57,RANDBETWEEN(1,56))</f>
        <v/>
      </c>
      <c r="O895">
        <f>BETAINV(RAND(),5,5)</f>
        <v/>
      </c>
      <c r="P895">
        <f>'d_고정'!$B$1*'6_기대효과'!$H$7*('d_시나리오'!$I$7/'d_고정'!$B$2)*B895</f>
        <v/>
      </c>
      <c r="Q895">
        <f>P895*C895</f>
        <v/>
      </c>
      <c r="R895">
        <f>P895*E895</f>
        <v/>
      </c>
      <c r="S895">
        <f>R895*G895</f>
        <v/>
      </c>
      <c r="T895">
        <f>Q895+S895</f>
        <v/>
      </c>
      <c r="U895">
        <f>(Q895*D895+S895*I895)*(1-O895)</f>
        <v/>
      </c>
      <c r="V895">
        <f>(R895*K895*N895+'d_고정'!$B$3*('6_기대효과'!$H$7/8)*N895*'d_고정'!$B$10*M895*('6_기대효과'!$K$7/'d_고정'!$B$9))*(1-O895)</f>
        <v/>
      </c>
      <c r="W895">
        <f>(S895*I895+R895*MAX(K895-'d_고정'!$B$10*M895*('6_기대효과'!$K$7/'d_고정'!$B$9),0)*N895)*(1-O895)</f>
        <v/>
      </c>
      <c r="X895">
        <f>U895+V895</f>
        <v/>
      </c>
      <c r="Y895">
        <f>U895/('d_고정'!$B$5*'6_기대효과'!$H$7/8)/'d_고정'!$B$6</f>
        <v/>
      </c>
      <c r="Z895">
        <f>U895/('d_고정'!$B$8*'6_기대효과'!$H$7/8)</f>
        <v/>
      </c>
    </row>
    <row r="896">
      <c r="A896">
        <f>RAND()</f>
        <v/>
      </c>
      <c r="B896">
        <f>IF('d_시나리오'!$J$2='d_시나리오'!$H$2,'d_시나리오'!$I$2,IF(A896&lt;('d_시나리오'!$I$2-'d_시나리오'!$H$2)/('d_시나리오'!$J$2-'d_시나리오'!$H$2),'d_시나리오'!$H$2+SQRT(A896*('d_시나리오'!$J$2-'d_시나리오'!$H$2)*('d_시나리오'!$I$2-'d_시나리오'!$H$2)),'d_시나리오'!$J$2-SQRT((1-A896)*('d_시나리오'!$J$2-'d_시나리오'!$H$2)*('d_시나리오'!$J$2-'d_시나리오'!$I$2))))</f>
        <v/>
      </c>
      <c r="C896">
        <f>BETAINV(RAND(),2,6)</f>
        <v/>
      </c>
      <c r="D896">
        <f>INDEX('d_분포'!$A$2:$A$28,RANDBETWEEN(1,27))</f>
        <v/>
      </c>
      <c r="E896">
        <f>INDEX('d_분포'!$C$2:$C$5,RANDBETWEEN(1,4))*(0.9+0.2*RAND())</f>
        <v/>
      </c>
      <c r="F896">
        <f>RAND()</f>
        <v/>
      </c>
      <c r="G896">
        <f>IF('d_시나리오'!$J$3='d_시나리오'!$H$3,'d_시나리오'!$I$3,IF(F896&lt;('d_시나리오'!$I$3-'d_시나리오'!$H$3)/('d_시나리오'!$J$3-'d_시나리오'!$H$3),'d_시나리오'!$H$3+SQRT(F896*('d_시나리오'!$J$3-'d_시나리오'!$H$3)*('d_시나리오'!$I$3-'d_시나리오'!$H$3)),'d_시나리오'!$J$3-SQRT((1-F896)*('d_시나리오'!$J$3-'d_시나리오'!$H$3)*('d_시나리오'!$J$3-'d_시나리오'!$I$3))))</f>
        <v/>
      </c>
      <c r="H896">
        <f>RAND()</f>
        <v/>
      </c>
      <c r="I896">
        <f>IF('d_시나리오'!$J$4='d_시나리오'!$H$4,'d_시나리오'!$I$4,IF(H896&lt;('d_시나리오'!$I$4-'d_시나리오'!$H$4)/('d_시나리오'!$J$4-'d_시나리오'!$H$4),'d_시나리오'!$H$4+SQRT(H896*('d_시나리오'!$J$4-'d_시나리오'!$H$4)*('d_시나리오'!$I$4-'d_시나리오'!$H$4)),'d_시나리오'!$J$4-SQRT((1-H896)*('d_시나리오'!$J$4-'d_시나리오'!$H$4)*('d_시나리오'!$J$4-'d_시나리오'!$I$4))))</f>
        <v/>
      </c>
      <c r="J896">
        <f>RAND()</f>
        <v/>
      </c>
      <c r="K896">
        <f>IF('d_시나리오'!$J$5='d_시나리오'!$H$5,'d_시나리오'!$I$5,IF(J896&lt;('d_시나리오'!$I$5-'d_시나리오'!$H$5)/('d_시나리오'!$J$5-'d_시나리오'!$H$5),'d_시나리오'!$H$5+SQRT(J896*('d_시나리오'!$J$5-'d_시나리오'!$H$5)*('d_시나리오'!$I$5-'d_시나리오'!$H$5)),'d_시나리오'!$J$5-SQRT((1-J896)*('d_시나리오'!$J$5-'d_시나리오'!$H$5)*('d_시나리오'!$J$5-'d_시나리오'!$I$5))))</f>
        <v/>
      </c>
      <c r="L896">
        <f>RAND()</f>
        <v/>
      </c>
      <c r="M896">
        <f>IF('d_시나리오'!$J$6='d_시나리오'!$H$6,'d_시나리오'!$I$6,IF(L896&lt;('d_시나리오'!$I$6-'d_시나리오'!$H$6)/('d_시나리오'!$J$6-'d_시나리오'!$H$6),'d_시나리오'!$H$6+SQRT(L896*('d_시나리오'!$J$6-'d_시나리오'!$H$6)*('d_시나리오'!$I$6-'d_시나리오'!$H$6)),'d_시나리오'!$J$6-SQRT((1-L896)*('d_시나리오'!$J$6-'d_시나리오'!$H$6)*('d_시나리오'!$J$6-'d_시나리오'!$I$6))))</f>
        <v/>
      </c>
      <c r="N896">
        <f>INDEX('d_분포'!$B$2:$B$57,RANDBETWEEN(1,56))</f>
        <v/>
      </c>
      <c r="O896">
        <f>BETAINV(RAND(),5,5)</f>
        <v/>
      </c>
      <c r="P896">
        <f>'d_고정'!$B$1*'6_기대효과'!$H$7*('d_시나리오'!$I$7/'d_고정'!$B$2)*B896</f>
        <v/>
      </c>
      <c r="Q896">
        <f>P896*C896</f>
        <v/>
      </c>
      <c r="R896">
        <f>P896*E896</f>
        <v/>
      </c>
      <c r="S896">
        <f>R896*G896</f>
        <v/>
      </c>
      <c r="T896">
        <f>Q896+S896</f>
        <v/>
      </c>
      <c r="U896">
        <f>(Q896*D896+S896*I896)*(1-O896)</f>
        <v/>
      </c>
      <c r="V896">
        <f>(R896*K896*N896+'d_고정'!$B$3*('6_기대효과'!$H$7/8)*N896*'d_고정'!$B$10*M896*('6_기대효과'!$K$7/'d_고정'!$B$9))*(1-O896)</f>
        <v/>
      </c>
      <c r="W896">
        <f>(S896*I896+R896*MAX(K896-'d_고정'!$B$10*M896*('6_기대효과'!$K$7/'d_고정'!$B$9),0)*N896)*(1-O896)</f>
        <v/>
      </c>
      <c r="X896">
        <f>U896+V896</f>
        <v/>
      </c>
      <c r="Y896">
        <f>U896/('d_고정'!$B$5*'6_기대효과'!$H$7/8)/'d_고정'!$B$6</f>
        <v/>
      </c>
      <c r="Z896">
        <f>U896/('d_고정'!$B$8*'6_기대효과'!$H$7/8)</f>
        <v/>
      </c>
    </row>
    <row r="897">
      <c r="A897">
        <f>RAND()</f>
        <v/>
      </c>
      <c r="B897">
        <f>IF('d_시나리오'!$J$2='d_시나리오'!$H$2,'d_시나리오'!$I$2,IF(A897&lt;('d_시나리오'!$I$2-'d_시나리오'!$H$2)/('d_시나리오'!$J$2-'d_시나리오'!$H$2),'d_시나리오'!$H$2+SQRT(A897*('d_시나리오'!$J$2-'d_시나리오'!$H$2)*('d_시나리오'!$I$2-'d_시나리오'!$H$2)),'d_시나리오'!$J$2-SQRT((1-A897)*('d_시나리오'!$J$2-'d_시나리오'!$H$2)*('d_시나리오'!$J$2-'d_시나리오'!$I$2))))</f>
        <v/>
      </c>
      <c r="C897">
        <f>BETAINV(RAND(),2,6)</f>
        <v/>
      </c>
      <c r="D897">
        <f>INDEX('d_분포'!$A$2:$A$28,RANDBETWEEN(1,27))</f>
        <v/>
      </c>
      <c r="E897">
        <f>INDEX('d_분포'!$C$2:$C$5,RANDBETWEEN(1,4))*(0.9+0.2*RAND())</f>
        <v/>
      </c>
      <c r="F897">
        <f>RAND()</f>
        <v/>
      </c>
      <c r="G897">
        <f>IF('d_시나리오'!$J$3='d_시나리오'!$H$3,'d_시나리오'!$I$3,IF(F897&lt;('d_시나리오'!$I$3-'d_시나리오'!$H$3)/('d_시나리오'!$J$3-'d_시나리오'!$H$3),'d_시나리오'!$H$3+SQRT(F897*('d_시나리오'!$J$3-'d_시나리오'!$H$3)*('d_시나리오'!$I$3-'d_시나리오'!$H$3)),'d_시나리오'!$J$3-SQRT((1-F897)*('d_시나리오'!$J$3-'d_시나리오'!$H$3)*('d_시나리오'!$J$3-'d_시나리오'!$I$3))))</f>
        <v/>
      </c>
      <c r="H897">
        <f>RAND()</f>
        <v/>
      </c>
      <c r="I897">
        <f>IF('d_시나리오'!$J$4='d_시나리오'!$H$4,'d_시나리오'!$I$4,IF(H897&lt;('d_시나리오'!$I$4-'d_시나리오'!$H$4)/('d_시나리오'!$J$4-'d_시나리오'!$H$4),'d_시나리오'!$H$4+SQRT(H897*('d_시나리오'!$J$4-'d_시나리오'!$H$4)*('d_시나리오'!$I$4-'d_시나리오'!$H$4)),'d_시나리오'!$J$4-SQRT((1-H897)*('d_시나리오'!$J$4-'d_시나리오'!$H$4)*('d_시나리오'!$J$4-'d_시나리오'!$I$4))))</f>
        <v/>
      </c>
      <c r="J897">
        <f>RAND()</f>
        <v/>
      </c>
      <c r="K897">
        <f>IF('d_시나리오'!$J$5='d_시나리오'!$H$5,'d_시나리오'!$I$5,IF(J897&lt;('d_시나리오'!$I$5-'d_시나리오'!$H$5)/('d_시나리오'!$J$5-'d_시나리오'!$H$5),'d_시나리오'!$H$5+SQRT(J897*('d_시나리오'!$J$5-'d_시나리오'!$H$5)*('d_시나리오'!$I$5-'d_시나리오'!$H$5)),'d_시나리오'!$J$5-SQRT((1-J897)*('d_시나리오'!$J$5-'d_시나리오'!$H$5)*('d_시나리오'!$J$5-'d_시나리오'!$I$5))))</f>
        <v/>
      </c>
      <c r="L897">
        <f>RAND()</f>
        <v/>
      </c>
      <c r="M897">
        <f>IF('d_시나리오'!$J$6='d_시나리오'!$H$6,'d_시나리오'!$I$6,IF(L897&lt;('d_시나리오'!$I$6-'d_시나리오'!$H$6)/('d_시나리오'!$J$6-'d_시나리오'!$H$6),'d_시나리오'!$H$6+SQRT(L897*('d_시나리오'!$J$6-'d_시나리오'!$H$6)*('d_시나리오'!$I$6-'d_시나리오'!$H$6)),'d_시나리오'!$J$6-SQRT((1-L897)*('d_시나리오'!$J$6-'d_시나리오'!$H$6)*('d_시나리오'!$J$6-'d_시나리오'!$I$6))))</f>
        <v/>
      </c>
      <c r="N897">
        <f>INDEX('d_분포'!$B$2:$B$57,RANDBETWEEN(1,56))</f>
        <v/>
      </c>
      <c r="O897">
        <f>BETAINV(RAND(),5,5)</f>
        <v/>
      </c>
      <c r="P897">
        <f>'d_고정'!$B$1*'6_기대효과'!$H$7*('d_시나리오'!$I$7/'d_고정'!$B$2)*B897</f>
        <v/>
      </c>
      <c r="Q897">
        <f>P897*C897</f>
        <v/>
      </c>
      <c r="R897">
        <f>P897*E897</f>
        <v/>
      </c>
      <c r="S897">
        <f>R897*G897</f>
        <v/>
      </c>
      <c r="T897">
        <f>Q897+S897</f>
        <v/>
      </c>
      <c r="U897">
        <f>(Q897*D897+S897*I897)*(1-O897)</f>
        <v/>
      </c>
      <c r="V897">
        <f>(R897*K897*N897+'d_고정'!$B$3*('6_기대효과'!$H$7/8)*N897*'d_고정'!$B$10*M897*('6_기대효과'!$K$7/'d_고정'!$B$9))*(1-O897)</f>
        <v/>
      </c>
      <c r="W897">
        <f>(S897*I897+R897*MAX(K897-'d_고정'!$B$10*M897*('6_기대효과'!$K$7/'d_고정'!$B$9),0)*N897)*(1-O897)</f>
        <v/>
      </c>
      <c r="X897">
        <f>U897+V897</f>
        <v/>
      </c>
      <c r="Y897">
        <f>U897/('d_고정'!$B$5*'6_기대효과'!$H$7/8)/'d_고정'!$B$6</f>
        <v/>
      </c>
      <c r="Z897">
        <f>U897/('d_고정'!$B$8*'6_기대효과'!$H$7/8)</f>
        <v/>
      </c>
    </row>
    <row r="898">
      <c r="A898">
        <f>RAND()</f>
        <v/>
      </c>
      <c r="B898">
        <f>IF('d_시나리오'!$J$2='d_시나리오'!$H$2,'d_시나리오'!$I$2,IF(A898&lt;('d_시나리오'!$I$2-'d_시나리오'!$H$2)/('d_시나리오'!$J$2-'d_시나리오'!$H$2),'d_시나리오'!$H$2+SQRT(A898*('d_시나리오'!$J$2-'d_시나리오'!$H$2)*('d_시나리오'!$I$2-'d_시나리오'!$H$2)),'d_시나리오'!$J$2-SQRT((1-A898)*('d_시나리오'!$J$2-'d_시나리오'!$H$2)*('d_시나리오'!$J$2-'d_시나리오'!$I$2))))</f>
        <v/>
      </c>
      <c r="C898">
        <f>BETAINV(RAND(),2,6)</f>
        <v/>
      </c>
      <c r="D898">
        <f>INDEX('d_분포'!$A$2:$A$28,RANDBETWEEN(1,27))</f>
        <v/>
      </c>
      <c r="E898">
        <f>INDEX('d_분포'!$C$2:$C$5,RANDBETWEEN(1,4))*(0.9+0.2*RAND())</f>
        <v/>
      </c>
      <c r="F898">
        <f>RAND()</f>
        <v/>
      </c>
      <c r="G898">
        <f>IF('d_시나리오'!$J$3='d_시나리오'!$H$3,'d_시나리오'!$I$3,IF(F898&lt;('d_시나리오'!$I$3-'d_시나리오'!$H$3)/('d_시나리오'!$J$3-'d_시나리오'!$H$3),'d_시나리오'!$H$3+SQRT(F898*('d_시나리오'!$J$3-'d_시나리오'!$H$3)*('d_시나리오'!$I$3-'d_시나리오'!$H$3)),'d_시나리오'!$J$3-SQRT((1-F898)*('d_시나리오'!$J$3-'d_시나리오'!$H$3)*('d_시나리오'!$J$3-'d_시나리오'!$I$3))))</f>
        <v/>
      </c>
      <c r="H898">
        <f>RAND()</f>
        <v/>
      </c>
      <c r="I898">
        <f>IF('d_시나리오'!$J$4='d_시나리오'!$H$4,'d_시나리오'!$I$4,IF(H898&lt;('d_시나리오'!$I$4-'d_시나리오'!$H$4)/('d_시나리오'!$J$4-'d_시나리오'!$H$4),'d_시나리오'!$H$4+SQRT(H898*('d_시나리오'!$J$4-'d_시나리오'!$H$4)*('d_시나리오'!$I$4-'d_시나리오'!$H$4)),'d_시나리오'!$J$4-SQRT((1-H898)*('d_시나리오'!$J$4-'d_시나리오'!$H$4)*('d_시나리오'!$J$4-'d_시나리오'!$I$4))))</f>
        <v/>
      </c>
      <c r="J898">
        <f>RAND()</f>
        <v/>
      </c>
      <c r="K898">
        <f>IF('d_시나리오'!$J$5='d_시나리오'!$H$5,'d_시나리오'!$I$5,IF(J898&lt;('d_시나리오'!$I$5-'d_시나리오'!$H$5)/('d_시나리오'!$J$5-'d_시나리오'!$H$5),'d_시나리오'!$H$5+SQRT(J898*('d_시나리오'!$J$5-'d_시나리오'!$H$5)*('d_시나리오'!$I$5-'d_시나리오'!$H$5)),'d_시나리오'!$J$5-SQRT((1-J898)*('d_시나리오'!$J$5-'d_시나리오'!$H$5)*('d_시나리오'!$J$5-'d_시나리오'!$I$5))))</f>
        <v/>
      </c>
      <c r="L898">
        <f>RAND()</f>
        <v/>
      </c>
      <c r="M898">
        <f>IF('d_시나리오'!$J$6='d_시나리오'!$H$6,'d_시나리오'!$I$6,IF(L898&lt;('d_시나리오'!$I$6-'d_시나리오'!$H$6)/('d_시나리오'!$J$6-'d_시나리오'!$H$6),'d_시나리오'!$H$6+SQRT(L898*('d_시나리오'!$J$6-'d_시나리오'!$H$6)*('d_시나리오'!$I$6-'d_시나리오'!$H$6)),'d_시나리오'!$J$6-SQRT((1-L898)*('d_시나리오'!$J$6-'d_시나리오'!$H$6)*('d_시나리오'!$J$6-'d_시나리오'!$I$6))))</f>
        <v/>
      </c>
      <c r="N898">
        <f>INDEX('d_분포'!$B$2:$B$57,RANDBETWEEN(1,56))</f>
        <v/>
      </c>
      <c r="O898">
        <f>BETAINV(RAND(),5,5)</f>
        <v/>
      </c>
      <c r="P898">
        <f>'d_고정'!$B$1*'6_기대효과'!$H$7*('d_시나리오'!$I$7/'d_고정'!$B$2)*B898</f>
        <v/>
      </c>
      <c r="Q898">
        <f>P898*C898</f>
        <v/>
      </c>
      <c r="R898">
        <f>P898*E898</f>
        <v/>
      </c>
      <c r="S898">
        <f>R898*G898</f>
        <v/>
      </c>
      <c r="T898">
        <f>Q898+S898</f>
        <v/>
      </c>
      <c r="U898">
        <f>(Q898*D898+S898*I898)*(1-O898)</f>
        <v/>
      </c>
      <c r="V898">
        <f>(R898*K898*N898+'d_고정'!$B$3*('6_기대효과'!$H$7/8)*N898*'d_고정'!$B$10*M898*('6_기대효과'!$K$7/'d_고정'!$B$9))*(1-O898)</f>
        <v/>
      </c>
      <c r="W898">
        <f>(S898*I898+R898*MAX(K898-'d_고정'!$B$10*M898*('6_기대효과'!$K$7/'d_고정'!$B$9),0)*N898)*(1-O898)</f>
        <v/>
      </c>
      <c r="X898">
        <f>U898+V898</f>
        <v/>
      </c>
      <c r="Y898">
        <f>U898/('d_고정'!$B$5*'6_기대효과'!$H$7/8)/'d_고정'!$B$6</f>
        <v/>
      </c>
      <c r="Z898">
        <f>U898/('d_고정'!$B$8*'6_기대효과'!$H$7/8)</f>
        <v/>
      </c>
    </row>
    <row r="899">
      <c r="A899">
        <f>RAND()</f>
        <v/>
      </c>
      <c r="B899">
        <f>IF('d_시나리오'!$J$2='d_시나리오'!$H$2,'d_시나리오'!$I$2,IF(A899&lt;('d_시나리오'!$I$2-'d_시나리오'!$H$2)/('d_시나리오'!$J$2-'d_시나리오'!$H$2),'d_시나리오'!$H$2+SQRT(A899*('d_시나리오'!$J$2-'d_시나리오'!$H$2)*('d_시나리오'!$I$2-'d_시나리오'!$H$2)),'d_시나리오'!$J$2-SQRT((1-A899)*('d_시나리오'!$J$2-'d_시나리오'!$H$2)*('d_시나리오'!$J$2-'d_시나리오'!$I$2))))</f>
        <v/>
      </c>
      <c r="C899">
        <f>BETAINV(RAND(),2,6)</f>
        <v/>
      </c>
      <c r="D899">
        <f>INDEX('d_분포'!$A$2:$A$28,RANDBETWEEN(1,27))</f>
        <v/>
      </c>
      <c r="E899">
        <f>INDEX('d_분포'!$C$2:$C$5,RANDBETWEEN(1,4))*(0.9+0.2*RAND())</f>
        <v/>
      </c>
      <c r="F899">
        <f>RAND()</f>
        <v/>
      </c>
      <c r="G899">
        <f>IF('d_시나리오'!$J$3='d_시나리오'!$H$3,'d_시나리오'!$I$3,IF(F899&lt;('d_시나리오'!$I$3-'d_시나리오'!$H$3)/('d_시나리오'!$J$3-'d_시나리오'!$H$3),'d_시나리오'!$H$3+SQRT(F899*('d_시나리오'!$J$3-'d_시나리오'!$H$3)*('d_시나리오'!$I$3-'d_시나리오'!$H$3)),'d_시나리오'!$J$3-SQRT((1-F899)*('d_시나리오'!$J$3-'d_시나리오'!$H$3)*('d_시나리오'!$J$3-'d_시나리오'!$I$3))))</f>
        <v/>
      </c>
      <c r="H899">
        <f>RAND()</f>
        <v/>
      </c>
      <c r="I899">
        <f>IF('d_시나리오'!$J$4='d_시나리오'!$H$4,'d_시나리오'!$I$4,IF(H899&lt;('d_시나리오'!$I$4-'d_시나리오'!$H$4)/('d_시나리오'!$J$4-'d_시나리오'!$H$4),'d_시나리오'!$H$4+SQRT(H899*('d_시나리오'!$J$4-'d_시나리오'!$H$4)*('d_시나리오'!$I$4-'d_시나리오'!$H$4)),'d_시나리오'!$J$4-SQRT((1-H899)*('d_시나리오'!$J$4-'d_시나리오'!$H$4)*('d_시나리오'!$J$4-'d_시나리오'!$I$4))))</f>
        <v/>
      </c>
      <c r="J899">
        <f>RAND()</f>
        <v/>
      </c>
      <c r="K899">
        <f>IF('d_시나리오'!$J$5='d_시나리오'!$H$5,'d_시나리오'!$I$5,IF(J899&lt;('d_시나리오'!$I$5-'d_시나리오'!$H$5)/('d_시나리오'!$J$5-'d_시나리오'!$H$5),'d_시나리오'!$H$5+SQRT(J899*('d_시나리오'!$J$5-'d_시나리오'!$H$5)*('d_시나리오'!$I$5-'d_시나리오'!$H$5)),'d_시나리오'!$J$5-SQRT((1-J899)*('d_시나리오'!$J$5-'d_시나리오'!$H$5)*('d_시나리오'!$J$5-'d_시나리오'!$I$5))))</f>
        <v/>
      </c>
      <c r="L899">
        <f>RAND()</f>
        <v/>
      </c>
      <c r="M899">
        <f>IF('d_시나리오'!$J$6='d_시나리오'!$H$6,'d_시나리오'!$I$6,IF(L899&lt;('d_시나리오'!$I$6-'d_시나리오'!$H$6)/('d_시나리오'!$J$6-'d_시나리오'!$H$6),'d_시나리오'!$H$6+SQRT(L899*('d_시나리오'!$J$6-'d_시나리오'!$H$6)*('d_시나리오'!$I$6-'d_시나리오'!$H$6)),'d_시나리오'!$J$6-SQRT((1-L899)*('d_시나리오'!$J$6-'d_시나리오'!$H$6)*('d_시나리오'!$J$6-'d_시나리오'!$I$6))))</f>
        <v/>
      </c>
      <c r="N899">
        <f>INDEX('d_분포'!$B$2:$B$57,RANDBETWEEN(1,56))</f>
        <v/>
      </c>
      <c r="O899">
        <f>BETAINV(RAND(),5,5)</f>
        <v/>
      </c>
      <c r="P899">
        <f>'d_고정'!$B$1*'6_기대효과'!$H$7*('d_시나리오'!$I$7/'d_고정'!$B$2)*B899</f>
        <v/>
      </c>
      <c r="Q899">
        <f>P899*C899</f>
        <v/>
      </c>
      <c r="R899">
        <f>P899*E899</f>
        <v/>
      </c>
      <c r="S899">
        <f>R899*G899</f>
        <v/>
      </c>
      <c r="T899">
        <f>Q899+S899</f>
        <v/>
      </c>
      <c r="U899">
        <f>(Q899*D899+S899*I899)*(1-O899)</f>
        <v/>
      </c>
      <c r="V899">
        <f>(R899*K899*N899+'d_고정'!$B$3*('6_기대효과'!$H$7/8)*N899*'d_고정'!$B$10*M899*('6_기대효과'!$K$7/'d_고정'!$B$9))*(1-O899)</f>
        <v/>
      </c>
      <c r="W899">
        <f>(S899*I899+R899*MAX(K899-'d_고정'!$B$10*M899*('6_기대효과'!$K$7/'d_고정'!$B$9),0)*N899)*(1-O899)</f>
        <v/>
      </c>
      <c r="X899">
        <f>U899+V899</f>
        <v/>
      </c>
      <c r="Y899">
        <f>U899/('d_고정'!$B$5*'6_기대효과'!$H$7/8)/'d_고정'!$B$6</f>
        <v/>
      </c>
      <c r="Z899">
        <f>U899/('d_고정'!$B$8*'6_기대효과'!$H$7/8)</f>
        <v/>
      </c>
    </row>
    <row r="900">
      <c r="A900">
        <f>RAND()</f>
        <v/>
      </c>
      <c r="B900">
        <f>IF('d_시나리오'!$J$2='d_시나리오'!$H$2,'d_시나리오'!$I$2,IF(A900&lt;('d_시나리오'!$I$2-'d_시나리오'!$H$2)/('d_시나리오'!$J$2-'d_시나리오'!$H$2),'d_시나리오'!$H$2+SQRT(A900*('d_시나리오'!$J$2-'d_시나리오'!$H$2)*('d_시나리오'!$I$2-'d_시나리오'!$H$2)),'d_시나리오'!$J$2-SQRT((1-A900)*('d_시나리오'!$J$2-'d_시나리오'!$H$2)*('d_시나리오'!$J$2-'d_시나리오'!$I$2))))</f>
        <v/>
      </c>
      <c r="C900">
        <f>BETAINV(RAND(),2,6)</f>
        <v/>
      </c>
      <c r="D900">
        <f>INDEX('d_분포'!$A$2:$A$28,RANDBETWEEN(1,27))</f>
        <v/>
      </c>
      <c r="E900">
        <f>INDEX('d_분포'!$C$2:$C$5,RANDBETWEEN(1,4))*(0.9+0.2*RAND())</f>
        <v/>
      </c>
      <c r="F900">
        <f>RAND()</f>
        <v/>
      </c>
      <c r="G900">
        <f>IF('d_시나리오'!$J$3='d_시나리오'!$H$3,'d_시나리오'!$I$3,IF(F900&lt;('d_시나리오'!$I$3-'d_시나리오'!$H$3)/('d_시나리오'!$J$3-'d_시나리오'!$H$3),'d_시나리오'!$H$3+SQRT(F900*('d_시나리오'!$J$3-'d_시나리오'!$H$3)*('d_시나리오'!$I$3-'d_시나리오'!$H$3)),'d_시나리오'!$J$3-SQRT((1-F900)*('d_시나리오'!$J$3-'d_시나리오'!$H$3)*('d_시나리오'!$J$3-'d_시나리오'!$I$3))))</f>
        <v/>
      </c>
      <c r="H900">
        <f>RAND()</f>
        <v/>
      </c>
      <c r="I900">
        <f>IF('d_시나리오'!$J$4='d_시나리오'!$H$4,'d_시나리오'!$I$4,IF(H900&lt;('d_시나리오'!$I$4-'d_시나리오'!$H$4)/('d_시나리오'!$J$4-'d_시나리오'!$H$4),'d_시나리오'!$H$4+SQRT(H900*('d_시나리오'!$J$4-'d_시나리오'!$H$4)*('d_시나리오'!$I$4-'d_시나리오'!$H$4)),'d_시나리오'!$J$4-SQRT((1-H900)*('d_시나리오'!$J$4-'d_시나리오'!$H$4)*('d_시나리오'!$J$4-'d_시나리오'!$I$4))))</f>
        <v/>
      </c>
      <c r="J900">
        <f>RAND()</f>
        <v/>
      </c>
      <c r="K900">
        <f>IF('d_시나리오'!$J$5='d_시나리오'!$H$5,'d_시나리오'!$I$5,IF(J900&lt;('d_시나리오'!$I$5-'d_시나리오'!$H$5)/('d_시나리오'!$J$5-'d_시나리오'!$H$5),'d_시나리오'!$H$5+SQRT(J900*('d_시나리오'!$J$5-'d_시나리오'!$H$5)*('d_시나리오'!$I$5-'d_시나리오'!$H$5)),'d_시나리오'!$J$5-SQRT((1-J900)*('d_시나리오'!$J$5-'d_시나리오'!$H$5)*('d_시나리오'!$J$5-'d_시나리오'!$I$5))))</f>
        <v/>
      </c>
      <c r="L900">
        <f>RAND()</f>
        <v/>
      </c>
      <c r="M900">
        <f>IF('d_시나리오'!$J$6='d_시나리오'!$H$6,'d_시나리오'!$I$6,IF(L900&lt;('d_시나리오'!$I$6-'d_시나리오'!$H$6)/('d_시나리오'!$J$6-'d_시나리오'!$H$6),'d_시나리오'!$H$6+SQRT(L900*('d_시나리오'!$J$6-'d_시나리오'!$H$6)*('d_시나리오'!$I$6-'d_시나리오'!$H$6)),'d_시나리오'!$J$6-SQRT((1-L900)*('d_시나리오'!$J$6-'d_시나리오'!$H$6)*('d_시나리오'!$J$6-'d_시나리오'!$I$6))))</f>
        <v/>
      </c>
      <c r="N900">
        <f>INDEX('d_분포'!$B$2:$B$57,RANDBETWEEN(1,56))</f>
        <v/>
      </c>
      <c r="O900">
        <f>BETAINV(RAND(),5,5)</f>
        <v/>
      </c>
      <c r="P900">
        <f>'d_고정'!$B$1*'6_기대효과'!$H$7*('d_시나리오'!$I$7/'d_고정'!$B$2)*B900</f>
        <v/>
      </c>
      <c r="Q900">
        <f>P900*C900</f>
        <v/>
      </c>
      <c r="R900">
        <f>P900*E900</f>
        <v/>
      </c>
      <c r="S900">
        <f>R900*G900</f>
        <v/>
      </c>
      <c r="T900">
        <f>Q900+S900</f>
        <v/>
      </c>
      <c r="U900">
        <f>(Q900*D900+S900*I900)*(1-O900)</f>
        <v/>
      </c>
      <c r="V900">
        <f>(R900*K900*N900+'d_고정'!$B$3*('6_기대효과'!$H$7/8)*N900*'d_고정'!$B$10*M900*('6_기대효과'!$K$7/'d_고정'!$B$9))*(1-O900)</f>
        <v/>
      </c>
      <c r="W900">
        <f>(S900*I900+R900*MAX(K900-'d_고정'!$B$10*M900*('6_기대효과'!$K$7/'d_고정'!$B$9),0)*N900)*(1-O900)</f>
        <v/>
      </c>
      <c r="X900">
        <f>U900+V900</f>
        <v/>
      </c>
      <c r="Y900">
        <f>U900/('d_고정'!$B$5*'6_기대효과'!$H$7/8)/'d_고정'!$B$6</f>
        <v/>
      </c>
      <c r="Z900">
        <f>U900/('d_고정'!$B$8*'6_기대효과'!$H$7/8)</f>
        <v/>
      </c>
    </row>
    <row r="901">
      <c r="A901">
        <f>RAND()</f>
        <v/>
      </c>
      <c r="B901">
        <f>IF('d_시나리오'!$J$2='d_시나리오'!$H$2,'d_시나리오'!$I$2,IF(A901&lt;('d_시나리오'!$I$2-'d_시나리오'!$H$2)/('d_시나리오'!$J$2-'d_시나리오'!$H$2),'d_시나리오'!$H$2+SQRT(A901*('d_시나리오'!$J$2-'d_시나리오'!$H$2)*('d_시나리오'!$I$2-'d_시나리오'!$H$2)),'d_시나리오'!$J$2-SQRT((1-A901)*('d_시나리오'!$J$2-'d_시나리오'!$H$2)*('d_시나리오'!$J$2-'d_시나리오'!$I$2))))</f>
        <v/>
      </c>
      <c r="C901">
        <f>BETAINV(RAND(),2,6)</f>
        <v/>
      </c>
      <c r="D901">
        <f>INDEX('d_분포'!$A$2:$A$28,RANDBETWEEN(1,27))</f>
        <v/>
      </c>
      <c r="E901">
        <f>INDEX('d_분포'!$C$2:$C$5,RANDBETWEEN(1,4))*(0.9+0.2*RAND())</f>
        <v/>
      </c>
      <c r="F901">
        <f>RAND()</f>
        <v/>
      </c>
      <c r="G901">
        <f>IF('d_시나리오'!$J$3='d_시나리오'!$H$3,'d_시나리오'!$I$3,IF(F901&lt;('d_시나리오'!$I$3-'d_시나리오'!$H$3)/('d_시나리오'!$J$3-'d_시나리오'!$H$3),'d_시나리오'!$H$3+SQRT(F901*('d_시나리오'!$J$3-'d_시나리오'!$H$3)*('d_시나리오'!$I$3-'d_시나리오'!$H$3)),'d_시나리오'!$J$3-SQRT((1-F901)*('d_시나리오'!$J$3-'d_시나리오'!$H$3)*('d_시나리오'!$J$3-'d_시나리오'!$I$3))))</f>
        <v/>
      </c>
      <c r="H901">
        <f>RAND()</f>
        <v/>
      </c>
      <c r="I901">
        <f>IF('d_시나리오'!$J$4='d_시나리오'!$H$4,'d_시나리오'!$I$4,IF(H901&lt;('d_시나리오'!$I$4-'d_시나리오'!$H$4)/('d_시나리오'!$J$4-'d_시나리오'!$H$4),'d_시나리오'!$H$4+SQRT(H901*('d_시나리오'!$J$4-'d_시나리오'!$H$4)*('d_시나리오'!$I$4-'d_시나리오'!$H$4)),'d_시나리오'!$J$4-SQRT((1-H901)*('d_시나리오'!$J$4-'d_시나리오'!$H$4)*('d_시나리오'!$J$4-'d_시나리오'!$I$4))))</f>
        <v/>
      </c>
      <c r="J901">
        <f>RAND()</f>
        <v/>
      </c>
      <c r="K901">
        <f>IF('d_시나리오'!$J$5='d_시나리오'!$H$5,'d_시나리오'!$I$5,IF(J901&lt;('d_시나리오'!$I$5-'d_시나리오'!$H$5)/('d_시나리오'!$J$5-'d_시나리오'!$H$5),'d_시나리오'!$H$5+SQRT(J901*('d_시나리오'!$J$5-'d_시나리오'!$H$5)*('d_시나리오'!$I$5-'d_시나리오'!$H$5)),'d_시나리오'!$J$5-SQRT((1-J901)*('d_시나리오'!$J$5-'d_시나리오'!$H$5)*('d_시나리오'!$J$5-'d_시나리오'!$I$5))))</f>
        <v/>
      </c>
      <c r="L901">
        <f>RAND()</f>
        <v/>
      </c>
      <c r="M901">
        <f>IF('d_시나리오'!$J$6='d_시나리오'!$H$6,'d_시나리오'!$I$6,IF(L901&lt;('d_시나리오'!$I$6-'d_시나리오'!$H$6)/('d_시나리오'!$J$6-'d_시나리오'!$H$6),'d_시나리오'!$H$6+SQRT(L901*('d_시나리오'!$J$6-'d_시나리오'!$H$6)*('d_시나리오'!$I$6-'d_시나리오'!$H$6)),'d_시나리오'!$J$6-SQRT((1-L901)*('d_시나리오'!$J$6-'d_시나리오'!$H$6)*('d_시나리오'!$J$6-'d_시나리오'!$I$6))))</f>
        <v/>
      </c>
      <c r="N901">
        <f>INDEX('d_분포'!$B$2:$B$57,RANDBETWEEN(1,56))</f>
        <v/>
      </c>
      <c r="O901">
        <f>BETAINV(RAND(),5,5)</f>
        <v/>
      </c>
      <c r="P901">
        <f>'d_고정'!$B$1*'6_기대효과'!$H$7*('d_시나리오'!$I$7/'d_고정'!$B$2)*B901</f>
        <v/>
      </c>
      <c r="Q901">
        <f>P901*C901</f>
        <v/>
      </c>
      <c r="R901">
        <f>P901*E901</f>
        <v/>
      </c>
      <c r="S901">
        <f>R901*G901</f>
        <v/>
      </c>
      <c r="T901">
        <f>Q901+S901</f>
        <v/>
      </c>
      <c r="U901">
        <f>(Q901*D901+S901*I901)*(1-O901)</f>
        <v/>
      </c>
      <c r="V901">
        <f>(R901*K901*N901+'d_고정'!$B$3*('6_기대효과'!$H$7/8)*N901*'d_고정'!$B$10*M901*('6_기대효과'!$K$7/'d_고정'!$B$9))*(1-O901)</f>
        <v/>
      </c>
      <c r="W901">
        <f>(S901*I901+R901*MAX(K901-'d_고정'!$B$10*M901*('6_기대효과'!$K$7/'d_고정'!$B$9),0)*N901)*(1-O901)</f>
        <v/>
      </c>
      <c r="X901">
        <f>U901+V901</f>
        <v/>
      </c>
      <c r="Y901">
        <f>U901/('d_고정'!$B$5*'6_기대효과'!$H$7/8)/'d_고정'!$B$6</f>
        <v/>
      </c>
      <c r="Z901">
        <f>U901/('d_고정'!$B$8*'6_기대효과'!$H$7/8)</f>
        <v/>
      </c>
    </row>
    <row r="902">
      <c r="A902">
        <f>RAND()</f>
        <v/>
      </c>
      <c r="B902">
        <f>IF('d_시나리오'!$J$2='d_시나리오'!$H$2,'d_시나리오'!$I$2,IF(A902&lt;('d_시나리오'!$I$2-'d_시나리오'!$H$2)/('d_시나리오'!$J$2-'d_시나리오'!$H$2),'d_시나리오'!$H$2+SQRT(A902*('d_시나리오'!$J$2-'d_시나리오'!$H$2)*('d_시나리오'!$I$2-'d_시나리오'!$H$2)),'d_시나리오'!$J$2-SQRT((1-A902)*('d_시나리오'!$J$2-'d_시나리오'!$H$2)*('d_시나리오'!$J$2-'d_시나리오'!$I$2))))</f>
        <v/>
      </c>
      <c r="C902">
        <f>BETAINV(RAND(),2,6)</f>
        <v/>
      </c>
      <c r="D902">
        <f>INDEX('d_분포'!$A$2:$A$28,RANDBETWEEN(1,27))</f>
        <v/>
      </c>
      <c r="E902">
        <f>INDEX('d_분포'!$C$2:$C$5,RANDBETWEEN(1,4))*(0.9+0.2*RAND())</f>
        <v/>
      </c>
      <c r="F902">
        <f>RAND()</f>
        <v/>
      </c>
      <c r="G902">
        <f>IF('d_시나리오'!$J$3='d_시나리오'!$H$3,'d_시나리오'!$I$3,IF(F902&lt;('d_시나리오'!$I$3-'d_시나리오'!$H$3)/('d_시나리오'!$J$3-'d_시나리오'!$H$3),'d_시나리오'!$H$3+SQRT(F902*('d_시나리오'!$J$3-'d_시나리오'!$H$3)*('d_시나리오'!$I$3-'d_시나리오'!$H$3)),'d_시나리오'!$J$3-SQRT((1-F902)*('d_시나리오'!$J$3-'d_시나리오'!$H$3)*('d_시나리오'!$J$3-'d_시나리오'!$I$3))))</f>
        <v/>
      </c>
      <c r="H902">
        <f>RAND()</f>
        <v/>
      </c>
      <c r="I902">
        <f>IF('d_시나리오'!$J$4='d_시나리오'!$H$4,'d_시나리오'!$I$4,IF(H902&lt;('d_시나리오'!$I$4-'d_시나리오'!$H$4)/('d_시나리오'!$J$4-'d_시나리오'!$H$4),'d_시나리오'!$H$4+SQRT(H902*('d_시나리오'!$J$4-'d_시나리오'!$H$4)*('d_시나리오'!$I$4-'d_시나리오'!$H$4)),'d_시나리오'!$J$4-SQRT((1-H902)*('d_시나리오'!$J$4-'d_시나리오'!$H$4)*('d_시나리오'!$J$4-'d_시나리오'!$I$4))))</f>
        <v/>
      </c>
      <c r="J902">
        <f>RAND()</f>
        <v/>
      </c>
      <c r="K902">
        <f>IF('d_시나리오'!$J$5='d_시나리오'!$H$5,'d_시나리오'!$I$5,IF(J902&lt;('d_시나리오'!$I$5-'d_시나리오'!$H$5)/('d_시나리오'!$J$5-'d_시나리오'!$H$5),'d_시나리오'!$H$5+SQRT(J902*('d_시나리오'!$J$5-'d_시나리오'!$H$5)*('d_시나리오'!$I$5-'d_시나리오'!$H$5)),'d_시나리오'!$J$5-SQRT((1-J902)*('d_시나리오'!$J$5-'d_시나리오'!$H$5)*('d_시나리오'!$J$5-'d_시나리오'!$I$5))))</f>
        <v/>
      </c>
      <c r="L902">
        <f>RAND()</f>
        <v/>
      </c>
      <c r="M902">
        <f>IF('d_시나리오'!$J$6='d_시나리오'!$H$6,'d_시나리오'!$I$6,IF(L902&lt;('d_시나리오'!$I$6-'d_시나리오'!$H$6)/('d_시나리오'!$J$6-'d_시나리오'!$H$6),'d_시나리오'!$H$6+SQRT(L902*('d_시나리오'!$J$6-'d_시나리오'!$H$6)*('d_시나리오'!$I$6-'d_시나리오'!$H$6)),'d_시나리오'!$J$6-SQRT((1-L902)*('d_시나리오'!$J$6-'d_시나리오'!$H$6)*('d_시나리오'!$J$6-'d_시나리오'!$I$6))))</f>
        <v/>
      </c>
      <c r="N902">
        <f>INDEX('d_분포'!$B$2:$B$57,RANDBETWEEN(1,56))</f>
        <v/>
      </c>
      <c r="O902">
        <f>BETAINV(RAND(),5,5)</f>
        <v/>
      </c>
      <c r="P902">
        <f>'d_고정'!$B$1*'6_기대효과'!$H$7*('d_시나리오'!$I$7/'d_고정'!$B$2)*B902</f>
        <v/>
      </c>
      <c r="Q902">
        <f>P902*C902</f>
        <v/>
      </c>
      <c r="R902">
        <f>P902*E902</f>
        <v/>
      </c>
      <c r="S902">
        <f>R902*G902</f>
        <v/>
      </c>
      <c r="T902">
        <f>Q902+S902</f>
        <v/>
      </c>
      <c r="U902">
        <f>(Q902*D902+S902*I902)*(1-O902)</f>
        <v/>
      </c>
      <c r="V902">
        <f>(R902*K902*N902+'d_고정'!$B$3*('6_기대효과'!$H$7/8)*N902*'d_고정'!$B$10*M902*('6_기대효과'!$K$7/'d_고정'!$B$9))*(1-O902)</f>
        <v/>
      </c>
      <c r="W902">
        <f>(S902*I902+R902*MAX(K902-'d_고정'!$B$10*M902*('6_기대효과'!$K$7/'d_고정'!$B$9),0)*N902)*(1-O902)</f>
        <v/>
      </c>
      <c r="X902">
        <f>U902+V902</f>
        <v/>
      </c>
      <c r="Y902">
        <f>U902/('d_고정'!$B$5*'6_기대효과'!$H$7/8)/'d_고정'!$B$6</f>
        <v/>
      </c>
      <c r="Z902">
        <f>U902/('d_고정'!$B$8*'6_기대효과'!$H$7/8)</f>
        <v/>
      </c>
    </row>
    <row r="903">
      <c r="A903">
        <f>RAND()</f>
        <v/>
      </c>
      <c r="B903">
        <f>IF('d_시나리오'!$J$2='d_시나리오'!$H$2,'d_시나리오'!$I$2,IF(A903&lt;('d_시나리오'!$I$2-'d_시나리오'!$H$2)/('d_시나리오'!$J$2-'d_시나리오'!$H$2),'d_시나리오'!$H$2+SQRT(A903*('d_시나리오'!$J$2-'d_시나리오'!$H$2)*('d_시나리오'!$I$2-'d_시나리오'!$H$2)),'d_시나리오'!$J$2-SQRT((1-A903)*('d_시나리오'!$J$2-'d_시나리오'!$H$2)*('d_시나리오'!$J$2-'d_시나리오'!$I$2))))</f>
        <v/>
      </c>
      <c r="C903">
        <f>BETAINV(RAND(),2,6)</f>
        <v/>
      </c>
      <c r="D903">
        <f>INDEX('d_분포'!$A$2:$A$28,RANDBETWEEN(1,27))</f>
        <v/>
      </c>
      <c r="E903">
        <f>INDEX('d_분포'!$C$2:$C$5,RANDBETWEEN(1,4))*(0.9+0.2*RAND())</f>
        <v/>
      </c>
      <c r="F903">
        <f>RAND()</f>
        <v/>
      </c>
      <c r="G903">
        <f>IF('d_시나리오'!$J$3='d_시나리오'!$H$3,'d_시나리오'!$I$3,IF(F903&lt;('d_시나리오'!$I$3-'d_시나리오'!$H$3)/('d_시나리오'!$J$3-'d_시나리오'!$H$3),'d_시나리오'!$H$3+SQRT(F903*('d_시나리오'!$J$3-'d_시나리오'!$H$3)*('d_시나리오'!$I$3-'d_시나리오'!$H$3)),'d_시나리오'!$J$3-SQRT((1-F903)*('d_시나리오'!$J$3-'d_시나리오'!$H$3)*('d_시나리오'!$J$3-'d_시나리오'!$I$3))))</f>
        <v/>
      </c>
      <c r="H903">
        <f>RAND()</f>
        <v/>
      </c>
      <c r="I903">
        <f>IF('d_시나리오'!$J$4='d_시나리오'!$H$4,'d_시나리오'!$I$4,IF(H903&lt;('d_시나리오'!$I$4-'d_시나리오'!$H$4)/('d_시나리오'!$J$4-'d_시나리오'!$H$4),'d_시나리오'!$H$4+SQRT(H903*('d_시나리오'!$J$4-'d_시나리오'!$H$4)*('d_시나리오'!$I$4-'d_시나리오'!$H$4)),'d_시나리오'!$J$4-SQRT((1-H903)*('d_시나리오'!$J$4-'d_시나리오'!$H$4)*('d_시나리오'!$J$4-'d_시나리오'!$I$4))))</f>
        <v/>
      </c>
      <c r="J903">
        <f>RAND()</f>
        <v/>
      </c>
      <c r="K903">
        <f>IF('d_시나리오'!$J$5='d_시나리오'!$H$5,'d_시나리오'!$I$5,IF(J903&lt;('d_시나리오'!$I$5-'d_시나리오'!$H$5)/('d_시나리오'!$J$5-'d_시나리오'!$H$5),'d_시나리오'!$H$5+SQRT(J903*('d_시나리오'!$J$5-'d_시나리오'!$H$5)*('d_시나리오'!$I$5-'d_시나리오'!$H$5)),'d_시나리오'!$J$5-SQRT((1-J903)*('d_시나리오'!$J$5-'d_시나리오'!$H$5)*('d_시나리오'!$J$5-'d_시나리오'!$I$5))))</f>
        <v/>
      </c>
      <c r="L903">
        <f>RAND()</f>
        <v/>
      </c>
      <c r="M903">
        <f>IF('d_시나리오'!$J$6='d_시나리오'!$H$6,'d_시나리오'!$I$6,IF(L903&lt;('d_시나리오'!$I$6-'d_시나리오'!$H$6)/('d_시나리오'!$J$6-'d_시나리오'!$H$6),'d_시나리오'!$H$6+SQRT(L903*('d_시나리오'!$J$6-'d_시나리오'!$H$6)*('d_시나리오'!$I$6-'d_시나리오'!$H$6)),'d_시나리오'!$J$6-SQRT((1-L903)*('d_시나리오'!$J$6-'d_시나리오'!$H$6)*('d_시나리오'!$J$6-'d_시나리오'!$I$6))))</f>
        <v/>
      </c>
      <c r="N903">
        <f>INDEX('d_분포'!$B$2:$B$57,RANDBETWEEN(1,56))</f>
        <v/>
      </c>
      <c r="O903">
        <f>BETAINV(RAND(),5,5)</f>
        <v/>
      </c>
      <c r="P903">
        <f>'d_고정'!$B$1*'6_기대효과'!$H$7*('d_시나리오'!$I$7/'d_고정'!$B$2)*B903</f>
        <v/>
      </c>
      <c r="Q903">
        <f>P903*C903</f>
        <v/>
      </c>
      <c r="R903">
        <f>P903*E903</f>
        <v/>
      </c>
      <c r="S903">
        <f>R903*G903</f>
        <v/>
      </c>
      <c r="T903">
        <f>Q903+S903</f>
        <v/>
      </c>
      <c r="U903">
        <f>(Q903*D903+S903*I903)*(1-O903)</f>
        <v/>
      </c>
      <c r="V903">
        <f>(R903*K903*N903+'d_고정'!$B$3*('6_기대효과'!$H$7/8)*N903*'d_고정'!$B$10*M903*('6_기대효과'!$K$7/'d_고정'!$B$9))*(1-O903)</f>
        <v/>
      </c>
      <c r="W903">
        <f>(S903*I903+R903*MAX(K903-'d_고정'!$B$10*M903*('6_기대효과'!$K$7/'d_고정'!$B$9),0)*N903)*(1-O903)</f>
        <v/>
      </c>
      <c r="X903">
        <f>U903+V903</f>
        <v/>
      </c>
      <c r="Y903">
        <f>U903/('d_고정'!$B$5*'6_기대효과'!$H$7/8)/'d_고정'!$B$6</f>
        <v/>
      </c>
      <c r="Z903">
        <f>U903/('d_고정'!$B$8*'6_기대효과'!$H$7/8)</f>
        <v/>
      </c>
    </row>
    <row r="904">
      <c r="A904">
        <f>RAND()</f>
        <v/>
      </c>
      <c r="B904">
        <f>IF('d_시나리오'!$J$2='d_시나리오'!$H$2,'d_시나리오'!$I$2,IF(A904&lt;('d_시나리오'!$I$2-'d_시나리오'!$H$2)/('d_시나리오'!$J$2-'d_시나리오'!$H$2),'d_시나리오'!$H$2+SQRT(A904*('d_시나리오'!$J$2-'d_시나리오'!$H$2)*('d_시나리오'!$I$2-'d_시나리오'!$H$2)),'d_시나리오'!$J$2-SQRT((1-A904)*('d_시나리오'!$J$2-'d_시나리오'!$H$2)*('d_시나리오'!$J$2-'d_시나리오'!$I$2))))</f>
        <v/>
      </c>
      <c r="C904">
        <f>BETAINV(RAND(),2,6)</f>
        <v/>
      </c>
      <c r="D904">
        <f>INDEX('d_분포'!$A$2:$A$28,RANDBETWEEN(1,27))</f>
        <v/>
      </c>
      <c r="E904">
        <f>INDEX('d_분포'!$C$2:$C$5,RANDBETWEEN(1,4))*(0.9+0.2*RAND())</f>
        <v/>
      </c>
      <c r="F904">
        <f>RAND()</f>
        <v/>
      </c>
      <c r="G904">
        <f>IF('d_시나리오'!$J$3='d_시나리오'!$H$3,'d_시나리오'!$I$3,IF(F904&lt;('d_시나리오'!$I$3-'d_시나리오'!$H$3)/('d_시나리오'!$J$3-'d_시나리오'!$H$3),'d_시나리오'!$H$3+SQRT(F904*('d_시나리오'!$J$3-'d_시나리오'!$H$3)*('d_시나리오'!$I$3-'d_시나리오'!$H$3)),'d_시나리오'!$J$3-SQRT((1-F904)*('d_시나리오'!$J$3-'d_시나리오'!$H$3)*('d_시나리오'!$J$3-'d_시나리오'!$I$3))))</f>
        <v/>
      </c>
      <c r="H904">
        <f>RAND()</f>
        <v/>
      </c>
      <c r="I904">
        <f>IF('d_시나리오'!$J$4='d_시나리오'!$H$4,'d_시나리오'!$I$4,IF(H904&lt;('d_시나리오'!$I$4-'d_시나리오'!$H$4)/('d_시나리오'!$J$4-'d_시나리오'!$H$4),'d_시나리오'!$H$4+SQRT(H904*('d_시나리오'!$J$4-'d_시나리오'!$H$4)*('d_시나리오'!$I$4-'d_시나리오'!$H$4)),'d_시나리오'!$J$4-SQRT((1-H904)*('d_시나리오'!$J$4-'d_시나리오'!$H$4)*('d_시나리오'!$J$4-'d_시나리오'!$I$4))))</f>
        <v/>
      </c>
      <c r="J904">
        <f>RAND()</f>
        <v/>
      </c>
      <c r="K904">
        <f>IF('d_시나리오'!$J$5='d_시나리오'!$H$5,'d_시나리오'!$I$5,IF(J904&lt;('d_시나리오'!$I$5-'d_시나리오'!$H$5)/('d_시나리오'!$J$5-'d_시나리오'!$H$5),'d_시나리오'!$H$5+SQRT(J904*('d_시나리오'!$J$5-'d_시나리오'!$H$5)*('d_시나리오'!$I$5-'d_시나리오'!$H$5)),'d_시나리오'!$J$5-SQRT((1-J904)*('d_시나리오'!$J$5-'d_시나리오'!$H$5)*('d_시나리오'!$J$5-'d_시나리오'!$I$5))))</f>
        <v/>
      </c>
      <c r="L904">
        <f>RAND()</f>
        <v/>
      </c>
      <c r="M904">
        <f>IF('d_시나리오'!$J$6='d_시나리오'!$H$6,'d_시나리오'!$I$6,IF(L904&lt;('d_시나리오'!$I$6-'d_시나리오'!$H$6)/('d_시나리오'!$J$6-'d_시나리오'!$H$6),'d_시나리오'!$H$6+SQRT(L904*('d_시나리오'!$J$6-'d_시나리오'!$H$6)*('d_시나리오'!$I$6-'d_시나리오'!$H$6)),'d_시나리오'!$J$6-SQRT((1-L904)*('d_시나리오'!$J$6-'d_시나리오'!$H$6)*('d_시나리오'!$J$6-'d_시나리오'!$I$6))))</f>
        <v/>
      </c>
      <c r="N904">
        <f>INDEX('d_분포'!$B$2:$B$57,RANDBETWEEN(1,56))</f>
        <v/>
      </c>
      <c r="O904">
        <f>BETAINV(RAND(),5,5)</f>
        <v/>
      </c>
      <c r="P904">
        <f>'d_고정'!$B$1*'6_기대효과'!$H$7*('d_시나리오'!$I$7/'d_고정'!$B$2)*B904</f>
        <v/>
      </c>
      <c r="Q904">
        <f>P904*C904</f>
        <v/>
      </c>
      <c r="R904">
        <f>P904*E904</f>
        <v/>
      </c>
      <c r="S904">
        <f>R904*G904</f>
        <v/>
      </c>
      <c r="T904">
        <f>Q904+S904</f>
        <v/>
      </c>
      <c r="U904">
        <f>(Q904*D904+S904*I904)*(1-O904)</f>
        <v/>
      </c>
      <c r="V904">
        <f>(R904*K904*N904+'d_고정'!$B$3*('6_기대효과'!$H$7/8)*N904*'d_고정'!$B$10*M904*('6_기대효과'!$K$7/'d_고정'!$B$9))*(1-O904)</f>
        <v/>
      </c>
      <c r="W904">
        <f>(S904*I904+R904*MAX(K904-'d_고정'!$B$10*M904*('6_기대효과'!$K$7/'d_고정'!$B$9),0)*N904)*(1-O904)</f>
        <v/>
      </c>
      <c r="X904">
        <f>U904+V904</f>
        <v/>
      </c>
      <c r="Y904">
        <f>U904/('d_고정'!$B$5*'6_기대효과'!$H$7/8)/'d_고정'!$B$6</f>
        <v/>
      </c>
      <c r="Z904">
        <f>U904/('d_고정'!$B$8*'6_기대효과'!$H$7/8)</f>
        <v/>
      </c>
    </row>
    <row r="905">
      <c r="A905">
        <f>RAND()</f>
        <v/>
      </c>
      <c r="B905">
        <f>IF('d_시나리오'!$J$2='d_시나리오'!$H$2,'d_시나리오'!$I$2,IF(A905&lt;('d_시나리오'!$I$2-'d_시나리오'!$H$2)/('d_시나리오'!$J$2-'d_시나리오'!$H$2),'d_시나리오'!$H$2+SQRT(A905*('d_시나리오'!$J$2-'d_시나리오'!$H$2)*('d_시나리오'!$I$2-'d_시나리오'!$H$2)),'d_시나리오'!$J$2-SQRT((1-A905)*('d_시나리오'!$J$2-'d_시나리오'!$H$2)*('d_시나리오'!$J$2-'d_시나리오'!$I$2))))</f>
        <v/>
      </c>
      <c r="C905">
        <f>BETAINV(RAND(),2,6)</f>
        <v/>
      </c>
      <c r="D905">
        <f>INDEX('d_분포'!$A$2:$A$28,RANDBETWEEN(1,27))</f>
        <v/>
      </c>
      <c r="E905">
        <f>INDEX('d_분포'!$C$2:$C$5,RANDBETWEEN(1,4))*(0.9+0.2*RAND())</f>
        <v/>
      </c>
      <c r="F905">
        <f>RAND()</f>
        <v/>
      </c>
      <c r="G905">
        <f>IF('d_시나리오'!$J$3='d_시나리오'!$H$3,'d_시나리오'!$I$3,IF(F905&lt;('d_시나리오'!$I$3-'d_시나리오'!$H$3)/('d_시나리오'!$J$3-'d_시나리오'!$H$3),'d_시나리오'!$H$3+SQRT(F905*('d_시나리오'!$J$3-'d_시나리오'!$H$3)*('d_시나리오'!$I$3-'d_시나리오'!$H$3)),'d_시나리오'!$J$3-SQRT((1-F905)*('d_시나리오'!$J$3-'d_시나리오'!$H$3)*('d_시나리오'!$J$3-'d_시나리오'!$I$3))))</f>
        <v/>
      </c>
      <c r="H905">
        <f>RAND()</f>
        <v/>
      </c>
      <c r="I905">
        <f>IF('d_시나리오'!$J$4='d_시나리오'!$H$4,'d_시나리오'!$I$4,IF(H905&lt;('d_시나리오'!$I$4-'d_시나리오'!$H$4)/('d_시나리오'!$J$4-'d_시나리오'!$H$4),'d_시나리오'!$H$4+SQRT(H905*('d_시나리오'!$J$4-'d_시나리오'!$H$4)*('d_시나리오'!$I$4-'d_시나리오'!$H$4)),'d_시나리오'!$J$4-SQRT((1-H905)*('d_시나리오'!$J$4-'d_시나리오'!$H$4)*('d_시나리오'!$J$4-'d_시나리오'!$I$4))))</f>
        <v/>
      </c>
      <c r="J905">
        <f>RAND()</f>
        <v/>
      </c>
      <c r="K905">
        <f>IF('d_시나리오'!$J$5='d_시나리오'!$H$5,'d_시나리오'!$I$5,IF(J905&lt;('d_시나리오'!$I$5-'d_시나리오'!$H$5)/('d_시나리오'!$J$5-'d_시나리오'!$H$5),'d_시나리오'!$H$5+SQRT(J905*('d_시나리오'!$J$5-'d_시나리오'!$H$5)*('d_시나리오'!$I$5-'d_시나리오'!$H$5)),'d_시나리오'!$J$5-SQRT((1-J905)*('d_시나리오'!$J$5-'d_시나리오'!$H$5)*('d_시나리오'!$J$5-'d_시나리오'!$I$5))))</f>
        <v/>
      </c>
      <c r="L905">
        <f>RAND()</f>
        <v/>
      </c>
      <c r="M905">
        <f>IF('d_시나리오'!$J$6='d_시나리오'!$H$6,'d_시나리오'!$I$6,IF(L905&lt;('d_시나리오'!$I$6-'d_시나리오'!$H$6)/('d_시나리오'!$J$6-'d_시나리오'!$H$6),'d_시나리오'!$H$6+SQRT(L905*('d_시나리오'!$J$6-'d_시나리오'!$H$6)*('d_시나리오'!$I$6-'d_시나리오'!$H$6)),'d_시나리오'!$J$6-SQRT((1-L905)*('d_시나리오'!$J$6-'d_시나리오'!$H$6)*('d_시나리오'!$J$6-'d_시나리오'!$I$6))))</f>
        <v/>
      </c>
      <c r="N905">
        <f>INDEX('d_분포'!$B$2:$B$57,RANDBETWEEN(1,56))</f>
        <v/>
      </c>
      <c r="O905">
        <f>BETAINV(RAND(),5,5)</f>
        <v/>
      </c>
      <c r="P905">
        <f>'d_고정'!$B$1*'6_기대효과'!$H$7*('d_시나리오'!$I$7/'d_고정'!$B$2)*B905</f>
        <v/>
      </c>
      <c r="Q905">
        <f>P905*C905</f>
        <v/>
      </c>
      <c r="R905">
        <f>P905*E905</f>
        <v/>
      </c>
      <c r="S905">
        <f>R905*G905</f>
        <v/>
      </c>
      <c r="T905">
        <f>Q905+S905</f>
        <v/>
      </c>
      <c r="U905">
        <f>(Q905*D905+S905*I905)*(1-O905)</f>
        <v/>
      </c>
      <c r="V905">
        <f>(R905*K905*N905+'d_고정'!$B$3*('6_기대효과'!$H$7/8)*N905*'d_고정'!$B$10*M905*('6_기대효과'!$K$7/'d_고정'!$B$9))*(1-O905)</f>
        <v/>
      </c>
      <c r="W905">
        <f>(S905*I905+R905*MAX(K905-'d_고정'!$B$10*M905*('6_기대효과'!$K$7/'d_고정'!$B$9),0)*N905)*(1-O905)</f>
        <v/>
      </c>
      <c r="X905">
        <f>U905+V905</f>
        <v/>
      </c>
      <c r="Y905">
        <f>U905/('d_고정'!$B$5*'6_기대효과'!$H$7/8)/'d_고정'!$B$6</f>
        <v/>
      </c>
      <c r="Z905">
        <f>U905/('d_고정'!$B$8*'6_기대효과'!$H$7/8)</f>
        <v/>
      </c>
    </row>
    <row r="906">
      <c r="A906">
        <f>RAND()</f>
        <v/>
      </c>
      <c r="B906">
        <f>IF('d_시나리오'!$J$2='d_시나리오'!$H$2,'d_시나리오'!$I$2,IF(A906&lt;('d_시나리오'!$I$2-'d_시나리오'!$H$2)/('d_시나리오'!$J$2-'d_시나리오'!$H$2),'d_시나리오'!$H$2+SQRT(A906*('d_시나리오'!$J$2-'d_시나리오'!$H$2)*('d_시나리오'!$I$2-'d_시나리오'!$H$2)),'d_시나리오'!$J$2-SQRT((1-A906)*('d_시나리오'!$J$2-'d_시나리오'!$H$2)*('d_시나리오'!$J$2-'d_시나리오'!$I$2))))</f>
        <v/>
      </c>
      <c r="C906">
        <f>BETAINV(RAND(),2,6)</f>
        <v/>
      </c>
      <c r="D906">
        <f>INDEX('d_분포'!$A$2:$A$28,RANDBETWEEN(1,27))</f>
        <v/>
      </c>
      <c r="E906">
        <f>INDEX('d_분포'!$C$2:$C$5,RANDBETWEEN(1,4))*(0.9+0.2*RAND())</f>
        <v/>
      </c>
      <c r="F906">
        <f>RAND()</f>
        <v/>
      </c>
      <c r="G906">
        <f>IF('d_시나리오'!$J$3='d_시나리오'!$H$3,'d_시나리오'!$I$3,IF(F906&lt;('d_시나리오'!$I$3-'d_시나리오'!$H$3)/('d_시나리오'!$J$3-'d_시나리오'!$H$3),'d_시나리오'!$H$3+SQRT(F906*('d_시나리오'!$J$3-'d_시나리오'!$H$3)*('d_시나리오'!$I$3-'d_시나리오'!$H$3)),'d_시나리오'!$J$3-SQRT((1-F906)*('d_시나리오'!$J$3-'d_시나리오'!$H$3)*('d_시나리오'!$J$3-'d_시나리오'!$I$3))))</f>
        <v/>
      </c>
      <c r="H906">
        <f>RAND()</f>
        <v/>
      </c>
      <c r="I906">
        <f>IF('d_시나리오'!$J$4='d_시나리오'!$H$4,'d_시나리오'!$I$4,IF(H906&lt;('d_시나리오'!$I$4-'d_시나리오'!$H$4)/('d_시나리오'!$J$4-'d_시나리오'!$H$4),'d_시나리오'!$H$4+SQRT(H906*('d_시나리오'!$J$4-'d_시나리오'!$H$4)*('d_시나리오'!$I$4-'d_시나리오'!$H$4)),'d_시나리오'!$J$4-SQRT((1-H906)*('d_시나리오'!$J$4-'d_시나리오'!$H$4)*('d_시나리오'!$J$4-'d_시나리오'!$I$4))))</f>
        <v/>
      </c>
      <c r="J906">
        <f>RAND()</f>
        <v/>
      </c>
      <c r="K906">
        <f>IF('d_시나리오'!$J$5='d_시나리오'!$H$5,'d_시나리오'!$I$5,IF(J906&lt;('d_시나리오'!$I$5-'d_시나리오'!$H$5)/('d_시나리오'!$J$5-'d_시나리오'!$H$5),'d_시나리오'!$H$5+SQRT(J906*('d_시나리오'!$J$5-'d_시나리오'!$H$5)*('d_시나리오'!$I$5-'d_시나리오'!$H$5)),'d_시나리오'!$J$5-SQRT((1-J906)*('d_시나리오'!$J$5-'d_시나리오'!$H$5)*('d_시나리오'!$J$5-'d_시나리오'!$I$5))))</f>
        <v/>
      </c>
      <c r="L906">
        <f>RAND()</f>
        <v/>
      </c>
      <c r="M906">
        <f>IF('d_시나리오'!$J$6='d_시나리오'!$H$6,'d_시나리오'!$I$6,IF(L906&lt;('d_시나리오'!$I$6-'d_시나리오'!$H$6)/('d_시나리오'!$J$6-'d_시나리오'!$H$6),'d_시나리오'!$H$6+SQRT(L906*('d_시나리오'!$J$6-'d_시나리오'!$H$6)*('d_시나리오'!$I$6-'d_시나리오'!$H$6)),'d_시나리오'!$J$6-SQRT((1-L906)*('d_시나리오'!$J$6-'d_시나리오'!$H$6)*('d_시나리오'!$J$6-'d_시나리오'!$I$6))))</f>
        <v/>
      </c>
      <c r="N906">
        <f>INDEX('d_분포'!$B$2:$B$57,RANDBETWEEN(1,56))</f>
        <v/>
      </c>
      <c r="O906">
        <f>BETAINV(RAND(),5,5)</f>
        <v/>
      </c>
      <c r="P906">
        <f>'d_고정'!$B$1*'6_기대효과'!$H$7*('d_시나리오'!$I$7/'d_고정'!$B$2)*B906</f>
        <v/>
      </c>
      <c r="Q906">
        <f>P906*C906</f>
        <v/>
      </c>
      <c r="R906">
        <f>P906*E906</f>
        <v/>
      </c>
      <c r="S906">
        <f>R906*G906</f>
        <v/>
      </c>
      <c r="T906">
        <f>Q906+S906</f>
        <v/>
      </c>
      <c r="U906">
        <f>(Q906*D906+S906*I906)*(1-O906)</f>
        <v/>
      </c>
      <c r="V906">
        <f>(R906*K906*N906+'d_고정'!$B$3*('6_기대효과'!$H$7/8)*N906*'d_고정'!$B$10*M906*('6_기대효과'!$K$7/'d_고정'!$B$9))*(1-O906)</f>
        <v/>
      </c>
      <c r="W906">
        <f>(S906*I906+R906*MAX(K906-'d_고정'!$B$10*M906*('6_기대효과'!$K$7/'d_고정'!$B$9),0)*N906)*(1-O906)</f>
        <v/>
      </c>
      <c r="X906">
        <f>U906+V906</f>
        <v/>
      </c>
      <c r="Y906">
        <f>U906/('d_고정'!$B$5*'6_기대효과'!$H$7/8)/'d_고정'!$B$6</f>
        <v/>
      </c>
      <c r="Z906">
        <f>U906/('d_고정'!$B$8*'6_기대효과'!$H$7/8)</f>
        <v/>
      </c>
    </row>
    <row r="907">
      <c r="A907">
        <f>RAND()</f>
        <v/>
      </c>
      <c r="B907">
        <f>IF('d_시나리오'!$J$2='d_시나리오'!$H$2,'d_시나리오'!$I$2,IF(A907&lt;('d_시나리오'!$I$2-'d_시나리오'!$H$2)/('d_시나리오'!$J$2-'d_시나리오'!$H$2),'d_시나리오'!$H$2+SQRT(A907*('d_시나리오'!$J$2-'d_시나리오'!$H$2)*('d_시나리오'!$I$2-'d_시나리오'!$H$2)),'d_시나리오'!$J$2-SQRT((1-A907)*('d_시나리오'!$J$2-'d_시나리오'!$H$2)*('d_시나리오'!$J$2-'d_시나리오'!$I$2))))</f>
        <v/>
      </c>
      <c r="C907">
        <f>BETAINV(RAND(),2,6)</f>
        <v/>
      </c>
      <c r="D907">
        <f>INDEX('d_분포'!$A$2:$A$28,RANDBETWEEN(1,27))</f>
        <v/>
      </c>
      <c r="E907">
        <f>INDEX('d_분포'!$C$2:$C$5,RANDBETWEEN(1,4))*(0.9+0.2*RAND())</f>
        <v/>
      </c>
      <c r="F907">
        <f>RAND()</f>
        <v/>
      </c>
      <c r="G907">
        <f>IF('d_시나리오'!$J$3='d_시나리오'!$H$3,'d_시나리오'!$I$3,IF(F907&lt;('d_시나리오'!$I$3-'d_시나리오'!$H$3)/('d_시나리오'!$J$3-'d_시나리오'!$H$3),'d_시나리오'!$H$3+SQRT(F907*('d_시나리오'!$J$3-'d_시나리오'!$H$3)*('d_시나리오'!$I$3-'d_시나리오'!$H$3)),'d_시나리오'!$J$3-SQRT((1-F907)*('d_시나리오'!$J$3-'d_시나리오'!$H$3)*('d_시나리오'!$J$3-'d_시나리오'!$I$3))))</f>
        <v/>
      </c>
      <c r="H907">
        <f>RAND()</f>
        <v/>
      </c>
      <c r="I907">
        <f>IF('d_시나리오'!$J$4='d_시나리오'!$H$4,'d_시나리오'!$I$4,IF(H907&lt;('d_시나리오'!$I$4-'d_시나리오'!$H$4)/('d_시나리오'!$J$4-'d_시나리오'!$H$4),'d_시나리오'!$H$4+SQRT(H907*('d_시나리오'!$J$4-'d_시나리오'!$H$4)*('d_시나리오'!$I$4-'d_시나리오'!$H$4)),'d_시나리오'!$J$4-SQRT((1-H907)*('d_시나리오'!$J$4-'d_시나리오'!$H$4)*('d_시나리오'!$J$4-'d_시나리오'!$I$4))))</f>
        <v/>
      </c>
      <c r="J907">
        <f>RAND()</f>
        <v/>
      </c>
      <c r="K907">
        <f>IF('d_시나리오'!$J$5='d_시나리오'!$H$5,'d_시나리오'!$I$5,IF(J907&lt;('d_시나리오'!$I$5-'d_시나리오'!$H$5)/('d_시나리오'!$J$5-'d_시나리오'!$H$5),'d_시나리오'!$H$5+SQRT(J907*('d_시나리오'!$J$5-'d_시나리오'!$H$5)*('d_시나리오'!$I$5-'d_시나리오'!$H$5)),'d_시나리오'!$J$5-SQRT((1-J907)*('d_시나리오'!$J$5-'d_시나리오'!$H$5)*('d_시나리오'!$J$5-'d_시나리오'!$I$5))))</f>
        <v/>
      </c>
      <c r="L907">
        <f>RAND()</f>
        <v/>
      </c>
      <c r="M907">
        <f>IF('d_시나리오'!$J$6='d_시나리오'!$H$6,'d_시나리오'!$I$6,IF(L907&lt;('d_시나리오'!$I$6-'d_시나리오'!$H$6)/('d_시나리오'!$J$6-'d_시나리오'!$H$6),'d_시나리오'!$H$6+SQRT(L907*('d_시나리오'!$J$6-'d_시나리오'!$H$6)*('d_시나리오'!$I$6-'d_시나리오'!$H$6)),'d_시나리오'!$J$6-SQRT((1-L907)*('d_시나리오'!$J$6-'d_시나리오'!$H$6)*('d_시나리오'!$J$6-'d_시나리오'!$I$6))))</f>
        <v/>
      </c>
      <c r="N907">
        <f>INDEX('d_분포'!$B$2:$B$57,RANDBETWEEN(1,56))</f>
        <v/>
      </c>
      <c r="O907">
        <f>BETAINV(RAND(),5,5)</f>
        <v/>
      </c>
      <c r="P907">
        <f>'d_고정'!$B$1*'6_기대효과'!$H$7*('d_시나리오'!$I$7/'d_고정'!$B$2)*B907</f>
        <v/>
      </c>
      <c r="Q907">
        <f>P907*C907</f>
        <v/>
      </c>
      <c r="R907">
        <f>P907*E907</f>
        <v/>
      </c>
      <c r="S907">
        <f>R907*G907</f>
        <v/>
      </c>
      <c r="T907">
        <f>Q907+S907</f>
        <v/>
      </c>
      <c r="U907">
        <f>(Q907*D907+S907*I907)*(1-O907)</f>
        <v/>
      </c>
      <c r="V907">
        <f>(R907*K907*N907+'d_고정'!$B$3*('6_기대효과'!$H$7/8)*N907*'d_고정'!$B$10*M907*('6_기대효과'!$K$7/'d_고정'!$B$9))*(1-O907)</f>
        <v/>
      </c>
      <c r="W907">
        <f>(S907*I907+R907*MAX(K907-'d_고정'!$B$10*M907*('6_기대효과'!$K$7/'d_고정'!$B$9),0)*N907)*(1-O907)</f>
        <v/>
      </c>
      <c r="X907">
        <f>U907+V907</f>
        <v/>
      </c>
      <c r="Y907">
        <f>U907/('d_고정'!$B$5*'6_기대효과'!$H$7/8)/'d_고정'!$B$6</f>
        <v/>
      </c>
      <c r="Z907">
        <f>U907/('d_고정'!$B$8*'6_기대효과'!$H$7/8)</f>
        <v/>
      </c>
    </row>
    <row r="908">
      <c r="A908">
        <f>RAND()</f>
        <v/>
      </c>
      <c r="B908">
        <f>IF('d_시나리오'!$J$2='d_시나리오'!$H$2,'d_시나리오'!$I$2,IF(A908&lt;('d_시나리오'!$I$2-'d_시나리오'!$H$2)/('d_시나리오'!$J$2-'d_시나리오'!$H$2),'d_시나리오'!$H$2+SQRT(A908*('d_시나리오'!$J$2-'d_시나리오'!$H$2)*('d_시나리오'!$I$2-'d_시나리오'!$H$2)),'d_시나리오'!$J$2-SQRT((1-A908)*('d_시나리오'!$J$2-'d_시나리오'!$H$2)*('d_시나리오'!$J$2-'d_시나리오'!$I$2))))</f>
        <v/>
      </c>
      <c r="C908">
        <f>BETAINV(RAND(),2,6)</f>
        <v/>
      </c>
      <c r="D908">
        <f>INDEX('d_분포'!$A$2:$A$28,RANDBETWEEN(1,27))</f>
        <v/>
      </c>
      <c r="E908">
        <f>INDEX('d_분포'!$C$2:$C$5,RANDBETWEEN(1,4))*(0.9+0.2*RAND())</f>
        <v/>
      </c>
      <c r="F908">
        <f>RAND()</f>
        <v/>
      </c>
      <c r="G908">
        <f>IF('d_시나리오'!$J$3='d_시나리오'!$H$3,'d_시나리오'!$I$3,IF(F908&lt;('d_시나리오'!$I$3-'d_시나리오'!$H$3)/('d_시나리오'!$J$3-'d_시나리오'!$H$3),'d_시나리오'!$H$3+SQRT(F908*('d_시나리오'!$J$3-'d_시나리오'!$H$3)*('d_시나리오'!$I$3-'d_시나리오'!$H$3)),'d_시나리오'!$J$3-SQRT((1-F908)*('d_시나리오'!$J$3-'d_시나리오'!$H$3)*('d_시나리오'!$J$3-'d_시나리오'!$I$3))))</f>
        <v/>
      </c>
      <c r="H908">
        <f>RAND()</f>
        <v/>
      </c>
      <c r="I908">
        <f>IF('d_시나리오'!$J$4='d_시나리오'!$H$4,'d_시나리오'!$I$4,IF(H908&lt;('d_시나리오'!$I$4-'d_시나리오'!$H$4)/('d_시나리오'!$J$4-'d_시나리오'!$H$4),'d_시나리오'!$H$4+SQRT(H908*('d_시나리오'!$J$4-'d_시나리오'!$H$4)*('d_시나리오'!$I$4-'d_시나리오'!$H$4)),'d_시나리오'!$J$4-SQRT((1-H908)*('d_시나리오'!$J$4-'d_시나리오'!$H$4)*('d_시나리오'!$J$4-'d_시나리오'!$I$4))))</f>
        <v/>
      </c>
      <c r="J908">
        <f>RAND()</f>
        <v/>
      </c>
      <c r="K908">
        <f>IF('d_시나리오'!$J$5='d_시나리오'!$H$5,'d_시나리오'!$I$5,IF(J908&lt;('d_시나리오'!$I$5-'d_시나리오'!$H$5)/('d_시나리오'!$J$5-'d_시나리오'!$H$5),'d_시나리오'!$H$5+SQRT(J908*('d_시나리오'!$J$5-'d_시나리오'!$H$5)*('d_시나리오'!$I$5-'d_시나리오'!$H$5)),'d_시나리오'!$J$5-SQRT((1-J908)*('d_시나리오'!$J$5-'d_시나리오'!$H$5)*('d_시나리오'!$J$5-'d_시나리오'!$I$5))))</f>
        <v/>
      </c>
      <c r="L908">
        <f>RAND()</f>
        <v/>
      </c>
      <c r="M908">
        <f>IF('d_시나리오'!$J$6='d_시나리오'!$H$6,'d_시나리오'!$I$6,IF(L908&lt;('d_시나리오'!$I$6-'d_시나리오'!$H$6)/('d_시나리오'!$J$6-'d_시나리오'!$H$6),'d_시나리오'!$H$6+SQRT(L908*('d_시나리오'!$J$6-'d_시나리오'!$H$6)*('d_시나리오'!$I$6-'d_시나리오'!$H$6)),'d_시나리오'!$J$6-SQRT((1-L908)*('d_시나리오'!$J$6-'d_시나리오'!$H$6)*('d_시나리오'!$J$6-'d_시나리오'!$I$6))))</f>
        <v/>
      </c>
      <c r="N908">
        <f>INDEX('d_분포'!$B$2:$B$57,RANDBETWEEN(1,56))</f>
        <v/>
      </c>
      <c r="O908">
        <f>BETAINV(RAND(),5,5)</f>
        <v/>
      </c>
      <c r="P908">
        <f>'d_고정'!$B$1*'6_기대효과'!$H$7*('d_시나리오'!$I$7/'d_고정'!$B$2)*B908</f>
        <v/>
      </c>
      <c r="Q908">
        <f>P908*C908</f>
        <v/>
      </c>
      <c r="R908">
        <f>P908*E908</f>
        <v/>
      </c>
      <c r="S908">
        <f>R908*G908</f>
        <v/>
      </c>
      <c r="T908">
        <f>Q908+S908</f>
        <v/>
      </c>
      <c r="U908">
        <f>(Q908*D908+S908*I908)*(1-O908)</f>
        <v/>
      </c>
      <c r="V908">
        <f>(R908*K908*N908+'d_고정'!$B$3*('6_기대효과'!$H$7/8)*N908*'d_고정'!$B$10*M908*('6_기대효과'!$K$7/'d_고정'!$B$9))*(1-O908)</f>
        <v/>
      </c>
      <c r="W908">
        <f>(S908*I908+R908*MAX(K908-'d_고정'!$B$10*M908*('6_기대효과'!$K$7/'d_고정'!$B$9),0)*N908)*(1-O908)</f>
        <v/>
      </c>
      <c r="X908">
        <f>U908+V908</f>
        <v/>
      </c>
      <c r="Y908">
        <f>U908/('d_고정'!$B$5*'6_기대효과'!$H$7/8)/'d_고정'!$B$6</f>
        <v/>
      </c>
      <c r="Z908">
        <f>U908/('d_고정'!$B$8*'6_기대효과'!$H$7/8)</f>
        <v/>
      </c>
    </row>
    <row r="909">
      <c r="A909">
        <f>RAND()</f>
        <v/>
      </c>
      <c r="B909">
        <f>IF('d_시나리오'!$J$2='d_시나리오'!$H$2,'d_시나리오'!$I$2,IF(A909&lt;('d_시나리오'!$I$2-'d_시나리오'!$H$2)/('d_시나리오'!$J$2-'d_시나리오'!$H$2),'d_시나리오'!$H$2+SQRT(A909*('d_시나리오'!$J$2-'d_시나리오'!$H$2)*('d_시나리오'!$I$2-'d_시나리오'!$H$2)),'d_시나리오'!$J$2-SQRT((1-A909)*('d_시나리오'!$J$2-'d_시나리오'!$H$2)*('d_시나리오'!$J$2-'d_시나리오'!$I$2))))</f>
        <v/>
      </c>
      <c r="C909">
        <f>BETAINV(RAND(),2,6)</f>
        <v/>
      </c>
      <c r="D909">
        <f>INDEX('d_분포'!$A$2:$A$28,RANDBETWEEN(1,27))</f>
        <v/>
      </c>
      <c r="E909">
        <f>INDEX('d_분포'!$C$2:$C$5,RANDBETWEEN(1,4))*(0.9+0.2*RAND())</f>
        <v/>
      </c>
      <c r="F909">
        <f>RAND()</f>
        <v/>
      </c>
      <c r="G909">
        <f>IF('d_시나리오'!$J$3='d_시나리오'!$H$3,'d_시나리오'!$I$3,IF(F909&lt;('d_시나리오'!$I$3-'d_시나리오'!$H$3)/('d_시나리오'!$J$3-'d_시나리오'!$H$3),'d_시나리오'!$H$3+SQRT(F909*('d_시나리오'!$J$3-'d_시나리오'!$H$3)*('d_시나리오'!$I$3-'d_시나리오'!$H$3)),'d_시나리오'!$J$3-SQRT((1-F909)*('d_시나리오'!$J$3-'d_시나리오'!$H$3)*('d_시나리오'!$J$3-'d_시나리오'!$I$3))))</f>
        <v/>
      </c>
      <c r="H909">
        <f>RAND()</f>
        <v/>
      </c>
      <c r="I909">
        <f>IF('d_시나리오'!$J$4='d_시나리오'!$H$4,'d_시나리오'!$I$4,IF(H909&lt;('d_시나리오'!$I$4-'d_시나리오'!$H$4)/('d_시나리오'!$J$4-'d_시나리오'!$H$4),'d_시나리오'!$H$4+SQRT(H909*('d_시나리오'!$J$4-'d_시나리오'!$H$4)*('d_시나리오'!$I$4-'d_시나리오'!$H$4)),'d_시나리오'!$J$4-SQRT((1-H909)*('d_시나리오'!$J$4-'d_시나리오'!$H$4)*('d_시나리오'!$J$4-'d_시나리오'!$I$4))))</f>
        <v/>
      </c>
      <c r="J909">
        <f>RAND()</f>
        <v/>
      </c>
      <c r="K909">
        <f>IF('d_시나리오'!$J$5='d_시나리오'!$H$5,'d_시나리오'!$I$5,IF(J909&lt;('d_시나리오'!$I$5-'d_시나리오'!$H$5)/('d_시나리오'!$J$5-'d_시나리오'!$H$5),'d_시나리오'!$H$5+SQRT(J909*('d_시나리오'!$J$5-'d_시나리오'!$H$5)*('d_시나리오'!$I$5-'d_시나리오'!$H$5)),'d_시나리오'!$J$5-SQRT((1-J909)*('d_시나리오'!$J$5-'d_시나리오'!$H$5)*('d_시나리오'!$J$5-'d_시나리오'!$I$5))))</f>
        <v/>
      </c>
      <c r="L909">
        <f>RAND()</f>
        <v/>
      </c>
      <c r="M909">
        <f>IF('d_시나리오'!$J$6='d_시나리오'!$H$6,'d_시나리오'!$I$6,IF(L909&lt;('d_시나리오'!$I$6-'d_시나리오'!$H$6)/('d_시나리오'!$J$6-'d_시나리오'!$H$6),'d_시나리오'!$H$6+SQRT(L909*('d_시나리오'!$J$6-'d_시나리오'!$H$6)*('d_시나리오'!$I$6-'d_시나리오'!$H$6)),'d_시나리오'!$J$6-SQRT((1-L909)*('d_시나리오'!$J$6-'d_시나리오'!$H$6)*('d_시나리오'!$J$6-'d_시나리오'!$I$6))))</f>
        <v/>
      </c>
      <c r="N909">
        <f>INDEX('d_분포'!$B$2:$B$57,RANDBETWEEN(1,56))</f>
        <v/>
      </c>
      <c r="O909">
        <f>BETAINV(RAND(),5,5)</f>
        <v/>
      </c>
      <c r="P909">
        <f>'d_고정'!$B$1*'6_기대효과'!$H$7*('d_시나리오'!$I$7/'d_고정'!$B$2)*B909</f>
        <v/>
      </c>
      <c r="Q909">
        <f>P909*C909</f>
        <v/>
      </c>
      <c r="R909">
        <f>P909*E909</f>
        <v/>
      </c>
      <c r="S909">
        <f>R909*G909</f>
        <v/>
      </c>
      <c r="T909">
        <f>Q909+S909</f>
        <v/>
      </c>
      <c r="U909">
        <f>(Q909*D909+S909*I909)*(1-O909)</f>
        <v/>
      </c>
      <c r="V909">
        <f>(R909*K909*N909+'d_고정'!$B$3*('6_기대효과'!$H$7/8)*N909*'d_고정'!$B$10*M909*('6_기대효과'!$K$7/'d_고정'!$B$9))*(1-O909)</f>
        <v/>
      </c>
      <c r="W909">
        <f>(S909*I909+R909*MAX(K909-'d_고정'!$B$10*M909*('6_기대효과'!$K$7/'d_고정'!$B$9),0)*N909)*(1-O909)</f>
        <v/>
      </c>
      <c r="X909">
        <f>U909+V909</f>
        <v/>
      </c>
      <c r="Y909">
        <f>U909/('d_고정'!$B$5*'6_기대효과'!$H$7/8)/'d_고정'!$B$6</f>
        <v/>
      </c>
      <c r="Z909">
        <f>U909/('d_고정'!$B$8*'6_기대효과'!$H$7/8)</f>
        <v/>
      </c>
    </row>
    <row r="910">
      <c r="A910">
        <f>RAND()</f>
        <v/>
      </c>
      <c r="B910">
        <f>IF('d_시나리오'!$J$2='d_시나리오'!$H$2,'d_시나리오'!$I$2,IF(A910&lt;('d_시나리오'!$I$2-'d_시나리오'!$H$2)/('d_시나리오'!$J$2-'d_시나리오'!$H$2),'d_시나리오'!$H$2+SQRT(A910*('d_시나리오'!$J$2-'d_시나리오'!$H$2)*('d_시나리오'!$I$2-'d_시나리오'!$H$2)),'d_시나리오'!$J$2-SQRT((1-A910)*('d_시나리오'!$J$2-'d_시나리오'!$H$2)*('d_시나리오'!$J$2-'d_시나리오'!$I$2))))</f>
        <v/>
      </c>
      <c r="C910">
        <f>BETAINV(RAND(),2,6)</f>
        <v/>
      </c>
      <c r="D910">
        <f>INDEX('d_분포'!$A$2:$A$28,RANDBETWEEN(1,27))</f>
        <v/>
      </c>
      <c r="E910">
        <f>INDEX('d_분포'!$C$2:$C$5,RANDBETWEEN(1,4))*(0.9+0.2*RAND())</f>
        <v/>
      </c>
      <c r="F910">
        <f>RAND()</f>
        <v/>
      </c>
      <c r="G910">
        <f>IF('d_시나리오'!$J$3='d_시나리오'!$H$3,'d_시나리오'!$I$3,IF(F910&lt;('d_시나리오'!$I$3-'d_시나리오'!$H$3)/('d_시나리오'!$J$3-'d_시나리오'!$H$3),'d_시나리오'!$H$3+SQRT(F910*('d_시나리오'!$J$3-'d_시나리오'!$H$3)*('d_시나리오'!$I$3-'d_시나리오'!$H$3)),'d_시나리오'!$J$3-SQRT((1-F910)*('d_시나리오'!$J$3-'d_시나리오'!$H$3)*('d_시나리오'!$J$3-'d_시나리오'!$I$3))))</f>
        <v/>
      </c>
      <c r="H910">
        <f>RAND()</f>
        <v/>
      </c>
      <c r="I910">
        <f>IF('d_시나리오'!$J$4='d_시나리오'!$H$4,'d_시나리오'!$I$4,IF(H910&lt;('d_시나리오'!$I$4-'d_시나리오'!$H$4)/('d_시나리오'!$J$4-'d_시나리오'!$H$4),'d_시나리오'!$H$4+SQRT(H910*('d_시나리오'!$J$4-'d_시나리오'!$H$4)*('d_시나리오'!$I$4-'d_시나리오'!$H$4)),'d_시나리오'!$J$4-SQRT((1-H910)*('d_시나리오'!$J$4-'d_시나리오'!$H$4)*('d_시나리오'!$J$4-'d_시나리오'!$I$4))))</f>
        <v/>
      </c>
      <c r="J910">
        <f>RAND()</f>
        <v/>
      </c>
      <c r="K910">
        <f>IF('d_시나리오'!$J$5='d_시나리오'!$H$5,'d_시나리오'!$I$5,IF(J910&lt;('d_시나리오'!$I$5-'d_시나리오'!$H$5)/('d_시나리오'!$J$5-'d_시나리오'!$H$5),'d_시나리오'!$H$5+SQRT(J910*('d_시나리오'!$J$5-'d_시나리오'!$H$5)*('d_시나리오'!$I$5-'d_시나리오'!$H$5)),'d_시나리오'!$J$5-SQRT((1-J910)*('d_시나리오'!$J$5-'d_시나리오'!$H$5)*('d_시나리오'!$J$5-'d_시나리오'!$I$5))))</f>
        <v/>
      </c>
      <c r="L910">
        <f>RAND()</f>
        <v/>
      </c>
      <c r="M910">
        <f>IF('d_시나리오'!$J$6='d_시나리오'!$H$6,'d_시나리오'!$I$6,IF(L910&lt;('d_시나리오'!$I$6-'d_시나리오'!$H$6)/('d_시나리오'!$J$6-'d_시나리오'!$H$6),'d_시나리오'!$H$6+SQRT(L910*('d_시나리오'!$J$6-'d_시나리오'!$H$6)*('d_시나리오'!$I$6-'d_시나리오'!$H$6)),'d_시나리오'!$J$6-SQRT((1-L910)*('d_시나리오'!$J$6-'d_시나리오'!$H$6)*('d_시나리오'!$J$6-'d_시나리오'!$I$6))))</f>
        <v/>
      </c>
      <c r="N910">
        <f>INDEX('d_분포'!$B$2:$B$57,RANDBETWEEN(1,56))</f>
        <v/>
      </c>
      <c r="O910">
        <f>BETAINV(RAND(),5,5)</f>
        <v/>
      </c>
      <c r="P910">
        <f>'d_고정'!$B$1*'6_기대효과'!$H$7*('d_시나리오'!$I$7/'d_고정'!$B$2)*B910</f>
        <v/>
      </c>
      <c r="Q910">
        <f>P910*C910</f>
        <v/>
      </c>
      <c r="R910">
        <f>P910*E910</f>
        <v/>
      </c>
      <c r="S910">
        <f>R910*G910</f>
        <v/>
      </c>
      <c r="T910">
        <f>Q910+S910</f>
        <v/>
      </c>
      <c r="U910">
        <f>(Q910*D910+S910*I910)*(1-O910)</f>
        <v/>
      </c>
      <c r="V910">
        <f>(R910*K910*N910+'d_고정'!$B$3*('6_기대효과'!$H$7/8)*N910*'d_고정'!$B$10*M910*('6_기대효과'!$K$7/'d_고정'!$B$9))*(1-O910)</f>
        <v/>
      </c>
      <c r="W910">
        <f>(S910*I910+R910*MAX(K910-'d_고정'!$B$10*M910*('6_기대효과'!$K$7/'d_고정'!$B$9),0)*N910)*(1-O910)</f>
        <v/>
      </c>
      <c r="X910">
        <f>U910+V910</f>
        <v/>
      </c>
      <c r="Y910">
        <f>U910/('d_고정'!$B$5*'6_기대효과'!$H$7/8)/'d_고정'!$B$6</f>
        <v/>
      </c>
      <c r="Z910">
        <f>U910/('d_고정'!$B$8*'6_기대효과'!$H$7/8)</f>
        <v/>
      </c>
    </row>
    <row r="911">
      <c r="A911">
        <f>RAND()</f>
        <v/>
      </c>
      <c r="B911">
        <f>IF('d_시나리오'!$J$2='d_시나리오'!$H$2,'d_시나리오'!$I$2,IF(A911&lt;('d_시나리오'!$I$2-'d_시나리오'!$H$2)/('d_시나리오'!$J$2-'d_시나리오'!$H$2),'d_시나리오'!$H$2+SQRT(A911*('d_시나리오'!$J$2-'d_시나리오'!$H$2)*('d_시나리오'!$I$2-'d_시나리오'!$H$2)),'d_시나리오'!$J$2-SQRT((1-A911)*('d_시나리오'!$J$2-'d_시나리오'!$H$2)*('d_시나리오'!$J$2-'d_시나리오'!$I$2))))</f>
        <v/>
      </c>
      <c r="C911">
        <f>BETAINV(RAND(),2,6)</f>
        <v/>
      </c>
      <c r="D911">
        <f>INDEX('d_분포'!$A$2:$A$28,RANDBETWEEN(1,27))</f>
        <v/>
      </c>
      <c r="E911">
        <f>INDEX('d_분포'!$C$2:$C$5,RANDBETWEEN(1,4))*(0.9+0.2*RAND())</f>
        <v/>
      </c>
      <c r="F911">
        <f>RAND()</f>
        <v/>
      </c>
      <c r="G911">
        <f>IF('d_시나리오'!$J$3='d_시나리오'!$H$3,'d_시나리오'!$I$3,IF(F911&lt;('d_시나리오'!$I$3-'d_시나리오'!$H$3)/('d_시나리오'!$J$3-'d_시나리오'!$H$3),'d_시나리오'!$H$3+SQRT(F911*('d_시나리오'!$J$3-'d_시나리오'!$H$3)*('d_시나리오'!$I$3-'d_시나리오'!$H$3)),'d_시나리오'!$J$3-SQRT((1-F911)*('d_시나리오'!$J$3-'d_시나리오'!$H$3)*('d_시나리오'!$J$3-'d_시나리오'!$I$3))))</f>
        <v/>
      </c>
      <c r="H911">
        <f>RAND()</f>
        <v/>
      </c>
      <c r="I911">
        <f>IF('d_시나리오'!$J$4='d_시나리오'!$H$4,'d_시나리오'!$I$4,IF(H911&lt;('d_시나리오'!$I$4-'d_시나리오'!$H$4)/('d_시나리오'!$J$4-'d_시나리오'!$H$4),'d_시나리오'!$H$4+SQRT(H911*('d_시나리오'!$J$4-'d_시나리오'!$H$4)*('d_시나리오'!$I$4-'d_시나리오'!$H$4)),'d_시나리오'!$J$4-SQRT((1-H911)*('d_시나리오'!$J$4-'d_시나리오'!$H$4)*('d_시나리오'!$J$4-'d_시나리오'!$I$4))))</f>
        <v/>
      </c>
      <c r="J911">
        <f>RAND()</f>
        <v/>
      </c>
      <c r="K911">
        <f>IF('d_시나리오'!$J$5='d_시나리오'!$H$5,'d_시나리오'!$I$5,IF(J911&lt;('d_시나리오'!$I$5-'d_시나리오'!$H$5)/('d_시나리오'!$J$5-'d_시나리오'!$H$5),'d_시나리오'!$H$5+SQRT(J911*('d_시나리오'!$J$5-'d_시나리오'!$H$5)*('d_시나리오'!$I$5-'d_시나리오'!$H$5)),'d_시나리오'!$J$5-SQRT((1-J911)*('d_시나리오'!$J$5-'d_시나리오'!$H$5)*('d_시나리오'!$J$5-'d_시나리오'!$I$5))))</f>
        <v/>
      </c>
      <c r="L911">
        <f>RAND()</f>
        <v/>
      </c>
      <c r="M911">
        <f>IF('d_시나리오'!$J$6='d_시나리오'!$H$6,'d_시나리오'!$I$6,IF(L911&lt;('d_시나리오'!$I$6-'d_시나리오'!$H$6)/('d_시나리오'!$J$6-'d_시나리오'!$H$6),'d_시나리오'!$H$6+SQRT(L911*('d_시나리오'!$J$6-'d_시나리오'!$H$6)*('d_시나리오'!$I$6-'d_시나리오'!$H$6)),'d_시나리오'!$J$6-SQRT((1-L911)*('d_시나리오'!$J$6-'d_시나리오'!$H$6)*('d_시나리오'!$J$6-'d_시나리오'!$I$6))))</f>
        <v/>
      </c>
      <c r="N911">
        <f>INDEX('d_분포'!$B$2:$B$57,RANDBETWEEN(1,56))</f>
        <v/>
      </c>
      <c r="O911">
        <f>BETAINV(RAND(),5,5)</f>
        <v/>
      </c>
      <c r="P911">
        <f>'d_고정'!$B$1*'6_기대효과'!$H$7*('d_시나리오'!$I$7/'d_고정'!$B$2)*B911</f>
        <v/>
      </c>
      <c r="Q911">
        <f>P911*C911</f>
        <v/>
      </c>
      <c r="R911">
        <f>P911*E911</f>
        <v/>
      </c>
      <c r="S911">
        <f>R911*G911</f>
        <v/>
      </c>
      <c r="T911">
        <f>Q911+S911</f>
        <v/>
      </c>
      <c r="U911">
        <f>(Q911*D911+S911*I911)*(1-O911)</f>
        <v/>
      </c>
      <c r="V911">
        <f>(R911*K911*N911+'d_고정'!$B$3*('6_기대효과'!$H$7/8)*N911*'d_고정'!$B$10*M911*('6_기대효과'!$K$7/'d_고정'!$B$9))*(1-O911)</f>
        <v/>
      </c>
      <c r="W911">
        <f>(S911*I911+R911*MAX(K911-'d_고정'!$B$10*M911*('6_기대효과'!$K$7/'d_고정'!$B$9),0)*N911)*(1-O911)</f>
        <v/>
      </c>
      <c r="X911">
        <f>U911+V911</f>
        <v/>
      </c>
      <c r="Y911">
        <f>U911/('d_고정'!$B$5*'6_기대효과'!$H$7/8)/'d_고정'!$B$6</f>
        <v/>
      </c>
      <c r="Z911">
        <f>U911/('d_고정'!$B$8*'6_기대효과'!$H$7/8)</f>
        <v/>
      </c>
    </row>
    <row r="912">
      <c r="A912">
        <f>RAND()</f>
        <v/>
      </c>
      <c r="B912">
        <f>IF('d_시나리오'!$J$2='d_시나리오'!$H$2,'d_시나리오'!$I$2,IF(A912&lt;('d_시나리오'!$I$2-'d_시나리오'!$H$2)/('d_시나리오'!$J$2-'d_시나리오'!$H$2),'d_시나리오'!$H$2+SQRT(A912*('d_시나리오'!$J$2-'d_시나리오'!$H$2)*('d_시나리오'!$I$2-'d_시나리오'!$H$2)),'d_시나리오'!$J$2-SQRT((1-A912)*('d_시나리오'!$J$2-'d_시나리오'!$H$2)*('d_시나리오'!$J$2-'d_시나리오'!$I$2))))</f>
        <v/>
      </c>
      <c r="C912">
        <f>BETAINV(RAND(),2,6)</f>
        <v/>
      </c>
      <c r="D912">
        <f>INDEX('d_분포'!$A$2:$A$28,RANDBETWEEN(1,27))</f>
        <v/>
      </c>
      <c r="E912">
        <f>INDEX('d_분포'!$C$2:$C$5,RANDBETWEEN(1,4))*(0.9+0.2*RAND())</f>
        <v/>
      </c>
      <c r="F912">
        <f>RAND()</f>
        <v/>
      </c>
      <c r="G912">
        <f>IF('d_시나리오'!$J$3='d_시나리오'!$H$3,'d_시나리오'!$I$3,IF(F912&lt;('d_시나리오'!$I$3-'d_시나리오'!$H$3)/('d_시나리오'!$J$3-'d_시나리오'!$H$3),'d_시나리오'!$H$3+SQRT(F912*('d_시나리오'!$J$3-'d_시나리오'!$H$3)*('d_시나리오'!$I$3-'d_시나리오'!$H$3)),'d_시나리오'!$J$3-SQRT((1-F912)*('d_시나리오'!$J$3-'d_시나리오'!$H$3)*('d_시나리오'!$J$3-'d_시나리오'!$I$3))))</f>
        <v/>
      </c>
      <c r="H912">
        <f>RAND()</f>
        <v/>
      </c>
      <c r="I912">
        <f>IF('d_시나리오'!$J$4='d_시나리오'!$H$4,'d_시나리오'!$I$4,IF(H912&lt;('d_시나리오'!$I$4-'d_시나리오'!$H$4)/('d_시나리오'!$J$4-'d_시나리오'!$H$4),'d_시나리오'!$H$4+SQRT(H912*('d_시나리오'!$J$4-'d_시나리오'!$H$4)*('d_시나리오'!$I$4-'d_시나리오'!$H$4)),'d_시나리오'!$J$4-SQRT((1-H912)*('d_시나리오'!$J$4-'d_시나리오'!$H$4)*('d_시나리오'!$J$4-'d_시나리오'!$I$4))))</f>
        <v/>
      </c>
      <c r="J912">
        <f>RAND()</f>
        <v/>
      </c>
      <c r="K912">
        <f>IF('d_시나리오'!$J$5='d_시나리오'!$H$5,'d_시나리오'!$I$5,IF(J912&lt;('d_시나리오'!$I$5-'d_시나리오'!$H$5)/('d_시나리오'!$J$5-'d_시나리오'!$H$5),'d_시나리오'!$H$5+SQRT(J912*('d_시나리오'!$J$5-'d_시나리오'!$H$5)*('d_시나리오'!$I$5-'d_시나리오'!$H$5)),'d_시나리오'!$J$5-SQRT((1-J912)*('d_시나리오'!$J$5-'d_시나리오'!$H$5)*('d_시나리오'!$J$5-'d_시나리오'!$I$5))))</f>
        <v/>
      </c>
      <c r="L912">
        <f>RAND()</f>
        <v/>
      </c>
      <c r="M912">
        <f>IF('d_시나리오'!$J$6='d_시나리오'!$H$6,'d_시나리오'!$I$6,IF(L912&lt;('d_시나리오'!$I$6-'d_시나리오'!$H$6)/('d_시나리오'!$J$6-'d_시나리오'!$H$6),'d_시나리오'!$H$6+SQRT(L912*('d_시나리오'!$J$6-'d_시나리오'!$H$6)*('d_시나리오'!$I$6-'d_시나리오'!$H$6)),'d_시나리오'!$J$6-SQRT((1-L912)*('d_시나리오'!$J$6-'d_시나리오'!$H$6)*('d_시나리오'!$J$6-'d_시나리오'!$I$6))))</f>
        <v/>
      </c>
      <c r="N912">
        <f>INDEX('d_분포'!$B$2:$B$57,RANDBETWEEN(1,56))</f>
        <v/>
      </c>
      <c r="O912">
        <f>BETAINV(RAND(),5,5)</f>
        <v/>
      </c>
      <c r="P912">
        <f>'d_고정'!$B$1*'6_기대효과'!$H$7*('d_시나리오'!$I$7/'d_고정'!$B$2)*B912</f>
        <v/>
      </c>
      <c r="Q912">
        <f>P912*C912</f>
        <v/>
      </c>
      <c r="R912">
        <f>P912*E912</f>
        <v/>
      </c>
      <c r="S912">
        <f>R912*G912</f>
        <v/>
      </c>
      <c r="T912">
        <f>Q912+S912</f>
        <v/>
      </c>
      <c r="U912">
        <f>(Q912*D912+S912*I912)*(1-O912)</f>
        <v/>
      </c>
      <c r="V912">
        <f>(R912*K912*N912+'d_고정'!$B$3*('6_기대효과'!$H$7/8)*N912*'d_고정'!$B$10*M912*('6_기대효과'!$K$7/'d_고정'!$B$9))*(1-O912)</f>
        <v/>
      </c>
      <c r="W912">
        <f>(S912*I912+R912*MAX(K912-'d_고정'!$B$10*M912*('6_기대효과'!$K$7/'d_고정'!$B$9),0)*N912)*(1-O912)</f>
        <v/>
      </c>
      <c r="X912">
        <f>U912+V912</f>
        <v/>
      </c>
      <c r="Y912">
        <f>U912/('d_고정'!$B$5*'6_기대효과'!$H$7/8)/'d_고정'!$B$6</f>
        <v/>
      </c>
      <c r="Z912">
        <f>U912/('d_고정'!$B$8*'6_기대효과'!$H$7/8)</f>
        <v/>
      </c>
    </row>
    <row r="913">
      <c r="A913">
        <f>RAND()</f>
        <v/>
      </c>
      <c r="B913">
        <f>IF('d_시나리오'!$J$2='d_시나리오'!$H$2,'d_시나리오'!$I$2,IF(A913&lt;('d_시나리오'!$I$2-'d_시나리오'!$H$2)/('d_시나리오'!$J$2-'d_시나리오'!$H$2),'d_시나리오'!$H$2+SQRT(A913*('d_시나리오'!$J$2-'d_시나리오'!$H$2)*('d_시나리오'!$I$2-'d_시나리오'!$H$2)),'d_시나리오'!$J$2-SQRT((1-A913)*('d_시나리오'!$J$2-'d_시나리오'!$H$2)*('d_시나리오'!$J$2-'d_시나리오'!$I$2))))</f>
        <v/>
      </c>
      <c r="C913">
        <f>BETAINV(RAND(),2,6)</f>
        <v/>
      </c>
      <c r="D913">
        <f>INDEX('d_분포'!$A$2:$A$28,RANDBETWEEN(1,27))</f>
        <v/>
      </c>
      <c r="E913">
        <f>INDEX('d_분포'!$C$2:$C$5,RANDBETWEEN(1,4))*(0.9+0.2*RAND())</f>
        <v/>
      </c>
      <c r="F913">
        <f>RAND()</f>
        <v/>
      </c>
      <c r="G913">
        <f>IF('d_시나리오'!$J$3='d_시나리오'!$H$3,'d_시나리오'!$I$3,IF(F913&lt;('d_시나리오'!$I$3-'d_시나리오'!$H$3)/('d_시나리오'!$J$3-'d_시나리오'!$H$3),'d_시나리오'!$H$3+SQRT(F913*('d_시나리오'!$J$3-'d_시나리오'!$H$3)*('d_시나리오'!$I$3-'d_시나리오'!$H$3)),'d_시나리오'!$J$3-SQRT((1-F913)*('d_시나리오'!$J$3-'d_시나리오'!$H$3)*('d_시나리오'!$J$3-'d_시나리오'!$I$3))))</f>
        <v/>
      </c>
      <c r="H913">
        <f>RAND()</f>
        <v/>
      </c>
      <c r="I913">
        <f>IF('d_시나리오'!$J$4='d_시나리오'!$H$4,'d_시나리오'!$I$4,IF(H913&lt;('d_시나리오'!$I$4-'d_시나리오'!$H$4)/('d_시나리오'!$J$4-'d_시나리오'!$H$4),'d_시나리오'!$H$4+SQRT(H913*('d_시나리오'!$J$4-'d_시나리오'!$H$4)*('d_시나리오'!$I$4-'d_시나리오'!$H$4)),'d_시나리오'!$J$4-SQRT((1-H913)*('d_시나리오'!$J$4-'d_시나리오'!$H$4)*('d_시나리오'!$J$4-'d_시나리오'!$I$4))))</f>
        <v/>
      </c>
      <c r="J913">
        <f>RAND()</f>
        <v/>
      </c>
      <c r="K913">
        <f>IF('d_시나리오'!$J$5='d_시나리오'!$H$5,'d_시나리오'!$I$5,IF(J913&lt;('d_시나리오'!$I$5-'d_시나리오'!$H$5)/('d_시나리오'!$J$5-'d_시나리오'!$H$5),'d_시나리오'!$H$5+SQRT(J913*('d_시나리오'!$J$5-'d_시나리오'!$H$5)*('d_시나리오'!$I$5-'d_시나리오'!$H$5)),'d_시나리오'!$J$5-SQRT((1-J913)*('d_시나리오'!$J$5-'d_시나리오'!$H$5)*('d_시나리오'!$J$5-'d_시나리오'!$I$5))))</f>
        <v/>
      </c>
      <c r="L913">
        <f>RAND()</f>
        <v/>
      </c>
      <c r="M913">
        <f>IF('d_시나리오'!$J$6='d_시나리오'!$H$6,'d_시나리오'!$I$6,IF(L913&lt;('d_시나리오'!$I$6-'d_시나리오'!$H$6)/('d_시나리오'!$J$6-'d_시나리오'!$H$6),'d_시나리오'!$H$6+SQRT(L913*('d_시나리오'!$J$6-'d_시나리오'!$H$6)*('d_시나리오'!$I$6-'d_시나리오'!$H$6)),'d_시나리오'!$J$6-SQRT((1-L913)*('d_시나리오'!$J$6-'d_시나리오'!$H$6)*('d_시나리오'!$J$6-'d_시나리오'!$I$6))))</f>
        <v/>
      </c>
      <c r="N913">
        <f>INDEX('d_분포'!$B$2:$B$57,RANDBETWEEN(1,56))</f>
        <v/>
      </c>
      <c r="O913">
        <f>BETAINV(RAND(),5,5)</f>
        <v/>
      </c>
      <c r="P913">
        <f>'d_고정'!$B$1*'6_기대효과'!$H$7*('d_시나리오'!$I$7/'d_고정'!$B$2)*B913</f>
        <v/>
      </c>
      <c r="Q913">
        <f>P913*C913</f>
        <v/>
      </c>
      <c r="R913">
        <f>P913*E913</f>
        <v/>
      </c>
      <c r="S913">
        <f>R913*G913</f>
        <v/>
      </c>
      <c r="T913">
        <f>Q913+S913</f>
        <v/>
      </c>
      <c r="U913">
        <f>(Q913*D913+S913*I913)*(1-O913)</f>
        <v/>
      </c>
      <c r="V913">
        <f>(R913*K913*N913+'d_고정'!$B$3*('6_기대효과'!$H$7/8)*N913*'d_고정'!$B$10*M913*('6_기대효과'!$K$7/'d_고정'!$B$9))*(1-O913)</f>
        <v/>
      </c>
      <c r="W913">
        <f>(S913*I913+R913*MAX(K913-'d_고정'!$B$10*M913*('6_기대효과'!$K$7/'d_고정'!$B$9),0)*N913)*(1-O913)</f>
        <v/>
      </c>
      <c r="X913">
        <f>U913+V913</f>
        <v/>
      </c>
      <c r="Y913">
        <f>U913/('d_고정'!$B$5*'6_기대효과'!$H$7/8)/'d_고정'!$B$6</f>
        <v/>
      </c>
      <c r="Z913">
        <f>U913/('d_고정'!$B$8*'6_기대효과'!$H$7/8)</f>
        <v/>
      </c>
    </row>
    <row r="914">
      <c r="A914">
        <f>RAND()</f>
        <v/>
      </c>
      <c r="B914">
        <f>IF('d_시나리오'!$J$2='d_시나리오'!$H$2,'d_시나리오'!$I$2,IF(A914&lt;('d_시나리오'!$I$2-'d_시나리오'!$H$2)/('d_시나리오'!$J$2-'d_시나리오'!$H$2),'d_시나리오'!$H$2+SQRT(A914*('d_시나리오'!$J$2-'d_시나리오'!$H$2)*('d_시나리오'!$I$2-'d_시나리오'!$H$2)),'d_시나리오'!$J$2-SQRT((1-A914)*('d_시나리오'!$J$2-'d_시나리오'!$H$2)*('d_시나리오'!$J$2-'d_시나리오'!$I$2))))</f>
        <v/>
      </c>
      <c r="C914">
        <f>BETAINV(RAND(),2,6)</f>
        <v/>
      </c>
      <c r="D914">
        <f>INDEX('d_분포'!$A$2:$A$28,RANDBETWEEN(1,27))</f>
        <v/>
      </c>
      <c r="E914">
        <f>INDEX('d_분포'!$C$2:$C$5,RANDBETWEEN(1,4))*(0.9+0.2*RAND())</f>
        <v/>
      </c>
      <c r="F914">
        <f>RAND()</f>
        <v/>
      </c>
      <c r="G914">
        <f>IF('d_시나리오'!$J$3='d_시나리오'!$H$3,'d_시나리오'!$I$3,IF(F914&lt;('d_시나리오'!$I$3-'d_시나리오'!$H$3)/('d_시나리오'!$J$3-'d_시나리오'!$H$3),'d_시나리오'!$H$3+SQRT(F914*('d_시나리오'!$J$3-'d_시나리오'!$H$3)*('d_시나리오'!$I$3-'d_시나리오'!$H$3)),'d_시나리오'!$J$3-SQRT((1-F914)*('d_시나리오'!$J$3-'d_시나리오'!$H$3)*('d_시나리오'!$J$3-'d_시나리오'!$I$3))))</f>
        <v/>
      </c>
      <c r="H914">
        <f>RAND()</f>
        <v/>
      </c>
      <c r="I914">
        <f>IF('d_시나리오'!$J$4='d_시나리오'!$H$4,'d_시나리오'!$I$4,IF(H914&lt;('d_시나리오'!$I$4-'d_시나리오'!$H$4)/('d_시나리오'!$J$4-'d_시나리오'!$H$4),'d_시나리오'!$H$4+SQRT(H914*('d_시나리오'!$J$4-'d_시나리오'!$H$4)*('d_시나리오'!$I$4-'d_시나리오'!$H$4)),'d_시나리오'!$J$4-SQRT((1-H914)*('d_시나리오'!$J$4-'d_시나리오'!$H$4)*('d_시나리오'!$J$4-'d_시나리오'!$I$4))))</f>
        <v/>
      </c>
      <c r="J914">
        <f>RAND()</f>
        <v/>
      </c>
      <c r="K914">
        <f>IF('d_시나리오'!$J$5='d_시나리오'!$H$5,'d_시나리오'!$I$5,IF(J914&lt;('d_시나리오'!$I$5-'d_시나리오'!$H$5)/('d_시나리오'!$J$5-'d_시나리오'!$H$5),'d_시나리오'!$H$5+SQRT(J914*('d_시나리오'!$J$5-'d_시나리오'!$H$5)*('d_시나리오'!$I$5-'d_시나리오'!$H$5)),'d_시나리오'!$J$5-SQRT((1-J914)*('d_시나리오'!$J$5-'d_시나리오'!$H$5)*('d_시나리오'!$J$5-'d_시나리오'!$I$5))))</f>
        <v/>
      </c>
      <c r="L914">
        <f>RAND()</f>
        <v/>
      </c>
      <c r="M914">
        <f>IF('d_시나리오'!$J$6='d_시나리오'!$H$6,'d_시나리오'!$I$6,IF(L914&lt;('d_시나리오'!$I$6-'d_시나리오'!$H$6)/('d_시나리오'!$J$6-'d_시나리오'!$H$6),'d_시나리오'!$H$6+SQRT(L914*('d_시나리오'!$J$6-'d_시나리오'!$H$6)*('d_시나리오'!$I$6-'d_시나리오'!$H$6)),'d_시나리오'!$J$6-SQRT((1-L914)*('d_시나리오'!$J$6-'d_시나리오'!$H$6)*('d_시나리오'!$J$6-'d_시나리오'!$I$6))))</f>
        <v/>
      </c>
      <c r="N914">
        <f>INDEX('d_분포'!$B$2:$B$57,RANDBETWEEN(1,56))</f>
        <v/>
      </c>
      <c r="O914">
        <f>BETAINV(RAND(),5,5)</f>
        <v/>
      </c>
      <c r="P914">
        <f>'d_고정'!$B$1*'6_기대효과'!$H$7*('d_시나리오'!$I$7/'d_고정'!$B$2)*B914</f>
        <v/>
      </c>
      <c r="Q914">
        <f>P914*C914</f>
        <v/>
      </c>
      <c r="R914">
        <f>P914*E914</f>
        <v/>
      </c>
      <c r="S914">
        <f>R914*G914</f>
        <v/>
      </c>
      <c r="T914">
        <f>Q914+S914</f>
        <v/>
      </c>
      <c r="U914">
        <f>(Q914*D914+S914*I914)*(1-O914)</f>
        <v/>
      </c>
      <c r="V914">
        <f>(R914*K914*N914+'d_고정'!$B$3*('6_기대효과'!$H$7/8)*N914*'d_고정'!$B$10*M914*('6_기대효과'!$K$7/'d_고정'!$B$9))*(1-O914)</f>
        <v/>
      </c>
      <c r="W914">
        <f>(S914*I914+R914*MAX(K914-'d_고정'!$B$10*M914*('6_기대효과'!$K$7/'d_고정'!$B$9),0)*N914)*(1-O914)</f>
        <v/>
      </c>
      <c r="X914">
        <f>U914+V914</f>
        <v/>
      </c>
      <c r="Y914">
        <f>U914/('d_고정'!$B$5*'6_기대효과'!$H$7/8)/'d_고정'!$B$6</f>
        <v/>
      </c>
      <c r="Z914">
        <f>U914/('d_고정'!$B$8*'6_기대효과'!$H$7/8)</f>
        <v/>
      </c>
    </row>
    <row r="915">
      <c r="A915">
        <f>RAND()</f>
        <v/>
      </c>
      <c r="B915">
        <f>IF('d_시나리오'!$J$2='d_시나리오'!$H$2,'d_시나리오'!$I$2,IF(A915&lt;('d_시나리오'!$I$2-'d_시나리오'!$H$2)/('d_시나리오'!$J$2-'d_시나리오'!$H$2),'d_시나리오'!$H$2+SQRT(A915*('d_시나리오'!$J$2-'d_시나리오'!$H$2)*('d_시나리오'!$I$2-'d_시나리오'!$H$2)),'d_시나리오'!$J$2-SQRT((1-A915)*('d_시나리오'!$J$2-'d_시나리오'!$H$2)*('d_시나리오'!$J$2-'d_시나리오'!$I$2))))</f>
        <v/>
      </c>
      <c r="C915">
        <f>BETAINV(RAND(),2,6)</f>
        <v/>
      </c>
      <c r="D915">
        <f>INDEX('d_분포'!$A$2:$A$28,RANDBETWEEN(1,27))</f>
        <v/>
      </c>
      <c r="E915">
        <f>INDEX('d_분포'!$C$2:$C$5,RANDBETWEEN(1,4))*(0.9+0.2*RAND())</f>
        <v/>
      </c>
      <c r="F915">
        <f>RAND()</f>
        <v/>
      </c>
      <c r="G915">
        <f>IF('d_시나리오'!$J$3='d_시나리오'!$H$3,'d_시나리오'!$I$3,IF(F915&lt;('d_시나리오'!$I$3-'d_시나리오'!$H$3)/('d_시나리오'!$J$3-'d_시나리오'!$H$3),'d_시나리오'!$H$3+SQRT(F915*('d_시나리오'!$J$3-'d_시나리오'!$H$3)*('d_시나리오'!$I$3-'d_시나리오'!$H$3)),'d_시나리오'!$J$3-SQRT((1-F915)*('d_시나리오'!$J$3-'d_시나리오'!$H$3)*('d_시나리오'!$J$3-'d_시나리오'!$I$3))))</f>
        <v/>
      </c>
      <c r="H915">
        <f>RAND()</f>
        <v/>
      </c>
      <c r="I915">
        <f>IF('d_시나리오'!$J$4='d_시나리오'!$H$4,'d_시나리오'!$I$4,IF(H915&lt;('d_시나리오'!$I$4-'d_시나리오'!$H$4)/('d_시나리오'!$J$4-'d_시나리오'!$H$4),'d_시나리오'!$H$4+SQRT(H915*('d_시나리오'!$J$4-'d_시나리오'!$H$4)*('d_시나리오'!$I$4-'d_시나리오'!$H$4)),'d_시나리오'!$J$4-SQRT((1-H915)*('d_시나리오'!$J$4-'d_시나리오'!$H$4)*('d_시나리오'!$J$4-'d_시나리오'!$I$4))))</f>
        <v/>
      </c>
      <c r="J915">
        <f>RAND()</f>
        <v/>
      </c>
      <c r="K915">
        <f>IF('d_시나리오'!$J$5='d_시나리오'!$H$5,'d_시나리오'!$I$5,IF(J915&lt;('d_시나리오'!$I$5-'d_시나리오'!$H$5)/('d_시나리오'!$J$5-'d_시나리오'!$H$5),'d_시나리오'!$H$5+SQRT(J915*('d_시나리오'!$J$5-'d_시나리오'!$H$5)*('d_시나리오'!$I$5-'d_시나리오'!$H$5)),'d_시나리오'!$J$5-SQRT((1-J915)*('d_시나리오'!$J$5-'d_시나리오'!$H$5)*('d_시나리오'!$J$5-'d_시나리오'!$I$5))))</f>
        <v/>
      </c>
      <c r="L915">
        <f>RAND()</f>
        <v/>
      </c>
      <c r="M915">
        <f>IF('d_시나리오'!$J$6='d_시나리오'!$H$6,'d_시나리오'!$I$6,IF(L915&lt;('d_시나리오'!$I$6-'d_시나리오'!$H$6)/('d_시나리오'!$J$6-'d_시나리오'!$H$6),'d_시나리오'!$H$6+SQRT(L915*('d_시나리오'!$J$6-'d_시나리오'!$H$6)*('d_시나리오'!$I$6-'d_시나리오'!$H$6)),'d_시나리오'!$J$6-SQRT((1-L915)*('d_시나리오'!$J$6-'d_시나리오'!$H$6)*('d_시나리오'!$J$6-'d_시나리오'!$I$6))))</f>
        <v/>
      </c>
      <c r="N915">
        <f>INDEX('d_분포'!$B$2:$B$57,RANDBETWEEN(1,56))</f>
        <v/>
      </c>
      <c r="O915">
        <f>BETAINV(RAND(),5,5)</f>
        <v/>
      </c>
      <c r="P915">
        <f>'d_고정'!$B$1*'6_기대효과'!$H$7*('d_시나리오'!$I$7/'d_고정'!$B$2)*B915</f>
        <v/>
      </c>
      <c r="Q915">
        <f>P915*C915</f>
        <v/>
      </c>
      <c r="R915">
        <f>P915*E915</f>
        <v/>
      </c>
      <c r="S915">
        <f>R915*G915</f>
        <v/>
      </c>
      <c r="T915">
        <f>Q915+S915</f>
        <v/>
      </c>
      <c r="U915">
        <f>(Q915*D915+S915*I915)*(1-O915)</f>
        <v/>
      </c>
      <c r="V915">
        <f>(R915*K915*N915+'d_고정'!$B$3*('6_기대효과'!$H$7/8)*N915*'d_고정'!$B$10*M915*('6_기대효과'!$K$7/'d_고정'!$B$9))*(1-O915)</f>
        <v/>
      </c>
      <c r="W915">
        <f>(S915*I915+R915*MAX(K915-'d_고정'!$B$10*M915*('6_기대효과'!$K$7/'d_고정'!$B$9),0)*N915)*(1-O915)</f>
        <v/>
      </c>
      <c r="X915">
        <f>U915+V915</f>
        <v/>
      </c>
      <c r="Y915">
        <f>U915/('d_고정'!$B$5*'6_기대효과'!$H$7/8)/'d_고정'!$B$6</f>
        <v/>
      </c>
      <c r="Z915">
        <f>U915/('d_고정'!$B$8*'6_기대효과'!$H$7/8)</f>
        <v/>
      </c>
    </row>
    <row r="916">
      <c r="A916">
        <f>RAND()</f>
        <v/>
      </c>
      <c r="B916">
        <f>IF('d_시나리오'!$J$2='d_시나리오'!$H$2,'d_시나리오'!$I$2,IF(A916&lt;('d_시나리오'!$I$2-'d_시나리오'!$H$2)/('d_시나리오'!$J$2-'d_시나리오'!$H$2),'d_시나리오'!$H$2+SQRT(A916*('d_시나리오'!$J$2-'d_시나리오'!$H$2)*('d_시나리오'!$I$2-'d_시나리오'!$H$2)),'d_시나리오'!$J$2-SQRT((1-A916)*('d_시나리오'!$J$2-'d_시나리오'!$H$2)*('d_시나리오'!$J$2-'d_시나리오'!$I$2))))</f>
        <v/>
      </c>
      <c r="C916">
        <f>BETAINV(RAND(),2,6)</f>
        <v/>
      </c>
      <c r="D916">
        <f>INDEX('d_분포'!$A$2:$A$28,RANDBETWEEN(1,27))</f>
        <v/>
      </c>
      <c r="E916">
        <f>INDEX('d_분포'!$C$2:$C$5,RANDBETWEEN(1,4))*(0.9+0.2*RAND())</f>
        <v/>
      </c>
      <c r="F916">
        <f>RAND()</f>
        <v/>
      </c>
      <c r="G916">
        <f>IF('d_시나리오'!$J$3='d_시나리오'!$H$3,'d_시나리오'!$I$3,IF(F916&lt;('d_시나리오'!$I$3-'d_시나리오'!$H$3)/('d_시나리오'!$J$3-'d_시나리오'!$H$3),'d_시나리오'!$H$3+SQRT(F916*('d_시나리오'!$J$3-'d_시나리오'!$H$3)*('d_시나리오'!$I$3-'d_시나리오'!$H$3)),'d_시나리오'!$J$3-SQRT((1-F916)*('d_시나리오'!$J$3-'d_시나리오'!$H$3)*('d_시나리오'!$J$3-'d_시나리오'!$I$3))))</f>
        <v/>
      </c>
      <c r="H916">
        <f>RAND()</f>
        <v/>
      </c>
      <c r="I916">
        <f>IF('d_시나리오'!$J$4='d_시나리오'!$H$4,'d_시나리오'!$I$4,IF(H916&lt;('d_시나리오'!$I$4-'d_시나리오'!$H$4)/('d_시나리오'!$J$4-'d_시나리오'!$H$4),'d_시나리오'!$H$4+SQRT(H916*('d_시나리오'!$J$4-'d_시나리오'!$H$4)*('d_시나리오'!$I$4-'d_시나리오'!$H$4)),'d_시나리오'!$J$4-SQRT((1-H916)*('d_시나리오'!$J$4-'d_시나리오'!$H$4)*('d_시나리오'!$J$4-'d_시나리오'!$I$4))))</f>
        <v/>
      </c>
      <c r="J916">
        <f>RAND()</f>
        <v/>
      </c>
      <c r="K916">
        <f>IF('d_시나리오'!$J$5='d_시나리오'!$H$5,'d_시나리오'!$I$5,IF(J916&lt;('d_시나리오'!$I$5-'d_시나리오'!$H$5)/('d_시나리오'!$J$5-'d_시나리오'!$H$5),'d_시나리오'!$H$5+SQRT(J916*('d_시나리오'!$J$5-'d_시나리오'!$H$5)*('d_시나리오'!$I$5-'d_시나리오'!$H$5)),'d_시나리오'!$J$5-SQRT((1-J916)*('d_시나리오'!$J$5-'d_시나리오'!$H$5)*('d_시나리오'!$J$5-'d_시나리오'!$I$5))))</f>
        <v/>
      </c>
      <c r="L916">
        <f>RAND()</f>
        <v/>
      </c>
      <c r="M916">
        <f>IF('d_시나리오'!$J$6='d_시나리오'!$H$6,'d_시나리오'!$I$6,IF(L916&lt;('d_시나리오'!$I$6-'d_시나리오'!$H$6)/('d_시나리오'!$J$6-'d_시나리오'!$H$6),'d_시나리오'!$H$6+SQRT(L916*('d_시나리오'!$J$6-'d_시나리오'!$H$6)*('d_시나리오'!$I$6-'d_시나리오'!$H$6)),'d_시나리오'!$J$6-SQRT((1-L916)*('d_시나리오'!$J$6-'d_시나리오'!$H$6)*('d_시나리오'!$J$6-'d_시나리오'!$I$6))))</f>
        <v/>
      </c>
      <c r="N916">
        <f>INDEX('d_분포'!$B$2:$B$57,RANDBETWEEN(1,56))</f>
        <v/>
      </c>
      <c r="O916">
        <f>BETAINV(RAND(),5,5)</f>
        <v/>
      </c>
      <c r="P916">
        <f>'d_고정'!$B$1*'6_기대효과'!$H$7*('d_시나리오'!$I$7/'d_고정'!$B$2)*B916</f>
        <v/>
      </c>
      <c r="Q916">
        <f>P916*C916</f>
        <v/>
      </c>
      <c r="R916">
        <f>P916*E916</f>
        <v/>
      </c>
      <c r="S916">
        <f>R916*G916</f>
        <v/>
      </c>
      <c r="T916">
        <f>Q916+S916</f>
        <v/>
      </c>
      <c r="U916">
        <f>(Q916*D916+S916*I916)*(1-O916)</f>
        <v/>
      </c>
      <c r="V916">
        <f>(R916*K916*N916+'d_고정'!$B$3*('6_기대효과'!$H$7/8)*N916*'d_고정'!$B$10*M916*('6_기대효과'!$K$7/'d_고정'!$B$9))*(1-O916)</f>
        <v/>
      </c>
      <c r="W916">
        <f>(S916*I916+R916*MAX(K916-'d_고정'!$B$10*M916*('6_기대효과'!$K$7/'d_고정'!$B$9),0)*N916)*(1-O916)</f>
        <v/>
      </c>
      <c r="X916">
        <f>U916+V916</f>
        <v/>
      </c>
      <c r="Y916">
        <f>U916/('d_고정'!$B$5*'6_기대효과'!$H$7/8)/'d_고정'!$B$6</f>
        <v/>
      </c>
      <c r="Z916">
        <f>U916/('d_고정'!$B$8*'6_기대효과'!$H$7/8)</f>
        <v/>
      </c>
    </row>
    <row r="917">
      <c r="A917">
        <f>RAND()</f>
        <v/>
      </c>
      <c r="B917">
        <f>IF('d_시나리오'!$J$2='d_시나리오'!$H$2,'d_시나리오'!$I$2,IF(A917&lt;('d_시나리오'!$I$2-'d_시나리오'!$H$2)/('d_시나리오'!$J$2-'d_시나리오'!$H$2),'d_시나리오'!$H$2+SQRT(A917*('d_시나리오'!$J$2-'d_시나리오'!$H$2)*('d_시나리오'!$I$2-'d_시나리오'!$H$2)),'d_시나리오'!$J$2-SQRT((1-A917)*('d_시나리오'!$J$2-'d_시나리오'!$H$2)*('d_시나리오'!$J$2-'d_시나리오'!$I$2))))</f>
        <v/>
      </c>
      <c r="C917">
        <f>BETAINV(RAND(),2,6)</f>
        <v/>
      </c>
      <c r="D917">
        <f>INDEX('d_분포'!$A$2:$A$28,RANDBETWEEN(1,27))</f>
        <v/>
      </c>
      <c r="E917">
        <f>INDEX('d_분포'!$C$2:$C$5,RANDBETWEEN(1,4))*(0.9+0.2*RAND())</f>
        <v/>
      </c>
      <c r="F917">
        <f>RAND()</f>
        <v/>
      </c>
      <c r="G917">
        <f>IF('d_시나리오'!$J$3='d_시나리오'!$H$3,'d_시나리오'!$I$3,IF(F917&lt;('d_시나리오'!$I$3-'d_시나리오'!$H$3)/('d_시나리오'!$J$3-'d_시나리오'!$H$3),'d_시나리오'!$H$3+SQRT(F917*('d_시나리오'!$J$3-'d_시나리오'!$H$3)*('d_시나리오'!$I$3-'d_시나리오'!$H$3)),'d_시나리오'!$J$3-SQRT((1-F917)*('d_시나리오'!$J$3-'d_시나리오'!$H$3)*('d_시나리오'!$J$3-'d_시나리오'!$I$3))))</f>
        <v/>
      </c>
      <c r="H917">
        <f>RAND()</f>
        <v/>
      </c>
      <c r="I917">
        <f>IF('d_시나리오'!$J$4='d_시나리오'!$H$4,'d_시나리오'!$I$4,IF(H917&lt;('d_시나리오'!$I$4-'d_시나리오'!$H$4)/('d_시나리오'!$J$4-'d_시나리오'!$H$4),'d_시나리오'!$H$4+SQRT(H917*('d_시나리오'!$J$4-'d_시나리오'!$H$4)*('d_시나리오'!$I$4-'d_시나리오'!$H$4)),'d_시나리오'!$J$4-SQRT((1-H917)*('d_시나리오'!$J$4-'d_시나리오'!$H$4)*('d_시나리오'!$J$4-'d_시나리오'!$I$4))))</f>
        <v/>
      </c>
      <c r="J917">
        <f>RAND()</f>
        <v/>
      </c>
      <c r="K917">
        <f>IF('d_시나리오'!$J$5='d_시나리오'!$H$5,'d_시나리오'!$I$5,IF(J917&lt;('d_시나리오'!$I$5-'d_시나리오'!$H$5)/('d_시나리오'!$J$5-'d_시나리오'!$H$5),'d_시나리오'!$H$5+SQRT(J917*('d_시나리오'!$J$5-'d_시나리오'!$H$5)*('d_시나리오'!$I$5-'d_시나리오'!$H$5)),'d_시나리오'!$J$5-SQRT((1-J917)*('d_시나리오'!$J$5-'d_시나리오'!$H$5)*('d_시나리오'!$J$5-'d_시나리오'!$I$5))))</f>
        <v/>
      </c>
      <c r="L917">
        <f>RAND()</f>
        <v/>
      </c>
      <c r="M917">
        <f>IF('d_시나리오'!$J$6='d_시나리오'!$H$6,'d_시나리오'!$I$6,IF(L917&lt;('d_시나리오'!$I$6-'d_시나리오'!$H$6)/('d_시나리오'!$J$6-'d_시나리오'!$H$6),'d_시나리오'!$H$6+SQRT(L917*('d_시나리오'!$J$6-'d_시나리오'!$H$6)*('d_시나리오'!$I$6-'d_시나리오'!$H$6)),'d_시나리오'!$J$6-SQRT((1-L917)*('d_시나리오'!$J$6-'d_시나리오'!$H$6)*('d_시나리오'!$J$6-'d_시나리오'!$I$6))))</f>
        <v/>
      </c>
      <c r="N917">
        <f>INDEX('d_분포'!$B$2:$B$57,RANDBETWEEN(1,56))</f>
        <v/>
      </c>
      <c r="O917">
        <f>BETAINV(RAND(),5,5)</f>
        <v/>
      </c>
      <c r="P917">
        <f>'d_고정'!$B$1*'6_기대효과'!$H$7*('d_시나리오'!$I$7/'d_고정'!$B$2)*B917</f>
        <v/>
      </c>
      <c r="Q917">
        <f>P917*C917</f>
        <v/>
      </c>
      <c r="R917">
        <f>P917*E917</f>
        <v/>
      </c>
      <c r="S917">
        <f>R917*G917</f>
        <v/>
      </c>
      <c r="T917">
        <f>Q917+S917</f>
        <v/>
      </c>
      <c r="U917">
        <f>(Q917*D917+S917*I917)*(1-O917)</f>
        <v/>
      </c>
      <c r="V917">
        <f>(R917*K917*N917+'d_고정'!$B$3*('6_기대효과'!$H$7/8)*N917*'d_고정'!$B$10*M917*('6_기대효과'!$K$7/'d_고정'!$B$9))*(1-O917)</f>
        <v/>
      </c>
      <c r="W917">
        <f>(S917*I917+R917*MAX(K917-'d_고정'!$B$10*M917*('6_기대효과'!$K$7/'d_고정'!$B$9),0)*N917)*(1-O917)</f>
        <v/>
      </c>
      <c r="X917">
        <f>U917+V917</f>
        <v/>
      </c>
      <c r="Y917">
        <f>U917/('d_고정'!$B$5*'6_기대효과'!$H$7/8)/'d_고정'!$B$6</f>
        <v/>
      </c>
      <c r="Z917">
        <f>U917/('d_고정'!$B$8*'6_기대효과'!$H$7/8)</f>
        <v/>
      </c>
    </row>
    <row r="918">
      <c r="A918">
        <f>RAND()</f>
        <v/>
      </c>
      <c r="B918">
        <f>IF('d_시나리오'!$J$2='d_시나리오'!$H$2,'d_시나리오'!$I$2,IF(A918&lt;('d_시나리오'!$I$2-'d_시나리오'!$H$2)/('d_시나리오'!$J$2-'d_시나리오'!$H$2),'d_시나리오'!$H$2+SQRT(A918*('d_시나리오'!$J$2-'d_시나리오'!$H$2)*('d_시나리오'!$I$2-'d_시나리오'!$H$2)),'d_시나리오'!$J$2-SQRT((1-A918)*('d_시나리오'!$J$2-'d_시나리오'!$H$2)*('d_시나리오'!$J$2-'d_시나리오'!$I$2))))</f>
        <v/>
      </c>
      <c r="C918">
        <f>BETAINV(RAND(),2,6)</f>
        <v/>
      </c>
      <c r="D918">
        <f>INDEX('d_분포'!$A$2:$A$28,RANDBETWEEN(1,27))</f>
        <v/>
      </c>
      <c r="E918">
        <f>INDEX('d_분포'!$C$2:$C$5,RANDBETWEEN(1,4))*(0.9+0.2*RAND())</f>
        <v/>
      </c>
      <c r="F918">
        <f>RAND()</f>
        <v/>
      </c>
      <c r="G918">
        <f>IF('d_시나리오'!$J$3='d_시나리오'!$H$3,'d_시나리오'!$I$3,IF(F918&lt;('d_시나리오'!$I$3-'d_시나리오'!$H$3)/('d_시나리오'!$J$3-'d_시나리오'!$H$3),'d_시나리오'!$H$3+SQRT(F918*('d_시나리오'!$J$3-'d_시나리오'!$H$3)*('d_시나리오'!$I$3-'d_시나리오'!$H$3)),'d_시나리오'!$J$3-SQRT((1-F918)*('d_시나리오'!$J$3-'d_시나리오'!$H$3)*('d_시나리오'!$J$3-'d_시나리오'!$I$3))))</f>
        <v/>
      </c>
      <c r="H918">
        <f>RAND()</f>
        <v/>
      </c>
      <c r="I918">
        <f>IF('d_시나리오'!$J$4='d_시나리오'!$H$4,'d_시나리오'!$I$4,IF(H918&lt;('d_시나리오'!$I$4-'d_시나리오'!$H$4)/('d_시나리오'!$J$4-'d_시나리오'!$H$4),'d_시나리오'!$H$4+SQRT(H918*('d_시나리오'!$J$4-'d_시나리오'!$H$4)*('d_시나리오'!$I$4-'d_시나리오'!$H$4)),'d_시나리오'!$J$4-SQRT((1-H918)*('d_시나리오'!$J$4-'d_시나리오'!$H$4)*('d_시나리오'!$J$4-'d_시나리오'!$I$4))))</f>
        <v/>
      </c>
      <c r="J918">
        <f>RAND()</f>
        <v/>
      </c>
      <c r="K918">
        <f>IF('d_시나리오'!$J$5='d_시나리오'!$H$5,'d_시나리오'!$I$5,IF(J918&lt;('d_시나리오'!$I$5-'d_시나리오'!$H$5)/('d_시나리오'!$J$5-'d_시나리오'!$H$5),'d_시나리오'!$H$5+SQRT(J918*('d_시나리오'!$J$5-'d_시나리오'!$H$5)*('d_시나리오'!$I$5-'d_시나리오'!$H$5)),'d_시나리오'!$J$5-SQRT((1-J918)*('d_시나리오'!$J$5-'d_시나리오'!$H$5)*('d_시나리오'!$J$5-'d_시나리오'!$I$5))))</f>
        <v/>
      </c>
      <c r="L918">
        <f>RAND()</f>
        <v/>
      </c>
      <c r="M918">
        <f>IF('d_시나리오'!$J$6='d_시나리오'!$H$6,'d_시나리오'!$I$6,IF(L918&lt;('d_시나리오'!$I$6-'d_시나리오'!$H$6)/('d_시나리오'!$J$6-'d_시나리오'!$H$6),'d_시나리오'!$H$6+SQRT(L918*('d_시나리오'!$J$6-'d_시나리오'!$H$6)*('d_시나리오'!$I$6-'d_시나리오'!$H$6)),'d_시나리오'!$J$6-SQRT((1-L918)*('d_시나리오'!$J$6-'d_시나리오'!$H$6)*('d_시나리오'!$J$6-'d_시나리오'!$I$6))))</f>
        <v/>
      </c>
      <c r="N918">
        <f>INDEX('d_분포'!$B$2:$B$57,RANDBETWEEN(1,56))</f>
        <v/>
      </c>
      <c r="O918">
        <f>BETAINV(RAND(),5,5)</f>
        <v/>
      </c>
      <c r="P918">
        <f>'d_고정'!$B$1*'6_기대효과'!$H$7*('d_시나리오'!$I$7/'d_고정'!$B$2)*B918</f>
        <v/>
      </c>
      <c r="Q918">
        <f>P918*C918</f>
        <v/>
      </c>
      <c r="R918">
        <f>P918*E918</f>
        <v/>
      </c>
      <c r="S918">
        <f>R918*G918</f>
        <v/>
      </c>
      <c r="T918">
        <f>Q918+S918</f>
        <v/>
      </c>
      <c r="U918">
        <f>(Q918*D918+S918*I918)*(1-O918)</f>
        <v/>
      </c>
      <c r="V918">
        <f>(R918*K918*N918+'d_고정'!$B$3*('6_기대효과'!$H$7/8)*N918*'d_고정'!$B$10*M918*('6_기대효과'!$K$7/'d_고정'!$B$9))*(1-O918)</f>
        <v/>
      </c>
      <c r="W918">
        <f>(S918*I918+R918*MAX(K918-'d_고정'!$B$10*M918*('6_기대효과'!$K$7/'d_고정'!$B$9),0)*N918)*(1-O918)</f>
        <v/>
      </c>
      <c r="X918">
        <f>U918+V918</f>
        <v/>
      </c>
      <c r="Y918">
        <f>U918/('d_고정'!$B$5*'6_기대효과'!$H$7/8)/'d_고정'!$B$6</f>
        <v/>
      </c>
      <c r="Z918">
        <f>U918/('d_고정'!$B$8*'6_기대효과'!$H$7/8)</f>
        <v/>
      </c>
    </row>
    <row r="919">
      <c r="A919">
        <f>RAND()</f>
        <v/>
      </c>
      <c r="B919">
        <f>IF('d_시나리오'!$J$2='d_시나리오'!$H$2,'d_시나리오'!$I$2,IF(A919&lt;('d_시나리오'!$I$2-'d_시나리오'!$H$2)/('d_시나리오'!$J$2-'d_시나리오'!$H$2),'d_시나리오'!$H$2+SQRT(A919*('d_시나리오'!$J$2-'d_시나리오'!$H$2)*('d_시나리오'!$I$2-'d_시나리오'!$H$2)),'d_시나리오'!$J$2-SQRT((1-A919)*('d_시나리오'!$J$2-'d_시나리오'!$H$2)*('d_시나리오'!$J$2-'d_시나리오'!$I$2))))</f>
        <v/>
      </c>
      <c r="C919">
        <f>BETAINV(RAND(),2,6)</f>
        <v/>
      </c>
      <c r="D919">
        <f>INDEX('d_분포'!$A$2:$A$28,RANDBETWEEN(1,27))</f>
        <v/>
      </c>
      <c r="E919">
        <f>INDEX('d_분포'!$C$2:$C$5,RANDBETWEEN(1,4))*(0.9+0.2*RAND())</f>
        <v/>
      </c>
      <c r="F919">
        <f>RAND()</f>
        <v/>
      </c>
      <c r="G919">
        <f>IF('d_시나리오'!$J$3='d_시나리오'!$H$3,'d_시나리오'!$I$3,IF(F919&lt;('d_시나리오'!$I$3-'d_시나리오'!$H$3)/('d_시나리오'!$J$3-'d_시나리오'!$H$3),'d_시나리오'!$H$3+SQRT(F919*('d_시나리오'!$J$3-'d_시나리오'!$H$3)*('d_시나리오'!$I$3-'d_시나리오'!$H$3)),'d_시나리오'!$J$3-SQRT((1-F919)*('d_시나리오'!$J$3-'d_시나리오'!$H$3)*('d_시나리오'!$J$3-'d_시나리오'!$I$3))))</f>
        <v/>
      </c>
      <c r="H919">
        <f>RAND()</f>
        <v/>
      </c>
      <c r="I919">
        <f>IF('d_시나리오'!$J$4='d_시나리오'!$H$4,'d_시나리오'!$I$4,IF(H919&lt;('d_시나리오'!$I$4-'d_시나리오'!$H$4)/('d_시나리오'!$J$4-'d_시나리오'!$H$4),'d_시나리오'!$H$4+SQRT(H919*('d_시나리오'!$J$4-'d_시나리오'!$H$4)*('d_시나리오'!$I$4-'d_시나리오'!$H$4)),'d_시나리오'!$J$4-SQRT((1-H919)*('d_시나리오'!$J$4-'d_시나리오'!$H$4)*('d_시나리오'!$J$4-'d_시나리오'!$I$4))))</f>
        <v/>
      </c>
      <c r="J919">
        <f>RAND()</f>
        <v/>
      </c>
      <c r="K919">
        <f>IF('d_시나리오'!$J$5='d_시나리오'!$H$5,'d_시나리오'!$I$5,IF(J919&lt;('d_시나리오'!$I$5-'d_시나리오'!$H$5)/('d_시나리오'!$J$5-'d_시나리오'!$H$5),'d_시나리오'!$H$5+SQRT(J919*('d_시나리오'!$J$5-'d_시나리오'!$H$5)*('d_시나리오'!$I$5-'d_시나리오'!$H$5)),'d_시나리오'!$J$5-SQRT((1-J919)*('d_시나리오'!$J$5-'d_시나리오'!$H$5)*('d_시나리오'!$J$5-'d_시나리오'!$I$5))))</f>
        <v/>
      </c>
      <c r="L919">
        <f>RAND()</f>
        <v/>
      </c>
      <c r="M919">
        <f>IF('d_시나리오'!$J$6='d_시나리오'!$H$6,'d_시나리오'!$I$6,IF(L919&lt;('d_시나리오'!$I$6-'d_시나리오'!$H$6)/('d_시나리오'!$J$6-'d_시나리오'!$H$6),'d_시나리오'!$H$6+SQRT(L919*('d_시나리오'!$J$6-'d_시나리오'!$H$6)*('d_시나리오'!$I$6-'d_시나리오'!$H$6)),'d_시나리오'!$J$6-SQRT((1-L919)*('d_시나리오'!$J$6-'d_시나리오'!$H$6)*('d_시나리오'!$J$6-'d_시나리오'!$I$6))))</f>
        <v/>
      </c>
      <c r="N919">
        <f>INDEX('d_분포'!$B$2:$B$57,RANDBETWEEN(1,56))</f>
        <v/>
      </c>
      <c r="O919">
        <f>BETAINV(RAND(),5,5)</f>
        <v/>
      </c>
      <c r="P919">
        <f>'d_고정'!$B$1*'6_기대효과'!$H$7*('d_시나리오'!$I$7/'d_고정'!$B$2)*B919</f>
        <v/>
      </c>
      <c r="Q919">
        <f>P919*C919</f>
        <v/>
      </c>
      <c r="R919">
        <f>P919*E919</f>
        <v/>
      </c>
      <c r="S919">
        <f>R919*G919</f>
        <v/>
      </c>
      <c r="T919">
        <f>Q919+S919</f>
        <v/>
      </c>
      <c r="U919">
        <f>(Q919*D919+S919*I919)*(1-O919)</f>
        <v/>
      </c>
      <c r="V919">
        <f>(R919*K919*N919+'d_고정'!$B$3*('6_기대효과'!$H$7/8)*N919*'d_고정'!$B$10*M919*('6_기대효과'!$K$7/'d_고정'!$B$9))*(1-O919)</f>
        <v/>
      </c>
      <c r="W919">
        <f>(S919*I919+R919*MAX(K919-'d_고정'!$B$10*M919*('6_기대효과'!$K$7/'d_고정'!$B$9),0)*N919)*(1-O919)</f>
        <v/>
      </c>
      <c r="X919">
        <f>U919+V919</f>
        <v/>
      </c>
      <c r="Y919">
        <f>U919/('d_고정'!$B$5*'6_기대효과'!$H$7/8)/'d_고정'!$B$6</f>
        <v/>
      </c>
      <c r="Z919">
        <f>U919/('d_고정'!$B$8*'6_기대효과'!$H$7/8)</f>
        <v/>
      </c>
    </row>
    <row r="920">
      <c r="A920">
        <f>RAND()</f>
        <v/>
      </c>
      <c r="B920">
        <f>IF('d_시나리오'!$J$2='d_시나리오'!$H$2,'d_시나리오'!$I$2,IF(A920&lt;('d_시나리오'!$I$2-'d_시나리오'!$H$2)/('d_시나리오'!$J$2-'d_시나리오'!$H$2),'d_시나리오'!$H$2+SQRT(A920*('d_시나리오'!$J$2-'d_시나리오'!$H$2)*('d_시나리오'!$I$2-'d_시나리오'!$H$2)),'d_시나리오'!$J$2-SQRT((1-A920)*('d_시나리오'!$J$2-'d_시나리오'!$H$2)*('d_시나리오'!$J$2-'d_시나리오'!$I$2))))</f>
        <v/>
      </c>
      <c r="C920">
        <f>BETAINV(RAND(),2,6)</f>
        <v/>
      </c>
      <c r="D920">
        <f>INDEX('d_분포'!$A$2:$A$28,RANDBETWEEN(1,27))</f>
        <v/>
      </c>
      <c r="E920">
        <f>INDEX('d_분포'!$C$2:$C$5,RANDBETWEEN(1,4))*(0.9+0.2*RAND())</f>
        <v/>
      </c>
      <c r="F920">
        <f>RAND()</f>
        <v/>
      </c>
      <c r="G920">
        <f>IF('d_시나리오'!$J$3='d_시나리오'!$H$3,'d_시나리오'!$I$3,IF(F920&lt;('d_시나리오'!$I$3-'d_시나리오'!$H$3)/('d_시나리오'!$J$3-'d_시나리오'!$H$3),'d_시나리오'!$H$3+SQRT(F920*('d_시나리오'!$J$3-'d_시나리오'!$H$3)*('d_시나리오'!$I$3-'d_시나리오'!$H$3)),'d_시나리오'!$J$3-SQRT((1-F920)*('d_시나리오'!$J$3-'d_시나리오'!$H$3)*('d_시나리오'!$J$3-'d_시나리오'!$I$3))))</f>
        <v/>
      </c>
      <c r="H920">
        <f>RAND()</f>
        <v/>
      </c>
      <c r="I920">
        <f>IF('d_시나리오'!$J$4='d_시나리오'!$H$4,'d_시나리오'!$I$4,IF(H920&lt;('d_시나리오'!$I$4-'d_시나리오'!$H$4)/('d_시나리오'!$J$4-'d_시나리오'!$H$4),'d_시나리오'!$H$4+SQRT(H920*('d_시나리오'!$J$4-'d_시나리오'!$H$4)*('d_시나리오'!$I$4-'d_시나리오'!$H$4)),'d_시나리오'!$J$4-SQRT((1-H920)*('d_시나리오'!$J$4-'d_시나리오'!$H$4)*('d_시나리오'!$J$4-'d_시나리오'!$I$4))))</f>
        <v/>
      </c>
      <c r="J920">
        <f>RAND()</f>
        <v/>
      </c>
      <c r="K920">
        <f>IF('d_시나리오'!$J$5='d_시나리오'!$H$5,'d_시나리오'!$I$5,IF(J920&lt;('d_시나리오'!$I$5-'d_시나리오'!$H$5)/('d_시나리오'!$J$5-'d_시나리오'!$H$5),'d_시나리오'!$H$5+SQRT(J920*('d_시나리오'!$J$5-'d_시나리오'!$H$5)*('d_시나리오'!$I$5-'d_시나리오'!$H$5)),'d_시나리오'!$J$5-SQRT((1-J920)*('d_시나리오'!$J$5-'d_시나리오'!$H$5)*('d_시나리오'!$J$5-'d_시나리오'!$I$5))))</f>
        <v/>
      </c>
      <c r="L920">
        <f>RAND()</f>
        <v/>
      </c>
      <c r="M920">
        <f>IF('d_시나리오'!$J$6='d_시나리오'!$H$6,'d_시나리오'!$I$6,IF(L920&lt;('d_시나리오'!$I$6-'d_시나리오'!$H$6)/('d_시나리오'!$J$6-'d_시나리오'!$H$6),'d_시나리오'!$H$6+SQRT(L920*('d_시나리오'!$J$6-'d_시나리오'!$H$6)*('d_시나리오'!$I$6-'d_시나리오'!$H$6)),'d_시나리오'!$J$6-SQRT((1-L920)*('d_시나리오'!$J$6-'d_시나리오'!$H$6)*('d_시나리오'!$J$6-'d_시나리오'!$I$6))))</f>
        <v/>
      </c>
      <c r="N920">
        <f>INDEX('d_분포'!$B$2:$B$57,RANDBETWEEN(1,56))</f>
        <v/>
      </c>
      <c r="O920">
        <f>BETAINV(RAND(),5,5)</f>
        <v/>
      </c>
      <c r="P920">
        <f>'d_고정'!$B$1*'6_기대효과'!$H$7*('d_시나리오'!$I$7/'d_고정'!$B$2)*B920</f>
        <v/>
      </c>
      <c r="Q920">
        <f>P920*C920</f>
        <v/>
      </c>
      <c r="R920">
        <f>P920*E920</f>
        <v/>
      </c>
      <c r="S920">
        <f>R920*G920</f>
        <v/>
      </c>
      <c r="T920">
        <f>Q920+S920</f>
        <v/>
      </c>
      <c r="U920">
        <f>(Q920*D920+S920*I920)*(1-O920)</f>
        <v/>
      </c>
      <c r="V920">
        <f>(R920*K920*N920+'d_고정'!$B$3*('6_기대효과'!$H$7/8)*N920*'d_고정'!$B$10*M920*('6_기대효과'!$K$7/'d_고정'!$B$9))*(1-O920)</f>
        <v/>
      </c>
      <c r="W920">
        <f>(S920*I920+R920*MAX(K920-'d_고정'!$B$10*M920*('6_기대효과'!$K$7/'d_고정'!$B$9),0)*N920)*(1-O920)</f>
        <v/>
      </c>
      <c r="X920">
        <f>U920+V920</f>
        <v/>
      </c>
      <c r="Y920">
        <f>U920/('d_고정'!$B$5*'6_기대효과'!$H$7/8)/'d_고정'!$B$6</f>
        <v/>
      </c>
      <c r="Z920">
        <f>U920/('d_고정'!$B$8*'6_기대효과'!$H$7/8)</f>
        <v/>
      </c>
    </row>
    <row r="921">
      <c r="A921">
        <f>RAND()</f>
        <v/>
      </c>
      <c r="B921">
        <f>IF('d_시나리오'!$J$2='d_시나리오'!$H$2,'d_시나리오'!$I$2,IF(A921&lt;('d_시나리오'!$I$2-'d_시나리오'!$H$2)/('d_시나리오'!$J$2-'d_시나리오'!$H$2),'d_시나리오'!$H$2+SQRT(A921*('d_시나리오'!$J$2-'d_시나리오'!$H$2)*('d_시나리오'!$I$2-'d_시나리오'!$H$2)),'d_시나리오'!$J$2-SQRT((1-A921)*('d_시나리오'!$J$2-'d_시나리오'!$H$2)*('d_시나리오'!$J$2-'d_시나리오'!$I$2))))</f>
        <v/>
      </c>
      <c r="C921">
        <f>BETAINV(RAND(),2,6)</f>
        <v/>
      </c>
      <c r="D921">
        <f>INDEX('d_분포'!$A$2:$A$28,RANDBETWEEN(1,27))</f>
        <v/>
      </c>
      <c r="E921">
        <f>INDEX('d_분포'!$C$2:$C$5,RANDBETWEEN(1,4))*(0.9+0.2*RAND())</f>
        <v/>
      </c>
      <c r="F921">
        <f>RAND()</f>
        <v/>
      </c>
      <c r="G921">
        <f>IF('d_시나리오'!$J$3='d_시나리오'!$H$3,'d_시나리오'!$I$3,IF(F921&lt;('d_시나리오'!$I$3-'d_시나리오'!$H$3)/('d_시나리오'!$J$3-'d_시나리오'!$H$3),'d_시나리오'!$H$3+SQRT(F921*('d_시나리오'!$J$3-'d_시나리오'!$H$3)*('d_시나리오'!$I$3-'d_시나리오'!$H$3)),'d_시나리오'!$J$3-SQRT((1-F921)*('d_시나리오'!$J$3-'d_시나리오'!$H$3)*('d_시나리오'!$J$3-'d_시나리오'!$I$3))))</f>
        <v/>
      </c>
      <c r="H921">
        <f>RAND()</f>
        <v/>
      </c>
      <c r="I921">
        <f>IF('d_시나리오'!$J$4='d_시나리오'!$H$4,'d_시나리오'!$I$4,IF(H921&lt;('d_시나리오'!$I$4-'d_시나리오'!$H$4)/('d_시나리오'!$J$4-'d_시나리오'!$H$4),'d_시나리오'!$H$4+SQRT(H921*('d_시나리오'!$J$4-'d_시나리오'!$H$4)*('d_시나리오'!$I$4-'d_시나리오'!$H$4)),'d_시나리오'!$J$4-SQRT((1-H921)*('d_시나리오'!$J$4-'d_시나리오'!$H$4)*('d_시나리오'!$J$4-'d_시나리오'!$I$4))))</f>
        <v/>
      </c>
      <c r="J921">
        <f>RAND()</f>
        <v/>
      </c>
      <c r="K921">
        <f>IF('d_시나리오'!$J$5='d_시나리오'!$H$5,'d_시나리오'!$I$5,IF(J921&lt;('d_시나리오'!$I$5-'d_시나리오'!$H$5)/('d_시나리오'!$J$5-'d_시나리오'!$H$5),'d_시나리오'!$H$5+SQRT(J921*('d_시나리오'!$J$5-'d_시나리오'!$H$5)*('d_시나리오'!$I$5-'d_시나리오'!$H$5)),'d_시나리오'!$J$5-SQRT((1-J921)*('d_시나리오'!$J$5-'d_시나리오'!$H$5)*('d_시나리오'!$J$5-'d_시나리오'!$I$5))))</f>
        <v/>
      </c>
      <c r="L921">
        <f>RAND()</f>
        <v/>
      </c>
      <c r="M921">
        <f>IF('d_시나리오'!$J$6='d_시나리오'!$H$6,'d_시나리오'!$I$6,IF(L921&lt;('d_시나리오'!$I$6-'d_시나리오'!$H$6)/('d_시나리오'!$J$6-'d_시나리오'!$H$6),'d_시나리오'!$H$6+SQRT(L921*('d_시나리오'!$J$6-'d_시나리오'!$H$6)*('d_시나리오'!$I$6-'d_시나리오'!$H$6)),'d_시나리오'!$J$6-SQRT((1-L921)*('d_시나리오'!$J$6-'d_시나리오'!$H$6)*('d_시나리오'!$J$6-'d_시나리오'!$I$6))))</f>
        <v/>
      </c>
      <c r="N921">
        <f>INDEX('d_분포'!$B$2:$B$57,RANDBETWEEN(1,56))</f>
        <v/>
      </c>
      <c r="O921">
        <f>BETAINV(RAND(),5,5)</f>
        <v/>
      </c>
      <c r="P921">
        <f>'d_고정'!$B$1*'6_기대효과'!$H$7*('d_시나리오'!$I$7/'d_고정'!$B$2)*B921</f>
        <v/>
      </c>
      <c r="Q921">
        <f>P921*C921</f>
        <v/>
      </c>
      <c r="R921">
        <f>P921*E921</f>
        <v/>
      </c>
      <c r="S921">
        <f>R921*G921</f>
        <v/>
      </c>
      <c r="T921">
        <f>Q921+S921</f>
        <v/>
      </c>
      <c r="U921">
        <f>(Q921*D921+S921*I921)*(1-O921)</f>
        <v/>
      </c>
      <c r="V921">
        <f>(R921*K921*N921+'d_고정'!$B$3*('6_기대효과'!$H$7/8)*N921*'d_고정'!$B$10*M921*('6_기대효과'!$K$7/'d_고정'!$B$9))*(1-O921)</f>
        <v/>
      </c>
      <c r="W921">
        <f>(S921*I921+R921*MAX(K921-'d_고정'!$B$10*M921*('6_기대효과'!$K$7/'d_고정'!$B$9),0)*N921)*(1-O921)</f>
        <v/>
      </c>
      <c r="X921">
        <f>U921+V921</f>
        <v/>
      </c>
      <c r="Y921">
        <f>U921/('d_고정'!$B$5*'6_기대효과'!$H$7/8)/'d_고정'!$B$6</f>
        <v/>
      </c>
      <c r="Z921">
        <f>U921/('d_고정'!$B$8*'6_기대효과'!$H$7/8)</f>
        <v/>
      </c>
    </row>
    <row r="922">
      <c r="A922">
        <f>RAND()</f>
        <v/>
      </c>
      <c r="B922">
        <f>IF('d_시나리오'!$J$2='d_시나리오'!$H$2,'d_시나리오'!$I$2,IF(A922&lt;('d_시나리오'!$I$2-'d_시나리오'!$H$2)/('d_시나리오'!$J$2-'d_시나리오'!$H$2),'d_시나리오'!$H$2+SQRT(A922*('d_시나리오'!$J$2-'d_시나리오'!$H$2)*('d_시나리오'!$I$2-'d_시나리오'!$H$2)),'d_시나리오'!$J$2-SQRT((1-A922)*('d_시나리오'!$J$2-'d_시나리오'!$H$2)*('d_시나리오'!$J$2-'d_시나리오'!$I$2))))</f>
        <v/>
      </c>
      <c r="C922">
        <f>BETAINV(RAND(),2,6)</f>
        <v/>
      </c>
      <c r="D922">
        <f>INDEX('d_분포'!$A$2:$A$28,RANDBETWEEN(1,27))</f>
        <v/>
      </c>
      <c r="E922">
        <f>INDEX('d_분포'!$C$2:$C$5,RANDBETWEEN(1,4))*(0.9+0.2*RAND())</f>
        <v/>
      </c>
      <c r="F922">
        <f>RAND()</f>
        <v/>
      </c>
      <c r="G922">
        <f>IF('d_시나리오'!$J$3='d_시나리오'!$H$3,'d_시나리오'!$I$3,IF(F922&lt;('d_시나리오'!$I$3-'d_시나리오'!$H$3)/('d_시나리오'!$J$3-'d_시나리오'!$H$3),'d_시나리오'!$H$3+SQRT(F922*('d_시나리오'!$J$3-'d_시나리오'!$H$3)*('d_시나리오'!$I$3-'d_시나리오'!$H$3)),'d_시나리오'!$J$3-SQRT((1-F922)*('d_시나리오'!$J$3-'d_시나리오'!$H$3)*('d_시나리오'!$J$3-'d_시나리오'!$I$3))))</f>
        <v/>
      </c>
      <c r="H922">
        <f>RAND()</f>
        <v/>
      </c>
      <c r="I922">
        <f>IF('d_시나리오'!$J$4='d_시나리오'!$H$4,'d_시나리오'!$I$4,IF(H922&lt;('d_시나리오'!$I$4-'d_시나리오'!$H$4)/('d_시나리오'!$J$4-'d_시나리오'!$H$4),'d_시나리오'!$H$4+SQRT(H922*('d_시나리오'!$J$4-'d_시나리오'!$H$4)*('d_시나리오'!$I$4-'d_시나리오'!$H$4)),'d_시나리오'!$J$4-SQRT((1-H922)*('d_시나리오'!$J$4-'d_시나리오'!$H$4)*('d_시나리오'!$J$4-'d_시나리오'!$I$4))))</f>
        <v/>
      </c>
      <c r="J922">
        <f>RAND()</f>
        <v/>
      </c>
      <c r="K922">
        <f>IF('d_시나리오'!$J$5='d_시나리오'!$H$5,'d_시나리오'!$I$5,IF(J922&lt;('d_시나리오'!$I$5-'d_시나리오'!$H$5)/('d_시나리오'!$J$5-'d_시나리오'!$H$5),'d_시나리오'!$H$5+SQRT(J922*('d_시나리오'!$J$5-'d_시나리오'!$H$5)*('d_시나리오'!$I$5-'d_시나리오'!$H$5)),'d_시나리오'!$J$5-SQRT((1-J922)*('d_시나리오'!$J$5-'d_시나리오'!$H$5)*('d_시나리오'!$J$5-'d_시나리오'!$I$5))))</f>
        <v/>
      </c>
      <c r="L922">
        <f>RAND()</f>
        <v/>
      </c>
      <c r="M922">
        <f>IF('d_시나리오'!$J$6='d_시나리오'!$H$6,'d_시나리오'!$I$6,IF(L922&lt;('d_시나리오'!$I$6-'d_시나리오'!$H$6)/('d_시나리오'!$J$6-'d_시나리오'!$H$6),'d_시나리오'!$H$6+SQRT(L922*('d_시나리오'!$J$6-'d_시나리오'!$H$6)*('d_시나리오'!$I$6-'d_시나리오'!$H$6)),'d_시나리오'!$J$6-SQRT((1-L922)*('d_시나리오'!$J$6-'d_시나리오'!$H$6)*('d_시나리오'!$J$6-'d_시나리오'!$I$6))))</f>
        <v/>
      </c>
      <c r="N922">
        <f>INDEX('d_분포'!$B$2:$B$57,RANDBETWEEN(1,56))</f>
        <v/>
      </c>
      <c r="O922">
        <f>BETAINV(RAND(),5,5)</f>
        <v/>
      </c>
      <c r="P922">
        <f>'d_고정'!$B$1*'6_기대효과'!$H$7*('d_시나리오'!$I$7/'d_고정'!$B$2)*B922</f>
        <v/>
      </c>
      <c r="Q922">
        <f>P922*C922</f>
        <v/>
      </c>
      <c r="R922">
        <f>P922*E922</f>
        <v/>
      </c>
      <c r="S922">
        <f>R922*G922</f>
        <v/>
      </c>
      <c r="T922">
        <f>Q922+S922</f>
        <v/>
      </c>
      <c r="U922">
        <f>(Q922*D922+S922*I922)*(1-O922)</f>
        <v/>
      </c>
      <c r="V922">
        <f>(R922*K922*N922+'d_고정'!$B$3*('6_기대효과'!$H$7/8)*N922*'d_고정'!$B$10*M922*('6_기대효과'!$K$7/'d_고정'!$B$9))*(1-O922)</f>
        <v/>
      </c>
      <c r="W922">
        <f>(S922*I922+R922*MAX(K922-'d_고정'!$B$10*M922*('6_기대효과'!$K$7/'d_고정'!$B$9),0)*N922)*(1-O922)</f>
        <v/>
      </c>
      <c r="X922">
        <f>U922+V922</f>
        <v/>
      </c>
      <c r="Y922">
        <f>U922/('d_고정'!$B$5*'6_기대효과'!$H$7/8)/'d_고정'!$B$6</f>
        <v/>
      </c>
      <c r="Z922">
        <f>U922/('d_고정'!$B$8*'6_기대효과'!$H$7/8)</f>
        <v/>
      </c>
    </row>
    <row r="923">
      <c r="A923">
        <f>RAND()</f>
        <v/>
      </c>
      <c r="B923">
        <f>IF('d_시나리오'!$J$2='d_시나리오'!$H$2,'d_시나리오'!$I$2,IF(A923&lt;('d_시나리오'!$I$2-'d_시나리오'!$H$2)/('d_시나리오'!$J$2-'d_시나리오'!$H$2),'d_시나리오'!$H$2+SQRT(A923*('d_시나리오'!$J$2-'d_시나리오'!$H$2)*('d_시나리오'!$I$2-'d_시나리오'!$H$2)),'d_시나리오'!$J$2-SQRT((1-A923)*('d_시나리오'!$J$2-'d_시나리오'!$H$2)*('d_시나리오'!$J$2-'d_시나리오'!$I$2))))</f>
        <v/>
      </c>
      <c r="C923">
        <f>BETAINV(RAND(),2,6)</f>
        <v/>
      </c>
      <c r="D923">
        <f>INDEX('d_분포'!$A$2:$A$28,RANDBETWEEN(1,27))</f>
        <v/>
      </c>
      <c r="E923">
        <f>INDEX('d_분포'!$C$2:$C$5,RANDBETWEEN(1,4))*(0.9+0.2*RAND())</f>
        <v/>
      </c>
      <c r="F923">
        <f>RAND()</f>
        <v/>
      </c>
      <c r="G923">
        <f>IF('d_시나리오'!$J$3='d_시나리오'!$H$3,'d_시나리오'!$I$3,IF(F923&lt;('d_시나리오'!$I$3-'d_시나리오'!$H$3)/('d_시나리오'!$J$3-'d_시나리오'!$H$3),'d_시나리오'!$H$3+SQRT(F923*('d_시나리오'!$J$3-'d_시나리오'!$H$3)*('d_시나리오'!$I$3-'d_시나리오'!$H$3)),'d_시나리오'!$J$3-SQRT((1-F923)*('d_시나리오'!$J$3-'d_시나리오'!$H$3)*('d_시나리오'!$J$3-'d_시나리오'!$I$3))))</f>
        <v/>
      </c>
      <c r="H923">
        <f>RAND()</f>
        <v/>
      </c>
      <c r="I923">
        <f>IF('d_시나리오'!$J$4='d_시나리오'!$H$4,'d_시나리오'!$I$4,IF(H923&lt;('d_시나리오'!$I$4-'d_시나리오'!$H$4)/('d_시나리오'!$J$4-'d_시나리오'!$H$4),'d_시나리오'!$H$4+SQRT(H923*('d_시나리오'!$J$4-'d_시나리오'!$H$4)*('d_시나리오'!$I$4-'d_시나리오'!$H$4)),'d_시나리오'!$J$4-SQRT((1-H923)*('d_시나리오'!$J$4-'d_시나리오'!$H$4)*('d_시나리오'!$J$4-'d_시나리오'!$I$4))))</f>
        <v/>
      </c>
      <c r="J923">
        <f>RAND()</f>
        <v/>
      </c>
      <c r="K923">
        <f>IF('d_시나리오'!$J$5='d_시나리오'!$H$5,'d_시나리오'!$I$5,IF(J923&lt;('d_시나리오'!$I$5-'d_시나리오'!$H$5)/('d_시나리오'!$J$5-'d_시나리오'!$H$5),'d_시나리오'!$H$5+SQRT(J923*('d_시나리오'!$J$5-'d_시나리오'!$H$5)*('d_시나리오'!$I$5-'d_시나리오'!$H$5)),'d_시나리오'!$J$5-SQRT((1-J923)*('d_시나리오'!$J$5-'d_시나리오'!$H$5)*('d_시나리오'!$J$5-'d_시나리오'!$I$5))))</f>
        <v/>
      </c>
      <c r="L923">
        <f>RAND()</f>
        <v/>
      </c>
      <c r="M923">
        <f>IF('d_시나리오'!$J$6='d_시나리오'!$H$6,'d_시나리오'!$I$6,IF(L923&lt;('d_시나리오'!$I$6-'d_시나리오'!$H$6)/('d_시나리오'!$J$6-'d_시나리오'!$H$6),'d_시나리오'!$H$6+SQRT(L923*('d_시나리오'!$J$6-'d_시나리오'!$H$6)*('d_시나리오'!$I$6-'d_시나리오'!$H$6)),'d_시나리오'!$J$6-SQRT((1-L923)*('d_시나리오'!$J$6-'d_시나리오'!$H$6)*('d_시나리오'!$J$6-'d_시나리오'!$I$6))))</f>
        <v/>
      </c>
      <c r="N923">
        <f>INDEX('d_분포'!$B$2:$B$57,RANDBETWEEN(1,56))</f>
        <v/>
      </c>
      <c r="O923">
        <f>BETAINV(RAND(),5,5)</f>
        <v/>
      </c>
      <c r="P923">
        <f>'d_고정'!$B$1*'6_기대효과'!$H$7*('d_시나리오'!$I$7/'d_고정'!$B$2)*B923</f>
        <v/>
      </c>
      <c r="Q923">
        <f>P923*C923</f>
        <v/>
      </c>
      <c r="R923">
        <f>P923*E923</f>
        <v/>
      </c>
      <c r="S923">
        <f>R923*G923</f>
        <v/>
      </c>
      <c r="T923">
        <f>Q923+S923</f>
        <v/>
      </c>
      <c r="U923">
        <f>(Q923*D923+S923*I923)*(1-O923)</f>
        <v/>
      </c>
      <c r="V923">
        <f>(R923*K923*N923+'d_고정'!$B$3*('6_기대효과'!$H$7/8)*N923*'d_고정'!$B$10*M923*('6_기대효과'!$K$7/'d_고정'!$B$9))*(1-O923)</f>
        <v/>
      </c>
      <c r="W923">
        <f>(S923*I923+R923*MAX(K923-'d_고정'!$B$10*M923*('6_기대효과'!$K$7/'d_고정'!$B$9),0)*N923)*(1-O923)</f>
        <v/>
      </c>
      <c r="X923">
        <f>U923+V923</f>
        <v/>
      </c>
      <c r="Y923">
        <f>U923/('d_고정'!$B$5*'6_기대효과'!$H$7/8)/'d_고정'!$B$6</f>
        <v/>
      </c>
      <c r="Z923">
        <f>U923/('d_고정'!$B$8*'6_기대효과'!$H$7/8)</f>
        <v/>
      </c>
    </row>
    <row r="924">
      <c r="A924">
        <f>RAND()</f>
        <v/>
      </c>
      <c r="B924">
        <f>IF('d_시나리오'!$J$2='d_시나리오'!$H$2,'d_시나리오'!$I$2,IF(A924&lt;('d_시나리오'!$I$2-'d_시나리오'!$H$2)/('d_시나리오'!$J$2-'d_시나리오'!$H$2),'d_시나리오'!$H$2+SQRT(A924*('d_시나리오'!$J$2-'d_시나리오'!$H$2)*('d_시나리오'!$I$2-'d_시나리오'!$H$2)),'d_시나리오'!$J$2-SQRT((1-A924)*('d_시나리오'!$J$2-'d_시나리오'!$H$2)*('d_시나리오'!$J$2-'d_시나리오'!$I$2))))</f>
        <v/>
      </c>
      <c r="C924">
        <f>BETAINV(RAND(),2,6)</f>
        <v/>
      </c>
      <c r="D924">
        <f>INDEX('d_분포'!$A$2:$A$28,RANDBETWEEN(1,27))</f>
        <v/>
      </c>
      <c r="E924">
        <f>INDEX('d_분포'!$C$2:$C$5,RANDBETWEEN(1,4))*(0.9+0.2*RAND())</f>
        <v/>
      </c>
      <c r="F924">
        <f>RAND()</f>
        <v/>
      </c>
      <c r="G924">
        <f>IF('d_시나리오'!$J$3='d_시나리오'!$H$3,'d_시나리오'!$I$3,IF(F924&lt;('d_시나리오'!$I$3-'d_시나리오'!$H$3)/('d_시나리오'!$J$3-'d_시나리오'!$H$3),'d_시나리오'!$H$3+SQRT(F924*('d_시나리오'!$J$3-'d_시나리오'!$H$3)*('d_시나리오'!$I$3-'d_시나리오'!$H$3)),'d_시나리오'!$J$3-SQRT((1-F924)*('d_시나리오'!$J$3-'d_시나리오'!$H$3)*('d_시나리오'!$J$3-'d_시나리오'!$I$3))))</f>
        <v/>
      </c>
      <c r="H924">
        <f>RAND()</f>
        <v/>
      </c>
      <c r="I924">
        <f>IF('d_시나리오'!$J$4='d_시나리오'!$H$4,'d_시나리오'!$I$4,IF(H924&lt;('d_시나리오'!$I$4-'d_시나리오'!$H$4)/('d_시나리오'!$J$4-'d_시나리오'!$H$4),'d_시나리오'!$H$4+SQRT(H924*('d_시나리오'!$J$4-'d_시나리오'!$H$4)*('d_시나리오'!$I$4-'d_시나리오'!$H$4)),'d_시나리오'!$J$4-SQRT((1-H924)*('d_시나리오'!$J$4-'d_시나리오'!$H$4)*('d_시나리오'!$J$4-'d_시나리오'!$I$4))))</f>
        <v/>
      </c>
      <c r="J924">
        <f>RAND()</f>
        <v/>
      </c>
      <c r="K924">
        <f>IF('d_시나리오'!$J$5='d_시나리오'!$H$5,'d_시나리오'!$I$5,IF(J924&lt;('d_시나리오'!$I$5-'d_시나리오'!$H$5)/('d_시나리오'!$J$5-'d_시나리오'!$H$5),'d_시나리오'!$H$5+SQRT(J924*('d_시나리오'!$J$5-'d_시나리오'!$H$5)*('d_시나리오'!$I$5-'d_시나리오'!$H$5)),'d_시나리오'!$J$5-SQRT((1-J924)*('d_시나리오'!$J$5-'d_시나리오'!$H$5)*('d_시나리오'!$J$5-'d_시나리오'!$I$5))))</f>
        <v/>
      </c>
      <c r="L924">
        <f>RAND()</f>
        <v/>
      </c>
      <c r="M924">
        <f>IF('d_시나리오'!$J$6='d_시나리오'!$H$6,'d_시나리오'!$I$6,IF(L924&lt;('d_시나리오'!$I$6-'d_시나리오'!$H$6)/('d_시나리오'!$J$6-'d_시나리오'!$H$6),'d_시나리오'!$H$6+SQRT(L924*('d_시나리오'!$J$6-'d_시나리오'!$H$6)*('d_시나리오'!$I$6-'d_시나리오'!$H$6)),'d_시나리오'!$J$6-SQRT((1-L924)*('d_시나리오'!$J$6-'d_시나리오'!$H$6)*('d_시나리오'!$J$6-'d_시나리오'!$I$6))))</f>
        <v/>
      </c>
      <c r="N924">
        <f>INDEX('d_분포'!$B$2:$B$57,RANDBETWEEN(1,56))</f>
        <v/>
      </c>
      <c r="O924">
        <f>BETAINV(RAND(),5,5)</f>
        <v/>
      </c>
      <c r="P924">
        <f>'d_고정'!$B$1*'6_기대효과'!$H$7*('d_시나리오'!$I$7/'d_고정'!$B$2)*B924</f>
        <v/>
      </c>
      <c r="Q924">
        <f>P924*C924</f>
        <v/>
      </c>
      <c r="R924">
        <f>P924*E924</f>
        <v/>
      </c>
      <c r="S924">
        <f>R924*G924</f>
        <v/>
      </c>
      <c r="T924">
        <f>Q924+S924</f>
        <v/>
      </c>
      <c r="U924">
        <f>(Q924*D924+S924*I924)*(1-O924)</f>
        <v/>
      </c>
      <c r="V924">
        <f>(R924*K924*N924+'d_고정'!$B$3*('6_기대효과'!$H$7/8)*N924*'d_고정'!$B$10*M924*('6_기대효과'!$K$7/'d_고정'!$B$9))*(1-O924)</f>
        <v/>
      </c>
      <c r="W924">
        <f>(S924*I924+R924*MAX(K924-'d_고정'!$B$10*M924*('6_기대효과'!$K$7/'d_고정'!$B$9),0)*N924)*(1-O924)</f>
        <v/>
      </c>
      <c r="X924">
        <f>U924+V924</f>
        <v/>
      </c>
      <c r="Y924">
        <f>U924/('d_고정'!$B$5*'6_기대효과'!$H$7/8)/'d_고정'!$B$6</f>
        <v/>
      </c>
      <c r="Z924">
        <f>U924/('d_고정'!$B$8*'6_기대효과'!$H$7/8)</f>
        <v/>
      </c>
    </row>
    <row r="925">
      <c r="A925">
        <f>RAND()</f>
        <v/>
      </c>
      <c r="B925">
        <f>IF('d_시나리오'!$J$2='d_시나리오'!$H$2,'d_시나리오'!$I$2,IF(A925&lt;('d_시나리오'!$I$2-'d_시나리오'!$H$2)/('d_시나리오'!$J$2-'d_시나리오'!$H$2),'d_시나리오'!$H$2+SQRT(A925*('d_시나리오'!$J$2-'d_시나리오'!$H$2)*('d_시나리오'!$I$2-'d_시나리오'!$H$2)),'d_시나리오'!$J$2-SQRT((1-A925)*('d_시나리오'!$J$2-'d_시나리오'!$H$2)*('d_시나리오'!$J$2-'d_시나리오'!$I$2))))</f>
        <v/>
      </c>
      <c r="C925">
        <f>BETAINV(RAND(),2,6)</f>
        <v/>
      </c>
      <c r="D925">
        <f>INDEX('d_분포'!$A$2:$A$28,RANDBETWEEN(1,27))</f>
        <v/>
      </c>
      <c r="E925">
        <f>INDEX('d_분포'!$C$2:$C$5,RANDBETWEEN(1,4))*(0.9+0.2*RAND())</f>
        <v/>
      </c>
      <c r="F925">
        <f>RAND()</f>
        <v/>
      </c>
      <c r="G925">
        <f>IF('d_시나리오'!$J$3='d_시나리오'!$H$3,'d_시나리오'!$I$3,IF(F925&lt;('d_시나리오'!$I$3-'d_시나리오'!$H$3)/('d_시나리오'!$J$3-'d_시나리오'!$H$3),'d_시나리오'!$H$3+SQRT(F925*('d_시나리오'!$J$3-'d_시나리오'!$H$3)*('d_시나리오'!$I$3-'d_시나리오'!$H$3)),'d_시나리오'!$J$3-SQRT((1-F925)*('d_시나리오'!$J$3-'d_시나리오'!$H$3)*('d_시나리오'!$J$3-'d_시나리오'!$I$3))))</f>
        <v/>
      </c>
      <c r="H925">
        <f>RAND()</f>
        <v/>
      </c>
      <c r="I925">
        <f>IF('d_시나리오'!$J$4='d_시나리오'!$H$4,'d_시나리오'!$I$4,IF(H925&lt;('d_시나리오'!$I$4-'d_시나리오'!$H$4)/('d_시나리오'!$J$4-'d_시나리오'!$H$4),'d_시나리오'!$H$4+SQRT(H925*('d_시나리오'!$J$4-'d_시나리오'!$H$4)*('d_시나리오'!$I$4-'d_시나리오'!$H$4)),'d_시나리오'!$J$4-SQRT((1-H925)*('d_시나리오'!$J$4-'d_시나리오'!$H$4)*('d_시나리오'!$J$4-'d_시나리오'!$I$4))))</f>
        <v/>
      </c>
      <c r="J925">
        <f>RAND()</f>
        <v/>
      </c>
      <c r="K925">
        <f>IF('d_시나리오'!$J$5='d_시나리오'!$H$5,'d_시나리오'!$I$5,IF(J925&lt;('d_시나리오'!$I$5-'d_시나리오'!$H$5)/('d_시나리오'!$J$5-'d_시나리오'!$H$5),'d_시나리오'!$H$5+SQRT(J925*('d_시나리오'!$J$5-'d_시나리오'!$H$5)*('d_시나리오'!$I$5-'d_시나리오'!$H$5)),'d_시나리오'!$J$5-SQRT((1-J925)*('d_시나리오'!$J$5-'d_시나리오'!$H$5)*('d_시나리오'!$J$5-'d_시나리오'!$I$5))))</f>
        <v/>
      </c>
      <c r="L925">
        <f>RAND()</f>
        <v/>
      </c>
      <c r="M925">
        <f>IF('d_시나리오'!$J$6='d_시나리오'!$H$6,'d_시나리오'!$I$6,IF(L925&lt;('d_시나리오'!$I$6-'d_시나리오'!$H$6)/('d_시나리오'!$J$6-'d_시나리오'!$H$6),'d_시나리오'!$H$6+SQRT(L925*('d_시나리오'!$J$6-'d_시나리오'!$H$6)*('d_시나리오'!$I$6-'d_시나리오'!$H$6)),'d_시나리오'!$J$6-SQRT((1-L925)*('d_시나리오'!$J$6-'d_시나리오'!$H$6)*('d_시나리오'!$J$6-'d_시나리오'!$I$6))))</f>
        <v/>
      </c>
      <c r="N925">
        <f>INDEX('d_분포'!$B$2:$B$57,RANDBETWEEN(1,56))</f>
        <v/>
      </c>
      <c r="O925">
        <f>BETAINV(RAND(),5,5)</f>
        <v/>
      </c>
      <c r="P925">
        <f>'d_고정'!$B$1*'6_기대효과'!$H$7*('d_시나리오'!$I$7/'d_고정'!$B$2)*B925</f>
        <v/>
      </c>
      <c r="Q925">
        <f>P925*C925</f>
        <v/>
      </c>
      <c r="R925">
        <f>P925*E925</f>
        <v/>
      </c>
      <c r="S925">
        <f>R925*G925</f>
        <v/>
      </c>
      <c r="T925">
        <f>Q925+S925</f>
        <v/>
      </c>
      <c r="U925">
        <f>(Q925*D925+S925*I925)*(1-O925)</f>
        <v/>
      </c>
      <c r="V925">
        <f>(R925*K925*N925+'d_고정'!$B$3*('6_기대효과'!$H$7/8)*N925*'d_고정'!$B$10*M925*('6_기대효과'!$K$7/'d_고정'!$B$9))*(1-O925)</f>
        <v/>
      </c>
      <c r="W925">
        <f>(S925*I925+R925*MAX(K925-'d_고정'!$B$10*M925*('6_기대효과'!$K$7/'d_고정'!$B$9),0)*N925)*(1-O925)</f>
        <v/>
      </c>
      <c r="X925">
        <f>U925+V925</f>
        <v/>
      </c>
      <c r="Y925">
        <f>U925/('d_고정'!$B$5*'6_기대효과'!$H$7/8)/'d_고정'!$B$6</f>
        <v/>
      </c>
      <c r="Z925">
        <f>U925/('d_고정'!$B$8*'6_기대효과'!$H$7/8)</f>
        <v/>
      </c>
    </row>
    <row r="926">
      <c r="A926">
        <f>RAND()</f>
        <v/>
      </c>
      <c r="B926">
        <f>IF('d_시나리오'!$J$2='d_시나리오'!$H$2,'d_시나리오'!$I$2,IF(A926&lt;('d_시나리오'!$I$2-'d_시나리오'!$H$2)/('d_시나리오'!$J$2-'d_시나리오'!$H$2),'d_시나리오'!$H$2+SQRT(A926*('d_시나리오'!$J$2-'d_시나리오'!$H$2)*('d_시나리오'!$I$2-'d_시나리오'!$H$2)),'d_시나리오'!$J$2-SQRT((1-A926)*('d_시나리오'!$J$2-'d_시나리오'!$H$2)*('d_시나리오'!$J$2-'d_시나리오'!$I$2))))</f>
        <v/>
      </c>
      <c r="C926">
        <f>BETAINV(RAND(),2,6)</f>
        <v/>
      </c>
      <c r="D926">
        <f>INDEX('d_분포'!$A$2:$A$28,RANDBETWEEN(1,27))</f>
        <v/>
      </c>
      <c r="E926">
        <f>INDEX('d_분포'!$C$2:$C$5,RANDBETWEEN(1,4))*(0.9+0.2*RAND())</f>
        <v/>
      </c>
      <c r="F926">
        <f>RAND()</f>
        <v/>
      </c>
      <c r="G926">
        <f>IF('d_시나리오'!$J$3='d_시나리오'!$H$3,'d_시나리오'!$I$3,IF(F926&lt;('d_시나리오'!$I$3-'d_시나리오'!$H$3)/('d_시나리오'!$J$3-'d_시나리오'!$H$3),'d_시나리오'!$H$3+SQRT(F926*('d_시나리오'!$J$3-'d_시나리오'!$H$3)*('d_시나리오'!$I$3-'d_시나리오'!$H$3)),'d_시나리오'!$J$3-SQRT((1-F926)*('d_시나리오'!$J$3-'d_시나리오'!$H$3)*('d_시나리오'!$J$3-'d_시나리오'!$I$3))))</f>
        <v/>
      </c>
      <c r="H926">
        <f>RAND()</f>
        <v/>
      </c>
      <c r="I926">
        <f>IF('d_시나리오'!$J$4='d_시나리오'!$H$4,'d_시나리오'!$I$4,IF(H926&lt;('d_시나리오'!$I$4-'d_시나리오'!$H$4)/('d_시나리오'!$J$4-'d_시나리오'!$H$4),'d_시나리오'!$H$4+SQRT(H926*('d_시나리오'!$J$4-'d_시나리오'!$H$4)*('d_시나리오'!$I$4-'d_시나리오'!$H$4)),'d_시나리오'!$J$4-SQRT((1-H926)*('d_시나리오'!$J$4-'d_시나리오'!$H$4)*('d_시나리오'!$J$4-'d_시나리오'!$I$4))))</f>
        <v/>
      </c>
      <c r="J926">
        <f>RAND()</f>
        <v/>
      </c>
      <c r="K926">
        <f>IF('d_시나리오'!$J$5='d_시나리오'!$H$5,'d_시나리오'!$I$5,IF(J926&lt;('d_시나리오'!$I$5-'d_시나리오'!$H$5)/('d_시나리오'!$J$5-'d_시나리오'!$H$5),'d_시나리오'!$H$5+SQRT(J926*('d_시나리오'!$J$5-'d_시나리오'!$H$5)*('d_시나리오'!$I$5-'d_시나리오'!$H$5)),'d_시나리오'!$J$5-SQRT((1-J926)*('d_시나리오'!$J$5-'d_시나리오'!$H$5)*('d_시나리오'!$J$5-'d_시나리오'!$I$5))))</f>
        <v/>
      </c>
      <c r="L926">
        <f>RAND()</f>
        <v/>
      </c>
      <c r="M926">
        <f>IF('d_시나리오'!$J$6='d_시나리오'!$H$6,'d_시나리오'!$I$6,IF(L926&lt;('d_시나리오'!$I$6-'d_시나리오'!$H$6)/('d_시나리오'!$J$6-'d_시나리오'!$H$6),'d_시나리오'!$H$6+SQRT(L926*('d_시나리오'!$J$6-'d_시나리오'!$H$6)*('d_시나리오'!$I$6-'d_시나리오'!$H$6)),'d_시나리오'!$J$6-SQRT((1-L926)*('d_시나리오'!$J$6-'d_시나리오'!$H$6)*('d_시나리오'!$J$6-'d_시나리오'!$I$6))))</f>
        <v/>
      </c>
      <c r="N926">
        <f>INDEX('d_분포'!$B$2:$B$57,RANDBETWEEN(1,56))</f>
        <v/>
      </c>
      <c r="O926">
        <f>BETAINV(RAND(),5,5)</f>
        <v/>
      </c>
      <c r="P926">
        <f>'d_고정'!$B$1*'6_기대효과'!$H$7*('d_시나리오'!$I$7/'d_고정'!$B$2)*B926</f>
        <v/>
      </c>
      <c r="Q926">
        <f>P926*C926</f>
        <v/>
      </c>
      <c r="R926">
        <f>P926*E926</f>
        <v/>
      </c>
      <c r="S926">
        <f>R926*G926</f>
        <v/>
      </c>
      <c r="T926">
        <f>Q926+S926</f>
        <v/>
      </c>
      <c r="U926">
        <f>(Q926*D926+S926*I926)*(1-O926)</f>
        <v/>
      </c>
      <c r="V926">
        <f>(R926*K926*N926+'d_고정'!$B$3*('6_기대효과'!$H$7/8)*N926*'d_고정'!$B$10*M926*('6_기대효과'!$K$7/'d_고정'!$B$9))*(1-O926)</f>
        <v/>
      </c>
      <c r="W926">
        <f>(S926*I926+R926*MAX(K926-'d_고정'!$B$10*M926*('6_기대효과'!$K$7/'d_고정'!$B$9),0)*N926)*(1-O926)</f>
        <v/>
      </c>
      <c r="X926">
        <f>U926+V926</f>
        <v/>
      </c>
      <c r="Y926">
        <f>U926/('d_고정'!$B$5*'6_기대효과'!$H$7/8)/'d_고정'!$B$6</f>
        <v/>
      </c>
      <c r="Z926">
        <f>U926/('d_고정'!$B$8*'6_기대효과'!$H$7/8)</f>
        <v/>
      </c>
    </row>
    <row r="927">
      <c r="A927">
        <f>RAND()</f>
        <v/>
      </c>
      <c r="B927">
        <f>IF('d_시나리오'!$J$2='d_시나리오'!$H$2,'d_시나리오'!$I$2,IF(A927&lt;('d_시나리오'!$I$2-'d_시나리오'!$H$2)/('d_시나리오'!$J$2-'d_시나리오'!$H$2),'d_시나리오'!$H$2+SQRT(A927*('d_시나리오'!$J$2-'d_시나리오'!$H$2)*('d_시나리오'!$I$2-'d_시나리오'!$H$2)),'d_시나리오'!$J$2-SQRT((1-A927)*('d_시나리오'!$J$2-'d_시나리오'!$H$2)*('d_시나리오'!$J$2-'d_시나리오'!$I$2))))</f>
        <v/>
      </c>
      <c r="C927">
        <f>BETAINV(RAND(),2,6)</f>
        <v/>
      </c>
      <c r="D927">
        <f>INDEX('d_분포'!$A$2:$A$28,RANDBETWEEN(1,27))</f>
        <v/>
      </c>
      <c r="E927">
        <f>INDEX('d_분포'!$C$2:$C$5,RANDBETWEEN(1,4))*(0.9+0.2*RAND())</f>
        <v/>
      </c>
      <c r="F927">
        <f>RAND()</f>
        <v/>
      </c>
      <c r="G927">
        <f>IF('d_시나리오'!$J$3='d_시나리오'!$H$3,'d_시나리오'!$I$3,IF(F927&lt;('d_시나리오'!$I$3-'d_시나리오'!$H$3)/('d_시나리오'!$J$3-'d_시나리오'!$H$3),'d_시나리오'!$H$3+SQRT(F927*('d_시나리오'!$J$3-'d_시나리오'!$H$3)*('d_시나리오'!$I$3-'d_시나리오'!$H$3)),'d_시나리오'!$J$3-SQRT((1-F927)*('d_시나리오'!$J$3-'d_시나리오'!$H$3)*('d_시나리오'!$J$3-'d_시나리오'!$I$3))))</f>
        <v/>
      </c>
      <c r="H927">
        <f>RAND()</f>
        <v/>
      </c>
      <c r="I927">
        <f>IF('d_시나리오'!$J$4='d_시나리오'!$H$4,'d_시나리오'!$I$4,IF(H927&lt;('d_시나리오'!$I$4-'d_시나리오'!$H$4)/('d_시나리오'!$J$4-'d_시나리오'!$H$4),'d_시나리오'!$H$4+SQRT(H927*('d_시나리오'!$J$4-'d_시나리오'!$H$4)*('d_시나리오'!$I$4-'d_시나리오'!$H$4)),'d_시나리오'!$J$4-SQRT((1-H927)*('d_시나리오'!$J$4-'d_시나리오'!$H$4)*('d_시나리오'!$J$4-'d_시나리오'!$I$4))))</f>
        <v/>
      </c>
      <c r="J927">
        <f>RAND()</f>
        <v/>
      </c>
      <c r="K927">
        <f>IF('d_시나리오'!$J$5='d_시나리오'!$H$5,'d_시나리오'!$I$5,IF(J927&lt;('d_시나리오'!$I$5-'d_시나리오'!$H$5)/('d_시나리오'!$J$5-'d_시나리오'!$H$5),'d_시나리오'!$H$5+SQRT(J927*('d_시나리오'!$J$5-'d_시나리오'!$H$5)*('d_시나리오'!$I$5-'d_시나리오'!$H$5)),'d_시나리오'!$J$5-SQRT((1-J927)*('d_시나리오'!$J$5-'d_시나리오'!$H$5)*('d_시나리오'!$J$5-'d_시나리오'!$I$5))))</f>
        <v/>
      </c>
      <c r="L927">
        <f>RAND()</f>
        <v/>
      </c>
      <c r="M927">
        <f>IF('d_시나리오'!$J$6='d_시나리오'!$H$6,'d_시나리오'!$I$6,IF(L927&lt;('d_시나리오'!$I$6-'d_시나리오'!$H$6)/('d_시나리오'!$J$6-'d_시나리오'!$H$6),'d_시나리오'!$H$6+SQRT(L927*('d_시나리오'!$J$6-'d_시나리오'!$H$6)*('d_시나리오'!$I$6-'d_시나리오'!$H$6)),'d_시나리오'!$J$6-SQRT((1-L927)*('d_시나리오'!$J$6-'d_시나리오'!$H$6)*('d_시나리오'!$J$6-'d_시나리오'!$I$6))))</f>
        <v/>
      </c>
      <c r="N927">
        <f>INDEX('d_분포'!$B$2:$B$57,RANDBETWEEN(1,56))</f>
        <v/>
      </c>
      <c r="O927">
        <f>BETAINV(RAND(),5,5)</f>
        <v/>
      </c>
      <c r="P927">
        <f>'d_고정'!$B$1*'6_기대효과'!$H$7*('d_시나리오'!$I$7/'d_고정'!$B$2)*B927</f>
        <v/>
      </c>
      <c r="Q927">
        <f>P927*C927</f>
        <v/>
      </c>
      <c r="R927">
        <f>P927*E927</f>
        <v/>
      </c>
      <c r="S927">
        <f>R927*G927</f>
        <v/>
      </c>
      <c r="T927">
        <f>Q927+S927</f>
        <v/>
      </c>
      <c r="U927">
        <f>(Q927*D927+S927*I927)*(1-O927)</f>
        <v/>
      </c>
      <c r="V927">
        <f>(R927*K927*N927+'d_고정'!$B$3*('6_기대효과'!$H$7/8)*N927*'d_고정'!$B$10*M927*('6_기대효과'!$K$7/'d_고정'!$B$9))*(1-O927)</f>
        <v/>
      </c>
      <c r="W927">
        <f>(S927*I927+R927*MAX(K927-'d_고정'!$B$10*M927*('6_기대효과'!$K$7/'d_고정'!$B$9),0)*N927)*(1-O927)</f>
        <v/>
      </c>
      <c r="X927">
        <f>U927+V927</f>
        <v/>
      </c>
      <c r="Y927">
        <f>U927/('d_고정'!$B$5*'6_기대효과'!$H$7/8)/'d_고정'!$B$6</f>
        <v/>
      </c>
      <c r="Z927">
        <f>U927/('d_고정'!$B$8*'6_기대효과'!$H$7/8)</f>
        <v/>
      </c>
    </row>
    <row r="928">
      <c r="A928">
        <f>RAND()</f>
        <v/>
      </c>
      <c r="B928">
        <f>IF('d_시나리오'!$J$2='d_시나리오'!$H$2,'d_시나리오'!$I$2,IF(A928&lt;('d_시나리오'!$I$2-'d_시나리오'!$H$2)/('d_시나리오'!$J$2-'d_시나리오'!$H$2),'d_시나리오'!$H$2+SQRT(A928*('d_시나리오'!$J$2-'d_시나리오'!$H$2)*('d_시나리오'!$I$2-'d_시나리오'!$H$2)),'d_시나리오'!$J$2-SQRT((1-A928)*('d_시나리오'!$J$2-'d_시나리오'!$H$2)*('d_시나리오'!$J$2-'d_시나리오'!$I$2))))</f>
        <v/>
      </c>
      <c r="C928">
        <f>BETAINV(RAND(),2,6)</f>
        <v/>
      </c>
      <c r="D928">
        <f>INDEX('d_분포'!$A$2:$A$28,RANDBETWEEN(1,27))</f>
        <v/>
      </c>
      <c r="E928">
        <f>INDEX('d_분포'!$C$2:$C$5,RANDBETWEEN(1,4))*(0.9+0.2*RAND())</f>
        <v/>
      </c>
      <c r="F928">
        <f>RAND()</f>
        <v/>
      </c>
      <c r="G928">
        <f>IF('d_시나리오'!$J$3='d_시나리오'!$H$3,'d_시나리오'!$I$3,IF(F928&lt;('d_시나리오'!$I$3-'d_시나리오'!$H$3)/('d_시나리오'!$J$3-'d_시나리오'!$H$3),'d_시나리오'!$H$3+SQRT(F928*('d_시나리오'!$J$3-'d_시나리오'!$H$3)*('d_시나리오'!$I$3-'d_시나리오'!$H$3)),'d_시나리오'!$J$3-SQRT((1-F928)*('d_시나리오'!$J$3-'d_시나리오'!$H$3)*('d_시나리오'!$J$3-'d_시나리오'!$I$3))))</f>
        <v/>
      </c>
      <c r="H928">
        <f>RAND()</f>
        <v/>
      </c>
      <c r="I928">
        <f>IF('d_시나리오'!$J$4='d_시나리오'!$H$4,'d_시나리오'!$I$4,IF(H928&lt;('d_시나리오'!$I$4-'d_시나리오'!$H$4)/('d_시나리오'!$J$4-'d_시나리오'!$H$4),'d_시나리오'!$H$4+SQRT(H928*('d_시나리오'!$J$4-'d_시나리오'!$H$4)*('d_시나리오'!$I$4-'d_시나리오'!$H$4)),'d_시나리오'!$J$4-SQRT((1-H928)*('d_시나리오'!$J$4-'d_시나리오'!$H$4)*('d_시나리오'!$J$4-'d_시나리오'!$I$4))))</f>
        <v/>
      </c>
      <c r="J928">
        <f>RAND()</f>
        <v/>
      </c>
      <c r="K928">
        <f>IF('d_시나리오'!$J$5='d_시나리오'!$H$5,'d_시나리오'!$I$5,IF(J928&lt;('d_시나리오'!$I$5-'d_시나리오'!$H$5)/('d_시나리오'!$J$5-'d_시나리오'!$H$5),'d_시나리오'!$H$5+SQRT(J928*('d_시나리오'!$J$5-'d_시나리오'!$H$5)*('d_시나리오'!$I$5-'d_시나리오'!$H$5)),'d_시나리오'!$J$5-SQRT((1-J928)*('d_시나리오'!$J$5-'d_시나리오'!$H$5)*('d_시나리오'!$J$5-'d_시나리오'!$I$5))))</f>
        <v/>
      </c>
      <c r="L928">
        <f>RAND()</f>
        <v/>
      </c>
      <c r="M928">
        <f>IF('d_시나리오'!$J$6='d_시나리오'!$H$6,'d_시나리오'!$I$6,IF(L928&lt;('d_시나리오'!$I$6-'d_시나리오'!$H$6)/('d_시나리오'!$J$6-'d_시나리오'!$H$6),'d_시나리오'!$H$6+SQRT(L928*('d_시나리오'!$J$6-'d_시나리오'!$H$6)*('d_시나리오'!$I$6-'d_시나리오'!$H$6)),'d_시나리오'!$J$6-SQRT((1-L928)*('d_시나리오'!$J$6-'d_시나리오'!$H$6)*('d_시나리오'!$J$6-'d_시나리오'!$I$6))))</f>
        <v/>
      </c>
      <c r="N928">
        <f>INDEX('d_분포'!$B$2:$B$57,RANDBETWEEN(1,56))</f>
        <v/>
      </c>
      <c r="O928">
        <f>BETAINV(RAND(),5,5)</f>
        <v/>
      </c>
      <c r="P928">
        <f>'d_고정'!$B$1*'6_기대효과'!$H$7*('d_시나리오'!$I$7/'d_고정'!$B$2)*B928</f>
        <v/>
      </c>
      <c r="Q928">
        <f>P928*C928</f>
        <v/>
      </c>
      <c r="R928">
        <f>P928*E928</f>
        <v/>
      </c>
      <c r="S928">
        <f>R928*G928</f>
        <v/>
      </c>
      <c r="T928">
        <f>Q928+S928</f>
        <v/>
      </c>
      <c r="U928">
        <f>(Q928*D928+S928*I928)*(1-O928)</f>
        <v/>
      </c>
      <c r="V928">
        <f>(R928*K928*N928+'d_고정'!$B$3*('6_기대효과'!$H$7/8)*N928*'d_고정'!$B$10*M928*('6_기대효과'!$K$7/'d_고정'!$B$9))*(1-O928)</f>
        <v/>
      </c>
      <c r="W928">
        <f>(S928*I928+R928*MAX(K928-'d_고정'!$B$10*M928*('6_기대효과'!$K$7/'d_고정'!$B$9),0)*N928)*(1-O928)</f>
        <v/>
      </c>
      <c r="X928">
        <f>U928+V928</f>
        <v/>
      </c>
      <c r="Y928">
        <f>U928/('d_고정'!$B$5*'6_기대효과'!$H$7/8)/'d_고정'!$B$6</f>
        <v/>
      </c>
      <c r="Z928">
        <f>U928/('d_고정'!$B$8*'6_기대효과'!$H$7/8)</f>
        <v/>
      </c>
    </row>
    <row r="929">
      <c r="A929">
        <f>RAND()</f>
        <v/>
      </c>
      <c r="B929">
        <f>IF('d_시나리오'!$J$2='d_시나리오'!$H$2,'d_시나리오'!$I$2,IF(A929&lt;('d_시나리오'!$I$2-'d_시나리오'!$H$2)/('d_시나리오'!$J$2-'d_시나리오'!$H$2),'d_시나리오'!$H$2+SQRT(A929*('d_시나리오'!$J$2-'d_시나리오'!$H$2)*('d_시나리오'!$I$2-'d_시나리오'!$H$2)),'d_시나리오'!$J$2-SQRT((1-A929)*('d_시나리오'!$J$2-'d_시나리오'!$H$2)*('d_시나리오'!$J$2-'d_시나리오'!$I$2))))</f>
        <v/>
      </c>
      <c r="C929">
        <f>BETAINV(RAND(),2,6)</f>
        <v/>
      </c>
      <c r="D929">
        <f>INDEX('d_분포'!$A$2:$A$28,RANDBETWEEN(1,27))</f>
        <v/>
      </c>
      <c r="E929">
        <f>INDEX('d_분포'!$C$2:$C$5,RANDBETWEEN(1,4))*(0.9+0.2*RAND())</f>
        <v/>
      </c>
      <c r="F929">
        <f>RAND()</f>
        <v/>
      </c>
      <c r="G929">
        <f>IF('d_시나리오'!$J$3='d_시나리오'!$H$3,'d_시나리오'!$I$3,IF(F929&lt;('d_시나리오'!$I$3-'d_시나리오'!$H$3)/('d_시나리오'!$J$3-'d_시나리오'!$H$3),'d_시나리오'!$H$3+SQRT(F929*('d_시나리오'!$J$3-'d_시나리오'!$H$3)*('d_시나리오'!$I$3-'d_시나리오'!$H$3)),'d_시나리오'!$J$3-SQRT((1-F929)*('d_시나리오'!$J$3-'d_시나리오'!$H$3)*('d_시나리오'!$J$3-'d_시나리오'!$I$3))))</f>
        <v/>
      </c>
      <c r="H929">
        <f>RAND()</f>
        <v/>
      </c>
      <c r="I929">
        <f>IF('d_시나리오'!$J$4='d_시나리오'!$H$4,'d_시나리오'!$I$4,IF(H929&lt;('d_시나리오'!$I$4-'d_시나리오'!$H$4)/('d_시나리오'!$J$4-'d_시나리오'!$H$4),'d_시나리오'!$H$4+SQRT(H929*('d_시나리오'!$J$4-'d_시나리오'!$H$4)*('d_시나리오'!$I$4-'d_시나리오'!$H$4)),'d_시나리오'!$J$4-SQRT((1-H929)*('d_시나리오'!$J$4-'d_시나리오'!$H$4)*('d_시나리오'!$J$4-'d_시나리오'!$I$4))))</f>
        <v/>
      </c>
      <c r="J929">
        <f>RAND()</f>
        <v/>
      </c>
      <c r="K929">
        <f>IF('d_시나리오'!$J$5='d_시나리오'!$H$5,'d_시나리오'!$I$5,IF(J929&lt;('d_시나리오'!$I$5-'d_시나리오'!$H$5)/('d_시나리오'!$J$5-'d_시나리오'!$H$5),'d_시나리오'!$H$5+SQRT(J929*('d_시나리오'!$J$5-'d_시나리오'!$H$5)*('d_시나리오'!$I$5-'d_시나리오'!$H$5)),'d_시나리오'!$J$5-SQRT((1-J929)*('d_시나리오'!$J$5-'d_시나리오'!$H$5)*('d_시나리오'!$J$5-'d_시나리오'!$I$5))))</f>
        <v/>
      </c>
      <c r="L929">
        <f>RAND()</f>
        <v/>
      </c>
      <c r="M929">
        <f>IF('d_시나리오'!$J$6='d_시나리오'!$H$6,'d_시나리오'!$I$6,IF(L929&lt;('d_시나리오'!$I$6-'d_시나리오'!$H$6)/('d_시나리오'!$J$6-'d_시나리오'!$H$6),'d_시나리오'!$H$6+SQRT(L929*('d_시나리오'!$J$6-'d_시나리오'!$H$6)*('d_시나리오'!$I$6-'d_시나리오'!$H$6)),'d_시나리오'!$J$6-SQRT((1-L929)*('d_시나리오'!$J$6-'d_시나리오'!$H$6)*('d_시나리오'!$J$6-'d_시나리오'!$I$6))))</f>
        <v/>
      </c>
      <c r="N929">
        <f>INDEX('d_분포'!$B$2:$B$57,RANDBETWEEN(1,56))</f>
        <v/>
      </c>
      <c r="O929">
        <f>BETAINV(RAND(),5,5)</f>
        <v/>
      </c>
      <c r="P929">
        <f>'d_고정'!$B$1*'6_기대효과'!$H$7*('d_시나리오'!$I$7/'d_고정'!$B$2)*B929</f>
        <v/>
      </c>
      <c r="Q929">
        <f>P929*C929</f>
        <v/>
      </c>
      <c r="R929">
        <f>P929*E929</f>
        <v/>
      </c>
      <c r="S929">
        <f>R929*G929</f>
        <v/>
      </c>
      <c r="T929">
        <f>Q929+S929</f>
        <v/>
      </c>
      <c r="U929">
        <f>(Q929*D929+S929*I929)*(1-O929)</f>
        <v/>
      </c>
      <c r="V929">
        <f>(R929*K929*N929+'d_고정'!$B$3*('6_기대효과'!$H$7/8)*N929*'d_고정'!$B$10*M929*('6_기대효과'!$K$7/'d_고정'!$B$9))*(1-O929)</f>
        <v/>
      </c>
      <c r="W929">
        <f>(S929*I929+R929*MAX(K929-'d_고정'!$B$10*M929*('6_기대효과'!$K$7/'d_고정'!$B$9),0)*N929)*(1-O929)</f>
        <v/>
      </c>
      <c r="X929">
        <f>U929+V929</f>
        <v/>
      </c>
      <c r="Y929">
        <f>U929/('d_고정'!$B$5*'6_기대효과'!$H$7/8)/'d_고정'!$B$6</f>
        <v/>
      </c>
      <c r="Z929">
        <f>U929/('d_고정'!$B$8*'6_기대효과'!$H$7/8)</f>
        <v/>
      </c>
    </row>
    <row r="930">
      <c r="A930">
        <f>RAND()</f>
        <v/>
      </c>
      <c r="B930">
        <f>IF('d_시나리오'!$J$2='d_시나리오'!$H$2,'d_시나리오'!$I$2,IF(A930&lt;('d_시나리오'!$I$2-'d_시나리오'!$H$2)/('d_시나리오'!$J$2-'d_시나리오'!$H$2),'d_시나리오'!$H$2+SQRT(A930*('d_시나리오'!$J$2-'d_시나리오'!$H$2)*('d_시나리오'!$I$2-'d_시나리오'!$H$2)),'d_시나리오'!$J$2-SQRT((1-A930)*('d_시나리오'!$J$2-'d_시나리오'!$H$2)*('d_시나리오'!$J$2-'d_시나리오'!$I$2))))</f>
        <v/>
      </c>
      <c r="C930">
        <f>BETAINV(RAND(),2,6)</f>
        <v/>
      </c>
      <c r="D930">
        <f>INDEX('d_분포'!$A$2:$A$28,RANDBETWEEN(1,27))</f>
        <v/>
      </c>
      <c r="E930">
        <f>INDEX('d_분포'!$C$2:$C$5,RANDBETWEEN(1,4))*(0.9+0.2*RAND())</f>
        <v/>
      </c>
      <c r="F930">
        <f>RAND()</f>
        <v/>
      </c>
      <c r="G930">
        <f>IF('d_시나리오'!$J$3='d_시나리오'!$H$3,'d_시나리오'!$I$3,IF(F930&lt;('d_시나리오'!$I$3-'d_시나리오'!$H$3)/('d_시나리오'!$J$3-'d_시나리오'!$H$3),'d_시나리오'!$H$3+SQRT(F930*('d_시나리오'!$J$3-'d_시나리오'!$H$3)*('d_시나리오'!$I$3-'d_시나리오'!$H$3)),'d_시나리오'!$J$3-SQRT((1-F930)*('d_시나리오'!$J$3-'d_시나리오'!$H$3)*('d_시나리오'!$J$3-'d_시나리오'!$I$3))))</f>
        <v/>
      </c>
      <c r="H930">
        <f>RAND()</f>
        <v/>
      </c>
      <c r="I930">
        <f>IF('d_시나리오'!$J$4='d_시나리오'!$H$4,'d_시나리오'!$I$4,IF(H930&lt;('d_시나리오'!$I$4-'d_시나리오'!$H$4)/('d_시나리오'!$J$4-'d_시나리오'!$H$4),'d_시나리오'!$H$4+SQRT(H930*('d_시나리오'!$J$4-'d_시나리오'!$H$4)*('d_시나리오'!$I$4-'d_시나리오'!$H$4)),'d_시나리오'!$J$4-SQRT((1-H930)*('d_시나리오'!$J$4-'d_시나리오'!$H$4)*('d_시나리오'!$J$4-'d_시나리오'!$I$4))))</f>
        <v/>
      </c>
      <c r="J930">
        <f>RAND()</f>
        <v/>
      </c>
      <c r="K930">
        <f>IF('d_시나리오'!$J$5='d_시나리오'!$H$5,'d_시나리오'!$I$5,IF(J930&lt;('d_시나리오'!$I$5-'d_시나리오'!$H$5)/('d_시나리오'!$J$5-'d_시나리오'!$H$5),'d_시나리오'!$H$5+SQRT(J930*('d_시나리오'!$J$5-'d_시나리오'!$H$5)*('d_시나리오'!$I$5-'d_시나리오'!$H$5)),'d_시나리오'!$J$5-SQRT((1-J930)*('d_시나리오'!$J$5-'d_시나리오'!$H$5)*('d_시나리오'!$J$5-'d_시나리오'!$I$5))))</f>
        <v/>
      </c>
      <c r="L930">
        <f>RAND()</f>
        <v/>
      </c>
      <c r="M930">
        <f>IF('d_시나리오'!$J$6='d_시나리오'!$H$6,'d_시나리오'!$I$6,IF(L930&lt;('d_시나리오'!$I$6-'d_시나리오'!$H$6)/('d_시나리오'!$J$6-'d_시나리오'!$H$6),'d_시나리오'!$H$6+SQRT(L930*('d_시나리오'!$J$6-'d_시나리오'!$H$6)*('d_시나리오'!$I$6-'d_시나리오'!$H$6)),'d_시나리오'!$J$6-SQRT((1-L930)*('d_시나리오'!$J$6-'d_시나리오'!$H$6)*('d_시나리오'!$J$6-'d_시나리오'!$I$6))))</f>
        <v/>
      </c>
      <c r="N930">
        <f>INDEX('d_분포'!$B$2:$B$57,RANDBETWEEN(1,56))</f>
        <v/>
      </c>
      <c r="O930">
        <f>BETAINV(RAND(),5,5)</f>
        <v/>
      </c>
      <c r="P930">
        <f>'d_고정'!$B$1*'6_기대효과'!$H$7*('d_시나리오'!$I$7/'d_고정'!$B$2)*B930</f>
        <v/>
      </c>
      <c r="Q930">
        <f>P930*C930</f>
        <v/>
      </c>
      <c r="R930">
        <f>P930*E930</f>
        <v/>
      </c>
      <c r="S930">
        <f>R930*G930</f>
        <v/>
      </c>
      <c r="T930">
        <f>Q930+S930</f>
        <v/>
      </c>
      <c r="U930">
        <f>(Q930*D930+S930*I930)*(1-O930)</f>
        <v/>
      </c>
      <c r="V930">
        <f>(R930*K930*N930+'d_고정'!$B$3*('6_기대효과'!$H$7/8)*N930*'d_고정'!$B$10*M930*('6_기대효과'!$K$7/'d_고정'!$B$9))*(1-O930)</f>
        <v/>
      </c>
      <c r="W930">
        <f>(S930*I930+R930*MAX(K930-'d_고정'!$B$10*M930*('6_기대효과'!$K$7/'d_고정'!$B$9),0)*N930)*(1-O930)</f>
        <v/>
      </c>
      <c r="X930">
        <f>U930+V930</f>
        <v/>
      </c>
      <c r="Y930">
        <f>U930/('d_고정'!$B$5*'6_기대효과'!$H$7/8)/'d_고정'!$B$6</f>
        <v/>
      </c>
      <c r="Z930">
        <f>U930/('d_고정'!$B$8*'6_기대효과'!$H$7/8)</f>
        <v/>
      </c>
    </row>
    <row r="931">
      <c r="A931">
        <f>RAND()</f>
        <v/>
      </c>
      <c r="B931">
        <f>IF('d_시나리오'!$J$2='d_시나리오'!$H$2,'d_시나리오'!$I$2,IF(A931&lt;('d_시나리오'!$I$2-'d_시나리오'!$H$2)/('d_시나리오'!$J$2-'d_시나리오'!$H$2),'d_시나리오'!$H$2+SQRT(A931*('d_시나리오'!$J$2-'d_시나리오'!$H$2)*('d_시나리오'!$I$2-'d_시나리오'!$H$2)),'d_시나리오'!$J$2-SQRT((1-A931)*('d_시나리오'!$J$2-'d_시나리오'!$H$2)*('d_시나리오'!$J$2-'d_시나리오'!$I$2))))</f>
        <v/>
      </c>
      <c r="C931">
        <f>BETAINV(RAND(),2,6)</f>
        <v/>
      </c>
      <c r="D931">
        <f>INDEX('d_분포'!$A$2:$A$28,RANDBETWEEN(1,27))</f>
        <v/>
      </c>
      <c r="E931">
        <f>INDEX('d_분포'!$C$2:$C$5,RANDBETWEEN(1,4))*(0.9+0.2*RAND())</f>
        <v/>
      </c>
      <c r="F931">
        <f>RAND()</f>
        <v/>
      </c>
      <c r="G931">
        <f>IF('d_시나리오'!$J$3='d_시나리오'!$H$3,'d_시나리오'!$I$3,IF(F931&lt;('d_시나리오'!$I$3-'d_시나리오'!$H$3)/('d_시나리오'!$J$3-'d_시나리오'!$H$3),'d_시나리오'!$H$3+SQRT(F931*('d_시나리오'!$J$3-'d_시나리오'!$H$3)*('d_시나리오'!$I$3-'d_시나리오'!$H$3)),'d_시나리오'!$J$3-SQRT((1-F931)*('d_시나리오'!$J$3-'d_시나리오'!$H$3)*('d_시나리오'!$J$3-'d_시나리오'!$I$3))))</f>
        <v/>
      </c>
      <c r="H931">
        <f>RAND()</f>
        <v/>
      </c>
      <c r="I931">
        <f>IF('d_시나리오'!$J$4='d_시나리오'!$H$4,'d_시나리오'!$I$4,IF(H931&lt;('d_시나리오'!$I$4-'d_시나리오'!$H$4)/('d_시나리오'!$J$4-'d_시나리오'!$H$4),'d_시나리오'!$H$4+SQRT(H931*('d_시나리오'!$J$4-'d_시나리오'!$H$4)*('d_시나리오'!$I$4-'d_시나리오'!$H$4)),'d_시나리오'!$J$4-SQRT((1-H931)*('d_시나리오'!$J$4-'d_시나리오'!$H$4)*('d_시나리오'!$J$4-'d_시나리오'!$I$4))))</f>
        <v/>
      </c>
      <c r="J931">
        <f>RAND()</f>
        <v/>
      </c>
      <c r="K931">
        <f>IF('d_시나리오'!$J$5='d_시나리오'!$H$5,'d_시나리오'!$I$5,IF(J931&lt;('d_시나리오'!$I$5-'d_시나리오'!$H$5)/('d_시나리오'!$J$5-'d_시나리오'!$H$5),'d_시나리오'!$H$5+SQRT(J931*('d_시나리오'!$J$5-'d_시나리오'!$H$5)*('d_시나리오'!$I$5-'d_시나리오'!$H$5)),'d_시나리오'!$J$5-SQRT((1-J931)*('d_시나리오'!$J$5-'d_시나리오'!$H$5)*('d_시나리오'!$J$5-'d_시나리오'!$I$5))))</f>
        <v/>
      </c>
      <c r="L931">
        <f>RAND()</f>
        <v/>
      </c>
      <c r="M931">
        <f>IF('d_시나리오'!$J$6='d_시나리오'!$H$6,'d_시나리오'!$I$6,IF(L931&lt;('d_시나리오'!$I$6-'d_시나리오'!$H$6)/('d_시나리오'!$J$6-'d_시나리오'!$H$6),'d_시나리오'!$H$6+SQRT(L931*('d_시나리오'!$J$6-'d_시나리오'!$H$6)*('d_시나리오'!$I$6-'d_시나리오'!$H$6)),'d_시나리오'!$J$6-SQRT((1-L931)*('d_시나리오'!$J$6-'d_시나리오'!$H$6)*('d_시나리오'!$J$6-'d_시나리오'!$I$6))))</f>
        <v/>
      </c>
      <c r="N931">
        <f>INDEX('d_분포'!$B$2:$B$57,RANDBETWEEN(1,56))</f>
        <v/>
      </c>
      <c r="O931">
        <f>BETAINV(RAND(),5,5)</f>
        <v/>
      </c>
      <c r="P931">
        <f>'d_고정'!$B$1*'6_기대효과'!$H$7*('d_시나리오'!$I$7/'d_고정'!$B$2)*B931</f>
        <v/>
      </c>
      <c r="Q931">
        <f>P931*C931</f>
        <v/>
      </c>
      <c r="R931">
        <f>P931*E931</f>
        <v/>
      </c>
      <c r="S931">
        <f>R931*G931</f>
        <v/>
      </c>
      <c r="T931">
        <f>Q931+S931</f>
        <v/>
      </c>
      <c r="U931">
        <f>(Q931*D931+S931*I931)*(1-O931)</f>
        <v/>
      </c>
      <c r="V931">
        <f>(R931*K931*N931+'d_고정'!$B$3*('6_기대효과'!$H$7/8)*N931*'d_고정'!$B$10*M931*('6_기대효과'!$K$7/'d_고정'!$B$9))*(1-O931)</f>
        <v/>
      </c>
      <c r="W931">
        <f>(S931*I931+R931*MAX(K931-'d_고정'!$B$10*M931*('6_기대효과'!$K$7/'d_고정'!$B$9),0)*N931)*(1-O931)</f>
        <v/>
      </c>
      <c r="X931">
        <f>U931+V931</f>
        <v/>
      </c>
      <c r="Y931">
        <f>U931/('d_고정'!$B$5*'6_기대효과'!$H$7/8)/'d_고정'!$B$6</f>
        <v/>
      </c>
      <c r="Z931">
        <f>U931/('d_고정'!$B$8*'6_기대효과'!$H$7/8)</f>
        <v/>
      </c>
    </row>
    <row r="932">
      <c r="A932">
        <f>RAND()</f>
        <v/>
      </c>
      <c r="B932">
        <f>IF('d_시나리오'!$J$2='d_시나리오'!$H$2,'d_시나리오'!$I$2,IF(A932&lt;('d_시나리오'!$I$2-'d_시나리오'!$H$2)/('d_시나리오'!$J$2-'d_시나리오'!$H$2),'d_시나리오'!$H$2+SQRT(A932*('d_시나리오'!$J$2-'d_시나리오'!$H$2)*('d_시나리오'!$I$2-'d_시나리오'!$H$2)),'d_시나리오'!$J$2-SQRT((1-A932)*('d_시나리오'!$J$2-'d_시나리오'!$H$2)*('d_시나리오'!$J$2-'d_시나리오'!$I$2))))</f>
        <v/>
      </c>
      <c r="C932">
        <f>BETAINV(RAND(),2,6)</f>
        <v/>
      </c>
      <c r="D932">
        <f>INDEX('d_분포'!$A$2:$A$28,RANDBETWEEN(1,27))</f>
        <v/>
      </c>
      <c r="E932">
        <f>INDEX('d_분포'!$C$2:$C$5,RANDBETWEEN(1,4))*(0.9+0.2*RAND())</f>
        <v/>
      </c>
      <c r="F932">
        <f>RAND()</f>
        <v/>
      </c>
      <c r="G932">
        <f>IF('d_시나리오'!$J$3='d_시나리오'!$H$3,'d_시나리오'!$I$3,IF(F932&lt;('d_시나리오'!$I$3-'d_시나리오'!$H$3)/('d_시나리오'!$J$3-'d_시나리오'!$H$3),'d_시나리오'!$H$3+SQRT(F932*('d_시나리오'!$J$3-'d_시나리오'!$H$3)*('d_시나리오'!$I$3-'d_시나리오'!$H$3)),'d_시나리오'!$J$3-SQRT((1-F932)*('d_시나리오'!$J$3-'d_시나리오'!$H$3)*('d_시나리오'!$J$3-'d_시나리오'!$I$3))))</f>
        <v/>
      </c>
      <c r="H932">
        <f>RAND()</f>
        <v/>
      </c>
      <c r="I932">
        <f>IF('d_시나리오'!$J$4='d_시나리오'!$H$4,'d_시나리오'!$I$4,IF(H932&lt;('d_시나리오'!$I$4-'d_시나리오'!$H$4)/('d_시나리오'!$J$4-'d_시나리오'!$H$4),'d_시나리오'!$H$4+SQRT(H932*('d_시나리오'!$J$4-'d_시나리오'!$H$4)*('d_시나리오'!$I$4-'d_시나리오'!$H$4)),'d_시나리오'!$J$4-SQRT((1-H932)*('d_시나리오'!$J$4-'d_시나리오'!$H$4)*('d_시나리오'!$J$4-'d_시나리오'!$I$4))))</f>
        <v/>
      </c>
      <c r="J932">
        <f>RAND()</f>
        <v/>
      </c>
      <c r="K932">
        <f>IF('d_시나리오'!$J$5='d_시나리오'!$H$5,'d_시나리오'!$I$5,IF(J932&lt;('d_시나리오'!$I$5-'d_시나리오'!$H$5)/('d_시나리오'!$J$5-'d_시나리오'!$H$5),'d_시나리오'!$H$5+SQRT(J932*('d_시나리오'!$J$5-'d_시나리오'!$H$5)*('d_시나리오'!$I$5-'d_시나리오'!$H$5)),'d_시나리오'!$J$5-SQRT((1-J932)*('d_시나리오'!$J$5-'d_시나리오'!$H$5)*('d_시나리오'!$J$5-'d_시나리오'!$I$5))))</f>
        <v/>
      </c>
      <c r="L932">
        <f>RAND()</f>
        <v/>
      </c>
      <c r="M932">
        <f>IF('d_시나리오'!$J$6='d_시나리오'!$H$6,'d_시나리오'!$I$6,IF(L932&lt;('d_시나리오'!$I$6-'d_시나리오'!$H$6)/('d_시나리오'!$J$6-'d_시나리오'!$H$6),'d_시나리오'!$H$6+SQRT(L932*('d_시나리오'!$J$6-'d_시나리오'!$H$6)*('d_시나리오'!$I$6-'d_시나리오'!$H$6)),'d_시나리오'!$J$6-SQRT((1-L932)*('d_시나리오'!$J$6-'d_시나리오'!$H$6)*('d_시나리오'!$J$6-'d_시나리오'!$I$6))))</f>
        <v/>
      </c>
      <c r="N932">
        <f>INDEX('d_분포'!$B$2:$B$57,RANDBETWEEN(1,56))</f>
        <v/>
      </c>
      <c r="O932">
        <f>BETAINV(RAND(),5,5)</f>
        <v/>
      </c>
      <c r="P932">
        <f>'d_고정'!$B$1*'6_기대효과'!$H$7*('d_시나리오'!$I$7/'d_고정'!$B$2)*B932</f>
        <v/>
      </c>
      <c r="Q932">
        <f>P932*C932</f>
        <v/>
      </c>
      <c r="R932">
        <f>P932*E932</f>
        <v/>
      </c>
      <c r="S932">
        <f>R932*G932</f>
        <v/>
      </c>
      <c r="T932">
        <f>Q932+S932</f>
        <v/>
      </c>
      <c r="U932">
        <f>(Q932*D932+S932*I932)*(1-O932)</f>
        <v/>
      </c>
      <c r="V932">
        <f>(R932*K932*N932+'d_고정'!$B$3*('6_기대효과'!$H$7/8)*N932*'d_고정'!$B$10*M932*('6_기대효과'!$K$7/'d_고정'!$B$9))*(1-O932)</f>
        <v/>
      </c>
      <c r="W932">
        <f>(S932*I932+R932*MAX(K932-'d_고정'!$B$10*M932*('6_기대효과'!$K$7/'d_고정'!$B$9),0)*N932)*(1-O932)</f>
        <v/>
      </c>
      <c r="X932">
        <f>U932+V932</f>
        <v/>
      </c>
      <c r="Y932">
        <f>U932/('d_고정'!$B$5*'6_기대효과'!$H$7/8)/'d_고정'!$B$6</f>
        <v/>
      </c>
      <c r="Z932">
        <f>U932/('d_고정'!$B$8*'6_기대효과'!$H$7/8)</f>
        <v/>
      </c>
    </row>
    <row r="933">
      <c r="A933">
        <f>RAND()</f>
        <v/>
      </c>
      <c r="B933">
        <f>IF('d_시나리오'!$J$2='d_시나리오'!$H$2,'d_시나리오'!$I$2,IF(A933&lt;('d_시나리오'!$I$2-'d_시나리오'!$H$2)/('d_시나리오'!$J$2-'d_시나리오'!$H$2),'d_시나리오'!$H$2+SQRT(A933*('d_시나리오'!$J$2-'d_시나리오'!$H$2)*('d_시나리오'!$I$2-'d_시나리오'!$H$2)),'d_시나리오'!$J$2-SQRT((1-A933)*('d_시나리오'!$J$2-'d_시나리오'!$H$2)*('d_시나리오'!$J$2-'d_시나리오'!$I$2))))</f>
        <v/>
      </c>
      <c r="C933">
        <f>BETAINV(RAND(),2,6)</f>
        <v/>
      </c>
      <c r="D933">
        <f>INDEX('d_분포'!$A$2:$A$28,RANDBETWEEN(1,27))</f>
        <v/>
      </c>
      <c r="E933">
        <f>INDEX('d_분포'!$C$2:$C$5,RANDBETWEEN(1,4))*(0.9+0.2*RAND())</f>
        <v/>
      </c>
      <c r="F933">
        <f>RAND()</f>
        <v/>
      </c>
      <c r="G933">
        <f>IF('d_시나리오'!$J$3='d_시나리오'!$H$3,'d_시나리오'!$I$3,IF(F933&lt;('d_시나리오'!$I$3-'d_시나리오'!$H$3)/('d_시나리오'!$J$3-'d_시나리오'!$H$3),'d_시나리오'!$H$3+SQRT(F933*('d_시나리오'!$J$3-'d_시나리오'!$H$3)*('d_시나리오'!$I$3-'d_시나리오'!$H$3)),'d_시나리오'!$J$3-SQRT((1-F933)*('d_시나리오'!$J$3-'d_시나리오'!$H$3)*('d_시나리오'!$J$3-'d_시나리오'!$I$3))))</f>
        <v/>
      </c>
      <c r="H933">
        <f>RAND()</f>
        <v/>
      </c>
      <c r="I933">
        <f>IF('d_시나리오'!$J$4='d_시나리오'!$H$4,'d_시나리오'!$I$4,IF(H933&lt;('d_시나리오'!$I$4-'d_시나리오'!$H$4)/('d_시나리오'!$J$4-'d_시나리오'!$H$4),'d_시나리오'!$H$4+SQRT(H933*('d_시나리오'!$J$4-'d_시나리오'!$H$4)*('d_시나리오'!$I$4-'d_시나리오'!$H$4)),'d_시나리오'!$J$4-SQRT((1-H933)*('d_시나리오'!$J$4-'d_시나리오'!$H$4)*('d_시나리오'!$J$4-'d_시나리오'!$I$4))))</f>
        <v/>
      </c>
      <c r="J933">
        <f>RAND()</f>
        <v/>
      </c>
      <c r="K933">
        <f>IF('d_시나리오'!$J$5='d_시나리오'!$H$5,'d_시나리오'!$I$5,IF(J933&lt;('d_시나리오'!$I$5-'d_시나리오'!$H$5)/('d_시나리오'!$J$5-'d_시나리오'!$H$5),'d_시나리오'!$H$5+SQRT(J933*('d_시나리오'!$J$5-'d_시나리오'!$H$5)*('d_시나리오'!$I$5-'d_시나리오'!$H$5)),'d_시나리오'!$J$5-SQRT((1-J933)*('d_시나리오'!$J$5-'d_시나리오'!$H$5)*('d_시나리오'!$J$5-'d_시나리오'!$I$5))))</f>
        <v/>
      </c>
      <c r="L933">
        <f>RAND()</f>
        <v/>
      </c>
      <c r="M933">
        <f>IF('d_시나리오'!$J$6='d_시나리오'!$H$6,'d_시나리오'!$I$6,IF(L933&lt;('d_시나리오'!$I$6-'d_시나리오'!$H$6)/('d_시나리오'!$J$6-'d_시나리오'!$H$6),'d_시나리오'!$H$6+SQRT(L933*('d_시나리오'!$J$6-'d_시나리오'!$H$6)*('d_시나리오'!$I$6-'d_시나리오'!$H$6)),'d_시나리오'!$J$6-SQRT((1-L933)*('d_시나리오'!$J$6-'d_시나리오'!$H$6)*('d_시나리오'!$J$6-'d_시나리오'!$I$6))))</f>
        <v/>
      </c>
      <c r="N933">
        <f>INDEX('d_분포'!$B$2:$B$57,RANDBETWEEN(1,56))</f>
        <v/>
      </c>
      <c r="O933">
        <f>BETAINV(RAND(),5,5)</f>
        <v/>
      </c>
      <c r="P933">
        <f>'d_고정'!$B$1*'6_기대효과'!$H$7*('d_시나리오'!$I$7/'d_고정'!$B$2)*B933</f>
        <v/>
      </c>
      <c r="Q933">
        <f>P933*C933</f>
        <v/>
      </c>
      <c r="R933">
        <f>P933*E933</f>
        <v/>
      </c>
      <c r="S933">
        <f>R933*G933</f>
        <v/>
      </c>
      <c r="T933">
        <f>Q933+S933</f>
        <v/>
      </c>
      <c r="U933">
        <f>(Q933*D933+S933*I933)*(1-O933)</f>
        <v/>
      </c>
      <c r="V933">
        <f>(R933*K933*N933+'d_고정'!$B$3*('6_기대효과'!$H$7/8)*N933*'d_고정'!$B$10*M933*('6_기대효과'!$K$7/'d_고정'!$B$9))*(1-O933)</f>
        <v/>
      </c>
      <c r="W933">
        <f>(S933*I933+R933*MAX(K933-'d_고정'!$B$10*M933*('6_기대효과'!$K$7/'d_고정'!$B$9),0)*N933)*(1-O933)</f>
        <v/>
      </c>
      <c r="X933">
        <f>U933+V933</f>
        <v/>
      </c>
      <c r="Y933">
        <f>U933/('d_고정'!$B$5*'6_기대효과'!$H$7/8)/'d_고정'!$B$6</f>
        <v/>
      </c>
      <c r="Z933">
        <f>U933/('d_고정'!$B$8*'6_기대효과'!$H$7/8)</f>
        <v/>
      </c>
    </row>
    <row r="934">
      <c r="A934">
        <f>RAND()</f>
        <v/>
      </c>
      <c r="B934">
        <f>IF('d_시나리오'!$J$2='d_시나리오'!$H$2,'d_시나리오'!$I$2,IF(A934&lt;('d_시나리오'!$I$2-'d_시나리오'!$H$2)/('d_시나리오'!$J$2-'d_시나리오'!$H$2),'d_시나리오'!$H$2+SQRT(A934*('d_시나리오'!$J$2-'d_시나리오'!$H$2)*('d_시나리오'!$I$2-'d_시나리오'!$H$2)),'d_시나리오'!$J$2-SQRT((1-A934)*('d_시나리오'!$J$2-'d_시나리오'!$H$2)*('d_시나리오'!$J$2-'d_시나리오'!$I$2))))</f>
        <v/>
      </c>
      <c r="C934">
        <f>BETAINV(RAND(),2,6)</f>
        <v/>
      </c>
      <c r="D934">
        <f>INDEX('d_분포'!$A$2:$A$28,RANDBETWEEN(1,27))</f>
        <v/>
      </c>
      <c r="E934">
        <f>INDEX('d_분포'!$C$2:$C$5,RANDBETWEEN(1,4))*(0.9+0.2*RAND())</f>
        <v/>
      </c>
      <c r="F934">
        <f>RAND()</f>
        <v/>
      </c>
      <c r="G934">
        <f>IF('d_시나리오'!$J$3='d_시나리오'!$H$3,'d_시나리오'!$I$3,IF(F934&lt;('d_시나리오'!$I$3-'d_시나리오'!$H$3)/('d_시나리오'!$J$3-'d_시나리오'!$H$3),'d_시나리오'!$H$3+SQRT(F934*('d_시나리오'!$J$3-'d_시나리오'!$H$3)*('d_시나리오'!$I$3-'d_시나리오'!$H$3)),'d_시나리오'!$J$3-SQRT((1-F934)*('d_시나리오'!$J$3-'d_시나리오'!$H$3)*('d_시나리오'!$J$3-'d_시나리오'!$I$3))))</f>
        <v/>
      </c>
      <c r="H934">
        <f>RAND()</f>
        <v/>
      </c>
      <c r="I934">
        <f>IF('d_시나리오'!$J$4='d_시나리오'!$H$4,'d_시나리오'!$I$4,IF(H934&lt;('d_시나리오'!$I$4-'d_시나리오'!$H$4)/('d_시나리오'!$J$4-'d_시나리오'!$H$4),'d_시나리오'!$H$4+SQRT(H934*('d_시나리오'!$J$4-'d_시나리오'!$H$4)*('d_시나리오'!$I$4-'d_시나리오'!$H$4)),'d_시나리오'!$J$4-SQRT((1-H934)*('d_시나리오'!$J$4-'d_시나리오'!$H$4)*('d_시나리오'!$J$4-'d_시나리오'!$I$4))))</f>
        <v/>
      </c>
      <c r="J934">
        <f>RAND()</f>
        <v/>
      </c>
      <c r="K934">
        <f>IF('d_시나리오'!$J$5='d_시나리오'!$H$5,'d_시나리오'!$I$5,IF(J934&lt;('d_시나리오'!$I$5-'d_시나리오'!$H$5)/('d_시나리오'!$J$5-'d_시나리오'!$H$5),'d_시나리오'!$H$5+SQRT(J934*('d_시나리오'!$J$5-'d_시나리오'!$H$5)*('d_시나리오'!$I$5-'d_시나리오'!$H$5)),'d_시나리오'!$J$5-SQRT((1-J934)*('d_시나리오'!$J$5-'d_시나리오'!$H$5)*('d_시나리오'!$J$5-'d_시나리오'!$I$5))))</f>
        <v/>
      </c>
      <c r="L934">
        <f>RAND()</f>
        <v/>
      </c>
      <c r="M934">
        <f>IF('d_시나리오'!$J$6='d_시나리오'!$H$6,'d_시나리오'!$I$6,IF(L934&lt;('d_시나리오'!$I$6-'d_시나리오'!$H$6)/('d_시나리오'!$J$6-'d_시나리오'!$H$6),'d_시나리오'!$H$6+SQRT(L934*('d_시나리오'!$J$6-'d_시나리오'!$H$6)*('d_시나리오'!$I$6-'d_시나리오'!$H$6)),'d_시나리오'!$J$6-SQRT((1-L934)*('d_시나리오'!$J$6-'d_시나리오'!$H$6)*('d_시나리오'!$J$6-'d_시나리오'!$I$6))))</f>
        <v/>
      </c>
      <c r="N934">
        <f>INDEX('d_분포'!$B$2:$B$57,RANDBETWEEN(1,56))</f>
        <v/>
      </c>
      <c r="O934">
        <f>BETAINV(RAND(),5,5)</f>
        <v/>
      </c>
      <c r="P934">
        <f>'d_고정'!$B$1*'6_기대효과'!$H$7*('d_시나리오'!$I$7/'d_고정'!$B$2)*B934</f>
        <v/>
      </c>
      <c r="Q934">
        <f>P934*C934</f>
        <v/>
      </c>
      <c r="R934">
        <f>P934*E934</f>
        <v/>
      </c>
      <c r="S934">
        <f>R934*G934</f>
        <v/>
      </c>
      <c r="T934">
        <f>Q934+S934</f>
        <v/>
      </c>
      <c r="U934">
        <f>(Q934*D934+S934*I934)*(1-O934)</f>
        <v/>
      </c>
      <c r="V934">
        <f>(R934*K934*N934+'d_고정'!$B$3*('6_기대효과'!$H$7/8)*N934*'d_고정'!$B$10*M934*('6_기대효과'!$K$7/'d_고정'!$B$9))*(1-O934)</f>
        <v/>
      </c>
      <c r="W934">
        <f>(S934*I934+R934*MAX(K934-'d_고정'!$B$10*M934*('6_기대효과'!$K$7/'d_고정'!$B$9),0)*N934)*(1-O934)</f>
        <v/>
      </c>
      <c r="X934">
        <f>U934+V934</f>
        <v/>
      </c>
      <c r="Y934">
        <f>U934/('d_고정'!$B$5*'6_기대효과'!$H$7/8)/'d_고정'!$B$6</f>
        <v/>
      </c>
      <c r="Z934">
        <f>U934/('d_고정'!$B$8*'6_기대효과'!$H$7/8)</f>
        <v/>
      </c>
    </row>
    <row r="935">
      <c r="A935">
        <f>RAND()</f>
        <v/>
      </c>
      <c r="B935">
        <f>IF('d_시나리오'!$J$2='d_시나리오'!$H$2,'d_시나리오'!$I$2,IF(A935&lt;('d_시나리오'!$I$2-'d_시나리오'!$H$2)/('d_시나리오'!$J$2-'d_시나리오'!$H$2),'d_시나리오'!$H$2+SQRT(A935*('d_시나리오'!$J$2-'d_시나리오'!$H$2)*('d_시나리오'!$I$2-'d_시나리오'!$H$2)),'d_시나리오'!$J$2-SQRT((1-A935)*('d_시나리오'!$J$2-'d_시나리오'!$H$2)*('d_시나리오'!$J$2-'d_시나리오'!$I$2))))</f>
        <v/>
      </c>
      <c r="C935">
        <f>BETAINV(RAND(),2,6)</f>
        <v/>
      </c>
      <c r="D935">
        <f>INDEX('d_분포'!$A$2:$A$28,RANDBETWEEN(1,27))</f>
        <v/>
      </c>
      <c r="E935">
        <f>INDEX('d_분포'!$C$2:$C$5,RANDBETWEEN(1,4))*(0.9+0.2*RAND())</f>
        <v/>
      </c>
      <c r="F935">
        <f>RAND()</f>
        <v/>
      </c>
      <c r="G935">
        <f>IF('d_시나리오'!$J$3='d_시나리오'!$H$3,'d_시나리오'!$I$3,IF(F935&lt;('d_시나리오'!$I$3-'d_시나리오'!$H$3)/('d_시나리오'!$J$3-'d_시나리오'!$H$3),'d_시나리오'!$H$3+SQRT(F935*('d_시나리오'!$J$3-'d_시나리오'!$H$3)*('d_시나리오'!$I$3-'d_시나리오'!$H$3)),'d_시나리오'!$J$3-SQRT((1-F935)*('d_시나리오'!$J$3-'d_시나리오'!$H$3)*('d_시나리오'!$J$3-'d_시나리오'!$I$3))))</f>
        <v/>
      </c>
      <c r="H935">
        <f>RAND()</f>
        <v/>
      </c>
      <c r="I935">
        <f>IF('d_시나리오'!$J$4='d_시나리오'!$H$4,'d_시나리오'!$I$4,IF(H935&lt;('d_시나리오'!$I$4-'d_시나리오'!$H$4)/('d_시나리오'!$J$4-'d_시나리오'!$H$4),'d_시나리오'!$H$4+SQRT(H935*('d_시나리오'!$J$4-'d_시나리오'!$H$4)*('d_시나리오'!$I$4-'d_시나리오'!$H$4)),'d_시나리오'!$J$4-SQRT((1-H935)*('d_시나리오'!$J$4-'d_시나리오'!$H$4)*('d_시나리오'!$J$4-'d_시나리오'!$I$4))))</f>
        <v/>
      </c>
      <c r="J935">
        <f>RAND()</f>
        <v/>
      </c>
      <c r="K935">
        <f>IF('d_시나리오'!$J$5='d_시나리오'!$H$5,'d_시나리오'!$I$5,IF(J935&lt;('d_시나리오'!$I$5-'d_시나리오'!$H$5)/('d_시나리오'!$J$5-'d_시나리오'!$H$5),'d_시나리오'!$H$5+SQRT(J935*('d_시나리오'!$J$5-'d_시나리오'!$H$5)*('d_시나리오'!$I$5-'d_시나리오'!$H$5)),'d_시나리오'!$J$5-SQRT((1-J935)*('d_시나리오'!$J$5-'d_시나리오'!$H$5)*('d_시나리오'!$J$5-'d_시나리오'!$I$5))))</f>
        <v/>
      </c>
      <c r="L935">
        <f>RAND()</f>
        <v/>
      </c>
      <c r="M935">
        <f>IF('d_시나리오'!$J$6='d_시나리오'!$H$6,'d_시나리오'!$I$6,IF(L935&lt;('d_시나리오'!$I$6-'d_시나리오'!$H$6)/('d_시나리오'!$J$6-'d_시나리오'!$H$6),'d_시나리오'!$H$6+SQRT(L935*('d_시나리오'!$J$6-'d_시나리오'!$H$6)*('d_시나리오'!$I$6-'d_시나리오'!$H$6)),'d_시나리오'!$J$6-SQRT((1-L935)*('d_시나리오'!$J$6-'d_시나리오'!$H$6)*('d_시나리오'!$J$6-'d_시나리오'!$I$6))))</f>
        <v/>
      </c>
      <c r="N935">
        <f>INDEX('d_분포'!$B$2:$B$57,RANDBETWEEN(1,56))</f>
        <v/>
      </c>
      <c r="O935">
        <f>BETAINV(RAND(),5,5)</f>
        <v/>
      </c>
      <c r="P935">
        <f>'d_고정'!$B$1*'6_기대효과'!$H$7*('d_시나리오'!$I$7/'d_고정'!$B$2)*B935</f>
        <v/>
      </c>
      <c r="Q935">
        <f>P935*C935</f>
        <v/>
      </c>
      <c r="R935">
        <f>P935*E935</f>
        <v/>
      </c>
      <c r="S935">
        <f>R935*G935</f>
        <v/>
      </c>
      <c r="T935">
        <f>Q935+S935</f>
        <v/>
      </c>
      <c r="U935">
        <f>(Q935*D935+S935*I935)*(1-O935)</f>
        <v/>
      </c>
      <c r="V935">
        <f>(R935*K935*N935+'d_고정'!$B$3*('6_기대효과'!$H$7/8)*N935*'d_고정'!$B$10*M935*('6_기대효과'!$K$7/'d_고정'!$B$9))*(1-O935)</f>
        <v/>
      </c>
      <c r="W935">
        <f>(S935*I935+R935*MAX(K935-'d_고정'!$B$10*M935*('6_기대효과'!$K$7/'d_고정'!$B$9),0)*N935)*(1-O935)</f>
        <v/>
      </c>
      <c r="X935">
        <f>U935+V935</f>
        <v/>
      </c>
      <c r="Y935">
        <f>U935/('d_고정'!$B$5*'6_기대효과'!$H$7/8)/'d_고정'!$B$6</f>
        <v/>
      </c>
      <c r="Z935">
        <f>U935/('d_고정'!$B$8*'6_기대효과'!$H$7/8)</f>
        <v/>
      </c>
    </row>
    <row r="936">
      <c r="A936">
        <f>RAND()</f>
        <v/>
      </c>
      <c r="B936">
        <f>IF('d_시나리오'!$J$2='d_시나리오'!$H$2,'d_시나리오'!$I$2,IF(A936&lt;('d_시나리오'!$I$2-'d_시나리오'!$H$2)/('d_시나리오'!$J$2-'d_시나리오'!$H$2),'d_시나리오'!$H$2+SQRT(A936*('d_시나리오'!$J$2-'d_시나리오'!$H$2)*('d_시나리오'!$I$2-'d_시나리오'!$H$2)),'d_시나리오'!$J$2-SQRT((1-A936)*('d_시나리오'!$J$2-'d_시나리오'!$H$2)*('d_시나리오'!$J$2-'d_시나리오'!$I$2))))</f>
        <v/>
      </c>
      <c r="C936">
        <f>BETAINV(RAND(),2,6)</f>
        <v/>
      </c>
      <c r="D936">
        <f>INDEX('d_분포'!$A$2:$A$28,RANDBETWEEN(1,27))</f>
        <v/>
      </c>
      <c r="E936">
        <f>INDEX('d_분포'!$C$2:$C$5,RANDBETWEEN(1,4))*(0.9+0.2*RAND())</f>
        <v/>
      </c>
      <c r="F936">
        <f>RAND()</f>
        <v/>
      </c>
      <c r="G936">
        <f>IF('d_시나리오'!$J$3='d_시나리오'!$H$3,'d_시나리오'!$I$3,IF(F936&lt;('d_시나리오'!$I$3-'d_시나리오'!$H$3)/('d_시나리오'!$J$3-'d_시나리오'!$H$3),'d_시나리오'!$H$3+SQRT(F936*('d_시나리오'!$J$3-'d_시나리오'!$H$3)*('d_시나리오'!$I$3-'d_시나리오'!$H$3)),'d_시나리오'!$J$3-SQRT((1-F936)*('d_시나리오'!$J$3-'d_시나리오'!$H$3)*('d_시나리오'!$J$3-'d_시나리오'!$I$3))))</f>
        <v/>
      </c>
      <c r="H936">
        <f>RAND()</f>
        <v/>
      </c>
      <c r="I936">
        <f>IF('d_시나리오'!$J$4='d_시나리오'!$H$4,'d_시나리오'!$I$4,IF(H936&lt;('d_시나리오'!$I$4-'d_시나리오'!$H$4)/('d_시나리오'!$J$4-'d_시나리오'!$H$4),'d_시나리오'!$H$4+SQRT(H936*('d_시나리오'!$J$4-'d_시나리오'!$H$4)*('d_시나리오'!$I$4-'d_시나리오'!$H$4)),'d_시나리오'!$J$4-SQRT((1-H936)*('d_시나리오'!$J$4-'d_시나리오'!$H$4)*('d_시나리오'!$J$4-'d_시나리오'!$I$4))))</f>
        <v/>
      </c>
      <c r="J936">
        <f>RAND()</f>
        <v/>
      </c>
      <c r="K936">
        <f>IF('d_시나리오'!$J$5='d_시나리오'!$H$5,'d_시나리오'!$I$5,IF(J936&lt;('d_시나리오'!$I$5-'d_시나리오'!$H$5)/('d_시나리오'!$J$5-'d_시나리오'!$H$5),'d_시나리오'!$H$5+SQRT(J936*('d_시나리오'!$J$5-'d_시나리오'!$H$5)*('d_시나리오'!$I$5-'d_시나리오'!$H$5)),'d_시나리오'!$J$5-SQRT((1-J936)*('d_시나리오'!$J$5-'d_시나리오'!$H$5)*('d_시나리오'!$J$5-'d_시나리오'!$I$5))))</f>
        <v/>
      </c>
      <c r="L936">
        <f>RAND()</f>
        <v/>
      </c>
      <c r="M936">
        <f>IF('d_시나리오'!$J$6='d_시나리오'!$H$6,'d_시나리오'!$I$6,IF(L936&lt;('d_시나리오'!$I$6-'d_시나리오'!$H$6)/('d_시나리오'!$J$6-'d_시나리오'!$H$6),'d_시나리오'!$H$6+SQRT(L936*('d_시나리오'!$J$6-'d_시나리오'!$H$6)*('d_시나리오'!$I$6-'d_시나리오'!$H$6)),'d_시나리오'!$J$6-SQRT((1-L936)*('d_시나리오'!$J$6-'d_시나리오'!$H$6)*('d_시나리오'!$J$6-'d_시나리오'!$I$6))))</f>
        <v/>
      </c>
      <c r="N936">
        <f>INDEX('d_분포'!$B$2:$B$57,RANDBETWEEN(1,56))</f>
        <v/>
      </c>
      <c r="O936">
        <f>BETAINV(RAND(),5,5)</f>
        <v/>
      </c>
      <c r="P936">
        <f>'d_고정'!$B$1*'6_기대효과'!$H$7*('d_시나리오'!$I$7/'d_고정'!$B$2)*B936</f>
        <v/>
      </c>
      <c r="Q936">
        <f>P936*C936</f>
        <v/>
      </c>
      <c r="R936">
        <f>P936*E936</f>
        <v/>
      </c>
      <c r="S936">
        <f>R936*G936</f>
        <v/>
      </c>
      <c r="T936">
        <f>Q936+S936</f>
        <v/>
      </c>
      <c r="U936">
        <f>(Q936*D936+S936*I936)*(1-O936)</f>
        <v/>
      </c>
      <c r="V936">
        <f>(R936*K936*N936+'d_고정'!$B$3*('6_기대효과'!$H$7/8)*N936*'d_고정'!$B$10*M936*('6_기대효과'!$K$7/'d_고정'!$B$9))*(1-O936)</f>
        <v/>
      </c>
      <c r="W936">
        <f>(S936*I936+R936*MAX(K936-'d_고정'!$B$10*M936*('6_기대효과'!$K$7/'d_고정'!$B$9),0)*N936)*(1-O936)</f>
        <v/>
      </c>
      <c r="X936">
        <f>U936+V936</f>
        <v/>
      </c>
      <c r="Y936">
        <f>U936/('d_고정'!$B$5*'6_기대효과'!$H$7/8)/'d_고정'!$B$6</f>
        <v/>
      </c>
      <c r="Z936">
        <f>U936/('d_고정'!$B$8*'6_기대효과'!$H$7/8)</f>
        <v/>
      </c>
    </row>
    <row r="937">
      <c r="A937">
        <f>RAND()</f>
        <v/>
      </c>
      <c r="B937">
        <f>IF('d_시나리오'!$J$2='d_시나리오'!$H$2,'d_시나리오'!$I$2,IF(A937&lt;('d_시나리오'!$I$2-'d_시나리오'!$H$2)/('d_시나리오'!$J$2-'d_시나리오'!$H$2),'d_시나리오'!$H$2+SQRT(A937*('d_시나리오'!$J$2-'d_시나리오'!$H$2)*('d_시나리오'!$I$2-'d_시나리오'!$H$2)),'d_시나리오'!$J$2-SQRT((1-A937)*('d_시나리오'!$J$2-'d_시나리오'!$H$2)*('d_시나리오'!$J$2-'d_시나리오'!$I$2))))</f>
        <v/>
      </c>
      <c r="C937">
        <f>BETAINV(RAND(),2,6)</f>
        <v/>
      </c>
      <c r="D937">
        <f>INDEX('d_분포'!$A$2:$A$28,RANDBETWEEN(1,27))</f>
        <v/>
      </c>
      <c r="E937">
        <f>INDEX('d_분포'!$C$2:$C$5,RANDBETWEEN(1,4))*(0.9+0.2*RAND())</f>
        <v/>
      </c>
      <c r="F937">
        <f>RAND()</f>
        <v/>
      </c>
      <c r="G937">
        <f>IF('d_시나리오'!$J$3='d_시나리오'!$H$3,'d_시나리오'!$I$3,IF(F937&lt;('d_시나리오'!$I$3-'d_시나리오'!$H$3)/('d_시나리오'!$J$3-'d_시나리오'!$H$3),'d_시나리오'!$H$3+SQRT(F937*('d_시나리오'!$J$3-'d_시나리오'!$H$3)*('d_시나리오'!$I$3-'d_시나리오'!$H$3)),'d_시나리오'!$J$3-SQRT((1-F937)*('d_시나리오'!$J$3-'d_시나리오'!$H$3)*('d_시나리오'!$J$3-'d_시나리오'!$I$3))))</f>
        <v/>
      </c>
      <c r="H937">
        <f>RAND()</f>
        <v/>
      </c>
      <c r="I937">
        <f>IF('d_시나리오'!$J$4='d_시나리오'!$H$4,'d_시나리오'!$I$4,IF(H937&lt;('d_시나리오'!$I$4-'d_시나리오'!$H$4)/('d_시나리오'!$J$4-'d_시나리오'!$H$4),'d_시나리오'!$H$4+SQRT(H937*('d_시나리오'!$J$4-'d_시나리오'!$H$4)*('d_시나리오'!$I$4-'d_시나리오'!$H$4)),'d_시나리오'!$J$4-SQRT((1-H937)*('d_시나리오'!$J$4-'d_시나리오'!$H$4)*('d_시나리오'!$J$4-'d_시나리오'!$I$4))))</f>
        <v/>
      </c>
      <c r="J937">
        <f>RAND()</f>
        <v/>
      </c>
      <c r="K937">
        <f>IF('d_시나리오'!$J$5='d_시나리오'!$H$5,'d_시나리오'!$I$5,IF(J937&lt;('d_시나리오'!$I$5-'d_시나리오'!$H$5)/('d_시나리오'!$J$5-'d_시나리오'!$H$5),'d_시나리오'!$H$5+SQRT(J937*('d_시나리오'!$J$5-'d_시나리오'!$H$5)*('d_시나리오'!$I$5-'d_시나리오'!$H$5)),'d_시나리오'!$J$5-SQRT((1-J937)*('d_시나리오'!$J$5-'d_시나리오'!$H$5)*('d_시나리오'!$J$5-'d_시나리오'!$I$5))))</f>
        <v/>
      </c>
      <c r="L937">
        <f>RAND()</f>
        <v/>
      </c>
      <c r="M937">
        <f>IF('d_시나리오'!$J$6='d_시나리오'!$H$6,'d_시나리오'!$I$6,IF(L937&lt;('d_시나리오'!$I$6-'d_시나리오'!$H$6)/('d_시나리오'!$J$6-'d_시나리오'!$H$6),'d_시나리오'!$H$6+SQRT(L937*('d_시나리오'!$J$6-'d_시나리오'!$H$6)*('d_시나리오'!$I$6-'d_시나리오'!$H$6)),'d_시나리오'!$J$6-SQRT((1-L937)*('d_시나리오'!$J$6-'d_시나리오'!$H$6)*('d_시나리오'!$J$6-'d_시나리오'!$I$6))))</f>
        <v/>
      </c>
      <c r="N937">
        <f>INDEX('d_분포'!$B$2:$B$57,RANDBETWEEN(1,56))</f>
        <v/>
      </c>
      <c r="O937">
        <f>BETAINV(RAND(),5,5)</f>
        <v/>
      </c>
      <c r="P937">
        <f>'d_고정'!$B$1*'6_기대효과'!$H$7*('d_시나리오'!$I$7/'d_고정'!$B$2)*B937</f>
        <v/>
      </c>
      <c r="Q937">
        <f>P937*C937</f>
        <v/>
      </c>
      <c r="R937">
        <f>P937*E937</f>
        <v/>
      </c>
      <c r="S937">
        <f>R937*G937</f>
        <v/>
      </c>
      <c r="T937">
        <f>Q937+S937</f>
        <v/>
      </c>
      <c r="U937">
        <f>(Q937*D937+S937*I937)*(1-O937)</f>
        <v/>
      </c>
      <c r="V937">
        <f>(R937*K937*N937+'d_고정'!$B$3*('6_기대효과'!$H$7/8)*N937*'d_고정'!$B$10*M937*('6_기대효과'!$K$7/'d_고정'!$B$9))*(1-O937)</f>
        <v/>
      </c>
      <c r="W937">
        <f>(S937*I937+R937*MAX(K937-'d_고정'!$B$10*M937*('6_기대효과'!$K$7/'d_고정'!$B$9),0)*N937)*(1-O937)</f>
        <v/>
      </c>
      <c r="X937">
        <f>U937+V937</f>
        <v/>
      </c>
      <c r="Y937">
        <f>U937/('d_고정'!$B$5*'6_기대효과'!$H$7/8)/'d_고정'!$B$6</f>
        <v/>
      </c>
      <c r="Z937">
        <f>U937/('d_고정'!$B$8*'6_기대효과'!$H$7/8)</f>
        <v/>
      </c>
    </row>
    <row r="938">
      <c r="A938">
        <f>RAND()</f>
        <v/>
      </c>
      <c r="B938">
        <f>IF('d_시나리오'!$J$2='d_시나리오'!$H$2,'d_시나리오'!$I$2,IF(A938&lt;('d_시나리오'!$I$2-'d_시나리오'!$H$2)/('d_시나리오'!$J$2-'d_시나리오'!$H$2),'d_시나리오'!$H$2+SQRT(A938*('d_시나리오'!$J$2-'d_시나리오'!$H$2)*('d_시나리오'!$I$2-'d_시나리오'!$H$2)),'d_시나리오'!$J$2-SQRT((1-A938)*('d_시나리오'!$J$2-'d_시나리오'!$H$2)*('d_시나리오'!$J$2-'d_시나리오'!$I$2))))</f>
        <v/>
      </c>
      <c r="C938">
        <f>BETAINV(RAND(),2,6)</f>
        <v/>
      </c>
      <c r="D938">
        <f>INDEX('d_분포'!$A$2:$A$28,RANDBETWEEN(1,27))</f>
        <v/>
      </c>
      <c r="E938">
        <f>INDEX('d_분포'!$C$2:$C$5,RANDBETWEEN(1,4))*(0.9+0.2*RAND())</f>
        <v/>
      </c>
      <c r="F938">
        <f>RAND()</f>
        <v/>
      </c>
      <c r="G938">
        <f>IF('d_시나리오'!$J$3='d_시나리오'!$H$3,'d_시나리오'!$I$3,IF(F938&lt;('d_시나리오'!$I$3-'d_시나리오'!$H$3)/('d_시나리오'!$J$3-'d_시나리오'!$H$3),'d_시나리오'!$H$3+SQRT(F938*('d_시나리오'!$J$3-'d_시나리오'!$H$3)*('d_시나리오'!$I$3-'d_시나리오'!$H$3)),'d_시나리오'!$J$3-SQRT((1-F938)*('d_시나리오'!$J$3-'d_시나리오'!$H$3)*('d_시나리오'!$J$3-'d_시나리오'!$I$3))))</f>
        <v/>
      </c>
      <c r="H938">
        <f>RAND()</f>
        <v/>
      </c>
      <c r="I938">
        <f>IF('d_시나리오'!$J$4='d_시나리오'!$H$4,'d_시나리오'!$I$4,IF(H938&lt;('d_시나리오'!$I$4-'d_시나리오'!$H$4)/('d_시나리오'!$J$4-'d_시나리오'!$H$4),'d_시나리오'!$H$4+SQRT(H938*('d_시나리오'!$J$4-'d_시나리오'!$H$4)*('d_시나리오'!$I$4-'d_시나리오'!$H$4)),'d_시나리오'!$J$4-SQRT((1-H938)*('d_시나리오'!$J$4-'d_시나리오'!$H$4)*('d_시나리오'!$J$4-'d_시나리오'!$I$4))))</f>
        <v/>
      </c>
      <c r="J938">
        <f>RAND()</f>
        <v/>
      </c>
      <c r="K938">
        <f>IF('d_시나리오'!$J$5='d_시나리오'!$H$5,'d_시나리오'!$I$5,IF(J938&lt;('d_시나리오'!$I$5-'d_시나리오'!$H$5)/('d_시나리오'!$J$5-'d_시나리오'!$H$5),'d_시나리오'!$H$5+SQRT(J938*('d_시나리오'!$J$5-'d_시나리오'!$H$5)*('d_시나리오'!$I$5-'d_시나리오'!$H$5)),'d_시나리오'!$J$5-SQRT((1-J938)*('d_시나리오'!$J$5-'d_시나리오'!$H$5)*('d_시나리오'!$J$5-'d_시나리오'!$I$5))))</f>
        <v/>
      </c>
      <c r="L938">
        <f>RAND()</f>
        <v/>
      </c>
      <c r="M938">
        <f>IF('d_시나리오'!$J$6='d_시나리오'!$H$6,'d_시나리오'!$I$6,IF(L938&lt;('d_시나리오'!$I$6-'d_시나리오'!$H$6)/('d_시나리오'!$J$6-'d_시나리오'!$H$6),'d_시나리오'!$H$6+SQRT(L938*('d_시나리오'!$J$6-'d_시나리오'!$H$6)*('d_시나리오'!$I$6-'d_시나리오'!$H$6)),'d_시나리오'!$J$6-SQRT((1-L938)*('d_시나리오'!$J$6-'d_시나리오'!$H$6)*('d_시나리오'!$J$6-'d_시나리오'!$I$6))))</f>
        <v/>
      </c>
      <c r="N938">
        <f>INDEX('d_분포'!$B$2:$B$57,RANDBETWEEN(1,56))</f>
        <v/>
      </c>
      <c r="O938">
        <f>BETAINV(RAND(),5,5)</f>
        <v/>
      </c>
      <c r="P938">
        <f>'d_고정'!$B$1*'6_기대효과'!$H$7*('d_시나리오'!$I$7/'d_고정'!$B$2)*B938</f>
        <v/>
      </c>
      <c r="Q938">
        <f>P938*C938</f>
        <v/>
      </c>
      <c r="R938">
        <f>P938*E938</f>
        <v/>
      </c>
      <c r="S938">
        <f>R938*G938</f>
        <v/>
      </c>
      <c r="T938">
        <f>Q938+S938</f>
        <v/>
      </c>
      <c r="U938">
        <f>(Q938*D938+S938*I938)*(1-O938)</f>
        <v/>
      </c>
      <c r="V938">
        <f>(R938*K938*N938+'d_고정'!$B$3*('6_기대효과'!$H$7/8)*N938*'d_고정'!$B$10*M938*('6_기대효과'!$K$7/'d_고정'!$B$9))*(1-O938)</f>
        <v/>
      </c>
      <c r="W938">
        <f>(S938*I938+R938*MAX(K938-'d_고정'!$B$10*M938*('6_기대효과'!$K$7/'d_고정'!$B$9),0)*N938)*(1-O938)</f>
        <v/>
      </c>
      <c r="X938">
        <f>U938+V938</f>
        <v/>
      </c>
      <c r="Y938">
        <f>U938/('d_고정'!$B$5*'6_기대효과'!$H$7/8)/'d_고정'!$B$6</f>
        <v/>
      </c>
      <c r="Z938">
        <f>U938/('d_고정'!$B$8*'6_기대효과'!$H$7/8)</f>
        <v/>
      </c>
    </row>
    <row r="939">
      <c r="A939">
        <f>RAND()</f>
        <v/>
      </c>
      <c r="B939">
        <f>IF('d_시나리오'!$J$2='d_시나리오'!$H$2,'d_시나리오'!$I$2,IF(A939&lt;('d_시나리오'!$I$2-'d_시나리오'!$H$2)/('d_시나리오'!$J$2-'d_시나리오'!$H$2),'d_시나리오'!$H$2+SQRT(A939*('d_시나리오'!$J$2-'d_시나리오'!$H$2)*('d_시나리오'!$I$2-'d_시나리오'!$H$2)),'d_시나리오'!$J$2-SQRT((1-A939)*('d_시나리오'!$J$2-'d_시나리오'!$H$2)*('d_시나리오'!$J$2-'d_시나리오'!$I$2))))</f>
        <v/>
      </c>
      <c r="C939">
        <f>BETAINV(RAND(),2,6)</f>
        <v/>
      </c>
      <c r="D939">
        <f>INDEX('d_분포'!$A$2:$A$28,RANDBETWEEN(1,27))</f>
        <v/>
      </c>
      <c r="E939">
        <f>INDEX('d_분포'!$C$2:$C$5,RANDBETWEEN(1,4))*(0.9+0.2*RAND())</f>
        <v/>
      </c>
      <c r="F939">
        <f>RAND()</f>
        <v/>
      </c>
      <c r="G939">
        <f>IF('d_시나리오'!$J$3='d_시나리오'!$H$3,'d_시나리오'!$I$3,IF(F939&lt;('d_시나리오'!$I$3-'d_시나리오'!$H$3)/('d_시나리오'!$J$3-'d_시나리오'!$H$3),'d_시나리오'!$H$3+SQRT(F939*('d_시나리오'!$J$3-'d_시나리오'!$H$3)*('d_시나리오'!$I$3-'d_시나리오'!$H$3)),'d_시나리오'!$J$3-SQRT((1-F939)*('d_시나리오'!$J$3-'d_시나리오'!$H$3)*('d_시나리오'!$J$3-'d_시나리오'!$I$3))))</f>
        <v/>
      </c>
      <c r="H939">
        <f>RAND()</f>
        <v/>
      </c>
      <c r="I939">
        <f>IF('d_시나리오'!$J$4='d_시나리오'!$H$4,'d_시나리오'!$I$4,IF(H939&lt;('d_시나리오'!$I$4-'d_시나리오'!$H$4)/('d_시나리오'!$J$4-'d_시나리오'!$H$4),'d_시나리오'!$H$4+SQRT(H939*('d_시나리오'!$J$4-'d_시나리오'!$H$4)*('d_시나리오'!$I$4-'d_시나리오'!$H$4)),'d_시나리오'!$J$4-SQRT((1-H939)*('d_시나리오'!$J$4-'d_시나리오'!$H$4)*('d_시나리오'!$J$4-'d_시나리오'!$I$4))))</f>
        <v/>
      </c>
      <c r="J939">
        <f>RAND()</f>
        <v/>
      </c>
      <c r="K939">
        <f>IF('d_시나리오'!$J$5='d_시나리오'!$H$5,'d_시나리오'!$I$5,IF(J939&lt;('d_시나리오'!$I$5-'d_시나리오'!$H$5)/('d_시나리오'!$J$5-'d_시나리오'!$H$5),'d_시나리오'!$H$5+SQRT(J939*('d_시나리오'!$J$5-'d_시나리오'!$H$5)*('d_시나리오'!$I$5-'d_시나리오'!$H$5)),'d_시나리오'!$J$5-SQRT((1-J939)*('d_시나리오'!$J$5-'d_시나리오'!$H$5)*('d_시나리오'!$J$5-'d_시나리오'!$I$5))))</f>
        <v/>
      </c>
      <c r="L939">
        <f>RAND()</f>
        <v/>
      </c>
      <c r="M939">
        <f>IF('d_시나리오'!$J$6='d_시나리오'!$H$6,'d_시나리오'!$I$6,IF(L939&lt;('d_시나리오'!$I$6-'d_시나리오'!$H$6)/('d_시나리오'!$J$6-'d_시나리오'!$H$6),'d_시나리오'!$H$6+SQRT(L939*('d_시나리오'!$J$6-'d_시나리오'!$H$6)*('d_시나리오'!$I$6-'d_시나리오'!$H$6)),'d_시나리오'!$J$6-SQRT((1-L939)*('d_시나리오'!$J$6-'d_시나리오'!$H$6)*('d_시나리오'!$J$6-'d_시나리오'!$I$6))))</f>
        <v/>
      </c>
      <c r="N939">
        <f>INDEX('d_분포'!$B$2:$B$57,RANDBETWEEN(1,56))</f>
        <v/>
      </c>
      <c r="O939">
        <f>BETAINV(RAND(),5,5)</f>
        <v/>
      </c>
      <c r="P939">
        <f>'d_고정'!$B$1*'6_기대효과'!$H$7*('d_시나리오'!$I$7/'d_고정'!$B$2)*B939</f>
        <v/>
      </c>
      <c r="Q939">
        <f>P939*C939</f>
        <v/>
      </c>
      <c r="R939">
        <f>P939*E939</f>
        <v/>
      </c>
      <c r="S939">
        <f>R939*G939</f>
        <v/>
      </c>
      <c r="T939">
        <f>Q939+S939</f>
        <v/>
      </c>
      <c r="U939">
        <f>(Q939*D939+S939*I939)*(1-O939)</f>
        <v/>
      </c>
      <c r="V939">
        <f>(R939*K939*N939+'d_고정'!$B$3*('6_기대효과'!$H$7/8)*N939*'d_고정'!$B$10*M939*('6_기대효과'!$K$7/'d_고정'!$B$9))*(1-O939)</f>
        <v/>
      </c>
      <c r="W939">
        <f>(S939*I939+R939*MAX(K939-'d_고정'!$B$10*M939*('6_기대효과'!$K$7/'d_고정'!$B$9),0)*N939)*(1-O939)</f>
        <v/>
      </c>
      <c r="X939">
        <f>U939+V939</f>
        <v/>
      </c>
      <c r="Y939">
        <f>U939/('d_고정'!$B$5*'6_기대효과'!$H$7/8)/'d_고정'!$B$6</f>
        <v/>
      </c>
      <c r="Z939">
        <f>U939/('d_고정'!$B$8*'6_기대효과'!$H$7/8)</f>
        <v/>
      </c>
    </row>
    <row r="940">
      <c r="A940">
        <f>RAND()</f>
        <v/>
      </c>
      <c r="B940">
        <f>IF('d_시나리오'!$J$2='d_시나리오'!$H$2,'d_시나리오'!$I$2,IF(A940&lt;('d_시나리오'!$I$2-'d_시나리오'!$H$2)/('d_시나리오'!$J$2-'d_시나리오'!$H$2),'d_시나리오'!$H$2+SQRT(A940*('d_시나리오'!$J$2-'d_시나리오'!$H$2)*('d_시나리오'!$I$2-'d_시나리오'!$H$2)),'d_시나리오'!$J$2-SQRT((1-A940)*('d_시나리오'!$J$2-'d_시나리오'!$H$2)*('d_시나리오'!$J$2-'d_시나리오'!$I$2))))</f>
        <v/>
      </c>
      <c r="C940">
        <f>BETAINV(RAND(),2,6)</f>
        <v/>
      </c>
      <c r="D940">
        <f>INDEX('d_분포'!$A$2:$A$28,RANDBETWEEN(1,27))</f>
        <v/>
      </c>
      <c r="E940">
        <f>INDEX('d_분포'!$C$2:$C$5,RANDBETWEEN(1,4))*(0.9+0.2*RAND())</f>
        <v/>
      </c>
      <c r="F940">
        <f>RAND()</f>
        <v/>
      </c>
      <c r="G940">
        <f>IF('d_시나리오'!$J$3='d_시나리오'!$H$3,'d_시나리오'!$I$3,IF(F940&lt;('d_시나리오'!$I$3-'d_시나리오'!$H$3)/('d_시나리오'!$J$3-'d_시나리오'!$H$3),'d_시나리오'!$H$3+SQRT(F940*('d_시나리오'!$J$3-'d_시나리오'!$H$3)*('d_시나리오'!$I$3-'d_시나리오'!$H$3)),'d_시나리오'!$J$3-SQRT((1-F940)*('d_시나리오'!$J$3-'d_시나리오'!$H$3)*('d_시나리오'!$J$3-'d_시나리오'!$I$3))))</f>
        <v/>
      </c>
      <c r="H940">
        <f>RAND()</f>
        <v/>
      </c>
      <c r="I940">
        <f>IF('d_시나리오'!$J$4='d_시나리오'!$H$4,'d_시나리오'!$I$4,IF(H940&lt;('d_시나리오'!$I$4-'d_시나리오'!$H$4)/('d_시나리오'!$J$4-'d_시나리오'!$H$4),'d_시나리오'!$H$4+SQRT(H940*('d_시나리오'!$J$4-'d_시나리오'!$H$4)*('d_시나리오'!$I$4-'d_시나리오'!$H$4)),'d_시나리오'!$J$4-SQRT((1-H940)*('d_시나리오'!$J$4-'d_시나리오'!$H$4)*('d_시나리오'!$J$4-'d_시나리오'!$I$4))))</f>
        <v/>
      </c>
      <c r="J940">
        <f>RAND()</f>
        <v/>
      </c>
      <c r="K940">
        <f>IF('d_시나리오'!$J$5='d_시나리오'!$H$5,'d_시나리오'!$I$5,IF(J940&lt;('d_시나리오'!$I$5-'d_시나리오'!$H$5)/('d_시나리오'!$J$5-'d_시나리오'!$H$5),'d_시나리오'!$H$5+SQRT(J940*('d_시나리오'!$J$5-'d_시나리오'!$H$5)*('d_시나리오'!$I$5-'d_시나리오'!$H$5)),'d_시나리오'!$J$5-SQRT((1-J940)*('d_시나리오'!$J$5-'d_시나리오'!$H$5)*('d_시나리오'!$J$5-'d_시나리오'!$I$5))))</f>
        <v/>
      </c>
      <c r="L940">
        <f>RAND()</f>
        <v/>
      </c>
      <c r="M940">
        <f>IF('d_시나리오'!$J$6='d_시나리오'!$H$6,'d_시나리오'!$I$6,IF(L940&lt;('d_시나리오'!$I$6-'d_시나리오'!$H$6)/('d_시나리오'!$J$6-'d_시나리오'!$H$6),'d_시나리오'!$H$6+SQRT(L940*('d_시나리오'!$J$6-'d_시나리오'!$H$6)*('d_시나리오'!$I$6-'d_시나리오'!$H$6)),'d_시나리오'!$J$6-SQRT((1-L940)*('d_시나리오'!$J$6-'d_시나리오'!$H$6)*('d_시나리오'!$J$6-'d_시나리오'!$I$6))))</f>
        <v/>
      </c>
      <c r="N940">
        <f>INDEX('d_분포'!$B$2:$B$57,RANDBETWEEN(1,56))</f>
        <v/>
      </c>
      <c r="O940">
        <f>BETAINV(RAND(),5,5)</f>
        <v/>
      </c>
      <c r="P940">
        <f>'d_고정'!$B$1*'6_기대효과'!$H$7*('d_시나리오'!$I$7/'d_고정'!$B$2)*B940</f>
        <v/>
      </c>
      <c r="Q940">
        <f>P940*C940</f>
        <v/>
      </c>
      <c r="R940">
        <f>P940*E940</f>
        <v/>
      </c>
      <c r="S940">
        <f>R940*G940</f>
        <v/>
      </c>
      <c r="T940">
        <f>Q940+S940</f>
        <v/>
      </c>
      <c r="U940">
        <f>(Q940*D940+S940*I940)*(1-O940)</f>
        <v/>
      </c>
      <c r="V940">
        <f>(R940*K940*N940+'d_고정'!$B$3*('6_기대효과'!$H$7/8)*N940*'d_고정'!$B$10*M940*('6_기대효과'!$K$7/'d_고정'!$B$9))*(1-O940)</f>
        <v/>
      </c>
      <c r="W940">
        <f>(S940*I940+R940*MAX(K940-'d_고정'!$B$10*M940*('6_기대효과'!$K$7/'d_고정'!$B$9),0)*N940)*(1-O940)</f>
        <v/>
      </c>
      <c r="X940">
        <f>U940+V940</f>
        <v/>
      </c>
      <c r="Y940">
        <f>U940/('d_고정'!$B$5*'6_기대효과'!$H$7/8)/'d_고정'!$B$6</f>
        <v/>
      </c>
      <c r="Z940">
        <f>U940/('d_고정'!$B$8*'6_기대효과'!$H$7/8)</f>
        <v/>
      </c>
    </row>
    <row r="941">
      <c r="A941">
        <f>RAND()</f>
        <v/>
      </c>
      <c r="B941">
        <f>IF('d_시나리오'!$J$2='d_시나리오'!$H$2,'d_시나리오'!$I$2,IF(A941&lt;('d_시나리오'!$I$2-'d_시나리오'!$H$2)/('d_시나리오'!$J$2-'d_시나리오'!$H$2),'d_시나리오'!$H$2+SQRT(A941*('d_시나리오'!$J$2-'d_시나리오'!$H$2)*('d_시나리오'!$I$2-'d_시나리오'!$H$2)),'d_시나리오'!$J$2-SQRT((1-A941)*('d_시나리오'!$J$2-'d_시나리오'!$H$2)*('d_시나리오'!$J$2-'d_시나리오'!$I$2))))</f>
        <v/>
      </c>
      <c r="C941">
        <f>BETAINV(RAND(),2,6)</f>
        <v/>
      </c>
      <c r="D941">
        <f>INDEX('d_분포'!$A$2:$A$28,RANDBETWEEN(1,27))</f>
        <v/>
      </c>
      <c r="E941">
        <f>INDEX('d_분포'!$C$2:$C$5,RANDBETWEEN(1,4))*(0.9+0.2*RAND())</f>
        <v/>
      </c>
      <c r="F941">
        <f>RAND()</f>
        <v/>
      </c>
      <c r="G941">
        <f>IF('d_시나리오'!$J$3='d_시나리오'!$H$3,'d_시나리오'!$I$3,IF(F941&lt;('d_시나리오'!$I$3-'d_시나리오'!$H$3)/('d_시나리오'!$J$3-'d_시나리오'!$H$3),'d_시나리오'!$H$3+SQRT(F941*('d_시나리오'!$J$3-'d_시나리오'!$H$3)*('d_시나리오'!$I$3-'d_시나리오'!$H$3)),'d_시나리오'!$J$3-SQRT((1-F941)*('d_시나리오'!$J$3-'d_시나리오'!$H$3)*('d_시나리오'!$J$3-'d_시나리오'!$I$3))))</f>
        <v/>
      </c>
      <c r="H941">
        <f>RAND()</f>
        <v/>
      </c>
      <c r="I941">
        <f>IF('d_시나리오'!$J$4='d_시나리오'!$H$4,'d_시나리오'!$I$4,IF(H941&lt;('d_시나리오'!$I$4-'d_시나리오'!$H$4)/('d_시나리오'!$J$4-'d_시나리오'!$H$4),'d_시나리오'!$H$4+SQRT(H941*('d_시나리오'!$J$4-'d_시나리오'!$H$4)*('d_시나리오'!$I$4-'d_시나리오'!$H$4)),'d_시나리오'!$J$4-SQRT((1-H941)*('d_시나리오'!$J$4-'d_시나리오'!$H$4)*('d_시나리오'!$J$4-'d_시나리오'!$I$4))))</f>
        <v/>
      </c>
      <c r="J941">
        <f>RAND()</f>
        <v/>
      </c>
      <c r="K941">
        <f>IF('d_시나리오'!$J$5='d_시나리오'!$H$5,'d_시나리오'!$I$5,IF(J941&lt;('d_시나리오'!$I$5-'d_시나리오'!$H$5)/('d_시나리오'!$J$5-'d_시나리오'!$H$5),'d_시나리오'!$H$5+SQRT(J941*('d_시나리오'!$J$5-'d_시나리오'!$H$5)*('d_시나리오'!$I$5-'d_시나리오'!$H$5)),'d_시나리오'!$J$5-SQRT((1-J941)*('d_시나리오'!$J$5-'d_시나리오'!$H$5)*('d_시나리오'!$J$5-'d_시나리오'!$I$5))))</f>
        <v/>
      </c>
      <c r="L941">
        <f>RAND()</f>
        <v/>
      </c>
      <c r="M941">
        <f>IF('d_시나리오'!$J$6='d_시나리오'!$H$6,'d_시나리오'!$I$6,IF(L941&lt;('d_시나리오'!$I$6-'d_시나리오'!$H$6)/('d_시나리오'!$J$6-'d_시나리오'!$H$6),'d_시나리오'!$H$6+SQRT(L941*('d_시나리오'!$J$6-'d_시나리오'!$H$6)*('d_시나리오'!$I$6-'d_시나리오'!$H$6)),'d_시나리오'!$J$6-SQRT((1-L941)*('d_시나리오'!$J$6-'d_시나리오'!$H$6)*('d_시나리오'!$J$6-'d_시나리오'!$I$6))))</f>
        <v/>
      </c>
      <c r="N941">
        <f>INDEX('d_분포'!$B$2:$B$57,RANDBETWEEN(1,56))</f>
        <v/>
      </c>
      <c r="O941">
        <f>BETAINV(RAND(),5,5)</f>
        <v/>
      </c>
      <c r="P941">
        <f>'d_고정'!$B$1*'6_기대효과'!$H$7*('d_시나리오'!$I$7/'d_고정'!$B$2)*B941</f>
        <v/>
      </c>
      <c r="Q941">
        <f>P941*C941</f>
        <v/>
      </c>
      <c r="R941">
        <f>P941*E941</f>
        <v/>
      </c>
      <c r="S941">
        <f>R941*G941</f>
        <v/>
      </c>
      <c r="T941">
        <f>Q941+S941</f>
        <v/>
      </c>
      <c r="U941">
        <f>(Q941*D941+S941*I941)*(1-O941)</f>
        <v/>
      </c>
      <c r="V941">
        <f>(R941*K941*N941+'d_고정'!$B$3*('6_기대효과'!$H$7/8)*N941*'d_고정'!$B$10*M941*('6_기대효과'!$K$7/'d_고정'!$B$9))*(1-O941)</f>
        <v/>
      </c>
      <c r="W941">
        <f>(S941*I941+R941*MAX(K941-'d_고정'!$B$10*M941*('6_기대효과'!$K$7/'d_고정'!$B$9),0)*N941)*(1-O941)</f>
        <v/>
      </c>
      <c r="X941">
        <f>U941+V941</f>
        <v/>
      </c>
      <c r="Y941">
        <f>U941/('d_고정'!$B$5*'6_기대효과'!$H$7/8)/'d_고정'!$B$6</f>
        <v/>
      </c>
      <c r="Z941">
        <f>U941/('d_고정'!$B$8*'6_기대효과'!$H$7/8)</f>
        <v/>
      </c>
    </row>
    <row r="942">
      <c r="A942">
        <f>RAND()</f>
        <v/>
      </c>
      <c r="B942">
        <f>IF('d_시나리오'!$J$2='d_시나리오'!$H$2,'d_시나리오'!$I$2,IF(A942&lt;('d_시나리오'!$I$2-'d_시나리오'!$H$2)/('d_시나리오'!$J$2-'d_시나리오'!$H$2),'d_시나리오'!$H$2+SQRT(A942*('d_시나리오'!$J$2-'d_시나리오'!$H$2)*('d_시나리오'!$I$2-'d_시나리오'!$H$2)),'d_시나리오'!$J$2-SQRT((1-A942)*('d_시나리오'!$J$2-'d_시나리오'!$H$2)*('d_시나리오'!$J$2-'d_시나리오'!$I$2))))</f>
        <v/>
      </c>
      <c r="C942">
        <f>BETAINV(RAND(),2,6)</f>
        <v/>
      </c>
      <c r="D942">
        <f>INDEX('d_분포'!$A$2:$A$28,RANDBETWEEN(1,27))</f>
        <v/>
      </c>
      <c r="E942">
        <f>INDEX('d_분포'!$C$2:$C$5,RANDBETWEEN(1,4))*(0.9+0.2*RAND())</f>
        <v/>
      </c>
      <c r="F942">
        <f>RAND()</f>
        <v/>
      </c>
      <c r="G942">
        <f>IF('d_시나리오'!$J$3='d_시나리오'!$H$3,'d_시나리오'!$I$3,IF(F942&lt;('d_시나리오'!$I$3-'d_시나리오'!$H$3)/('d_시나리오'!$J$3-'d_시나리오'!$H$3),'d_시나리오'!$H$3+SQRT(F942*('d_시나리오'!$J$3-'d_시나리오'!$H$3)*('d_시나리오'!$I$3-'d_시나리오'!$H$3)),'d_시나리오'!$J$3-SQRT((1-F942)*('d_시나리오'!$J$3-'d_시나리오'!$H$3)*('d_시나리오'!$J$3-'d_시나리오'!$I$3))))</f>
        <v/>
      </c>
      <c r="H942">
        <f>RAND()</f>
        <v/>
      </c>
      <c r="I942">
        <f>IF('d_시나리오'!$J$4='d_시나리오'!$H$4,'d_시나리오'!$I$4,IF(H942&lt;('d_시나리오'!$I$4-'d_시나리오'!$H$4)/('d_시나리오'!$J$4-'d_시나리오'!$H$4),'d_시나리오'!$H$4+SQRT(H942*('d_시나리오'!$J$4-'d_시나리오'!$H$4)*('d_시나리오'!$I$4-'d_시나리오'!$H$4)),'d_시나리오'!$J$4-SQRT((1-H942)*('d_시나리오'!$J$4-'d_시나리오'!$H$4)*('d_시나리오'!$J$4-'d_시나리오'!$I$4))))</f>
        <v/>
      </c>
      <c r="J942">
        <f>RAND()</f>
        <v/>
      </c>
      <c r="K942">
        <f>IF('d_시나리오'!$J$5='d_시나리오'!$H$5,'d_시나리오'!$I$5,IF(J942&lt;('d_시나리오'!$I$5-'d_시나리오'!$H$5)/('d_시나리오'!$J$5-'d_시나리오'!$H$5),'d_시나리오'!$H$5+SQRT(J942*('d_시나리오'!$J$5-'d_시나리오'!$H$5)*('d_시나리오'!$I$5-'d_시나리오'!$H$5)),'d_시나리오'!$J$5-SQRT((1-J942)*('d_시나리오'!$J$5-'d_시나리오'!$H$5)*('d_시나리오'!$J$5-'d_시나리오'!$I$5))))</f>
        <v/>
      </c>
      <c r="L942">
        <f>RAND()</f>
        <v/>
      </c>
      <c r="M942">
        <f>IF('d_시나리오'!$J$6='d_시나리오'!$H$6,'d_시나리오'!$I$6,IF(L942&lt;('d_시나리오'!$I$6-'d_시나리오'!$H$6)/('d_시나리오'!$J$6-'d_시나리오'!$H$6),'d_시나리오'!$H$6+SQRT(L942*('d_시나리오'!$J$6-'d_시나리오'!$H$6)*('d_시나리오'!$I$6-'d_시나리오'!$H$6)),'d_시나리오'!$J$6-SQRT((1-L942)*('d_시나리오'!$J$6-'d_시나리오'!$H$6)*('d_시나리오'!$J$6-'d_시나리오'!$I$6))))</f>
        <v/>
      </c>
      <c r="N942">
        <f>INDEX('d_분포'!$B$2:$B$57,RANDBETWEEN(1,56))</f>
        <v/>
      </c>
      <c r="O942">
        <f>BETAINV(RAND(),5,5)</f>
        <v/>
      </c>
      <c r="P942">
        <f>'d_고정'!$B$1*'6_기대효과'!$H$7*('d_시나리오'!$I$7/'d_고정'!$B$2)*B942</f>
        <v/>
      </c>
      <c r="Q942">
        <f>P942*C942</f>
        <v/>
      </c>
      <c r="R942">
        <f>P942*E942</f>
        <v/>
      </c>
      <c r="S942">
        <f>R942*G942</f>
        <v/>
      </c>
      <c r="T942">
        <f>Q942+S942</f>
        <v/>
      </c>
      <c r="U942">
        <f>(Q942*D942+S942*I942)*(1-O942)</f>
        <v/>
      </c>
      <c r="V942">
        <f>(R942*K942*N942+'d_고정'!$B$3*('6_기대효과'!$H$7/8)*N942*'d_고정'!$B$10*M942*('6_기대효과'!$K$7/'d_고정'!$B$9))*(1-O942)</f>
        <v/>
      </c>
      <c r="W942">
        <f>(S942*I942+R942*MAX(K942-'d_고정'!$B$10*M942*('6_기대효과'!$K$7/'d_고정'!$B$9),0)*N942)*(1-O942)</f>
        <v/>
      </c>
      <c r="X942">
        <f>U942+V942</f>
        <v/>
      </c>
      <c r="Y942">
        <f>U942/('d_고정'!$B$5*'6_기대효과'!$H$7/8)/'d_고정'!$B$6</f>
        <v/>
      </c>
      <c r="Z942">
        <f>U942/('d_고정'!$B$8*'6_기대효과'!$H$7/8)</f>
        <v/>
      </c>
    </row>
    <row r="943">
      <c r="A943">
        <f>RAND()</f>
        <v/>
      </c>
      <c r="B943">
        <f>IF('d_시나리오'!$J$2='d_시나리오'!$H$2,'d_시나리오'!$I$2,IF(A943&lt;('d_시나리오'!$I$2-'d_시나리오'!$H$2)/('d_시나리오'!$J$2-'d_시나리오'!$H$2),'d_시나리오'!$H$2+SQRT(A943*('d_시나리오'!$J$2-'d_시나리오'!$H$2)*('d_시나리오'!$I$2-'d_시나리오'!$H$2)),'d_시나리오'!$J$2-SQRT((1-A943)*('d_시나리오'!$J$2-'d_시나리오'!$H$2)*('d_시나리오'!$J$2-'d_시나리오'!$I$2))))</f>
        <v/>
      </c>
      <c r="C943">
        <f>BETAINV(RAND(),2,6)</f>
        <v/>
      </c>
      <c r="D943">
        <f>INDEX('d_분포'!$A$2:$A$28,RANDBETWEEN(1,27))</f>
        <v/>
      </c>
      <c r="E943">
        <f>INDEX('d_분포'!$C$2:$C$5,RANDBETWEEN(1,4))*(0.9+0.2*RAND())</f>
        <v/>
      </c>
      <c r="F943">
        <f>RAND()</f>
        <v/>
      </c>
      <c r="G943">
        <f>IF('d_시나리오'!$J$3='d_시나리오'!$H$3,'d_시나리오'!$I$3,IF(F943&lt;('d_시나리오'!$I$3-'d_시나리오'!$H$3)/('d_시나리오'!$J$3-'d_시나리오'!$H$3),'d_시나리오'!$H$3+SQRT(F943*('d_시나리오'!$J$3-'d_시나리오'!$H$3)*('d_시나리오'!$I$3-'d_시나리오'!$H$3)),'d_시나리오'!$J$3-SQRT((1-F943)*('d_시나리오'!$J$3-'d_시나리오'!$H$3)*('d_시나리오'!$J$3-'d_시나리오'!$I$3))))</f>
        <v/>
      </c>
      <c r="H943">
        <f>RAND()</f>
        <v/>
      </c>
      <c r="I943">
        <f>IF('d_시나리오'!$J$4='d_시나리오'!$H$4,'d_시나리오'!$I$4,IF(H943&lt;('d_시나리오'!$I$4-'d_시나리오'!$H$4)/('d_시나리오'!$J$4-'d_시나리오'!$H$4),'d_시나리오'!$H$4+SQRT(H943*('d_시나리오'!$J$4-'d_시나리오'!$H$4)*('d_시나리오'!$I$4-'d_시나리오'!$H$4)),'d_시나리오'!$J$4-SQRT((1-H943)*('d_시나리오'!$J$4-'d_시나리오'!$H$4)*('d_시나리오'!$J$4-'d_시나리오'!$I$4))))</f>
        <v/>
      </c>
      <c r="J943">
        <f>RAND()</f>
        <v/>
      </c>
      <c r="K943">
        <f>IF('d_시나리오'!$J$5='d_시나리오'!$H$5,'d_시나리오'!$I$5,IF(J943&lt;('d_시나리오'!$I$5-'d_시나리오'!$H$5)/('d_시나리오'!$J$5-'d_시나리오'!$H$5),'d_시나리오'!$H$5+SQRT(J943*('d_시나리오'!$J$5-'d_시나리오'!$H$5)*('d_시나리오'!$I$5-'d_시나리오'!$H$5)),'d_시나리오'!$J$5-SQRT((1-J943)*('d_시나리오'!$J$5-'d_시나리오'!$H$5)*('d_시나리오'!$J$5-'d_시나리오'!$I$5))))</f>
        <v/>
      </c>
      <c r="L943">
        <f>RAND()</f>
        <v/>
      </c>
      <c r="M943">
        <f>IF('d_시나리오'!$J$6='d_시나리오'!$H$6,'d_시나리오'!$I$6,IF(L943&lt;('d_시나리오'!$I$6-'d_시나리오'!$H$6)/('d_시나리오'!$J$6-'d_시나리오'!$H$6),'d_시나리오'!$H$6+SQRT(L943*('d_시나리오'!$J$6-'d_시나리오'!$H$6)*('d_시나리오'!$I$6-'d_시나리오'!$H$6)),'d_시나리오'!$J$6-SQRT((1-L943)*('d_시나리오'!$J$6-'d_시나리오'!$H$6)*('d_시나리오'!$J$6-'d_시나리오'!$I$6))))</f>
        <v/>
      </c>
      <c r="N943">
        <f>INDEX('d_분포'!$B$2:$B$57,RANDBETWEEN(1,56))</f>
        <v/>
      </c>
      <c r="O943">
        <f>BETAINV(RAND(),5,5)</f>
        <v/>
      </c>
      <c r="P943">
        <f>'d_고정'!$B$1*'6_기대효과'!$H$7*('d_시나리오'!$I$7/'d_고정'!$B$2)*B943</f>
        <v/>
      </c>
      <c r="Q943">
        <f>P943*C943</f>
        <v/>
      </c>
      <c r="R943">
        <f>P943*E943</f>
        <v/>
      </c>
      <c r="S943">
        <f>R943*G943</f>
        <v/>
      </c>
      <c r="T943">
        <f>Q943+S943</f>
        <v/>
      </c>
      <c r="U943">
        <f>(Q943*D943+S943*I943)*(1-O943)</f>
        <v/>
      </c>
      <c r="V943">
        <f>(R943*K943*N943+'d_고정'!$B$3*('6_기대효과'!$H$7/8)*N943*'d_고정'!$B$10*M943*('6_기대효과'!$K$7/'d_고정'!$B$9))*(1-O943)</f>
        <v/>
      </c>
      <c r="W943">
        <f>(S943*I943+R943*MAX(K943-'d_고정'!$B$10*M943*('6_기대효과'!$K$7/'d_고정'!$B$9),0)*N943)*(1-O943)</f>
        <v/>
      </c>
      <c r="X943">
        <f>U943+V943</f>
        <v/>
      </c>
      <c r="Y943">
        <f>U943/('d_고정'!$B$5*'6_기대효과'!$H$7/8)/'d_고정'!$B$6</f>
        <v/>
      </c>
      <c r="Z943">
        <f>U943/('d_고정'!$B$8*'6_기대효과'!$H$7/8)</f>
        <v/>
      </c>
    </row>
    <row r="944">
      <c r="A944">
        <f>RAND()</f>
        <v/>
      </c>
      <c r="B944">
        <f>IF('d_시나리오'!$J$2='d_시나리오'!$H$2,'d_시나리오'!$I$2,IF(A944&lt;('d_시나리오'!$I$2-'d_시나리오'!$H$2)/('d_시나리오'!$J$2-'d_시나리오'!$H$2),'d_시나리오'!$H$2+SQRT(A944*('d_시나리오'!$J$2-'d_시나리오'!$H$2)*('d_시나리오'!$I$2-'d_시나리오'!$H$2)),'d_시나리오'!$J$2-SQRT((1-A944)*('d_시나리오'!$J$2-'d_시나리오'!$H$2)*('d_시나리오'!$J$2-'d_시나리오'!$I$2))))</f>
        <v/>
      </c>
      <c r="C944">
        <f>BETAINV(RAND(),2,6)</f>
        <v/>
      </c>
      <c r="D944">
        <f>INDEX('d_분포'!$A$2:$A$28,RANDBETWEEN(1,27))</f>
        <v/>
      </c>
      <c r="E944">
        <f>INDEX('d_분포'!$C$2:$C$5,RANDBETWEEN(1,4))*(0.9+0.2*RAND())</f>
        <v/>
      </c>
      <c r="F944">
        <f>RAND()</f>
        <v/>
      </c>
      <c r="G944">
        <f>IF('d_시나리오'!$J$3='d_시나리오'!$H$3,'d_시나리오'!$I$3,IF(F944&lt;('d_시나리오'!$I$3-'d_시나리오'!$H$3)/('d_시나리오'!$J$3-'d_시나리오'!$H$3),'d_시나리오'!$H$3+SQRT(F944*('d_시나리오'!$J$3-'d_시나리오'!$H$3)*('d_시나리오'!$I$3-'d_시나리오'!$H$3)),'d_시나리오'!$J$3-SQRT((1-F944)*('d_시나리오'!$J$3-'d_시나리오'!$H$3)*('d_시나리오'!$J$3-'d_시나리오'!$I$3))))</f>
        <v/>
      </c>
      <c r="H944">
        <f>RAND()</f>
        <v/>
      </c>
      <c r="I944">
        <f>IF('d_시나리오'!$J$4='d_시나리오'!$H$4,'d_시나리오'!$I$4,IF(H944&lt;('d_시나리오'!$I$4-'d_시나리오'!$H$4)/('d_시나리오'!$J$4-'d_시나리오'!$H$4),'d_시나리오'!$H$4+SQRT(H944*('d_시나리오'!$J$4-'d_시나리오'!$H$4)*('d_시나리오'!$I$4-'d_시나리오'!$H$4)),'d_시나리오'!$J$4-SQRT((1-H944)*('d_시나리오'!$J$4-'d_시나리오'!$H$4)*('d_시나리오'!$J$4-'d_시나리오'!$I$4))))</f>
        <v/>
      </c>
      <c r="J944">
        <f>RAND()</f>
        <v/>
      </c>
      <c r="K944">
        <f>IF('d_시나리오'!$J$5='d_시나리오'!$H$5,'d_시나리오'!$I$5,IF(J944&lt;('d_시나리오'!$I$5-'d_시나리오'!$H$5)/('d_시나리오'!$J$5-'d_시나리오'!$H$5),'d_시나리오'!$H$5+SQRT(J944*('d_시나리오'!$J$5-'d_시나리오'!$H$5)*('d_시나리오'!$I$5-'d_시나리오'!$H$5)),'d_시나리오'!$J$5-SQRT((1-J944)*('d_시나리오'!$J$5-'d_시나리오'!$H$5)*('d_시나리오'!$J$5-'d_시나리오'!$I$5))))</f>
        <v/>
      </c>
      <c r="L944">
        <f>RAND()</f>
        <v/>
      </c>
      <c r="M944">
        <f>IF('d_시나리오'!$J$6='d_시나리오'!$H$6,'d_시나리오'!$I$6,IF(L944&lt;('d_시나리오'!$I$6-'d_시나리오'!$H$6)/('d_시나리오'!$J$6-'d_시나리오'!$H$6),'d_시나리오'!$H$6+SQRT(L944*('d_시나리오'!$J$6-'d_시나리오'!$H$6)*('d_시나리오'!$I$6-'d_시나리오'!$H$6)),'d_시나리오'!$J$6-SQRT((1-L944)*('d_시나리오'!$J$6-'d_시나리오'!$H$6)*('d_시나리오'!$J$6-'d_시나리오'!$I$6))))</f>
        <v/>
      </c>
      <c r="N944">
        <f>INDEX('d_분포'!$B$2:$B$57,RANDBETWEEN(1,56))</f>
        <v/>
      </c>
      <c r="O944">
        <f>BETAINV(RAND(),5,5)</f>
        <v/>
      </c>
      <c r="P944">
        <f>'d_고정'!$B$1*'6_기대효과'!$H$7*('d_시나리오'!$I$7/'d_고정'!$B$2)*B944</f>
        <v/>
      </c>
      <c r="Q944">
        <f>P944*C944</f>
        <v/>
      </c>
      <c r="R944">
        <f>P944*E944</f>
        <v/>
      </c>
      <c r="S944">
        <f>R944*G944</f>
        <v/>
      </c>
      <c r="T944">
        <f>Q944+S944</f>
        <v/>
      </c>
      <c r="U944">
        <f>(Q944*D944+S944*I944)*(1-O944)</f>
        <v/>
      </c>
      <c r="V944">
        <f>(R944*K944*N944+'d_고정'!$B$3*('6_기대효과'!$H$7/8)*N944*'d_고정'!$B$10*M944*('6_기대효과'!$K$7/'d_고정'!$B$9))*(1-O944)</f>
        <v/>
      </c>
      <c r="W944">
        <f>(S944*I944+R944*MAX(K944-'d_고정'!$B$10*M944*('6_기대효과'!$K$7/'d_고정'!$B$9),0)*N944)*(1-O944)</f>
        <v/>
      </c>
      <c r="X944">
        <f>U944+V944</f>
        <v/>
      </c>
      <c r="Y944">
        <f>U944/('d_고정'!$B$5*'6_기대효과'!$H$7/8)/'d_고정'!$B$6</f>
        <v/>
      </c>
      <c r="Z944">
        <f>U944/('d_고정'!$B$8*'6_기대효과'!$H$7/8)</f>
        <v/>
      </c>
    </row>
    <row r="945">
      <c r="A945">
        <f>RAND()</f>
        <v/>
      </c>
      <c r="B945">
        <f>IF('d_시나리오'!$J$2='d_시나리오'!$H$2,'d_시나리오'!$I$2,IF(A945&lt;('d_시나리오'!$I$2-'d_시나리오'!$H$2)/('d_시나리오'!$J$2-'d_시나리오'!$H$2),'d_시나리오'!$H$2+SQRT(A945*('d_시나리오'!$J$2-'d_시나리오'!$H$2)*('d_시나리오'!$I$2-'d_시나리오'!$H$2)),'d_시나리오'!$J$2-SQRT((1-A945)*('d_시나리오'!$J$2-'d_시나리오'!$H$2)*('d_시나리오'!$J$2-'d_시나리오'!$I$2))))</f>
        <v/>
      </c>
      <c r="C945">
        <f>BETAINV(RAND(),2,6)</f>
        <v/>
      </c>
      <c r="D945">
        <f>INDEX('d_분포'!$A$2:$A$28,RANDBETWEEN(1,27))</f>
        <v/>
      </c>
      <c r="E945">
        <f>INDEX('d_분포'!$C$2:$C$5,RANDBETWEEN(1,4))*(0.9+0.2*RAND())</f>
        <v/>
      </c>
      <c r="F945">
        <f>RAND()</f>
        <v/>
      </c>
      <c r="G945">
        <f>IF('d_시나리오'!$J$3='d_시나리오'!$H$3,'d_시나리오'!$I$3,IF(F945&lt;('d_시나리오'!$I$3-'d_시나리오'!$H$3)/('d_시나리오'!$J$3-'d_시나리오'!$H$3),'d_시나리오'!$H$3+SQRT(F945*('d_시나리오'!$J$3-'d_시나리오'!$H$3)*('d_시나리오'!$I$3-'d_시나리오'!$H$3)),'d_시나리오'!$J$3-SQRT((1-F945)*('d_시나리오'!$J$3-'d_시나리오'!$H$3)*('d_시나리오'!$J$3-'d_시나리오'!$I$3))))</f>
        <v/>
      </c>
      <c r="H945">
        <f>RAND()</f>
        <v/>
      </c>
      <c r="I945">
        <f>IF('d_시나리오'!$J$4='d_시나리오'!$H$4,'d_시나리오'!$I$4,IF(H945&lt;('d_시나리오'!$I$4-'d_시나리오'!$H$4)/('d_시나리오'!$J$4-'d_시나리오'!$H$4),'d_시나리오'!$H$4+SQRT(H945*('d_시나리오'!$J$4-'d_시나리오'!$H$4)*('d_시나리오'!$I$4-'d_시나리오'!$H$4)),'d_시나리오'!$J$4-SQRT((1-H945)*('d_시나리오'!$J$4-'d_시나리오'!$H$4)*('d_시나리오'!$J$4-'d_시나리오'!$I$4))))</f>
        <v/>
      </c>
      <c r="J945">
        <f>RAND()</f>
        <v/>
      </c>
      <c r="K945">
        <f>IF('d_시나리오'!$J$5='d_시나리오'!$H$5,'d_시나리오'!$I$5,IF(J945&lt;('d_시나리오'!$I$5-'d_시나리오'!$H$5)/('d_시나리오'!$J$5-'d_시나리오'!$H$5),'d_시나리오'!$H$5+SQRT(J945*('d_시나리오'!$J$5-'d_시나리오'!$H$5)*('d_시나리오'!$I$5-'d_시나리오'!$H$5)),'d_시나리오'!$J$5-SQRT((1-J945)*('d_시나리오'!$J$5-'d_시나리오'!$H$5)*('d_시나리오'!$J$5-'d_시나리오'!$I$5))))</f>
        <v/>
      </c>
      <c r="L945">
        <f>RAND()</f>
        <v/>
      </c>
      <c r="M945">
        <f>IF('d_시나리오'!$J$6='d_시나리오'!$H$6,'d_시나리오'!$I$6,IF(L945&lt;('d_시나리오'!$I$6-'d_시나리오'!$H$6)/('d_시나리오'!$J$6-'d_시나리오'!$H$6),'d_시나리오'!$H$6+SQRT(L945*('d_시나리오'!$J$6-'d_시나리오'!$H$6)*('d_시나리오'!$I$6-'d_시나리오'!$H$6)),'d_시나리오'!$J$6-SQRT((1-L945)*('d_시나리오'!$J$6-'d_시나리오'!$H$6)*('d_시나리오'!$J$6-'d_시나리오'!$I$6))))</f>
        <v/>
      </c>
      <c r="N945">
        <f>INDEX('d_분포'!$B$2:$B$57,RANDBETWEEN(1,56))</f>
        <v/>
      </c>
      <c r="O945">
        <f>BETAINV(RAND(),5,5)</f>
        <v/>
      </c>
      <c r="P945">
        <f>'d_고정'!$B$1*'6_기대효과'!$H$7*('d_시나리오'!$I$7/'d_고정'!$B$2)*B945</f>
        <v/>
      </c>
      <c r="Q945">
        <f>P945*C945</f>
        <v/>
      </c>
      <c r="R945">
        <f>P945*E945</f>
        <v/>
      </c>
      <c r="S945">
        <f>R945*G945</f>
        <v/>
      </c>
      <c r="T945">
        <f>Q945+S945</f>
        <v/>
      </c>
      <c r="U945">
        <f>(Q945*D945+S945*I945)*(1-O945)</f>
        <v/>
      </c>
      <c r="V945">
        <f>(R945*K945*N945+'d_고정'!$B$3*('6_기대효과'!$H$7/8)*N945*'d_고정'!$B$10*M945*('6_기대효과'!$K$7/'d_고정'!$B$9))*(1-O945)</f>
        <v/>
      </c>
      <c r="W945">
        <f>(S945*I945+R945*MAX(K945-'d_고정'!$B$10*M945*('6_기대효과'!$K$7/'d_고정'!$B$9),0)*N945)*(1-O945)</f>
        <v/>
      </c>
      <c r="X945">
        <f>U945+V945</f>
        <v/>
      </c>
      <c r="Y945">
        <f>U945/('d_고정'!$B$5*'6_기대효과'!$H$7/8)/'d_고정'!$B$6</f>
        <v/>
      </c>
      <c r="Z945">
        <f>U945/('d_고정'!$B$8*'6_기대효과'!$H$7/8)</f>
        <v/>
      </c>
    </row>
    <row r="946">
      <c r="A946">
        <f>RAND()</f>
        <v/>
      </c>
      <c r="B946">
        <f>IF('d_시나리오'!$J$2='d_시나리오'!$H$2,'d_시나리오'!$I$2,IF(A946&lt;('d_시나리오'!$I$2-'d_시나리오'!$H$2)/('d_시나리오'!$J$2-'d_시나리오'!$H$2),'d_시나리오'!$H$2+SQRT(A946*('d_시나리오'!$J$2-'d_시나리오'!$H$2)*('d_시나리오'!$I$2-'d_시나리오'!$H$2)),'d_시나리오'!$J$2-SQRT((1-A946)*('d_시나리오'!$J$2-'d_시나리오'!$H$2)*('d_시나리오'!$J$2-'d_시나리오'!$I$2))))</f>
        <v/>
      </c>
      <c r="C946">
        <f>BETAINV(RAND(),2,6)</f>
        <v/>
      </c>
      <c r="D946">
        <f>INDEX('d_분포'!$A$2:$A$28,RANDBETWEEN(1,27))</f>
        <v/>
      </c>
      <c r="E946">
        <f>INDEX('d_분포'!$C$2:$C$5,RANDBETWEEN(1,4))*(0.9+0.2*RAND())</f>
        <v/>
      </c>
      <c r="F946">
        <f>RAND()</f>
        <v/>
      </c>
      <c r="G946">
        <f>IF('d_시나리오'!$J$3='d_시나리오'!$H$3,'d_시나리오'!$I$3,IF(F946&lt;('d_시나리오'!$I$3-'d_시나리오'!$H$3)/('d_시나리오'!$J$3-'d_시나리오'!$H$3),'d_시나리오'!$H$3+SQRT(F946*('d_시나리오'!$J$3-'d_시나리오'!$H$3)*('d_시나리오'!$I$3-'d_시나리오'!$H$3)),'d_시나리오'!$J$3-SQRT((1-F946)*('d_시나리오'!$J$3-'d_시나리오'!$H$3)*('d_시나리오'!$J$3-'d_시나리오'!$I$3))))</f>
        <v/>
      </c>
      <c r="H946">
        <f>RAND()</f>
        <v/>
      </c>
      <c r="I946">
        <f>IF('d_시나리오'!$J$4='d_시나리오'!$H$4,'d_시나리오'!$I$4,IF(H946&lt;('d_시나리오'!$I$4-'d_시나리오'!$H$4)/('d_시나리오'!$J$4-'d_시나리오'!$H$4),'d_시나리오'!$H$4+SQRT(H946*('d_시나리오'!$J$4-'d_시나리오'!$H$4)*('d_시나리오'!$I$4-'d_시나리오'!$H$4)),'d_시나리오'!$J$4-SQRT((1-H946)*('d_시나리오'!$J$4-'d_시나리오'!$H$4)*('d_시나리오'!$J$4-'d_시나리오'!$I$4))))</f>
        <v/>
      </c>
      <c r="J946">
        <f>RAND()</f>
        <v/>
      </c>
      <c r="K946">
        <f>IF('d_시나리오'!$J$5='d_시나리오'!$H$5,'d_시나리오'!$I$5,IF(J946&lt;('d_시나리오'!$I$5-'d_시나리오'!$H$5)/('d_시나리오'!$J$5-'d_시나리오'!$H$5),'d_시나리오'!$H$5+SQRT(J946*('d_시나리오'!$J$5-'d_시나리오'!$H$5)*('d_시나리오'!$I$5-'d_시나리오'!$H$5)),'d_시나리오'!$J$5-SQRT((1-J946)*('d_시나리오'!$J$5-'d_시나리오'!$H$5)*('d_시나리오'!$J$5-'d_시나리오'!$I$5))))</f>
        <v/>
      </c>
      <c r="L946">
        <f>RAND()</f>
        <v/>
      </c>
      <c r="M946">
        <f>IF('d_시나리오'!$J$6='d_시나리오'!$H$6,'d_시나리오'!$I$6,IF(L946&lt;('d_시나리오'!$I$6-'d_시나리오'!$H$6)/('d_시나리오'!$J$6-'d_시나리오'!$H$6),'d_시나리오'!$H$6+SQRT(L946*('d_시나리오'!$J$6-'d_시나리오'!$H$6)*('d_시나리오'!$I$6-'d_시나리오'!$H$6)),'d_시나리오'!$J$6-SQRT((1-L946)*('d_시나리오'!$J$6-'d_시나리오'!$H$6)*('d_시나리오'!$J$6-'d_시나리오'!$I$6))))</f>
        <v/>
      </c>
      <c r="N946">
        <f>INDEX('d_분포'!$B$2:$B$57,RANDBETWEEN(1,56))</f>
        <v/>
      </c>
      <c r="O946">
        <f>BETAINV(RAND(),5,5)</f>
        <v/>
      </c>
      <c r="P946">
        <f>'d_고정'!$B$1*'6_기대효과'!$H$7*('d_시나리오'!$I$7/'d_고정'!$B$2)*B946</f>
        <v/>
      </c>
      <c r="Q946">
        <f>P946*C946</f>
        <v/>
      </c>
      <c r="R946">
        <f>P946*E946</f>
        <v/>
      </c>
      <c r="S946">
        <f>R946*G946</f>
        <v/>
      </c>
      <c r="T946">
        <f>Q946+S946</f>
        <v/>
      </c>
      <c r="U946">
        <f>(Q946*D946+S946*I946)*(1-O946)</f>
        <v/>
      </c>
      <c r="V946">
        <f>(R946*K946*N946+'d_고정'!$B$3*('6_기대효과'!$H$7/8)*N946*'d_고정'!$B$10*M946*('6_기대효과'!$K$7/'d_고정'!$B$9))*(1-O946)</f>
        <v/>
      </c>
      <c r="W946">
        <f>(S946*I946+R946*MAX(K946-'d_고정'!$B$10*M946*('6_기대효과'!$K$7/'d_고정'!$B$9),0)*N946)*(1-O946)</f>
        <v/>
      </c>
      <c r="X946">
        <f>U946+V946</f>
        <v/>
      </c>
      <c r="Y946">
        <f>U946/('d_고정'!$B$5*'6_기대효과'!$H$7/8)/'d_고정'!$B$6</f>
        <v/>
      </c>
      <c r="Z946">
        <f>U946/('d_고정'!$B$8*'6_기대효과'!$H$7/8)</f>
        <v/>
      </c>
    </row>
    <row r="947">
      <c r="A947">
        <f>RAND()</f>
        <v/>
      </c>
      <c r="B947">
        <f>IF('d_시나리오'!$J$2='d_시나리오'!$H$2,'d_시나리오'!$I$2,IF(A947&lt;('d_시나리오'!$I$2-'d_시나리오'!$H$2)/('d_시나리오'!$J$2-'d_시나리오'!$H$2),'d_시나리오'!$H$2+SQRT(A947*('d_시나리오'!$J$2-'d_시나리오'!$H$2)*('d_시나리오'!$I$2-'d_시나리오'!$H$2)),'d_시나리오'!$J$2-SQRT((1-A947)*('d_시나리오'!$J$2-'d_시나리오'!$H$2)*('d_시나리오'!$J$2-'d_시나리오'!$I$2))))</f>
        <v/>
      </c>
      <c r="C947">
        <f>BETAINV(RAND(),2,6)</f>
        <v/>
      </c>
      <c r="D947">
        <f>INDEX('d_분포'!$A$2:$A$28,RANDBETWEEN(1,27))</f>
        <v/>
      </c>
      <c r="E947">
        <f>INDEX('d_분포'!$C$2:$C$5,RANDBETWEEN(1,4))*(0.9+0.2*RAND())</f>
        <v/>
      </c>
      <c r="F947">
        <f>RAND()</f>
        <v/>
      </c>
      <c r="G947">
        <f>IF('d_시나리오'!$J$3='d_시나리오'!$H$3,'d_시나리오'!$I$3,IF(F947&lt;('d_시나리오'!$I$3-'d_시나리오'!$H$3)/('d_시나리오'!$J$3-'d_시나리오'!$H$3),'d_시나리오'!$H$3+SQRT(F947*('d_시나리오'!$J$3-'d_시나리오'!$H$3)*('d_시나리오'!$I$3-'d_시나리오'!$H$3)),'d_시나리오'!$J$3-SQRT((1-F947)*('d_시나리오'!$J$3-'d_시나리오'!$H$3)*('d_시나리오'!$J$3-'d_시나리오'!$I$3))))</f>
        <v/>
      </c>
      <c r="H947">
        <f>RAND()</f>
        <v/>
      </c>
      <c r="I947">
        <f>IF('d_시나리오'!$J$4='d_시나리오'!$H$4,'d_시나리오'!$I$4,IF(H947&lt;('d_시나리오'!$I$4-'d_시나리오'!$H$4)/('d_시나리오'!$J$4-'d_시나리오'!$H$4),'d_시나리오'!$H$4+SQRT(H947*('d_시나리오'!$J$4-'d_시나리오'!$H$4)*('d_시나리오'!$I$4-'d_시나리오'!$H$4)),'d_시나리오'!$J$4-SQRT((1-H947)*('d_시나리오'!$J$4-'d_시나리오'!$H$4)*('d_시나리오'!$J$4-'d_시나리오'!$I$4))))</f>
        <v/>
      </c>
      <c r="J947">
        <f>RAND()</f>
        <v/>
      </c>
      <c r="K947">
        <f>IF('d_시나리오'!$J$5='d_시나리오'!$H$5,'d_시나리오'!$I$5,IF(J947&lt;('d_시나리오'!$I$5-'d_시나리오'!$H$5)/('d_시나리오'!$J$5-'d_시나리오'!$H$5),'d_시나리오'!$H$5+SQRT(J947*('d_시나리오'!$J$5-'d_시나리오'!$H$5)*('d_시나리오'!$I$5-'d_시나리오'!$H$5)),'d_시나리오'!$J$5-SQRT((1-J947)*('d_시나리오'!$J$5-'d_시나리오'!$H$5)*('d_시나리오'!$J$5-'d_시나리오'!$I$5))))</f>
        <v/>
      </c>
      <c r="L947">
        <f>RAND()</f>
        <v/>
      </c>
      <c r="M947">
        <f>IF('d_시나리오'!$J$6='d_시나리오'!$H$6,'d_시나리오'!$I$6,IF(L947&lt;('d_시나리오'!$I$6-'d_시나리오'!$H$6)/('d_시나리오'!$J$6-'d_시나리오'!$H$6),'d_시나리오'!$H$6+SQRT(L947*('d_시나리오'!$J$6-'d_시나리오'!$H$6)*('d_시나리오'!$I$6-'d_시나리오'!$H$6)),'d_시나리오'!$J$6-SQRT((1-L947)*('d_시나리오'!$J$6-'d_시나리오'!$H$6)*('d_시나리오'!$J$6-'d_시나리오'!$I$6))))</f>
        <v/>
      </c>
      <c r="N947">
        <f>INDEX('d_분포'!$B$2:$B$57,RANDBETWEEN(1,56))</f>
        <v/>
      </c>
      <c r="O947">
        <f>BETAINV(RAND(),5,5)</f>
        <v/>
      </c>
      <c r="P947">
        <f>'d_고정'!$B$1*'6_기대효과'!$H$7*('d_시나리오'!$I$7/'d_고정'!$B$2)*B947</f>
        <v/>
      </c>
      <c r="Q947">
        <f>P947*C947</f>
        <v/>
      </c>
      <c r="R947">
        <f>P947*E947</f>
        <v/>
      </c>
      <c r="S947">
        <f>R947*G947</f>
        <v/>
      </c>
      <c r="T947">
        <f>Q947+S947</f>
        <v/>
      </c>
      <c r="U947">
        <f>(Q947*D947+S947*I947)*(1-O947)</f>
        <v/>
      </c>
      <c r="V947">
        <f>(R947*K947*N947+'d_고정'!$B$3*('6_기대효과'!$H$7/8)*N947*'d_고정'!$B$10*M947*('6_기대효과'!$K$7/'d_고정'!$B$9))*(1-O947)</f>
        <v/>
      </c>
      <c r="W947">
        <f>(S947*I947+R947*MAX(K947-'d_고정'!$B$10*M947*('6_기대효과'!$K$7/'d_고정'!$B$9),0)*N947)*(1-O947)</f>
        <v/>
      </c>
      <c r="X947">
        <f>U947+V947</f>
        <v/>
      </c>
      <c r="Y947">
        <f>U947/('d_고정'!$B$5*'6_기대효과'!$H$7/8)/'d_고정'!$B$6</f>
        <v/>
      </c>
      <c r="Z947">
        <f>U947/('d_고정'!$B$8*'6_기대효과'!$H$7/8)</f>
        <v/>
      </c>
    </row>
    <row r="948">
      <c r="A948">
        <f>RAND()</f>
        <v/>
      </c>
      <c r="B948">
        <f>IF('d_시나리오'!$J$2='d_시나리오'!$H$2,'d_시나리오'!$I$2,IF(A948&lt;('d_시나리오'!$I$2-'d_시나리오'!$H$2)/('d_시나리오'!$J$2-'d_시나리오'!$H$2),'d_시나리오'!$H$2+SQRT(A948*('d_시나리오'!$J$2-'d_시나리오'!$H$2)*('d_시나리오'!$I$2-'d_시나리오'!$H$2)),'d_시나리오'!$J$2-SQRT((1-A948)*('d_시나리오'!$J$2-'d_시나리오'!$H$2)*('d_시나리오'!$J$2-'d_시나리오'!$I$2))))</f>
        <v/>
      </c>
      <c r="C948">
        <f>BETAINV(RAND(),2,6)</f>
        <v/>
      </c>
      <c r="D948">
        <f>INDEX('d_분포'!$A$2:$A$28,RANDBETWEEN(1,27))</f>
        <v/>
      </c>
      <c r="E948">
        <f>INDEX('d_분포'!$C$2:$C$5,RANDBETWEEN(1,4))*(0.9+0.2*RAND())</f>
        <v/>
      </c>
      <c r="F948">
        <f>RAND()</f>
        <v/>
      </c>
      <c r="G948">
        <f>IF('d_시나리오'!$J$3='d_시나리오'!$H$3,'d_시나리오'!$I$3,IF(F948&lt;('d_시나리오'!$I$3-'d_시나리오'!$H$3)/('d_시나리오'!$J$3-'d_시나리오'!$H$3),'d_시나리오'!$H$3+SQRT(F948*('d_시나리오'!$J$3-'d_시나리오'!$H$3)*('d_시나리오'!$I$3-'d_시나리오'!$H$3)),'d_시나리오'!$J$3-SQRT((1-F948)*('d_시나리오'!$J$3-'d_시나리오'!$H$3)*('d_시나리오'!$J$3-'d_시나리오'!$I$3))))</f>
        <v/>
      </c>
      <c r="H948">
        <f>RAND()</f>
        <v/>
      </c>
      <c r="I948">
        <f>IF('d_시나리오'!$J$4='d_시나리오'!$H$4,'d_시나리오'!$I$4,IF(H948&lt;('d_시나리오'!$I$4-'d_시나리오'!$H$4)/('d_시나리오'!$J$4-'d_시나리오'!$H$4),'d_시나리오'!$H$4+SQRT(H948*('d_시나리오'!$J$4-'d_시나리오'!$H$4)*('d_시나리오'!$I$4-'d_시나리오'!$H$4)),'d_시나리오'!$J$4-SQRT((1-H948)*('d_시나리오'!$J$4-'d_시나리오'!$H$4)*('d_시나리오'!$J$4-'d_시나리오'!$I$4))))</f>
        <v/>
      </c>
      <c r="J948">
        <f>RAND()</f>
        <v/>
      </c>
      <c r="K948">
        <f>IF('d_시나리오'!$J$5='d_시나리오'!$H$5,'d_시나리오'!$I$5,IF(J948&lt;('d_시나리오'!$I$5-'d_시나리오'!$H$5)/('d_시나리오'!$J$5-'d_시나리오'!$H$5),'d_시나리오'!$H$5+SQRT(J948*('d_시나리오'!$J$5-'d_시나리오'!$H$5)*('d_시나리오'!$I$5-'d_시나리오'!$H$5)),'d_시나리오'!$J$5-SQRT((1-J948)*('d_시나리오'!$J$5-'d_시나리오'!$H$5)*('d_시나리오'!$J$5-'d_시나리오'!$I$5))))</f>
        <v/>
      </c>
      <c r="L948">
        <f>RAND()</f>
        <v/>
      </c>
      <c r="M948">
        <f>IF('d_시나리오'!$J$6='d_시나리오'!$H$6,'d_시나리오'!$I$6,IF(L948&lt;('d_시나리오'!$I$6-'d_시나리오'!$H$6)/('d_시나리오'!$J$6-'d_시나리오'!$H$6),'d_시나리오'!$H$6+SQRT(L948*('d_시나리오'!$J$6-'d_시나리오'!$H$6)*('d_시나리오'!$I$6-'d_시나리오'!$H$6)),'d_시나리오'!$J$6-SQRT((1-L948)*('d_시나리오'!$J$6-'d_시나리오'!$H$6)*('d_시나리오'!$J$6-'d_시나리오'!$I$6))))</f>
        <v/>
      </c>
      <c r="N948">
        <f>INDEX('d_분포'!$B$2:$B$57,RANDBETWEEN(1,56))</f>
        <v/>
      </c>
      <c r="O948">
        <f>BETAINV(RAND(),5,5)</f>
        <v/>
      </c>
      <c r="P948">
        <f>'d_고정'!$B$1*'6_기대효과'!$H$7*('d_시나리오'!$I$7/'d_고정'!$B$2)*B948</f>
        <v/>
      </c>
      <c r="Q948">
        <f>P948*C948</f>
        <v/>
      </c>
      <c r="R948">
        <f>P948*E948</f>
        <v/>
      </c>
      <c r="S948">
        <f>R948*G948</f>
        <v/>
      </c>
      <c r="T948">
        <f>Q948+S948</f>
        <v/>
      </c>
      <c r="U948">
        <f>(Q948*D948+S948*I948)*(1-O948)</f>
        <v/>
      </c>
      <c r="V948">
        <f>(R948*K948*N948+'d_고정'!$B$3*('6_기대효과'!$H$7/8)*N948*'d_고정'!$B$10*M948*('6_기대효과'!$K$7/'d_고정'!$B$9))*(1-O948)</f>
        <v/>
      </c>
      <c r="W948">
        <f>(S948*I948+R948*MAX(K948-'d_고정'!$B$10*M948*('6_기대효과'!$K$7/'d_고정'!$B$9),0)*N948)*(1-O948)</f>
        <v/>
      </c>
      <c r="X948">
        <f>U948+V948</f>
        <v/>
      </c>
      <c r="Y948">
        <f>U948/('d_고정'!$B$5*'6_기대효과'!$H$7/8)/'d_고정'!$B$6</f>
        <v/>
      </c>
      <c r="Z948">
        <f>U948/('d_고정'!$B$8*'6_기대효과'!$H$7/8)</f>
        <v/>
      </c>
    </row>
    <row r="949">
      <c r="A949">
        <f>RAND()</f>
        <v/>
      </c>
      <c r="B949">
        <f>IF('d_시나리오'!$J$2='d_시나리오'!$H$2,'d_시나리오'!$I$2,IF(A949&lt;('d_시나리오'!$I$2-'d_시나리오'!$H$2)/('d_시나리오'!$J$2-'d_시나리오'!$H$2),'d_시나리오'!$H$2+SQRT(A949*('d_시나리오'!$J$2-'d_시나리오'!$H$2)*('d_시나리오'!$I$2-'d_시나리오'!$H$2)),'d_시나리오'!$J$2-SQRT((1-A949)*('d_시나리오'!$J$2-'d_시나리오'!$H$2)*('d_시나리오'!$J$2-'d_시나리오'!$I$2))))</f>
        <v/>
      </c>
      <c r="C949">
        <f>BETAINV(RAND(),2,6)</f>
        <v/>
      </c>
      <c r="D949">
        <f>INDEX('d_분포'!$A$2:$A$28,RANDBETWEEN(1,27))</f>
        <v/>
      </c>
      <c r="E949">
        <f>INDEX('d_분포'!$C$2:$C$5,RANDBETWEEN(1,4))*(0.9+0.2*RAND())</f>
        <v/>
      </c>
      <c r="F949">
        <f>RAND()</f>
        <v/>
      </c>
      <c r="G949">
        <f>IF('d_시나리오'!$J$3='d_시나리오'!$H$3,'d_시나리오'!$I$3,IF(F949&lt;('d_시나리오'!$I$3-'d_시나리오'!$H$3)/('d_시나리오'!$J$3-'d_시나리오'!$H$3),'d_시나리오'!$H$3+SQRT(F949*('d_시나리오'!$J$3-'d_시나리오'!$H$3)*('d_시나리오'!$I$3-'d_시나리오'!$H$3)),'d_시나리오'!$J$3-SQRT((1-F949)*('d_시나리오'!$J$3-'d_시나리오'!$H$3)*('d_시나리오'!$J$3-'d_시나리오'!$I$3))))</f>
        <v/>
      </c>
      <c r="H949">
        <f>RAND()</f>
        <v/>
      </c>
      <c r="I949">
        <f>IF('d_시나리오'!$J$4='d_시나리오'!$H$4,'d_시나리오'!$I$4,IF(H949&lt;('d_시나리오'!$I$4-'d_시나리오'!$H$4)/('d_시나리오'!$J$4-'d_시나리오'!$H$4),'d_시나리오'!$H$4+SQRT(H949*('d_시나리오'!$J$4-'d_시나리오'!$H$4)*('d_시나리오'!$I$4-'d_시나리오'!$H$4)),'d_시나리오'!$J$4-SQRT((1-H949)*('d_시나리오'!$J$4-'d_시나리오'!$H$4)*('d_시나리오'!$J$4-'d_시나리오'!$I$4))))</f>
        <v/>
      </c>
      <c r="J949">
        <f>RAND()</f>
        <v/>
      </c>
      <c r="K949">
        <f>IF('d_시나리오'!$J$5='d_시나리오'!$H$5,'d_시나리오'!$I$5,IF(J949&lt;('d_시나리오'!$I$5-'d_시나리오'!$H$5)/('d_시나리오'!$J$5-'d_시나리오'!$H$5),'d_시나리오'!$H$5+SQRT(J949*('d_시나리오'!$J$5-'d_시나리오'!$H$5)*('d_시나리오'!$I$5-'d_시나리오'!$H$5)),'d_시나리오'!$J$5-SQRT((1-J949)*('d_시나리오'!$J$5-'d_시나리오'!$H$5)*('d_시나리오'!$J$5-'d_시나리오'!$I$5))))</f>
        <v/>
      </c>
      <c r="L949">
        <f>RAND()</f>
        <v/>
      </c>
      <c r="M949">
        <f>IF('d_시나리오'!$J$6='d_시나리오'!$H$6,'d_시나리오'!$I$6,IF(L949&lt;('d_시나리오'!$I$6-'d_시나리오'!$H$6)/('d_시나리오'!$J$6-'d_시나리오'!$H$6),'d_시나리오'!$H$6+SQRT(L949*('d_시나리오'!$J$6-'d_시나리오'!$H$6)*('d_시나리오'!$I$6-'d_시나리오'!$H$6)),'d_시나리오'!$J$6-SQRT((1-L949)*('d_시나리오'!$J$6-'d_시나리오'!$H$6)*('d_시나리오'!$J$6-'d_시나리오'!$I$6))))</f>
        <v/>
      </c>
      <c r="N949">
        <f>INDEX('d_분포'!$B$2:$B$57,RANDBETWEEN(1,56))</f>
        <v/>
      </c>
      <c r="O949">
        <f>BETAINV(RAND(),5,5)</f>
        <v/>
      </c>
      <c r="P949">
        <f>'d_고정'!$B$1*'6_기대효과'!$H$7*('d_시나리오'!$I$7/'d_고정'!$B$2)*B949</f>
        <v/>
      </c>
      <c r="Q949">
        <f>P949*C949</f>
        <v/>
      </c>
      <c r="R949">
        <f>P949*E949</f>
        <v/>
      </c>
      <c r="S949">
        <f>R949*G949</f>
        <v/>
      </c>
      <c r="T949">
        <f>Q949+S949</f>
        <v/>
      </c>
      <c r="U949">
        <f>(Q949*D949+S949*I949)*(1-O949)</f>
        <v/>
      </c>
      <c r="V949">
        <f>(R949*K949*N949+'d_고정'!$B$3*('6_기대효과'!$H$7/8)*N949*'d_고정'!$B$10*M949*('6_기대효과'!$K$7/'d_고정'!$B$9))*(1-O949)</f>
        <v/>
      </c>
      <c r="W949">
        <f>(S949*I949+R949*MAX(K949-'d_고정'!$B$10*M949*('6_기대효과'!$K$7/'d_고정'!$B$9),0)*N949)*(1-O949)</f>
        <v/>
      </c>
      <c r="X949">
        <f>U949+V949</f>
        <v/>
      </c>
      <c r="Y949">
        <f>U949/('d_고정'!$B$5*'6_기대효과'!$H$7/8)/'d_고정'!$B$6</f>
        <v/>
      </c>
      <c r="Z949">
        <f>U949/('d_고정'!$B$8*'6_기대효과'!$H$7/8)</f>
        <v/>
      </c>
    </row>
    <row r="950">
      <c r="A950">
        <f>RAND()</f>
        <v/>
      </c>
      <c r="B950">
        <f>IF('d_시나리오'!$J$2='d_시나리오'!$H$2,'d_시나리오'!$I$2,IF(A950&lt;('d_시나리오'!$I$2-'d_시나리오'!$H$2)/('d_시나리오'!$J$2-'d_시나리오'!$H$2),'d_시나리오'!$H$2+SQRT(A950*('d_시나리오'!$J$2-'d_시나리오'!$H$2)*('d_시나리오'!$I$2-'d_시나리오'!$H$2)),'d_시나리오'!$J$2-SQRT((1-A950)*('d_시나리오'!$J$2-'d_시나리오'!$H$2)*('d_시나리오'!$J$2-'d_시나리오'!$I$2))))</f>
        <v/>
      </c>
      <c r="C950">
        <f>BETAINV(RAND(),2,6)</f>
        <v/>
      </c>
      <c r="D950">
        <f>INDEX('d_분포'!$A$2:$A$28,RANDBETWEEN(1,27))</f>
        <v/>
      </c>
      <c r="E950">
        <f>INDEX('d_분포'!$C$2:$C$5,RANDBETWEEN(1,4))*(0.9+0.2*RAND())</f>
        <v/>
      </c>
      <c r="F950">
        <f>RAND()</f>
        <v/>
      </c>
      <c r="G950">
        <f>IF('d_시나리오'!$J$3='d_시나리오'!$H$3,'d_시나리오'!$I$3,IF(F950&lt;('d_시나리오'!$I$3-'d_시나리오'!$H$3)/('d_시나리오'!$J$3-'d_시나리오'!$H$3),'d_시나리오'!$H$3+SQRT(F950*('d_시나리오'!$J$3-'d_시나리오'!$H$3)*('d_시나리오'!$I$3-'d_시나리오'!$H$3)),'d_시나리오'!$J$3-SQRT((1-F950)*('d_시나리오'!$J$3-'d_시나리오'!$H$3)*('d_시나리오'!$J$3-'d_시나리오'!$I$3))))</f>
        <v/>
      </c>
      <c r="H950">
        <f>RAND()</f>
        <v/>
      </c>
      <c r="I950">
        <f>IF('d_시나리오'!$J$4='d_시나리오'!$H$4,'d_시나리오'!$I$4,IF(H950&lt;('d_시나리오'!$I$4-'d_시나리오'!$H$4)/('d_시나리오'!$J$4-'d_시나리오'!$H$4),'d_시나리오'!$H$4+SQRT(H950*('d_시나리오'!$J$4-'d_시나리오'!$H$4)*('d_시나리오'!$I$4-'d_시나리오'!$H$4)),'d_시나리오'!$J$4-SQRT((1-H950)*('d_시나리오'!$J$4-'d_시나리오'!$H$4)*('d_시나리오'!$J$4-'d_시나리오'!$I$4))))</f>
        <v/>
      </c>
      <c r="J950">
        <f>RAND()</f>
        <v/>
      </c>
      <c r="K950">
        <f>IF('d_시나리오'!$J$5='d_시나리오'!$H$5,'d_시나리오'!$I$5,IF(J950&lt;('d_시나리오'!$I$5-'d_시나리오'!$H$5)/('d_시나리오'!$J$5-'d_시나리오'!$H$5),'d_시나리오'!$H$5+SQRT(J950*('d_시나리오'!$J$5-'d_시나리오'!$H$5)*('d_시나리오'!$I$5-'d_시나리오'!$H$5)),'d_시나리오'!$J$5-SQRT((1-J950)*('d_시나리오'!$J$5-'d_시나리오'!$H$5)*('d_시나리오'!$J$5-'d_시나리오'!$I$5))))</f>
        <v/>
      </c>
      <c r="L950">
        <f>RAND()</f>
        <v/>
      </c>
      <c r="M950">
        <f>IF('d_시나리오'!$J$6='d_시나리오'!$H$6,'d_시나리오'!$I$6,IF(L950&lt;('d_시나리오'!$I$6-'d_시나리오'!$H$6)/('d_시나리오'!$J$6-'d_시나리오'!$H$6),'d_시나리오'!$H$6+SQRT(L950*('d_시나리오'!$J$6-'d_시나리오'!$H$6)*('d_시나리오'!$I$6-'d_시나리오'!$H$6)),'d_시나리오'!$J$6-SQRT((1-L950)*('d_시나리오'!$J$6-'d_시나리오'!$H$6)*('d_시나리오'!$J$6-'d_시나리오'!$I$6))))</f>
        <v/>
      </c>
      <c r="N950">
        <f>INDEX('d_분포'!$B$2:$B$57,RANDBETWEEN(1,56))</f>
        <v/>
      </c>
      <c r="O950">
        <f>BETAINV(RAND(),5,5)</f>
        <v/>
      </c>
      <c r="P950">
        <f>'d_고정'!$B$1*'6_기대효과'!$H$7*('d_시나리오'!$I$7/'d_고정'!$B$2)*B950</f>
        <v/>
      </c>
      <c r="Q950">
        <f>P950*C950</f>
        <v/>
      </c>
      <c r="R950">
        <f>P950*E950</f>
        <v/>
      </c>
      <c r="S950">
        <f>R950*G950</f>
        <v/>
      </c>
      <c r="T950">
        <f>Q950+S950</f>
        <v/>
      </c>
      <c r="U950">
        <f>(Q950*D950+S950*I950)*(1-O950)</f>
        <v/>
      </c>
      <c r="V950">
        <f>(R950*K950*N950+'d_고정'!$B$3*('6_기대효과'!$H$7/8)*N950*'d_고정'!$B$10*M950*('6_기대효과'!$K$7/'d_고정'!$B$9))*(1-O950)</f>
        <v/>
      </c>
      <c r="W950">
        <f>(S950*I950+R950*MAX(K950-'d_고정'!$B$10*M950*('6_기대효과'!$K$7/'d_고정'!$B$9),0)*N950)*(1-O950)</f>
        <v/>
      </c>
      <c r="X950">
        <f>U950+V950</f>
        <v/>
      </c>
      <c r="Y950">
        <f>U950/('d_고정'!$B$5*'6_기대효과'!$H$7/8)/'d_고정'!$B$6</f>
        <v/>
      </c>
      <c r="Z950">
        <f>U950/('d_고정'!$B$8*'6_기대효과'!$H$7/8)</f>
        <v/>
      </c>
    </row>
    <row r="951">
      <c r="A951">
        <f>RAND()</f>
        <v/>
      </c>
      <c r="B951">
        <f>IF('d_시나리오'!$J$2='d_시나리오'!$H$2,'d_시나리오'!$I$2,IF(A951&lt;('d_시나리오'!$I$2-'d_시나리오'!$H$2)/('d_시나리오'!$J$2-'d_시나리오'!$H$2),'d_시나리오'!$H$2+SQRT(A951*('d_시나리오'!$J$2-'d_시나리오'!$H$2)*('d_시나리오'!$I$2-'d_시나리오'!$H$2)),'d_시나리오'!$J$2-SQRT((1-A951)*('d_시나리오'!$J$2-'d_시나리오'!$H$2)*('d_시나리오'!$J$2-'d_시나리오'!$I$2))))</f>
        <v/>
      </c>
      <c r="C951">
        <f>BETAINV(RAND(),2,6)</f>
        <v/>
      </c>
      <c r="D951">
        <f>INDEX('d_분포'!$A$2:$A$28,RANDBETWEEN(1,27))</f>
        <v/>
      </c>
      <c r="E951">
        <f>INDEX('d_분포'!$C$2:$C$5,RANDBETWEEN(1,4))*(0.9+0.2*RAND())</f>
        <v/>
      </c>
      <c r="F951">
        <f>RAND()</f>
        <v/>
      </c>
      <c r="G951">
        <f>IF('d_시나리오'!$J$3='d_시나리오'!$H$3,'d_시나리오'!$I$3,IF(F951&lt;('d_시나리오'!$I$3-'d_시나리오'!$H$3)/('d_시나리오'!$J$3-'d_시나리오'!$H$3),'d_시나리오'!$H$3+SQRT(F951*('d_시나리오'!$J$3-'d_시나리오'!$H$3)*('d_시나리오'!$I$3-'d_시나리오'!$H$3)),'d_시나리오'!$J$3-SQRT((1-F951)*('d_시나리오'!$J$3-'d_시나리오'!$H$3)*('d_시나리오'!$J$3-'d_시나리오'!$I$3))))</f>
        <v/>
      </c>
      <c r="H951">
        <f>RAND()</f>
        <v/>
      </c>
      <c r="I951">
        <f>IF('d_시나리오'!$J$4='d_시나리오'!$H$4,'d_시나리오'!$I$4,IF(H951&lt;('d_시나리오'!$I$4-'d_시나리오'!$H$4)/('d_시나리오'!$J$4-'d_시나리오'!$H$4),'d_시나리오'!$H$4+SQRT(H951*('d_시나리오'!$J$4-'d_시나리오'!$H$4)*('d_시나리오'!$I$4-'d_시나리오'!$H$4)),'d_시나리오'!$J$4-SQRT((1-H951)*('d_시나리오'!$J$4-'d_시나리오'!$H$4)*('d_시나리오'!$J$4-'d_시나리오'!$I$4))))</f>
        <v/>
      </c>
      <c r="J951">
        <f>RAND()</f>
        <v/>
      </c>
      <c r="K951">
        <f>IF('d_시나리오'!$J$5='d_시나리오'!$H$5,'d_시나리오'!$I$5,IF(J951&lt;('d_시나리오'!$I$5-'d_시나리오'!$H$5)/('d_시나리오'!$J$5-'d_시나리오'!$H$5),'d_시나리오'!$H$5+SQRT(J951*('d_시나리오'!$J$5-'d_시나리오'!$H$5)*('d_시나리오'!$I$5-'d_시나리오'!$H$5)),'d_시나리오'!$J$5-SQRT((1-J951)*('d_시나리오'!$J$5-'d_시나리오'!$H$5)*('d_시나리오'!$J$5-'d_시나리오'!$I$5))))</f>
        <v/>
      </c>
      <c r="L951">
        <f>RAND()</f>
        <v/>
      </c>
      <c r="M951">
        <f>IF('d_시나리오'!$J$6='d_시나리오'!$H$6,'d_시나리오'!$I$6,IF(L951&lt;('d_시나리오'!$I$6-'d_시나리오'!$H$6)/('d_시나리오'!$J$6-'d_시나리오'!$H$6),'d_시나리오'!$H$6+SQRT(L951*('d_시나리오'!$J$6-'d_시나리오'!$H$6)*('d_시나리오'!$I$6-'d_시나리오'!$H$6)),'d_시나리오'!$J$6-SQRT((1-L951)*('d_시나리오'!$J$6-'d_시나리오'!$H$6)*('d_시나리오'!$J$6-'d_시나리오'!$I$6))))</f>
        <v/>
      </c>
      <c r="N951">
        <f>INDEX('d_분포'!$B$2:$B$57,RANDBETWEEN(1,56))</f>
        <v/>
      </c>
      <c r="O951">
        <f>BETAINV(RAND(),5,5)</f>
        <v/>
      </c>
      <c r="P951">
        <f>'d_고정'!$B$1*'6_기대효과'!$H$7*('d_시나리오'!$I$7/'d_고정'!$B$2)*B951</f>
        <v/>
      </c>
      <c r="Q951">
        <f>P951*C951</f>
        <v/>
      </c>
      <c r="R951">
        <f>P951*E951</f>
        <v/>
      </c>
      <c r="S951">
        <f>R951*G951</f>
        <v/>
      </c>
      <c r="T951">
        <f>Q951+S951</f>
        <v/>
      </c>
      <c r="U951">
        <f>(Q951*D951+S951*I951)*(1-O951)</f>
        <v/>
      </c>
      <c r="V951">
        <f>(R951*K951*N951+'d_고정'!$B$3*('6_기대효과'!$H$7/8)*N951*'d_고정'!$B$10*M951*('6_기대효과'!$K$7/'d_고정'!$B$9))*(1-O951)</f>
        <v/>
      </c>
      <c r="W951">
        <f>(S951*I951+R951*MAX(K951-'d_고정'!$B$10*M951*('6_기대효과'!$K$7/'d_고정'!$B$9),0)*N951)*(1-O951)</f>
        <v/>
      </c>
      <c r="X951">
        <f>U951+V951</f>
        <v/>
      </c>
      <c r="Y951">
        <f>U951/('d_고정'!$B$5*'6_기대효과'!$H$7/8)/'d_고정'!$B$6</f>
        <v/>
      </c>
      <c r="Z951">
        <f>U951/('d_고정'!$B$8*'6_기대효과'!$H$7/8)</f>
        <v/>
      </c>
    </row>
    <row r="952">
      <c r="A952">
        <f>RAND()</f>
        <v/>
      </c>
      <c r="B952">
        <f>IF('d_시나리오'!$J$2='d_시나리오'!$H$2,'d_시나리오'!$I$2,IF(A952&lt;('d_시나리오'!$I$2-'d_시나리오'!$H$2)/('d_시나리오'!$J$2-'d_시나리오'!$H$2),'d_시나리오'!$H$2+SQRT(A952*('d_시나리오'!$J$2-'d_시나리오'!$H$2)*('d_시나리오'!$I$2-'d_시나리오'!$H$2)),'d_시나리오'!$J$2-SQRT((1-A952)*('d_시나리오'!$J$2-'d_시나리오'!$H$2)*('d_시나리오'!$J$2-'d_시나리오'!$I$2))))</f>
        <v/>
      </c>
      <c r="C952">
        <f>BETAINV(RAND(),2,6)</f>
        <v/>
      </c>
      <c r="D952">
        <f>INDEX('d_분포'!$A$2:$A$28,RANDBETWEEN(1,27))</f>
        <v/>
      </c>
      <c r="E952">
        <f>INDEX('d_분포'!$C$2:$C$5,RANDBETWEEN(1,4))*(0.9+0.2*RAND())</f>
        <v/>
      </c>
      <c r="F952">
        <f>RAND()</f>
        <v/>
      </c>
      <c r="G952">
        <f>IF('d_시나리오'!$J$3='d_시나리오'!$H$3,'d_시나리오'!$I$3,IF(F952&lt;('d_시나리오'!$I$3-'d_시나리오'!$H$3)/('d_시나리오'!$J$3-'d_시나리오'!$H$3),'d_시나리오'!$H$3+SQRT(F952*('d_시나리오'!$J$3-'d_시나리오'!$H$3)*('d_시나리오'!$I$3-'d_시나리오'!$H$3)),'d_시나리오'!$J$3-SQRT((1-F952)*('d_시나리오'!$J$3-'d_시나리오'!$H$3)*('d_시나리오'!$J$3-'d_시나리오'!$I$3))))</f>
        <v/>
      </c>
      <c r="H952">
        <f>RAND()</f>
        <v/>
      </c>
      <c r="I952">
        <f>IF('d_시나리오'!$J$4='d_시나리오'!$H$4,'d_시나리오'!$I$4,IF(H952&lt;('d_시나리오'!$I$4-'d_시나리오'!$H$4)/('d_시나리오'!$J$4-'d_시나리오'!$H$4),'d_시나리오'!$H$4+SQRT(H952*('d_시나리오'!$J$4-'d_시나리오'!$H$4)*('d_시나리오'!$I$4-'d_시나리오'!$H$4)),'d_시나리오'!$J$4-SQRT((1-H952)*('d_시나리오'!$J$4-'d_시나리오'!$H$4)*('d_시나리오'!$J$4-'d_시나리오'!$I$4))))</f>
        <v/>
      </c>
      <c r="J952">
        <f>RAND()</f>
        <v/>
      </c>
      <c r="K952">
        <f>IF('d_시나리오'!$J$5='d_시나리오'!$H$5,'d_시나리오'!$I$5,IF(J952&lt;('d_시나리오'!$I$5-'d_시나리오'!$H$5)/('d_시나리오'!$J$5-'d_시나리오'!$H$5),'d_시나리오'!$H$5+SQRT(J952*('d_시나리오'!$J$5-'d_시나리오'!$H$5)*('d_시나리오'!$I$5-'d_시나리오'!$H$5)),'d_시나리오'!$J$5-SQRT((1-J952)*('d_시나리오'!$J$5-'d_시나리오'!$H$5)*('d_시나리오'!$J$5-'d_시나리오'!$I$5))))</f>
        <v/>
      </c>
      <c r="L952">
        <f>RAND()</f>
        <v/>
      </c>
      <c r="M952">
        <f>IF('d_시나리오'!$J$6='d_시나리오'!$H$6,'d_시나리오'!$I$6,IF(L952&lt;('d_시나리오'!$I$6-'d_시나리오'!$H$6)/('d_시나리오'!$J$6-'d_시나리오'!$H$6),'d_시나리오'!$H$6+SQRT(L952*('d_시나리오'!$J$6-'d_시나리오'!$H$6)*('d_시나리오'!$I$6-'d_시나리오'!$H$6)),'d_시나리오'!$J$6-SQRT((1-L952)*('d_시나리오'!$J$6-'d_시나리오'!$H$6)*('d_시나리오'!$J$6-'d_시나리오'!$I$6))))</f>
        <v/>
      </c>
      <c r="N952">
        <f>INDEX('d_분포'!$B$2:$B$57,RANDBETWEEN(1,56))</f>
        <v/>
      </c>
      <c r="O952">
        <f>BETAINV(RAND(),5,5)</f>
        <v/>
      </c>
      <c r="P952">
        <f>'d_고정'!$B$1*'6_기대효과'!$H$7*('d_시나리오'!$I$7/'d_고정'!$B$2)*B952</f>
        <v/>
      </c>
      <c r="Q952">
        <f>P952*C952</f>
        <v/>
      </c>
      <c r="R952">
        <f>P952*E952</f>
        <v/>
      </c>
      <c r="S952">
        <f>R952*G952</f>
        <v/>
      </c>
      <c r="T952">
        <f>Q952+S952</f>
        <v/>
      </c>
      <c r="U952">
        <f>(Q952*D952+S952*I952)*(1-O952)</f>
        <v/>
      </c>
      <c r="V952">
        <f>(R952*K952*N952+'d_고정'!$B$3*('6_기대효과'!$H$7/8)*N952*'d_고정'!$B$10*M952*('6_기대효과'!$K$7/'d_고정'!$B$9))*(1-O952)</f>
        <v/>
      </c>
      <c r="W952">
        <f>(S952*I952+R952*MAX(K952-'d_고정'!$B$10*M952*('6_기대효과'!$K$7/'d_고정'!$B$9),0)*N952)*(1-O952)</f>
        <v/>
      </c>
      <c r="X952">
        <f>U952+V952</f>
        <v/>
      </c>
      <c r="Y952">
        <f>U952/('d_고정'!$B$5*'6_기대효과'!$H$7/8)/'d_고정'!$B$6</f>
        <v/>
      </c>
      <c r="Z952">
        <f>U952/('d_고정'!$B$8*'6_기대효과'!$H$7/8)</f>
        <v/>
      </c>
    </row>
    <row r="953">
      <c r="A953">
        <f>RAND()</f>
        <v/>
      </c>
      <c r="B953">
        <f>IF('d_시나리오'!$J$2='d_시나리오'!$H$2,'d_시나리오'!$I$2,IF(A953&lt;('d_시나리오'!$I$2-'d_시나리오'!$H$2)/('d_시나리오'!$J$2-'d_시나리오'!$H$2),'d_시나리오'!$H$2+SQRT(A953*('d_시나리오'!$J$2-'d_시나리오'!$H$2)*('d_시나리오'!$I$2-'d_시나리오'!$H$2)),'d_시나리오'!$J$2-SQRT((1-A953)*('d_시나리오'!$J$2-'d_시나리오'!$H$2)*('d_시나리오'!$J$2-'d_시나리오'!$I$2))))</f>
        <v/>
      </c>
      <c r="C953">
        <f>BETAINV(RAND(),2,6)</f>
        <v/>
      </c>
      <c r="D953">
        <f>INDEX('d_분포'!$A$2:$A$28,RANDBETWEEN(1,27))</f>
        <v/>
      </c>
      <c r="E953">
        <f>INDEX('d_분포'!$C$2:$C$5,RANDBETWEEN(1,4))*(0.9+0.2*RAND())</f>
        <v/>
      </c>
      <c r="F953">
        <f>RAND()</f>
        <v/>
      </c>
      <c r="G953">
        <f>IF('d_시나리오'!$J$3='d_시나리오'!$H$3,'d_시나리오'!$I$3,IF(F953&lt;('d_시나리오'!$I$3-'d_시나리오'!$H$3)/('d_시나리오'!$J$3-'d_시나리오'!$H$3),'d_시나리오'!$H$3+SQRT(F953*('d_시나리오'!$J$3-'d_시나리오'!$H$3)*('d_시나리오'!$I$3-'d_시나리오'!$H$3)),'d_시나리오'!$J$3-SQRT((1-F953)*('d_시나리오'!$J$3-'d_시나리오'!$H$3)*('d_시나리오'!$J$3-'d_시나리오'!$I$3))))</f>
        <v/>
      </c>
      <c r="H953">
        <f>RAND()</f>
        <v/>
      </c>
      <c r="I953">
        <f>IF('d_시나리오'!$J$4='d_시나리오'!$H$4,'d_시나리오'!$I$4,IF(H953&lt;('d_시나리오'!$I$4-'d_시나리오'!$H$4)/('d_시나리오'!$J$4-'d_시나리오'!$H$4),'d_시나리오'!$H$4+SQRT(H953*('d_시나리오'!$J$4-'d_시나리오'!$H$4)*('d_시나리오'!$I$4-'d_시나리오'!$H$4)),'d_시나리오'!$J$4-SQRT((1-H953)*('d_시나리오'!$J$4-'d_시나리오'!$H$4)*('d_시나리오'!$J$4-'d_시나리오'!$I$4))))</f>
        <v/>
      </c>
      <c r="J953">
        <f>RAND()</f>
        <v/>
      </c>
      <c r="K953">
        <f>IF('d_시나리오'!$J$5='d_시나리오'!$H$5,'d_시나리오'!$I$5,IF(J953&lt;('d_시나리오'!$I$5-'d_시나리오'!$H$5)/('d_시나리오'!$J$5-'d_시나리오'!$H$5),'d_시나리오'!$H$5+SQRT(J953*('d_시나리오'!$J$5-'d_시나리오'!$H$5)*('d_시나리오'!$I$5-'d_시나리오'!$H$5)),'d_시나리오'!$J$5-SQRT((1-J953)*('d_시나리오'!$J$5-'d_시나리오'!$H$5)*('d_시나리오'!$J$5-'d_시나리오'!$I$5))))</f>
        <v/>
      </c>
      <c r="L953">
        <f>RAND()</f>
        <v/>
      </c>
      <c r="M953">
        <f>IF('d_시나리오'!$J$6='d_시나리오'!$H$6,'d_시나리오'!$I$6,IF(L953&lt;('d_시나리오'!$I$6-'d_시나리오'!$H$6)/('d_시나리오'!$J$6-'d_시나리오'!$H$6),'d_시나리오'!$H$6+SQRT(L953*('d_시나리오'!$J$6-'d_시나리오'!$H$6)*('d_시나리오'!$I$6-'d_시나리오'!$H$6)),'d_시나리오'!$J$6-SQRT((1-L953)*('d_시나리오'!$J$6-'d_시나리오'!$H$6)*('d_시나리오'!$J$6-'d_시나리오'!$I$6))))</f>
        <v/>
      </c>
      <c r="N953">
        <f>INDEX('d_분포'!$B$2:$B$57,RANDBETWEEN(1,56))</f>
        <v/>
      </c>
      <c r="O953">
        <f>BETAINV(RAND(),5,5)</f>
        <v/>
      </c>
      <c r="P953">
        <f>'d_고정'!$B$1*'6_기대효과'!$H$7*('d_시나리오'!$I$7/'d_고정'!$B$2)*B953</f>
        <v/>
      </c>
      <c r="Q953">
        <f>P953*C953</f>
        <v/>
      </c>
      <c r="R953">
        <f>P953*E953</f>
        <v/>
      </c>
      <c r="S953">
        <f>R953*G953</f>
        <v/>
      </c>
      <c r="T953">
        <f>Q953+S953</f>
        <v/>
      </c>
      <c r="U953">
        <f>(Q953*D953+S953*I953)*(1-O953)</f>
        <v/>
      </c>
      <c r="V953">
        <f>(R953*K953*N953+'d_고정'!$B$3*('6_기대효과'!$H$7/8)*N953*'d_고정'!$B$10*M953*('6_기대효과'!$K$7/'d_고정'!$B$9))*(1-O953)</f>
        <v/>
      </c>
      <c r="W953">
        <f>(S953*I953+R953*MAX(K953-'d_고정'!$B$10*M953*('6_기대효과'!$K$7/'d_고정'!$B$9),0)*N953)*(1-O953)</f>
        <v/>
      </c>
      <c r="X953">
        <f>U953+V953</f>
        <v/>
      </c>
      <c r="Y953">
        <f>U953/('d_고정'!$B$5*'6_기대효과'!$H$7/8)/'d_고정'!$B$6</f>
        <v/>
      </c>
      <c r="Z953">
        <f>U953/('d_고정'!$B$8*'6_기대효과'!$H$7/8)</f>
        <v/>
      </c>
    </row>
    <row r="954">
      <c r="A954">
        <f>RAND()</f>
        <v/>
      </c>
      <c r="B954">
        <f>IF('d_시나리오'!$J$2='d_시나리오'!$H$2,'d_시나리오'!$I$2,IF(A954&lt;('d_시나리오'!$I$2-'d_시나리오'!$H$2)/('d_시나리오'!$J$2-'d_시나리오'!$H$2),'d_시나리오'!$H$2+SQRT(A954*('d_시나리오'!$J$2-'d_시나리오'!$H$2)*('d_시나리오'!$I$2-'d_시나리오'!$H$2)),'d_시나리오'!$J$2-SQRT((1-A954)*('d_시나리오'!$J$2-'d_시나리오'!$H$2)*('d_시나리오'!$J$2-'d_시나리오'!$I$2))))</f>
        <v/>
      </c>
      <c r="C954">
        <f>BETAINV(RAND(),2,6)</f>
        <v/>
      </c>
      <c r="D954">
        <f>INDEX('d_분포'!$A$2:$A$28,RANDBETWEEN(1,27))</f>
        <v/>
      </c>
      <c r="E954">
        <f>INDEX('d_분포'!$C$2:$C$5,RANDBETWEEN(1,4))*(0.9+0.2*RAND())</f>
        <v/>
      </c>
      <c r="F954">
        <f>RAND()</f>
        <v/>
      </c>
      <c r="G954">
        <f>IF('d_시나리오'!$J$3='d_시나리오'!$H$3,'d_시나리오'!$I$3,IF(F954&lt;('d_시나리오'!$I$3-'d_시나리오'!$H$3)/('d_시나리오'!$J$3-'d_시나리오'!$H$3),'d_시나리오'!$H$3+SQRT(F954*('d_시나리오'!$J$3-'d_시나리오'!$H$3)*('d_시나리오'!$I$3-'d_시나리오'!$H$3)),'d_시나리오'!$J$3-SQRT((1-F954)*('d_시나리오'!$J$3-'d_시나리오'!$H$3)*('d_시나리오'!$J$3-'d_시나리오'!$I$3))))</f>
        <v/>
      </c>
      <c r="H954">
        <f>RAND()</f>
        <v/>
      </c>
      <c r="I954">
        <f>IF('d_시나리오'!$J$4='d_시나리오'!$H$4,'d_시나리오'!$I$4,IF(H954&lt;('d_시나리오'!$I$4-'d_시나리오'!$H$4)/('d_시나리오'!$J$4-'d_시나리오'!$H$4),'d_시나리오'!$H$4+SQRT(H954*('d_시나리오'!$J$4-'d_시나리오'!$H$4)*('d_시나리오'!$I$4-'d_시나리오'!$H$4)),'d_시나리오'!$J$4-SQRT((1-H954)*('d_시나리오'!$J$4-'d_시나리오'!$H$4)*('d_시나리오'!$J$4-'d_시나리오'!$I$4))))</f>
        <v/>
      </c>
      <c r="J954">
        <f>RAND()</f>
        <v/>
      </c>
      <c r="K954">
        <f>IF('d_시나리오'!$J$5='d_시나리오'!$H$5,'d_시나리오'!$I$5,IF(J954&lt;('d_시나리오'!$I$5-'d_시나리오'!$H$5)/('d_시나리오'!$J$5-'d_시나리오'!$H$5),'d_시나리오'!$H$5+SQRT(J954*('d_시나리오'!$J$5-'d_시나리오'!$H$5)*('d_시나리오'!$I$5-'d_시나리오'!$H$5)),'d_시나리오'!$J$5-SQRT((1-J954)*('d_시나리오'!$J$5-'d_시나리오'!$H$5)*('d_시나리오'!$J$5-'d_시나리오'!$I$5))))</f>
        <v/>
      </c>
      <c r="L954">
        <f>RAND()</f>
        <v/>
      </c>
      <c r="M954">
        <f>IF('d_시나리오'!$J$6='d_시나리오'!$H$6,'d_시나리오'!$I$6,IF(L954&lt;('d_시나리오'!$I$6-'d_시나리오'!$H$6)/('d_시나리오'!$J$6-'d_시나리오'!$H$6),'d_시나리오'!$H$6+SQRT(L954*('d_시나리오'!$J$6-'d_시나리오'!$H$6)*('d_시나리오'!$I$6-'d_시나리오'!$H$6)),'d_시나리오'!$J$6-SQRT((1-L954)*('d_시나리오'!$J$6-'d_시나리오'!$H$6)*('d_시나리오'!$J$6-'d_시나리오'!$I$6))))</f>
        <v/>
      </c>
      <c r="N954">
        <f>INDEX('d_분포'!$B$2:$B$57,RANDBETWEEN(1,56))</f>
        <v/>
      </c>
      <c r="O954">
        <f>BETAINV(RAND(),5,5)</f>
        <v/>
      </c>
      <c r="P954">
        <f>'d_고정'!$B$1*'6_기대효과'!$H$7*('d_시나리오'!$I$7/'d_고정'!$B$2)*B954</f>
        <v/>
      </c>
      <c r="Q954">
        <f>P954*C954</f>
        <v/>
      </c>
      <c r="R954">
        <f>P954*E954</f>
        <v/>
      </c>
      <c r="S954">
        <f>R954*G954</f>
        <v/>
      </c>
      <c r="T954">
        <f>Q954+S954</f>
        <v/>
      </c>
      <c r="U954">
        <f>(Q954*D954+S954*I954)*(1-O954)</f>
        <v/>
      </c>
      <c r="V954">
        <f>(R954*K954*N954+'d_고정'!$B$3*('6_기대효과'!$H$7/8)*N954*'d_고정'!$B$10*M954*('6_기대효과'!$K$7/'d_고정'!$B$9))*(1-O954)</f>
        <v/>
      </c>
      <c r="W954">
        <f>(S954*I954+R954*MAX(K954-'d_고정'!$B$10*M954*('6_기대효과'!$K$7/'d_고정'!$B$9),0)*N954)*(1-O954)</f>
        <v/>
      </c>
      <c r="X954">
        <f>U954+V954</f>
        <v/>
      </c>
      <c r="Y954">
        <f>U954/('d_고정'!$B$5*'6_기대효과'!$H$7/8)/'d_고정'!$B$6</f>
        <v/>
      </c>
      <c r="Z954">
        <f>U954/('d_고정'!$B$8*'6_기대효과'!$H$7/8)</f>
        <v/>
      </c>
    </row>
    <row r="955">
      <c r="A955">
        <f>RAND()</f>
        <v/>
      </c>
      <c r="B955">
        <f>IF('d_시나리오'!$J$2='d_시나리오'!$H$2,'d_시나리오'!$I$2,IF(A955&lt;('d_시나리오'!$I$2-'d_시나리오'!$H$2)/('d_시나리오'!$J$2-'d_시나리오'!$H$2),'d_시나리오'!$H$2+SQRT(A955*('d_시나리오'!$J$2-'d_시나리오'!$H$2)*('d_시나리오'!$I$2-'d_시나리오'!$H$2)),'d_시나리오'!$J$2-SQRT((1-A955)*('d_시나리오'!$J$2-'d_시나리오'!$H$2)*('d_시나리오'!$J$2-'d_시나리오'!$I$2))))</f>
        <v/>
      </c>
      <c r="C955">
        <f>BETAINV(RAND(),2,6)</f>
        <v/>
      </c>
      <c r="D955">
        <f>INDEX('d_분포'!$A$2:$A$28,RANDBETWEEN(1,27))</f>
        <v/>
      </c>
      <c r="E955">
        <f>INDEX('d_분포'!$C$2:$C$5,RANDBETWEEN(1,4))*(0.9+0.2*RAND())</f>
        <v/>
      </c>
      <c r="F955">
        <f>RAND()</f>
        <v/>
      </c>
      <c r="G955">
        <f>IF('d_시나리오'!$J$3='d_시나리오'!$H$3,'d_시나리오'!$I$3,IF(F955&lt;('d_시나리오'!$I$3-'d_시나리오'!$H$3)/('d_시나리오'!$J$3-'d_시나리오'!$H$3),'d_시나리오'!$H$3+SQRT(F955*('d_시나리오'!$J$3-'d_시나리오'!$H$3)*('d_시나리오'!$I$3-'d_시나리오'!$H$3)),'d_시나리오'!$J$3-SQRT((1-F955)*('d_시나리오'!$J$3-'d_시나리오'!$H$3)*('d_시나리오'!$J$3-'d_시나리오'!$I$3))))</f>
        <v/>
      </c>
      <c r="H955">
        <f>RAND()</f>
        <v/>
      </c>
      <c r="I955">
        <f>IF('d_시나리오'!$J$4='d_시나리오'!$H$4,'d_시나리오'!$I$4,IF(H955&lt;('d_시나리오'!$I$4-'d_시나리오'!$H$4)/('d_시나리오'!$J$4-'d_시나리오'!$H$4),'d_시나리오'!$H$4+SQRT(H955*('d_시나리오'!$J$4-'d_시나리오'!$H$4)*('d_시나리오'!$I$4-'d_시나리오'!$H$4)),'d_시나리오'!$J$4-SQRT((1-H955)*('d_시나리오'!$J$4-'d_시나리오'!$H$4)*('d_시나리오'!$J$4-'d_시나리오'!$I$4))))</f>
        <v/>
      </c>
      <c r="J955">
        <f>RAND()</f>
        <v/>
      </c>
      <c r="K955">
        <f>IF('d_시나리오'!$J$5='d_시나리오'!$H$5,'d_시나리오'!$I$5,IF(J955&lt;('d_시나리오'!$I$5-'d_시나리오'!$H$5)/('d_시나리오'!$J$5-'d_시나리오'!$H$5),'d_시나리오'!$H$5+SQRT(J955*('d_시나리오'!$J$5-'d_시나리오'!$H$5)*('d_시나리오'!$I$5-'d_시나리오'!$H$5)),'d_시나리오'!$J$5-SQRT((1-J955)*('d_시나리오'!$J$5-'d_시나리오'!$H$5)*('d_시나리오'!$J$5-'d_시나리오'!$I$5))))</f>
        <v/>
      </c>
      <c r="L955">
        <f>RAND()</f>
        <v/>
      </c>
      <c r="M955">
        <f>IF('d_시나리오'!$J$6='d_시나리오'!$H$6,'d_시나리오'!$I$6,IF(L955&lt;('d_시나리오'!$I$6-'d_시나리오'!$H$6)/('d_시나리오'!$J$6-'d_시나리오'!$H$6),'d_시나리오'!$H$6+SQRT(L955*('d_시나리오'!$J$6-'d_시나리오'!$H$6)*('d_시나리오'!$I$6-'d_시나리오'!$H$6)),'d_시나리오'!$J$6-SQRT((1-L955)*('d_시나리오'!$J$6-'d_시나리오'!$H$6)*('d_시나리오'!$J$6-'d_시나리오'!$I$6))))</f>
        <v/>
      </c>
      <c r="N955">
        <f>INDEX('d_분포'!$B$2:$B$57,RANDBETWEEN(1,56))</f>
        <v/>
      </c>
      <c r="O955">
        <f>BETAINV(RAND(),5,5)</f>
        <v/>
      </c>
      <c r="P955">
        <f>'d_고정'!$B$1*'6_기대효과'!$H$7*('d_시나리오'!$I$7/'d_고정'!$B$2)*B955</f>
        <v/>
      </c>
      <c r="Q955">
        <f>P955*C955</f>
        <v/>
      </c>
      <c r="R955">
        <f>P955*E955</f>
        <v/>
      </c>
      <c r="S955">
        <f>R955*G955</f>
        <v/>
      </c>
      <c r="T955">
        <f>Q955+S955</f>
        <v/>
      </c>
      <c r="U955">
        <f>(Q955*D955+S955*I955)*(1-O955)</f>
        <v/>
      </c>
      <c r="V955">
        <f>(R955*K955*N955+'d_고정'!$B$3*('6_기대효과'!$H$7/8)*N955*'d_고정'!$B$10*M955*('6_기대효과'!$K$7/'d_고정'!$B$9))*(1-O955)</f>
        <v/>
      </c>
      <c r="W955">
        <f>(S955*I955+R955*MAX(K955-'d_고정'!$B$10*M955*('6_기대효과'!$K$7/'d_고정'!$B$9),0)*N955)*(1-O955)</f>
        <v/>
      </c>
      <c r="X955">
        <f>U955+V955</f>
        <v/>
      </c>
      <c r="Y955">
        <f>U955/('d_고정'!$B$5*'6_기대효과'!$H$7/8)/'d_고정'!$B$6</f>
        <v/>
      </c>
      <c r="Z955">
        <f>U955/('d_고정'!$B$8*'6_기대효과'!$H$7/8)</f>
        <v/>
      </c>
    </row>
    <row r="956">
      <c r="A956">
        <f>RAND()</f>
        <v/>
      </c>
      <c r="B956">
        <f>IF('d_시나리오'!$J$2='d_시나리오'!$H$2,'d_시나리오'!$I$2,IF(A956&lt;('d_시나리오'!$I$2-'d_시나리오'!$H$2)/('d_시나리오'!$J$2-'d_시나리오'!$H$2),'d_시나리오'!$H$2+SQRT(A956*('d_시나리오'!$J$2-'d_시나리오'!$H$2)*('d_시나리오'!$I$2-'d_시나리오'!$H$2)),'d_시나리오'!$J$2-SQRT((1-A956)*('d_시나리오'!$J$2-'d_시나리오'!$H$2)*('d_시나리오'!$J$2-'d_시나리오'!$I$2))))</f>
        <v/>
      </c>
      <c r="C956">
        <f>BETAINV(RAND(),2,6)</f>
        <v/>
      </c>
      <c r="D956">
        <f>INDEX('d_분포'!$A$2:$A$28,RANDBETWEEN(1,27))</f>
        <v/>
      </c>
      <c r="E956">
        <f>INDEX('d_분포'!$C$2:$C$5,RANDBETWEEN(1,4))*(0.9+0.2*RAND())</f>
        <v/>
      </c>
      <c r="F956">
        <f>RAND()</f>
        <v/>
      </c>
      <c r="G956">
        <f>IF('d_시나리오'!$J$3='d_시나리오'!$H$3,'d_시나리오'!$I$3,IF(F956&lt;('d_시나리오'!$I$3-'d_시나리오'!$H$3)/('d_시나리오'!$J$3-'d_시나리오'!$H$3),'d_시나리오'!$H$3+SQRT(F956*('d_시나리오'!$J$3-'d_시나리오'!$H$3)*('d_시나리오'!$I$3-'d_시나리오'!$H$3)),'d_시나리오'!$J$3-SQRT((1-F956)*('d_시나리오'!$J$3-'d_시나리오'!$H$3)*('d_시나리오'!$J$3-'d_시나리오'!$I$3))))</f>
        <v/>
      </c>
      <c r="H956">
        <f>RAND()</f>
        <v/>
      </c>
      <c r="I956">
        <f>IF('d_시나리오'!$J$4='d_시나리오'!$H$4,'d_시나리오'!$I$4,IF(H956&lt;('d_시나리오'!$I$4-'d_시나리오'!$H$4)/('d_시나리오'!$J$4-'d_시나리오'!$H$4),'d_시나리오'!$H$4+SQRT(H956*('d_시나리오'!$J$4-'d_시나리오'!$H$4)*('d_시나리오'!$I$4-'d_시나리오'!$H$4)),'d_시나리오'!$J$4-SQRT((1-H956)*('d_시나리오'!$J$4-'d_시나리오'!$H$4)*('d_시나리오'!$J$4-'d_시나리오'!$I$4))))</f>
        <v/>
      </c>
      <c r="J956">
        <f>RAND()</f>
        <v/>
      </c>
      <c r="K956">
        <f>IF('d_시나리오'!$J$5='d_시나리오'!$H$5,'d_시나리오'!$I$5,IF(J956&lt;('d_시나리오'!$I$5-'d_시나리오'!$H$5)/('d_시나리오'!$J$5-'d_시나리오'!$H$5),'d_시나리오'!$H$5+SQRT(J956*('d_시나리오'!$J$5-'d_시나리오'!$H$5)*('d_시나리오'!$I$5-'d_시나리오'!$H$5)),'d_시나리오'!$J$5-SQRT((1-J956)*('d_시나리오'!$J$5-'d_시나리오'!$H$5)*('d_시나리오'!$J$5-'d_시나리오'!$I$5))))</f>
        <v/>
      </c>
      <c r="L956">
        <f>RAND()</f>
        <v/>
      </c>
      <c r="M956">
        <f>IF('d_시나리오'!$J$6='d_시나리오'!$H$6,'d_시나리오'!$I$6,IF(L956&lt;('d_시나리오'!$I$6-'d_시나리오'!$H$6)/('d_시나리오'!$J$6-'d_시나리오'!$H$6),'d_시나리오'!$H$6+SQRT(L956*('d_시나리오'!$J$6-'d_시나리오'!$H$6)*('d_시나리오'!$I$6-'d_시나리오'!$H$6)),'d_시나리오'!$J$6-SQRT((1-L956)*('d_시나리오'!$J$6-'d_시나리오'!$H$6)*('d_시나리오'!$J$6-'d_시나리오'!$I$6))))</f>
        <v/>
      </c>
      <c r="N956">
        <f>INDEX('d_분포'!$B$2:$B$57,RANDBETWEEN(1,56))</f>
        <v/>
      </c>
      <c r="O956">
        <f>BETAINV(RAND(),5,5)</f>
        <v/>
      </c>
      <c r="P956">
        <f>'d_고정'!$B$1*'6_기대효과'!$H$7*('d_시나리오'!$I$7/'d_고정'!$B$2)*B956</f>
        <v/>
      </c>
      <c r="Q956">
        <f>P956*C956</f>
        <v/>
      </c>
      <c r="R956">
        <f>P956*E956</f>
        <v/>
      </c>
      <c r="S956">
        <f>R956*G956</f>
        <v/>
      </c>
      <c r="T956">
        <f>Q956+S956</f>
        <v/>
      </c>
      <c r="U956">
        <f>(Q956*D956+S956*I956)*(1-O956)</f>
        <v/>
      </c>
      <c r="V956">
        <f>(R956*K956*N956+'d_고정'!$B$3*('6_기대효과'!$H$7/8)*N956*'d_고정'!$B$10*M956*('6_기대효과'!$K$7/'d_고정'!$B$9))*(1-O956)</f>
        <v/>
      </c>
      <c r="W956">
        <f>(S956*I956+R956*MAX(K956-'d_고정'!$B$10*M956*('6_기대효과'!$K$7/'d_고정'!$B$9),0)*N956)*(1-O956)</f>
        <v/>
      </c>
      <c r="X956">
        <f>U956+V956</f>
        <v/>
      </c>
      <c r="Y956">
        <f>U956/('d_고정'!$B$5*'6_기대효과'!$H$7/8)/'d_고정'!$B$6</f>
        <v/>
      </c>
      <c r="Z956">
        <f>U956/('d_고정'!$B$8*'6_기대효과'!$H$7/8)</f>
        <v/>
      </c>
    </row>
    <row r="957">
      <c r="A957">
        <f>RAND()</f>
        <v/>
      </c>
      <c r="B957">
        <f>IF('d_시나리오'!$J$2='d_시나리오'!$H$2,'d_시나리오'!$I$2,IF(A957&lt;('d_시나리오'!$I$2-'d_시나리오'!$H$2)/('d_시나리오'!$J$2-'d_시나리오'!$H$2),'d_시나리오'!$H$2+SQRT(A957*('d_시나리오'!$J$2-'d_시나리오'!$H$2)*('d_시나리오'!$I$2-'d_시나리오'!$H$2)),'d_시나리오'!$J$2-SQRT((1-A957)*('d_시나리오'!$J$2-'d_시나리오'!$H$2)*('d_시나리오'!$J$2-'d_시나리오'!$I$2))))</f>
        <v/>
      </c>
      <c r="C957">
        <f>BETAINV(RAND(),2,6)</f>
        <v/>
      </c>
      <c r="D957">
        <f>INDEX('d_분포'!$A$2:$A$28,RANDBETWEEN(1,27))</f>
        <v/>
      </c>
      <c r="E957">
        <f>INDEX('d_분포'!$C$2:$C$5,RANDBETWEEN(1,4))*(0.9+0.2*RAND())</f>
        <v/>
      </c>
      <c r="F957">
        <f>RAND()</f>
        <v/>
      </c>
      <c r="G957">
        <f>IF('d_시나리오'!$J$3='d_시나리오'!$H$3,'d_시나리오'!$I$3,IF(F957&lt;('d_시나리오'!$I$3-'d_시나리오'!$H$3)/('d_시나리오'!$J$3-'d_시나리오'!$H$3),'d_시나리오'!$H$3+SQRT(F957*('d_시나리오'!$J$3-'d_시나리오'!$H$3)*('d_시나리오'!$I$3-'d_시나리오'!$H$3)),'d_시나리오'!$J$3-SQRT((1-F957)*('d_시나리오'!$J$3-'d_시나리오'!$H$3)*('d_시나리오'!$J$3-'d_시나리오'!$I$3))))</f>
        <v/>
      </c>
      <c r="H957">
        <f>RAND()</f>
        <v/>
      </c>
      <c r="I957">
        <f>IF('d_시나리오'!$J$4='d_시나리오'!$H$4,'d_시나리오'!$I$4,IF(H957&lt;('d_시나리오'!$I$4-'d_시나리오'!$H$4)/('d_시나리오'!$J$4-'d_시나리오'!$H$4),'d_시나리오'!$H$4+SQRT(H957*('d_시나리오'!$J$4-'d_시나리오'!$H$4)*('d_시나리오'!$I$4-'d_시나리오'!$H$4)),'d_시나리오'!$J$4-SQRT((1-H957)*('d_시나리오'!$J$4-'d_시나리오'!$H$4)*('d_시나리오'!$J$4-'d_시나리오'!$I$4))))</f>
        <v/>
      </c>
      <c r="J957">
        <f>RAND()</f>
        <v/>
      </c>
      <c r="K957">
        <f>IF('d_시나리오'!$J$5='d_시나리오'!$H$5,'d_시나리오'!$I$5,IF(J957&lt;('d_시나리오'!$I$5-'d_시나리오'!$H$5)/('d_시나리오'!$J$5-'d_시나리오'!$H$5),'d_시나리오'!$H$5+SQRT(J957*('d_시나리오'!$J$5-'d_시나리오'!$H$5)*('d_시나리오'!$I$5-'d_시나리오'!$H$5)),'d_시나리오'!$J$5-SQRT((1-J957)*('d_시나리오'!$J$5-'d_시나리오'!$H$5)*('d_시나리오'!$J$5-'d_시나리오'!$I$5))))</f>
        <v/>
      </c>
      <c r="L957">
        <f>RAND()</f>
        <v/>
      </c>
      <c r="M957">
        <f>IF('d_시나리오'!$J$6='d_시나리오'!$H$6,'d_시나리오'!$I$6,IF(L957&lt;('d_시나리오'!$I$6-'d_시나리오'!$H$6)/('d_시나리오'!$J$6-'d_시나리오'!$H$6),'d_시나리오'!$H$6+SQRT(L957*('d_시나리오'!$J$6-'d_시나리오'!$H$6)*('d_시나리오'!$I$6-'d_시나리오'!$H$6)),'d_시나리오'!$J$6-SQRT((1-L957)*('d_시나리오'!$J$6-'d_시나리오'!$H$6)*('d_시나리오'!$J$6-'d_시나리오'!$I$6))))</f>
        <v/>
      </c>
      <c r="N957">
        <f>INDEX('d_분포'!$B$2:$B$57,RANDBETWEEN(1,56))</f>
        <v/>
      </c>
      <c r="O957">
        <f>BETAINV(RAND(),5,5)</f>
        <v/>
      </c>
      <c r="P957">
        <f>'d_고정'!$B$1*'6_기대효과'!$H$7*('d_시나리오'!$I$7/'d_고정'!$B$2)*B957</f>
        <v/>
      </c>
      <c r="Q957">
        <f>P957*C957</f>
        <v/>
      </c>
      <c r="R957">
        <f>P957*E957</f>
        <v/>
      </c>
      <c r="S957">
        <f>R957*G957</f>
        <v/>
      </c>
      <c r="T957">
        <f>Q957+S957</f>
        <v/>
      </c>
      <c r="U957">
        <f>(Q957*D957+S957*I957)*(1-O957)</f>
        <v/>
      </c>
      <c r="V957">
        <f>(R957*K957*N957+'d_고정'!$B$3*('6_기대효과'!$H$7/8)*N957*'d_고정'!$B$10*M957*('6_기대효과'!$K$7/'d_고정'!$B$9))*(1-O957)</f>
        <v/>
      </c>
      <c r="W957">
        <f>(S957*I957+R957*MAX(K957-'d_고정'!$B$10*M957*('6_기대효과'!$K$7/'d_고정'!$B$9),0)*N957)*(1-O957)</f>
        <v/>
      </c>
      <c r="X957">
        <f>U957+V957</f>
        <v/>
      </c>
      <c r="Y957">
        <f>U957/('d_고정'!$B$5*'6_기대효과'!$H$7/8)/'d_고정'!$B$6</f>
        <v/>
      </c>
      <c r="Z957">
        <f>U957/('d_고정'!$B$8*'6_기대효과'!$H$7/8)</f>
        <v/>
      </c>
    </row>
    <row r="958">
      <c r="A958">
        <f>RAND()</f>
        <v/>
      </c>
      <c r="B958">
        <f>IF('d_시나리오'!$J$2='d_시나리오'!$H$2,'d_시나리오'!$I$2,IF(A958&lt;('d_시나리오'!$I$2-'d_시나리오'!$H$2)/('d_시나리오'!$J$2-'d_시나리오'!$H$2),'d_시나리오'!$H$2+SQRT(A958*('d_시나리오'!$J$2-'d_시나리오'!$H$2)*('d_시나리오'!$I$2-'d_시나리오'!$H$2)),'d_시나리오'!$J$2-SQRT((1-A958)*('d_시나리오'!$J$2-'d_시나리오'!$H$2)*('d_시나리오'!$J$2-'d_시나리오'!$I$2))))</f>
        <v/>
      </c>
      <c r="C958">
        <f>BETAINV(RAND(),2,6)</f>
        <v/>
      </c>
      <c r="D958">
        <f>INDEX('d_분포'!$A$2:$A$28,RANDBETWEEN(1,27))</f>
        <v/>
      </c>
      <c r="E958">
        <f>INDEX('d_분포'!$C$2:$C$5,RANDBETWEEN(1,4))*(0.9+0.2*RAND())</f>
        <v/>
      </c>
      <c r="F958">
        <f>RAND()</f>
        <v/>
      </c>
      <c r="G958">
        <f>IF('d_시나리오'!$J$3='d_시나리오'!$H$3,'d_시나리오'!$I$3,IF(F958&lt;('d_시나리오'!$I$3-'d_시나리오'!$H$3)/('d_시나리오'!$J$3-'d_시나리오'!$H$3),'d_시나리오'!$H$3+SQRT(F958*('d_시나리오'!$J$3-'d_시나리오'!$H$3)*('d_시나리오'!$I$3-'d_시나리오'!$H$3)),'d_시나리오'!$J$3-SQRT((1-F958)*('d_시나리오'!$J$3-'d_시나리오'!$H$3)*('d_시나리오'!$J$3-'d_시나리오'!$I$3))))</f>
        <v/>
      </c>
      <c r="H958">
        <f>RAND()</f>
        <v/>
      </c>
      <c r="I958">
        <f>IF('d_시나리오'!$J$4='d_시나리오'!$H$4,'d_시나리오'!$I$4,IF(H958&lt;('d_시나리오'!$I$4-'d_시나리오'!$H$4)/('d_시나리오'!$J$4-'d_시나리오'!$H$4),'d_시나리오'!$H$4+SQRT(H958*('d_시나리오'!$J$4-'d_시나리오'!$H$4)*('d_시나리오'!$I$4-'d_시나리오'!$H$4)),'d_시나리오'!$J$4-SQRT((1-H958)*('d_시나리오'!$J$4-'d_시나리오'!$H$4)*('d_시나리오'!$J$4-'d_시나리오'!$I$4))))</f>
        <v/>
      </c>
      <c r="J958">
        <f>RAND()</f>
        <v/>
      </c>
      <c r="K958">
        <f>IF('d_시나리오'!$J$5='d_시나리오'!$H$5,'d_시나리오'!$I$5,IF(J958&lt;('d_시나리오'!$I$5-'d_시나리오'!$H$5)/('d_시나리오'!$J$5-'d_시나리오'!$H$5),'d_시나리오'!$H$5+SQRT(J958*('d_시나리오'!$J$5-'d_시나리오'!$H$5)*('d_시나리오'!$I$5-'d_시나리오'!$H$5)),'d_시나리오'!$J$5-SQRT((1-J958)*('d_시나리오'!$J$5-'d_시나리오'!$H$5)*('d_시나리오'!$J$5-'d_시나리오'!$I$5))))</f>
        <v/>
      </c>
      <c r="L958">
        <f>RAND()</f>
        <v/>
      </c>
      <c r="M958">
        <f>IF('d_시나리오'!$J$6='d_시나리오'!$H$6,'d_시나리오'!$I$6,IF(L958&lt;('d_시나리오'!$I$6-'d_시나리오'!$H$6)/('d_시나리오'!$J$6-'d_시나리오'!$H$6),'d_시나리오'!$H$6+SQRT(L958*('d_시나리오'!$J$6-'d_시나리오'!$H$6)*('d_시나리오'!$I$6-'d_시나리오'!$H$6)),'d_시나리오'!$J$6-SQRT((1-L958)*('d_시나리오'!$J$6-'d_시나리오'!$H$6)*('d_시나리오'!$J$6-'d_시나리오'!$I$6))))</f>
        <v/>
      </c>
      <c r="N958">
        <f>INDEX('d_분포'!$B$2:$B$57,RANDBETWEEN(1,56))</f>
        <v/>
      </c>
      <c r="O958">
        <f>BETAINV(RAND(),5,5)</f>
        <v/>
      </c>
      <c r="P958">
        <f>'d_고정'!$B$1*'6_기대효과'!$H$7*('d_시나리오'!$I$7/'d_고정'!$B$2)*B958</f>
        <v/>
      </c>
      <c r="Q958">
        <f>P958*C958</f>
        <v/>
      </c>
      <c r="R958">
        <f>P958*E958</f>
        <v/>
      </c>
      <c r="S958">
        <f>R958*G958</f>
        <v/>
      </c>
      <c r="T958">
        <f>Q958+S958</f>
        <v/>
      </c>
      <c r="U958">
        <f>(Q958*D958+S958*I958)*(1-O958)</f>
        <v/>
      </c>
      <c r="V958">
        <f>(R958*K958*N958+'d_고정'!$B$3*('6_기대효과'!$H$7/8)*N958*'d_고정'!$B$10*M958*('6_기대효과'!$K$7/'d_고정'!$B$9))*(1-O958)</f>
        <v/>
      </c>
      <c r="W958">
        <f>(S958*I958+R958*MAX(K958-'d_고정'!$B$10*M958*('6_기대효과'!$K$7/'d_고정'!$B$9),0)*N958)*(1-O958)</f>
        <v/>
      </c>
      <c r="X958">
        <f>U958+V958</f>
        <v/>
      </c>
      <c r="Y958">
        <f>U958/('d_고정'!$B$5*'6_기대효과'!$H$7/8)/'d_고정'!$B$6</f>
        <v/>
      </c>
      <c r="Z958">
        <f>U958/('d_고정'!$B$8*'6_기대효과'!$H$7/8)</f>
        <v/>
      </c>
    </row>
    <row r="959">
      <c r="A959">
        <f>RAND()</f>
        <v/>
      </c>
      <c r="B959">
        <f>IF('d_시나리오'!$J$2='d_시나리오'!$H$2,'d_시나리오'!$I$2,IF(A959&lt;('d_시나리오'!$I$2-'d_시나리오'!$H$2)/('d_시나리오'!$J$2-'d_시나리오'!$H$2),'d_시나리오'!$H$2+SQRT(A959*('d_시나리오'!$J$2-'d_시나리오'!$H$2)*('d_시나리오'!$I$2-'d_시나리오'!$H$2)),'d_시나리오'!$J$2-SQRT((1-A959)*('d_시나리오'!$J$2-'d_시나리오'!$H$2)*('d_시나리오'!$J$2-'d_시나리오'!$I$2))))</f>
        <v/>
      </c>
      <c r="C959">
        <f>BETAINV(RAND(),2,6)</f>
        <v/>
      </c>
      <c r="D959">
        <f>INDEX('d_분포'!$A$2:$A$28,RANDBETWEEN(1,27))</f>
        <v/>
      </c>
      <c r="E959">
        <f>INDEX('d_분포'!$C$2:$C$5,RANDBETWEEN(1,4))*(0.9+0.2*RAND())</f>
        <v/>
      </c>
      <c r="F959">
        <f>RAND()</f>
        <v/>
      </c>
      <c r="G959">
        <f>IF('d_시나리오'!$J$3='d_시나리오'!$H$3,'d_시나리오'!$I$3,IF(F959&lt;('d_시나리오'!$I$3-'d_시나리오'!$H$3)/('d_시나리오'!$J$3-'d_시나리오'!$H$3),'d_시나리오'!$H$3+SQRT(F959*('d_시나리오'!$J$3-'d_시나리오'!$H$3)*('d_시나리오'!$I$3-'d_시나리오'!$H$3)),'d_시나리오'!$J$3-SQRT((1-F959)*('d_시나리오'!$J$3-'d_시나리오'!$H$3)*('d_시나리오'!$J$3-'d_시나리오'!$I$3))))</f>
        <v/>
      </c>
      <c r="H959">
        <f>RAND()</f>
        <v/>
      </c>
      <c r="I959">
        <f>IF('d_시나리오'!$J$4='d_시나리오'!$H$4,'d_시나리오'!$I$4,IF(H959&lt;('d_시나리오'!$I$4-'d_시나리오'!$H$4)/('d_시나리오'!$J$4-'d_시나리오'!$H$4),'d_시나리오'!$H$4+SQRT(H959*('d_시나리오'!$J$4-'d_시나리오'!$H$4)*('d_시나리오'!$I$4-'d_시나리오'!$H$4)),'d_시나리오'!$J$4-SQRT((1-H959)*('d_시나리오'!$J$4-'d_시나리오'!$H$4)*('d_시나리오'!$J$4-'d_시나리오'!$I$4))))</f>
        <v/>
      </c>
      <c r="J959">
        <f>RAND()</f>
        <v/>
      </c>
      <c r="K959">
        <f>IF('d_시나리오'!$J$5='d_시나리오'!$H$5,'d_시나리오'!$I$5,IF(J959&lt;('d_시나리오'!$I$5-'d_시나리오'!$H$5)/('d_시나리오'!$J$5-'d_시나리오'!$H$5),'d_시나리오'!$H$5+SQRT(J959*('d_시나리오'!$J$5-'d_시나리오'!$H$5)*('d_시나리오'!$I$5-'d_시나리오'!$H$5)),'d_시나리오'!$J$5-SQRT((1-J959)*('d_시나리오'!$J$5-'d_시나리오'!$H$5)*('d_시나리오'!$J$5-'d_시나리오'!$I$5))))</f>
        <v/>
      </c>
      <c r="L959">
        <f>RAND()</f>
        <v/>
      </c>
      <c r="M959">
        <f>IF('d_시나리오'!$J$6='d_시나리오'!$H$6,'d_시나리오'!$I$6,IF(L959&lt;('d_시나리오'!$I$6-'d_시나리오'!$H$6)/('d_시나리오'!$J$6-'d_시나리오'!$H$6),'d_시나리오'!$H$6+SQRT(L959*('d_시나리오'!$J$6-'d_시나리오'!$H$6)*('d_시나리오'!$I$6-'d_시나리오'!$H$6)),'d_시나리오'!$J$6-SQRT((1-L959)*('d_시나리오'!$J$6-'d_시나리오'!$H$6)*('d_시나리오'!$J$6-'d_시나리오'!$I$6))))</f>
        <v/>
      </c>
      <c r="N959">
        <f>INDEX('d_분포'!$B$2:$B$57,RANDBETWEEN(1,56))</f>
        <v/>
      </c>
      <c r="O959">
        <f>BETAINV(RAND(),5,5)</f>
        <v/>
      </c>
      <c r="P959">
        <f>'d_고정'!$B$1*'6_기대효과'!$H$7*('d_시나리오'!$I$7/'d_고정'!$B$2)*B959</f>
        <v/>
      </c>
      <c r="Q959">
        <f>P959*C959</f>
        <v/>
      </c>
      <c r="R959">
        <f>P959*E959</f>
        <v/>
      </c>
      <c r="S959">
        <f>R959*G959</f>
        <v/>
      </c>
      <c r="T959">
        <f>Q959+S959</f>
        <v/>
      </c>
      <c r="U959">
        <f>(Q959*D959+S959*I959)*(1-O959)</f>
        <v/>
      </c>
      <c r="V959">
        <f>(R959*K959*N959+'d_고정'!$B$3*('6_기대효과'!$H$7/8)*N959*'d_고정'!$B$10*M959*('6_기대효과'!$K$7/'d_고정'!$B$9))*(1-O959)</f>
        <v/>
      </c>
      <c r="W959">
        <f>(S959*I959+R959*MAX(K959-'d_고정'!$B$10*M959*('6_기대효과'!$K$7/'d_고정'!$B$9),0)*N959)*(1-O959)</f>
        <v/>
      </c>
      <c r="X959">
        <f>U959+V959</f>
        <v/>
      </c>
      <c r="Y959">
        <f>U959/('d_고정'!$B$5*'6_기대효과'!$H$7/8)/'d_고정'!$B$6</f>
        <v/>
      </c>
      <c r="Z959">
        <f>U959/('d_고정'!$B$8*'6_기대효과'!$H$7/8)</f>
        <v/>
      </c>
    </row>
    <row r="960">
      <c r="A960">
        <f>RAND()</f>
        <v/>
      </c>
      <c r="B960">
        <f>IF('d_시나리오'!$J$2='d_시나리오'!$H$2,'d_시나리오'!$I$2,IF(A960&lt;('d_시나리오'!$I$2-'d_시나리오'!$H$2)/('d_시나리오'!$J$2-'d_시나리오'!$H$2),'d_시나리오'!$H$2+SQRT(A960*('d_시나리오'!$J$2-'d_시나리오'!$H$2)*('d_시나리오'!$I$2-'d_시나리오'!$H$2)),'d_시나리오'!$J$2-SQRT((1-A960)*('d_시나리오'!$J$2-'d_시나리오'!$H$2)*('d_시나리오'!$J$2-'d_시나리오'!$I$2))))</f>
        <v/>
      </c>
      <c r="C960">
        <f>BETAINV(RAND(),2,6)</f>
        <v/>
      </c>
      <c r="D960">
        <f>INDEX('d_분포'!$A$2:$A$28,RANDBETWEEN(1,27))</f>
        <v/>
      </c>
      <c r="E960">
        <f>INDEX('d_분포'!$C$2:$C$5,RANDBETWEEN(1,4))*(0.9+0.2*RAND())</f>
        <v/>
      </c>
      <c r="F960">
        <f>RAND()</f>
        <v/>
      </c>
      <c r="G960">
        <f>IF('d_시나리오'!$J$3='d_시나리오'!$H$3,'d_시나리오'!$I$3,IF(F960&lt;('d_시나리오'!$I$3-'d_시나리오'!$H$3)/('d_시나리오'!$J$3-'d_시나리오'!$H$3),'d_시나리오'!$H$3+SQRT(F960*('d_시나리오'!$J$3-'d_시나리오'!$H$3)*('d_시나리오'!$I$3-'d_시나리오'!$H$3)),'d_시나리오'!$J$3-SQRT((1-F960)*('d_시나리오'!$J$3-'d_시나리오'!$H$3)*('d_시나리오'!$J$3-'d_시나리오'!$I$3))))</f>
        <v/>
      </c>
      <c r="H960">
        <f>RAND()</f>
        <v/>
      </c>
      <c r="I960">
        <f>IF('d_시나리오'!$J$4='d_시나리오'!$H$4,'d_시나리오'!$I$4,IF(H960&lt;('d_시나리오'!$I$4-'d_시나리오'!$H$4)/('d_시나리오'!$J$4-'d_시나리오'!$H$4),'d_시나리오'!$H$4+SQRT(H960*('d_시나리오'!$J$4-'d_시나리오'!$H$4)*('d_시나리오'!$I$4-'d_시나리오'!$H$4)),'d_시나리오'!$J$4-SQRT((1-H960)*('d_시나리오'!$J$4-'d_시나리오'!$H$4)*('d_시나리오'!$J$4-'d_시나리오'!$I$4))))</f>
        <v/>
      </c>
      <c r="J960">
        <f>RAND()</f>
        <v/>
      </c>
      <c r="K960">
        <f>IF('d_시나리오'!$J$5='d_시나리오'!$H$5,'d_시나리오'!$I$5,IF(J960&lt;('d_시나리오'!$I$5-'d_시나리오'!$H$5)/('d_시나리오'!$J$5-'d_시나리오'!$H$5),'d_시나리오'!$H$5+SQRT(J960*('d_시나리오'!$J$5-'d_시나리오'!$H$5)*('d_시나리오'!$I$5-'d_시나리오'!$H$5)),'d_시나리오'!$J$5-SQRT((1-J960)*('d_시나리오'!$J$5-'d_시나리오'!$H$5)*('d_시나리오'!$J$5-'d_시나리오'!$I$5))))</f>
        <v/>
      </c>
      <c r="L960">
        <f>RAND()</f>
        <v/>
      </c>
      <c r="M960">
        <f>IF('d_시나리오'!$J$6='d_시나리오'!$H$6,'d_시나리오'!$I$6,IF(L960&lt;('d_시나리오'!$I$6-'d_시나리오'!$H$6)/('d_시나리오'!$J$6-'d_시나리오'!$H$6),'d_시나리오'!$H$6+SQRT(L960*('d_시나리오'!$J$6-'d_시나리오'!$H$6)*('d_시나리오'!$I$6-'d_시나리오'!$H$6)),'d_시나리오'!$J$6-SQRT((1-L960)*('d_시나리오'!$J$6-'d_시나리오'!$H$6)*('d_시나리오'!$J$6-'d_시나리오'!$I$6))))</f>
        <v/>
      </c>
      <c r="N960">
        <f>INDEX('d_분포'!$B$2:$B$57,RANDBETWEEN(1,56))</f>
        <v/>
      </c>
      <c r="O960">
        <f>BETAINV(RAND(),5,5)</f>
        <v/>
      </c>
      <c r="P960">
        <f>'d_고정'!$B$1*'6_기대효과'!$H$7*('d_시나리오'!$I$7/'d_고정'!$B$2)*B960</f>
        <v/>
      </c>
      <c r="Q960">
        <f>P960*C960</f>
        <v/>
      </c>
      <c r="R960">
        <f>P960*E960</f>
        <v/>
      </c>
      <c r="S960">
        <f>R960*G960</f>
        <v/>
      </c>
      <c r="T960">
        <f>Q960+S960</f>
        <v/>
      </c>
      <c r="U960">
        <f>(Q960*D960+S960*I960)*(1-O960)</f>
        <v/>
      </c>
      <c r="V960">
        <f>(R960*K960*N960+'d_고정'!$B$3*('6_기대효과'!$H$7/8)*N960*'d_고정'!$B$10*M960*('6_기대효과'!$K$7/'d_고정'!$B$9))*(1-O960)</f>
        <v/>
      </c>
      <c r="W960">
        <f>(S960*I960+R960*MAX(K960-'d_고정'!$B$10*M960*('6_기대효과'!$K$7/'d_고정'!$B$9),0)*N960)*(1-O960)</f>
        <v/>
      </c>
      <c r="X960">
        <f>U960+V960</f>
        <v/>
      </c>
      <c r="Y960">
        <f>U960/('d_고정'!$B$5*'6_기대효과'!$H$7/8)/'d_고정'!$B$6</f>
        <v/>
      </c>
      <c r="Z960">
        <f>U960/('d_고정'!$B$8*'6_기대효과'!$H$7/8)</f>
        <v/>
      </c>
    </row>
    <row r="961">
      <c r="A961">
        <f>RAND()</f>
        <v/>
      </c>
      <c r="B961">
        <f>IF('d_시나리오'!$J$2='d_시나리오'!$H$2,'d_시나리오'!$I$2,IF(A961&lt;('d_시나리오'!$I$2-'d_시나리오'!$H$2)/('d_시나리오'!$J$2-'d_시나리오'!$H$2),'d_시나리오'!$H$2+SQRT(A961*('d_시나리오'!$J$2-'d_시나리오'!$H$2)*('d_시나리오'!$I$2-'d_시나리오'!$H$2)),'d_시나리오'!$J$2-SQRT((1-A961)*('d_시나리오'!$J$2-'d_시나리오'!$H$2)*('d_시나리오'!$J$2-'d_시나리오'!$I$2))))</f>
        <v/>
      </c>
      <c r="C961">
        <f>BETAINV(RAND(),2,6)</f>
        <v/>
      </c>
      <c r="D961">
        <f>INDEX('d_분포'!$A$2:$A$28,RANDBETWEEN(1,27))</f>
        <v/>
      </c>
      <c r="E961">
        <f>INDEX('d_분포'!$C$2:$C$5,RANDBETWEEN(1,4))*(0.9+0.2*RAND())</f>
        <v/>
      </c>
      <c r="F961">
        <f>RAND()</f>
        <v/>
      </c>
      <c r="G961">
        <f>IF('d_시나리오'!$J$3='d_시나리오'!$H$3,'d_시나리오'!$I$3,IF(F961&lt;('d_시나리오'!$I$3-'d_시나리오'!$H$3)/('d_시나리오'!$J$3-'d_시나리오'!$H$3),'d_시나리오'!$H$3+SQRT(F961*('d_시나리오'!$J$3-'d_시나리오'!$H$3)*('d_시나리오'!$I$3-'d_시나리오'!$H$3)),'d_시나리오'!$J$3-SQRT((1-F961)*('d_시나리오'!$J$3-'d_시나리오'!$H$3)*('d_시나리오'!$J$3-'d_시나리오'!$I$3))))</f>
        <v/>
      </c>
      <c r="H961">
        <f>RAND()</f>
        <v/>
      </c>
      <c r="I961">
        <f>IF('d_시나리오'!$J$4='d_시나리오'!$H$4,'d_시나리오'!$I$4,IF(H961&lt;('d_시나리오'!$I$4-'d_시나리오'!$H$4)/('d_시나리오'!$J$4-'d_시나리오'!$H$4),'d_시나리오'!$H$4+SQRT(H961*('d_시나리오'!$J$4-'d_시나리오'!$H$4)*('d_시나리오'!$I$4-'d_시나리오'!$H$4)),'d_시나리오'!$J$4-SQRT((1-H961)*('d_시나리오'!$J$4-'d_시나리오'!$H$4)*('d_시나리오'!$J$4-'d_시나리오'!$I$4))))</f>
        <v/>
      </c>
      <c r="J961">
        <f>RAND()</f>
        <v/>
      </c>
      <c r="K961">
        <f>IF('d_시나리오'!$J$5='d_시나리오'!$H$5,'d_시나리오'!$I$5,IF(J961&lt;('d_시나리오'!$I$5-'d_시나리오'!$H$5)/('d_시나리오'!$J$5-'d_시나리오'!$H$5),'d_시나리오'!$H$5+SQRT(J961*('d_시나리오'!$J$5-'d_시나리오'!$H$5)*('d_시나리오'!$I$5-'d_시나리오'!$H$5)),'d_시나리오'!$J$5-SQRT((1-J961)*('d_시나리오'!$J$5-'d_시나리오'!$H$5)*('d_시나리오'!$J$5-'d_시나리오'!$I$5))))</f>
        <v/>
      </c>
      <c r="L961">
        <f>RAND()</f>
        <v/>
      </c>
      <c r="M961">
        <f>IF('d_시나리오'!$J$6='d_시나리오'!$H$6,'d_시나리오'!$I$6,IF(L961&lt;('d_시나리오'!$I$6-'d_시나리오'!$H$6)/('d_시나리오'!$J$6-'d_시나리오'!$H$6),'d_시나리오'!$H$6+SQRT(L961*('d_시나리오'!$J$6-'d_시나리오'!$H$6)*('d_시나리오'!$I$6-'d_시나리오'!$H$6)),'d_시나리오'!$J$6-SQRT((1-L961)*('d_시나리오'!$J$6-'d_시나리오'!$H$6)*('d_시나리오'!$J$6-'d_시나리오'!$I$6))))</f>
        <v/>
      </c>
      <c r="N961">
        <f>INDEX('d_분포'!$B$2:$B$57,RANDBETWEEN(1,56))</f>
        <v/>
      </c>
      <c r="O961">
        <f>BETAINV(RAND(),5,5)</f>
        <v/>
      </c>
      <c r="P961">
        <f>'d_고정'!$B$1*'6_기대효과'!$H$7*('d_시나리오'!$I$7/'d_고정'!$B$2)*B961</f>
        <v/>
      </c>
      <c r="Q961">
        <f>P961*C961</f>
        <v/>
      </c>
      <c r="R961">
        <f>P961*E961</f>
        <v/>
      </c>
      <c r="S961">
        <f>R961*G961</f>
        <v/>
      </c>
      <c r="T961">
        <f>Q961+S961</f>
        <v/>
      </c>
      <c r="U961">
        <f>(Q961*D961+S961*I961)*(1-O961)</f>
        <v/>
      </c>
      <c r="V961">
        <f>(R961*K961*N961+'d_고정'!$B$3*('6_기대효과'!$H$7/8)*N961*'d_고정'!$B$10*M961*('6_기대효과'!$K$7/'d_고정'!$B$9))*(1-O961)</f>
        <v/>
      </c>
      <c r="W961">
        <f>(S961*I961+R961*MAX(K961-'d_고정'!$B$10*M961*('6_기대효과'!$K$7/'d_고정'!$B$9),0)*N961)*(1-O961)</f>
        <v/>
      </c>
      <c r="X961">
        <f>U961+V961</f>
        <v/>
      </c>
      <c r="Y961">
        <f>U961/('d_고정'!$B$5*'6_기대효과'!$H$7/8)/'d_고정'!$B$6</f>
        <v/>
      </c>
      <c r="Z961">
        <f>U961/('d_고정'!$B$8*'6_기대효과'!$H$7/8)</f>
        <v/>
      </c>
    </row>
    <row r="962">
      <c r="A962">
        <f>RAND()</f>
        <v/>
      </c>
      <c r="B962">
        <f>IF('d_시나리오'!$J$2='d_시나리오'!$H$2,'d_시나리오'!$I$2,IF(A962&lt;('d_시나리오'!$I$2-'d_시나리오'!$H$2)/('d_시나리오'!$J$2-'d_시나리오'!$H$2),'d_시나리오'!$H$2+SQRT(A962*('d_시나리오'!$J$2-'d_시나리오'!$H$2)*('d_시나리오'!$I$2-'d_시나리오'!$H$2)),'d_시나리오'!$J$2-SQRT((1-A962)*('d_시나리오'!$J$2-'d_시나리오'!$H$2)*('d_시나리오'!$J$2-'d_시나리오'!$I$2))))</f>
        <v/>
      </c>
      <c r="C962">
        <f>BETAINV(RAND(),2,6)</f>
        <v/>
      </c>
      <c r="D962">
        <f>INDEX('d_분포'!$A$2:$A$28,RANDBETWEEN(1,27))</f>
        <v/>
      </c>
      <c r="E962">
        <f>INDEX('d_분포'!$C$2:$C$5,RANDBETWEEN(1,4))*(0.9+0.2*RAND())</f>
        <v/>
      </c>
      <c r="F962">
        <f>RAND()</f>
        <v/>
      </c>
      <c r="G962">
        <f>IF('d_시나리오'!$J$3='d_시나리오'!$H$3,'d_시나리오'!$I$3,IF(F962&lt;('d_시나리오'!$I$3-'d_시나리오'!$H$3)/('d_시나리오'!$J$3-'d_시나리오'!$H$3),'d_시나리오'!$H$3+SQRT(F962*('d_시나리오'!$J$3-'d_시나리오'!$H$3)*('d_시나리오'!$I$3-'d_시나리오'!$H$3)),'d_시나리오'!$J$3-SQRT((1-F962)*('d_시나리오'!$J$3-'d_시나리오'!$H$3)*('d_시나리오'!$J$3-'d_시나리오'!$I$3))))</f>
        <v/>
      </c>
      <c r="H962">
        <f>RAND()</f>
        <v/>
      </c>
      <c r="I962">
        <f>IF('d_시나리오'!$J$4='d_시나리오'!$H$4,'d_시나리오'!$I$4,IF(H962&lt;('d_시나리오'!$I$4-'d_시나리오'!$H$4)/('d_시나리오'!$J$4-'d_시나리오'!$H$4),'d_시나리오'!$H$4+SQRT(H962*('d_시나리오'!$J$4-'d_시나리오'!$H$4)*('d_시나리오'!$I$4-'d_시나리오'!$H$4)),'d_시나리오'!$J$4-SQRT((1-H962)*('d_시나리오'!$J$4-'d_시나리오'!$H$4)*('d_시나리오'!$J$4-'d_시나리오'!$I$4))))</f>
        <v/>
      </c>
      <c r="J962">
        <f>RAND()</f>
        <v/>
      </c>
      <c r="K962">
        <f>IF('d_시나리오'!$J$5='d_시나리오'!$H$5,'d_시나리오'!$I$5,IF(J962&lt;('d_시나리오'!$I$5-'d_시나리오'!$H$5)/('d_시나리오'!$J$5-'d_시나리오'!$H$5),'d_시나리오'!$H$5+SQRT(J962*('d_시나리오'!$J$5-'d_시나리오'!$H$5)*('d_시나리오'!$I$5-'d_시나리오'!$H$5)),'d_시나리오'!$J$5-SQRT((1-J962)*('d_시나리오'!$J$5-'d_시나리오'!$H$5)*('d_시나리오'!$J$5-'d_시나리오'!$I$5))))</f>
        <v/>
      </c>
      <c r="L962">
        <f>RAND()</f>
        <v/>
      </c>
      <c r="M962">
        <f>IF('d_시나리오'!$J$6='d_시나리오'!$H$6,'d_시나리오'!$I$6,IF(L962&lt;('d_시나리오'!$I$6-'d_시나리오'!$H$6)/('d_시나리오'!$J$6-'d_시나리오'!$H$6),'d_시나리오'!$H$6+SQRT(L962*('d_시나리오'!$J$6-'d_시나리오'!$H$6)*('d_시나리오'!$I$6-'d_시나리오'!$H$6)),'d_시나리오'!$J$6-SQRT((1-L962)*('d_시나리오'!$J$6-'d_시나리오'!$H$6)*('d_시나리오'!$J$6-'d_시나리오'!$I$6))))</f>
        <v/>
      </c>
      <c r="N962">
        <f>INDEX('d_분포'!$B$2:$B$57,RANDBETWEEN(1,56))</f>
        <v/>
      </c>
      <c r="O962">
        <f>BETAINV(RAND(),5,5)</f>
        <v/>
      </c>
      <c r="P962">
        <f>'d_고정'!$B$1*'6_기대효과'!$H$7*('d_시나리오'!$I$7/'d_고정'!$B$2)*B962</f>
        <v/>
      </c>
      <c r="Q962">
        <f>P962*C962</f>
        <v/>
      </c>
      <c r="R962">
        <f>P962*E962</f>
        <v/>
      </c>
      <c r="S962">
        <f>R962*G962</f>
        <v/>
      </c>
      <c r="T962">
        <f>Q962+S962</f>
        <v/>
      </c>
      <c r="U962">
        <f>(Q962*D962+S962*I962)*(1-O962)</f>
        <v/>
      </c>
      <c r="V962">
        <f>(R962*K962*N962+'d_고정'!$B$3*('6_기대효과'!$H$7/8)*N962*'d_고정'!$B$10*M962*('6_기대효과'!$K$7/'d_고정'!$B$9))*(1-O962)</f>
        <v/>
      </c>
      <c r="W962">
        <f>(S962*I962+R962*MAX(K962-'d_고정'!$B$10*M962*('6_기대효과'!$K$7/'d_고정'!$B$9),0)*N962)*(1-O962)</f>
        <v/>
      </c>
      <c r="X962">
        <f>U962+V962</f>
        <v/>
      </c>
      <c r="Y962">
        <f>U962/('d_고정'!$B$5*'6_기대효과'!$H$7/8)/'d_고정'!$B$6</f>
        <v/>
      </c>
      <c r="Z962">
        <f>U962/('d_고정'!$B$8*'6_기대효과'!$H$7/8)</f>
        <v/>
      </c>
    </row>
    <row r="963">
      <c r="A963">
        <f>RAND()</f>
        <v/>
      </c>
      <c r="B963">
        <f>IF('d_시나리오'!$J$2='d_시나리오'!$H$2,'d_시나리오'!$I$2,IF(A963&lt;('d_시나리오'!$I$2-'d_시나리오'!$H$2)/('d_시나리오'!$J$2-'d_시나리오'!$H$2),'d_시나리오'!$H$2+SQRT(A963*('d_시나리오'!$J$2-'d_시나리오'!$H$2)*('d_시나리오'!$I$2-'d_시나리오'!$H$2)),'d_시나리오'!$J$2-SQRT((1-A963)*('d_시나리오'!$J$2-'d_시나리오'!$H$2)*('d_시나리오'!$J$2-'d_시나리오'!$I$2))))</f>
        <v/>
      </c>
      <c r="C963">
        <f>BETAINV(RAND(),2,6)</f>
        <v/>
      </c>
      <c r="D963">
        <f>INDEX('d_분포'!$A$2:$A$28,RANDBETWEEN(1,27))</f>
        <v/>
      </c>
      <c r="E963">
        <f>INDEX('d_분포'!$C$2:$C$5,RANDBETWEEN(1,4))*(0.9+0.2*RAND())</f>
        <v/>
      </c>
      <c r="F963">
        <f>RAND()</f>
        <v/>
      </c>
      <c r="G963">
        <f>IF('d_시나리오'!$J$3='d_시나리오'!$H$3,'d_시나리오'!$I$3,IF(F963&lt;('d_시나리오'!$I$3-'d_시나리오'!$H$3)/('d_시나리오'!$J$3-'d_시나리오'!$H$3),'d_시나리오'!$H$3+SQRT(F963*('d_시나리오'!$J$3-'d_시나리오'!$H$3)*('d_시나리오'!$I$3-'d_시나리오'!$H$3)),'d_시나리오'!$J$3-SQRT((1-F963)*('d_시나리오'!$J$3-'d_시나리오'!$H$3)*('d_시나리오'!$J$3-'d_시나리오'!$I$3))))</f>
        <v/>
      </c>
      <c r="H963">
        <f>RAND()</f>
        <v/>
      </c>
      <c r="I963">
        <f>IF('d_시나리오'!$J$4='d_시나리오'!$H$4,'d_시나리오'!$I$4,IF(H963&lt;('d_시나리오'!$I$4-'d_시나리오'!$H$4)/('d_시나리오'!$J$4-'d_시나리오'!$H$4),'d_시나리오'!$H$4+SQRT(H963*('d_시나리오'!$J$4-'d_시나리오'!$H$4)*('d_시나리오'!$I$4-'d_시나리오'!$H$4)),'d_시나리오'!$J$4-SQRT((1-H963)*('d_시나리오'!$J$4-'d_시나리오'!$H$4)*('d_시나리오'!$J$4-'d_시나리오'!$I$4))))</f>
        <v/>
      </c>
      <c r="J963">
        <f>RAND()</f>
        <v/>
      </c>
      <c r="K963">
        <f>IF('d_시나리오'!$J$5='d_시나리오'!$H$5,'d_시나리오'!$I$5,IF(J963&lt;('d_시나리오'!$I$5-'d_시나리오'!$H$5)/('d_시나리오'!$J$5-'d_시나리오'!$H$5),'d_시나리오'!$H$5+SQRT(J963*('d_시나리오'!$J$5-'d_시나리오'!$H$5)*('d_시나리오'!$I$5-'d_시나리오'!$H$5)),'d_시나리오'!$J$5-SQRT((1-J963)*('d_시나리오'!$J$5-'d_시나리오'!$H$5)*('d_시나리오'!$J$5-'d_시나리오'!$I$5))))</f>
        <v/>
      </c>
      <c r="L963">
        <f>RAND()</f>
        <v/>
      </c>
      <c r="M963">
        <f>IF('d_시나리오'!$J$6='d_시나리오'!$H$6,'d_시나리오'!$I$6,IF(L963&lt;('d_시나리오'!$I$6-'d_시나리오'!$H$6)/('d_시나리오'!$J$6-'d_시나리오'!$H$6),'d_시나리오'!$H$6+SQRT(L963*('d_시나리오'!$J$6-'d_시나리오'!$H$6)*('d_시나리오'!$I$6-'d_시나리오'!$H$6)),'d_시나리오'!$J$6-SQRT((1-L963)*('d_시나리오'!$J$6-'d_시나리오'!$H$6)*('d_시나리오'!$J$6-'d_시나리오'!$I$6))))</f>
        <v/>
      </c>
      <c r="N963">
        <f>INDEX('d_분포'!$B$2:$B$57,RANDBETWEEN(1,56))</f>
        <v/>
      </c>
      <c r="O963">
        <f>BETAINV(RAND(),5,5)</f>
        <v/>
      </c>
      <c r="P963">
        <f>'d_고정'!$B$1*'6_기대효과'!$H$7*('d_시나리오'!$I$7/'d_고정'!$B$2)*B963</f>
        <v/>
      </c>
      <c r="Q963">
        <f>P963*C963</f>
        <v/>
      </c>
      <c r="R963">
        <f>P963*E963</f>
        <v/>
      </c>
      <c r="S963">
        <f>R963*G963</f>
        <v/>
      </c>
      <c r="T963">
        <f>Q963+S963</f>
        <v/>
      </c>
      <c r="U963">
        <f>(Q963*D963+S963*I963)*(1-O963)</f>
        <v/>
      </c>
      <c r="V963">
        <f>(R963*K963*N963+'d_고정'!$B$3*('6_기대효과'!$H$7/8)*N963*'d_고정'!$B$10*M963*('6_기대효과'!$K$7/'d_고정'!$B$9))*(1-O963)</f>
        <v/>
      </c>
      <c r="W963">
        <f>(S963*I963+R963*MAX(K963-'d_고정'!$B$10*M963*('6_기대효과'!$K$7/'d_고정'!$B$9),0)*N963)*(1-O963)</f>
        <v/>
      </c>
      <c r="X963">
        <f>U963+V963</f>
        <v/>
      </c>
      <c r="Y963">
        <f>U963/('d_고정'!$B$5*'6_기대효과'!$H$7/8)/'d_고정'!$B$6</f>
        <v/>
      </c>
      <c r="Z963">
        <f>U963/('d_고정'!$B$8*'6_기대효과'!$H$7/8)</f>
        <v/>
      </c>
    </row>
    <row r="964">
      <c r="A964">
        <f>RAND()</f>
        <v/>
      </c>
      <c r="B964">
        <f>IF('d_시나리오'!$J$2='d_시나리오'!$H$2,'d_시나리오'!$I$2,IF(A964&lt;('d_시나리오'!$I$2-'d_시나리오'!$H$2)/('d_시나리오'!$J$2-'d_시나리오'!$H$2),'d_시나리오'!$H$2+SQRT(A964*('d_시나리오'!$J$2-'d_시나리오'!$H$2)*('d_시나리오'!$I$2-'d_시나리오'!$H$2)),'d_시나리오'!$J$2-SQRT((1-A964)*('d_시나리오'!$J$2-'d_시나리오'!$H$2)*('d_시나리오'!$J$2-'d_시나리오'!$I$2))))</f>
        <v/>
      </c>
      <c r="C964">
        <f>BETAINV(RAND(),2,6)</f>
        <v/>
      </c>
      <c r="D964">
        <f>INDEX('d_분포'!$A$2:$A$28,RANDBETWEEN(1,27))</f>
        <v/>
      </c>
      <c r="E964">
        <f>INDEX('d_분포'!$C$2:$C$5,RANDBETWEEN(1,4))*(0.9+0.2*RAND())</f>
        <v/>
      </c>
      <c r="F964">
        <f>RAND()</f>
        <v/>
      </c>
      <c r="G964">
        <f>IF('d_시나리오'!$J$3='d_시나리오'!$H$3,'d_시나리오'!$I$3,IF(F964&lt;('d_시나리오'!$I$3-'d_시나리오'!$H$3)/('d_시나리오'!$J$3-'d_시나리오'!$H$3),'d_시나리오'!$H$3+SQRT(F964*('d_시나리오'!$J$3-'d_시나리오'!$H$3)*('d_시나리오'!$I$3-'d_시나리오'!$H$3)),'d_시나리오'!$J$3-SQRT((1-F964)*('d_시나리오'!$J$3-'d_시나리오'!$H$3)*('d_시나리오'!$J$3-'d_시나리오'!$I$3))))</f>
        <v/>
      </c>
      <c r="H964">
        <f>RAND()</f>
        <v/>
      </c>
      <c r="I964">
        <f>IF('d_시나리오'!$J$4='d_시나리오'!$H$4,'d_시나리오'!$I$4,IF(H964&lt;('d_시나리오'!$I$4-'d_시나리오'!$H$4)/('d_시나리오'!$J$4-'d_시나리오'!$H$4),'d_시나리오'!$H$4+SQRT(H964*('d_시나리오'!$J$4-'d_시나리오'!$H$4)*('d_시나리오'!$I$4-'d_시나리오'!$H$4)),'d_시나리오'!$J$4-SQRT((1-H964)*('d_시나리오'!$J$4-'d_시나리오'!$H$4)*('d_시나리오'!$J$4-'d_시나리오'!$I$4))))</f>
        <v/>
      </c>
      <c r="J964">
        <f>RAND()</f>
        <v/>
      </c>
      <c r="K964">
        <f>IF('d_시나리오'!$J$5='d_시나리오'!$H$5,'d_시나리오'!$I$5,IF(J964&lt;('d_시나리오'!$I$5-'d_시나리오'!$H$5)/('d_시나리오'!$J$5-'d_시나리오'!$H$5),'d_시나리오'!$H$5+SQRT(J964*('d_시나리오'!$J$5-'d_시나리오'!$H$5)*('d_시나리오'!$I$5-'d_시나리오'!$H$5)),'d_시나리오'!$J$5-SQRT((1-J964)*('d_시나리오'!$J$5-'d_시나리오'!$H$5)*('d_시나리오'!$J$5-'d_시나리오'!$I$5))))</f>
        <v/>
      </c>
      <c r="L964">
        <f>RAND()</f>
        <v/>
      </c>
      <c r="M964">
        <f>IF('d_시나리오'!$J$6='d_시나리오'!$H$6,'d_시나리오'!$I$6,IF(L964&lt;('d_시나리오'!$I$6-'d_시나리오'!$H$6)/('d_시나리오'!$J$6-'d_시나리오'!$H$6),'d_시나리오'!$H$6+SQRT(L964*('d_시나리오'!$J$6-'d_시나리오'!$H$6)*('d_시나리오'!$I$6-'d_시나리오'!$H$6)),'d_시나리오'!$J$6-SQRT((1-L964)*('d_시나리오'!$J$6-'d_시나리오'!$H$6)*('d_시나리오'!$J$6-'d_시나리오'!$I$6))))</f>
        <v/>
      </c>
      <c r="N964">
        <f>INDEX('d_분포'!$B$2:$B$57,RANDBETWEEN(1,56))</f>
        <v/>
      </c>
      <c r="O964">
        <f>BETAINV(RAND(),5,5)</f>
        <v/>
      </c>
      <c r="P964">
        <f>'d_고정'!$B$1*'6_기대효과'!$H$7*('d_시나리오'!$I$7/'d_고정'!$B$2)*B964</f>
        <v/>
      </c>
      <c r="Q964">
        <f>P964*C964</f>
        <v/>
      </c>
      <c r="R964">
        <f>P964*E964</f>
        <v/>
      </c>
      <c r="S964">
        <f>R964*G964</f>
        <v/>
      </c>
      <c r="T964">
        <f>Q964+S964</f>
        <v/>
      </c>
      <c r="U964">
        <f>(Q964*D964+S964*I964)*(1-O964)</f>
        <v/>
      </c>
      <c r="V964">
        <f>(R964*K964*N964+'d_고정'!$B$3*('6_기대효과'!$H$7/8)*N964*'d_고정'!$B$10*M964*('6_기대효과'!$K$7/'d_고정'!$B$9))*(1-O964)</f>
        <v/>
      </c>
      <c r="W964">
        <f>(S964*I964+R964*MAX(K964-'d_고정'!$B$10*M964*('6_기대효과'!$K$7/'d_고정'!$B$9),0)*N964)*(1-O964)</f>
        <v/>
      </c>
      <c r="X964">
        <f>U964+V964</f>
        <v/>
      </c>
      <c r="Y964">
        <f>U964/('d_고정'!$B$5*'6_기대효과'!$H$7/8)/'d_고정'!$B$6</f>
        <v/>
      </c>
      <c r="Z964">
        <f>U964/('d_고정'!$B$8*'6_기대효과'!$H$7/8)</f>
        <v/>
      </c>
    </row>
    <row r="965">
      <c r="A965">
        <f>RAND()</f>
        <v/>
      </c>
      <c r="B965">
        <f>IF('d_시나리오'!$J$2='d_시나리오'!$H$2,'d_시나리오'!$I$2,IF(A965&lt;('d_시나리오'!$I$2-'d_시나리오'!$H$2)/('d_시나리오'!$J$2-'d_시나리오'!$H$2),'d_시나리오'!$H$2+SQRT(A965*('d_시나리오'!$J$2-'d_시나리오'!$H$2)*('d_시나리오'!$I$2-'d_시나리오'!$H$2)),'d_시나리오'!$J$2-SQRT((1-A965)*('d_시나리오'!$J$2-'d_시나리오'!$H$2)*('d_시나리오'!$J$2-'d_시나리오'!$I$2))))</f>
        <v/>
      </c>
      <c r="C965">
        <f>BETAINV(RAND(),2,6)</f>
        <v/>
      </c>
      <c r="D965">
        <f>INDEX('d_분포'!$A$2:$A$28,RANDBETWEEN(1,27))</f>
        <v/>
      </c>
      <c r="E965">
        <f>INDEX('d_분포'!$C$2:$C$5,RANDBETWEEN(1,4))*(0.9+0.2*RAND())</f>
        <v/>
      </c>
      <c r="F965">
        <f>RAND()</f>
        <v/>
      </c>
      <c r="G965">
        <f>IF('d_시나리오'!$J$3='d_시나리오'!$H$3,'d_시나리오'!$I$3,IF(F965&lt;('d_시나리오'!$I$3-'d_시나리오'!$H$3)/('d_시나리오'!$J$3-'d_시나리오'!$H$3),'d_시나리오'!$H$3+SQRT(F965*('d_시나리오'!$J$3-'d_시나리오'!$H$3)*('d_시나리오'!$I$3-'d_시나리오'!$H$3)),'d_시나리오'!$J$3-SQRT((1-F965)*('d_시나리오'!$J$3-'d_시나리오'!$H$3)*('d_시나리오'!$J$3-'d_시나리오'!$I$3))))</f>
        <v/>
      </c>
      <c r="H965">
        <f>RAND()</f>
        <v/>
      </c>
      <c r="I965">
        <f>IF('d_시나리오'!$J$4='d_시나리오'!$H$4,'d_시나리오'!$I$4,IF(H965&lt;('d_시나리오'!$I$4-'d_시나리오'!$H$4)/('d_시나리오'!$J$4-'d_시나리오'!$H$4),'d_시나리오'!$H$4+SQRT(H965*('d_시나리오'!$J$4-'d_시나리오'!$H$4)*('d_시나리오'!$I$4-'d_시나리오'!$H$4)),'d_시나리오'!$J$4-SQRT((1-H965)*('d_시나리오'!$J$4-'d_시나리오'!$H$4)*('d_시나리오'!$J$4-'d_시나리오'!$I$4))))</f>
        <v/>
      </c>
      <c r="J965">
        <f>RAND()</f>
        <v/>
      </c>
      <c r="K965">
        <f>IF('d_시나리오'!$J$5='d_시나리오'!$H$5,'d_시나리오'!$I$5,IF(J965&lt;('d_시나리오'!$I$5-'d_시나리오'!$H$5)/('d_시나리오'!$J$5-'d_시나리오'!$H$5),'d_시나리오'!$H$5+SQRT(J965*('d_시나리오'!$J$5-'d_시나리오'!$H$5)*('d_시나리오'!$I$5-'d_시나리오'!$H$5)),'d_시나리오'!$J$5-SQRT((1-J965)*('d_시나리오'!$J$5-'d_시나리오'!$H$5)*('d_시나리오'!$J$5-'d_시나리오'!$I$5))))</f>
        <v/>
      </c>
      <c r="L965">
        <f>RAND()</f>
        <v/>
      </c>
      <c r="M965">
        <f>IF('d_시나리오'!$J$6='d_시나리오'!$H$6,'d_시나리오'!$I$6,IF(L965&lt;('d_시나리오'!$I$6-'d_시나리오'!$H$6)/('d_시나리오'!$J$6-'d_시나리오'!$H$6),'d_시나리오'!$H$6+SQRT(L965*('d_시나리오'!$J$6-'d_시나리오'!$H$6)*('d_시나리오'!$I$6-'d_시나리오'!$H$6)),'d_시나리오'!$J$6-SQRT((1-L965)*('d_시나리오'!$J$6-'d_시나리오'!$H$6)*('d_시나리오'!$J$6-'d_시나리오'!$I$6))))</f>
        <v/>
      </c>
      <c r="N965">
        <f>INDEX('d_분포'!$B$2:$B$57,RANDBETWEEN(1,56))</f>
        <v/>
      </c>
      <c r="O965">
        <f>BETAINV(RAND(),5,5)</f>
        <v/>
      </c>
      <c r="P965">
        <f>'d_고정'!$B$1*'6_기대효과'!$H$7*('d_시나리오'!$I$7/'d_고정'!$B$2)*B965</f>
        <v/>
      </c>
      <c r="Q965">
        <f>P965*C965</f>
        <v/>
      </c>
      <c r="R965">
        <f>P965*E965</f>
        <v/>
      </c>
      <c r="S965">
        <f>R965*G965</f>
        <v/>
      </c>
      <c r="T965">
        <f>Q965+S965</f>
        <v/>
      </c>
      <c r="U965">
        <f>(Q965*D965+S965*I965)*(1-O965)</f>
        <v/>
      </c>
      <c r="V965">
        <f>(R965*K965*N965+'d_고정'!$B$3*('6_기대효과'!$H$7/8)*N965*'d_고정'!$B$10*M965*('6_기대효과'!$K$7/'d_고정'!$B$9))*(1-O965)</f>
        <v/>
      </c>
      <c r="W965">
        <f>(S965*I965+R965*MAX(K965-'d_고정'!$B$10*M965*('6_기대효과'!$K$7/'d_고정'!$B$9),0)*N965)*(1-O965)</f>
        <v/>
      </c>
      <c r="X965">
        <f>U965+V965</f>
        <v/>
      </c>
      <c r="Y965">
        <f>U965/('d_고정'!$B$5*'6_기대효과'!$H$7/8)/'d_고정'!$B$6</f>
        <v/>
      </c>
      <c r="Z965">
        <f>U965/('d_고정'!$B$8*'6_기대효과'!$H$7/8)</f>
        <v/>
      </c>
    </row>
    <row r="966">
      <c r="A966">
        <f>RAND()</f>
        <v/>
      </c>
      <c r="B966">
        <f>IF('d_시나리오'!$J$2='d_시나리오'!$H$2,'d_시나리오'!$I$2,IF(A966&lt;('d_시나리오'!$I$2-'d_시나리오'!$H$2)/('d_시나리오'!$J$2-'d_시나리오'!$H$2),'d_시나리오'!$H$2+SQRT(A966*('d_시나리오'!$J$2-'d_시나리오'!$H$2)*('d_시나리오'!$I$2-'d_시나리오'!$H$2)),'d_시나리오'!$J$2-SQRT((1-A966)*('d_시나리오'!$J$2-'d_시나리오'!$H$2)*('d_시나리오'!$J$2-'d_시나리오'!$I$2))))</f>
        <v/>
      </c>
      <c r="C966">
        <f>BETAINV(RAND(),2,6)</f>
        <v/>
      </c>
      <c r="D966">
        <f>INDEX('d_분포'!$A$2:$A$28,RANDBETWEEN(1,27))</f>
        <v/>
      </c>
      <c r="E966">
        <f>INDEX('d_분포'!$C$2:$C$5,RANDBETWEEN(1,4))*(0.9+0.2*RAND())</f>
        <v/>
      </c>
      <c r="F966">
        <f>RAND()</f>
        <v/>
      </c>
      <c r="G966">
        <f>IF('d_시나리오'!$J$3='d_시나리오'!$H$3,'d_시나리오'!$I$3,IF(F966&lt;('d_시나리오'!$I$3-'d_시나리오'!$H$3)/('d_시나리오'!$J$3-'d_시나리오'!$H$3),'d_시나리오'!$H$3+SQRT(F966*('d_시나리오'!$J$3-'d_시나리오'!$H$3)*('d_시나리오'!$I$3-'d_시나리오'!$H$3)),'d_시나리오'!$J$3-SQRT((1-F966)*('d_시나리오'!$J$3-'d_시나리오'!$H$3)*('d_시나리오'!$J$3-'d_시나리오'!$I$3))))</f>
        <v/>
      </c>
      <c r="H966">
        <f>RAND()</f>
        <v/>
      </c>
      <c r="I966">
        <f>IF('d_시나리오'!$J$4='d_시나리오'!$H$4,'d_시나리오'!$I$4,IF(H966&lt;('d_시나리오'!$I$4-'d_시나리오'!$H$4)/('d_시나리오'!$J$4-'d_시나리오'!$H$4),'d_시나리오'!$H$4+SQRT(H966*('d_시나리오'!$J$4-'d_시나리오'!$H$4)*('d_시나리오'!$I$4-'d_시나리오'!$H$4)),'d_시나리오'!$J$4-SQRT((1-H966)*('d_시나리오'!$J$4-'d_시나리오'!$H$4)*('d_시나리오'!$J$4-'d_시나리오'!$I$4))))</f>
        <v/>
      </c>
      <c r="J966">
        <f>RAND()</f>
        <v/>
      </c>
      <c r="K966">
        <f>IF('d_시나리오'!$J$5='d_시나리오'!$H$5,'d_시나리오'!$I$5,IF(J966&lt;('d_시나리오'!$I$5-'d_시나리오'!$H$5)/('d_시나리오'!$J$5-'d_시나리오'!$H$5),'d_시나리오'!$H$5+SQRT(J966*('d_시나리오'!$J$5-'d_시나리오'!$H$5)*('d_시나리오'!$I$5-'d_시나리오'!$H$5)),'d_시나리오'!$J$5-SQRT((1-J966)*('d_시나리오'!$J$5-'d_시나리오'!$H$5)*('d_시나리오'!$J$5-'d_시나리오'!$I$5))))</f>
        <v/>
      </c>
      <c r="L966">
        <f>RAND()</f>
        <v/>
      </c>
      <c r="M966">
        <f>IF('d_시나리오'!$J$6='d_시나리오'!$H$6,'d_시나리오'!$I$6,IF(L966&lt;('d_시나리오'!$I$6-'d_시나리오'!$H$6)/('d_시나리오'!$J$6-'d_시나리오'!$H$6),'d_시나리오'!$H$6+SQRT(L966*('d_시나리오'!$J$6-'d_시나리오'!$H$6)*('d_시나리오'!$I$6-'d_시나리오'!$H$6)),'d_시나리오'!$J$6-SQRT((1-L966)*('d_시나리오'!$J$6-'d_시나리오'!$H$6)*('d_시나리오'!$J$6-'d_시나리오'!$I$6))))</f>
        <v/>
      </c>
      <c r="N966">
        <f>INDEX('d_분포'!$B$2:$B$57,RANDBETWEEN(1,56))</f>
        <v/>
      </c>
      <c r="O966">
        <f>BETAINV(RAND(),5,5)</f>
        <v/>
      </c>
      <c r="P966">
        <f>'d_고정'!$B$1*'6_기대효과'!$H$7*('d_시나리오'!$I$7/'d_고정'!$B$2)*B966</f>
        <v/>
      </c>
      <c r="Q966">
        <f>P966*C966</f>
        <v/>
      </c>
      <c r="R966">
        <f>P966*E966</f>
        <v/>
      </c>
      <c r="S966">
        <f>R966*G966</f>
        <v/>
      </c>
      <c r="T966">
        <f>Q966+S966</f>
        <v/>
      </c>
      <c r="U966">
        <f>(Q966*D966+S966*I966)*(1-O966)</f>
        <v/>
      </c>
      <c r="V966">
        <f>(R966*K966*N966+'d_고정'!$B$3*('6_기대효과'!$H$7/8)*N966*'d_고정'!$B$10*M966*('6_기대효과'!$K$7/'d_고정'!$B$9))*(1-O966)</f>
        <v/>
      </c>
      <c r="W966">
        <f>(S966*I966+R966*MAX(K966-'d_고정'!$B$10*M966*('6_기대효과'!$K$7/'d_고정'!$B$9),0)*N966)*(1-O966)</f>
        <v/>
      </c>
      <c r="X966">
        <f>U966+V966</f>
        <v/>
      </c>
      <c r="Y966">
        <f>U966/('d_고정'!$B$5*'6_기대효과'!$H$7/8)/'d_고정'!$B$6</f>
        <v/>
      </c>
      <c r="Z966">
        <f>U966/('d_고정'!$B$8*'6_기대효과'!$H$7/8)</f>
        <v/>
      </c>
    </row>
    <row r="967">
      <c r="A967">
        <f>RAND()</f>
        <v/>
      </c>
      <c r="B967">
        <f>IF('d_시나리오'!$J$2='d_시나리오'!$H$2,'d_시나리오'!$I$2,IF(A967&lt;('d_시나리오'!$I$2-'d_시나리오'!$H$2)/('d_시나리오'!$J$2-'d_시나리오'!$H$2),'d_시나리오'!$H$2+SQRT(A967*('d_시나리오'!$J$2-'d_시나리오'!$H$2)*('d_시나리오'!$I$2-'d_시나리오'!$H$2)),'d_시나리오'!$J$2-SQRT((1-A967)*('d_시나리오'!$J$2-'d_시나리오'!$H$2)*('d_시나리오'!$J$2-'d_시나리오'!$I$2))))</f>
        <v/>
      </c>
      <c r="C967">
        <f>BETAINV(RAND(),2,6)</f>
        <v/>
      </c>
      <c r="D967">
        <f>INDEX('d_분포'!$A$2:$A$28,RANDBETWEEN(1,27))</f>
        <v/>
      </c>
      <c r="E967">
        <f>INDEX('d_분포'!$C$2:$C$5,RANDBETWEEN(1,4))*(0.9+0.2*RAND())</f>
        <v/>
      </c>
      <c r="F967">
        <f>RAND()</f>
        <v/>
      </c>
      <c r="G967">
        <f>IF('d_시나리오'!$J$3='d_시나리오'!$H$3,'d_시나리오'!$I$3,IF(F967&lt;('d_시나리오'!$I$3-'d_시나리오'!$H$3)/('d_시나리오'!$J$3-'d_시나리오'!$H$3),'d_시나리오'!$H$3+SQRT(F967*('d_시나리오'!$J$3-'d_시나리오'!$H$3)*('d_시나리오'!$I$3-'d_시나리오'!$H$3)),'d_시나리오'!$J$3-SQRT((1-F967)*('d_시나리오'!$J$3-'d_시나리오'!$H$3)*('d_시나리오'!$J$3-'d_시나리오'!$I$3))))</f>
        <v/>
      </c>
      <c r="H967">
        <f>RAND()</f>
        <v/>
      </c>
      <c r="I967">
        <f>IF('d_시나리오'!$J$4='d_시나리오'!$H$4,'d_시나리오'!$I$4,IF(H967&lt;('d_시나리오'!$I$4-'d_시나리오'!$H$4)/('d_시나리오'!$J$4-'d_시나리오'!$H$4),'d_시나리오'!$H$4+SQRT(H967*('d_시나리오'!$J$4-'d_시나리오'!$H$4)*('d_시나리오'!$I$4-'d_시나리오'!$H$4)),'d_시나리오'!$J$4-SQRT((1-H967)*('d_시나리오'!$J$4-'d_시나리오'!$H$4)*('d_시나리오'!$J$4-'d_시나리오'!$I$4))))</f>
        <v/>
      </c>
      <c r="J967">
        <f>RAND()</f>
        <v/>
      </c>
      <c r="K967">
        <f>IF('d_시나리오'!$J$5='d_시나리오'!$H$5,'d_시나리오'!$I$5,IF(J967&lt;('d_시나리오'!$I$5-'d_시나리오'!$H$5)/('d_시나리오'!$J$5-'d_시나리오'!$H$5),'d_시나리오'!$H$5+SQRT(J967*('d_시나리오'!$J$5-'d_시나리오'!$H$5)*('d_시나리오'!$I$5-'d_시나리오'!$H$5)),'d_시나리오'!$J$5-SQRT((1-J967)*('d_시나리오'!$J$5-'d_시나리오'!$H$5)*('d_시나리오'!$J$5-'d_시나리오'!$I$5))))</f>
        <v/>
      </c>
      <c r="L967">
        <f>RAND()</f>
        <v/>
      </c>
      <c r="M967">
        <f>IF('d_시나리오'!$J$6='d_시나리오'!$H$6,'d_시나리오'!$I$6,IF(L967&lt;('d_시나리오'!$I$6-'d_시나리오'!$H$6)/('d_시나리오'!$J$6-'d_시나리오'!$H$6),'d_시나리오'!$H$6+SQRT(L967*('d_시나리오'!$J$6-'d_시나리오'!$H$6)*('d_시나리오'!$I$6-'d_시나리오'!$H$6)),'d_시나리오'!$J$6-SQRT((1-L967)*('d_시나리오'!$J$6-'d_시나리오'!$H$6)*('d_시나리오'!$J$6-'d_시나리오'!$I$6))))</f>
        <v/>
      </c>
      <c r="N967">
        <f>INDEX('d_분포'!$B$2:$B$57,RANDBETWEEN(1,56))</f>
        <v/>
      </c>
      <c r="O967">
        <f>BETAINV(RAND(),5,5)</f>
        <v/>
      </c>
      <c r="P967">
        <f>'d_고정'!$B$1*'6_기대효과'!$H$7*('d_시나리오'!$I$7/'d_고정'!$B$2)*B967</f>
        <v/>
      </c>
      <c r="Q967">
        <f>P967*C967</f>
        <v/>
      </c>
      <c r="R967">
        <f>P967*E967</f>
        <v/>
      </c>
      <c r="S967">
        <f>R967*G967</f>
        <v/>
      </c>
      <c r="T967">
        <f>Q967+S967</f>
        <v/>
      </c>
      <c r="U967">
        <f>(Q967*D967+S967*I967)*(1-O967)</f>
        <v/>
      </c>
      <c r="V967">
        <f>(R967*K967*N967+'d_고정'!$B$3*('6_기대효과'!$H$7/8)*N967*'d_고정'!$B$10*M967*('6_기대효과'!$K$7/'d_고정'!$B$9))*(1-O967)</f>
        <v/>
      </c>
      <c r="W967">
        <f>(S967*I967+R967*MAX(K967-'d_고정'!$B$10*M967*('6_기대효과'!$K$7/'d_고정'!$B$9),0)*N967)*(1-O967)</f>
        <v/>
      </c>
      <c r="X967">
        <f>U967+V967</f>
        <v/>
      </c>
      <c r="Y967">
        <f>U967/('d_고정'!$B$5*'6_기대효과'!$H$7/8)/'d_고정'!$B$6</f>
        <v/>
      </c>
      <c r="Z967">
        <f>U967/('d_고정'!$B$8*'6_기대효과'!$H$7/8)</f>
        <v/>
      </c>
    </row>
    <row r="968">
      <c r="A968">
        <f>RAND()</f>
        <v/>
      </c>
      <c r="B968">
        <f>IF('d_시나리오'!$J$2='d_시나리오'!$H$2,'d_시나리오'!$I$2,IF(A968&lt;('d_시나리오'!$I$2-'d_시나리오'!$H$2)/('d_시나리오'!$J$2-'d_시나리오'!$H$2),'d_시나리오'!$H$2+SQRT(A968*('d_시나리오'!$J$2-'d_시나리오'!$H$2)*('d_시나리오'!$I$2-'d_시나리오'!$H$2)),'d_시나리오'!$J$2-SQRT((1-A968)*('d_시나리오'!$J$2-'d_시나리오'!$H$2)*('d_시나리오'!$J$2-'d_시나리오'!$I$2))))</f>
        <v/>
      </c>
      <c r="C968">
        <f>BETAINV(RAND(),2,6)</f>
        <v/>
      </c>
      <c r="D968">
        <f>INDEX('d_분포'!$A$2:$A$28,RANDBETWEEN(1,27))</f>
        <v/>
      </c>
      <c r="E968">
        <f>INDEX('d_분포'!$C$2:$C$5,RANDBETWEEN(1,4))*(0.9+0.2*RAND())</f>
        <v/>
      </c>
      <c r="F968">
        <f>RAND()</f>
        <v/>
      </c>
      <c r="G968">
        <f>IF('d_시나리오'!$J$3='d_시나리오'!$H$3,'d_시나리오'!$I$3,IF(F968&lt;('d_시나리오'!$I$3-'d_시나리오'!$H$3)/('d_시나리오'!$J$3-'d_시나리오'!$H$3),'d_시나리오'!$H$3+SQRT(F968*('d_시나리오'!$J$3-'d_시나리오'!$H$3)*('d_시나리오'!$I$3-'d_시나리오'!$H$3)),'d_시나리오'!$J$3-SQRT((1-F968)*('d_시나리오'!$J$3-'d_시나리오'!$H$3)*('d_시나리오'!$J$3-'d_시나리오'!$I$3))))</f>
        <v/>
      </c>
      <c r="H968">
        <f>RAND()</f>
        <v/>
      </c>
      <c r="I968">
        <f>IF('d_시나리오'!$J$4='d_시나리오'!$H$4,'d_시나리오'!$I$4,IF(H968&lt;('d_시나리오'!$I$4-'d_시나리오'!$H$4)/('d_시나리오'!$J$4-'d_시나리오'!$H$4),'d_시나리오'!$H$4+SQRT(H968*('d_시나리오'!$J$4-'d_시나리오'!$H$4)*('d_시나리오'!$I$4-'d_시나리오'!$H$4)),'d_시나리오'!$J$4-SQRT((1-H968)*('d_시나리오'!$J$4-'d_시나리오'!$H$4)*('d_시나리오'!$J$4-'d_시나리오'!$I$4))))</f>
        <v/>
      </c>
      <c r="J968">
        <f>RAND()</f>
        <v/>
      </c>
      <c r="K968">
        <f>IF('d_시나리오'!$J$5='d_시나리오'!$H$5,'d_시나리오'!$I$5,IF(J968&lt;('d_시나리오'!$I$5-'d_시나리오'!$H$5)/('d_시나리오'!$J$5-'d_시나리오'!$H$5),'d_시나리오'!$H$5+SQRT(J968*('d_시나리오'!$J$5-'d_시나리오'!$H$5)*('d_시나리오'!$I$5-'d_시나리오'!$H$5)),'d_시나리오'!$J$5-SQRT((1-J968)*('d_시나리오'!$J$5-'d_시나리오'!$H$5)*('d_시나리오'!$J$5-'d_시나리오'!$I$5))))</f>
        <v/>
      </c>
      <c r="L968">
        <f>RAND()</f>
        <v/>
      </c>
      <c r="M968">
        <f>IF('d_시나리오'!$J$6='d_시나리오'!$H$6,'d_시나리오'!$I$6,IF(L968&lt;('d_시나리오'!$I$6-'d_시나리오'!$H$6)/('d_시나리오'!$J$6-'d_시나리오'!$H$6),'d_시나리오'!$H$6+SQRT(L968*('d_시나리오'!$J$6-'d_시나리오'!$H$6)*('d_시나리오'!$I$6-'d_시나리오'!$H$6)),'d_시나리오'!$J$6-SQRT((1-L968)*('d_시나리오'!$J$6-'d_시나리오'!$H$6)*('d_시나리오'!$J$6-'d_시나리오'!$I$6))))</f>
        <v/>
      </c>
      <c r="N968">
        <f>INDEX('d_분포'!$B$2:$B$57,RANDBETWEEN(1,56))</f>
        <v/>
      </c>
      <c r="O968">
        <f>BETAINV(RAND(),5,5)</f>
        <v/>
      </c>
      <c r="P968">
        <f>'d_고정'!$B$1*'6_기대효과'!$H$7*('d_시나리오'!$I$7/'d_고정'!$B$2)*B968</f>
        <v/>
      </c>
      <c r="Q968">
        <f>P968*C968</f>
        <v/>
      </c>
      <c r="R968">
        <f>P968*E968</f>
        <v/>
      </c>
      <c r="S968">
        <f>R968*G968</f>
        <v/>
      </c>
      <c r="T968">
        <f>Q968+S968</f>
        <v/>
      </c>
      <c r="U968">
        <f>(Q968*D968+S968*I968)*(1-O968)</f>
        <v/>
      </c>
      <c r="V968">
        <f>(R968*K968*N968+'d_고정'!$B$3*('6_기대효과'!$H$7/8)*N968*'d_고정'!$B$10*M968*('6_기대효과'!$K$7/'d_고정'!$B$9))*(1-O968)</f>
        <v/>
      </c>
      <c r="W968">
        <f>(S968*I968+R968*MAX(K968-'d_고정'!$B$10*M968*('6_기대효과'!$K$7/'d_고정'!$B$9),0)*N968)*(1-O968)</f>
        <v/>
      </c>
      <c r="X968">
        <f>U968+V968</f>
        <v/>
      </c>
      <c r="Y968">
        <f>U968/('d_고정'!$B$5*'6_기대효과'!$H$7/8)/'d_고정'!$B$6</f>
        <v/>
      </c>
      <c r="Z968">
        <f>U968/('d_고정'!$B$8*'6_기대효과'!$H$7/8)</f>
        <v/>
      </c>
    </row>
    <row r="969">
      <c r="A969">
        <f>RAND()</f>
        <v/>
      </c>
      <c r="B969">
        <f>IF('d_시나리오'!$J$2='d_시나리오'!$H$2,'d_시나리오'!$I$2,IF(A969&lt;('d_시나리오'!$I$2-'d_시나리오'!$H$2)/('d_시나리오'!$J$2-'d_시나리오'!$H$2),'d_시나리오'!$H$2+SQRT(A969*('d_시나리오'!$J$2-'d_시나리오'!$H$2)*('d_시나리오'!$I$2-'d_시나리오'!$H$2)),'d_시나리오'!$J$2-SQRT((1-A969)*('d_시나리오'!$J$2-'d_시나리오'!$H$2)*('d_시나리오'!$J$2-'d_시나리오'!$I$2))))</f>
        <v/>
      </c>
      <c r="C969">
        <f>BETAINV(RAND(),2,6)</f>
        <v/>
      </c>
      <c r="D969">
        <f>INDEX('d_분포'!$A$2:$A$28,RANDBETWEEN(1,27))</f>
        <v/>
      </c>
      <c r="E969">
        <f>INDEX('d_분포'!$C$2:$C$5,RANDBETWEEN(1,4))*(0.9+0.2*RAND())</f>
        <v/>
      </c>
      <c r="F969">
        <f>RAND()</f>
        <v/>
      </c>
      <c r="G969">
        <f>IF('d_시나리오'!$J$3='d_시나리오'!$H$3,'d_시나리오'!$I$3,IF(F969&lt;('d_시나리오'!$I$3-'d_시나리오'!$H$3)/('d_시나리오'!$J$3-'d_시나리오'!$H$3),'d_시나리오'!$H$3+SQRT(F969*('d_시나리오'!$J$3-'d_시나리오'!$H$3)*('d_시나리오'!$I$3-'d_시나리오'!$H$3)),'d_시나리오'!$J$3-SQRT((1-F969)*('d_시나리오'!$J$3-'d_시나리오'!$H$3)*('d_시나리오'!$J$3-'d_시나리오'!$I$3))))</f>
        <v/>
      </c>
      <c r="H969">
        <f>RAND()</f>
        <v/>
      </c>
      <c r="I969">
        <f>IF('d_시나리오'!$J$4='d_시나리오'!$H$4,'d_시나리오'!$I$4,IF(H969&lt;('d_시나리오'!$I$4-'d_시나리오'!$H$4)/('d_시나리오'!$J$4-'d_시나리오'!$H$4),'d_시나리오'!$H$4+SQRT(H969*('d_시나리오'!$J$4-'d_시나리오'!$H$4)*('d_시나리오'!$I$4-'d_시나리오'!$H$4)),'d_시나리오'!$J$4-SQRT((1-H969)*('d_시나리오'!$J$4-'d_시나리오'!$H$4)*('d_시나리오'!$J$4-'d_시나리오'!$I$4))))</f>
        <v/>
      </c>
      <c r="J969">
        <f>RAND()</f>
        <v/>
      </c>
      <c r="K969">
        <f>IF('d_시나리오'!$J$5='d_시나리오'!$H$5,'d_시나리오'!$I$5,IF(J969&lt;('d_시나리오'!$I$5-'d_시나리오'!$H$5)/('d_시나리오'!$J$5-'d_시나리오'!$H$5),'d_시나리오'!$H$5+SQRT(J969*('d_시나리오'!$J$5-'d_시나리오'!$H$5)*('d_시나리오'!$I$5-'d_시나리오'!$H$5)),'d_시나리오'!$J$5-SQRT((1-J969)*('d_시나리오'!$J$5-'d_시나리오'!$H$5)*('d_시나리오'!$J$5-'d_시나리오'!$I$5))))</f>
        <v/>
      </c>
      <c r="L969">
        <f>RAND()</f>
        <v/>
      </c>
      <c r="M969">
        <f>IF('d_시나리오'!$J$6='d_시나리오'!$H$6,'d_시나리오'!$I$6,IF(L969&lt;('d_시나리오'!$I$6-'d_시나리오'!$H$6)/('d_시나리오'!$J$6-'d_시나리오'!$H$6),'d_시나리오'!$H$6+SQRT(L969*('d_시나리오'!$J$6-'d_시나리오'!$H$6)*('d_시나리오'!$I$6-'d_시나리오'!$H$6)),'d_시나리오'!$J$6-SQRT((1-L969)*('d_시나리오'!$J$6-'d_시나리오'!$H$6)*('d_시나리오'!$J$6-'d_시나리오'!$I$6))))</f>
        <v/>
      </c>
      <c r="N969">
        <f>INDEX('d_분포'!$B$2:$B$57,RANDBETWEEN(1,56))</f>
        <v/>
      </c>
      <c r="O969">
        <f>BETAINV(RAND(),5,5)</f>
        <v/>
      </c>
      <c r="P969">
        <f>'d_고정'!$B$1*'6_기대효과'!$H$7*('d_시나리오'!$I$7/'d_고정'!$B$2)*B969</f>
        <v/>
      </c>
      <c r="Q969">
        <f>P969*C969</f>
        <v/>
      </c>
      <c r="R969">
        <f>P969*E969</f>
        <v/>
      </c>
      <c r="S969">
        <f>R969*G969</f>
        <v/>
      </c>
      <c r="T969">
        <f>Q969+S969</f>
        <v/>
      </c>
      <c r="U969">
        <f>(Q969*D969+S969*I969)*(1-O969)</f>
        <v/>
      </c>
      <c r="V969">
        <f>(R969*K969*N969+'d_고정'!$B$3*('6_기대효과'!$H$7/8)*N969*'d_고정'!$B$10*M969*('6_기대효과'!$K$7/'d_고정'!$B$9))*(1-O969)</f>
        <v/>
      </c>
      <c r="W969">
        <f>(S969*I969+R969*MAX(K969-'d_고정'!$B$10*M969*('6_기대효과'!$K$7/'d_고정'!$B$9),0)*N969)*(1-O969)</f>
        <v/>
      </c>
      <c r="X969">
        <f>U969+V969</f>
        <v/>
      </c>
      <c r="Y969">
        <f>U969/('d_고정'!$B$5*'6_기대효과'!$H$7/8)/'d_고정'!$B$6</f>
        <v/>
      </c>
      <c r="Z969">
        <f>U969/('d_고정'!$B$8*'6_기대효과'!$H$7/8)</f>
        <v/>
      </c>
    </row>
    <row r="970">
      <c r="A970">
        <f>RAND()</f>
        <v/>
      </c>
      <c r="B970">
        <f>IF('d_시나리오'!$J$2='d_시나리오'!$H$2,'d_시나리오'!$I$2,IF(A970&lt;('d_시나리오'!$I$2-'d_시나리오'!$H$2)/('d_시나리오'!$J$2-'d_시나리오'!$H$2),'d_시나리오'!$H$2+SQRT(A970*('d_시나리오'!$J$2-'d_시나리오'!$H$2)*('d_시나리오'!$I$2-'d_시나리오'!$H$2)),'d_시나리오'!$J$2-SQRT((1-A970)*('d_시나리오'!$J$2-'d_시나리오'!$H$2)*('d_시나리오'!$J$2-'d_시나리오'!$I$2))))</f>
        <v/>
      </c>
      <c r="C970">
        <f>BETAINV(RAND(),2,6)</f>
        <v/>
      </c>
      <c r="D970">
        <f>INDEX('d_분포'!$A$2:$A$28,RANDBETWEEN(1,27))</f>
        <v/>
      </c>
      <c r="E970">
        <f>INDEX('d_분포'!$C$2:$C$5,RANDBETWEEN(1,4))*(0.9+0.2*RAND())</f>
        <v/>
      </c>
      <c r="F970">
        <f>RAND()</f>
        <v/>
      </c>
      <c r="G970">
        <f>IF('d_시나리오'!$J$3='d_시나리오'!$H$3,'d_시나리오'!$I$3,IF(F970&lt;('d_시나리오'!$I$3-'d_시나리오'!$H$3)/('d_시나리오'!$J$3-'d_시나리오'!$H$3),'d_시나리오'!$H$3+SQRT(F970*('d_시나리오'!$J$3-'d_시나리오'!$H$3)*('d_시나리오'!$I$3-'d_시나리오'!$H$3)),'d_시나리오'!$J$3-SQRT((1-F970)*('d_시나리오'!$J$3-'d_시나리오'!$H$3)*('d_시나리오'!$J$3-'d_시나리오'!$I$3))))</f>
        <v/>
      </c>
      <c r="H970">
        <f>RAND()</f>
        <v/>
      </c>
      <c r="I970">
        <f>IF('d_시나리오'!$J$4='d_시나리오'!$H$4,'d_시나리오'!$I$4,IF(H970&lt;('d_시나리오'!$I$4-'d_시나리오'!$H$4)/('d_시나리오'!$J$4-'d_시나리오'!$H$4),'d_시나리오'!$H$4+SQRT(H970*('d_시나리오'!$J$4-'d_시나리오'!$H$4)*('d_시나리오'!$I$4-'d_시나리오'!$H$4)),'d_시나리오'!$J$4-SQRT((1-H970)*('d_시나리오'!$J$4-'d_시나리오'!$H$4)*('d_시나리오'!$J$4-'d_시나리오'!$I$4))))</f>
        <v/>
      </c>
      <c r="J970">
        <f>RAND()</f>
        <v/>
      </c>
      <c r="K970">
        <f>IF('d_시나리오'!$J$5='d_시나리오'!$H$5,'d_시나리오'!$I$5,IF(J970&lt;('d_시나리오'!$I$5-'d_시나리오'!$H$5)/('d_시나리오'!$J$5-'d_시나리오'!$H$5),'d_시나리오'!$H$5+SQRT(J970*('d_시나리오'!$J$5-'d_시나리오'!$H$5)*('d_시나리오'!$I$5-'d_시나리오'!$H$5)),'d_시나리오'!$J$5-SQRT((1-J970)*('d_시나리오'!$J$5-'d_시나리오'!$H$5)*('d_시나리오'!$J$5-'d_시나리오'!$I$5))))</f>
        <v/>
      </c>
      <c r="L970">
        <f>RAND()</f>
        <v/>
      </c>
      <c r="M970">
        <f>IF('d_시나리오'!$J$6='d_시나리오'!$H$6,'d_시나리오'!$I$6,IF(L970&lt;('d_시나리오'!$I$6-'d_시나리오'!$H$6)/('d_시나리오'!$J$6-'d_시나리오'!$H$6),'d_시나리오'!$H$6+SQRT(L970*('d_시나리오'!$J$6-'d_시나리오'!$H$6)*('d_시나리오'!$I$6-'d_시나리오'!$H$6)),'d_시나리오'!$J$6-SQRT((1-L970)*('d_시나리오'!$J$6-'d_시나리오'!$H$6)*('d_시나리오'!$J$6-'d_시나리오'!$I$6))))</f>
        <v/>
      </c>
      <c r="N970">
        <f>INDEX('d_분포'!$B$2:$B$57,RANDBETWEEN(1,56))</f>
        <v/>
      </c>
      <c r="O970">
        <f>BETAINV(RAND(),5,5)</f>
        <v/>
      </c>
      <c r="P970">
        <f>'d_고정'!$B$1*'6_기대효과'!$H$7*('d_시나리오'!$I$7/'d_고정'!$B$2)*B970</f>
        <v/>
      </c>
      <c r="Q970">
        <f>P970*C970</f>
        <v/>
      </c>
      <c r="R970">
        <f>P970*E970</f>
        <v/>
      </c>
      <c r="S970">
        <f>R970*G970</f>
        <v/>
      </c>
      <c r="T970">
        <f>Q970+S970</f>
        <v/>
      </c>
      <c r="U970">
        <f>(Q970*D970+S970*I970)*(1-O970)</f>
        <v/>
      </c>
      <c r="V970">
        <f>(R970*K970*N970+'d_고정'!$B$3*('6_기대효과'!$H$7/8)*N970*'d_고정'!$B$10*M970*('6_기대효과'!$K$7/'d_고정'!$B$9))*(1-O970)</f>
        <v/>
      </c>
      <c r="W970">
        <f>(S970*I970+R970*MAX(K970-'d_고정'!$B$10*M970*('6_기대효과'!$K$7/'d_고정'!$B$9),0)*N970)*(1-O970)</f>
        <v/>
      </c>
      <c r="X970">
        <f>U970+V970</f>
        <v/>
      </c>
      <c r="Y970">
        <f>U970/('d_고정'!$B$5*'6_기대효과'!$H$7/8)/'d_고정'!$B$6</f>
        <v/>
      </c>
      <c r="Z970">
        <f>U970/('d_고정'!$B$8*'6_기대효과'!$H$7/8)</f>
        <v/>
      </c>
    </row>
    <row r="971">
      <c r="A971">
        <f>RAND()</f>
        <v/>
      </c>
      <c r="B971">
        <f>IF('d_시나리오'!$J$2='d_시나리오'!$H$2,'d_시나리오'!$I$2,IF(A971&lt;('d_시나리오'!$I$2-'d_시나리오'!$H$2)/('d_시나리오'!$J$2-'d_시나리오'!$H$2),'d_시나리오'!$H$2+SQRT(A971*('d_시나리오'!$J$2-'d_시나리오'!$H$2)*('d_시나리오'!$I$2-'d_시나리오'!$H$2)),'d_시나리오'!$J$2-SQRT((1-A971)*('d_시나리오'!$J$2-'d_시나리오'!$H$2)*('d_시나리오'!$J$2-'d_시나리오'!$I$2))))</f>
        <v/>
      </c>
      <c r="C971">
        <f>BETAINV(RAND(),2,6)</f>
        <v/>
      </c>
      <c r="D971">
        <f>INDEX('d_분포'!$A$2:$A$28,RANDBETWEEN(1,27))</f>
        <v/>
      </c>
      <c r="E971">
        <f>INDEX('d_분포'!$C$2:$C$5,RANDBETWEEN(1,4))*(0.9+0.2*RAND())</f>
        <v/>
      </c>
      <c r="F971">
        <f>RAND()</f>
        <v/>
      </c>
      <c r="G971">
        <f>IF('d_시나리오'!$J$3='d_시나리오'!$H$3,'d_시나리오'!$I$3,IF(F971&lt;('d_시나리오'!$I$3-'d_시나리오'!$H$3)/('d_시나리오'!$J$3-'d_시나리오'!$H$3),'d_시나리오'!$H$3+SQRT(F971*('d_시나리오'!$J$3-'d_시나리오'!$H$3)*('d_시나리오'!$I$3-'d_시나리오'!$H$3)),'d_시나리오'!$J$3-SQRT((1-F971)*('d_시나리오'!$J$3-'d_시나리오'!$H$3)*('d_시나리오'!$J$3-'d_시나리오'!$I$3))))</f>
        <v/>
      </c>
      <c r="H971">
        <f>RAND()</f>
        <v/>
      </c>
      <c r="I971">
        <f>IF('d_시나리오'!$J$4='d_시나리오'!$H$4,'d_시나리오'!$I$4,IF(H971&lt;('d_시나리오'!$I$4-'d_시나리오'!$H$4)/('d_시나리오'!$J$4-'d_시나리오'!$H$4),'d_시나리오'!$H$4+SQRT(H971*('d_시나리오'!$J$4-'d_시나리오'!$H$4)*('d_시나리오'!$I$4-'d_시나리오'!$H$4)),'d_시나리오'!$J$4-SQRT((1-H971)*('d_시나리오'!$J$4-'d_시나리오'!$H$4)*('d_시나리오'!$J$4-'d_시나리오'!$I$4))))</f>
        <v/>
      </c>
      <c r="J971">
        <f>RAND()</f>
        <v/>
      </c>
      <c r="K971">
        <f>IF('d_시나리오'!$J$5='d_시나리오'!$H$5,'d_시나리오'!$I$5,IF(J971&lt;('d_시나리오'!$I$5-'d_시나리오'!$H$5)/('d_시나리오'!$J$5-'d_시나리오'!$H$5),'d_시나리오'!$H$5+SQRT(J971*('d_시나리오'!$J$5-'d_시나리오'!$H$5)*('d_시나리오'!$I$5-'d_시나리오'!$H$5)),'d_시나리오'!$J$5-SQRT((1-J971)*('d_시나리오'!$J$5-'d_시나리오'!$H$5)*('d_시나리오'!$J$5-'d_시나리오'!$I$5))))</f>
        <v/>
      </c>
      <c r="L971">
        <f>RAND()</f>
        <v/>
      </c>
      <c r="M971">
        <f>IF('d_시나리오'!$J$6='d_시나리오'!$H$6,'d_시나리오'!$I$6,IF(L971&lt;('d_시나리오'!$I$6-'d_시나리오'!$H$6)/('d_시나리오'!$J$6-'d_시나리오'!$H$6),'d_시나리오'!$H$6+SQRT(L971*('d_시나리오'!$J$6-'d_시나리오'!$H$6)*('d_시나리오'!$I$6-'d_시나리오'!$H$6)),'d_시나리오'!$J$6-SQRT((1-L971)*('d_시나리오'!$J$6-'d_시나리오'!$H$6)*('d_시나리오'!$J$6-'d_시나리오'!$I$6))))</f>
        <v/>
      </c>
      <c r="N971">
        <f>INDEX('d_분포'!$B$2:$B$57,RANDBETWEEN(1,56))</f>
        <v/>
      </c>
      <c r="O971">
        <f>BETAINV(RAND(),5,5)</f>
        <v/>
      </c>
      <c r="P971">
        <f>'d_고정'!$B$1*'6_기대효과'!$H$7*('d_시나리오'!$I$7/'d_고정'!$B$2)*B971</f>
        <v/>
      </c>
      <c r="Q971">
        <f>P971*C971</f>
        <v/>
      </c>
      <c r="R971">
        <f>P971*E971</f>
        <v/>
      </c>
      <c r="S971">
        <f>R971*G971</f>
        <v/>
      </c>
      <c r="T971">
        <f>Q971+S971</f>
        <v/>
      </c>
      <c r="U971">
        <f>(Q971*D971+S971*I971)*(1-O971)</f>
        <v/>
      </c>
      <c r="V971">
        <f>(R971*K971*N971+'d_고정'!$B$3*('6_기대효과'!$H$7/8)*N971*'d_고정'!$B$10*M971*('6_기대효과'!$K$7/'d_고정'!$B$9))*(1-O971)</f>
        <v/>
      </c>
      <c r="W971">
        <f>(S971*I971+R971*MAX(K971-'d_고정'!$B$10*M971*('6_기대효과'!$K$7/'d_고정'!$B$9),0)*N971)*(1-O971)</f>
        <v/>
      </c>
      <c r="X971">
        <f>U971+V971</f>
        <v/>
      </c>
      <c r="Y971">
        <f>U971/('d_고정'!$B$5*'6_기대효과'!$H$7/8)/'d_고정'!$B$6</f>
        <v/>
      </c>
      <c r="Z971">
        <f>U971/('d_고정'!$B$8*'6_기대효과'!$H$7/8)</f>
        <v/>
      </c>
    </row>
    <row r="972">
      <c r="A972">
        <f>RAND()</f>
        <v/>
      </c>
      <c r="B972">
        <f>IF('d_시나리오'!$J$2='d_시나리오'!$H$2,'d_시나리오'!$I$2,IF(A972&lt;('d_시나리오'!$I$2-'d_시나리오'!$H$2)/('d_시나리오'!$J$2-'d_시나리오'!$H$2),'d_시나리오'!$H$2+SQRT(A972*('d_시나리오'!$J$2-'d_시나리오'!$H$2)*('d_시나리오'!$I$2-'d_시나리오'!$H$2)),'d_시나리오'!$J$2-SQRT((1-A972)*('d_시나리오'!$J$2-'d_시나리오'!$H$2)*('d_시나리오'!$J$2-'d_시나리오'!$I$2))))</f>
        <v/>
      </c>
      <c r="C972">
        <f>BETAINV(RAND(),2,6)</f>
        <v/>
      </c>
      <c r="D972">
        <f>INDEX('d_분포'!$A$2:$A$28,RANDBETWEEN(1,27))</f>
        <v/>
      </c>
      <c r="E972">
        <f>INDEX('d_분포'!$C$2:$C$5,RANDBETWEEN(1,4))*(0.9+0.2*RAND())</f>
        <v/>
      </c>
      <c r="F972">
        <f>RAND()</f>
        <v/>
      </c>
      <c r="G972">
        <f>IF('d_시나리오'!$J$3='d_시나리오'!$H$3,'d_시나리오'!$I$3,IF(F972&lt;('d_시나리오'!$I$3-'d_시나리오'!$H$3)/('d_시나리오'!$J$3-'d_시나리오'!$H$3),'d_시나리오'!$H$3+SQRT(F972*('d_시나리오'!$J$3-'d_시나리오'!$H$3)*('d_시나리오'!$I$3-'d_시나리오'!$H$3)),'d_시나리오'!$J$3-SQRT((1-F972)*('d_시나리오'!$J$3-'d_시나리오'!$H$3)*('d_시나리오'!$J$3-'d_시나리오'!$I$3))))</f>
        <v/>
      </c>
      <c r="H972">
        <f>RAND()</f>
        <v/>
      </c>
      <c r="I972">
        <f>IF('d_시나리오'!$J$4='d_시나리오'!$H$4,'d_시나리오'!$I$4,IF(H972&lt;('d_시나리오'!$I$4-'d_시나리오'!$H$4)/('d_시나리오'!$J$4-'d_시나리오'!$H$4),'d_시나리오'!$H$4+SQRT(H972*('d_시나리오'!$J$4-'d_시나리오'!$H$4)*('d_시나리오'!$I$4-'d_시나리오'!$H$4)),'d_시나리오'!$J$4-SQRT((1-H972)*('d_시나리오'!$J$4-'d_시나리오'!$H$4)*('d_시나리오'!$J$4-'d_시나리오'!$I$4))))</f>
        <v/>
      </c>
      <c r="J972">
        <f>RAND()</f>
        <v/>
      </c>
      <c r="K972">
        <f>IF('d_시나리오'!$J$5='d_시나리오'!$H$5,'d_시나리오'!$I$5,IF(J972&lt;('d_시나리오'!$I$5-'d_시나리오'!$H$5)/('d_시나리오'!$J$5-'d_시나리오'!$H$5),'d_시나리오'!$H$5+SQRT(J972*('d_시나리오'!$J$5-'d_시나리오'!$H$5)*('d_시나리오'!$I$5-'d_시나리오'!$H$5)),'d_시나리오'!$J$5-SQRT((1-J972)*('d_시나리오'!$J$5-'d_시나리오'!$H$5)*('d_시나리오'!$J$5-'d_시나리오'!$I$5))))</f>
        <v/>
      </c>
      <c r="L972">
        <f>RAND()</f>
        <v/>
      </c>
      <c r="M972">
        <f>IF('d_시나리오'!$J$6='d_시나리오'!$H$6,'d_시나리오'!$I$6,IF(L972&lt;('d_시나리오'!$I$6-'d_시나리오'!$H$6)/('d_시나리오'!$J$6-'d_시나리오'!$H$6),'d_시나리오'!$H$6+SQRT(L972*('d_시나리오'!$J$6-'d_시나리오'!$H$6)*('d_시나리오'!$I$6-'d_시나리오'!$H$6)),'d_시나리오'!$J$6-SQRT((1-L972)*('d_시나리오'!$J$6-'d_시나리오'!$H$6)*('d_시나리오'!$J$6-'d_시나리오'!$I$6))))</f>
        <v/>
      </c>
      <c r="N972">
        <f>INDEX('d_분포'!$B$2:$B$57,RANDBETWEEN(1,56))</f>
        <v/>
      </c>
      <c r="O972">
        <f>BETAINV(RAND(),5,5)</f>
        <v/>
      </c>
      <c r="P972">
        <f>'d_고정'!$B$1*'6_기대효과'!$H$7*('d_시나리오'!$I$7/'d_고정'!$B$2)*B972</f>
        <v/>
      </c>
      <c r="Q972">
        <f>P972*C972</f>
        <v/>
      </c>
      <c r="R972">
        <f>P972*E972</f>
        <v/>
      </c>
      <c r="S972">
        <f>R972*G972</f>
        <v/>
      </c>
      <c r="T972">
        <f>Q972+S972</f>
        <v/>
      </c>
      <c r="U972">
        <f>(Q972*D972+S972*I972)*(1-O972)</f>
        <v/>
      </c>
      <c r="V972">
        <f>(R972*K972*N972+'d_고정'!$B$3*('6_기대효과'!$H$7/8)*N972*'d_고정'!$B$10*M972*('6_기대효과'!$K$7/'d_고정'!$B$9))*(1-O972)</f>
        <v/>
      </c>
      <c r="W972">
        <f>(S972*I972+R972*MAX(K972-'d_고정'!$B$10*M972*('6_기대효과'!$K$7/'d_고정'!$B$9),0)*N972)*(1-O972)</f>
        <v/>
      </c>
      <c r="X972">
        <f>U972+V972</f>
        <v/>
      </c>
      <c r="Y972">
        <f>U972/('d_고정'!$B$5*'6_기대효과'!$H$7/8)/'d_고정'!$B$6</f>
        <v/>
      </c>
      <c r="Z972">
        <f>U972/('d_고정'!$B$8*'6_기대효과'!$H$7/8)</f>
        <v/>
      </c>
    </row>
    <row r="973">
      <c r="A973">
        <f>RAND()</f>
        <v/>
      </c>
      <c r="B973">
        <f>IF('d_시나리오'!$J$2='d_시나리오'!$H$2,'d_시나리오'!$I$2,IF(A973&lt;('d_시나리오'!$I$2-'d_시나리오'!$H$2)/('d_시나리오'!$J$2-'d_시나리오'!$H$2),'d_시나리오'!$H$2+SQRT(A973*('d_시나리오'!$J$2-'d_시나리오'!$H$2)*('d_시나리오'!$I$2-'d_시나리오'!$H$2)),'d_시나리오'!$J$2-SQRT((1-A973)*('d_시나리오'!$J$2-'d_시나리오'!$H$2)*('d_시나리오'!$J$2-'d_시나리오'!$I$2))))</f>
        <v/>
      </c>
      <c r="C973">
        <f>BETAINV(RAND(),2,6)</f>
        <v/>
      </c>
      <c r="D973">
        <f>INDEX('d_분포'!$A$2:$A$28,RANDBETWEEN(1,27))</f>
        <v/>
      </c>
      <c r="E973">
        <f>INDEX('d_분포'!$C$2:$C$5,RANDBETWEEN(1,4))*(0.9+0.2*RAND())</f>
        <v/>
      </c>
      <c r="F973">
        <f>RAND()</f>
        <v/>
      </c>
      <c r="G973">
        <f>IF('d_시나리오'!$J$3='d_시나리오'!$H$3,'d_시나리오'!$I$3,IF(F973&lt;('d_시나리오'!$I$3-'d_시나리오'!$H$3)/('d_시나리오'!$J$3-'d_시나리오'!$H$3),'d_시나리오'!$H$3+SQRT(F973*('d_시나리오'!$J$3-'d_시나리오'!$H$3)*('d_시나리오'!$I$3-'d_시나리오'!$H$3)),'d_시나리오'!$J$3-SQRT((1-F973)*('d_시나리오'!$J$3-'d_시나리오'!$H$3)*('d_시나리오'!$J$3-'d_시나리오'!$I$3))))</f>
        <v/>
      </c>
      <c r="H973">
        <f>RAND()</f>
        <v/>
      </c>
      <c r="I973">
        <f>IF('d_시나리오'!$J$4='d_시나리오'!$H$4,'d_시나리오'!$I$4,IF(H973&lt;('d_시나리오'!$I$4-'d_시나리오'!$H$4)/('d_시나리오'!$J$4-'d_시나리오'!$H$4),'d_시나리오'!$H$4+SQRT(H973*('d_시나리오'!$J$4-'d_시나리오'!$H$4)*('d_시나리오'!$I$4-'d_시나리오'!$H$4)),'d_시나리오'!$J$4-SQRT((1-H973)*('d_시나리오'!$J$4-'d_시나리오'!$H$4)*('d_시나리오'!$J$4-'d_시나리오'!$I$4))))</f>
        <v/>
      </c>
      <c r="J973">
        <f>RAND()</f>
        <v/>
      </c>
      <c r="K973">
        <f>IF('d_시나리오'!$J$5='d_시나리오'!$H$5,'d_시나리오'!$I$5,IF(J973&lt;('d_시나리오'!$I$5-'d_시나리오'!$H$5)/('d_시나리오'!$J$5-'d_시나리오'!$H$5),'d_시나리오'!$H$5+SQRT(J973*('d_시나리오'!$J$5-'d_시나리오'!$H$5)*('d_시나리오'!$I$5-'d_시나리오'!$H$5)),'d_시나리오'!$J$5-SQRT((1-J973)*('d_시나리오'!$J$5-'d_시나리오'!$H$5)*('d_시나리오'!$J$5-'d_시나리오'!$I$5))))</f>
        <v/>
      </c>
      <c r="L973">
        <f>RAND()</f>
        <v/>
      </c>
      <c r="M973">
        <f>IF('d_시나리오'!$J$6='d_시나리오'!$H$6,'d_시나리오'!$I$6,IF(L973&lt;('d_시나리오'!$I$6-'d_시나리오'!$H$6)/('d_시나리오'!$J$6-'d_시나리오'!$H$6),'d_시나리오'!$H$6+SQRT(L973*('d_시나리오'!$J$6-'d_시나리오'!$H$6)*('d_시나리오'!$I$6-'d_시나리오'!$H$6)),'d_시나리오'!$J$6-SQRT((1-L973)*('d_시나리오'!$J$6-'d_시나리오'!$H$6)*('d_시나리오'!$J$6-'d_시나리오'!$I$6))))</f>
        <v/>
      </c>
      <c r="N973">
        <f>INDEX('d_분포'!$B$2:$B$57,RANDBETWEEN(1,56))</f>
        <v/>
      </c>
      <c r="O973">
        <f>BETAINV(RAND(),5,5)</f>
        <v/>
      </c>
      <c r="P973">
        <f>'d_고정'!$B$1*'6_기대효과'!$H$7*('d_시나리오'!$I$7/'d_고정'!$B$2)*B973</f>
        <v/>
      </c>
      <c r="Q973">
        <f>P973*C973</f>
        <v/>
      </c>
      <c r="R973">
        <f>P973*E973</f>
        <v/>
      </c>
      <c r="S973">
        <f>R973*G973</f>
        <v/>
      </c>
      <c r="T973">
        <f>Q973+S973</f>
        <v/>
      </c>
      <c r="U973">
        <f>(Q973*D973+S973*I973)*(1-O973)</f>
        <v/>
      </c>
      <c r="V973">
        <f>(R973*K973*N973+'d_고정'!$B$3*('6_기대효과'!$H$7/8)*N973*'d_고정'!$B$10*M973*('6_기대효과'!$K$7/'d_고정'!$B$9))*(1-O973)</f>
        <v/>
      </c>
      <c r="W973">
        <f>(S973*I973+R973*MAX(K973-'d_고정'!$B$10*M973*('6_기대효과'!$K$7/'d_고정'!$B$9),0)*N973)*(1-O973)</f>
        <v/>
      </c>
      <c r="X973">
        <f>U973+V973</f>
        <v/>
      </c>
      <c r="Y973">
        <f>U973/('d_고정'!$B$5*'6_기대효과'!$H$7/8)/'d_고정'!$B$6</f>
        <v/>
      </c>
      <c r="Z973">
        <f>U973/('d_고정'!$B$8*'6_기대효과'!$H$7/8)</f>
        <v/>
      </c>
    </row>
    <row r="974">
      <c r="A974">
        <f>RAND()</f>
        <v/>
      </c>
      <c r="B974">
        <f>IF('d_시나리오'!$J$2='d_시나리오'!$H$2,'d_시나리오'!$I$2,IF(A974&lt;('d_시나리오'!$I$2-'d_시나리오'!$H$2)/('d_시나리오'!$J$2-'d_시나리오'!$H$2),'d_시나리오'!$H$2+SQRT(A974*('d_시나리오'!$J$2-'d_시나리오'!$H$2)*('d_시나리오'!$I$2-'d_시나리오'!$H$2)),'d_시나리오'!$J$2-SQRT((1-A974)*('d_시나리오'!$J$2-'d_시나리오'!$H$2)*('d_시나리오'!$J$2-'d_시나리오'!$I$2))))</f>
        <v/>
      </c>
      <c r="C974">
        <f>BETAINV(RAND(),2,6)</f>
        <v/>
      </c>
      <c r="D974">
        <f>INDEX('d_분포'!$A$2:$A$28,RANDBETWEEN(1,27))</f>
        <v/>
      </c>
      <c r="E974">
        <f>INDEX('d_분포'!$C$2:$C$5,RANDBETWEEN(1,4))*(0.9+0.2*RAND())</f>
        <v/>
      </c>
      <c r="F974">
        <f>RAND()</f>
        <v/>
      </c>
      <c r="G974">
        <f>IF('d_시나리오'!$J$3='d_시나리오'!$H$3,'d_시나리오'!$I$3,IF(F974&lt;('d_시나리오'!$I$3-'d_시나리오'!$H$3)/('d_시나리오'!$J$3-'d_시나리오'!$H$3),'d_시나리오'!$H$3+SQRT(F974*('d_시나리오'!$J$3-'d_시나리오'!$H$3)*('d_시나리오'!$I$3-'d_시나리오'!$H$3)),'d_시나리오'!$J$3-SQRT((1-F974)*('d_시나리오'!$J$3-'d_시나리오'!$H$3)*('d_시나리오'!$J$3-'d_시나리오'!$I$3))))</f>
        <v/>
      </c>
      <c r="H974">
        <f>RAND()</f>
        <v/>
      </c>
      <c r="I974">
        <f>IF('d_시나리오'!$J$4='d_시나리오'!$H$4,'d_시나리오'!$I$4,IF(H974&lt;('d_시나리오'!$I$4-'d_시나리오'!$H$4)/('d_시나리오'!$J$4-'d_시나리오'!$H$4),'d_시나리오'!$H$4+SQRT(H974*('d_시나리오'!$J$4-'d_시나리오'!$H$4)*('d_시나리오'!$I$4-'d_시나리오'!$H$4)),'d_시나리오'!$J$4-SQRT((1-H974)*('d_시나리오'!$J$4-'d_시나리오'!$H$4)*('d_시나리오'!$J$4-'d_시나리오'!$I$4))))</f>
        <v/>
      </c>
      <c r="J974">
        <f>RAND()</f>
        <v/>
      </c>
      <c r="K974">
        <f>IF('d_시나리오'!$J$5='d_시나리오'!$H$5,'d_시나리오'!$I$5,IF(J974&lt;('d_시나리오'!$I$5-'d_시나리오'!$H$5)/('d_시나리오'!$J$5-'d_시나리오'!$H$5),'d_시나리오'!$H$5+SQRT(J974*('d_시나리오'!$J$5-'d_시나리오'!$H$5)*('d_시나리오'!$I$5-'d_시나리오'!$H$5)),'d_시나리오'!$J$5-SQRT((1-J974)*('d_시나리오'!$J$5-'d_시나리오'!$H$5)*('d_시나리오'!$J$5-'d_시나리오'!$I$5))))</f>
        <v/>
      </c>
      <c r="L974">
        <f>RAND()</f>
        <v/>
      </c>
      <c r="M974">
        <f>IF('d_시나리오'!$J$6='d_시나리오'!$H$6,'d_시나리오'!$I$6,IF(L974&lt;('d_시나리오'!$I$6-'d_시나리오'!$H$6)/('d_시나리오'!$J$6-'d_시나리오'!$H$6),'d_시나리오'!$H$6+SQRT(L974*('d_시나리오'!$J$6-'d_시나리오'!$H$6)*('d_시나리오'!$I$6-'d_시나리오'!$H$6)),'d_시나리오'!$J$6-SQRT((1-L974)*('d_시나리오'!$J$6-'d_시나리오'!$H$6)*('d_시나리오'!$J$6-'d_시나리오'!$I$6))))</f>
        <v/>
      </c>
      <c r="N974">
        <f>INDEX('d_분포'!$B$2:$B$57,RANDBETWEEN(1,56))</f>
        <v/>
      </c>
      <c r="O974">
        <f>BETAINV(RAND(),5,5)</f>
        <v/>
      </c>
      <c r="P974">
        <f>'d_고정'!$B$1*'6_기대효과'!$H$7*('d_시나리오'!$I$7/'d_고정'!$B$2)*B974</f>
        <v/>
      </c>
      <c r="Q974">
        <f>P974*C974</f>
        <v/>
      </c>
      <c r="R974">
        <f>P974*E974</f>
        <v/>
      </c>
      <c r="S974">
        <f>R974*G974</f>
        <v/>
      </c>
      <c r="T974">
        <f>Q974+S974</f>
        <v/>
      </c>
      <c r="U974">
        <f>(Q974*D974+S974*I974)*(1-O974)</f>
        <v/>
      </c>
      <c r="V974">
        <f>(R974*K974*N974+'d_고정'!$B$3*('6_기대효과'!$H$7/8)*N974*'d_고정'!$B$10*M974*('6_기대효과'!$K$7/'d_고정'!$B$9))*(1-O974)</f>
        <v/>
      </c>
      <c r="W974">
        <f>(S974*I974+R974*MAX(K974-'d_고정'!$B$10*M974*('6_기대효과'!$K$7/'d_고정'!$B$9),0)*N974)*(1-O974)</f>
        <v/>
      </c>
      <c r="X974">
        <f>U974+V974</f>
        <v/>
      </c>
      <c r="Y974">
        <f>U974/('d_고정'!$B$5*'6_기대효과'!$H$7/8)/'d_고정'!$B$6</f>
        <v/>
      </c>
      <c r="Z974">
        <f>U974/('d_고정'!$B$8*'6_기대효과'!$H$7/8)</f>
        <v/>
      </c>
    </row>
    <row r="975">
      <c r="A975">
        <f>RAND()</f>
        <v/>
      </c>
      <c r="B975">
        <f>IF('d_시나리오'!$J$2='d_시나리오'!$H$2,'d_시나리오'!$I$2,IF(A975&lt;('d_시나리오'!$I$2-'d_시나리오'!$H$2)/('d_시나리오'!$J$2-'d_시나리오'!$H$2),'d_시나리오'!$H$2+SQRT(A975*('d_시나리오'!$J$2-'d_시나리오'!$H$2)*('d_시나리오'!$I$2-'d_시나리오'!$H$2)),'d_시나리오'!$J$2-SQRT((1-A975)*('d_시나리오'!$J$2-'d_시나리오'!$H$2)*('d_시나리오'!$J$2-'d_시나리오'!$I$2))))</f>
        <v/>
      </c>
      <c r="C975">
        <f>BETAINV(RAND(),2,6)</f>
        <v/>
      </c>
      <c r="D975">
        <f>INDEX('d_분포'!$A$2:$A$28,RANDBETWEEN(1,27))</f>
        <v/>
      </c>
      <c r="E975">
        <f>INDEX('d_분포'!$C$2:$C$5,RANDBETWEEN(1,4))*(0.9+0.2*RAND())</f>
        <v/>
      </c>
      <c r="F975">
        <f>RAND()</f>
        <v/>
      </c>
      <c r="G975">
        <f>IF('d_시나리오'!$J$3='d_시나리오'!$H$3,'d_시나리오'!$I$3,IF(F975&lt;('d_시나리오'!$I$3-'d_시나리오'!$H$3)/('d_시나리오'!$J$3-'d_시나리오'!$H$3),'d_시나리오'!$H$3+SQRT(F975*('d_시나리오'!$J$3-'d_시나리오'!$H$3)*('d_시나리오'!$I$3-'d_시나리오'!$H$3)),'d_시나리오'!$J$3-SQRT((1-F975)*('d_시나리오'!$J$3-'d_시나리오'!$H$3)*('d_시나리오'!$J$3-'d_시나리오'!$I$3))))</f>
        <v/>
      </c>
      <c r="H975">
        <f>RAND()</f>
        <v/>
      </c>
      <c r="I975">
        <f>IF('d_시나리오'!$J$4='d_시나리오'!$H$4,'d_시나리오'!$I$4,IF(H975&lt;('d_시나리오'!$I$4-'d_시나리오'!$H$4)/('d_시나리오'!$J$4-'d_시나리오'!$H$4),'d_시나리오'!$H$4+SQRT(H975*('d_시나리오'!$J$4-'d_시나리오'!$H$4)*('d_시나리오'!$I$4-'d_시나리오'!$H$4)),'d_시나리오'!$J$4-SQRT((1-H975)*('d_시나리오'!$J$4-'d_시나리오'!$H$4)*('d_시나리오'!$J$4-'d_시나리오'!$I$4))))</f>
        <v/>
      </c>
      <c r="J975">
        <f>RAND()</f>
        <v/>
      </c>
      <c r="K975">
        <f>IF('d_시나리오'!$J$5='d_시나리오'!$H$5,'d_시나리오'!$I$5,IF(J975&lt;('d_시나리오'!$I$5-'d_시나리오'!$H$5)/('d_시나리오'!$J$5-'d_시나리오'!$H$5),'d_시나리오'!$H$5+SQRT(J975*('d_시나리오'!$J$5-'d_시나리오'!$H$5)*('d_시나리오'!$I$5-'d_시나리오'!$H$5)),'d_시나리오'!$J$5-SQRT((1-J975)*('d_시나리오'!$J$5-'d_시나리오'!$H$5)*('d_시나리오'!$J$5-'d_시나리오'!$I$5))))</f>
        <v/>
      </c>
      <c r="L975">
        <f>RAND()</f>
        <v/>
      </c>
      <c r="M975">
        <f>IF('d_시나리오'!$J$6='d_시나리오'!$H$6,'d_시나리오'!$I$6,IF(L975&lt;('d_시나리오'!$I$6-'d_시나리오'!$H$6)/('d_시나리오'!$J$6-'d_시나리오'!$H$6),'d_시나리오'!$H$6+SQRT(L975*('d_시나리오'!$J$6-'d_시나리오'!$H$6)*('d_시나리오'!$I$6-'d_시나리오'!$H$6)),'d_시나리오'!$J$6-SQRT((1-L975)*('d_시나리오'!$J$6-'d_시나리오'!$H$6)*('d_시나리오'!$J$6-'d_시나리오'!$I$6))))</f>
        <v/>
      </c>
      <c r="N975">
        <f>INDEX('d_분포'!$B$2:$B$57,RANDBETWEEN(1,56))</f>
        <v/>
      </c>
      <c r="O975">
        <f>BETAINV(RAND(),5,5)</f>
        <v/>
      </c>
      <c r="P975">
        <f>'d_고정'!$B$1*'6_기대효과'!$H$7*('d_시나리오'!$I$7/'d_고정'!$B$2)*B975</f>
        <v/>
      </c>
      <c r="Q975">
        <f>P975*C975</f>
        <v/>
      </c>
      <c r="R975">
        <f>P975*E975</f>
        <v/>
      </c>
      <c r="S975">
        <f>R975*G975</f>
        <v/>
      </c>
      <c r="T975">
        <f>Q975+S975</f>
        <v/>
      </c>
      <c r="U975">
        <f>(Q975*D975+S975*I975)*(1-O975)</f>
        <v/>
      </c>
      <c r="V975">
        <f>(R975*K975*N975+'d_고정'!$B$3*('6_기대효과'!$H$7/8)*N975*'d_고정'!$B$10*M975*('6_기대효과'!$K$7/'d_고정'!$B$9))*(1-O975)</f>
        <v/>
      </c>
      <c r="W975">
        <f>(S975*I975+R975*MAX(K975-'d_고정'!$B$10*M975*('6_기대효과'!$K$7/'d_고정'!$B$9),0)*N975)*(1-O975)</f>
        <v/>
      </c>
      <c r="X975">
        <f>U975+V975</f>
        <v/>
      </c>
      <c r="Y975">
        <f>U975/('d_고정'!$B$5*'6_기대효과'!$H$7/8)/'d_고정'!$B$6</f>
        <v/>
      </c>
      <c r="Z975">
        <f>U975/('d_고정'!$B$8*'6_기대효과'!$H$7/8)</f>
        <v/>
      </c>
    </row>
    <row r="976">
      <c r="A976">
        <f>RAND()</f>
        <v/>
      </c>
      <c r="B976">
        <f>IF('d_시나리오'!$J$2='d_시나리오'!$H$2,'d_시나리오'!$I$2,IF(A976&lt;('d_시나리오'!$I$2-'d_시나리오'!$H$2)/('d_시나리오'!$J$2-'d_시나리오'!$H$2),'d_시나리오'!$H$2+SQRT(A976*('d_시나리오'!$J$2-'d_시나리오'!$H$2)*('d_시나리오'!$I$2-'d_시나리오'!$H$2)),'d_시나리오'!$J$2-SQRT((1-A976)*('d_시나리오'!$J$2-'d_시나리오'!$H$2)*('d_시나리오'!$J$2-'d_시나리오'!$I$2))))</f>
        <v/>
      </c>
      <c r="C976">
        <f>BETAINV(RAND(),2,6)</f>
        <v/>
      </c>
      <c r="D976">
        <f>INDEX('d_분포'!$A$2:$A$28,RANDBETWEEN(1,27))</f>
        <v/>
      </c>
      <c r="E976">
        <f>INDEX('d_분포'!$C$2:$C$5,RANDBETWEEN(1,4))*(0.9+0.2*RAND())</f>
        <v/>
      </c>
      <c r="F976">
        <f>RAND()</f>
        <v/>
      </c>
      <c r="G976">
        <f>IF('d_시나리오'!$J$3='d_시나리오'!$H$3,'d_시나리오'!$I$3,IF(F976&lt;('d_시나리오'!$I$3-'d_시나리오'!$H$3)/('d_시나리오'!$J$3-'d_시나리오'!$H$3),'d_시나리오'!$H$3+SQRT(F976*('d_시나리오'!$J$3-'d_시나리오'!$H$3)*('d_시나리오'!$I$3-'d_시나리오'!$H$3)),'d_시나리오'!$J$3-SQRT((1-F976)*('d_시나리오'!$J$3-'d_시나리오'!$H$3)*('d_시나리오'!$J$3-'d_시나리오'!$I$3))))</f>
        <v/>
      </c>
      <c r="H976">
        <f>RAND()</f>
        <v/>
      </c>
      <c r="I976">
        <f>IF('d_시나리오'!$J$4='d_시나리오'!$H$4,'d_시나리오'!$I$4,IF(H976&lt;('d_시나리오'!$I$4-'d_시나리오'!$H$4)/('d_시나리오'!$J$4-'d_시나리오'!$H$4),'d_시나리오'!$H$4+SQRT(H976*('d_시나리오'!$J$4-'d_시나리오'!$H$4)*('d_시나리오'!$I$4-'d_시나리오'!$H$4)),'d_시나리오'!$J$4-SQRT((1-H976)*('d_시나리오'!$J$4-'d_시나리오'!$H$4)*('d_시나리오'!$J$4-'d_시나리오'!$I$4))))</f>
        <v/>
      </c>
      <c r="J976">
        <f>RAND()</f>
        <v/>
      </c>
      <c r="K976">
        <f>IF('d_시나리오'!$J$5='d_시나리오'!$H$5,'d_시나리오'!$I$5,IF(J976&lt;('d_시나리오'!$I$5-'d_시나리오'!$H$5)/('d_시나리오'!$J$5-'d_시나리오'!$H$5),'d_시나리오'!$H$5+SQRT(J976*('d_시나리오'!$J$5-'d_시나리오'!$H$5)*('d_시나리오'!$I$5-'d_시나리오'!$H$5)),'d_시나리오'!$J$5-SQRT((1-J976)*('d_시나리오'!$J$5-'d_시나리오'!$H$5)*('d_시나리오'!$J$5-'d_시나리오'!$I$5))))</f>
        <v/>
      </c>
      <c r="L976">
        <f>RAND()</f>
        <v/>
      </c>
      <c r="M976">
        <f>IF('d_시나리오'!$J$6='d_시나리오'!$H$6,'d_시나리오'!$I$6,IF(L976&lt;('d_시나리오'!$I$6-'d_시나리오'!$H$6)/('d_시나리오'!$J$6-'d_시나리오'!$H$6),'d_시나리오'!$H$6+SQRT(L976*('d_시나리오'!$J$6-'d_시나리오'!$H$6)*('d_시나리오'!$I$6-'d_시나리오'!$H$6)),'d_시나리오'!$J$6-SQRT((1-L976)*('d_시나리오'!$J$6-'d_시나리오'!$H$6)*('d_시나리오'!$J$6-'d_시나리오'!$I$6))))</f>
        <v/>
      </c>
      <c r="N976">
        <f>INDEX('d_분포'!$B$2:$B$57,RANDBETWEEN(1,56))</f>
        <v/>
      </c>
      <c r="O976">
        <f>BETAINV(RAND(),5,5)</f>
        <v/>
      </c>
      <c r="P976">
        <f>'d_고정'!$B$1*'6_기대효과'!$H$7*('d_시나리오'!$I$7/'d_고정'!$B$2)*B976</f>
        <v/>
      </c>
      <c r="Q976">
        <f>P976*C976</f>
        <v/>
      </c>
      <c r="R976">
        <f>P976*E976</f>
        <v/>
      </c>
      <c r="S976">
        <f>R976*G976</f>
        <v/>
      </c>
      <c r="T976">
        <f>Q976+S976</f>
        <v/>
      </c>
      <c r="U976">
        <f>(Q976*D976+S976*I976)*(1-O976)</f>
        <v/>
      </c>
      <c r="V976">
        <f>(R976*K976*N976+'d_고정'!$B$3*('6_기대효과'!$H$7/8)*N976*'d_고정'!$B$10*M976*('6_기대효과'!$K$7/'d_고정'!$B$9))*(1-O976)</f>
        <v/>
      </c>
      <c r="W976">
        <f>(S976*I976+R976*MAX(K976-'d_고정'!$B$10*M976*('6_기대효과'!$K$7/'d_고정'!$B$9),0)*N976)*(1-O976)</f>
        <v/>
      </c>
      <c r="X976">
        <f>U976+V976</f>
        <v/>
      </c>
      <c r="Y976">
        <f>U976/('d_고정'!$B$5*'6_기대효과'!$H$7/8)/'d_고정'!$B$6</f>
        <v/>
      </c>
      <c r="Z976">
        <f>U976/('d_고정'!$B$8*'6_기대효과'!$H$7/8)</f>
        <v/>
      </c>
    </row>
    <row r="977">
      <c r="A977">
        <f>RAND()</f>
        <v/>
      </c>
      <c r="B977">
        <f>IF('d_시나리오'!$J$2='d_시나리오'!$H$2,'d_시나리오'!$I$2,IF(A977&lt;('d_시나리오'!$I$2-'d_시나리오'!$H$2)/('d_시나리오'!$J$2-'d_시나리오'!$H$2),'d_시나리오'!$H$2+SQRT(A977*('d_시나리오'!$J$2-'d_시나리오'!$H$2)*('d_시나리오'!$I$2-'d_시나리오'!$H$2)),'d_시나리오'!$J$2-SQRT((1-A977)*('d_시나리오'!$J$2-'d_시나리오'!$H$2)*('d_시나리오'!$J$2-'d_시나리오'!$I$2))))</f>
        <v/>
      </c>
      <c r="C977">
        <f>BETAINV(RAND(),2,6)</f>
        <v/>
      </c>
      <c r="D977">
        <f>INDEX('d_분포'!$A$2:$A$28,RANDBETWEEN(1,27))</f>
        <v/>
      </c>
      <c r="E977">
        <f>INDEX('d_분포'!$C$2:$C$5,RANDBETWEEN(1,4))*(0.9+0.2*RAND())</f>
        <v/>
      </c>
      <c r="F977">
        <f>RAND()</f>
        <v/>
      </c>
      <c r="G977">
        <f>IF('d_시나리오'!$J$3='d_시나리오'!$H$3,'d_시나리오'!$I$3,IF(F977&lt;('d_시나리오'!$I$3-'d_시나리오'!$H$3)/('d_시나리오'!$J$3-'d_시나리오'!$H$3),'d_시나리오'!$H$3+SQRT(F977*('d_시나리오'!$J$3-'d_시나리오'!$H$3)*('d_시나리오'!$I$3-'d_시나리오'!$H$3)),'d_시나리오'!$J$3-SQRT((1-F977)*('d_시나리오'!$J$3-'d_시나리오'!$H$3)*('d_시나리오'!$J$3-'d_시나리오'!$I$3))))</f>
        <v/>
      </c>
      <c r="H977">
        <f>RAND()</f>
        <v/>
      </c>
      <c r="I977">
        <f>IF('d_시나리오'!$J$4='d_시나리오'!$H$4,'d_시나리오'!$I$4,IF(H977&lt;('d_시나리오'!$I$4-'d_시나리오'!$H$4)/('d_시나리오'!$J$4-'d_시나리오'!$H$4),'d_시나리오'!$H$4+SQRT(H977*('d_시나리오'!$J$4-'d_시나리오'!$H$4)*('d_시나리오'!$I$4-'d_시나리오'!$H$4)),'d_시나리오'!$J$4-SQRT((1-H977)*('d_시나리오'!$J$4-'d_시나리오'!$H$4)*('d_시나리오'!$J$4-'d_시나리오'!$I$4))))</f>
        <v/>
      </c>
      <c r="J977">
        <f>RAND()</f>
        <v/>
      </c>
      <c r="K977">
        <f>IF('d_시나리오'!$J$5='d_시나리오'!$H$5,'d_시나리오'!$I$5,IF(J977&lt;('d_시나리오'!$I$5-'d_시나리오'!$H$5)/('d_시나리오'!$J$5-'d_시나리오'!$H$5),'d_시나리오'!$H$5+SQRT(J977*('d_시나리오'!$J$5-'d_시나리오'!$H$5)*('d_시나리오'!$I$5-'d_시나리오'!$H$5)),'d_시나리오'!$J$5-SQRT((1-J977)*('d_시나리오'!$J$5-'d_시나리오'!$H$5)*('d_시나리오'!$J$5-'d_시나리오'!$I$5))))</f>
        <v/>
      </c>
      <c r="L977">
        <f>RAND()</f>
        <v/>
      </c>
      <c r="M977">
        <f>IF('d_시나리오'!$J$6='d_시나리오'!$H$6,'d_시나리오'!$I$6,IF(L977&lt;('d_시나리오'!$I$6-'d_시나리오'!$H$6)/('d_시나리오'!$J$6-'d_시나리오'!$H$6),'d_시나리오'!$H$6+SQRT(L977*('d_시나리오'!$J$6-'d_시나리오'!$H$6)*('d_시나리오'!$I$6-'d_시나리오'!$H$6)),'d_시나리오'!$J$6-SQRT((1-L977)*('d_시나리오'!$J$6-'d_시나리오'!$H$6)*('d_시나리오'!$J$6-'d_시나리오'!$I$6))))</f>
        <v/>
      </c>
      <c r="N977">
        <f>INDEX('d_분포'!$B$2:$B$57,RANDBETWEEN(1,56))</f>
        <v/>
      </c>
      <c r="O977">
        <f>BETAINV(RAND(),5,5)</f>
        <v/>
      </c>
      <c r="P977">
        <f>'d_고정'!$B$1*'6_기대효과'!$H$7*('d_시나리오'!$I$7/'d_고정'!$B$2)*B977</f>
        <v/>
      </c>
      <c r="Q977">
        <f>P977*C977</f>
        <v/>
      </c>
      <c r="R977">
        <f>P977*E977</f>
        <v/>
      </c>
      <c r="S977">
        <f>R977*G977</f>
        <v/>
      </c>
      <c r="T977">
        <f>Q977+S977</f>
        <v/>
      </c>
      <c r="U977">
        <f>(Q977*D977+S977*I977)*(1-O977)</f>
        <v/>
      </c>
      <c r="V977">
        <f>(R977*K977*N977+'d_고정'!$B$3*('6_기대효과'!$H$7/8)*N977*'d_고정'!$B$10*M977*('6_기대효과'!$K$7/'d_고정'!$B$9))*(1-O977)</f>
        <v/>
      </c>
      <c r="W977">
        <f>(S977*I977+R977*MAX(K977-'d_고정'!$B$10*M977*('6_기대효과'!$K$7/'d_고정'!$B$9),0)*N977)*(1-O977)</f>
        <v/>
      </c>
      <c r="X977">
        <f>U977+V977</f>
        <v/>
      </c>
      <c r="Y977">
        <f>U977/('d_고정'!$B$5*'6_기대효과'!$H$7/8)/'d_고정'!$B$6</f>
        <v/>
      </c>
      <c r="Z977">
        <f>U977/('d_고정'!$B$8*'6_기대효과'!$H$7/8)</f>
        <v/>
      </c>
    </row>
    <row r="978">
      <c r="A978">
        <f>RAND()</f>
        <v/>
      </c>
      <c r="B978">
        <f>IF('d_시나리오'!$J$2='d_시나리오'!$H$2,'d_시나리오'!$I$2,IF(A978&lt;('d_시나리오'!$I$2-'d_시나리오'!$H$2)/('d_시나리오'!$J$2-'d_시나리오'!$H$2),'d_시나리오'!$H$2+SQRT(A978*('d_시나리오'!$J$2-'d_시나리오'!$H$2)*('d_시나리오'!$I$2-'d_시나리오'!$H$2)),'d_시나리오'!$J$2-SQRT((1-A978)*('d_시나리오'!$J$2-'d_시나리오'!$H$2)*('d_시나리오'!$J$2-'d_시나리오'!$I$2))))</f>
        <v/>
      </c>
      <c r="C978">
        <f>BETAINV(RAND(),2,6)</f>
        <v/>
      </c>
      <c r="D978">
        <f>INDEX('d_분포'!$A$2:$A$28,RANDBETWEEN(1,27))</f>
        <v/>
      </c>
      <c r="E978">
        <f>INDEX('d_분포'!$C$2:$C$5,RANDBETWEEN(1,4))*(0.9+0.2*RAND())</f>
        <v/>
      </c>
      <c r="F978">
        <f>RAND()</f>
        <v/>
      </c>
      <c r="G978">
        <f>IF('d_시나리오'!$J$3='d_시나리오'!$H$3,'d_시나리오'!$I$3,IF(F978&lt;('d_시나리오'!$I$3-'d_시나리오'!$H$3)/('d_시나리오'!$J$3-'d_시나리오'!$H$3),'d_시나리오'!$H$3+SQRT(F978*('d_시나리오'!$J$3-'d_시나리오'!$H$3)*('d_시나리오'!$I$3-'d_시나리오'!$H$3)),'d_시나리오'!$J$3-SQRT((1-F978)*('d_시나리오'!$J$3-'d_시나리오'!$H$3)*('d_시나리오'!$J$3-'d_시나리오'!$I$3))))</f>
        <v/>
      </c>
      <c r="H978">
        <f>RAND()</f>
        <v/>
      </c>
      <c r="I978">
        <f>IF('d_시나리오'!$J$4='d_시나리오'!$H$4,'d_시나리오'!$I$4,IF(H978&lt;('d_시나리오'!$I$4-'d_시나리오'!$H$4)/('d_시나리오'!$J$4-'d_시나리오'!$H$4),'d_시나리오'!$H$4+SQRT(H978*('d_시나리오'!$J$4-'d_시나리오'!$H$4)*('d_시나리오'!$I$4-'d_시나리오'!$H$4)),'d_시나리오'!$J$4-SQRT((1-H978)*('d_시나리오'!$J$4-'d_시나리오'!$H$4)*('d_시나리오'!$J$4-'d_시나리오'!$I$4))))</f>
        <v/>
      </c>
      <c r="J978">
        <f>RAND()</f>
        <v/>
      </c>
      <c r="K978">
        <f>IF('d_시나리오'!$J$5='d_시나리오'!$H$5,'d_시나리오'!$I$5,IF(J978&lt;('d_시나리오'!$I$5-'d_시나리오'!$H$5)/('d_시나리오'!$J$5-'d_시나리오'!$H$5),'d_시나리오'!$H$5+SQRT(J978*('d_시나리오'!$J$5-'d_시나리오'!$H$5)*('d_시나리오'!$I$5-'d_시나리오'!$H$5)),'d_시나리오'!$J$5-SQRT((1-J978)*('d_시나리오'!$J$5-'d_시나리오'!$H$5)*('d_시나리오'!$J$5-'d_시나리오'!$I$5))))</f>
        <v/>
      </c>
      <c r="L978">
        <f>RAND()</f>
        <v/>
      </c>
      <c r="M978">
        <f>IF('d_시나리오'!$J$6='d_시나리오'!$H$6,'d_시나리오'!$I$6,IF(L978&lt;('d_시나리오'!$I$6-'d_시나리오'!$H$6)/('d_시나리오'!$J$6-'d_시나리오'!$H$6),'d_시나리오'!$H$6+SQRT(L978*('d_시나리오'!$J$6-'d_시나리오'!$H$6)*('d_시나리오'!$I$6-'d_시나리오'!$H$6)),'d_시나리오'!$J$6-SQRT((1-L978)*('d_시나리오'!$J$6-'d_시나리오'!$H$6)*('d_시나리오'!$J$6-'d_시나리오'!$I$6))))</f>
        <v/>
      </c>
      <c r="N978">
        <f>INDEX('d_분포'!$B$2:$B$57,RANDBETWEEN(1,56))</f>
        <v/>
      </c>
      <c r="O978">
        <f>BETAINV(RAND(),5,5)</f>
        <v/>
      </c>
      <c r="P978">
        <f>'d_고정'!$B$1*'6_기대효과'!$H$7*('d_시나리오'!$I$7/'d_고정'!$B$2)*B978</f>
        <v/>
      </c>
      <c r="Q978">
        <f>P978*C978</f>
        <v/>
      </c>
      <c r="R978">
        <f>P978*E978</f>
        <v/>
      </c>
      <c r="S978">
        <f>R978*G978</f>
        <v/>
      </c>
      <c r="T978">
        <f>Q978+S978</f>
        <v/>
      </c>
      <c r="U978">
        <f>(Q978*D978+S978*I978)*(1-O978)</f>
        <v/>
      </c>
      <c r="V978">
        <f>(R978*K978*N978+'d_고정'!$B$3*('6_기대효과'!$H$7/8)*N978*'d_고정'!$B$10*M978*('6_기대효과'!$K$7/'d_고정'!$B$9))*(1-O978)</f>
        <v/>
      </c>
      <c r="W978">
        <f>(S978*I978+R978*MAX(K978-'d_고정'!$B$10*M978*('6_기대효과'!$K$7/'d_고정'!$B$9),0)*N978)*(1-O978)</f>
        <v/>
      </c>
      <c r="X978">
        <f>U978+V978</f>
        <v/>
      </c>
      <c r="Y978">
        <f>U978/('d_고정'!$B$5*'6_기대효과'!$H$7/8)/'d_고정'!$B$6</f>
        <v/>
      </c>
      <c r="Z978">
        <f>U978/('d_고정'!$B$8*'6_기대효과'!$H$7/8)</f>
        <v/>
      </c>
    </row>
    <row r="979">
      <c r="A979">
        <f>RAND()</f>
        <v/>
      </c>
      <c r="B979">
        <f>IF('d_시나리오'!$J$2='d_시나리오'!$H$2,'d_시나리오'!$I$2,IF(A979&lt;('d_시나리오'!$I$2-'d_시나리오'!$H$2)/('d_시나리오'!$J$2-'d_시나리오'!$H$2),'d_시나리오'!$H$2+SQRT(A979*('d_시나리오'!$J$2-'d_시나리오'!$H$2)*('d_시나리오'!$I$2-'d_시나리오'!$H$2)),'d_시나리오'!$J$2-SQRT((1-A979)*('d_시나리오'!$J$2-'d_시나리오'!$H$2)*('d_시나리오'!$J$2-'d_시나리오'!$I$2))))</f>
        <v/>
      </c>
      <c r="C979">
        <f>BETAINV(RAND(),2,6)</f>
        <v/>
      </c>
      <c r="D979">
        <f>INDEX('d_분포'!$A$2:$A$28,RANDBETWEEN(1,27))</f>
        <v/>
      </c>
      <c r="E979">
        <f>INDEX('d_분포'!$C$2:$C$5,RANDBETWEEN(1,4))*(0.9+0.2*RAND())</f>
        <v/>
      </c>
      <c r="F979">
        <f>RAND()</f>
        <v/>
      </c>
      <c r="G979">
        <f>IF('d_시나리오'!$J$3='d_시나리오'!$H$3,'d_시나리오'!$I$3,IF(F979&lt;('d_시나리오'!$I$3-'d_시나리오'!$H$3)/('d_시나리오'!$J$3-'d_시나리오'!$H$3),'d_시나리오'!$H$3+SQRT(F979*('d_시나리오'!$J$3-'d_시나리오'!$H$3)*('d_시나리오'!$I$3-'d_시나리오'!$H$3)),'d_시나리오'!$J$3-SQRT((1-F979)*('d_시나리오'!$J$3-'d_시나리오'!$H$3)*('d_시나리오'!$J$3-'d_시나리오'!$I$3))))</f>
        <v/>
      </c>
      <c r="H979">
        <f>RAND()</f>
        <v/>
      </c>
      <c r="I979">
        <f>IF('d_시나리오'!$J$4='d_시나리오'!$H$4,'d_시나리오'!$I$4,IF(H979&lt;('d_시나리오'!$I$4-'d_시나리오'!$H$4)/('d_시나리오'!$J$4-'d_시나리오'!$H$4),'d_시나리오'!$H$4+SQRT(H979*('d_시나리오'!$J$4-'d_시나리오'!$H$4)*('d_시나리오'!$I$4-'d_시나리오'!$H$4)),'d_시나리오'!$J$4-SQRT((1-H979)*('d_시나리오'!$J$4-'d_시나리오'!$H$4)*('d_시나리오'!$J$4-'d_시나리오'!$I$4))))</f>
        <v/>
      </c>
      <c r="J979">
        <f>RAND()</f>
        <v/>
      </c>
      <c r="K979">
        <f>IF('d_시나리오'!$J$5='d_시나리오'!$H$5,'d_시나리오'!$I$5,IF(J979&lt;('d_시나리오'!$I$5-'d_시나리오'!$H$5)/('d_시나리오'!$J$5-'d_시나리오'!$H$5),'d_시나리오'!$H$5+SQRT(J979*('d_시나리오'!$J$5-'d_시나리오'!$H$5)*('d_시나리오'!$I$5-'d_시나리오'!$H$5)),'d_시나리오'!$J$5-SQRT((1-J979)*('d_시나리오'!$J$5-'d_시나리오'!$H$5)*('d_시나리오'!$J$5-'d_시나리오'!$I$5))))</f>
        <v/>
      </c>
      <c r="L979">
        <f>RAND()</f>
        <v/>
      </c>
      <c r="M979">
        <f>IF('d_시나리오'!$J$6='d_시나리오'!$H$6,'d_시나리오'!$I$6,IF(L979&lt;('d_시나리오'!$I$6-'d_시나리오'!$H$6)/('d_시나리오'!$J$6-'d_시나리오'!$H$6),'d_시나리오'!$H$6+SQRT(L979*('d_시나리오'!$J$6-'d_시나리오'!$H$6)*('d_시나리오'!$I$6-'d_시나리오'!$H$6)),'d_시나리오'!$J$6-SQRT((1-L979)*('d_시나리오'!$J$6-'d_시나리오'!$H$6)*('d_시나리오'!$J$6-'d_시나리오'!$I$6))))</f>
        <v/>
      </c>
      <c r="N979">
        <f>INDEX('d_분포'!$B$2:$B$57,RANDBETWEEN(1,56))</f>
        <v/>
      </c>
      <c r="O979">
        <f>BETAINV(RAND(),5,5)</f>
        <v/>
      </c>
      <c r="P979">
        <f>'d_고정'!$B$1*'6_기대효과'!$H$7*('d_시나리오'!$I$7/'d_고정'!$B$2)*B979</f>
        <v/>
      </c>
      <c r="Q979">
        <f>P979*C979</f>
        <v/>
      </c>
      <c r="R979">
        <f>P979*E979</f>
        <v/>
      </c>
      <c r="S979">
        <f>R979*G979</f>
        <v/>
      </c>
      <c r="T979">
        <f>Q979+S979</f>
        <v/>
      </c>
      <c r="U979">
        <f>(Q979*D979+S979*I979)*(1-O979)</f>
        <v/>
      </c>
      <c r="V979">
        <f>(R979*K979*N979+'d_고정'!$B$3*('6_기대효과'!$H$7/8)*N979*'d_고정'!$B$10*M979*('6_기대효과'!$K$7/'d_고정'!$B$9))*(1-O979)</f>
        <v/>
      </c>
      <c r="W979">
        <f>(S979*I979+R979*MAX(K979-'d_고정'!$B$10*M979*('6_기대효과'!$K$7/'d_고정'!$B$9),0)*N979)*(1-O979)</f>
        <v/>
      </c>
      <c r="X979">
        <f>U979+V979</f>
        <v/>
      </c>
      <c r="Y979">
        <f>U979/('d_고정'!$B$5*'6_기대효과'!$H$7/8)/'d_고정'!$B$6</f>
        <v/>
      </c>
      <c r="Z979">
        <f>U979/('d_고정'!$B$8*'6_기대효과'!$H$7/8)</f>
        <v/>
      </c>
    </row>
    <row r="980">
      <c r="A980">
        <f>RAND()</f>
        <v/>
      </c>
      <c r="B980">
        <f>IF('d_시나리오'!$J$2='d_시나리오'!$H$2,'d_시나리오'!$I$2,IF(A980&lt;('d_시나리오'!$I$2-'d_시나리오'!$H$2)/('d_시나리오'!$J$2-'d_시나리오'!$H$2),'d_시나리오'!$H$2+SQRT(A980*('d_시나리오'!$J$2-'d_시나리오'!$H$2)*('d_시나리오'!$I$2-'d_시나리오'!$H$2)),'d_시나리오'!$J$2-SQRT((1-A980)*('d_시나리오'!$J$2-'d_시나리오'!$H$2)*('d_시나리오'!$J$2-'d_시나리오'!$I$2))))</f>
        <v/>
      </c>
      <c r="C980">
        <f>BETAINV(RAND(),2,6)</f>
        <v/>
      </c>
      <c r="D980">
        <f>INDEX('d_분포'!$A$2:$A$28,RANDBETWEEN(1,27))</f>
        <v/>
      </c>
      <c r="E980">
        <f>INDEX('d_분포'!$C$2:$C$5,RANDBETWEEN(1,4))*(0.9+0.2*RAND())</f>
        <v/>
      </c>
      <c r="F980">
        <f>RAND()</f>
        <v/>
      </c>
      <c r="G980">
        <f>IF('d_시나리오'!$J$3='d_시나리오'!$H$3,'d_시나리오'!$I$3,IF(F980&lt;('d_시나리오'!$I$3-'d_시나리오'!$H$3)/('d_시나리오'!$J$3-'d_시나리오'!$H$3),'d_시나리오'!$H$3+SQRT(F980*('d_시나리오'!$J$3-'d_시나리오'!$H$3)*('d_시나리오'!$I$3-'d_시나리오'!$H$3)),'d_시나리오'!$J$3-SQRT((1-F980)*('d_시나리오'!$J$3-'d_시나리오'!$H$3)*('d_시나리오'!$J$3-'d_시나리오'!$I$3))))</f>
        <v/>
      </c>
      <c r="H980">
        <f>RAND()</f>
        <v/>
      </c>
      <c r="I980">
        <f>IF('d_시나리오'!$J$4='d_시나리오'!$H$4,'d_시나리오'!$I$4,IF(H980&lt;('d_시나리오'!$I$4-'d_시나리오'!$H$4)/('d_시나리오'!$J$4-'d_시나리오'!$H$4),'d_시나리오'!$H$4+SQRT(H980*('d_시나리오'!$J$4-'d_시나리오'!$H$4)*('d_시나리오'!$I$4-'d_시나리오'!$H$4)),'d_시나리오'!$J$4-SQRT((1-H980)*('d_시나리오'!$J$4-'d_시나리오'!$H$4)*('d_시나리오'!$J$4-'d_시나리오'!$I$4))))</f>
        <v/>
      </c>
      <c r="J980">
        <f>RAND()</f>
        <v/>
      </c>
      <c r="K980">
        <f>IF('d_시나리오'!$J$5='d_시나리오'!$H$5,'d_시나리오'!$I$5,IF(J980&lt;('d_시나리오'!$I$5-'d_시나리오'!$H$5)/('d_시나리오'!$J$5-'d_시나리오'!$H$5),'d_시나리오'!$H$5+SQRT(J980*('d_시나리오'!$J$5-'d_시나리오'!$H$5)*('d_시나리오'!$I$5-'d_시나리오'!$H$5)),'d_시나리오'!$J$5-SQRT((1-J980)*('d_시나리오'!$J$5-'d_시나리오'!$H$5)*('d_시나리오'!$J$5-'d_시나리오'!$I$5))))</f>
        <v/>
      </c>
      <c r="L980">
        <f>RAND()</f>
        <v/>
      </c>
      <c r="M980">
        <f>IF('d_시나리오'!$J$6='d_시나리오'!$H$6,'d_시나리오'!$I$6,IF(L980&lt;('d_시나리오'!$I$6-'d_시나리오'!$H$6)/('d_시나리오'!$J$6-'d_시나리오'!$H$6),'d_시나리오'!$H$6+SQRT(L980*('d_시나리오'!$J$6-'d_시나리오'!$H$6)*('d_시나리오'!$I$6-'d_시나리오'!$H$6)),'d_시나리오'!$J$6-SQRT((1-L980)*('d_시나리오'!$J$6-'d_시나리오'!$H$6)*('d_시나리오'!$J$6-'d_시나리오'!$I$6))))</f>
        <v/>
      </c>
      <c r="N980">
        <f>INDEX('d_분포'!$B$2:$B$57,RANDBETWEEN(1,56))</f>
        <v/>
      </c>
      <c r="O980">
        <f>BETAINV(RAND(),5,5)</f>
        <v/>
      </c>
      <c r="P980">
        <f>'d_고정'!$B$1*'6_기대효과'!$H$7*('d_시나리오'!$I$7/'d_고정'!$B$2)*B980</f>
        <v/>
      </c>
      <c r="Q980">
        <f>P980*C980</f>
        <v/>
      </c>
      <c r="R980">
        <f>P980*E980</f>
        <v/>
      </c>
      <c r="S980">
        <f>R980*G980</f>
        <v/>
      </c>
      <c r="T980">
        <f>Q980+S980</f>
        <v/>
      </c>
      <c r="U980">
        <f>(Q980*D980+S980*I980)*(1-O980)</f>
        <v/>
      </c>
      <c r="V980">
        <f>(R980*K980*N980+'d_고정'!$B$3*('6_기대효과'!$H$7/8)*N980*'d_고정'!$B$10*M980*('6_기대효과'!$K$7/'d_고정'!$B$9))*(1-O980)</f>
        <v/>
      </c>
      <c r="W980">
        <f>(S980*I980+R980*MAX(K980-'d_고정'!$B$10*M980*('6_기대효과'!$K$7/'d_고정'!$B$9),0)*N980)*(1-O980)</f>
        <v/>
      </c>
      <c r="X980">
        <f>U980+V980</f>
        <v/>
      </c>
      <c r="Y980">
        <f>U980/('d_고정'!$B$5*'6_기대효과'!$H$7/8)/'d_고정'!$B$6</f>
        <v/>
      </c>
      <c r="Z980">
        <f>U980/('d_고정'!$B$8*'6_기대효과'!$H$7/8)</f>
        <v/>
      </c>
    </row>
    <row r="981">
      <c r="A981">
        <f>RAND()</f>
        <v/>
      </c>
      <c r="B981">
        <f>IF('d_시나리오'!$J$2='d_시나리오'!$H$2,'d_시나리오'!$I$2,IF(A981&lt;('d_시나리오'!$I$2-'d_시나리오'!$H$2)/('d_시나리오'!$J$2-'d_시나리오'!$H$2),'d_시나리오'!$H$2+SQRT(A981*('d_시나리오'!$J$2-'d_시나리오'!$H$2)*('d_시나리오'!$I$2-'d_시나리오'!$H$2)),'d_시나리오'!$J$2-SQRT((1-A981)*('d_시나리오'!$J$2-'d_시나리오'!$H$2)*('d_시나리오'!$J$2-'d_시나리오'!$I$2))))</f>
        <v/>
      </c>
      <c r="C981">
        <f>BETAINV(RAND(),2,6)</f>
        <v/>
      </c>
      <c r="D981">
        <f>INDEX('d_분포'!$A$2:$A$28,RANDBETWEEN(1,27))</f>
        <v/>
      </c>
      <c r="E981">
        <f>INDEX('d_분포'!$C$2:$C$5,RANDBETWEEN(1,4))*(0.9+0.2*RAND())</f>
        <v/>
      </c>
      <c r="F981">
        <f>RAND()</f>
        <v/>
      </c>
      <c r="G981">
        <f>IF('d_시나리오'!$J$3='d_시나리오'!$H$3,'d_시나리오'!$I$3,IF(F981&lt;('d_시나리오'!$I$3-'d_시나리오'!$H$3)/('d_시나리오'!$J$3-'d_시나리오'!$H$3),'d_시나리오'!$H$3+SQRT(F981*('d_시나리오'!$J$3-'d_시나리오'!$H$3)*('d_시나리오'!$I$3-'d_시나리오'!$H$3)),'d_시나리오'!$J$3-SQRT((1-F981)*('d_시나리오'!$J$3-'d_시나리오'!$H$3)*('d_시나리오'!$J$3-'d_시나리오'!$I$3))))</f>
        <v/>
      </c>
      <c r="H981">
        <f>RAND()</f>
        <v/>
      </c>
      <c r="I981">
        <f>IF('d_시나리오'!$J$4='d_시나리오'!$H$4,'d_시나리오'!$I$4,IF(H981&lt;('d_시나리오'!$I$4-'d_시나리오'!$H$4)/('d_시나리오'!$J$4-'d_시나리오'!$H$4),'d_시나리오'!$H$4+SQRT(H981*('d_시나리오'!$J$4-'d_시나리오'!$H$4)*('d_시나리오'!$I$4-'d_시나리오'!$H$4)),'d_시나리오'!$J$4-SQRT((1-H981)*('d_시나리오'!$J$4-'d_시나리오'!$H$4)*('d_시나리오'!$J$4-'d_시나리오'!$I$4))))</f>
        <v/>
      </c>
      <c r="J981">
        <f>RAND()</f>
        <v/>
      </c>
      <c r="K981">
        <f>IF('d_시나리오'!$J$5='d_시나리오'!$H$5,'d_시나리오'!$I$5,IF(J981&lt;('d_시나리오'!$I$5-'d_시나리오'!$H$5)/('d_시나리오'!$J$5-'d_시나리오'!$H$5),'d_시나리오'!$H$5+SQRT(J981*('d_시나리오'!$J$5-'d_시나리오'!$H$5)*('d_시나리오'!$I$5-'d_시나리오'!$H$5)),'d_시나리오'!$J$5-SQRT((1-J981)*('d_시나리오'!$J$5-'d_시나리오'!$H$5)*('d_시나리오'!$J$5-'d_시나리오'!$I$5))))</f>
        <v/>
      </c>
      <c r="L981">
        <f>RAND()</f>
        <v/>
      </c>
      <c r="M981">
        <f>IF('d_시나리오'!$J$6='d_시나리오'!$H$6,'d_시나리오'!$I$6,IF(L981&lt;('d_시나리오'!$I$6-'d_시나리오'!$H$6)/('d_시나리오'!$J$6-'d_시나리오'!$H$6),'d_시나리오'!$H$6+SQRT(L981*('d_시나리오'!$J$6-'d_시나리오'!$H$6)*('d_시나리오'!$I$6-'d_시나리오'!$H$6)),'d_시나리오'!$J$6-SQRT((1-L981)*('d_시나리오'!$J$6-'d_시나리오'!$H$6)*('d_시나리오'!$J$6-'d_시나리오'!$I$6))))</f>
        <v/>
      </c>
      <c r="N981">
        <f>INDEX('d_분포'!$B$2:$B$57,RANDBETWEEN(1,56))</f>
        <v/>
      </c>
      <c r="O981">
        <f>BETAINV(RAND(),5,5)</f>
        <v/>
      </c>
      <c r="P981">
        <f>'d_고정'!$B$1*'6_기대효과'!$H$7*('d_시나리오'!$I$7/'d_고정'!$B$2)*B981</f>
        <v/>
      </c>
      <c r="Q981">
        <f>P981*C981</f>
        <v/>
      </c>
      <c r="R981">
        <f>P981*E981</f>
        <v/>
      </c>
      <c r="S981">
        <f>R981*G981</f>
        <v/>
      </c>
      <c r="T981">
        <f>Q981+S981</f>
        <v/>
      </c>
      <c r="U981">
        <f>(Q981*D981+S981*I981)*(1-O981)</f>
        <v/>
      </c>
      <c r="V981">
        <f>(R981*K981*N981+'d_고정'!$B$3*('6_기대효과'!$H$7/8)*N981*'d_고정'!$B$10*M981*('6_기대효과'!$K$7/'d_고정'!$B$9))*(1-O981)</f>
        <v/>
      </c>
      <c r="W981">
        <f>(S981*I981+R981*MAX(K981-'d_고정'!$B$10*M981*('6_기대효과'!$K$7/'d_고정'!$B$9),0)*N981)*(1-O981)</f>
        <v/>
      </c>
      <c r="X981">
        <f>U981+V981</f>
        <v/>
      </c>
      <c r="Y981">
        <f>U981/('d_고정'!$B$5*'6_기대효과'!$H$7/8)/'d_고정'!$B$6</f>
        <v/>
      </c>
      <c r="Z981">
        <f>U981/('d_고정'!$B$8*'6_기대효과'!$H$7/8)</f>
        <v/>
      </c>
    </row>
    <row r="982">
      <c r="A982">
        <f>RAND()</f>
        <v/>
      </c>
      <c r="B982">
        <f>IF('d_시나리오'!$J$2='d_시나리오'!$H$2,'d_시나리오'!$I$2,IF(A982&lt;('d_시나리오'!$I$2-'d_시나리오'!$H$2)/('d_시나리오'!$J$2-'d_시나리오'!$H$2),'d_시나리오'!$H$2+SQRT(A982*('d_시나리오'!$J$2-'d_시나리오'!$H$2)*('d_시나리오'!$I$2-'d_시나리오'!$H$2)),'d_시나리오'!$J$2-SQRT((1-A982)*('d_시나리오'!$J$2-'d_시나리오'!$H$2)*('d_시나리오'!$J$2-'d_시나리오'!$I$2))))</f>
        <v/>
      </c>
      <c r="C982">
        <f>BETAINV(RAND(),2,6)</f>
        <v/>
      </c>
      <c r="D982">
        <f>INDEX('d_분포'!$A$2:$A$28,RANDBETWEEN(1,27))</f>
        <v/>
      </c>
      <c r="E982">
        <f>INDEX('d_분포'!$C$2:$C$5,RANDBETWEEN(1,4))*(0.9+0.2*RAND())</f>
        <v/>
      </c>
      <c r="F982">
        <f>RAND()</f>
        <v/>
      </c>
      <c r="G982">
        <f>IF('d_시나리오'!$J$3='d_시나리오'!$H$3,'d_시나리오'!$I$3,IF(F982&lt;('d_시나리오'!$I$3-'d_시나리오'!$H$3)/('d_시나리오'!$J$3-'d_시나리오'!$H$3),'d_시나리오'!$H$3+SQRT(F982*('d_시나리오'!$J$3-'d_시나리오'!$H$3)*('d_시나리오'!$I$3-'d_시나리오'!$H$3)),'d_시나리오'!$J$3-SQRT((1-F982)*('d_시나리오'!$J$3-'d_시나리오'!$H$3)*('d_시나리오'!$J$3-'d_시나리오'!$I$3))))</f>
        <v/>
      </c>
      <c r="H982">
        <f>RAND()</f>
        <v/>
      </c>
      <c r="I982">
        <f>IF('d_시나리오'!$J$4='d_시나리오'!$H$4,'d_시나리오'!$I$4,IF(H982&lt;('d_시나리오'!$I$4-'d_시나리오'!$H$4)/('d_시나리오'!$J$4-'d_시나리오'!$H$4),'d_시나리오'!$H$4+SQRT(H982*('d_시나리오'!$J$4-'d_시나리오'!$H$4)*('d_시나리오'!$I$4-'d_시나리오'!$H$4)),'d_시나리오'!$J$4-SQRT((1-H982)*('d_시나리오'!$J$4-'d_시나리오'!$H$4)*('d_시나리오'!$J$4-'d_시나리오'!$I$4))))</f>
        <v/>
      </c>
      <c r="J982">
        <f>RAND()</f>
        <v/>
      </c>
      <c r="K982">
        <f>IF('d_시나리오'!$J$5='d_시나리오'!$H$5,'d_시나리오'!$I$5,IF(J982&lt;('d_시나리오'!$I$5-'d_시나리오'!$H$5)/('d_시나리오'!$J$5-'d_시나리오'!$H$5),'d_시나리오'!$H$5+SQRT(J982*('d_시나리오'!$J$5-'d_시나리오'!$H$5)*('d_시나리오'!$I$5-'d_시나리오'!$H$5)),'d_시나리오'!$J$5-SQRT((1-J982)*('d_시나리오'!$J$5-'d_시나리오'!$H$5)*('d_시나리오'!$J$5-'d_시나리오'!$I$5))))</f>
        <v/>
      </c>
      <c r="L982">
        <f>RAND()</f>
        <v/>
      </c>
      <c r="M982">
        <f>IF('d_시나리오'!$J$6='d_시나리오'!$H$6,'d_시나리오'!$I$6,IF(L982&lt;('d_시나리오'!$I$6-'d_시나리오'!$H$6)/('d_시나리오'!$J$6-'d_시나리오'!$H$6),'d_시나리오'!$H$6+SQRT(L982*('d_시나리오'!$J$6-'d_시나리오'!$H$6)*('d_시나리오'!$I$6-'d_시나리오'!$H$6)),'d_시나리오'!$J$6-SQRT((1-L982)*('d_시나리오'!$J$6-'d_시나리오'!$H$6)*('d_시나리오'!$J$6-'d_시나리오'!$I$6))))</f>
        <v/>
      </c>
      <c r="N982">
        <f>INDEX('d_분포'!$B$2:$B$57,RANDBETWEEN(1,56))</f>
        <v/>
      </c>
      <c r="O982">
        <f>BETAINV(RAND(),5,5)</f>
        <v/>
      </c>
      <c r="P982">
        <f>'d_고정'!$B$1*'6_기대효과'!$H$7*('d_시나리오'!$I$7/'d_고정'!$B$2)*B982</f>
        <v/>
      </c>
      <c r="Q982">
        <f>P982*C982</f>
        <v/>
      </c>
      <c r="R982">
        <f>P982*E982</f>
        <v/>
      </c>
      <c r="S982">
        <f>R982*G982</f>
        <v/>
      </c>
      <c r="T982">
        <f>Q982+S982</f>
        <v/>
      </c>
      <c r="U982">
        <f>(Q982*D982+S982*I982)*(1-O982)</f>
        <v/>
      </c>
      <c r="V982">
        <f>(R982*K982*N982+'d_고정'!$B$3*('6_기대효과'!$H$7/8)*N982*'d_고정'!$B$10*M982*('6_기대효과'!$K$7/'d_고정'!$B$9))*(1-O982)</f>
        <v/>
      </c>
      <c r="W982">
        <f>(S982*I982+R982*MAX(K982-'d_고정'!$B$10*M982*('6_기대효과'!$K$7/'d_고정'!$B$9),0)*N982)*(1-O982)</f>
        <v/>
      </c>
      <c r="X982">
        <f>U982+V982</f>
        <v/>
      </c>
      <c r="Y982">
        <f>U982/('d_고정'!$B$5*'6_기대효과'!$H$7/8)/'d_고정'!$B$6</f>
        <v/>
      </c>
      <c r="Z982">
        <f>U982/('d_고정'!$B$8*'6_기대효과'!$H$7/8)</f>
        <v/>
      </c>
    </row>
    <row r="983">
      <c r="A983">
        <f>RAND()</f>
        <v/>
      </c>
      <c r="B983">
        <f>IF('d_시나리오'!$J$2='d_시나리오'!$H$2,'d_시나리오'!$I$2,IF(A983&lt;('d_시나리오'!$I$2-'d_시나리오'!$H$2)/('d_시나리오'!$J$2-'d_시나리오'!$H$2),'d_시나리오'!$H$2+SQRT(A983*('d_시나리오'!$J$2-'d_시나리오'!$H$2)*('d_시나리오'!$I$2-'d_시나리오'!$H$2)),'d_시나리오'!$J$2-SQRT((1-A983)*('d_시나리오'!$J$2-'d_시나리오'!$H$2)*('d_시나리오'!$J$2-'d_시나리오'!$I$2))))</f>
        <v/>
      </c>
      <c r="C983">
        <f>BETAINV(RAND(),2,6)</f>
        <v/>
      </c>
      <c r="D983">
        <f>INDEX('d_분포'!$A$2:$A$28,RANDBETWEEN(1,27))</f>
        <v/>
      </c>
      <c r="E983">
        <f>INDEX('d_분포'!$C$2:$C$5,RANDBETWEEN(1,4))*(0.9+0.2*RAND())</f>
        <v/>
      </c>
      <c r="F983">
        <f>RAND()</f>
        <v/>
      </c>
      <c r="G983">
        <f>IF('d_시나리오'!$J$3='d_시나리오'!$H$3,'d_시나리오'!$I$3,IF(F983&lt;('d_시나리오'!$I$3-'d_시나리오'!$H$3)/('d_시나리오'!$J$3-'d_시나리오'!$H$3),'d_시나리오'!$H$3+SQRT(F983*('d_시나리오'!$J$3-'d_시나리오'!$H$3)*('d_시나리오'!$I$3-'d_시나리오'!$H$3)),'d_시나리오'!$J$3-SQRT((1-F983)*('d_시나리오'!$J$3-'d_시나리오'!$H$3)*('d_시나리오'!$J$3-'d_시나리오'!$I$3))))</f>
        <v/>
      </c>
      <c r="H983">
        <f>RAND()</f>
        <v/>
      </c>
      <c r="I983">
        <f>IF('d_시나리오'!$J$4='d_시나리오'!$H$4,'d_시나리오'!$I$4,IF(H983&lt;('d_시나리오'!$I$4-'d_시나리오'!$H$4)/('d_시나리오'!$J$4-'d_시나리오'!$H$4),'d_시나리오'!$H$4+SQRT(H983*('d_시나리오'!$J$4-'d_시나리오'!$H$4)*('d_시나리오'!$I$4-'d_시나리오'!$H$4)),'d_시나리오'!$J$4-SQRT((1-H983)*('d_시나리오'!$J$4-'d_시나리오'!$H$4)*('d_시나리오'!$J$4-'d_시나리오'!$I$4))))</f>
        <v/>
      </c>
      <c r="J983">
        <f>RAND()</f>
        <v/>
      </c>
      <c r="K983">
        <f>IF('d_시나리오'!$J$5='d_시나리오'!$H$5,'d_시나리오'!$I$5,IF(J983&lt;('d_시나리오'!$I$5-'d_시나리오'!$H$5)/('d_시나리오'!$J$5-'d_시나리오'!$H$5),'d_시나리오'!$H$5+SQRT(J983*('d_시나리오'!$J$5-'d_시나리오'!$H$5)*('d_시나리오'!$I$5-'d_시나리오'!$H$5)),'d_시나리오'!$J$5-SQRT((1-J983)*('d_시나리오'!$J$5-'d_시나리오'!$H$5)*('d_시나리오'!$J$5-'d_시나리오'!$I$5))))</f>
        <v/>
      </c>
      <c r="L983">
        <f>RAND()</f>
        <v/>
      </c>
      <c r="M983">
        <f>IF('d_시나리오'!$J$6='d_시나리오'!$H$6,'d_시나리오'!$I$6,IF(L983&lt;('d_시나리오'!$I$6-'d_시나리오'!$H$6)/('d_시나리오'!$J$6-'d_시나리오'!$H$6),'d_시나리오'!$H$6+SQRT(L983*('d_시나리오'!$J$6-'d_시나리오'!$H$6)*('d_시나리오'!$I$6-'d_시나리오'!$H$6)),'d_시나리오'!$J$6-SQRT((1-L983)*('d_시나리오'!$J$6-'d_시나리오'!$H$6)*('d_시나리오'!$J$6-'d_시나리오'!$I$6))))</f>
        <v/>
      </c>
      <c r="N983">
        <f>INDEX('d_분포'!$B$2:$B$57,RANDBETWEEN(1,56))</f>
        <v/>
      </c>
      <c r="O983">
        <f>BETAINV(RAND(),5,5)</f>
        <v/>
      </c>
      <c r="P983">
        <f>'d_고정'!$B$1*'6_기대효과'!$H$7*('d_시나리오'!$I$7/'d_고정'!$B$2)*B983</f>
        <v/>
      </c>
      <c r="Q983">
        <f>P983*C983</f>
        <v/>
      </c>
      <c r="R983">
        <f>P983*E983</f>
        <v/>
      </c>
      <c r="S983">
        <f>R983*G983</f>
        <v/>
      </c>
      <c r="T983">
        <f>Q983+S983</f>
        <v/>
      </c>
      <c r="U983">
        <f>(Q983*D983+S983*I983)*(1-O983)</f>
        <v/>
      </c>
      <c r="V983">
        <f>(R983*K983*N983+'d_고정'!$B$3*('6_기대효과'!$H$7/8)*N983*'d_고정'!$B$10*M983*('6_기대효과'!$K$7/'d_고정'!$B$9))*(1-O983)</f>
        <v/>
      </c>
      <c r="W983">
        <f>(S983*I983+R983*MAX(K983-'d_고정'!$B$10*M983*('6_기대효과'!$K$7/'d_고정'!$B$9),0)*N983)*(1-O983)</f>
        <v/>
      </c>
      <c r="X983">
        <f>U983+V983</f>
        <v/>
      </c>
      <c r="Y983">
        <f>U983/('d_고정'!$B$5*'6_기대효과'!$H$7/8)/'d_고정'!$B$6</f>
        <v/>
      </c>
      <c r="Z983">
        <f>U983/('d_고정'!$B$8*'6_기대효과'!$H$7/8)</f>
        <v/>
      </c>
    </row>
    <row r="984">
      <c r="A984">
        <f>RAND()</f>
        <v/>
      </c>
      <c r="B984">
        <f>IF('d_시나리오'!$J$2='d_시나리오'!$H$2,'d_시나리오'!$I$2,IF(A984&lt;('d_시나리오'!$I$2-'d_시나리오'!$H$2)/('d_시나리오'!$J$2-'d_시나리오'!$H$2),'d_시나리오'!$H$2+SQRT(A984*('d_시나리오'!$J$2-'d_시나리오'!$H$2)*('d_시나리오'!$I$2-'d_시나리오'!$H$2)),'d_시나리오'!$J$2-SQRT((1-A984)*('d_시나리오'!$J$2-'d_시나리오'!$H$2)*('d_시나리오'!$J$2-'d_시나리오'!$I$2))))</f>
        <v/>
      </c>
      <c r="C984">
        <f>BETAINV(RAND(),2,6)</f>
        <v/>
      </c>
      <c r="D984">
        <f>INDEX('d_분포'!$A$2:$A$28,RANDBETWEEN(1,27))</f>
        <v/>
      </c>
      <c r="E984">
        <f>INDEX('d_분포'!$C$2:$C$5,RANDBETWEEN(1,4))*(0.9+0.2*RAND())</f>
        <v/>
      </c>
      <c r="F984">
        <f>RAND()</f>
        <v/>
      </c>
      <c r="G984">
        <f>IF('d_시나리오'!$J$3='d_시나리오'!$H$3,'d_시나리오'!$I$3,IF(F984&lt;('d_시나리오'!$I$3-'d_시나리오'!$H$3)/('d_시나리오'!$J$3-'d_시나리오'!$H$3),'d_시나리오'!$H$3+SQRT(F984*('d_시나리오'!$J$3-'d_시나리오'!$H$3)*('d_시나리오'!$I$3-'d_시나리오'!$H$3)),'d_시나리오'!$J$3-SQRT((1-F984)*('d_시나리오'!$J$3-'d_시나리오'!$H$3)*('d_시나리오'!$J$3-'d_시나리오'!$I$3))))</f>
        <v/>
      </c>
      <c r="H984">
        <f>RAND()</f>
        <v/>
      </c>
      <c r="I984">
        <f>IF('d_시나리오'!$J$4='d_시나리오'!$H$4,'d_시나리오'!$I$4,IF(H984&lt;('d_시나리오'!$I$4-'d_시나리오'!$H$4)/('d_시나리오'!$J$4-'d_시나리오'!$H$4),'d_시나리오'!$H$4+SQRT(H984*('d_시나리오'!$J$4-'d_시나리오'!$H$4)*('d_시나리오'!$I$4-'d_시나리오'!$H$4)),'d_시나리오'!$J$4-SQRT((1-H984)*('d_시나리오'!$J$4-'d_시나리오'!$H$4)*('d_시나리오'!$J$4-'d_시나리오'!$I$4))))</f>
        <v/>
      </c>
      <c r="J984">
        <f>RAND()</f>
        <v/>
      </c>
      <c r="K984">
        <f>IF('d_시나리오'!$J$5='d_시나리오'!$H$5,'d_시나리오'!$I$5,IF(J984&lt;('d_시나리오'!$I$5-'d_시나리오'!$H$5)/('d_시나리오'!$J$5-'d_시나리오'!$H$5),'d_시나리오'!$H$5+SQRT(J984*('d_시나리오'!$J$5-'d_시나리오'!$H$5)*('d_시나리오'!$I$5-'d_시나리오'!$H$5)),'d_시나리오'!$J$5-SQRT((1-J984)*('d_시나리오'!$J$5-'d_시나리오'!$H$5)*('d_시나리오'!$J$5-'d_시나리오'!$I$5))))</f>
        <v/>
      </c>
      <c r="L984">
        <f>RAND()</f>
        <v/>
      </c>
      <c r="M984">
        <f>IF('d_시나리오'!$J$6='d_시나리오'!$H$6,'d_시나리오'!$I$6,IF(L984&lt;('d_시나리오'!$I$6-'d_시나리오'!$H$6)/('d_시나리오'!$J$6-'d_시나리오'!$H$6),'d_시나리오'!$H$6+SQRT(L984*('d_시나리오'!$J$6-'d_시나리오'!$H$6)*('d_시나리오'!$I$6-'d_시나리오'!$H$6)),'d_시나리오'!$J$6-SQRT((1-L984)*('d_시나리오'!$J$6-'d_시나리오'!$H$6)*('d_시나리오'!$J$6-'d_시나리오'!$I$6))))</f>
        <v/>
      </c>
      <c r="N984">
        <f>INDEX('d_분포'!$B$2:$B$57,RANDBETWEEN(1,56))</f>
        <v/>
      </c>
      <c r="O984">
        <f>BETAINV(RAND(),5,5)</f>
        <v/>
      </c>
      <c r="P984">
        <f>'d_고정'!$B$1*'6_기대효과'!$H$7*('d_시나리오'!$I$7/'d_고정'!$B$2)*B984</f>
        <v/>
      </c>
      <c r="Q984">
        <f>P984*C984</f>
        <v/>
      </c>
      <c r="R984">
        <f>P984*E984</f>
        <v/>
      </c>
      <c r="S984">
        <f>R984*G984</f>
        <v/>
      </c>
      <c r="T984">
        <f>Q984+S984</f>
        <v/>
      </c>
      <c r="U984">
        <f>(Q984*D984+S984*I984)*(1-O984)</f>
        <v/>
      </c>
      <c r="V984">
        <f>(R984*K984*N984+'d_고정'!$B$3*('6_기대효과'!$H$7/8)*N984*'d_고정'!$B$10*M984*('6_기대효과'!$K$7/'d_고정'!$B$9))*(1-O984)</f>
        <v/>
      </c>
      <c r="W984">
        <f>(S984*I984+R984*MAX(K984-'d_고정'!$B$10*M984*('6_기대효과'!$K$7/'d_고정'!$B$9),0)*N984)*(1-O984)</f>
        <v/>
      </c>
      <c r="X984">
        <f>U984+V984</f>
        <v/>
      </c>
      <c r="Y984">
        <f>U984/('d_고정'!$B$5*'6_기대효과'!$H$7/8)/'d_고정'!$B$6</f>
        <v/>
      </c>
      <c r="Z984">
        <f>U984/('d_고정'!$B$8*'6_기대효과'!$H$7/8)</f>
        <v/>
      </c>
    </row>
    <row r="985">
      <c r="A985">
        <f>RAND()</f>
        <v/>
      </c>
      <c r="B985">
        <f>IF('d_시나리오'!$J$2='d_시나리오'!$H$2,'d_시나리오'!$I$2,IF(A985&lt;('d_시나리오'!$I$2-'d_시나리오'!$H$2)/('d_시나리오'!$J$2-'d_시나리오'!$H$2),'d_시나리오'!$H$2+SQRT(A985*('d_시나리오'!$J$2-'d_시나리오'!$H$2)*('d_시나리오'!$I$2-'d_시나리오'!$H$2)),'d_시나리오'!$J$2-SQRT((1-A985)*('d_시나리오'!$J$2-'d_시나리오'!$H$2)*('d_시나리오'!$J$2-'d_시나리오'!$I$2))))</f>
        <v/>
      </c>
      <c r="C985">
        <f>BETAINV(RAND(),2,6)</f>
        <v/>
      </c>
      <c r="D985">
        <f>INDEX('d_분포'!$A$2:$A$28,RANDBETWEEN(1,27))</f>
        <v/>
      </c>
      <c r="E985">
        <f>INDEX('d_분포'!$C$2:$C$5,RANDBETWEEN(1,4))*(0.9+0.2*RAND())</f>
        <v/>
      </c>
      <c r="F985">
        <f>RAND()</f>
        <v/>
      </c>
      <c r="G985">
        <f>IF('d_시나리오'!$J$3='d_시나리오'!$H$3,'d_시나리오'!$I$3,IF(F985&lt;('d_시나리오'!$I$3-'d_시나리오'!$H$3)/('d_시나리오'!$J$3-'d_시나리오'!$H$3),'d_시나리오'!$H$3+SQRT(F985*('d_시나리오'!$J$3-'d_시나리오'!$H$3)*('d_시나리오'!$I$3-'d_시나리오'!$H$3)),'d_시나리오'!$J$3-SQRT((1-F985)*('d_시나리오'!$J$3-'d_시나리오'!$H$3)*('d_시나리오'!$J$3-'d_시나리오'!$I$3))))</f>
        <v/>
      </c>
      <c r="H985">
        <f>RAND()</f>
        <v/>
      </c>
      <c r="I985">
        <f>IF('d_시나리오'!$J$4='d_시나리오'!$H$4,'d_시나리오'!$I$4,IF(H985&lt;('d_시나리오'!$I$4-'d_시나리오'!$H$4)/('d_시나리오'!$J$4-'d_시나리오'!$H$4),'d_시나리오'!$H$4+SQRT(H985*('d_시나리오'!$J$4-'d_시나리오'!$H$4)*('d_시나리오'!$I$4-'d_시나리오'!$H$4)),'d_시나리오'!$J$4-SQRT((1-H985)*('d_시나리오'!$J$4-'d_시나리오'!$H$4)*('d_시나리오'!$J$4-'d_시나리오'!$I$4))))</f>
        <v/>
      </c>
      <c r="J985">
        <f>RAND()</f>
        <v/>
      </c>
      <c r="K985">
        <f>IF('d_시나리오'!$J$5='d_시나리오'!$H$5,'d_시나리오'!$I$5,IF(J985&lt;('d_시나리오'!$I$5-'d_시나리오'!$H$5)/('d_시나리오'!$J$5-'d_시나리오'!$H$5),'d_시나리오'!$H$5+SQRT(J985*('d_시나리오'!$J$5-'d_시나리오'!$H$5)*('d_시나리오'!$I$5-'d_시나리오'!$H$5)),'d_시나리오'!$J$5-SQRT((1-J985)*('d_시나리오'!$J$5-'d_시나리오'!$H$5)*('d_시나리오'!$J$5-'d_시나리오'!$I$5))))</f>
        <v/>
      </c>
      <c r="L985">
        <f>RAND()</f>
        <v/>
      </c>
      <c r="M985">
        <f>IF('d_시나리오'!$J$6='d_시나리오'!$H$6,'d_시나리오'!$I$6,IF(L985&lt;('d_시나리오'!$I$6-'d_시나리오'!$H$6)/('d_시나리오'!$J$6-'d_시나리오'!$H$6),'d_시나리오'!$H$6+SQRT(L985*('d_시나리오'!$J$6-'d_시나리오'!$H$6)*('d_시나리오'!$I$6-'d_시나리오'!$H$6)),'d_시나리오'!$J$6-SQRT((1-L985)*('d_시나리오'!$J$6-'d_시나리오'!$H$6)*('d_시나리오'!$J$6-'d_시나리오'!$I$6))))</f>
        <v/>
      </c>
      <c r="N985">
        <f>INDEX('d_분포'!$B$2:$B$57,RANDBETWEEN(1,56))</f>
        <v/>
      </c>
      <c r="O985">
        <f>BETAINV(RAND(),5,5)</f>
        <v/>
      </c>
      <c r="P985">
        <f>'d_고정'!$B$1*'6_기대효과'!$H$7*('d_시나리오'!$I$7/'d_고정'!$B$2)*B985</f>
        <v/>
      </c>
      <c r="Q985">
        <f>P985*C985</f>
        <v/>
      </c>
      <c r="R985">
        <f>P985*E985</f>
        <v/>
      </c>
      <c r="S985">
        <f>R985*G985</f>
        <v/>
      </c>
      <c r="T985">
        <f>Q985+S985</f>
        <v/>
      </c>
      <c r="U985">
        <f>(Q985*D985+S985*I985)*(1-O985)</f>
        <v/>
      </c>
      <c r="V985">
        <f>(R985*K985*N985+'d_고정'!$B$3*('6_기대효과'!$H$7/8)*N985*'d_고정'!$B$10*M985*('6_기대효과'!$K$7/'d_고정'!$B$9))*(1-O985)</f>
        <v/>
      </c>
      <c r="W985">
        <f>(S985*I985+R985*MAX(K985-'d_고정'!$B$10*M985*('6_기대효과'!$K$7/'d_고정'!$B$9),0)*N985)*(1-O985)</f>
        <v/>
      </c>
      <c r="X985">
        <f>U985+V985</f>
        <v/>
      </c>
      <c r="Y985">
        <f>U985/('d_고정'!$B$5*'6_기대효과'!$H$7/8)/'d_고정'!$B$6</f>
        <v/>
      </c>
      <c r="Z985">
        <f>U985/('d_고정'!$B$8*'6_기대효과'!$H$7/8)</f>
        <v/>
      </c>
    </row>
    <row r="986">
      <c r="A986">
        <f>RAND()</f>
        <v/>
      </c>
      <c r="B986">
        <f>IF('d_시나리오'!$J$2='d_시나리오'!$H$2,'d_시나리오'!$I$2,IF(A986&lt;('d_시나리오'!$I$2-'d_시나리오'!$H$2)/('d_시나리오'!$J$2-'d_시나리오'!$H$2),'d_시나리오'!$H$2+SQRT(A986*('d_시나리오'!$J$2-'d_시나리오'!$H$2)*('d_시나리오'!$I$2-'d_시나리오'!$H$2)),'d_시나리오'!$J$2-SQRT((1-A986)*('d_시나리오'!$J$2-'d_시나리오'!$H$2)*('d_시나리오'!$J$2-'d_시나리오'!$I$2))))</f>
        <v/>
      </c>
      <c r="C986">
        <f>BETAINV(RAND(),2,6)</f>
        <v/>
      </c>
      <c r="D986">
        <f>INDEX('d_분포'!$A$2:$A$28,RANDBETWEEN(1,27))</f>
        <v/>
      </c>
      <c r="E986">
        <f>INDEX('d_분포'!$C$2:$C$5,RANDBETWEEN(1,4))*(0.9+0.2*RAND())</f>
        <v/>
      </c>
      <c r="F986">
        <f>RAND()</f>
        <v/>
      </c>
      <c r="G986">
        <f>IF('d_시나리오'!$J$3='d_시나리오'!$H$3,'d_시나리오'!$I$3,IF(F986&lt;('d_시나리오'!$I$3-'d_시나리오'!$H$3)/('d_시나리오'!$J$3-'d_시나리오'!$H$3),'d_시나리오'!$H$3+SQRT(F986*('d_시나리오'!$J$3-'d_시나리오'!$H$3)*('d_시나리오'!$I$3-'d_시나리오'!$H$3)),'d_시나리오'!$J$3-SQRT((1-F986)*('d_시나리오'!$J$3-'d_시나리오'!$H$3)*('d_시나리오'!$J$3-'d_시나리오'!$I$3))))</f>
        <v/>
      </c>
      <c r="H986">
        <f>RAND()</f>
        <v/>
      </c>
      <c r="I986">
        <f>IF('d_시나리오'!$J$4='d_시나리오'!$H$4,'d_시나리오'!$I$4,IF(H986&lt;('d_시나리오'!$I$4-'d_시나리오'!$H$4)/('d_시나리오'!$J$4-'d_시나리오'!$H$4),'d_시나리오'!$H$4+SQRT(H986*('d_시나리오'!$J$4-'d_시나리오'!$H$4)*('d_시나리오'!$I$4-'d_시나리오'!$H$4)),'d_시나리오'!$J$4-SQRT((1-H986)*('d_시나리오'!$J$4-'d_시나리오'!$H$4)*('d_시나리오'!$J$4-'d_시나리오'!$I$4))))</f>
        <v/>
      </c>
      <c r="J986">
        <f>RAND()</f>
        <v/>
      </c>
      <c r="K986">
        <f>IF('d_시나리오'!$J$5='d_시나리오'!$H$5,'d_시나리오'!$I$5,IF(J986&lt;('d_시나리오'!$I$5-'d_시나리오'!$H$5)/('d_시나리오'!$J$5-'d_시나리오'!$H$5),'d_시나리오'!$H$5+SQRT(J986*('d_시나리오'!$J$5-'d_시나리오'!$H$5)*('d_시나리오'!$I$5-'d_시나리오'!$H$5)),'d_시나리오'!$J$5-SQRT((1-J986)*('d_시나리오'!$J$5-'d_시나리오'!$H$5)*('d_시나리오'!$J$5-'d_시나리오'!$I$5))))</f>
        <v/>
      </c>
      <c r="L986">
        <f>RAND()</f>
        <v/>
      </c>
      <c r="M986">
        <f>IF('d_시나리오'!$J$6='d_시나리오'!$H$6,'d_시나리오'!$I$6,IF(L986&lt;('d_시나리오'!$I$6-'d_시나리오'!$H$6)/('d_시나리오'!$J$6-'d_시나리오'!$H$6),'d_시나리오'!$H$6+SQRT(L986*('d_시나리오'!$J$6-'d_시나리오'!$H$6)*('d_시나리오'!$I$6-'d_시나리오'!$H$6)),'d_시나리오'!$J$6-SQRT((1-L986)*('d_시나리오'!$J$6-'d_시나리오'!$H$6)*('d_시나리오'!$J$6-'d_시나리오'!$I$6))))</f>
        <v/>
      </c>
      <c r="N986">
        <f>INDEX('d_분포'!$B$2:$B$57,RANDBETWEEN(1,56))</f>
        <v/>
      </c>
      <c r="O986">
        <f>BETAINV(RAND(),5,5)</f>
        <v/>
      </c>
      <c r="P986">
        <f>'d_고정'!$B$1*'6_기대효과'!$H$7*('d_시나리오'!$I$7/'d_고정'!$B$2)*B986</f>
        <v/>
      </c>
      <c r="Q986">
        <f>P986*C986</f>
        <v/>
      </c>
      <c r="R986">
        <f>P986*E986</f>
        <v/>
      </c>
      <c r="S986">
        <f>R986*G986</f>
        <v/>
      </c>
      <c r="T986">
        <f>Q986+S986</f>
        <v/>
      </c>
      <c r="U986">
        <f>(Q986*D986+S986*I986)*(1-O986)</f>
        <v/>
      </c>
      <c r="V986">
        <f>(R986*K986*N986+'d_고정'!$B$3*('6_기대효과'!$H$7/8)*N986*'d_고정'!$B$10*M986*('6_기대효과'!$K$7/'d_고정'!$B$9))*(1-O986)</f>
        <v/>
      </c>
      <c r="W986">
        <f>(S986*I986+R986*MAX(K986-'d_고정'!$B$10*M986*('6_기대효과'!$K$7/'d_고정'!$B$9),0)*N986)*(1-O986)</f>
        <v/>
      </c>
      <c r="X986">
        <f>U986+V986</f>
        <v/>
      </c>
      <c r="Y986">
        <f>U986/('d_고정'!$B$5*'6_기대효과'!$H$7/8)/'d_고정'!$B$6</f>
        <v/>
      </c>
      <c r="Z986">
        <f>U986/('d_고정'!$B$8*'6_기대효과'!$H$7/8)</f>
        <v/>
      </c>
    </row>
    <row r="987">
      <c r="A987">
        <f>RAND()</f>
        <v/>
      </c>
      <c r="B987">
        <f>IF('d_시나리오'!$J$2='d_시나리오'!$H$2,'d_시나리오'!$I$2,IF(A987&lt;('d_시나리오'!$I$2-'d_시나리오'!$H$2)/('d_시나리오'!$J$2-'d_시나리오'!$H$2),'d_시나리오'!$H$2+SQRT(A987*('d_시나리오'!$J$2-'d_시나리오'!$H$2)*('d_시나리오'!$I$2-'d_시나리오'!$H$2)),'d_시나리오'!$J$2-SQRT((1-A987)*('d_시나리오'!$J$2-'d_시나리오'!$H$2)*('d_시나리오'!$J$2-'d_시나리오'!$I$2))))</f>
        <v/>
      </c>
      <c r="C987">
        <f>BETAINV(RAND(),2,6)</f>
        <v/>
      </c>
      <c r="D987">
        <f>INDEX('d_분포'!$A$2:$A$28,RANDBETWEEN(1,27))</f>
        <v/>
      </c>
      <c r="E987">
        <f>INDEX('d_분포'!$C$2:$C$5,RANDBETWEEN(1,4))*(0.9+0.2*RAND())</f>
        <v/>
      </c>
      <c r="F987">
        <f>RAND()</f>
        <v/>
      </c>
      <c r="G987">
        <f>IF('d_시나리오'!$J$3='d_시나리오'!$H$3,'d_시나리오'!$I$3,IF(F987&lt;('d_시나리오'!$I$3-'d_시나리오'!$H$3)/('d_시나리오'!$J$3-'d_시나리오'!$H$3),'d_시나리오'!$H$3+SQRT(F987*('d_시나리오'!$J$3-'d_시나리오'!$H$3)*('d_시나리오'!$I$3-'d_시나리오'!$H$3)),'d_시나리오'!$J$3-SQRT((1-F987)*('d_시나리오'!$J$3-'d_시나리오'!$H$3)*('d_시나리오'!$J$3-'d_시나리오'!$I$3))))</f>
        <v/>
      </c>
      <c r="H987">
        <f>RAND()</f>
        <v/>
      </c>
      <c r="I987">
        <f>IF('d_시나리오'!$J$4='d_시나리오'!$H$4,'d_시나리오'!$I$4,IF(H987&lt;('d_시나리오'!$I$4-'d_시나리오'!$H$4)/('d_시나리오'!$J$4-'d_시나리오'!$H$4),'d_시나리오'!$H$4+SQRT(H987*('d_시나리오'!$J$4-'d_시나리오'!$H$4)*('d_시나리오'!$I$4-'d_시나리오'!$H$4)),'d_시나리오'!$J$4-SQRT((1-H987)*('d_시나리오'!$J$4-'d_시나리오'!$H$4)*('d_시나리오'!$J$4-'d_시나리오'!$I$4))))</f>
        <v/>
      </c>
      <c r="J987">
        <f>RAND()</f>
        <v/>
      </c>
      <c r="K987">
        <f>IF('d_시나리오'!$J$5='d_시나리오'!$H$5,'d_시나리오'!$I$5,IF(J987&lt;('d_시나리오'!$I$5-'d_시나리오'!$H$5)/('d_시나리오'!$J$5-'d_시나리오'!$H$5),'d_시나리오'!$H$5+SQRT(J987*('d_시나리오'!$J$5-'d_시나리오'!$H$5)*('d_시나리오'!$I$5-'d_시나리오'!$H$5)),'d_시나리오'!$J$5-SQRT((1-J987)*('d_시나리오'!$J$5-'d_시나리오'!$H$5)*('d_시나리오'!$J$5-'d_시나리오'!$I$5))))</f>
        <v/>
      </c>
      <c r="L987">
        <f>RAND()</f>
        <v/>
      </c>
      <c r="M987">
        <f>IF('d_시나리오'!$J$6='d_시나리오'!$H$6,'d_시나리오'!$I$6,IF(L987&lt;('d_시나리오'!$I$6-'d_시나리오'!$H$6)/('d_시나리오'!$J$6-'d_시나리오'!$H$6),'d_시나리오'!$H$6+SQRT(L987*('d_시나리오'!$J$6-'d_시나리오'!$H$6)*('d_시나리오'!$I$6-'d_시나리오'!$H$6)),'d_시나리오'!$J$6-SQRT((1-L987)*('d_시나리오'!$J$6-'d_시나리오'!$H$6)*('d_시나리오'!$J$6-'d_시나리오'!$I$6))))</f>
        <v/>
      </c>
      <c r="N987">
        <f>INDEX('d_분포'!$B$2:$B$57,RANDBETWEEN(1,56))</f>
        <v/>
      </c>
      <c r="O987">
        <f>BETAINV(RAND(),5,5)</f>
        <v/>
      </c>
      <c r="P987">
        <f>'d_고정'!$B$1*'6_기대효과'!$H$7*('d_시나리오'!$I$7/'d_고정'!$B$2)*B987</f>
        <v/>
      </c>
      <c r="Q987">
        <f>P987*C987</f>
        <v/>
      </c>
      <c r="R987">
        <f>P987*E987</f>
        <v/>
      </c>
      <c r="S987">
        <f>R987*G987</f>
        <v/>
      </c>
      <c r="T987">
        <f>Q987+S987</f>
        <v/>
      </c>
      <c r="U987">
        <f>(Q987*D987+S987*I987)*(1-O987)</f>
        <v/>
      </c>
      <c r="V987">
        <f>(R987*K987*N987+'d_고정'!$B$3*('6_기대효과'!$H$7/8)*N987*'d_고정'!$B$10*M987*('6_기대효과'!$K$7/'d_고정'!$B$9))*(1-O987)</f>
        <v/>
      </c>
      <c r="W987">
        <f>(S987*I987+R987*MAX(K987-'d_고정'!$B$10*M987*('6_기대효과'!$K$7/'d_고정'!$B$9),0)*N987)*(1-O987)</f>
        <v/>
      </c>
      <c r="X987">
        <f>U987+V987</f>
        <v/>
      </c>
      <c r="Y987">
        <f>U987/('d_고정'!$B$5*'6_기대효과'!$H$7/8)/'d_고정'!$B$6</f>
        <v/>
      </c>
      <c r="Z987">
        <f>U987/('d_고정'!$B$8*'6_기대효과'!$H$7/8)</f>
        <v/>
      </c>
    </row>
    <row r="988">
      <c r="A988">
        <f>RAND()</f>
        <v/>
      </c>
      <c r="B988">
        <f>IF('d_시나리오'!$J$2='d_시나리오'!$H$2,'d_시나리오'!$I$2,IF(A988&lt;('d_시나리오'!$I$2-'d_시나리오'!$H$2)/('d_시나리오'!$J$2-'d_시나리오'!$H$2),'d_시나리오'!$H$2+SQRT(A988*('d_시나리오'!$J$2-'d_시나리오'!$H$2)*('d_시나리오'!$I$2-'d_시나리오'!$H$2)),'d_시나리오'!$J$2-SQRT((1-A988)*('d_시나리오'!$J$2-'d_시나리오'!$H$2)*('d_시나리오'!$J$2-'d_시나리오'!$I$2))))</f>
        <v/>
      </c>
      <c r="C988">
        <f>BETAINV(RAND(),2,6)</f>
        <v/>
      </c>
      <c r="D988">
        <f>INDEX('d_분포'!$A$2:$A$28,RANDBETWEEN(1,27))</f>
        <v/>
      </c>
      <c r="E988">
        <f>INDEX('d_분포'!$C$2:$C$5,RANDBETWEEN(1,4))*(0.9+0.2*RAND())</f>
        <v/>
      </c>
      <c r="F988">
        <f>RAND()</f>
        <v/>
      </c>
      <c r="G988">
        <f>IF('d_시나리오'!$J$3='d_시나리오'!$H$3,'d_시나리오'!$I$3,IF(F988&lt;('d_시나리오'!$I$3-'d_시나리오'!$H$3)/('d_시나리오'!$J$3-'d_시나리오'!$H$3),'d_시나리오'!$H$3+SQRT(F988*('d_시나리오'!$J$3-'d_시나리오'!$H$3)*('d_시나리오'!$I$3-'d_시나리오'!$H$3)),'d_시나리오'!$J$3-SQRT((1-F988)*('d_시나리오'!$J$3-'d_시나리오'!$H$3)*('d_시나리오'!$J$3-'d_시나리오'!$I$3))))</f>
        <v/>
      </c>
      <c r="H988">
        <f>RAND()</f>
        <v/>
      </c>
      <c r="I988">
        <f>IF('d_시나리오'!$J$4='d_시나리오'!$H$4,'d_시나리오'!$I$4,IF(H988&lt;('d_시나리오'!$I$4-'d_시나리오'!$H$4)/('d_시나리오'!$J$4-'d_시나리오'!$H$4),'d_시나리오'!$H$4+SQRT(H988*('d_시나리오'!$J$4-'d_시나리오'!$H$4)*('d_시나리오'!$I$4-'d_시나리오'!$H$4)),'d_시나리오'!$J$4-SQRT((1-H988)*('d_시나리오'!$J$4-'d_시나리오'!$H$4)*('d_시나리오'!$J$4-'d_시나리오'!$I$4))))</f>
        <v/>
      </c>
      <c r="J988">
        <f>RAND()</f>
        <v/>
      </c>
      <c r="K988">
        <f>IF('d_시나리오'!$J$5='d_시나리오'!$H$5,'d_시나리오'!$I$5,IF(J988&lt;('d_시나리오'!$I$5-'d_시나리오'!$H$5)/('d_시나리오'!$J$5-'d_시나리오'!$H$5),'d_시나리오'!$H$5+SQRT(J988*('d_시나리오'!$J$5-'d_시나리오'!$H$5)*('d_시나리오'!$I$5-'d_시나리오'!$H$5)),'d_시나리오'!$J$5-SQRT((1-J988)*('d_시나리오'!$J$5-'d_시나리오'!$H$5)*('d_시나리오'!$J$5-'d_시나리오'!$I$5))))</f>
        <v/>
      </c>
      <c r="L988">
        <f>RAND()</f>
        <v/>
      </c>
      <c r="M988">
        <f>IF('d_시나리오'!$J$6='d_시나리오'!$H$6,'d_시나리오'!$I$6,IF(L988&lt;('d_시나리오'!$I$6-'d_시나리오'!$H$6)/('d_시나리오'!$J$6-'d_시나리오'!$H$6),'d_시나리오'!$H$6+SQRT(L988*('d_시나리오'!$J$6-'d_시나리오'!$H$6)*('d_시나리오'!$I$6-'d_시나리오'!$H$6)),'d_시나리오'!$J$6-SQRT((1-L988)*('d_시나리오'!$J$6-'d_시나리오'!$H$6)*('d_시나리오'!$J$6-'d_시나리오'!$I$6))))</f>
        <v/>
      </c>
      <c r="N988">
        <f>INDEX('d_분포'!$B$2:$B$57,RANDBETWEEN(1,56))</f>
        <v/>
      </c>
      <c r="O988">
        <f>BETAINV(RAND(),5,5)</f>
        <v/>
      </c>
      <c r="P988">
        <f>'d_고정'!$B$1*'6_기대효과'!$H$7*('d_시나리오'!$I$7/'d_고정'!$B$2)*B988</f>
        <v/>
      </c>
      <c r="Q988">
        <f>P988*C988</f>
        <v/>
      </c>
      <c r="R988">
        <f>P988*E988</f>
        <v/>
      </c>
      <c r="S988">
        <f>R988*G988</f>
        <v/>
      </c>
      <c r="T988">
        <f>Q988+S988</f>
        <v/>
      </c>
      <c r="U988">
        <f>(Q988*D988+S988*I988)*(1-O988)</f>
        <v/>
      </c>
      <c r="V988">
        <f>(R988*K988*N988+'d_고정'!$B$3*('6_기대효과'!$H$7/8)*N988*'d_고정'!$B$10*M988*('6_기대효과'!$K$7/'d_고정'!$B$9))*(1-O988)</f>
        <v/>
      </c>
      <c r="W988">
        <f>(S988*I988+R988*MAX(K988-'d_고정'!$B$10*M988*('6_기대효과'!$K$7/'d_고정'!$B$9),0)*N988)*(1-O988)</f>
        <v/>
      </c>
      <c r="X988">
        <f>U988+V988</f>
        <v/>
      </c>
      <c r="Y988">
        <f>U988/('d_고정'!$B$5*'6_기대효과'!$H$7/8)/'d_고정'!$B$6</f>
        <v/>
      </c>
      <c r="Z988">
        <f>U988/('d_고정'!$B$8*'6_기대효과'!$H$7/8)</f>
        <v/>
      </c>
    </row>
    <row r="989">
      <c r="A989">
        <f>RAND()</f>
        <v/>
      </c>
      <c r="B989">
        <f>IF('d_시나리오'!$J$2='d_시나리오'!$H$2,'d_시나리오'!$I$2,IF(A989&lt;('d_시나리오'!$I$2-'d_시나리오'!$H$2)/('d_시나리오'!$J$2-'d_시나리오'!$H$2),'d_시나리오'!$H$2+SQRT(A989*('d_시나리오'!$J$2-'d_시나리오'!$H$2)*('d_시나리오'!$I$2-'d_시나리오'!$H$2)),'d_시나리오'!$J$2-SQRT((1-A989)*('d_시나리오'!$J$2-'d_시나리오'!$H$2)*('d_시나리오'!$J$2-'d_시나리오'!$I$2))))</f>
        <v/>
      </c>
      <c r="C989">
        <f>BETAINV(RAND(),2,6)</f>
        <v/>
      </c>
      <c r="D989">
        <f>INDEX('d_분포'!$A$2:$A$28,RANDBETWEEN(1,27))</f>
        <v/>
      </c>
      <c r="E989">
        <f>INDEX('d_분포'!$C$2:$C$5,RANDBETWEEN(1,4))*(0.9+0.2*RAND())</f>
        <v/>
      </c>
      <c r="F989">
        <f>RAND()</f>
        <v/>
      </c>
      <c r="G989">
        <f>IF('d_시나리오'!$J$3='d_시나리오'!$H$3,'d_시나리오'!$I$3,IF(F989&lt;('d_시나리오'!$I$3-'d_시나리오'!$H$3)/('d_시나리오'!$J$3-'d_시나리오'!$H$3),'d_시나리오'!$H$3+SQRT(F989*('d_시나리오'!$J$3-'d_시나리오'!$H$3)*('d_시나리오'!$I$3-'d_시나리오'!$H$3)),'d_시나리오'!$J$3-SQRT((1-F989)*('d_시나리오'!$J$3-'d_시나리오'!$H$3)*('d_시나리오'!$J$3-'d_시나리오'!$I$3))))</f>
        <v/>
      </c>
      <c r="H989">
        <f>RAND()</f>
        <v/>
      </c>
      <c r="I989">
        <f>IF('d_시나리오'!$J$4='d_시나리오'!$H$4,'d_시나리오'!$I$4,IF(H989&lt;('d_시나리오'!$I$4-'d_시나리오'!$H$4)/('d_시나리오'!$J$4-'d_시나리오'!$H$4),'d_시나리오'!$H$4+SQRT(H989*('d_시나리오'!$J$4-'d_시나리오'!$H$4)*('d_시나리오'!$I$4-'d_시나리오'!$H$4)),'d_시나리오'!$J$4-SQRT((1-H989)*('d_시나리오'!$J$4-'d_시나리오'!$H$4)*('d_시나리오'!$J$4-'d_시나리오'!$I$4))))</f>
        <v/>
      </c>
      <c r="J989">
        <f>RAND()</f>
        <v/>
      </c>
      <c r="K989">
        <f>IF('d_시나리오'!$J$5='d_시나리오'!$H$5,'d_시나리오'!$I$5,IF(J989&lt;('d_시나리오'!$I$5-'d_시나리오'!$H$5)/('d_시나리오'!$J$5-'d_시나리오'!$H$5),'d_시나리오'!$H$5+SQRT(J989*('d_시나리오'!$J$5-'d_시나리오'!$H$5)*('d_시나리오'!$I$5-'d_시나리오'!$H$5)),'d_시나리오'!$J$5-SQRT((1-J989)*('d_시나리오'!$J$5-'d_시나리오'!$H$5)*('d_시나리오'!$J$5-'d_시나리오'!$I$5))))</f>
        <v/>
      </c>
      <c r="L989">
        <f>RAND()</f>
        <v/>
      </c>
      <c r="M989">
        <f>IF('d_시나리오'!$J$6='d_시나리오'!$H$6,'d_시나리오'!$I$6,IF(L989&lt;('d_시나리오'!$I$6-'d_시나리오'!$H$6)/('d_시나리오'!$J$6-'d_시나리오'!$H$6),'d_시나리오'!$H$6+SQRT(L989*('d_시나리오'!$J$6-'d_시나리오'!$H$6)*('d_시나리오'!$I$6-'d_시나리오'!$H$6)),'d_시나리오'!$J$6-SQRT((1-L989)*('d_시나리오'!$J$6-'d_시나리오'!$H$6)*('d_시나리오'!$J$6-'d_시나리오'!$I$6))))</f>
        <v/>
      </c>
      <c r="N989">
        <f>INDEX('d_분포'!$B$2:$B$57,RANDBETWEEN(1,56))</f>
        <v/>
      </c>
      <c r="O989">
        <f>BETAINV(RAND(),5,5)</f>
        <v/>
      </c>
      <c r="P989">
        <f>'d_고정'!$B$1*'6_기대효과'!$H$7*('d_시나리오'!$I$7/'d_고정'!$B$2)*B989</f>
        <v/>
      </c>
      <c r="Q989">
        <f>P989*C989</f>
        <v/>
      </c>
      <c r="R989">
        <f>P989*E989</f>
        <v/>
      </c>
      <c r="S989">
        <f>R989*G989</f>
        <v/>
      </c>
      <c r="T989">
        <f>Q989+S989</f>
        <v/>
      </c>
      <c r="U989">
        <f>(Q989*D989+S989*I989)*(1-O989)</f>
        <v/>
      </c>
      <c r="V989">
        <f>(R989*K989*N989+'d_고정'!$B$3*('6_기대효과'!$H$7/8)*N989*'d_고정'!$B$10*M989*('6_기대효과'!$K$7/'d_고정'!$B$9))*(1-O989)</f>
        <v/>
      </c>
      <c r="W989">
        <f>(S989*I989+R989*MAX(K989-'d_고정'!$B$10*M989*('6_기대효과'!$K$7/'d_고정'!$B$9),0)*N989)*(1-O989)</f>
        <v/>
      </c>
      <c r="X989">
        <f>U989+V989</f>
        <v/>
      </c>
      <c r="Y989">
        <f>U989/('d_고정'!$B$5*'6_기대효과'!$H$7/8)/'d_고정'!$B$6</f>
        <v/>
      </c>
      <c r="Z989">
        <f>U989/('d_고정'!$B$8*'6_기대효과'!$H$7/8)</f>
        <v/>
      </c>
    </row>
    <row r="990">
      <c r="A990">
        <f>RAND()</f>
        <v/>
      </c>
      <c r="B990">
        <f>IF('d_시나리오'!$J$2='d_시나리오'!$H$2,'d_시나리오'!$I$2,IF(A990&lt;('d_시나리오'!$I$2-'d_시나리오'!$H$2)/('d_시나리오'!$J$2-'d_시나리오'!$H$2),'d_시나리오'!$H$2+SQRT(A990*('d_시나리오'!$J$2-'d_시나리오'!$H$2)*('d_시나리오'!$I$2-'d_시나리오'!$H$2)),'d_시나리오'!$J$2-SQRT((1-A990)*('d_시나리오'!$J$2-'d_시나리오'!$H$2)*('d_시나리오'!$J$2-'d_시나리오'!$I$2))))</f>
        <v/>
      </c>
      <c r="C990">
        <f>BETAINV(RAND(),2,6)</f>
        <v/>
      </c>
      <c r="D990">
        <f>INDEX('d_분포'!$A$2:$A$28,RANDBETWEEN(1,27))</f>
        <v/>
      </c>
      <c r="E990">
        <f>INDEX('d_분포'!$C$2:$C$5,RANDBETWEEN(1,4))*(0.9+0.2*RAND())</f>
        <v/>
      </c>
      <c r="F990">
        <f>RAND()</f>
        <v/>
      </c>
      <c r="G990">
        <f>IF('d_시나리오'!$J$3='d_시나리오'!$H$3,'d_시나리오'!$I$3,IF(F990&lt;('d_시나리오'!$I$3-'d_시나리오'!$H$3)/('d_시나리오'!$J$3-'d_시나리오'!$H$3),'d_시나리오'!$H$3+SQRT(F990*('d_시나리오'!$J$3-'d_시나리오'!$H$3)*('d_시나리오'!$I$3-'d_시나리오'!$H$3)),'d_시나리오'!$J$3-SQRT((1-F990)*('d_시나리오'!$J$3-'d_시나리오'!$H$3)*('d_시나리오'!$J$3-'d_시나리오'!$I$3))))</f>
        <v/>
      </c>
      <c r="H990">
        <f>RAND()</f>
        <v/>
      </c>
      <c r="I990">
        <f>IF('d_시나리오'!$J$4='d_시나리오'!$H$4,'d_시나리오'!$I$4,IF(H990&lt;('d_시나리오'!$I$4-'d_시나리오'!$H$4)/('d_시나리오'!$J$4-'d_시나리오'!$H$4),'d_시나리오'!$H$4+SQRT(H990*('d_시나리오'!$J$4-'d_시나리오'!$H$4)*('d_시나리오'!$I$4-'d_시나리오'!$H$4)),'d_시나리오'!$J$4-SQRT((1-H990)*('d_시나리오'!$J$4-'d_시나리오'!$H$4)*('d_시나리오'!$J$4-'d_시나리오'!$I$4))))</f>
        <v/>
      </c>
      <c r="J990">
        <f>RAND()</f>
        <v/>
      </c>
      <c r="K990">
        <f>IF('d_시나리오'!$J$5='d_시나리오'!$H$5,'d_시나리오'!$I$5,IF(J990&lt;('d_시나리오'!$I$5-'d_시나리오'!$H$5)/('d_시나리오'!$J$5-'d_시나리오'!$H$5),'d_시나리오'!$H$5+SQRT(J990*('d_시나리오'!$J$5-'d_시나리오'!$H$5)*('d_시나리오'!$I$5-'d_시나리오'!$H$5)),'d_시나리오'!$J$5-SQRT((1-J990)*('d_시나리오'!$J$5-'d_시나리오'!$H$5)*('d_시나리오'!$J$5-'d_시나리오'!$I$5))))</f>
        <v/>
      </c>
      <c r="L990">
        <f>RAND()</f>
        <v/>
      </c>
      <c r="M990">
        <f>IF('d_시나리오'!$J$6='d_시나리오'!$H$6,'d_시나리오'!$I$6,IF(L990&lt;('d_시나리오'!$I$6-'d_시나리오'!$H$6)/('d_시나리오'!$J$6-'d_시나리오'!$H$6),'d_시나리오'!$H$6+SQRT(L990*('d_시나리오'!$J$6-'d_시나리오'!$H$6)*('d_시나리오'!$I$6-'d_시나리오'!$H$6)),'d_시나리오'!$J$6-SQRT((1-L990)*('d_시나리오'!$J$6-'d_시나리오'!$H$6)*('d_시나리오'!$J$6-'d_시나리오'!$I$6))))</f>
        <v/>
      </c>
      <c r="N990">
        <f>INDEX('d_분포'!$B$2:$B$57,RANDBETWEEN(1,56))</f>
        <v/>
      </c>
      <c r="O990">
        <f>BETAINV(RAND(),5,5)</f>
        <v/>
      </c>
      <c r="P990">
        <f>'d_고정'!$B$1*'6_기대효과'!$H$7*('d_시나리오'!$I$7/'d_고정'!$B$2)*B990</f>
        <v/>
      </c>
      <c r="Q990">
        <f>P990*C990</f>
        <v/>
      </c>
      <c r="R990">
        <f>P990*E990</f>
        <v/>
      </c>
      <c r="S990">
        <f>R990*G990</f>
        <v/>
      </c>
      <c r="T990">
        <f>Q990+S990</f>
        <v/>
      </c>
      <c r="U990">
        <f>(Q990*D990+S990*I990)*(1-O990)</f>
        <v/>
      </c>
      <c r="V990">
        <f>(R990*K990*N990+'d_고정'!$B$3*('6_기대효과'!$H$7/8)*N990*'d_고정'!$B$10*M990*('6_기대효과'!$K$7/'d_고정'!$B$9))*(1-O990)</f>
        <v/>
      </c>
      <c r="W990">
        <f>(S990*I990+R990*MAX(K990-'d_고정'!$B$10*M990*('6_기대효과'!$K$7/'d_고정'!$B$9),0)*N990)*(1-O990)</f>
        <v/>
      </c>
      <c r="X990">
        <f>U990+V990</f>
        <v/>
      </c>
      <c r="Y990">
        <f>U990/('d_고정'!$B$5*'6_기대효과'!$H$7/8)/'d_고정'!$B$6</f>
        <v/>
      </c>
      <c r="Z990">
        <f>U990/('d_고정'!$B$8*'6_기대효과'!$H$7/8)</f>
        <v/>
      </c>
    </row>
    <row r="991">
      <c r="A991">
        <f>RAND()</f>
        <v/>
      </c>
      <c r="B991">
        <f>IF('d_시나리오'!$J$2='d_시나리오'!$H$2,'d_시나리오'!$I$2,IF(A991&lt;('d_시나리오'!$I$2-'d_시나리오'!$H$2)/('d_시나리오'!$J$2-'d_시나리오'!$H$2),'d_시나리오'!$H$2+SQRT(A991*('d_시나리오'!$J$2-'d_시나리오'!$H$2)*('d_시나리오'!$I$2-'d_시나리오'!$H$2)),'d_시나리오'!$J$2-SQRT((1-A991)*('d_시나리오'!$J$2-'d_시나리오'!$H$2)*('d_시나리오'!$J$2-'d_시나리오'!$I$2))))</f>
        <v/>
      </c>
      <c r="C991">
        <f>BETAINV(RAND(),2,6)</f>
        <v/>
      </c>
      <c r="D991">
        <f>INDEX('d_분포'!$A$2:$A$28,RANDBETWEEN(1,27))</f>
        <v/>
      </c>
      <c r="E991">
        <f>INDEX('d_분포'!$C$2:$C$5,RANDBETWEEN(1,4))*(0.9+0.2*RAND())</f>
        <v/>
      </c>
      <c r="F991">
        <f>RAND()</f>
        <v/>
      </c>
      <c r="G991">
        <f>IF('d_시나리오'!$J$3='d_시나리오'!$H$3,'d_시나리오'!$I$3,IF(F991&lt;('d_시나리오'!$I$3-'d_시나리오'!$H$3)/('d_시나리오'!$J$3-'d_시나리오'!$H$3),'d_시나리오'!$H$3+SQRT(F991*('d_시나리오'!$J$3-'d_시나리오'!$H$3)*('d_시나리오'!$I$3-'d_시나리오'!$H$3)),'d_시나리오'!$J$3-SQRT((1-F991)*('d_시나리오'!$J$3-'d_시나리오'!$H$3)*('d_시나리오'!$J$3-'d_시나리오'!$I$3))))</f>
        <v/>
      </c>
      <c r="H991">
        <f>RAND()</f>
        <v/>
      </c>
      <c r="I991">
        <f>IF('d_시나리오'!$J$4='d_시나리오'!$H$4,'d_시나리오'!$I$4,IF(H991&lt;('d_시나리오'!$I$4-'d_시나리오'!$H$4)/('d_시나리오'!$J$4-'d_시나리오'!$H$4),'d_시나리오'!$H$4+SQRT(H991*('d_시나리오'!$J$4-'d_시나리오'!$H$4)*('d_시나리오'!$I$4-'d_시나리오'!$H$4)),'d_시나리오'!$J$4-SQRT((1-H991)*('d_시나리오'!$J$4-'d_시나리오'!$H$4)*('d_시나리오'!$J$4-'d_시나리오'!$I$4))))</f>
        <v/>
      </c>
      <c r="J991">
        <f>RAND()</f>
        <v/>
      </c>
      <c r="K991">
        <f>IF('d_시나리오'!$J$5='d_시나리오'!$H$5,'d_시나리오'!$I$5,IF(J991&lt;('d_시나리오'!$I$5-'d_시나리오'!$H$5)/('d_시나리오'!$J$5-'d_시나리오'!$H$5),'d_시나리오'!$H$5+SQRT(J991*('d_시나리오'!$J$5-'d_시나리오'!$H$5)*('d_시나리오'!$I$5-'d_시나리오'!$H$5)),'d_시나리오'!$J$5-SQRT((1-J991)*('d_시나리오'!$J$5-'d_시나리오'!$H$5)*('d_시나리오'!$J$5-'d_시나리오'!$I$5))))</f>
        <v/>
      </c>
      <c r="L991">
        <f>RAND()</f>
        <v/>
      </c>
      <c r="M991">
        <f>IF('d_시나리오'!$J$6='d_시나리오'!$H$6,'d_시나리오'!$I$6,IF(L991&lt;('d_시나리오'!$I$6-'d_시나리오'!$H$6)/('d_시나리오'!$J$6-'d_시나리오'!$H$6),'d_시나리오'!$H$6+SQRT(L991*('d_시나리오'!$J$6-'d_시나리오'!$H$6)*('d_시나리오'!$I$6-'d_시나리오'!$H$6)),'d_시나리오'!$J$6-SQRT((1-L991)*('d_시나리오'!$J$6-'d_시나리오'!$H$6)*('d_시나리오'!$J$6-'d_시나리오'!$I$6))))</f>
        <v/>
      </c>
      <c r="N991">
        <f>INDEX('d_분포'!$B$2:$B$57,RANDBETWEEN(1,56))</f>
        <v/>
      </c>
      <c r="O991">
        <f>BETAINV(RAND(),5,5)</f>
        <v/>
      </c>
      <c r="P991">
        <f>'d_고정'!$B$1*'6_기대효과'!$H$7*('d_시나리오'!$I$7/'d_고정'!$B$2)*B991</f>
        <v/>
      </c>
      <c r="Q991">
        <f>P991*C991</f>
        <v/>
      </c>
      <c r="R991">
        <f>P991*E991</f>
        <v/>
      </c>
      <c r="S991">
        <f>R991*G991</f>
        <v/>
      </c>
      <c r="T991">
        <f>Q991+S991</f>
        <v/>
      </c>
      <c r="U991">
        <f>(Q991*D991+S991*I991)*(1-O991)</f>
        <v/>
      </c>
      <c r="V991">
        <f>(R991*K991*N991+'d_고정'!$B$3*('6_기대효과'!$H$7/8)*N991*'d_고정'!$B$10*M991*('6_기대효과'!$K$7/'d_고정'!$B$9))*(1-O991)</f>
        <v/>
      </c>
      <c r="W991">
        <f>(S991*I991+R991*MAX(K991-'d_고정'!$B$10*M991*('6_기대효과'!$K$7/'d_고정'!$B$9),0)*N991)*(1-O991)</f>
        <v/>
      </c>
      <c r="X991">
        <f>U991+V991</f>
        <v/>
      </c>
      <c r="Y991">
        <f>U991/('d_고정'!$B$5*'6_기대효과'!$H$7/8)/'d_고정'!$B$6</f>
        <v/>
      </c>
      <c r="Z991">
        <f>U991/('d_고정'!$B$8*'6_기대효과'!$H$7/8)</f>
        <v/>
      </c>
    </row>
    <row r="992">
      <c r="A992">
        <f>RAND()</f>
        <v/>
      </c>
      <c r="B992">
        <f>IF('d_시나리오'!$J$2='d_시나리오'!$H$2,'d_시나리오'!$I$2,IF(A992&lt;('d_시나리오'!$I$2-'d_시나리오'!$H$2)/('d_시나리오'!$J$2-'d_시나리오'!$H$2),'d_시나리오'!$H$2+SQRT(A992*('d_시나리오'!$J$2-'d_시나리오'!$H$2)*('d_시나리오'!$I$2-'d_시나리오'!$H$2)),'d_시나리오'!$J$2-SQRT((1-A992)*('d_시나리오'!$J$2-'d_시나리오'!$H$2)*('d_시나리오'!$J$2-'d_시나리오'!$I$2))))</f>
        <v/>
      </c>
      <c r="C992">
        <f>BETAINV(RAND(),2,6)</f>
        <v/>
      </c>
      <c r="D992">
        <f>INDEX('d_분포'!$A$2:$A$28,RANDBETWEEN(1,27))</f>
        <v/>
      </c>
      <c r="E992">
        <f>INDEX('d_분포'!$C$2:$C$5,RANDBETWEEN(1,4))*(0.9+0.2*RAND())</f>
        <v/>
      </c>
      <c r="F992">
        <f>RAND()</f>
        <v/>
      </c>
      <c r="G992">
        <f>IF('d_시나리오'!$J$3='d_시나리오'!$H$3,'d_시나리오'!$I$3,IF(F992&lt;('d_시나리오'!$I$3-'d_시나리오'!$H$3)/('d_시나리오'!$J$3-'d_시나리오'!$H$3),'d_시나리오'!$H$3+SQRT(F992*('d_시나리오'!$J$3-'d_시나리오'!$H$3)*('d_시나리오'!$I$3-'d_시나리오'!$H$3)),'d_시나리오'!$J$3-SQRT((1-F992)*('d_시나리오'!$J$3-'d_시나리오'!$H$3)*('d_시나리오'!$J$3-'d_시나리오'!$I$3))))</f>
        <v/>
      </c>
      <c r="H992">
        <f>RAND()</f>
        <v/>
      </c>
      <c r="I992">
        <f>IF('d_시나리오'!$J$4='d_시나리오'!$H$4,'d_시나리오'!$I$4,IF(H992&lt;('d_시나리오'!$I$4-'d_시나리오'!$H$4)/('d_시나리오'!$J$4-'d_시나리오'!$H$4),'d_시나리오'!$H$4+SQRT(H992*('d_시나리오'!$J$4-'d_시나리오'!$H$4)*('d_시나리오'!$I$4-'d_시나리오'!$H$4)),'d_시나리오'!$J$4-SQRT((1-H992)*('d_시나리오'!$J$4-'d_시나리오'!$H$4)*('d_시나리오'!$J$4-'d_시나리오'!$I$4))))</f>
        <v/>
      </c>
      <c r="J992">
        <f>RAND()</f>
        <v/>
      </c>
      <c r="K992">
        <f>IF('d_시나리오'!$J$5='d_시나리오'!$H$5,'d_시나리오'!$I$5,IF(J992&lt;('d_시나리오'!$I$5-'d_시나리오'!$H$5)/('d_시나리오'!$J$5-'d_시나리오'!$H$5),'d_시나리오'!$H$5+SQRT(J992*('d_시나리오'!$J$5-'d_시나리오'!$H$5)*('d_시나리오'!$I$5-'d_시나리오'!$H$5)),'d_시나리오'!$J$5-SQRT((1-J992)*('d_시나리오'!$J$5-'d_시나리오'!$H$5)*('d_시나리오'!$J$5-'d_시나리오'!$I$5))))</f>
        <v/>
      </c>
      <c r="L992">
        <f>RAND()</f>
        <v/>
      </c>
      <c r="M992">
        <f>IF('d_시나리오'!$J$6='d_시나리오'!$H$6,'d_시나리오'!$I$6,IF(L992&lt;('d_시나리오'!$I$6-'d_시나리오'!$H$6)/('d_시나리오'!$J$6-'d_시나리오'!$H$6),'d_시나리오'!$H$6+SQRT(L992*('d_시나리오'!$J$6-'d_시나리오'!$H$6)*('d_시나리오'!$I$6-'d_시나리오'!$H$6)),'d_시나리오'!$J$6-SQRT((1-L992)*('d_시나리오'!$J$6-'d_시나리오'!$H$6)*('d_시나리오'!$J$6-'d_시나리오'!$I$6))))</f>
        <v/>
      </c>
      <c r="N992">
        <f>INDEX('d_분포'!$B$2:$B$57,RANDBETWEEN(1,56))</f>
        <v/>
      </c>
      <c r="O992">
        <f>BETAINV(RAND(),5,5)</f>
        <v/>
      </c>
      <c r="P992">
        <f>'d_고정'!$B$1*'6_기대효과'!$H$7*('d_시나리오'!$I$7/'d_고정'!$B$2)*B992</f>
        <v/>
      </c>
      <c r="Q992">
        <f>P992*C992</f>
        <v/>
      </c>
      <c r="R992">
        <f>P992*E992</f>
        <v/>
      </c>
      <c r="S992">
        <f>R992*G992</f>
        <v/>
      </c>
      <c r="T992">
        <f>Q992+S992</f>
        <v/>
      </c>
      <c r="U992">
        <f>(Q992*D992+S992*I992)*(1-O992)</f>
        <v/>
      </c>
      <c r="V992">
        <f>(R992*K992*N992+'d_고정'!$B$3*('6_기대효과'!$H$7/8)*N992*'d_고정'!$B$10*M992*('6_기대효과'!$K$7/'d_고정'!$B$9))*(1-O992)</f>
        <v/>
      </c>
      <c r="W992">
        <f>(S992*I992+R992*MAX(K992-'d_고정'!$B$10*M992*('6_기대효과'!$K$7/'d_고정'!$B$9),0)*N992)*(1-O992)</f>
        <v/>
      </c>
      <c r="X992">
        <f>U992+V992</f>
        <v/>
      </c>
      <c r="Y992">
        <f>U992/('d_고정'!$B$5*'6_기대효과'!$H$7/8)/'d_고정'!$B$6</f>
        <v/>
      </c>
      <c r="Z992">
        <f>U992/('d_고정'!$B$8*'6_기대효과'!$H$7/8)</f>
        <v/>
      </c>
    </row>
    <row r="993">
      <c r="A993">
        <f>RAND()</f>
        <v/>
      </c>
      <c r="B993">
        <f>IF('d_시나리오'!$J$2='d_시나리오'!$H$2,'d_시나리오'!$I$2,IF(A993&lt;('d_시나리오'!$I$2-'d_시나리오'!$H$2)/('d_시나리오'!$J$2-'d_시나리오'!$H$2),'d_시나리오'!$H$2+SQRT(A993*('d_시나리오'!$J$2-'d_시나리오'!$H$2)*('d_시나리오'!$I$2-'d_시나리오'!$H$2)),'d_시나리오'!$J$2-SQRT((1-A993)*('d_시나리오'!$J$2-'d_시나리오'!$H$2)*('d_시나리오'!$J$2-'d_시나리오'!$I$2))))</f>
        <v/>
      </c>
      <c r="C993">
        <f>BETAINV(RAND(),2,6)</f>
        <v/>
      </c>
      <c r="D993">
        <f>INDEX('d_분포'!$A$2:$A$28,RANDBETWEEN(1,27))</f>
        <v/>
      </c>
      <c r="E993">
        <f>INDEX('d_분포'!$C$2:$C$5,RANDBETWEEN(1,4))*(0.9+0.2*RAND())</f>
        <v/>
      </c>
      <c r="F993">
        <f>RAND()</f>
        <v/>
      </c>
      <c r="G993">
        <f>IF('d_시나리오'!$J$3='d_시나리오'!$H$3,'d_시나리오'!$I$3,IF(F993&lt;('d_시나리오'!$I$3-'d_시나리오'!$H$3)/('d_시나리오'!$J$3-'d_시나리오'!$H$3),'d_시나리오'!$H$3+SQRT(F993*('d_시나리오'!$J$3-'d_시나리오'!$H$3)*('d_시나리오'!$I$3-'d_시나리오'!$H$3)),'d_시나리오'!$J$3-SQRT((1-F993)*('d_시나리오'!$J$3-'d_시나리오'!$H$3)*('d_시나리오'!$J$3-'d_시나리오'!$I$3))))</f>
        <v/>
      </c>
      <c r="H993">
        <f>RAND()</f>
        <v/>
      </c>
      <c r="I993">
        <f>IF('d_시나리오'!$J$4='d_시나리오'!$H$4,'d_시나리오'!$I$4,IF(H993&lt;('d_시나리오'!$I$4-'d_시나리오'!$H$4)/('d_시나리오'!$J$4-'d_시나리오'!$H$4),'d_시나리오'!$H$4+SQRT(H993*('d_시나리오'!$J$4-'d_시나리오'!$H$4)*('d_시나리오'!$I$4-'d_시나리오'!$H$4)),'d_시나리오'!$J$4-SQRT((1-H993)*('d_시나리오'!$J$4-'d_시나리오'!$H$4)*('d_시나리오'!$J$4-'d_시나리오'!$I$4))))</f>
        <v/>
      </c>
      <c r="J993">
        <f>RAND()</f>
        <v/>
      </c>
      <c r="K993">
        <f>IF('d_시나리오'!$J$5='d_시나리오'!$H$5,'d_시나리오'!$I$5,IF(J993&lt;('d_시나리오'!$I$5-'d_시나리오'!$H$5)/('d_시나리오'!$J$5-'d_시나리오'!$H$5),'d_시나리오'!$H$5+SQRT(J993*('d_시나리오'!$J$5-'d_시나리오'!$H$5)*('d_시나리오'!$I$5-'d_시나리오'!$H$5)),'d_시나리오'!$J$5-SQRT((1-J993)*('d_시나리오'!$J$5-'d_시나리오'!$H$5)*('d_시나리오'!$J$5-'d_시나리오'!$I$5))))</f>
        <v/>
      </c>
      <c r="L993">
        <f>RAND()</f>
        <v/>
      </c>
      <c r="M993">
        <f>IF('d_시나리오'!$J$6='d_시나리오'!$H$6,'d_시나리오'!$I$6,IF(L993&lt;('d_시나리오'!$I$6-'d_시나리오'!$H$6)/('d_시나리오'!$J$6-'d_시나리오'!$H$6),'d_시나리오'!$H$6+SQRT(L993*('d_시나리오'!$J$6-'d_시나리오'!$H$6)*('d_시나리오'!$I$6-'d_시나리오'!$H$6)),'d_시나리오'!$J$6-SQRT((1-L993)*('d_시나리오'!$J$6-'d_시나리오'!$H$6)*('d_시나리오'!$J$6-'d_시나리오'!$I$6))))</f>
        <v/>
      </c>
      <c r="N993">
        <f>INDEX('d_분포'!$B$2:$B$57,RANDBETWEEN(1,56))</f>
        <v/>
      </c>
      <c r="O993">
        <f>BETAINV(RAND(),5,5)</f>
        <v/>
      </c>
      <c r="P993">
        <f>'d_고정'!$B$1*'6_기대효과'!$H$7*('d_시나리오'!$I$7/'d_고정'!$B$2)*B993</f>
        <v/>
      </c>
      <c r="Q993">
        <f>P993*C993</f>
        <v/>
      </c>
      <c r="R993">
        <f>P993*E993</f>
        <v/>
      </c>
      <c r="S993">
        <f>R993*G993</f>
        <v/>
      </c>
      <c r="T993">
        <f>Q993+S993</f>
        <v/>
      </c>
      <c r="U993">
        <f>(Q993*D993+S993*I993)*(1-O993)</f>
        <v/>
      </c>
      <c r="V993">
        <f>(R993*K993*N993+'d_고정'!$B$3*('6_기대효과'!$H$7/8)*N993*'d_고정'!$B$10*M993*('6_기대효과'!$K$7/'d_고정'!$B$9))*(1-O993)</f>
        <v/>
      </c>
      <c r="W993">
        <f>(S993*I993+R993*MAX(K993-'d_고정'!$B$10*M993*('6_기대효과'!$K$7/'d_고정'!$B$9),0)*N993)*(1-O993)</f>
        <v/>
      </c>
      <c r="X993">
        <f>U993+V993</f>
        <v/>
      </c>
      <c r="Y993">
        <f>U993/('d_고정'!$B$5*'6_기대효과'!$H$7/8)/'d_고정'!$B$6</f>
        <v/>
      </c>
      <c r="Z993">
        <f>U993/('d_고정'!$B$8*'6_기대효과'!$H$7/8)</f>
        <v/>
      </c>
    </row>
    <row r="994">
      <c r="A994">
        <f>RAND()</f>
        <v/>
      </c>
      <c r="B994">
        <f>IF('d_시나리오'!$J$2='d_시나리오'!$H$2,'d_시나리오'!$I$2,IF(A994&lt;('d_시나리오'!$I$2-'d_시나리오'!$H$2)/('d_시나리오'!$J$2-'d_시나리오'!$H$2),'d_시나리오'!$H$2+SQRT(A994*('d_시나리오'!$J$2-'d_시나리오'!$H$2)*('d_시나리오'!$I$2-'d_시나리오'!$H$2)),'d_시나리오'!$J$2-SQRT((1-A994)*('d_시나리오'!$J$2-'d_시나리오'!$H$2)*('d_시나리오'!$J$2-'d_시나리오'!$I$2))))</f>
        <v/>
      </c>
      <c r="C994">
        <f>BETAINV(RAND(),2,6)</f>
        <v/>
      </c>
      <c r="D994">
        <f>INDEX('d_분포'!$A$2:$A$28,RANDBETWEEN(1,27))</f>
        <v/>
      </c>
      <c r="E994">
        <f>INDEX('d_분포'!$C$2:$C$5,RANDBETWEEN(1,4))*(0.9+0.2*RAND())</f>
        <v/>
      </c>
      <c r="F994">
        <f>RAND()</f>
        <v/>
      </c>
      <c r="G994">
        <f>IF('d_시나리오'!$J$3='d_시나리오'!$H$3,'d_시나리오'!$I$3,IF(F994&lt;('d_시나리오'!$I$3-'d_시나리오'!$H$3)/('d_시나리오'!$J$3-'d_시나리오'!$H$3),'d_시나리오'!$H$3+SQRT(F994*('d_시나리오'!$J$3-'d_시나리오'!$H$3)*('d_시나리오'!$I$3-'d_시나리오'!$H$3)),'d_시나리오'!$J$3-SQRT((1-F994)*('d_시나리오'!$J$3-'d_시나리오'!$H$3)*('d_시나리오'!$J$3-'d_시나리오'!$I$3))))</f>
        <v/>
      </c>
      <c r="H994">
        <f>RAND()</f>
        <v/>
      </c>
      <c r="I994">
        <f>IF('d_시나리오'!$J$4='d_시나리오'!$H$4,'d_시나리오'!$I$4,IF(H994&lt;('d_시나리오'!$I$4-'d_시나리오'!$H$4)/('d_시나리오'!$J$4-'d_시나리오'!$H$4),'d_시나리오'!$H$4+SQRT(H994*('d_시나리오'!$J$4-'d_시나리오'!$H$4)*('d_시나리오'!$I$4-'d_시나리오'!$H$4)),'d_시나리오'!$J$4-SQRT((1-H994)*('d_시나리오'!$J$4-'d_시나리오'!$H$4)*('d_시나리오'!$J$4-'d_시나리오'!$I$4))))</f>
        <v/>
      </c>
      <c r="J994">
        <f>RAND()</f>
        <v/>
      </c>
      <c r="K994">
        <f>IF('d_시나리오'!$J$5='d_시나리오'!$H$5,'d_시나리오'!$I$5,IF(J994&lt;('d_시나리오'!$I$5-'d_시나리오'!$H$5)/('d_시나리오'!$J$5-'d_시나리오'!$H$5),'d_시나리오'!$H$5+SQRT(J994*('d_시나리오'!$J$5-'d_시나리오'!$H$5)*('d_시나리오'!$I$5-'d_시나리오'!$H$5)),'d_시나리오'!$J$5-SQRT((1-J994)*('d_시나리오'!$J$5-'d_시나리오'!$H$5)*('d_시나리오'!$J$5-'d_시나리오'!$I$5))))</f>
        <v/>
      </c>
      <c r="L994">
        <f>RAND()</f>
        <v/>
      </c>
      <c r="M994">
        <f>IF('d_시나리오'!$J$6='d_시나리오'!$H$6,'d_시나리오'!$I$6,IF(L994&lt;('d_시나리오'!$I$6-'d_시나리오'!$H$6)/('d_시나리오'!$J$6-'d_시나리오'!$H$6),'d_시나리오'!$H$6+SQRT(L994*('d_시나리오'!$J$6-'d_시나리오'!$H$6)*('d_시나리오'!$I$6-'d_시나리오'!$H$6)),'d_시나리오'!$J$6-SQRT((1-L994)*('d_시나리오'!$J$6-'d_시나리오'!$H$6)*('d_시나리오'!$J$6-'d_시나리오'!$I$6))))</f>
        <v/>
      </c>
      <c r="N994">
        <f>INDEX('d_분포'!$B$2:$B$57,RANDBETWEEN(1,56))</f>
        <v/>
      </c>
      <c r="O994">
        <f>BETAINV(RAND(),5,5)</f>
        <v/>
      </c>
      <c r="P994">
        <f>'d_고정'!$B$1*'6_기대효과'!$H$7*('d_시나리오'!$I$7/'d_고정'!$B$2)*B994</f>
        <v/>
      </c>
      <c r="Q994">
        <f>P994*C994</f>
        <v/>
      </c>
      <c r="R994">
        <f>P994*E994</f>
        <v/>
      </c>
      <c r="S994">
        <f>R994*G994</f>
        <v/>
      </c>
      <c r="T994">
        <f>Q994+S994</f>
        <v/>
      </c>
      <c r="U994">
        <f>(Q994*D994+S994*I994)*(1-O994)</f>
        <v/>
      </c>
      <c r="V994">
        <f>(R994*K994*N994+'d_고정'!$B$3*('6_기대효과'!$H$7/8)*N994*'d_고정'!$B$10*M994*('6_기대효과'!$K$7/'d_고정'!$B$9))*(1-O994)</f>
        <v/>
      </c>
      <c r="W994">
        <f>(S994*I994+R994*MAX(K994-'d_고정'!$B$10*M994*('6_기대효과'!$K$7/'d_고정'!$B$9),0)*N994)*(1-O994)</f>
        <v/>
      </c>
      <c r="X994">
        <f>U994+V994</f>
        <v/>
      </c>
      <c r="Y994">
        <f>U994/('d_고정'!$B$5*'6_기대효과'!$H$7/8)/'d_고정'!$B$6</f>
        <v/>
      </c>
      <c r="Z994">
        <f>U994/('d_고정'!$B$8*'6_기대효과'!$H$7/8)</f>
        <v/>
      </c>
    </row>
    <row r="995">
      <c r="A995">
        <f>RAND()</f>
        <v/>
      </c>
      <c r="B995">
        <f>IF('d_시나리오'!$J$2='d_시나리오'!$H$2,'d_시나리오'!$I$2,IF(A995&lt;('d_시나리오'!$I$2-'d_시나리오'!$H$2)/('d_시나리오'!$J$2-'d_시나리오'!$H$2),'d_시나리오'!$H$2+SQRT(A995*('d_시나리오'!$J$2-'d_시나리오'!$H$2)*('d_시나리오'!$I$2-'d_시나리오'!$H$2)),'d_시나리오'!$J$2-SQRT((1-A995)*('d_시나리오'!$J$2-'d_시나리오'!$H$2)*('d_시나리오'!$J$2-'d_시나리오'!$I$2))))</f>
        <v/>
      </c>
      <c r="C995">
        <f>BETAINV(RAND(),2,6)</f>
        <v/>
      </c>
      <c r="D995">
        <f>INDEX('d_분포'!$A$2:$A$28,RANDBETWEEN(1,27))</f>
        <v/>
      </c>
      <c r="E995">
        <f>INDEX('d_분포'!$C$2:$C$5,RANDBETWEEN(1,4))*(0.9+0.2*RAND())</f>
        <v/>
      </c>
      <c r="F995">
        <f>RAND()</f>
        <v/>
      </c>
      <c r="G995">
        <f>IF('d_시나리오'!$J$3='d_시나리오'!$H$3,'d_시나리오'!$I$3,IF(F995&lt;('d_시나리오'!$I$3-'d_시나리오'!$H$3)/('d_시나리오'!$J$3-'d_시나리오'!$H$3),'d_시나리오'!$H$3+SQRT(F995*('d_시나리오'!$J$3-'d_시나리오'!$H$3)*('d_시나리오'!$I$3-'d_시나리오'!$H$3)),'d_시나리오'!$J$3-SQRT((1-F995)*('d_시나리오'!$J$3-'d_시나리오'!$H$3)*('d_시나리오'!$J$3-'d_시나리오'!$I$3))))</f>
        <v/>
      </c>
      <c r="H995">
        <f>RAND()</f>
        <v/>
      </c>
      <c r="I995">
        <f>IF('d_시나리오'!$J$4='d_시나리오'!$H$4,'d_시나리오'!$I$4,IF(H995&lt;('d_시나리오'!$I$4-'d_시나리오'!$H$4)/('d_시나리오'!$J$4-'d_시나리오'!$H$4),'d_시나리오'!$H$4+SQRT(H995*('d_시나리오'!$J$4-'d_시나리오'!$H$4)*('d_시나리오'!$I$4-'d_시나리오'!$H$4)),'d_시나리오'!$J$4-SQRT((1-H995)*('d_시나리오'!$J$4-'d_시나리오'!$H$4)*('d_시나리오'!$J$4-'d_시나리오'!$I$4))))</f>
        <v/>
      </c>
      <c r="J995">
        <f>RAND()</f>
        <v/>
      </c>
      <c r="K995">
        <f>IF('d_시나리오'!$J$5='d_시나리오'!$H$5,'d_시나리오'!$I$5,IF(J995&lt;('d_시나리오'!$I$5-'d_시나리오'!$H$5)/('d_시나리오'!$J$5-'d_시나리오'!$H$5),'d_시나리오'!$H$5+SQRT(J995*('d_시나리오'!$J$5-'d_시나리오'!$H$5)*('d_시나리오'!$I$5-'d_시나리오'!$H$5)),'d_시나리오'!$J$5-SQRT((1-J995)*('d_시나리오'!$J$5-'d_시나리오'!$H$5)*('d_시나리오'!$J$5-'d_시나리오'!$I$5))))</f>
        <v/>
      </c>
      <c r="L995">
        <f>RAND()</f>
        <v/>
      </c>
      <c r="M995">
        <f>IF('d_시나리오'!$J$6='d_시나리오'!$H$6,'d_시나리오'!$I$6,IF(L995&lt;('d_시나리오'!$I$6-'d_시나리오'!$H$6)/('d_시나리오'!$J$6-'d_시나리오'!$H$6),'d_시나리오'!$H$6+SQRT(L995*('d_시나리오'!$J$6-'d_시나리오'!$H$6)*('d_시나리오'!$I$6-'d_시나리오'!$H$6)),'d_시나리오'!$J$6-SQRT((1-L995)*('d_시나리오'!$J$6-'d_시나리오'!$H$6)*('d_시나리오'!$J$6-'d_시나리오'!$I$6))))</f>
        <v/>
      </c>
      <c r="N995">
        <f>INDEX('d_분포'!$B$2:$B$57,RANDBETWEEN(1,56))</f>
        <v/>
      </c>
      <c r="O995">
        <f>BETAINV(RAND(),5,5)</f>
        <v/>
      </c>
      <c r="P995">
        <f>'d_고정'!$B$1*'6_기대효과'!$H$7*('d_시나리오'!$I$7/'d_고정'!$B$2)*B995</f>
        <v/>
      </c>
      <c r="Q995">
        <f>P995*C995</f>
        <v/>
      </c>
      <c r="R995">
        <f>P995*E995</f>
        <v/>
      </c>
      <c r="S995">
        <f>R995*G995</f>
        <v/>
      </c>
      <c r="T995">
        <f>Q995+S995</f>
        <v/>
      </c>
      <c r="U995">
        <f>(Q995*D995+S995*I995)*(1-O995)</f>
        <v/>
      </c>
      <c r="V995">
        <f>(R995*K995*N995+'d_고정'!$B$3*('6_기대효과'!$H$7/8)*N995*'d_고정'!$B$10*M995*('6_기대효과'!$K$7/'d_고정'!$B$9))*(1-O995)</f>
        <v/>
      </c>
      <c r="W995">
        <f>(S995*I995+R995*MAX(K995-'d_고정'!$B$10*M995*('6_기대효과'!$K$7/'d_고정'!$B$9),0)*N995)*(1-O995)</f>
        <v/>
      </c>
      <c r="X995">
        <f>U995+V995</f>
        <v/>
      </c>
      <c r="Y995">
        <f>U995/('d_고정'!$B$5*'6_기대효과'!$H$7/8)/'d_고정'!$B$6</f>
        <v/>
      </c>
      <c r="Z995">
        <f>U995/('d_고정'!$B$8*'6_기대효과'!$H$7/8)</f>
        <v/>
      </c>
    </row>
    <row r="996">
      <c r="A996">
        <f>RAND()</f>
        <v/>
      </c>
      <c r="B996">
        <f>IF('d_시나리오'!$J$2='d_시나리오'!$H$2,'d_시나리오'!$I$2,IF(A996&lt;('d_시나리오'!$I$2-'d_시나리오'!$H$2)/('d_시나리오'!$J$2-'d_시나리오'!$H$2),'d_시나리오'!$H$2+SQRT(A996*('d_시나리오'!$J$2-'d_시나리오'!$H$2)*('d_시나리오'!$I$2-'d_시나리오'!$H$2)),'d_시나리오'!$J$2-SQRT((1-A996)*('d_시나리오'!$J$2-'d_시나리오'!$H$2)*('d_시나리오'!$J$2-'d_시나리오'!$I$2))))</f>
        <v/>
      </c>
      <c r="C996">
        <f>BETAINV(RAND(),2,6)</f>
        <v/>
      </c>
      <c r="D996">
        <f>INDEX('d_분포'!$A$2:$A$28,RANDBETWEEN(1,27))</f>
        <v/>
      </c>
      <c r="E996">
        <f>INDEX('d_분포'!$C$2:$C$5,RANDBETWEEN(1,4))*(0.9+0.2*RAND())</f>
        <v/>
      </c>
      <c r="F996">
        <f>RAND()</f>
        <v/>
      </c>
      <c r="G996">
        <f>IF('d_시나리오'!$J$3='d_시나리오'!$H$3,'d_시나리오'!$I$3,IF(F996&lt;('d_시나리오'!$I$3-'d_시나리오'!$H$3)/('d_시나리오'!$J$3-'d_시나리오'!$H$3),'d_시나리오'!$H$3+SQRT(F996*('d_시나리오'!$J$3-'d_시나리오'!$H$3)*('d_시나리오'!$I$3-'d_시나리오'!$H$3)),'d_시나리오'!$J$3-SQRT((1-F996)*('d_시나리오'!$J$3-'d_시나리오'!$H$3)*('d_시나리오'!$J$3-'d_시나리오'!$I$3))))</f>
        <v/>
      </c>
      <c r="H996">
        <f>RAND()</f>
        <v/>
      </c>
      <c r="I996">
        <f>IF('d_시나리오'!$J$4='d_시나리오'!$H$4,'d_시나리오'!$I$4,IF(H996&lt;('d_시나리오'!$I$4-'d_시나리오'!$H$4)/('d_시나리오'!$J$4-'d_시나리오'!$H$4),'d_시나리오'!$H$4+SQRT(H996*('d_시나리오'!$J$4-'d_시나리오'!$H$4)*('d_시나리오'!$I$4-'d_시나리오'!$H$4)),'d_시나리오'!$J$4-SQRT((1-H996)*('d_시나리오'!$J$4-'d_시나리오'!$H$4)*('d_시나리오'!$J$4-'d_시나리오'!$I$4))))</f>
        <v/>
      </c>
      <c r="J996">
        <f>RAND()</f>
        <v/>
      </c>
      <c r="K996">
        <f>IF('d_시나리오'!$J$5='d_시나리오'!$H$5,'d_시나리오'!$I$5,IF(J996&lt;('d_시나리오'!$I$5-'d_시나리오'!$H$5)/('d_시나리오'!$J$5-'d_시나리오'!$H$5),'d_시나리오'!$H$5+SQRT(J996*('d_시나리오'!$J$5-'d_시나리오'!$H$5)*('d_시나리오'!$I$5-'d_시나리오'!$H$5)),'d_시나리오'!$J$5-SQRT((1-J996)*('d_시나리오'!$J$5-'d_시나리오'!$H$5)*('d_시나리오'!$J$5-'d_시나리오'!$I$5))))</f>
        <v/>
      </c>
      <c r="L996">
        <f>RAND()</f>
        <v/>
      </c>
      <c r="M996">
        <f>IF('d_시나리오'!$J$6='d_시나리오'!$H$6,'d_시나리오'!$I$6,IF(L996&lt;('d_시나리오'!$I$6-'d_시나리오'!$H$6)/('d_시나리오'!$J$6-'d_시나리오'!$H$6),'d_시나리오'!$H$6+SQRT(L996*('d_시나리오'!$J$6-'d_시나리오'!$H$6)*('d_시나리오'!$I$6-'d_시나리오'!$H$6)),'d_시나리오'!$J$6-SQRT((1-L996)*('d_시나리오'!$J$6-'d_시나리오'!$H$6)*('d_시나리오'!$J$6-'d_시나리오'!$I$6))))</f>
        <v/>
      </c>
      <c r="N996">
        <f>INDEX('d_분포'!$B$2:$B$57,RANDBETWEEN(1,56))</f>
        <v/>
      </c>
      <c r="O996">
        <f>BETAINV(RAND(),5,5)</f>
        <v/>
      </c>
      <c r="P996">
        <f>'d_고정'!$B$1*'6_기대효과'!$H$7*('d_시나리오'!$I$7/'d_고정'!$B$2)*B996</f>
        <v/>
      </c>
      <c r="Q996">
        <f>P996*C996</f>
        <v/>
      </c>
      <c r="R996">
        <f>P996*E996</f>
        <v/>
      </c>
      <c r="S996">
        <f>R996*G996</f>
        <v/>
      </c>
      <c r="T996">
        <f>Q996+S996</f>
        <v/>
      </c>
      <c r="U996">
        <f>(Q996*D996+S996*I996)*(1-O996)</f>
        <v/>
      </c>
      <c r="V996">
        <f>(R996*K996*N996+'d_고정'!$B$3*('6_기대효과'!$H$7/8)*N996*'d_고정'!$B$10*M996*('6_기대효과'!$K$7/'d_고정'!$B$9))*(1-O996)</f>
        <v/>
      </c>
      <c r="W996">
        <f>(S996*I996+R996*MAX(K996-'d_고정'!$B$10*M996*('6_기대효과'!$K$7/'d_고정'!$B$9),0)*N996)*(1-O996)</f>
        <v/>
      </c>
      <c r="X996">
        <f>U996+V996</f>
        <v/>
      </c>
      <c r="Y996">
        <f>U996/('d_고정'!$B$5*'6_기대효과'!$H$7/8)/'d_고정'!$B$6</f>
        <v/>
      </c>
      <c r="Z996">
        <f>U996/('d_고정'!$B$8*'6_기대효과'!$H$7/8)</f>
        <v/>
      </c>
    </row>
    <row r="997">
      <c r="A997">
        <f>RAND()</f>
        <v/>
      </c>
      <c r="B997">
        <f>IF('d_시나리오'!$J$2='d_시나리오'!$H$2,'d_시나리오'!$I$2,IF(A997&lt;('d_시나리오'!$I$2-'d_시나리오'!$H$2)/('d_시나리오'!$J$2-'d_시나리오'!$H$2),'d_시나리오'!$H$2+SQRT(A997*('d_시나리오'!$J$2-'d_시나리오'!$H$2)*('d_시나리오'!$I$2-'d_시나리오'!$H$2)),'d_시나리오'!$J$2-SQRT((1-A997)*('d_시나리오'!$J$2-'d_시나리오'!$H$2)*('d_시나리오'!$J$2-'d_시나리오'!$I$2))))</f>
        <v/>
      </c>
      <c r="C997">
        <f>BETAINV(RAND(),2,6)</f>
        <v/>
      </c>
      <c r="D997">
        <f>INDEX('d_분포'!$A$2:$A$28,RANDBETWEEN(1,27))</f>
        <v/>
      </c>
      <c r="E997">
        <f>INDEX('d_분포'!$C$2:$C$5,RANDBETWEEN(1,4))*(0.9+0.2*RAND())</f>
        <v/>
      </c>
      <c r="F997">
        <f>RAND()</f>
        <v/>
      </c>
      <c r="G997">
        <f>IF('d_시나리오'!$J$3='d_시나리오'!$H$3,'d_시나리오'!$I$3,IF(F997&lt;('d_시나리오'!$I$3-'d_시나리오'!$H$3)/('d_시나리오'!$J$3-'d_시나리오'!$H$3),'d_시나리오'!$H$3+SQRT(F997*('d_시나리오'!$J$3-'d_시나리오'!$H$3)*('d_시나리오'!$I$3-'d_시나리오'!$H$3)),'d_시나리오'!$J$3-SQRT((1-F997)*('d_시나리오'!$J$3-'d_시나리오'!$H$3)*('d_시나리오'!$J$3-'d_시나리오'!$I$3))))</f>
        <v/>
      </c>
      <c r="H997">
        <f>RAND()</f>
        <v/>
      </c>
      <c r="I997">
        <f>IF('d_시나리오'!$J$4='d_시나리오'!$H$4,'d_시나리오'!$I$4,IF(H997&lt;('d_시나리오'!$I$4-'d_시나리오'!$H$4)/('d_시나리오'!$J$4-'d_시나리오'!$H$4),'d_시나리오'!$H$4+SQRT(H997*('d_시나리오'!$J$4-'d_시나리오'!$H$4)*('d_시나리오'!$I$4-'d_시나리오'!$H$4)),'d_시나리오'!$J$4-SQRT((1-H997)*('d_시나리오'!$J$4-'d_시나리오'!$H$4)*('d_시나리오'!$J$4-'d_시나리오'!$I$4))))</f>
        <v/>
      </c>
      <c r="J997">
        <f>RAND()</f>
        <v/>
      </c>
      <c r="K997">
        <f>IF('d_시나리오'!$J$5='d_시나리오'!$H$5,'d_시나리오'!$I$5,IF(J997&lt;('d_시나리오'!$I$5-'d_시나리오'!$H$5)/('d_시나리오'!$J$5-'d_시나리오'!$H$5),'d_시나리오'!$H$5+SQRT(J997*('d_시나리오'!$J$5-'d_시나리오'!$H$5)*('d_시나리오'!$I$5-'d_시나리오'!$H$5)),'d_시나리오'!$J$5-SQRT((1-J997)*('d_시나리오'!$J$5-'d_시나리오'!$H$5)*('d_시나리오'!$J$5-'d_시나리오'!$I$5))))</f>
        <v/>
      </c>
      <c r="L997">
        <f>RAND()</f>
        <v/>
      </c>
      <c r="M997">
        <f>IF('d_시나리오'!$J$6='d_시나리오'!$H$6,'d_시나리오'!$I$6,IF(L997&lt;('d_시나리오'!$I$6-'d_시나리오'!$H$6)/('d_시나리오'!$J$6-'d_시나리오'!$H$6),'d_시나리오'!$H$6+SQRT(L997*('d_시나리오'!$J$6-'d_시나리오'!$H$6)*('d_시나리오'!$I$6-'d_시나리오'!$H$6)),'d_시나리오'!$J$6-SQRT((1-L997)*('d_시나리오'!$J$6-'d_시나리오'!$H$6)*('d_시나리오'!$J$6-'d_시나리오'!$I$6))))</f>
        <v/>
      </c>
      <c r="N997">
        <f>INDEX('d_분포'!$B$2:$B$57,RANDBETWEEN(1,56))</f>
        <v/>
      </c>
      <c r="O997">
        <f>BETAINV(RAND(),5,5)</f>
        <v/>
      </c>
      <c r="P997">
        <f>'d_고정'!$B$1*'6_기대효과'!$H$7*('d_시나리오'!$I$7/'d_고정'!$B$2)*B997</f>
        <v/>
      </c>
      <c r="Q997">
        <f>P997*C997</f>
        <v/>
      </c>
      <c r="R997">
        <f>P997*E997</f>
        <v/>
      </c>
      <c r="S997">
        <f>R997*G997</f>
        <v/>
      </c>
      <c r="T997">
        <f>Q997+S997</f>
        <v/>
      </c>
      <c r="U997">
        <f>(Q997*D997+S997*I997)*(1-O997)</f>
        <v/>
      </c>
      <c r="V997">
        <f>(R997*K997*N997+'d_고정'!$B$3*('6_기대효과'!$H$7/8)*N997*'d_고정'!$B$10*M997*('6_기대효과'!$K$7/'d_고정'!$B$9))*(1-O997)</f>
        <v/>
      </c>
      <c r="W997">
        <f>(S997*I997+R997*MAX(K997-'d_고정'!$B$10*M997*('6_기대효과'!$K$7/'d_고정'!$B$9),0)*N997)*(1-O997)</f>
        <v/>
      </c>
      <c r="X997">
        <f>U997+V997</f>
        <v/>
      </c>
      <c r="Y997">
        <f>U997/('d_고정'!$B$5*'6_기대효과'!$H$7/8)/'d_고정'!$B$6</f>
        <v/>
      </c>
      <c r="Z997">
        <f>U997/('d_고정'!$B$8*'6_기대효과'!$H$7/8)</f>
        <v/>
      </c>
    </row>
    <row r="998">
      <c r="A998">
        <f>RAND()</f>
        <v/>
      </c>
      <c r="B998">
        <f>IF('d_시나리오'!$J$2='d_시나리오'!$H$2,'d_시나리오'!$I$2,IF(A998&lt;('d_시나리오'!$I$2-'d_시나리오'!$H$2)/('d_시나리오'!$J$2-'d_시나리오'!$H$2),'d_시나리오'!$H$2+SQRT(A998*('d_시나리오'!$J$2-'d_시나리오'!$H$2)*('d_시나리오'!$I$2-'d_시나리오'!$H$2)),'d_시나리오'!$J$2-SQRT((1-A998)*('d_시나리오'!$J$2-'d_시나리오'!$H$2)*('d_시나리오'!$J$2-'d_시나리오'!$I$2))))</f>
        <v/>
      </c>
      <c r="C998">
        <f>BETAINV(RAND(),2,6)</f>
        <v/>
      </c>
      <c r="D998">
        <f>INDEX('d_분포'!$A$2:$A$28,RANDBETWEEN(1,27))</f>
        <v/>
      </c>
      <c r="E998">
        <f>INDEX('d_분포'!$C$2:$C$5,RANDBETWEEN(1,4))*(0.9+0.2*RAND())</f>
        <v/>
      </c>
      <c r="F998">
        <f>RAND()</f>
        <v/>
      </c>
      <c r="G998">
        <f>IF('d_시나리오'!$J$3='d_시나리오'!$H$3,'d_시나리오'!$I$3,IF(F998&lt;('d_시나리오'!$I$3-'d_시나리오'!$H$3)/('d_시나리오'!$J$3-'d_시나리오'!$H$3),'d_시나리오'!$H$3+SQRT(F998*('d_시나리오'!$J$3-'d_시나리오'!$H$3)*('d_시나리오'!$I$3-'d_시나리오'!$H$3)),'d_시나리오'!$J$3-SQRT((1-F998)*('d_시나리오'!$J$3-'d_시나리오'!$H$3)*('d_시나리오'!$J$3-'d_시나리오'!$I$3))))</f>
        <v/>
      </c>
      <c r="H998">
        <f>RAND()</f>
        <v/>
      </c>
      <c r="I998">
        <f>IF('d_시나리오'!$J$4='d_시나리오'!$H$4,'d_시나리오'!$I$4,IF(H998&lt;('d_시나리오'!$I$4-'d_시나리오'!$H$4)/('d_시나리오'!$J$4-'d_시나리오'!$H$4),'d_시나리오'!$H$4+SQRT(H998*('d_시나리오'!$J$4-'d_시나리오'!$H$4)*('d_시나리오'!$I$4-'d_시나리오'!$H$4)),'d_시나리오'!$J$4-SQRT((1-H998)*('d_시나리오'!$J$4-'d_시나리오'!$H$4)*('d_시나리오'!$J$4-'d_시나리오'!$I$4))))</f>
        <v/>
      </c>
      <c r="J998">
        <f>RAND()</f>
        <v/>
      </c>
      <c r="K998">
        <f>IF('d_시나리오'!$J$5='d_시나리오'!$H$5,'d_시나리오'!$I$5,IF(J998&lt;('d_시나리오'!$I$5-'d_시나리오'!$H$5)/('d_시나리오'!$J$5-'d_시나리오'!$H$5),'d_시나리오'!$H$5+SQRT(J998*('d_시나리오'!$J$5-'d_시나리오'!$H$5)*('d_시나리오'!$I$5-'d_시나리오'!$H$5)),'d_시나리오'!$J$5-SQRT((1-J998)*('d_시나리오'!$J$5-'d_시나리오'!$H$5)*('d_시나리오'!$J$5-'d_시나리오'!$I$5))))</f>
        <v/>
      </c>
      <c r="L998">
        <f>RAND()</f>
        <v/>
      </c>
      <c r="M998">
        <f>IF('d_시나리오'!$J$6='d_시나리오'!$H$6,'d_시나리오'!$I$6,IF(L998&lt;('d_시나리오'!$I$6-'d_시나리오'!$H$6)/('d_시나리오'!$J$6-'d_시나리오'!$H$6),'d_시나리오'!$H$6+SQRT(L998*('d_시나리오'!$J$6-'d_시나리오'!$H$6)*('d_시나리오'!$I$6-'d_시나리오'!$H$6)),'d_시나리오'!$J$6-SQRT((1-L998)*('d_시나리오'!$J$6-'d_시나리오'!$H$6)*('d_시나리오'!$J$6-'d_시나리오'!$I$6))))</f>
        <v/>
      </c>
      <c r="N998">
        <f>INDEX('d_분포'!$B$2:$B$57,RANDBETWEEN(1,56))</f>
        <v/>
      </c>
      <c r="O998">
        <f>BETAINV(RAND(),5,5)</f>
        <v/>
      </c>
      <c r="P998">
        <f>'d_고정'!$B$1*'6_기대효과'!$H$7*('d_시나리오'!$I$7/'d_고정'!$B$2)*B998</f>
        <v/>
      </c>
      <c r="Q998">
        <f>P998*C998</f>
        <v/>
      </c>
      <c r="R998">
        <f>P998*E998</f>
        <v/>
      </c>
      <c r="S998">
        <f>R998*G998</f>
        <v/>
      </c>
      <c r="T998">
        <f>Q998+S998</f>
        <v/>
      </c>
      <c r="U998">
        <f>(Q998*D998+S998*I998)*(1-O998)</f>
        <v/>
      </c>
      <c r="V998">
        <f>(R998*K998*N998+'d_고정'!$B$3*('6_기대효과'!$H$7/8)*N998*'d_고정'!$B$10*M998*('6_기대효과'!$K$7/'d_고정'!$B$9))*(1-O998)</f>
        <v/>
      </c>
      <c r="W998">
        <f>(S998*I998+R998*MAX(K998-'d_고정'!$B$10*M998*('6_기대효과'!$K$7/'d_고정'!$B$9),0)*N998)*(1-O998)</f>
        <v/>
      </c>
      <c r="X998">
        <f>U998+V998</f>
        <v/>
      </c>
      <c r="Y998">
        <f>U998/('d_고정'!$B$5*'6_기대효과'!$H$7/8)/'d_고정'!$B$6</f>
        <v/>
      </c>
      <c r="Z998">
        <f>U998/('d_고정'!$B$8*'6_기대효과'!$H$7/8)</f>
        <v/>
      </c>
    </row>
    <row r="999">
      <c r="A999">
        <f>RAND()</f>
        <v/>
      </c>
      <c r="B999">
        <f>IF('d_시나리오'!$J$2='d_시나리오'!$H$2,'d_시나리오'!$I$2,IF(A999&lt;('d_시나리오'!$I$2-'d_시나리오'!$H$2)/('d_시나리오'!$J$2-'d_시나리오'!$H$2),'d_시나리오'!$H$2+SQRT(A999*('d_시나리오'!$J$2-'d_시나리오'!$H$2)*('d_시나리오'!$I$2-'d_시나리오'!$H$2)),'d_시나리오'!$J$2-SQRT((1-A999)*('d_시나리오'!$J$2-'d_시나리오'!$H$2)*('d_시나리오'!$J$2-'d_시나리오'!$I$2))))</f>
        <v/>
      </c>
      <c r="C999">
        <f>BETAINV(RAND(),2,6)</f>
        <v/>
      </c>
      <c r="D999">
        <f>INDEX('d_분포'!$A$2:$A$28,RANDBETWEEN(1,27))</f>
        <v/>
      </c>
      <c r="E999">
        <f>INDEX('d_분포'!$C$2:$C$5,RANDBETWEEN(1,4))*(0.9+0.2*RAND())</f>
        <v/>
      </c>
      <c r="F999">
        <f>RAND()</f>
        <v/>
      </c>
      <c r="G999">
        <f>IF('d_시나리오'!$J$3='d_시나리오'!$H$3,'d_시나리오'!$I$3,IF(F999&lt;('d_시나리오'!$I$3-'d_시나리오'!$H$3)/('d_시나리오'!$J$3-'d_시나리오'!$H$3),'d_시나리오'!$H$3+SQRT(F999*('d_시나리오'!$J$3-'d_시나리오'!$H$3)*('d_시나리오'!$I$3-'d_시나리오'!$H$3)),'d_시나리오'!$J$3-SQRT((1-F999)*('d_시나리오'!$J$3-'d_시나리오'!$H$3)*('d_시나리오'!$J$3-'d_시나리오'!$I$3))))</f>
        <v/>
      </c>
      <c r="H999">
        <f>RAND()</f>
        <v/>
      </c>
      <c r="I999">
        <f>IF('d_시나리오'!$J$4='d_시나리오'!$H$4,'d_시나리오'!$I$4,IF(H999&lt;('d_시나리오'!$I$4-'d_시나리오'!$H$4)/('d_시나리오'!$J$4-'d_시나리오'!$H$4),'d_시나리오'!$H$4+SQRT(H999*('d_시나리오'!$J$4-'d_시나리오'!$H$4)*('d_시나리오'!$I$4-'d_시나리오'!$H$4)),'d_시나리오'!$J$4-SQRT((1-H999)*('d_시나리오'!$J$4-'d_시나리오'!$H$4)*('d_시나리오'!$J$4-'d_시나리오'!$I$4))))</f>
        <v/>
      </c>
      <c r="J999">
        <f>RAND()</f>
        <v/>
      </c>
      <c r="K999">
        <f>IF('d_시나리오'!$J$5='d_시나리오'!$H$5,'d_시나리오'!$I$5,IF(J999&lt;('d_시나리오'!$I$5-'d_시나리오'!$H$5)/('d_시나리오'!$J$5-'d_시나리오'!$H$5),'d_시나리오'!$H$5+SQRT(J999*('d_시나리오'!$J$5-'d_시나리오'!$H$5)*('d_시나리오'!$I$5-'d_시나리오'!$H$5)),'d_시나리오'!$J$5-SQRT((1-J999)*('d_시나리오'!$J$5-'d_시나리오'!$H$5)*('d_시나리오'!$J$5-'d_시나리오'!$I$5))))</f>
        <v/>
      </c>
      <c r="L999">
        <f>RAND()</f>
        <v/>
      </c>
      <c r="M999">
        <f>IF('d_시나리오'!$J$6='d_시나리오'!$H$6,'d_시나리오'!$I$6,IF(L999&lt;('d_시나리오'!$I$6-'d_시나리오'!$H$6)/('d_시나리오'!$J$6-'d_시나리오'!$H$6),'d_시나리오'!$H$6+SQRT(L999*('d_시나리오'!$J$6-'d_시나리오'!$H$6)*('d_시나리오'!$I$6-'d_시나리오'!$H$6)),'d_시나리오'!$J$6-SQRT((1-L999)*('d_시나리오'!$J$6-'d_시나리오'!$H$6)*('d_시나리오'!$J$6-'d_시나리오'!$I$6))))</f>
        <v/>
      </c>
      <c r="N999">
        <f>INDEX('d_분포'!$B$2:$B$57,RANDBETWEEN(1,56))</f>
        <v/>
      </c>
      <c r="O999">
        <f>BETAINV(RAND(),5,5)</f>
        <v/>
      </c>
      <c r="P999">
        <f>'d_고정'!$B$1*'6_기대효과'!$H$7*('d_시나리오'!$I$7/'d_고정'!$B$2)*B999</f>
        <v/>
      </c>
      <c r="Q999">
        <f>P999*C999</f>
        <v/>
      </c>
      <c r="R999">
        <f>P999*E999</f>
        <v/>
      </c>
      <c r="S999">
        <f>R999*G999</f>
        <v/>
      </c>
      <c r="T999">
        <f>Q999+S999</f>
        <v/>
      </c>
      <c r="U999">
        <f>(Q999*D999+S999*I999)*(1-O999)</f>
        <v/>
      </c>
      <c r="V999">
        <f>(R999*K999*N999+'d_고정'!$B$3*('6_기대효과'!$H$7/8)*N999*'d_고정'!$B$10*M999*('6_기대효과'!$K$7/'d_고정'!$B$9))*(1-O999)</f>
        <v/>
      </c>
      <c r="W999">
        <f>(S999*I999+R999*MAX(K999-'d_고정'!$B$10*M999*('6_기대효과'!$K$7/'d_고정'!$B$9),0)*N999)*(1-O999)</f>
        <v/>
      </c>
      <c r="X999">
        <f>U999+V999</f>
        <v/>
      </c>
      <c r="Y999">
        <f>U999/('d_고정'!$B$5*'6_기대효과'!$H$7/8)/'d_고정'!$B$6</f>
        <v/>
      </c>
      <c r="Z999">
        <f>U999/('d_고정'!$B$8*'6_기대효과'!$H$7/8)</f>
        <v/>
      </c>
    </row>
    <row r="1000">
      <c r="A1000">
        <f>RAND()</f>
        <v/>
      </c>
      <c r="B1000">
        <f>IF('d_시나리오'!$J$2='d_시나리오'!$H$2,'d_시나리오'!$I$2,IF(A1000&lt;('d_시나리오'!$I$2-'d_시나리오'!$H$2)/('d_시나리오'!$J$2-'d_시나리오'!$H$2),'d_시나리오'!$H$2+SQRT(A1000*('d_시나리오'!$J$2-'d_시나리오'!$H$2)*('d_시나리오'!$I$2-'d_시나리오'!$H$2)),'d_시나리오'!$J$2-SQRT((1-A1000)*('d_시나리오'!$J$2-'d_시나리오'!$H$2)*('d_시나리오'!$J$2-'d_시나리오'!$I$2))))</f>
        <v/>
      </c>
      <c r="C1000">
        <f>BETAINV(RAND(),2,6)</f>
        <v/>
      </c>
      <c r="D1000">
        <f>INDEX('d_분포'!$A$2:$A$28,RANDBETWEEN(1,27))</f>
        <v/>
      </c>
      <c r="E1000">
        <f>INDEX('d_분포'!$C$2:$C$5,RANDBETWEEN(1,4))*(0.9+0.2*RAND())</f>
        <v/>
      </c>
      <c r="F1000">
        <f>RAND()</f>
        <v/>
      </c>
      <c r="G1000">
        <f>IF('d_시나리오'!$J$3='d_시나리오'!$H$3,'d_시나리오'!$I$3,IF(F1000&lt;('d_시나리오'!$I$3-'d_시나리오'!$H$3)/('d_시나리오'!$J$3-'d_시나리오'!$H$3),'d_시나리오'!$H$3+SQRT(F1000*('d_시나리오'!$J$3-'d_시나리오'!$H$3)*('d_시나리오'!$I$3-'d_시나리오'!$H$3)),'d_시나리오'!$J$3-SQRT((1-F1000)*('d_시나리오'!$J$3-'d_시나리오'!$H$3)*('d_시나리오'!$J$3-'d_시나리오'!$I$3))))</f>
        <v/>
      </c>
      <c r="H1000">
        <f>RAND()</f>
        <v/>
      </c>
      <c r="I1000">
        <f>IF('d_시나리오'!$J$4='d_시나리오'!$H$4,'d_시나리오'!$I$4,IF(H1000&lt;('d_시나리오'!$I$4-'d_시나리오'!$H$4)/('d_시나리오'!$J$4-'d_시나리오'!$H$4),'d_시나리오'!$H$4+SQRT(H1000*('d_시나리오'!$J$4-'d_시나리오'!$H$4)*('d_시나리오'!$I$4-'d_시나리오'!$H$4)),'d_시나리오'!$J$4-SQRT((1-H1000)*('d_시나리오'!$J$4-'d_시나리오'!$H$4)*('d_시나리오'!$J$4-'d_시나리오'!$I$4))))</f>
        <v/>
      </c>
      <c r="J1000">
        <f>RAND()</f>
        <v/>
      </c>
      <c r="K1000">
        <f>IF('d_시나리오'!$J$5='d_시나리오'!$H$5,'d_시나리오'!$I$5,IF(J1000&lt;('d_시나리오'!$I$5-'d_시나리오'!$H$5)/('d_시나리오'!$J$5-'d_시나리오'!$H$5),'d_시나리오'!$H$5+SQRT(J1000*('d_시나리오'!$J$5-'d_시나리오'!$H$5)*('d_시나리오'!$I$5-'d_시나리오'!$H$5)),'d_시나리오'!$J$5-SQRT((1-J1000)*('d_시나리오'!$J$5-'d_시나리오'!$H$5)*('d_시나리오'!$J$5-'d_시나리오'!$I$5))))</f>
        <v/>
      </c>
      <c r="L1000">
        <f>RAND()</f>
        <v/>
      </c>
      <c r="M1000">
        <f>IF('d_시나리오'!$J$6='d_시나리오'!$H$6,'d_시나리오'!$I$6,IF(L1000&lt;('d_시나리오'!$I$6-'d_시나리오'!$H$6)/('d_시나리오'!$J$6-'d_시나리오'!$H$6),'d_시나리오'!$H$6+SQRT(L1000*('d_시나리오'!$J$6-'d_시나리오'!$H$6)*('d_시나리오'!$I$6-'d_시나리오'!$H$6)),'d_시나리오'!$J$6-SQRT((1-L1000)*('d_시나리오'!$J$6-'d_시나리오'!$H$6)*('d_시나리오'!$J$6-'d_시나리오'!$I$6))))</f>
        <v/>
      </c>
      <c r="N1000">
        <f>INDEX('d_분포'!$B$2:$B$57,RANDBETWEEN(1,56))</f>
        <v/>
      </c>
      <c r="O1000">
        <f>BETAINV(RAND(),5,5)</f>
        <v/>
      </c>
      <c r="P1000">
        <f>'d_고정'!$B$1*'6_기대효과'!$H$7*('d_시나리오'!$I$7/'d_고정'!$B$2)*B1000</f>
        <v/>
      </c>
      <c r="Q1000">
        <f>P1000*C1000</f>
        <v/>
      </c>
      <c r="R1000">
        <f>P1000*E1000</f>
        <v/>
      </c>
      <c r="S1000">
        <f>R1000*G1000</f>
        <v/>
      </c>
      <c r="T1000">
        <f>Q1000+S1000</f>
        <v/>
      </c>
      <c r="U1000">
        <f>(Q1000*D1000+S1000*I1000)*(1-O1000)</f>
        <v/>
      </c>
      <c r="V1000">
        <f>(R1000*K1000*N1000+'d_고정'!$B$3*('6_기대효과'!$H$7/8)*N1000*'d_고정'!$B$10*M1000*('6_기대효과'!$K$7/'d_고정'!$B$9))*(1-O1000)</f>
        <v/>
      </c>
      <c r="W1000">
        <f>(S1000*I1000+R1000*MAX(K1000-'d_고정'!$B$10*M1000*('6_기대효과'!$K$7/'d_고정'!$B$9),0)*N1000)*(1-O1000)</f>
        <v/>
      </c>
      <c r="X1000">
        <f>U1000+V1000</f>
        <v/>
      </c>
      <c r="Y1000">
        <f>U1000/('d_고정'!$B$5*'6_기대효과'!$H$7/8)/'d_고정'!$B$6</f>
        <v/>
      </c>
      <c r="Z1000">
        <f>U1000/('d_고정'!$B$8*'6_기대효과'!$H$7/8)</f>
        <v/>
      </c>
    </row>
    <row r="1001">
      <c r="A1001">
        <f>RAND()</f>
        <v/>
      </c>
      <c r="B1001">
        <f>IF('d_시나리오'!$J$2='d_시나리오'!$H$2,'d_시나리오'!$I$2,IF(A1001&lt;('d_시나리오'!$I$2-'d_시나리오'!$H$2)/('d_시나리오'!$J$2-'d_시나리오'!$H$2),'d_시나리오'!$H$2+SQRT(A1001*('d_시나리오'!$J$2-'d_시나리오'!$H$2)*('d_시나리오'!$I$2-'d_시나리오'!$H$2)),'d_시나리오'!$J$2-SQRT((1-A1001)*('d_시나리오'!$J$2-'d_시나리오'!$H$2)*('d_시나리오'!$J$2-'d_시나리오'!$I$2))))</f>
        <v/>
      </c>
      <c r="C1001">
        <f>BETAINV(RAND(),2,6)</f>
        <v/>
      </c>
      <c r="D1001">
        <f>INDEX('d_분포'!$A$2:$A$28,RANDBETWEEN(1,27))</f>
        <v/>
      </c>
      <c r="E1001">
        <f>INDEX('d_분포'!$C$2:$C$5,RANDBETWEEN(1,4))*(0.9+0.2*RAND())</f>
        <v/>
      </c>
      <c r="F1001">
        <f>RAND()</f>
        <v/>
      </c>
      <c r="G1001">
        <f>IF('d_시나리오'!$J$3='d_시나리오'!$H$3,'d_시나리오'!$I$3,IF(F1001&lt;('d_시나리오'!$I$3-'d_시나리오'!$H$3)/('d_시나리오'!$J$3-'d_시나리오'!$H$3),'d_시나리오'!$H$3+SQRT(F1001*('d_시나리오'!$J$3-'d_시나리오'!$H$3)*('d_시나리오'!$I$3-'d_시나리오'!$H$3)),'d_시나리오'!$J$3-SQRT((1-F1001)*('d_시나리오'!$J$3-'d_시나리오'!$H$3)*('d_시나리오'!$J$3-'d_시나리오'!$I$3))))</f>
        <v/>
      </c>
      <c r="H1001">
        <f>RAND()</f>
        <v/>
      </c>
      <c r="I1001">
        <f>IF('d_시나리오'!$J$4='d_시나리오'!$H$4,'d_시나리오'!$I$4,IF(H1001&lt;('d_시나리오'!$I$4-'d_시나리오'!$H$4)/('d_시나리오'!$J$4-'d_시나리오'!$H$4),'d_시나리오'!$H$4+SQRT(H1001*('d_시나리오'!$J$4-'d_시나리오'!$H$4)*('d_시나리오'!$I$4-'d_시나리오'!$H$4)),'d_시나리오'!$J$4-SQRT((1-H1001)*('d_시나리오'!$J$4-'d_시나리오'!$H$4)*('d_시나리오'!$J$4-'d_시나리오'!$I$4))))</f>
        <v/>
      </c>
      <c r="J1001">
        <f>RAND()</f>
        <v/>
      </c>
      <c r="K1001">
        <f>IF('d_시나리오'!$J$5='d_시나리오'!$H$5,'d_시나리오'!$I$5,IF(J1001&lt;('d_시나리오'!$I$5-'d_시나리오'!$H$5)/('d_시나리오'!$J$5-'d_시나리오'!$H$5),'d_시나리오'!$H$5+SQRT(J1001*('d_시나리오'!$J$5-'d_시나리오'!$H$5)*('d_시나리오'!$I$5-'d_시나리오'!$H$5)),'d_시나리오'!$J$5-SQRT((1-J1001)*('d_시나리오'!$J$5-'d_시나리오'!$H$5)*('d_시나리오'!$J$5-'d_시나리오'!$I$5))))</f>
        <v/>
      </c>
      <c r="L1001">
        <f>RAND()</f>
        <v/>
      </c>
      <c r="M1001">
        <f>IF('d_시나리오'!$J$6='d_시나리오'!$H$6,'d_시나리오'!$I$6,IF(L1001&lt;('d_시나리오'!$I$6-'d_시나리오'!$H$6)/('d_시나리오'!$J$6-'d_시나리오'!$H$6),'d_시나리오'!$H$6+SQRT(L1001*('d_시나리오'!$J$6-'d_시나리오'!$H$6)*('d_시나리오'!$I$6-'d_시나리오'!$H$6)),'d_시나리오'!$J$6-SQRT((1-L1001)*('d_시나리오'!$J$6-'d_시나리오'!$H$6)*('d_시나리오'!$J$6-'d_시나리오'!$I$6))))</f>
        <v/>
      </c>
      <c r="N1001">
        <f>INDEX('d_분포'!$B$2:$B$57,RANDBETWEEN(1,56))</f>
        <v/>
      </c>
      <c r="O1001">
        <f>BETAINV(RAND(),5,5)</f>
        <v/>
      </c>
      <c r="P1001">
        <f>'d_고정'!$B$1*'6_기대효과'!$H$7*('d_시나리오'!$I$7/'d_고정'!$B$2)*B1001</f>
        <v/>
      </c>
      <c r="Q1001">
        <f>P1001*C1001</f>
        <v/>
      </c>
      <c r="R1001">
        <f>P1001*E1001</f>
        <v/>
      </c>
      <c r="S1001">
        <f>R1001*G1001</f>
        <v/>
      </c>
      <c r="T1001">
        <f>Q1001+S1001</f>
        <v/>
      </c>
      <c r="U1001">
        <f>(Q1001*D1001+S1001*I1001)*(1-O1001)</f>
        <v/>
      </c>
      <c r="V1001">
        <f>(R1001*K1001*N1001+'d_고정'!$B$3*('6_기대효과'!$H$7/8)*N1001*'d_고정'!$B$10*M1001*('6_기대효과'!$K$7/'d_고정'!$B$9))*(1-O1001)</f>
        <v/>
      </c>
      <c r="W1001">
        <f>(S1001*I1001+R1001*MAX(K1001-'d_고정'!$B$10*M1001*('6_기대효과'!$K$7/'d_고정'!$B$9),0)*N1001)*(1-O1001)</f>
        <v/>
      </c>
      <c r="X1001">
        <f>U1001+V1001</f>
        <v/>
      </c>
      <c r="Y1001">
        <f>U1001/('d_고정'!$B$5*'6_기대효과'!$H$7/8)/'d_고정'!$B$6</f>
        <v/>
      </c>
      <c r="Z1001">
        <f>U1001/('d_고정'!$B$8*'6_기대효과'!$H$7/8)</f>
        <v/>
      </c>
    </row>
    <row r="1002">
      <c r="A1002">
        <f>RAND()</f>
        <v/>
      </c>
      <c r="B1002">
        <f>IF('d_시나리오'!$J$2='d_시나리오'!$H$2,'d_시나리오'!$I$2,IF(A1002&lt;('d_시나리오'!$I$2-'d_시나리오'!$H$2)/('d_시나리오'!$J$2-'d_시나리오'!$H$2),'d_시나리오'!$H$2+SQRT(A1002*('d_시나리오'!$J$2-'d_시나리오'!$H$2)*('d_시나리오'!$I$2-'d_시나리오'!$H$2)),'d_시나리오'!$J$2-SQRT((1-A1002)*('d_시나리오'!$J$2-'d_시나리오'!$H$2)*('d_시나리오'!$J$2-'d_시나리오'!$I$2))))</f>
        <v/>
      </c>
      <c r="C1002">
        <f>BETAINV(RAND(),2,6)</f>
        <v/>
      </c>
      <c r="D1002">
        <f>INDEX('d_분포'!$A$2:$A$28,RANDBETWEEN(1,27))</f>
        <v/>
      </c>
      <c r="E1002">
        <f>INDEX('d_분포'!$C$2:$C$5,RANDBETWEEN(1,4))*(0.9+0.2*RAND())</f>
        <v/>
      </c>
      <c r="F1002">
        <f>RAND()</f>
        <v/>
      </c>
      <c r="G1002">
        <f>IF('d_시나리오'!$J$3='d_시나리오'!$H$3,'d_시나리오'!$I$3,IF(F1002&lt;('d_시나리오'!$I$3-'d_시나리오'!$H$3)/('d_시나리오'!$J$3-'d_시나리오'!$H$3),'d_시나리오'!$H$3+SQRT(F1002*('d_시나리오'!$J$3-'d_시나리오'!$H$3)*('d_시나리오'!$I$3-'d_시나리오'!$H$3)),'d_시나리오'!$J$3-SQRT((1-F1002)*('d_시나리오'!$J$3-'d_시나리오'!$H$3)*('d_시나리오'!$J$3-'d_시나리오'!$I$3))))</f>
        <v/>
      </c>
      <c r="H1002">
        <f>RAND()</f>
        <v/>
      </c>
      <c r="I1002">
        <f>IF('d_시나리오'!$J$4='d_시나리오'!$H$4,'d_시나리오'!$I$4,IF(H1002&lt;('d_시나리오'!$I$4-'d_시나리오'!$H$4)/('d_시나리오'!$J$4-'d_시나리오'!$H$4),'d_시나리오'!$H$4+SQRT(H1002*('d_시나리오'!$J$4-'d_시나리오'!$H$4)*('d_시나리오'!$I$4-'d_시나리오'!$H$4)),'d_시나리오'!$J$4-SQRT((1-H1002)*('d_시나리오'!$J$4-'d_시나리오'!$H$4)*('d_시나리오'!$J$4-'d_시나리오'!$I$4))))</f>
        <v/>
      </c>
      <c r="J1002">
        <f>RAND()</f>
        <v/>
      </c>
      <c r="K1002">
        <f>IF('d_시나리오'!$J$5='d_시나리오'!$H$5,'d_시나리오'!$I$5,IF(J1002&lt;('d_시나리오'!$I$5-'d_시나리오'!$H$5)/('d_시나리오'!$J$5-'d_시나리오'!$H$5),'d_시나리오'!$H$5+SQRT(J1002*('d_시나리오'!$J$5-'d_시나리오'!$H$5)*('d_시나리오'!$I$5-'d_시나리오'!$H$5)),'d_시나리오'!$J$5-SQRT((1-J1002)*('d_시나리오'!$J$5-'d_시나리오'!$H$5)*('d_시나리오'!$J$5-'d_시나리오'!$I$5))))</f>
        <v/>
      </c>
      <c r="L1002">
        <f>RAND()</f>
        <v/>
      </c>
      <c r="M1002">
        <f>IF('d_시나리오'!$J$6='d_시나리오'!$H$6,'d_시나리오'!$I$6,IF(L1002&lt;('d_시나리오'!$I$6-'d_시나리오'!$H$6)/('d_시나리오'!$J$6-'d_시나리오'!$H$6),'d_시나리오'!$H$6+SQRT(L1002*('d_시나리오'!$J$6-'d_시나리오'!$H$6)*('d_시나리오'!$I$6-'d_시나리오'!$H$6)),'d_시나리오'!$J$6-SQRT((1-L1002)*('d_시나리오'!$J$6-'d_시나리오'!$H$6)*('d_시나리오'!$J$6-'d_시나리오'!$I$6))))</f>
        <v/>
      </c>
      <c r="N1002">
        <f>INDEX('d_분포'!$B$2:$B$57,RANDBETWEEN(1,56))</f>
        <v/>
      </c>
      <c r="O1002">
        <f>BETAINV(RAND(),5,5)</f>
        <v/>
      </c>
      <c r="P1002">
        <f>'d_고정'!$B$1*'6_기대효과'!$H$7*('d_시나리오'!$I$7/'d_고정'!$B$2)*B1002</f>
        <v/>
      </c>
      <c r="Q1002">
        <f>P1002*C1002</f>
        <v/>
      </c>
      <c r="R1002">
        <f>P1002*E1002</f>
        <v/>
      </c>
      <c r="S1002">
        <f>R1002*G1002</f>
        <v/>
      </c>
      <c r="T1002">
        <f>Q1002+S1002</f>
        <v/>
      </c>
      <c r="U1002">
        <f>(Q1002*D1002+S1002*I1002)*(1-O1002)</f>
        <v/>
      </c>
      <c r="V1002">
        <f>(R1002*K1002*N1002+'d_고정'!$B$3*('6_기대효과'!$H$7/8)*N1002*'d_고정'!$B$10*M1002*('6_기대효과'!$K$7/'d_고정'!$B$9))*(1-O1002)</f>
        <v/>
      </c>
      <c r="W1002">
        <f>(S1002*I1002+R1002*MAX(K1002-'d_고정'!$B$10*M1002*('6_기대효과'!$K$7/'d_고정'!$B$9),0)*N1002)*(1-O1002)</f>
        <v/>
      </c>
      <c r="X1002">
        <f>U1002+V1002</f>
        <v/>
      </c>
      <c r="Y1002">
        <f>U1002/('d_고정'!$B$5*'6_기대효과'!$H$7/8)/'d_고정'!$B$6</f>
        <v/>
      </c>
      <c r="Z1002">
        <f>U1002/('d_고정'!$B$8*'6_기대효과'!$H$7/8)</f>
        <v/>
      </c>
    </row>
    <row r="1003">
      <c r="A1003">
        <f>RAND()</f>
        <v/>
      </c>
      <c r="B1003">
        <f>IF('d_시나리오'!$J$2='d_시나리오'!$H$2,'d_시나리오'!$I$2,IF(A1003&lt;('d_시나리오'!$I$2-'d_시나리오'!$H$2)/('d_시나리오'!$J$2-'d_시나리오'!$H$2),'d_시나리오'!$H$2+SQRT(A1003*('d_시나리오'!$J$2-'d_시나리오'!$H$2)*('d_시나리오'!$I$2-'d_시나리오'!$H$2)),'d_시나리오'!$J$2-SQRT((1-A1003)*('d_시나리오'!$J$2-'d_시나리오'!$H$2)*('d_시나리오'!$J$2-'d_시나리오'!$I$2))))</f>
        <v/>
      </c>
      <c r="C1003">
        <f>BETAINV(RAND(),2,6)</f>
        <v/>
      </c>
      <c r="D1003">
        <f>INDEX('d_분포'!$A$2:$A$28,RANDBETWEEN(1,27))</f>
        <v/>
      </c>
      <c r="E1003">
        <f>INDEX('d_분포'!$C$2:$C$5,RANDBETWEEN(1,4))*(0.9+0.2*RAND())</f>
        <v/>
      </c>
      <c r="F1003">
        <f>RAND()</f>
        <v/>
      </c>
      <c r="G1003">
        <f>IF('d_시나리오'!$J$3='d_시나리오'!$H$3,'d_시나리오'!$I$3,IF(F1003&lt;('d_시나리오'!$I$3-'d_시나리오'!$H$3)/('d_시나리오'!$J$3-'d_시나리오'!$H$3),'d_시나리오'!$H$3+SQRT(F1003*('d_시나리오'!$J$3-'d_시나리오'!$H$3)*('d_시나리오'!$I$3-'d_시나리오'!$H$3)),'d_시나리오'!$J$3-SQRT((1-F1003)*('d_시나리오'!$J$3-'d_시나리오'!$H$3)*('d_시나리오'!$J$3-'d_시나리오'!$I$3))))</f>
        <v/>
      </c>
      <c r="H1003">
        <f>RAND()</f>
        <v/>
      </c>
      <c r="I1003">
        <f>IF('d_시나리오'!$J$4='d_시나리오'!$H$4,'d_시나리오'!$I$4,IF(H1003&lt;('d_시나리오'!$I$4-'d_시나리오'!$H$4)/('d_시나리오'!$J$4-'d_시나리오'!$H$4),'d_시나리오'!$H$4+SQRT(H1003*('d_시나리오'!$J$4-'d_시나리오'!$H$4)*('d_시나리오'!$I$4-'d_시나리오'!$H$4)),'d_시나리오'!$J$4-SQRT((1-H1003)*('d_시나리오'!$J$4-'d_시나리오'!$H$4)*('d_시나리오'!$J$4-'d_시나리오'!$I$4))))</f>
        <v/>
      </c>
      <c r="J1003">
        <f>RAND()</f>
        <v/>
      </c>
      <c r="K1003">
        <f>IF('d_시나리오'!$J$5='d_시나리오'!$H$5,'d_시나리오'!$I$5,IF(J1003&lt;('d_시나리오'!$I$5-'d_시나리오'!$H$5)/('d_시나리오'!$J$5-'d_시나리오'!$H$5),'d_시나리오'!$H$5+SQRT(J1003*('d_시나리오'!$J$5-'d_시나리오'!$H$5)*('d_시나리오'!$I$5-'d_시나리오'!$H$5)),'d_시나리오'!$J$5-SQRT((1-J1003)*('d_시나리오'!$J$5-'d_시나리오'!$H$5)*('d_시나리오'!$J$5-'d_시나리오'!$I$5))))</f>
        <v/>
      </c>
      <c r="L1003">
        <f>RAND()</f>
        <v/>
      </c>
      <c r="M1003">
        <f>IF('d_시나리오'!$J$6='d_시나리오'!$H$6,'d_시나리오'!$I$6,IF(L1003&lt;('d_시나리오'!$I$6-'d_시나리오'!$H$6)/('d_시나리오'!$J$6-'d_시나리오'!$H$6),'d_시나리오'!$H$6+SQRT(L1003*('d_시나리오'!$J$6-'d_시나리오'!$H$6)*('d_시나리오'!$I$6-'d_시나리오'!$H$6)),'d_시나리오'!$J$6-SQRT((1-L1003)*('d_시나리오'!$J$6-'d_시나리오'!$H$6)*('d_시나리오'!$J$6-'d_시나리오'!$I$6))))</f>
        <v/>
      </c>
      <c r="N1003">
        <f>INDEX('d_분포'!$B$2:$B$57,RANDBETWEEN(1,56))</f>
        <v/>
      </c>
      <c r="O1003">
        <f>BETAINV(RAND(),5,5)</f>
        <v/>
      </c>
      <c r="P1003">
        <f>'d_고정'!$B$1*'6_기대효과'!$H$7*('d_시나리오'!$I$7/'d_고정'!$B$2)*B1003</f>
        <v/>
      </c>
      <c r="Q1003">
        <f>P1003*C1003</f>
        <v/>
      </c>
      <c r="R1003">
        <f>P1003*E1003</f>
        <v/>
      </c>
      <c r="S1003">
        <f>R1003*G1003</f>
        <v/>
      </c>
      <c r="T1003">
        <f>Q1003+S1003</f>
        <v/>
      </c>
      <c r="U1003">
        <f>(Q1003*D1003+S1003*I1003)*(1-O1003)</f>
        <v/>
      </c>
      <c r="V1003">
        <f>(R1003*K1003*N1003+'d_고정'!$B$3*('6_기대효과'!$H$7/8)*N1003*'d_고정'!$B$10*M1003*('6_기대효과'!$K$7/'d_고정'!$B$9))*(1-O1003)</f>
        <v/>
      </c>
      <c r="W1003">
        <f>(S1003*I1003+R1003*MAX(K1003-'d_고정'!$B$10*M1003*('6_기대효과'!$K$7/'d_고정'!$B$9),0)*N1003)*(1-O1003)</f>
        <v/>
      </c>
      <c r="X1003">
        <f>U1003+V1003</f>
        <v/>
      </c>
      <c r="Y1003">
        <f>U1003/('d_고정'!$B$5*'6_기대효과'!$H$7/8)/'d_고정'!$B$6</f>
        <v/>
      </c>
      <c r="Z1003">
        <f>U1003/('d_고정'!$B$8*'6_기대효과'!$H$7/8)</f>
        <v/>
      </c>
    </row>
    <row r="1004">
      <c r="A1004">
        <f>RAND()</f>
        <v/>
      </c>
      <c r="B1004">
        <f>IF('d_시나리오'!$J$2='d_시나리오'!$H$2,'d_시나리오'!$I$2,IF(A1004&lt;('d_시나리오'!$I$2-'d_시나리오'!$H$2)/('d_시나리오'!$J$2-'d_시나리오'!$H$2),'d_시나리오'!$H$2+SQRT(A1004*('d_시나리오'!$J$2-'d_시나리오'!$H$2)*('d_시나리오'!$I$2-'d_시나리오'!$H$2)),'d_시나리오'!$J$2-SQRT((1-A1004)*('d_시나리오'!$J$2-'d_시나리오'!$H$2)*('d_시나리오'!$J$2-'d_시나리오'!$I$2))))</f>
        <v/>
      </c>
      <c r="C1004">
        <f>BETAINV(RAND(),2,6)</f>
        <v/>
      </c>
      <c r="D1004">
        <f>INDEX('d_분포'!$A$2:$A$28,RANDBETWEEN(1,27))</f>
        <v/>
      </c>
      <c r="E1004">
        <f>INDEX('d_분포'!$C$2:$C$5,RANDBETWEEN(1,4))*(0.9+0.2*RAND())</f>
        <v/>
      </c>
      <c r="F1004">
        <f>RAND()</f>
        <v/>
      </c>
      <c r="G1004">
        <f>IF('d_시나리오'!$J$3='d_시나리오'!$H$3,'d_시나리오'!$I$3,IF(F1004&lt;('d_시나리오'!$I$3-'d_시나리오'!$H$3)/('d_시나리오'!$J$3-'d_시나리오'!$H$3),'d_시나리오'!$H$3+SQRT(F1004*('d_시나리오'!$J$3-'d_시나리오'!$H$3)*('d_시나리오'!$I$3-'d_시나리오'!$H$3)),'d_시나리오'!$J$3-SQRT((1-F1004)*('d_시나리오'!$J$3-'d_시나리오'!$H$3)*('d_시나리오'!$J$3-'d_시나리오'!$I$3))))</f>
        <v/>
      </c>
      <c r="H1004">
        <f>RAND()</f>
        <v/>
      </c>
      <c r="I1004">
        <f>IF('d_시나리오'!$J$4='d_시나리오'!$H$4,'d_시나리오'!$I$4,IF(H1004&lt;('d_시나리오'!$I$4-'d_시나리오'!$H$4)/('d_시나리오'!$J$4-'d_시나리오'!$H$4),'d_시나리오'!$H$4+SQRT(H1004*('d_시나리오'!$J$4-'d_시나리오'!$H$4)*('d_시나리오'!$I$4-'d_시나리오'!$H$4)),'d_시나리오'!$J$4-SQRT((1-H1004)*('d_시나리오'!$J$4-'d_시나리오'!$H$4)*('d_시나리오'!$J$4-'d_시나리오'!$I$4))))</f>
        <v/>
      </c>
      <c r="J1004">
        <f>RAND()</f>
        <v/>
      </c>
      <c r="K1004">
        <f>IF('d_시나리오'!$J$5='d_시나리오'!$H$5,'d_시나리오'!$I$5,IF(J1004&lt;('d_시나리오'!$I$5-'d_시나리오'!$H$5)/('d_시나리오'!$J$5-'d_시나리오'!$H$5),'d_시나리오'!$H$5+SQRT(J1004*('d_시나리오'!$J$5-'d_시나리오'!$H$5)*('d_시나리오'!$I$5-'d_시나리오'!$H$5)),'d_시나리오'!$J$5-SQRT((1-J1004)*('d_시나리오'!$J$5-'d_시나리오'!$H$5)*('d_시나리오'!$J$5-'d_시나리오'!$I$5))))</f>
        <v/>
      </c>
      <c r="L1004">
        <f>RAND()</f>
        <v/>
      </c>
      <c r="M1004">
        <f>IF('d_시나리오'!$J$6='d_시나리오'!$H$6,'d_시나리오'!$I$6,IF(L1004&lt;('d_시나리오'!$I$6-'d_시나리오'!$H$6)/('d_시나리오'!$J$6-'d_시나리오'!$H$6),'d_시나리오'!$H$6+SQRT(L1004*('d_시나리오'!$J$6-'d_시나리오'!$H$6)*('d_시나리오'!$I$6-'d_시나리오'!$H$6)),'d_시나리오'!$J$6-SQRT((1-L1004)*('d_시나리오'!$J$6-'d_시나리오'!$H$6)*('d_시나리오'!$J$6-'d_시나리오'!$I$6))))</f>
        <v/>
      </c>
      <c r="N1004">
        <f>INDEX('d_분포'!$B$2:$B$57,RANDBETWEEN(1,56))</f>
        <v/>
      </c>
      <c r="O1004">
        <f>BETAINV(RAND(),5,5)</f>
        <v/>
      </c>
      <c r="P1004">
        <f>'d_고정'!$B$1*'6_기대효과'!$H$7*('d_시나리오'!$I$7/'d_고정'!$B$2)*B1004</f>
        <v/>
      </c>
      <c r="Q1004">
        <f>P1004*C1004</f>
        <v/>
      </c>
      <c r="R1004">
        <f>P1004*E1004</f>
        <v/>
      </c>
      <c r="S1004">
        <f>R1004*G1004</f>
        <v/>
      </c>
      <c r="T1004">
        <f>Q1004+S1004</f>
        <v/>
      </c>
      <c r="U1004">
        <f>(Q1004*D1004+S1004*I1004)*(1-O1004)</f>
        <v/>
      </c>
      <c r="V1004">
        <f>(R1004*K1004*N1004+'d_고정'!$B$3*('6_기대효과'!$H$7/8)*N1004*'d_고정'!$B$10*M1004*('6_기대효과'!$K$7/'d_고정'!$B$9))*(1-O1004)</f>
        <v/>
      </c>
      <c r="W1004">
        <f>(S1004*I1004+R1004*MAX(K1004-'d_고정'!$B$10*M1004*('6_기대효과'!$K$7/'d_고정'!$B$9),0)*N1004)*(1-O1004)</f>
        <v/>
      </c>
      <c r="X1004">
        <f>U1004+V1004</f>
        <v/>
      </c>
      <c r="Y1004">
        <f>U1004/('d_고정'!$B$5*'6_기대효과'!$H$7/8)/'d_고정'!$B$6</f>
        <v/>
      </c>
      <c r="Z1004">
        <f>U1004/('d_고정'!$B$8*'6_기대효과'!$H$7/8)</f>
        <v/>
      </c>
    </row>
    <row r="1005">
      <c r="A1005">
        <f>RAND()</f>
        <v/>
      </c>
      <c r="B1005">
        <f>IF('d_시나리오'!$J$2='d_시나리오'!$H$2,'d_시나리오'!$I$2,IF(A1005&lt;('d_시나리오'!$I$2-'d_시나리오'!$H$2)/('d_시나리오'!$J$2-'d_시나리오'!$H$2),'d_시나리오'!$H$2+SQRT(A1005*('d_시나리오'!$J$2-'d_시나리오'!$H$2)*('d_시나리오'!$I$2-'d_시나리오'!$H$2)),'d_시나리오'!$J$2-SQRT((1-A1005)*('d_시나리오'!$J$2-'d_시나리오'!$H$2)*('d_시나리오'!$J$2-'d_시나리오'!$I$2))))</f>
        <v/>
      </c>
      <c r="C1005">
        <f>BETAINV(RAND(),2,6)</f>
        <v/>
      </c>
      <c r="D1005">
        <f>INDEX('d_분포'!$A$2:$A$28,RANDBETWEEN(1,27))</f>
        <v/>
      </c>
      <c r="E1005">
        <f>INDEX('d_분포'!$C$2:$C$5,RANDBETWEEN(1,4))*(0.9+0.2*RAND())</f>
        <v/>
      </c>
      <c r="F1005">
        <f>RAND()</f>
        <v/>
      </c>
      <c r="G1005">
        <f>IF('d_시나리오'!$J$3='d_시나리오'!$H$3,'d_시나리오'!$I$3,IF(F1005&lt;('d_시나리오'!$I$3-'d_시나리오'!$H$3)/('d_시나리오'!$J$3-'d_시나리오'!$H$3),'d_시나리오'!$H$3+SQRT(F1005*('d_시나리오'!$J$3-'d_시나리오'!$H$3)*('d_시나리오'!$I$3-'d_시나리오'!$H$3)),'d_시나리오'!$J$3-SQRT((1-F1005)*('d_시나리오'!$J$3-'d_시나리오'!$H$3)*('d_시나리오'!$J$3-'d_시나리오'!$I$3))))</f>
        <v/>
      </c>
      <c r="H1005">
        <f>RAND()</f>
        <v/>
      </c>
      <c r="I1005">
        <f>IF('d_시나리오'!$J$4='d_시나리오'!$H$4,'d_시나리오'!$I$4,IF(H1005&lt;('d_시나리오'!$I$4-'d_시나리오'!$H$4)/('d_시나리오'!$J$4-'d_시나리오'!$H$4),'d_시나리오'!$H$4+SQRT(H1005*('d_시나리오'!$J$4-'d_시나리오'!$H$4)*('d_시나리오'!$I$4-'d_시나리오'!$H$4)),'d_시나리오'!$J$4-SQRT((1-H1005)*('d_시나리오'!$J$4-'d_시나리오'!$H$4)*('d_시나리오'!$J$4-'d_시나리오'!$I$4))))</f>
        <v/>
      </c>
      <c r="J1005">
        <f>RAND()</f>
        <v/>
      </c>
      <c r="K1005">
        <f>IF('d_시나리오'!$J$5='d_시나리오'!$H$5,'d_시나리오'!$I$5,IF(J1005&lt;('d_시나리오'!$I$5-'d_시나리오'!$H$5)/('d_시나리오'!$J$5-'d_시나리오'!$H$5),'d_시나리오'!$H$5+SQRT(J1005*('d_시나리오'!$J$5-'d_시나리오'!$H$5)*('d_시나리오'!$I$5-'d_시나리오'!$H$5)),'d_시나리오'!$J$5-SQRT((1-J1005)*('d_시나리오'!$J$5-'d_시나리오'!$H$5)*('d_시나리오'!$J$5-'d_시나리오'!$I$5))))</f>
        <v/>
      </c>
      <c r="L1005">
        <f>RAND()</f>
        <v/>
      </c>
      <c r="M1005">
        <f>IF('d_시나리오'!$J$6='d_시나리오'!$H$6,'d_시나리오'!$I$6,IF(L1005&lt;('d_시나리오'!$I$6-'d_시나리오'!$H$6)/('d_시나리오'!$J$6-'d_시나리오'!$H$6),'d_시나리오'!$H$6+SQRT(L1005*('d_시나리오'!$J$6-'d_시나리오'!$H$6)*('d_시나리오'!$I$6-'d_시나리오'!$H$6)),'d_시나리오'!$J$6-SQRT((1-L1005)*('d_시나리오'!$J$6-'d_시나리오'!$H$6)*('d_시나리오'!$J$6-'d_시나리오'!$I$6))))</f>
        <v/>
      </c>
      <c r="N1005">
        <f>INDEX('d_분포'!$B$2:$B$57,RANDBETWEEN(1,56))</f>
        <v/>
      </c>
      <c r="O1005">
        <f>BETAINV(RAND(),5,5)</f>
        <v/>
      </c>
      <c r="P1005">
        <f>'d_고정'!$B$1*'6_기대효과'!$H$7*('d_시나리오'!$I$7/'d_고정'!$B$2)*B1005</f>
        <v/>
      </c>
      <c r="Q1005">
        <f>P1005*C1005</f>
        <v/>
      </c>
      <c r="R1005">
        <f>P1005*E1005</f>
        <v/>
      </c>
      <c r="S1005">
        <f>R1005*G1005</f>
        <v/>
      </c>
      <c r="T1005">
        <f>Q1005+S1005</f>
        <v/>
      </c>
      <c r="U1005">
        <f>(Q1005*D1005+S1005*I1005)*(1-O1005)</f>
        <v/>
      </c>
      <c r="V1005">
        <f>(R1005*K1005*N1005+'d_고정'!$B$3*('6_기대효과'!$H$7/8)*N1005*'d_고정'!$B$10*M1005*('6_기대효과'!$K$7/'d_고정'!$B$9))*(1-O1005)</f>
        <v/>
      </c>
      <c r="W1005">
        <f>(S1005*I1005+R1005*MAX(K1005-'d_고정'!$B$10*M1005*('6_기대효과'!$K$7/'d_고정'!$B$9),0)*N1005)*(1-O1005)</f>
        <v/>
      </c>
      <c r="X1005">
        <f>U1005+V1005</f>
        <v/>
      </c>
      <c r="Y1005">
        <f>U1005/('d_고정'!$B$5*'6_기대효과'!$H$7/8)/'d_고정'!$B$6</f>
        <v/>
      </c>
      <c r="Z1005">
        <f>U1005/('d_고정'!$B$8*'6_기대효과'!$H$7/8)</f>
        <v/>
      </c>
    </row>
    <row r="1006">
      <c r="A1006">
        <f>RAND()</f>
        <v/>
      </c>
      <c r="B1006">
        <f>IF('d_시나리오'!$J$2='d_시나리오'!$H$2,'d_시나리오'!$I$2,IF(A1006&lt;('d_시나리오'!$I$2-'d_시나리오'!$H$2)/('d_시나리오'!$J$2-'d_시나리오'!$H$2),'d_시나리오'!$H$2+SQRT(A1006*('d_시나리오'!$J$2-'d_시나리오'!$H$2)*('d_시나리오'!$I$2-'d_시나리오'!$H$2)),'d_시나리오'!$J$2-SQRT((1-A1006)*('d_시나리오'!$J$2-'d_시나리오'!$H$2)*('d_시나리오'!$J$2-'d_시나리오'!$I$2))))</f>
        <v/>
      </c>
      <c r="C1006">
        <f>BETAINV(RAND(),2,6)</f>
        <v/>
      </c>
      <c r="D1006">
        <f>INDEX('d_분포'!$A$2:$A$28,RANDBETWEEN(1,27))</f>
        <v/>
      </c>
      <c r="E1006">
        <f>INDEX('d_분포'!$C$2:$C$5,RANDBETWEEN(1,4))*(0.9+0.2*RAND())</f>
        <v/>
      </c>
      <c r="F1006">
        <f>RAND()</f>
        <v/>
      </c>
      <c r="G1006">
        <f>IF('d_시나리오'!$J$3='d_시나리오'!$H$3,'d_시나리오'!$I$3,IF(F1006&lt;('d_시나리오'!$I$3-'d_시나리오'!$H$3)/('d_시나리오'!$J$3-'d_시나리오'!$H$3),'d_시나리오'!$H$3+SQRT(F1006*('d_시나리오'!$J$3-'d_시나리오'!$H$3)*('d_시나리오'!$I$3-'d_시나리오'!$H$3)),'d_시나리오'!$J$3-SQRT((1-F1006)*('d_시나리오'!$J$3-'d_시나리오'!$H$3)*('d_시나리오'!$J$3-'d_시나리오'!$I$3))))</f>
        <v/>
      </c>
      <c r="H1006">
        <f>RAND()</f>
        <v/>
      </c>
      <c r="I1006">
        <f>IF('d_시나리오'!$J$4='d_시나리오'!$H$4,'d_시나리오'!$I$4,IF(H1006&lt;('d_시나리오'!$I$4-'d_시나리오'!$H$4)/('d_시나리오'!$J$4-'d_시나리오'!$H$4),'d_시나리오'!$H$4+SQRT(H1006*('d_시나리오'!$J$4-'d_시나리오'!$H$4)*('d_시나리오'!$I$4-'d_시나리오'!$H$4)),'d_시나리오'!$J$4-SQRT((1-H1006)*('d_시나리오'!$J$4-'d_시나리오'!$H$4)*('d_시나리오'!$J$4-'d_시나리오'!$I$4))))</f>
        <v/>
      </c>
      <c r="J1006">
        <f>RAND()</f>
        <v/>
      </c>
      <c r="K1006">
        <f>IF('d_시나리오'!$J$5='d_시나리오'!$H$5,'d_시나리오'!$I$5,IF(J1006&lt;('d_시나리오'!$I$5-'d_시나리오'!$H$5)/('d_시나리오'!$J$5-'d_시나리오'!$H$5),'d_시나리오'!$H$5+SQRT(J1006*('d_시나리오'!$J$5-'d_시나리오'!$H$5)*('d_시나리오'!$I$5-'d_시나리오'!$H$5)),'d_시나리오'!$J$5-SQRT((1-J1006)*('d_시나리오'!$J$5-'d_시나리오'!$H$5)*('d_시나리오'!$J$5-'d_시나리오'!$I$5))))</f>
        <v/>
      </c>
      <c r="L1006">
        <f>RAND()</f>
        <v/>
      </c>
      <c r="M1006">
        <f>IF('d_시나리오'!$J$6='d_시나리오'!$H$6,'d_시나리오'!$I$6,IF(L1006&lt;('d_시나리오'!$I$6-'d_시나리오'!$H$6)/('d_시나리오'!$J$6-'d_시나리오'!$H$6),'d_시나리오'!$H$6+SQRT(L1006*('d_시나리오'!$J$6-'d_시나리오'!$H$6)*('d_시나리오'!$I$6-'d_시나리오'!$H$6)),'d_시나리오'!$J$6-SQRT((1-L1006)*('d_시나리오'!$J$6-'d_시나리오'!$H$6)*('d_시나리오'!$J$6-'d_시나리오'!$I$6))))</f>
        <v/>
      </c>
      <c r="N1006">
        <f>INDEX('d_분포'!$B$2:$B$57,RANDBETWEEN(1,56))</f>
        <v/>
      </c>
      <c r="O1006">
        <f>BETAINV(RAND(),5,5)</f>
        <v/>
      </c>
      <c r="P1006">
        <f>'d_고정'!$B$1*'6_기대효과'!$H$7*('d_시나리오'!$I$7/'d_고정'!$B$2)*B1006</f>
        <v/>
      </c>
      <c r="Q1006">
        <f>P1006*C1006</f>
        <v/>
      </c>
      <c r="R1006">
        <f>P1006*E1006</f>
        <v/>
      </c>
      <c r="S1006">
        <f>R1006*G1006</f>
        <v/>
      </c>
      <c r="T1006">
        <f>Q1006+S1006</f>
        <v/>
      </c>
      <c r="U1006">
        <f>(Q1006*D1006+S1006*I1006)*(1-O1006)</f>
        <v/>
      </c>
      <c r="V1006">
        <f>(R1006*K1006*N1006+'d_고정'!$B$3*('6_기대효과'!$H$7/8)*N1006*'d_고정'!$B$10*M1006*('6_기대효과'!$K$7/'d_고정'!$B$9))*(1-O1006)</f>
        <v/>
      </c>
      <c r="W1006">
        <f>(S1006*I1006+R1006*MAX(K1006-'d_고정'!$B$10*M1006*('6_기대효과'!$K$7/'d_고정'!$B$9),0)*N1006)*(1-O1006)</f>
        <v/>
      </c>
      <c r="X1006">
        <f>U1006+V1006</f>
        <v/>
      </c>
      <c r="Y1006">
        <f>U1006/('d_고정'!$B$5*'6_기대효과'!$H$7/8)/'d_고정'!$B$6</f>
        <v/>
      </c>
      <c r="Z1006">
        <f>U1006/('d_고정'!$B$8*'6_기대효과'!$H$7/8)</f>
        <v/>
      </c>
    </row>
    <row r="1007">
      <c r="A1007">
        <f>RAND()</f>
        <v/>
      </c>
      <c r="B1007">
        <f>IF('d_시나리오'!$J$2='d_시나리오'!$H$2,'d_시나리오'!$I$2,IF(A1007&lt;('d_시나리오'!$I$2-'d_시나리오'!$H$2)/('d_시나리오'!$J$2-'d_시나리오'!$H$2),'d_시나리오'!$H$2+SQRT(A1007*('d_시나리오'!$J$2-'d_시나리오'!$H$2)*('d_시나리오'!$I$2-'d_시나리오'!$H$2)),'d_시나리오'!$J$2-SQRT((1-A1007)*('d_시나리오'!$J$2-'d_시나리오'!$H$2)*('d_시나리오'!$J$2-'d_시나리오'!$I$2))))</f>
        <v/>
      </c>
      <c r="C1007">
        <f>BETAINV(RAND(),2,6)</f>
        <v/>
      </c>
      <c r="D1007">
        <f>INDEX('d_분포'!$A$2:$A$28,RANDBETWEEN(1,27))</f>
        <v/>
      </c>
      <c r="E1007">
        <f>INDEX('d_분포'!$C$2:$C$5,RANDBETWEEN(1,4))*(0.9+0.2*RAND())</f>
        <v/>
      </c>
      <c r="F1007">
        <f>RAND()</f>
        <v/>
      </c>
      <c r="G1007">
        <f>IF('d_시나리오'!$J$3='d_시나리오'!$H$3,'d_시나리오'!$I$3,IF(F1007&lt;('d_시나리오'!$I$3-'d_시나리오'!$H$3)/('d_시나리오'!$J$3-'d_시나리오'!$H$3),'d_시나리오'!$H$3+SQRT(F1007*('d_시나리오'!$J$3-'d_시나리오'!$H$3)*('d_시나리오'!$I$3-'d_시나리오'!$H$3)),'d_시나리오'!$J$3-SQRT((1-F1007)*('d_시나리오'!$J$3-'d_시나리오'!$H$3)*('d_시나리오'!$J$3-'d_시나리오'!$I$3))))</f>
        <v/>
      </c>
      <c r="H1007">
        <f>RAND()</f>
        <v/>
      </c>
      <c r="I1007">
        <f>IF('d_시나리오'!$J$4='d_시나리오'!$H$4,'d_시나리오'!$I$4,IF(H1007&lt;('d_시나리오'!$I$4-'d_시나리오'!$H$4)/('d_시나리오'!$J$4-'d_시나리오'!$H$4),'d_시나리오'!$H$4+SQRT(H1007*('d_시나리오'!$J$4-'d_시나리오'!$H$4)*('d_시나리오'!$I$4-'d_시나리오'!$H$4)),'d_시나리오'!$J$4-SQRT((1-H1007)*('d_시나리오'!$J$4-'d_시나리오'!$H$4)*('d_시나리오'!$J$4-'d_시나리오'!$I$4))))</f>
        <v/>
      </c>
      <c r="J1007">
        <f>RAND()</f>
        <v/>
      </c>
      <c r="K1007">
        <f>IF('d_시나리오'!$J$5='d_시나리오'!$H$5,'d_시나리오'!$I$5,IF(J1007&lt;('d_시나리오'!$I$5-'d_시나리오'!$H$5)/('d_시나리오'!$J$5-'d_시나리오'!$H$5),'d_시나리오'!$H$5+SQRT(J1007*('d_시나리오'!$J$5-'d_시나리오'!$H$5)*('d_시나리오'!$I$5-'d_시나리오'!$H$5)),'d_시나리오'!$J$5-SQRT((1-J1007)*('d_시나리오'!$J$5-'d_시나리오'!$H$5)*('d_시나리오'!$J$5-'d_시나리오'!$I$5))))</f>
        <v/>
      </c>
      <c r="L1007">
        <f>RAND()</f>
        <v/>
      </c>
      <c r="M1007">
        <f>IF('d_시나리오'!$J$6='d_시나리오'!$H$6,'d_시나리오'!$I$6,IF(L1007&lt;('d_시나리오'!$I$6-'d_시나리오'!$H$6)/('d_시나리오'!$J$6-'d_시나리오'!$H$6),'d_시나리오'!$H$6+SQRT(L1007*('d_시나리오'!$J$6-'d_시나리오'!$H$6)*('d_시나리오'!$I$6-'d_시나리오'!$H$6)),'d_시나리오'!$J$6-SQRT((1-L1007)*('d_시나리오'!$J$6-'d_시나리오'!$H$6)*('d_시나리오'!$J$6-'d_시나리오'!$I$6))))</f>
        <v/>
      </c>
      <c r="N1007">
        <f>INDEX('d_분포'!$B$2:$B$57,RANDBETWEEN(1,56))</f>
        <v/>
      </c>
      <c r="O1007">
        <f>BETAINV(RAND(),5,5)</f>
        <v/>
      </c>
      <c r="P1007">
        <f>'d_고정'!$B$1*'6_기대효과'!$H$7*('d_시나리오'!$I$7/'d_고정'!$B$2)*B1007</f>
        <v/>
      </c>
      <c r="Q1007">
        <f>P1007*C1007</f>
        <v/>
      </c>
      <c r="R1007">
        <f>P1007*E1007</f>
        <v/>
      </c>
      <c r="S1007">
        <f>R1007*G1007</f>
        <v/>
      </c>
      <c r="T1007">
        <f>Q1007+S1007</f>
        <v/>
      </c>
      <c r="U1007">
        <f>(Q1007*D1007+S1007*I1007)*(1-O1007)</f>
        <v/>
      </c>
      <c r="V1007">
        <f>(R1007*K1007*N1007+'d_고정'!$B$3*('6_기대효과'!$H$7/8)*N1007*'d_고정'!$B$10*M1007*('6_기대효과'!$K$7/'d_고정'!$B$9))*(1-O1007)</f>
        <v/>
      </c>
      <c r="W1007">
        <f>(S1007*I1007+R1007*MAX(K1007-'d_고정'!$B$10*M1007*('6_기대효과'!$K$7/'d_고정'!$B$9),0)*N1007)*(1-O1007)</f>
        <v/>
      </c>
      <c r="X1007">
        <f>U1007+V1007</f>
        <v/>
      </c>
      <c r="Y1007">
        <f>U1007/('d_고정'!$B$5*'6_기대효과'!$H$7/8)/'d_고정'!$B$6</f>
        <v/>
      </c>
      <c r="Z1007">
        <f>U1007/('d_고정'!$B$8*'6_기대효과'!$H$7/8)</f>
        <v/>
      </c>
    </row>
    <row r="1008">
      <c r="A1008">
        <f>RAND()</f>
        <v/>
      </c>
      <c r="B1008">
        <f>IF('d_시나리오'!$J$2='d_시나리오'!$H$2,'d_시나리오'!$I$2,IF(A1008&lt;('d_시나리오'!$I$2-'d_시나리오'!$H$2)/('d_시나리오'!$J$2-'d_시나리오'!$H$2),'d_시나리오'!$H$2+SQRT(A1008*('d_시나리오'!$J$2-'d_시나리오'!$H$2)*('d_시나리오'!$I$2-'d_시나리오'!$H$2)),'d_시나리오'!$J$2-SQRT((1-A1008)*('d_시나리오'!$J$2-'d_시나리오'!$H$2)*('d_시나리오'!$J$2-'d_시나리오'!$I$2))))</f>
        <v/>
      </c>
      <c r="C1008">
        <f>BETAINV(RAND(),2,6)</f>
        <v/>
      </c>
      <c r="D1008">
        <f>INDEX('d_분포'!$A$2:$A$28,RANDBETWEEN(1,27))</f>
        <v/>
      </c>
      <c r="E1008">
        <f>INDEX('d_분포'!$C$2:$C$5,RANDBETWEEN(1,4))*(0.9+0.2*RAND())</f>
        <v/>
      </c>
      <c r="F1008">
        <f>RAND()</f>
        <v/>
      </c>
      <c r="G1008">
        <f>IF('d_시나리오'!$J$3='d_시나리오'!$H$3,'d_시나리오'!$I$3,IF(F1008&lt;('d_시나리오'!$I$3-'d_시나리오'!$H$3)/('d_시나리오'!$J$3-'d_시나리오'!$H$3),'d_시나리오'!$H$3+SQRT(F1008*('d_시나리오'!$J$3-'d_시나리오'!$H$3)*('d_시나리오'!$I$3-'d_시나리오'!$H$3)),'d_시나리오'!$J$3-SQRT((1-F1008)*('d_시나리오'!$J$3-'d_시나리오'!$H$3)*('d_시나리오'!$J$3-'d_시나리오'!$I$3))))</f>
        <v/>
      </c>
      <c r="H1008">
        <f>RAND()</f>
        <v/>
      </c>
      <c r="I1008">
        <f>IF('d_시나리오'!$J$4='d_시나리오'!$H$4,'d_시나리오'!$I$4,IF(H1008&lt;('d_시나리오'!$I$4-'d_시나리오'!$H$4)/('d_시나리오'!$J$4-'d_시나리오'!$H$4),'d_시나리오'!$H$4+SQRT(H1008*('d_시나리오'!$J$4-'d_시나리오'!$H$4)*('d_시나리오'!$I$4-'d_시나리오'!$H$4)),'d_시나리오'!$J$4-SQRT((1-H1008)*('d_시나리오'!$J$4-'d_시나리오'!$H$4)*('d_시나리오'!$J$4-'d_시나리오'!$I$4))))</f>
        <v/>
      </c>
      <c r="J1008">
        <f>RAND()</f>
        <v/>
      </c>
      <c r="K1008">
        <f>IF('d_시나리오'!$J$5='d_시나리오'!$H$5,'d_시나리오'!$I$5,IF(J1008&lt;('d_시나리오'!$I$5-'d_시나리오'!$H$5)/('d_시나리오'!$J$5-'d_시나리오'!$H$5),'d_시나리오'!$H$5+SQRT(J1008*('d_시나리오'!$J$5-'d_시나리오'!$H$5)*('d_시나리오'!$I$5-'d_시나리오'!$H$5)),'d_시나리오'!$J$5-SQRT((1-J1008)*('d_시나리오'!$J$5-'d_시나리오'!$H$5)*('d_시나리오'!$J$5-'d_시나리오'!$I$5))))</f>
        <v/>
      </c>
      <c r="L1008">
        <f>RAND()</f>
        <v/>
      </c>
      <c r="M1008">
        <f>IF('d_시나리오'!$J$6='d_시나리오'!$H$6,'d_시나리오'!$I$6,IF(L1008&lt;('d_시나리오'!$I$6-'d_시나리오'!$H$6)/('d_시나리오'!$J$6-'d_시나리오'!$H$6),'d_시나리오'!$H$6+SQRT(L1008*('d_시나리오'!$J$6-'d_시나리오'!$H$6)*('d_시나리오'!$I$6-'d_시나리오'!$H$6)),'d_시나리오'!$J$6-SQRT((1-L1008)*('d_시나리오'!$J$6-'d_시나리오'!$H$6)*('d_시나리오'!$J$6-'d_시나리오'!$I$6))))</f>
        <v/>
      </c>
      <c r="N1008">
        <f>INDEX('d_분포'!$B$2:$B$57,RANDBETWEEN(1,56))</f>
        <v/>
      </c>
      <c r="O1008">
        <f>BETAINV(RAND(),5,5)</f>
        <v/>
      </c>
      <c r="P1008">
        <f>'d_고정'!$B$1*'6_기대효과'!$H$7*('d_시나리오'!$I$7/'d_고정'!$B$2)*B1008</f>
        <v/>
      </c>
      <c r="Q1008">
        <f>P1008*C1008</f>
        <v/>
      </c>
      <c r="R1008">
        <f>P1008*E1008</f>
        <v/>
      </c>
      <c r="S1008">
        <f>R1008*G1008</f>
        <v/>
      </c>
      <c r="T1008">
        <f>Q1008+S1008</f>
        <v/>
      </c>
      <c r="U1008">
        <f>(Q1008*D1008+S1008*I1008)*(1-O1008)</f>
        <v/>
      </c>
      <c r="V1008">
        <f>(R1008*K1008*N1008+'d_고정'!$B$3*('6_기대효과'!$H$7/8)*N1008*'d_고정'!$B$10*M1008*('6_기대효과'!$K$7/'d_고정'!$B$9))*(1-O1008)</f>
        <v/>
      </c>
      <c r="W1008">
        <f>(S1008*I1008+R1008*MAX(K1008-'d_고정'!$B$10*M1008*('6_기대효과'!$K$7/'d_고정'!$B$9),0)*N1008)*(1-O1008)</f>
        <v/>
      </c>
      <c r="X1008">
        <f>U1008+V1008</f>
        <v/>
      </c>
      <c r="Y1008">
        <f>U1008/('d_고정'!$B$5*'6_기대효과'!$H$7/8)/'d_고정'!$B$6</f>
        <v/>
      </c>
      <c r="Z1008">
        <f>U1008/('d_고정'!$B$8*'6_기대효과'!$H$7/8)</f>
        <v/>
      </c>
    </row>
    <row r="1009">
      <c r="A1009">
        <f>RAND()</f>
        <v/>
      </c>
      <c r="B1009">
        <f>IF('d_시나리오'!$J$2='d_시나리오'!$H$2,'d_시나리오'!$I$2,IF(A1009&lt;('d_시나리오'!$I$2-'d_시나리오'!$H$2)/('d_시나리오'!$J$2-'d_시나리오'!$H$2),'d_시나리오'!$H$2+SQRT(A1009*('d_시나리오'!$J$2-'d_시나리오'!$H$2)*('d_시나리오'!$I$2-'d_시나리오'!$H$2)),'d_시나리오'!$J$2-SQRT((1-A1009)*('d_시나리오'!$J$2-'d_시나리오'!$H$2)*('d_시나리오'!$J$2-'d_시나리오'!$I$2))))</f>
        <v/>
      </c>
      <c r="C1009">
        <f>BETAINV(RAND(),2,6)</f>
        <v/>
      </c>
      <c r="D1009">
        <f>INDEX('d_분포'!$A$2:$A$28,RANDBETWEEN(1,27))</f>
        <v/>
      </c>
      <c r="E1009">
        <f>INDEX('d_분포'!$C$2:$C$5,RANDBETWEEN(1,4))*(0.9+0.2*RAND())</f>
        <v/>
      </c>
      <c r="F1009">
        <f>RAND()</f>
        <v/>
      </c>
      <c r="G1009">
        <f>IF('d_시나리오'!$J$3='d_시나리오'!$H$3,'d_시나리오'!$I$3,IF(F1009&lt;('d_시나리오'!$I$3-'d_시나리오'!$H$3)/('d_시나리오'!$J$3-'d_시나리오'!$H$3),'d_시나리오'!$H$3+SQRT(F1009*('d_시나리오'!$J$3-'d_시나리오'!$H$3)*('d_시나리오'!$I$3-'d_시나리오'!$H$3)),'d_시나리오'!$J$3-SQRT((1-F1009)*('d_시나리오'!$J$3-'d_시나리오'!$H$3)*('d_시나리오'!$J$3-'d_시나리오'!$I$3))))</f>
        <v/>
      </c>
      <c r="H1009">
        <f>RAND()</f>
        <v/>
      </c>
      <c r="I1009">
        <f>IF('d_시나리오'!$J$4='d_시나리오'!$H$4,'d_시나리오'!$I$4,IF(H1009&lt;('d_시나리오'!$I$4-'d_시나리오'!$H$4)/('d_시나리오'!$J$4-'d_시나리오'!$H$4),'d_시나리오'!$H$4+SQRT(H1009*('d_시나리오'!$J$4-'d_시나리오'!$H$4)*('d_시나리오'!$I$4-'d_시나리오'!$H$4)),'d_시나리오'!$J$4-SQRT((1-H1009)*('d_시나리오'!$J$4-'d_시나리오'!$H$4)*('d_시나리오'!$J$4-'d_시나리오'!$I$4))))</f>
        <v/>
      </c>
      <c r="J1009">
        <f>RAND()</f>
        <v/>
      </c>
      <c r="K1009">
        <f>IF('d_시나리오'!$J$5='d_시나리오'!$H$5,'d_시나리오'!$I$5,IF(J1009&lt;('d_시나리오'!$I$5-'d_시나리오'!$H$5)/('d_시나리오'!$J$5-'d_시나리오'!$H$5),'d_시나리오'!$H$5+SQRT(J1009*('d_시나리오'!$J$5-'d_시나리오'!$H$5)*('d_시나리오'!$I$5-'d_시나리오'!$H$5)),'d_시나리오'!$J$5-SQRT((1-J1009)*('d_시나리오'!$J$5-'d_시나리오'!$H$5)*('d_시나리오'!$J$5-'d_시나리오'!$I$5))))</f>
        <v/>
      </c>
      <c r="L1009">
        <f>RAND()</f>
        <v/>
      </c>
      <c r="M1009">
        <f>IF('d_시나리오'!$J$6='d_시나리오'!$H$6,'d_시나리오'!$I$6,IF(L1009&lt;('d_시나리오'!$I$6-'d_시나리오'!$H$6)/('d_시나리오'!$J$6-'d_시나리오'!$H$6),'d_시나리오'!$H$6+SQRT(L1009*('d_시나리오'!$J$6-'d_시나리오'!$H$6)*('d_시나리오'!$I$6-'d_시나리오'!$H$6)),'d_시나리오'!$J$6-SQRT((1-L1009)*('d_시나리오'!$J$6-'d_시나리오'!$H$6)*('d_시나리오'!$J$6-'d_시나리오'!$I$6))))</f>
        <v/>
      </c>
      <c r="N1009">
        <f>INDEX('d_분포'!$B$2:$B$57,RANDBETWEEN(1,56))</f>
        <v/>
      </c>
      <c r="O1009">
        <f>BETAINV(RAND(),5,5)</f>
        <v/>
      </c>
      <c r="P1009">
        <f>'d_고정'!$B$1*'6_기대효과'!$H$7*('d_시나리오'!$I$7/'d_고정'!$B$2)*B1009</f>
        <v/>
      </c>
      <c r="Q1009">
        <f>P1009*C1009</f>
        <v/>
      </c>
      <c r="R1009">
        <f>P1009*E1009</f>
        <v/>
      </c>
      <c r="S1009">
        <f>R1009*G1009</f>
        <v/>
      </c>
      <c r="T1009">
        <f>Q1009+S1009</f>
        <v/>
      </c>
      <c r="U1009">
        <f>(Q1009*D1009+S1009*I1009)*(1-O1009)</f>
        <v/>
      </c>
      <c r="V1009">
        <f>(R1009*K1009*N1009+'d_고정'!$B$3*('6_기대효과'!$H$7/8)*N1009*'d_고정'!$B$10*M1009*('6_기대효과'!$K$7/'d_고정'!$B$9))*(1-O1009)</f>
        <v/>
      </c>
      <c r="W1009">
        <f>(S1009*I1009+R1009*MAX(K1009-'d_고정'!$B$10*M1009*('6_기대효과'!$K$7/'d_고정'!$B$9),0)*N1009)*(1-O1009)</f>
        <v/>
      </c>
      <c r="X1009">
        <f>U1009+V1009</f>
        <v/>
      </c>
      <c r="Y1009">
        <f>U1009/('d_고정'!$B$5*'6_기대효과'!$H$7/8)/'d_고정'!$B$6</f>
        <v/>
      </c>
      <c r="Z1009">
        <f>U1009/('d_고정'!$B$8*'6_기대효과'!$H$7/8)</f>
        <v/>
      </c>
    </row>
    <row r="1010">
      <c r="A1010">
        <f>RAND()</f>
        <v/>
      </c>
      <c r="B1010">
        <f>IF('d_시나리오'!$J$2='d_시나리오'!$H$2,'d_시나리오'!$I$2,IF(A1010&lt;('d_시나리오'!$I$2-'d_시나리오'!$H$2)/('d_시나리오'!$J$2-'d_시나리오'!$H$2),'d_시나리오'!$H$2+SQRT(A1010*('d_시나리오'!$J$2-'d_시나리오'!$H$2)*('d_시나리오'!$I$2-'d_시나리오'!$H$2)),'d_시나리오'!$J$2-SQRT((1-A1010)*('d_시나리오'!$J$2-'d_시나리오'!$H$2)*('d_시나리오'!$J$2-'d_시나리오'!$I$2))))</f>
        <v/>
      </c>
      <c r="C1010">
        <f>BETAINV(RAND(),2,6)</f>
        <v/>
      </c>
      <c r="D1010">
        <f>INDEX('d_분포'!$A$2:$A$28,RANDBETWEEN(1,27))</f>
        <v/>
      </c>
      <c r="E1010">
        <f>INDEX('d_분포'!$C$2:$C$5,RANDBETWEEN(1,4))*(0.9+0.2*RAND())</f>
        <v/>
      </c>
      <c r="F1010">
        <f>RAND()</f>
        <v/>
      </c>
      <c r="G1010">
        <f>IF('d_시나리오'!$J$3='d_시나리오'!$H$3,'d_시나리오'!$I$3,IF(F1010&lt;('d_시나리오'!$I$3-'d_시나리오'!$H$3)/('d_시나리오'!$J$3-'d_시나리오'!$H$3),'d_시나리오'!$H$3+SQRT(F1010*('d_시나리오'!$J$3-'d_시나리오'!$H$3)*('d_시나리오'!$I$3-'d_시나리오'!$H$3)),'d_시나리오'!$J$3-SQRT((1-F1010)*('d_시나리오'!$J$3-'d_시나리오'!$H$3)*('d_시나리오'!$J$3-'d_시나리오'!$I$3))))</f>
        <v/>
      </c>
      <c r="H1010">
        <f>RAND()</f>
        <v/>
      </c>
      <c r="I1010">
        <f>IF('d_시나리오'!$J$4='d_시나리오'!$H$4,'d_시나리오'!$I$4,IF(H1010&lt;('d_시나리오'!$I$4-'d_시나리오'!$H$4)/('d_시나리오'!$J$4-'d_시나리오'!$H$4),'d_시나리오'!$H$4+SQRT(H1010*('d_시나리오'!$J$4-'d_시나리오'!$H$4)*('d_시나리오'!$I$4-'d_시나리오'!$H$4)),'d_시나리오'!$J$4-SQRT((1-H1010)*('d_시나리오'!$J$4-'d_시나리오'!$H$4)*('d_시나리오'!$J$4-'d_시나리오'!$I$4))))</f>
        <v/>
      </c>
      <c r="J1010">
        <f>RAND()</f>
        <v/>
      </c>
      <c r="K1010">
        <f>IF('d_시나리오'!$J$5='d_시나리오'!$H$5,'d_시나리오'!$I$5,IF(J1010&lt;('d_시나리오'!$I$5-'d_시나리오'!$H$5)/('d_시나리오'!$J$5-'d_시나리오'!$H$5),'d_시나리오'!$H$5+SQRT(J1010*('d_시나리오'!$J$5-'d_시나리오'!$H$5)*('d_시나리오'!$I$5-'d_시나리오'!$H$5)),'d_시나리오'!$J$5-SQRT((1-J1010)*('d_시나리오'!$J$5-'d_시나리오'!$H$5)*('d_시나리오'!$J$5-'d_시나리오'!$I$5))))</f>
        <v/>
      </c>
      <c r="L1010">
        <f>RAND()</f>
        <v/>
      </c>
      <c r="M1010">
        <f>IF('d_시나리오'!$J$6='d_시나리오'!$H$6,'d_시나리오'!$I$6,IF(L1010&lt;('d_시나리오'!$I$6-'d_시나리오'!$H$6)/('d_시나리오'!$J$6-'d_시나리오'!$H$6),'d_시나리오'!$H$6+SQRT(L1010*('d_시나리오'!$J$6-'d_시나리오'!$H$6)*('d_시나리오'!$I$6-'d_시나리오'!$H$6)),'d_시나리오'!$J$6-SQRT((1-L1010)*('d_시나리오'!$J$6-'d_시나리오'!$H$6)*('d_시나리오'!$J$6-'d_시나리오'!$I$6))))</f>
        <v/>
      </c>
      <c r="N1010">
        <f>INDEX('d_분포'!$B$2:$B$57,RANDBETWEEN(1,56))</f>
        <v/>
      </c>
      <c r="O1010">
        <f>BETAINV(RAND(),5,5)</f>
        <v/>
      </c>
      <c r="P1010">
        <f>'d_고정'!$B$1*'6_기대효과'!$H$7*('d_시나리오'!$I$7/'d_고정'!$B$2)*B1010</f>
        <v/>
      </c>
      <c r="Q1010">
        <f>P1010*C1010</f>
        <v/>
      </c>
      <c r="R1010">
        <f>P1010*E1010</f>
        <v/>
      </c>
      <c r="S1010">
        <f>R1010*G1010</f>
        <v/>
      </c>
      <c r="T1010">
        <f>Q1010+S1010</f>
        <v/>
      </c>
      <c r="U1010">
        <f>(Q1010*D1010+S1010*I1010)*(1-O1010)</f>
        <v/>
      </c>
      <c r="V1010">
        <f>(R1010*K1010*N1010+'d_고정'!$B$3*('6_기대효과'!$H$7/8)*N1010*'d_고정'!$B$10*M1010*('6_기대효과'!$K$7/'d_고정'!$B$9))*(1-O1010)</f>
        <v/>
      </c>
      <c r="W1010">
        <f>(S1010*I1010+R1010*MAX(K1010-'d_고정'!$B$10*M1010*('6_기대효과'!$K$7/'d_고정'!$B$9),0)*N1010)*(1-O1010)</f>
        <v/>
      </c>
      <c r="X1010">
        <f>U1010+V1010</f>
        <v/>
      </c>
      <c r="Y1010">
        <f>U1010/('d_고정'!$B$5*'6_기대효과'!$H$7/8)/'d_고정'!$B$6</f>
        <v/>
      </c>
      <c r="Z1010">
        <f>U1010/('d_고정'!$B$8*'6_기대효과'!$H$7/8)</f>
        <v/>
      </c>
    </row>
    <row r="1011">
      <c r="A1011">
        <f>RAND()</f>
        <v/>
      </c>
      <c r="B1011">
        <f>IF('d_시나리오'!$J$2='d_시나리오'!$H$2,'d_시나리오'!$I$2,IF(A1011&lt;('d_시나리오'!$I$2-'d_시나리오'!$H$2)/('d_시나리오'!$J$2-'d_시나리오'!$H$2),'d_시나리오'!$H$2+SQRT(A1011*('d_시나리오'!$J$2-'d_시나리오'!$H$2)*('d_시나리오'!$I$2-'d_시나리오'!$H$2)),'d_시나리오'!$J$2-SQRT((1-A1011)*('d_시나리오'!$J$2-'d_시나리오'!$H$2)*('d_시나리오'!$J$2-'d_시나리오'!$I$2))))</f>
        <v/>
      </c>
      <c r="C1011">
        <f>BETAINV(RAND(),2,6)</f>
        <v/>
      </c>
      <c r="D1011">
        <f>INDEX('d_분포'!$A$2:$A$28,RANDBETWEEN(1,27))</f>
        <v/>
      </c>
      <c r="E1011">
        <f>INDEX('d_분포'!$C$2:$C$5,RANDBETWEEN(1,4))*(0.9+0.2*RAND())</f>
        <v/>
      </c>
      <c r="F1011">
        <f>RAND()</f>
        <v/>
      </c>
      <c r="G1011">
        <f>IF('d_시나리오'!$J$3='d_시나리오'!$H$3,'d_시나리오'!$I$3,IF(F1011&lt;('d_시나리오'!$I$3-'d_시나리오'!$H$3)/('d_시나리오'!$J$3-'d_시나리오'!$H$3),'d_시나리오'!$H$3+SQRT(F1011*('d_시나리오'!$J$3-'d_시나리오'!$H$3)*('d_시나리오'!$I$3-'d_시나리오'!$H$3)),'d_시나리오'!$J$3-SQRT((1-F1011)*('d_시나리오'!$J$3-'d_시나리오'!$H$3)*('d_시나리오'!$J$3-'d_시나리오'!$I$3))))</f>
        <v/>
      </c>
      <c r="H1011">
        <f>RAND()</f>
        <v/>
      </c>
      <c r="I1011">
        <f>IF('d_시나리오'!$J$4='d_시나리오'!$H$4,'d_시나리오'!$I$4,IF(H1011&lt;('d_시나리오'!$I$4-'d_시나리오'!$H$4)/('d_시나리오'!$J$4-'d_시나리오'!$H$4),'d_시나리오'!$H$4+SQRT(H1011*('d_시나리오'!$J$4-'d_시나리오'!$H$4)*('d_시나리오'!$I$4-'d_시나리오'!$H$4)),'d_시나리오'!$J$4-SQRT((1-H1011)*('d_시나리오'!$J$4-'d_시나리오'!$H$4)*('d_시나리오'!$J$4-'d_시나리오'!$I$4))))</f>
        <v/>
      </c>
      <c r="J1011">
        <f>RAND()</f>
        <v/>
      </c>
      <c r="K1011">
        <f>IF('d_시나리오'!$J$5='d_시나리오'!$H$5,'d_시나리오'!$I$5,IF(J1011&lt;('d_시나리오'!$I$5-'d_시나리오'!$H$5)/('d_시나리오'!$J$5-'d_시나리오'!$H$5),'d_시나리오'!$H$5+SQRT(J1011*('d_시나리오'!$J$5-'d_시나리오'!$H$5)*('d_시나리오'!$I$5-'d_시나리오'!$H$5)),'d_시나리오'!$J$5-SQRT((1-J1011)*('d_시나리오'!$J$5-'d_시나리오'!$H$5)*('d_시나리오'!$J$5-'d_시나리오'!$I$5))))</f>
        <v/>
      </c>
      <c r="L1011">
        <f>RAND()</f>
        <v/>
      </c>
      <c r="M1011">
        <f>IF('d_시나리오'!$J$6='d_시나리오'!$H$6,'d_시나리오'!$I$6,IF(L1011&lt;('d_시나리오'!$I$6-'d_시나리오'!$H$6)/('d_시나리오'!$J$6-'d_시나리오'!$H$6),'d_시나리오'!$H$6+SQRT(L1011*('d_시나리오'!$J$6-'d_시나리오'!$H$6)*('d_시나리오'!$I$6-'d_시나리오'!$H$6)),'d_시나리오'!$J$6-SQRT((1-L1011)*('d_시나리오'!$J$6-'d_시나리오'!$H$6)*('d_시나리오'!$J$6-'d_시나리오'!$I$6))))</f>
        <v/>
      </c>
      <c r="N1011">
        <f>INDEX('d_분포'!$B$2:$B$57,RANDBETWEEN(1,56))</f>
        <v/>
      </c>
      <c r="O1011">
        <f>BETAINV(RAND(),5,5)</f>
        <v/>
      </c>
      <c r="P1011">
        <f>'d_고정'!$B$1*'6_기대효과'!$H$7*('d_시나리오'!$I$7/'d_고정'!$B$2)*B1011</f>
        <v/>
      </c>
      <c r="Q1011">
        <f>P1011*C1011</f>
        <v/>
      </c>
      <c r="R1011">
        <f>P1011*E1011</f>
        <v/>
      </c>
      <c r="S1011">
        <f>R1011*G1011</f>
        <v/>
      </c>
      <c r="T1011">
        <f>Q1011+S1011</f>
        <v/>
      </c>
      <c r="U1011">
        <f>(Q1011*D1011+S1011*I1011)*(1-O1011)</f>
        <v/>
      </c>
      <c r="V1011">
        <f>(R1011*K1011*N1011+'d_고정'!$B$3*('6_기대효과'!$H$7/8)*N1011*'d_고정'!$B$10*M1011*('6_기대효과'!$K$7/'d_고정'!$B$9))*(1-O1011)</f>
        <v/>
      </c>
      <c r="W1011">
        <f>(S1011*I1011+R1011*MAX(K1011-'d_고정'!$B$10*M1011*('6_기대효과'!$K$7/'d_고정'!$B$9),0)*N1011)*(1-O1011)</f>
        <v/>
      </c>
      <c r="X1011">
        <f>U1011+V1011</f>
        <v/>
      </c>
      <c r="Y1011">
        <f>U1011/('d_고정'!$B$5*'6_기대효과'!$H$7/8)/'d_고정'!$B$6</f>
        <v/>
      </c>
      <c r="Z1011">
        <f>U1011/('d_고정'!$B$8*'6_기대효과'!$H$7/8)</f>
        <v/>
      </c>
    </row>
    <row r="1012">
      <c r="A1012">
        <f>RAND()</f>
        <v/>
      </c>
      <c r="B1012">
        <f>IF('d_시나리오'!$J$2='d_시나리오'!$H$2,'d_시나리오'!$I$2,IF(A1012&lt;('d_시나리오'!$I$2-'d_시나리오'!$H$2)/('d_시나리오'!$J$2-'d_시나리오'!$H$2),'d_시나리오'!$H$2+SQRT(A1012*('d_시나리오'!$J$2-'d_시나리오'!$H$2)*('d_시나리오'!$I$2-'d_시나리오'!$H$2)),'d_시나리오'!$J$2-SQRT((1-A1012)*('d_시나리오'!$J$2-'d_시나리오'!$H$2)*('d_시나리오'!$J$2-'d_시나리오'!$I$2))))</f>
        <v/>
      </c>
      <c r="C1012">
        <f>BETAINV(RAND(),2,6)</f>
        <v/>
      </c>
      <c r="D1012">
        <f>INDEX('d_분포'!$A$2:$A$28,RANDBETWEEN(1,27))</f>
        <v/>
      </c>
      <c r="E1012">
        <f>INDEX('d_분포'!$C$2:$C$5,RANDBETWEEN(1,4))*(0.9+0.2*RAND())</f>
        <v/>
      </c>
      <c r="F1012">
        <f>RAND()</f>
        <v/>
      </c>
      <c r="G1012">
        <f>IF('d_시나리오'!$J$3='d_시나리오'!$H$3,'d_시나리오'!$I$3,IF(F1012&lt;('d_시나리오'!$I$3-'d_시나리오'!$H$3)/('d_시나리오'!$J$3-'d_시나리오'!$H$3),'d_시나리오'!$H$3+SQRT(F1012*('d_시나리오'!$J$3-'d_시나리오'!$H$3)*('d_시나리오'!$I$3-'d_시나리오'!$H$3)),'d_시나리오'!$J$3-SQRT((1-F1012)*('d_시나리오'!$J$3-'d_시나리오'!$H$3)*('d_시나리오'!$J$3-'d_시나리오'!$I$3))))</f>
        <v/>
      </c>
      <c r="H1012">
        <f>RAND()</f>
        <v/>
      </c>
      <c r="I1012">
        <f>IF('d_시나리오'!$J$4='d_시나리오'!$H$4,'d_시나리오'!$I$4,IF(H1012&lt;('d_시나리오'!$I$4-'d_시나리오'!$H$4)/('d_시나리오'!$J$4-'d_시나리오'!$H$4),'d_시나리오'!$H$4+SQRT(H1012*('d_시나리오'!$J$4-'d_시나리오'!$H$4)*('d_시나리오'!$I$4-'d_시나리오'!$H$4)),'d_시나리오'!$J$4-SQRT((1-H1012)*('d_시나리오'!$J$4-'d_시나리오'!$H$4)*('d_시나리오'!$J$4-'d_시나리오'!$I$4))))</f>
        <v/>
      </c>
      <c r="J1012">
        <f>RAND()</f>
        <v/>
      </c>
      <c r="K1012">
        <f>IF('d_시나리오'!$J$5='d_시나리오'!$H$5,'d_시나리오'!$I$5,IF(J1012&lt;('d_시나리오'!$I$5-'d_시나리오'!$H$5)/('d_시나리오'!$J$5-'d_시나리오'!$H$5),'d_시나리오'!$H$5+SQRT(J1012*('d_시나리오'!$J$5-'d_시나리오'!$H$5)*('d_시나리오'!$I$5-'d_시나리오'!$H$5)),'d_시나리오'!$J$5-SQRT((1-J1012)*('d_시나리오'!$J$5-'d_시나리오'!$H$5)*('d_시나리오'!$J$5-'d_시나리오'!$I$5))))</f>
        <v/>
      </c>
      <c r="L1012">
        <f>RAND()</f>
        <v/>
      </c>
      <c r="M1012">
        <f>IF('d_시나리오'!$J$6='d_시나리오'!$H$6,'d_시나리오'!$I$6,IF(L1012&lt;('d_시나리오'!$I$6-'d_시나리오'!$H$6)/('d_시나리오'!$J$6-'d_시나리오'!$H$6),'d_시나리오'!$H$6+SQRT(L1012*('d_시나리오'!$J$6-'d_시나리오'!$H$6)*('d_시나리오'!$I$6-'d_시나리오'!$H$6)),'d_시나리오'!$J$6-SQRT((1-L1012)*('d_시나리오'!$J$6-'d_시나리오'!$H$6)*('d_시나리오'!$J$6-'d_시나리오'!$I$6))))</f>
        <v/>
      </c>
      <c r="N1012">
        <f>INDEX('d_분포'!$B$2:$B$57,RANDBETWEEN(1,56))</f>
        <v/>
      </c>
      <c r="O1012">
        <f>BETAINV(RAND(),5,5)</f>
        <v/>
      </c>
      <c r="P1012">
        <f>'d_고정'!$B$1*'6_기대효과'!$H$7*('d_시나리오'!$I$7/'d_고정'!$B$2)*B1012</f>
        <v/>
      </c>
      <c r="Q1012">
        <f>P1012*C1012</f>
        <v/>
      </c>
      <c r="R1012">
        <f>P1012*E1012</f>
        <v/>
      </c>
      <c r="S1012">
        <f>R1012*G1012</f>
        <v/>
      </c>
      <c r="T1012">
        <f>Q1012+S1012</f>
        <v/>
      </c>
      <c r="U1012">
        <f>(Q1012*D1012+S1012*I1012)*(1-O1012)</f>
        <v/>
      </c>
      <c r="V1012">
        <f>(R1012*K1012*N1012+'d_고정'!$B$3*('6_기대효과'!$H$7/8)*N1012*'d_고정'!$B$10*M1012*('6_기대효과'!$K$7/'d_고정'!$B$9))*(1-O1012)</f>
        <v/>
      </c>
      <c r="W1012">
        <f>(S1012*I1012+R1012*MAX(K1012-'d_고정'!$B$10*M1012*('6_기대효과'!$K$7/'d_고정'!$B$9),0)*N1012)*(1-O1012)</f>
        <v/>
      </c>
      <c r="X1012">
        <f>U1012+V1012</f>
        <v/>
      </c>
      <c r="Y1012">
        <f>U1012/('d_고정'!$B$5*'6_기대효과'!$H$7/8)/'d_고정'!$B$6</f>
        <v/>
      </c>
      <c r="Z1012">
        <f>U1012/('d_고정'!$B$8*'6_기대효과'!$H$7/8)</f>
        <v/>
      </c>
    </row>
    <row r="1013">
      <c r="A1013">
        <f>RAND()</f>
        <v/>
      </c>
      <c r="B1013">
        <f>IF('d_시나리오'!$J$2='d_시나리오'!$H$2,'d_시나리오'!$I$2,IF(A1013&lt;('d_시나리오'!$I$2-'d_시나리오'!$H$2)/('d_시나리오'!$J$2-'d_시나리오'!$H$2),'d_시나리오'!$H$2+SQRT(A1013*('d_시나리오'!$J$2-'d_시나리오'!$H$2)*('d_시나리오'!$I$2-'d_시나리오'!$H$2)),'d_시나리오'!$J$2-SQRT((1-A1013)*('d_시나리오'!$J$2-'d_시나리오'!$H$2)*('d_시나리오'!$J$2-'d_시나리오'!$I$2))))</f>
        <v/>
      </c>
      <c r="C1013">
        <f>BETAINV(RAND(),2,6)</f>
        <v/>
      </c>
      <c r="D1013">
        <f>INDEX('d_분포'!$A$2:$A$28,RANDBETWEEN(1,27))</f>
        <v/>
      </c>
      <c r="E1013">
        <f>INDEX('d_분포'!$C$2:$C$5,RANDBETWEEN(1,4))*(0.9+0.2*RAND())</f>
        <v/>
      </c>
      <c r="F1013">
        <f>RAND()</f>
        <v/>
      </c>
      <c r="G1013">
        <f>IF('d_시나리오'!$J$3='d_시나리오'!$H$3,'d_시나리오'!$I$3,IF(F1013&lt;('d_시나리오'!$I$3-'d_시나리오'!$H$3)/('d_시나리오'!$J$3-'d_시나리오'!$H$3),'d_시나리오'!$H$3+SQRT(F1013*('d_시나리오'!$J$3-'d_시나리오'!$H$3)*('d_시나리오'!$I$3-'d_시나리오'!$H$3)),'d_시나리오'!$J$3-SQRT((1-F1013)*('d_시나리오'!$J$3-'d_시나리오'!$H$3)*('d_시나리오'!$J$3-'d_시나리오'!$I$3))))</f>
        <v/>
      </c>
      <c r="H1013">
        <f>RAND()</f>
        <v/>
      </c>
      <c r="I1013">
        <f>IF('d_시나리오'!$J$4='d_시나리오'!$H$4,'d_시나리오'!$I$4,IF(H1013&lt;('d_시나리오'!$I$4-'d_시나리오'!$H$4)/('d_시나리오'!$J$4-'d_시나리오'!$H$4),'d_시나리오'!$H$4+SQRT(H1013*('d_시나리오'!$J$4-'d_시나리오'!$H$4)*('d_시나리오'!$I$4-'d_시나리오'!$H$4)),'d_시나리오'!$J$4-SQRT((1-H1013)*('d_시나리오'!$J$4-'d_시나리오'!$H$4)*('d_시나리오'!$J$4-'d_시나리오'!$I$4))))</f>
        <v/>
      </c>
      <c r="J1013">
        <f>RAND()</f>
        <v/>
      </c>
      <c r="K1013">
        <f>IF('d_시나리오'!$J$5='d_시나리오'!$H$5,'d_시나리오'!$I$5,IF(J1013&lt;('d_시나리오'!$I$5-'d_시나리오'!$H$5)/('d_시나리오'!$J$5-'d_시나리오'!$H$5),'d_시나리오'!$H$5+SQRT(J1013*('d_시나리오'!$J$5-'d_시나리오'!$H$5)*('d_시나리오'!$I$5-'d_시나리오'!$H$5)),'d_시나리오'!$J$5-SQRT((1-J1013)*('d_시나리오'!$J$5-'d_시나리오'!$H$5)*('d_시나리오'!$J$5-'d_시나리오'!$I$5))))</f>
        <v/>
      </c>
      <c r="L1013">
        <f>RAND()</f>
        <v/>
      </c>
      <c r="M1013">
        <f>IF('d_시나리오'!$J$6='d_시나리오'!$H$6,'d_시나리오'!$I$6,IF(L1013&lt;('d_시나리오'!$I$6-'d_시나리오'!$H$6)/('d_시나리오'!$J$6-'d_시나리오'!$H$6),'d_시나리오'!$H$6+SQRT(L1013*('d_시나리오'!$J$6-'d_시나리오'!$H$6)*('d_시나리오'!$I$6-'d_시나리오'!$H$6)),'d_시나리오'!$J$6-SQRT((1-L1013)*('d_시나리오'!$J$6-'d_시나리오'!$H$6)*('d_시나리오'!$J$6-'d_시나리오'!$I$6))))</f>
        <v/>
      </c>
      <c r="N1013">
        <f>INDEX('d_분포'!$B$2:$B$57,RANDBETWEEN(1,56))</f>
        <v/>
      </c>
      <c r="O1013">
        <f>BETAINV(RAND(),5,5)</f>
        <v/>
      </c>
      <c r="P1013">
        <f>'d_고정'!$B$1*'6_기대효과'!$H$7*('d_시나리오'!$I$7/'d_고정'!$B$2)*B1013</f>
        <v/>
      </c>
      <c r="Q1013">
        <f>P1013*C1013</f>
        <v/>
      </c>
      <c r="R1013">
        <f>P1013*E1013</f>
        <v/>
      </c>
      <c r="S1013">
        <f>R1013*G1013</f>
        <v/>
      </c>
      <c r="T1013">
        <f>Q1013+S1013</f>
        <v/>
      </c>
      <c r="U1013">
        <f>(Q1013*D1013+S1013*I1013)*(1-O1013)</f>
        <v/>
      </c>
      <c r="V1013">
        <f>(R1013*K1013*N1013+'d_고정'!$B$3*('6_기대효과'!$H$7/8)*N1013*'d_고정'!$B$10*M1013*('6_기대효과'!$K$7/'d_고정'!$B$9))*(1-O1013)</f>
        <v/>
      </c>
      <c r="W1013">
        <f>(S1013*I1013+R1013*MAX(K1013-'d_고정'!$B$10*M1013*('6_기대효과'!$K$7/'d_고정'!$B$9),0)*N1013)*(1-O1013)</f>
        <v/>
      </c>
      <c r="X1013">
        <f>U1013+V1013</f>
        <v/>
      </c>
      <c r="Y1013">
        <f>U1013/('d_고정'!$B$5*'6_기대효과'!$H$7/8)/'d_고정'!$B$6</f>
        <v/>
      </c>
      <c r="Z1013">
        <f>U1013/('d_고정'!$B$8*'6_기대효과'!$H$7/8)</f>
        <v/>
      </c>
    </row>
    <row r="1014">
      <c r="A1014">
        <f>RAND()</f>
        <v/>
      </c>
      <c r="B1014">
        <f>IF('d_시나리오'!$J$2='d_시나리오'!$H$2,'d_시나리오'!$I$2,IF(A1014&lt;('d_시나리오'!$I$2-'d_시나리오'!$H$2)/('d_시나리오'!$J$2-'d_시나리오'!$H$2),'d_시나리오'!$H$2+SQRT(A1014*('d_시나리오'!$J$2-'d_시나리오'!$H$2)*('d_시나리오'!$I$2-'d_시나리오'!$H$2)),'d_시나리오'!$J$2-SQRT((1-A1014)*('d_시나리오'!$J$2-'d_시나리오'!$H$2)*('d_시나리오'!$J$2-'d_시나리오'!$I$2))))</f>
        <v/>
      </c>
      <c r="C1014">
        <f>BETAINV(RAND(),2,6)</f>
        <v/>
      </c>
      <c r="D1014">
        <f>INDEX('d_분포'!$A$2:$A$28,RANDBETWEEN(1,27))</f>
        <v/>
      </c>
      <c r="E1014">
        <f>INDEX('d_분포'!$C$2:$C$5,RANDBETWEEN(1,4))*(0.9+0.2*RAND())</f>
        <v/>
      </c>
      <c r="F1014">
        <f>RAND()</f>
        <v/>
      </c>
      <c r="G1014">
        <f>IF('d_시나리오'!$J$3='d_시나리오'!$H$3,'d_시나리오'!$I$3,IF(F1014&lt;('d_시나리오'!$I$3-'d_시나리오'!$H$3)/('d_시나리오'!$J$3-'d_시나리오'!$H$3),'d_시나리오'!$H$3+SQRT(F1014*('d_시나리오'!$J$3-'d_시나리오'!$H$3)*('d_시나리오'!$I$3-'d_시나리오'!$H$3)),'d_시나리오'!$J$3-SQRT((1-F1014)*('d_시나리오'!$J$3-'d_시나리오'!$H$3)*('d_시나리오'!$J$3-'d_시나리오'!$I$3))))</f>
        <v/>
      </c>
      <c r="H1014">
        <f>RAND()</f>
        <v/>
      </c>
      <c r="I1014">
        <f>IF('d_시나리오'!$J$4='d_시나리오'!$H$4,'d_시나리오'!$I$4,IF(H1014&lt;('d_시나리오'!$I$4-'d_시나리오'!$H$4)/('d_시나리오'!$J$4-'d_시나리오'!$H$4),'d_시나리오'!$H$4+SQRT(H1014*('d_시나리오'!$J$4-'d_시나리오'!$H$4)*('d_시나리오'!$I$4-'d_시나리오'!$H$4)),'d_시나리오'!$J$4-SQRT((1-H1014)*('d_시나리오'!$J$4-'d_시나리오'!$H$4)*('d_시나리오'!$J$4-'d_시나리오'!$I$4))))</f>
        <v/>
      </c>
      <c r="J1014">
        <f>RAND()</f>
        <v/>
      </c>
      <c r="K1014">
        <f>IF('d_시나리오'!$J$5='d_시나리오'!$H$5,'d_시나리오'!$I$5,IF(J1014&lt;('d_시나리오'!$I$5-'d_시나리오'!$H$5)/('d_시나리오'!$J$5-'d_시나리오'!$H$5),'d_시나리오'!$H$5+SQRT(J1014*('d_시나리오'!$J$5-'d_시나리오'!$H$5)*('d_시나리오'!$I$5-'d_시나리오'!$H$5)),'d_시나리오'!$J$5-SQRT((1-J1014)*('d_시나리오'!$J$5-'d_시나리오'!$H$5)*('d_시나리오'!$J$5-'d_시나리오'!$I$5))))</f>
        <v/>
      </c>
      <c r="L1014">
        <f>RAND()</f>
        <v/>
      </c>
      <c r="M1014">
        <f>IF('d_시나리오'!$J$6='d_시나리오'!$H$6,'d_시나리오'!$I$6,IF(L1014&lt;('d_시나리오'!$I$6-'d_시나리오'!$H$6)/('d_시나리오'!$J$6-'d_시나리오'!$H$6),'d_시나리오'!$H$6+SQRT(L1014*('d_시나리오'!$J$6-'d_시나리오'!$H$6)*('d_시나리오'!$I$6-'d_시나리오'!$H$6)),'d_시나리오'!$J$6-SQRT((1-L1014)*('d_시나리오'!$J$6-'d_시나리오'!$H$6)*('d_시나리오'!$J$6-'d_시나리오'!$I$6))))</f>
        <v/>
      </c>
      <c r="N1014">
        <f>INDEX('d_분포'!$B$2:$B$57,RANDBETWEEN(1,56))</f>
        <v/>
      </c>
      <c r="O1014">
        <f>BETAINV(RAND(),5,5)</f>
        <v/>
      </c>
      <c r="P1014">
        <f>'d_고정'!$B$1*'6_기대효과'!$H$7*('d_시나리오'!$I$7/'d_고정'!$B$2)*B1014</f>
        <v/>
      </c>
      <c r="Q1014">
        <f>P1014*C1014</f>
        <v/>
      </c>
      <c r="R1014">
        <f>P1014*E1014</f>
        <v/>
      </c>
      <c r="S1014">
        <f>R1014*G1014</f>
        <v/>
      </c>
      <c r="T1014">
        <f>Q1014+S1014</f>
        <v/>
      </c>
      <c r="U1014">
        <f>(Q1014*D1014+S1014*I1014)*(1-O1014)</f>
        <v/>
      </c>
      <c r="V1014">
        <f>(R1014*K1014*N1014+'d_고정'!$B$3*('6_기대효과'!$H$7/8)*N1014*'d_고정'!$B$10*M1014*('6_기대효과'!$K$7/'d_고정'!$B$9))*(1-O1014)</f>
        <v/>
      </c>
      <c r="W1014">
        <f>(S1014*I1014+R1014*MAX(K1014-'d_고정'!$B$10*M1014*('6_기대효과'!$K$7/'d_고정'!$B$9),0)*N1014)*(1-O1014)</f>
        <v/>
      </c>
      <c r="X1014">
        <f>U1014+V1014</f>
        <v/>
      </c>
      <c r="Y1014">
        <f>U1014/('d_고정'!$B$5*'6_기대효과'!$H$7/8)/'d_고정'!$B$6</f>
        <v/>
      </c>
      <c r="Z1014">
        <f>U1014/('d_고정'!$B$8*'6_기대효과'!$H$7/8)</f>
        <v/>
      </c>
    </row>
    <row r="1015">
      <c r="A1015">
        <f>RAND()</f>
        <v/>
      </c>
      <c r="B1015">
        <f>IF('d_시나리오'!$J$2='d_시나리오'!$H$2,'d_시나리오'!$I$2,IF(A1015&lt;('d_시나리오'!$I$2-'d_시나리오'!$H$2)/('d_시나리오'!$J$2-'d_시나리오'!$H$2),'d_시나리오'!$H$2+SQRT(A1015*('d_시나리오'!$J$2-'d_시나리오'!$H$2)*('d_시나리오'!$I$2-'d_시나리오'!$H$2)),'d_시나리오'!$J$2-SQRT((1-A1015)*('d_시나리오'!$J$2-'d_시나리오'!$H$2)*('d_시나리오'!$J$2-'d_시나리오'!$I$2))))</f>
        <v/>
      </c>
      <c r="C1015">
        <f>BETAINV(RAND(),2,6)</f>
        <v/>
      </c>
      <c r="D1015">
        <f>INDEX('d_분포'!$A$2:$A$28,RANDBETWEEN(1,27))</f>
        <v/>
      </c>
      <c r="E1015">
        <f>INDEX('d_분포'!$C$2:$C$5,RANDBETWEEN(1,4))*(0.9+0.2*RAND())</f>
        <v/>
      </c>
      <c r="F1015">
        <f>RAND()</f>
        <v/>
      </c>
      <c r="G1015">
        <f>IF('d_시나리오'!$J$3='d_시나리오'!$H$3,'d_시나리오'!$I$3,IF(F1015&lt;('d_시나리오'!$I$3-'d_시나리오'!$H$3)/('d_시나리오'!$J$3-'d_시나리오'!$H$3),'d_시나리오'!$H$3+SQRT(F1015*('d_시나리오'!$J$3-'d_시나리오'!$H$3)*('d_시나리오'!$I$3-'d_시나리오'!$H$3)),'d_시나리오'!$J$3-SQRT((1-F1015)*('d_시나리오'!$J$3-'d_시나리오'!$H$3)*('d_시나리오'!$J$3-'d_시나리오'!$I$3))))</f>
        <v/>
      </c>
      <c r="H1015">
        <f>RAND()</f>
        <v/>
      </c>
      <c r="I1015">
        <f>IF('d_시나리오'!$J$4='d_시나리오'!$H$4,'d_시나리오'!$I$4,IF(H1015&lt;('d_시나리오'!$I$4-'d_시나리오'!$H$4)/('d_시나리오'!$J$4-'d_시나리오'!$H$4),'d_시나리오'!$H$4+SQRT(H1015*('d_시나리오'!$J$4-'d_시나리오'!$H$4)*('d_시나리오'!$I$4-'d_시나리오'!$H$4)),'d_시나리오'!$J$4-SQRT((1-H1015)*('d_시나리오'!$J$4-'d_시나리오'!$H$4)*('d_시나리오'!$J$4-'d_시나리오'!$I$4))))</f>
        <v/>
      </c>
      <c r="J1015">
        <f>RAND()</f>
        <v/>
      </c>
      <c r="K1015">
        <f>IF('d_시나리오'!$J$5='d_시나리오'!$H$5,'d_시나리오'!$I$5,IF(J1015&lt;('d_시나리오'!$I$5-'d_시나리오'!$H$5)/('d_시나리오'!$J$5-'d_시나리오'!$H$5),'d_시나리오'!$H$5+SQRT(J1015*('d_시나리오'!$J$5-'d_시나리오'!$H$5)*('d_시나리오'!$I$5-'d_시나리오'!$H$5)),'d_시나리오'!$J$5-SQRT((1-J1015)*('d_시나리오'!$J$5-'d_시나리오'!$H$5)*('d_시나리오'!$J$5-'d_시나리오'!$I$5))))</f>
        <v/>
      </c>
      <c r="L1015">
        <f>RAND()</f>
        <v/>
      </c>
      <c r="M1015">
        <f>IF('d_시나리오'!$J$6='d_시나리오'!$H$6,'d_시나리오'!$I$6,IF(L1015&lt;('d_시나리오'!$I$6-'d_시나리오'!$H$6)/('d_시나리오'!$J$6-'d_시나리오'!$H$6),'d_시나리오'!$H$6+SQRT(L1015*('d_시나리오'!$J$6-'d_시나리오'!$H$6)*('d_시나리오'!$I$6-'d_시나리오'!$H$6)),'d_시나리오'!$J$6-SQRT((1-L1015)*('d_시나리오'!$J$6-'d_시나리오'!$H$6)*('d_시나리오'!$J$6-'d_시나리오'!$I$6))))</f>
        <v/>
      </c>
      <c r="N1015">
        <f>INDEX('d_분포'!$B$2:$B$57,RANDBETWEEN(1,56))</f>
        <v/>
      </c>
      <c r="O1015">
        <f>BETAINV(RAND(),5,5)</f>
        <v/>
      </c>
      <c r="P1015">
        <f>'d_고정'!$B$1*'6_기대효과'!$H$7*('d_시나리오'!$I$7/'d_고정'!$B$2)*B1015</f>
        <v/>
      </c>
      <c r="Q1015">
        <f>P1015*C1015</f>
        <v/>
      </c>
      <c r="R1015">
        <f>P1015*E1015</f>
        <v/>
      </c>
      <c r="S1015">
        <f>R1015*G1015</f>
        <v/>
      </c>
      <c r="T1015">
        <f>Q1015+S1015</f>
        <v/>
      </c>
      <c r="U1015">
        <f>(Q1015*D1015+S1015*I1015)*(1-O1015)</f>
        <v/>
      </c>
      <c r="V1015">
        <f>(R1015*K1015*N1015+'d_고정'!$B$3*('6_기대효과'!$H$7/8)*N1015*'d_고정'!$B$10*M1015*('6_기대효과'!$K$7/'d_고정'!$B$9))*(1-O1015)</f>
        <v/>
      </c>
      <c r="W1015">
        <f>(S1015*I1015+R1015*MAX(K1015-'d_고정'!$B$10*M1015*('6_기대효과'!$K$7/'d_고정'!$B$9),0)*N1015)*(1-O1015)</f>
        <v/>
      </c>
      <c r="X1015">
        <f>U1015+V1015</f>
        <v/>
      </c>
      <c r="Y1015">
        <f>U1015/('d_고정'!$B$5*'6_기대효과'!$H$7/8)/'d_고정'!$B$6</f>
        <v/>
      </c>
      <c r="Z1015">
        <f>U1015/('d_고정'!$B$8*'6_기대효과'!$H$7/8)</f>
        <v/>
      </c>
    </row>
    <row r="1016">
      <c r="A1016">
        <f>RAND()</f>
        <v/>
      </c>
      <c r="B1016">
        <f>IF('d_시나리오'!$J$2='d_시나리오'!$H$2,'d_시나리오'!$I$2,IF(A1016&lt;('d_시나리오'!$I$2-'d_시나리오'!$H$2)/('d_시나리오'!$J$2-'d_시나리오'!$H$2),'d_시나리오'!$H$2+SQRT(A1016*('d_시나리오'!$J$2-'d_시나리오'!$H$2)*('d_시나리오'!$I$2-'d_시나리오'!$H$2)),'d_시나리오'!$J$2-SQRT((1-A1016)*('d_시나리오'!$J$2-'d_시나리오'!$H$2)*('d_시나리오'!$J$2-'d_시나리오'!$I$2))))</f>
        <v/>
      </c>
      <c r="C1016">
        <f>BETAINV(RAND(),2,6)</f>
        <v/>
      </c>
      <c r="D1016">
        <f>INDEX('d_분포'!$A$2:$A$28,RANDBETWEEN(1,27))</f>
        <v/>
      </c>
      <c r="E1016">
        <f>INDEX('d_분포'!$C$2:$C$5,RANDBETWEEN(1,4))*(0.9+0.2*RAND())</f>
        <v/>
      </c>
      <c r="F1016">
        <f>RAND()</f>
        <v/>
      </c>
      <c r="G1016">
        <f>IF('d_시나리오'!$J$3='d_시나리오'!$H$3,'d_시나리오'!$I$3,IF(F1016&lt;('d_시나리오'!$I$3-'d_시나리오'!$H$3)/('d_시나리오'!$J$3-'d_시나리오'!$H$3),'d_시나리오'!$H$3+SQRT(F1016*('d_시나리오'!$J$3-'d_시나리오'!$H$3)*('d_시나리오'!$I$3-'d_시나리오'!$H$3)),'d_시나리오'!$J$3-SQRT((1-F1016)*('d_시나리오'!$J$3-'d_시나리오'!$H$3)*('d_시나리오'!$J$3-'d_시나리오'!$I$3))))</f>
        <v/>
      </c>
      <c r="H1016">
        <f>RAND()</f>
        <v/>
      </c>
      <c r="I1016">
        <f>IF('d_시나리오'!$J$4='d_시나리오'!$H$4,'d_시나리오'!$I$4,IF(H1016&lt;('d_시나리오'!$I$4-'d_시나리오'!$H$4)/('d_시나리오'!$J$4-'d_시나리오'!$H$4),'d_시나리오'!$H$4+SQRT(H1016*('d_시나리오'!$J$4-'d_시나리오'!$H$4)*('d_시나리오'!$I$4-'d_시나리오'!$H$4)),'d_시나리오'!$J$4-SQRT((1-H1016)*('d_시나리오'!$J$4-'d_시나리오'!$H$4)*('d_시나리오'!$J$4-'d_시나리오'!$I$4))))</f>
        <v/>
      </c>
      <c r="J1016">
        <f>RAND()</f>
        <v/>
      </c>
      <c r="K1016">
        <f>IF('d_시나리오'!$J$5='d_시나리오'!$H$5,'d_시나리오'!$I$5,IF(J1016&lt;('d_시나리오'!$I$5-'d_시나리오'!$H$5)/('d_시나리오'!$J$5-'d_시나리오'!$H$5),'d_시나리오'!$H$5+SQRT(J1016*('d_시나리오'!$J$5-'d_시나리오'!$H$5)*('d_시나리오'!$I$5-'d_시나리오'!$H$5)),'d_시나리오'!$J$5-SQRT((1-J1016)*('d_시나리오'!$J$5-'d_시나리오'!$H$5)*('d_시나리오'!$J$5-'d_시나리오'!$I$5))))</f>
        <v/>
      </c>
      <c r="L1016">
        <f>RAND()</f>
        <v/>
      </c>
      <c r="M1016">
        <f>IF('d_시나리오'!$J$6='d_시나리오'!$H$6,'d_시나리오'!$I$6,IF(L1016&lt;('d_시나리오'!$I$6-'d_시나리오'!$H$6)/('d_시나리오'!$J$6-'d_시나리오'!$H$6),'d_시나리오'!$H$6+SQRT(L1016*('d_시나리오'!$J$6-'d_시나리오'!$H$6)*('d_시나리오'!$I$6-'d_시나리오'!$H$6)),'d_시나리오'!$J$6-SQRT((1-L1016)*('d_시나리오'!$J$6-'d_시나리오'!$H$6)*('d_시나리오'!$J$6-'d_시나리오'!$I$6))))</f>
        <v/>
      </c>
      <c r="N1016">
        <f>INDEX('d_분포'!$B$2:$B$57,RANDBETWEEN(1,56))</f>
        <v/>
      </c>
      <c r="O1016">
        <f>BETAINV(RAND(),5,5)</f>
        <v/>
      </c>
      <c r="P1016">
        <f>'d_고정'!$B$1*'6_기대효과'!$H$7*('d_시나리오'!$I$7/'d_고정'!$B$2)*B1016</f>
        <v/>
      </c>
      <c r="Q1016">
        <f>P1016*C1016</f>
        <v/>
      </c>
      <c r="R1016">
        <f>P1016*E1016</f>
        <v/>
      </c>
      <c r="S1016">
        <f>R1016*G1016</f>
        <v/>
      </c>
      <c r="T1016">
        <f>Q1016+S1016</f>
        <v/>
      </c>
      <c r="U1016">
        <f>(Q1016*D1016+S1016*I1016)*(1-O1016)</f>
        <v/>
      </c>
      <c r="V1016">
        <f>(R1016*K1016*N1016+'d_고정'!$B$3*('6_기대효과'!$H$7/8)*N1016*'d_고정'!$B$10*M1016*('6_기대효과'!$K$7/'d_고정'!$B$9))*(1-O1016)</f>
        <v/>
      </c>
      <c r="W1016">
        <f>(S1016*I1016+R1016*MAX(K1016-'d_고정'!$B$10*M1016*('6_기대효과'!$K$7/'d_고정'!$B$9),0)*N1016)*(1-O1016)</f>
        <v/>
      </c>
      <c r="X1016">
        <f>U1016+V1016</f>
        <v/>
      </c>
      <c r="Y1016">
        <f>U1016/('d_고정'!$B$5*'6_기대효과'!$H$7/8)/'d_고정'!$B$6</f>
        <v/>
      </c>
      <c r="Z1016">
        <f>U1016/('d_고정'!$B$8*'6_기대효과'!$H$7/8)</f>
        <v/>
      </c>
    </row>
    <row r="1017">
      <c r="A1017">
        <f>RAND()</f>
        <v/>
      </c>
      <c r="B1017">
        <f>IF('d_시나리오'!$J$2='d_시나리오'!$H$2,'d_시나리오'!$I$2,IF(A1017&lt;('d_시나리오'!$I$2-'d_시나리오'!$H$2)/('d_시나리오'!$J$2-'d_시나리오'!$H$2),'d_시나리오'!$H$2+SQRT(A1017*('d_시나리오'!$J$2-'d_시나리오'!$H$2)*('d_시나리오'!$I$2-'d_시나리오'!$H$2)),'d_시나리오'!$J$2-SQRT((1-A1017)*('d_시나리오'!$J$2-'d_시나리오'!$H$2)*('d_시나리오'!$J$2-'d_시나리오'!$I$2))))</f>
        <v/>
      </c>
      <c r="C1017">
        <f>BETAINV(RAND(),2,6)</f>
        <v/>
      </c>
      <c r="D1017">
        <f>INDEX('d_분포'!$A$2:$A$28,RANDBETWEEN(1,27))</f>
        <v/>
      </c>
      <c r="E1017">
        <f>INDEX('d_분포'!$C$2:$C$5,RANDBETWEEN(1,4))*(0.9+0.2*RAND())</f>
        <v/>
      </c>
      <c r="F1017">
        <f>RAND()</f>
        <v/>
      </c>
      <c r="G1017">
        <f>IF('d_시나리오'!$J$3='d_시나리오'!$H$3,'d_시나리오'!$I$3,IF(F1017&lt;('d_시나리오'!$I$3-'d_시나리오'!$H$3)/('d_시나리오'!$J$3-'d_시나리오'!$H$3),'d_시나리오'!$H$3+SQRT(F1017*('d_시나리오'!$J$3-'d_시나리오'!$H$3)*('d_시나리오'!$I$3-'d_시나리오'!$H$3)),'d_시나리오'!$J$3-SQRT((1-F1017)*('d_시나리오'!$J$3-'d_시나리오'!$H$3)*('d_시나리오'!$J$3-'d_시나리오'!$I$3))))</f>
        <v/>
      </c>
      <c r="H1017">
        <f>RAND()</f>
        <v/>
      </c>
      <c r="I1017">
        <f>IF('d_시나리오'!$J$4='d_시나리오'!$H$4,'d_시나리오'!$I$4,IF(H1017&lt;('d_시나리오'!$I$4-'d_시나리오'!$H$4)/('d_시나리오'!$J$4-'d_시나리오'!$H$4),'d_시나리오'!$H$4+SQRT(H1017*('d_시나리오'!$J$4-'d_시나리오'!$H$4)*('d_시나리오'!$I$4-'d_시나리오'!$H$4)),'d_시나리오'!$J$4-SQRT((1-H1017)*('d_시나리오'!$J$4-'d_시나리오'!$H$4)*('d_시나리오'!$J$4-'d_시나리오'!$I$4))))</f>
        <v/>
      </c>
      <c r="J1017">
        <f>RAND()</f>
        <v/>
      </c>
      <c r="K1017">
        <f>IF('d_시나리오'!$J$5='d_시나리오'!$H$5,'d_시나리오'!$I$5,IF(J1017&lt;('d_시나리오'!$I$5-'d_시나리오'!$H$5)/('d_시나리오'!$J$5-'d_시나리오'!$H$5),'d_시나리오'!$H$5+SQRT(J1017*('d_시나리오'!$J$5-'d_시나리오'!$H$5)*('d_시나리오'!$I$5-'d_시나리오'!$H$5)),'d_시나리오'!$J$5-SQRT((1-J1017)*('d_시나리오'!$J$5-'d_시나리오'!$H$5)*('d_시나리오'!$J$5-'d_시나리오'!$I$5))))</f>
        <v/>
      </c>
      <c r="L1017">
        <f>RAND()</f>
        <v/>
      </c>
      <c r="M1017">
        <f>IF('d_시나리오'!$J$6='d_시나리오'!$H$6,'d_시나리오'!$I$6,IF(L1017&lt;('d_시나리오'!$I$6-'d_시나리오'!$H$6)/('d_시나리오'!$J$6-'d_시나리오'!$H$6),'d_시나리오'!$H$6+SQRT(L1017*('d_시나리오'!$J$6-'d_시나리오'!$H$6)*('d_시나리오'!$I$6-'d_시나리오'!$H$6)),'d_시나리오'!$J$6-SQRT((1-L1017)*('d_시나리오'!$J$6-'d_시나리오'!$H$6)*('d_시나리오'!$J$6-'d_시나리오'!$I$6))))</f>
        <v/>
      </c>
      <c r="N1017">
        <f>INDEX('d_분포'!$B$2:$B$57,RANDBETWEEN(1,56))</f>
        <v/>
      </c>
      <c r="O1017">
        <f>BETAINV(RAND(),5,5)</f>
        <v/>
      </c>
      <c r="P1017">
        <f>'d_고정'!$B$1*'6_기대효과'!$H$7*('d_시나리오'!$I$7/'d_고정'!$B$2)*B1017</f>
        <v/>
      </c>
      <c r="Q1017">
        <f>P1017*C1017</f>
        <v/>
      </c>
      <c r="R1017">
        <f>P1017*E1017</f>
        <v/>
      </c>
      <c r="S1017">
        <f>R1017*G1017</f>
        <v/>
      </c>
      <c r="T1017">
        <f>Q1017+S1017</f>
        <v/>
      </c>
      <c r="U1017">
        <f>(Q1017*D1017+S1017*I1017)*(1-O1017)</f>
        <v/>
      </c>
      <c r="V1017">
        <f>(R1017*K1017*N1017+'d_고정'!$B$3*('6_기대효과'!$H$7/8)*N1017*'d_고정'!$B$10*M1017*('6_기대효과'!$K$7/'d_고정'!$B$9))*(1-O1017)</f>
        <v/>
      </c>
      <c r="W1017">
        <f>(S1017*I1017+R1017*MAX(K1017-'d_고정'!$B$10*M1017*('6_기대효과'!$K$7/'d_고정'!$B$9),0)*N1017)*(1-O1017)</f>
        <v/>
      </c>
      <c r="X1017">
        <f>U1017+V1017</f>
        <v/>
      </c>
      <c r="Y1017">
        <f>U1017/('d_고정'!$B$5*'6_기대효과'!$H$7/8)/'d_고정'!$B$6</f>
        <v/>
      </c>
      <c r="Z1017">
        <f>U1017/('d_고정'!$B$8*'6_기대효과'!$H$7/8)</f>
        <v/>
      </c>
    </row>
    <row r="1018">
      <c r="A1018">
        <f>RAND()</f>
        <v/>
      </c>
      <c r="B1018">
        <f>IF('d_시나리오'!$J$2='d_시나리오'!$H$2,'d_시나리오'!$I$2,IF(A1018&lt;('d_시나리오'!$I$2-'d_시나리오'!$H$2)/('d_시나리오'!$J$2-'d_시나리오'!$H$2),'d_시나리오'!$H$2+SQRT(A1018*('d_시나리오'!$J$2-'d_시나리오'!$H$2)*('d_시나리오'!$I$2-'d_시나리오'!$H$2)),'d_시나리오'!$J$2-SQRT((1-A1018)*('d_시나리오'!$J$2-'d_시나리오'!$H$2)*('d_시나리오'!$J$2-'d_시나리오'!$I$2))))</f>
        <v/>
      </c>
      <c r="C1018">
        <f>BETAINV(RAND(),2,6)</f>
        <v/>
      </c>
      <c r="D1018">
        <f>INDEX('d_분포'!$A$2:$A$28,RANDBETWEEN(1,27))</f>
        <v/>
      </c>
      <c r="E1018">
        <f>INDEX('d_분포'!$C$2:$C$5,RANDBETWEEN(1,4))*(0.9+0.2*RAND())</f>
        <v/>
      </c>
      <c r="F1018">
        <f>RAND()</f>
        <v/>
      </c>
      <c r="G1018">
        <f>IF('d_시나리오'!$J$3='d_시나리오'!$H$3,'d_시나리오'!$I$3,IF(F1018&lt;('d_시나리오'!$I$3-'d_시나리오'!$H$3)/('d_시나리오'!$J$3-'d_시나리오'!$H$3),'d_시나리오'!$H$3+SQRT(F1018*('d_시나리오'!$J$3-'d_시나리오'!$H$3)*('d_시나리오'!$I$3-'d_시나리오'!$H$3)),'d_시나리오'!$J$3-SQRT((1-F1018)*('d_시나리오'!$J$3-'d_시나리오'!$H$3)*('d_시나리오'!$J$3-'d_시나리오'!$I$3))))</f>
        <v/>
      </c>
      <c r="H1018">
        <f>RAND()</f>
        <v/>
      </c>
      <c r="I1018">
        <f>IF('d_시나리오'!$J$4='d_시나리오'!$H$4,'d_시나리오'!$I$4,IF(H1018&lt;('d_시나리오'!$I$4-'d_시나리오'!$H$4)/('d_시나리오'!$J$4-'d_시나리오'!$H$4),'d_시나리오'!$H$4+SQRT(H1018*('d_시나리오'!$J$4-'d_시나리오'!$H$4)*('d_시나리오'!$I$4-'d_시나리오'!$H$4)),'d_시나리오'!$J$4-SQRT((1-H1018)*('d_시나리오'!$J$4-'d_시나리오'!$H$4)*('d_시나리오'!$J$4-'d_시나리오'!$I$4))))</f>
        <v/>
      </c>
      <c r="J1018">
        <f>RAND()</f>
        <v/>
      </c>
      <c r="K1018">
        <f>IF('d_시나리오'!$J$5='d_시나리오'!$H$5,'d_시나리오'!$I$5,IF(J1018&lt;('d_시나리오'!$I$5-'d_시나리오'!$H$5)/('d_시나리오'!$J$5-'d_시나리오'!$H$5),'d_시나리오'!$H$5+SQRT(J1018*('d_시나리오'!$J$5-'d_시나리오'!$H$5)*('d_시나리오'!$I$5-'d_시나리오'!$H$5)),'d_시나리오'!$J$5-SQRT((1-J1018)*('d_시나리오'!$J$5-'d_시나리오'!$H$5)*('d_시나리오'!$J$5-'d_시나리오'!$I$5))))</f>
        <v/>
      </c>
      <c r="L1018">
        <f>RAND()</f>
        <v/>
      </c>
      <c r="M1018">
        <f>IF('d_시나리오'!$J$6='d_시나리오'!$H$6,'d_시나리오'!$I$6,IF(L1018&lt;('d_시나리오'!$I$6-'d_시나리오'!$H$6)/('d_시나리오'!$J$6-'d_시나리오'!$H$6),'d_시나리오'!$H$6+SQRT(L1018*('d_시나리오'!$J$6-'d_시나리오'!$H$6)*('d_시나리오'!$I$6-'d_시나리오'!$H$6)),'d_시나리오'!$J$6-SQRT((1-L1018)*('d_시나리오'!$J$6-'d_시나리오'!$H$6)*('d_시나리오'!$J$6-'d_시나리오'!$I$6))))</f>
        <v/>
      </c>
      <c r="N1018">
        <f>INDEX('d_분포'!$B$2:$B$57,RANDBETWEEN(1,56))</f>
        <v/>
      </c>
      <c r="O1018">
        <f>BETAINV(RAND(),5,5)</f>
        <v/>
      </c>
      <c r="P1018">
        <f>'d_고정'!$B$1*'6_기대효과'!$H$7*('d_시나리오'!$I$7/'d_고정'!$B$2)*B1018</f>
        <v/>
      </c>
      <c r="Q1018">
        <f>P1018*C1018</f>
        <v/>
      </c>
      <c r="R1018">
        <f>P1018*E1018</f>
        <v/>
      </c>
      <c r="S1018">
        <f>R1018*G1018</f>
        <v/>
      </c>
      <c r="T1018">
        <f>Q1018+S1018</f>
        <v/>
      </c>
      <c r="U1018">
        <f>(Q1018*D1018+S1018*I1018)*(1-O1018)</f>
        <v/>
      </c>
      <c r="V1018">
        <f>(R1018*K1018*N1018+'d_고정'!$B$3*('6_기대효과'!$H$7/8)*N1018*'d_고정'!$B$10*M1018*('6_기대효과'!$K$7/'d_고정'!$B$9))*(1-O1018)</f>
        <v/>
      </c>
      <c r="W1018">
        <f>(S1018*I1018+R1018*MAX(K1018-'d_고정'!$B$10*M1018*('6_기대효과'!$K$7/'d_고정'!$B$9),0)*N1018)*(1-O1018)</f>
        <v/>
      </c>
      <c r="X1018">
        <f>U1018+V1018</f>
        <v/>
      </c>
      <c r="Y1018">
        <f>U1018/('d_고정'!$B$5*'6_기대효과'!$H$7/8)/'d_고정'!$B$6</f>
        <v/>
      </c>
      <c r="Z1018">
        <f>U1018/('d_고정'!$B$8*'6_기대효과'!$H$7/8)</f>
        <v/>
      </c>
    </row>
    <row r="1019">
      <c r="A1019">
        <f>RAND()</f>
        <v/>
      </c>
      <c r="B1019">
        <f>IF('d_시나리오'!$J$2='d_시나리오'!$H$2,'d_시나리오'!$I$2,IF(A1019&lt;('d_시나리오'!$I$2-'d_시나리오'!$H$2)/('d_시나리오'!$J$2-'d_시나리오'!$H$2),'d_시나리오'!$H$2+SQRT(A1019*('d_시나리오'!$J$2-'d_시나리오'!$H$2)*('d_시나리오'!$I$2-'d_시나리오'!$H$2)),'d_시나리오'!$J$2-SQRT((1-A1019)*('d_시나리오'!$J$2-'d_시나리오'!$H$2)*('d_시나리오'!$J$2-'d_시나리오'!$I$2))))</f>
        <v/>
      </c>
      <c r="C1019">
        <f>BETAINV(RAND(),2,6)</f>
        <v/>
      </c>
      <c r="D1019">
        <f>INDEX('d_분포'!$A$2:$A$28,RANDBETWEEN(1,27))</f>
        <v/>
      </c>
      <c r="E1019">
        <f>INDEX('d_분포'!$C$2:$C$5,RANDBETWEEN(1,4))*(0.9+0.2*RAND())</f>
        <v/>
      </c>
      <c r="F1019">
        <f>RAND()</f>
        <v/>
      </c>
      <c r="G1019">
        <f>IF('d_시나리오'!$J$3='d_시나리오'!$H$3,'d_시나리오'!$I$3,IF(F1019&lt;('d_시나리오'!$I$3-'d_시나리오'!$H$3)/('d_시나리오'!$J$3-'d_시나리오'!$H$3),'d_시나리오'!$H$3+SQRT(F1019*('d_시나리오'!$J$3-'d_시나리오'!$H$3)*('d_시나리오'!$I$3-'d_시나리오'!$H$3)),'d_시나리오'!$J$3-SQRT((1-F1019)*('d_시나리오'!$J$3-'d_시나리오'!$H$3)*('d_시나리오'!$J$3-'d_시나리오'!$I$3))))</f>
        <v/>
      </c>
      <c r="H1019">
        <f>RAND()</f>
        <v/>
      </c>
      <c r="I1019">
        <f>IF('d_시나리오'!$J$4='d_시나리오'!$H$4,'d_시나리오'!$I$4,IF(H1019&lt;('d_시나리오'!$I$4-'d_시나리오'!$H$4)/('d_시나리오'!$J$4-'d_시나리오'!$H$4),'d_시나리오'!$H$4+SQRT(H1019*('d_시나리오'!$J$4-'d_시나리오'!$H$4)*('d_시나리오'!$I$4-'d_시나리오'!$H$4)),'d_시나리오'!$J$4-SQRT((1-H1019)*('d_시나리오'!$J$4-'d_시나리오'!$H$4)*('d_시나리오'!$J$4-'d_시나리오'!$I$4))))</f>
        <v/>
      </c>
      <c r="J1019">
        <f>RAND()</f>
        <v/>
      </c>
      <c r="K1019">
        <f>IF('d_시나리오'!$J$5='d_시나리오'!$H$5,'d_시나리오'!$I$5,IF(J1019&lt;('d_시나리오'!$I$5-'d_시나리오'!$H$5)/('d_시나리오'!$J$5-'d_시나리오'!$H$5),'d_시나리오'!$H$5+SQRT(J1019*('d_시나리오'!$J$5-'d_시나리오'!$H$5)*('d_시나리오'!$I$5-'d_시나리오'!$H$5)),'d_시나리오'!$J$5-SQRT((1-J1019)*('d_시나리오'!$J$5-'d_시나리오'!$H$5)*('d_시나리오'!$J$5-'d_시나리오'!$I$5))))</f>
        <v/>
      </c>
      <c r="L1019">
        <f>RAND()</f>
        <v/>
      </c>
      <c r="M1019">
        <f>IF('d_시나리오'!$J$6='d_시나리오'!$H$6,'d_시나리오'!$I$6,IF(L1019&lt;('d_시나리오'!$I$6-'d_시나리오'!$H$6)/('d_시나리오'!$J$6-'d_시나리오'!$H$6),'d_시나리오'!$H$6+SQRT(L1019*('d_시나리오'!$J$6-'d_시나리오'!$H$6)*('d_시나리오'!$I$6-'d_시나리오'!$H$6)),'d_시나리오'!$J$6-SQRT((1-L1019)*('d_시나리오'!$J$6-'d_시나리오'!$H$6)*('d_시나리오'!$J$6-'d_시나리오'!$I$6))))</f>
        <v/>
      </c>
      <c r="N1019">
        <f>INDEX('d_분포'!$B$2:$B$57,RANDBETWEEN(1,56))</f>
        <v/>
      </c>
      <c r="O1019">
        <f>BETAINV(RAND(),5,5)</f>
        <v/>
      </c>
      <c r="P1019">
        <f>'d_고정'!$B$1*'6_기대효과'!$H$7*('d_시나리오'!$I$7/'d_고정'!$B$2)*B1019</f>
        <v/>
      </c>
      <c r="Q1019">
        <f>P1019*C1019</f>
        <v/>
      </c>
      <c r="R1019">
        <f>P1019*E1019</f>
        <v/>
      </c>
      <c r="S1019">
        <f>R1019*G1019</f>
        <v/>
      </c>
      <c r="T1019">
        <f>Q1019+S1019</f>
        <v/>
      </c>
      <c r="U1019">
        <f>(Q1019*D1019+S1019*I1019)*(1-O1019)</f>
        <v/>
      </c>
      <c r="V1019">
        <f>(R1019*K1019*N1019+'d_고정'!$B$3*('6_기대효과'!$H$7/8)*N1019*'d_고정'!$B$10*M1019*('6_기대효과'!$K$7/'d_고정'!$B$9))*(1-O1019)</f>
        <v/>
      </c>
      <c r="W1019">
        <f>(S1019*I1019+R1019*MAX(K1019-'d_고정'!$B$10*M1019*('6_기대효과'!$K$7/'d_고정'!$B$9),0)*N1019)*(1-O1019)</f>
        <v/>
      </c>
      <c r="X1019">
        <f>U1019+V1019</f>
        <v/>
      </c>
      <c r="Y1019">
        <f>U1019/('d_고정'!$B$5*'6_기대효과'!$H$7/8)/'d_고정'!$B$6</f>
        <v/>
      </c>
      <c r="Z1019">
        <f>U1019/('d_고정'!$B$8*'6_기대효과'!$H$7/8)</f>
        <v/>
      </c>
    </row>
    <row r="1020">
      <c r="A1020">
        <f>RAND()</f>
        <v/>
      </c>
      <c r="B1020">
        <f>IF('d_시나리오'!$J$2='d_시나리오'!$H$2,'d_시나리오'!$I$2,IF(A1020&lt;('d_시나리오'!$I$2-'d_시나리오'!$H$2)/('d_시나리오'!$J$2-'d_시나리오'!$H$2),'d_시나리오'!$H$2+SQRT(A1020*('d_시나리오'!$J$2-'d_시나리오'!$H$2)*('d_시나리오'!$I$2-'d_시나리오'!$H$2)),'d_시나리오'!$J$2-SQRT((1-A1020)*('d_시나리오'!$J$2-'d_시나리오'!$H$2)*('d_시나리오'!$J$2-'d_시나리오'!$I$2))))</f>
        <v/>
      </c>
      <c r="C1020">
        <f>BETAINV(RAND(),2,6)</f>
        <v/>
      </c>
      <c r="D1020">
        <f>INDEX('d_분포'!$A$2:$A$28,RANDBETWEEN(1,27))</f>
        <v/>
      </c>
      <c r="E1020">
        <f>INDEX('d_분포'!$C$2:$C$5,RANDBETWEEN(1,4))*(0.9+0.2*RAND())</f>
        <v/>
      </c>
      <c r="F1020">
        <f>RAND()</f>
        <v/>
      </c>
      <c r="G1020">
        <f>IF('d_시나리오'!$J$3='d_시나리오'!$H$3,'d_시나리오'!$I$3,IF(F1020&lt;('d_시나리오'!$I$3-'d_시나리오'!$H$3)/('d_시나리오'!$J$3-'d_시나리오'!$H$3),'d_시나리오'!$H$3+SQRT(F1020*('d_시나리오'!$J$3-'d_시나리오'!$H$3)*('d_시나리오'!$I$3-'d_시나리오'!$H$3)),'d_시나리오'!$J$3-SQRT((1-F1020)*('d_시나리오'!$J$3-'d_시나리오'!$H$3)*('d_시나리오'!$J$3-'d_시나리오'!$I$3))))</f>
        <v/>
      </c>
      <c r="H1020">
        <f>RAND()</f>
        <v/>
      </c>
      <c r="I1020">
        <f>IF('d_시나리오'!$J$4='d_시나리오'!$H$4,'d_시나리오'!$I$4,IF(H1020&lt;('d_시나리오'!$I$4-'d_시나리오'!$H$4)/('d_시나리오'!$J$4-'d_시나리오'!$H$4),'d_시나리오'!$H$4+SQRT(H1020*('d_시나리오'!$J$4-'d_시나리오'!$H$4)*('d_시나리오'!$I$4-'d_시나리오'!$H$4)),'d_시나리오'!$J$4-SQRT((1-H1020)*('d_시나리오'!$J$4-'d_시나리오'!$H$4)*('d_시나리오'!$J$4-'d_시나리오'!$I$4))))</f>
        <v/>
      </c>
      <c r="J1020">
        <f>RAND()</f>
        <v/>
      </c>
      <c r="K1020">
        <f>IF('d_시나리오'!$J$5='d_시나리오'!$H$5,'d_시나리오'!$I$5,IF(J1020&lt;('d_시나리오'!$I$5-'d_시나리오'!$H$5)/('d_시나리오'!$J$5-'d_시나리오'!$H$5),'d_시나리오'!$H$5+SQRT(J1020*('d_시나리오'!$J$5-'d_시나리오'!$H$5)*('d_시나리오'!$I$5-'d_시나리오'!$H$5)),'d_시나리오'!$J$5-SQRT((1-J1020)*('d_시나리오'!$J$5-'d_시나리오'!$H$5)*('d_시나리오'!$J$5-'d_시나리오'!$I$5))))</f>
        <v/>
      </c>
      <c r="L1020">
        <f>RAND()</f>
        <v/>
      </c>
      <c r="M1020">
        <f>IF('d_시나리오'!$J$6='d_시나리오'!$H$6,'d_시나리오'!$I$6,IF(L1020&lt;('d_시나리오'!$I$6-'d_시나리오'!$H$6)/('d_시나리오'!$J$6-'d_시나리오'!$H$6),'d_시나리오'!$H$6+SQRT(L1020*('d_시나리오'!$J$6-'d_시나리오'!$H$6)*('d_시나리오'!$I$6-'d_시나리오'!$H$6)),'d_시나리오'!$J$6-SQRT((1-L1020)*('d_시나리오'!$J$6-'d_시나리오'!$H$6)*('d_시나리오'!$J$6-'d_시나리오'!$I$6))))</f>
        <v/>
      </c>
      <c r="N1020">
        <f>INDEX('d_분포'!$B$2:$B$57,RANDBETWEEN(1,56))</f>
        <v/>
      </c>
      <c r="O1020">
        <f>BETAINV(RAND(),5,5)</f>
        <v/>
      </c>
      <c r="P1020">
        <f>'d_고정'!$B$1*'6_기대효과'!$H$7*('d_시나리오'!$I$7/'d_고정'!$B$2)*B1020</f>
        <v/>
      </c>
      <c r="Q1020">
        <f>P1020*C1020</f>
        <v/>
      </c>
      <c r="R1020">
        <f>P1020*E1020</f>
        <v/>
      </c>
      <c r="S1020">
        <f>R1020*G1020</f>
        <v/>
      </c>
      <c r="T1020">
        <f>Q1020+S1020</f>
        <v/>
      </c>
      <c r="U1020">
        <f>(Q1020*D1020+S1020*I1020)*(1-O1020)</f>
        <v/>
      </c>
      <c r="V1020">
        <f>(R1020*K1020*N1020+'d_고정'!$B$3*('6_기대효과'!$H$7/8)*N1020*'d_고정'!$B$10*M1020*('6_기대효과'!$K$7/'d_고정'!$B$9))*(1-O1020)</f>
        <v/>
      </c>
      <c r="W1020">
        <f>(S1020*I1020+R1020*MAX(K1020-'d_고정'!$B$10*M1020*('6_기대효과'!$K$7/'d_고정'!$B$9),0)*N1020)*(1-O1020)</f>
        <v/>
      </c>
      <c r="X1020">
        <f>U1020+V1020</f>
        <v/>
      </c>
      <c r="Y1020">
        <f>U1020/('d_고정'!$B$5*'6_기대효과'!$H$7/8)/'d_고정'!$B$6</f>
        <v/>
      </c>
      <c r="Z1020">
        <f>U1020/('d_고정'!$B$8*'6_기대효과'!$H$7/8)</f>
        <v/>
      </c>
    </row>
    <row r="1021">
      <c r="A1021">
        <f>RAND()</f>
        <v/>
      </c>
      <c r="B1021">
        <f>IF('d_시나리오'!$J$2='d_시나리오'!$H$2,'d_시나리오'!$I$2,IF(A1021&lt;('d_시나리오'!$I$2-'d_시나리오'!$H$2)/('d_시나리오'!$J$2-'d_시나리오'!$H$2),'d_시나리오'!$H$2+SQRT(A1021*('d_시나리오'!$J$2-'d_시나리오'!$H$2)*('d_시나리오'!$I$2-'d_시나리오'!$H$2)),'d_시나리오'!$J$2-SQRT((1-A1021)*('d_시나리오'!$J$2-'d_시나리오'!$H$2)*('d_시나리오'!$J$2-'d_시나리오'!$I$2))))</f>
        <v/>
      </c>
      <c r="C1021">
        <f>BETAINV(RAND(),2,6)</f>
        <v/>
      </c>
      <c r="D1021">
        <f>INDEX('d_분포'!$A$2:$A$28,RANDBETWEEN(1,27))</f>
        <v/>
      </c>
      <c r="E1021">
        <f>INDEX('d_분포'!$C$2:$C$5,RANDBETWEEN(1,4))*(0.9+0.2*RAND())</f>
        <v/>
      </c>
      <c r="F1021">
        <f>RAND()</f>
        <v/>
      </c>
      <c r="G1021">
        <f>IF('d_시나리오'!$J$3='d_시나리오'!$H$3,'d_시나리오'!$I$3,IF(F1021&lt;('d_시나리오'!$I$3-'d_시나리오'!$H$3)/('d_시나리오'!$J$3-'d_시나리오'!$H$3),'d_시나리오'!$H$3+SQRT(F1021*('d_시나리오'!$J$3-'d_시나리오'!$H$3)*('d_시나리오'!$I$3-'d_시나리오'!$H$3)),'d_시나리오'!$J$3-SQRT((1-F1021)*('d_시나리오'!$J$3-'d_시나리오'!$H$3)*('d_시나리오'!$J$3-'d_시나리오'!$I$3))))</f>
        <v/>
      </c>
      <c r="H1021">
        <f>RAND()</f>
        <v/>
      </c>
      <c r="I1021">
        <f>IF('d_시나리오'!$J$4='d_시나리오'!$H$4,'d_시나리오'!$I$4,IF(H1021&lt;('d_시나리오'!$I$4-'d_시나리오'!$H$4)/('d_시나리오'!$J$4-'d_시나리오'!$H$4),'d_시나리오'!$H$4+SQRT(H1021*('d_시나리오'!$J$4-'d_시나리오'!$H$4)*('d_시나리오'!$I$4-'d_시나리오'!$H$4)),'d_시나리오'!$J$4-SQRT((1-H1021)*('d_시나리오'!$J$4-'d_시나리오'!$H$4)*('d_시나리오'!$J$4-'d_시나리오'!$I$4))))</f>
        <v/>
      </c>
      <c r="J1021">
        <f>RAND()</f>
        <v/>
      </c>
      <c r="K1021">
        <f>IF('d_시나리오'!$J$5='d_시나리오'!$H$5,'d_시나리오'!$I$5,IF(J1021&lt;('d_시나리오'!$I$5-'d_시나리오'!$H$5)/('d_시나리오'!$J$5-'d_시나리오'!$H$5),'d_시나리오'!$H$5+SQRT(J1021*('d_시나리오'!$J$5-'d_시나리오'!$H$5)*('d_시나리오'!$I$5-'d_시나리오'!$H$5)),'d_시나리오'!$J$5-SQRT((1-J1021)*('d_시나리오'!$J$5-'d_시나리오'!$H$5)*('d_시나리오'!$J$5-'d_시나리오'!$I$5))))</f>
        <v/>
      </c>
      <c r="L1021">
        <f>RAND()</f>
        <v/>
      </c>
      <c r="M1021">
        <f>IF('d_시나리오'!$J$6='d_시나리오'!$H$6,'d_시나리오'!$I$6,IF(L1021&lt;('d_시나리오'!$I$6-'d_시나리오'!$H$6)/('d_시나리오'!$J$6-'d_시나리오'!$H$6),'d_시나리오'!$H$6+SQRT(L1021*('d_시나리오'!$J$6-'d_시나리오'!$H$6)*('d_시나리오'!$I$6-'d_시나리오'!$H$6)),'d_시나리오'!$J$6-SQRT((1-L1021)*('d_시나리오'!$J$6-'d_시나리오'!$H$6)*('d_시나리오'!$J$6-'d_시나리오'!$I$6))))</f>
        <v/>
      </c>
      <c r="N1021">
        <f>INDEX('d_분포'!$B$2:$B$57,RANDBETWEEN(1,56))</f>
        <v/>
      </c>
      <c r="O1021">
        <f>BETAINV(RAND(),5,5)</f>
        <v/>
      </c>
      <c r="P1021">
        <f>'d_고정'!$B$1*'6_기대효과'!$H$7*('d_시나리오'!$I$7/'d_고정'!$B$2)*B1021</f>
        <v/>
      </c>
      <c r="Q1021">
        <f>P1021*C1021</f>
        <v/>
      </c>
      <c r="R1021">
        <f>P1021*E1021</f>
        <v/>
      </c>
      <c r="S1021">
        <f>R1021*G1021</f>
        <v/>
      </c>
      <c r="T1021">
        <f>Q1021+S1021</f>
        <v/>
      </c>
      <c r="U1021">
        <f>(Q1021*D1021+S1021*I1021)*(1-O1021)</f>
        <v/>
      </c>
      <c r="V1021">
        <f>(R1021*K1021*N1021+'d_고정'!$B$3*('6_기대효과'!$H$7/8)*N1021*'d_고정'!$B$10*M1021*('6_기대효과'!$K$7/'d_고정'!$B$9))*(1-O1021)</f>
        <v/>
      </c>
      <c r="W1021">
        <f>(S1021*I1021+R1021*MAX(K1021-'d_고정'!$B$10*M1021*('6_기대효과'!$K$7/'d_고정'!$B$9),0)*N1021)*(1-O1021)</f>
        <v/>
      </c>
      <c r="X1021">
        <f>U1021+V1021</f>
        <v/>
      </c>
      <c r="Y1021">
        <f>U1021/('d_고정'!$B$5*'6_기대효과'!$H$7/8)/'d_고정'!$B$6</f>
        <v/>
      </c>
      <c r="Z1021">
        <f>U1021/('d_고정'!$B$8*'6_기대효과'!$H$7/8)</f>
        <v/>
      </c>
    </row>
    <row r="1022">
      <c r="A1022">
        <f>RAND()</f>
        <v/>
      </c>
      <c r="B1022">
        <f>IF('d_시나리오'!$J$2='d_시나리오'!$H$2,'d_시나리오'!$I$2,IF(A1022&lt;('d_시나리오'!$I$2-'d_시나리오'!$H$2)/('d_시나리오'!$J$2-'d_시나리오'!$H$2),'d_시나리오'!$H$2+SQRT(A1022*('d_시나리오'!$J$2-'d_시나리오'!$H$2)*('d_시나리오'!$I$2-'d_시나리오'!$H$2)),'d_시나리오'!$J$2-SQRT((1-A1022)*('d_시나리오'!$J$2-'d_시나리오'!$H$2)*('d_시나리오'!$J$2-'d_시나리오'!$I$2))))</f>
        <v/>
      </c>
      <c r="C1022">
        <f>BETAINV(RAND(),2,6)</f>
        <v/>
      </c>
      <c r="D1022">
        <f>INDEX('d_분포'!$A$2:$A$28,RANDBETWEEN(1,27))</f>
        <v/>
      </c>
      <c r="E1022">
        <f>INDEX('d_분포'!$C$2:$C$5,RANDBETWEEN(1,4))*(0.9+0.2*RAND())</f>
        <v/>
      </c>
      <c r="F1022">
        <f>RAND()</f>
        <v/>
      </c>
      <c r="G1022">
        <f>IF('d_시나리오'!$J$3='d_시나리오'!$H$3,'d_시나리오'!$I$3,IF(F1022&lt;('d_시나리오'!$I$3-'d_시나리오'!$H$3)/('d_시나리오'!$J$3-'d_시나리오'!$H$3),'d_시나리오'!$H$3+SQRT(F1022*('d_시나리오'!$J$3-'d_시나리오'!$H$3)*('d_시나리오'!$I$3-'d_시나리오'!$H$3)),'d_시나리오'!$J$3-SQRT((1-F1022)*('d_시나리오'!$J$3-'d_시나리오'!$H$3)*('d_시나리오'!$J$3-'d_시나리오'!$I$3))))</f>
        <v/>
      </c>
      <c r="H1022">
        <f>RAND()</f>
        <v/>
      </c>
      <c r="I1022">
        <f>IF('d_시나리오'!$J$4='d_시나리오'!$H$4,'d_시나리오'!$I$4,IF(H1022&lt;('d_시나리오'!$I$4-'d_시나리오'!$H$4)/('d_시나리오'!$J$4-'d_시나리오'!$H$4),'d_시나리오'!$H$4+SQRT(H1022*('d_시나리오'!$J$4-'d_시나리오'!$H$4)*('d_시나리오'!$I$4-'d_시나리오'!$H$4)),'d_시나리오'!$J$4-SQRT((1-H1022)*('d_시나리오'!$J$4-'d_시나리오'!$H$4)*('d_시나리오'!$J$4-'d_시나리오'!$I$4))))</f>
        <v/>
      </c>
      <c r="J1022">
        <f>RAND()</f>
        <v/>
      </c>
      <c r="K1022">
        <f>IF('d_시나리오'!$J$5='d_시나리오'!$H$5,'d_시나리오'!$I$5,IF(J1022&lt;('d_시나리오'!$I$5-'d_시나리오'!$H$5)/('d_시나리오'!$J$5-'d_시나리오'!$H$5),'d_시나리오'!$H$5+SQRT(J1022*('d_시나리오'!$J$5-'d_시나리오'!$H$5)*('d_시나리오'!$I$5-'d_시나리오'!$H$5)),'d_시나리오'!$J$5-SQRT((1-J1022)*('d_시나리오'!$J$5-'d_시나리오'!$H$5)*('d_시나리오'!$J$5-'d_시나리오'!$I$5))))</f>
        <v/>
      </c>
      <c r="L1022">
        <f>RAND()</f>
        <v/>
      </c>
      <c r="M1022">
        <f>IF('d_시나리오'!$J$6='d_시나리오'!$H$6,'d_시나리오'!$I$6,IF(L1022&lt;('d_시나리오'!$I$6-'d_시나리오'!$H$6)/('d_시나리오'!$J$6-'d_시나리오'!$H$6),'d_시나리오'!$H$6+SQRT(L1022*('d_시나리오'!$J$6-'d_시나리오'!$H$6)*('d_시나리오'!$I$6-'d_시나리오'!$H$6)),'d_시나리오'!$J$6-SQRT((1-L1022)*('d_시나리오'!$J$6-'d_시나리오'!$H$6)*('d_시나리오'!$J$6-'d_시나리오'!$I$6))))</f>
        <v/>
      </c>
      <c r="N1022">
        <f>INDEX('d_분포'!$B$2:$B$57,RANDBETWEEN(1,56))</f>
        <v/>
      </c>
      <c r="O1022">
        <f>BETAINV(RAND(),5,5)</f>
        <v/>
      </c>
      <c r="P1022">
        <f>'d_고정'!$B$1*'6_기대효과'!$H$7*('d_시나리오'!$I$7/'d_고정'!$B$2)*B1022</f>
        <v/>
      </c>
      <c r="Q1022">
        <f>P1022*C1022</f>
        <v/>
      </c>
      <c r="R1022">
        <f>P1022*E1022</f>
        <v/>
      </c>
      <c r="S1022">
        <f>R1022*G1022</f>
        <v/>
      </c>
      <c r="T1022">
        <f>Q1022+S1022</f>
        <v/>
      </c>
      <c r="U1022">
        <f>(Q1022*D1022+S1022*I1022)*(1-O1022)</f>
        <v/>
      </c>
      <c r="V1022">
        <f>(R1022*K1022*N1022+'d_고정'!$B$3*('6_기대효과'!$H$7/8)*N1022*'d_고정'!$B$10*M1022*('6_기대효과'!$K$7/'d_고정'!$B$9))*(1-O1022)</f>
        <v/>
      </c>
      <c r="W1022">
        <f>(S1022*I1022+R1022*MAX(K1022-'d_고정'!$B$10*M1022*('6_기대효과'!$K$7/'d_고정'!$B$9),0)*N1022)*(1-O1022)</f>
        <v/>
      </c>
      <c r="X1022">
        <f>U1022+V1022</f>
        <v/>
      </c>
      <c r="Y1022">
        <f>U1022/('d_고정'!$B$5*'6_기대효과'!$H$7/8)/'d_고정'!$B$6</f>
        <v/>
      </c>
      <c r="Z1022">
        <f>U1022/('d_고정'!$B$8*'6_기대효과'!$H$7/8)</f>
        <v/>
      </c>
    </row>
    <row r="1023">
      <c r="A1023">
        <f>RAND()</f>
        <v/>
      </c>
      <c r="B1023">
        <f>IF('d_시나리오'!$J$2='d_시나리오'!$H$2,'d_시나리오'!$I$2,IF(A1023&lt;('d_시나리오'!$I$2-'d_시나리오'!$H$2)/('d_시나리오'!$J$2-'d_시나리오'!$H$2),'d_시나리오'!$H$2+SQRT(A1023*('d_시나리오'!$J$2-'d_시나리오'!$H$2)*('d_시나리오'!$I$2-'d_시나리오'!$H$2)),'d_시나리오'!$J$2-SQRT((1-A1023)*('d_시나리오'!$J$2-'d_시나리오'!$H$2)*('d_시나리오'!$J$2-'d_시나리오'!$I$2))))</f>
        <v/>
      </c>
      <c r="C1023">
        <f>BETAINV(RAND(),2,6)</f>
        <v/>
      </c>
      <c r="D1023">
        <f>INDEX('d_분포'!$A$2:$A$28,RANDBETWEEN(1,27))</f>
        <v/>
      </c>
      <c r="E1023">
        <f>INDEX('d_분포'!$C$2:$C$5,RANDBETWEEN(1,4))*(0.9+0.2*RAND())</f>
        <v/>
      </c>
      <c r="F1023">
        <f>RAND()</f>
        <v/>
      </c>
      <c r="G1023">
        <f>IF('d_시나리오'!$J$3='d_시나리오'!$H$3,'d_시나리오'!$I$3,IF(F1023&lt;('d_시나리오'!$I$3-'d_시나리오'!$H$3)/('d_시나리오'!$J$3-'d_시나리오'!$H$3),'d_시나리오'!$H$3+SQRT(F1023*('d_시나리오'!$J$3-'d_시나리오'!$H$3)*('d_시나리오'!$I$3-'d_시나리오'!$H$3)),'d_시나리오'!$J$3-SQRT((1-F1023)*('d_시나리오'!$J$3-'d_시나리오'!$H$3)*('d_시나리오'!$J$3-'d_시나리오'!$I$3))))</f>
        <v/>
      </c>
      <c r="H1023">
        <f>RAND()</f>
        <v/>
      </c>
      <c r="I1023">
        <f>IF('d_시나리오'!$J$4='d_시나리오'!$H$4,'d_시나리오'!$I$4,IF(H1023&lt;('d_시나리오'!$I$4-'d_시나리오'!$H$4)/('d_시나리오'!$J$4-'d_시나리오'!$H$4),'d_시나리오'!$H$4+SQRT(H1023*('d_시나리오'!$J$4-'d_시나리오'!$H$4)*('d_시나리오'!$I$4-'d_시나리오'!$H$4)),'d_시나리오'!$J$4-SQRT((1-H1023)*('d_시나리오'!$J$4-'d_시나리오'!$H$4)*('d_시나리오'!$J$4-'d_시나리오'!$I$4))))</f>
        <v/>
      </c>
      <c r="J1023">
        <f>RAND()</f>
        <v/>
      </c>
      <c r="K1023">
        <f>IF('d_시나리오'!$J$5='d_시나리오'!$H$5,'d_시나리오'!$I$5,IF(J1023&lt;('d_시나리오'!$I$5-'d_시나리오'!$H$5)/('d_시나리오'!$J$5-'d_시나리오'!$H$5),'d_시나리오'!$H$5+SQRT(J1023*('d_시나리오'!$J$5-'d_시나리오'!$H$5)*('d_시나리오'!$I$5-'d_시나리오'!$H$5)),'d_시나리오'!$J$5-SQRT((1-J1023)*('d_시나리오'!$J$5-'d_시나리오'!$H$5)*('d_시나리오'!$J$5-'d_시나리오'!$I$5))))</f>
        <v/>
      </c>
      <c r="L1023">
        <f>RAND()</f>
        <v/>
      </c>
      <c r="M1023">
        <f>IF('d_시나리오'!$J$6='d_시나리오'!$H$6,'d_시나리오'!$I$6,IF(L1023&lt;('d_시나리오'!$I$6-'d_시나리오'!$H$6)/('d_시나리오'!$J$6-'d_시나리오'!$H$6),'d_시나리오'!$H$6+SQRT(L1023*('d_시나리오'!$J$6-'d_시나리오'!$H$6)*('d_시나리오'!$I$6-'d_시나리오'!$H$6)),'d_시나리오'!$J$6-SQRT((1-L1023)*('d_시나리오'!$J$6-'d_시나리오'!$H$6)*('d_시나리오'!$J$6-'d_시나리오'!$I$6))))</f>
        <v/>
      </c>
      <c r="N1023">
        <f>INDEX('d_분포'!$B$2:$B$57,RANDBETWEEN(1,56))</f>
        <v/>
      </c>
      <c r="O1023">
        <f>BETAINV(RAND(),5,5)</f>
        <v/>
      </c>
      <c r="P1023">
        <f>'d_고정'!$B$1*'6_기대효과'!$H$7*('d_시나리오'!$I$7/'d_고정'!$B$2)*B1023</f>
        <v/>
      </c>
      <c r="Q1023">
        <f>P1023*C1023</f>
        <v/>
      </c>
      <c r="R1023">
        <f>P1023*E1023</f>
        <v/>
      </c>
      <c r="S1023">
        <f>R1023*G1023</f>
        <v/>
      </c>
      <c r="T1023">
        <f>Q1023+S1023</f>
        <v/>
      </c>
      <c r="U1023">
        <f>(Q1023*D1023+S1023*I1023)*(1-O1023)</f>
        <v/>
      </c>
      <c r="V1023">
        <f>(R1023*K1023*N1023+'d_고정'!$B$3*('6_기대효과'!$H$7/8)*N1023*'d_고정'!$B$10*M1023*('6_기대효과'!$K$7/'d_고정'!$B$9))*(1-O1023)</f>
        <v/>
      </c>
      <c r="W1023">
        <f>(S1023*I1023+R1023*MAX(K1023-'d_고정'!$B$10*M1023*('6_기대효과'!$K$7/'d_고정'!$B$9),0)*N1023)*(1-O1023)</f>
        <v/>
      </c>
      <c r="X1023">
        <f>U1023+V1023</f>
        <v/>
      </c>
      <c r="Y1023">
        <f>U1023/('d_고정'!$B$5*'6_기대효과'!$H$7/8)/'d_고정'!$B$6</f>
        <v/>
      </c>
      <c r="Z1023">
        <f>U1023/('d_고정'!$B$8*'6_기대효과'!$H$7/8)</f>
        <v/>
      </c>
    </row>
    <row r="1024">
      <c r="A1024">
        <f>RAND()</f>
        <v/>
      </c>
      <c r="B1024">
        <f>IF('d_시나리오'!$J$2='d_시나리오'!$H$2,'d_시나리오'!$I$2,IF(A1024&lt;('d_시나리오'!$I$2-'d_시나리오'!$H$2)/('d_시나리오'!$J$2-'d_시나리오'!$H$2),'d_시나리오'!$H$2+SQRT(A1024*('d_시나리오'!$J$2-'d_시나리오'!$H$2)*('d_시나리오'!$I$2-'d_시나리오'!$H$2)),'d_시나리오'!$J$2-SQRT((1-A1024)*('d_시나리오'!$J$2-'d_시나리오'!$H$2)*('d_시나리오'!$J$2-'d_시나리오'!$I$2))))</f>
        <v/>
      </c>
      <c r="C1024">
        <f>BETAINV(RAND(),2,6)</f>
        <v/>
      </c>
      <c r="D1024">
        <f>INDEX('d_분포'!$A$2:$A$28,RANDBETWEEN(1,27))</f>
        <v/>
      </c>
      <c r="E1024">
        <f>INDEX('d_분포'!$C$2:$C$5,RANDBETWEEN(1,4))*(0.9+0.2*RAND())</f>
        <v/>
      </c>
      <c r="F1024">
        <f>RAND()</f>
        <v/>
      </c>
      <c r="G1024">
        <f>IF('d_시나리오'!$J$3='d_시나리오'!$H$3,'d_시나리오'!$I$3,IF(F1024&lt;('d_시나리오'!$I$3-'d_시나리오'!$H$3)/('d_시나리오'!$J$3-'d_시나리오'!$H$3),'d_시나리오'!$H$3+SQRT(F1024*('d_시나리오'!$J$3-'d_시나리오'!$H$3)*('d_시나리오'!$I$3-'d_시나리오'!$H$3)),'d_시나리오'!$J$3-SQRT((1-F1024)*('d_시나리오'!$J$3-'d_시나리오'!$H$3)*('d_시나리오'!$J$3-'d_시나리오'!$I$3))))</f>
        <v/>
      </c>
      <c r="H1024">
        <f>RAND()</f>
        <v/>
      </c>
      <c r="I1024">
        <f>IF('d_시나리오'!$J$4='d_시나리오'!$H$4,'d_시나리오'!$I$4,IF(H1024&lt;('d_시나리오'!$I$4-'d_시나리오'!$H$4)/('d_시나리오'!$J$4-'d_시나리오'!$H$4),'d_시나리오'!$H$4+SQRT(H1024*('d_시나리오'!$J$4-'d_시나리오'!$H$4)*('d_시나리오'!$I$4-'d_시나리오'!$H$4)),'d_시나리오'!$J$4-SQRT((1-H1024)*('d_시나리오'!$J$4-'d_시나리오'!$H$4)*('d_시나리오'!$J$4-'d_시나리오'!$I$4))))</f>
        <v/>
      </c>
      <c r="J1024">
        <f>RAND()</f>
        <v/>
      </c>
      <c r="K1024">
        <f>IF('d_시나리오'!$J$5='d_시나리오'!$H$5,'d_시나리오'!$I$5,IF(J1024&lt;('d_시나리오'!$I$5-'d_시나리오'!$H$5)/('d_시나리오'!$J$5-'d_시나리오'!$H$5),'d_시나리오'!$H$5+SQRT(J1024*('d_시나리오'!$J$5-'d_시나리오'!$H$5)*('d_시나리오'!$I$5-'d_시나리오'!$H$5)),'d_시나리오'!$J$5-SQRT((1-J1024)*('d_시나리오'!$J$5-'d_시나리오'!$H$5)*('d_시나리오'!$J$5-'d_시나리오'!$I$5))))</f>
        <v/>
      </c>
      <c r="L1024">
        <f>RAND()</f>
        <v/>
      </c>
      <c r="M1024">
        <f>IF('d_시나리오'!$J$6='d_시나리오'!$H$6,'d_시나리오'!$I$6,IF(L1024&lt;('d_시나리오'!$I$6-'d_시나리오'!$H$6)/('d_시나리오'!$J$6-'d_시나리오'!$H$6),'d_시나리오'!$H$6+SQRT(L1024*('d_시나리오'!$J$6-'d_시나리오'!$H$6)*('d_시나리오'!$I$6-'d_시나리오'!$H$6)),'d_시나리오'!$J$6-SQRT((1-L1024)*('d_시나리오'!$J$6-'d_시나리오'!$H$6)*('d_시나리오'!$J$6-'d_시나리오'!$I$6))))</f>
        <v/>
      </c>
      <c r="N1024">
        <f>INDEX('d_분포'!$B$2:$B$57,RANDBETWEEN(1,56))</f>
        <v/>
      </c>
      <c r="O1024">
        <f>BETAINV(RAND(),5,5)</f>
        <v/>
      </c>
      <c r="P1024">
        <f>'d_고정'!$B$1*'6_기대효과'!$H$7*('d_시나리오'!$I$7/'d_고정'!$B$2)*B1024</f>
        <v/>
      </c>
      <c r="Q1024">
        <f>P1024*C1024</f>
        <v/>
      </c>
      <c r="R1024">
        <f>P1024*E1024</f>
        <v/>
      </c>
      <c r="S1024">
        <f>R1024*G1024</f>
        <v/>
      </c>
      <c r="T1024">
        <f>Q1024+S1024</f>
        <v/>
      </c>
      <c r="U1024">
        <f>(Q1024*D1024+S1024*I1024)*(1-O1024)</f>
        <v/>
      </c>
      <c r="V1024">
        <f>(R1024*K1024*N1024+'d_고정'!$B$3*('6_기대효과'!$H$7/8)*N1024*'d_고정'!$B$10*M1024*('6_기대효과'!$K$7/'d_고정'!$B$9))*(1-O1024)</f>
        <v/>
      </c>
      <c r="W1024">
        <f>(S1024*I1024+R1024*MAX(K1024-'d_고정'!$B$10*M1024*('6_기대효과'!$K$7/'d_고정'!$B$9),0)*N1024)*(1-O1024)</f>
        <v/>
      </c>
      <c r="X1024">
        <f>U1024+V1024</f>
        <v/>
      </c>
      <c r="Y1024">
        <f>U1024/('d_고정'!$B$5*'6_기대효과'!$H$7/8)/'d_고정'!$B$6</f>
        <v/>
      </c>
      <c r="Z1024">
        <f>U1024/('d_고정'!$B$8*'6_기대효과'!$H$7/8)</f>
        <v/>
      </c>
    </row>
    <row r="1025">
      <c r="A1025">
        <f>RAND()</f>
        <v/>
      </c>
      <c r="B1025">
        <f>IF('d_시나리오'!$J$2='d_시나리오'!$H$2,'d_시나리오'!$I$2,IF(A1025&lt;('d_시나리오'!$I$2-'d_시나리오'!$H$2)/('d_시나리오'!$J$2-'d_시나리오'!$H$2),'d_시나리오'!$H$2+SQRT(A1025*('d_시나리오'!$J$2-'d_시나리오'!$H$2)*('d_시나리오'!$I$2-'d_시나리오'!$H$2)),'d_시나리오'!$J$2-SQRT((1-A1025)*('d_시나리오'!$J$2-'d_시나리오'!$H$2)*('d_시나리오'!$J$2-'d_시나리오'!$I$2))))</f>
        <v/>
      </c>
      <c r="C1025">
        <f>BETAINV(RAND(),2,6)</f>
        <v/>
      </c>
      <c r="D1025">
        <f>INDEX('d_분포'!$A$2:$A$28,RANDBETWEEN(1,27))</f>
        <v/>
      </c>
      <c r="E1025">
        <f>INDEX('d_분포'!$C$2:$C$5,RANDBETWEEN(1,4))*(0.9+0.2*RAND())</f>
        <v/>
      </c>
      <c r="F1025">
        <f>RAND()</f>
        <v/>
      </c>
      <c r="G1025">
        <f>IF('d_시나리오'!$J$3='d_시나리오'!$H$3,'d_시나리오'!$I$3,IF(F1025&lt;('d_시나리오'!$I$3-'d_시나리오'!$H$3)/('d_시나리오'!$J$3-'d_시나리오'!$H$3),'d_시나리오'!$H$3+SQRT(F1025*('d_시나리오'!$J$3-'d_시나리오'!$H$3)*('d_시나리오'!$I$3-'d_시나리오'!$H$3)),'d_시나리오'!$J$3-SQRT((1-F1025)*('d_시나리오'!$J$3-'d_시나리오'!$H$3)*('d_시나리오'!$J$3-'d_시나리오'!$I$3))))</f>
        <v/>
      </c>
      <c r="H1025">
        <f>RAND()</f>
        <v/>
      </c>
      <c r="I1025">
        <f>IF('d_시나리오'!$J$4='d_시나리오'!$H$4,'d_시나리오'!$I$4,IF(H1025&lt;('d_시나리오'!$I$4-'d_시나리오'!$H$4)/('d_시나리오'!$J$4-'d_시나리오'!$H$4),'d_시나리오'!$H$4+SQRT(H1025*('d_시나리오'!$J$4-'d_시나리오'!$H$4)*('d_시나리오'!$I$4-'d_시나리오'!$H$4)),'d_시나리오'!$J$4-SQRT((1-H1025)*('d_시나리오'!$J$4-'d_시나리오'!$H$4)*('d_시나리오'!$J$4-'d_시나리오'!$I$4))))</f>
        <v/>
      </c>
      <c r="J1025">
        <f>RAND()</f>
        <v/>
      </c>
      <c r="K1025">
        <f>IF('d_시나리오'!$J$5='d_시나리오'!$H$5,'d_시나리오'!$I$5,IF(J1025&lt;('d_시나리오'!$I$5-'d_시나리오'!$H$5)/('d_시나리오'!$J$5-'d_시나리오'!$H$5),'d_시나리오'!$H$5+SQRT(J1025*('d_시나리오'!$J$5-'d_시나리오'!$H$5)*('d_시나리오'!$I$5-'d_시나리오'!$H$5)),'d_시나리오'!$J$5-SQRT((1-J1025)*('d_시나리오'!$J$5-'d_시나리오'!$H$5)*('d_시나리오'!$J$5-'d_시나리오'!$I$5))))</f>
        <v/>
      </c>
      <c r="L1025">
        <f>RAND()</f>
        <v/>
      </c>
      <c r="M1025">
        <f>IF('d_시나리오'!$J$6='d_시나리오'!$H$6,'d_시나리오'!$I$6,IF(L1025&lt;('d_시나리오'!$I$6-'d_시나리오'!$H$6)/('d_시나리오'!$J$6-'d_시나리오'!$H$6),'d_시나리오'!$H$6+SQRT(L1025*('d_시나리오'!$J$6-'d_시나리오'!$H$6)*('d_시나리오'!$I$6-'d_시나리오'!$H$6)),'d_시나리오'!$J$6-SQRT((1-L1025)*('d_시나리오'!$J$6-'d_시나리오'!$H$6)*('d_시나리오'!$J$6-'d_시나리오'!$I$6))))</f>
        <v/>
      </c>
      <c r="N1025">
        <f>INDEX('d_분포'!$B$2:$B$57,RANDBETWEEN(1,56))</f>
        <v/>
      </c>
      <c r="O1025">
        <f>BETAINV(RAND(),5,5)</f>
        <v/>
      </c>
      <c r="P1025">
        <f>'d_고정'!$B$1*'6_기대효과'!$H$7*('d_시나리오'!$I$7/'d_고정'!$B$2)*B1025</f>
        <v/>
      </c>
      <c r="Q1025">
        <f>P1025*C1025</f>
        <v/>
      </c>
      <c r="R1025">
        <f>P1025*E1025</f>
        <v/>
      </c>
      <c r="S1025">
        <f>R1025*G1025</f>
        <v/>
      </c>
      <c r="T1025">
        <f>Q1025+S1025</f>
        <v/>
      </c>
      <c r="U1025">
        <f>(Q1025*D1025+S1025*I1025)*(1-O1025)</f>
        <v/>
      </c>
      <c r="V1025">
        <f>(R1025*K1025*N1025+'d_고정'!$B$3*('6_기대효과'!$H$7/8)*N1025*'d_고정'!$B$10*M1025*('6_기대효과'!$K$7/'d_고정'!$B$9))*(1-O1025)</f>
        <v/>
      </c>
      <c r="W1025">
        <f>(S1025*I1025+R1025*MAX(K1025-'d_고정'!$B$10*M1025*('6_기대효과'!$K$7/'d_고정'!$B$9),0)*N1025)*(1-O1025)</f>
        <v/>
      </c>
      <c r="X1025">
        <f>U1025+V1025</f>
        <v/>
      </c>
      <c r="Y1025">
        <f>U1025/('d_고정'!$B$5*'6_기대효과'!$H$7/8)/'d_고정'!$B$6</f>
        <v/>
      </c>
      <c r="Z1025">
        <f>U1025/('d_고정'!$B$8*'6_기대효과'!$H$7/8)</f>
        <v/>
      </c>
    </row>
    <row r="1026">
      <c r="A1026">
        <f>RAND()</f>
        <v/>
      </c>
      <c r="B1026">
        <f>IF('d_시나리오'!$J$2='d_시나리오'!$H$2,'d_시나리오'!$I$2,IF(A1026&lt;('d_시나리오'!$I$2-'d_시나리오'!$H$2)/('d_시나리오'!$J$2-'d_시나리오'!$H$2),'d_시나리오'!$H$2+SQRT(A1026*('d_시나리오'!$J$2-'d_시나리오'!$H$2)*('d_시나리오'!$I$2-'d_시나리오'!$H$2)),'d_시나리오'!$J$2-SQRT((1-A1026)*('d_시나리오'!$J$2-'d_시나리오'!$H$2)*('d_시나리오'!$J$2-'d_시나리오'!$I$2))))</f>
        <v/>
      </c>
      <c r="C1026">
        <f>BETAINV(RAND(),2,6)</f>
        <v/>
      </c>
      <c r="D1026">
        <f>INDEX('d_분포'!$A$2:$A$28,RANDBETWEEN(1,27))</f>
        <v/>
      </c>
      <c r="E1026">
        <f>INDEX('d_분포'!$C$2:$C$5,RANDBETWEEN(1,4))*(0.9+0.2*RAND())</f>
        <v/>
      </c>
      <c r="F1026">
        <f>RAND()</f>
        <v/>
      </c>
      <c r="G1026">
        <f>IF('d_시나리오'!$J$3='d_시나리오'!$H$3,'d_시나리오'!$I$3,IF(F1026&lt;('d_시나리오'!$I$3-'d_시나리오'!$H$3)/('d_시나리오'!$J$3-'d_시나리오'!$H$3),'d_시나리오'!$H$3+SQRT(F1026*('d_시나리오'!$J$3-'d_시나리오'!$H$3)*('d_시나리오'!$I$3-'d_시나리오'!$H$3)),'d_시나리오'!$J$3-SQRT((1-F1026)*('d_시나리오'!$J$3-'d_시나리오'!$H$3)*('d_시나리오'!$J$3-'d_시나리오'!$I$3))))</f>
        <v/>
      </c>
      <c r="H1026">
        <f>RAND()</f>
        <v/>
      </c>
      <c r="I1026">
        <f>IF('d_시나리오'!$J$4='d_시나리오'!$H$4,'d_시나리오'!$I$4,IF(H1026&lt;('d_시나리오'!$I$4-'d_시나리오'!$H$4)/('d_시나리오'!$J$4-'d_시나리오'!$H$4),'d_시나리오'!$H$4+SQRT(H1026*('d_시나리오'!$J$4-'d_시나리오'!$H$4)*('d_시나리오'!$I$4-'d_시나리오'!$H$4)),'d_시나리오'!$J$4-SQRT((1-H1026)*('d_시나리오'!$J$4-'d_시나리오'!$H$4)*('d_시나리오'!$J$4-'d_시나리오'!$I$4))))</f>
        <v/>
      </c>
      <c r="J1026">
        <f>RAND()</f>
        <v/>
      </c>
      <c r="K1026">
        <f>IF('d_시나리오'!$J$5='d_시나리오'!$H$5,'d_시나리오'!$I$5,IF(J1026&lt;('d_시나리오'!$I$5-'d_시나리오'!$H$5)/('d_시나리오'!$J$5-'d_시나리오'!$H$5),'d_시나리오'!$H$5+SQRT(J1026*('d_시나리오'!$J$5-'d_시나리오'!$H$5)*('d_시나리오'!$I$5-'d_시나리오'!$H$5)),'d_시나리오'!$J$5-SQRT((1-J1026)*('d_시나리오'!$J$5-'d_시나리오'!$H$5)*('d_시나리오'!$J$5-'d_시나리오'!$I$5))))</f>
        <v/>
      </c>
      <c r="L1026">
        <f>RAND()</f>
        <v/>
      </c>
      <c r="M1026">
        <f>IF('d_시나리오'!$J$6='d_시나리오'!$H$6,'d_시나리오'!$I$6,IF(L1026&lt;('d_시나리오'!$I$6-'d_시나리오'!$H$6)/('d_시나리오'!$J$6-'d_시나리오'!$H$6),'d_시나리오'!$H$6+SQRT(L1026*('d_시나리오'!$J$6-'d_시나리오'!$H$6)*('d_시나리오'!$I$6-'d_시나리오'!$H$6)),'d_시나리오'!$J$6-SQRT((1-L1026)*('d_시나리오'!$J$6-'d_시나리오'!$H$6)*('d_시나리오'!$J$6-'d_시나리오'!$I$6))))</f>
        <v/>
      </c>
      <c r="N1026">
        <f>INDEX('d_분포'!$B$2:$B$57,RANDBETWEEN(1,56))</f>
        <v/>
      </c>
      <c r="O1026">
        <f>BETAINV(RAND(),5,5)</f>
        <v/>
      </c>
      <c r="P1026">
        <f>'d_고정'!$B$1*'6_기대효과'!$H$7*('d_시나리오'!$I$7/'d_고정'!$B$2)*B1026</f>
        <v/>
      </c>
      <c r="Q1026">
        <f>P1026*C1026</f>
        <v/>
      </c>
      <c r="R1026">
        <f>P1026*E1026</f>
        <v/>
      </c>
      <c r="S1026">
        <f>R1026*G1026</f>
        <v/>
      </c>
      <c r="T1026">
        <f>Q1026+S1026</f>
        <v/>
      </c>
      <c r="U1026">
        <f>(Q1026*D1026+S1026*I1026)*(1-O1026)</f>
        <v/>
      </c>
      <c r="V1026">
        <f>(R1026*K1026*N1026+'d_고정'!$B$3*('6_기대효과'!$H$7/8)*N1026*'d_고정'!$B$10*M1026*('6_기대효과'!$K$7/'d_고정'!$B$9))*(1-O1026)</f>
        <v/>
      </c>
      <c r="W1026">
        <f>(S1026*I1026+R1026*MAX(K1026-'d_고정'!$B$10*M1026*('6_기대효과'!$K$7/'d_고정'!$B$9),0)*N1026)*(1-O1026)</f>
        <v/>
      </c>
      <c r="X1026">
        <f>U1026+V1026</f>
        <v/>
      </c>
      <c r="Y1026">
        <f>U1026/('d_고정'!$B$5*'6_기대효과'!$H$7/8)/'d_고정'!$B$6</f>
        <v/>
      </c>
      <c r="Z1026">
        <f>U1026/('d_고정'!$B$8*'6_기대효과'!$H$7/8)</f>
        <v/>
      </c>
    </row>
    <row r="1027">
      <c r="A1027">
        <f>RAND()</f>
        <v/>
      </c>
      <c r="B1027">
        <f>IF('d_시나리오'!$J$2='d_시나리오'!$H$2,'d_시나리오'!$I$2,IF(A1027&lt;('d_시나리오'!$I$2-'d_시나리오'!$H$2)/('d_시나리오'!$J$2-'d_시나리오'!$H$2),'d_시나리오'!$H$2+SQRT(A1027*('d_시나리오'!$J$2-'d_시나리오'!$H$2)*('d_시나리오'!$I$2-'d_시나리오'!$H$2)),'d_시나리오'!$J$2-SQRT((1-A1027)*('d_시나리오'!$J$2-'d_시나리오'!$H$2)*('d_시나리오'!$J$2-'d_시나리오'!$I$2))))</f>
        <v/>
      </c>
      <c r="C1027">
        <f>BETAINV(RAND(),2,6)</f>
        <v/>
      </c>
      <c r="D1027">
        <f>INDEX('d_분포'!$A$2:$A$28,RANDBETWEEN(1,27))</f>
        <v/>
      </c>
      <c r="E1027">
        <f>INDEX('d_분포'!$C$2:$C$5,RANDBETWEEN(1,4))*(0.9+0.2*RAND())</f>
        <v/>
      </c>
      <c r="F1027">
        <f>RAND()</f>
        <v/>
      </c>
      <c r="G1027">
        <f>IF('d_시나리오'!$J$3='d_시나리오'!$H$3,'d_시나리오'!$I$3,IF(F1027&lt;('d_시나리오'!$I$3-'d_시나리오'!$H$3)/('d_시나리오'!$J$3-'d_시나리오'!$H$3),'d_시나리오'!$H$3+SQRT(F1027*('d_시나리오'!$J$3-'d_시나리오'!$H$3)*('d_시나리오'!$I$3-'d_시나리오'!$H$3)),'d_시나리오'!$J$3-SQRT((1-F1027)*('d_시나리오'!$J$3-'d_시나리오'!$H$3)*('d_시나리오'!$J$3-'d_시나리오'!$I$3))))</f>
        <v/>
      </c>
      <c r="H1027">
        <f>RAND()</f>
        <v/>
      </c>
      <c r="I1027">
        <f>IF('d_시나리오'!$J$4='d_시나리오'!$H$4,'d_시나리오'!$I$4,IF(H1027&lt;('d_시나리오'!$I$4-'d_시나리오'!$H$4)/('d_시나리오'!$J$4-'d_시나리오'!$H$4),'d_시나리오'!$H$4+SQRT(H1027*('d_시나리오'!$J$4-'d_시나리오'!$H$4)*('d_시나리오'!$I$4-'d_시나리오'!$H$4)),'d_시나리오'!$J$4-SQRT((1-H1027)*('d_시나리오'!$J$4-'d_시나리오'!$H$4)*('d_시나리오'!$J$4-'d_시나리오'!$I$4))))</f>
        <v/>
      </c>
      <c r="J1027">
        <f>RAND()</f>
        <v/>
      </c>
      <c r="K1027">
        <f>IF('d_시나리오'!$J$5='d_시나리오'!$H$5,'d_시나리오'!$I$5,IF(J1027&lt;('d_시나리오'!$I$5-'d_시나리오'!$H$5)/('d_시나리오'!$J$5-'d_시나리오'!$H$5),'d_시나리오'!$H$5+SQRT(J1027*('d_시나리오'!$J$5-'d_시나리오'!$H$5)*('d_시나리오'!$I$5-'d_시나리오'!$H$5)),'d_시나리오'!$J$5-SQRT((1-J1027)*('d_시나리오'!$J$5-'d_시나리오'!$H$5)*('d_시나리오'!$J$5-'d_시나리오'!$I$5))))</f>
        <v/>
      </c>
      <c r="L1027">
        <f>RAND()</f>
        <v/>
      </c>
      <c r="M1027">
        <f>IF('d_시나리오'!$J$6='d_시나리오'!$H$6,'d_시나리오'!$I$6,IF(L1027&lt;('d_시나리오'!$I$6-'d_시나리오'!$H$6)/('d_시나리오'!$J$6-'d_시나리오'!$H$6),'d_시나리오'!$H$6+SQRT(L1027*('d_시나리오'!$J$6-'d_시나리오'!$H$6)*('d_시나리오'!$I$6-'d_시나리오'!$H$6)),'d_시나리오'!$J$6-SQRT((1-L1027)*('d_시나리오'!$J$6-'d_시나리오'!$H$6)*('d_시나리오'!$J$6-'d_시나리오'!$I$6))))</f>
        <v/>
      </c>
      <c r="N1027">
        <f>INDEX('d_분포'!$B$2:$B$57,RANDBETWEEN(1,56))</f>
        <v/>
      </c>
      <c r="O1027">
        <f>BETAINV(RAND(),5,5)</f>
        <v/>
      </c>
      <c r="P1027">
        <f>'d_고정'!$B$1*'6_기대효과'!$H$7*('d_시나리오'!$I$7/'d_고정'!$B$2)*B1027</f>
        <v/>
      </c>
      <c r="Q1027">
        <f>P1027*C1027</f>
        <v/>
      </c>
      <c r="R1027">
        <f>P1027*E1027</f>
        <v/>
      </c>
      <c r="S1027">
        <f>R1027*G1027</f>
        <v/>
      </c>
      <c r="T1027">
        <f>Q1027+S1027</f>
        <v/>
      </c>
      <c r="U1027">
        <f>(Q1027*D1027+S1027*I1027)*(1-O1027)</f>
        <v/>
      </c>
      <c r="V1027">
        <f>(R1027*K1027*N1027+'d_고정'!$B$3*('6_기대효과'!$H$7/8)*N1027*'d_고정'!$B$10*M1027*('6_기대효과'!$K$7/'d_고정'!$B$9))*(1-O1027)</f>
        <v/>
      </c>
      <c r="W1027">
        <f>(S1027*I1027+R1027*MAX(K1027-'d_고정'!$B$10*M1027*('6_기대효과'!$K$7/'d_고정'!$B$9),0)*N1027)*(1-O1027)</f>
        <v/>
      </c>
      <c r="X1027">
        <f>U1027+V1027</f>
        <v/>
      </c>
      <c r="Y1027">
        <f>U1027/('d_고정'!$B$5*'6_기대효과'!$H$7/8)/'d_고정'!$B$6</f>
        <v/>
      </c>
      <c r="Z1027">
        <f>U1027/('d_고정'!$B$8*'6_기대효과'!$H$7/8)</f>
        <v/>
      </c>
    </row>
    <row r="1028">
      <c r="A1028">
        <f>RAND()</f>
        <v/>
      </c>
      <c r="B1028">
        <f>IF('d_시나리오'!$J$2='d_시나리오'!$H$2,'d_시나리오'!$I$2,IF(A1028&lt;('d_시나리오'!$I$2-'d_시나리오'!$H$2)/('d_시나리오'!$J$2-'d_시나리오'!$H$2),'d_시나리오'!$H$2+SQRT(A1028*('d_시나리오'!$J$2-'d_시나리오'!$H$2)*('d_시나리오'!$I$2-'d_시나리오'!$H$2)),'d_시나리오'!$J$2-SQRT((1-A1028)*('d_시나리오'!$J$2-'d_시나리오'!$H$2)*('d_시나리오'!$J$2-'d_시나리오'!$I$2))))</f>
        <v/>
      </c>
      <c r="C1028">
        <f>BETAINV(RAND(),2,6)</f>
        <v/>
      </c>
      <c r="D1028">
        <f>INDEX('d_분포'!$A$2:$A$28,RANDBETWEEN(1,27))</f>
        <v/>
      </c>
      <c r="E1028">
        <f>INDEX('d_분포'!$C$2:$C$5,RANDBETWEEN(1,4))*(0.9+0.2*RAND())</f>
        <v/>
      </c>
      <c r="F1028">
        <f>RAND()</f>
        <v/>
      </c>
      <c r="G1028">
        <f>IF('d_시나리오'!$J$3='d_시나리오'!$H$3,'d_시나리오'!$I$3,IF(F1028&lt;('d_시나리오'!$I$3-'d_시나리오'!$H$3)/('d_시나리오'!$J$3-'d_시나리오'!$H$3),'d_시나리오'!$H$3+SQRT(F1028*('d_시나리오'!$J$3-'d_시나리오'!$H$3)*('d_시나리오'!$I$3-'d_시나리오'!$H$3)),'d_시나리오'!$J$3-SQRT((1-F1028)*('d_시나리오'!$J$3-'d_시나리오'!$H$3)*('d_시나리오'!$J$3-'d_시나리오'!$I$3))))</f>
        <v/>
      </c>
      <c r="H1028">
        <f>RAND()</f>
        <v/>
      </c>
      <c r="I1028">
        <f>IF('d_시나리오'!$J$4='d_시나리오'!$H$4,'d_시나리오'!$I$4,IF(H1028&lt;('d_시나리오'!$I$4-'d_시나리오'!$H$4)/('d_시나리오'!$J$4-'d_시나리오'!$H$4),'d_시나리오'!$H$4+SQRT(H1028*('d_시나리오'!$J$4-'d_시나리오'!$H$4)*('d_시나리오'!$I$4-'d_시나리오'!$H$4)),'d_시나리오'!$J$4-SQRT((1-H1028)*('d_시나리오'!$J$4-'d_시나리오'!$H$4)*('d_시나리오'!$J$4-'d_시나리오'!$I$4))))</f>
        <v/>
      </c>
      <c r="J1028">
        <f>RAND()</f>
        <v/>
      </c>
      <c r="K1028">
        <f>IF('d_시나리오'!$J$5='d_시나리오'!$H$5,'d_시나리오'!$I$5,IF(J1028&lt;('d_시나리오'!$I$5-'d_시나리오'!$H$5)/('d_시나리오'!$J$5-'d_시나리오'!$H$5),'d_시나리오'!$H$5+SQRT(J1028*('d_시나리오'!$J$5-'d_시나리오'!$H$5)*('d_시나리오'!$I$5-'d_시나리오'!$H$5)),'d_시나리오'!$J$5-SQRT((1-J1028)*('d_시나리오'!$J$5-'d_시나리오'!$H$5)*('d_시나리오'!$J$5-'d_시나리오'!$I$5))))</f>
        <v/>
      </c>
      <c r="L1028">
        <f>RAND()</f>
        <v/>
      </c>
      <c r="M1028">
        <f>IF('d_시나리오'!$J$6='d_시나리오'!$H$6,'d_시나리오'!$I$6,IF(L1028&lt;('d_시나리오'!$I$6-'d_시나리오'!$H$6)/('d_시나리오'!$J$6-'d_시나리오'!$H$6),'d_시나리오'!$H$6+SQRT(L1028*('d_시나리오'!$J$6-'d_시나리오'!$H$6)*('d_시나리오'!$I$6-'d_시나리오'!$H$6)),'d_시나리오'!$J$6-SQRT((1-L1028)*('d_시나리오'!$J$6-'d_시나리오'!$H$6)*('d_시나리오'!$J$6-'d_시나리오'!$I$6))))</f>
        <v/>
      </c>
      <c r="N1028">
        <f>INDEX('d_분포'!$B$2:$B$57,RANDBETWEEN(1,56))</f>
        <v/>
      </c>
      <c r="O1028">
        <f>BETAINV(RAND(),5,5)</f>
        <v/>
      </c>
      <c r="P1028">
        <f>'d_고정'!$B$1*'6_기대효과'!$H$7*('d_시나리오'!$I$7/'d_고정'!$B$2)*B1028</f>
        <v/>
      </c>
      <c r="Q1028">
        <f>P1028*C1028</f>
        <v/>
      </c>
      <c r="R1028">
        <f>P1028*E1028</f>
        <v/>
      </c>
      <c r="S1028">
        <f>R1028*G1028</f>
        <v/>
      </c>
      <c r="T1028">
        <f>Q1028+S1028</f>
        <v/>
      </c>
      <c r="U1028">
        <f>(Q1028*D1028+S1028*I1028)*(1-O1028)</f>
        <v/>
      </c>
      <c r="V1028">
        <f>(R1028*K1028*N1028+'d_고정'!$B$3*('6_기대효과'!$H$7/8)*N1028*'d_고정'!$B$10*M1028*('6_기대효과'!$K$7/'d_고정'!$B$9))*(1-O1028)</f>
        <v/>
      </c>
      <c r="W1028">
        <f>(S1028*I1028+R1028*MAX(K1028-'d_고정'!$B$10*M1028*('6_기대효과'!$K$7/'d_고정'!$B$9),0)*N1028)*(1-O1028)</f>
        <v/>
      </c>
      <c r="X1028">
        <f>U1028+V1028</f>
        <v/>
      </c>
      <c r="Y1028">
        <f>U1028/('d_고정'!$B$5*'6_기대효과'!$H$7/8)/'d_고정'!$B$6</f>
        <v/>
      </c>
      <c r="Z1028">
        <f>U1028/('d_고정'!$B$8*'6_기대효과'!$H$7/8)</f>
        <v/>
      </c>
    </row>
    <row r="1029">
      <c r="A1029">
        <f>RAND()</f>
        <v/>
      </c>
      <c r="B1029">
        <f>IF('d_시나리오'!$J$2='d_시나리오'!$H$2,'d_시나리오'!$I$2,IF(A1029&lt;('d_시나리오'!$I$2-'d_시나리오'!$H$2)/('d_시나리오'!$J$2-'d_시나리오'!$H$2),'d_시나리오'!$H$2+SQRT(A1029*('d_시나리오'!$J$2-'d_시나리오'!$H$2)*('d_시나리오'!$I$2-'d_시나리오'!$H$2)),'d_시나리오'!$J$2-SQRT((1-A1029)*('d_시나리오'!$J$2-'d_시나리오'!$H$2)*('d_시나리오'!$J$2-'d_시나리오'!$I$2))))</f>
        <v/>
      </c>
      <c r="C1029">
        <f>BETAINV(RAND(),2,6)</f>
        <v/>
      </c>
      <c r="D1029">
        <f>INDEX('d_분포'!$A$2:$A$28,RANDBETWEEN(1,27))</f>
        <v/>
      </c>
      <c r="E1029">
        <f>INDEX('d_분포'!$C$2:$C$5,RANDBETWEEN(1,4))*(0.9+0.2*RAND())</f>
        <v/>
      </c>
      <c r="F1029">
        <f>RAND()</f>
        <v/>
      </c>
      <c r="G1029">
        <f>IF('d_시나리오'!$J$3='d_시나리오'!$H$3,'d_시나리오'!$I$3,IF(F1029&lt;('d_시나리오'!$I$3-'d_시나리오'!$H$3)/('d_시나리오'!$J$3-'d_시나리오'!$H$3),'d_시나리오'!$H$3+SQRT(F1029*('d_시나리오'!$J$3-'d_시나리오'!$H$3)*('d_시나리오'!$I$3-'d_시나리오'!$H$3)),'d_시나리오'!$J$3-SQRT((1-F1029)*('d_시나리오'!$J$3-'d_시나리오'!$H$3)*('d_시나리오'!$J$3-'d_시나리오'!$I$3))))</f>
        <v/>
      </c>
      <c r="H1029">
        <f>RAND()</f>
        <v/>
      </c>
      <c r="I1029">
        <f>IF('d_시나리오'!$J$4='d_시나리오'!$H$4,'d_시나리오'!$I$4,IF(H1029&lt;('d_시나리오'!$I$4-'d_시나리오'!$H$4)/('d_시나리오'!$J$4-'d_시나리오'!$H$4),'d_시나리오'!$H$4+SQRT(H1029*('d_시나리오'!$J$4-'d_시나리오'!$H$4)*('d_시나리오'!$I$4-'d_시나리오'!$H$4)),'d_시나리오'!$J$4-SQRT((1-H1029)*('d_시나리오'!$J$4-'d_시나리오'!$H$4)*('d_시나리오'!$J$4-'d_시나리오'!$I$4))))</f>
        <v/>
      </c>
      <c r="J1029">
        <f>RAND()</f>
        <v/>
      </c>
      <c r="K1029">
        <f>IF('d_시나리오'!$J$5='d_시나리오'!$H$5,'d_시나리오'!$I$5,IF(J1029&lt;('d_시나리오'!$I$5-'d_시나리오'!$H$5)/('d_시나리오'!$J$5-'d_시나리오'!$H$5),'d_시나리오'!$H$5+SQRT(J1029*('d_시나리오'!$J$5-'d_시나리오'!$H$5)*('d_시나리오'!$I$5-'d_시나리오'!$H$5)),'d_시나리오'!$J$5-SQRT((1-J1029)*('d_시나리오'!$J$5-'d_시나리오'!$H$5)*('d_시나리오'!$J$5-'d_시나리오'!$I$5))))</f>
        <v/>
      </c>
      <c r="L1029">
        <f>RAND()</f>
        <v/>
      </c>
      <c r="M1029">
        <f>IF('d_시나리오'!$J$6='d_시나리오'!$H$6,'d_시나리오'!$I$6,IF(L1029&lt;('d_시나리오'!$I$6-'d_시나리오'!$H$6)/('d_시나리오'!$J$6-'d_시나리오'!$H$6),'d_시나리오'!$H$6+SQRT(L1029*('d_시나리오'!$J$6-'d_시나리오'!$H$6)*('d_시나리오'!$I$6-'d_시나리오'!$H$6)),'d_시나리오'!$J$6-SQRT((1-L1029)*('d_시나리오'!$J$6-'d_시나리오'!$H$6)*('d_시나리오'!$J$6-'d_시나리오'!$I$6))))</f>
        <v/>
      </c>
      <c r="N1029">
        <f>INDEX('d_분포'!$B$2:$B$57,RANDBETWEEN(1,56))</f>
        <v/>
      </c>
      <c r="O1029">
        <f>BETAINV(RAND(),5,5)</f>
        <v/>
      </c>
      <c r="P1029">
        <f>'d_고정'!$B$1*'6_기대효과'!$H$7*('d_시나리오'!$I$7/'d_고정'!$B$2)*B1029</f>
        <v/>
      </c>
      <c r="Q1029">
        <f>P1029*C1029</f>
        <v/>
      </c>
      <c r="R1029">
        <f>P1029*E1029</f>
        <v/>
      </c>
      <c r="S1029">
        <f>R1029*G1029</f>
        <v/>
      </c>
      <c r="T1029">
        <f>Q1029+S1029</f>
        <v/>
      </c>
      <c r="U1029">
        <f>(Q1029*D1029+S1029*I1029)*(1-O1029)</f>
        <v/>
      </c>
      <c r="V1029">
        <f>(R1029*K1029*N1029+'d_고정'!$B$3*('6_기대효과'!$H$7/8)*N1029*'d_고정'!$B$10*M1029*('6_기대효과'!$K$7/'d_고정'!$B$9))*(1-O1029)</f>
        <v/>
      </c>
      <c r="W1029">
        <f>(S1029*I1029+R1029*MAX(K1029-'d_고정'!$B$10*M1029*('6_기대효과'!$K$7/'d_고정'!$B$9),0)*N1029)*(1-O1029)</f>
        <v/>
      </c>
      <c r="X1029">
        <f>U1029+V1029</f>
        <v/>
      </c>
      <c r="Y1029">
        <f>U1029/('d_고정'!$B$5*'6_기대효과'!$H$7/8)/'d_고정'!$B$6</f>
        <v/>
      </c>
      <c r="Z1029">
        <f>U1029/('d_고정'!$B$8*'6_기대효과'!$H$7/8)</f>
        <v/>
      </c>
    </row>
    <row r="1030">
      <c r="A1030">
        <f>RAND()</f>
        <v/>
      </c>
      <c r="B1030">
        <f>IF('d_시나리오'!$J$2='d_시나리오'!$H$2,'d_시나리오'!$I$2,IF(A1030&lt;('d_시나리오'!$I$2-'d_시나리오'!$H$2)/('d_시나리오'!$J$2-'d_시나리오'!$H$2),'d_시나리오'!$H$2+SQRT(A1030*('d_시나리오'!$J$2-'d_시나리오'!$H$2)*('d_시나리오'!$I$2-'d_시나리오'!$H$2)),'d_시나리오'!$J$2-SQRT((1-A1030)*('d_시나리오'!$J$2-'d_시나리오'!$H$2)*('d_시나리오'!$J$2-'d_시나리오'!$I$2))))</f>
        <v/>
      </c>
      <c r="C1030">
        <f>BETAINV(RAND(),2,6)</f>
        <v/>
      </c>
      <c r="D1030">
        <f>INDEX('d_분포'!$A$2:$A$28,RANDBETWEEN(1,27))</f>
        <v/>
      </c>
      <c r="E1030">
        <f>INDEX('d_분포'!$C$2:$C$5,RANDBETWEEN(1,4))*(0.9+0.2*RAND())</f>
        <v/>
      </c>
      <c r="F1030">
        <f>RAND()</f>
        <v/>
      </c>
      <c r="G1030">
        <f>IF('d_시나리오'!$J$3='d_시나리오'!$H$3,'d_시나리오'!$I$3,IF(F1030&lt;('d_시나리오'!$I$3-'d_시나리오'!$H$3)/('d_시나리오'!$J$3-'d_시나리오'!$H$3),'d_시나리오'!$H$3+SQRT(F1030*('d_시나리오'!$J$3-'d_시나리오'!$H$3)*('d_시나리오'!$I$3-'d_시나리오'!$H$3)),'d_시나리오'!$J$3-SQRT((1-F1030)*('d_시나리오'!$J$3-'d_시나리오'!$H$3)*('d_시나리오'!$J$3-'d_시나리오'!$I$3))))</f>
        <v/>
      </c>
      <c r="H1030">
        <f>RAND()</f>
        <v/>
      </c>
      <c r="I1030">
        <f>IF('d_시나리오'!$J$4='d_시나리오'!$H$4,'d_시나리오'!$I$4,IF(H1030&lt;('d_시나리오'!$I$4-'d_시나리오'!$H$4)/('d_시나리오'!$J$4-'d_시나리오'!$H$4),'d_시나리오'!$H$4+SQRT(H1030*('d_시나리오'!$J$4-'d_시나리오'!$H$4)*('d_시나리오'!$I$4-'d_시나리오'!$H$4)),'d_시나리오'!$J$4-SQRT((1-H1030)*('d_시나리오'!$J$4-'d_시나리오'!$H$4)*('d_시나리오'!$J$4-'d_시나리오'!$I$4))))</f>
        <v/>
      </c>
      <c r="J1030">
        <f>RAND()</f>
        <v/>
      </c>
      <c r="K1030">
        <f>IF('d_시나리오'!$J$5='d_시나리오'!$H$5,'d_시나리오'!$I$5,IF(J1030&lt;('d_시나리오'!$I$5-'d_시나리오'!$H$5)/('d_시나리오'!$J$5-'d_시나리오'!$H$5),'d_시나리오'!$H$5+SQRT(J1030*('d_시나리오'!$J$5-'d_시나리오'!$H$5)*('d_시나리오'!$I$5-'d_시나리오'!$H$5)),'d_시나리오'!$J$5-SQRT((1-J1030)*('d_시나리오'!$J$5-'d_시나리오'!$H$5)*('d_시나리오'!$J$5-'d_시나리오'!$I$5))))</f>
        <v/>
      </c>
      <c r="L1030">
        <f>RAND()</f>
        <v/>
      </c>
      <c r="M1030">
        <f>IF('d_시나리오'!$J$6='d_시나리오'!$H$6,'d_시나리오'!$I$6,IF(L1030&lt;('d_시나리오'!$I$6-'d_시나리오'!$H$6)/('d_시나리오'!$J$6-'d_시나리오'!$H$6),'d_시나리오'!$H$6+SQRT(L1030*('d_시나리오'!$J$6-'d_시나리오'!$H$6)*('d_시나리오'!$I$6-'d_시나리오'!$H$6)),'d_시나리오'!$J$6-SQRT((1-L1030)*('d_시나리오'!$J$6-'d_시나리오'!$H$6)*('d_시나리오'!$J$6-'d_시나리오'!$I$6))))</f>
        <v/>
      </c>
      <c r="N1030">
        <f>INDEX('d_분포'!$B$2:$B$57,RANDBETWEEN(1,56))</f>
        <v/>
      </c>
      <c r="O1030">
        <f>BETAINV(RAND(),5,5)</f>
        <v/>
      </c>
      <c r="P1030">
        <f>'d_고정'!$B$1*'6_기대효과'!$H$7*('d_시나리오'!$I$7/'d_고정'!$B$2)*B1030</f>
        <v/>
      </c>
      <c r="Q1030">
        <f>P1030*C1030</f>
        <v/>
      </c>
      <c r="R1030">
        <f>P1030*E1030</f>
        <v/>
      </c>
      <c r="S1030">
        <f>R1030*G1030</f>
        <v/>
      </c>
      <c r="T1030">
        <f>Q1030+S1030</f>
        <v/>
      </c>
      <c r="U1030">
        <f>(Q1030*D1030+S1030*I1030)*(1-O1030)</f>
        <v/>
      </c>
      <c r="V1030">
        <f>(R1030*K1030*N1030+'d_고정'!$B$3*('6_기대효과'!$H$7/8)*N1030*'d_고정'!$B$10*M1030*('6_기대효과'!$K$7/'d_고정'!$B$9))*(1-O1030)</f>
        <v/>
      </c>
      <c r="W1030">
        <f>(S1030*I1030+R1030*MAX(K1030-'d_고정'!$B$10*M1030*('6_기대효과'!$K$7/'d_고정'!$B$9),0)*N1030)*(1-O1030)</f>
        <v/>
      </c>
      <c r="X1030">
        <f>U1030+V1030</f>
        <v/>
      </c>
      <c r="Y1030">
        <f>U1030/('d_고정'!$B$5*'6_기대효과'!$H$7/8)/'d_고정'!$B$6</f>
        <v/>
      </c>
      <c r="Z1030">
        <f>U1030/('d_고정'!$B$8*'6_기대효과'!$H$7/8)</f>
        <v/>
      </c>
    </row>
    <row r="1031">
      <c r="A1031">
        <f>RAND()</f>
        <v/>
      </c>
      <c r="B1031">
        <f>IF('d_시나리오'!$J$2='d_시나리오'!$H$2,'d_시나리오'!$I$2,IF(A1031&lt;('d_시나리오'!$I$2-'d_시나리오'!$H$2)/('d_시나리오'!$J$2-'d_시나리오'!$H$2),'d_시나리오'!$H$2+SQRT(A1031*('d_시나리오'!$J$2-'d_시나리오'!$H$2)*('d_시나리오'!$I$2-'d_시나리오'!$H$2)),'d_시나리오'!$J$2-SQRT((1-A1031)*('d_시나리오'!$J$2-'d_시나리오'!$H$2)*('d_시나리오'!$J$2-'d_시나리오'!$I$2))))</f>
        <v/>
      </c>
      <c r="C1031">
        <f>BETAINV(RAND(),2,6)</f>
        <v/>
      </c>
      <c r="D1031">
        <f>INDEX('d_분포'!$A$2:$A$28,RANDBETWEEN(1,27))</f>
        <v/>
      </c>
      <c r="E1031">
        <f>INDEX('d_분포'!$C$2:$C$5,RANDBETWEEN(1,4))*(0.9+0.2*RAND())</f>
        <v/>
      </c>
      <c r="F1031">
        <f>RAND()</f>
        <v/>
      </c>
      <c r="G1031">
        <f>IF('d_시나리오'!$J$3='d_시나리오'!$H$3,'d_시나리오'!$I$3,IF(F1031&lt;('d_시나리오'!$I$3-'d_시나리오'!$H$3)/('d_시나리오'!$J$3-'d_시나리오'!$H$3),'d_시나리오'!$H$3+SQRT(F1031*('d_시나리오'!$J$3-'d_시나리오'!$H$3)*('d_시나리오'!$I$3-'d_시나리오'!$H$3)),'d_시나리오'!$J$3-SQRT((1-F1031)*('d_시나리오'!$J$3-'d_시나리오'!$H$3)*('d_시나리오'!$J$3-'d_시나리오'!$I$3))))</f>
        <v/>
      </c>
      <c r="H1031">
        <f>RAND()</f>
        <v/>
      </c>
      <c r="I1031">
        <f>IF('d_시나리오'!$J$4='d_시나리오'!$H$4,'d_시나리오'!$I$4,IF(H1031&lt;('d_시나리오'!$I$4-'d_시나리오'!$H$4)/('d_시나리오'!$J$4-'d_시나리오'!$H$4),'d_시나리오'!$H$4+SQRT(H1031*('d_시나리오'!$J$4-'d_시나리오'!$H$4)*('d_시나리오'!$I$4-'d_시나리오'!$H$4)),'d_시나리오'!$J$4-SQRT((1-H1031)*('d_시나리오'!$J$4-'d_시나리오'!$H$4)*('d_시나리오'!$J$4-'d_시나리오'!$I$4))))</f>
        <v/>
      </c>
      <c r="J1031">
        <f>RAND()</f>
        <v/>
      </c>
      <c r="K1031">
        <f>IF('d_시나리오'!$J$5='d_시나리오'!$H$5,'d_시나리오'!$I$5,IF(J1031&lt;('d_시나리오'!$I$5-'d_시나리오'!$H$5)/('d_시나리오'!$J$5-'d_시나리오'!$H$5),'d_시나리오'!$H$5+SQRT(J1031*('d_시나리오'!$J$5-'d_시나리오'!$H$5)*('d_시나리오'!$I$5-'d_시나리오'!$H$5)),'d_시나리오'!$J$5-SQRT((1-J1031)*('d_시나리오'!$J$5-'d_시나리오'!$H$5)*('d_시나리오'!$J$5-'d_시나리오'!$I$5))))</f>
        <v/>
      </c>
      <c r="L1031">
        <f>RAND()</f>
        <v/>
      </c>
      <c r="M1031">
        <f>IF('d_시나리오'!$J$6='d_시나리오'!$H$6,'d_시나리오'!$I$6,IF(L1031&lt;('d_시나리오'!$I$6-'d_시나리오'!$H$6)/('d_시나리오'!$J$6-'d_시나리오'!$H$6),'d_시나리오'!$H$6+SQRT(L1031*('d_시나리오'!$J$6-'d_시나리오'!$H$6)*('d_시나리오'!$I$6-'d_시나리오'!$H$6)),'d_시나리오'!$J$6-SQRT((1-L1031)*('d_시나리오'!$J$6-'d_시나리오'!$H$6)*('d_시나리오'!$J$6-'d_시나리오'!$I$6))))</f>
        <v/>
      </c>
      <c r="N1031">
        <f>INDEX('d_분포'!$B$2:$B$57,RANDBETWEEN(1,56))</f>
        <v/>
      </c>
      <c r="O1031">
        <f>BETAINV(RAND(),5,5)</f>
        <v/>
      </c>
      <c r="P1031">
        <f>'d_고정'!$B$1*'6_기대효과'!$H$7*('d_시나리오'!$I$7/'d_고정'!$B$2)*B1031</f>
        <v/>
      </c>
      <c r="Q1031">
        <f>P1031*C1031</f>
        <v/>
      </c>
      <c r="R1031">
        <f>P1031*E1031</f>
        <v/>
      </c>
      <c r="S1031">
        <f>R1031*G1031</f>
        <v/>
      </c>
      <c r="T1031">
        <f>Q1031+S1031</f>
        <v/>
      </c>
      <c r="U1031">
        <f>(Q1031*D1031+S1031*I1031)*(1-O1031)</f>
        <v/>
      </c>
      <c r="V1031">
        <f>(R1031*K1031*N1031+'d_고정'!$B$3*('6_기대효과'!$H$7/8)*N1031*'d_고정'!$B$10*M1031*('6_기대효과'!$K$7/'d_고정'!$B$9))*(1-O1031)</f>
        <v/>
      </c>
      <c r="W1031">
        <f>(S1031*I1031+R1031*MAX(K1031-'d_고정'!$B$10*M1031*('6_기대효과'!$K$7/'d_고정'!$B$9),0)*N1031)*(1-O1031)</f>
        <v/>
      </c>
      <c r="X1031">
        <f>U1031+V1031</f>
        <v/>
      </c>
      <c r="Y1031">
        <f>U1031/('d_고정'!$B$5*'6_기대효과'!$H$7/8)/'d_고정'!$B$6</f>
        <v/>
      </c>
      <c r="Z1031">
        <f>U1031/('d_고정'!$B$8*'6_기대효과'!$H$7/8)</f>
        <v/>
      </c>
    </row>
    <row r="1032">
      <c r="A1032">
        <f>RAND()</f>
        <v/>
      </c>
      <c r="B1032">
        <f>IF('d_시나리오'!$J$2='d_시나리오'!$H$2,'d_시나리오'!$I$2,IF(A1032&lt;('d_시나리오'!$I$2-'d_시나리오'!$H$2)/('d_시나리오'!$J$2-'d_시나리오'!$H$2),'d_시나리오'!$H$2+SQRT(A1032*('d_시나리오'!$J$2-'d_시나리오'!$H$2)*('d_시나리오'!$I$2-'d_시나리오'!$H$2)),'d_시나리오'!$J$2-SQRT((1-A1032)*('d_시나리오'!$J$2-'d_시나리오'!$H$2)*('d_시나리오'!$J$2-'d_시나리오'!$I$2))))</f>
        <v/>
      </c>
      <c r="C1032">
        <f>BETAINV(RAND(),2,6)</f>
        <v/>
      </c>
      <c r="D1032">
        <f>INDEX('d_분포'!$A$2:$A$28,RANDBETWEEN(1,27))</f>
        <v/>
      </c>
      <c r="E1032">
        <f>INDEX('d_분포'!$C$2:$C$5,RANDBETWEEN(1,4))*(0.9+0.2*RAND())</f>
        <v/>
      </c>
      <c r="F1032">
        <f>RAND()</f>
        <v/>
      </c>
      <c r="G1032">
        <f>IF('d_시나리오'!$J$3='d_시나리오'!$H$3,'d_시나리오'!$I$3,IF(F1032&lt;('d_시나리오'!$I$3-'d_시나리오'!$H$3)/('d_시나리오'!$J$3-'d_시나리오'!$H$3),'d_시나리오'!$H$3+SQRT(F1032*('d_시나리오'!$J$3-'d_시나리오'!$H$3)*('d_시나리오'!$I$3-'d_시나리오'!$H$3)),'d_시나리오'!$J$3-SQRT((1-F1032)*('d_시나리오'!$J$3-'d_시나리오'!$H$3)*('d_시나리오'!$J$3-'d_시나리오'!$I$3))))</f>
        <v/>
      </c>
      <c r="H1032">
        <f>RAND()</f>
        <v/>
      </c>
      <c r="I1032">
        <f>IF('d_시나리오'!$J$4='d_시나리오'!$H$4,'d_시나리오'!$I$4,IF(H1032&lt;('d_시나리오'!$I$4-'d_시나리오'!$H$4)/('d_시나리오'!$J$4-'d_시나리오'!$H$4),'d_시나리오'!$H$4+SQRT(H1032*('d_시나리오'!$J$4-'d_시나리오'!$H$4)*('d_시나리오'!$I$4-'d_시나리오'!$H$4)),'d_시나리오'!$J$4-SQRT((1-H1032)*('d_시나리오'!$J$4-'d_시나리오'!$H$4)*('d_시나리오'!$J$4-'d_시나리오'!$I$4))))</f>
        <v/>
      </c>
      <c r="J1032">
        <f>RAND()</f>
        <v/>
      </c>
      <c r="K1032">
        <f>IF('d_시나리오'!$J$5='d_시나리오'!$H$5,'d_시나리오'!$I$5,IF(J1032&lt;('d_시나리오'!$I$5-'d_시나리오'!$H$5)/('d_시나리오'!$J$5-'d_시나리오'!$H$5),'d_시나리오'!$H$5+SQRT(J1032*('d_시나리오'!$J$5-'d_시나리오'!$H$5)*('d_시나리오'!$I$5-'d_시나리오'!$H$5)),'d_시나리오'!$J$5-SQRT((1-J1032)*('d_시나리오'!$J$5-'d_시나리오'!$H$5)*('d_시나리오'!$J$5-'d_시나리오'!$I$5))))</f>
        <v/>
      </c>
      <c r="L1032">
        <f>RAND()</f>
        <v/>
      </c>
      <c r="M1032">
        <f>IF('d_시나리오'!$J$6='d_시나리오'!$H$6,'d_시나리오'!$I$6,IF(L1032&lt;('d_시나리오'!$I$6-'d_시나리오'!$H$6)/('d_시나리오'!$J$6-'d_시나리오'!$H$6),'d_시나리오'!$H$6+SQRT(L1032*('d_시나리오'!$J$6-'d_시나리오'!$H$6)*('d_시나리오'!$I$6-'d_시나리오'!$H$6)),'d_시나리오'!$J$6-SQRT((1-L1032)*('d_시나리오'!$J$6-'d_시나리오'!$H$6)*('d_시나리오'!$J$6-'d_시나리오'!$I$6))))</f>
        <v/>
      </c>
      <c r="N1032">
        <f>INDEX('d_분포'!$B$2:$B$57,RANDBETWEEN(1,56))</f>
        <v/>
      </c>
      <c r="O1032">
        <f>BETAINV(RAND(),5,5)</f>
        <v/>
      </c>
      <c r="P1032">
        <f>'d_고정'!$B$1*'6_기대효과'!$H$7*('d_시나리오'!$I$7/'d_고정'!$B$2)*B1032</f>
        <v/>
      </c>
      <c r="Q1032">
        <f>P1032*C1032</f>
        <v/>
      </c>
      <c r="R1032">
        <f>P1032*E1032</f>
        <v/>
      </c>
      <c r="S1032">
        <f>R1032*G1032</f>
        <v/>
      </c>
      <c r="T1032">
        <f>Q1032+S1032</f>
        <v/>
      </c>
      <c r="U1032">
        <f>(Q1032*D1032+S1032*I1032)*(1-O1032)</f>
        <v/>
      </c>
      <c r="V1032">
        <f>(R1032*K1032*N1032+'d_고정'!$B$3*('6_기대효과'!$H$7/8)*N1032*'d_고정'!$B$10*M1032*('6_기대효과'!$K$7/'d_고정'!$B$9))*(1-O1032)</f>
        <v/>
      </c>
      <c r="W1032">
        <f>(S1032*I1032+R1032*MAX(K1032-'d_고정'!$B$10*M1032*('6_기대효과'!$K$7/'d_고정'!$B$9),0)*N1032)*(1-O1032)</f>
        <v/>
      </c>
      <c r="X1032">
        <f>U1032+V1032</f>
        <v/>
      </c>
      <c r="Y1032">
        <f>U1032/('d_고정'!$B$5*'6_기대효과'!$H$7/8)/'d_고정'!$B$6</f>
        <v/>
      </c>
      <c r="Z1032">
        <f>U1032/('d_고정'!$B$8*'6_기대효과'!$H$7/8)</f>
        <v/>
      </c>
    </row>
    <row r="1033">
      <c r="A1033">
        <f>RAND()</f>
        <v/>
      </c>
      <c r="B1033">
        <f>IF('d_시나리오'!$J$2='d_시나리오'!$H$2,'d_시나리오'!$I$2,IF(A1033&lt;('d_시나리오'!$I$2-'d_시나리오'!$H$2)/('d_시나리오'!$J$2-'d_시나리오'!$H$2),'d_시나리오'!$H$2+SQRT(A1033*('d_시나리오'!$J$2-'d_시나리오'!$H$2)*('d_시나리오'!$I$2-'d_시나리오'!$H$2)),'d_시나리오'!$J$2-SQRT((1-A1033)*('d_시나리오'!$J$2-'d_시나리오'!$H$2)*('d_시나리오'!$J$2-'d_시나리오'!$I$2))))</f>
        <v/>
      </c>
      <c r="C1033">
        <f>BETAINV(RAND(),2,6)</f>
        <v/>
      </c>
      <c r="D1033">
        <f>INDEX('d_분포'!$A$2:$A$28,RANDBETWEEN(1,27))</f>
        <v/>
      </c>
      <c r="E1033">
        <f>INDEX('d_분포'!$C$2:$C$5,RANDBETWEEN(1,4))*(0.9+0.2*RAND())</f>
        <v/>
      </c>
      <c r="F1033">
        <f>RAND()</f>
        <v/>
      </c>
      <c r="G1033">
        <f>IF('d_시나리오'!$J$3='d_시나리오'!$H$3,'d_시나리오'!$I$3,IF(F1033&lt;('d_시나리오'!$I$3-'d_시나리오'!$H$3)/('d_시나리오'!$J$3-'d_시나리오'!$H$3),'d_시나리오'!$H$3+SQRT(F1033*('d_시나리오'!$J$3-'d_시나리오'!$H$3)*('d_시나리오'!$I$3-'d_시나리오'!$H$3)),'d_시나리오'!$J$3-SQRT((1-F1033)*('d_시나리오'!$J$3-'d_시나리오'!$H$3)*('d_시나리오'!$J$3-'d_시나리오'!$I$3))))</f>
        <v/>
      </c>
      <c r="H1033">
        <f>RAND()</f>
        <v/>
      </c>
      <c r="I1033">
        <f>IF('d_시나리오'!$J$4='d_시나리오'!$H$4,'d_시나리오'!$I$4,IF(H1033&lt;('d_시나리오'!$I$4-'d_시나리오'!$H$4)/('d_시나리오'!$J$4-'d_시나리오'!$H$4),'d_시나리오'!$H$4+SQRT(H1033*('d_시나리오'!$J$4-'d_시나리오'!$H$4)*('d_시나리오'!$I$4-'d_시나리오'!$H$4)),'d_시나리오'!$J$4-SQRT((1-H1033)*('d_시나리오'!$J$4-'d_시나리오'!$H$4)*('d_시나리오'!$J$4-'d_시나리오'!$I$4))))</f>
        <v/>
      </c>
      <c r="J1033">
        <f>RAND()</f>
        <v/>
      </c>
      <c r="K1033">
        <f>IF('d_시나리오'!$J$5='d_시나리오'!$H$5,'d_시나리오'!$I$5,IF(J1033&lt;('d_시나리오'!$I$5-'d_시나리오'!$H$5)/('d_시나리오'!$J$5-'d_시나리오'!$H$5),'d_시나리오'!$H$5+SQRT(J1033*('d_시나리오'!$J$5-'d_시나리오'!$H$5)*('d_시나리오'!$I$5-'d_시나리오'!$H$5)),'d_시나리오'!$J$5-SQRT((1-J1033)*('d_시나리오'!$J$5-'d_시나리오'!$H$5)*('d_시나리오'!$J$5-'d_시나리오'!$I$5))))</f>
        <v/>
      </c>
      <c r="L1033">
        <f>RAND()</f>
        <v/>
      </c>
      <c r="M1033">
        <f>IF('d_시나리오'!$J$6='d_시나리오'!$H$6,'d_시나리오'!$I$6,IF(L1033&lt;('d_시나리오'!$I$6-'d_시나리오'!$H$6)/('d_시나리오'!$J$6-'d_시나리오'!$H$6),'d_시나리오'!$H$6+SQRT(L1033*('d_시나리오'!$J$6-'d_시나리오'!$H$6)*('d_시나리오'!$I$6-'d_시나리오'!$H$6)),'d_시나리오'!$J$6-SQRT((1-L1033)*('d_시나리오'!$J$6-'d_시나리오'!$H$6)*('d_시나리오'!$J$6-'d_시나리오'!$I$6))))</f>
        <v/>
      </c>
      <c r="N1033">
        <f>INDEX('d_분포'!$B$2:$B$57,RANDBETWEEN(1,56))</f>
        <v/>
      </c>
      <c r="O1033">
        <f>BETAINV(RAND(),5,5)</f>
        <v/>
      </c>
      <c r="P1033">
        <f>'d_고정'!$B$1*'6_기대효과'!$H$7*('d_시나리오'!$I$7/'d_고정'!$B$2)*B1033</f>
        <v/>
      </c>
      <c r="Q1033">
        <f>P1033*C1033</f>
        <v/>
      </c>
      <c r="R1033">
        <f>P1033*E1033</f>
        <v/>
      </c>
      <c r="S1033">
        <f>R1033*G1033</f>
        <v/>
      </c>
      <c r="T1033">
        <f>Q1033+S1033</f>
        <v/>
      </c>
      <c r="U1033">
        <f>(Q1033*D1033+S1033*I1033)*(1-O1033)</f>
        <v/>
      </c>
      <c r="V1033">
        <f>(R1033*K1033*N1033+'d_고정'!$B$3*('6_기대효과'!$H$7/8)*N1033*'d_고정'!$B$10*M1033*('6_기대효과'!$K$7/'d_고정'!$B$9))*(1-O1033)</f>
        <v/>
      </c>
      <c r="W1033">
        <f>(S1033*I1033+R1033*MAX(K1033-'d_고정'!$B$10*M1033*('6_기대효과'!$K$7/'d_고정'!$B$9),0)*N1033)*(1-O1033)</f>
        <v/>
      </c>
      <c r="X1033">
        <f>U1033+V1033</f>
        <v/>
      </c>
      <c r="Y1033">
        <f>U1033/('d_고정'!$B$5*'6_기대효과'!$H$7/8)/'d_고정'!$B$6</f>
        <v/>
      </c>
      <c r="Z1033">
        <f>U1033/('d_고정'!$B$8*'6_기대효과'!$H$7/8)</f>
        <v/>
      </c>
    </row>
    <row r="1034">
      <c r="A1034">
        <f>RAND()</f>
        <v/>
      </c>
      <c r="B1034">
        <f>IF('d_시나리오'!$J$2='d_시나리오'!$H$2,'d_시나리오'!$I$2,IF(A1034&lt;('d_시나리오'!$I$2-'d_시나리오'!$H$2)/('d_시나리오'!$J$2-'d_시나리오'!$H$2),'d_시나리오'!$H$2+SQRT(A1034*('d_시나리오'!$J$2-'d_시나리오'!$H$2)*('d_시나리오'!$I$2-'d_시나리오'!$H$2)),'d_시나리오'!$J$2-SQRT((1-A1034)*('d_시나리오'!$J$2-'d_시나리오'!$H$2)*('d_시나리오'!$J$2-'d_시나리오'!$I$2))))</f>
        <v/>
      </c>
      <c r="C1034">
        <f>BETAINV(RAND(),2,6)</f>
        <v/>
      </c>
      <c r="D1034">
        <f>INDEX('d_분포'!$A$2:$A$28,RANDBETWEEN(1,27))</f>
        <v/>
      </c>
      <c r="E1034">
        <f>INDEX('d_분포'!$C$2:$C$5,RANDBETWEEN(1,4))*(0.9+0.2*RAND())</f>
        <v/>
      </c>
      <c r="F1034">
        <f>RAND()</f>
        <v/>
      </c>
      <c r="G1034">
        <f>IF('d_시나리오'!$J$3='d_시나리오'!$H$3,'d_시나리오'!$I$3,IF(F1034&lt;('d_시나리오'!$I$3-'d_시나리오'!$H$3)/('d_시나리오'!$J$3-'d_시나리오'!$H$3),'d_시나리오'!$H$3+SQRT(F1034*('d_시나리오'!$J$3-'d_시나리오'!$H$3)*('d_시나리오'!$I$3-'d_시나리오'!$H$3)),'d_시나리오'!$J$3-SQRT((1-F1034)*('d_시나리오'!$J$3-'d_시나리오'!$H$3)*('d_시나리오'!$J$3-'d_시나리오'!$I$3))))</f>
        <v/>
      </c>
      <c r="H1034">
        <f>RAND()</f>
        <v/>
      </c>
      <c r="I1034">
        <f>IF('d_시나리오'!$J$4='d_시나리오'!$H$4,'d_시나리오'!$I$4,IF(H1034&lt;('d_시나리오'!$I$4-'d_시나리오'!$H$4)/('d_시나리오'!$J$4-'d_시나리오'!$H$4),'d_시나리오'!$H$4+SQRT(H1034*('d_시나리오'!$J$4-'d_시나리오'!$H$4)*('d_시나리오'!$I$4-'d_시나리오'!$H$4)),'d_시나리오'!$J$4-SQRT((1-H1034)*('d_시나리오'!$J$4-'d_시나리오'!$H$4)*('d_시나리오'!$J$4-'d_시나리오'!$I$4))))</f>
        <v/>
      </c>
      <c r="J1034">
        <f>RAND()</f>
        <v/>
      </c>
      <c r="K1034">
        <f>IF('d_시나리오'!$J$5='d_시나리오'!$H$5,'d_시나리오'!$I$5,IF(J1034&lt;('d_시나리오'!$I$5-'d_시나리오'!$H$5)/('d_시나리오'!$J$5-'d_시나리오'!$H$5),'d_시나리오'!$H$5+SQRT(J1034*('d_시나리오'!$J$5-'d_시나리오'!$H$5)*('d_시나리오'!$I$5-'d_시나리오'!$H$5)),'d_시나리오'!$J$5-SQRT((1-J1034)*('d_시나리오'!$J$5-'d_시나리오'!$H$5)*('d_시나리오'!$J$5-'d_시나리오'!$I$5))))</f>
        <v/>
      </c>
      <c r="L1034">
        <f>RAND()</f>
        <v/>
      </c>
      <c r="M1034">
        <f>IF('d_시나리오'!$J$6='d_시나리오'!$H$6,'d_시나리오'!$I$6,IF(L1034&lt;('d_시나리오'!$I$6-'d_시나리오'!$H$6)/('d_시나리오'!$J$6-'d_시나리오'!$H$6),'d_시나리오'!$H$6+SQRT(L1034*('d_시나리오'!$J$6-'d_시나리오'!$H$6)*('d_시나리오'!$I$6-'d_시나리오'!$H$6)),'d_시나리오'!$J$6-SQRT((1-L1034)*('d_시나리오'!$J$6-'d_시나리오'!$H$6)*('d_시나리오'!$J$6-'d_시나리오'!$I$6))))</f>
        <v/>
      </c>
      <c r="N1034">
        <f>INDEX('d_분포'!$B$2:$B$57,RANDBETWEEN(1,56))</f>
        <v/>
      </c>
      <c r="O1034">
        <f>BETAINV(RAND(),5,5)</f>
        <v/>
      </c>
      <c r="P1034">
        <f>'d_고정'!$B$1*'6_기대효과'!$H$7*('d_시나리오'!$I$7/'d_고정'!$B$2)*B1034</f>
        <v/>
      </c>
      <c r="Q1034">
        <f>P1034*C1034</f>
        <v/>
      </c>
      <c r="R1034">
        <f>P1034*E1034</f>
        <v/>
      </c>
      <c r="S1034">
        <f>R1034*G1034</f>
        <v/>
      </c>
      <c r="T1034">
        <f>Q1034+S1034</f>
        <v/>
      </c>
      <c r="U1034">
        <f>(Q1034*D1034+S1034*I1034)*(1-O1034)</f>
        <v/>
      </c>
      <c r="V1034">
        <f>(R1034*K1034*N1034+'d_고정'!$B$3*('6_기대효과'!$H$7/8)*N1034*'d_고정'!$B$10*M1034*('6_기대효과'!$K$7/'d_고정'!$B$9))*(1-O1034)</f>
        <v/>
      </c>
      <c r="W1034">
        <f>(S1034*I1034+R1034*MAX(K1034-'d_고정'!$B$10*M1034*('6_기대효과'!$K$7/'d_고정'!$B$9),0)*N1034)*(1-O1034)</f>
        <v/>
      </c>
      <c r="X1034">
        <f>U1034+V1034</f>
        <v/>
      </c>
      <c r="Y1034">
        <f>U1034/('d_고정'!$B$5*'6_기대효과'!$H$7/8)/'d_고정'!$B$6</f>
        <v/>
      </c>
      <c r="Z1034">
        <f>U1034/('d_고정'!$B$8*'6_기대효과'!$H$7/8)</f>
        <v/>
      </c>
    </row>
    <row r="1035">
      <c r="A1035">
        <f>RAND()</f>
        <v/>
      </c>
      <c r="B1035">
        <f>IF('d_시나리오'!$J$2='d_시나리오'!$H$2,'d_시나리오'!$I$2,IF(A1035&lt;('d_시나리오'!$I$2-'d_시나리오'!$H$2)/('d_시나리오'!$J$2-'d_시나리오'!$H$2),'d_시나리오'!$H$2+SQRT(A1035*('d_시나리오'!$J$2-'d_시나리오'!$H$2)*('d_시나리오'!$I$2-'d_시나리오'!$H$2)),'d_시나리오'!$J$2-SQRT((1-A1035)*('d_시나리오'!$J$2-'d_시나리오'!$H$2)*('d_시나리오'!$J$2-'d_시나리오'!$I$2))))</f>
        <v/>
      </c>
      <c r="C1035">
        <f>BETAINV(RAND(),2,6)</f>
        <v/>
      </c>
      <c r="D1035">
        <f>INDEX('d_분포'!$A$2:$A$28,RANDBETWEEN(1,27))</f>
        <v/>
      </c>
      <c r="E1035">
        <f>INDEX('d_분포'!$C$2:$C$5,RANDBETWEEN(1,4))*(0.9+0.2*RAND())</f>
        <v/>
      </c>
      <c r="F1035">
        <f>RAND()</f>
        <v/>
      </c>
      <c r="G1035">
        <f>IF('d_시나리오'!$J$3='d_시나리오'!$H$3,'d_시나리오'!$I$3,IF(F1035&lt;('d_시나리오'!$I$3-'d_시나리오'!$H$3)/('d_시나리오'!$J$3-'d_시나리오'!$H$3),'d_시나리오'!$H$3+SQRT(F1035*('d_시나리오'!$J$3-'d_시나리오'!$H$3)*('d_시나리오'!$I$3-'d_시나리오'!$H$3)),'d_시나리오'!$J$3-SQRT((1-F1035)*('d_시나리오'!$J$3-'d_시나리오'!$H$3)*('d_시나리오'!$J$3-'d_시나리오'!$I$3))))</f>
        <v/>
      </c>
      <c r="H1035">
        <f>RAND()</f>
        <v/>
      </c>
      <c r="I1035">
        <f>IF('d_시나리오'!$J$4='d_시나리오'!$H$4,'d_시나리오'!$I$4,IF(H1035&lt;('d_시나리오'!$I$4-'d_시나리오'!$H$4)/('d_시나리오'!$J$4-'d_시나리오'!$H$4),'d_시나리오'!$H$4+SQRT(H1035*('d_시나리오'!$J$4-'d_시나리오'!$H$4)*('d_시나리오'!$I$4-'d_시나리오'!$H$4)),'d_시나리오'!$J$4-SQRT((1-H1035)*('d_시나리오'!$J$4-'d_시나리오'!$H$4)*('d_시나리오'!$J$4-'d_시나리오'!$I$4))))</f>
        <v/>
      </c>
      <c r="J1035">
        <f>RAND()</f>
        <v/>
      </c>
      <c r="K1035">
        <f>IF('d_시나리오'!$J$5='d_시나리오'!$H$5,'d_시나리오'!$I$5,IF(J1035&lt;('d_시나리오'!$I$5-'d_시나리오'!$H$5)/('d_시나리오'!$J$5-'d_시나리오'!$H$5),'d_시나리오'!$H$5+SQRT(J1035*('d_시나리오'!$J$5-'d_시나리오'!$H$5)*('d_시나리오'!$I$5-'d_시나리오'!$H$5)),'d_시나리오'!$J$5-SQRT((1-J1035)*('d_시나리오'!$J$5-'d_시나리오'!$H$5)*('d_시나리오'!$J$5-'d_시나리오'!$I$5))))</f>
        <v/>
      </c>
      <c r="L1035">
        <f>RAND()</f>
        <v/>
      </c>
      <c r="M1035">
        <f>IF('d_시나리오'!$J$6='d_시나리오'!$H$6,'d_시나리오'!$I$6,IF(L1035&lt;('d_시나리오'!$I$6-'d_시나리오'!$H$6)/('d_시나리오'!$J$6-'d_시나리오'!$H$6),'d_시나리오'!$H$6+SQRT(L1035*('d_시나리오'!$J$6-'d_시나리오'!$H$6)*('d_시나리오'!$I$6-'d_시나리오'!$H$6)),'d_시나리오'!$J$6-SQRT((1-L1035)*('d_시나리오'!$J$6-'d_시나리오'!$H$6)*('d_시나리오'!$J$6-'d_시나리오'!$I$6))))</f>
        <v/>
      </c>
      <c r="N1035">
        <f>INDEX('d_분포'!$B$2:$B$57,RANDBETWEEN(1,56))</f>
        <v/>
      </c>
      <c r="O1035">
        <f>BETAINV(RAND(),5,5)</f>
        <v/>
      </c>
      <c r="P1035">
        <f>'d_고정'!$B$1*'6_기대효과'!$H$7*('d_시나리오'!$I$7/'d_고정'!$B$2)*B1035</f>
        <v/>
      </c>
      <c r="Q1035">
        <f>P1035*C1035</f>
        <v/>
      </c>
      <c r="R1035">
        <f>P1035*E1035</f>
        <v/>
      </c>
      <c r="S1035">
        <f>R1035*G1035</f>
        <v/>
      </c>
      <c r="T1035">
        <f>Q1035+S1035</f>
        <v/>
      </c>
      <c r="U1035">
        <f>(Q1035*D1035+S1035*I1035)*(1-O1035)</f>
        <v/>
      </c>
      <c r="V1035">
        <f>(R1035*K1035*N1035+'d_고정'!$B$3*('6_기대효과'!$H$7/8)*N1035*'d_고정'!$B$10*M1035*('6_기대효과'!$K$7/'d_고정'!$B$9))*(1-O1035)</f>
        <v/>
      </c>
      <c r="W1035">
        <f>(S1035*I1035+R1035*MAX(K1035-'d_고정'!$B$10*M1035*('6_기대효과'!$K$7/'d_고정'!$B$9),0)*N1035)*(1-O1035)</f>
        <v/>
      </c>
      <c r="X1035">
        <f>U1035+V1035</f>
        <v/>
      </c>
      <c r="Y1035">
        <f>U1035/('d_고정'!$B$5*'6_기대효과'!$H$7/8)/'d_고정'!$B$6</f>
        <v/>
      </c>
      <c r="Z1035">
        <f>U1035/('d_고정'!$B$8*'6_기대효과'!$H$7/8)</f>
        <v/>
      </c>
    </row>
    <row r="1036">
      <c r="A1036">
        <f>RAND()</f>
        <v/>
      </c>
      <c r="B1036">
        <f>IF('d_시나리오'!$J$2='d_시나리오'!$H$2,'d_시나리오'!$I$2,IF(A1036&lt;('d_시나리오'!$I$2-'d_시나리오'!$H$2)/('d_시나리오'!$J$2-'d_시나리오'!$H$2),'d_시나리오'!$H$2+SQRT(A1036*('d_시나리오'!$J$2-'d_시나리오'!$H$2)*('d_시나리오'!$I$2-'d_시나리오'!$H$2)),'d_시나리오'!$J$2-SQRT((1-A1036)*('d_시나리오'!$J$2-'d_시나리오'!$H$2)*('d_시나리오'!$J$2-'d_시나리오'!$I$2))))</f>
        <v/>
      </c>
      <c r="C1036">
        <f>BETAINV(RAND(),2,6)</f>
        <v/>
      </c>
      <c r="D1036">
        <f>INDEX('d_분포'!$A$2:$A$28,RANDBETWEEN(1,27))</f>
        <v/>
      </c>
      <c r="E1036">
        <f>INDEX('d_분포'!$C$2:$C$5,RANDBETWEEN(1,4))*(0.9+0.2*RAND())</f>
        <v/>
      </c>
      <c r="F1036">
        <f>RAND()</f>
        <v/>
      </c>
      <c r="G1036">
        <f>IF('d_시나리오'!$J$3='d_시나리오'!$H$3,'d_시나리오'!$I$3,IF(F1036&lt;('d_시나리오'!$I$3-'d_시나리오'!$H$3)/('d_시나리오'!$J$3-'d_시나리오'!$H$3),'d_시나리오'!$H$3+SQRT(F1036*('d_시나리오'!$J$3-'d_시나리오'!$H$3)*('d_시나리오'!$I$3-'d_시나리오'!$H$3)),'d_시나리오'!$J$3-SQRT((1-F1036)*('d_시나리오'!$J$3-'d_시나리오'!$H$3)*('d_시나리오'!$J$3-'d_시나리오'!$I$3))))</f>
        <v/>
      </c>
      <c r="H1036">
        <f>RAND()</f>
        <v/>
      </c>
      <c r="I1036">
        <f>IF('d_시나리오'!$J$4='d_시나리오'!$H$4,'d_시나리오'!$I$4,IF(H1036&lt;('d_시나리오'!$I$4-'d_시나리오'!$H$4)/('d_시나리오'!$J$4-'d_시나리오'!$H$4),'d_시나리오'!$H$4+SQRT(H1036*('d_시나리오'!$J$4-'d_시나리오'!$H$4)*('d_시나리오'!$I$4-'d_시나리오'!$H$4)),'d_시나리오'!$J$4-SQRT((1-H1036)*('d_시나리오'!$J$4-'d_시나리오'!$H$4)*('d_시나리오'!$J$4-'d_시나리오'!$I$4))))</f>
        <v/>
      </c>
      <c r="J1036">
        <f>RAND()</f>
        <v/>
      </c>
      <c r="K1036">
        <f>IF('d_시나리오'!$J$5='d_시나리오'!$H$5,'d_시나리오'!$I$5,IF(J1036&lt;('d_시나리오'!$I$5-'d_시나리오'!$H$5)/('d_시나리오'!$J$5-'d_시나리오'!$H$5),'d_시나리오'!$H$5+SQRT(J1036*('d_시나리오'!$J$5-'d_시나리오'!$H$5)*('d_시나리오'!$I$5-'d_시나리오'!$H$5)),'d_시나리오'!$J$5-SQRT((1-J1036)*('d_시나리오'!$J$5-'d_시나리오'!$H$5)*('d_시나리오'!$J$5-'d_시나리오'!$I$5))))</f>
        <v/>
      </c>
      <c r="L1036">
        <f>RAND()</f>
        <v/>
      </c>
      <c r="M1036">
        <f>IF('d_시나리오'!$J$6='d_시나리오'!$H$6,'d_시나리오'!$I$6,IF(L1036&lt;('d_시나리오'!$I$6-'d_시나리오'!$H$6)/('d_시나리오'!$J$6-'d_시나리오'!$H$6),'d_시나리오'!$H$6+SQRT(L1036*('d_시나리오'!$J$6-'d_시나리오'!$H$6)*('d_시나리오'!$I$6-'d_시나리오'!$H$6)),'d_시나리오'!$J$6-SQRT((1-L1036)*('d_시나리오'!$J$6-'d_시나리오'!$H$6)*('d_시나리오'!$J$6-'d_시나리오'!$I$6))))</f>
        <v/>
      </c>
      <c r="N1036">
        <f>INDEX('d_분포'!$B$2:$B$57,RANDBETWEEN(1,56))</f>
        <v/>
      </c>
      <c r="O1036">
        <f>BETAINV(RAND(),5,5)</f>
        <v/>
      </c>
      <c r="P1036">
        <f>'d_고정'!$B$1*'6_기대효과'!$H$7*('d_시나리오'!$I$7/'d_고정'!$B$2)*B1036</f>
        <v/>
      </c>
      <c r="Q1036">
        <f>P1036*C1036</f>
        <v/>
      </c>
      <c r="R1036">
        <f>P1036*E1036</f>
        <v/>
      </c>
      <c r="S1036">
        <f>R1036*G1036</f>
        <v/>
      </c>
      <c r="T1036">
        <f>Q1036+S1036</f>
        <v/>
      </c>
      <c r="U1036">
        <f>(Q1036*D1036+S1036*I1036)*(1-O1036)</f>
        <v/>
      </c>
      <c r="V1036">
        <f>(R1036*K1036*N1036+'d_고정'!$B$3*('6_기대효과'!$H$7/8)*N1036*'d_고정'!$B$10*M1036*('6_기대효과'!$K$7/'d_고정'!$B$9))*(1-O1036)</f>
        <v/>
      </c>
      <c r="W1036">
        <f>(S1036*I1036+R1036*MAX(K1036-'d_고정'!$B$10*M1036*('6_기대효과'!$K$7/'d_고정'!$B$9),0)*N1036)*(1-O1036)</f>
        <v/>
      </c>
      <c r="X1036">
        <f>U1036+V1036</f>
        <v/>
      </c>
      <c r="Y1036">
        <f>U1036/('d_고정'!$B$5*'6_기대효과'!$H$7/8)/'d_고정'!$B$6</f>
        <v/>
      </c>
      <c r="Z1036">
        <f>U1036/('d_고정'!$B$8*'6_기대효과'!$H$7/8)</f>
        <v/>
      </c>
    </row>
    <row r="1037">
      <c r="A1037">
        <f>RAND()</f>
        <v/>
      </c>
      <c r="B1037">
        <f>IF('d_시나리오'!$J$2='d_시나리오'!$H$2,'d_시나리오'!$I$2,IF(A1037&lt;('d_시나리오'!$I$2-'d_시나리오'!$H$2)/('d_시나리오'!$J$2-'d_시나리오'!$H$2),'d_시나리오'!$H$2+SQRT(A1037*('d_시나리오'!$J$2-'d_시나리오'!$H$2)*('d_시나리오'!$I$2-'d_시나리오'!$H$2)),'d_시나리오'!$J$2-SQRT((1-A1037)*('d_시나리오'!$J$2-'d_시나리오'!$H$2)*('d_시나리오'!$J$2-'d_시나리오'!$I$2))))</f>
        <v/>
      </c>
      <c r="C1037">
        <f>BETAINV(RAND(),2,6)</f>
        <v/>
      </c>
      <c r="D1037">
        <f>INDEX('d_분포'!$A$2:$A$28,RANDBETWEEN(1,27))</f>
        <v/>
      </c>
      <c r="E1037">
        <f>INDEX('d_분포'!$C$2:$C$5,RANDBETWEEN(1,4))*(0.9+0.2*RAND())</f>
        <v/>
      </c>
      <c r="F1037">
        <f>RAND()</f>
        <v/>
      </c>
      <c r="G1037">
        <f>IF('d_시나리오'!$J$3='d_시나리오'!$H$3,'d_시나리오'!$I$3,IF(F1037&lt;('d_시나리오'!$I$3-'d_시나리오'!$H$3)/('d_시나리오'!$J$3-'d_시나리오'!$H$3),'d_시나리오'!$H$3+SQRT(F1037*('d_시나리오'!$J$3-'d_시나리오'!$H$3)*('d_시나리오'!$I$3-'d_시나리오'!$H$3)),'d_시나리오'!$J$3-SQRT((1-F1037)*('d_시나리오'!$J$3-'d_시나리오'!$H$3)*('d_시나리오'!$J$3-'d_시나리오'!$I$3))))</f>
        <v/>
      </c>
      <c r="H1037">
        <f>RAND()</f>
        <v/>
      </c>
      <c r="I1037">
        <f>IF('d_시나리오'!$J$4='d_시나리오'!$H$4,'d_시나리오'!$I$4,IF(H1037&lt;('d_시나리오'!$I$4-'d_시나리오'!$H$4)/('d_시나리오'!$J$4-'d_시나리오'!$H$4),'d_시나리오'!$H$4+SQRT(H1037*('d_시나리오'!$J$4-'d_시나리오'!$H$4)*('d_시나리오'!$I$4-'d_시나리오'!$H$4)),'d_시나리오'!$J$4-SQRT((1-H1037)*('d_시나리오'!$J$4-'d_시나리오'!$H$4)*('d_시나리오'!$J$4-'d_시나리오'!$I$4))))</f>
        <v/>
      </c>
      <c r="J1037">
        <f>RAND()</f>
        <v/>
      </c>
      <c r="K1037">
        <f>IF('d_시나리오'!$J$5='d_시나리오'!$H$5,'d_시나리오'!$I$5,IF(J1037&lt;('d_시나리오'!$I$5-'d_시나리오'!$H$5)/('d_시나리오'!$J$5-'d_시나리오'!$H$5),'d_시나리오'!$H$5+SQRT(J1037*('d_시나리오'!$J$5-'d_시나리오'!$H$5)*('d_시나리오'!$I$5-'d_시나리오'!$H$5)),'d_시나리오'!$J$5-SQRT((1-J1037)*('d_시나리오'!$J$5-'d_시나리오'!$H$5)*('d_시나리오'!$J$5-'d_시나리오'!$I$5))))</f>
        <v/>
      </c>
      <c r="L1037">
        <f>RAND()</f>
        <v/>
      </c>
      <c r="M1037">
        <f>IF('d_시나리오'!$J$6='d_시나리오'!$H$6,'d_시나리오'!$I$6,IF(L1037&lt;('d_시나리오'!$I$6-'d_시나리오'!$H$6)/('d_시나리오'!$J$6-'d_시나리오'!$H$6),'d_시나리오'!$H$6+SQRT(L1037*('d_시나리오'!$J$6-'d_시나리오'!$H$6)*('d_시나리오'!$I$6-'d_시나리오'!$H$6)),'d_시나리오'!$J$6-SQRT((1-L1037)*('d_시나리오'!$J$6-'d_시나리오'!$H$6)*('d_시나리오'!$J$6-'d_시나리오'!$I$6))))</f>
        <v/>
      </c>
      <c r="N1037">
        <f>INDEX('d_분포'!$B$2:$B$57,RANDBETWEEN(1,56))</f>
        <v/>
      </c>
      <c r="O1037">
        <f>BETAINV(RAND(),5,5)</f>
        <v/>
      </c>
      <c r="P1037">
        <f>'d_고정'!$B$1*'6_기대효과'!$H$7*('d_시나리오'!$I$7/'d_고정'!$B$2)*B1037</f>
        <v/>
      </c>
      <c r="Q1037">
        <f>P1037*C1037</f>
        <v/>
      </c>
      <c r="R1037">
        <f>P1037*E1037</f>
        <v/>
      </c>
      <c r="S1037">
        <f>R1037*G1037</f>
        <v/>
      </c>
      <c r="T1037">
        <f>Q1037+S1037</f>
        <v/>
      </c>
      <c r="U1037">
        <f>(Q1037*D1037+S1037*I1037)*(1-O1037)</f>
        <v/>
      </c>
      <c r="V1037">
        <f>(R1037*K1037*N1037+'d_고정'!$B$3*('6_기대효과'!$H$7/8)*N1037*'d_고정'!$B$10*M1037*('6_기대효과'!$K$7/'d_고정'!$B$9))*(1-O1037)</f>
        <v/>
      </c>
      <c r="W1037">
        <f>(S1037*I1037+R1037*MAX(K1037-'d_고정'!$B$10*M1037*('6_기대효과'!$K$7/'d_고정'!$B$9),0)*N1037)*(1-O1037)</f>
        <v/>
      </c>
      <c r="X1037">
        <f>U1037+V1037</f>
        <v/>
      </c>
      <c r="Y1037">
        <f>U1037/('d_고정'!$B$5*'6_기대효과'!$H$7/8)/'d_고정'!$B$6</f>
        <v/>
      </c>
      <c r="Z1037">
        <f>U1037/('d_고정'!$B$8*'6_기대효과'!$H$7/8)</f>
        <v/>
      </c>
    </row>
    <row r="1038">
      <c r="A1038">
        <f>RAND()</f>
        <v/>
      </c>
      <c r="B1038">
        <f>IF('d_시나리오'!$J$2='d_시나리오'!$H$2,'d_시나리오'!$I$2,IF(A1038&lt;('d_시나리오'!$I$2-'d_시나리오'!$H$2)/('d_시나리오'!$J$2-'d_시나리오'!$H$2),'d_시나리오'!$H$2+SQRT(A1038*('d_시나리오'!$J$2-'d_시나리오'!$H$2)*('d_시나리오'!$I$2-'d_시나리오'!$H$2)),'d_시나리오'!$J$2-SQRT((1-A1038)*('d_시나리오'!$J$2-'d_시나리오'!$H$2)*('d_시나리오'!$J$2-'d_시나리오'!$I$2))))</f>
        <v/>
      </c>
      <c r="C1038">
        <f>BETAINV(RAND(),2,6)</f>
        <v/>
      </c>
      <c r="D1038">
        <f>INDEX('d_분포'!$A$2:$A$28,RANDBETWEEN(1,27))</f>
        <v/>
      </c>
      <c r="E1038">
        <f>INDEX('d_분포'!$C$2:$C$5,RANDBETWEEN(1,4))*(0.9+0.2*RAND())</f>
        <v/>
      </c>
      <c r="F1038">
        <f>RAND()</f>
        <v/>
      </c>
      <c r="G1038">
        <f>IF('d_시나리오'!$J$3='d_시나리오'!$H$3,'d_시나리오'!$I$3,IF(F1038&lt;('d_시나리오'!$I$3-'d_시나리오'!$H$3)/('d_시나리오'!$J$3-'d_시나리오'!$H$3),'d_시나리오'!$H$3+SQRT(F1038*('d_시나리오'!$J$3-'d_시나리오'!$H$3)*('d_시나리오'!$I$3-'d_시나리오'!$H$3)),'d_시나리오'!$J$3-SQRT((1-F1038)*('d_시나리오'!$J$3-'d_시나리오'!$H$3)*('d_시나리오'!$J$3-'d_시나리오'!$I$3))))</f>
        <v/>
      </c>
      <c r="H1038">
        <f>RAND()</f>
        <v/>
      </c>
      <c r="I1038">
        <f>IF('d_시나리오'!$J$4='d_시나리오'!$H$4,'d_시나리오'!$I$4,IF(H1038&lt;('d_시나리오'!$I$4-'d_시나리오'!$H$4)/('d_시나리오'!$J$4-'d_시나리오'!$H$4),'d_시나리오'!$H$4+SQRT(H1038*('d_시나리오'!$J$4-'d_시나리오'!$H$4)*('d_시나리오'!$I$4-'d_시나리오'!$H$4)),'d_시나리오'!$J$4-SQRT((1-H1038)*('d_시나리오'!$J$4-'d_시나리오'!$H$4)*('d_시나리오'!$J$4-'d_시나리오'!$I$4))))</f>
        <v/>
      </c>
      <c r="J1038">
        <f>RAND()</f>
        <v/>
      </c>
      <c r="K1038">
        <f>IF('d_시나리오'!$J$5='d_시나리오'!$H$5,'d_시나리오'!$I$5,IF(J1038&lt;('d_시나리오'!$I$5-'d_시나리오'!$H$5)/('d_시나리오'!$J$5-'d_시나리오'!$H$5),'d_시나리오'!$H$5+SQRT(J1038*('d_시나리오'!$J$5-'d_시나리오'!$H$5)*('d_시나리오'!$I$5-'d_시나리오'!$H$5)),'d_시나리오'!$J$5-SQRT((1-J1038)*('d_시나리오'!$J$5-'d_시나리오'!$H$5)*('d_시나리오'!$J$5-'d_시나리오'!$I$5))))</f>
        <v/>
      </c>
      <c r="L1038">
        <f>RAND()</f>
        <v/>
      </c>
      <c r="M1038">
        <f>IF('d_시나리오'!$J$6='d_시나리오'!$H$6,'d_시나리오'!$I$6,IF(L1038&lt;('d_시나리오'!$I$6-'d_시나리오'!$H$6)/('d_시나리오'!$J$6-'d_시나리오'!$H$6),'d_시나리오'!$H$6+SQRT(L1038*('d_시나리오'!$J$6-'d_시나리오'!$H$6)*('d_시나리오'!$I$6-'d_시나리오'!$H$6)),'d_시나리오'!$J$6-SQRT((1-L1038)*('d_시나리오'!$J$6-'d_시나리오'!$H$6)*('d_시나리오'!$J$6-'d_시나리오'!$I$6))))</f>
        <v/>
      </c>
      <c r="N1038">
        <f>INDEX('d_분포'!$B$2:$B$57,RANDBETWEEN(1,56))</f>
        <v/>
      </c>
      <c r="O1038">
        <f>BETAINV(RAND(),5,5)</f>
        <v/>
      </c>
      <c r="P1038">
        <f>'d_고정'!$B$1*'6_기대효과'!$H$7*('d_시나리오'!$I$7/'d_고정'!$B$2)*B1038</f>
        <v/>
      </c>
      <c r="Q1038">
        <f>P1038*C1038</f>
        <v/>
      </c>
      <c r="R1038">
        <f>P1038*E1038</f>
        <v/>
      </c>
      <c r="S1038">
        <f>R1038*G1038</f>
        <v/>
      </c>
      <c r="T1038">
        <f>Q1038+S1038</f>
        <v/>
      </c>
      <c r="U1038">
        <f>(Q1038*D1038+S1038*I1038)*(1-O1038)</f>
        <v/>
      </c>
      <c r="V1038">
        <f>(R1038*K1038*N1038+'d_고정'!$B$3*('6_기대효과'!$H$7/8)*N1038*'d_고정'!$B$10*M1038*('6_기대효과'!$K$7/'d_고정'!$B$9))*(1-O1038)</f>
        <v/>
      </c>
      <c r="W1038">
        <f>(S1038*I1038+R1038*MAX(K1038-'d_고정'!$B$10*M1038*('6_기대효과'!$K$7/'d_고정'!$B$9),0)*N1038)*(1-O1038)</f>
        <v/>
      </c>
      <c r="X1038">
        <f>U1038+V1038</f>
        <v/>
      </c>
      <c r="Y1038">
        <f>U1038/('d_고정'!$B$5*'6_기대효과'!$H$7/8)/'d_고정'!$B$6</f>
        <v/>
      </c>
      <c r="Z1038">
        <f>U1038/('d_고정'!$B$8*'6_기대효과'!$H$7/8)</f>
        <v/>
      </c>
    </row>
    <row r="1039">
      <c r="A1039">
        <f>RAND()</f>
        <v/>
      </c>
      <c r="B1039">
        <f>IF('d_시나리오'!$J$2='d_시나리오'!$H$2,'d_시나리오'!$I$2,IF(A1039&lt;('d_시나리오'!$I$2-'d_시나리오'!$H$2)/('d_시나리오'!$J$2-'d_시나리오'!$H$2),'d_시나리오'!$H$2+SQRT(A1039*('d_시나리오'!$J$2-'d_시나리오'!$H$2)*('d_시나리오'!$I$2-'d_시나리오'!$H$2)),'d_시나리오'!$J$2-SQRT((1-A1039)*('d_시나리오'!$J$2-'d_시나리오'!$H$2)*('d_시나리오'!$J$2-'d_시나리오'!$I$2))))</f>
        <v/>
      </c>
      <c r="C1039">
        <f>BETAINV(RAND(),2,6)</f>
        <v/>
      </c>
      <c r="D1039">
        <f>INDEX('d_분포'!$A$2:$A$28,RANDBETWEEN(1,27))</f>
        <v/>
      </c>
      <c r="E1039">
        <f>INDEX('d_분포'!$C$2:$C$5,RANDBETWEEN(1,4))*(0.9+0.2*RAND())</f>
        <v/>
      </c>
      <c r="F1039">
        <f>RAND()</f>
        <v/>
      </c>
      <c r="G1039">
        <f>IF('d_시나리오'!$J$3='d_시나리오'!$H$3,'d_시나리오'!$I$3,IF(F1039&lt;('d_시나리오'!$I$3-'d_시나리오'!$H$3)/('d_시나리오'!$J$3-'d_시나리오'!$H$3),'d_시나리오'!$H$3+SQRT(F1039*('d_시나리오'!$J$3-'d_시나리오'!$H$3)*('d_시나리오'!$I$3-'d_시나리오'!$H$3)),'d_시나리오'!$J$3-SQRT((1-F1039)*('d_시나리오'!$J$3-'d_시나리오'!$H$3)*('d_시나리오'!$J$3-'d_시나리오'!$I$3))))</f>
        <v/>
      </c>
      <c r="H1039">
        <f>RAND()</f>
        <v/>
      </c>
      <c r="I1039">
        <f>IF('d_시나리오'!$J$4='d_시나리오'!$H$4,'d_시나리오'!$I$4,IF(H1039&lt;('d_시나리오'!$I$4-'d_시나리오'!$H$4)/('d_시나리오'!$J$4-'d_시나리오'!$H$4),'d_시나리오'!$H$4+SQRT(H1039*('d_시나리오'!$J$4-'d_시나리오'!$H$4)*('d_시나리오'!$I$4-'d_시나리오'!$H$4)),'d_시나리오'!$J$4-SQRT((1-H1039)*('d_시나리오'!$J$4-'d_시나리오'!$H$4)*('d_시나리오'!$J$4-'d_시나리오'!$I$4))))</f>
        <v/>
      </c>
      <c r="J1039">
        <f>RAND()</f>
        <v/>
      </c>
      <c r="K1039">
        <f>IF('d_시나리오'!$J$5='d_시나리오'!$H$5,'d_시나리오'!$I$5,IF(J1039&lt;('d_시나리오'!$I$5-'d_시나리오'!$H$5)/('d_시나리오'!$J$5-'d_시나리오'!$H$5),'d_시나리오'!$H$5+SQRT(J1039*('d_시나리오'!$J$5-'d_시나리오'!$H$5)*('d_시나리오'!$I$5-'d_시나리오'!$H$5)),'d_시나리오'!$J$5-SQRT((1-J1039)*('d_시나리오'!$J$5-'d_시나리오'!$H$5)*('d_시나리오'!$J$5-'d_시나리오'!$I$5))))</f>
        <v/>
      </c>
      <c r="L1039">
        <f>RAND()</f>
        <v/>
      </c>
      <c r="M1039">
        <f>IF('d_시나리오'!$J$6='d_시나리오'!$H$6,'d_시나리오'!$I$6,IF(L1039&lt;('d_시나리오'!$I$6-'d_시나리오'!$H$6)/('d_시나리오'!$J$6-'d_시나리오'!$H$6),'d_시나리오'!$H$6+SQRT(L1039*('d_시나리오'!$J$6-'d_시나리오'!$H$6)*('d_시나리오'!$I$6-'d_시나리오'!$H$6)),'d_시나리오'!$J$6-SQRT((1-L1039)*('d_시나리오'!$J$6-'d_시나리오'!$H$6)*('d_시나리오'!$J$6-'d_시나리오'!$I$6))))</f>
        <v/>
      </c>
      <c r="N1039">
        <f>INDEX('d_분포'!$B$2:$B$57,RANDBETWEEN(1,56))</f>
        <v/>
      </c>
      <c r="O1039">
        <f>BETAINV(RAND(),5,5)</f>
        <v/>
      </c>
      <c r="P1039">
        <f>'d_고정'!$B$1*'6_기대효과'!$H$7*('d_시나리오'!$I$7/'d_고정'!$B$2)*B1039</f>
        <v/>
      </c>
      <c r="Q1039">
        <f>P1039*C1039</f>
        <v/>
      </c>
      <c r="R1039">
        <f>P1039*E1039</f>
        <v/>
      </c>
      <c r="S1039">
        <f>R1039*G1039</f>
        <v/>
      </c>
      <c r="T1039">
        <f>Q1039+S1039</f>
        <v/>
      </c>
      <c r="U1039">
        <f>(Q1039*D1039+S1039*I1039)*(1-O1039)</f>
        <v/>
      </c>
      <c r="V1039">
        <f>(R1039*K1039*N1039+'d_고정'!$B$3*('6_기대효과'!$H$7/8)*N1039*'d_고정'!$B$10*M1039*('6_기대효과'!$K$7/'d_고정'!$B$9))*(1-O1039)</f>
        <v/>
      </c>
      <c r="W1039">
        <f>(S1039*I1039+R1039*MAX(K1039-'d_고정'!$B$10*M1039*('6_기대효과'!$K$7/'d_고정'!$B$9),0)*N1039)*(1-O1039)</f>
        <v/>
      </c>
      <c r="X1039">
        <f>U1039+V1039</f>
        <v/>
      </c>
      <c r="Y1039">
        <f>U1039/('d_고정'!$B$5*'6_기대효과'!$H$7/8)/'d_고정'!$B$6</f>
        <v/>
      </c>
      <c r="Z1039">
        <f>U1039/('d_고정'!$B$8*'6_기대효과'!$H$7/8)</f>
        <v/>
      </c>
    </row>
    <row r="1040">
      <c r="A1040">
        <f>RAND()</f>
        <v/>
      </c>
      <c r="B1040">
        <f>IF('d_시나리오'!$J$2='d_시나리오'!$H$2,'d_시나리오'!$I$2,IF(A1040&lt;('d_시나리오'!$I$2-'d_시나리오'!$H$2)/('d_시나리오'!$J$2-'d_시나리오'!$H$2),'d_시나리오'!$H$2+SQRT(A1040*('d_시나리오'!$J$2-'d_시나리오'!$H$2)*('d_시나리오'!$I$2-'d_시나리오'!$H$2)),'d_시나리오'!$J$2-SQRT((1-A1040)*('d_시나리오'!$J$2-'d_시나리오'!$H$2)*('d_시나리오'!$J$2-'d_시나리오'!$I$2))))</f>
        <v/>
      </c>
      <c r="C1040">
        <f>BETAINV(RAND(),2,6)</f>
        <v/>
      </c>
      <c r="D1040">
        <f>INDEX('d_분포'!$A$2:$A$28,RANDBETWEEN(1,27))</f>
        <v/>
      </c>
      <c r="E1040">
        <f>INDEX('d_분포'!$C$2:$C$5,RANDBETWEEN(1,4))*(0.9+0.2*RAND())</f>
        <v/>
      </c>
      <c r="F1040">
        <f>RAND()</f>
        <v/>
      </c>
      <c r="G1040">
        <f>IF('d_시나리오'!$J$3='d_시나리오'!$H$3,'d_시나리오'!$I$3,IF(F1040&lt;('d_시나리오'!$I$3-'d_시나리오'!$H$3)/('d_시나리오'!$J$3-'d_시나리오'!$H$3),'d_시나리오'!$H$3+SQRT(F1040*('d_시나리오'!$J$3-'d_시나리오'!$H$3)*('d_시나리오'!$I$3-'d_시나리오'!$H$3)),'d_시나리오'!$J$3-SQRT((1-F1040)*('d_시나리오'!$J$3-'d_시나리오'!$H$3)*('d_시나리오'!$J$3-'d_시나리오'!$I$3))))</f>
        <v/>
      </c>
      <c r="H1040">
        <f>RAND()</f>
        <v/>
      </c>
      <c r="I1040">
        <f>IF('d_시나리오'!$J$4='d_시나리오'!$H$4,'d_시나리오'!$I$4,IF(H1040&lt;('d_시나리오'!$I$4-'d_시나리오'!$H$4)/('d_시나리오'!$J$4-'d_시나리오'!$H$4),'d_시나리오'!$H$4+SQRT(H1040*('d_시나리오'!$J$4-'d_시나리오'!$H$4)*('d_시나리오'!$I$4-'d_시나리오'!$H$4)),'d_시나리오'!$J$4-SQRT((1-H1040)*('d_시나리오'!$J$4-'d_시나리오'!$H$4)*('d_시나리오'!$J$4-'d_시나리오'!$I$4))))</f>
        <v/>
      </c>
      <c r="J1040">
        <f>RAND()</f>
        <v/>
      </c>
      <c r="K1040">
        <f>IF('d_시나리오'!$J$5='d_시나리오'!$H$5,'d_시나리오'!$I$5,IF(J1040&lt;('d_시나리오'!$I$5-'d_시나리오'!$H$5)/('d_시나리오'!$J$5-'d_시나리오'!$H$5),'d_시나리오'!$H$5+SQRT(J1040*('d_시나리오'!$J$5-'d_시나리오'!$H$5)*('d_시나리오'!$I$5-'d_시나리오'!$H$5)),'d_시나리오'!$J$5-SQRT((1-J1040)*('d_시나리오'!$J$5-'d_시나리오'!$H$5)*('d_시나리오'!$J$5-'d_시나리오'!$I$5))))</f>
        <v/>
      </c>
      <c r="L1040">
        <f>RAND()</f>
        <v/>
      </c>
      <c r="M1040">
        <f>IF('d_시나리오'!$J$6='d_시나리오'!$H$6,'d_시나리오'!$I$6,IF(L1040&lt;('d_시나리오'!$I$6-'d_시나리오'!$H$6)/('d_시나리오'!$J$6-'d_시나리오'!$H$6),'d_시나리오'!$H$6+SQRT(L1040*('d_시나리오'!$J$6-'d_시나리오'!$H$6)*('d_시나리오'!$I$6-'d_시나리오'!$H$6)),'d_시나리오'!$J$6-SQRT((1-L1040)*('d_시나리오'!$J$6-'d_시나리오'!$H$6)*('d_시나리오'!$J$6-'d_시나리오'!$I$6))))</f>
        <v/>
      </c>
      <c r="N1040">
        <f>INDEX('d_분포'!$B$2:$B$57,RANDBETWEEN(1,56))</f>
        <v/>
      </c>
      <c r="O1040">
        <f>BETAINV(RAND(),5,5)</f>
        <v/>
      </c>
      <c r="P1040">
        <f>'d_고정'!$B$1*'6_기대효과'!$H$7*('d_시나리오'!$I$7/'d_고정'!$B$2)*B1040</f>
        <v/>
      </c>
      <c r="Q1040">
        <f>P1040*C1040</f>
        <v/>
      </c>
      <c r="R1040">
        <f>P1040*E1040</f>
        <v/>
      </c>
      <c r="S1040">
        <f>R1040*G1040</f>
        <v/>
      </c>
      <c r="T1040">
        <f>Q1040+S1040</f>
        <v/>
      </c>
      <c r="U1040">
        <f>(Q1040*D1040+S1040*I1040)*(1-O1040)</f>
        <v/>
      </c>
      <c r="V1040">
        <f>(R1040*K1040*N1040+'d_고정'!$B$3*('6_기대효과'!$H$7/8)*N1040*'d_고정'!$B$10*M1040*('6_기대효과'!$K$7/'d_고정'!$B$9))*(1-O1040)</f>
        <v/>
      </c>
      <c r="W1040">
        <f>(S1040*I1040+R1040*MAX(K1040-'d_고정'!$B$10*M1040*('6_기대효과'!$K$7/'d_고정'!$B$9),0)*N1040)*(1-O1040)</f>
        <v/>
      </c>
      <c r="X1040">
        <f>U1040+V1040</f>
        <v/>
      </c>
      <c r="Y1040">
        <f>U1040/('d_고정'!$B$5*'6_기대효과'!$H$7/8)/'d_고정'!$B$6</f>
        <v/>
      </c>
      <c r="Z1040">
        <f>U1040/('d_고정'!$B$8*'6_기대효과'!$H$7/8)</f>
        <v/>
      </c>
    </row>
    <row r="1041">
      <c r="A1041">
        <f>RAND()</f>
        <v/>
      </c>
      <c r="B1041">
        <f>IF('d_시나리오'!$J$2='d_시나리오'!$H$2,'d_시나리오'!$I$2,IF(A1041&lt;('d_시나리오'!$I$2-'d_시나리오'!$H$2)/('d_시나리오'!$J$2-'d_시나리오'!$H$2),'d_시나리오'!$H$2+SQRT(A1041*('d_시나리오'!$J$2-'d_시나리오'!$H$2)*('d_시나리오'!$I$2-'d_시나리오'!$H$2)),'d_시나리오'!$J$2-SQRT((1-A1041)*('d_시나리오'!$J$2-'d_시나리오'!$H$2)*('d_시나리오'!$J$2-'d_시나리오'!$I$2))))</f>
        <v/>
      </c>
      <c r="C1041">
        <f>BETAINV(RAND(),2,6)</f>
        <v/>
      </c>
      <c r="D1041">
        <f>INDEX('d_분포'!$A$2:$A$28,RANDBETWEEN(1,27))</f>
        <v/>
      </c>
      <c r="E1041">
        <f>INDEX('d_분포'!$C$2:$C$5,RANDBETWEEN(1,4))*(0.9+0.2*RAND())</f>
        <v/>
      </c>
      <c r="F1041">
        <f>RAND()</f>
        <v/>
      </c>
      <c r="G1041">
        <f>IF('d_시나리오'!$J$3='d_시나리오'!$H$3,'d_시나리오'!$I$3,IF(F1041&lt;('d_시나리오'!$I$3-'d_시나리오'!$H$3)/('d_시나리오'!$J$3-'d_시나리오'!$H$3),'d_시나리오'!$H$3+SQRT(F1041*('d_시나리오'!$J$3-'d_시나리오'!$H$3)*('d_시나리오'!$I$3-'d_시나리오'!$H$3)),'d_시나리오'!$J$3-SQRT((1-F1041)*('d_시나리오'!$J$3-'d_시나리오'!$H$3)*('d_시나리오'!$J$3-'d_시나리오'!$I$3))))</f>
        <v/>
      </c>
      <c r="H1041">
        <f>RAND()</f>
        <v/>
      </c>
      <c r="I1041">
        <f>IF('d_시나리오'!$J$4='d_시나리오'!$H$4,'d_시나리오'!$I$4,IF(H1041&lt;('d_시나리오'!$I$4-'d_시나리오'!$H$4)/('d_시나리오'!$J$4-'d_시나리오'!$H$4),'d_시나리오'!$H$4+SQRT(H1041*('d_시나리오'!$J$4-'d_시나리오'!$H$4)*('d_시나리오'!$I$4-'d_시나리오'!$H$4)),'d_시나리오'!$J$4-SQRT((1-H1041)*('d_시나리오'!$J$4-'d_시나리오'!$H$4)*('d_시나리오'!$J$4-'d_시나리오'!$I$4))))</f>
        <v/>
      </c>
      <c r="J1041">
        <f>RAND()</f>
        <v/>
      </c>
      <c r="K1041">
        <f>IF('d_시나리오'!$J$5='d_시나리오'!$H$5,'d_시나리오'!$I$5,IF(J1041&lt;('d_시나리오'!$I$5-'d_시나리오'!$H$5)/('d_시나리오'!$J$5-'d_시나리오'!$H$5),'d_시나리오'!$H$5+SQRT(J1041*('d_시나리오'!$J$5-'d_시나리오'!$H$5)*('d_시나리오'!$I$5-'d_시나리오'!$H$5)),'d_시나리오'!$J$5-SQRT((1-J1041)*('d_시나리오'!$J$5-'d_시나리오'!$H$5)*('d_시나리오'!$J$5-'d_시나리오'!$I$5))))</f>
        <v/>
      </c>
      <c r="L1041">
        <f>RAND()</f>
        <v/>
      </c>
      <c r="M1041">
        <f>IF('d_시나리오'!$J$6='d_시나리오'!$H$6,'d_시나리오'!$I$6,IF(L1041&lt;('d_시나리오'!$I$6-'d_시나리오'!$H$6)/('d_시나리오'!$J$6-'d_시나리오'!$H$6),'d_시나리오'!$H$6+SQRT(L1041*('d_시나리오'!$J$6-'d_시나리오'!$H$6)*('d_시나리오'!$I$6-'d_시나리오'!$H$6)),'d_시나리오'!$J$6-SQRT((1-L1041)*('d_시나리오'!$J$6-'d_시나리오'!$H$6)*('d_시나리오'!$J$6-'d_시나리오'!$I$6))))</f>
        <v/>
      </c>
      <c r="N1041">
        <f>INDEX('d_분포'!$B$2:$B$57,RANDBETWEEN(1,56))</f>
        <v/>
      </c>
      <c r="O1041">
        <f>BETAINV(RAND(),5,5)</f>
        <v/>
      </c>
      <c r="P1041">
        <f>'d_고정'!$B$1*'6_기대효과'!$H$7*('d_시나리오'!$I$7/'d_고정'!$B$2)*B1041</f>
        <v/>
      </c>
      <c r="Q1041">
        <f>P1041*C1041</f>
        <v/>
      </c>
      <c r="R1041">
        <f>P1041*E1041</f>
        <v/>
      </c>
      <c r="S1041">
        <f>R1041*G1041</f>
        <v/>
      </c>
      <c r="T1041">
        <f>Q1041+S1041</f>
        <v/>
      </c>
      <c r="U1041">
        <f>(Q1041*D1041+S1041*I1041)*(1-O1041)</f>
        <v/>
      </c>
      <c r="V1041">
        <f>(R1041*K1041*N1041+'d_고정'!$B$3*('6_기대효과'!$H$7/8)*N1041*'d_고정'!$B$10*M1041*('6_기대효과'!$K$7/'d_고정'!$B$9))*(1-O1041)</f>
        <v/>
      </c>
      <c r="W1041">
        <f>(S1041*I1041+R1041*MAX(K1041-'d_고정'!$B$10*M1041*('6_기대효과'!$K$7/'d_고정'!$B$9),0)*N1041)*(1-O1041)</f>
        <v/>
      </c>
      <c r="X1041">
        <f>U1041+V1041</f>
        <v/>
      </c>
      <c r="Y1041">
        <f>U1041/('d_고정'!$B$5*'6_기대효과'!$H$7/8)/'d_고정'!$B$6</f>
        <v/>
      </c>
      <c r="Z1041">
        <f>U1041/('d_고정'!$B$8*'6_기대효과'!$H$7/8)</f>
        <v/>
      </c>
    </row>
    <row r="1042">
      <c r="A1042">
        <f>RAND()</f>
        <v/>
      </c>
      <c r="B1042">
        <f>IF('d_시나리오'!$J$2='d_시나리오'!$H$2,'d_시나리오'!$I$2,IF(A1042&lt;('d_시나리오'!$I$2-'d_시나리오'!$H$2)/('d_시나리오'!$J$2-'d_시나리오'!$H$2),'d_시나리오'!$H$2+SQRT(A1042*('d_시나리오'!$J$2-'d_시나리오'!$H$2)*('d_시나리오'!$I$2-'d_시나리오'!$H$2)),'d_시나리오'!$J$2-SQRT((1-A1042)*('d_시나리오'!$J$2-'d_시나리오'!$H$2)*('d_시나리오'!$J$2-'d_시나리오'!$I$2))))</f>
        <v/>
      </c>
      <c r="C1042">
        <f>BETAINV(RAND(),2,6)</f>
        <v/>
      </c>
      <c r="D1042">
        <f>INDEX('d_분포'!$A$2:$A$28,RANDBETWEEN(1,27))</f>
        <v/>
      </c>
      <c r="E1042">
        <f>INDEX('d_분포'!$C$2:$C$5,RANDBETWEEN(1,4))*(0.9+0.2*RAND())</f>
        <v/>
      </c>
      <c r="F1042">
        <f>RAND()</f>
        <v/>
      </c>
      <c r="G1042">
        <f>IF('d_시나리오'!$J$3='d_시나리오'!$H$3,'d_시나리오'!$I$3,IF(F1042&lt;('d_시나리오'!$I$3-'d_시나리오'!$H$3)/('d_시나리오'!$J$3-'d_시나리오'!$H$3),'d_시나리오'!$H$3+SQRT(F1042*('d_시나리오'!$J$3-'d_시나리오'!$H$3)*('d_시나리오'!$I$3-'d_시나리오'!$H$3)),'d_시나리오'!$J$3-SQRT((1-F1042)*('d_시나리오'!$J$3-'d_시나리오'!$H$3)*('d_시나리오'!$J$3-'d_시나리오'!$I$3))))</f>
        <v/>
      </c>
      <c r="H1042">
        <f>RAND()</f>
        <v/>
      </c>
      <c r="I1042">
        <f>IF('d_시나리오'!$J$4='d_시나리오'!$H$4,'d_시나리오'!$I$4,IF(H1042&lt;('d_시나리오'!$I$4-'d_시나리오'!$H$4)/('d_시나리오'!$J$4-'d_시나리오'!$H$4),'d_시나리오'!$H$4+SQRT(H1042*('d_시나리오'!$J$4-'d_시나리오'!$H$4)*('d_시나리오'!$I$4-'d_시나리오'!$H$4)),'d_시나리오'!$J$4-SQRT((1-H1042)*('d_시나리오'!$J$4-'d_시나리오'!$H$4)*('d_시나리오'!$J$4-'d_시나리오'!$I$4))))</f>
        <v/>
      </c>
      <c r="J1042">
        <f>RAND()</f>
        <v/>
      </c>
      <c r="K1042">
        <f>IF('d_시나리오'!$J$5='d_시나리오'!$H$5,'d_시나리오'!$I$5,IF(J1042&lt;('d_시나리오'!$I$5-'d_시나리오'!$H$5)/('d_시나리오'!$J$5-'d_시나리오'!$H$5),'d_시나리오'!$H$5+SQRT(J1042*('d_시나리오'!$J$5-'d_시나리오'!$H$5)*('d_시나리오'!$I$5-'d_시나리오'!$H$5)),'d_시나리오'!$J$5-SQRT((1-J1042)*('d_시나리오'!$J$5-'d_시나리오'!$H$5)*('d_시나리오'!$J$5-'d_시나리오'!$I$5))))</f>
        <v/>
      </c>
      <c r="L1042">
        <f>RAND()</f>
        <v/>
      </c>
      <c r="M1042">
        <f>IF('d_시나리오'!$J$6='d_시나리오'!$H$6,'d_시나리오'!$I$6,IF(L1042&lt;('d_시나리오'!$I$6-'d_시나리오'!$H$6)/('d_시나리오'!$J$6-'d_시나리오'!$H$6),'d_시나리오'!$H$6+SQRT(L1042*('d_시나리오'!$J$6-'d_시나리오'!$H$6)*('d_시나리오'!$I$6-'d_시나리오'!$H$6)),'d_시나리오'!$J$6-SQRT((1-L1042)*('d_시나리오'!$J$6-'d_시나리오'!$H$6)*('d_시나리오'!$J$6-'d_시나리오'!$I$6))))</f>
        <v/>
      </c>
      <c r="N1042">
        <f>INDEX('d_분포'!$B$2:$B$57,RANDBETWEEN(1,56))</f>
        <v/>
      </c>
      <c r="O1042">
        <f>BETAINV(RAND(),5,5)</f>
        <v/>
      </c>
      <c r="P1042">
        <f>'d_고정'!$B$1*'6_기대효과'!$H$7*('d_시나리오'!$I$7/'d_고정'!$B$2)*B1042</f>
        <v/>
      </c>
      <c r="Q1042">
        <f>P1042*C1042</f>
        <v/>
      </c>
      <c r="R1042">
        <f>P1042*E1042</f>
        <v/>
      </c>
      <c r="S1042">
        <f>R1042*G1042</f>
        <v/>
      </c>
      <c r="T1042">
        <f>Q1042+S1042</f>
        <v/>
      </c>
      <c r="U1042">
        <f>(Q1042*D1042+S1042*I1042)*(1-O1042)</f>
        <v/>
      </c>
      <c r="V1042">
        <f>(R1042*K1042*N1042+'d_고정'!$B$3*('6_기대효과'!$H$7/8)*N1042*'d_고정'!$B$10*M1042*('6_기대효과'!$K$7/'d_고정'!$B$9))*(1-O1042)</f>
        <v/>
      </c>
      <c r="W1042">
        <f>(S1042*I1042+R1042*MAX(K1042-'d_고정'!$B$10*M1042*('6_기대효과'!$K$7/'d_고정'!$B$9),0)*N1042)*(1-O1042)</f>
        <v/>
      </c>
      <c r="X1042">
        <f>U1042+V1042</f>
        <v/>
      </c>
      <c r="Y1042">
        <f>U1042/('d_고정'!$B$5*'6_기대효과'!$H$7/8)/'d_고정'!$B$6</f>
        <v/>
      </c>
      <c r="Z1042">
        <f>U1042/('d_고정'!$B$8*'6_기대효과'!$H$7/8)</f>
        <v/>
      </c>
    </row>
    <row r="1043">
      <c r="A1043">
        <f>RAND()</f>
        <v/>
      </c>
      <c r="B1043">
        <f>IF('d_시나리오'!$J$2='d_시나리오'!$H$2,'d_시나리오'!$I$2,IF(A1043&lt;('d_시나리오'!$I$2-'d_시나리오'!$H$2)/('d_시나리오'!$J$2-'d_시나리오'!$H$2),'d_시나리오'!$H$2+SQRT(A1043*('d_시나리오'!$J$2-'d_시나리오'!$H$2)*('d_시나리오'!$I$2-'d_시나리오'!$H$2)),'d_시나리오'!$J$2-SQRT((1-A1043)*('d_시나리오'!$J$2-'d_시나리오'!$H$2)*('d_시나리오'!$J$2-'d_시나리오'!$I$2))))</f>
        <v/>
      </c>
      <c r="C1043">
        <f>BETAINV(RAND(),2,6)</f>
        <v/>
      </c>
      <c r="D1043">
        <f>INDEX('d_분포'!$A$2:$A$28,RANDBETWEEN(1,27))</f>
        <v/>
      </c>
      <c r="E1043">
        <f>INDEX('d_분포'!$C$2:$C$5,RANDBETWEEN(1,4))*(0.9+0.2*RAND())</f>
        <v/>
      </c>
      <c r="F1043">
        <f>RAND()</f>
        <v/>
      </c>
      <c r="G1043">
        <f>IF('d_시나리오'!$J$3='d_시나리오'!$H$3,'d_시나리오'!$I$3,IF(F1043&lt;('d_시나리오'!$I$3-'d_시나리오'!$H$3)/('d_시나리오'!$J$3-'d_시나리오'!$H$3),'d_시나리오'!$H$3+SQRT(F1043*('d_시나리오'!$J$3-'d_시나리오'!$H$3)*('d_시나리오'!$I$3-'d_시나리오'!$H$3)),'d_시나리오'!$J$3-SQRT((1-F1043)*('d_시나리오'!$J$3-'d_시나리오'!$H$3)*('d_시나리오'!$J$3-'d_시나리오'!$I$3))))</f>
        <v/>
      </c>
      <c r="H1043">
        <f>RAND()</f>
        <v/>
      </c>
      <c r="I1043">
        <f>IF('d_시나리오'!$J$4='d_시나리오'!$H$4,'d_시나리오'!$I$4,IF(H1043&lt;('d_시나리오'!$I$4-'d_시나리오'!$H$4)/('d_시나리오'!$J$4-'d_시나리오'!$H$4),'d_시나리오'!$H$4+SQRT(H1043*('d_시나리오'!$J$4-'d_시나리오'!$H$4)*('d_시나리오'!$I$4-'d_시나리오'!$H$4)),'d_시나리오'!$J$4-SQRT((1-H1043)*('d_시나리오'!$J$4-'d_시나리오'!$H$4)*('d_시나리오'!$J$4-'d_시나리오'!$I$4))))</f>
        <v/>
      </c>
      <c r="J1043">
        <f>RAND()</f>
        <v/>
      </c>
      <c r="K1043">
        <f>IF('d_시나리오'!$J$5='d_시나리오'!$H$5,'d_시나리오'!$I$5,IF(J1043&lt;('d_시나리오'!$I$5-'d_시나리오'!$H$5)/('d_시나리오'!$J$5-'d_시나리오'!$H$5),'d_시나리오'!$H$5+SQRT(J1043*('d_시나리오'!$J$5-'d_시나리오'!$H$5)*('d_시나리오'!$I$5-'d_시나리오'!$H$5)),'d_시나리오'!$J$5-SQRT((1-J1043)*('d_시나리오'!$J$5-'d_시나리오'!$H$5)*('d_시나리오'!$J$5-'d_시나리오'!$I$5))))</f>
        <v/>
      </c>
      <c r="L1043">
        <f>RAND()</f>
        <v/>
      </c>
      <c r="M1043">
        <f>IF('d_시나리오'!$J$6='d_시나리오'!$H$6,'d_시나리오'!$I$6,IF(L1043&lt;('d_시나리오'!$I$6-'d_시나리오'!$H$6)/('d_시나리오'!$J$6-'d_시나리오'!$H$6),'d_시나리오'!$H$6+SQRT(L1043*('d_시나리오'!$J$6-'d_시나리오'!$H$6)*('d_시나리오'!$I$6-'d_시나리오'!$H$6)),'d_시나리오'!$J$6-SQRT((1-L1043)*('d_시나리오'!$J$6-'d_시나리오'!$H$6)*('d_시나리오'!$J$6-'d_시나리오'!$I$6))))</f>
        <v/>
      </c>
      <c r="N1043">
        <f>INDEX('d_분포'!$B$2:$B$57,RANDBETWEEN(1,56))</f>
        <v/>
      </c>
      <c r="O1043">
        <f>BETAINV(RAND(),5,5)</f>
        <v/>
      </c>
      <c r="P1043">
        <f>'d_고정'!$B$1*'6_기대효과'!$H$7*('d_시나리오'!$I$7/'d_고정'!$B$2)*B1043</f>
        <v/>
      </c>
      <c r="Q1043">
        <f>P1043*C1043</f>
        <v/>
      </c>
      <c r="R1043">
        <f>P1043*E1043</f>
        <v/>
      </c>
      <c r="S1043">
        <f>R1043*G1043</f>
        <v/>
      </c>
      <c r="T1043">
        <f>Q1043+S1043</f>
        <v/>
      </c>
      <c r="U1043">
        <f>(Q1043*D1043+S1043*I1043)*(1-O1043)</f>
        <v/>
      </c>
      <c r="V1043">
        <f>(R1043*K1043*N1043+'d_고정'!$B$3*('6_기대효과'!$H$7/8)*N1043*'d_고정'!$B$10*M1043*('6_기대효과'!$K$7/'d_고정'!$B$9))*(1-O1043)</f>
        <v/>
      </c>
      <c r="W1043">
        <f>(S1043*I1043+R1043*MAX(K1043-'d_고정'!$B$10*M1043*('6_기대효과'!$K$7/'d_고정'!$B$9),0)*N1043)*(1-O1043)</f>
        <v/>
      </c>
      <c r="X1043">
        <f>U1043+V1043</f>
        <v/>
      </c>
      <c r="Y1043">
        <f>U1043/('d_고정'!$B$5*'6_기대효과'!$H$7/8)/'d_고정'!$B$6</f>
        <v/>
      </c>
      <c r="Z1043">
        <f>U1043/('d_고정'!$B$8*'6_기대효과'!$H$7/8)</f>
        <v/>
      </c>
    </row>
    <row r="1044">
      <c r="A1044">
        <f>RAND()</f>
        <v/>
      </c>
      <c r="B1044">
        <f>IF('d_시나리오'!$J$2='d_시나리오'!$H$2,'d_시나리오'!$I$2,IF(A1044&lt;('d_시나리오'!$I$2-'d_시나리오'!$H$2)/('d_시나리오'!$J$2-'d_시나리오'!$H$2),'d_시나리오'!$H$2+SQRT(A1044*('d_시나리오'!$J$2-'d_시나리오'!$H$2)*('d_시나리오'!$I$2-'d_시나리오'!$H$2)),'d_시나리오'!$J$2-SQRT((1-A1044)*('d_시나리오'!$J$2-'d_시나리오'!$H$2)*('d_시나리오'!$J$2-'d_시나리오'!$I$2))))</f>
        <v/>
      </c>
      <c r="C1044">
        <f>BETAINV(RAND(),2,6)</f>
        <v/>
      </c>
      <c r="D1044">
        <f>INDEX('d_분포'!$A$2:$A$28,RANDBETWEEN(1,27))</f>
        <v/>
      </c>
      <c r="E1044">
        <f>INDEX('d_분포'!$C$2:$C$5,RANDBETWEEN(1,4))*(0.9+0.2*RAND())</f>
        <v/>
      </c>
      <c r="F1044">
        <f>RAND()</f>
        <v/>
      </c>
      <c r="G1044">
        <f>IF('d_시나리오'!$J$3='d_시나리오'!$H$3,'d_시나리오'!$I$3,IF(F1044&lt;('d_시나리오'!$I$3-'d_시나리오'!$H$3)/('d_시나리오'!$J$3-'d_시나리오'!$H$3),'d_시나리오'!$H$3+SQRT(F1044*('d_시나리오'!$J$3-'d_시나리오'!$H$3)*('d_시나리오'!$I$3-'d_시나리오'!$H$3)),'d_시나리오'!$J$3-SQRT((1-F1044)*('d_시나리오'!$J$3-'d_시나리오'!$H$3)*('d_시나리오'!$J$3-'d_시나리오'!$I$3))))</f>
        <v/>
      </c>
      <c r="H1044">
        <f>RAND()</f>
        <v/>
      </c>
      <c r="I1044">
        <f>IF('d_시나리오'!$J$4='d_시나리오'!$H$4,'d_시나리오'!$I$4,IF(H1044&lt;('d_시나리오'!$I$4-'d_시나리오'!$H$4)/('d_시나리오'!$J$4-'d_시나리오'!$H$4),'d_시나리오'!$H$4+SQRT(H1044*('d_시나리오'!$J$4-'d_시나리오'!$H$4)*('d_시나리오'!$I$4-'d_시나리오'!$H$4)),'d_시나리오'!$J$4-SQRT((1-H1044)*('d_시나리오'!$J$4-'d_시나리오'!$H$4)*('d_시나리오'!$J$4-'d_시나리오'!$I$4))))</f>
        <v/>
      </c>
      <c r="J1044">
        <f>RAND()</f>
        <v/>
      </c>
      <c r="K1044">
        <f>IF('d_시나리오'!$J$5='d_시나리오'!$H$5,'d_시나리오'!$I$5,IF(J1044&lt;('d_시나리오'!$I$5-'d_시나리오'!$H$5)/('d_시나리오'!$J$5-'d_시나리오'!$H$5),'d_시나리오'!$H$5+SQRT(J1044*('d_시나리오'!$J$5-'d_시나리오'!$H$5)*('d_시나리오'!$I$5-'d_시나리오'!$H$5)),'d_시나리오'!$J$5-SQRT((1-J1044)*('d_시나리오'!$J$5-'d_시나리오'!$H$5)*('d_시나리오'!$J$5-'d_시나리오'!$I$5))))</f>
        <v/>
      </c>
      <c r="L1044">
        <f>RAND()</f>
        <v/>
      </c>
      <c r="M1044">
        <f>IF('d_시나리오'!$J$6='d_시나리오'!$H$6,'d_시나리오'!$I$6,IF(L1044&lt;('d_시나리오'!$I$6-'d_시나리오'!$H$6)/('d_시나리오'!$J$6-'d_시나리오'!$H$6),'d_시나리오'!$H$6+SQRT(L1044*('d_시나리오'!$J$6-'d_시나리오'!$H$6)*('d_시나리오'!$I$6-'d_시나리오'!$H$6)),'d_시나리오'!$J$6-SQRT((1-L1044)*('d_시나리오'!$J$6-'d_시나리오'!$H$6)*('d_시나리오'!$J$6-'d_시나리오'!$I$6))))</f>
        <v/>
      </c>
      <c r="N1044">
        <f>INDEX('d_분포'!$B$2:$B$57,RANDBETWEEN(1,56))</f>
        <v/>
      </c>
      <c r="O1044">
        <f>BETAINV(RAND(),5,5)</f>
        <v/>
      </c>
      <c r="P1044">
        <f>'d_고정'!$B$1*'6_기대효과'!$H$7*('d_시나리오'!$I$7/'d_고정'!$B$2)*B1044</f>
        <v/>
      </c>
      <c r="Q1044">
        <f>P1044*C1044</f>
        <v/>
      </c>
      <c r="R1044">
        <f>P1044*E1044</f>
        <v/>
      </c>
      <c r="S1044">
        <f>R1044*G1044</f>
        <v/>
      </c>
      <c r="T1044">
        <f>Q1044+S1044</f>
        <v/>
      </c>
      <c r="U1044">
        <f>(Q1044*D1044+S1044*I1044)*(1-O1044)</f>
        <v/>
      </c>
      <c r="V1044">
        <f>(R1044*K1044*N1044+'d_고정'!$B$3*('6_기대효과'!$H$7/8)*N1044*'d_고정'!$B$10*M1044*('6_기대효과'!$K$7/'d_고정'!$B$9))*(1-O1044)</f>
        <v/>
      </c>
      <c r="W1044">
        <f>(S1044*I1044+R1044*MAX(K1044-'d_고정'!$B$10*M1044*('6_기대효과'!$K$7/'d_고정'!$B$9),0)*N1044)*(1-O1044)</f>
        <v/>
      </c>
      <c r="X1044">
        <f>U1044+V1044</f>
        <v/>
      </c>
      <c r="Y1044">
        <f>U1044/('d_고정'!$B$5*'6_기대효과'!$H$7/8)/'d_고정'!$B$6</f>
        <v/>
      </c>
      <c r="Z1044">
        <f>U1044/('d_고정'!$B$8*'6_기대효과'!$H$7/8)</f>
        <v/>
      </c>
    </row>
    <row r="1045">
      <c r="A1045">
        <f>RAND()</f>
        <v/>
      </c>
      <c r="B1045">
        <f>IF('d_시나리오'!$J$2='d_시나리오'!$H$2,'d_시나리오'!$I$2,IF(A1045&lt;('d_시나리오'!$I$2-'d_시나리오'!$H$2)/('d_시나리오'!$J$2-'d_시나리오'!$H$2),'d_시나리오'!$H$2+SQRT(A1045*('d_시나리오'!$J$2-'d_시나리오'!$H$2)*('d_시나리오'!$I$2-'d_시나리오'!$H$2)),'d_시나리오'!$J$2-SQRT((1-A1045)*('d_시나리오'!$J$2-'d_시나리오'!$H$2)*('d_시나리오'!$J$2-'d_시나리오'!$I$2))))</f>
        <v/>
      </c>
      <c r="C1045">
        <f>BETAINV(RAND(),2,6)</f>
        <v/>
      </c>
      <c r="D1045">
        <f>INDEX('d_분포'!$A$2:$A$28,RANDBETWEEN(1,27))</f>
        <v/>
      </c>
      <c r="E1045">
        <f>INDEX('d_분포'!$C$2:$C$5,RANDBETWEEN(1,4))*(0.9+0.2*RAND())</f>
        <v/>
      </c>
      <c r="F1045">
        <f>RAND()</f>
        <v/>
      </c>
      <c r="G1045">
        <f>IF('d_시나리오'!$J$3='d_시나리오'!$H$3,'d_시나리오'!$I$3,IF(F1045&lt;('d_시나리오'!$I$3-'d_시나리오'!$H$3)/('d_시나리오'!$J$3-'d_시나리오'!$H$3),'d_시나리오'!$H$3+SQRT(F1045*('d_시나리오'!$J$3-'d_시나리오'!$H$3)*('d_시나리오'!$I$3-'d_시나리오'!$H$3)),'d_시나리오'!$J$3-SQRT((1-F1045)*('d_시나리오'!$J$3-'d_시나리오'!$H$3)*('d_시나리오'!$J$3-'d_시나리오'!$I$3))))</f>
        <v/>
      </c>
      <c r="H1045">
        <f>RAND()</f>
        <v/>
      </c>
      <c r="I1045">
        <f>IF('d_시나리오'!$J$4='d_시나리오'!$H$4,'d_시나리오'!$I$4,IF(H1045&lt;('d_시나리오'!$I$4-'d_시나리오'!$H$4)/('d_시나리오'!$J$4-'d_시나리오'!$H$4),'d_시나리오'!$H$4+SQRT(H1045*('d_시나리오'!$J$4-'d_시나리오'!$H$4)*('d_시나리오'!$I$4-'d_시나리오'!$H$4)),'d_시나리오'!$J$4-SQRT((1-H1045)*('d_시나리오'!$J$4-'d_시나리오'!$H$4)*('d_시나리오'!$J$4-'d_시나리오'!$I$4))))</f>
        <v/>
      </c>
      <c r="J1045">
        <f>RAND()</f>
        <v/>
      </c>
      <c r="K1045">
        <f>IF('d_시나리오'!$J$5='d_시나리오'!$H$5,'d_시나리오'!$I$5,IF(J1045&lt;('d_시나리오'!$I$5-'d_시나리오'!$H$5)/('d_시나리오'!$J$5-'d_시나리오'!$H$5),'d_시나리오'!$H$5+SQRT(J1045*('d_시나리오'!$J$5-'d_시나리오'!$H$5)*('d_시나리오'!$I$5-'d_시나리오'!$H$5)),'d_시나리오'!$J$5-SQRT((1-J1045)*('d_시나리오'!$J$5-'d_시나리오'!$H$5)*('d_시나리오'!$J$5-'d_시나리오'!$I$5))))</f>
        <v/>
      </c>
      <c r="L1045">
        <f>RAND()</f>
        <v/>
      </c>
      <c r="M1045">
        <f>IF('d_시나리오'!$J$6='d_시나리오'!$H$6,'d_시나리오'!$I$6,IF(L1045&lt;('d_시나리오'!$I$6-'d_시나리오'!$H$6)/('d_시나리오'!$J$6-'d_시나리오'!$H$6),'d_시나리오'!$H$6+SQRT(L1045*('d_시나리오'!$J$6-'d_시나리오'!$H$6)*('d_시나리오'!$I$6-'d_시나리오'!$H$6)),'d_시나리오'!$J$6-SQRT((1-L1045)*('d_시나리오'!$J$6-'d_시나리오'!$H$6)*('d_시나리오'!$J$6-'d_시나리오'!$I$6))))</f>
        <v/>
      </c>
      <c r="N1045">
        <f>INDEX('d_분포'!$B$2:$B$57,RANDBETWEEN(1,56))</f>
        <v/>
      </c>
      <c r="O1045">
        <f>BETAINV(RAND(),5,5)</f>
        <v/>
      </c>
      <c r="P1045">
        <f>'d_고정'!$B$1*'6_기대효과'!$H$7*('d_시나리오'!$I$7/'d_고정'!$B$2)*B1045</f>
        <v/>
      </c>
      <c r="Q1045">
        <f>P1045*C1045</f>
        <v/>
      </c>
      <c r="R1045">
        <f>P1045*E1045</f>
        <v/>
      </c>
      <c r="S1045">
        <f>R1045*G1045</f>
        <v/>
      </c>
      <c r="T1045">
        <f>Q1045+S1045</f>
        <v/>
      </c>
      <c r="U1045">
        <f>(Q1045*D1045+S1045*I1045)*(1-O1045)</f>
        <v/>
      </c>
      <c r="V1045">
        <f>(R1045*K1045*N1045+'d_고정'!$B$3*('6_기대효과'!$H$7/8)*N1045*'d_고정'!$B$10*M1045*('6_기대효과'!$K$7/'d_고정'!$B$9))*(1-O1045)</f>
        <v/>
      </c>
      <c r="W1045">
        <f>(S1045*I1045+R1045*MAX(K1045-'d_고정'!$B$10*M1045*('6_기대효과'!$K$7/'d_고정'!$B$9),0)*N1045)*(1-O1045)</f>
        <v/>
      </c>
      <c r="X1045">
        <f>U1045+V1045</f>
        <v/>
      </c>
      <c r="Y1045">
        <f>U1045/('d_고정'!$B$5*'6_기대효과'!$H$7/8)/'d_고정'!$B$6</f>
        <v/>
      </c>
      <c r="Z1045">
        <f>U1045/('d_고정'!$B$8*'6_기대효과'!$H$7/8)</f>
        <v/>
      </c>
    </row>
    <row r="1046">
      <c r="A1046">
        <f>RAND()</f>
        <v/>
      </c>
      <c r="B1046">
        <f>IF('d_시나리오'!$J$2='d_시나리오'!$H$2,'d_시나리오'!$I$2,IF(A1046&lt;('d_시나리오'!$I$2-'d_시나리오'!$H$2)/('d_시나리오'!$J$2-'d_시나리오'!$H$2),'d_시나리오'!$H$2+SQRT(A1046*('d_시나리오'!$J$2-'d_시나리오'!$H$2)*('d_시나리오'!$I$2-'d_시나리오'!$H$2)),'d_시나리오'!$J$2-SQRT((1-A1046)*('d_시나리오'!$J$2-'d_시나리오'!$H$2)*('d_시나리오'!$J$2-'d_시나리오'!$I$2))))</f>
        <v/>
      </c>
      <c r="C1046">
        <f>BETAINV(RAND(),2,6)</f>
        <v/>
      </c>
      <c r="D1046">
        <f>INDEX('d_분포'!$A$2:$A$28,RANDBETWEEN(1,27))</f>
        <v/>
      </c>
      <c r="E1046">
        <f>INDEX('d_분포'!$C$2:$C$5,RANDBETWEEN(1,4))*(0.9+0.2*RAND())</f>
        <v/>
      </c>
      <c r="F1046">
        <f>RAND()</f>
        <v/>
      </c>
      <c r="G1046">
        <f>IF('d_시나리오'!$J$3='d_시나리오'!$H$3,'d_시나리오'!$I$3,IF(F1046&lt;('d_시나리오'!$I$3-'d_시나리오'!$H$3)/('d_시나리오'!$J$3-'d_시나리오'!$H$3),'d_시나리오'!$H$3+SQRT(F1046*('d_시나리오'!$J$3-'d_시나리오'!$H$3)*('d_시나리오'!$I$3-'d_시나리오'!$H$3)),'d_시나리오'!$J$3-SQRT((1-F1046)*('d_시나리오'!$J$3-'d_시나리오'!$H$3)*('d_시나리오'!$J$3-'d_시나리오'!$I$3))))</f>
        <v/>
      </c>
      <c r="H1046">
        <f>RAND()</f>
        <v/>
      </c>
      <c r="I1046">
        <f>IF('d_시나리오'!$J$4='d_시나리오'!$H$4,'d_시나리오'!$I$4,IF(H1046&lt;('d_시나리오'!$I$4-'d_시나리오'!$H$4)/('d_시나리오'!$J$4-'d_시나리오'!$H$4),'d_시나리오'!$H$4+SQRT(H1046*('d_시나리오'!$J$4-'d_시나리오'!$H$4)*('d_시나리오'!$I$4-'d_시나리오'!$H$4)),'d_시나리오'!$J$4-SQRT((1-H1046)*('d_시나리오'!$J$4-'d_시나리오'!$H$4)*('d_시나리오'!$J$4-'d_시나리오'!$I$4))))</f>
        <v/>
      </c>
      <c r="J1046">
        <f>RAND()</f>
        <v/>
      </c>
      <c r="K1046">
        <f>IF('d_시나리오'!$J$5='d_시나리오'!$H$5,'d_시나리오'!$I$5,IF(J1046&lt;('d_시나리오'!$I$5-'d_시나리오'!$H$5)/('d_시나리오'!$J$5-'d_시나리오'!$H$5),'d_시나리오'!$H$5+SQRT(J1046*('d_시나리오'!$J$5-'d_시나리오'!$H$5)*('d_시나리오'!$I$5-'d_시나리오'!$H$5)),'d_시나리오'!$J$5-SQRT((1-J1046)*('d_시나리오'!$J$5-'d_시나리오'!$H$5)*('d_시나리오'!$J$5-'d_시나리오'!$I$5))))</f>
        <v/>
      </c>
      <c r="L1046">
        <f>RAND()</f>
        <v/>
      </c>
      <c r="M1046">
        <f>IF('d_시나리오'!$J$6='d_시나리오'!$H$6,'d_시나리오'!$I$6,IF(L1046&lt;('d_시나리오'!$I$6-'d_시나리오'!$H$6)/('d_시나리오'!$J$6-'d_시나리오'!$H$6),'d_시나리오'!$H$6+SQRT(L1046*('d_시나리오'!$J$6-'d_시나리오'!$H$6)*('d_시나리오'!$I$6-'d_시나리오'!$H$6)),'d_시나리오'!$J$6-SQRT((1-L1046)*('d_시나리오'!$J$6-'d_시나리오'!$H$6)*('d_시나리오'!$J$6-'d_시나리오'!$I$6))))</f>
        <v/>
      </c>
      <c r="N1046">
        <f>INDEX('d_분포'!$B$2:$B$57,RANDBETWEEN(1,56))</f>
        <v/>
      </c>
      <c r="O1046">
        <f>BETAINV(RAND(),5,5)</f>
        <v/>
      </c>
      <c r="P1046">
        <f>'d_고정'!$B$1*'6_기대효과'!$H$7*('d_시나리오'!$I$7/'d_고정'!$B$2)*B1046</f>
        <v/>
      </c>
      <c r="Q1046">
        <f>P1046*C1046</f>
        <v/>
      </c>
      <c r="R1046">
        <f>P1046*E1046</f>
        <v/>
      </c>
      <c r="S1046">
        <f>R1046*G1046</f>
        <v/>
      </c>
      <c r="T1046">
        <f>Q1046+S1046</f>
        <v/>
      </c>
      <c r="U1046">
        <f>(Q1046*D1046+S1046*I1046)*(1-O1046)</f>
        <v/>
      </c>
      <c r="V1046">
        <f>(R1046*K1046*N1046+'d_고정'!$B$3*('6_기대효과'!$H$7/8)*N1046*'d_고정'!$B$10*M1046*('6_기대효과'!$K$7/'d_고정'!$B$9))*(1-O1046)</f>
        <v/>
      </c>
      <c r="W1046">
        <f>(S1046*I1046+R1046*MAX(K1046-'d_고정'!$B$10*M1046*('6_기대효과'!$K$7/'d_고정'!$B$9),0)*N1046)*(1-O1046)</f>
        <v/>
      </c>
      <c r="X1046">
        <f>U1046+V1046</f>
        <v/>
      </c>
      <c r="Y1046">
        <f>U1046/('d_고정'!$B$5*'6_기대효과'!$H$7/8)/'d_고정'!$B$6</f>
        <v/>
      </c>
      <c r="Z1046">
        <f>U1046/('d_고정'!$B$8*'6_기대효과'!$H$7/8)</f>
        <v/>
      </c>
    </row>
    <row r="1047">
      <c r="A1047">
        <f>RAND()</f>
        <v/>
      </c>
      <c r="B1047">
        <f>IF('d_시나리오'!$J$2='d_시나리오'!$H$2,'d_시나리오'!$I$2,IF(A1047&lt;('d_시나리오'!$I$2-'d_시나리오'!$H$2)/('d_시나리오'!$J$2-'d_시나리오'!$H$2),'d_시나리오'!$H$2+SQRT(A1047*('d_시나리오'!$J$2-'d_시나리오'!$H$2)*('d_시나리오'!$I$2-'d_시나리오'!$H$2)),'d_시나리오'!$J$2-SQRT((1-A1047)*('d_시나리오'!$J$2-'d_시나리오'!$H$2)*('d_시나리오'!$J$2-'d_시나리오'!$I$2))))</f>
        <v/>
      </c>
      <c r="C1047">
        <f>BETAINV(RAND(),2,6)</f>
        <v/>
      </c>
      <c r="D1047">
        <f>INDEX('d_분포'!$A$2:$A$28,RANDBETWEEN(1,27))</f>
        <v/>
      </c>
      <c r="E1047">
        <f>INDEX('d_분포'!$C$2:$C$5,RANDBETWEEN(1,4))*(0.9+0.2*RAND())</f>
        <v/>
      </c>
      <c r="F1047">
        <f>RAND()</f>
        <v/>
      </c>
      <c r="G1047">
        <f>IF('d_시나리오'!$J$3='d_시나리오'!$H$3,'d_시나리오'!$I$3,IF(F1047&lt;('d_시나리오'!$I$3-'d_시나리오'!$H$3)/('d_시나리오'!$J$3-'d_시나리오'!$H$3),'d_시나리오'!$H$3+SQRT(F1047*('d_시나리오'!$J$3-'d_시나리오'!$H$3)*('d_시나리오'!$I$3-'d_시나리오'!$H$3)),'d_시나리오'!$J$3-SQRT((1-F1047)*('d_시나리오'!$J$3-'d_시나리오'!$H$3)*('d_시나리오'!$J$3-'d_시나리오'!$I$3))))</f>
        <v/>
      </c>
      <c r="H1047">
        <f>RAND()</f>
        <v/>
      </c>
      <c r="I1047">
        <f>IF('d_시나리오'!$J$4='d_시나리오'!$H$4,'d_시나리오'!$I$4,IF(H1047&lt;('d_시나리오'!$I$4-'d_시나리오'!$H$4)/('d_시나리오'!$J$4-'d_시나리오'!$H$4),'d_시나리오'!$H$4+SQRT(H1047*('d_시나리오'!$J$4-'d_시나리오'!$H$4)*('d_시나리오'!$I$4-'d_시나리오'!$H$4)),'d_시나리오'!$J$4-SQRT((1-H1047)*('d_시나리오'!$J$4-'d_시나리오'!$H$4)*('d_시나리오'!$J$4-'d_시나리오'!$I$4))))</f>
        <v/>
      </c>
      <c r="J1047">
        <f>RAND()</f>
        <v/>
      </c>
      <c r="K1047">
        <f>IF('d_시나리오'!$J$5='d_시나리오'!$H$5,'d_시나리오'!$I$5,IF(J1047&lt;('d_시나리오'!$I$5-'d_시나리오'!$H$5)/('d_시나리오'!$J$5-'d_시나리오'!$H$5),'d_시나리오'!$H$5+SQRT(J1047*('d_시나리오'!$J$5-'d_시나리오'!$H$5)*('d_시나리오'!$I$5-'d_시나리오'!$H$5)),'d_시나리오'!$J$5-SQRT((1-J1047)*('d_시나리오'!$J$5-'d_시나리오'!$H$5)*('d_시나리오'!$J$5-'d_시나리오'!$I$5))))</f>
        <v/>
      </c>
      <c r="L1047">
        <f>RAND()</f>
        <v/>
      </c>
      <c r="M1047">
        <f>IF('d_시나리오'!$J$6='d_시나리오'!$H$6,'d_시나리오'!$I$6,IF(L1047&lt;('d_시나리오'!$I$6-'d_시나리오'!$H$6)/('d_시나리오'!$J$6-'d_시나리오'!$H$6),'d_시나리오'!$H$6+SQRT(L1047*('d_시나리오'!$J$6-'d_시나리오'!$H$6)*('d_시나리오'!$I$6-'d_시나리오'!$H$6)),'d_시나리오'!$J$6-SQRT((1-L1047)*('d_시나리오'!$J$6-'d_시나리오'!$H$6)*('d_시나리오'!$J$6-'d_시나리오'!$I$6))))</f>
        <v/>
      </c>
      <c r="N1047">
        <f>INDEX('d_분포'!$B$2:$B$57,RANDBETWEEN(1,56))</f>
        <v/>
      </c>
      <c r="O1047">
        <f>BETAINV(RAND(),5,5)</f>
        <v/>
      </c>
      <c r="P1047">
        <f>'d_고정'!$B$1*'6_기대효과'!$H$7*('d_시나리오'!$I$7/'d_고정'!$B$2)*B1047</f>
        <v/>
      </c>
      <c r="Q1047">
        <f>P1047*C1047</f>
        <v/>
      </c>
      <c r="R1047">
        <f>P1047*E1047</f>
        <v/>
      </c>
      <c r="S1047">
        <f>R1047*G1047</f>
        <v/>
      </c>
      <c r="T1047">
        <f>Q1047+S1047</f>
        <v/>
      </c>
      <c r="U1047">
        <f>(Q1047*D1047+S1047*I1047)*(1-O1047)</f>
        <v/>
      </c>
      <c r="V1047">
        <f>(R1047*K1047*N1047+'d_고정'!$B$3*('6_기대효과'!$H$7/8)*N1047*'d_고정'!$B$10*M1047*('6_기대효과'!$K$7/'d_고정'!$B$9))*(1-O1047)</f>
        <v/>
      </c>
      <c r="W1047">
        <f>(S1047*I1047+R1047*MAX(K1047-'d_고정'!$B$10*M1047*('6_기대효과'!$K$7/'d_고정'!$B$9),0)*N1047)*(1-O1047)</f>
        <v/>
      </c>
      <c r="X1047">
        <f>U1047+V1047</f>
        <v/>
      </c>
      <c r="Y1047">
        <f>U1047/('d_고정'!$B$5*'6_기대효과'!$H$7/8)/'d_고정'!$B$6</f>
        <v/>
      </c>
      <c r="Z1047">
        <f>U1047/('d_고정'!$B$8*'6_기대효과'!$H$7/8)</f>
        <v/>
      </c>
    </row>
    <row r="1048">
      <c r="A1048">
        <f>RAND()</f>
        <v/>
      </c>
      <c r="B1048">
        <f>IF('d_시나리오'!$J$2='d_시나리오'!$H$2,'d_시나리오'!$I$2,IF(A1048&lt;('d_시나리오'!$I$2-'d_시나리오'!$H$2)/('d_시나리오'!$J$2-'d_시나리오'!$H$2),'d_시나리오'!$H$2+SQRT(A1048*('d_시나리오'!$J$2-'d_시나리오'!$H$2)*('d_시나리오'!$I$2-'d_시나리오'!$H$2)),'d_시나리오'!$J$2-SQRT((1-A1048)*('d_시나리오'!$J$2-'d_시나리오'!$H$2)*('d_시나리오'!$J$2-'d_시나리오'!$I$2))))</f>
        <v/>
      </c>
      <c r="C1048">
        <f>BETAINV(RAND(),2,6)</f>
        <v/>
      </c>
      <c r="D1048">
        <f>INDEX('d_분포'!$A$2:$A$28,RANDBETWEEN(1,27))</f>
        <v/>
      </c>
      <c r="E1048">
        <f>INDEX('d_분포'!$C$2:$C$5,RANDBETWEEN(1,4))*(0.9+0.2*RAND())</f>
        <v/>
      </c>
      <c r="F1048">
        <f>RAND()</f>
        <v/>
      </c>
      <c r="G1048">
        <f>IF('d_시나리오'!$J$3='d_시나리오'!$H$3,'d_시나리오'!$I$3,IF(F1048&lt;('d_시나리오'!$I$3-'d_시나리오'!$H$3)/('d_시나리오'!$J$3-'d_시나리오'!$H$3),'d_시나리오'!$H$3+SQRT(F1048*('d_시나리오'!$J$3-'d_시나리오'!$H$3)*('d_시나리오'!$I$3-'d_시나리오'!$H$3)),'d_시나리오'!$J$3-SQRT((1-F1048)*('d_시나리오'!$J$3-'d_시나리오'!$H$3)*('d_시나리오'!$J$3-'d_시나리오'!$I$3))))</f>
        <v/>
      </c>
      <c r="H1048">
        <f>RAND()</f>
        <v/>
      </c>
      <c r="I1048">
        <f>IF('d_시나리오'!$J$4='d_시나리오'!$H$4,'d_시나리오'!$I$4,IF(H1048&lt;('d_시나리오'!$I$4-'d_시나리오'!$H$4)/('d_시나리오'!$J$4-'d_시나리오'!$H$4),'d_시나리오'!$H$4+SQRT(H1048*('d_시나리오'!$J$4-'d_시나리오'!$H$4)*('d_시나리오'!$I$4-'d_시나리오'!$H$4)),'d_시나리오'!$J$4-SQRT((1-H1048)*('d_시나리오'!$J$4-'d_시나리오'!$H$4)*('d_시나리오'!$J$4-'d_시나리오'!$I$4))))</f>
        <v/>
      </c>
      <c r="J1048">
        <f>RAND()</f>
        <v/>
      </c>
      <c r="K1048">
        <f>IF('d_시나리오'!$J$5='d_시나리오'!$H$5,'d_시나리오'!$I$5,IF(J1048&lt;('d_시나리오'!$I$5-'d_시나리오'!$H$5)/('d_시나리오'!$J$5-'d_시나리오'!$H$5),'d_시나리오'!$H$5+SQRT(J1048*('d_시나리오'!$J$5-'d_시나리오'!$H$5)*('d_시나리오'!$I$5-'d_시나리오'!$H$5)),'d_시나리오'!$J$5-SQRT((1-J1048)*('d_시나리오'!$J$5-'d_시나리오'!$H$5)*('d_시나리오'!$J$5-'d_시나리오'!$I$5))))</f>
        <v/>
      </c>
      <c r="L1048">
        <f>RAND()</f>
        <v/>
      </c>
      <c r="M1048">
        <f>IF('d_시나리오'!$J$6='d_시나리오'!$H$6,'d_시나리오'!$I$6,IF(L1048&lt;('d_시나리오'!$I$6-'d_시나리오'!$H$6)/('d_시나리오'!$J$6-'d_시나리오'!$H$6),'d_시나리오'!$H$6+SQRT(L1048*('d_시나리오'!$J$6-'d_시나리오'!$H$6)*('d_시나리오'!$I$6-'d_시나리오'!$H$6)),'d_시나리오'!$J$6-SQRT((1-L1048)*('d_시나리오'!$J$6-'d_시나리오'!$H$6)*('d_시나리오'!$J$6-'d_시나리오'!$I$6))))</f>
        <v/>
      </c>
      <c r="N1048">
        <f>INDEX('d_분포'!$B$2:$B$57,RANDBETWEEN(1,56))</f>
        <v/>
      </c>
      <c r="O1048">
        <f>BETAINV(RAND(),5,5)</f>
        <v/>
      </c>
      <c r="P1048">
        <f>'d_고정'!$B$1*'6_기대효과'!$H$7*('d_시나리오'!$I$7/'d_고정'!$B$2)*B1048</f>
        <v/>
      </c>
      <c r="Q1048">
        <f>P1048*C1048</f>
        <v/>
      </c>
      <c r="R1048">
        <f>P1048*E1048</f>
        <v/>
      </c>
      <c r="S1048">
        <f>R1048*G1048</f>
        <v/>
      </c>
      <c r="T1048">
        <f>Q1048+S1048</f>
        <v/>
      </c>
      <c r="U1048">
        <f>(Q1048*D1048+S1048*I1048)*(1-O1048)</f>
        <v/>
      </c>
      <c r="V1048">
        <f>(R1048*K1048*N1048+'d_고정'!$B$3*('6_기대효과'!$H$7/8)*N1048*'d_고정'!$B$10*M1048*('6_기대효과'!$K$7/'d_고정'!$B$9))*(1-O1048)</f>
        <v/>
      </c>
      <c r="W1048">
        <f>(S1048*I1048+R1048*MAX(K1048-'d_고정'!$B$10*M1048*('6_기대효과'!$K$7/'d_고정'!$B$9),0)*N1048)*(1-O1048)</f>
        <v/>
      </c>
      <c r="X1048">
        <f>U1048+V1048</f>
        <v/>
      </c>
      <c r="Y1048">
        <f>U1048/('d_고정'!$B$5*'6_기대효과'!$H$7/8)/'d_고정'!$B$6</f>
        <v/>
      </c>
      <c r="Z1048">
        <f>U1048/('d_고정'!$B$8*'6_기대효과'!$H$7/8)</f>
        <v/>
      </c>
    </row>
    <row r="1049">
      <c r="A1049">
        <f>RAND()</f>
        <v/>
      </c>
      <c r="B1049">
        <f>IF('d_시나리오'!$J$2='d_시나리오'!$H$2,'d_시나리오'!$I$2,IF(A1049&lt;('d_시나리오'!$I$2-'d_시나리오'!$H$2)/('d_시나리오'!$J$2-'d_시나리오'!$H$2),'d_시나리오'!$H$2+SQRT(A1049*('d_시나리오'!$J$2-'d_시나리오'!$H$2)*('d_시나리오'!$I$2-'d_시나리오'!$H$2)),'d_시나리오'!$J$2-SQRT((1-A1049)*('d_시나리오'!$J$2-'d_시나리오'!$H$2)*('d_시나리오'!$J$2-'d_시나리오'!$I$2))))</f>
        <v/>
      </c>
      <c r="C1049">
        <f>BETAINV(RAND(),2,6)</f>
        <v/>
      </c>
      <c r="D1049">
        <f>INDEX('d_분포'!$A$2:$A$28,RANDBETWEEN(1,27))</f>
        <v/>
      </c>
      <c r="E1049">
        <f>INDEX('d_분포'!$C$2:$C$5,RANDBETWEEN(1,4))*(0.9+0.2*RAND())</f>
        <v/>
      </c>
      <c r="F1049">
        <f>RAND()</f>
        <v/>
      </c>
      <c r="G1049">
        <f>IF('d_시나리오'!$J$3='d_시나리오'!$H$3,'d_시나리오'!$I$3,IF(F1049&lt;('d_시나리오'!$I$3-'d_시나리오'!$H$3)/('d_시나리오'!$J$3-'d_시나리오'!$H$3),'d_시나리오'!$H$3+SQRT(F1049*('d_시나리오'!$J$3-'d_시나리오'!$H$3)*('d_시나리오'!$I$3-'d_시나리오'!$H$3)),'d_시나리오'!$J$3-SQRT((1-F1049)*('d_시나리오'!$J$3-'d_시나리오'!$H$3)*('d_시나리오'!$J$3-'d_시나리오'!$I$3))))</f>
        <v/>
      </c>
      <c r="H1049">
        <f>RAND()</f>
        <v/>
      </c>
      <c r="I1049">
        <f>IF('d_시나리오'!$J$4='d_시나리오'!$H$4,'d_시나리오'!$I$4,IF(H1049&lt;('d_시나리오'!$I$4-'d_시나리오'!$H$4)/('d_시나리오'!$J$4-'d_시나리오'!$H$4),'d_시나리오'!$H$4+SQRT(H1049*('d_시나리오'!$J$4-'d_시나리오'!$H$4)*('d_시나리오'!$I$4-'d_시나리오'!$H$4)),'d_시나리오'!$J$4-SQRT((1-H1049)*('d_시나리오'!$J$4-'d_시나리오'!$H$4)*('d_시나리오'!$J$4-'d_시나리오'!$I$4))))</f>
        <v/>
      </c>
      <c r="J1049">
        <f>RAND()</f>
        <v/>
      </c>
      <c r="K1049">
        <f>IF('d_시나리오'!$J$5='d_시나리오'!$H$5,'d_시나리오'!$I$5,IF(J1049&lt;('d_시나리오'!$I$5-'d_시나리오'!$H$5)/('d_시나리오'!$J$5-'d_시나리오'!$H$5),'d_시나리오'!$H$5+SQRT(J1049*('d_시나리오'!$J$5-'d_시나리오'!$H$5)*('d_시나리오'!$I$5-'d_시나리오'!$H$5)),'d_시나리오'!$J$5-SQRT((1-J1049)*('d_시나리오'!$J$5-'d_시나리오'!$H$5)*('d_시나리오'!$J$5-'d_시나리오'!$I$5))))</f>
        <v/>
      </c>
      <c r="L1049">
        <f>RAND()</f>
        <v/>
      </c>
      <c r="M1049">
        <f>IF('d_시나리오'!$J$6='d_시나리오'!$H$6,'d_시나리오'!$I$6,IF(L1049&lt;('d_시나리오'!$I$6-'d_시나리오'!$H$6)/('d_시나리오'!$J$6-'d_시나리오'!$H$6),'d_시나리오'!$H$6+SQRT(L1049*('d_시나리오'!$J$6-'d_시나리오'!$H$6)*('d_시나리오'!$I$6-'d_시나리오'!$H$6)),'d_시나리오'!$J$6-SQRT((1-L1049)*('d_시나리오'!$J$6-'d_시나리오'!$H$6)*('d_시나리오'!$J$6-'d_시나리오'!$I$6))))</f>
        <v/>
      </c>
      <c r="N1049">
        <f>INDEX('d_분포'!$B$2:$B$57,RANDBETWEEN(1,56))</f>
        <v/>
      </c>
      <c r="O1049">
        <f>BETAINV(RAND(),5,5)</f>
        <v/>
      </c>
      <c r="P1049">
        <f>'d_고정'!$B$1*'6_기대효과'!$H$7*('d_시나리오'!$I$7/'d_고정'!$B$2)*B1049</f>
        <v/>
      </c>
      <c r="Q1049">
        <f>P1049*C1049</f>
        <v/>
      </c>
      <c r="R1049">
        <f>P1049*E1049</f>
        <v/>
      </c>
      <c r="S1049">
        <f>R1049*G1049</f>
        <v/>
      </c>
      <c r="T1049">
        <f>Q1049+S1049</f>
        <v/>
      </c>
      <c r="U1049">
        <f>(Q1049*D1049+S1049*I1049)*(1-O1049)</f>
        <v/>
      </c>
      <c r="V1049">
        <f>(R1049*K1049*N1049+'d_고정'!$B$3*('6_기대효과'!$H$7/8)*N1049*'d_고정'!$B$10*M1049*('6_기대효과'!$K$7/'d_고정'!$B$9))*(1-O1049)</f>
        <v/>
      </c>
      <c r="W1049">
        <f>(S1049*I1049+R1049*MAX(K1049-'d_고정'!$B$10*M1049*('6_기대효과'!$K$7/'d_고정'!$B$9),0)*N1049)*(1-O1049)</f>
        <v/>
      </c>
      <c r="X1049">
        <f>U1049+V1049</f>
        <v/>
      </c>
      <c r="Y1049">
        <f>U1049/('d_고정'!$B$5*'6_기대효과'!$H$7/8)/'d_고정'!$B$6</f>
        <v/>
      </c>
      <c r="Z1049">
        <f>U1049/('d_고정'!$B$8*'6_기대효과'!$H$7/8)</f>
        <v/>
      </c>
    </row>
    <row r="1050">
      <c r="A1050">
        <f>RAND()</f>
        <v/>
      </c>
      <c r="B1050">
        <f>IF('d_시나리오'!$J$2='d_시나리오'!$H$2,'d_시나리오'!$I$2,IF(A1050&lt;('d_시나리오'!$I$2-'d_시나리오'!$H$2)/('d_시나리오'!$J$2-'d_시나리오'!$H$2),'d_시나리오'!$H$2+SQRT(A1050*('d_시나리오'!$J$2-'d_시나리오'!$H$2)*('d_시나리오'!$I$2-'d_시나리오'!$H$2)),'d_시나리오'!$J$2-SQRT((1-A1050)*('d_시나리오'!$J$2-'d_시나리오'!$H$2)*('d_시나리오'!$J$2-'d_시나리오'!$I$2))))</f>
        <v/>
      </c>
      <c r="C1050">
        <f>BETAINV(RAND(),2,6)</f>
        <v/>
      </c>
      <c r="D1050">
        <f>INDEX('d_분포'!$A$2:$A$28,RANDBETWEEN(1,27))</f>
        <v/>
      </c>
      <c r="E1050">
        <f>INDEX('d_분포'!$C$2:$C$5,RANDBETWEEN(1,4))*(0.9+0.2*RAND())</f>
        <v/>
      </c>
      <c r="F1050">
        <f>RAND()</f>
        <v/>
      </c>
      <c r="G1050">
        <f>IF('d_시나리오'!$J$3='d_시나리오'!$H$3,'d_시나리오'!$I$3,IF(F1050&lt;('d_시나리오'!$I$3-'d_시나리오'!$H$3)/('d_시나리오'!$J$3-'d_시나리오'!$H$3),'d_시나리오'!$H$3+SQRT(F1050*('d_시나리오'!$J$3-'d_시나리오'!$H$3)*('d_시나리오'!$I$3-'d_시나리오'!$H$3)),'d_시나리오'!$J$3-SQRT((1-F1050)*('d_시나리오'!$J$3-'d_시나리오'!$H$3)*('d_시나리오'!$J$3-'d_시나리오'!$I$3))))</f>
        <v/>
      </c>
      <c r="H1050">
        <f>RAND()</f>
        <v/>
      </c>
      <c r="I1050">
        <f>IF('d_시나리오'!$J$4='d_시나리오'!$H$4,'d_시나리오'!$I$4,IF(H1050&lt;('d_시나리오'!$I$4-'d_시나리오'!$H$4)/('d_시나리오'!$J$4-'d_시나리오'!$H$4),'d_시나리오'!$H$4+SQRT(H1050*('d_시나리오'!$J$4-'d_시나리오'!$H$4)*('d_시나리오'!$I$4-'d_시나리오'!$H$4)),'d_시나리오'!$J$4-SQRT((1-H1050)*('d_시나리오'!$J$4-'d_시나리오'!$H$4)*('d_시나리오'!$J$4-'d_시나리오'!$I$4))))</f>
        <v/>
      </c>
      <c r="J1050">
        <f>RAND()</f>
        <v/>
      </c>
      <c r="K1050">
        <f>IF('d_시나리오'!$J$5='d_시나리오'!$H$5,'d_시나리오'!$I$5,IF(J1050&lt;('d_시나리오'!$I$5-'d_시나리오'!$H$5)/('d_시나리오'!$J$5-'d_시나리오'!$H$5),'d_시나리오'!$H$5+SQRT(J1050*('d_시나리오'!$J$5-'d_시나리오'!$H$5)*('d_시나리오'!$I$5-'d_시나리오'!$H$5)),'d_시나리오'!$J$5-SQRT((1-J1050)*('d_시나리오'!$J$5-'d_시나리오'!$H$5)*('d_시나리오'!$J$5-'d_시나리오'!$I$5))))</f>
        <v/>
      </c>
      <c r="L1050">
        <f>RAND()</f>
        <v/>
      </c>
      <c r="M1050">
        <f>IF('d_시나리오'!$J$6='d_시나리오'!$H$6,'d_시나리오'!$I$6,IF(L1050&lt;('d_시나리오'!$I$6-'d_시나리오'!$H$6)/('d_시나리오'!$J$6-'d_시나리오'!$H$6),'d_시나리오'!$H$6+SQRT(L1050*('d_시나리오'!$J$6-'d_시나리오'!$H$6)*('d_시나리오'!$I$6-'d_시나리오'!$H$6)),'d_시나리오'!$J$6-SQRT((1-L1050)*('d_시나리오'!$J$6-'d_시나리오'!$H$6)*('d_시나리오'!$J$6-'d_시나리오'!$I$6))))</f>
        <v/>
      </c>
      <c r="N1050">
        <f>INDEX('d_분포'!$B$2:$B$57,RANDBETWEEN(1,56))</f>
        <v/>
      </c>
      <c r="O1050">
        <f>BETAINV(RAND(),5,5)</f>
        <v/>
      </c>
      <c r="P1050">
        <f>'d_고정'!$B$1*'6_기대효과'!$H$7*('d_시나리오'!$I$7/'d_고정'!$B$2)*B1050</f>
        <v/>
      </c>
      <c r="Q1050">
        <f>P1050*C1050</f>
        <v/>
      </c>
      <c r="R1050">
        <f>P1050*E1050</f>
        <v/>
      </c>
      <c r="S1050">
        <f>R1050*G1050</f>
        <v/>
      </c>
      <c r="T1050">
        <f>Q1050+S1050</f>
        <v/>
      </c>
      <c r="U1050">
        <f>(Q1050*D1050+S1050*I1050)*(1-O1050)</f>
        <v/>
      </c>
      <c r="V1050">
        <f>(R1050*K1050*N1050+'d_고정'!$B$3*('6_기대효과'!$H$7/8)*N1050*'d_고정'!$B$10*M1050*('6_기대효과'!$K$7/'d_고정'!$B$9))*(1-O1050)</f>
        <v/>
      </c>
      <c r="W1050">
        <f>(S1050*I1050+R1050*MAX(K1050-'d_고정'!$B$10*M1050*('6_기대효과'!$K$7/'d_고정'!$B$9),0)*N1050)*(1-O1050)</f>
        <v/>
      </c>
      <c r="X1050">
        <f>U1050+V1050</f>
        <v/>
      </c>
      <c r="Y1050">
        <f>U1050/('d_고정'!$B$5*'6_기대효과'!$H$7/8)/'d_고정'!$B$6</f>
        <v/>
      </c>
      <c r="Z1050">
        <f>U1050/('d_고정'!$B$8*'6_기대효과'!$H$7/8)</f>
        <v/>
      </c>
    </row>
    <row r="1051">
      <c r="A1051">
        <f>RAND()</f>
        <v/>
      </c>
      <c r="B1051">
        <f>IF('d_시나리오'!$J$2='d_시나리오'!$H$2,'d_시나리오'!$I$2,IF(A1051&lt;('d_시나리오'!$I$2-'d_시나리오'!$H$2)/('d_시나리오'!$J$2-'d_시나리오'!$H$2),'d_시나리오'!$H$2+SQRT(A1051*('d_시나리오'!$J$2-'d_시나리오'!$H$2)*('d_시나리오'!$I$2-'d_시나리오'!$H$2)),'d_시나리오'!$J$2-SQRT((1-A1051)*('d_시나리오'!$J$2-'d_시나리오'!$H$2)*('d_시나리오'!$J$2-'d_시나리오'!$I$2))))</f>
        <v/>
      </c>
      <c r="C1051">
        <f>BETAINV(RAND(),2,6)</f>
        <v/>
      </c>
      <c r="D1051">
        <f>INDEX('d_분포'!$A$2:$A$28,RANDBETWEEN(1,27))</f>
        <v/>
      </c>
      <c r="E1051">
        <f>INDEX('d_분포'!$C$2:$C$5,RANDBETWEEN(1,4))*(0.9+0.2*RAND())</f>
        <v/>
      </c>
      <c r="F1051">
        <f>RAND()</f>
        <v/>
      </c>
      <c r="G1051">
        <f>IF('d_시나리오'!$J$3='d_시나리오'!$H$3,'d_시나리오'!$I$3,IF(F1051&lt;('d_시나리오'!$I$3-'d_시나리오'!$H$3)/('d_시나리오'!$J$3-'d_시나리오'!$H$3),'d_시나리오'!$H$3+SQRT(F1051*('d_시나리오'!$J$3-'d_시나리오'!$H$3)*('d_시나리오'!$I$3-'d_시나리오'!$H$3)),'d_시나리오'!$J$3-SQRT((1-F1051)*('d_시나리오'!$J$3-'d_시나리오'!$H$3)*('d_시나리오'!$J$3-'d_시나리오'!$I$3))))</f>
        <v/>
      </c>
      <c r="H1051">
        <f>RAND()</f>
        <v/>
      </c>
      <c r="I1051">
        <f>IF('d_시나리오'!$J$4='d_시나리오'!$H$4,'d_시나리오'!$I$4,IF(H1051&lt;('d_시나리오'!$I$4-'d_시나리오'!$H$4)/('d_시나리오'!$J$4-'d_시나리오'!$H$4),'d_시나리오'!$H$4+SQRT(H1051*('d_시나리오'!$J$4-'d_시나리오'!$H$4)*('d_시나리오'!$I$4-'d_시나리오'!$H$4)),'d_시나리오'!$J$4-SQRT((1-H1051)*('d_시나리오'!$J$4-'d_시나리오'!$H$4)*('d_시나리오'!$J$4-'d_시나리오'!$I$4))))</f>
        <v/>
      </c>
      <c r="J1051">
        <f>RAND()</f>
        <v/>
      </c>
      <c r="K1051">
        <f>IF('d_시나리오'!$J$5='d_시나리오'!$H$5,'d_시나리오'!$I$5,IF(J1051&lt;('d_시나리오'!$I$5-'d_시나리오'!$H$5)/('d_시나리오'!$J$5-'d_시나리오'!$H$5),'d_시나리오'!$H$5+SQRT(J1051*('d_시나리오'!$J$5-'d_시나리오'!$H$5)*('d_시나리오'!$I$5-'d_시나리오'!$H$5)),'d_시나리오'!$J$5-SQRT((1-J1051)*('d_시나리오'!$J$5-'d_시나리오'!$H$5)*('d_시나리오'!$J$5-'d_시나리오'!$I$5))))</f>
        <v/>
      </c>
      <c r="L1051">
        <f>RAND()</f>
        <v/>
      </c>
      <c r="M1051">
        <f>IF('d_시나리오'!$J$6='d_시나리오'!$H$6,'d_시나리오'!$I$6,IF(L1051&lt;('d_시나리오'!$I$6-'d_시나리오'!$H$6)/('d_시나리오'!$J$6-'d_시나리오'!$H$6),'d_시나리오'!$H$6+SQRT(L1051*('d_시나리오'!$J$6-'d_시나리오'!$H$6)*('d_시나리오'!$I$6-'d_시나리오'!$H$6)),'d_시나리오'!$J$6-SQRT((1-L1051)*('d_시나리오'!$J$6-'d_시나리오'!$H$6)*('d_시나리오'!$J$6-'d_시나리오'!$I$6))))</f>
        <v/>
      </c>
      <c r="N1051">
        <f>INDEX('d_분포'!$B$2:$B$57,RANDBETWEEN(1,56))</f>
        <v/>
      </c>
      <c r="O1051">
        <f>BETAINV(RAND(),5,5)</f>
        <v/>
      </c>
      <c r="P1051">
        <f>'d_고정'!$B$1*'6_기대효과'!$H$7*('d_시나리오'!$I$7/'d_고정'!$B$2)*B1051</f>
        <v/>
      </c>
      <c r="Q1051">
        <f>P1051*C1051</f>
        <v/>
      </c>
      <c r="R1051">
        <f>P1051*E1051</f>
        <v/>
      </c>
      <c r="S1051">
        <f>R1051*G1051</f>
        <v/>
      </c>
      <c r="T1051">
        <f>Q1051+S1051</f>
        <v/>
      </c>
      <c r="U1051">
        <f>(Q1051*D1051+S1051*I1051)*(1-O1051)</f>
        <v/>
      </c>
      <c r="V1051">
        <f>(R1051*K1051*N1051+'d_고정'!$B$3*('6_기대효과'!$H$7/8)*N1051*'d_고정'!$B$10*M1051*('6_기대효과'!$K$7/'d_고정'!$B$9))*(1-O1051)</f>
        <v/>
      </c>
      <c r="W1051">
        <f>(S1051*I1051+R1051*MAX(K1051-'d_고정'!$B$10*M1051*('6_기대효과'!$K$7/'d_고정'!$B$9),0)*N1051)*(1-O1051)</f>
        <v/>
      </c>
      <c r="X1051">
        <f>U1051+V1051</f>
        <v/>
      </c>
      <c r="Y1051">
        <f>U1051/('d_고정'!$B$5*'6_기대효과'!$H$7/8)/'d_고정'!$B$6</f>
        <v/>
      </c>
      <c r="Z1051">
        <f>U1051/('d_고정'!$B$8*'6_기대효과'!$H$7/8)</f>
        <v/>
      </c>
    </row>
    <row r="1052">
      <c r="A1052">
        <f>RAND()</f>
        <v/>
      </c>
      <c r="B1052">
        <f>IF('d_시나리오'!$J$2='d_시나리오'!$H$2,'d_시나리오'!$I$2,IF(A1052&lt;('d_시나리오'!$I$2-'d_시나리오'!$H$2)/('d_시나리오'!$J$2-'d_시나리오'!$H$2),'d_시나리오'!$H$2+SQRT(A1052*('d_시나리오'!$J$2-'d_시나리오'!$H$2)*('d_시나리오'!$I$2-'d_시나리오'!$H$2)),'d_시나리오'!$J$2-SQRT((1-A1052)*('d_시나리오'!$J$2-'d_시나리오'!$H$2)*('d_시나리오'!$J$2-'d_시나리오'!$I$2))))</f>
        <v/>
      </c>
      <c r="C1052">
        <f>BETAINV(RAND(),2,6)</f>
        <v/>
      </c>
      <c r="D1052">
        <f>INDEX('d_분포'!$A$2:$A$28,RANDBETWEEN(1,27))</f>
        <v/>
      </c>
      <c r="E1052">
        <f>INDEX('d_분포'!$C$2:$C$5,RANDBETWEEN(1,4))*(0.9+0.2*RAND())</f>
        <v/>
      </c>
      <c r="F1052">
        <f>RAND()</f>
        <v/>
      </c>
      <c r="G1052">
        <f>IF('d_시나리오'!$J$3='d_시나리오'!$H$3,'d_시나리오'!$I$3,IF(F1052&lt;('d_시나리오'!$I$3-'d_시나리오'!$H$3)/('d_시나리오'!$J$3-'d_시나리오'!$H$3),'d_시나리오'!$H$3+SQRT(F1052*('d_시나리오'!$J$3-'d_시나리오'!$H$3)*('d_시나리오'!$I$3-'d_시나리오'!$H$3)),'d_시나리오'!$J$3-SQRT((1-F1052)*('d_시나리오'!$J$3-'d_시나리오'!$H$3)*('d_시나리오'!$J$3-'d_시나리오'!$I$3))))</f>
        <v/>
      </c>
      <c r="H1052">
        <f>RAND()</f>
        <v/>
      </c>
      <c r="I1052">
        <f>IF('d_시나리오'!$J$4='d_시나리오'!$H$4,'d_시나리오'!$I$4,IF(H1052&lt;('d_시나리오'!$I$4-'d_시나리오'!$H$4)/('d_시나리오'!$J$4-'d_시나리오'!$H$4),'d_시나리오'!$H$4+SQRT(H1052*('d_시나리오'!$J$4-'d_시나리오'!$H$4)*('d_시나리오'!$I$4-'d_시나리오'!$H$4)),'d_시나리오'!$J$4-SQRT((1-H1052)*('d_시나리오'!$J$4-'d_시나리오'!$H$4)*('d_시나리오'!$J$4-'d_시나리오'!$I$4))))</f>
        <v/>
      </c>
      <c r="J1052">
        <f>RAND()</f>
        <v/>
      </c>
      <c r="K1052">
        <f>IF('d_시나리오'!$J$5='d_시나리오'!$H$5,'d_시나리오'!$I$5,IF(J1052&lt;('d_시나리오'!$I$5-'d_시나리오'!$H$5)/('d_시나리오'!$J$5-'d_시나리오'!$H$5),'d_시나리오'!$H$5+SQRT(J1052*('d_시나리오'!$J$5-'d_시나리오'!$H$5)*('d_시나리오'!$I$5-'d_시나리오'!$H$5)),'d_시나리오'!$J$5-SQRT((1-J1052)*('d_시나리오'!$J$5-'d_시나리오'!$H$5)*('d_시나리오'!$J$5-'d_시나리오'!$I$5))))</f>
        <v/>
      </c>
      <c r="L1052">
        <f>RAND()</f>
        <v/>
      </c>
      <c r="M1052">
        <f>IF('d_시나리오'!$J$6='d_시나리오'!$H$6,'d_시나리오'!$I$6,IF(L1052&lt;('d_시나리오'!$I$6-'d_시나리오'!$H$6)/('d_시나리오'!$J$6-'d_시나리오'!$H$6),'d_시나리오'!$H$6+SQRT(L1052*('d_시나리오'!$J$6-'d_시나리오'!$H$6)*('d_시나리오'!$I$6-'d_시나리오'!$H$6)),'d_시나리오'!$J$6-SQRT((1-L1052)*('d_시나리오'!$J$6-'d_시나리오'!$H$6)*('d_시나리오'!$J$6-'d_시나리오'!$I$6))))</f>
        <v/>
      </c>
      <c r="N1052">
        <f>INDEX('d_분포'!$B$2:$B$57,RANDBETWEEN(1,56))</f>
        <v/>
      </c>
      <c r="O1052">
        <f>BETAINV(RAND(),5,5)</f>
        <v/>
      </c>
      <c r="P1052">
        <f>'d_고정'!$B$1*'6_기대효과'!$H$7*('d_시나리오'!$I$7/'d_고정'!$B$2)*B1052</f>
        <v/>
      </c>
      <c r="Q1052">
        <f>P1052*C1052</f>
        <v/>
      </c>
      <c r="R1052">
        <f>P1052*E1052</f>
        <v/>
      </c>
      <c r="S1052">
        <f>R1052*G1052</f>
        <v/>
      </c>
      <c r="T1052">
        <f>Q1052+S1052</f>
        <v/>
      </c>
      <c r="U1052">
        <f>(Q1052*D1052+S1052*I1052)*(1-O1052)</f>
        <v/>
      </c>
      <c r="V1052">
        <f>(R1052*K1052*N1052+'d_고정'!$B$3*('6_기대효과'!$H$7/8)*N1052*'d_고정'!$B$10*M1052*('6_기대효과'!$K$7/'d_고정'!$B$9))*(1-O1052)</f>
        <v/>
      </c>
      <c r="W1052">
        <f>(S1052*I1052+R1052*MAX(K1052-'d_고정'!$B$10*M1052*('6_기대효과'!$K$7/'d_고정'!$B$9),0)*N1052)*(1-O1052)</f>
        <v/>
      </c>
      <c r="X1052">
        <f>U1052+V1052</f>
        <v/>
      </c>
      <c r="Y1052">
        <f>U1052/('d_고정'!$B$5*'6_기대효과'!$H$7/8)/'d_고정'!$B$6</f>
        <v/>
      </c>
      <c r="Z1052">
        <f>U1052/('d_고정'!$B$8*'6_기대효과'!$H$7/8)</f>
        <v/>
      </c>
    </row>
    <row r="1053">
      <c r="A1053">
        <f>RAND()</f>
        <v/>
      </c>
      <c r="B1053">
        <f>IF('d_시나리오'!$J$2='d_시나리오'!$H$2,'d_시나리오'!$I$2,IF(A1053&lt;('d_시나리오'!$I$2-'d_시나리오'!$H$2)/('d_시나리오'!$J$2-'d_시나리오'!$H$2),'d_시나리오'!$H$2+SQRT(A1053*('d_시나리오'!$J$2-'d_시나리오'!$H$2)*('d_시나리오'!$I$2-'d_시나리오'!$H$2)),'d_시나리오'!$J$2-SQRT((1-A1053)*('d_시나리오'!$J$2-'d_시나리오'!$H$2)*('d_시나리오'!$J$2-'d_시나리오'!$I$2))))</f>
        <v/>
      </c>
      <c r="C1053">
        <f>BETAINV(RAND(),2,6)</f>
        <v/>
      </c>
      <c r="D1053">
        <f>INDEX('d_분포'!$A$2:$A$28,RANDBETWEEN(1,27))</f>
        <v/>
      </c>
      <c r="E1053">
        <f>INDEX('d_분포'!$C$2:$C$5,RANDBETWEEN(1,4))*(0.9+0.2*RAND())</f>
        <v/>
      </c>
      <c r="F1053">
        <f>RAND()</f>
        <v/>
      </c>
      <c r="G1053">
        <f>IF('d_시나리오'!$J$3='d_시나리오'!$H$3,'d_시나리오'!$I$3,IF(F1053&lt;('d_시나리오'!$I$3-'d_시나리오'!$H$3)/('d_시나리오'!$J$3-'d_시나리오'!$H$3),'d_시나리오'!$H$3+SQRT(F1053*('d_시나리오'!$J$3-'d_시나리오'!$H$3)*('d_시나리오'!$I$3-'d_시나리오'!$H$3)),'d_시나리오'!$J$3-SQRT((1-F1053)*('d_시나리오'!$J$3-'d_시나리오'!$H$3)*('d_시나리오'!$J$3-'d_시나리오'!$I$3))))</f>
        <v/>
      </c>
      <c r="H1053">
        <f>RAND()</f>
        <v/>
      </c>
      <c r="I1053">
        <f>IF('d_시나리오'!$J$4='d_시나리오'!$H$4,'d_시나리오'!$I$4,IF(H1053&lt;('d_시나리오'!$I$4-'d_시나리오'!$H$4)/('d_시나리오'!$J$4-'d_시나리오'!$H$4),'d_시나리오'!$H$4+SQRT(H1053*('d_시나리오'!$J$4-'d_시나리오'!$H$4)*('d_시나리오'!$I$4-'d_시나리오'!$H$4)),'d_시나리오'!$J$4-SQRT((1-H1053)*('d_시나리오'!$J$4-'d_시나리오'!$H$4)*('d_시나리오'!$J$4-'d_시나리오'!$I$4))))</f>
        <v/>
      </c>
      <c r="J1053">
        <f>RAND()</f>
        <v/>
      </c>
      <c r="K1053">
        <f>IF('d_시나리오'!$J$5='d_시나리오'!$H$5,'d_시나리오'!$I$5,IF(J1053&lt;('d_시나리오'!$I$5-'d_시나리오'!$H$5)/('d_시나리오'!$J$5-'d_시나리오'!$H$5),'d_시나리오'!$H$5+SQRT(J1053*('d_시나리오'!$J$5-'d_시나리오'!$H$5)*('d_시나리오'!$I$5-'d_시나리오'!$H$5)),'d_시나리오'!$J$5-SQRT((1-J1053)*('d_시나리오'!$J$5-'d_시나리오'!$H$5)*('d_시나리오'!$J$5-'d_시나리오'!$I$5))))</f>
        <v/>
      </c>
      <c r="L1053">
        <f>RAND()</f>
        <v/>
      </c>
      <c r="M1053">
        <f>IF('d_시나리오'!$J$6='d_시나리오'!$H$6,'d_시나리오'!$I$6,IF(L1053&lt;('d_시나리오'!$I$6-'d_시나리오'!$H$6)/('d_시나리오'!$J$6-'d_시나리오'!$H$6),'d_시나리오'!$H$6+SQRT(L1053*('d_시나리오'!$J$6-'d_시나리오'!$H$6)*('d_시나리오'!$I$6-'d_시나리오'!$H$6)),'d_시나리오'!$J$6-SQRT((1-L1053)*('d_시나리오'!$J$6-'d_시나리오'!$H$6)*('d_시나리오'!$J$6-'d_시나리오'!$I$6))))</f>
        <v/>
      </c>
      <c r="N1053">
        <f>INDEX('d_분포'!$B$2:$B$57,RANDBETWEEN(1,56))</f>
        <v/>
      </c>
      <c r="O1053">
        <f>BETAINV(RAND(),5,5)</f>
        <v/>
      </c>
      <c r="P1053">
        <f>'d_고정'!$B$1*'6_기대효과'!$H$7*('d_시나리오'!$I$7/'d_고정'!$B$2)*B1053</f>
        <v/>
      </c>
      <c r="Q1053">
        <f>P1053*C1053</f>
        <v/>
      </c>
      <c r="R1053">
        <f>P1053*E1053</f>
        <v/>
      </c>
      <c r="S1053">
        <f>R1053*G1053</f>
        <v/>
      </c>
      <c r="T1053">
        <f>Q1053+S1053</f>
        <v/>
      </c>
      <c r="U1053">
        <f>(Q1053*D1053+S1053*I1053)*(1-O1053)</f>
        <v/>
      </c>
      <c r="V1053">
        <f>(R1053*K1053*N1053+'d_고정'!$B$3*('6_기대효과'!$H$7/8)*N1053*'d_고정'!$B$10*M1053*('6_기대효과'!$K$7/'d_고정'!$B$9))*(1-O1053)</f>
        <v/>
      </c>
      <c r="W1053">
        <f>(S1053*I1053+R1053*MAX(K1053-'d_고정'!$B$10*M1053*('6_기대효과'!$K$7/'d_고정'!$B$9),0)*N1053)*(1-O1053)</f>
        <v/>
      </c>
      <c r="X1053">
        <f>U1053+V1053</f>
        <v/>
      </c>
      <c r="Y1053">
        <f>U1053/('d_고정'!$B$5*'6_기대효과'!$H$7/8)/'d_고정'!$B$6</f>
        <v/>
      </c>
      <c r="Z1053">
        <f>U1053/('d_고정'!$B$8*'6_기대효과'!$H$7/8)</f>
        <v/>
      </c>
    </row>
    <row r="1054">
      <c r="A1054">
        <f>RAND()</f>
        <v/>
      </c>
      <c r="B1054">
        <f>IF('d_시나리오'!$J$2='d_시나리오'!$H$2,'d_시나리오'!$I$2,IF(A1054&lt;('d_시나리오'!$I$2-'d_시나리오'!$H$2)/('d_시나리오'!$J$2-'d_시나리오'!$H$2),'d_시나리오'!$H$2+SQRT(A1054*('d_시나리오'!$J$2-'d_시나리오'!$H$2)*('d_시나리오'!$I$2-'d_시나리오'!$H$2)),'d_시나리오'!$J$2-SQRT((1-A1054)*('d_시나리오'!$J$2-'d_시나리오'!$H$2)*('d_시나리오'!$J$2-'d_시나리오'!$I$2))))</f>
        <v/>
      </c>
      <c r="C1054">
        <f>BETAINV(RAND(),2,6)</f>
        <v/>
      </c>
      <c r="D1054">
        <f>INDEX('d_분포'!$A$2:$A$28,RANDBETWEEN(1,27))</f>
        <v/>
      </c>
      <c r="E1054">
        <f>INDEX('d_분포'!$C$2:$C$5,RANDBETWEEN(1,4))*(0.9+0.2*RAND())</f>
        <v/>
      </c>
      <c r="F1054">
        <f>RAND()</f>
        <v/>
      </c>
      <c r="G1054">
        <f>IF('d_시나리오'!$J$3='d_시나리오'!$H$3,'d_시나리오'!$I$3,IF(F1054&lt;('d_시나리오'!$I$3-'d_시나리오'!$H$3)/('d_시나리오'!$J$3-'d_시나리오'!$H$3),'d_시나리오'!$H$3+SQRT(F1054*('d_시나리오'!$J$3-'d_시나리오'!$H$3)*('d_시나리오'!$I$3-'d_시나리오'!$H$3)),'d_시나리오'!$J$3-SQRT((1-F1054)*('d_시나리오'!$J$3-'d_시나리오'!$H$3)*('d_시나리오'!$J$3-'d_시나리오'!$I$3))))</f>
        <v/>
      </c>
      <c r="H1054">
        <f>RAND()</f>
        <v/>
      </c>
      <c r="I1054">
        <f>IF('d_시나리오'!$J$4='d_시나리오'!$H$4,'d_시나리오'!$I$4,IF(H1054&lt;('d_시나리오'!$I$4-'d_시나리오'!$H$4)/('d_시나리오'!$J$4-'d_시나리오'!$H$4),'d_시나리오'!$H$4+SQRT(H1054*('d_시나리오'!$J$4-'d_시나리오'!$H$4)*('d_시나리오'!$I$4-'d_시나리오'!$H$4)),'d_시나리오'!$J$4-SQRT((1-H1054)*('d_시나리오'!$J$4-'d_시나리오'!$H$4)*('d_시나리오'!$J$4-'d_시나리오'!$I$4))))</f>
        <v/>
      </c>
      <c r="J1054">
        <f>RAND()</f>
        <v/>
      </c>
      <c r="K1054">
        <f>IF('d_시나리오'!$J$5='d_시나리오'!$H$5,'d_시나리오'!$I$5,IF(J1054&lt;('d_시나리오'!$I$5-'d_시나리오'!$H$5)/('d_시나리오'!$J$5-'d_시나리오'!$H$5),'d_시나리오'!$H$5+SQRT(J1054*('d_시나리오'!$J$5-'d_시나리오'!$H$5)*('d_시나리오'!$I$5-'d_시나리오'!$H$5)),'d_시나리오'!$J$5-SQRT((1-J1054)*('d_시나리오'!$J$5-'d_시나리오'!$H$5)*('d_시나리오'!$J$5-'d_시나리오'!$I$5))))</f>
        <v/>
      </c>
      <c r="L1054">
        <f>RAND()</f>
        <v/>
      </c>
      <c r="M1054">
        <f>IF('d_시나리오'!$J$6='d_시나리오'!$H$6,'d_시나리오'!$I$6,IF(L1054&lt;('d_시나리오'!$I$6-'d_시나리오'!$H$6)/('d_시나리오'!$J$6-'d_시나리오'!$H$6),'d_시나리오'!$H$6+SQRT(L1054*('d_시나리오'!$J$6-'d_시나리오'!$H$6)*('d_시나리오'!$I$6-'d_시나리오'!$H$6)),'d_시나리오'!$J$6-SQRT((1-L1054)*('d_시나리오'!$J$6-'d_시나리오'!$H$6)*('d_시나리오'!$J$6-'d_시나리오'!$I$6))))</f>
        <v/>
      </c>
      <c r="N1054">
        <f>INDEX('d_분포'!$B$2:$B$57,RANDBETWEEN(1,56))</f>
        <v/>
      </c>
      <c r="O1054">
        <f>BETAINV(RAND(),5,5)</f>
        <v/>
      </c>
      <c r="P1054">
        <f>'d_고정'!$B$1*'6_기대효과'!$H$7*('d_시나리오'!$I$7/'d_고정'!$B$2)*B1054</f>
        <v/>
      </c>
      <c r="Q1054">
        <f>P1054*C1054</f>
        <v/>
      </c>
      <c r="R1054">
        <f>P1054*E1054</f>
        <v/>
      </c>
      <c r="S1054">
        <f>R1054*G1054</f>
        <v/>
      </c>
      <c r="T1054">
        <f>Q1054+S1054</f>
        <v/>
      </c>
      <c r="U1054">
        <f>(Q1054*D1054+S1054*I1054)*(1-O1054)</f>
        <v/>
      </c>
      <c r="V1054">
        <f>(R1054*K1054*N1054+'d_고정'!$B$3*('6_기대효과'!$H$7/8)*N1054*'d_고정'!$B$10*M1054*('6_기대효과'!$K$7/'d_고정'!$B$9))*(1-O1054)</f>
        <v/>
      </c>
      <c r="W1054">
        <f>(S1054*I1054+R1054*MAX(K1054-'d_고정'!$B$10*M1054*('6_기대효과'!$K$7/'d_고정'!$B$9),0)*N1054)*(1-O1054)</f>
        <v/>
      </c>
      <c r="X1054">
        <f>U1054+V1054</f>
        <v/>
      </c>
      <c r="Y1054">
        <f>U1054/('d_고정'!$B$5*'6_기대효과'!$H$7/8)/'d_고정'!$B$6</f>
        <v/>
      </c>
      <c r="Z1054">
        <f>U1054/('d_고정'!$B$8*'6_기대효과'!$H$7/8)</f>
        <v/>
      </c>
    </row>
    <row r="1055">
      <c r="A1055">
        <f>RAND()</f>
        <v/>
      </c>
      <c r="B1055">
        <f>IF('d_시나리오'!$J$2='d_시나리오'!$H$2,'d_시나리오'!$I$2,IF(A1055&lt;('d_시나리오'!$I$2-'d_시나리오'!$H$2)/('d_시나리오'!$J$2-'d_시나리오'!$H$2),'d_시나리오'!$H$2+SQRT(A1055*('d_시나리오'!$J$2-'d_시나리오'!$H$2)*('d_시나리오'!$I$2-'d_시나리오'!$H$2)),'d_시나리오'!$J$2-SQRT((1-A1055)*('d_시나리오'!$J$2-'d_시나리오'!$H$2)*('d_시나리오'!$J$2-'d_시나리오'!$I$2))))</f>
        <v/>
      </c>
      <c r="C1055">
        <f>BETAINV(RAND(),2,6)</f>
        <v/>
      </c>
      <c r="D1055">
        <f>INDEX('d_분포'!$A$2:$A$28,RANDBETWEEN(1,27))</f>
        <v/>
      </c>
      <c r="E1055">
        <f>INDEX('d_분포'!$C$2:$C$5,RANDBETWEEN(1,4))*(0.9+0.2*RAND())</f>
        <v/>
      </c>
      <c r="F1055">
        <f>RAND()</f>
        <v/>
      </c>
      <c r="G1055">
        <f>IF('d_시나리오'!$J$3='d_시나리오'!$H$3,'d_시나리오'!$I$3,IF(F1055&lt;('d_시나리오'!$I$3-'d_시나리오'!$H$3)/('d_시나리오'!$J$3-'d_시나리오'!$H$3),'d_시나리오'!$H$3+SQRT(F1055*('d_시나리오'!$J$3-'d_시나리오'!$H$3)*('d_시나리오'!$I$3-'d_시나리오'!$H$3)),'d_시나리오'!$J$3-SQRT((1-F1055)*('d_시나리오'!$J$3-'d_시나리오'!$H$3)*('d_시나리오'!$J$3-'d_시나리오'!$I$3))))</f>
        <v/>
      </c>
      <c r="H1055">
        <f>RAND()</f>
        <v/>
      </c>
      <c r="I1055">
        <f>IF('d_시나리오'!$J$4='d_시나리오'!$H$4,'d_시나리오'!$I$4,IF(H1055&lt;('d_시나리오'!$I$4-'d_시나리오'!$H$4)/('d_시나리오'!$J$4-'d_시나리오'!$H$4),'d_시나리오'!$H$4+SQRT(H1055*('d_시나리오'!$J$4-'d_시나리오'!$H$4)*('d_시나리오'!$I$4-'d_시나리오'!$H$4)),'d_시나리오'!$J$4-SQRT((1-H1055)*('d_시나리오'!$J$4-'d_시나리오'!$H$4)*('d_시나리오'!$J$4-'d_시나리오'!$I$4))))</f>
        <v/>
      </c>
      <c r="J1055">
        <f>RAND()</f>
        <v/>
      </c>
      <c r="K1055">
        <f>IF('d_시나리오'!$J$5='d_시나리오'!$H$5,'d_시나리오'!$I$5,IF(J1055&lt;('d_시나리오'!$I$5-'d_시나리오'!$H$5)/('d_시나리오'!$J$5-'d_시나리오'!$H$5),'d_시나리오'!$H$5+SQRT(J1055*('d_시나리오'!$J$5-'d_시나리오'!$H$5)*('d_시나리오'!$I$5-'d_시나리오'!$H$5)),'d_시나리오'!$J$5-SQRT((1-J1055)*('d_시나리오'!$J$5-'d_시나리오'!$H$5)*('d_시나리오'!$J$5-'d_시나리오'!$I$5))))</f>
        <v/>
      </c>
      <c r="L1055">
        <f>RAND()</f>
        <v/>
      </c>
      <c r="M1055">
        <f>IF('d_시나리오'!$J$6='d_시나리오'!$H$6,'d_시나리오'!$I$6,IF(L1055&lt;('d_시나리오'!$I$6-'d_시나리오'!$H$6)/('d_시나리오'!$J$6-'d_시나리오'!$H$6),'d_시나리오'!$H$6+SQRT(L1055*('d_시나리오'!$J$6-'d_시나리오'!$H$6)*('d_시나리오'!$I$6-'d_시나리오'!$H$6)),'d_시나리오'!$J$6-SQRT((1-L1055)*('d_시나리오'!$J$6-'d_시나리오'!$H$6)*('d_시나리오'!$J$6-'d_시나리오'!$I$6))))</f>
        <v/>
      </c>
      <c r="N1055">
        <f>INDEX('d_분포'!$B$2:$B$57,RANDBETWEEN(1,56))</f>
        <v/>
      </c>
      <c r="O1055">
        <f>BETAINV(RAND(),5,5)</f>
        <v/>
      </c>
      <c r="P1055">
        <f>'d_고정'!$B$1*'6_기대효과'!$H$7*('d_시나리오'!$I$7/'d_고정'!$B$2)*B1055</f>
        <v/>
      </c>
      <c r="Q1055">
        <f>P1055*C1055</f>
        <v/>
      </c>
      <c r="R1055">
        <f>P1055*E1055</f>
        <v/>
      </c>
      <c r="S1055">
        <f>R1055*G1055</f>
        <v/>
      </c>
      <c r="T1055">
        <f>Q1055+S1055</f>
        <v/>
      </c>
      <c r="U1055">
        <f>(Q1055*D1055+S1055*I1055)*(1-O1055)</f>
        <v/>
      </c>
      <c r="V1055">
        <f>(R1055*K1055*N1055+'d_고정'!$B$3*('6_기대효과'!$H$7/8)*N1055*'d_고정'!$B$10*M1055*('6_기대효과'!$K$7/'d_고정'!$B$9))*(1-O1055)</f>
        <v/>
      </c>
      <c r="W1055">
        <f>(S1055*I1055+R1055*MAX(K1055-'d_고정'!$B$10*M1055*('6_기대효과'!$K$7/'d_고정'!$B$9),0)*N1055)*(1-O1055)</f>
        <v/>
      </c>
      <c r="X1055">
        <f>U1055+V1055</f>
        <v/>
      </c>
      <c r="Y1055">
        <f>U1055/('d_고정'!$B$5*'6_기대효과'!$H$7/8)/'d_고정'!$B$6</f>
        <v/>
      </c>
      <c r="Z1055">
        <f>U1055/('d_고정'!$B$8*'6_기대효과'!$H$7/8)</f>
        <v/>
      </c>
    </row>
    <row r="1056">
      <c r="A1056">
        <f>RAND()</f>
        <v/>
      </c>
      <c r="B1056">
        <f>IF('d_시나리오'!$J$2='d_시나리오'!$H$2,'d_시나리오'!$I$2,IF(A1056&lt;('d_시나리오'!$I$2-'d_시나리오'!$H$2)/('d_시나리오'!$J$2-'d_시나리오'!$H$2),'d_시나리오'!$H$2+SQRT(A1056*('d_시나리오'!$J$2-'d_시나리오'!$H$2)*('d_시나리오'!$I$2-'d_시나리오'!$H$2)),'d_시나리오'!$J$2-SQRT((1-A1056)*('d_시나리오'!$J$2-'d_시나리오'!$H$2)*('d_시나리오'!$J$2-'d_시나리오'!$I$2))))</f>
        <v/>
      </c>
      <c r="C1056">
        <f>BETAINV(RAND(),2,6)</f>
        <v/>
      </c>
      <c r="D1056">
        <f>INDEX('d_분포'!$A$2:$A$28,RANDBETWEEN(1,27))</f>
        <v/>
      </c>
      <c r="E1056">
        <f>INDEX('d_분포'!$C$2:$C$5,RANDBETWEEN(1,4))*(0.9+0.2*RAND())</f>
        <v/>
      </c>
      <c r="F1056">
        <f>RAND()</f>
        <v/>
      </c>
      <c r="G1056">
        <f>IF('d_시나리오'!$J$3='d_시나리오'!$H$3,'d_시나리오'!$I$3,IF(F1056&lt;('d_시나리오'!$I$3-'d_시나리오'!$H$3)/('d_시나리오'!$J$3-'d_시나리오'!$H$3),'d_시나리오'!$H$3+SQRT(F1056*('d_시나리오'!$J$3-'d_시나리오'!$H$3)*('d_시나리오'!$I$3-'d_시나리오'!$H$3)),'d_시나리오'!$J$3-SQRT((1-F1056)*('d_시나리오'!$J$3-'d_시나리오'!$H$3)*('d_시나리오'!$J$3-'d_시나리오'!$I$3))))</f>
        <v/>
      </c>
      <c r="H1056">
        <f>RAND()</f>
        <v/>
      </c>
      <c r="I1056">
        <f>IF('d_시나리오'!$J$4='d_시나리오'!$H$4,'d_시나리오'!$I$4,IF(H1056&lt;('d_시나리오'!$I$4-'d_시나리오'!$H$4)/('d_시나리오'!$J$4-'d_시나리오'!$H$4),'d_시나리오'!$H$4+SQRT(H1056*('d_시나리오'!$J$4-'d_시나리오'!$H$4)*('d_시나리오'!$I$4-'d_시나리오'!$H$4)),'d_시나리오'!$J$4-SQRT((1-H1056)*('d_시나리오'!$J$4-'d_시나리오'!$H$4)*('d_시나리오'!$J$4-'d_시나리오'!$I$4))))</f>
        <v/>
      </c>
      <c r="J1056">
        <f>RAND()</f>
        <v/>
      </c>
      <c r="K1056">
        <f>IF('d_시나리오'!$J$5='d_시나리오'!$H$5,'d_시나리오'!$I$5,IF(J1056&lt;('d_시나리오'!$I$5-'d_시나리오'!$H$5)/('d_시나리오'!$J$5-'d_시나리오'!$H$5),'d_시나리오'!$H$5+SQRT(J1056*('d_시나리오'!$J$5-'d_시나리오'!$H$5)*('d_시나리오'!$I$5-'d_시나리오'!$H$5)),'d_시나리오'!$J$5-SQRT((1-J1056)*('d_시나리오'!$J$5-'d_시나리오'!$H$5)*('d_시나리오'!$J$5-'d_시나리오'!$I$5))))</f>
        <v/>
      </c>
      <c r="L1056">
        <f>RAND()</f>
        <v/>
      </c>
      <c r="M1056">
        <f>IF('d_시나리오'!$J$6='d_시나리오'!$H$6,'d_시나리오'!$I$6,IF(L1056&lt;('d_시나리오'!$I$6-'d_시나리오'!$H$6)/('d_시나리오'!$J$6-'d_시나리오'!$H$6),'d_시나리오'!$H$6+SQRT(L1056*('d_시나리오'!$J$6-'d_시나리오'!$H$6)*('d_시나리오'!$I$6-'d_시나리오'!$H$6)),'d_시나리오'!$J$6-SQRT((1-L1056)*('d_시나리오'!$J$6-'d_시나리오'!$H$6)*('d_시나리오'!$J$6-'d_시나리오'!$I$6))))</f>
        <v/>
      </c>
      <c r="N1056">
        <f>INDEX('d_분포'!$B$2:$B$57,RANDBETWEEN(1,56))</f>
        <v/>
      </c>
      <c r="O1056">
        <f>BETAINV(RAND(),5,5)</f>
        <v/>
      </c>
      <c r="P1056">
        <f>'d_고정'!$B$1*'6_기대효과'!$H$7*('d_시나리오'!$I$7/'d_고정'!$B$2)*B1056</f>
        <v/>
      </c>
      <c r="Q1056">
        <f>P1056*C1056</f>
        <v/>
      </c>
      <c r="R1056">
        <f>P1056*E1056</f>
        <v/>
      </c>
      <c r="S1056">
        <f>R1056*G1056</f>
        <v/>
      </c>
      <c r="T1056">
        <f>Q1056+S1056</f>
        <v/>
      </c>
      <c r="U1056">
        <f>(Q1056*D1056+S1056*I1056)*(1-O1056)</f>
        <v/>
      </c>
      <c r="V1056">
        <f>(R1056*K1056*N1056+'d_고정'!$B$3*('6_기대효과'!$H$7/8)*N1056*'d_고정'!$B$10*M1056*('6_기대효과'!$K$7/'d_고정'!$B$9))*(1-O1056)</f>
        <v/>
      </c>
      <c r="W1056">
        <f>(S1056*I1056+R1056*MAX(K1056-'d_고정'!$B$10*M1056*('6_기대효과'!$K$7/'d_고정'!$B$9),0)*N1056)*(1-O1056)</f>
        <v/>
      </c>
      <c r="X1056">
        <f>U1056+V1056</f>
        <v/>
      </c>
      <c r="Y1056">
        <f>U1056/('d_고정'!$B$5*'6_기대효과'!$H$7/8)/'d_고정'!$B$6</f>
        <v/>
      </c>
      <c r="Z1056">
        <f>U1056/('d_고정'!$B$8*'6_기대효과'!$H$7/8)</f>
        <v/>
      </c>
    </row>
    <row r="1057">
      <c r="A1057">
        <f>RAND()</f>
        <v/>
      </c>
      <c r="B1057">
        <f>IF('d_시나리오'!$J$2='d_시나리오'!$H$2,'d_시나리오'!$I$2,IF(A1057&lt;('d_시나리오'!$I$2-'d_시나리오'!$H$2)/('d_시나리오'!$J$2-'d_시나리오'!$H$2),'d_시나리오'!$H$2+SQRT(A1057*('d_시나리오'!$J$2-'d_시나리오'!$H$2)*('d_시나리오'!$I$2-'d_시나리오'!$H$2)),'d_시나리오'!$J$2-SQRT((1-A1057)*('d_시나리오'!$J$2-'d_시나리오'!$H$2)*('d_시나리오'!$J$2-'d_시나리오'!$I$2))))</f>
        <v/>
      </c>
      <c r="C1057">
        <f>BETAINV(RAND(),2,6)</f>
        <v/>
      </c>
      <c r="D1057">
        <f>INDEX('d_분포'!$A$2:$A$28,RANDBETWEEN(1,27))</f>
        <v/>
      </c>
      <c r="E1057">
        <f>INDEX('d_분포'!$C$2:$C$5,RANDBETWEEN(1,4))*(0.9+0.2*RAND())</f>
        <v/>
      </c>
      <c r="F1057">
        <f>RAND()</f>
        <v/>
      </c>
      <c r="G1057">
        <f>IF('d_시나리오'!$J$3='d_시나리오'!$H$3,'d_시나리오'!$I$3,IF(F1057&lt;('d_시나리오'!$I$3-'d_시나리오'!$H$3)/('d_시나리오'!$J$3-'d_시나리오'!$H$3),'d_시나리오'!$H$3+SQRT(F1057*('d_시나리오'!$J$3-'d_시나리오'!$H$3)*('d_시나리오'!$I$3-'d_시나리오'!$H$3)),'d_시나리오'!$J$3-SQRT((1-F1057)*('d_시나리오'!$J$3-'d_시나리오'!$H$3)*('d_시나리오'!$J$3-'d_시나리오'!$I$3))))</f>
        <v/>
      </c>
      <c r="H1057">
        <f>RAND()</f>
        <v/>
      </c>
      <c r="I1057">
        <f>IF('d_시나리오'!$J$4='d_시나리오'!$H$4,'d_시나리오'!$I$4,IF(H1057&lt;('d_시나리오'!$I$4-'d_시나리오'!$H$4)/('d_시나리오'!$J$4-'d_시나리오'!$H$4),'d_시나리오'!$H$4+SQRT(H1057*('d_시나리오'!$J$4-'d_시나리오'!$H$4)*('d_시나리오'!$I$4-'d_시나리오'!$H$4)),'d_시나리오'!$J$4-SQRT((1-H1057)*('d_시나리오'!$J$4-'d_시나리오'!$H$4)*('d_시나리오'!$J$4-'d_시나리오'!$I$4))))</f>
        <v/>
      </c>
      <c r="J1057">
        <f>RAND()</f>
        <v/>
      </c>
      <c r="K1057">
        <f>IF('d_시나리오'!$J$5='d_시나리오'!$H$5,'d_시나리오'!$I$5,IF(J1057&lt;('d_시나리오'!$I$5-'d_시나리오'!$H$5)/('d_시나리오'!$J$5-'d_시나리오'!$H$5),'d_시나리오'!$H$5+SQRT(J1057*('d_시나리오'!$J$5-'d_시나리오'!$H$5)*('d_시나리오'!$I$5-'d_시나리오'!$H$5)),'d_시나리오'!$J$5-SQRT((1-J1057)*('d_시나리오'!$J$5-'d_시나리오'!$H$5)*('d_시나리오'!$J$5-'d_시나리오'!$I$5))))</f>
        <v/>
      </c>
      <c r="L1057">
        <f>RAND()</f>
        <v/>
      </c>
      <c r="M1057">
        <f>IF('d_시나리오'!$J$6='d_시나리오'!$H$6,'d_시나리오'!$I$6,IF(L1057&lt;('d_시나리오'!$I$6-'d_시나리오'!$H$6)/('d_시나리오'!$J$6-'d_시나리오'!$H$6),'d_시나리오'!$H$6+SQRT(L1057*('d_시나리오'!$J$6-'d_시나리오'!$H$6)*('d_시나리오'!$I$6-'d_시나리오'!$H$6)),'d_시나리오'!$J$6-SQRT((1-L1057)*('d_시나리오'!$J$6-'d_시나리오'!$H$6)*('d_시나리오'!$J$6-'d_시나리오'!$I$6))))</f>
        <v/>
      </c>
      <c r="N1057">
        <f>INDEX('d_분포'!$B$2:$B$57,RANDBETWEEN(1,56))</f>
        <v/>
      </c>
      <c r="O1057">
        <f>BETAINV(RAND(),5,5)</f>
        <v/>
      </c>
      <c r="P1057">
        <f>'d_고정'!$B$1*'6_기대효과'!$H$7*('d_시나리오'!$I$7/'d_고정'!$B$2)*B1057</f>
        <v/>
      </c>
      <c r="Q1057">
        <f>P1057*C1057</f>
        <v/>
      </c>
      <c r="R1057">
        <f>P1057*E1057</f>
        <v/>
      </c>
      <c r="S1057">
        <f>R1057*G1057</f>
        <v/>
      </c>
      <c r="T1057">
        <f>Q1057+S1057</f>
        <v/>
      </c>
      <c r="U1057">
        <f>(Q1057*D1057+S1057*I1057)*(1-O1057)</f>
        <v/>
      </c>
      <c r="V1057">
        <f>(R1057*K1057*N1057+'d_고정'!$B$3*('6_기대효과'!$H$7/8)*N1057*'d_고정'!$B$10*M1057*('6_기대효과'!$K$7/'d_고정'!$B$9))*(1-O1057)</f>
        <v/>
      </c>
      <c r="W1057">
        <f>(S1057*I1057+R1057*MAX(K1057-'d_고정'!$B$10*M1057*('6_기대효과'!$K$7/'d_고정'!$B$9),0)*N1057)*(1-O1057)</f>
        <v/>
      </c>
      <c r="X1057">
        <f>U1057+V1057</f>
        <v/>
      </c>
      <c r="Y1057">
        <f>U1057/('d_고정'!$B$5*'6_기대효과'!$H$7/8)/'d_고정'!$B$6</f>
        <v/>
      </c>
      <c r="Z1057">
        <f>U1057/('d_고정'!$B$8*'6_기대효과'!$H$7/8)</f>
        <v/>
      </c>
    </row>
    <row r="1058">
      <c r="A1058">
        <f>RAND()</f>
        <v/>
      </c>
      <c r="B1058">
        <f>IF('d_시나리오'!$J$2='d_시나리오'!$H$2,'d_시나리오'!$I$2,IF(A1058&lt;('d_시나리오'!$I$2-'d_시나리오'!$H$2)/('d_시나리오'!$J$2-'d_시나리오'!$H$2),'d_시나리오'!$H$2+SQRT(A1058*('d_시나리오'!$J$2-'d_시나리오'!$H$2)*('d_시나리오'!$I$2-'d_시나리오'!$H$2)),'d_시나리오'!$J$2-SQRT((1-A1058)*('d_시나리오'!$J$2-'d_시나리오'!$H$2)*('d_시나리오'!$J$2-'d_시나리오'!$I$2))))</f>
        <v/>
      </c>
      <c r="C1058">
        <f>BETAINV(RAND(),2,6)</f>
        <v/>
      </c>
      <c r="D1058">
        <f>INDEX('d_분포'!$A$2:$A$28,RANDBETWEEN(1,27))</f>
        <v/>
      </c>
      <c r="E1058">
        <f>INDEX('d_분포'!$C$2:$C$5,RANDBETWEEN(1,4))*(0.9+0.2*RAND())</f>
        <v/>
      </c>
      <c r="F1058">
        <f>RAND()</f>
        <v/>
      </c>
      <c r="G1058">
        <f>IF('d_시나리오'!$J$3='d_시나리오'!$H$3,'d_시나리오'!$I$3,IF(F1058&lt;('d_시나리오'!$I$3-'d_시나리오'!$H$3)/('d_시나리오'!$J$3-'d_시나리오'!$H$3),'d_시나리오'!$H$3+SQRT(F1058*('d_시나리오'!$J$3-'d_시나리오'!$H$3)*('d_시나리오'!$I$3-'d_시나리오'!$H$3)),'d_시나리오'!$J$3-SQRT((1-F1058)*('d_시나리오'!$J$3-'d_시나리오'!$H$3)*('d_시나리오'!$J$3-'d_시나리오'!$I$3))))</f>
        <v/>
      </c>
      <c r="H1058">
        <f>RAND()</f>
        <v/>
      </c>
      <c r="I1058">
        <f>IF('d_시나리오'!$J$4='d_시나리오'!$H$4,'d_시나리오'!$I$4,IF(H1058&lt;('d_시나리오'!$I$4-'d_시나리오'!$H$4)/('d_시나리오'!$J$4-'d_시나리오'!$H$4),'d_시나리오'!$H$4+SQRT(H1058*('d_시나리오'!$J$4-'d_시나리오'!$H$4)*('d_시나리오'!$I$4-'d_시나리오'!$H$4)),'d_시나리오'!$J$4-SQRT((1-H1058)*('d_시나리오'!$J$4-'d_시나리오'!$H$4)*('d_시나리오'!$J$4-'d_시나리오'!$I$4))))</f>
        <v/>
      </c>
      <c r="J1058">
        <f>RAND()</f>
        <v/>
      </c>
      <c r="K1058">
        <f>IF('d_시나리오'!$J$5='d_시나리오'!$H$5,'d_시나리오'!$I$5,IF(J1058&lt;('d_시나리오'!$I$5-'d_시나리오'!$H$5)/('d_시나리오'!$J$5-'d_시나리오'!$H$5),'d_시나리오'!$H$5+SQRT(J1058*('d_시나리오'!$J$5-'d_시나리오'!$H$5)*('d_시나리오'!$I$5-'d_시나리오'!$H$5)),'d_시나리오'!$J$5-SQRT((1-J1058)*('d_시나리오'!$J$5-'d_시나리오'!$H$5)*('d_시나리오'!$J$5-'d_시나리오'!$I$5))))</f>
        <v/>
      </c>
      <c r="L1058">
        <f>RAND()</f>
        <v/>
      </c>
      <c r="M1058">
        <f>IF('d_시나리오'!$J$6='d_시나리오'!$H$6,'d_시나리오'!$I$6,IF(L1058&lt;('d_시나리오'!$I$6-'d_시나리오'!$H$6)/('d_시나리오'!$J$6-'d_시나리오'!$H$6),'d_시나리오'!$H$6+SQRT(L1058*('d_시나리오'!$J$6-'d_시나리오'!$H$6)*('d_시나리오'!$I$6-'d_시나리오'!$H$6)),'d_시나리오'!$J$6-SQRT((1-L1058)*('d_시나리오'!$J$6-'d_시나리오'!$H$6)*('d_시나리오'!$J$6-'d_시나리오'!$I$6))))</f>
        <v/>
      </c>
      <c r="N1058">
        <f>INDEX('d_분포'!$B$2:$B$57,RANDBETWEEN(1,56))</f>
        <v/>
      </c>
      <c r="O1058">
        <f>BETAINV(RAND(),5,5)</f>
        <v/>
      </c>
      <c r="P1058">
        <f>'d_고정'!$B$1*'6_기대효과'!$H$7*('d_시나리오'!$I$7/'d_고정'!$B$2)*B1058</f>
        <v/>
      </c>
      <c r="Q1058">
        <f>P1058*C1058</f>
        <v/>
      </c>
      <c r="R1058">
        <f>P1058*E1058</f>
        <v/>
      </c>
      <c r="S1058">
        <f>R1058*G1058</f>
        <v/>
      </c>
      <c r="T1058">
        <f>Q1058+S1058</f>
        <v/>
      </c>
      <c r="U1058">
        <f>(Q1058*D1058+S1058*I1058)*(1-O1058)</f>
        <v/>
      </c>
      <c r="V1058">
        <f>(R1058*K1058*N1058+'d_고정'!$B$3*('6_기대효과'!$H$7/8)*N1058*'d_고정'!$B$10*M1058*('6_기대효과'!$K$7/'d_고정'!$B$9))*(1-O1058)</f>
        <v/>
      </c>
      <c r="W1058">
        <f>(S1058*I1058+R1058*MAX(K1058-'d_고정'!$B$10*M1058*('6_기대효과'!$K$7/'d_고정'!$B$9),0)*N1058)*(1-O1058)</f>
        <v/>
      </c>
      <c r="X1058">
        <f>U1058+V1058</f>
        <v/>
      </c>
      <c r="Y1058">
        <f>U1058/('d_고정'!$B$5*'6_기대효과'!$H$7/8)/'d_고정'!$B$6</f>
        <v/>
      </c>
      <c r="Z1058">
        <f>U1058/('d_고정'!$B$8*'6_기대효과'!$H$7/8)</f>
        <v/>
      </c>
    </row>
    <row r="1059">
      <c r="A1059">
        <f>RAND()</f>
        <v/>
      </c>
      <c r="B1059">
        <f>IF('d_시나리오'!$J$2='d_시나리오'!$H$2,'d_시나리오'!$I$2,IF(A1059&lt;('d_시나리오'!$I$2-'d_시나리오'!$H$2)/('d_시나리오'!$J$2-'d_시나리오'!$H$2),'d_시나리오'!$H$2+SQRT(A1059*('d_시나리오'!$J$2-'d_시나리오'!$H$2)*('d_시나리오'!$I$2-'d_시나리오'!$H$2)),'d_시나리오'!$J$2-SQRT((1-A1059)*('d_시나리오'!$J$2-'d_시나리오'!$H$2)*('d_시나리오'!$J$2-'d_시나리오'!$I$2))))</f>
        <v/>
      </c>
      <c r="C1059">
        <f>BETAINV(RAND(),2,6)</f>
        <v/>
      </c>
      <c r="D1059">
        <f>INDEX('d_분포'!$A$2:$A$28,RANDBETWEEN(1,27))</f>
        <v/>
      </c>
      <c r="E1059">
        <f>INDEX('d_분포'!$C$2:$C$5,RANDBETWEEN(1,4))*(0.9+0.2*RAND())</f>
        <v/>
      </c>
      <c r="F1059">
        <f>RAND()</f>
        <v/>
      </c>
      <c r="G1059">
        <f>IF('d_시나리오'!$J$3='d_시나리오'!$H$3,'d_시나리오'!$I$3,IF(F1059&lt;('d_시나리오'!$I$3-'d_시나리오'!$H$3)/('d_시나리오'!$J$3-'d_시나리오'!$H$3),'d_시나리오'!$H$3+SQRT(F1059*('d_시나리오'!$J$3-'d_시나리오'!$H$3)*('d_시나리오'!$I$3-'d_시나리오'!$H$3)),'d_시나리오'!$J$3-SQRT((1-F1059)*('d_시나리오'!$J$3-'d_시나리오'!$H$3)*('d_시나리오'!$J$3-'d_시나리오'!$I$3))))</f>
        <v/>
      </c>
      <c r="H1059">
        <f>RAND()</f>
        <v/>
      </c>
      <c r="I1059">
        <f>IF('d_시나리오'!$J$4='d_시나리오'!$H$4,'d_시나리오'!$I$4,IF(H1059&lt;('d_시나리오'!$I$4-'d_시나리오'!$H$4)/('d_시나리오'!$J$4-'d_시나리오'!$H$4),'d_시나리오'!$H$4+SQRT(H1059*('d_시나리오'!$J$4-'d_시나리오'!$H$4)*('d_시나리오'!$I$4-'d_시나리오'!$H$4)),'d_시나리오'!$J$4-SQRT((1-H1059)*('d_시나리오'!$J$4-'d_시나리오'!$H$4)*('d_시나리오'!$J$4-'d_시나리오'!$I$4))))</f>
        <v/>
      </c>
      <c r="J1059">
        <f>RAND()</f>
        <v/>
      </c>
      <c r="K1059">
        <f>IF('d_시나리오'!$J$5='d_시나리오'!$H$5,'d_시나리오'!$I$5,IF(J1059&lt;('d_시나리오'!$I$5-'d_시나리오'!$H$5)/('d_시나리오'!$J$5-'d_시나리오'!$H$5),'d_시나리오'!$H$5+SQRT(J1059*('d_시나리오'!$J$5-'d_시나리오'!$H$5)*('d_시나리오'!$I$5-'d_시나리오'!$H$5)),'d_시나리오'!$J$5-SQRT((1-J1059)*('d_시나리오'!$J$5-'d_시나리오'!$H$5)*('d_시나리오'!$J$5-'d_시나리오'!$I$5))))</f>
        <v/>
      </c>
      <c r="L1059">
        <f>RAND()</f>
        <v/>
      </c>
      <c r="M1059">
        <f>IF('d_시나리오'!$J$6='d_시나리오'!$H$6,'d_시나리오'!$I$6,IF(L1059&lt;('d_시나리오'!$I$6-'d_시나리오'!$H$6)/('d_시나리오'!$J$6-'d_시나리오'!$H$6),'d_시나리오'!$H$6+SQRT(L1059*('d_시나리오'!$J$6-'d_시나리오'!$H$6)*('d_시나리오'!$I$6-'d_시나리오'!$H$6)),'d_시나리오'!$J$6-SQRT((1-L1059)*('d_시나리오'!$J$6-'d_시나리오'!$H$6)*('d_시나리오'!$J$6-'d_시나리오'!$I$6))))</f>
        <v/>
      </c>
      <c r="N1059">
        <f>INDEX('d_분포'!$B$2:$B$57,RANDBETWEEN(1,56))</f>
        <v/>
      </c>
      <c r="O1059">
        <f>BETAINV(RAND(),5,5)</f>
        <v/>
      </c>
      <c r="P1059">
        <f>'d_고정'!$B$1*'6_기대효과'!$H$7*('d_시나리오'!$I$7/'d_고정'!$B$2)*B1059</f>
        <v/>
      </c>
      <c r="Q1059">
        <f>P1059*C1059</f>
        <v/>
      </c>
      <c r="R1059">
        <f>P1059*E1059</f>
        <v/>
      </c>
      <c r="S1059">
        <f>R1059*G1059</f>
        <v/>
      </c>
      <c r="T1059">
        <f>Q1059+S1059</f>
        <v/>
      </c>
      <c r="U1059">
        <f>(Q1059*D1059+S1059*I1059)*(1-O1059)</f>
        <v/>
      </c>
      <c r="V1059">
        <f>(R1059*K1059*N1059+'d_고정'!$B$3*('6_기대효과'!$H$7/8)*N1059*'d_고정'!$B$10*M1059*('6_기대효과'!$K$7/'d_고정'!$B$9))*(1-O1059)</f>
        <v/>
      </c>
      <c r="W1059">
        <f>(S1059*I1059+R1059*MAX(K1059-'d_고정'!$B$10*M1059*('6_기대효과'!$K$7/'d_고정'!$B$9),0)*N1059)*(1-O1059)</f>
        <v/>
      </c>
      <c r="X1059">
        <f>U1059+V1059</f>
        <v/>
      </c>
      <c r="Y1059">
        <f>U1059/('d_고정'!$B$5*'6_기대효과'!$H$7/8)/'d_고정'!$B$6</f>
        <v/>
      </c>
      <c r="Z1059">
        <f>U1059/('d_고정'!$B$8*'6_기대효과'!$H$7/8)</f>
        <v/>
      </c>
    </row>
    <row r="1060">
      <c r="A1060">
        <f>RAND()</f>
        <v/>
      </c>
      <c r="B1060">
        <f>IF('d_시나리오'!$J$2='d_시나리오'!$H$2,'d_시나리오'!$I$2,IF(A1060&lt;('d_시나리오'!$I$2-'d_시나리오'!$H$2)/('d_시나리오'!$J$2-'d_시나리오'!$H$2),'d_시나리오'!$H$2+SQRT(A1060*('d_시나리오'!$J$2-'d_시나리오'!$H$2)*('d_시나리오'!$I$2-'d_시나리오'!$H$2)),'d_시나리오'!$J$2-SQRT((1-A1060)*('d_시나리오'!$J$2-'d_시나리오'!$H$2)*('d_시나리오'!$J$2-'d_시나리오'!$I$2))))</f>
        <v/>
      </c>
      <c r="C1060">
        <f>BETAINV(RAND(),2,6)</f>
        <v/>
      </c>
      <c r="D1060">
        <f>INDEX('d_분포'!$A$2:$A$28,RANDBETWEEN(1,27))</f>
        <v/>
      </c>
      <c r="E1060">
        <f>INDEX('d_분포'!$C$2:$C$5,RANDBETWEEN(1,4))*(0.9+0.2*RAND())</f>
        <v/>
      </c>
      <c r="F1060">
        <f>RAND()</f>
        <v/>
      </c>
      <c r="G1060">
        <f>IF('d_시나리오'!$J$3='d_시나리오'!$H$3,'d_시나리오'!$I$3,IF(F1060&lt;('d_시나리오'!$I$3-'d_시나리오'!$H$3)/('d_시나리오'!$J$3-'d_시나리오'!$H$3),'d_시나리오'!$H$3+SQRT(F1060*('d_시나리오'!$J$3-'d_시나리오'!$H$3)*('d_시나리오'!$I$3-'d_시나리오'!$H$3)),'d_시나리오'!$J$3-SQRT((1-F1060)*('d_시나리오'!$J$3-'d_시나리오'!$H$3)*('d_시나리오'!$J$3-'d_시나리오'!$I$3))))</f>
        <v/>
      </c>
      <c r="H1060">
        <f>RAND()</f>
        <v/>
      </c>
      <c r="I1060">
        <f>IF('d_시나리오'!$J$4='d_시나리오'!$H$4,'d_시나리오'!$I$4,IF(H1060&lt;('d_시나리오'!$I$4-'d_시나리오'!$H$4)/('d_시나리오'!$J$4-'d_시나리오'!$H$4),'d_시나리오'!$H$4+SQRT(H1060*('d_시나리오'!$J$4-'d_시나리오'!$H$4)*('d_시나리오'!$I$4-'d_시나리오'!$H$4)),'d_시나리오'!$J$4-SQRT((1-H1060)*('d_시나리오'!$J$4-'d_시나리오'!$H$4)*('d_시나리오'!$J$4-'d_시나리오'!$I$4))))</f>
        <v/>
      </c>
      <c r="J1060">
        <f>RAND()</f>
        <v/>
      </c>
      <c r="K1060">
        <f>IF('d_시나리오'!$J$5='d_시나리오'!$H$5,'d_시나리오'!$I$5,IF(J1060&lt;('d_시나리오'!$I$5-'d_시나리오'!$H$5)/('d_시나리오'!$J$5-'d_시나리오'!$H$5),'d_시나리오'!$H$5+SQRT(J1060*('d_시나리오'!$J$5-'d_시나리오'!$H$5)*('d_시나리오'!$I$5-'d_시나리오'!$H$5)),'d_시나리오'!$J$5-SQRT((1-J1060)*('d_시나리오'!$J$5-'d_시나리오'!$H$5)*('d_시나리오'!$J$5-'d_시나리오'!$I$5))))</f>
        <v/>
      </c>
      <c r="L1060">
        <f>RAND()</f>
        <v/>
      </c>
      <c r="M1060">
        <f>IF('d_시나리오'!$J$6='d_시나리오'!$H$6,'d_시나리오'!$I$6,IF(L1060&lt;('d_시나리오'!$I$6-'d_시나리오'!$H$6)/('d_시나리오'!$J$6-'d_시나리오'!$H$6),'d_시나리오'!$H$6+SQRT(L1060*('d_시나리오'!$J$6-'d_시나리오'!$H$6)*('d_시나리오'!$I$6-'d_시나리오'!$H$6)),'d_시나리오'!$J$6-SQRT((1-L1060)*('d_시나리오'!$J$6-'d_시나리오'!$H$6)*('d_시나리오'!$J$6-'d_시나리오'!$I$6))))</f>
        <v/>
      </c>
      <c r="N1060">
        <f>INDEX('d_분포'!$B$2:$B$57,RANDBETWEEN(1,56))</f>
        <v/>
      </c>
      <c r="O1060">
        <f>BETAINV(RAND(),5,5)</f>
        <v/>
      </c>
      <c r="P1060">
        <f>'d_고정'!$B$1*'6_기대효과'!$H$7*('d_시나리오'!$I$7/'d_고정'!$B$2)*B1060</f>
        <v/>
      </c>
      <c r="Q1060">
        <f>P1060*C1060</f>
        <v/>
      </c>
      <c r="R1060">
        <f>P1060*E1060</f>
        <v/>
      </c>
      <c r="S1060">
        <f>R1060*G1060</f>
        <v/>
      </c>
      <c r="T1060">
        <f>Q1060+S1060</f>
        <v/>
      </c>
      <c r="U1060">
        <f>(Q1060*D1060+S1060*I1060)*(1-O1060)</f>
        <v/>
      </c>
      <c r="V1060">
        <f>(R1060*K1060*N1060+'d_고정'!$B$3*('6_기대효과'!$H$7/8)*N1060*'d_고정'!$B$10*M1060*('6_기대효과'!$K$7/'d_고정'!$B$9))*(1-O1060)</f>
        <v/>
      </c>
      <c r="W1060">
        <f>(S1060*I1060+R1060*MAX(K1060-'d_고정'!$B$10*M1060*('6_기대효과'!$K$7/'d_고정'!$B$9),0)*N1060)*(1-O1060)</f>
        <v/>
      </c>
      <c r="X1060">
        <f>U1060+V1060</f>
        <v/>
      </c>
      <c r="Y1060">
        <f>U1060/('d_고정'!$B$5*'6_기대효과'!$H$7/8)/'d_고정'!$B$6</f>
        <v/>
      </c>
      <c r="Z1060">
        <f>U1060/('d_고정'!$B$8*'6_기대효과'!$H$7/8)</f>
        <v/>
      </c>
    </row>
    <row r="1061">
      <c r="A1061">
        <f>RAND()</f>
        <v/>
      </c>
      <c r="B1061">
        <f>IF('d_시나리오'!$J$2='d_시나리오'!$H$2,'d_시나리오'!$I$2,IF(A1061&lt;('d_시나리오'!$I$2-'d_시나리오'!$H$2)/('d_시나리오'!$J$2-'d_시나리오'!$H$2),'d_시나리오'!$H$2+SQRT(A1061*('d_시나리오'!$J$2-'d_시나리오'!$H$2)*('d_시나리오'!$I$2-'d_시나리오'!$H$2)),'d_시나리오'!$J$2-SQRT((1-A1061)*('d_시나리오'!$J$2-'d_시나리오'!$H$2)*('d_시나리오'!$J$2-'d_시나리오'!$I$2))))</f>
        <v/>
      </c>
      <c r="C1061">
        <f>BETAINV(RAND(),2,6)</f>
        <v/>
      </c>
      <c r="D1061">
        <f>INDEX('d_분포'!$A$2:$A$28,RANDBETWEEN(1,27))</f>
        <v/>
      </c>
      <c r="E1061">
        <f>INDEX('d_분포'!$C$2:$C$5,RANDBETWEEN(1,4))*(0.9+0.2*RAND())</f>
        <v/>
      </c>
      <c r="F1061">
        <f>RAND()</f>
        <v/>
      </c>
      <c r="G1061">
        <f>IF('d_시나리오'!$J$3='d_시나리오'!$H$3,'d_시나리오'!$I$3,IF(F1061&lt;('d_시나리오'!$I$3-'d_시나리오'!$H$3)/('d_시나리오'!$J$3-'d_시나리오'!$H$3),'d_시나리오'!$H$3+SQRT(F1061*('d_시나리오'!$J$3-'d_시나리오'!$H$3)*('d_시나리오'!$I$3-'d_시나리오'!$H$3)),'d_시나리오'!$J$3-SQRT((1-F1061)*('d_시나리오'!$J$3-'d_시나리오'!$H$3)*('d_시나리오'!$J$3-'d_시나리오'!$I$3))))</f>
        <v/>
      </c>
      <c r="H1061">
        <f>RAND()</f>
        <v/>
      </c>
      <c r="I1061">
        <f>IF('d_시나리오'!$J$4='d_시나리오'!$H$4,'d_시나리오'!$I$4,IF(H1061&lt;('d_시나리오'!$I$4-'d_시나리오'!$H$4)/('d_시나리오'!$J$4-'d_시나리오'!$H$4),'d_시나리오'!$H$4+SQRT(H1061*('d_시나리오'!$J$4-'d_시나리오'!$H$4)*('d_시나리오'!$I$4-'d_시나리오'!$H$4)),'d_시나리오'!$J$4-SQRT((1-H1061)*('d_시나리오'!$J$4-'d_시나리오'!$H$4)*('d_시나리오'!$J$4-'d_시나리오'!$I$4))))</f>
        <v/>
      </c>
      <c r="J1061">
        <f>RAND()</f>
        <v/>
      </c>
      <c r="K1061">
        <f>IF('d_시나리오'!$J$5='d_시나리오'!$H$5,'d_시나리오'!$I$5,IF(J1061&lt;('d_시나리오'!$I$5-'d_시나리오'!$H$5)/('d_시나리오'!$J$5-'d_시나리오'!$H$5),'d_시나리오'!$H$5+SQRT(J1061*('d_시나리오'!$J$5-'d_시나리오'!$H$5)*('d_시나리오'!$I$5-'d_시나리오'!$H$5)),'d_시나리오'!$J$5-SQRT((1-J1061)*('d_시나리오'!$J$5-'d_시나리오'!$H$5)*('d_시나리오'!$J$5-'d_시나리오'!$I$5))))</f>
        <v/>
      </c>
      <c r="L1061">
        <f>RAND()</f>
        <v/>
      </c>
      <c r="M1061">
        <f>IF('d_시나리오'!$J$6='d_시나리오'!$H$6,'d_시나리오'!$I$6,IF(L1061&lt;('d_시나리오'!$I$6-'d_시나리오'!$H$6)/('d_시나리오'!$J$6-'d_시나리오'!$H$6),'d_시나리오'!$H$6+SQRT(L1061*('d_시나리오'!$J$6-'d_시나리오'!$H$6)*('d_시나리오'!$I$6-'d_시나리오'!$H$6)),'d_시나리오'!$J$6-SQRT((1-L1061)*('d_시나리오'!$J$6-'d_시나리오'!$H$6)*('d_시나리오'!$J$6-'d_시나리오'!$I$6))))</f>
        <v/>
      </c>
      <c r="N1061">
        <f>INDEX('d_분포'!$B$2:$B$57,RANDBETWEEN(1,56))</f>
        <v/>
      </c>
      <c r="O1061">
        <f>BETAINV(RAND(),5,5)</f>
        <v/>
      </c>
      <c r="P1061">
        <f>'d_고정'!$B$1*'6_기대효과'!$H$7*('d_시나리오'!$I$7/'d_고정'!$B$2)*B1061</f>
        <v/>
      </c>
      <c r="Q1061">
        <f>P1061*C1061</f>
        <v/>
      </c>
      <c r="R1061">
        <f>P1061*E1061</f>
        <v/>
      </c>
      <c r="S1061">
        <f>R1061*G1061</f>
        <v/>
      </c>
      <c r="T1061">
        <f>Q1061+S1061</f>
        <v/>
      </c>
      <c r="U1061">
        <f>(Q1061*D1061+S1061*I1061)*(1-O1061)</f>
        <v/>
      </c>
      <c r="V1061">
        <f>(R1061*K1061*N1061+'d_고정'!$B$3*('6_기대효과'!$H$7/8)*N1061*'d_고정'!$B$10*M1061*('6_기대효과'!$K$7/'d_고정'!$B$9))*(1-O1061)</f>
        <v/>
      </c>
      <c r="W1061">
        <f>(S1061*I1061+R1061*MAX(K1061-'d_고정'!$B$10*M1061*('6_기대효과'!$K$7/'d_고정'!$B$9),0)*N1061)*(1-O1061)</f>
        <v/>
      </c>
      <c r="X1061">
        <f>U1061+V1061</f>
        <v/>
      </c>
      <c r="Y1061">
        <f>U1061/('d_고정'!$B$5*'6_기대효과'!$H$7/8)/'d_고정'!$B$6</f>
        <v/>
      </c>
      <c r="Z1061">
        <f>U1061/('d_고정'!$B$8*'6_기대효과'!$H$7/8)</f>
        <v/>
      </c>
    </row>
    <row r="1062">
      <c r="A1062">
        <f>RAND()</f>
        <v/>
      </c>
      <c r="B1062">
        <f>IF('d_시나리오'!$J$2='d_시나리오'!$H$2,'d_시나리오'!$I$2,IF(A1062&lt;('d_시나리오'!$I$2-'d_시나리오'!$H$2)/('d_시나리오'!$J$2-'d_시나리오'!$H$2),'d_시나리오'!$H$2+SQRT(A1062*('d_시나리오'!$J$2-'d_시나리오'!$H$2)*('d_시나리오'!$I$2-'d_시나리오'!$H$2)),'d_시나리오'!$J$2-SQRT((1-A1062)*('d_시나리오'!$J$2-'d_시나리오'!$H$2)*('d_시나리오'!$J$2-'d_시나리오'!$I$2))))</f>
        <v/>
      </c>
      <c r="C1062">
        <f>BETAINV(RAND(),2,6)</f>
        <v/>
      </c>
      <c r="D1062">
        <f>INDEX('d_분포'!$A$2:$A$28,RANDBETWEEN(1,27))</f>
        <v/>
      </c>
      <c r="E1062">
        <f>INDEX('d_분포'!$C$2:$C$5,RANDBETWEEN(1,4))*(0.9+0.2*RAND())</f>
        <v/>
      </c>
      <c r="F1062">
        <f>RAND()</f>
        <v/>
      </c>
      <c r="G1062">
        <f>IF('d_시나리오'!$J$3='d_시나리오'!$H$3,'d_시나리오'!$I$3,IF(F1062&lt;('d_시나리오'!$I$3-'d_시나리오'!$H$3)/('d_시나리오'!$J$3-'d_시나리오'!$H$3),'d_시나리오'!$H$3+SQRT(F1062*('d_시나리오'!$J$3-'d_시나리오'!$H$3)*('d_시나리오'!$I$3-'d_시나리오'!$H$3)),'d_시나리오'!$J$3-SQRT((1-F1062)*('d_시나리오'!$J$3-'d_시나리오'!$H$3)*('d_시나리오'!$J$3-'d_시나리오'!$I$3))))</f>
        <v/>
      </c>
      <c r="H1062">
        <f>RAND()</f>
        <v/>
      </c>
      <c r="I1062">
        <f>IF('d_시나리오'!$J$4='d_시나리오'!$H$4,'d_시나리오'!$I$4,IF(H1062&lt;('d_시나리오'!$I$4-'d_시나리오'!$H$4)/('d_시나리오'!$J$4-'d_시나리오'!$H$4),'d_시나리오'!$H$4+SQRT(H1062*('d_시나리오'!$J$4-'d_시나리오'!$H$4)*('d_시나리오'!$I$4-'d_시나리오'!$H$4)),'d_시나리오'!$J$4-SQRT((1-H1062)*('d_시나리오'!$J$4-'d_시나리오'!$H$4)*('d_시나리오'!$J$4-'d_시나리오'!$I$4))))</f>
        <v/>
      </c>
      <c r="J1062">
        <f>RAND()</f>
        <v/>
      </c>
      <c r="K1062">
        <f>IF('d_시나리오'!$J$5='d_시나리오'!$H$5,'d_시나리오'!$I$5,IF(J1062&lt;('d_시나리오'!$I$5-'d_시나리오'!$H$5)/('d_시나리오'!$J$5-'d_시나리오'!$H$5),'d_시나리오'!$H$5+SQRT(J1062*('d_시나리오'!$J$5-'d_시나리오'!$H$5)*('d_시나리오'!$I$5-'d_시나리오'!$H$5)),'d_시나리오'!$J$5-SQRT((1-J1062)*('d_시나리오'!$J$5-'d_시나리오'!$H$5)*('d_시나리오'!$J$5-'d_시나리오'!$I$5))))</f>
        <v/>
      </c>
      <c r="L1062">
        <f>RAND()</f>
        <v/>
      </c>
      <c r="M1062">
        <f>IF('d_시나리오'!$J$6='d_시나리오'!$H$6,'d_시나리오'!$I$6,IF(L1062&lt;('d_시나리오'!$I$6-'d_시나리오'!$H$6)/('d_시나리오'!$J$6-'d_시나리오'!$H$6),'d_시나리오'!$H$6+SQRT(L1062*('d_시나리오'!$J$6-'d_시나리오'!$H$6)*('d_시나리오'!$I$6-'d_시나리오'!$H$6)),'d_시나리오'!$J$6-SQRT((1-L1062)*('d_시나리오'!$J$6-'d_시나리오'!$H$6)*('d_시나리오'!$J$6-'d_시나리오'!$I$6))))</f>
        <v/>
      </c>
      <c r="N1062">
        <f>INDEX('d_분포'!$B$2:$B$57,RANDBETWEEN(1,56))</f>
        <v/>
      </c>
      <c r="O1062">
        <f>BETAINV(RAND(),5,5)</f>
        <v/>
      </c>
      <c r="P1062">
        <f>'d_고정'!$B$1*'6_기대효과'!$H$7*('d_시나리오'!$I$7/'d_고정'!$B$2)*B1062</f>
        <v/>
      </c>
      <c r="Q1062">
        <f>P1062*C1062</f>
        <v/>
      </c>
      <c r="R1062">
        <f>P1062*E1062</f>
        <v/>
      </c>
      <c r="S1062">
        <f>R1062*G1062</f>
        <v/>
      </c>
      <c r="T1062">
        <f>Q1062+S1062</f>
        <v/>
      </c>
      <c r="U1062">
        <f>(Q1062*D1062+S1062*I1062)*(1-O1062)</f>
        <v/>
      </c>
      <c r="V1062">
        <f>(R1062*K1062*N1062+'d_고정'!$B$3*('6_기대효과'!$H$7/8)*N1062*'d_고정'!$B$10*M1062*('6_기대효과'!$K$7/'d_고정'!$B$9))*(1-O1062)</f>
        <v/>
      </c>
      <c r="W1062">
        <f>(S1062*I1062+R1062*MAX(K1062-'d_고정'!$B$10*M1062*('6_기대효과'!$K$7/'d_고정'!$B$9),0)*N1062)*(1-O1062)</f>
        <v/>
      </c>
      <c r="X1062">
        <f>U1062+V1062</f>
        <v/>
      </c>
      <c r="Y1062">
        <f>U1062/('d_고정'!$B$5*'6_기대효과'!$H$7/8)/'d_고정'!$B$6</f>
        <v/>
      </c>
      <c r="Z1062">
        <f>U1062/('d_고정'!$B$8*'6_기대효과'!$H$7/8)</f>
        <v/>
      </c>
    </row>
    <row r="1063">
      <c r="A1063">
        <f>RAND()</f>
        <v/>
      </c>
      <c r="B1063">
        <f>IF('d_시나리오'!$J$2='d_시나리오'!$H$2,'d_시나리오'!$I$2,IF(A1063&lt;('d_시나리오'!$I$2-'d_시나리오'!$H$2)/('d_시나리오'!$J$2-'d_시나리오'!$H$2),'d_시나리오'!$H$2+SQRT(A1063*('d_시나리오'!$J$2-'d_시나리오'!$H$2)*('d_시나리오'!$I$2-'d_시나리오'!$H$2)),'d_시나리오'!$J$2-SQRT((1-A1063)*('d_시나리오'!$J$2-'d_시나리오'!$H$2)*('d_시나리오'!$J$2-'d_시나리오'!$I$2))))</f>
        <v/>
      </c>
      <c r="C1063">
        <f>BETAINV(RAND(),2,6)</f>
        <v/>
      </c>
      <c r="D1063">
        <f>INDEX('d_분포'!$A$2:$A$28,RANDBETWEEN(1,27))</f>
        <v/>
      </c>
      <c r="E1063">
        <f>INDEX('d_분포'!$C$2:$C$5,RANDBETWEEN(1,4))*(0.9+0.2*RAND())</f>
        <v/>
      </c>
      <c r="F1063">
        <f>RAND()</f>
        <v/>
      </c>
      <c r="G1063">
        <f>IF('d_시나리오'!$J$3='d_시나리오'!$H$3,'d_시나리오'!$I$3,IF(F1063&lt;('d_시나리오'!$I$3-'d_시나리오'!$H$3)/('d_시나리오'!$J$3-'d_시나리오'!$H$3),'d_시나리오'!$H$3+SQRT(F1063*('d_시나리오'!$J$3-'d_시나리오'!$H$3)*('d_시나리오'!$I$3-'d_시나리오'!$H$3)),'d_시나리오'!$J$3-SQRT((1-F1063)*('d_시나리오'!$J$3-'d_시나리오'!$H$3)*('d_시나리오'!$J$3-'d_시나리오'!$I$3))))</f>
        <v/>
      </c>
      <c r="H1063">
        <f>RAND()</f>
        <v/>
      </c>
      <c r="I1063">
        <f>IF('d_시나리오'!$J$4='d_시나리오'!$H$4,'d_시나리오'!$I$4,IF(H1063&lt;('d_시나리오'!$I$4-'d_시나리오'!$H$4)/('d_시나리오'!$J$4-'d_시나리오'!$H$4),'d_시나리오'!$H$4+SQRT(H1063*('d_시나리오'!$J$4-'d_시나리오'!$H$4)*('d_시나리오'!$I$4-'d_시나리오'!$H$4)),'d_시나리오'!$J$4-SQRT((1-H1063)*('d_시나리오'!$J$4-'d_시나리오'!$H$4)*('d_시나리오'!$J$4-'d_시나리오'!$I$4))))</f>
        <v/>
      </c>
      <c r="J1063">
        <f>RAND()</f>
        <v/>
      </c>
      <c r="K1063">
        <f>IF('d_시나리오'!$J$5='d_시나리오'!$H$5,'d_시나리오'!$I$5,IF(J1063&lt;('d_시나리오'!$I$5-'d_시나리오'!$H$5)/('d_시나리오'!$J$5-'d_시나리오'!$H$5),'d_시나리오'!$H$5+SQRT(J1063*('d_시나리오'!$J$5-'d_시나리오'!$H$5)*('d_시나리오'!$I$5-'d_시나리오'!$H$5)),'d_시나리오'!$J$5-SQRT((1-J1063)*('d_시나리오'!$J$5-'d_시나리오'!$H$5)*('d_시나리오'!$J$5-'d_시나리오'!$I$5))))</f>
        <v/>
      </c>
      <c r="L1063">
        <f>RAND()</f>
        <v/>
      </c>
      <c r="M1063">
        <f>IF('d_시나리오'!$J$6='d_시나리오'!$H$6,'d_시나리오'!$I$6,IF(L1063&lt;('d_시나리오'!$I$6-'d_시나리오'!$H$6)/('d_시나리오'!$J$6-'d_시나리오'!$H$6),'d_시나리오'!$H$6+SQRT(L1063*('d_시나리오'!$J$6-'d_시나리오'!$H$6)*('d_시나리오'!$I$6-'d_시나리오'!$H$6)),'d_시나리오'!$J$6-SQRT((1-L1063)*('d_시나리오'!$J$6-'d_시나리오'!$H$6)*('d_시나리오'!$J$6-'d_시나리오'!$I$6))))</f>
        <v/>
      </c>
      <c r="N1063">
        <f>INDEX('d_분포'!$B$2:$B$57,RANDBETWEEN(1,56))</f>
        <v/>
      </c>
      <c r="O1063">
        <f>BETAINV(RAND(),5,5)</f>
        <v/>
      </c>
      <c r="P1063">
        <f>'d_고정'!$B$1*'6_기대효과'!$H$7*('d_시나리오'!$I$7/'d_고정'!$B$2)*B1063</f>
        <v/>
      </c>
      <c r="Q1063">
        <f>P1063*C1063</f>
        <v/>
      </c>
      <c r="R1063">
        <f>P1063*E1063</f>
        <v/>
      </c>
      <c r="S1063">
        <f>R1063*G1063</f>
        <v/>
      </c>
      <c r="T1063">
        <f>Q1063+S1063</f>
        <v/>
      </c>
      <c r="U1063">
        <f>(Q1063*D1063+S1063*I1063)*(1-O1063)</f>
        <v/>
      </c>
      <c r="V1063">
        <f>(R1063*K1063*N1063+'d_고정'!$B$3*('6_기대효과'!$H$7/8)*N1063*'d_고정'!$B$10*M1063*('6_기대효과'!$K$7/'d_고정'!$B$9))*(1-O1063)</f>
        <v/>
      </c>
      <c r="W1063">
        <f>(S1063*I1063+R1063*MAX(K1063-'d_고정'!$B$10*M1063*('6_기대효과'!$K$7/'d_고정'!$B$9),0)*N1063)*(1-O1063)</f>
        <v/>
      </c>
      <c r="X1063">
        <f>U1063+V1063</f>
        <v/>
      </c>
      <c r="Y1063">
        <f>U1063/('d_고정'!$B$5*'6_기대효과'!$H$7/8)/'d_고정'!$B$6</f>
        <v/>
      </c>
      <c r="Z1063">
        <f>U1063/('d_고정'!$B$8*'6_기대효과'!$H$7/8)</f>
        <v/>
      </c>
    </row>
    <row r="1064">
      <c r="A1064">
        <f>RAND()</f>
        <v/>
      </c>
      <c r="B1064">
        <f>IF('d_시나리오'!$J$2='d_시나리오'!$H$2,'d_시나리오'!$I$2,IF(A1064&lt;('d_시나리오'!$I$2-'d_시나리오'!$H$2)/('d_시나리오'!$J$2-'d_시나리오'!$H$2),'d_시나리오'!$H$2+SQRT(A1064*('d_시나리오'!$J$2-'d_시나리오'!$H$2)*('d_시나리오'!$I$2-'d_시나리오'!$H$2)),'d_시나리오'!$J$2-SQRT((1-A1064)*('d_시나리오'!$J$2-'d_시나리오'!$H$2)*('d_시나리오'!$J$2-'d_시나리오'!$I$2))))</f>
        <v/>
      </c>
      <c r="C1064">
        <f>BETAINV(RAND(),2,6)</f>
        <v/>
      </c>
      <c r="D1064">
        <f>INDEX('d_분포'!$A$2:$A$28,RANDBETWEEN(1,27))</f>
        <v/>
      </c>
      <c r="E1064">
        <f>INDEX('d_분포'!$C$2:$C$5,RANDBETWEEN(1,4))*(0.9+0.2*RAND())</f>
        <v/>
      </c>
      <c r="F1064">
        <f>RAND()</f>
        <v/>
      </c>
      <c r="G1064">
        <f>IF('d_시나리오'!$J$3='d_시나리오'!$H$3,'d_시나리오'!$I$3,IF(F1064&lt;('d_시나리오'!$I$3-'d_시나리오'!$H$3)/('d_시나리오'!$J$3-'d_시나리오'!$H$3),'d_시나리오'!$H$3+SQRT(F1064*('d_시나리오'!$J$3-'d_시나리오'!$H$3)*('d_시나리오'!$I$3-'d_시나리오'!$H$3)),'d_시나리오'!$J$3-SQRT((1-F1064)*('d_시나리오'!$J$3-'d_시나리오'!$H$3)*('d_시나리오'!$J$3-'d_시나리오'!$I$3))))</f>
        <v/>
      </c>
      <c r="H1064">
        <f>RAND()</f>
        <v/>
      </c>
      <c r="I1064">
        <f>IF('d_시나리오'!$J$4='d_시나리오'!$H$4,'d_시나리오'!$I$4,IF(H1064&lt;('d_시나리오'!$I$4-'d_시나리오'!$H$4)/('d_시나리오'!$J$4-'d_시나리오'!$H$4),'d_시나리오'!$H$4+SQRT(H1064*('d_시나리오'!$J$4-'d_시나리오'!$H$4)*('d_시나리오'!$I$4-'d_시나리오'!$H$4)),'d_시나리오'!$J$4-SQRT((1-H1064)*('d_시나리오'!$J$4-'d_시나리오'!$H$4)*('d_시나리오'!$J$4-'d_시나리오'!$I$4))))</f>
        <v/>
      </c>
      <c r="J1064">
        <f>RAND()</f>
        <v/>
      </c>
      <c r="K1064">
        <f>IF('d_시나리오'!$J$5='d_시나리오'!$H$5,'d_시나리오'!$I$5,IF(J1064&lt;('d_시나리오'!$I$5-'d_시나리오'!$H$5)/('d_시나리오'!$J$5-'d_시나리오'!$H$5),'d_시나리오'!$H$5+SQRT(J1064*('d_시나리오'!$J$5-'d_시나리오'!$H$5)*('d_시나리오'!$I$5-'d_시나리오'!$H$5)),'d_시나리오'!$J$5-SQRT((1-J1064)*('d_시나리오'!$J$5-'d_시나리오'!$H$5)*('d_시나리오'!$J$5-'d_시나리오'!$I$5))))</f>
        <v/>
      </c>
      <c r="L1064">
        <f>RAND()</f>
        <v/>
      </c>
      <c r="M1064">
        <f>IF('d_시나리오'!$J$6='d_시나리오'!$H$6,'d_시나리오'!$I$6,IF(L1064&lt;('d_시나리오'!$I$6-'d_시나리오'!$H$6)/('d_시나리오'!$J$6-'d_시나리오'!$H$6),'d_시나리오'!$H$6+SQRT(L1064*('d_시나리오'!$J$6-'d_시나리오'!$H$6)*('d_시나리오'!$I$6-'d_시나리오'!$H$6)),'d_시나리오'!$J$6-SQRT((1-L1064)*('d_시나리오'!$J$6-'d_시나리오'!$H$6)*('d_시나리오'!$J$6-'d_시나리오'!$I$6))))</f>
        <v/>
      </c>
      <c r="N1064">
        <f>INDEX('d_분포'!$B$2:$B$57,RANDBETWEEN(1,56))</f>
        <v/>
      </c>
      <c r="O1064">
        <f>BETAINV(RAND(),5,5)</f>
        <v/>
      </c>
      <c r="P1064">
        <f>'d_고정'!$B$1*'6_기대효과'!$H$7*('d_시나리오'!$I$7/'d_고정'!$B$2)*B1064</f>
        <v/>
      </c>
      <c r="Q1064">
        <f>P1064*C1064</f>
        <v/>
      </c>
      <c r="R1064">
        <f>P1064*E1064</f>
        <v/>
      </c>
      <c r="S1064">
        <f>R1064*G1064</f>
        <v/>
      </c>
      <c r="T1064">
        <f>Q1064+S1064</f>
        <v/>
      </c>
      <c r="U1064">
        <f>(Q1064*D1064+S1064*I1064)*(1-O1064)</f>
        <v/>
      </c>
      <c r="V1064">
        <f>(R1064*K1064*N1064+'d_고정'!$B$3*('6_기대효과'!$H$7/8)*N1064*'d_고정'!$B$10*M1064*('6_기대효과'!$K$7/'d_고정'!$B$9))*(1-O1064)</f>
        <v/>
      </c>
      <c r="W1064">
        <f>(S1064*I1064+R1064*MAX(K1064-'d_고정'!$B$10*M1064*('6_기대효과'!$K$7/'d_고정'!$B$9),0)*N1064)*(1-O1064)</f>
        <v/>
      </c>
      <c r="X1064">
        <f>U1064+V1064</f>
        <v/>
      </c>
      <c r="Y1064">
        <f>U1064/('d_고정'!$B$5*'6_기대효과'!$H$7/8)/'d_고정'!$B$6</f>
        <v/>
      </c>
      <c r="Z1064">
        <f>U1064/('d_고정'!$B$8*'6_기대효과'!$H$7/8)</f>
        <v/>
      </c>
    </row>
    <row r="1065">
      <c r="A1065">
        <f>RAND()</f>
        <v/>
      </c>
      <c r="B1065">
        <f>IF('d_시나리오'!$J$2='d_시나리오'!$H$2,'d_시나리오'!$I$2,IF(A1065&lt;('d_시나리오'!$I$2-'d_시나리오'!$H$2)/('d_시나리오'!$J$2-'d_시나리오'!$H$2),'d_시나리오'!$H$2+SQRT(A1065*('d_시나리오'!$J$2-'d_시나리오'!$H$2)*('d_시나리오'!$I$2-'d_시나리오'!$H$2)),'d_시나리오'!$J$2-SQRT((1-A1065)*('d_시나리오'!$J$2-'d_시나리오'!$H$2)*('d_시나리오'!$J$2-'d_시나리오'!$I$2))))</f>
        <v/>
      </c>
      <c r="C1065">
        <f>BETAINV(RAND(),2,6)</f>
        <v/>
      </c>
      <c r="D1065">
        <f>INDEX('d_분포'!$A$2:$A$28,RANDBETWEEN(1,27))</f>
        <v/>
      </c>
      <c r="E1065">
        <f>INDEX('d_분포'!$C$2:$C$5,RANDBETWEEN(1,4))*(0.9+0.2*RAND())</f>
        <v/>
      </c>
      <c r="F1065">
        <f>RAND()</f>
        <v/>
      </c>
      <c r="G1065">
        <f>IF('d_시나리오'!$J$3='d_시나리오'!$H$3,'d_시나리오'!$I$3,IF(F1065&lt;('d_시나리오'!$I$3-'d_시나리오'!$H$3)/('d_시나리오'!$J$3-'d_시나리오'!$H$3),'d_시나리오'!$H$3+SQRT(F1065*('d_시나리오'!$J$3-'d_시나리오'!$H$3)*('d_시나리오'!$I$3-'d_시나리오'!$H$3)),'d_시나리오'!$J$3-SQRT((1-F1065)*('d_시나리오'!$J$3-'d_시나리오'!$H$3)*('d_시나리오'!$J$3-'d_시나리오'!$I$3))))</f>
        <v/>
      </c>
      <c r="H1065">
        <f>RAND()</f>
        <v/>
      </c>
      <c r="I1065">
        <f>IF('d_시나리오'!$J$4='d_시나리오'!$H$4,'d_시나리오'!$I$4,IF(H1065&lt;('d_시나리오'!$I$4-'d_시나리오'!$H$4)/('d_시나리오'!$J$4-'d_시나리오'!$H$4),'d_시나리오'!$H$4+SQRT(H1065*('d_시나리오'!$J$4-'d_시나리오'!$H$4)*('d_시나리오'!$I$4-'d_시나리오'!$H$4)),'d_시나리오'!$J$4-SQRT((1-H1065)*('d_시나리오'!$J$4-'d_시나리오'!$H$4)*('d_시나리오'!$J$4-'d_시나리오'!$I$4))))</f>
        <v/>
      </c>
      <c r="J1065">
        <f>RAND()</f>
        <v/>
      </c>
      <c r="K1065">
        <f>IF('d_시나리오'!$J$5='d_시나리오'!$H$5,'d_시나리오'!$I$5,IF(J1065&lt;('d_시나리오'!$I$5-'d_시나리오'!$H$5)/('d_시나리오'!$J$5-'d_시나리오'!$H$5),'d_시나리오'!$H$5+SQRT(J1065*('d_시나리오'!$J$5-'d_시나리오'!$H$5)*('d_시나리오'!$I$5-'d_시나리오'!$H$5)),'d_시나리오'!$J$5-SQRT((1-J1065)*('d_시나리오'!$J$5-'d_시나리오'!$H$5)*('d_시나리오'!$J$5-'d_시나리오'!$I$5))))</f>
        <v/>
      </c>
      <c r="L1065">
        <f>RAND()</f>
        <v/>
      </c>
      <c r="M1065">
        <f>IF('d_시나리오'!$J$6='d_시나리오'!$H$6,'d_시나리오'!$I$6,IF(L1065&lt;('d_시나리오'!$I$6-'d_시나리오'!$H$6)/('d_시나리오'!$J$6-'d_시나리오'!$H$6),'d_시나리오'!$H$6+SQRT(L1065*('d_시나리오'!$J$6-'d_시나리오'!$H$6)*('d_시나리오'!$I$6-'d_시나리오'!$H$6)),'d_시나리오'!$J$6-SQRT((1-L1065)*('d_시나리오'!$J$6-'d_시나리오'!$H$6)*('d_시나리오'!$J$6-'d_시나리오'!$I$6))))</f>
        <v/>
      </c>
      <c r="N1065">
        <f>INDEX('d_분포'!$B$2:$B$57,RANDBETWEEN(1,56))</f>
        <v/>
      </c>
      <c r="O1065">
        <f>BETAINV(RAND(),5,5)</f>
        <v/>
      </c>
      <c r="P1065">
        <f>'d_고정'!$B$1*'6_기대효과'!$H$7*('d_시나리오'!$I$7/'d_고정'!$B$2)*B1065</f>
        <v/>
      </c>
      <c r="Q1065">
        <f>P1065*C1065</f>
        <v/>
      </c>
      <c r="R1065">
        <f>P1065*E1065</f>
        <v/>
      </c>
      <c r="S1065">
        <f>R1065*G1065</f>
        <v/>
      </c>
      <c r="T1065">
        <f>Q1065+S1065</f>
        <v/>
      </c>
      <c r="U1065">
        <f>(Q1065*D1065+S1065*I1065)*(1-O1065)</f>
        <v/>
      </c>
      <c r="V1065">
        <f>(R1065*K1065*N1065+'d_고정'!$B$3*('6_기대효과'!$H$7/8)*N1065*'d_고정'!$B$10*M1065*('6_기대효과'!$K$7/'d_고정'!$B$9))*(1-O1065)</f>
        <v/>
      </c>
      <c r="W1065">
        <f>(S1065*I1065+R1065*MAX(K1065-'d_고정'!$B$10*M1065*('6_기대효과'!$K$7/'d_고정'!$B$9),0)*N1065)*(1-O1065)</f>
        <v/>
      </c>
      <c r="X1065">
        <f>U1065+V1065</f>
        <v/>
      </c>
      <c r="Y1065">
        <f>U1065/('d_고정'!$B$5*'6_기대효과'!$H$7/8)/'d_고정'!$B$6</f>
        <v/>
      </c>
      <c r="Z1065">
        <f>U1065/('d_고정'!$B$8*'6_기대효과'!$H$7/8)</f>
        <v/>
      </c>
    </row>
    <row r="1066">
      <c r="A1066">
        <f>RAND()</f>
        <v/>
      </c>
      <c r="B1066">
        <f>IF('d_시나리오'!$J$2='d_시나리오'!$H$2,'d_시나리오'!$I$2,IF(A1066&lt;('d_시나리오'!$I$2-'d_시나리오'!$H$2)/('d_시나리오'!$J$2-'d_시나리오'!$H$2),'d_시나리오'!$H$2+SQRT(A1066*('d_시나리오'!$J$2-'d_시나리오'!$H$2)*('d_시나리오'!$I$2-'d_시나리오'!$H$2)),'d_시나리오'!$J$2-SQRT((1-A1066)*('d_시나리오'!$J$2-'d_시나리오'!$H$2)*('d_시나리오'!$J$2-'d_시나리오'!$I$2))))</f>
        <v/>
      </c>
      <c r="C1066">
        <f>BETAINV(RAND(),2,6)</f>
        <v/>
      </c>
      <c r="D1066">
        <f>INDEX('d_분포'!$A$2:$A$28,RANDBETWEEN(1,27))</f>
        <v/>
      </c>
      <c r="E1066">
        <f>INDEX('d_분포'!$C$2:$C$5,RANDBETWEEN(1,4))*(0.9+0.2*RAND())</f>
        <v/>
      </c>
      <c r="F1066">
        <f>RAND()</f>
        <v/>
      </c>
      <c r="G1066">
        <f>IF('d_시나리오'!$J$3='d_시나리오'!$H$3,'d_시나리오'!$I$3,IF(F1066&lt;('d_시나리오'!$I$3-'d_시나리오'!$H$3)/('d_시나리오'!$J$3-'d_시나리오'!$H$3),'d_시나리오'!$H$3+SQRT(F1066*('d_시나리오'!$J$3-'d_시나리오'!$H$3)*('d_시나리오'!$I$3-'d_시나리오'!$H$3)),'d_시나리오'!$J$3-SQRT((1-F1066)*('d_시나리오'!$J$3-'d_시나리오'!$H$3)*('d_시나리오'!$J$3-'d_시나리오'!$I$3))))</f>
        <v/>
      </c>
      <c r="H1066">
        <f>RAND()</f>
        <v/>
      </c>
      <c r="I1066">
        <f>IF('d_시나리오'!$J$4='d_시나리오'!$H$4,'d_시나리오'!$I$4,IF(H1066&lt;('d_시나리오'!$I$4-'d_시나리오'!$H$4)/('d_시나리오'!$J$4-'d_시나리오'!$H$4),'d_시나리오'!$H$4+SQRT(H1066*('d_시나리오'!$J$4-'d_시나리오'!$H$4)*('d_시나리오'!$I$4-'d_시나리오'!$H$4)),'d_시나리오'!$J$4-SQRT((1-H1066)*('d_시나리오'!$J$4-'d_시나리오'!$H$4)*('d_시나리오'!$J$4-'d_시나리오'!$I$4))))</f>
        <v/>
      </c>
      <c r="J1066">
        <f>RAND()</f>
        <v/>
      </c>
      <c r="K1066">
        <f>IF('d_시나리오'!$J$5='d_시나리오'!$H$5,'d_시나리오'!$I$5,IF(J1066&lt;('d_시나리오'!$I$5-'d_시나리오'!$H$5)/('d_시나리오'!$J$5-'d_시나리오'!$H$5),'d_시나리오'!$H$5+SQRT(J1066*('d_시나리오'!$J$5-'d_시나리오'!$H$5)*('d_시나리오'!$I$5-'d_시나리오'!$H$5)),'d_시나리오'!$J$5-SQRT((1-J1066)*('d_시나리오'!$J$5-'d_시나리오'!$H$5)*('d_시나리오'!$J$5-'d_시나리오'!$I$5))))</f>
        <v/>
      </c>
      <c r="L1066">
        <f>RAND()</f>
        <v/>
      </c>
      <c r="M1066">
        <f>IF('d_시나리오'!$J$6='d_시나리오'!$H$6,'d_시나리오'!$I$6,IF(L1066&lt;('d_시나리오'!$I$6-'d_시나리오'!$H$6)/('d_시나리오'!$J$6-'d_시나리오'!$H$6),'d_시나리오'!$H$6+SQRT(L1066*('d_시나리오'!$J$6-'d_시나리오'!$H$6)*('d_시나리오'!$I$6-'d_시나리오'!$H$6)),'d_시나리오'!$J$6-SQRT((1-L1066)*('d_시나리오'!$J$6-'d_시나리오'!$H$6)*('d_시나리오'!$J$6-'d_시나리오'!$I$6))))</f>
        <v/>
      </c>
      <c r="N1066">
        <f>INDEX('d_분포'!$B$2:$B$57,RANDBETWEEN(1,56))</f>
        <v/>
      </c>
      <c r="O1066">
        <f>BETAINV(RAND(),5,5)</f>
        <v/>
      </c>
      <c r="P1066">
        <f>'d_고정'!$B$1*'6_기대효과'!$H$7*('d_시나리오'!$I$7/'d_고정'!$B$2)*B1066</f>
        <v/>
      </c>
      <c r="Q1066">
        <f>P1066*C1066</f>
        <v/>
      </c>
      <c r="R1066">
        <f>P1066*E1066</f>
        <v/>
      </c>
      <c r="S1066">
        <f>R1066*G1066</f>
        <v/>
      </c>
      <c r="T1066">
        <f>Q1066+S1066</f>
        <v/>
      </c>
      <c r="U1066">
        <f>(Q1066*D1066+S1066*I1066)*(1-O1066)</f>
        <v/>
      </c>
      <c r="V1066">
        <f>(R1066*K1066*N1066+'d_고정'!$B$3*('6_기대효과'!$H$7/8)*N1066*'d_고정'!$B$10*M1066*('6_기대효과'!$K$7/'d_고정'!$B$9))*(1-O1066)</f>
        <v/>
      </c>
      <c r="W1066">
        <f>(S1066*I1066+R1066*MAX(K1066-'d_고정'!$B$10*M1066*('6_기대효과'!$K$7/'d_고정'!$B$9),0)*N1066)*(1-O1066)</f>
        <v/>
      </c>
      <c r="X1066">
        <f>U1066+V1066</f>
        <v/>
      </c>
      <c r="Y1066">
        <f>U1066/('d_고정'!$B$5*'6_기대효과'!$H$7/8)/'d_고정'!$B$6</f>
        <v/>
      </c>
      <c r="Z1066">
        <f>U1066/('d_고정'!$B$8*'6_기대효과'!$H$7/8)</f>
        <v/>
      </c>
    </row>
    <row r="1067">
      <c r="A1067">
        <f>RAND()</f>
        <v/>
      </c>
      <c r="B1067">
        <f>IF('d_시나리오'!$J$2='d_시나리오'!$H$2,'d_시나리오'!$I$2,IF(A1067&lt;('d_시나리오'!$I$2-'d_시나리오'!$H$2)/('d_시나리오'!$J$2-'d_시나리오'!$H$2),'d_시나리오'!$H$2+SQRT(A1067*('d_시나리오'!$J$2-'d_시나리오'!$H$2)*('d_시나리오'!$I$2-'d_시나리오'!$H$2)),'d_시나리오'!$J$2-SQRT((1-A1067)*('d_시나리오'!$J$2-'d_시나리오'!$H$2)*('d_시나리오'!$J$2-'d_시나리오'!$I$2))))</f>
        <v/>
      </c>
      <c r="C1067">
        <f>BETAINV(RAND(),2,6)</f>
        <v/>
      </c>
      <c r="D1067">
        <f>INDEX('d_분포'!$A$2:$A$28,RANDBETWEEN(1,27))</f>
        <v/>
      </c>
      <c r="E1067">
        <f>INDEX('d_분포'!$C$2:$C$5,RANDBETWEEN(1,4))*(0.9+0.2*RAND())</f>
        <v/>
      </c>
      <c r="F1067">
        <f>RAND()</f>
        <v/>
      </c>
      <c r="G1067">
        <f>IF('d_시나리오'!$J$3='d_시나리오'!$H$3,'d_시나리오'!$I$3,IF(F1067&lt;('d_시나리오'!$I$3-'d_시나리오'!$H$3)/('d_시나리오'!$J$3-'d_시나리오'!$H$3),'d_시나리오'!$H$3+SQRT(F1067*('d_시나리오'!$J$3-'d_시나리오'!$H$3)*('d_시나리오'!$I$3-'d_시나리오'!$H$3)),'d_시나리오'!$J$3-SQRT((1-F1067)*('d_시나리오'!$J$3-'d_시나리오'!$H$3)*('d_시나리오'!$J$3-'d_시나리오'!$I$3))))</f>
        <v/>
      </c>
      <c r="H1067">
        <f>RAND()</f>
        <v/>
      </c>
      <c r="I1067">
        <f>IF('d_시나리오'!$J$4='d_시나리오'!$H$4,'d_시나리오'!$I$4,IF(H1067&lt;('d_시나리오'!$I$4-'d_시나리오'!$H$4)/('d_시나리오'!$J$4-'d_시나리오'!$H$4),'d_시나리오'!$H$4+SQRT(H1067*('d_시나리오'!$J$4-'d_시나리오'!$H$4)*('d_시나리오'!$I$4-'d_시나리오'!$H$4)),'d_시나리오'!$J$4-SQRT((1-H1067)*('d_시나리오'!$J$4-'d_시나리오'!$H$4)*('d_시나리오'!$J$4-'d_시나리오'!$I$4))))</f>
        <v/>
      </c>
      <c r="J1067">
        <f>RAND()</f>
        <v/>
      </c>
      <c r="K1067">
        <f>IF('d_시나리오'!$J$5='d_시나리오'!$H$5,'d_시나리오'!$I$5,IF(J1067&lt;('d_시나리오'!$I$5-'d_시나리오'!$H$5)/('d_시나리오'!$J$5-'d_시나리오'!$H$5),'d_시나리오'!$H$5+SQRT(J1067*('d_시나리오'!$J$5-'d_시나리오'!$H$5)*('d_시나리오'!$I$5-'d_시나리오'!$H$5)),'d_시나리오'!$J$5-SQRT((1-J1067)*('d_시나리오'!$J$5-'d_시나리오'!$H$5)*('d_시나리오'!$J$5-'d_시나리오'!$I$5))))</f>
        <v/>
      </c>
      <c r="L1067">
        <f>RAND()</f>
        <v/>
      </c>
      <c r="M1067">
        <f>IF('d_시나리오'!$J$6='d_시나리오'!$H$6,'d_시나리오'!$I$6,IF(L1067&lt;('d_시나리오'!$I$6-'d_시나리오'!$H$6)/('d_시나리오'!$J$6-'d_시나리오'!$H$6),'d_시나리오'!$H$6+SQRT(L1067*('d_시나리오'!$J$6-'d_시나리오'!$H$6)*('d_시나리오'!$I$6-'d_시나리오'!$H$6)),'d_시나리오'!$J$6-SQRT((1-L1067)*('d_시나리오'!$J$6-'d_시나리오'!$H$6)*('d_시나리오'!$J$6-'d_시나리오'!$I$6))))</f>
        <v/>
      </c>
      <c r="N1067">
        <f>INDEX('d_분포'!$B$2:$B$57,RANDBETWEEN(1,56))</f>
        <v/>
      </c>
      <c r="O1067">
        <f>BETAINV(RAND(),5,5)</f>
        <v/>
      </c>
      <c r="P1067">
        <f>'d_고정'!$B$1*'6_기대효과'!$H$7*('d_시나리오'!$I$7/'d_고정'!$B$2)*B1067</f>
        <v/>
      </c>
      <c r="Q1067">
        <f>P1067*C1067</f>
        <v/>
      </c>
      <c r="R1067">
        <f>P1067*E1067</f>
        <v/>
      </c>
      <c r="S1067">
        <f>R1067*G1067</f>
        <v/>
      </c>
      <c r="T1067">
        <f>Q1067+S1067</f>
        <v/>
      </c>
      <c r="U1067">
        <f>(Q1067*D1067+S1067*I1067)*(1-O1067)</f>
        <v/>
      </c>
      <c r="V1067">
        <f>(R1067*K1067*N1067+'d_고정'!$B$3*('6_기대효과'!$H$7/8)*N1067*'d_고정'!$B$10*M1067*('6_기대효과'!$K$7/'d_고정'!$B$9))*(1-O1067)</f>
        <v/>
      </c>
      <c r="W1067">
        <f>(S1067*I1067+R1067*MAX(K1067-'d_고정'!$B$10*M1067*('6_기대효과'!$K$7/'d_고정'!$B$9),0)*N1067)*(1-O1067)</f>
        <v/>
      </c>
      <c r="X1067">
        <f>U1067+V1067</f>
        <v/>
      </c>
      <c r="Y1067">
        <f>U1067/('d_고정'!$B$5*'6_기대효과'!$H$7/8)/'d_고정'!$B$6</f>
        <v/>
      </c>
      <c r="Z1067">
        <f>U1067/('d_고정'!$B$8*'6_기대효과'!$H$7/8)</f>
        <v/>
      </c>
    </row>
    <row r="1068">
      <c r="A1068">
        <f>RAND()</f>
        <v/>
      </c>
      <c r="B1068">
        <f>IF('d_시나리오'!$J$2='d_시나리오'!$H$2,'d_시나리오'!$I$2,IF(A1068&lt;('d_시나리오'!$I$2-'d_시나리오'!$H$2)/('d_시나리오'!$J$2-'d_시나리오'!$H$2),'d_시나리오'!$H$2+SQRT(A1068*('d_시나리오'!$J$2-'d_시나리오'!$H$2)*('d_시나리오'!$I$2-'d_시나리오'!$H$2)),'d_시나리오'!$J$2-SQRT((1-A1068)*('d_시나리오'!$J$2-'d_시나리오'!$H$2)*('d_시나리오'!$J$2-'d_시나리오'!$I$2))))</f>
        <v/>
      </c>
      <c r="C1068">
        <f>BETAINV(RAND(),2,6)</f>
        <v/>
      </c>
      <c r="D1068">
        <f>INDEX('d_분포'!$A$2:$A$28,RANDBETWEEN(1,27))</f>
        <v/>
      </c>
      <c r="E1068">
        <f>INDEX('d_분포'!$C$2:$C$5,RANDBETWEEN(1,4))*(0.9+0.2*RAND())</f>
        <v/>
      </c>
      <c r="F1068">
        <f>RAND()</f>
        <v/>
      </c>
      <c r="G1068">
        <f>IF('d_시나리오'!$J$3='d_시나리오'!$H$3,'d_시나리오'!$I$3,IF(F1068&lt;('d_시나리오'!$I$3-'d_시나리오'!$H$3)/('d_시나리오'!$J$3-'d_시나리오'!$H$3),'d_시나리오'!$H$3+SQRT(F1068*('d_시나리오'!$J$3-'d_시나리오'!$H$3)*('d_시나리오'!$I$3-'d_시나리오'!$H$3)),'d_시나리오'!$J$3-SQRT((1-F1068)*('d_시나리오'!$J$3-'d_시나리오'!$H$3)*('d_시나리오'!$J$3-'d_시나리오'!$I$3))))</f>
        <v/>
      </c>
      <c r="H1068">
        <f>RAND()</f>
        <v/>
      </c>
      <c r="I1068">
        <f>IF('d_시나리오'!$J$4='d_시나리오'!$H$4,'d_시나리오'!$I$4,IF(H1068&lt;('d_시나리오'!$I$4-'d_시나리오'!$H$4)/('d_시나리오'!$J$4-'d_시나리오'!$H$4),'d_시나리오'!$H$4+SQRT(H1068*('d_시나리오'!$J$4-'d_시나리오'!$H$4)*('d_시나리오'!$I$4-'d_시나리오'!$H$4)),'d_시나리오'!$J$4-SQRT((1-H1068)*('d_시나리오'!$J$4-'d_시나리오'!$H$4)*('d_시나리오'!$J$4-'d_시나리오'!$I$4))))</f>
        <v/>
      </c>
      <c r="J1068">
        <f>RAND()</f>
        <v/>
      </c>
      <c r="K1068">
        <f>IF('d_시나리오'!$J$5='d_시나리오'!$H$5,'d_시나리오'!$I$5,IF(J1068&lt;('d_시나리오'!$I$5-'d_시나리오'!$H$5)/('d_시나리오'!$J$5-'d_시나리오'!$H$5),'d_시나리오'!$H$5+SQRT(J1068*('d_시나리오'!$J$5-'d_시나리오'!$H$5)*('d_시나리오'!$I$5-'d_시나리오'!$H$5)),'d_시나리오'!$J$5-SQRT((1-J1068)*('d_시나리오'!$J$5-'d_시나리오'!$H$5)*('d_시나리오'!$J$5-'d_시나리오'!$I$5))))</f>
        <v/>
      </c>
      <c r="L1068">
        <f>RAND()</f>
        <v/>
      </c>
      <c r="M1068">
        <f>IF('d_시나리오'!$J$6='d_시나리오'!$H$6,'d_시나리오'!$I$6,IF(L1068&lt;('d_시나리오'!$I$6-'d_시나리오'!$H$6)/('d_시나리오'!$J$6-'d_시나리오'!$H$6),'d_시나리오'!$H$6+SQRT(L1068*('d_시나리오'!$J$6-'d_시나리오'!$H$6)*('d_시나리오'!$I$6-'d_시나리오'!$H$6)),'d_시나리오'!$J$6-SQRT((1-L1068)*('d_시나리오'!$J$6-'d_시나리오'!$H$6)*('d_시나리오'!$J$6-'d_시나리오'!$I$6))))</f>
        <v/>
      </c>
      <c r="N1068">
        <f>INDEX('d_분포'!$B$2:$B$57,RANDBETWEEN(1,56))</f>
        <v/>
      </c>
      <c r="O1068">
        <f>BETAINV(RAND(),5,5)</f>
        <v/>
      </c>
      <c r="P1068">
        <f>'d_고정'!$B$1*'6_기대효과'!$H$7*('d_시나리오'!$I$7/'d_고정'!$B$2)*B1068</f>
        <v/>
      </c>
      <c r="Q1068">
        <f>P1068*C1068</f>
        <v/>
      </c>
      <c r="R1068">
        <f>P1068*E1068</f>
        <v/>
      </c>
      <c r="S1068">
        <f>R1068*G1068</f>
        <v/>
      </c>
      <c r="T1068">
        <f>Q1068+S1068</f>
        <v/>
      </c>
      <c r="U1068">
        <f>(Q1068*D1068+S1068*I1068)*(1-O1068)</f>
        <v/>
      </c>
      <c r="V1068">
        <f>(R1068*K1068*N1068+'d_고정'!$B$3*('6_기대효과'!$H$7/8)*N1068*'d_고정'!$B$10*M1068*('6_기대효과'!$K$7/'d_고정'!$B$9))*(1-O1068)</f>
        <v/>
      </c>
      <c r="W1068">
        <f>(S1068*I1068+R1068*MAX(K1068-'d_고정'!$B$10*M1068*('6_기대효과'!$K$7/'d_고정'!$B$9),0)*N1068)*(1-O1068)</f>
        <v/>
      </c>
      <c r="X1068">
        <f>U1068+V1068</f>
        <v/>
      </c>
      <c r="Y1068">
        <f>U1068/('d_고정'!$B$5*'6_기대효과'!$H$7/8)/'d_고정'!$B$6</f>
        <v/>
      </c>
      <c r="Z1068">
        <f>U1068/('d_고정'!$B$8*'6_기대효과'!$H$7/8)</f>
        <v/>
      </c>
    </row>
    <row r="1069">
      <c r="A1069">
        <f>RAND()</f>
        <v/>
      </c>
      <c r="B1069">
        <f>IF('d_시나리오'!$J$2='d_시나리오'!$H$2,'d_시나리오'!$I$2,IF(A1069&lt;('d_시나리오'!$I$2-'d_시나리오'!$H$2)/('d_시나리오'!$J$2-'d_시나리오'!$H$2),'d_시나리오'!$H$2+SQRT(A1069*('d_시나리오'!$J$2-'d_시나리오'!$H$2)*('d_시나리오'!$I$2-'d_시나리오'!$H$2)),'d_시나리오'!$J$2-SQRT((1-A1069)*('d_시나리오'!$J$2-'d_시나리오'!$H$2)*('d_시나리오'!$J$2-'d_시나리오'!$I$2))))</f>
        <v/>
      </c>
      <c r="C1069">
        <f>BETAINV(RAND(),2,6)</f>
        <v/>
      </c>
      <c r="D1069">
        <f>INDEX('d_분포'!$A$2:$A$28,RANDBETWEEN(1,27))</f>
        <v/>
      </c>
      <c r="E1069">
        <f>INDEX('d_분포'!$C$2:$C$5,RANDBETWEEN(1,4))*(0.9+0.2*RAND())</f>
        <v/>
      </c>
      <c r="F1069">
        <f>RAND()</f>
        <v/>
      </c>
      <c r="G1069">
        <f>IF('d_시나리오'!$J$3='d_시나리오'!$H$3,'d_시나리오'!$I$3,IF(F1069&lt;('d_시나리오'!$I$3-'d_시나리오'!$H$3)/('d_시나리오'!$J$3-'d_시나리오'!$H$3),'d_시나리오'!$H$3+SQRT(F1069*('d_시나리오'!$J$3-'d_시나리오'!$H$3)*('d_시나리오'!$I$3-'d_시나리오'!$H$3)),'d_시나리오'!$J$3-SQRT((1-F1069)*('d_시나리오'!$J$3-'d_시나리오'!$H$3)*('d_시나리오'!$J$3-'d_시나리오'!$I$3))))</f>
        <v/>
      </c>
      <c r="H1069">
        <f>RAND()</f>
        <v/>
      </c>
      <c r="I1069">
        <f>IF('d_시나리오'!$J$4='d_시나리오'!$H$4,'d_시나리오'!$I$4,IF(H1069&lt;('d_시나리오'!$I$4-'d_시나리오'!$H$4)/('d_시나리오'!$J$4-'d_시나리오'!$H$4),'d_시나리오'!$H$4+SQRT(H1069*('d_시나리오'!$J$4-'d_시나리오'!$H$4)*('d_시나리오'!$I$4-'d_시나리오'!$H$4)),'d_시나리오'!$J$4-SQRT((1-H1069)*('d_시나리오'!$J$4-'d_시나리오'!$H$4)*('d_시나리오'!$J$4-'d_시나리오'!$I$4))))</f>
        <v/>
      </c>
      <c r="J1069">
        <f>RAND()</f>
        <v/>
      </c>
      <c r="K1069">
        <f>IF('d_시나리오'!$J$5='d_시나리오'!$H$5,'d_시나리오'!$I$5,IF(J1069&lt;('d_시나리오'!$I$5-'d_시나리오'!$H$5)/('d_시나리오'!$J$5-'d_시나리오'!$H$5),'d_시나리오'!$H$5+SQRT(J1069*('d_시나리오'!$J$5-'d_시나리오'!$H$5)*('d_시나리오'!$I$5-'d_시나리오'!$H$5)),'d_시나리오'!$J$5-SQRT((1-J1069)*('d_시나리오'!$J$5-'d_시나리오'!$H$5)*('d_시나리오'!$J$5-'d_시나리오'!$I$5))))</f>
        <v/>
      </c>
      <c r="L1069">
        <f>RAND()</f>
        <v/>
      </c>
      <c r="M1069">
        <f>IF('d_시나리오'!$J$6='d_시나리오'!$H$6,'d_시나리오'!$I$6,IF(L1069&lt;('d_시나리오'!$I$6-'d_시나리오'!$H$6)/('d_시나리오'!$J$6-'d_시나리오'!$H$6),'d_시나리오'!$H$6+SQRT(L1069*('d_시나리오'!$J$6-'d_시나리오'!$H$6)*('d_시나리오'!$I$6-'d_시나리오'!$H$6)),'d_시나리오'!$J$6-SQRT((1-L1069)*('d_시나리오'!$J$6-'d_시나리오'!$H$6)*('d_시나리오'!$J$6-'d_시나리오'!$I$6))))</f>
        <v/>
      </c>
      <c r="N1069">
        <f>INDEX('d_분포'!$B$2:$B$57,RANDBETWEEN(1,56))</f>
        <v/>
      </c>
      <c r="O1069">
        <f>BETAINV(RAND(),5,5)</f>
        <v/>
      </c>
      <c r="P1069">
        <f>'d_고정'!$B$1*'6_기대효과'!$H$7*('d_시나리오'!$I$7/'d_고정'!$B$2)*B1069</f>
        <v/>
      </c>
      <c r="Q1069">
        <f>P1069*C1069</f>
        <v/>
      </c>
      <c r="R1069">
        <f>P1069*E1069</f>
        <v/>
      </c>
      <c r="S1069">
        <f>R1069*G1069</f>
        <v/>
      </c>
      <c r="T1069">
        <f>Q1069+S1069</f>
        <v/>
      </c>
      <c r="U1069">
        <f>(Q1069*D1069+S1069*I1069)*(1-O1069)</f>
        <v/>
      </c>
      <c r="V1069">
        <f>(R1069*K1069*N1069+'d_고정'!$B$3*('6_기대효과'!$H$7/8)*N1069*'d_고정'!$B$10*M1069*('6_기대효과'!$K$7/'d_고정'!$B$9))*(1-O1069)</f>
        <v/>
      </c>
      <c r="W1069">
        <f>(S1069*I1069+R1069*MAX(K1069-'d_고정'!$B$10*M1069*('6_기대효과'!$K$7/'d_고정'!$B$9),0)*N1069)*(1-O1069)</f>
        <v/>
      </c>
      <c r="X1069">
        <f>U1069+V1069</f>
        <v/>
      </c>
      <c r="Y1069">
        <f>U1069/('d_고정'!$B$5*'6_기대효과'!$H$7/8)/'d_고정'!$B$6</f>
        <v/>
      </c>
      <c r="Z1069">
        <f>U1069/('d_고정'!$B$8*'6_기대효과'!$H$7/8)</f>
        <v/>
      </c>
    </row>
    <row r="1070">
      <c r="A1070">
        <f>RAND()</f>
        <v/>
      </c>
      <c r="B1070">
        <f>IF('d_시나리오'!$J$2='d_시나리오'!$H$2,'d_시나리오'!$I$2,IF(A1070&lt;('d_시나리오'!$I$2-'d_시나리오'!$H$2)/('d_시나리오'!$J$2-'d_시나리오'!$H$2),'d_시나리오'!$H$2+SQRT(A1070*('d_시나리오'!$J$2-'d_시나리오'!$H$2)*('d_시나리오'!$I$2-'d_시나리오'!$H$2)),'d_시나리오'!$J$2-SQRT((1-A1070)*('d_시나리오'!$J$2-'d_시나리오'!$H$2)*('d_시나리오'!$J$2-'d_시나리오'!$I$2))))</f>
        <v/>
      </c>
      <c r="C1070">
        <f>BETAINV(RAND(),2,6)</f>
        <v/>
      </c>
      <c r="D1070">
        <f>INDEX('d_분포'!$A$2:$A$28,RANDBETWEEN(1,27))</f>
        <v/>
      </c>
      <c r="E1070">
        <f>INDEX('d_분포'!$C$2:$C$5,RANDBETWEEN(1,4))*(0.9+0.2*RAND())</f>
        <v/>
      </c>
      <c r="F1070">
        <f>RAND()</f>
        <v/>
      </c>
      <c r="G1070">
        <f>IF('d_시나리오'!$J$3='d_시나리오'!$H$3,'d_시나리오'!$I$3,IF(F1070&lt;('d_시나리오'!$I$3-'d_시나리오'!$H$3)/('d_시나리오'!$J$3-'d_시나리오'!$H$3),'d_시나리오'!$H$3+SQRT(F1070*('d_시나리오'!$J$3-'d_시나리오'!$H$3)*('d_시나리오'!$I$3-'d_시나리오'!$H$3)),'d_시나리오'!$J$3-SQRT((1-F1070)*('d_시나리오'!$J$3-'d_시나리오'!$H$3)*('d_시나리오'!$J$3-'d_시나리오'!$I$3))))</f>
        <v/>
      </c>
      <c r="H1070">
        <f>RAND()</f>
        <v/>
      </c>
      <c r="I1070">
        <f>IF('d_시나리오'!$J$4='d_시나리오'!$H$4,'d_시나리오'!$I$4,IF(H1070&lt;('d_시나리오'!$I$4-'d_시나리오'!$H$4)/('d_시나리오'!$J$4-'d_시나리오'!$H$4),'d_시나리오'!$H$4+SQRT(H1070*('d_시나리오'!$J$4-'d_시나리오'!$H$4)*('d_시나리오'!$I$4-'d_시나리오'!$H$4)),'d_시나리오'!$J$4-SQRT((1-H1070)*('d_시나리오'!$J$4-'d_시나리오'!$H$4)*('d_시나리오'!$J$4-'d_시나리오'!$I$4))))</f>
        <v/>
      </c>
      <c r="J1070">
        <f>RAND()</f>
        <v/>
      </c>
      <c r="K1070">
        <f>IF('d_시나리오'!$J$5='d_시나리오'!$H$5,'d_시나리오'!$I$5,IF(J1070&lt;('d_시나리오'!$I$5-'d_시나리오'!$H$5)/('d_시나리오'!$J$5-'d_시나리오'!$H$5),'d_시나리오'!$H$5+SQRT(J1070*('d_시나리오'!$J$5-'d_시나리오'!$H$5)*('d_시나리오'!$I$5-'d_시나리오'!$H$5)),'d_시나리오'!$J$5-SQRT((1-J1070)*('d_시나리오'!$J$5-'d_시나리오'!$H$5)*('d_시나리오'!$J$5-'d_시나리오'!$I$5))))</f>
        <v/>
      </c>
      <c r="L1070">
        <f>RAND()</f>
        <v/>
      </c>
      <c r="M1070">
        <f>IF('d_시나리오'!$J$6='d_시나리오'!$H$6,'d_시나리오'!$I$6,IF(L1070&lt;('d_시나리오'!$I$6-'d_시나리오'!$H$6)/('d_시나리오'!$J$6-'d_시나리오'!$H$6),'d_시나리오'!$H$6+SQRT(L1070*('d_시나리오'!$J$6-'d_시나리오'!$H$6)*('d_시나리오'!$I$6-'d_시나리오'!$H$6)),'d_시나리오'!$J$6-SQRT((1-L1070)*('d_시나리오'!$J$6-'d_시나리오'!$H$6)*('d_시나리오'!$J$6-'d_시나리오'!$I$6))))</f>
        <v/>
      </c>
      <c r="N1070">
        <f>INDEX('d_분포'!$B$2:$B$57,RANDBETWEEN(1,56))</f>
        <v/>
      </c>
      <c r="O1070">
        <f>BETAINV(RAND(),5,5)</f>
        <v/>
      </c>
      <c r="P1070">
        <f>'d_고정'!$B$1*'6_기대효과'!$H$7*('d_시나리오'!$I$7/'d_고정'!$B$2)*B1070</f>
        <v/>
      </c>
      <c r="Q1070">
        <f>P1070*C1070</f>
        <v/>
      </c>
      <c r="R1070">
        <f>P1070*E1070</f>
        <v/>
      </c>
      <c r="S1070">
        <f>R1070*G1070</f>
        <v/>
      </c>
      <c r="T1070">
        <f>Q1070+S1070</f>
        <v/>
      </c>
      <c r="U1070">
        <f>(Q1070*D1070+S1070*I1070)*(1-O1070)</f>
        <v/>
      </c>
      <c r="V1070">
        <f>(R1070*K1070*N1070+'d_고정'!$B$3*('6_기대효과'!$H$7/8)*N1070*'d_고정'!$B$10*M1070*('6_기대효과'!$K$7/'d_고정'!$B$9))*(1-O1070)</f>
        <v/>
      </c>
      <c r="W1070">
        <f>(S1070*I1070+R1070*MAX(K1070-'d_고정'!$B$10*M1070*('6_기대효과'!$K$7/'d_고정'!$B$9),0)*N1070)*(1-O1070)</f>
        <v/>
      </c>
      <c r="X1070">
        <f>U1070+V1070</f>
        <v/>
      </c>
      <c r="Y1070">
        <f>U1070/('d_고정'!$B$5*'6_기대효과'!$H$7/8)/'d_고정'!$B$6</f>
        <v/>
      </c>
      <c r="Z1070">
        <f>U1070/('d_고정'!$B$8*'6_기대효과'!$H$7/8)</f>
        <v/>
      </c>
    </row>
    <row r="1071">
      <c r="A1071">
        <f>RAND()</f>
        <v/>
      </c>
      <c r="B1071">
        <f>IF('d_시나리오'!$J$2='d_시나리오'!$H$2,'d_시나리오'!$I$2,IF(A1071&lt;('d_시나리오'!$I$2-'d_시나리오'!$H$2)/('d_시나리오'!$J$2-'d_시나리오'!$H$2),'d_시나리오'!$H$2+SQRT(A1071*('d_시나리오'!$J$2-'d_시나리오'!$H$2)*('d_시나리오'!$I$2-'d_시나리오'!$H$2)),'d_시나리오'!$J$2-SQRT((1-A1071)*('d_시나리오'!$J$2-'d_시나리오'!$H$2)*('d_시나리오'!$J$2-'d_시나리오'!$I$2))))</f>
        <v/>
      </c>
      <c r="C1071">
        <f>BETAINV(RAND(),2,6)</f>
        <v/>
      </c>
      <c r="D1071">
        <f>INDEX('d_분포'!$A$2:$A$28,RANDBETWEEN(1,27))</f>
        <v/>
      </c>
      <c r="E1071">
        <f>INDEX('d_분포'!$C$2:$C$5,RANDBETWEEN(1,4))*(0.9+0.2*RAND())</f>
        <v/>
      </c>
      <c r="F1071">
        <f>RAND()</f>
        <v/>
      </c>
      <c r="G1071">
        <f>IF('d_시나리오'!$J$3='d_시나리오'!$H$3,'d_시나리오'!$I$3,IF(F1071&lt;('d_시나리오'!$I$3-'d_시나리오'!$H$3)/('d_시나리오'!$J$3-'d_시나리오'!$H$3),'d_시나리오'!$H$3+SQRT(F1071*('d_시나리오'!$J$3-'d_시나리오'!$H$3)*('d_시나리오'!$I$3-'d_시나리오'!$H$3)),'d_시나리오'!$J$3-SQRT((1-F1071)*('d_시나리오'!$J$3-'d_시나리오'!$H$3)*('d_시나리오'!$J$3-'d_시나리오'!$I$3))))</f>
        <v/>
      </c>
      <c r="H1071">
        <f>RAND()</f>
        <v/>
      </c>
      <c r="I1071">
        <f>IF('d_시나리오'!$J$4='d_시나리오'!$H$4,'d_시나리오'!$I$4,IF(H1071&lt;('d_시나리오'!$I$4-'d_시나리오'!$H$4)/('d_시나리오'!$J$4-'d_시나리오'!$H$4),'d_시나리오'!$H$4+SQRT(H1071*('d_시나리오'!$J$4-'d_시나리오'!$H$4)*('d_시나리오'!$I$4-'d_시나리오'!$H$4)),'d_시나리오'!$J$4-SQRT((1-H1071)*('d_시나리오'!$J$4-'d_시나리오'!$H$4)*('d_시나리오'!$J$4-'d_시나리오'!$I$4))))</f>
        <v/>
      </c>
      <c r="J1071">
        <f>RAND()</f>
        <v/>
      </c>
      <c r="K1071">
        <f>IF('d_시나리오'!$J$5='d_시나리오'!$H$5,'d_시나리오'!$I$5,IF(J1071&lt;('d_시나리오'!$I$5-'d_시나리오'!$H$5)/('d_시나리오'!$J$5-'d_시나리오'!$H$5),'d_시나리오'!$H$5+SQRT(J1071*('d_시나리오'!$J$5-'d_시나리오'!$H$5)*('d_시나리오'!$I$5-'d_시나리오'!$H$5)),'d_시나리오'!$J$5-SQRT((1-J1071)*('d_시나리오'!$J$5-'d_시나리오'!$H$5)*('d_시나리오'!$J$5-'d_시나리오'!$I$5))))</f>
        <v/>
      </c>
      <c r="L1071">
        <f>RAND()</f>
        <v/>
      </c>
      <c r="M1071">
        <f>IF('d_시나리오'!$J$6='d_시나리오'!$H$6,'d_시나리오'!$I$6,IF(L1071&lt;('d_시나리오'!$I$6-'d_시나리오'!$H$6)/('d_시나리오'!$J$6-'d_시나리오'!$H$6),'d_시나리오'!$H$6+SQRT(L1071*('d_시나리오'!$J$6-'d_시나리오'!$H$6)*('d_시나리오'!$I$6-'d_시나리오'!$H$6)),'d_시나리오'!$J$6-SQRT((1-L1071)*('d_시나리오'!$J$6-'d_시나리오'!$H$6)*('d_시나리오'!$J$6-'d_시나리오'!$I$6))))</f>
        <v/>
      </c>
      <c r="N1071">
        <f>INDEX('d_분포'!$B$2:$B$57,RANDBETWEEN(1,56))</f>
        <v/>
      </c>
      <c r="O1071">
        <f>BETAINV(RAND(),5,5)</f>
        <v/>
      </c>
      <c r="P1071">
        <f>'d_고정'!$B$1*'6_기대효과'!$H$7*('d_시나리오'!$I$7/'d_고정'!$B$2)*B1071</f>
        <v/>
      </c>
      <c r="Q1071">
        <f>P1071*C1071</f>
        <v/>
      </c>
      <c r="R1071">
        <f>P1071*E1071</f>
        <v/>
      </c>
      <c r="S1071">
        <f>R1071*G1071</f>
        <v/>
      </c>
      <c r="T1071">
        <f>Q1071+S1071</f>
        <v/>
      </c>
      <c r="U1071">
        <f>(Q1071*D1071+S1071*I1071)*(1-O1071)</f>
        <v/>
      </c>
      <c r="V1071">
        <f>(R1071*K1071*N1071+'d_고정'!$B$3*('6_기대효과'!$H$7/8)*N1071*'d_고정'!$B$10*M1071*('6_기대효과'!$K$7/'d_고정'!$B$9))*(1-O1071)</f>
        <v/>
      </c>
      <c r="W1071">
        <f>(S1071*I1071+R1071*MAX(K1071-'d_고정'!$B$10*M1071*('6_기대효과'!$K$7/'d_고정'!$B$9),0)*N1071)*(1-O1071)</f>
        <v/>
      </c>
      <c r="X1071">
        <f>U1071+V1071</f>
        <v/>
      </c>
      <c r="Y1071">
        <f>U1071/('d_고정'!$B$5*'6_기대효과'!$H$7/8)/'d_고정'!$B$6</f>
        <v/>
      </c>
      <c r="Z1071">
        <f>U1071/('d_고정'!$B$8*'6_기대효과'!$H$7/8)</f>
        <v/>
      </c>
    </row>
    <row r="1072">
      <c r="A1072">
        <f>RAND()</f>
        <v/>
      </c>
      <c r="B1072">
        <f>IF('d_시나리오'!$J$2='d_시나리오'!$H$2,'d_시나리오'!$I$2,IF(A1072&lt;('d_시나리오'!$I$2-'d_시나리오'!$H$2)/('d_시나리오'!$J$2-'d_시나리오'!$H$2),'d_시나리오'!$H$2+SQRT(A1072*('d_시나리오'!$J$2-'d_시나리오'!$H$2)*('d_시나리오'!$I$2-'d_시나리오'!$H$2)),'d_시나리오'!$J$2-SQRT((1-A1072)*('d_시나리오'!$J$2-'d_시나리오'!$H$2)*('d_시나리오'!$J$2-'d_시나리오'!$I$2))))</f>
        <v/>
      </c>
      <c r="C1072">
        <f>BETAINV(RAND(),2,6)</f>
        <v/>
      </c>
      <c r="D1072">
        <f>INDEX('d_분포'!$A$2:$A$28,RANDBETWEEN(1,27))</f>
        <v/>
      </c>
      <c r="E1072">
        <f>INDEX('d_분포'!$C$2:$C$5,RANDBETWEEN(1,4))*(0.9+0.2*RAND())</f>
        <v/>
      </c>
      <c r="F1072">
        <f>RAND()</f>
        <v/>
      </c>
      <c r="G1072">
        <f>IF('d_시나리오'!$J$3='d_시나리오'!$H$3,'d_시나리오'!$I$3,IF(F1072&lt;('d_시나리오'!$I$3-'d_시나리오'!$H$3)/('d_시나리오'!$J$3-'d_시나리오'!$H$3),'d_시나리오'!$H$3+SQRT(F1072*('d_시나리오'!$J$3-'d_시나리오'!$H$3)*('d_시나리오'!$I$3-'d_시나리오'!$H$3)),'d_시나리오'!$J$3-SQRT((1-F1072)*('d_시나리오'!$J$3-'d_시나리오'!$H$3)*('d_시나리오'!$J$3-'d_시나리오'!$I$3))))</f>
        <v/>
      </c>
      <c r="H1072">
        <f>RAND()</f>
        <v/>
      </c>
      <c r="I1072">
        <f>IF('d_시나리오'!$J$4='d_시나리오'!$H$4,'d_시나리오'!$I$4,IF(H1072&lt;('d_시나리오'!$I$4-'d_시나리오'!$H$4)/('d_시나리오'!$J$4-'d_시나리오'!$H$4),'d_시나리오'!$H$4+SQRT(H1072*('d_시나리오'!$J$4-'d_시나리오'!$H$4)*('d_시나리오'!$I$4-'d_시나리오'!$H$4)),'d_시나리오'!$J$4-SQRT((1-H1072)*('d_시나리오'!$J$4-'d_시나리오'!$H$4)*('d_시나리오'!$J$4-'d_시나리오'!$I$4))))</f>
        <v/>
      </c>
      <c r="J1072">
        <f>RAND()</f>
        <v/>
      </c>
      <c r="K1072">
        <f>IF('d_시나리오'!$J$5='d_시나리오'!$H$5,'d_시나리오'!$I$5,IF(J1072&lt;('d_시나리오'!$I$5-'d_시나리오'!$H$5)/('d_시나리오'!$J$5-'d_시나리오'!$H$5),'d_시나리오'!$H$5+SQRT(J1072*('d_시나리오'!$J$5-'d_시나리오'!$H$5)*('d_시나리오'!$I$5-'d_시나리오'!$H$5)),'d_시나리오'!$J$5-SQRT((1-J1072)*('d_시나리오'!$J$5-'d_시나리오'!$H$5)*('d_시나리오'!$J$5-'d_시나리오'!$I$5))))</f>
        <v/>
      </c>
      <c r="L1072">
        <f>RAND()</f>
        <v/>
      </c>
      <c r="M1072">
        <f>IF('d_시나리오'!$J$6='d_시나리오'!$H$6,'d_시나리오'!$I$6,IF(L1072&lt;('d_시나리오'!$I$6-'d_시나리오'!$H$6)/('d_시나리오'!$J$6-'d_시나리오'!$H$6),'d_시나리오'!$H$6+SQRT(L1072*('d_시나리오'!$J$6-'d_시나리오'!$H$6)*('d_시나리오'!$I$6-'d_시나리오'!$H$6)),'d_시나리오'!$J$6-SQRT((1-L1072)*('d_시나리오'!$J$6-'d_시나리오'!$H$6)*('d_시나리오'!$J$6-'d_시나리오'!$I$6))))</f>
        <v/>
      </c>
      <c r="N1072">
        <f>INDEX('d_분포'!$B$2:$B$57,RANDBETWEEN(1,56))</f>
        <v/>
      </c>
      <c r="O1072">
        <f>BETAINV(RAND(),5,5)</f>
        <v/>
      </c>
      <c r="P1072">
        <f>'d_고정'!$B$1*'6_기대효과'!$H$7*('d_시나리오'!$I$7/'d_고정'!$B$2)*B1072</f>
        <v/>
      </c>
      <c r="Q1072">
        <f>P1072*C1072</f>
        <v/>
      </c>
      <c r="R1072">
        <f>P1072*E1072</f>
        <v/>
      </c>
      <c r="S1072">
        <f>R1072*G1072</f>
        <v/>
      </c>
      <c r="T1072">
        <f>Q1072+S1072</f>
        <v/>
      </c>
      <c r="U1072">
        <f>(Q1072*D1072+S1072*I1072)*(1-O1072)</f>
        <v/>
      </c>
      <c r="V1072">
        <f>(R1072*K1072*N1072+'d_고정'!$B$3*('6_기대효과'!$H$7/8)*N1072*'d_고정'!$B$10*M1072*('6_기대효과'!$K$7/'d_고정'!$B$9))*(1-O1072)</f>
        <v/>
      </c>
      <c r="W1072">
        <f>(S1072*I1072+R1072*MAX(K1072-'d_고정'!$B$10*M1072*('6_기대효과'!$K$7/'d_고정'!$B$9),0)*N1072)*(1-O1072)</f>
        <v/>
      </c>
      <c r="X1072">
        <f>U1072+V1072</f>
        <v/>
      </c>
      <c r="Y1072">
        <f>U1072/('d_고정'!$B$5*'6_기대효과'!$H$7/8)/'d_고정'!$B$6</f>
        <v/>
      </c>
      <c r="Z1072">
        <f>U1072/('d_고정'!$B$8*'6_기대효과'!$H$7/8)</f>
        <v/>
      </c>
    </row>
    <row r="1073">
      <c r="A1073">
        <f>RAND()</f>
        <v/>
      </c>
      <c r="B1073">
        <f>IF('d_시나리오'!$J$2='d_시나리오'!$H$2,'d_시나리오'!$I$2,IF(A1073&lt;('d_시나리오'!$I$2-'d_시나리오'!$H$2)/('d_시나리오'!$J$2-'d_시나리오'!$H$2),'d_시나리오'!$H$2+SQRT(A1073*('d_시나리오'!$J$2-'d_시나리오'!$H$2)*('d_시나리오'!$I$2-'d_시나리오'!$H$2)),'d_시나리오'!$J$2-SQRT((1-A1073)*('d_시나리오'!$J$2-'d_시나리오'!$H$2)*('d_시나리오'!$J$2-'d_시나리오'!$I$2))))</f>
        <v/>
      </c>
      <c r="C1073">
        <f>BETAINV(RAND(),2,6)</f>
        <v/>
      </c>
      <c r="D1073">
        <f>INDEX('d_분포'!$A$2:$A$28,RANDBETWEEN(1,27))</f>
        <v/>
      </c>
      <c r="E1073">
        <f>INDEX('d_분포'!$C$2:$C$5,RANDBETWEEN(1,4))*(0.9+0.2*RAND())</f>
        <v/>
      </c>
      <c r="F1073">
        <f>RAND()</f>
        <v/>
      </c>
      <c r="G1073">
        <f>IF('d_시나리오'!$J$3='d_시나리오'!$H$3,'d_시나리오'!$I$3,IF(F1073&lt;('d_시나리오'!$I$3-'d_시나리오'!$H$3)/('d_시나리오'!$J$3-'d_시나리오'!$H$3),'d_시나리오'!$H$3+SQRT(F1073*('d_시나리오'!$J$3-'d_시나리오'!$H$3)*('d_시나리오'!$I$3-'d_시나리오'!$H$3)),'d_시나리오'!$J$3-SQRT((1-F1073)*('d_시나리오'!$J$3-'d_시나리오'!$H$3)*('d_시나리오'!$J$3-'d_시나리오'!$I$3))))</f>
        <v/>
      </c>
      <c r="H1073">
        <f>RAND()</f>
        <v/>
      </c>
      <c r="I1073">
        <f>IF('d_시나리오'!$J$4='d_시나리오'!$H$4,'d_시나리오'!$I$4,IF(H1073&lt;('d_시나리오'!$I$4-'d_시나리오'!$H$4)/('d_시나리오'!$J$4-'d_시나리오'!$H$4),'d_시나리오'!$H$4+SQRT(H1073*('d_시나리오'!$J$4-'d_시나리오'!$H$4)*('d_시나리오'!$I$4-'d_시나리오'!$H$4)),'d_시나리오'!$J$4-SQRT((1-H1073)*('d_시나리오'!$J$4-'d_시나리오'!$H$4)*('d_시나리오'!$J$4-'d_시나리오'!$I$4))))</f>
        <v/>
      </c>
      <c r="J1073">
        <f>RAND()</f>
        <v/>
      </c>
      <c r="K1073">
        <f>IF('d_시나리오'!$J$5='d_시나리오'!$H$5,'d_시나리오'!$I$5,IF(J1073&lt;('d_시나리오'!$I$5-'d_시나리오'!$H$5)/('d_시나리오'!$J$5-'d_시나리오'!$H$5),'d_시나리오'!$H$5+SQRT(J1073*('d_시나리오'!$J$5-'d_시나리오'!$H$5)*('d_시나리오'!$I$5-'d_시나리오'!$H$5)),'d_시나리오'!$J$5-SQRT((1-J1073)*('d_시나리오'!$J$5-'d_시나리오'!$H$5)*('d_시나리오'!$J$5-'d_시나리오'!$I$5))))</f>
        <v/>
      </c>
      <c r="L1073">
        <f>RAND()</f>
        <v/>
      </c>
      <c r="M1073">
        <f>IF('d_시나리오'!$J$6='d_시나리오'!$H$6,'d_시나리오'!$I$6,IF(L1073&lt;('d_시나리오'!$I$6-'d_시나리오'!$H$6)/('d_시나리오'!$J$6-'d_시나리오'!$H$6),'d_시나리오'!$H$6+SQRT(L1073*('d_시나리오'!$J$6-'d_시나리오'!$H$6)*('d_시나리오'!$I$6-'d_시나리오'!$H$6)),'d_시나리오'!$J$6-SQRT((1-L1073)*('d_시나리오'!$J$6-'d_시나리오'!$H$6)*('d_시나리오'!$J$6-'d_시나리오'!$I$6))))</f>
        <v/>
      </c>
      <c r="N1073">
        <f>INDEX('d_분포'!$B$2:$B$57,RANDBETWEEN(1,56))</f>
        <v/>
      </c>
      <c r="O1073">
        <f>BETAINV(RAND(),5,5)</f>
        <v/>
      </c>
      <c r="P1073">
        <f>'d_고정'!$B$1*'6_기대효과'!$H$7*('d_시나리오'!$I$7/'d_고정'!$B$2)*B1073</f>
        <v/>
      </c>
      <c r="Q1073">
        <f>P1073*C1073</f>
        <v/>
      </c>
      <c r="R1073">
        <f>P1073*E1073</f>
        <v/>
      </c>
      <c r="S1073">
        <f>R1073*G1073</f>
        <v/>
      </c>
      <c r="T1073">
        <f>Q1073+S1073</f>
        <v/>
      </c>
      <c r="U1073">
        <f>(Q1073*D1073+S1073*I1073)*(1-O1073)</f>
        <v/>
      </c>
      <c r="V1073">
        <f>(R1073*K1073*N1073+'d_고정'!$B$3*('6_기대효과'!$H$7/8)*N1073*'d_고정'!$B$10*M1073*('6_기대효과'!$K$7/'d_고정'!$B$9))*(1-O1073)</f>
        <v/>
      </c>
      <c r="W1073">
        <f>(S1073*I1073+R1073*MAX(K1073-'d_고정'!$B$10*M1073*('6_기대효과'!$K$7/'d_고정'!$B$9),0)*N1073)*(1-O1073)</f>
        <v/>
      </c>
      <c r="X1073">
        <f>U1073+V1073</f>
        <v/>
      </c>
      <c r="Y1073">
        <f>U1073/('d_고정'!$B$5*'6_기대효과'!$H$7/8)/'d_고정'!$B$6</f>
        <v/>
      </c>
      <c r="Z1073">
        <f>U1073/('d_고정'!$B$8*'6_기대효과'!$H$7/8)</f>
        <v/>
      </c>
    </row>
    <row r="1074">
      <c r="A1074">
        <f>RAND()</f>
        <v/>
      </c>
      <c r="B1074">
        <f>IF('d_시나리오'!$J$2='d_시나리오'!$H$2,'d_시나리오'!$I$2,IF(A1074&lt;('d_시나리오'!$I$2-'d_시나리오'!$H$2)/('d_시나리오'!$J$2-'d_시나리오'!$H$2),'d_시나리오'!$H$2+SQRT(A1074*('d_시나리오'!$J$2-'d_시나리오'!$H$2)*('d_시나리오'!$I$2-'d_시나리오'!$H$2)),'d_시나리오'!$J$2-SQRT((1-A1074)*('d_시나리오'!$J$2-'d_시나리오'!$H$2)*('d_시나리오'!$J$2-'d_시나리오'!$I$2))))</f>
        <v/>
      </c>
      <c r="C1074">
        <f>BETAINV(RAND(),2,6)</f>
        <v/>
      </c>
      <c r="D1074">
        <f>INDEX('d_분포'!$A$2:$A$28,RANDBETWEEN(1,27))</f>
        <v/>
      </c>
      <c r="E1074">
        <f>INDEX('d_분포'!$C$2:$C$5,RANDBETWEEN(1,4))*(0.9+0.2*RAND())</f>
        <v/>
      </c>
      <c r="F1074">
        <f>RAND()</f>
        <v/>
      </c>
      <c r="G1074">
        <f>IF('d_시나리오'!$J$3='d_시나리오'!$H$3,'d_시나리오'!$I$3,IF(F1074&lt;('d_시나리오'!$I$3-'d_시나리오'!$H$3)/('d_시나리오'!$J$3-'d_시나리오'!$H$3),'d_시나리오'!$H$3+SQRT(F1074*('d_시나리오'!$J$3-'d_시나리오'!$H$3)*('d_시나리오'!$I$3-'d_시나리오'!$H$3)),'d_시나리오'!$J$3-SQRT((1-F1074)*('d_시나리오'!$J$3-'d_시나리오'!$H$3)*('d_시나리오'!$J$3-'d_시나리오'!$I$3))))</f>
        <v/>
      </c>
      <c r="H1074">
        <f>RAND()</f>
        <v/>
      </c>
      <c r="I1074">
        <f>IF('d_시나리오'!$J$4='d_시나리오'!$H$4,'d_시나리오'!$I$4,IF(H1074&lt;('d_시나리오'!$I$4-'d_시나리오'!$H$4)/('d_시나리오'!$J$4-'d_시나리오'!$H$4),'d_시나리오'!$H$4+SQRT(H1074*('d_시나리오'!$J$4-'d_시나리오'!$H$4)*('d_시나리오'!$I$4-'d_시나리오'!$H$4)),'d_시나리오'!$J$4-SQRT((1-H1074)*('d_시나리오'!$J$4-'d_시나리오'!$H$4)*('d_시나리오'!$J$4-'d_시나리오'!$I$4))))</f>
        <v/>
      </c>
      <c r="J1074">
        <f>RAND()</f>
        <v/>
      </c>
      <c r="K1074">
        <f>IF('d_시나리오'!$J$5='d_시나리오'!$H$5,'d_시나리오'!$I$5,IF(J1074&lt;('d_시나리오'!$I$5-'d_시나리오'!$H$5)/('d_시나리오'!$J$5-'d_시나리오'!$H$5),'d_시나리오'!$H$5+SQRT(J1074*('d_시나리오'!$J$5-'d_시나리오'!$H$5)*('d_시나리오'!$I$5-'d_시나리오'!$H$5)),'d_시나리오'!$J$5-SQRT((1-J1074)*('d_시나리오'!$J$5-'d_시나리오'!$H$5)*('d_시나리오'!$J$5-'d_시나리오'!$I$5))))</f>
        <v/>
      </c>
      <c r="L1074">
        <f>RAND()</f>
        <v/>
      </c>
      <c r="M1074">
        <f>IF('d_시나리오'!$J$6='d_시나리오'!$H$6,'d_시나리오'!$I$6,IF(L1074&lt;('d_시나리오'!$I$6-'d_시나리오'!$H$6)/('d_시나리오'!$J$6-'d_시나리오'!$H$6),'d_시나리오'!$H$6+SQRT(L1074*('d_시나리오'!$J$6-'d_시나리오'!$H$6)*('d_시나리오'!$I$6-'d_시나리오'!$H$6)),'d_시나리오'!$J$6-SQRT((1-L1074)*('d_시나리오'!$J$6-'d_시나리오'!$H$6)*('d_시나리오'!$J$6-'d_시나리오'!$I$6))))</f>
        <v/>
      </c>
      <c r="N1074">
        <f>INDEX('d_분포'!$B$2:$B$57,RANDBETWEEN(1,56))</f>
        <v/>
      </c>
      <c r="O1074">
        <f>BETAINV(RAND(),5,5)</f>
        <v/>
      </c>
      <c r="P1074">
        <f>'d_고정'!$B$1*'6_기대효과'!$H$7*('d_시나리오'!$I$7/'d_고정'!$B$2)*B1074</f>
        <v/>
      </c>
      <c r="Q1074">
        <f>P1074*C1074</f>
        <v/>
      </c>
      <c r="R1074">
        <f>P1074*E1074</f>
        <v/>
      </c>
      <c r="S1074">
        <f>R1074*G1074</f>
        <v/>
      </c>
      <c r="T1074">
        <f>Q1074+S1074</f>
        <v/>
      </c>
      <c r="U1074">
        <f>(Q1074*D1074+S1074*I1074)*(1-O1074)</f>
        <v/>
      </c>
      <c r="V1074">
        <f>(R1074*K1074*N1074+'d_고정'!$B$3*('6_기대효과'!$H$7/8)*N1074*'d_고정'!$B$10*M1074*('6_기대효과'!$K$7/'d_고정'!$B$9))*(1-O1074)</f>
        <v/>
      </c>
      <c r="W1074">
        <f>(S1074*I1074+R1074*MAX(K1074-'d_고정'!$B$10*M1074*('6_기대효과'!$K$7/'d_고정'!$B$9),0)*N1074)*(1-O1074)</f>
        <v/>
      </c>
      <c r="X1074">
        <f>U1074+V1074</f>
        <v/>
      </c>
      <c r="Y1074">
        <f>U1074/('d_고정'!$B$5*'6_기대효과'!$H$7/8)/'d_고정'!$B$6</f>
        <v/>
      </c>
      <c r="Z1074">
        <f>U1074/('d_고정'!$B$8*'6_기대효과'!$H$7/8)</f>
        <v/>
      </c>
    </row>
    <row r="1075">
      <c r="A1075">
        <f>RAND()</f>
        <v/>
      </c>
      <c r="B1075">
        <f>IF('d_시나리오'!$J$2='d_시나리오'!$H$2,'d_시나리오'!$I$2,IF(A1075&lt;('d_시나리오'!$I$2-'d_시나리오'!$H$2)/('d_시나리오'!$J$2-'d_시나리오'!$H$2),'d_시나리오'!$H$2+SQRT(A1075*('d_시나리오'!$J$2-'d_시나리오'!$H$2)*('d_시나리오'!$I$2-'d_시나리오'!$H$2)),'d_시나리오'!$J$2-SQRT((1-A1075)*('d_시나리오'!$J$2-'d_시나리오'!$H$2)*('d_시나리오'!$J$2-'d_시나리오'!$I$2))))</f>
        <v/>
      </c>
      <c r="C1075">
        <f>BETAINV(RAND(),2,6)</f>
        <v/>
      </c>
      <c r="D1075">
        <f>INDEX('d_분포'!$A$2:$A$28,RANDBETWEEN(1,27))</f>
        <v/>
      </c>
      <c r="E1075">
        <f>INDEX('d_분포'!$C$2:$C$5,RANDBETWEEN(1,4))*(0.9+0.2*RAND())</f>
        <v/>
      </c>
      <c r="F1075">
        <f>RAND()</f>
        <v/>
      </c>
      <c r="G1075">
        <f>IF('d_시나리오'!$J$3='d_시나리오'!$H$3,'d_시나리오'!$I$3,IF(F1075&lt;('d_시나리오'!$I$3-'d_시나리오'!$H$3)/('d_시나리오'!$J$3-'d_시나리오'!$H$3),'d_시나리오'!$H$3+SQRT(F1075*('d_시나리오'!$J$3-'d_시나리오'!$H$3)*('d_시나리오'!$I$3-'d_시나리오'!$H$3)),'d_시나리오'!$J$3-SQRT((1-F1075)*('d_시나리오'!$J$3-'d_시나리오'!$H$3)*('d_시나리오'!$J$3-'d_시나리오'!$I$3))))</f>
        <v/>
      </c>
      <c r="H1075">
        <f>RAND()</f>
        <v/>
      </c>
      <c r="I1075">
        <f>IF('d_시나리오'!$J$4='d_시나리오'!$H$4,'d_시나리오'!$I$4,IF(H1075&lt;('d_시나리오'!$I$4-'d_시나리오'!$H$4)/('d_시나리오'!$J$4-'d_시나리오'!$H$4),'d_시나리오'!$H$4+SQRT(H1075*('d_시나리오'!$J$4-'d_시나리오'!$H$4)*('d_시나리오'!$I$4-'d_시나리오'!$H$4)),'d_시나리오'!$J$4-SQRT((1-H1075)*('d_시나리오'!$J$4-'d_시나리오'!$H$4)*('d_시나리오'!$J$4-'d_시나리오'!$I$4))))</f>
        <v/>
      </c>
      <c r="J1075">
        <f>RAND()</f>
        <v/>
      </c>
      <c r="K1075">
        <f>IF('d_시나리오'!$J$5='d_시나리오'!$H$5,'d_시나리오'!$I$5,IF(J1075&lt;('d_시나리오'!$I$5-'d_시나리오'!$H$5)/('d_시나리오'!$J$5-'d_시나리오'!$H$5),'d_시나리오'!$H$5+SQRT(J1075*('d_시나리오'!$J$5-'d_시나리오'!$H$5)*('d_시나리오'!$I$5-'d_시나리오'!$H$5)),'d_시나리오'!$J$5-SQRT((1-J1075)*('d_시나리오'!$J$5-'d_시나리오'!$H$5)*('d_시나리오'!$J$5-'d_시나리오'!$I$5))))</f>
        <v/>
      </c>
      <c r="L1075">
        <f>RAND()</f>
        <v/>
      </c>
      <c r="M1075">
        <f>IF('d_시나리오'!$J$6='d_시나리오'!$H$6,'d_시나리오'!$I$6,IF(L1075&lt;('d_시나리오'!$I$6-'d_시나리오'!$H$6)/('d_시나리오'!$J$6-'d_시나리오'!$H$6),'d_시나리오'!$H$6+SQRT(L1075*('d_시나리오'!$J$6-'d_시나리오'!$H$6)*('d_시나리오'!$I$6-'d_시나리오'!$H$6)),'d_시나리오'!$J$6-SQRT((1-L1075)*('d_시나리오'!$J$6-'d_시나리오'!$H$6)*('d_시나리오'!$J$6-'d_시나리오'!$I$6))))</f>
        <v/>
      </c>
      <c r="N1075">
        <f>INDEX('d_분포'!$B$2:$B$57,RANDBETWEEN(1,56))</f>
        <v/>
      </c>
      <c r="O1075">
        <f>BETAINV(RAND(),5,5)</f>
        <v/>
      </c>
      <c r="P1075">
        <f>'d_고정'!$B$1*'6_기대효과'!$H$7*('d_시나리오'!$I$7/'d_고정'!$B$2)*B1075</f>
        <v/>
      </c>
      <c r="Q1075">
        <f>P1075*C1075</f>
        <v/>
      </c>
      <c r="R1075">
        <f>P1075*E1075</f>
        <v/>
      </c>
      <c r="S1075">
        <f>R1075*G1075</f>
        <v/>
      </c>
      <c r="T1075">
        <f>Q1075+S1075</f>
        <v/>
      </c>
      <c r="U1075">
        <f>(Q1075*D1075+S1075*I1075)*(1-O1075)</f>
        <v/>
      </c>
      <c r="V1075">
        <f>(R1075*K1075*N1075+'d_고정'!$B$3*('6_기대효과'!$H$7/8)*N1075*'d_고정'!$B$10*M1075*('6_기대효과'!$K$7/'d_고정'!$B$9))*(1-O1075)</f>
        <v/>
      </c>
      <c r="W1075">
        <f>(S1075*I1075+R1075*MAX(K1075-'d_고정'!$B$10*M1075*('6_기대효과'!$K$7/'d_고정'!$B$9),0)*N1075)*(1-O1075)</f>
        <v/>
      </c>
      <c r="X1075">
        <f>U1075+V1075</f>
        <v/>
      </c>
      <c r="Y1075">
        <f>U1075/('d_고정'!$B$5*'6_기대효과'!$H$7/8)/'d_고정'!$B$6</f>
        <v/>
      </c>
      <c r="Z1075">
        <f>U1075/('d_고정'!$B$8*'6_기대효과'!$H$7/8)</f>
        <v/>
      </c>
    </row>
    <row r="1076">
      <c r="A1076">
        <f>RAND()</f>
        <v/>
      </c>
      <c r="B1076">
        <f>IF('d_시나리오'!$J$2='d_시나리오'!$H$2,'d_시나리오'!$I$2,IF(A1076&lt;('d_시나리오'!$I$2-'d_시나리오'!$H$2)/('d_시나리오'!$J$2-'d_시나리오'!$H$2),'d_시나리오'!$H$2+SQRT(A1076*('d_시나리오'!$J$2-'d_시나리오'!$H$2)*('d_시나리오'!$I$2-'d_시나리오'!$H$2)),'d_시나리오'!$J$2-SQRT((1-A1076)*('d_시나리오'!$J$2-'d_시나리오'!$H$2)*('d_시나리오'!$J$2-'d_시나리오'!$I$2))))</f>
        <v/>
      </c>
      <c r="C1076">
        <f>BETAINV(RAND(),2,6)</f>
        <v/>
      </c>
      <c r="D1076">
        <f>INDEX('d_분포'!$A$2:$A$28,RANDBETWEEN(1,27))</f>
        <v/>
      </c>
      <c r="E1076">
        <f>INDEX('d_분포'!$C$2:$C$5,RANDBETWEEN(1,4))*(0.9+0.2*RAND())</f>
        <v/>
      </c>
      <c r="F1076">
        <f>RAND()</f>
        <v/>
      </c>
      <c r="G1076">
        <f>IF('d_시나리오'!$J$3='d_시나리오'!$H$3,'d_시나리오'!$I$3,IF(F1076&lt;('d_시나리오'!$I$3-'d_시나리오'!$H$3)/('d_시나리오'!$J$3-'d_시나리오'!$H$3),'d_시나리오'!$H$3+SQRT(F1076*('d_시나리오'!$J$3-'d_시나리오'!$H$3)*('d_시나리오'!$I$3-'d_시나리오'!$H$3)),'d_시나리오'!$J$3-SQRT((1-F1076)*('d_시나리오'!$J$3-'d_시나리오'!$H$3)*('d_시나리오'!$J$3-'d_시나리오'!$I$3))))</f>
        <v/>
      </c>
      <c r="H1076">
        <f>RAND()</f>
        <v/>
      </c>
      <c r="I1076">
        <f>IF('d_시나리오'!$J$4='d_시나리오'!$H$4,'d_시나리오'!$I$4,IF(H1076&lt;('d_시나리오'!$I$4-'d_시나리오'!$H$4)/('d_시나리오'!$J$4-'d_시나리오'!$H$4),'d_시나리오'!$H$4+SQRT(H1076*('d_시나리오'!$J$4-'d_시나리오'!$H$4)*('d_시나리오'!$I$4-'d_시나리오'!$H$4)),'d_시나리오'!$J$4-SQRT((1-H1076)*('d_시나리오'!$J$4-'d_시나리오'!$H$4)*('d_시나리오'!$J$4-'d_시나리오'!$I$4))))</f>
        <v/>
      </c>
      <c r="J1076">
        <f>RAND()</f>
        <v/>
      </c>
      <c r="K1076">
        <f>IF('d_시나리오'!$J$5='d_시나리오'!$H$5,'d_시나리오'!$I$5,IF(J1076&lt;('d_시나리오'!$I$5-'d_시나리오'!$H$5)/('d_시나리오'!$J$5-'d_시나리오'!$H$5),'d_시나리오'!$H$5+SQRT(J1076*('d_시나리오'!$J$5-'d_시나리오'!$H$5)*('d_시나리오'!$I$5-'d_시나리오'!$H$5)),'d_시나리오'!$J$5-SQRT((1-J1076)*('d_시나리오'!$J$5-'d_시나리오'!$H$5)*('d_시나리오'!$J$5-'d_시나리오'!$I$5))))</f>
        <v/>
      </c>
      <c r="L1076">
        <f>RAND()</f>
        <v/>
      </c>
      <c r="M1076">
        <f>IF('d_시나리오'!$J$6='d_시나리오'!$H$6,'d_시나리오'!$I$6,IF(L1076&lt;('d_시나리오'!$I$6-'d_시나리오'!$H$6)/('d_시나리오'!$J$6-'d_시나리오'!$H$6),'d_시나리오'!$H$6+SQRT(L1076*('d_시나리오'!$J$6-'d_시나리오'!$H$6)*('d_시나리오'!$I$6-'d_시나리오'!$H$6)),'d_시나리오'!$J$6-SQRT((1-L1076)*('d_시나리오'!$J$6-'d_시나리오'!$H$6)*('d_시나리오'!$J$6-'d_시나리오'!$I$6))))</f>
        <v/>
      </c>
      <c r="N1076">
        <f>INDEX('d_분포'!$B$2:$B$57,RANDBETWEEN(1,56))</f>
        <v/>
      </c>
      <c r="O1076">
        <f>BETAINV(RAND(),5,5)</f>
        <v/>
      </c>
      <c r="P1076">
        <f>'d_고정'!$B$1*'6_기대효과'!$H$7*('d_시나리오'!$I$7/'d_고정'!$B$2)*B1076</f>
        <v/>
      </c>
      <c r="Q1076">
        <f>P1076*C1076</f>
        <v/>
      </c>
      <c r="R1076">
        <f>P1076*E1076</f>
        <v/>
      </c>
      <c r="S1076">
        <f>R1076*G1076</f>
        <v/>
      </c>
      <c r="T1076">
        <f>Q1076+S1076</f>
        <v/>
      </c>
      <c r="U1076">
        <f>(Q1076*D1076+S1076*I1076)*(1-O1076)</f>
        <v/>
      </c>
      <c r="V1076">
        <f>(R1076*K1076*N1076+'d_고정'!$B$3*('6_기대효과'!$H$7/8)*N1076*'d_고정'!$B$10*M1076*('6_기대효과'!$K$7/'d_고정'!$B$9))*(1-O1076)</f>
        <v/>
      </c>
      <c r="W1076">
        <f>(S1076*I1076+R1076*MAX(K1076-'d_고정'!$B$10*M1076*('6_기대효과'!$K$7/'d_고정'!$B$9),0)*N1076)*(1-O1076)</f>
        <v/>
      </c>
      <c r="X1076">
        <f>U1076+V1076</f>
        <v/>
      </c>
      <c r="Y1076">
        <f>U1076/('d_고정'!$B$5*'6_기대효과'!$H$7/8)/'d_고정'!$B$6</f>
        <v/>
      </c>
      <c r="Z1076">
        <f>U1076/('d_고정'!$B$8*'6_기대효과'!$H$7/8)</f>
        <v/>
      </c>
    </row>
    <row r="1077">
      <c r="A1077">
        <f>RAND()</f>
        <v/>
      </c>
      <c r="B1077">
        <f>IF('d_시나리오'!$J$2='d_시나리오'!$H$2,'d_시나리오'!$I$2,IF(A1077&lt;('d_시나리오'!$I$2-'d_시나리오'!$H$2)/('d_시나리오'!$J$2-'d_시나리오'!$H$2),'d_시나리오'!$H$2+SQRT(A1077*('d_시나리오'!$J$2-'d_시나리오'!$H$2)*('d_시나리오'!$I$2-'d_시나리오'!$H$2)),'d_시나리오'!$J$2-SQRT((1-A1077)*('d_시나리오'!$J$2-'d_시나리오'!$H$2)*('d_시나리오'!$J$2-'d_시나리오'!$I$2))))</f>
        <v/>
      </c>
      <c r="C1077">
        <f>BETAINV(RAND(),2,6)</f>
        <v/>
      </c>
      <c r="D1077">
        <f>INDEX('d_분포'!$A$2:$A$28,RANDBETWEEN(1,27))</f>
        <v/>
      </c>
      <c r="E1077">
        <f>INDEX('d_분포'!$C$2:$C$5,RANDBETWEEN(1,4))*(0.9+0.2*RAND())</f>
        <v/>
      </c>
      <c r="F1077">
        <f>RAND()</f>
        <v/>
      </c>
      <c r="G1077">
        <f>IF('d_시나리오'!$J$3='d_시나리오'!$H$3,'d_시나리오'!$I$3,IF(F1077&lt;('d_시나리오'!$I$3-'d_시나리오'!$H$3)/('d_시나리오'!$J$3-'d_시나리오'!$H$3),'d_시나리오'!$H$3+SQRT(F1077*('d_시나리오'!$J$3-'d_시나리오'!$H$3)*('d_시나리오'!$I$3-'d_시나리오'!$H$3)),'d_시나리오'!$J$3-SQRT((1-F1077)*('d_시나리오'!$J$3-'d_시나리오'!$H$3)*('d_시나리오'!$J$3-'d_시나리오'!$I$3))))</f>
        <v/>
      </c>
      <c r="H1077">
        <f>RAND()</f>
        <v/>
      </c>
      <c r="I1077">
        <f>IF('d_시나리오'!$J$4='d_시나리오'!$H$4,'d_시나리오'!$I$4,IF(H1077&lt;('d_시나리오'!$I$4-'d_시나리오'!$H$4)/('d_시나리오'!$J$4-'d_시나리오'!$H$4),'d_시나리오'!$H$4+SQRT(H1077*('d_시나리오'!$J$4-'d_시나리오'!$H$4)*('d_시나리오'!$I$4-'d_시나리오'!$H$4)),'d_시나리오'!$J$4-SQRT((1-H1077)*('d_시나리오'!$J$4-'d_시나리오'!$H$4)*('d_시나리오'!$J$4-'d_시나리오'!$I$4))))</f>
        <v/>
      </c>
      <c r="J1077">
        <f>RAND()</f>
        <v/>
      </c>
      <c r="K1077">
        <f>IF('d_시나리오'!$J$5='d_시나리오'!$H$5,'d_시나리오'!$I$5,IF(J1077&lt;('d_시나리오'!$I$5-'d_시나리오'!$H$5)/('d_시나리오'!$J$5-'d_시나리오'!$H$5),'d_시나리오'!$H$5+SQRT(J1077*('d_시나리오'!$J$5-'d_시나리오'!$H$5)*('d_시나리오'!$I$5-'d_시나리오'!$H$5)),'d_시나리오'!$J$5-SQRT((1-J1077)*('d_시나리오'!$J$5-'d_시나리오'!$H$5)*('d_시나리오'!$J$5-'d_시나리오'!$I$5))))</f>
        <v/>
      </c>
      <c r="L1077">
        <f>RAND()</f>
        <v/>
      </c>
      <c r="M1077">
        <f>IF('d_시나리오'!$J$6='d_시나리오'!$H$6,'d_시나리오'!$I$6,IF(L1077&lt;('d_시나리오'!$I$6-'d_시나리오'!$H$6)/('d_시나리오'!$J$6-'d_시나리오'!$H$6),'d_시나리오'!$H$6+SQRT(L1077*('d_시나리오'!$J$6-'d_시나리오'!$H$6)*('d_시나리오'!$I$6-'d_시나리오'!$H$6)),'d_시나리오'!$J$6-SQRT((1-L1077)*('d_시나리오'!$J$6-'d_시나리오'!$H$6)*('d_시나리오'!$J$6-'d_시나리오'!$I$6))))</f>
        <v/>
      </c>
      <c r="N1077">
        <f>INDEX('d_분포'!$B$2:$B$57,RANDBETWEEN(1,56))</f>
        <v/>
      </c>
      <c r="O1077">
        <f>BETAINV(RAND(),5,5)</f>
        <v/>
      </c>
      <c r="P1077">
        <f>'d_고정'!$B$1*'6_기대효과'!$H$7*('d_시나리오'!$I$7/'d_고정'!$B$2)*B1077</f>
        <v/>
      </c>
      <c r="Q1077">
        <f>P1077*C1077</f>
        <v/>
      </c>
      <c r="R1077">
        <f>P1077*E1077</f>
        <v/>
      </c>
      <c r="S1077">
        <f>R1077*G1077</f>
        <v/>
      </c>
      <c r="T1077">
        <f>Q1077+S1077</f>
        <v/>
      </c>
      <c r="U1077">
        <f>(Q1077*D1077+S1077*I1077)*(1-O1077)</f>
        <v/>
      </c>
      <c r="V1077">
        <f>(R1077*K1077*N1077+'d_고정'!$B$3*('6_기대효과'!$H$7/8)*N1077*'d_고정'!$B$10*M1077*('6_기대효과'!$K$7/'d_고정'!$B$9))*(1-O1077)</f>
        <v/>
      </c>
      <c r="W1077">
        <f>(S1077*I1077+R1077*MAX(K1077-'d_고정'!$B$10*M1077*('6_기대효과'!$K$7/'d_고정'!$B$9),0)*N1077)*(1-O1077)</f>
        <v/>
      </c>
      <c r="X1077">
        <f>U1077+V1077</f>
        <v/>
      </c>
      <c r="Y1077">
        <f>U1077/('d_고정'!$B$5*'6_기대효과'!$H$7/8)/'d_고정'!$B$6</f>
        <v/>
      </c>
      <c r="Z1077">
        <f>U1077/('d_고정'!$B$8*'6_기대효과'!$H$7/8)</f>
        <v/>
      </c>
    </row>
    <row r="1078">
      <c r="A1078">
        <f>RAND()</f>
        <v/>
      </c>
      <c r="B1078">
        <f>IF('d_시나리오'!$J$2='d_시나리오'!$H$2,'d_시나리오'!$I$2,IF(A1078&lt;('d_시나리오'!$I$2-'d_시나리오'!$H$2)/('d_시나리오'!$J$2-'d_시나리오'!$H$2),'d_시나리오'!$H$2+SQRT(A1078*('d_시나리오'!$J$2-'d_시나리오'!$H$2)*('d_시나리오'!$I$2-'d_시나리오'!$H$2)),'d_시나리오'!$J$2-SQRT((1-A1078)*('d_시나리오'!$J$2-'d_시나리오'!$H$2)*('d_시나리오'!$J$2-'d_시나리오'!$I$2))))</f>
        <v/>
      </c>
      <c r="C1078">
        <f>BETAINV(RAND(),2,6)</f>
        <v/>
      </c>
      <c r="D1078">
        <f>INDEX('d_분포'!$A$2:$A$28,RANDBETWEEN(1,27))</f>
        <v/>
      </c>
      <c r="E1078">
        <f>INDEX('d_분포'!$C$2:$C$5,RANDBETWEEN(1,4))*(0.9+0.2*RAND())</f>
        <v/>
      </c>
      <c r="F1078">
        <f>RAND()</f>
        <v/>
      </c>
      <c r="G1078">
        <f>IF('d_시나리오'!$J$3='d_시나리오'!$H$3,'d_시나리오'!$I$3,IF(F1078&lt;('d_시나리오'!$I$3-'d_시나리오'!$H$3)/('d_시나리오'!$J$3-'d_시나리오'!$H$3),'d_시나리오'!$H$3+SQRT(F1078*('d_시나리오'!$J$3-'d_시나리오'!$H$3)*('d_시나리오'!$I$3-'d_시나리오'!$H$3)),'d_시나리오'!$J$3-SQRT((1-F1078)*('d_시나리오'!$J$3-'d_시나리오'!$H$3)*('d_시나리오'!$J$3-'d_시나리오'!$I$3))))</f>
        <v/>
      </c>
      <c r="H1078">
        <f>RAND()</f>
        <v/>
      </c>
      <c r="I1078">
        <f>IF('d_시나리오'!$J$4='d_시나리오'!$H$4,'d_시나리오'!$I$4,IF(H1078&lt;('d_시나리오'!$I$4-'d_시나리오'!$H$4)/('d_시나리오'!$J$4-'d_시나리오'!$H$4),'d_시나리오'!$H$4+SQRT(H1078*('d_시나리오'!$J$4-'d_시나리오'!$H$4)*('d_시나리오'!$I$4-'d_시나리오'!$H$4)),'d_시나리오'!$J$4-SQRT((1-H1078)*('d_시나리오'!$J$4-'d_시나리오'!$H$4)*('d_시나리오'!$J$4-'d_시나리오'!$I$4))))</f>
        <v/>
      </c>
      <c r="J1078">
        <f>RAND()</f>
        <v/>
      </c>
      <c r="K1078">
        <f>IF('d_시나리오'!$J$5='d_시나리오'!$H$5,'d_시나리오'!$I$5,IF(J1078&lt;('d_시나리오'!$I$5-'d_시나리오'!$H$5)/('d_시나리오'!$J$5-'d_시나리오'!$H$5),'d_시나리오'!$H$5+SQRT(J1078*('d_시나리오'!$J$5-'d_시나리오'!$H$5)*('d_시나리오'!$I$5-'d_시나리오'!$H$5)),'d_시나리오'!$J$5-SQRT((1-J1078)*('d_시나리오'!$J$5-'d_시나리오'!$H$5)*('d_시나리오'!$J$5-'d_시나리오'!$I$5))))</f>
        <v/>
      </c>
      <c r="L1078">
        <f>RAND()</f>
        <v/>
      </c>
      <c r="M1078">
        <f>IF('d_시나리오'!$J$6='d_시나리오'!$H$6,'d_시나리오'!$I$6,IF(L1078&lt;('d_시나리오'!$I$6-'d_시나리오'!$H$6)/('d_시나리오'!$J$6-'d_시나리오'!$H$6),'d_시나리오'!$H$6+SQRT(L1078*('d_시나리오'!$J$6-'d_시나리오'!$H$6)*('d_시나리오'!$I$6-'d_시나리오'!$H$6)),'d_시나리오'!$J$6-SQRT((1-L1078)*('d_시나리오'!$J$6-'d_시나리오'!$H$6)*('d_시나리오'!$J$6-'d_시나리오'!$I$6))))</f>
        <v/>
      </c>
      <c r="N1078">
        <f>INDEX('d_분포'!$B$2:$B$57,RANDBETWEEN(1,56))</f>
        <v/>
      </c>
      <c r="O1078">
        <f>BETAINV(RAND(),5,5)</f>
        <v/>
      </c>
      <c r="P1078">
        <f>'d_고정'!$B$1*'6_기대효과'!$H$7*('d_시나리오'!$I$7/'d_고정'!$B$2)*B1078</f>
        <v/>
      </c>
      <c r="Q1078">
        <f>P1078*C1078</f>
        <v/>
      </c>
      <c r="R1078">
        <f>P1078*E1078</f>
        <v/>
      </c>
      <c r="S1078">
        <f>R1078*G1078</f>
        <v/>
      </c>
      <c r="T1078">
        <f>Q1078+S1078</f>
        <v/>
      </c>
      <c r="U1078">
        <f>(Q1078*D1078+S1078*I1078)*(1-O1078)</f>
        <v/>
      </c>
      <c r="V1078">
        <f>(R1078*K1078*N1078+'d_고정'!$B$3*('6_기대효과'!$H$7/8)*N1078*'d_고정'!$B$10*M1078*('6_기대효과'!$K$7/'d_고정'!$B$9))*(1-O1078)</f>
        <v/>
      </c>
      <c r="W1078">
        <f>(S1078*I1078+R1078*MAX(K1078-'d_고정'!$B$10*M1078*('6_기대효과'!$K$7/'d_고정'!$B$9),0)*N1078)*(1-O1078)</f>
        <v/>
      </c>
      <c r="X1078">
        <f>U1078+V1078</f>
        <v/>
      </c>
      <c r="Y1078">
        <f>U1078/('d_고정'!$B$5*'6_기대효과'!$H$7/8)/'d_고정'!$B$6</f>
        <v/>
      </c>
      <c r="Z1078">
        <f>U1078/('d_고정'!$B$8*'6_기대효과'!$H$7/8)</f>
        <v/>
      </c>
    </row>
    <row r="1079">
      <c r="A1079">
        <f>RAND()</f>
        <v/>
      </c>
      <c r="B1079">
        <f>IF('d_시나리오'!$J$2='d_시나리오'!$H$2,'d_시나리오'!$I$2,IF(A1079&lt;('d_시나리오'!$I$2-'d_시나리오'!$H$2)/('d_시나리오'!$J$2-'d_시나리오'!$H$2),'d_시나리오'!$H$2+SQRT(A1079*('d_시나리오'!$J$2-'d_시나리오'!$H$2)*('d_시나리오'!$I$2-'d_시나리오'!$H$2)),'d_시나리오'!$J$2-SQRT((1-A1079)*('d_시나리오'!$J$2-'d_시나리오'!$H$2)*('d_시나리오'!$J$2-'d_시나리오'!$I$2))))</f>
        <v/>
      </c>
      <c r="C1079">
        <f>BETAINV(RAND(),2,6)</f>
        <v/>
      </c>
      <c r="D1079">
        <f>INDEX('d_분포'!$A$2:$A$28,RANDBETWEEN(1,27))</f>
        <v/>
      </c>
      <c r="E1079">
        <f>INDEX('d_분포'!$C$2:$C$5,RANDBETWEEN(1,4))*(0.9+0.2*RAND())</f>
        <v/>
      </c>
      <c r="F1079">
        <f>RAND()</f>
        <v/>
      </c>
      <c r="G1079">
        <f>IF('d_시나리오'!$J$3='d_시나리오'!$H$3,'d_시나리오'!$I$3,IF(F1079&lt;('d_시나리오'!$I$3-'d_시나리오'!$H$3)/('d_시나리오'!$J$3-'d_시나리오'!$H$3),'d_시나리오'!$H$3+SQRT(F1079*('d_시나리오'!$J$3-'d_시나리오'!$H$3)*('d_시나리오'!$I$3-'d_시나리오'!$H$3)),'d_시나리오'!$J$3-SQRT((1-F1079)*('d_시나리오'!$J$3-'d_시나리오'!$H$3)*('d_시나리오'!$J$3-'d_시나리오'!$I$3))))</f>
        <v/>
      </c>
      <c r="H1079">
        <f>RAND()</f>
        <v/>
      </c>
      <c r="I1079">
        <f>IF('d_시나리오'!$J$4='d_시나리오'!$H$4,'d_시나리오'!$I$4,IF(H1079&lt;('d_시나리오'!$I$4-'d_시나리오'!$H$4)/('d_시나리오'!$J$4-'d_시나리오'!$H$4),'d_시나리오'!$H$4+SQRT(H1079*('d_시나리오'!$J$4-'d_시나리오'!$H$4)*('d_시나리오'!$I$4-'d_시나리오'!$H$4)),'d_시나리오'!$J$4-SQRT((1-H1079)*('d_시나리오'!$J$4-'d_시나리오'!$H$4)*('d_시나리오'!$J$4-'d_시나리오'!$I$4))))</f>
        <v/>
      </c>
      <c r="J1079">
        <f>RAND()</f>
        <v/>
      </c>
      <c r="K1079">
        <f>IF('d_시나리오'!$J$5='d_시나리오'!$H$5,'d_시나리오'!$I$5,IF(J1079&lt;('d_시나리오'!$I$5-'d_시나리오'!$H$5)/('d_시나리오'!$J$5-'d_시나리오'!$H$5),'d_시나리오'!$H$5+SQRT(J1079*('d_시나리오'!$J$5-'d_시나리오'!$H$5)*('d_시나리오'!$I$5-'d_시나리오'!$H$5)),'d_시나리오'!$J$5-SQRT((1-J1079)*('d_시나리오'!$J$5-'d_시나리오'!$H$5)*('d_시나리오'!$J$5-'d_시나리오'!$I$5))))</f>
        <v/>
      </c>
      <c r="L1079">
        <f>RAND()</f>
        <v/>
      </c>
      <c r="M1079">
        <f>IF('d_시나리오'!$J$6='d_시나리오'!$H$6,'d_시나리오'!$I$6,IF(L1079&lt;('d_시나리오'!$I$6-'d_시나리오'!$H$6)/('d_시나리오'!$J$6-'d_시나리오'!$H$6),'d_시나리오'!$H$6+SQRT(L1079*('d_시나리오'!$J$6-'d_시나리오'!$H$6)*('d_시나리오'!$I$6-'d_시나리오'!$H$6)),'d_시나리오'!$J$6-SQRT((1-L1079)*('d_시나리오'!$J$6-'d_시나리오'!$H$6)*('d_시나리오'!$J$6-'d_시나리오'!$I$6))))</f>
        <v/>
      </c>
      <c r="N1079">
        <f>INDEX('d_분포'!$B$2:$B$57,RANDBETWEEN(1,56))</f>
        <v/>
      </c>
      <c r="O1079">
        <f>BETAINV(RAND(),5,5)</f>
        <v/>
      </c>
      <c r="P1079">
        <f>'d_고정'!$B$1*'6_기대효과'!$H$7*('d_시나리오'!$I$7/'d_고정'!$B$2)*B1079</f>
        <v/>
      </c>
      <c r="Q1079">
        <f>P1079*C1079</f>
        <v/>
      </c>
      <c r="R1079">
        <f>P1079*E1079</f>
        <v/>
      </c>
      <c r="S1079">
        <f>R1079*G1079</f>
        <v/>
      </c>
      <c r="T1079">
        <f>Q1079+S1079</f>
        <v/>
      </c>
      <c r="U1079">
        <f>(Q1079*D1079+S1079*I1079)*(1-O1079)</f>
        <v/>
      </c>
      <c r="V1079">
        <f>(R1079*K1079*N1079+'d_고정'!$B$3*('6_기대효과'!$H$7/8)*N1079*'d_고정'!$B$10*M1079*('6_기대효과'!$K$7/'d_고정'!$B$9))*(1-O1079)</f>
        <v/>
      </c>
      <c r="W1079">
        <f>(S1079*I1079+R1079*MAX(K1079-'d_고정'!$B$10*M1079*('6_기대효과'!$K$7/'d_고정'!$B$9),0)*N1079)*(1-O1079)</f>
        <v/>
      </c>
      <c r="X1079">
        <f>U1079+V1079</f>
        <v/>
      </c>
      <c r="Y1079">
        <f>U1079/('d_고정'!$B$5*'6_기대효과'!$H$7/8)/'d_고정'!$B$6</f>
        <v/>
      </c>
      <c r="Z1079">
        <f>U1079/('d_고정'!$B$8*'6_기대효과'!$H$7/8)</f>
        <v/>
      </c>
    </row>
    <row r="1080">
      <c r="A1080">
        <f>RAND()</f>
        <v/>
      </c>
      <c r="B1080">
        <f>IF('d_시나리오'!$J$2='d_시나리오'!$H$2,'d_시나리오'!$I$2,IF(A1080&lt;('d_시나리오'!$I$2-'d_시나리오'!$H$2)/('d_시나리오'!$J$2-'d_시나리오'!$H$2),'d_시나리오'!$H$2+SQRT(A1080*('d_시나리오'!$J$2-'d_시나리오'!$H$2)*('d_시나리오'!$I$2-'d_시나리오'!$H$2)),'d_시나리오'!$J$2-SQRT((1-A1080)*('d_시나리오'!$J$2-'d_시나리오'!$H$2)*('d_시나리오'!$J$2-'d_시나리오'!$I$2))))</f>
        <v/>
      </c>
      <c r="C1080">
        <f>BETAINV(RAND(),2,6)</f>
        <v/>
      </c>
      <c r="D1080">
        <f>INDEX('d_분포'!$A$2:$A$28,RANDBETWEEN(1,27))</f>
        <v/>
      </c>
      <c r="E1080">
        <f>INDEX('d_분포'!$C$2:$C$5,RANDBETWEEN(1,4))*(0.9+0.2*RAND())</f>
        <v/>
      </c>
      <c r="F1080">
        <f>RAND()</f>
        <v/>
      </c>
      <c r="G1080">
        <f>IF('d_시나리오'!$J$3='d_시나리오'!$H$3,'d_시나리오'!$I$3,IF(F1080&lt;('d_시나리오'!$I$3-'d_시나리오'!$H$3)/('d_시나리오'!$J$3-'d_시나리오'!$H$3),'d_시나리오'!$H$3+SQRT(F1080*('d_시나리오'!$J$3-'d_시나리오'!$H$3)*('d_시나리오'!$I$3-'d_시나리오'!$H$3)),'d_시나리오'!$J$3-SQRT((1-F1080)*('d_시나리오'!$J$3-'d_시나리오'!$H$3)*('d_시나리오'!$J$3-'d_시나리오'!$I$3))))</f>
        <v/>
      </c>
      <c r="H1080">
        <f>RAND()</f>
        <v/>
      </c>
      <c r="I1080">
        <f>IF('d_시나리오'!$J$4='d_시나리오'!$H$4,'d_시나리오'!$I$4,IF(H1080&lt;('d_시나리오'!$I$4-'d_시나리오'!$H$4)/('d_시나리오'!$J$4-'d_시나리오'!$H$4),'d_시나리오'!$H$4+SQRT(H1080*('d_시나리오'!$J$4-'d_시나리오'!$H$4)*('d_시나리오'!$I$4-'d_시나리오'!$H$4)),'d_시나리오'!$J$4-SQRT((1-H1080)*('d_시나리오'!$J$4-'d_시나리오'!$H$4)*('d_시나리오'!$J$4-'d_시나리오'!$I$4))))</f>
        <v/>
      </c>
      <c r="J1080">
        <f>RAND()</f>
        <v/>
      </c>
      <c r="K1080">
        <f>IF('d_시나리오'!$J$5='d_시나리오'!$H$5,'d_시나리오'!$I$5,IF(J1080&lt;('d_시나리오'!$I$5-'d_시나리오'!$H$5)/('d_시나리오'!$J$5-'d_시나리오'!$H$5),'d_시나리오'!$H$5+SQRT(J1080*('d_시나리오'!$J$5-'d_시나리오'!$H$5)*('d_시나리오'!$I$5-'d_시나리오'!$H$5)),'d_시나리오'!$J$5-SQRT((1-J1080)*('d_시나리오'!$J$5-'d_시나리오'!$H$5)*('d_시나리오'!$J$5-'d_시나리오'!$I$5))))</f>
        <v/>
      </c>
      <c r="L1080">
        <f>RAND()</f>
        <v/>
      </c>
      <c r="M1080">
        <f>IF('d_시나리오'!$J$6='d_시나리오'!$H$6,'d_시나리오'!$I$6,IF(L1080&lt;('d_시나리오'!$I$6-'d_시나리오'!$H$6)/('d_시나리오'!$J$6-'d_시나리오'!$H$6),'d_시나리오'!$H$6+SQRT(L1080*('d_시나리오'!$J$6-'d_시나리오'!$H$6)*('d_시나리오'!$I$6-'d_시나리오'!$H$6)),'d_시나리오'!$J$6-SQRT((1-L1080)*('d_시나리오'!$J$6-'d_시나리오'!$H$6)*('d_시나리오'!$J$6-'d_시나리오'!$I$6))))</f>
        <v/>
      </c>
      <c r="N1080">
        <f>INDEX('d_분포'!$B$2:$B$57,RANDBETWEEN(1,56))</f>
        <v/>
      </c>
      <c r="O1080">
        <f>BETAINV(RAND(),5,5)</f>
        <v/>
      </c>
      <c r="P1080">
        <f>'d_고정'!$B$1*'6_기대효과'!$H$7*('d_시나리오'!$I$7/'d_고정'!$B$2)*B1080</f>
        <v/>
      </c>
      <c r="Q1080">
        <f>P1080*C1080</f>
        <v/>
      </c>
      <c r="R1080">
        <f>P1080*E1080</f>
        <v/>
      </c>
      <c r="S1080">
        <f>R1080*G1080</f>
        <v/>
      </c>
      <c r="T1080">
        <f>Q1080+S1080</f>
        <v/>
      </c>
      <c r="U1080">
        <f>(Q1080*D1080+S1080*I1080)*(1-O1080)</f>
        <v/>
      </c>
      <c r="V1080">
        <f>(R1080*K1080*N1080+'d_고정'!$B$3*('6_기대효과'!$H$7/8)*N1080*'d_고정'!$B$10*M1080*('6_기대효과'!$K$7/'d_고정'!$B$9))*(1-O1080)</f>
        <v/>
      </c>
      <c r="W1080">
        <f>(S1080*I1080+R1080*MAX(K1080-'d_고정'!$B$10*M1080*('6_기대효과'!$K$7/'d_고정'!$B$9),0)*N1080)*(1-O1080)</f>
        <v/>
      </c>
      <c r="X1080">
        <f>U1080+V1080</f>
        <v/>
      </c>
      <c r="Y1080">
        <f>U1080/('d_고정'!$B$5*'6_기대효과'!$H$7/8)/'d_고정'!$B$6</f>
        <v/>
      </c>
      <c r="Z1080">
        <f>U1080/('d_고정'!$B$8*'6_기대효과'!$H$7/8)</f>
        <v/>
      </c>
    </row>
    <row r="1081">
      <c r="A1081">
        <f>RAND()</f>
        <v/>
      </c>
      <c r="B1081">
        <f>IF('d_시나리오'!$J$2='d_시나리오'!$H$2,'d_시나리오'!$I$2,IF(A1081&lt;('d_시나리오'!$I$2-'d_시나리오'!$H$2)/('d_시나리오'!$J$2-'d_시나리오'!$H$2),'d_시나리오'!$H$2+SQRT(A1081*('d_시나리오'!$J$2-'d_시나리오'!$H$2)*('d_시나리오'!$I$2-'d_시나리오'!$H$2)),'d_시나리오'!$J$2-SQRT((1-A1081)*('d_시나리오'!$J$2-'d_시나리오'!$H$2)*('d_시나리오'!$J$2-'d_시나리오'!$I$2))))</f>
        <v/>
      </c>
      <c r="C1081">
        <f>BETAINV(RAND(),2,6)</f>
        <v/>
      </c>
      <c r="D1081">
        <f>INDEX('d_분포'!$A$2:$A$28,RANDBETWEEN(1,27))</f>
        <v/>
      </c>
      <c r="E1081">
        <f>INDEX('d_분포'!$C$2:$C$5,RANDBETWEEN(1,4))*(0.9+0.2*RAND())</f>
        <v/>
      </c>
      <c r="F1081">
        <f>RAND()</f>
        <v/>
      </c>
      <c r="G1081">
        <f>IF('d_시나리오'!$J$3='d_시나리오'!$H$3,'d_시나리오'!$I$3,IF(F1081&lt;('d_시나리오'!$I$3-'d_시나리오'!$H$3)/('d_시나리오'!$J$3-'d_시나리오'!$H$3),'d_시나리오'!$H$3+SQRT(F1081*('d_시나리오'!$J$3-'d_시나리오'!$H$3)*('d_시나리오'!$I$3-'d_시나리오'!$H$3)),'d_시나리오'!$J$3-SQRT((1-F1081)*('d_시나리오'!$J$3-'d_시나리오'!$H$3)*('d_시나리오'!$J$3-'d_시나리오'!$I$3))))</f>
        <v/>
      </c>
      <c r="H1081">
        <f>RAND()</f>
        <v/>
      </c>
      <c r="I1081">
        <f>IF('d_시나리오'!$J$4='d_시나리오'!$H$4,'d_시나리오'!$I$4,IF(H1081&lt;('d_시나리오'!$I$4-'d_시나리오'!$H$4)/('d_시나리오'!$J$4-'d_시나리오'!$H$4),'d_시나리오'!$H$4+SQRT(H1081*('d_시나리오'!$J$4-'d_시나리오'!$H$4)*('d_시나리오'!$I$4-'d_시나리오'!$H$4)),'d_시나리오'!$J$4-SQRT((1-H1081)*('d_시나리오'!$J$4-'d_시나리오'!$H$4)*('d_시나리오'!$J$4-'d_시나리오'!$I$4))))</f>
        <v/>
      </c>
      <c r="J1081">
        <f>RAND()</f>
        <v/>
      </c>
      <c r="K1081">
        <f>IF('d_시나리오'!$J$5='d_시나리오'!$H$5,'d_시나리오'!$I$5,IF(J1081&lt;('d_시나리오'!$I$5-'d_시나리오'!$H$5)/('d_시나리오'!$J$5-'d_시나리오'!$H$5),'d_시나리오'!$H$5+SQRT(J1081*('d_시나리오'!$J$5-'d_시나리오'!$H$5)*('d_시나리오'!$I$5-'d_시나리오'!$H$5)),'d_시나리오'!$J$5-SQRT((1-J1081)*('d_시나리오'!$J$5-'d_시나리오'!$H$5)*('d_시나리오'!$J$5-'d_시나리오'!$I$5))))</f>
        <v/>
      </c>
      <c r="L1081">
        <f>RAND()</f>
        <v/>
      </c>
      <c r="M1081">
        <f>IF('d_시나리오'!$J$6='d_시나리오'!$H$6,'d_시나리오'!$I$6,IF(L1081&lt;('d_시나리오'!$I$6-'d_시나리오'!$H$6)/('d_시나리오'!$J$6-'d_시나리오'!$H$6),'d_시나리오'!$H$6+SQRT(L1081*('d_시나리오'!$J$6-'d_시나리오'!$H$6)*('d_시나리오'!$I$6-'d_시나리오'!$H$6)),'d_시나리오'!$J$6-SQRT((1-L1081)*('d_시나리오'!$J$6-'d_시나리오'!$H$6)*('d_시나리오'!$J$6-'d_시나리오'!$I$6))))</f>
        <v/>
      </c>
      <c r="N1081">
        <f>INDEX('d_분포'!$B$2:$B$57,RANDBETWEEN(1,56))</f>
        <v/>
      </c>
      <c r="O1081">
        <f>BETAINV(RAND(),5,5)</f>
        <v/>
      </c>
      <c r="P1081">
        <f>'d_고정'!$B$1*'6_기대효과'!$H$7*('d_시나리오'!$I$7/'d_고정'!$B$2)*B1081</f>
        <v/>
      </c>
      <c r="Q1081">
        <f>P1081*C1081</f>
        <v/>
      </c>
      <c r="R1081">
        <f>P1081*E1081</f>
        <v/>
      </c>
      <c r="S1081">
        <f>R1081*G1081</f>
        <v/>
      </c>
      <c r="T1081">
        <f>Q1081+S1081</f>
        <v/>
      </c>
      <c r="U1081">
        <f>(Q1081*D1081+S1081*I1081)*(1-O1081)</f>
        <v/>
      </c>
      <c r="V1081">
        <f>(R1081*K1081*N1081+'d_고정'!$B$3*('6_기대효과'!$H$7/8)*N1081*'d_고정'!$B$10*M1081*('6_기대효과'!$K$7/'d_고정'!$B$9))*(1-O1081)</f>
        <v/>
      </c>
      <c r="W1081">
        <f>(S1081*I1081+R1081*MAX(K1081-'d_고정'!$B$10*M1081*('6_기대효과'!$K$7/'d_고정'!$B$9),0)*N1081)*(1-O1081)</f>
        <v/>
      </c>
      <c r="X1081">
        <f>U1081+V1081</f>
        <v/>
      </c>
      <c r="Y1081">
        <f>U1081/('d_고정'!$B$5*'6_기대효과'!$H$7/8)/'d_고정'!$B$6</f>
        <v/>
      </c>
      <c r="Z1081">
        <f>U1081/('d_고정'!$B$8*'6_기대효과'!$H$7/8)</f>
        <v/>
      </c>
    </row>
    <row r="1082">
      <c r="A1082">
        <f>RAND()</f>
        <v/>
      </c>
      <c r="B1082">
        <f>IF('d_시나리오'!$J$2='d_시나리오'!$H$2,'d_시나리오'!$I$2,IF(A1082&lt;('d_시나리오'!$I$2-'d_시나리오'!$H$2)/('d_시나리오'!$J$2-'d_시나리오'!$H$2),'d_시나리오'!$H$2+SQRT(A1082*('d_시나리오'!$J$2-'d_시나리오'!$H$2)*('d_시나리오'!$I$2-'d_시나리오'!$H$2)),'d_시나리오'!$J$2-SQRT((1-A1082)*('d_시나리오'!$J$2-'d_시나리오'!$H$2)*('d_시나리오'!$J$2-'d_시나리오'!$I$2))))</f>
        <v/>
      </c>
      <c r="C1082">
        <f>BETAINV(RAND(),2,6)</f>
        <v/>
      </c>
      <c r="D1082">
        <f>INDEX('d_분포'!$A$2:$A$28,RANDBETWEEN(1,27))</f>
        <v/>
      </c>
      <c r="E1082">
        <f>INDEX('d_분포'!$C$2:$C$5,RANDBETWEEN(1,4))*(0.9+0.2*RAND())</f>
        <v/>
      </c>
      <c r="F1082">
        <f>RAND()</f>
        <v/>
      </c>
      <c r="G1082">
        <f>IF('d_시나리오'!$J$3='d_시나리오'!$H$3,'d_시나리오'!$I$3,IF(F1082&lt;('d_시나리오'!$I$3-'d_시나리오'!$H$3)/('d_시나리오'!$J$3-'d_시나리오'!$H$3),'d_시나리오'!$H$3+SQRT(F1082*('d_시나리오'!$J$3-'d_시나리오'!$H$3)*('d_시나리오'!$I$3-'d_시나리오'!$H$3)),'d_시나리오'!$J$3-SQRT((1-F1082)*('d_시나리오'!$J$3-'d_시나리오'!$H$3)*('d_시나리오'!$J$3-'d_시나리오'!$I$3))))</f>
        <v/>
      </c>
      <c r="H1082">
        <f>RAND()</f>
        <v/>
      </c>
      <c r="I1082">
        <f>IF('d_시나리오'!$J$4='d_시나리오'!$H$4,'d_시나리오'!$I$4,IF(H1082&lt;('d_시나리오'!$I$4-'d_시나리오'!$H$4)/('d_시나리오'!$J$4-'d_시나리오'!$H$4),'d_시나리오'!$H$4+SQRT(H1082*('d_시나리오'!$J$4-'d_시나리오'!$H$4)*('d_시나리오'!$I$4-'d_시나리오'!$H$4)),'d_시나리오'!$J$4-SQRT((1-H1082)*('d_시나리오'!$J$4-'d_시나리오'!$H$4)*('d_시나리오'!$J$4-'d_시나리오'!$I$4))))</f>
        <v/>
      </c>
      <c r="J1082">
        <f>RAND()</f>
        <v/>
      </c>
      <c r="K1082">
        <f>IF('d_시나리오'!$J$5='d_시나리오'!$H$5,'d_시나리오'!$I$5,IF(J1082&lt;('d_시나리오'!$I$5-'d_시나리오'!$H$5)/('d_시나리오'!$J$5-'d_시나리오'!$H$5),'d_시나리오'!$H$5+SQRT(J1082*('d_시나리오'!$J$5-'d_시나리오'!$H$5)*('d_시나리오'!$I$5-'d_시나리오'!$H$5)),'d_시나리오'!$J$5-SQRT((1-J1082)*('d_시나리오'!$J$5-'d_시나리오'!$H$5)*('d_시나리오'!$J$5-'d_시나리오'!$I$5))))</f>
        <v/>
      </c>
      <c r="L1082">
        <f>RAND()</f>
        <v/>
      </c>
      <c r="M1082">
        <f>IF('d_시나리오'!$J$6='d_시나리오'!$H$6,'d_시나리오'!$I$6,IF(L1082&lt;('d_시나리오'!$I$6-'d_시나리오'!$H$6)/('d_시나리오'!$J$6-'d_시나리오'!$H$6),'d_시나리오'!$H$6+SQRT(L1082*('d_시나리오'!$J$6-'d_시나리오'!$H$6)*('d_시나리오'!$I$6-'d_시나리오'!$H$6)),'d_시나리오'!$J$6-SQRT((1-L1082)*('d_시나리오'!$J$6-'d_시나리오'!$H$6)*('d_시나리오'!$J$6-'d_시나리오'!$I$6))))</f>
        <v/>
      </c>
      <c r="N1082">
        <f>INDEX('d_분포'!$B$2:$B$57,RANDBETWEEN(1,56))</f>
        <v/>
      </c>
      <c r="O1082">
        <f>BETAINV(RAND(),5,5)</f>
        <v/>
      </c>
      <c r="P1082">
        <f>'d_고정'!$B$1*'6_기대효과'!$H$7*('d_시나리오'!$I$7/'d_고정'!$B$2)*B1082</f>
        <v/>
      </c>
      <c r="Q1082">
        <f>P1082*C1082</f>
        <v/>
      </c>
      <c r="R1082">
        <f>P1082*E1082</f>
        <v/>
      </c>
      <c r="S1082">
        <f>R1082*G1082</f>
        <v/>
      </c>
      <c r="T1082">
        <f>Q1082+S1082</f>
        <v/>
      </c>
      <c r="U1082">
        <f>(Q1082*D1082+S1082*I1082)*(1-O1082)</f>
        <v/>
      </c>
      <c r="V1082">
        <f>(R1082*K1082*N1082+'d_고정'!$B$3*('6_기대효과'!$H$7/8)*N1082*'d_고정'!$B$10*M1082*('6_기대효과'!$K$7/'d_고정'!$B$9))*(1-O1082)</f>
        <v/>
      </c>
      <c r="W1082">
        <f>(S1082*I1082+R1082*MAX(K1082-'d_고정'!$B$10*M1082*('6_기대효과'!$K$7/'d_고정'!$B$9),0)*N1082)*(1-O1082)</f>
        <v/>
      </c>
      <c r="X1082">
        <f>U1082+V1082</f>
        <v/>
      </c>
      <c r="Y1082">
        <f>U1082/('d_고정'!$B$5*'6_기대효과'!$H$7/8)/'d_고정'!$B$6</f>
        <v/>
      </c>
      <c r="Z1082">
        <f>U1082/('d_고정'!$B$8*'6_기대효과'!$H$7/8)</f>
        <v/>
      </c>
    </row>
    <row r="1083">
      <c r="A1083">
        <f>RAND()</f>
        <v/>
      </c>
      <c r="B1083">
        <f>IF('d_시나리오'!$J$2='d_시나리오'!$H$2,'d_시나리오'!$I$2,IF(A1083&lt;('d_시나리오'!$I$2-'d_시나리오'!$H$2)/('d_시나리오'!$J$2-'d_시나리오'!$H$2),'d_시나리오'!$H$2+SQRT(A1083*('d_시나리오'!$J$2-'d_시나리오'!$H$2)*('d_시나리오'!$I$2-'d_시나리오'!$H$2)),'d_시나리오'!$J$2-SQRT((1-A1083)*('d_시나리오'!$J$2-'d_시나리오'!$H$2)*('d_시나리오'!$J$2-'d_시나리오'!$I$2))))</f>
        <v/>
      </c>
      <c r="C1083">
        <f>BETAINV(RAND(),2,6)</f>
        <v/>
      </c>
      <c r="D1083">
        <f>INDEX('d_분포'!$A$2:$A$28,RANDBETWEEN(1,27))</f>
        <v/>
      </c>
      <c r="E1083">
        <f>INDEX('d_분포'!$C$2:$C$5,RANDBETWEEN(1,4))*(0.9+0.2*RAND())</f>
        <v/>
      </c>
      <c r="F1083">
        <f>RAND()</f>
        <v/>
      </c>
      <c r="G1083">
        <f>IF('d_시나리오'!$J$3='d_시나리오'!$H$3,'d_시나리오'!$I$3,IF(F1083&lt;('d_시나리오'!$I$3-'d_시나리오'!$H$3)/('d_시나리오'!$J$3-'d_시나리오'!$H$3),'d_시나리오'!$H$3+SQRT(F1083*('d_시나리오'!$J$3-'d_시나리오'!$H$3)*('d_시나리오'!$I$3-'d_시나리오'!$H$3)),'d_시나리오'!$J$3-SQRT((1-F1083)*('d_시나리오'!$J$3-'d_시나리오'!$H$3)*('d_시나리오'!$J$3-'d_시나리오'!$I$3))))</f>
        <v/>
      </c>
      <c r="H1083">
        <f>RAND()</f>
        <v/>
      </c>
      <c r="I1083">
        <f>IF('d_시나리오'!$J$4='d_시나리오'!$H$4,'d_시나리오'!$I$4,IF(H1083&lt;('d_시나리오'!$I$4-'d_시나리오'!$H$4)/('d_시나리오'!$J$4-'d_시나리오'!$H$4),'d_시나리오'!$H$4+SQRT(H1083*('d_시나리오'!$J$4-'d_시나리오'!$H$4)*('d_시나리오'!$I$4-'d_시나리오'!$H$4)),'d_시나리오'!$J$4-SQRT((1-H1083)*('d_시나리오'!$J$4-'d_시나리오'!$H$4)*('d_시나리오'!$J$4-'d_시나리오'!$I$4))))</f>
        <v/>
      </c>
      <c r="J1083">
        <f>RAND()</f>
        <v/>
      </c>
      <c r="K1083">
        <f>IF('d_시나리오'!$J$5='d_시나리오'!$H$5,'d_시나리오'!$I$5,IF(J1083&lt;('d_시나리오'!$I$5-'d_시나리오'!$H$5)/('d_시나리오'!$J$5-'d_시나리오'!$H$5),'d_시나리오'!$H$5+SQRT(J1083*('d_시나리오'!$J$5-'d_시나리오'!$H$5)*('d_시나리오'!$I$5-'d_시나리오'!$H$5)),'d_시나리오'!$J$5-SQRT((1-J1083)*('d_시나리오'!$J$5-'d_시나리오'!$H$5)*('d_시나리오'!$J$5-'d_시나리오'!$I$5))))</f>
        <v/>
      </c>
      <c r="L1083">
        <f>RAND()</f>
        <v/>
      </c>
      <c r="M1083">
        <f>IF('d_시나리오'!$J$6='d_시나리오'!$H$6,'d_시나리오'!$I$6,IF(L1083&lt;('d_시나리오'!$I$6-'d_시나리오'!$H$6)/('d_시나리오'!$J$6-'d_시나리오'!$H$6),'d_시나리오'!$H$6+SQRT(L1083*('d_시나리오'!$J$6-'d_시나리오'!$H$6)*('d_시나리오'!$I$6-'d_시나리오'!$H$6)),'d_시나리오'!$J$6-SQRT((1-L1083)*('d_시나리오'!$J$6-'d_시나리오'!$H$6)*('d_시나리오'!$J$6-'d_시나리오'!$I$6))))</f>
        <v/>
      </c>
      <c r="N1083">
        <f>INDEX('d_분포'!$B$2:$B$57,RANDBETWEEN(1,56))</f>
        <v/>
      </c>
      <c r="O1083">
        <f>BETAINV(RAND(),5,5)</f>
        <v/>
      </c>
      <c r="P1083">
        <f>'d_고정'!$B$1*'6_기대효과'!$H$7*('d_시나리오'!$I$7/'d_고정'!$B$2)*B1083</f>
        <v/>
      </c>
      <c r="Q1083">
        <f>P1083*C1083</f>
        <v/>
      </c>
      <c r="R1083">
        <f>P1083*E1083</f>
        <v/>
      </c>
      <c r="S1083">
        <f>R1083*G1083</f>
        <v/>
      </c>
      <c r="T1083">
        <f>Q1083+S1083</f>
        <v/>
      </c>
      <c r="U1083">
        <f>(Q1083*D1083+S1083*I1083)*(1-O1083)</f>
        <v/>
      </c>
      <c r="V1083">
        <f>(R1083*K1083*N1083+'d_고정'!$B$3*('6_기대효과'!$H$7/8)*N1083*'d_고정'!$B$10*M1083*('6_기대효과'!$K$7/'d_고정'!$B$9))*(1-O1083)</f>
        <v/>
      </c>
      <c r="W1083">
        <f>(S1083*I1083+R1083*MAX(K1083-'d_고정'!$B$10*M1083*('6_기대효과'!$K$7/'d_고정'!$B$9),0)*N1083)*(1-O1083)</f>
        <v/>
      </c>
      <c r="X1083">
        <f>U1083+V1083</f>
        <v/>
      </c>
      <c r="Y1083">
        <f>U1083/('d_고정'!$B$5*'6_기대효과'!$H$7/8)/'d_고정'!$B$6</f>
        <v/>
      </c>
      <c r="Z1083">
        <f>U1083/('d_고정'!$B$8*'6_기대효과'!$H$7/8)</f>
        <v/>
      </c>
    </row>
    <row r="1084">
      <c r="A1084">
        <f>RAND()</f>
        <v/>
      </c>
      <c r="B1084">
        <f>IF('d_시나리오'!$J$2='d_시나리오'!$H$2,'d_시나리오'!$I$2,IF(A1084&lt;('d_시나리오'!$I$2-'d_시나리오'!$H$2)/('d_시나리오'!$J$2-'d_시나리오'!$H$2),'d_시나리오'!$H$2+SQRT(A1084*('d_시나리오'!$J$2-'d_시나리오'!$H$2)*('d_시나리오'!$I$2-'d_시나리오'!$H$2)),'d_시나리오'!$J$2-SQRT((1-A1084)*('d_시나리오'!$J$2-'d_시나리오'!$H$2)*('d_시나리오'!$J$2-'d_시나리오'!$I$2))))</f>
        <v/>
      </c>
      <c r="C1084">
        <f>BETAINV(RAND(),2,6)</f>
        <v/>
      </c>
      <c r="D1084">
        <f>INDEX('d_분포'!$A$2:$A$28,RANDBETWEEN(1,27))</f>
        <v/>
      </c>
      <c r="E1084">
        <f>INDEX('d_분포'!$C$2:$C$5,RANDBETWEEN(1,4))*(0.9+0.2*RAND())</f>
        <v/>
      </c>
      <c r="F1084">
        <f>RAND()</f>
        <v/>
      </c>
      <c r="G1084">
        <f>IF('d_시나리오'!$J$3='d_시나리오'!$H$3,'d_시나리오'!$I$3,IF(F1084&lt;('d_시나리오'!$I$3-'d_시나리오'!$H$3)/('d_시나리오'!$J$3-'d_시나리오'!$H$3),'d_시나리오'!$H$3+SQRT(F1084*('d_시나리오'!$J$3-'d_시나리오'!$H$3)*('d_시나리오'!$I$3-'d_시나리오'!$H$3)),'d_시나리오'!$J$3-SQRT((1-F1084)*('d_시나리오'!$J$3-'d_시나리오'!$H$3)*('d_시나리오'!$J$3-'d_시나리오'!$I$3))))</f>
        <v/>
      </c>
      <c r="H1084">
        <f>RAND()</f>
        <v/>
      </c>
      <c r="I1084">
        <f>IF('d_시나리오'!$J$4='d_시나리오'!$H$4,'d_시나리오'!$I$4,IF(H1084&lt;('d_시나리오'!$I$4-'d_시나리오'!$H$4)/('d_시나리오'!$J$4-'d_시나리오'!$H$4),'d_시나리오'!$H$4+SQRT(H1084*('d_시나리오'!$J$4-'d_시나리오'!$H$4)*('d_시나리오'!$I$4-'d_시나리오'!$H$4)),'d_시나리오'!$J$4-SQRT((1-H1084)*('d_시나리오'!$J$4-'d_시나리오'!$H$4)*('d_시나리오'!$J$4-'d_시나리오'!$I$4))))</f>
        <v/>
      </c>
      <c r="J1084">
        <f>RAND()</f>
        <v/>
      </c>
      <c r="K1084">
        <f>IF('d_시나리오'!$J$5='d_시나리오'!$H$5,'d_시나리오'!$I$5,IF(J1084&lt;('d_시나리오'!$I$5-'d_시나리오'!$H$5)/('d_시나리오'!$J$5-'d_시나리오'!$H$5),'d_시나리오'!$H$5+SQRT(J1084*('d_시나리오'!$J$5-'d_시나리오'!$H$5)*('d_시나리오'!$I$5-'d_시나리오'!$H$5)),'d_시나리오'!$J$5-SQRT((1-J1084)*('d_시나리오'!$J$5-'d_시나리오'!$H$5)*('d_시나리오'!$J$5-'d_시나리오'!$I$5))))</f>
        <v/>
      </c>
      <c r="L1084">
        <f>RAND()</f>
        <v/>
      </c>
      <c r="M1084">
        <f>IF('d_시나리오'!$J$6='d_시나리오'!$H$6,'d_시나리오'!$I$6,IF(L1084&lt;('d_시나리오'!$I$6-'d_시나리오'!$H$6)/('d_시나리오'!$J$6-'d_시나리오'!$H$6),'d_시나리오'!$H$6+SQRT(L1084*('d_시나리오'!$J$6-'d_시나리오'!$H$6)*('d_시나리오'!$I$6-'d_시나리오'!$H$6)),'d_시나리오'!$J$6-SQRT((1-L1084)*('d_시나리오'!$J$6-'d_시나리오'!$H$6)*('d_시나리오'!$J$6-'d_시나리오'!$I$6))))</f>
        <v/>
      </c>
      <c r="N1084">
        <f>INDEX('d_분포'!$B$2:$B$57,RANDBETWEEN(1,56))</f>
        <v/>
      </c>
      <c r="O1084">
        <f>BETAINV(RAND(),5,5)</f>
        <v/>
      </c>
      <c r="P1084">
        <f>'d_고정'!$B$1*'6_기대효과'!$H$7*('d_시나리오'!$I$7/'d_고정'!$B$2)*B1084</f>
        <v/>
      </c>
      <c r="Q1084">
        <f>P1084*C1084</f>
        <v/>
      </c>
      <c r="R1084">
        <f>P1084*E1084</f>
        <v/>
      </c>
      <c r="S1084">
        <f>R1084*G1084</f>
        <v/>
      </c>
      <c r="T1084">
        <f>Q1084+S1084</f>
        <v/>
      </c>
      <c r="U1084">
        <f>(Q1084*D1084+S1084*I1084)*(1-O1084)</f>
        <v/>
      </c>
      <c r="V1084">
        <f>(R1084*K1084*N1084+'d_고정'!$B$3*('6_기대효과'!$H$7/8)*N1084*'d_고정'!$B$10*M1084*('6_기대효과'!$K$7/'d_고정'!$B$9))*(1-O1084)</f>
        <v/>
      </c>
      <c r="W1084">
        <f>(S1084*I1084+R1084*MAX(K1084-'d_고정'!$B$10*M1084*('6_기대효과'!$K$7/'d_고정'!$B$9),0)*N1084)*(1-O1084)</f>
        <v/>
      </c>
      <c r="X1084">
        <f>U1084+V1084</f>
        <v/>
      </c>
      <c r="Y1084">
        <f>U1084/('d_고정'!$B$5*'6_기대효과'!$H$7/8)/'d_고정'!$B$6</f>
        <v/>
      </c>
      <c r="Z1084">
        <f>U1084/('d_고정'!$B$8*'6_기대효과'!$H$7/8)</f>
        <v/>
      </c>
    </row>
    <row r="1085">
      <c r="A1085">
        <f>RAND()</f>
        <v/>
      </c>
      <c r="B1085">
        <f>IF('d_시나리오'!$J$2='d_시나리오'!$H$2,'d_시나리오'!$I$2,IF(A1085&lt;('d_시나리오'!$I$2-'d_시나리오'!$H$2)/('d_시나리오'!$J$2-'d_시나리오'!$H$2),'d_시나리오'!$H$2+SQRT(A1085*('d_시나리오'!$J$2-'d_시나리오'!$H$2)*('d_시나리오'!$I$2-'d_시나리오'!$H$2)),'d_시나리오'!$J$2-SQRT((1-A1085)*('d_시나리오'!$J$2-'d_시나리오'!$H$2)*('d_시나리오'!$J$2-'d_시나리오'!$I$2))))</f>
        <v/>
      </c>
      <c r="C1085">
        <f>BETAINV(RAND(),2,6)</f>
        <v/>
      </c>
      <c r="D1085">
        <f>INDEX('d_분포'!$A$2:$A$28,RANDBETWEEN(1,27))</f>
        <v/>
      </c>
      <c r="E1085">
        <f>INDEX('d_분포'!$C$2:$C$5,RANDBETWEEN(1,4))*(0.9+0.2*RAND())</f>
        <v/>
      </c>
      <c r="F1085">
        <f>RAND()</f>
        <v/>
      </c>
      <c r="G1085">
        <f>IF('d_시나리오'!$J$3='d_시나리오'!$H$3,'d_시나리오'!$I$3,IF(F1085&lt;('d_시나리오'!$I$3-'d_시나리오'!$H$3)/('d_시나리오'!$J$3-'d_시나리오'!$H$3),'d_시나리오'!$H$3+SQRT(F1085*('d_시나리오'!$J$3-'d_시나리오'!$H$3)*('d_시나리오'!$I$3-'d_시나리오'!$H$3)),'d_시나리오'!$J$3-SQRT((1-F1085)*('d_시나리오'!$J$3-'d_시나리오'!$H$3)*('d_시나리오'!$J$3-'d_시나리오'!$I$3))))</f>
        <v/>
      </c>
      <c r="H1085">
        <f>RAND()</f>
        <v/>
      </c>
      <c r="I1085">
        <f>IF('d_시나리오'!$J$4='d_시나리오'!$H$4,'d_시나리오'!$I$4,IF(H1085&lt;('d_시나리오'!$I$4-'d_시나리오'!$H$4)/('d_시나리오'!$J$4-'d_시나리오'!$H$4),'d_시나리오'!$H$4+SQRT(H1085*('d_시나리오'!$J$4-'d_시나리오'!$H$4)*('d_시나리오'!$I$4-'d_시나리오'!$H$4)),'d_시나리오'!$J$4-SQRT((1-H1085)*('d_시나리오'!$J$4-'d_시나리오'!$H$4)*('d_시나리오'!$J$4-'d_시나리오'!$I$4))))</f>
        <v/>
      </c>
      <c r="J1085">
        <f>RAND()</f>
        <v/>
      </c>
      <c r="K1085">
        <f>IF('d_시나리오'!$J$5='d_시나리오'!$H$5,'d_시나리오'!$I$5,IF(J1085&lt;('d_시나리오'!$I$5-'d_시나리오'!$H$5)/('d_시나리오'!$J$5-'d_시나리오'!$H$5),'d_시나리오'!$H$5+SQRT(J1085*('d_시나리오'!$J$5-'d_시나리오'!$H$5)*('d_시나리오'!$I$5-'d_시나리오'!$H$5)),'d_시나리오'!$J$5-SQRT((1-J1085)*('d_시나리오'!$J$5-'d_시나리오'!$H$5)*('d_시나리오'!$J$5-'d_시나리오'!$I$5))))</f>
        <v/>
      </c>
      <c r="L1085">
        <f>RAND()</f>
        <v/>
      </c>
      <c r="M1085">
        <f>IF('d_시나리오'!$J$6='d_시나리오'!$H$6,'d_시나리오'!$I$6,IF(L1085&lt;('d_시나리오'!$I$6-'d_시나리오'!$H$6)/('d_시나리오'!$J$6-'d_시나리오'!$H$6),'d_시나리오'!$H$6+SQRT(L1085*('d_시나리오'!$J$6-'d_시나리오'!$H$6)*('d_시나리오'!$I$6-'d_시나리오'!$H$6)),'d_시나리오'!$J$6-SQRT((1-L1085)*('d_시나리오'!$J$6-'d_시나리오'!$H$6)*('d_시나리오'!$J$6-'d_시나리오'!$I$6))))</f>
        <v/>
      </c>
      <c r="N1085">
        <f>INDEX('d_분포'!$B$2:$B$57,RANDBETWEEN(1,56))</f>
        <v/>
      </c>
      <c r="O1085">
        <f>BETAINV(RAND(),5,5)</f>
        <v/>
      </c>
      <c r="P1085">
        <f>'d_고정'!$B$1*'6_기대효과'!$H$7*('d_시나리오'!$I$7/'d_고정'!$B$2)*B1085</f>
        <v/>
      </c>
      <c r="Q1085">
        <f>P1085*C1085</f>
        <v/>
      </c>
      <c r="R1085">
        <f>P1085*E1085</f>
        <v/>
      </c>
      <c r="S1085">
        <f>R1085*G1085</f>
        <v/>
      </c>
      <c r="T1085">
        <f>Q1085+S1085</f>
        <v/>
      </c>
      <c r="U1085">
        <f>(Q1085*D1085+S1085*I1085)*(1-O1085)</f>
        <v/>
      </c>
      <c r="V1085">
        <f>(R1085*K1085*N1085+'d_고정'!$B$3*('6_기대효과'!$H$7/8)*N1085*'d_고정'!$B$10*M1085*('6_기대효과'!$K$7/'d_고정'!$B$9))*(1-O1085)</f>
        <v/>
      </c>
      <c r="W1085">
        <f>(S1085*I1085+R1085*MAX(K1085-'d_고정'!$B$10*M1085*('6_기대효과'!$K$7/'d_고정'!$B$9),0)*N1085)*(1-O1085)</f>
        <v/>
      </c>
      <c r="X1085">
        <f>U1085+V1085</f>
        <v/>
      </c>
      <c r="Y1085">
        <f>U1085/('d_고정'!$B$5*'6_기대효과'!$H$7/8)/'d_고정'!$B$6</f>
        <v/>
      </c>
      <c r="Z1085">
        <f>U1085/('d_고정'!$B$8*'6_기대효과'!$H$7/8)</f>
        <v/>
      </c>
    </row>
    <row r="1086">
      <c r="A1086">
        <f>RAND()</f>
        <v/>
      </c>
      <c r="B1086">
        <f>IF('d_시나리오'!$J$2='d_시나리오'!$H$2,'d_시나리오'!$I$2,IF(A1086&lt;('d_시나리오'!$I$2-'d_시나리오'!$H$2)/('d_시나리오'!$J$2-'d_시나리오'!$H$2),'d_시나리오'!$H$2+SQRT(A1086*('d_시나리오'!$J$2-'d_시나리오'!$H$2)*('d_시나리오'!$I$2-'d_시나리오'!$H$2)),'d_시나리오'!$J$2-SQRT((1-A1086)*('d_시나리오'!$J$2-'d_시나리오'!$H$2)*('d_시나리오'!$J$2-'d_시나리오'!$I$2))))</f>
        <v/>
      </c>
      <c r="C1086">
        <f>BETAINV(RAND(),2,6)</f>
        <v/>
      </c>
      <c r="D1086">
        <f>INDEX('d_분포'!$A$2:$A$28,RANDBETWEEN(1,27))</f>
        <v/>
      </c>
      <c r="E1086">
        <f>INDEX('d_분포'!$C$2:$C$5,RANDBETWEEN(1,4))*(0.9+0.2*RAND())</f>
        <v/>
      </c>
      <c r="F1086">
        <f>RAND()</f>
        <v/>
      </c>
      <c r="G1086">
        <f>IF('d_시나리오'!$J$3='d_시나리오'!$H$3,'d_시나리오'!$I$3,IF(F1086&lt;('d_시나리오'!$I$3-'d_시나리오'!$H$3)/('d_시나리오'!$J$3-'d_시나리오'!$H$3),'d_시나리오'!$H$3+SQRT(F1086*('d_시나리오'!$J$3-'d_시나리오'!$H$3)*('d_시나리오'!$I$3-'d_시나리오'!$H$3)),'d_시나리오'!$J$3-SQRT((1-F1086)*('d_시나리오'!$J$3-'d_시나리오'!$H$3)*('d_시나리오'!$J$3-'d_시나리오'!$I$3))))</f>
        <v/>
      </c>
      <c r="H1086">
        <f>RAND()</f>
        <v/>
      </c>
      <c r="I1086">
        <f>IF('d_시나리오'!$J$4='d_시나리오'!$H$4,'d_시나리오'!$I$4,IF(H1086&lt;('d_시나리오'!$I$4-'d_시나리오'!$H$4)/('d_시나리오'!$J$4-'d_시나리오'!$H$4),'d_시나리오'!$H$4+SQRT(H1086*('d_시나리오'!$J$4-'d_시나리오'!$H$4)*('d_시나리오'!$I$4-'d_시나리오'!$H$4)),'d_시나리오'!$J$4-SQRT((1-H1086)*('d_시나리오'!$J$4-'d_시나리오'!$H$4)*('d_시나리오'!$J$4-'d_시나리오'!$I$4))))</f>
        <v/>
      </c>
      <c r="J1086">
        <f>RAND()</f>
        <v/>
      </c>
      <c r="K1086">
        <f>IF('d_시나리오'!$J$5='d_시나리오'!$H$5,'d_시나리오'!$I$5,IF(J1086&lt;('d_시나리오'!$I$5-'d_시나리오'!$H$5)/('d_시나리오'!$J$5-'d_시나리오'!$H$5),'d_시나리오'!$H$5+SQRT(J1086*('d_시나리오'!$J$5-'d_시나리오'!$H$5)*('d_시나리오'!$I$5-'d_시나리오'!$H$5)),'d_시나리오'!$J$5-SQRT((1-J1086)*('d_시나리오'!$J$5-'d_시나리오'!$H$5)*('d_시나리오'!$J$5-'d_시나리오'!$I$5))))</f>
        <v/>
      </c>
      <c r="L1086">
        <f>RAND()</f>
        <v/>
      </c>
      <c r="M1086">
        <f>IF('d_시나리오'!$J$6='d_시나리오'!$H$6,'d_시나리오'!$I$6,IF(L1086&lt;('d_시나리오'!$I$6-'d_시나리오'!$H$6)/('d_시나리오'!$J$6-'d_시나리오'!$H$6),'d_시나리오'!$H$6+SQRT(L1086*('d_시나리오'!$J$6-'d_시나리오'!$H$6)*('d_시나리오'!$I$6-'d_시나리오'!$H$6)),'d_시나리오'!$J$6-SQRT((1-L1086)*('d_시나리오'!$J$6-'d_시나리오'!$H$6)*('d_시나리오'!$J$6-'d_시나리오'!$I$6))))</f>
        <v/>
      </c>
      <c r="N1086">
        <f>INDEX('d_분포'!$B$2:$B$57,RANDBETWEEN(1,56))</f>
        <v/>
      </c>
      <c r="O1086">
        <f>BETAINV(RAND(),5,5)</f>
        <v/>
      </c>
      <c r="P1086">
        <f>'d_고정'!$B$1*'6_기대효과'!$H$7*('d_시나리오'!$I$7/'d_고정'!$B$2)*B1086</f>
        <v/>
      </c>
      <c r="Q1086">
        <f>P1086*C1086</f>
        <v/>
      </c>
      <c r="R1086">
        <f>P1086*E1086</f>
        <v/>
      </c>
      <c r="S1086">
        <f>R1086*G1086</f>
        <v/>
      </c>
      <c r="T1086">
        <f>Q1086+S1086</f>
        <v/>
      </c>
      <c r="U1086">
        <f>(Q1086*D1086+S1086*I1086)*(1-O1086)</f>
        <v/>
      </c>
      <c r="V1086">
        <f>(R1086*K1086*N1086+'d_고정'!$B$3*('6_기대효과'!$H$7/8)*N1086*'d_고정'!$B$10*M1086*('6_기대효과'!$K$7/'d_고정'!$B$9))*(1-O1086)</f>
        <v/>
      </c>
      <c r="W1086">
        <f>(S1086*I1086+R1086*MAX(K1086-'d_고정'!$B$10*M1086*('6_기대효과'!$K$7/'d_고정'!$B$9),0)*N1086)*(1-O1086)</f>
        <v/>
      </c>
      <c r="X1086">
        <f>U1086+V1086</f>
        <v/>
      </c>
      <c r="Y1086">
        <f>U1086/('d_고정'!$B$5*'6_기대효과'!$H$7/8)/'d_고정'!$B$6</f>
        <v/>
      </c>
      <c r="Z1086">
        <f>U1086/('d_고정'!$B$8*'6_기대효과'!$H$7/8)</f>
        <v/>
      </c>
    </row>
    <row r="1087">
      <c r="A1087">
        <f>RAND()</f>
        <v/>
      </c>
      <c r="B1087">
        <f>IF('d_시나리오'!$J$2='d_시나리오'!$H$2,'d_시나리오'!$I$2,IF(A1087&lt;('d_시나리오'!$I$2-'d_시나리오'!$H$2)/('d_시나리오'!$J$2-'d_시나리오'!$H$2),'d_시나리오'!$H$2+SQRT(A1087*('d_시나리오'!$J$2-'d_시나리오'!$H$2)*('d_시나리오'!$I$2-'d_시나리오'!$H$2)),'d_시나리오'!$J$2-SQRT((1-A1087)*('d_시나리오'!$J$2-'d_시나리오'!$H$2)*('d_시나리오'!$J$2-'d_시나리오'!$I$2))))</f>
        <v/>
      </c>
      <c r="C1087">
        <f>BETAINV(RAND(),2,6)</f>
        <v/>
      </c>
      <c r="D1087">
        <f>INDEX('d_분포'!$A$2:$A$28,RANDBETWEEN(1,27))</f>
        <v/>
      </c>
      <c r="E1087">
        <f>INDEX('d_분포'!$C$2:$C$5,RANDBETWEEN(1,4))*(0.9+0.2*RAND())</f>
        <v/>
      </c>
      <c r="F1087">
        <f>RAND()</f>
        <v/>
      </c>
      <c r="G1087">
        <f>IF('d_시나리오'!$J$3='d_시나리오'!$H$3,'d_시나리오'!$I$3,IF(F1087&lt;('d_시나리오'!$I$3-'d_시나리오'!$H$3)/('d_시나리오'!$J$3-'d_시나리오'!$H$3),'d_시나리오'!$H$3+SQRT(F1087*('d_시나리오'!$J$3-'d_시나리오'!$H$3)*('d_시나리오'!$I$3-'d_시나리오'!$H$3)),'d_시나리오'!$J$3-SQRT((1-F1087)*('d_시나리오'!$J$3-'d_시나리오'!$H$3)*('d_시나리오'!$J$3-'d_시나리오'!$I$3))))</f>
        <v/>
      </c>
      <c r="H1087">
        <f>RAND()</f>
        <v/>
      </c>
      <c r="I1087">
        <f>IF('d_시나리오'!$J$4='d_시나리오'!$H$4,'d_시나리오'!$I$4,IF(H1087&lt;('d_시나리오'!$I$4-'d_시나리오'!$H$4)/('d_시나리오'!$J$4-'d_시나리오'!$H$4),'d_시나리오'!$H$4+SQRT(H1087*('d_시나리오'!$J$4-'d_시나리오'!$H$4)*('d_시나리오'!$I$4-'d_시나리오'!$H$4)),'d_시나리오'!$J$4-SQRT((1-H1087)*('d_시나리오'!$J$4-'d_시나리오'!$H$4)*('d_시나리오'!$J$4-'d_시나리오'!$I$4))))</f>
        <v/>
      </c>
      <c r="J1087">
        <f>RAND()</f>
        <v/>
      </c>
      <c r="K1087">
        <f>IF('d_시나리오'!$J$5='d_시나리오'!$H$5,'d_시나리오'!$I$5,IF(J1087&lt;('d_시나리오'!$I$5-'d_시나리오'!$H$5)/('d_시나리오'!$J$5-'d_시나리오'!$H$5),'d_시나리오'!$H$5+SQRT(J1087*('d_시나리오'!$J$5-'d_시나리오'!$H$5)*('d_시나리오'!$I$5-'d_시나리오'!$H$5)),'d_시나리오'!$J$5-SQRT((1-J1087)*('d_시나리오'!$J$5-'d_시나리오'!$H$5)*('d_시나리오'!$J$5-'d_시나리오'!$I$5))))</f>
        <v/>
      </c>
      <c r="L1087">
        <f>RAND()</f>
        <v/>
      </c>
      <c r="M1087">
        <f>IF('d_시나리오'!$J$6='d_시나리오'!$H$6,'d_시나리오'!$I$6,IF(L1087&lt;('d_시나리오'!$I$6-'d_시나리오'!$H$6)/('d_시나리오'!$J$6-'d_시나리오'!$H$6),'d_시나리오'!$H$6+SQRT(L1087*('d_시나리오'!$J$6-'d_시나리오'!$H$6)*('d_시나리오'!$I$6-'d_시나리오'!$H$6)),'d_시나리오'!$J$6-SQRT((1-L1087)*('d_시나리오'!$J$6-'d_시나리오'!$H$6)*('d_시나리오'!$J$6-'d_시나리오'!$I$6))))</f>
        <v/>
      </c>
      <c r="N1087">
        <f>INDEX('d_분포'!$B$2:$B$57,RANDBETWEEN(1,56))</f>
        <v/>
      </c>
      <c r="O1087">
        <f>BETAINV(RAND(),5,5)</f>
        <v/>
      </c>
      <c r="P1087">
        <f>'d_고정'!$B$1*'6_기대효과'!$H$7*('d_시나리오'!$I$7/'d_고정'!$B$2)*B1087</f>
        <v/>
      </c>
      <c r="Q1087">
        <f>P1087*C1087</f>
        <v/>
      </c>
      <c r="R1087">
        <f>P1087*E1087</f>
        <v/>
      </c>
      <c r="S1087">
        <f>R1087*G1087</f>
        <v/>
      </c>
      <c r="T1087">
        <f>Q1087+S1087</f>
        <v/>
      </c>
      <c r="U1087">
        <f>(Q1087*D1087+S1087*I1087)*(1-O1087)</f>
        <v/>
      </c>
      <c r="V1087">
        <f>(R1087*K1087*N1087+'d_고정'!$B$3*('6_기대효과'!$H$7/8)*N1087*'d_고정'!$B$10*M1087*('6_기대효과'!$K$7/'d_고정'!$B$9))*(1-O1087)</f>
        <v/>
      </c>
      <c r="W1087">
        <f>(S1087*I1087+R1087*MAX(K1087-'d_고정'!$B$10*M1087*('6_기대효과'!$K$7/'d_고정'!$B$9),0)*N1087)*(1-O1087)</f>
        <v/>
      </c>
      <c r="X1087">
        <f>U1087+V1087</f>
        <v/>
      </c>
      <c r="Y1087">
        <f>U1087/('d_고정'!$B$5*'6_기대효과'!$H$7/8)/'d_고정'!$B$6</f>
        <v/>
      </c>
      <c r="Z1087">
        <f>U1087/('d_고정'!$B$8*'6_기대효과'!$H$7/8)</f>
        <v/>
      </c>
    </row>
    <row r="1088">
      <c r="A1088">
        <f>RAND()</f>
        <v/>
      </c>
      <c r="B1088">
        <f>IF('d_시나리오'!$J$2='d_시나리오'!$H$2,'d_시나리오'!$I$2,IF(A1088&lt;('d_시나리오'!$I$2-'d_시나리오'!$H$2)/('d_시나리오'!$J$2-'d_시나리오'!$H$2),'d_시나리오'!$H$2+SQRT(A1088*('d_시나리오'!$J$2-'d_시나리오'!$H$2)*('d_시나리오'!$I$2-'d_시나리오'!$H$2)),'d_시나리오'!$J$2-SQRT((1-A1088)*('d_시나리오'!$J$2-'d_시나리오'!$H$2)*('d_시나리오'!$J$2-'d_시나리오'!$I$2))))</f>
        <v/>
      </c>
      <c r="C1088">
        <f>BETAINV(RAND(),2,6)</f>
        <v/>
      </c>
      <c r="D1088">
        <f>INDEX('d_분포'!$A$2:$A$28,RANDBETWEEN(1,27))</f>
        <v/>
      </c>
      <c r="E1088">
        <f>INDEX('d_분포'!$C$2:$C$5,RANDBETWEEN(1,4))*(0.9+0.2*RAND())</f>
        <v/>
      </c>
      <c r="F1088">
        <f>RAND()</f>
        <v/>
      </c>
      <c r="G1088">
        <f>IF('d_시나리오'!$J$3='d_시나리오'!$H$3,'d_시나리오'!$I$3,IF(F1088&lt;('d_시나리오'!$I$3-'d_시나리오'!$H$3)/('d_시나리오'!$J$3-'d_시나리오'!$H$3),'d_시나리오'!$H$3+SQRT(F1088*('d_시나리오'!$J$3-'d_시나리오'!$H$3)*('d_시나리오'!$I$3-'d_시나리오'!$H$3)),'d_시나리오'!$J$3-SQRT((1-F1088)*('d_시나리오'!$J$3-'d_시나리오'!$H$3)*('d_시나리오'!$J$3-'d_시나리오'!$I$3))))</f>
        <v/>
      </c>
      <c r="H1088">
        <f>RAND()</f>
        <v/>
      </c>
      <c r="I1088">
        <f>IF('d_시나리오'!$J$4='d_시나리오'!$H$4,'d_시나리오'!$I$4,IF(H1088&lt;('d_시나리오'!$I$4-'d_시나리오'!$H$4)/('d_시나리오'!$J$4-'d_시나리오'!$H$4),'d_시나리오'!$H$4+SQRT(H1088*('d_시나리오'!$J$4-'d_시나리오'!$H$4)*('d_시나리오'!$I$4-'d_시나리오'!$H$4)),'d_시나리오'!$J$4-SQRT((1-H1088)*('d_시나리오'!$J$4-'d_시나리오'!$H$4)*('d_시나리오'!$J$4-'d_시나리오'!$I$4))))</f>
        <v/>
      </c>
      <c r="J1088">
        <f>RAND()</f>
        <v/>
      </c>
      <c r="K1088">
        <f>IF('d_시나리오'!$J$5='d_시나리오'!$H$5,'d_시나리오'!$I$5,IF(J1088&lt;('d_시나리오'!$I$5-'d_시나리오'!$H$5)/('d_시나리오'!$J$5-'d_시나리오'!$H$5),'d_시나리오'!$H$5+SQRT(J1088*('d_시나리오'!$J$5-'d_시나리오'!$H$5)*('d_시나리오'!$I$5-'d_시나리오'!$H$5)),'d_시나리오'!$J$5-SQRT((1-J1088)*('d_시나리오'!$J$5-'d_시나리오'!$H$5)*('d_시나리오'!$J$5-'d_시나리오'!$I$5))))</f>
        <v/>
      </c>
      <c r="L1088">
        <f>RAND()</f>
        <v/>
      </c>
      <c r="M1088">
        <f>IF('d_시나리오'!$J$6='d_시나리오'!$H$6,'d_시나리오'!$I$6,IF(L1088&lt;('d_시나리오'!$I$6-'d_시나리오'!$H$6)/('d_시나리오'!$J$6-'d_시나리오'!$H$6),'d_시나리오'!$H$6+SQRT(L1088*('d_시나리오'!$J$6-'d_시나리오'!$H$6)*('d_시나리오'!$I$6-'d_시나리오'!$H$6)),'d_시나리오'!$J$6-SQRT((1-L1088)*('d_시나리오'!$J$6-'d_시나리오'!$H$6)*('d_시나리오'!$J$6-'d_시나리오'!$I$6))))</f>
        <v/>
      </c>
      <c r="N1088">
        <f>INDEX('d_분포'!$B$2:$B$57,RANDBETWEEN(1,56))</f>
        <v/>
      </c>
      <c r="O1088">
        <f>BETAINV(RAND(),5,5)</f>
        <v/>
      </c>
      <c r="P1088">
        <f>'d_고정'!$B$1*'6_기대효과'!$H$7*('d_시나리오'!$I$7/'d_고정'!$B$2)*B1088</f>
        <v/>
      </c>
      <c r="Q1088">
        <f>P1088*C1088</f>
        <v/>
      </c>
      <c r="R1088">
        <f>P1088*E1088</f>
        <v/>
      </c>
      <c r="S1088">
        <f>R1088*G1088</f>
        <v/>
      </c>
      <c r="T1088">
        <f>Q1088+S1088</f>
        <v/>
      </c>
      <c r="U1088">
        <f>(Q1088*D1088+S1088*I1088)*(1-O1088)</f>
        <v/>
      </c>
      <c r="V1088">
        <f>(R1088*K1088*N1088+'d_고정'!$B$3*('6_기대효과'!$H$7/8)*N1088*'d_고정'!$B$10*M1088*('6_기대효과'!$K$7/'d_고정'!$B$9))*(1-O1088)</f>
        <v/>
      </c>
      <c r="W1088">
        <f>(S1088*I1088+R1088*MAX(K1088-'d_고정'!$B$10*M1088*('6_기대효과'!$K$7/'d_고정'!$B$9),0)*N1088)*(1-O1088)</f>
        <v/>
      </c>
      <c r="X1088">
        <f>U1088+V1088</f>
        <v/>
      </c>
      <c r="Y1088">
        <f>U1088/('d_고정'!$B$5*'6_기대효과'!$H$7/8)/'d_고정'!$B$6</f>
        <v/>
      </c>
      <c r="Z1088">
        <f>U1088/('d_고정'!$B$8*'6_기대효과'!$H$7/8)</f>
        <v/>
      </c>
    </row>
    <row r="1089">
      <c r="A1089">
        <f>RAND()</f>
        <v/>
      </c>
      <c r="B1089">
        <f>IF('d_시나리오'!$J$2='d_시나리오'!$H$2,'d_시나리오'!$I$2,IF(A1089&lt;('d_시나리오'!$I$2-'d_시나리오'!$H$2)/('d_시나리오'!$J$2-'d_시나리오'!$H$2),'d_시나리오'!$H$2+SQRT(A1089*('d_시나리오'!$J$2-'d_시나리오'!$H$2)*('d_시나리오'!$I$2-'d_시나리오'!$H$2)),'d_시나리오'!$J$2-SQRT((1-A1089)*('d_시나리오'!$J$2-'d_시나리오'!$H$2)*('d_시나리오'!$J$2-'d_시나리오'!$I$2))))</f>
        <v/>
      </c>
      <c r="C1089">
        <f>BETAINV(RAND(),2,6)</f>
        <v/>
      </c>
      <c r="D1089">
        <f>INDEX('d_분포'!$A$2:$A$28,RANDBETWEEN(1,27))</f>
        <v/>
      </c>
      <c r="E1089">
        <f>INDEX('d_분포'!$C$2:$C$5,RANDBETWEEN(1,4))*(0.9+0.2*RAND())</f>
        <v/>
      </c>
      <c r="F1089">
        <f>RAND()</f>
        <v/>
      </c>
      <c r="G1089">
        <f>IF('d_시나리오'!$J$3='d_시나리오'!$H$3,'d_시나리오'!$I$3,IF(F1089&lt;('d_시나리오'!$I$3-'d_시나리오'!$H$3)/('d_시나리오'!$J$3-'d_시나리오'!$H$3),'d_시나리오'!$H$3+SQRT(F1089*('d_시나리오'!$J$3-'d_시나리오'!$H$3)*('d_시나리오'!$I$3-'d_시나리오'!$H$3)),'d_시나리오'!$J$3-SQRT((1-F1089)*('d_시나리오'!$J$3-'d_시나리오'!$H$3)*('d_시나리오'!$J$3-'d_시나리오'!$I$3))))</f>
        <v/>
      </c>
      <c r="H1089">
        <f>RAND()</f>
        <v/>
      </c>
      <c r="I1089">
        <f>IF('d_시나리오'!$J$4='d_시나리오'!$H$4,'d_시나리오'!$I$4,IF(H1089&lt;('d_시나리오'!$I$4-'d_시나리오'!$H$4)/('d_시나리오'!$J$4-'d_시나리오'!$H$4),'d_시나리오'!$H$4+SQRT(H1089*('d_시나리오'!$J$4-'d_시나리오'!$H$4)*('d_시나리오'!$I$4-'d_시나리오'!$H$4)),'d_시나리오'!$J$4-SQRT((1-H1089)*('d_시나리오'!$J$4-'d_시나리오'!$H$4)*('d_시나리오'!$J$4-'d_시나리오'!$I$4))))</f>
        <v/>
      </c>
      <c r="J1089">
        <f>RAND()</f>
        <v/>
      </c>
      <c r="K1089">
        <f>IF('d_시나리오'!$J$5='d_시나리오'!$H$5,'d_시나리오'!$I$5,IF(J1089&lt;('d_시나리오'!$I$5-'d_시나리오'!$H$5)/('d_시나리오'!$J$5-'d_시나리오'!$H$5),'d_시나리오'!$H$5+SQRT(J1089*('d_시나리오'!$J$5-'d_시나리오'!$H$5)*('d_시나리오'!$I$5-'d_시나리오'!$H$5)),'d_시나리오'!$J$5-SQRT((1-J1089)*('d_시나리오'!$J$5-'d_시나리오'!$H$5)*('d_시나리오'!$J$5-'d_시나리오'!$I$5))))</f>
        <v/>
      </c>
      <c r="L1089">
        <f>RAND()</f>
        <v/>
      </c>
      <c r="M1089">
        <f>IF('d_시나리오'!$J$6='d_시나리오'!$H$6,'d_시나리오'!$I$6,IF(L1089&lt;('d_시나리오'!$I$6-'d_시나리오'!$H$6)/('d_시나리오'!$J$6-'d_시나리오'!$H$6),'d_시나리오'!$H$6+SQRT(L1089*('d_시나리오'!$J$6-'d_시나리오'!$H$6)*('d_시나리오'!$I$6-'d_시나리오'!$H$6)),'d_시나리오'!$J$6-SQRT((1-L1089)*('d_시나리오'!$J$6-'d_시나리오'!$H$6)*('d_시나리오'!$J$6-'d_시나리오'!$I$6))))</f>
        <v/>
      </c>
      <c r="N1089">
        <f>INDEX('d_분포'!$B$2:$B$57,RANDBETWEEN(1,56))</f>
        <v/>
      </c>
      <c r="O1089">
        <f>BETAINV(RAND(),5,5)</f>
        <v/>
      </c>
      <c r="P1089">
        <f>'d_고정'!$B$1*'6_기대효과'!$H$7*('d_시나리오'!$I$7/'d_고정'!$B$2)*B1089</f>
        <v/>
      </c>
      <c r="Q1089">
        <f>P1089*C1089</f>
        <v/>
      </c>
      <c r="R1089">
        <f>P1089*E1089</f>
        <v/>
      </c>
      <c r="S1089">
        <f>R1089*G1089</f>
        <v/>
      </c>
      <c r="T1089">
        <f>Q1089+S1089</f>
        <v/>
      </c>
      <c r="U1089">
        <f>(Q1089*D1089+S1089*I1089)*(1-O1089)</f>
        <v/>
      </c>
      <c r="V1089">
        <f>(R1089*K1089*N1089+'d_고정'!$B$3*('6_기대효과'!$H$7/8)*N1089*'d_고정'!$B$10*M1089*('6_기대효과'!$K$7/'d_고정'!$B$9))*(1-O1089)</f>
        <v/>
      </c>
      <c r="W1089">
        <f>(S1089*I1089+R1089*MAX(K1089-'d_고정'!$B$10*M1089*('6_기대효과'!$K$7/'d_고정'!$B$9),0)*N1089)*(1-O1089)</f>
        <v/>
      </c>
      <c r="X1089">
        <f>U1089+V1089</f>
        <v/>
      </c>
      <c r="Y1089">
        <f>U1089/('d_고정'!$B$5*'6_기대효과'!$H$7/8)/'d_고정'!$B$6</f>
        <v/>
      </c>
      <c r="Z1089">
        <f>U1089/('d_고정'!$B$8*'6_기대효과'!$H$7/8)</f>
        <v/>
      </c>
    </row>
    <row r="1090">
      <c r="A1090">
        <f>RAND()</f>
        <v/>
      </c>
      <c r="B1090">
        <f>IF('d_시나리오'!$J$2='d_시나리오'!$H$2,'d_시나리오'!$I$2,IF(A1090&lt;('d_시나리오'!$I$2-'d_시나리오'!$H$2)/('d_시나리오'!$J$2-'d_시나리오'!$H$2),'d_시나리오'!$H$2+SQRT(A1090*('d_시나리오'!$J$2-'d_시나리오'!$H$2)*('d_시나리오'!$I$2-'d_시나리오'!$H$2)),'d_시나리오'!$J$2-SQRT((1-A1090)*('d_시나리오'!$J$2-'d_시나리오'!$H$2)*('d_시나리오'!$J$2-'d_시나리오'!$I$2))))</f>
        <v/>
      </c>
      <c r="C1090">
        <f>BETAINV(RAND(),2,6)</f>
        <v/>
      </c>
      <c r="D1090">
        <f>INDEX('d_분포'!$A$2:$A$28,RANDBETWEEN(1,27))</f>
        <v/>
      </c>
      <c r="E1090">
        <f>INDEX('d_분포'!$C$2:$C$5,RANDBETWEEN(1,4))*(0.9+0.2*RAND())</f>
        <v/>
      </c>
      <c r="F1090">
        <f>RAND()</f>
        <v/>
      </c>
      <c r="G1090">
        <f>IF('d_시나리오'!$J$3='d_시나리오'!$H$3,'d_시나리오'!$I$3,IF(F1090&lt;('d_시나리오'!$I$3-'d_시나리오'!$H$3)/('d_시나리오'!$J$3-'d_시나리오'!$H$3),'d_시나리오'!$H$3+SQRT(F1090*('d_시나리오'!$J$3-'d_시나리오'!$H$3)*('d_시나리오'!$I$3-'d_시나리오'!$H$3)),'d_시나리오'!$J$3-SQRT((1-F1090)*('d_시나리오'!$J$3-'d_시나리오'!$H$3)*('d_시나리오'!$J$3-'d_시나리오'!$I$3))))</f>
        <v/>
      </c>
      <c r="H1090">
        <f>RAND()</f>
        <v/>
      </c>
      <c r="I1090">
        <f>IF('d_시나리오'!$J$4='d_시나리오'!$H$4,'d_시나리오'!$I$4,IF(H1090&lt;('d_시나리오'!$I$4-'d_시나리오'!$H$4)/('d_시나리오'!$J$4-'d_시나리오'!$H$4),'d_시나리오'!$H$4+SQRT(H1090*('d_시나리오'!$J$4-'d_시나리오'!$H$4)*('d_시나리오'!$I$4-'d_시나리오'!$H$4)),'d_시나리오'!$J$4-SQRT((1-H1090)*('d_시나리오'!$J$4-'d_시나리오'!$H$4)*('d_시나리오'!$J$4-'d_시나리오'!$I$4))))</f>
        <v/>
      </c>
      <c r="J1090">
        <f>RAND()</f>
        <v/>
      </c>
      <c r="K1090">
        <f>IF('d_시나리오'!$J$5='d_시나리오'!$H$5,'d_시나리오'!$I$5,IF(J1090&lt;('d_시나리오'!$I$5-'d_시나리오'!$H$5)/('d_시나리오'!$J$5-'d_시나리오'!$H$5),'d_시나리오'!$H$5+SQRT(J1090*('d_시나리오'!$J$5-'d_시나리오'!$H$5)*('d_시나리오'!$I$5-'d_시나리오'!$H$5)),'d_시나리오'!$J$5-SQRT((1-J1090)*('d_시나리오'!$J$5-'d_시나리오'!$H$5)*('d_시나리오'!$J$5-'d_시나리오'!$I$5))))</f>
        <v/>
      </c>
      <c r="L1090">
        <f>RAND()</f>
        <v/>
      </c>
      <c r="M1090">
        <f>IF('d_시나리오'!$J$6='d_시나리오'!$H$6,'d_시나리오'!$I$6,IF(L1090&lt;('d_시나리오'!$I$6-'d_시나리오'!$H$6)/('d_시나리오'!$J$6-'d_시나리오'!$H$6),'d_시나리오'!$H$6+SQRT(L1090*('d_시나리오'!$J$6-'d_시나리오'!$H$6)*('d_시나리오'!$I$6-'d_시나리오'!$H$6)),'d_시나리오'!$J$6-SQRT((1-L1090)*('d_시나리오'!$J$6-'d_시나리오'!$H$6)*('d_시나리오'!$J$6-'d_시나리오'!$I$6))))</f>
        <v/>
      </c>
      <c r="N1090">
        <f>INDEX('d_분포'!$B$2:$B$57,RANDBETWEEN(1,56))</f>
        <v/>
      </c>
      <c r="O1090">
        <f>BETAINV(RAND(),5,5)</f>
        <v/>
      </c>
      <c r="P1090">
        <f>'d_고정'!$B$1*'6_기대효과'!$H$7*('d_시나리오'!$I$7/'d_고정'!$B$2)*B1090</f>
        <v/>
      </c>
      <c r="Q1090">
        <f>P1090*C1090</f>
        <v/>
      </c>
      <c r="R1090">
        <f>P1090*E1090</f>
        <v/>
      </c>
      <c r="S1090">
        <f>R1090*G1090</f>
        <v/>
      </c>
      <c r="T1090">
        <f>Q1090+S1090</f>
        <v/>
      </c>
      <c r="U1090">
        <f>(Q1090*D1090+S1090*I1090)*(1-O1090)</f>
        <v/>
      </c>
      <c r="V1090">
        <f>(R1090*K1090*N1090+'d_고정'!$B$3*('6_기대효과'!$H$7/8)*N1090*'d_고정'!$B$10*M1090*('6_기대효과'!$K$7/'d_고정'!$B$9))*(1-O1090)</f>
        <v/>
      </c>
      <c r="W1090">
        <f>(S1090*I1090+R1090*MAX(K1090-'d_고정'!$B$10*M1090*('6_기대효과'!$K$7/'d_고정'!$B$9),0)*N1090)*(1-O1090)</f>
        <v/>
      </c>
      <c r="X1090">
        <f>U1090+V1090</f>
        <v/>
      </c>
      <c r="Y1090">
        <f>U1090/('d_고정'!$B$5*'6_기대효과'!$H$7/8)/'d_고정'!$B$6</f>
        <v/>
      </c>
      <c r="Z1090">
        <f>U1090/('d_고정'!$B$8*'6_기대효과'!$H$7/8)</f>
        <v/>
      </c>
    </row>
    <row r="1091">
      <c r="A1091">
        <f>RAND()</f>
        <v/>
      </c>
      <c r="B1091">
        <f>IF('d_시나리오'!$J$2='d_시나리오'!$H$2,'d_시나리오'!$I$2,IF(A1091&lt;('d_시나리오'!$I$2-'d_시나리오'!$H$2)/('d_시나리오'!$J$2-'d_시나리오'!$H$2),'d_시나리오'!$H$2+SQRT(A1091*('d_시나리오'!$J$2-'d_시나리오'!$H$2)*('d_시나리오'!$I$2-'d_시나리오'!$H$2)),'d_시나리오'!$J$2-SQRT((1-A1091)*('d_시나리오'!$J$2-'d_시나리오'!$H$2)*('d_시나리오'!$J$2-'d_시나리오'!$I$2))))</f>
        <v/>
      </c>
      <c r="C1091">
        <f>BETAINV(RAND(),2,6)</f>
        <v/>
      </c>
      <c r="D1091">
        <f>INDEX('d_분포'!$A$2:$A$28,RANDBETWEEN(1,27))</f>
        <v/>
      </c>
      <c r="E1091">
        <f>INDEX('d_분포'!$C$2:$C$5,RANDBETWEEN(1,4))*(0.9+0.2*RAND())</f>
        <v/>
      </c>
      <c r="F1091">
        <f>RAND()</f>
        <v/>
      </c>
      <c r="G1091">
        <f>IF('d_시나리오'!$J$3='d_시나리오'!$H$3,'d_시나리오'!$I$3,IF(F1091&lt;('d_시나리오'!$I$3-'d_시나리오'!$H$3)/('d_시나리오'!$J$3-'d_시나리오'!$H$3),'d_시나리오'!$H$3+SQRT(F1091*('d_시나리오'!$J$3-'d_시나리오'!$H$3)*('d_시나리오'!$I$3-'d_시나리오'!$H$3)),'d_시나리오'!$J$3-SQRT((1-F1091)*('d_시나리오'!$J$3-'d_시나리오'!$H$3)*('d_시나리오'!$J$3-'d_시나리오'!$I$3))))</f>
        <v/>
      </c>
      <c r="H1091">
        <f>RAND()</f>
        <v/>
      </c>
      <c r="I1091">
        <f>IF('d_시나리오'!$J$4='d_시나리오'!$H$4,'d_시나리오'!$I$4,IF(H1091&lt;('d_시나리오'!$I$4-'d_시나리오'!$H$4)/('d_시나리오'!$J$4-'d_시나리오'!$H$4),'d_시나리오'!$H$4+SQRT(H1091*('d_시나리오'!$J$4-'d_시나리오'!$H$4)*('d_시나리오'!$I$4-'d_시나리오'!$H$4)),'d_시나리오'!$J$4-SQRT((1-H1091)*('d_시나리오'!$J$4-'d_시나리오'!$H$4)*('d_시나리오'!$J$4-'d_시나리오'!$I$4))))</f>
        <v/>
      </c>
      <c r="J1091">
        <f>RAND()</f>
        <v/>
      </c>
      <c r="K1091">
        <f>IF('d_시나리오'!$J$5='d_시나리오'!$H$5,'d_시나리오'!$I$5,IF(J1091&lt;('d_시나리오'!$I$5-'d_시나리오'!$H$5)/('d_시나리오'!$J$5-'d_시나리오'!$H$5),'d_시나리오'!$H$5+SQRT(J1091*('d_시나리오'!$J$5-'d_시나리오'!$H$5)*('d_시나리오'!$I$5-'d_시나리오'!$H$5)),'d_시나리오'!$J$5-SQRT((1-J1091)*('d_시나리오'!$J$5-'d_시나리오'!$H$5)*('d_시나리오'!$J$5-'d_시나리오'!$I$5))))</f>
        <v/>
      </c>
      <c r="L1091">
        <f>RAND()</f>
        <v/>
      </c>
      <c r="M1091">
        <f>IF('d_시나리오'!$J$6='d_시나리오'!$H$6,'d_시나리오'!$I$6,IF(L1091&lt;('d_시나리오'!$I$6-'d_시나리오'!$H$6)/('d_시나리오'!$J$6-'d_시나리오'!$H$6),'d_시나리오'!$H$6+SQRT(L1091*('d_시나리오'!$J$6-'d_시나리오'!$H$6)*('d_시나리오'!$I$6-'d_시나리오'!$H$6)),'d_시나리오'!$J$6-SQRT((1-L1091)*('d_시나리오'!$J$6-'d_시나리오'!$H$6)*('d_시나리오'!$J$6-'d_시나리오'!$I$6))))</f>
        <v/>
      </c>
      <c r="N1091">
        <f>INDEX('d_분포'!$B$2:$B$57,RANDBETWEEN(1,56))</f>
        <v/>
      </c>
      <c r="O1091">
        <f>BETAINV(RAND(),5,5)</f>
        <v/>
      </c>
      <c r="P1091">
        <f>'d_고정'!$B$1*'6_기대효과'!$H$7*('d_시나리오'!$I$7/'d_고정'!$B$2)*B1091</f>
        <v/>
      </c>
      <c r="Q1091">
        <f>P1091*C1091</f>
        <v/>
      </c>
      <c r="R1091">
        <f>P1091*E1091</f>
        <v/>
      </c>
      <c r="S1091">
        <f>R1091*G1091</f>
        <v/>
      </c>
      <c r="T1091">
        <f>Q1091+S1091</f>
        <v/>
      </c>
      <c r="U1091">
        <f>(Q1091*D1091+S1091*I1091)*(1-O1091)</f>
        <v/>
      </c>
      <c r="V1091">
        <f>(R1091*K1091*N1091+'d_고정'!$B$3*('6_기대효과'!$H$7/8)*N1091*'d_고정'!$B$10*M1091*('6_기대효과'!$K$7/'d_고정'!$B$9))*(1-O1091)</f>
        <v/>
      </c>
      <c r="W1091">
        <f>(S1091*I1091+R1091*MAX(K1091-'d_고정'!$B$10*M1091*('6_기대효과'!$K$7/'d_고정'!$B$9),0)*N1091)*(1-O1091)</f>
        <v/>
      </c>
      <c r="X1091">
        <f>U1091+V1091</f>
        <v/>
      </c>
      <c r="Y1091">
        <f>U1091/('d_고정'!$B$5*'6_기대효과'!$H$7/8)/'d_고정'!$B$6</f>
        <v/>
      </c>
      <c r="Z1091">
        <f>U1091/('d_고정'!$B$8*'6_기대효과'!$H$7/8)</f>
        <v/>
      </c>
    </row>
    <row r="1092">
      <c r="A1092">
        <f>RAND()</f>
        <v/>
      </c>
      <c r="B1092">
        <f>IF('d_시나리오'!$J$2='d_시나리오'!$H$2,'d_시나리오'!$I$2,IF(A1092&lt;('d_시나리오'!$I$2-'d_시나리오'!$H$2)/('d_시나리오'!$J$2-'d_시나리오'!$H$2),'d_시나리오'!$H$2+SQRT(A1092*('d_시나리오'!$J$2-'d_시나리오'!$H$2)*('d_시나리오'!$I$2-'d_시나리오'!$H$2)),'d_시나리오'!$J$2-SQRT((1-A1092)*('d_시나리오'!$J$2-'d_시나리오'!$H$2)*('d_시나리오'!$J$2-'d_시나리오'!$I$2))))</f>
        <v/>
      </c>
      <c r="C1092">
        <f>BETAINV(RAND(),2,6)</f>
        <v/>
      </c>
      <c r="D1092">
        <f>INDEX('d_분포'!$A$2:$A$28,RANDBETWEEN(1,27))</f>
        <v/>
      </c>
      <c r="E1092">
        <f>INDEX('d_분포'!$C$2:$C$5,RANDBETWEEN(1,4))*(0.9+0.2*RAND())</f>
        <v/>
      </c>
      <c r="F1092">
        <f>RAND()</f>
        <v/>
      </c>
      <c r="G1092">
        <f>IF('d_시나리오'!$J$3='d_시나리오'!$H$3,'d_시나리오'!$I$3,IF(F1092&lt;('d_시나리오'!$I$3-'d_시나리오'!$H$3)/('d_시나리오'!$J$3-'d_시나리오'!$H$3),'d_시나리오'!$H$3+SQRT(F1092*('d_시나리오'!$J$3-'d_시나리오'!$H$3)*('d_시나리오'!$I$3-'d_시나리오'!$H$3)),'d_시나리오'!$J$3-SQRT((1-F1092)*('d_시나리오'!$J$3-'d_시나리오'!$H$3)*('d_시나리오'!$J$3-'d_시나리오'!$I$3))))</f>
        <v/>
      </c>
      <c r="H1092">
        <f>RAND()</f>
        <v/>
      </c>
      <c r="I1092">
        <f>IF('d_시나리오'!$J$4='d_시나리오'!$H$4,'d_시나리오'!$I$4,IF(H1092&lt;('d_시나리오'!$I$4-'d_시나리오'!$H$4)/('d_시나리오'!$J$4-'d_시나리오'!$H$4),'d_시나리오'!$H$4+SQRT(H1092*('d_시나리오'!$J$4-'d_시나리오'!$H$4)*('d_시나리오'!$I$4-'d_시나리오'!$H$4)),'d_시나리오'!$J$4-SQRT((1-H1092)*('d_시나리오'!$J$4-'d_시나리오'!$H$4)*('d_시나리오'!$J$4-'d_시나리오'!$I$4))))</f>
        <v/>
      </c>
      <c r="J1092">
        <f>RAND()</f>
        <v/>
      </c>
      <c r="K1092">
        <f>IF('d_시나리오'!$J$5='d_시나리오'!$H$5,'d_시나리오'!$I$5,IF(J1092&lt;('d_시나리오'!$I$5-'d_시나리오'!$H$5)/('d_시나리오'!$J$5-'d_시나리오'!$H$5),'d_시나리오'!$H$5+SQRT(J1092*('d_시나리오'!$J$5-'d_시나리오'!$H$5)*('d_시나리오'!$I$5-'d_시나리오'!$H$5)),'d_시나리오'!$J$5-SQRT((1-J1092)*('d_시나리오'!$J$5-'d_시나리오'!$H$5)*('d_시나리오'!$J$5-'d_시나리오'!$I$5))))</f>
        <v/>
      </c>
      <c r="L1092">
        <f>RAND()</f>
        <v/>
      </c>
      <c r="M1092">
        <f>IF('d_시나리오'!$J$6='d_시나리오'!$H$6,'d_시나리오'!$I$6,IF(L1092&lt;('d_시나리오'!$I$6-'d_시나리오'!$H$6)/('d_시나리오'!$J$6-'d_시나리오'!$H$6),'d_시나리오'!$H$6+SQRT(L1092*('d_시나리오'!$J$6-'d_시나리오'!$H$6)*('d_시나리오'!$I$6-'d_시나리오'!$H$6)),'d_시나리오'!$J$6-SQRT((1-L1092)*('d_시나리오'!$J$6-'d_시나리오'!$H$6)*('d_시나리오'!$J$6-'d_시나리오'!$I$6))))</f>
        <v/>
      </c>
      <c r="N1092">
        <f>INDEX('d_분포'!$B$2:$B$57,RANDBETWEEN(1,56))</f>
        <v/>
      </c>
      <c r="O1092">
        <f>BETAINV(RAND(),5,5)</f>
        <v/>
      </c>
      <c r="P1092">
        <f>'d_고정'!$B$1*'6_기대효과'!$H$7*('d_시나리오'!$I$7/'d_고정'!$B$2)*B1092</f>
        <v/>
      </c>
      <c r="Q1092">
        <f>P1092*C1092</f>
        <v/>
      </c>
      <c r="R1092">
        <f>P1092*E1092</f>
        <v/>
      </c>
      <c r="S1092">
        <f>R1092*G1092</f>
        <v/>
      </c>
      <c r="T1092">
        <f>Q1092+S1092</f>
        <v/>
      </c>
      <c r="U1092">
        <f>(Q1092*D1092+S1092*I1092)*(1-O1092)</f>
        <v/>
      </c>
      <c r="V1092">
        <f>(R1092*K1092*N1092+'d_고정'!$B$3*('6_기대효과'!$H$7/8)*N1092*'d_고정'!$B$10*M1092*('6_기대효과'!$K$7/'d_고정'!$B$9))*(1-O1092)</f>
        <v/>
      </c>
      <c r="W1092">
        <f>(S1092*I1092+R1092*MAX(K1092-'d_고정'!$B$10*M1092*('6_기대효과'!$K$7/'d_고정'!$B$9),0)*N1092)*(1-O1092)</f>
        <v/>
      </c>
      <c r="X1092">
        <f>U1092+V1092</f>
        <v/>
      </c>
      <c r="Y1092">
        <f>U1092/('d_고정'!$B$5*'6_기대효과'!$H$7/8)/'d_고정'!$B$6</f>
        <v/>
      </c>
      <c r="Z1092">
        <f>U1092/('d_고정'!$B$8*'6_기대효과'!$H$7/8)</f>
        <v/>
      </c>
    </row>
    <row r="1093">
      <c r="A1093">
        <f>RAND()</f>
        <v/>
      </c>
      <c r="B1093">
        <f>IF('d_시나리오'!$J$2='d_시나리오'!$H$2,'d_시나리오'!$I$2,IF(A1093&lt;('d_시나리오'!$I$2-'d_시나리오'!$H$2)/('d_시나리오'!$J$2-'d_시나리오'!$H$2),'d_시나리오'!$H$2+SQRT(A1093*('d_시나리오'!$J$2-'d_시나리오'!$H$2)*('d_시나리오'!$I$2-'d_시나리오'!$H$2)),'d_시나리오'!$J$2-SQRT((1-A1093)*('d_시나리오'!$J$2-'d_시나리오'!$H$2)*('d_시나리오'!$J$2-'d_시나리오'!$I$2))))</f>
        <v/>
      </c>
      <c r="C1093">
        <f>BETAINV(RAND(),2,6)</f>
        <v/>
      </c>
      <c r="D1093">
        <f>INDEX('d_분포'!$A$2:$A$28,RANDBETWEEN(1,27))</f>
        <v/>
      </c>
      <c r="E1093">
        <f>INDEX('d_분포'!$C$2:$C$5,RANDBETWEEN(1,4))*(0.9+0.2*RAND())</f>
        <v/>
      </c>
      <c r="F1093">
        <f>RAND()</f>
        <v/>
      </c>
      <c r="G1093">
        <f>IF('d_시나리오'!$J$3='d_시나리오'!$H$3,'d_시나리오'!$I$3,IF(F1093&lt;('d_시나리오'!$I$3-'d_시나리오'!$H$3)/('d_시나리오'!$J$3-'d_시나리오'!$H$3),'d_시나리오'!$H$3+SQRT(F1093*('d_시나리오'!$J$3-'d_시나리오'!$H$3)*('d_시나리오'!$I$3-'d_시나리오'!$H$3)),'d_시나리오'!$J$3-SQRT((1-F1093)*('d_시나리오'!$J$3-'d_시나리오'!$H$3)*('d_시나리오'!$J$3-'d_시나리오'!$I$3))))</f>
        <v/>
      </c>
      <c r="H1093">
        <f>RAND()</f>
        <v/>
      </c>
      <c r="I1093">
        <f>IF('d_시나리오'!$J$4='d_시나리오'!$H$4,'d_시나리오'!$I$4,IF(H1093&lt;('d_시나리오'!$I$4-'d_시나리오'!$H$4)/('d_시나리오'!$J$4-'d_시나리오'!$H$4),'d_시나리오'!$H$4+SQRT(H1093*('d_시나리오'!$J$4-'d_시나리오'!$H$4)*('d_시나리오'!$I$4-'d_시나리오'!$H$4)),'d_시나리오'!$J$4-SQRT((1-H1093)*('d_시나리오'!$J$4-'d_시나리오'!$H$4)*('d_시나리오'!$J$4-'d_시나리오'!$I$4))))</f>
        <v/>
      </c>
      <c r="J1093">
        <f>RAND()</f>
        <v/>
      </c>
      <c r="K1093">
        <f>IF('d_시나리오'!$J$5='d_시나리오'!$H$5,'d_시나리오'!$I$5,IF(J1093&lt;('d_시나리오'!$I$5-'d_시나리오'!$H$5)/('d_시나리오'!$J$5-'d_시나리오'!$H$5),'d_시나리오'!$H$5+SQRT(J1093*('d_시나리오'!$J$5-'d_시나리오'!$H$5)*('d_시나리오'!$I$5-'d_시나리오'!$H$5)),'d_시나리오'!$J$5-SQRT((1-J1093)*('d_시나리오'!$J$5-'d_시나리오'!$H$5)*('d_시나리오'!$J$5-'d_시나리오'!$I$5))))</f>
        <v/>
      </c>
      <c r="L1093">
        <f>RAND()</f>
        <v/>
      </c>
      <c r="M1093">
        <f>IF('d_시나리오'!$J$6='d_시나리오'!$H$6,'d_시나리오'!$I$6,IF(L1093&lt;('d_시나리오'!$I$6-'d_시나리오'!$H$6)/('d_시나리오'!$J$6-'d_시나리오'!$H$6),'d_시나리오'!$H$6+SQRT(L1093*('d_시나리오'!$J$6-'d_시나리오'!$H$6)*('d_시나리오'!$I$6-'d_시나리오'!$H$6)),'d_시나리오'!$J$6-SQRT((1-L1093)*('d_시나리오'!$J$6-'d_시나리오'!$H$6)*('d_시나리오'!$J$6-'d_시나리오'!$I$6))))</f>
        <v/>
      </c>
      <c r="N1093">
        <f>INDEX('d_분포'!$B$2:$B$57,RANDBETWEEN(1,56))</f>
        <v/>
      </c>
      <c r="O1093">
        <f>BETAINV(RAND(),5,5)</f>
        <v/>
      </c>
      <c r="P1093">
        <f>'d_고정'!$B$1*'6_기대효과'!$H$7*('d_시나리오'!$I$7/'d_고정'!$B$2)*B1093</f>
        <v/>
      </c>
      <c r="Q1093">
        <f>P1093*C1093</f>
        <v/>
      </c>
      <c r="R1093">
        <f>P1093*E1093</f>
        <v/>
      </c>
      <c r="S1093">
        <f>R1093*G1093</f>
        <v/>
      </c>
      <c r="T1093">
        <f>Q1093+S1093</f>
        <v/>
      </c>
      <c r="U1093">
        <f>(Q1093*D1093+S1093*I1093)*(1-O1093)</f>
        <v/>
      </c>
      <c r="V1093">
        <f>(R1093*K1093*N1093+'d_고정'!$B$3*('6_기대효과'!$H$7/8)*N1093*'d_고정'!$B$10*M1093*('6_기대효과'!$K$7/'d_고정'!$B$9))*(1-O1093)</f>
        <v/>
      </c>
      <c r="W1093">
        <f>(S1093*I1093+R1093*MAX(K1093-'d_고정'!$B$10*M1093*('6_기대효과'!$K$7/'d_고정'!$B$9),0)*N1093)*(1-O1093)</f>
        <v/>
      </c>
      <c r="X1093">
        <f>U1093+V1093</f>
        <v/>
      </c>
      <c r="Y1093">
        <f>U1093/('d_고정'!$B$5*'6_기대효과'!$H$7/8)/'d_고정'!$B$6</f>
        <v/>
      </c>
      <c r="Z1093">
        <f>U1093/('d_고정'!$B$8*'6_기대효과'!$H$7/8)</f>
        <v/>
      </c>
    </row>
    <row r="1094">
      <c r="A1094">
        <f>RAND()</f>
        <v/>
      </c>
      <c r="B1094">
        <f>IF('d_시나리오'!$J$2='d_시나리오'!$H$2,'d_시나리오'!$I$2,IF(A1094&lt;('d_시나리오'!$I$2-'d_시나리오'!$H$2)/('d_시나리오'!$J$2-'d_시나리오'!$H$2),'d_시나리오'!$H$2+SQRT(A1094*('d_시나리오'!$J$2-'d_시나리오'!$H$2)*('d_시나리오'!$I$2-'d_시나리오'!$H$2)),'d_시나리오'!$J$2-SQRT((1-A1094)*('d_시나리오'!$J$2-'d_시나리오'!$H$2)*('d_시나리오'!$J$2-'d_시나리오'!$I$2))))</f>
        <v/>
      </c>
      <c r="C1094">
        <f>BETAINV(RAND(),2,6)</f>
        <v/>
      </c>
      <c r="D1094">
        <f>INDEX('d_분포'!$A$2:$A$28,RANDBETWEEN(1,27))</f>
        <v/>
      </c>
      <c r="E1094">
        <f>INDEX('d_분포'!$C$2:$C$5,RANDBETWEEN(1,4))*(0.9+0.2*RAND())</f>
        <v/>
      </c>
      <c r="F1094">
        <f>RAND()</f>
        <v/>
      </c>
      <c r="G1094">
        <f>IF('d_시나리오'!$J$3='d_시나리오'!$H$3,'d_시나리오'!$I$3,IF(F1094&lt;('d_시나리오'!$I$3-'d_시나리오'!$H$3)/('d_시나리오'!$J$3-'d_시나리오'!$H$3),'d_시나리오'!$H$3+SQRT(F1094*('d_시나리오'!$J$3-'d_시나리오'!$H$3)*('d_시나리오'!$I$3-'d_시나리오'!$H$3)),'d_시나리오'!$J$3-SQRT((1-F1094)*('d_시나리오'!$J$3-'d_시나리오'!$H$3)*('d_시나리오'!$J$3-'d_시나리오'!$I$3))))</f>
        <v/>
      </c>
      <c r="H1094">
        <f>RAND()</f>
        <v/>
      </c>
      <c r="I1094">
        <f>IF('d_시나리오'!$J$4='d_시나리오'!$H$4,'d_시나리오'!$I$4,IF(H1094&lt;('d_시나리오'!$I$4-'d_시나리오'!$H$4)/('d_시나리오'!$J$4-'d_시나리오'!$H$4),'d_시나리오'!$H$4+SQRT(H1094*('d_시나리오'!$J$4-'d_시나리오'!$H$4)*('d_시나리오'!$I$4-'d_시나리오'!$H$4)),'d_시나리오'!$J$4-SQRT((1-H1094)*('d_시나리오'!$J$4-'d_시나리오'!$H$4)*('d_시나리오'!$J$4-'d_시나리오'!$I$4))))</f>
        <v/>
      </c>
      <c r="J1094">
        <f>RAND()</f>
        <v/>
      </c>
      <c r="K1094">
        <f>IF('d_시나리오'!$J$5='d_시나리오'!$H$5,'d_시나리오'!$I$5,IF(J1094&lt;('d_시나리오'!$I$5-'d_시나리오'!$H$5)/('d_시나리오'!$J$5-'d_시나리오'!$H$5),'d_시나리오'!$H$5+SQRT(J1094*('d_시나리오'!$J$5-'d_시나리오'!$H$5)*('d_시나리오'!$I$5-'d_시나리오'!$H$5)),'d_시나리오'!$J$5-SQRT((1-J1094)*('d_시나리오'!$J$5-'d_시나리오'!$H$5)*('d_시나리오'!$J$5-'d_시나리오'!$I$5))))</f>
        <v/>
      </c>
      <c r="L1094">
        <f>RAND()</f>
        <v/>
      </c>
      <c r="M1094">
        <f>IF('d_시나리오'!$J$6='d_시나리오'!$H$6,'d_시나리오'!$I$6,IF(L1094&lt;('d_시나리오'!$I$6-'d_시나리오'!$H$6)/('d_시나리오'!$J$6-'d_시나리오'!$H$6),'d_시나리오'!$H$6+SQRT(L1094*('d_시나리오'!$J$6-'d_시나리오'!$H$6)*('d_시나리오'!$I$6-'d_시나리오'!$H$6)),'d_시나리오'!$J$6-SQRT((1-L1094)*('d_시나리오'!$J$6-'d_시나리오'!$H$6)*('d_시나리오'!$J$6-'d_시나리오'!$I$6))))</f>
        <v/>
      </c>
      <c r="N1094">
        <f>INDEX('d_분포'!$B$2:$B$57,RANDBETWEEN(1,56))</f>
        <v/>
      </c>
      <c r="O1094">
        <f>BETAINV(RAND(),5,5)</f>
        <v/>
      </c>
      <c r="P1094">
        <f>'d_고정'!$B$1*'6_기대효과'!$H$7*('d_시나리오'!$I$7/'d_고정'!$B$2)*B1094</f>
        <v/>
      </c>
      <c r="Q1094">
        <f>P1094*C1094</f>
        <v/>
      </c>
      <c r="R1094">
        <f>P1094*E1094</f>
        <v/>
      </c>
      <c r="S1094">
        <f>R1094*G1094</f>
        <v/>
      </c>
      <c r="T1094">
        <f>Q1094+S1094</f>
        <v/>
      </c>
      <c r="U1094">
        <f>(Q1094*D1094+S1094*I1094)*(1-O1094)</f>
        <v/>
      </c>
      <c r="V1094">
        <f>(R1094*K1094*N1094+'d_고정'!$B$3*('6_기대효과'!$H$7/8)*N1094*'d_고정'!$B$10*M1094*('6_기대효과'!$K$7/'d_고정'!$B$9))*(1-O1094)</f>
        <v/>
      </c>
      <c r="W1094">
        <f>(S1094*I1094+R1094*MAX(K1094-'d_고정'!$B$10*M1094*('6_기대효과'!$K$7/'d_고정'!$B$9),0)*N1094)*(1-O1094)</f>
        <v/>
      </c>
      <c r="X1094">
        <f>U1094+V1094</f>
        <v/>
      </c>
      <c r="Y1094">
        <f>U1094/('d_고정'!$B$5*'6_기대효과'!$H$7/8)/'d_고정'!$B$6</f>
        <v/>
      </c>
      <c r="Z1094">
        <f>U1094/('d_고정'!$B$8*'6_기대효과'!$H$7/8)</f>
        <v/>
      </c>
    </row>
    <row r="1095">
      <c r="A1095">
        <f>RAND()</f>
        <v/>
      </c>
      <c r="B1095">
        <f>IF('d_시나리오'!$J$2='d_시나리오'!$H$2,'d_시나리오'!$I$2,IF(A1095&lt;('d_시나리오'!$I$2-'d_시나리오'!$H$2)/('d_시나리오'!$J$2-'d_시나리오'!$H$2),'d_시나리오'!$H$2+SQRT(A1095*('d_시나리오'!$J$2-'d_시나리오'!$H$2)*('d_시나리오'!$I$2-'d_시나리오'!$H$2)),'d_시나리오'!$J$2-SQRT((1-A1095)*('d_시나리오'!$J$2-'d_시나리오'!$H$2)*('d_시나리오'!$J$2-'d_시나리오'!$I$2))))</f>
        <v/>
      </c>
      <c r="C1095">
        <f>BETAINV(RAND(),2,6)</f>
        <v/>
      </c>
      <c r="D1095">
        <f>INDEX('d_분포'!$A$2:$A$28,RANDBETWEEN(1,27))</f>
        <v/>
      </c>
      <c r="E1095">
        <f>INDEX('d_분포'!$C$2:$C$5,RANDBETWEEN(1,4))*(0.9+0.2*RAND())</f>
        <v/>
      </c>
      <c r="F1095">
        <f>RAND()</f>
        <v/>
      </c>
      <c r="G1095">
        <f>IF('d_시나리오'!$J$3='d_시나리오'!$H$3,'d_시나리오'!$I$3,IF(F1095&lt;('d_시나리오'!$I$3-'d_시나리오'!$H$3)/('d_시나리오'!$J$3-'d_시나리오'!$H$3),'d_시나리오'!$H$3+SQRT(F1095*('d_시나리오'!$J$3-'d_시나리오'!$H$3)*('d_시나리오'!$I$3-'d_시나리오'!$H$3)),'d_시나리오'!$J$3-SQRT((1-F1095)*('d_시나리오'!$J$3-'d_시나리오'!$H$3)*('d_시나리오'!$J$3-'d_시나리오'!$I$3))))</f>
        <v/>
      </c>
      <c r="H1095">
        <f>RAND()</f>
        <v/>
      </c>
      <c r="I1095">
        <f>IF('d_시나리오'!$J$4='d_시나리오'!$H$4,'d_시나리오'!$I$4,IF(H1095&lt;('d_시나리오'!$I$4-'d_시나리오'!$H$4)/('d_시나리오'!$J$4-'d_시나리오'!$H$4),'d_시나리오'!$H$4+SQRT(H1095*('d_시나리오'!$J$4-'d_시나리오'!$H$4)*('d_시나리오'!$I$4-'d_시나리오'!$H$4)),'d_시나리오'!$J$4-SQRT((1-H1095)*('d_시나리오'!$J$4-'d_시나리오'!$H$4)*('d_시나리오'!$J$4-'d_시나리오'!$I$4))))</f>
        <v/>
      </c>
      <c r="J1095">
        <f>RAND()</f>
        <v/>
      </c>
      <c r="K1095">
        <f>IF('d_시나리오'!$J$5='d_시나리오'!$H$5,'d_시나리오'!$I$5,IF(J1095&lt;('d_시나리오'!$I$5-'d_시나리오'!$H$5)/('d_시나리오'!$J$5-'d_시나리오'!$H$5),'d_시나리오'!$H$5+SQRT(J1095*('d_시나리오'!$J$5-'d_시나리오'!$H$5)*('d_시나리오'!$I$5-'d_시나리오'!$H$5)),'d_시나리오'!$J$5-SQRT((1-J1095)*('d_시나리오'!$J$5-'d_시나리오'!$H$5)*('d_시나리오'!$J$5-'d_시나리오'!$I$5))))</f>
        <v/>
      </c>
      <c r="L1095">
        <f>RAND()</f>
        <v/>
      </c>
      <c r="M1095">
        <f>IF('d_시나리오'!$J$6='d_시나리오'!$H$6,'d_시나리오'!$I$6,IF(L1095&lt;('d_시나리오'!$I$6-'d_시나리오'!$H$6)/('d_시나리오'!$J$6-'d_시나리오'!$H$6),'d_시나리오'!$H$6+SQRT(L1095*('d_시나리오'!$J$6-'d_시나리오'!$H$6)*('d_시나리오'!$I$6-'d_시나리오'!$H$6)),'d_시나리오'!$J$6-SQRT((1-L1095)*('d_시나리오'!$J$6-'d_시나리오'!$H$6)*('d_시나리오'!$J$6-'d_시나리오'!$I$6))))</f>
        <v/>
      </c>
      <c r="N1095">
        <f>INDEX('d_분포'!$B$2:$B$57,RANDBETWEEN(1,56))</f>
        <v/>
      </c>
      <c r="O1095">
        <f>BETAINV(RAND(),5,5)</f>
        <v/>
      </c>
      <c r="P1095">
        <f>'d_고정'!$B$1*'6_기대효과'!$H$7*('d_시나리오'!$I$7/'d_고정'!$B$2)*B1095</f>
        <v/>
      </c>
      <c r="Q1095">
        <f>P1095*C1095</f>
        <v/>
      </c>
      <c r="R1095">
        <f>P1095*E1095</f>
        <v/>
      </c>
      <c r="S1095">
        <f>R1095*G1095</f>
        <v/>
      </c>
      <c r="T1095">
        <f>Q1095+S1095</f>
        <v/>
      </c>
      <c r="U1095">
        <f>(Q1095*D1095+S1095*I1095)*(1-O1095)</f>
        <v/>
      </c>
      <c r="V1095">
        <f>(R1095*K1095*N1095+'d_고정'!$B$3*('6_기대효과'!$H$7/8)*N1095*'d_고정'!$B$10*M1095*('6_기대효과'!$K$7/'d_고정'!$B$9))*(1-O1095)</f>
        <v/>
      </c>
      <c r="W1095">
        <f>(S1095*I1095+R1095*MAX(K1095-'d_고정'!$B$10*M1095*('6_기대효과'!$K$7/'d_고정'!$B$9),0)*N1095)*(1-O1095)</f>
        <v/>
      </c>
      <c r="X1095">
        <f>U1095+V1095</f>
        <v/>
      </c>
      <c r="Y1095">
        <f>U1095/('d_고정'!$B$5*'6_기대효과'!$H$7/8)/'d_고정'!$B$6</f>
        <v/>
      </c>
      <c r="Z1095">
        <f>U1095/('d_고정'!$B$8*'6_기대효과'!$H$7/8)</f>
        <v/>
      </c>
    </row>
    <row r="1096">
      <c r="A1096">
        <f>RAND()</f>
        <v/>
      </c>
      <c r="B1096">
        <f>IF('d_시나리오'!$J$2='d_시나리오'!$H$2,'d_시나리오'!$I$2,IF(A1096&lt;('d_시나리오'!$I$2-'d_시나리오'!$H$2)/('d_시나리오'!$J$2-'d_시나리오'!$H$2),'d_시나리오'!$H$2+SQRT(A1096*('d_시나리오'!$J$2-'d_시나리오'!$H$2)*('d_시나리오'!$I$2-'d_시나리오'!$H$2)),'d_시나리오'!$J$2-SQRT((1-A1096)*('d_시나리오'!$J$2-'d_시나리오'!$H$2)*('d_시나리오'!$J$2-'d_시나리오'!$I$2))))</f>
        <v/>
      </c>
      <c r="C1096">
        <f>BETAINV(RAND(),2,6)</f>
        <v/>
      </c>
      <c r="D1096">
        <f>INDEX('d_분포'!$A$2:$A$28,RANDBETWEEN(1,27))</f>
        <v/>
      </c>
      <c r="E1096">
        <f>INDEX('d_분포'!$C$2:$C$5,RANDBETWEEN(1,4))*(0.9+0.2*RAND())</f>
        <v/>
      </c>
      <c r="F1096">
        <f>RAND()</f>
        <v/>
      </c>
      <c r="G1096">
        <f>IF('d_시나리오'!$J$3='d_시나리오'!$H$3,'d_시나리오'!$I$3,IF(F1096&lt;('d_시나리오'!$I$3-'d_시나리오'!$H$3)/('d_시나리오'!$J$3-'d_시나리오'!$H$3),'d_시나리오'!$H$3+SQRT(F1096*('d_시나리오'!$J$3-'d_시나리오'!$H$3)*('d_시나리오'!$I$3-'d_시나리오'!$H$3)),'d_시나리오'!$J$3-SQRT((1-F1096)*('d_시나리오'!$J$3-'d_시나리오'!$H$3)*('d_시나리오'!$J$3-'d_시나리오'!$I$3))))</f>
        <v/>
      </c>
      <c r="H1096">
        <f>RAND()</f>
        <v/>
      </c>
      <c r="I1096">
        <f>IF('d_시나리오'!$J$4='d_시나리오'!$H$4,'d_시나리오'!$I$4,IF(H1096&lt;('d_시나리오'!$I$4-'d_시나리오'!$H$4)/('d_시나리오'!$J$4-'d_시나리오'!$H$4),'d_시나리오'!$H$4+SQRT(H1096*('d_시나리오'!$J$4-'d_시나리오'!$H$4)*('d_시나리오'!$I$4-'d_시나리오'!$H$4)),'d_시나리오'!$J$4-SQRT((1-H1096)*('d_시나리오'!$J$4-'d_시나리오'!$H$4)*('d_시나리오'!$J$4-'d_시나리오'!$I$4))))</f>
        <v/>
      </c>
      <c r="J1096">
        <f>RAND()</f>
        <v/>
      </c>
      <c r="K1096">
        <f>IF('d_시나리오'!$J$5='d_시나리오'!$H$5,'d_시나리오'!$I$5,IF(J1096&lt;('d_시나리오'!$I$5-'d_시나리오'!$H$5)/('d_시나리오'!$J$5-'d_시나리오'!$H$5),'d_시나리오'!$H$5+SQRT(J1096*('d_시나리오'!$J$5-'d_시나리오'!$H$5)*('d_시나리오'!$I$5-'d_시나리오'!$H$5)),'d_시나리오'!$J$5-SQRT((1-J1096)*('d_시나리오'!$J$5-'d_시나리오'!$H$5)*('d_시나리오'!$J$5-'d_시나리오'!$I$5))))</f>
        <v/>
      </c>
      <c r="L1096">
        <f>RAND()</f>
        <v/>
      </c>
      <c r="M1096">
        <f>IF('d_시나리오'!$J$6='d_시나리오'!$H$6,'d_시나리오'!$I$6,IF(L1096&lt;('d_시나리오'!$I$6-'d_시나리오'!$H$6)/('d_시나리오'!$J$6-'d_시나리오'!$H$6),'d_시나리오'!$H$6+SQRT(L1096*('d_시나리오'!$J$6-'d_시나리오'!$H$6)*('d_시나리오'!$I$6-'d_시나리오'!$H$6)),'d_시나리오'!$J$6-SQRT((1-L1096)*('d_시나리오'!$J$6-'d_시나리오'!$H$6)*('d_시나리오'!$J$6-'d_시나리오'!$I$6))))</f>
        <v/>
      </c>
      <c r="N1096">
        <f>INDEX('d_분포'!$B$2:$B$57,RANDBETWEEN(1,56))</f>
        <v/>
      </c>
      <c r="O1096">
        <f>BETAINV(RAND(),5,5)</f>
        <v/>
      </c>
      <c r="P1096">
        <f>'d_고정'!$B$1*'6_기대효과'!$H$7*('d_시나리오'!$I$7/'d_고정'!$B$2)*B1096</f>
        <v/>
      </c>
      <c r="Q1096">
        <f>P1096*C1096</f>
        <v/>
      </c>
      <c r="R1096">
        <f>P1096*E1096</f>
        <v/>
      </c>
      <c r="S1096">
        <f>R1096*G1096</f>
        <v/>
      </c>
      <c r="T1096">
        <f>Q1096+S1096</f>
        <v/>
      </c>
      <c r="U1096">
        <f>(Q1096*D1096+S1096*I1096)*(1-O1096)</f>
        <v/>
      </c>
      <c r="V1096">
        <f>(R1096*K1096*N1096+'d_고정'!$B$3*('6_기대효과'!$H$7/8)*N1096*'d_고정'!$B$10*M1096*('6_기대효과'!$K$7/'d_고정'!$B$9))*(1-O1096)</f>
        <v/>
      </c>
      <c r="W1096">
        <f>(S1096*I1096+R1096*MAX(K1096-'d_고정'!$B$10*M1096*('6_기대효과'!$K$7/'d_고정'!$B$9),0)*N1096)*(1-O1096)</f>
        <v/>
      </c>
      <c r="X1096">
        <f>U1096+V1096</f>
        <v/>
      </c>
      <c r="Y1096">
        <f>U1096/('d_고정'!$B$5*'6_기대효과'!$H$7/8)/'d_고정'!$B$6</f>
        <v/>
      </c>
      <c r="Z1096">
        <f>U1096/('d_고정'!$B$8*'6_기대효과'!$H$7/8)</f>
        <v/>
      </c>
    </row>
    <row r="1097">
      <c r="A1097">
        <f>RAND()</f>
        <v/>
      </c>
      <c r="B1097">
        <f>IF('d_시나리오'!$J$2='d_시나리오'!$H$2,'d_시나리오'!$I$2,IF(A1097&lt;('d_시나리오'!$I$2-'d_시나리오'!$H$2)/('d_시나리오'!$J$2-'d_시나리오'!$H$2),'d_시나리오'!$H$2+SQRT(A1097*('d_시나리오'!$J$2-'d_시나리오'!$H$2)*('d_시나리오'!$I$2-'d_시나리오'!$H$2)),'d_시나리오'!$J$2-SQRT((1-A1097)*('d_시나리오'!$J$2-'d_시나리오'!$H$2)*('d_시나리오'!$J$2-'d_시나리오'!$I$2))))</f>
        <v/>
      </c>
      <c r="C1097">
        <f>BETAINV(RAND(),2,6)</f>
        <v/>
      </c>
      <c r="D1097">
        <f>INDEX('d_분포'!$A$2:$A$28,RANDBETWEEN(1,27))</f>
        <v/>
      </c>
      <c r="E1097">
        <f>INDEX('d_분포'!$C$2:$C$5,RANDBETWEEN(1,4))*(0.9+0.2*RAND())</f>
        <v/>
      </c>
      <c r="F1097">
        <f>RAND()</f>
        <v/>
      </c>
      <c r="G1097">
        <f>IF('d_시나리오'!$J$3='d_시나리오'!$H$3,'d_시나리오'!$I$3,IF(F1097&lt;('d_시나리오'!$I$3-'d_시나리오'!$H$3)/('d_시나리오'!$J$3-'d_시나리오'!$H$3),'d_시나리오'!$H$3+SQRT(F1097*('d_시나리오'!$J$3-'d_시나리오'!$H$3)*('d_시나리오'!$I$3-'d_시나리오'!$H$3)),'d_시나리오'!$J$3-SQRT((1-F1097)*('d_시나리오'!$J$3-'d_시나리오'!$H$3)*('d_시나리오'!$J$3-'d_시나리오'!$I$3))))</f>
        <v/>
      </c>
      <c r="H1097">
        <f>RAND()</f>
        <v/>
      </c>
      <c r="I1097">
        <f>IF('d_시나리오'!$J$4='d_시나리오'!$H$4,'d_시나리오'!$I$4,IF(H1097&lt;('d_시나리오'!$I$4-'d_시나리오'!$H$4)/('d_시나리오'!$J$4-'d_시나리오'!$H$4),'d_시나리오'!$H$4+SQRT(H1097*('d_시나리오'!$J$4-'d_시나리오'!$H$4)*('d_시나리오'!$I$4-'d_시나리오'!$H$4)),'d_시나리오'!$J$4-SQRT((1-H1097)*('d_시나리오'!$J$4-'d_시나리오'!$H$4)*('d_시나리오'!$J$4-'d_시나리오'!$I$4))))</f>
        <v/>
      </c>
      <c r="J1097">
        <f>RAND()</f>
        <v/>
      </c>
      <c r="K1097">
        <f>IF('d_시나리오'!$J$5='d_시나리오'!$H$5,'d_시나리오'!$I$5,IF(J1097&lt;('d_시나리오'!$I$5-'d_시나리오'!$H$5)/('d_시나리오'!$J$5-'d_시나리오'!$H$5),'d_시나리오'!$H$5+SQRT(J1097*('d_시나리오'!$J$5-'d_시나리오'!$H$5)*('d_시나리오'!$I$5-'d_시나리오'!$H$5)),'d_시나리오'!$J$5-SQRT((1-J1097)*('d_시나리오'!$J$5-'d_시나리오'!$H$5)*('d_시나리오'!$J$5-'d_시나리오'!$I$5))))</f>
        <v/>
      </c>
      <c r="L1097">
        <f>RAND()</f>
        <v/>
      </c>
      <c r="M1097">
        <f>IF('d_시나리오'!$J$6='d_시나리오'!$H$6,'d_시나리오'!$I$6,IF(L1097&lt;('d_시나리오'!$I$6-'d_시나리오'!$H$6)/('d_시나리오'!$J$6-'d_시나리오'!$H$6),'d_시나리오'!$H$6+SQRT(L1097*('d_시나리오'!$J$6-'d_시나리오'!$H$6)*('d_시나리오'!$I$6-'d_시나리오'!$H$6)),'d_시나리오'!$J$6-SQRT((1-L1097)*('d_시나리오'!$J$6-'d_시나리오'!$H$6)*('d_시나리오'!$J$6-'d_시나리오'!$I$6))))</f>
        <v/>
      </c>
      <c r="N1097">
        <f>INDEX('d_분포'!$B$2:$B$57,RANDBETWEEN(1,56))</f>
        <v/>
      </c>
      <c r="O1097">
        <f>BETAINV(RAND(),5,5)</f>
        <v/>
      </c>
      <c r="P1097">
        <f>'d_고정'!$B$1*'6_기대효과'!$H$7*('d_시나리오'!$I$7/'d_고정'!$B$2)*B1097</f>
        <v/>
      </c>
      <c r="Q1097">
        <f>P1097*C1097</f>
        <v/>
      </c>
      <c r="R1097">
        <f>P1097*E1097</f>
        <v/>
      </c>
      <c r="S1097">
        <f>R1097*G1097</f>
        <v/>
      </c>
      <c r="T1097">
        <f>Q1097+S1097</f>
        <v/>
      </c>
      <c r="U1097">
        <f>(Q1097*D1097+S1097*I1097)*(1-O1097)</f>
        <v/>
      </c>
      <c r="V1097">
        <f>(R1097*K1097*N1097+'d_고정'!$B$3*('6_기대효과'!$H$7/8)*N1097*'d_고정'!$B$10*M1097*('6_기대효과'!$K$7/'d_고정'!$B$9))*(1-O1097)</f>
        <v/>
      </c>
      <c r="W1097">
        <f>(S1097*I1097+R1097*MAX(K1097-'d_고정'!$B$10*M1097*('6_기대효과'!$K$7/'d_고정'!$B$9),0)*N1097)*(1-O1097)</f>
        <v/>
      </c>
      <c r="X1097">
        <f>U1097+V1097</f>
        <v/>
      </c>
      <c r="Y1097">
        <f>U1097/('d_고정'!$B$5*'6_기대효과'!$H$7/8)/'d_고정'!$B$6</f>
        <v/>
      </c>
      <c r="Z1097">
        <f>U1097/('d_고정'!$B$8*'6_기대효과'!$H$7/8)</f>
        <v/>
      </c>
    </row>
    <row r="1098">
      <c r="A1098">
        <f>RAND()</f>
        <v/>
      </c>
      <c r="B1098">
        <f>IF('d_시나리오'!$J$2='d_시나리오'!$H$2,'d_시나리오'!$I$2,IF(A1098&lt;('d_시나리오'!$I$2-'d_시나리오'!$H$2)/('d_시나리오'!$J$2-'d_시나리오'!$H$2),'d_시나리오'!$H$2+SQRT(A1098*('d_시나리오'!$J$2-'d_시나리오'!$H$2)*('d_시나리오'!$I$2-'d_시나리오'!$H$2)),'d_시나리오'!$J$2-SQRT((1-A1098)*('d_시나리오'!$J$2-'d_시나리오'!$H$2)*('d_시나리오'!$J$2-'d_시나리오'!$I$2))))</f>
        <v/>
      </c>
      <c r="C1098">
        <f>BETAINV(RAND(),2,6)</f>
        <v/>
      </c>
      <c r="D1098">
        <f>INDEX('d_분포'!$A$2:$A$28,RANDBETWEEN(1,27))</f>
        <v/>
      </c>
      <c r="E1098">
        <f>INDEX('d_분포'!$C$2:$C$5,RANDBETWEEN(1,4))*(0.9+0.2*RAND())</f>
        <v/>
      </c>
      <c r="F1098">
        <f>RAND()</f>
        <v/>
      </c>
      <c r="G1098">
        <f>IF('d_시나리오'!$J$3='d_시나리오'!$H$3,'d_시나리오'!$I$3,IF(F1098&lt;('d_시나리오'!$I$3-'d_시나리오'!$H$3)/('d_시나리오'!$J$3-'d_시나리오'!$H$3),'d_시나리오'!$H$3+SQRT(F1098*('d_시나리오'!$J$3-'d_시나리오'!$H$3)*('d_시나리오'!$I$3-'d_시나리오'!$H$3)),'d_시나리오'!$J$3-SQRT((1-F1098)*('d_시나리오'!$J$3-'d_시나리오'!$H$3)*('d_시나리오'!$J$3-'d_시나리오'!$I$3))))</f>
        <v/>
      </c>
      <c r="H1098">
        <f>RAND()</f>
        <v/>
      </c>
      <c r="I1098">
        <f>IF('d_시나리오'!$J$4='d_시나리오'!$H$4,'d_시나리오'!$I$4,IF(H1098&lt;('d_시나리오'!$I$4-'d_시나리오'!$H$4)/('d_시나리오'!$J$4-'d_시나리오'!$H$4),'d_시나리오'!$H$4+SQRT(H1098*('d_시나리오'!$J$4-'d_시나리오'!$H$4)*('d_시나리오'!$I$4-'d_시나리오'!$H$4)),'d_시나리오'!$J$4-SQRT((1-H1098)*('d_시나리오'!$J$4-'d_시나리오'!$H$4)*('d_시나리오'!$J$4-'d_시나리오'!$I$4))))</f>
        <v/>
      </c>
      <c r="J1098">
        <f>RAND()</f>
        <v/>
      </c>
      <c r="K1098">
        <f>IF('d_시나리오'!$J$5='d_시나리오'!$H$5,'d_시나리오'!$I$5,IF(J1098&lt;('d_시나리오'!$I$5-'d_시나리오'!$H$5)/('d_시나리오'!$J$5-'d_시나리오'!$H$5),'d_시나리오'!$H$5+SQRT(J1098*('d_시나리오'!$J$5-'d_시나리오'!$H$5)*('d_시나리오'!$I$5-'d_시나리오'!$H$5)),'d_시나리오'!$J$5-SQRT((1-J1098)*('d_시나리오'!$J$5-'d_시나리오'!$H$5)*('d_시나리오'!$J$5-'d_시나리오'!$I$5))))</f>
        <v/>
      </c>
      <c r="L1098">
        <f>RAND()</f>
        <v/>
      </c>
      <c r="M1098">
        <f>IF('d_시나리오'!$J$6='d_시나리오'!$H$6,'d_시나리오'!$I$6,IF(L1098&lt;('d_시나리오'!$I$6-'d_시나리오'!$H$6)/('d_시나리오'!$J$6-'d_시나리오'!$H$6),'d_시나리오'!$H$6+SQRT(L1098*('d_시나리오'!$J$6-'d_시나리오'!$H$6)*('d_시나리오'!$I$6-'d_시나리오'!$H$6)),'d_시나리오'!$J$6-SQRT((1-L1098)*('d_시나리오'!$J$6-'d_시나리오'!$H$6)*('d_시나리오'!$J$6-'d_시나리오'!$I$6))))</f>
        <v/>
      </c>
      <c r="N1098">
        <f>INDEX('d_분포'!$B$2:$B$57,RANDBETWEEN(1,56))</f>
        <v/>
      </c>
      <c r="O1098">
        <f>BETAINV(RAND(),5,5)</f>
        <v/>
      </c>
      <c r="P1098">
        <f>'d_고정'!$B$1*'6_기대효과'!$H$7*('d_시나리오'!$I$7/'d_고정'!$B$2)*B1098</f>
        <v/>
      </c>
      <c r="Q1098">
        <f>P1098*C1098</f>
        <v/>
      </c>
      <c r="R1098">
        <f>P1098*E1098</f>
        <v/>
      </c>
      <c r="S1098">
        <f>R1098*G1098</f>
        <v/>
      </c>
      <c r="T1098">
        <f>Q1098+S1098</f>
        <v/>
      </c>
      <c r="U1098">
        <f>(Q1098*D1098+S1098*I1098)*(1-O1098)</f>
        <v/>
      </c>
      <c r="V1098">
        <f>(R1098*K1098*N1098+'d_고정'!$B$3*('6_기대효과'!$H$7/8)*N1098*'d_고정'!$B$10*M1098*('6_기대효과'!$K$7/'d_고정'!$B$9))*(1-O1098)</f>
        <v/>
      </c>
      <c r="W1098">
        <f>(S1098*I1098+R1098*MAX(K1098-'d_고정'!$B$10*M1098*('6_기대효과'!$K$7/'d_고정'!$B$9),0)*N1098)*(1-O1098)</f>
        <v/>
      </c>
      <c r="X1098">
        <f>U1098+V1098</f>
        <v/>
      </c>
      <c r="Y1098">
        <f>U1098/('d_고정'!$B$5*'6_기대효과'!$H$7/8)/'d_고정'!$B$6</f>
        <v/>
      </c>
      <c r="Z1098">
        <f>U1098/('d_고정'!$B$8*'6_기대효과'!$H$7/8)</f>
        <v/>
      </c>
    </row>
    <row r="1099">
      <c r="A1099">
        <f>RAND()</f>
        <v/>
      </c>
      <c r="B1099">
        <f>IF('d_시나리오'!$J$2='d_시나리오'!$H$2,'d_시나리오'!$I$2,IF(A1099&lt;('d_시나리오'!$I$2-'d_시나리오'!$H$2)/('d_시나리오'!$J$2-'d_시나리오'!$H$2),'d_시나리오'!$H$2+SQRT(A1099*('d_시나리오'!$J$2-'d_시나리오'!$H$2)*('d_시나리오'!$I$2-'d_시나리오'!$H$2)),'d_시나리오'!$J$2-SQRT((1-A1099)*('d_시나리오'!$J$2-'d_시나리오'!$H$2)*('d_시나리오'!$J$2-'d_시나리오'!$I$2))))</f>
        <v/>
      </c>
      <c r="C1099">
        <f>BETAINV(RAND(),2,6)</f>
        <v/>
      </c>
      <c r="D1099">
        <f>INDEX('d_분포'!$A$2:$A$28,RANDBETWEEN(1,27))</f>
        <v/>
      </c>
      <c r="E1099">
        <f>INDEX('d_분포'!$C$2:$C$5,RANDBETWEEN(1,4))*(0.9+0.2*RAND())</f>
        <v/>
      </c>
      <c r="F1099">
        <f>RAND()</f>
        <v/>
      </c>
      <c r="G1099">
        <f>IF('d_시나리오'!$J$3='d_시나리오'!$H$3,'d_시나리오'!$I$3,IF(F1099&lt;('d_시나리오'!$I$3-'d_시나리오'!$H$3)/('d_시나리오'!$J$3-'d_시나리오'!$H$3),'d_시나리오'!$H$3+SQRT(F1099*('d_시나리오'!$J$3-'d_시나리오'!$H$3)*('d_시나리오'!$I$3-'d_시나리오'!$H$3)),'d_시나리오'!$J$3-SQRT((1-F1099)*('d_시나리오'!$J$3-'d_시나리오'!$H$3)*('d_시나리오'!$J$3-'d_시나리오'!$I$3))))</f>
        <v/>
      </c>
      <c r="H1099">
        <f>RAND()</f>
        <v/>
      </c>
      <c r="I1099">
        <f>IF('d_시나리오'!$J$4='d_시나리오'!$H$4,'d_시나리오'!$I$4,IF(H1099&lt;('d_시나리오'!$I$4-'d_시나리오'!$H$4)/('d_시나리오'!$J$4-'d_시나리오'!$H$4),'d_시나리오'!$H$4+SQRT(H1099*('d_시나리오'!$J$4-'d_시나리오'!$H$4)*('d_시나리오'!$I$4-'d_시나리오'!$H$4)),'d_시나리오'!$J$4-SQRT((1-H1099)*('d_시나리오'!$J$4-'d_시나리오'!$H$4)*('d_시나리오'!$J$4-'d_시나리오'!$I$4))))</f>
        <v/>
      </c>
      <c r="J1099">
        <f>RAND()</f>
        <v/>
      </c>
      <c r="K1099">
        <f>IF('d_시나리오'!$J$5='d_시나리오'!$H$5,'d_시나리오'!$I$5,IF(J1099&lt;('d_시나리오'!$I$5-'d_시나리오'!$H$5)/('d_시나리오'!$J$5-'d_시나리오'!$H$5),'d_시나리오'!$H$5+SQRT(J1099*('d_시나리오'!$J$5-'d_시나리오'!$H$5)*('d_시나리오'!$I$5-'d_시나리오'!$H$5)),'d_시나리오'!$J$5-SQRT((1-J1099)*('d_시나리오'!$J$5-'d_시나리오'!$H$5)*('d_시나리오'!$J$5-'d_시나리오'!$I$5))))</f>
        <v/>
      </c>
      <c r="L1099">
        <f>RAND()</f>
        <v/>
      </c>
      <c r="M1099">
        <f>IF('d_시나리오'!$J$6='d_시나리오'!$H$6,'d_시나리오'!$I$6,IF(L1099&lt;('d_시나리오'!$I$6-'d_시나리오'!$H$6)/('d_시나리오'!$J$6-'d_시나리오'!$H$6),'d_시나리오'!$H$6+SQRT(L1099*('d_시나리오'!$J$6-'d_시나리오'!$H$6)*('d_시나리오'!$I$6-'d_시나리오'!$H$6)),'d_시나리오'!$J$6-SQRT((1-L1099)*('d_시나리오'!$J$6-'d_시나리오'!$H$6)*('d_시나리오'!$J$6-'d_시나리오'!$I$6))))</f>
        <v/>
      </c>
      <c r="N1099">
        <f>INDEX('d_분포'!$B$2:$B$57,RANDBETWEEN(1,56))</f>
        <v/>
      </c>
      <c r="O1099">
        <f>BETAINV(RAND(),5,5)</f>
        <v/>
      </c>
      <c r="P1099">
        <f>'d_고정'!$B$1*'6_기대효과'!$H$7*('d_시나리오'!$I$7/'d_고정'!$B$2)*B1099</f>
        <v/>
      </c>
      <c r="Q1099">
        <f>P1099*C1099</f>
        <v/>
      </c>
      <c r="R1099">
        <f>P1099*E1099</f>
        <v/>
      </c>
      <c r="S1099">
        <f>R1099*G1099</f>
        <v/>
      </c>
      <c r="T1099">
        <f>Q1099+S1099</f>
        <v/>
      </c>
      <c r="U1099">
        <f>(Q1099*D1099+S1099*I1099)*(1-O1099)</f>
        <v/>
      </c>
      <c r="V1099">
        <f>(R1099*K1099*N1099+'d_고정'!$B$3*('6_기대효과'!$H$7/8)*N1099*'d_고정'!$B$10*M1099*('6_기대효과'!$K$7/'d_고정'!$B$9))*(1-O1099)</f>
        <v/>
      </c>
      <c r="W1099">
        <f>(S1099*I1099+R1099*MAX(K1099-'d_고정'!$B$10*M1099*('6_기대효과'!$K$7/'d_고정'!$B$9),0)*N1099)*(1-O1099)</f>
        <v/>
      </c>
      <c r="X1099">
        <f>U1099+V1099</f>
        <v/>
      </c>
      <c r="Y1099">
        <f>U1099/('d_고정'!$B$5*'6_기대효과'!$H$7/8)/'d_고정'!$B$6</f>
        <v/>
      </c>
      <c r="Z1099">
        <f>U1099/('d_고정'!$B$8*'6_기대효과'!$H$7/8)</f>
        <v/>
      </c>
    </row>
    <row r="1100">
      <c r="A1100">
        <f>RAND()</f>
        <v/>
      </c>
      <c r="B1100">
        <f>IF('d_시나리오'!$J$2='d_시나리오'!$H$2,'d_시나리오'!$I$2,IF(A1100&lt;('d_시나리오'!$I$2-'d_시나리오'!$H$2)/('d_시나리오'!$J$2-'d_시나리오'!$H$2),'d_시나리오'!$H$2+SQRT(A1100*('d_시나리오'!$J$2-'d_시나리오'!$H$2)*('d_시나리오'!$I$2-'d_시나리오'!$H$2)),'d_시나리오'!$J$2-SQRT((1-A1100)*('d_시나리오'!$J$2-'d_시나리오'!$H$2)*('d_시나리오'!$J$2-'d_시나리오'!$I$2))))</f>
        <v/>
      </c>
      <c r="C1100">
        <f>BETAINV(RAND(),2,6)</f>
        <v/>
      </c>
      <c r="D1100">
        <f>INDEX('d_분포'!$A$2:$A$28,RANDBETWEEN(1,27))</f>
        <v/>
      </c>
      <c r="E1100">
        <f>INDEX('d_분포'!$C$2:$C$5,RANDBETWEEN(1,4))*(0.9+0.2*RAND())</f>
        <v/>
      </c>
      <c r="F1100">
        <f>RAND()</f>
        <v/>
      </c>
      <c r="G1100">
        <f>IF('d_시나리오'!$J$3='d_시나리오'!$H$3,'d_시나리오'!$I$3,IF(F1100&lt;('d_시나리오'!$I$3-'d_시나리오'!$H$3)/('d_시나리오'!$J$3-'d_시나리오'!$H$3),'d_시나리오'!$H$3+SQRT(F1100*('d_시나리오'!$J$3-'d_시나리오'!$H$3)*('d_시나리오'!$I$3-'d_시나리오'!$H$3)),'d_시나리오'!$J$3-SQRT((1-F1100)*('d_시나리오'!$J$3-'d_시나리오'!$H$3)*('d_시나리오'!$J$3-'d_시나리오'!$I$3))))</f>
        <v/>
      </c>
      <c r="H1100">
        <f>RAND()</f>
        <v/>
      </c>
      <c r="I1100">
        <f>IF('d_시나리오'!$J$4='d_시나리오'!$H$4,'d_시나리오'!$I$4,IF(H1100&lt;('d_시나리오'!$I$4-'d_시나리오'!$H$4)/('d_시나리오'!$J$4-'d_시나리오'!$H$4),'d_시나리오'!$H$4+SQRT(H1100*('d_시나리오'!$J$4-'d_시나리오'!$H$4)*('d_시나리오'!$I$4-'d_시나리오'!$H$4)),'d_시나리오'!$J$4-SQRT((1-H1100)*('d_시나리오'!$J$4-'d_시나리오'!$H$4)*('d_시나리오'!$J$4-'d_시나리오'!$I$4))))</f>
        <v/>
      </c>
      <c r="J1100">
        <f>RAND()</f>
        <v/>
      </c>
      <c r="K1100">
        <f>IF('d_시나리오'!$J$5='d_시나리오'!$H$5,'d_시나리오'!$I$5,IF(J1100&lt;('d_시나리오'!$I$5-'d_시나리오'!$H$5)/('d_시나리오'!$J$5-'d_시나리오'!$H$5),'d_시나리오'!$H$5+SQRT(J1100*('d_시나리오'!$J$5-'d_시나리오'!$H$5)*('d_시나리오'!$I$5-'d_시나리오'!$H$5)),'d_시나리오'!$J$5-SQRT((1-J1100)*('d_시나리오'!$J$5-'d_시나리오'!$H$5)*('d_시나리오'!$J$5-'d_시나리오'!$I$5))))</f>
        <v/>
      </c>
      <c r="L1100">
        <f>RAND()</f>
        <v/>
      </c>
      <c r="M1100">
        <f>IF('d_시나리오'!$J$6='d_시나리오'!$H$6,'d_시나리오'!$I$6,IF(L1100&lt;('d_시나리오'!$I$6-'d_시나리오'!$H$6)/('d_시나리오'!$J$6-'d_시나리오'!$H$6),'d_시나리오'!$H$6+SQRT(L1100*('d_시나리오'!$J$6-'d_시나리오'!$H$6)*('d_시나리오'!$I$6-'d_시나리오'!$H$6)),'d_시나리오'!$J$6-SQRT((1-L1100)*('d_시나리오'!$J$6-'d_시나리오'!$H$6)*('d_시나리오'!$J$6-'d_시나리오'!$I$6))))</f>
        <v/>
      </c>
      <c r="N1100">
        <f>INDEX('d_분포'!$B$2:$B$57,RANDBETWEEN(1,56))</f>
        <v/>
      </c>
      <c r="O1100">
        <f>BETAINV(RAND(),5,5)</f>
        <v/>
      </c>
      <c r="P1100">
        <f>'d_고정'!$B$1*'6_기대효과'!$H$7*('d_시나리오'!$I$7/'d_고정'!$B$2)*B1100</f>
        <v/>
      </c>
      <c r="Q1100">
        <f>P1100*C1100</f>
        <v/>
      </c>
      <c r="R1100">
        <f>P1100*E1100</f>
        <v/>
      </c>
      <c r="S1100">
        <f>R1100*G1100</f>
        <v/>
      </c>
      <c r="T1100">
        <f>Q1100+S1100</f>
        <v/>
      </c>
      <c r="U1100">
        <f>(Q1100*D1100+S1100*I1100)*(1-O1100)</f>
        <v/>
      </c>
      <c r="V1100">
        <f>(R1100*K1100*N1100+'d_고정'!$B$3*('6_기대효과'!$H$7/8)*N1100*'d_고정'!$B$10*M1100*('6_기대효과'!$K$7/'d_고정'!$B$9))*(1-O1100)</f>
        <v/>
      </c>
      <c r="W1100">
        <f>(S1100*I1100+R1100*MAX(K1100-'d_고정'!$B$10*M1100*('6_기대효과'!$K$7/'d_고정'!$B$9),0)*N1100)*(1-O1100)</f>
        <v/>
      </c>
      <c r="X1100">
        <f>U1100+V1100</f>
        <v/>
      </c>
      <c r="Y1100">
        <f>U1100/('d_고정'!$B$5*'6_기대효과'!$H$7/8)/'d_고정'!$B$6</f>
        <v/>
      </c>
      <c r="Z1100">
        <f>U1100/('d_고정'!$B$8*'6_기대효과'!$H$7/8)</f>
        <v/>
      </c>
    </row>
    <row r="1101">
      <c r="A1101">
        <f>RAND()</f>
        <v/>
      </c>
      <c r="B1101">
        <f>IF('d_시나리오'!$J$2='d_시나리오'!$H$2,'d_시나리오'!$I$2,IF(A1101&lt;('d_시나리오'!$I$2-'d_시나리오'!$H$2)/('d_시나리오'!$J$2-'d_시나리오'!$H$2),'d_시나리오'!$H$2+SQRT(A1101*('d_시나리오'!$J$2-'d_시나리오'!$H$2)*('d_시나리오'!$I$2-'d_시나리오'!$H$2)),'d_시나리오'!$J$2-SQRT((1-A1101)*('d_시나리오'!$J$2-'d_시나리오'!$H$2)*('d_시나리오'!$J$2-'d_시나리오'!$I$2))))</f>
        <v/>
      </c>
      <c r="C1101">
        <f>BETAINV(RAND(),2,6)</f>
        <v/>
      </c>
      <c r="D1101">
        <f>INDEX('d_분포'!$A$2:$A$28,RANDBETWEEN(1,27))</f>
        <v/>
      </c>
      <c r="E1101">
        <f>INDEX('d_분포'!$C$2:$C$5,RANDBETWEEN(1,4))*(0.9+0.2*RAND())</f>
        <v/>
      </c>
      <c r="F1101">
        <f>RAND()</f>
        <v/>
      </c>
      <c r="G1101">
        <f>IF('d_시나리오'!$J$3='d_시나리오'!$H$3,'d_시나리오'!$I$3,IF(F1101&lt;('d_시나리오'!$I$3-'d_시나리오'!$H$3)/('d_시나리오'!$J$3-'d_시나리오'!$H$3),'d_시나리오'!$H$3+SQRT(F1101*('d_시나리오'!$J$3-'d_시나리오'!$H$3)*('d_시나리오'!$I$3-'d_시나리오'!$H$3)),'d_시나리오'!$J$3-SQRT((1-F1101)*('d_시나리오'!$J$3-'d_시나리오'!$H$3)*('d_시나리오'!$J$3-'d_시나리오'!$I$3))))</f>
        <v/>
      </c>
      <c r="H1101">
        <f>RAND()</f>
        <v/>
      </c>
      <c r="I1101">
        <f>IF('d_시나리오'!$J$4='d_시나리오'!$H$4,'d_시나리오'!$I$4,IF(H1101&lt;('d_시나리오'!$I$4-'d_시나리오'!$H$4)/('d_시나리오'!$J$4-'d_시나리오'!$H$4),'d_시나리오'!$H$4+SQRT(H1101*('d_시나리오'!$J$4-'d_시나리오'!$H$4)*('d_시나리오'!$I$4-'d_시나리오'!$H$4)),'d_시나리오'!$J$4-SQRT((1-H1101)*('d_시나리오'!$J$4-'d_시나리오'!$H$4)*('d_시나리오'!$J$4-'d_시나리오'!$I$4))))</f>
        <v/>
      </c>
      <c r="J1101">
        <f>RAND()</f>
        <v/>
      </c>
      <c r="K1101">
        <f>IF('d_시나리오'!$J$5='d_시나리오'!$H$5,'d_시나리오'!$I$5,IF(J1101&lt;('d_시나리오'!$I$5-'d_시나리오'!$H$5)/('d_시나리오'!$J$5-'d_시나리오'!$H$5),'d_시나리오'!$H$5+SQRT(J1101*('d_시나리오'!$J$5-'d_시나리오'!$H$5)*('d_시나리오'!$I$5-'d_시나리오'!$H$5)),'d_시나리오'!$J$5-SQRT((1-J1101)*('d_시나리오'!$J$5-'d_시나리오'!$H$5)*('d_시나리오'!$J$5-'d_시나리오'!$I$5))))</f>
        <v/>
      </c>
      <c r="L1101">
        <f>RAND()</f>
        <v/>
      </c>
      <c r="M1101">
        <f>IF('d_시나리오'!$J$6='d_시나리오'!$H$6,'d_시나리오'!$I$6,IF(L1101&lt;('d_시나리오'!$I$6-'d_시나리오'!$H$6)/('d_시나리오'!$J$6-'d_시나리오'!$H$6),'d_시나리오'!$H$6+SQRT(L1101*('d_시나리오'!$J$6-'d_시나리오'!$H$6)*('d_시나리오'!$I$6-'d_시나리오'!$H$6)),'d_시나리오'!$J$6-SQRT((1-L1101)*('d_시나리오'!$J$6-'d_시나리오'!$H$6)*('d_시나리오'!$J$6-'d_시나리오'!$I$6))))</f>
        <v/>
      </c>
      <c r="N1101">
        <f>INDEX('d_분포'!$B$2:$B$57,RANDBETWEEN(1,56))</f>
        <v/>
      </c>
      <c r="O1101">
        <f>BETAINV(RAND(),5,5)</f>
        <v/>
      </c>
      <c r="P1101">
        <f>'d_고정'!$B$1*'6_기대효과'!$H$7*('d_시나리오'!$I$7/'d_고정'!$B$2)*B1101</f>
        <v/>
      </c>
      <c r="Q1101">
        <f>P1101*C1101</f>
        <v/>
      </c>
      <c r="R1101">
        <f>P1101*E1101</f>
        <v/>
      </c>
      <c r="S1101">
        <f>R1101*G1101</f>
        <v/>
      </c>
      <c r="T1101">
        <f>Q1101+S1101</f>
        <v/>
      </c>
      <c r="U1101">
        <f>(Q1101*D1101+S1101*I1101)*(1-O1101)</f>
        <v/>
      </c>
      <c r="V1101">
        <f>(R1101*K1101*N1101+'d_고정'!$B$3*('6_기대효과'!$H$7/8)*N1101*'d_고정'!$B$10*M1101*('6_기대효과'!$K$7/'d_고정'!$B$9))*(1-O1101)</f>
        <v/>
      </c>
      <c r="W1101">
        <f>(S1101*I1101+R1101*MAX(K1101-'d_고정'!$B$10*M1101*('6_기대효과'!$K$7/'d_고정'!$B$9),0)*N1101)*(1-O1101)</f>
        <v/>
      </c>
      <c r="X1101">
        <f>U1101+V1101</f>
        <v/>
      </c>
      <c r="Y1101">
        <f>U1101/('d_고정'!$B$5*'6_기대효과'!$H$7/8)/'d_고정'!$B$6</f>
        <v/>
      </c>
      <c r="Z1101">
        <f>U1101/('d_고정'!$B$8*'6_기대효과'!$H$7/8)</f>
        <v/>
      </c>
    </row>
    <row r="1102">
      <c r="A1102">
        <f>RAND()</f>
        <v/>
      </c>
      <c r="B1102">
        <f>IF('d_시나리오'!$J$2='d_시나리오'!$H$2,'d_시나리오'!$I$2,IF(A1102&lt;('d_시나리오'!$I$2-'d_시나리오'!$H$2)/('d_시나리오'!$J$2-'d_시나리오'!$H$2),'d_시나리오'!$H$2+SQRT(A1102*('d_시나리오'!$J$2-'d_시나리오'!$H$2)*('d_시나리오'!$I$2-'d_시나리오'!$H$2)),'d_시나리오'!$J$2-SQRT((1-A1102)*('d_시나리오'!$J$2-'d_시나리오'!$H$2)*('d_시나리오'!$J$2-'d_시나리오'!$I$2))))</f>
        <v/>
      </c>
      <c r="C1102">
        <f>BETAINV(RAND(),2,6)</f>
        <v/>
      </c>
      <c r="D1102">
        <f>INDEX('d_분포'!$A$2:$A$28,RANDBETWEEN(1,27))</f>
        <v/>
      </c>
      <c r="E1102">
        <f>INDEX('d_분포'!$C$2:$C$5,RANDBETWEEN(1,4))*(0.9+0.2*RAND())</f>
        <v/>
      </c>
      <c r="F1102">
        <f>RAND()</f>
        <v/>
      </c>
      <c r="G1102">
        <f>IF('d_시나리오'!$J$3='d_시나리오'!$H$3,'d_시나리오'!$I$3,IF(F1102&lt;('d_시나리오'!$I$3-'d_시나리오'!$H$3)/('d_시나리오'!$J$3-'d_시나리오'!$H$3),'d_시나리오'!$H$3+SQRT(F1102*('d_시나리오'!$J$3-'d_시나리오'!$H$3)*('d_시나리오'!$I$3-'d_시나리오'!$H$3)),'d_시나리오'!$J$3-SQRT((1-F1102)*('d_시나리오'!$J$3-'d_시나리오'!$H$3)*('d_시나리오'!$J$3-'d_시나리오'!$I$3))))</f>
        <v/>
      </c>
      <c r="H1102">
        <f>RAND()</f>
        <v/>
      </c>
      <c r="I1102">
        <f>IF('d_시나리오'!$J$4='d_시나리오'!$H$4,'d_시나리오'!$I$4,IF(H1102&lt;('d_시나리오'!$I$4-'d_시나리오'!$H$4)/('d_시나리오'!$J$4-'d_시나리오'!$H$4),'d_시나리오'!$H$4+SQRT(H1102*('d_시나리오'!$J$4-'d_시나리오'!$H$4)*('d_시나리오'!$I$4-'d_시나리오'!$H$4)),'d_시나리오'!$J$4-SQRT((1-H1102)*('d_시나리오'!$J$4-'d_시나리오'!$H$4)*('d_시나리오'!$J$4-'d_시나리오'!$I$4))))</f>
        <v/>
      </c>
      <c r="J1102">
        <f>RAND()</f>
        <v/>
      </c>
      <c r="K1102">
        <f>IF('d_시나리오'!$J$5='d_시나리오'!$H$5,'d_시나리오'!$I$5,IF(J1102&lt;('d_시나리오'!$I$5-'d_시나리오'!$H$5)/('d_시나리오'!$J$5-'d_시나리오'!$H$5),'d_시나리오'!$H$5+SQRT(J1102*('d_시나리오'!$J$5-'d_시나리오'!$H$5)*('d_시나리오'!$I$5-'d_시나리오'!$H$5)),'d_시나리오'!$J$5-SQRT((1-J1102)*('d_시나리오'!$J$5-'d_시나리오'!$H$5)*('d_시나리오'!$J$5-'d_시나리오'!$I$5))))</f>
        <v/>
      </c>
      <c r="L1102">
        <f>RAND()</f>
        <v/>
      </c>
      <c r="M1102">
        <f>IF('d_시나리오'!$J$6='d_시나리오'!$H$6,'d_시나리오'!$I$6,IF(L1102&lt;('d_시나리오'!$I$6-'d_시나리오'!$H$6)/('d_시나리오'!$J$6-'d_시나리오'!$H$6),'d_시나리오'!$H$6+SQRT(L1102*('d_시나리오'!$J$6-'d_시나리오'!$H$6)*('d_시나리오'!$I$6-'d_시나리오'!$H$6)),'d_시나리오'!$J$6-SQRT((1-L1102)*('d_시나리오'!$J$6-'d_시나리오'!$H$6)*('d_시나리오'!$J$6-'d_시나리오'!$I$6))))</f>
        <v/>
      </c>
      <c r="N1102">
        <f>INDEX('d_분포'!$B$2:$B$57,RANDBETWEEN(1,56))</f>
        <v/>
      </c>
      <c r="O1102">
        <f>BETAINV(RAND(),5,5)</f>
        <v/>
      </c>
      <c r="P1102">
        <f>'d_고정'!$B$1*'6_기대효과'!$H$7*('d_시나리오'!$I$7/'d_고정'!$B$2)*B1102</f>
        <v/>
      </c>
      <c r="Q1102">
        <f>P1102*C1102</f>
        <v/>
      </c>
      <c r="R1102">
        <f>P1102*E1102</f>
        <v/>
      </c>
      <c r="S1102">
        <f>R1102*G1102</f>
        <v/>
      </c>
      <c r="T1102">
        <f>Q1102+S1102</f>
        <v/>
      </c>
      <c r="U1102">
        <f>(Q1102*D1102+S1102*I1102)*(1-O1102)</f>
        <v/>
      </c>
      <c r="V1102">
        <f>(R1102*K1102*N1102+'d_고정'!$B$3*('6_기대효과'!$H$7/8)*N1102*'d_고정'!$B$10*M1102*('6_기대효과'!$K$7/'d_고정'!$B$9))*(1-O1102)</f>
        <v/>
      </c>
      <c r="W1102">
        <f>(S1102*I1102+R1102*MAX(K1102-'d_고정'!$B$10*M1102*('6_기대효과'!$K$7/'d_고정'!$B$9),0)*N1102)*(1-O1102)</f>
        <v/>
      </c>
      <c r="X1102">
        <f>U1102+V1102</f>
        <v/>
      </c>
      <c r="Y1102">
        <f>U1102/('d_고정'!$B$5*'6_기대효과'!$H$7/8)/'d_고정'!$B$6</f>
        <v/>
      </c>
      <c r="Z1102">
        <f>U1102/('d_고정'!$B$8*'6_기대효과'!$H$7/8)</f>
        <v/>
      </c>
    </row>
    <row r="1103">
      <c r="A1103">
        <f>RAND()</f>
        <v/>
      </c>
      <c r="B1103">
        <f>IF('d_시나리오'!$J$2='d_시나리오'!$H$2,'d_시나리오'!$I$2,IF(A1103&lt;('d_시나리오'!$I$2-'d_시나리오'!$H$2)/('d_시나리오'!$J$2-'d_시나리오'!$H$2),'d_시나리오'!$H$2+SQRT(A1103*('d_시나리오'!$J$2-'d_시나리오'!$H$2)*('d_시나리오'!$I$2-'d_시나리오'!$H$2)),'d_시나리오'!$J$2-SQRT((1-A1103)*('d_시나리오'!$J$2-'d_시나리오'!$H$2)*('d_시나리오'!$J$2-'d_시나리오'!$I$2))))</f>
        <v/>
      </c>
      <c r="C1103">
        <f>BETAINV(RAND(),2,6)</f>
        <v/>
      </c>
      <c r="D1103">
        <f>INDEX('d_분포'!$A$2:$A$28,RANDBETWEEN(1,27))</f>
        <v/>
      </c>
      <c r="E1103">
        <f>INDEX('d_분포'!$C$2:$C$5,RANDBETWEEN(1,4))*(0.9+0.2*RAND())</f>
        <v/>
      </c>
      <c r="F1103">
        <f>RAND()</f>
        <v/>
      </c>
      <c r="G1103">
        <f>IF('d_시나리오'!$J$3='d_시나리오'!$H$3,'d_시나리오'!$I$3,IF(F1103&lt;('d_시나리오'!$I$3-'d_시나리오'!$H$3)/('d_시나리오'!$J$3-'d_시나리오'!$H$3),'d_시나리오'!$H$3+SQRT(F1103*('d_시나리오'!$J$3-'d_시나리오'!$H$3)*('d_시나리오'!$I$3-'d_시나리오'!$H$3)),'d_시나리오'!$J$3-SQRT((1-F1103)*('d_시나리오'!$J$3-'d_시나리오'!$H$3)*('d_시나리오'!$J$3-'d_시나리오'!$I$3))))</f>
        <v/>
      </c>
      <c r="H1103">
        <f>RAND()</f>
        <v/>
      </c>
      <c r="I1103">
        <f>IF('d_시나리오'!$J$4='d_시나리오'!$H$4,'d_시나리오'!$I$4,IF(H1103&lt;('d_시나리오'!$I$4-'d_시나리오'!$H$4)/('d_시나리오'!$J$4-'d_시나리오'!$H$4),'d_시나리오'!$H$4+SQRT(H1103*('d_시나리오'!$J$4-'d_시나리오'!$H$4)*('d_시나리오'!$I$4-'d_시나리오'!$H$4)),'d_시나리오'!$J$4-SQRT((1-H1103)*('d_시나리오'!$J$4-'d_시나리오'!$H$4)*('d_시나리오'!$J$4-'d_시나리오'!$I$4))))</f>
        <v/>
      </c>
      <c r="J1103">
        <f>RAND()</f>
        <v/>
      </c>
      <c r="K1103">
        <f>IF('d_시나리오'!$J$5='d_시나리오'!$H$5,'d_시나리오'!$I$5,IF(J1103&lt;('d_시나리오'!$I$5-'d_시나리오'!$H$5)/('d_시나리오'!$J$5-'d_시나리오'!$H$5),'d_시나리오'!$H$5+SQRT(J1103*('d_시나리오'!$J$5-'d_시나리오'!$H$5)*('d_시나리오'!$I$5-'d_시나리오'!$H$5)),'d_시나리오'!$J$5-SQRT((1-J1103)*('d_시나리오'!$J$5-'d_시나리오'!$H$5)*('d_시나리오'!$J$5-'d_시나리오'!$I$5))))</f>
        <v/>
      </c>
      <c r="L1103">
        <f>RAND()</f>
        <v/>
      </c>
      <c r="M1103">
        <f>IF('d_시나리오'!$J$6='d_시나리오'!$H$6,'d_시나리오'!$I$6,IF(L1103&lt;('d_시나리오'!$I$6-'d_시나리오'!$H$6)/('d_시나리오'!$J$6-'d_시나리오'!$H$6),'d_시나리오'!$H$6+SQRT(L1103*('d_시나리오'!$J$6-'d_시나리오'!$H$6)*('d_시나리오'!$I$6-'d_시나리오'!$H$6)),'d_시나리오'!$J$6-SQRT((1-L1103)*('d_시나리오'!$J$6-'d_시나리오'!$H$6)*('d_시나리오'!$J$6-'d_시나리오'!$I$6))))</f>
        <v/>
      </c>
      <c r="N1103">
        <f>INDEX('d_분포'!$B$2:$B$57,RANDBETWEEN(1,56))</f>
        <v/>
      </c>
      <c r="O1103">
        <f>BETAINV(RAND(),5,5)</f>
        <v/>
      </c>
      <c r="P1103">
        <f>'d_고정'!$B$1*'6_기대효과'!$H$7*('d_시나리오'!$I$7/'d_고정'!$B$2)*B1103</f>
        <v/>
      </c>
      <c r="Q1103">
        <f>P1103*C1103</f>
        <v/>
      </c>
      <c r="R1103">
        <f>P1103*E1103</f>
        <v/>
      </c>
      <c r="S1103">
        <f>R1103*G1103</f>
        <v/>
      </c>
      <c r="T1103">
        <f>Q1103+S1103</f>
        <v/>
      </c>
      <c r="U1103">
        <f>(Q1103*D1103+S1103*I1103)*(1-O1103)</f>
        <v/>
      </c>
      <c r="V1103">
        <f>(R1103*K1103*N1103+'d_고정'!$B$3*('6_기대효과'!$H$7/8)*N1103*'d_고정'!$B$10*M1103*('6_기대효과'!$K$7/'d_고정'!$B$9))*(1-O1103)</f>
        <v/>
      </c>
      <c r="W1103">
        <f>(S1103*I1103+R1103*MAX(K1103-'d_고정'!$B$10*M1103*('6_기대효과'!$K$7/'d_고정'!$B$9),0)*N1103)*(1-O1103)</f>
        <v/>
      </c>
      <c r="X1103">
        <f>U1103+V1103</f>
        <v/>
      </c>
      <c r="Y1103">
        <f>U1103/('d_고정'!$B$5*'6_기대효과'!$H$7/8)/'d_고정'!$B$6</f>
        <v/>
      </c>
      <c r="Z1103">
        <f>U1103/('d_고정'!$B$8*'6_기대효과'!$H$7/8)</f>
        <v/>
      </c>
    </row>
    <row r="1104">
      <c r="A1104">
        <f>RAND()</f>
        <v/>
      </c>
      <c r="B1104">
        <f>IF('d_시나리오'!$J$2='d_시나리오'!$H$2,'d_시나리오'!$I$2,IF(A1104&lt;('d_시나리오'!$I$2-'d_시나리오'!$H$2)/('d_시나리오'!$J$2-'d_시나리오'!$H$2),'d_시나리오'!$H$2+SQRT(A1104*('d_시나리오'!$J$2-'d_시나리오'!$H$2)*('d_시나리오'!$I$2-'d_시나리오'!$H$2)),'d_시나리오'!$J$2-SQRT((1-A1104)*('d_시나리오'!$J$2-'d_시나리오'!$H$2)*('d_시나리오'!$J$2-'d_시나리오'!$I$2))))</f>
        <v/>
      </c>
      <c r="C1104">
        <f>BETAINV(RAND(),2,6)</f>
        <v/>
      </c>
      <c r="D1104">
        <f>INDEX('d_분포'!$A$2:$A$28,RANDBETWEEN(1,27))</f>
        <v/>
      </c>
      <c r="E1104">
        <f>INDEX('d_분포'!$C$2:$C$5,RANDBETWEEN(1,4))*(0.9+0.2*RAND())</f>
        <v/>
      </c>
      <c r="F1104">
        <f>RAND()</f>
        <v/>
      </c>
      <c r="G1104">
        <f>IF('d_시나리오'!$J$3='d_시나리오'!$H$3,'d_시나리오'!$I$3,IF(F1104&lt;('d_시나리오'!$I$3-'d_시나리오'!$H$3)/('d_시나리오'!$J$3-'d_시나리오'!$H$3),'d_시나리오'!$H$3+SQRT(F1104*('d_시나리오'!$J$3-'d_시나리오'!$H$3)*('d_시나리오'!$I$3-'d_시나리오'!$H$3)),'d_시나리오'!$J$3-SQRT((1-F1104)*('d_시나리오'!$J$3-'d_시나리오'!$H$3)*('d_시나리오'!$J$3-'d_시나리오'!$I$3))))</f>
        <v/>
      </c>
      <c r="H1104">
        <f>RAND()</f>
        <v/>
      </c>
      <c r="I1104">
        <f>IF('d_시나리오'!$J$4='d_시나리오'!$H$4,'d_시나리오'!$I$4,IF(H1104&lt;('d_시나리오'!$I$4-'d_시나리오'!$H$4)/('d_시나리오'!$J$4-'d_시나리오'!$H$4),'d_시나리오'!$H$4+SQRT(H1104*('d_시나리오'!$J$4-'d_시나리오'!$H$4)*('d_시나리오'!$I$4-'d_시나리오'!$H$4)),'d_시나리오'!$J$4-SQRT((1-H1104)*('d_시나리오'!$J$4-'d_시나리오'!$H$4)*('d_시나리오'!$J$4-'d_시나리오'!$I$4))))</f>
        <v/>
      </c>
      <c r="J1104">
        <f>RAND()</f>
        <v/>
      </c>
      <c r="K1104">
        <f>IF('d_시나리오'!$J$5='d_시나리오'!$H$5,'d_시나리오'!$I$5,IF(J1104&lt;('d_시나리오'!$I$5-'d_시나리오'!$H$5)/('d_시나리오'!$J$5-'d_시나리오'!$H$5),'d_시나리오'!$H$5+SQRT(J1104*('d_시나리오'!$J$5-'d_시나리오'!$H$5)*('d_시나리오'!$I$5-'d_시나리오'!$H$5)),'d_시나리오'!$J$5-SQRT((1-J1104)*('d_시나리오'!$J$5-'d_시나리오'!$H$5)*('d_시나리오'!$J$5-'d_시나리오'!$I$5))))</f>
        <v/>
      </c>
      <c r="L1104">
        <f>RAND()</f>
        <v/>
      </c>
      <c r="M1104">
        <f>IF('d_시나리오'!$J$6='d_시나리오'!$H$6,'d_시나리오'!$I$6,IF(L1104&lt;('d_시나리오'!$I$6-'d_시나리오'!$H$6)/('d_시나리오'!$J$6-'d_시나리오'!$H$6),'d_시나리오'!$H$6+SQRT(L1104*('d_시나리오'!$J$6-'d_시나리오'!$H$6)*('d_시나리오'!$I$6-'d_시나리오'!$H$6)),'d_시나리오'!$J$6-SQRT((1-L1104)*('d_시나리오'!$J$6-'d_시나리오'!$H$6)*('d_시나리오'!$J$6-'d_시나리오'!$I$6))))</f>
        <v/>
      </c>
      <c r="N1104">
        <f>INDEX('d_분포'!$B$2:$B$57,RANDBETWEEN(1,56))</f>
        <v/>
      </c>
      <c r="O1104">
        <f>BETAINV(RAND(),5,5)</f>
        <v/>
      </c>
      <c r="P1104">
        <f>'d_고정'!$B$1*'6_기대효과'!$H$7*('d_시나리오'!$I$7/'d_고정'!$B$2)*B1104</f>
        <v/>
      </c>
      <c r="Q1104">
        <f>P1104*C1104</f>
        <v/>
      </c>
      <c r="R1104">
        <f>P1104*E1104</f>
        <v/>
      </c>
      <c r="S1104">
        <f>R1104*G1104</f>
        <v/>
      </c>
      <c r="T1104">
        <f>Q1104+S1104</f>
        <v/>
      </c>
      <c r="U1104">
        <f>(Q1104*D1104+S1104*I1104)*(1-O1104)</f>
        <v/>
      </c>
      <c r="V1104">
        <f>(R1104*K1104*N1104+'d_고정'!$B$3*('6_기대효과'!$H$7/8)*N1104*'d_고정'!$B$10*M1104*('6_기대효과'!$K$7/'d_고정'!$B$9))*(1-O1104)</f>
        <v/>
      </c>
      <c r="W1104">
        <f>(S1104*I1104+R1104*MAX(K1104-'d_고정'!$B$10*M1104*('6_기대효과'!$K$7/'d_고정'!$B$9),0)*N1104)*(1-O1104)</f>
        <v/>
      </c>
      <c r="X1104">
        <f>U1104+V1104</f>
        <v/>
      </c>
      <c r="Y1104">
        <f>U1104/('d_고정'!$B$5*'6_기대효과'!$H$7/8)/'d_고정'!$B$6</f>
        <v/>
      </c>
      <c r="Z1104">
        <f>U1104/('d_고정'!$B$8*'6_기대효과'!$H$7/8)</f>
        <v/>
      </c>
    </row>
    <row r="1105">
      <c r="A1105">
        <f>RAND()</f>
        <v/>
      </c>
      <c r="B1105">
        <f>IF('d_시나리오'!$J$2='d_시나리오'!$H$2,'d_시나리오'!$I$2,IF(A1105&lt;('d_시나리오'!$I$2-'d_시나리오'!$H$2)/('d_시나리오'!$J$2-'d_시나리오'!$H$2),'d_시나리오'!$H$2+SQRT(A1105*('d_시나리오'!$J$2-'d_시나리오'!$H$2)*('d_시나리오'!$I$2-'d_시나리오'!$H$2)),'d_시나리오'!$J$2-SQRT((1-A1105)*('d_시나리오'!$J$2-'d_시나리오'!$H$2)*('d_시나리오'!$J$2-'d_시나리오'!$I$2))))</f>
        <v/>
      </c>
      <c r="C1105">
        <f>BETAINV(RAND(),2,6)</f>
        <v/>
      </c>
      <c r="D1105">
        <f>INDEX('d_분포'!$A$2:$A$28,RANDBETWEEN(1,27))</f>
        <v/>
      </c>
      <c r="E1105">
        <f>INDEX('d_분포'!$C$2:$C$5,RANDBETWEEN(1,4))*(0.9+0.2*RAND())</f>
        <v/>
      </c>
      <c r="F1105">
        <f>RAND()</f>
        <v/>
      </c>
      <c r="G1105">
        <f>IF('d_시나리오'!$J$3='d_시나리오'!$H$3,'d_시나리오'!$I$3,IF(F1105&lt;('d_시나리오'!$I$3-'d_시나리오'!$H$3)/('d_시나리오'!$J$3-'d_시나리오'!$H$3),'d_시나리오'!$H$3+SQRT(F1105*('d_시나리오'!$J$3-'d_시나리오'!$H$3)*('d_시나리오'!$I$3-'d_시나리오'!$H$3)),'d_시나리오'!$J$3-SQRT((1-F1105)*('d_시나리오'!$J$3-'d_시나리오'!$H$3)*('d_시나리오'!$J$3-'d_시나리오'!$I$3))))</f>
        <v/>
      </c>
      <c r="H1105">
        <f>RAND()</f>
        <v/>
      </c>
      <c r="I1105">
        <f>IF('d_시나리오'!$J$4='d_시나리오'!$H$4,'d_시나리오'!$I$4,IF(H1105&lt;('d_시나리오'!$I$4-'d_시나리오'!$H$4)/('d_시나리오'!$J$4-'d_시나리오'!$H$4),'d_시나리오'!$H$4+SQRT(H1105*('d_시나리오'!$J$4-'d_시나리오'!$H$4)*('d_시나리오'!$I$4-'d_시나리오'!$H$4)),'d_시나리오'!$J$4-SQRT((1-H1105)*('d_시나리오'!$J$4-'d_시나리오'!$H$4)*('d_시나리오'!$J$4-'d_시나리오'!$I$4))))</f>
        <v/>
      </c>
      <c r="J1105">
        <f>RAND()</f>
        <v/>
      </c>
      <c r="K1105">
        <f>IF('d_시나리오'!$J$5='d_시나리오'!$H$5,'d_시나리오'!$I$5,IF(J1105&lt;('d_시나리오'!$I$5-'d_시나리오'!$H$5)/('d_시나리오'!$J$5-'d_시나리오'!$H$5),'d_시나리오'!$H$5+SQRT(J1105*('d_시나리오'!$J$5-'d_시나리오'!$H$5)*('d_시나리오'!$I$5-'d_시나리오'!$H$5)),'d_시나리오'!$J$5-SQRT((1-J1105)*('d_시나리오'!$J$5-'d_시나리오'!$H$5)*('d_시나리오'!$J$5-'d_시나리오'!$I$5))))</f>
        <v/>
      </c>
      <c r="L1105">
        <f>RAND()</f>
        <v/>
      </c>
      <c r="M1105">
        <f>IF('d_시나리오'!$J$6='d_시나리오'!$H$6,'d_시나리오'!$I$6,IF(L1105&lt;('d_시나리오'!$I$6-'d_시나리오'!$H$6)/('d_시나리오'!$J$6-'d_시나리오'!$H$6),'d_시나리오'!$H$6+SQRT(L1105*('d_시나리오'!$J$6-'d_시나리오'!$H$6)*('d_시나리오'!$I$6-'d_시나리오'!$H$6)),'d_시나리오'!$J$6-SQRT((1-L1105)*('d_시나리오'!$J$6-'d_시나리오'!$H$6)*('d_시나리오'!$J$6-'d_시나리오'!$I$6))))</f>
        <v/>
      </c>
      <c r="N1105">
        <f>INDEX('d_분포'!$B$2:$B$57,RANDBETWEEN(1,56))</f>
        <v/>
      </c>
      <c r="O1105">
        <f>BETAINV(RAND(),5,5)</f>
        <v/>
      </c>
      <c r="P1105">
        <f>'d_고정'!$B$1*'6_기대효과'!$H$7*('d_시나리오'!$I$7/'d_고정'!$B$2)*B1105</f>
        <v/>
      </c>
      <c r="Q1105">
        <f>P1105*C1105</f>
        <v/>
      </c>
      <c r="R1105">
        <f>P1105*E1105</f>
        <v/>
      </c>
      <c r="S1105">
        <f>R1105*G1105</f>
        <v/>
      </c>
      <c r="T1105">
        <f>Q1105+S1105</f>
        <v/>
      </c>
      <c r="U1105">
        <f>(Q1105*D1105+S1105*I1105)*(1-O1105)</f>
        <v/>
      </c>
      <c r="V1105">
        <f>(R1105*K1105*N1105+'d_고정'!$B$3*('6_기대효과'!$H$7/8)*N1105*'d_고정'!$B$10*M1105*('6_기대효과'!$K$7/'d_고정'!$B$9))*(1-O1105)</f>
        <v/>
      </c>
      <c r="W1105">
        <f>(S1105*I1105+R1105*MAX(K1105-'d_고정'!$B$10*M1105*('6_기대효과'!$K$7/'d_고정'!$B$9),0)*N1105)*(1-O1105)</f>
        <v/>
      </c>
      <c r="X1105">
        <f>U1105+V1105</f>
        <v/>
      </c>
      <c r="Y1105">
        <f>U1105/('d_고정'!$B$5*'6_기대효과'!$H$7/8)/'d_고정'!$B$6</f>
        <v/>
      </c>
      <c r="Z1105">
        <f>U1105/('d_고정'!$B$8*'6_기대효과'!$H$7/8)</f>
        <v/>
      </c>
    </row>
    <row r="1106">
      <c r="A1106">
        <f>RAND()</f>
        <v/>
      </c>
      <c r="B1106">
        <f>IF('d_시나리오'!$J$2='d_시나리오'!$H$2,'d_시나리오'!$I$2,IF(A1106&lt;('d_시나리오'!$I$2-'d_시나리오'!$H$2)/('d_시나리오'!$J$2-'d_시나리오'!$H$2),'d_시나리오'!$H$2+SQRT(A1106*('d_시나리오'!$J$2-'d_시나리오'!$H$2)*('d_시나리오'!$I$2-'d_시나리오'!$H$2)),'d_시나리오'!$J$2-SQRT((1-A1106)*('d_시나리오'!$J$2-'d_시나리오'!$H$2)*('d_시나리오'!$J$2-'d_시나리오'!$I$2))))</f>
        <v/>
      </c>
      <c r="C1106">
        <f>BETAINV(RAND(),2,6)</f>
        <v/>
      </c>
      <c r="D1106">
        <f>INDEX('d_분포'!$A$2:$A$28,RANDBETWEEN(1,27))</f>
        <v/>
      </c>
      <c r="E1106">
        <f>INDEX('d_분포'!$C$2:$C$5,RANDBETWEEN(1,4))*(0.9+0.2*RAND())</f>
        <v/>
      </c>
      <c r="F1106">
        <f>RAND()</f>
        <v/>
      </c>
      <c r="G1106">
        <f>IF('d_시나리오'!$J$3='d_시나리오'!$H$3,'d_시나리오'!$I$3,IF(F1106&lt;('d_시나리오'!$I$3-'d_시나리오'!$H$3)/('d_시나리오'!$J$3-'d_시나리오'!$H$3),'d_시나리오'!$H$3+SQRT(F1106*('d_시나리오'!$J$3-'d_시나리오'!$H$3)*('d_시나리오'!$I$3-'d_시나리오'!$H$3)),'d_시나리오'!$J$3-SQRT((1-F1106)*('d_시나리오'!$J$3-'d_시나리오'!$H$3)*('d_시나리오'!$J$3-'d_시나리오'!$I$3))))</f>
        <v/>
      </c>
      <c r="H1106">
        <f>RAND()</f>
        <v/>
      </c>
      <c r="I1106">
        <f>IF('d_시나리오'!$J$4='d_시나리오'!$H$4,'d_시나리오'!$I$4,IF(H1106&lt;('d_시나리오'!$I$4-'d_시나리오'!$H$4)/('d_시나리오'!$J$4-'d_시나리오'!$H$4),'d_시나리오'!$H$4+SQRT(H1106*('d_시나리오'!$J$4-'d_시나리오'!$H$4)*('d_시나리오'!$I$4-'d_시나리오'!$H$4)),'d_시나리오'!$J$4-SQRT((1-H1106)*('d_시나리오'!$J$4-'d_시나리오'!$H$4)*('d_시나리오'!$J$4-'d_시나리오'!$I$4))))</f>
        <v/>
      </c>
      <c r="J1106">
        <f>RAND()</f>
        <v/>
      </c>
      <c r="K1106">
        <f>IF('d_시나리오'!$J$5='d_시나리오'!$H$5,'d_시나리오'!$I$5,IF(J1106&lt;('d_시나리오'!$I$5-'d_시나리오'!$H$5)/('d_시나리오'!$J$5-'d_시나리오'!$H$5),'d_시나리오'!$H$5+SQRT(J1106*('d_시나리오'!$J$5-'d_시나리오'!$H$5)*('d_시나리오'!$I$5-'d_시나리오'!$H$5)),'d_시나리오'!$J$5-SQRT((1-J1106)*('d_시나리오'!$J$5-'d_시나리오'!$H$5)*('d_시나리오'!$J$5-'d_시나리오'!$I$5))))</f>
        <v/>
      </c>
      <c r="L1106">
        <f>RAND()</f>
        <v/>
      </c>
      <c r="M1106">
        <f>IF('d_시나리오'!$J$6='d_시나리오'!$H$6,'d_시나리오'!$I$6,IF(L1106&lt;('d_시나리오'!$I$6-'d_시나리오'!$H$6)/('d_시나리오'!$J$6-'d_시나리오'!$H$6),'d_시나리오'!$H$6+SQRT(L1106*('d_시나리오'!$J$6-'d_시나리오'!$H$6)*('d_시나리오'!$I$6-'d_시나리오'!$H$6)),'d_시나리오'!$J$6-SQRT((1-L1106)*('d_시나리오'!$J$6-'d_시나리오'!$H$6)*('d_시나리오'!$J$6-'d_시나리오'!$I$6))))</f>
        <v/>
      </c>
      <c r="N1106">
        <f>INDEX('d_분포'!$B$2:$B$57,RANDBETWEEN(1,56))</f>
        <v/>
      </c>
      <c r="O1106">
        <f>BETAINV(RAND(),5,5)</f>
        <v/>
      </c>
      <c r="P1106">
        <f>'d_고정'!$B$1*'6_기대효과'!$H$7*('d_시나리오'!$I$7/'d_고정'!$B$2)*B1106</f>
        <v/>
      </c>
      <c r="Q1106">
        <f>P1106*C1106</f>
        <v/>
      </c>
      <c r="R1106">
        <f>P1106*E1106</f>
        <v/>
      </c>
      <c r="S1106">
        <f>R1106*G1106</f>
        <v/>
      </c>
      <c r="T1106">
        <f>Q1106+S1106</f>
        <v/>
      </c>
      <c r="U1106">
        <f>(Q1106*D1106+S1106*I1106)*(1-O1106)</f>
        <v/>
      </c>
      <c r="V1106">
        <f>(R1106*K1106*N1106+'d_고정'!$B$3*('6_기대효과'!$H$7/8)*N1106*'d_고정'!$B$10*M1106*('6_기대효과'!$K$7/'d_고정'!$B$9))*(1-O1106)</f>
        <v/>
      </c>
      <c r="W1106">
        <f>(S1106*I1106+R1106*MAX(K1106-'d_고정'!$B$10*M1106*('6_기대효과'!$K$7/'d_고정'!$B$9),0)*N1106)*(1-O1106)</f>
        <v/>
      </c>
      <c r="X1106">
        <f>U1106+V1106</f>
        <v/>
      </c>
      <c r="Y1106">
        <f>U1106/('d_고정'!$B$5*'6_기대효과'!$H$7/8)/'d_고정'!$B$6</f>
        <v/>
      </c>
      <c r="Z1106">
        <f>U1106/('d_고정'!$B$8*'6_기대효과'!$H$7/8)</f>
        <v/>
      </c>
    </row>
    <row r="1107">
      <c r="A1107">
        <f>RAND()</f>
        <v/>
      </c>
      <c r="B1107">
        <f>IF('d_시나리오'!$J$2='d_시나리오'!$H$2,'d_시나리오'!$I$2,IF(A1107&lt;('d_시나리오'!$I$2-'d_시나리오'!$H$2)/('d_시나리오'!$J$2-'d_시나리오'!$H$2),'d_시나리오'!$H$2+SQRT(A1107*('d_시나리오'!$J$2-'d_시나리오'!$H$2)*('d_시나리오'!$I$2-'d_시나리오'!$H$2)),'d_시나리오'!$J$2-SQRT((1-A1107)*('d_시나리오'!$J$2-'d_시나리오'!$H$2)*('d_시나리오'!$J$2-'d_시나리오'!$I$2))))</f>
        <v/>
      </c>
      <c r="C1107">
        <f>BETAINV(RAND(),2,6)</f>
        <v/>
      </c>
      <c r="D1107">
        <f>INDEX('d_분포'!$A$2:$A$28,RANDBETWEEN(1,27))</f>
        <v/>
      </c>
      <c r="E1107">
        <f>INDEX('d_분포'!$C$2:$C$5,RANDBETWEEN(1,4))*(0.9+0.2*RAND())</f>
        <v/>
      </c>
      <c r="F1107">
        <f>RAND()</f>
        <v/>
      </c>
      <c r="G1107">
        <f>IF('d_시나리오'!$J$3='d_시나리오'!$H$3,'d_시나리오'!$I$3,IF(F1107&lt;('d_시나리오'!$I$3-'d_시나리오'!$H$3)/('d_시나리오'!$J$3-'d_시나리오'!$H$3),'d_시나리오'!$H$3+SQRT(F1107*('d_시나리오'!$J$3-'d_시나리오'!$H$3)*('d_시나리오'!$I$3-'d_시나리오'!$H$3)),'d_시나리오'!$J$3-SQRT((1-F1107)*('d_시나리오'!$J$3-'d_시나리오'!$H$3)*('d_시나리오'!$J$3-'d_시나리오'!$I$3))))</f>
        <v/>
      </c>
      <c r="H1107">
        <f>RAND()</f>
        <v/>
      </c>
      <c r="I1107">
        <f>IF('d_시나리오'!$J$4='d_시나리오'!$H$4,'d_시나리오'!$I$4,IF(H1107&lt;('d_시나리오'!$I$4-'d_시나리오'!$H$4)/('d_시나리오'!$J$4-'d_시나리오'!$H$4),'d_시나리오'!$H$4+SQRT(H1107*('d_시나리오'!$J$4-'d_시나리오'!$H$4)*('d_시나리오'!$I$4-'d_시나리오'!$H$4)),'d_시나리오'!$J$4-SQRT((1-H1107)*('d_시나리오'!$J$4-'d_시나리오'!$H$4)*('d_시나리오'!$J$4-'d_시나리오'!$I$4))))</f>
        <v/>
      </c>
      <c r="J1107">
        <f>RAND()</f>
        <v/>
      </c>
      <c r="K1107">
        <f>IF('d_시나리오'!$J$5='d_시나리오'!$H$5,'d_시나리오'!$I$5,IF(J1107&lt;('d_시나리오'!$I$5-'d_시나리오'!$H$5)/('d_시나리오'!$J$5-'d_시나리오'!$H$5),'d_시나리오'!$H$5+SQRT(J1107*('d_시나리오'!$J$5-'d_시나리오'!$H$5)*('d_시나리오'!$I$5-'d_시나리오'!$H$5)),'d_시나리오'!$J$5-SQRT((1-J1107)*('d_시나리오'!$J$5-'d_시나리오'!$H$5)*('d_시나리오'!$J$5-'d_시나리오'!$I$5))))</f>
        <v/>
      </c>
      <c r="L1107">
        <f>RAND()</f>
        <v/>
      </c>
      <c r="M1107">
        <f>IF('d_시나리오'!$J$6='d_시나리오'!$H$6,'d_시나리오'!$I$6,IF(L1107&lt;('d_시나리오'!$I$6-'d_시나리오'!$H$6)/('d_시나리오'!$J$6-'d_시나리오'!$H$6),'d_시나리오'!$H$6+SQRT(L1107*('d_시나리오'!$J$6-'d_시나리오'!$H$6)*('d_시나리오'!$I$6-'d_시나리오'!$H$6)),'d_시나리오'!$J$6-SQRT((1-L1107)*('d_시나리오'!$J$6-'d_시나리오'!$H$6)*('d_시나리오'!$J$6-'d_시나리오'!$I$6))))</f>
        <v/>
      </c>
      <c r="N1107">
        <f>INDEX('d_분포'!$B$2:$B$57,RANDBETWEEN(1,56))</f>
        <v/>
      </c>
      <c r="O1107">
        <f>BETAINV(RAND(),5,5)</f>
        <v/>
      </c>
      <c r="P1107">
        <f>'d_고정'!$B$1*'6_기대효과'!$H$7*('d_시나리오'!$I$7/'d_고정'!$B$2)*B1107</f>
        <v/>
      </c>
      <c r="Q1107">
        <f>P1107*C1107</f>
        <v/>
      </c>
      <c r="R1107">
        <f>P1107*E1107</f>
        <v/>
      </c>
      <c r="S1107">
        <f>R1107*G1107</f>
        <v/>
      </c>
      <c r="T1107">
        <f>Q1107+S1107</f>
        <v/>
      </c>
      <c r="U1107">
        <f>(Q1107*D1107+S1107*I1107)*(1-O1107)</f>
        <v/>
      </c>
      <c r="V1107">
        <f>(R1107*K1107*N1107+'d_고정'!$B$3*('6_기대효과'!$H$7/8)*N1107*'d_고정'!$B$10*M1107*('6_기대효과'!$K$7/'d_고정'!$B$9))*(1-O1107)</f>
        <v/>
      </c>
      <c r="W1107">
        <f>(S1107*I1107+R1107*MAX(K1107-'d_고정'!$B$10*M1107*('6_기대효과'!$K$7/'d_고정'!$B$9),0)*N1107)*(1-O1107)</f>
        <v/>
      </c>
      <c r="X1107">
        <f>U1107+V1107</f>
        <v/>
      </c>
      <c r="Y1107">
        <f>U1107/('d_고정'!$B$5*'6_기대효과'!$H$7/8)/'d_고정'!$B$6</f>
        <v/>
      </c>
      <c r="Z1107">
        <f>U1107/('d_고정'!$B$8*'6_기대효과'!$H$7/8)</f>
        <v/>
      </c>
    </row>
    <row r="1108">
      <c r="A1108">
        <f>RAND()</f>
        <v/>
      </c>
      <c r="B1108">
        <f>IF('d_시나리오'!$J$2='d_시나리오'!$H$2,'d_시나리오'!$I$2,IF(A1108&lt;('d_시나리오'!$I$2-'d_시나리오'!$H$2)/('d_시나리오'!$J$2-'d_시나리오'!$H$2),'d_시나리오'!$H$2+SQRT(A1108*('d_시나리오'!$J$2-'d_시나리오'!$H$2)*('d_시나리오'!$I$2-'d_시나리오'!$H$2)),'d_시나리오'!$J$2-SQRT((1-A1108)*('d_시나리오'!$J$2-'d_시나리오'!$H$2)*('d_시나리오'!$J$2-'d_시나리오'!$I$2))))</f>
        <v/>
      </c>
      <c r="C1108">
        <f>BETAINV(RAND(),2,6)</f>
        <v/>
      </c>
      <c r="D1108">
        <f>INDEX('d_분포'!$A$2:$A$28,RANDBETWEEN(1,27))</f>
        <v/>
      </c>
      <c r="E1108">
        <f>INDEX('d_분포'!$C$2:$C$5,RANDBETWEEN(1,4))*(0.9+0.2*RAND())</f>
        <v/>
      </c>
      <c r="F1108">
        <f>RAND()</f>
        <v/>
      </c>
      <c r="G1108">
        <f>IF('d_시나리오'!$J$3='d_시나리오'!$H$3,'d_시나리오'!$I$3,IF(F1108&lt;('d_시나리오'!$I$3-'d_시나리오'!$H$3)/('d_시나리오'!$J$3-'d_시나리오'!$H$3),'d_시나리오'!$H$3+SQRT(F1108*('d_시나리오'!$J$3-'d_시나리오'!$H$3)*('d_시나리오'!$I$3-'d_시나리오'!$H$3)),'d_시나리오'!$J$3-SQRT((1-F1108)*('d_시나리오'!$J$3-'d_시나리오'!$H$3)*('d_시나리오'!$J$3-'d_시나리오'!$I$3))))</f>
        <v/>
      </c>
      <c r="H1108">
        <f>RAND()</f>
        <v/>
      </c>
      <c r="I1108">
        <f>IF('d_시나리오'!$J$4='d_시나리오'!$H$4,'d_시나리오'!$I$4,IF(H1108&lt;('d_시나리오'!$I$4-'d_시나리오'!$H$4)/('d_시나리오'!$J$4-'d_시나리오'!$H$4),'d_시나리오'!$H$4+SQRT(H1108*('d_시나리오'!$J$4-'d_시나리오'!$H$4)*('d_시나리오'!$I$4-'d_시나리오'!$H$4)),'d_시나리오'!$J$4-SQRT((1-H1108)*('d_시나리오'!$J$4-'d_시나리오'!$H$4)*('d_시나리오'!$J$4-'d_시나리오'!$I$4))))</f>
        <v/>
      </c>
      <c r="J1108">
        <f>RAND()</f>
        <v/>
      </c>
      <c r="K1108">
        <f>IF('d_시나리오'!$J$5='d_시나리오'!$H$5,'d_시나리오'!$I$5,IF(J1108&lt;('d_시나리오'!$I$5-'d_시나리오'!$H$5)/('d_시나리오'!$J$5-'d_시나리오'!$H$5),'d_시나리오'!$H$5+SQRT(J1108*('d_시나리오'!$J$5-'d_시나리오'!$H$5)*('d_시나리오'!$I$5-'d_시나리오'!$H$5)),'d_시나리오'!$J$5-SQRT((1-J1108)*('d_시나리오'!$J$5-'d_시나리오'!$H$5)*('d_시나리오'!$J$5-'d_시나리오'!$I$5))))</f>
        <v/>
      </c>
      <c r="L1108">
        <f>RAND()</f>
        <v/>
      </c>
      <c r="M1108">
        <f>IF('d_시나리오'!$J$6='d_시나리오'!$H$6,'d_시나리오'!$I$6,IF(L1108&lt;('d_시나리오'!$I$6-'d_시나리오'!$H$6)/('d_시나리오'!$J$6-'d_시나리오'!$H$6),'d_시나리오'!$H$6+SQRT(L1108*('d_시나리오'!$J$6-'d_시나리오'!$H$6)*('d_시나리오'!$I$6-'d_시나리오'!$H$6)),'d_시나리오'!$J$6-SQRT((1-L1108)*('d_시나리오'!$J$6-'d_시나리오'!$H$6)*('d_시나리오'!$J$6-'d_시나리오'!$I$6))))</f>
        <v/>
      </c>
      <c r="N1108">
        <f>INDEX('d_분포'!$B$2:$B$57,RANDBETWEEN(1,56))</f>
        <v/>
      </c>
      <c r="O1108">
        <f>BETAINV(RAND(),5,5)</f>
        <v/>
      </c>
      <c r="P1108">
        <f>'d_고정'!$B$1*'6_기대효과'!$H$7*('d_시나리오'!$I$7/'d_고정'!$B$2)*B1108</f>
        <v/>
      </c>
      <c r="Q1108">
        <f>P1108*C1108</f>
        <v/>
      </c>
      <c r="R1108">
        <f>P1108*E1108</f>
        <v/>
      </c>
      <c r="S1108">
        <f>R1108*G1108</f>
        <v/>
      </c>
      <c r="T1108">
        <f>Q1108+S1108</f>
        <v/>
      </c>
      <c r="U1108">
        <f>(Q1108*D1108+S1108*I1108)*(1-O1108)</f>
        <v/>
      </c>
      <c r="V1108">
        <f>(R1108*K1108*N1108+'d_고정'!$B$3*('6_기대효과'!$H$7/8)*N1108*'d_고정'!$B$10*M1108*('6_기대효과'!$K$7/'d_고정'!$B$9))*(1-O1108)</f>
        <v/>
      </c>
      <c r="W1108">
        <f>(S1108*I1108+R1108*MAX(K1108-'d_고정'!$B$10*M1108*('6_기대효과'!$K$7/'d_고정'!$B$9),0)*N1108)*(1-O1108)</f>
        <v/>
      </c>
      <c r="X1108">
        <f>U1108+V1108</f>
        <v/>
      </c>
      <c r="Y1108">
        <f>U1108/('d_고정'!$B$5*'6_기대효과'!$H$7/8)/'d_고정'!$B$6</f>
        <v/>
      </c>
      <c r="Z1108">
        <f>U1108/('d_고정'!$B$8*'6_기대효과'!$H$7/8)</f>
        <v/>
      </c>
    </row>
    <row r="1109">
      <c r="A1109">
        <f>RAND()</f>
        <v/>
      </c>
      <c r="B1109">
        <f>IF('d_시나리오'!$J$2='d_시나리오'!$H$2,'d_시나리오'!$I$2,IF(A1109&lt;('d_시나리오'!$I$2-'d_시나리오'!$H$2)/('d_시나리오'!$J$2-'d_시나리오'!$H$2),'d_시나리오'!$H$2+SQRT(A1109*('d_시나리오'!$J$2-'d_시나리오'!$H$2)*('d_시나리오'!$I$2-'d_시나리오'!$H$2)),'d_시나리오'!$J$2-SQRT((1-A1109)*('d_시나리오'!$J$2-'d_시나리오'!$H$2)*('d_시나리오'!$J$2-'d_시나리오'!$I$2))))</f>
        <v/>
      </c>
      <c r="C1109">
        <f>BETAINV(RAND(),2,6)</f>
        <v/>
      </c>
      <c r="D1109">
        <f>INDEX('d_분포'!$A$2:$A$28,RANDBETWEEN(1,27))</f>
        <v/>
      </c>
      <c r="E1109">
        <f>INDEX('d_분포'!$C$2:$C$5,RANDBETWEEN(1,4))*(0.9+0.2*RAND())</f>
        <v/>
      </c>
      <c r="F1109">
        <f>RAND()</f>
        <v/>
      </c>
      <c r="G1109">
        <f>IF('d_시나리오'!$J$3='d_시나리오'!$H$3,'d_시나리오'!$I$3,IF(F1109&lt;('d_시나리오'!$I$3-'d_시나리오'!$H$3)/('d_시나리오'!$J$3-'d_시나리오'!$H$3),'d_시나리오'!$H$3+SQRT(F1109*('d_시나리오'!$J$3-'d_시나리오'!$H$3)*('d_시나리오'!$I$3-'d_시나리오'!$H$3)),'d_시나리오'!$J$3-SQRT((1-F1109)*('d_시나리오'!$J$3-'d_시나리오'!$H$3)*('d_시나리오'!$J$3-'d_시나리오'!$I$3))))</f>
        <v/>
      </c>
      <c r="H1109">
        <f>RAND()</f>
        <v/>
      </c>
      <c r="I1109">
        <f>IF('d_시나리오'!$J$4='d_시나리오'!$H$4,'d_시나리오'!$I$4,IF(H1109&lt;('d_시나리오'!$I$4-'d_시나리오'!$H$4)/('d_시나리오'!$J$4-'d_시나리오'!$H$4),'d_시나리오'!$H$4+SQRT(H1109*('d_시나리오'!$J$4-'d_시나리오'!$H$4)*('d_시나리오'!$I$4-'d_시나리오'!$H$4)),'d_시나리오'!$J$4-SQRT((1-H1109)*('d_시나리오'!$J$4-'d_시나리오'!$H$4)*('d_시나리오'!$J$4-'d_시나리오'!$I$4))))</f>
        <v/>
      </c>
      <c r="J1109">
        <f>RAND()</f>
        <v/>
      </c>
      <c r="K1109">
        <f>IF('d_시나리오'!$J$5='d_시나리오'!$H$5,'d_시나리오'!$I$5,IF(J1109&lt;('d_시나리오'!$I$5-'d_시나리오'!$H$5)/('d_시나리오'!$J$5-'d_시나리오'!$H$5),'d_시나리오'!$H$5+SQRT(J1109*('d_시나리오'!$J$5-'d_시나리오'!$H$5)*('d_시나리오'!$I$5-'d_시나리오'!$H$5)),'d_시나리오'!$J$5-SQRT((1-J1109)*('d_시나리오'!$J$5-'d_시나리오'!$H$5)*('d_시나리오'!$J$5-'d_시나리오'!$I$5))))</f>
        <v/>
      </c>
      <c r="L1109">
        <f>RAND()</f>
        <v/>
      </c>
      <c r="M1109">
        <f>IF('d_시나리오'!$J$6='d_시나리오'!$H$6,'d_시나리오'!$I$6,IF(L1109&lt;('d_시나리오'!$I$6-'d_시나리오'!$H$6)/('d_시나리오'!$J$6-'d_시나리오'!$H$6),'d_시나리오'!$H$6+SQRT(L1109*('d_시나리오'!$J$6-'d_시나리오'!$H$6)*('d_시나리오'!$I$6-'d_시나리오'!$H$6)),'d_시나리오'!$J$6-SQRT((1-L1109)*('d_시나리오'!$J$6-'d_시나리오'!$H$6)*('d_시나리오'!$J$6-'d_시나리오'!$I$6))))</f>
        <v/>
      </c>
      <c r="N1109">
        <f>INDEX('d_분포'!$B$2:$B$57,RANDBETWEEN(1,56))</f>
        <v/>
      </c>
      <c r="O1109">
        <f>BETAINV(RAND(),5,5)</f>
        <v/>
      </c>
      <c r="P1109">
        <f>'d_고정'!$B$1*'6_기대효과'!$H$7*('d_시나리오'!$I$7/'d_고정'!$B$2)*B1109</f>
        <v/>
      </c>
      <c r="Q1109">
        <f>P1109*C1109</f>
        <v/>
      </c>
      <c r="R1109">
        <f>P1109*E1109</f>
        <v/>
      </c>
      <c r="S1109">
        <f>R1109*G1109</f>
        <v/>
      </c>
      <c r="T1109">
        <f>Q1109+S1109</f>
        <v/>
      </c>
      <c r="U1109">
        <f>(Q1109*D1109+S1109*I1109)*(1-O1109)</f>
        <v/>
      </c>
      <c r="V1109">
        <f>(R1109*K1109*N1109+'d_고정'!$B$3*('6_기대효과'!$H$7/8)*N1109*'d_고정'!$B$10*M1109*('6_기대효과'!$K$7/'d_고정'!$B$9))*(1-O1109)</f>
        <v/>
      </c>
      <c r="W1109">
        <f>(S1109*I1109+R1109*MAX(K1109-'d_고정'!$B$10*M1109*('6_기대효과'!$K$7/'d_고정'!$B$9),0)*N1109)*(1-O1109)</f>
        <v/>
      </c>
      <c r="X1109">
        <f>U1109+V1109</f>
        <v/>
      </c>
      <c r="Y1109">
        <f>U1109/('d_고정'!$B$5*'6_기대효과'!$H$7/8)/'d_고정'!$B$6</f>
        <v/>
      </c>
      <c r="Z1109">
        <f>U1109/('d_고정'!$B$8*'6_기대효과'!$H$7/8)</f>
        <v/>
      </c>
    </row>
    <row r="1110">
      <c r="A1110">
        <f>RAND()</f>
        <v/>
      </c>
      <c r="B1110">
        <f>IF('d_시나리오'!$J$2='d_시나리오'!$H$2,'d_시나리오'!$I$2,IF(A1110&lt;('d_시나리오'!$I$2-'d_시나리오'!$H$2)/('d_시나리오'!$J$2-'d_시나리오'!$H$2),'d_시나리오'!$H$2+SQRT(A1110*('d_시나리오'!$J$2-'d_시나리오'!$H$2)*('d_시나리오'!$I$2-'d_시나리오'!$H$2)),'d_시나리오'!$J$2-SQRT((1-A1110)*('d_시나리오'!$J$2-'d_시나리오'!$H$2)*('d_시나리오'!$J$2-'d_시나리오'!$I$2))))</f>
        <v/>
      </c>
      <c r="C1110">
        <f>BETAINV(RAND(),2,6)</f>
        <v/>
      </c>
      <c r="D1110">
        <f>INDEX('d_분포'!$A$2:$A$28,RANDBETWEEN(1,27))</f>
        <v/>
      </c>
      <c r="E1110">
        <f>INDEX('d_분포'!$C$2:$C$5,RANDBETWEEN(1,4))*(0.9+0.2*RAND())</f>
        <v/>
      </c>
      <c r="F1110">
        <f>RAND()</f>
        <v/>
      </c>
      <c r="G1110">
        <f>IF('d_시나리오'!$J$3='d_시나리오'!$H$3,'d_시나리오'!$I$3,IF(F1110&lt;('d_시나리오'!$I$3-'d_시나리오'!$H$3)/('d_시나리오'!$J$3-'d_시나리오'!$H$3),'d_시나리오'!$H$3+SQRT(F1110*('d_시나리오'!$J$3-'d_시나리오'!$H$3)*('d_시나리오'!$I$3-'d_시나리오'!$H$3)),'d_시나리오'!$J$3-SQRT((1-F1110)*('d_시나리오'!$J$3-'d_시나리오'!$H$3)*('d_시나리오'!$J$3-'d_시나리오'!$I$3))))</f>
        <v/>
      </c>
      <c r="H1110">
        <f>RAND()</f>
        <v/>
      </c>
      <c r="I1110">
        <f>IF('d_시나리오'!$J$4='d_시나리오'!$H$4,'d_시나리오'!$I$4,IF(H1110&lt;('d_시나리오'!$I$4-'d_시나리오'!$H$4)/('d_시나리오'!$J$4-'d_시나리오'!$H$4),'d_시나리오'!$H$4+SQRT(H1110*('d_시나리오'!$J$4-'d_시나리오'!$H$4)*('d_시나리오'!$I$4-'d_시나리오'!$H$4)),'d_시나리오'!$J$4-SQRT((1-H1110)*('d_시나리오'!$J$4-'d_시나리오'!$H$4)*('d_시나리오'!$J$4-'d_시나리오'!$I$4))))</f>
        <v/>
      </c>
      <c r="J1110">
        <f>RAND()</f>
        <v/>
      </c>
      <c r="K1110">
        <f>IF('d_시나리오'!$J$5='d_시나리오'!$H$5,'d_시나리오'!$I$5,IF(J1110&lt;('d_시나리오'!$I$5-'d_시나리오'!$H$5)/('d_시나리오'!$J$5-'d_시나리오'!$H$5),'d_시나리오'!$H$5+SQRT(J1110*('d_시나리오'!$J$5-'d_시나리오'!$H$5)*('d_시나리오'!$I$5-'d_시나리오'!$H$5)),'d_시나리오'!$J$5-SQRT((1-J1110)*('d_시나리오'!$J$5-'d_시나리오'!$H$5)*('d_시나리오'!$J$5-'d_시나리오'!$I$5))))</f>
        <v/>
      </c>
      <c r="L1110">
        <f>RAND()</f>
        <v/>
      </c>
      <c r="M1110">
        <f>IF('d_시나리오'!$J$6='d_시나리오'!$H$6,'d_시나리오'!$I$6,IF(L1110&lt;('d_시나리오'!$I$6-'d_시나리오'!$H$6)/('d_시나리오'!$J$6-'d_시나리오'!$H$6),'d_시나리오'!$H$6+SQRT(L1110*('d_시나리오'!$J$6-'d_시나리오'!$H$6)*('d_시나리오'!$I$6-'d_시나리오'!$H$6)),'d_시나리오'!$J$6-SQRT((1-L1110)*('d_시나리오'!$J$6-'d_시나리오'!$H$6)*('d_시나리오'!$J$6-'d_시나리오'!$I$6))))</f>
        <v/>
      </c>
      <c r="N1110">
        <f>INDEX('d_분포'!$B$2:$B$57,RANDBETWEEN(1,56))</f>
        <v/>
      </c>
      <c r="O1110">
        <f>BETAINV(RAND(),5,5)</f>
        <v/>
      </c>
      <c r="P1110">
        <f>'d_고정'!$B$1*'6_기대효과'!$H$7*('d_시나리오'!$I$7/'d_고정'!$B$2)*B1110</f>
        <v/>
      </c>
      <c r="Q1110">
        <f>P1110*C1110</f>
        <v/>
      </c>
      <c r="R1110">
        <f>P1110*E1110</f>
        <v/>
      </c>
      <c r="S1110">
        <f>R1110*G1110</f>
        <v/>
      </c>
      <c r="T1110">
        <f>Q1110+S1110</f>
        <v/>
      </c>
      <c r="U1110">
        <f>(Q1110*D1110+S1110*I1110)*(1-O1110)</f>
        <v/>
      </c>
      <c r="V1110">
        <f>(R1110*K1110*N1110+'d_고정'!$B$3*('6_기대효과'!$H$7/8)*N1110*'d_고정'!$B$10*M1110*('6_기대효과'!$K$7/'d_고정'!$B$9))*(1-O1110)</f>
        <v/>
      </c>
      <c r="W1110">
        <f>(S1110*I1110+R1110*MAX(K1110-'d_고정'!$B$10*M1110*('6_기대효과'!$K$7/'d_고정'!$B$9),0)*N1110)*(1-O1110)</f>
        <v/>
      </c>
      <c r="X1110">
        <f>U1110+V1110</f>
        <v/>
      </c>
      <c r="Y1110">
        <f>U1110/('d_고정'!$B$5*'6_기대효과'!$H$7/8)/'d_고정'!$B$6</f>
        <v/>
      </c>
      <c r="Z1110">
        <f>U1110/('d_고정'!$B$8*'6_기대효과'!$H$7/8)</f>
        <v/>
      </c>
    </row>
    <row r="1111">
      <c r="A1111">
        <f>RAND()</f>
        <v/>
      </c>
      <c r="B1111">
        <f>IF('d_시나리오'!$J$2='d_시나리오'!$H$2,'d_시나리오'!$I$2,IF(A1111&lt;('d_시나리오'!$I$2-'d_시나리오'!$H$2)/('d_시나리오'!$J$2-'d_시나리오'!$H$2),'d_시나리오'!$H$2+SQRT(A1111*('d_시나리오'!$J$2-'d_시나리오'!$H$2)*('d_시나리오'!$I$2-'d_시나리오'!$H$2)),'d_시나리오'!$J$2-SQRT((1-A1111)*('d_시나리오'!$J$2-'d_시나리오'!$H$2)*('d_시나리오'!$J$2-'d_시나리오'!$I$2))))</f>
        <v/>
      </c>
      <c r="C1111">
        <f>BETAINV(RAND(),2,6)</f>
        <v/>
      </c>
      <c r="D1111">
        <f>INDEX('d_분포'!$A$2:$A$28,RANDBETWEEN(1,27))</f>
        <v/>
      </c>
      <c r="E1111">
        <f>INDEX('d_분포'!$C$2:$C$5,RANDBETWEEN(1,4))*(0.9+0.2*RAND())</f>
        <v/>
      </c>
      <c r="F1111">
        <f>RAND()</f>
        <v/>
      </c>
      <c r="G1111">
        <f>IF('d_시나리오'!$J$3='d_시나리오'!$H$3,'d_시나리오'!$I$3,IF(F1111&lt;('d_시나리오'!$I$3-'d_시나리오'!$H$3)/('d_시나리오'!$J$3-'d_시나리오'!$H$3),'d_시나리오'!$H$3+SQRT(F1111*('d_시나리오'!$J$3-'d_시나리오'!$H$3)*('d_시나리오'!$I$3-'d_시나리오'!$H$3)),'d_시나리오'!$J$3-SQRT((1-F1111)*('d_시나리오'!$J$3-'d_시나리오'!$H$3)*('d_시나리오'!$J$3-'d_시나리오'!$I$3))))</f>
        <v/>
      </c>
      <c r="H1111">
        <f>RAND()</f>
        <v/>
      </c>
      <c r="I1111">
        <f>IF('d_시나리오'!$J$4='d_시나리오'!$H$4,'d_시나리오'!$I$4,IF(H1111&lt;('d_시나리오'!$I$4-'d_시나리오'!$H$4)/('d_시나리오'!$J$4-'d_시나리오'!$H$4),'d_시나리오'!$H$4+SQRT(H1111*('d_시나리오'!$J$4-'d_시나리오'!$H$4)*('d_시나리오'!$I$4-'d_시나리오'!$H$4)),'d_시나리오'!$J$4-SQRT((1-H1111)*('d_시나리오'!$J$4-'d_시나리오'!$H$4)*('d_시나리오'!$J$4-'d_시나리오'!$I$4))))</f>
        <v/>
      </c>
      <c r="J1111">
        <f>RAND()</f>
        <v/>
      </c>
      <c r="K1111">
        <f>IF('d_시나리오'!$J$5='d_시나리오'!$H$5,'d_시나리오'!$I$5,IF(J1111&lt;('d_시나리오'!$I$5-'d_시나리오'!$H$5)/('d_시나리오'!$J$5-'d_시나리오'!$H$5),'d_시나리오'!$H$5+SQRT(J1111*('d_시나리오'!$J$5-'d_시나리오'!$H$5)*('d_시나리오'!$I$5-'d_시나리오'!$H$5)),'d_시나리오'!$J$5-SQRT((1-J1111)*('d_시나리오'!$J$5-'d_시나리오'!$H$5)*('d_시나리오'!$J$5-'d_시나리오'!$I$5))))</f>
        <v/>
      </c>
      <c r="L1111">
        <f>RAND()</f>
        <v/>
      </c>
      <c r="M1111">
        <f>IF('d_시나리오'!$J$6='d_시나리오'!$H$6,'d_시나리오'!$I$6,IF(L1111&lt;('d_시나리오'!$I$6-'d_시나리오'!$H$6)/('d_시나리오'!$J$6-'d_시나리오'!$H$6),'d_시나리오'!$H$6+SQRT(L1111*('d_시나리오'!$J$6-'d_시나리오'!$H$6)*('d_시나리오'!$I$6-'d_시나리오'!$H$6)),'d_시나리오'!$J$6-SQRT((1-L1111)*('d_시나리오'!$J$6-'d_시나리오'!$H$6)*('d_시나리오'!$J$6-'d_시나리오'!$I$6))))</f>
        <v/>
      </c>
      <c r="N1111">
        <f>INDEX('d_분포'!$B$2:$B$57,RANDBETWEEN(1,56))</f>
        <v/>
      </c>
      <c r="O1111">
        <f>BETAINV(RAND(),5,5)</f>
        <v/>
      </c>
      <c r="P1111">
        <f>'d_고정'!$B$1*'6_기대효과'!$H$7*('d_시나리오'!$I$7/'d_고정'!$B$2)*B1111</f>
        <v/>
      </c>
      <c r="Q1111">
        <f>P1111*C1111</f>
        <v/>
      </c>
      <c r="R1111">
        <f>P1111*E1111</f>
        <v/>
      </c>
      <c r="S1111">
        <f>R1111*G1111</f>
        <v/>
      </c>
      <c r="T1111">
        <f>Q1111+S1111</f>
        <v/>
      </c>
      <c r="U1111">
        <f>(Q1111*D1111+S1111*I1111)*(1-O1111)</f>
        <v/>
      </c>
      <c r="V1111">
        <f>(R1111*K1111*N1111+'d_고정'!$B$3*('6_기대효과'!$H$7/8)*N1111*'d_고정'!$B$10*M1111*('6_기대효과'!$K$7/'d_고정'!$B$9))*(1-O1111)</f>
        <v/>
      </c>
      <c r="W1111">
        <f>(S1111*I1111+R1111*MAX(K1111-'d_고정'!$B$10*M1111*('6_기대효과'!$K$7/'d_고정'!$B$9),0)*N1111)*(1-O1111)</f>
        <v/>
      </c>
      <c r="X1111">
        <f>U1111+V1111</f>
        <v/>
      </c>
      <c r="Y1111">
        <f>U1111/('d_고정'!$B$5*'6_기대효과'!$H$7/8)/'d_고정'!$B$6</f>
        <v/>
      </c>
      <c r="Z1111">
        <f>U1111/('d_고정'!$B$8*'6_기대효과'!$H$7/8)</f>
        <v/>
      </c>
    </row>
    <row r="1112">
      <c r="A1112">
        <f>RAND()</f>
        <v/>
      </c>
      <c r="B1112">
        <f>IF('d_시나리오'!$J$2='d_시나리오'!$H$2,'d_시나리오'!$I$2,IF(A1112&lt;('d_시나리오'!$I$2-'d_시나리오'!$H$2)/('d_시나리오'!$J$2-'d_시나리오'!$H$2),'d_시나리오'!$H$2+SQRT(A1112*('d_시나리오'!$J$2-'d_시나리오'!$H$2)*('d_시나리오'!$I$2-'d_시나리오'!$H$2)),'d_시나리오'!$J$2-SQRT((1-A1112)*('d_시나리오'!$J$2-'d_시나리오'!$H$2)*('d_시나리오'!$J$2-'d_시나리오'!$I$2))))</f>
        <v/>
      </c>
      <c r="C1112">
        <f>BETAINV(RAND(),2,6)</f>
        <v/>
      </c>
      <c r="D1112">
        <f>INDEX('d_분포'!$A$2:$A$28,RANDBETWEEN(1,27))</f>
        <v/>
      </c>
      <c r="E1112">
        <f>INDEX('d_분포'!$C$2:$C$5,RANDBETWEEN(1,4))*(0.9+0.2*RAND())</f>
        <v/>
      </c>
      <c r="F1112">
        <f>RAND()</f>
        <v/>
      </c>
      <c r="G1112">
        <f>IF('d_시나리오'!$J$3='d_시나리오'!$H$3,'d_시나리오'!$I$3,IF(F1112&lt;('d_시나리오'!$I$3-'d_시나리오'!$H$3)/('d_시나리오'!$J$3-'d_시나리오'!$H$3),'d_시나리오'!$H$3+SQRT(F1112*('d_시나리오'!$J$3-'d_시나리오'!$H$3)*('d_시나리오'!$I$3-'d_시나리오'!$H$3)),'d_시나리오'!$J$3-SQRT((1-F1112)*('d_시나리오'!$J$3-'d_시나리오'!$H$3)*('d_시나리오'!$J$3-'d_시나리오'!$I$3))))</f>
        <v/>
      </c>
      <c r="H1112">
        <f>RAND()</f>
        <v/>
      </c>
      <c r="I1112">
        <f>IF('d_시나리오'!$J$4='d_시나리오'!$H$4,'d_시나리오'!$I$4,IF(H1112&lt;('d_시나리오'!$I$4-'d_시나리오'!$H$4)/('d_시나리오'!$J$4-'d_시나리오'!$H$4),'d_시나리오'!$H$4+SQRT(H1112*('d_시나리오'!$J$4-'d_시나리오'!$H$4)*('d_시나리오'!$I$4-'d_시나리오'!$H$4)),'d_시나리오'!$J$4-SQRT((1-H1112)*('d_시나리오'!$J$4-'d_시나리오'!$H$4)*('d_시나리오'!$J$4-'d_시나리오'!$I$4))))</f>
        <v/>
      </c>
      <c r="J1112">
        <f>RAND()</f>
        <v/>
      </c>
      <c r="K1112">
        <f>IF('d_시나리오'!$J$5='d_시나리오'!$H$5,'d_시나리오'!$I$5,IF(J1112&lt;('d_시나리오'!$I$5-'d_시나리오'!$H$5)/('d_시나리오'!$J$5-'d_시나리오'!$H$5),'d_시나리오'!$H$5+SQRT(J1112*('d_시나리오'!$J$5-'d_시나리오'!$H$5)*('d_시나리오'!$I$5-'d_시나리오'!$H$5)),'d_시나리오'!$J$5-SQRT((1-J1112)*('d_시나리오'!$J$5-'d_시나리오'!$H$5)*('d_시나리오'!$J$5-'d_시나리오'!$I$5))))</f>
        <v/>
      </c>
      <c r="L1112">
        <f>RAND()</f>
        <v/>
      </c>
      <c r="M1112">
        <f>IF('d_시나리오'!$J$6='d_시나리오'!$H$6,'d_시나리오'!$I$6,IF(L1112&lt;('d_시나리오'!$I$6-'d_시나리오'!$H$6)/('d_시나리오'!$J$6-'d_시나리오'!$H$6),'d_시나리오'!$H$6+SQRT(L1112*('d_시나리오'!$J$6-'d_시나리오'!$H$6)*('d_시나리오'!$I$6-'d_시나리오'!$H$6)),'d_시나리오'!$J$6-SQRT((1-L1112)*('d_시나리오'!$J$6-'d_시나리오'!$H$6)*('d_시나리오'!$J$6-'d_시나리오'!$I$6))))</f>
        <v/>
      </c>
      <c r="N1112">
        <f>INDEX('d_분포'!$B$2:$B$57,RANDBETWEEN(1,56))</f>
        <v/>
      </c>
      <c r="O1112">
        <f>BETAINV(RAND(),5,5)</f>
        <v/>
      </c>
      <c r="P1112">
        <f>'d_고정'!$B$1*'6_기대효과'!$H$7*('d_시나리오'!$I$7/'d_고정'!$B$2)*B1112</f>
        <v/>
      </c>
      <c r="Q1112">
        <f>P1112*C1112</f>
        <v/>
      </c>
      <c r="R1112">
        <f>P1112*E1112</f>
        <v/>
      </c>
      <c r="S1112">
        <f>R1112*G1112</f>
        <v/>
      </c>
      <c r="T1112">
        <f>Q1112+S1112</f>
        <v/>
      </c>
      <c r="U1112">
        <f>(Q1112*D1112+S1112*I1112)*(1-O1112)</f>
        <v/>
      </c>
      <c r="V1112">
        <f>(R1112*K1112*N1112+'d_고정'!$B$3*('6_기대효과'!$H$7/8)*N1112*'d_고정'!$B$10*M1112*('6_기대효과'!$K$7/'d_고정'!$B$9))*(1-O1112)</f>
        <v/>
      </c>
      <c r="W1112">
        <f>(S1112*I1112+R1112*MAX(K1112-'d_고정'!$B$10*M1112*('6_기대효과'!$K$7/'d_고정'!$B$9),0)*N1112)*(1-O1112)</f>
        <v/>
      </c>
      <c r="X1112">
        <f>U1112+V1112</f>
        <v/>
      </c>
      <c r="Y1112">
        <f>U1112/('d_고정'!$B$5*'6_기대효과'!$H$7/8)/'d_고정'!$B$6</f>
        <v/>
      </c>
      <c r="Z1112">
        <f>U1112/('d_고정'!$B$8*'6_기대효과'!$H$7/8)</f>
        <v/>
      </c>
    </row>
    <row r="1113">
      <c r="A1113">
        <f>RAND()</f>
        <v/>
      </c>
      <c r="B1113">
        <f>IF('d_시나리오'!$J$2='d_시나리오'!$H$2,'d_시나리오'!$I$2,IF(A1113&lt;('d_시나리오'!$I$2-'d_시나리오'!$H$2)/('d_시나리오'!$J$2-'d_시나리오'!$H$2),'d_시나리오'!$H$2+SQRT(A1113*('d_시나리오'!$J$2-'d_시나리오'!$H$2)*('d_시나리오'!$I$2-'d_시나리오'!$H$2)),'d_시나리오'!$J$2-SQRT((1-A1113)*('d_시나리오'!$J$2-'d_시나리오'!$H$2)*('d_시나리오'!$J$2-'d_시나리오'!$I$2))))</f>
        <v/>
      </c>
      <c r="C1113">
        <f>BETAINV(RAND(),2,6)</f>
        <v/>
      </c>
      <c r="D1113">
        <f>INDEX('d_분포'!$A$2:$A$28,RANDBETWEEN(1,27))</f>
        <v/>
      </c>
      <c r="E1113">
        <f>INDEX('d_분포'!$C$2:$C$5,RANDBETWEEN(1,4))*(0.9+0.2*RAND())</f>
        <v/>
      </c>
      <c r="F1113">
        <f>RAND()</f>
        <v/>
      </c>
      <c r="G1113">
        <f>IF('d_시나리오'!$J$3='d_시나리오'!$H$3,'d_시나리오'!$I$3,IF(F1113&lt;('d_시나리오'!$I$3-'d_시나리오'!$H$3)/('d_시나리오'!$J$3-'d_시나리오'!$H$3),'d_시나리오'!$H$3+SQRT(F1113*('d_시나리오'!$J$3-'d_시나리오'!$H$3)*('d_시나리오'!$I$3-'d_시나리오'!$H$3)),'d_시나리오'!$J$3-SQRT((1-F1113)*('d_시나리오'!$J$3-'d_시나리오'!$H$3)*('d_시나리오'!$J$3-'d_시나리오'!$I$3))))</f>
        <v/>
      </c>
      <c r="H1113">
        <f>RAND()</f>
        <v/>
      </c>
      <c r="I1113">
        <f>IF('d_시나리오'!$J$4='d_시나리오'!$H$4,'d_시나리오'!$I$4,IF(H1113&lt;('d_시나리오'!$I$4-'d_시나리오'!$H$4)/('d_시나리오'!$J$4-'d_시나리오'!$H$4),'d_시나리오'!$H$4+SQRT(H1113*('d_시나리오'!$J$4-'d_시나리오'!$H$4)*('d_시나리오'!$I$4-'d_시나리오'!$H$4)),'d_시나리오'!$J$4-SQRT((1-H1113)*('d_시나리오'!$J$4-'d_시나리오'!$H$4)*('d_시나리오'!$J$4-'d_시나리오'!$I$4))))</f>
        <v/>
      </c>
      <c r="J1113">
        <f>RAND()</f>
        <v/>
      </c>
      <c r="K1113">
        <f>IF('d_시나리오'!$J$5='d_시나리오'!$H$5,'d_시나리오'!$I$5,IF(J1113&lt;('d_시나리오'!$I$5-'d_시나리오'!$H$5)/('d_시나리오'!$J$5-'d_시나리오'!$H$5),'d_시나리오'!$H$5+SQRT(J1113*('d_시나리오'!$J$5-'d_시나리오'!$H$5)*('d_시나리오'!$I$5-'d_시나리오'!$H$5)),'d_시나리오'!$J$5-SQRT((1-J1113)*('d_시나리오'!$J$5-'d_시나리오'!$H$5)*('d_시나리오'!$J$5-'d_시나리오'!$I$5))))</f>
        <v/>
      </c>
      <c r="L1113">
        <f>RAND()</f>
        <v/>
      </c>
      <c r="M1113">
        <f>IF('d_시나리오'!$J$6='d_시나리오'!$H$6,'d_시나리오'!$I$6,IF(L1113&lt;('d_시나리오'!$I$6-'d_시나리오'!$H$6)/('d_시나리오'!$J$6-'d_시나리오'!$H$6),'d_시나리오'!$H$6+SQRT(L1113*('d_시나리오'!$J$6-'d_시나리오'!$H$6)*('d_시나리오'!$I$6-'d_시나리오'!$H$6)),'d_시나리오'!$J$6-SQRT((1-L1113)*('d_시나리오'!$J$6-'d_시나리오'!$H$6)*('d_시나리오'!$J$6-'d_시나리오'!$I$6))))</f>
        <v/>
      </c>
      <c r="N1113">
        <f>INDEX('d_분포'!$B$2:$B$57,RANDBETWEEN(1,56))</f>
        <v/>
      </c>
      <c r="O1113">
        <f>BETAINV(RAND(),5,5)</f>
        <v/>
      </c>
      <c r="P1113">
        <f>'d_고정'!$B$1*'6_기대효과'!$H$7*('d_시나리오'!$I$7/'d_고정'!$B$2)*B1113</f>
        <v/>
      </c>
      <c r="Q1113">
        <f>P1113*C1113</f>
        <v/>
      </c>
      <c r="R1113">
        <f>P1113*E1113</f>
        <v/>
      </c>
      <c r="S1113">
        <f>R1113*G1113</f>
        <v/>
      </c>
      <c r="T1113">
        <f>Q1113+S1113</f>
        <v/>
      </c>
      <c r="U1113">
        <f>(Q1113*D1113+S1113*I1113)*(1-O1113)</f>
        <v/>
      </c>
      <c r="V1113">
        <f>(R1113*K1113*N1113+'d_고정'!$B$3*('6_기대효과'!$H$7/8)*N1113*'d_고정'!$B$10*M1113*('6_기대효과'!$K$7/'d_고정'!$B$9))*(1-O1113)</f>
        <v/>
      </c>
      <c r="W1113">
        <f>(S1113*I1113+R1113*MAX(K1113-'d_고정'!$B$10*M1113*('6_기대효과'!$K$7/'d_고정'!$B$9),0)*N1113)*(1-O1113)</f>
        <v/>
      </c>
      <c r="X1113">
        <f>U1113+V1113</f>
        <v/>
      </c>
      <c r="Y1113">
        <f>U1113/('d_고정'!$B$5*'6_기대효과'!$H$7/8)/'d_고정'!$B$6</f>
        <v/>
      </c>
      <c r="Z1113">
        <f>U1113/('d_고정'!$B$8*'6_기대효과'!$H$7/8)</f>
        <v/>
      </c>
    </row>
    <row r="1114">
      <c r="A1114">
        <f>RAND()</f>
        <v/>
      </c>
      <c r="B1114">
        <f>IF('d_시나리오'!$J$2='d_시나리오'!$H$2,'d_시나리오'!$I$2,IF(A1114&lt;('d_시나리오'!$I$2-'d_시나리오'!$H$2)/('d_시나리오'!$J$2-'d_시나리오'!$H$2),'d_시나리오'!$H$2+SQRT(A1114*('d_시나리오'!$J$2-'d_시나리오'!$H$2)*('d_시나리오'!$I$2-'d_시나리오'!$H$2)),'d_시나리오'!$J$2-SQRT((1-A1114)*('d_시나리오'!$J$2-'d_시나리오'!$H$2)*('d_시나리오'!$J$2-'d_시나리오'!$I$2))))</f>
        <v/>
      </c>
      <c r="C1114">
        <f>BETAINV(RAND(),2,6)</f>
        <v/>
      </c>
      <c r="D1114">
        <f>INDEX('d_분포'!$A$2:$A$28,RANDBETWEEN(1,27))</f>
        <v/>
      </c>
      <c r="E1114">
        <f>INDEX('d_분포'!$C$2:$C$5,RANDBETWEEN(1,4))*(0.9+0.2*RAND())</f>
        <v/>
      </c>
      <c r="F1114">
        <f>RAND()</f>
        <v/>
      </c>
      <c r="G1114">
        <f>IF('d_시나리오'!$J$3='d_시나리오'!$H$3,'d_시나리오'!$I$3,IF(F1114&lt;('d_시나리오'!$I$3-'d_시나리오'!$H$3)/('d_시나리오'!$J$3-'d_시나리오'!$H$3),'d_시나리오'!$H$3+SQRT(F1114*('d_시나리오'!$J$3-'d_시나리오'!$H$3)*('d_시나리오'!$I$3-'d_시나리오'!$H$3)),'d_시나리오'!$J$3-SQRT((1-F1114)*('d_시나리오'!$J$3-'d_시나리오'!$H$3)*('d_시나리오'!$J$3-'d_시나리오'!$I$3))))</f>
        <v/>
      </c>
      <c r="H1114">
        <f>RAND()</f>
        <v/>
      </c>
      <c r="I1114">
        <f>IF('d_시나리오'!$J$4='d_시나리오'!$H$4,'d_시나리오'!$I$4,IF(H1114&lt;('d_시나리오'!$I$4-'d_시나리오'!$H$4)/('d_시나리오'!$J$4-'d_시나리오'!$H$4),'d_시나리오'!$H$4+SQRT(H1114*('d_시나리오'!$J$4-'d_시나리오'!$H$4)*('d_시나리오'!$I$4-'d_시나리오'!$H$4)),'d_시나리오'!$J$4-SQRT((1-H1114)*('d_시나리오'!$J$4-'d_시나리오'!$H$4)*('d_시나리오'!$J$4-'d_시나리오'!$I$4))))</f>
        <v/>
      </c>
      <c r="J1114">
        <f>RAND()</f>
        <v/>
      </c>
      <c r="K1114">
        <f>IF('d_시나리오'!$J$5='d_시나리오'!$H$5,'d_시나리오'!$I$5,IF(J1114&lt;('d_시나리오'!$I$5-'d_시나리오'!$H$5)/('d_시나리오'!$J$5-'d_시나리오'!$H$5),'d_시나리오'!$H$5+SQRT(J1114*('d_시나리오'!$J$5-'d_시나리오'!$H$5)*('d_시나리오'!$I$5-'d_시나리오'!$H$5)),'d_시나리오'!$J$5-SQRT((1-J1114)*('d_시나리오'!$J$5-'d_시나리오'!$H$5)*('d_시나리오'!$J$5-'d_시나리오'!$I$5))))</f>
        <v/>
      </c>
      <c r="L1114">
        <f>RAND()</f>
        <v/>
      </c>
      <c r="M1114">
        <f>IF('d_시나리오'!$J$6='d_시나리오'!$H$6,'d_시나리오'!$I$6,IF(L1114&lt;('d_시나리오'!$I$6-'d_시나리오'!$H$6)/('d_시나리오'!$J$6-'d_시나리오'!$H$6),'d_시나리오'!$H$6+SQRT(L1114*('d_시나리오'!$J$6-'d_시나리오'!$H$6)*('d_시나리오'!$I$6-'d_시나리오'!$H$6)),'d_시나리오'!$J$6-SQRT((1-L1114)*('d_시나리오'!$J$6-'d_시나리오'!$H$6)*('d_시나리오'!$J$6-'d_시나리오'!$I$6))))</f>
        <v/>
      </c>
      <c r="N1114">
        <f>INDEX('d_분포'!$B$2:$B$57,RANDBETWEEN(1,56))</f>
        <v/>
      </c>
      <c r="O1114">
        <f>BETAINV(RAND(),5,5)</f>
        <v/>
      </c>
      <c r="P1114">
        <f>'d_고정'!$B$1*'6_기대효과'!$H$7*('d_시나리오'!$I$7/'d_고정'!$B$2)*B1114</f>
        <v/>
      </c>
      <c r="Q1114">
        <f>P1114*C1114</f>
        <v/>
      </c>
      <c r="R1114">
        <f>P1114*E1114</f>
        <v/>
      </c>
      <c r="S1114">
        <f>R1114*G1114</f>
        <v/>
      </c>
      <c r="T1114">
        <f>Q1114+S1114</f>
        <v/>
      </c>
      <c r="U1114">
        <f>(Q1114*D1114+S1114*I1114)*(1-O1114)</f>
        <v/>
      </c>
      <c r="V1114">
        <f>(R1114*K1114*N1114+'d_고정'!$B$3*('6_기대효과'!$H$7/8)*N1114*'d_고정'!$B$10*M1114*('6_기대효과'!$K$7/'d_고정'!$B$9))*(1-O1114)</f>
        <v/>
      </c>
      <c r="W1114">
        <f>(S1114*I1114+R1114*MAX(K1114-'d_고정'!$B$10*M1114*('6_기대효과'!$K$7/'d_고정'!$B$9),0)*N1114)*(1-O1114)</f>
        <v/>
      </c>
      <c r="X1114">
        <f>U1114+V1114</f>
        <v/>
      </c>
      <c r="Y1114">
        <f>U1114/('d_고정'!$B$5*'6_기대효과'!$H$7/8)/'d_고정'!$B$6</f>
        <v/>
      </c>
      <c r="Z1114">
        <f>U1114/('d_고정'!$B$8*'6_기대효과'!$H$7/8)</f>
        <v/>
      </c>
    </row>
    <row r="1115">
      <c r="A1115">
        <f>RAND()</f>
        <v/>
      </c>
      <c r="B1115">
        <f>IF('d_시나리오'!$J$2='d_시나리오'!$H$2,'d_시나리오'!$I$2,IF(A1115&lt;('d_시나리오'!$I$2-'d_시나리오'!$H$2)/('d_시나리오'!$J$2-'d_시나리오'!$H$2),'d_시나리오'!$H$2+SQRT(A1115*('d_시나리오'!$J$2-'d_시나리오'!$H$2)*('d_시나리오'!$I$2-'d_시나리오'!$H$2)),'d_시나리오'!$J$2-SQRT((1-A1115)*('d_시나리오'!$J$2-'d_시나리오'!$H$2)*('d_시나리오'!$J$2-'d_시나리오'!$I$2))))</f>
        <v/>
      </c>
      <c r="C1115">
        <f>BETAINV(RAND(),2,6)</f>
        <v/>
      </c>
      <c r="D1115">
        <f>INDEX('d_분포'!$A$2:$A$28,RANDBETWEEN(1,27))</f>
        <v/>
      </c>
      <c r="E1115">
        <f>INDEX('d_분포'!$C$2:$C$5,RANDBETWEEN(1,4))*(0.9+0.2*RAND())</f>
        <v/>
      </c>
      <c r="F1115">
        <f>RAND()</f>
        <v/>
      </c>
      <c r="G1115">
        <f>IF('d_시나리오'!$J$3='d_시나리오'!$H$3,'d_시나리오'!$I$3,IF(F1115&lt;('d_시나리오'!$I$3-'d_시나리오'!$H$3)/('d_시나리오'!$J$3-'d_시나리오'!$H$3),'d_시나리오'!$H$3+SQRT(F1115*('d_시나리오'!$J$3-'d_시나리오'!$H$3)*('d_시나리오'!$I$3-'d_시나리오'!$H$3)),'d_시나리오'!$J$3-SQRT((1-F1115)*('d_시나리오'!$J$3-'d_시나리오'!$H$3)*('d_시나리오'!$J$3-'d_시나리오'!$I$3))))</f>
        <v/>
      </c>
      <c r="H1115">
        <f>RAND()</f>
        <v/>
      </c>
      <c r="I1115">
        <f>IF('d_시나리오'!$J$4='d_시나리오'!$H$4,'d_시나리오'!$I$4,IF(H1115&lt;('d_시나리오'!$I$4-'d_시나리오'!$H$4)/('d_시나리오'!$J$4-'d_시나리오'!$H$4),'d_시나리오'!$H$4+SQRT(H1115*('d_시나리오'!$J$4-'d_시나리오'!$H$4)*('d_시나리오'!$I$4-'d_시나리오'!$H$4)),'d_시나리오'!$J$4-SQRT((1-H1115)*('d_시나리오'!$J$4-'d_시나리오'!$H$4)*('d_시나리오'!$J$4-'d_시나리오'!$I$4))))</f>
        <v/>
      </c>
      <c r="J1115">
        <f>RAND()</f>
        <v/>
      </c>
      <c r="K1115">
        <f>IF('d_시나리오'!$J$5='d_시나리오'!$H$5,'d_시나리오'!$I$5,IF(J1115&lt;('d_시나리오'!$I$5-'d_시나리오'!$H$5)/('d_시나리오'!$J$5-'d_시나리오'!$H$5),'d_시나리오'!$H$5+SQRT(J1115*('d_시나리오'!$J$5-'d_시나리오'!$H$5)*('d_시나리오'!$I$5-'d_시나리오'!$H$5)),'d_시나리오'!$J$5-SQRT((1-J1115)*('d_시나리오'!$J$5-'d_시나리오'!$H$5)*('d_시나리오'!$J$5-'d_시나리오'!$I$5))))</f>
        <v/>
      </c>
      <c r="L1115">
        <f>RAND()</f>
        <v/>
      </c>
      <c r="M1115">
        <f>IF('d_시나리오'!$J$6='d_시나리오'!$H$6,'d_시나리오'!$I$6,IF(L1115&lt;('d_시나리오'!$I$6-'d_시나리오'!$H$6)/('d_시나리오'!$J$6-'d_시나리오'!$H$6),'d_시나리오'!$H$6+SQRT(L1115*('d_시나리오'!$J$6-'d_시나리오'!$H$6)*('d_시나리오'!$I$6-'d_시나리오'!$H$6)),'d_시나리오'!$J$6-SQRT((1-L1115)*('d_시나리오'!$J$6-'d_시나리오'!$H$6)*('d_시나리오'!$J$6-'d_시나리오'!$I$6))))</f>
        <v/>
      </c>
      <c r="N1115">
        <f>INDEX('d_분포'!$B$2:$B$57,RANDBETWEEN(1,56))</f>
        <v/>
      </c>
      <c r="O1115">
        <f>BETAINV(RAND(),5,5)</f>
        <v/>
      </c>
      <c r="P1115">
        <f>'d_고정'!$B$1*'6_기대효과'!$H$7*('d_시나리오'!$I$7/'d_고정'!$B$2)*B1115</f>
        <v/>
      </c>
      <c r="Q1115">
        <f>P1115*C1115</f>
        <v/>
      </c>
      <c r="R1115">
        <f>P1115*E1115</f>
        <v/>
      </c>
      <c r="S1115">
        <f>R1115*G1115</f>
        <v/>
      </c>
      <c r="T1115">
        <f>Q1115+S1115</f>
        <v/>
      </c>
      <c r="U1115">
        <f>(Q1115*D1115+S1115*I1115)*(1-O1115)</f>
        <v/>
      </c>
      <c r="V1115">
        <f>(R1115*K1115*N1115+'d_고정'!$B$3*('6_기대효과'!$H$7/8)*N1115*'d_고정'!$B$10*M1115*('6_기대효과'!$K$7/'d_고정'!$B$9))*(1-O1115)</f>
        <v/>
      </c>
      <c r="W1115">
        <f>(S1115*I1115+R1115*MAX(K1115-'d_고정'!$B$10*M1115*('6_기대효과'!$K$7/'d_고정'!$B$9),0)*N1115)*(1-O1115)</f>
        <v/>
      </c>
      <c r="X1115">
        <f>U1115+V1115</f>
        <v/>
      </c>
      <c r="Y1115">
        <f>U1115/('d_고정'!$B$5*'6_기대효과'!$H$7/8)/'d_고정'!$B$6</f>
        <v/>
      </c>
      <c r="Z1115">
        <f>U1115/('d_고정'!$B$8*'6_기대효과'!$H$7/8)</f>
        <v/>
      </c>
    </row>
    <row r="1116">
      <c r="A1116">
        <f>RAND()</f>
        <v/>
      </c>
      <c r="B1116">
        <f>IF('d_시나리오'!$J$2='d_시나리오'!$H$2,'d_시나리오'!$I$2,IF(A1116&lt;('d_시나리오'!$I$2-'d_시나리오'!$H$2)/('d_시나리오'!$J$2-'d_시나리오'!$H$2),'d_시나리오'!$H$2+SQRT(A1116*('d_시나리오'!$J$2-'d_시나리오'!$H$2)*('d_시나리오'!$I$2-'d_시나리오'!$H$2)),'d_시나리오'!$J$2-SQRT((1-A1116)*('d_시나리오'!$J$2-'d_시나리오'!$H$2)*('d_시나리오'!$J$2-'d_시나리오'!$I$2))))</f>
        <v/>
      </c>
      <c r="C1116">
        <f>BETAINV(RAND(),2,6)</f>
        <v/>
      </c>
      <c r="D1116">
        <f>INDEX('d_분포'!$A$2:$A$28,RANDBETWEEN(1,27))</f>
        <v/>
      </c>
      <c r="E1116">
        <f>INDEX('d_분포'!$C$2:$C$5,RANDBETWEEN(1,4))*(0.9+0.2*RAND())</f>
        <v/>
      </c>
      <c r="F1116">
        <f>RAND()</f>
        <v/>
      </c>
      <c r="G1116">
        <f>IF('d_시나리오'!$J$3='d_시나리오'!$H$3,'d_시나리오'!$I$3,IF(F1116&lt;('d_시나리오'!$I$3-'d_시나리오'!$H$3)/('d_시나리오'!$J$3-'d_시나리오'!$H$3),'d_시나리오'!$H$3+SQRT(F1116*('d_시나리오'!$J$3-'d_시나리오'!$H$3)*('d_시나리오'!$I$3-'d_시나리오'!$H$3)),'d_시나리오'!$J$3-SQRT((1-F1116)*('d_시나리오'!$J$3-'d_시나리오'!$H$3)*('d_시나리오'!$J$3-'d_시나리오'!$I$3))))</f>
        <v/>
      </c>
      <c r="H1116">
        <f>RAND()</f>
        <v/>
      </c>
      <c r="I1116">
        <f>IF('d_시나리오'!$J$4='d_시나리오'!$H$4,'d_시나리오'!$I$4,IF(H1116&lt;('d_시나리오'!$I$4-'d_시나리오'!$H$4)/('d_시나리오'!$J$4-'d_시나리오'!$H$4),'d_시나리오'!$H$4+SQRT(H1116*('d_시나리오'!$J$4-'d_시나리오'!$H$4)*('d_시나리오'!$I$4-'d_시나리오'!$H$4)),'d_시나리오'!$J$4-SQRT((1-H1116)*('d_시나리오'!$J$4-'d_시나리오'!$H$4)*('d_시나리오'!$J$4-'d_시나리오'!$I$4))))</f>
        <v/>
      </c>
      <c r="J1116">
        <f>RAND()</f>
        <v/>
      </c>
      <c r="K1116">
        <f>IF('d_시나리오'!$J$5='d_시나리오'!$H$5,'d_시나리오'!$I$5,IF(J1116&lt;('d_시나리오'!$I$5-'d_시나리오'!$H$5)/('d_시나리오'!$J$5-'d_시나리오'!$H$5),'d_시나리오'!$H$5+SQRT(J1116*('d_시나리오'!$J$5-'d_시나리오'!$H$5)*('d_시나리오'!$I$5-'d_시나리오'!$H$5)),'d_시나리오'!$J$5-SQRT((1-J1116)*('d_시나리오'!$J$5-'d_시나리오'!$H$5)*('d_시나리오'!$J$5-'d_시나리오'!$I$5))))</f>
        <v/>
      </c>
      <c r="L1116">
        <f>RAND()</f>
        <v/>
      </c>
      <c r="M1116">
        <f>IF('d_시나리오'!$J$6='d_시나리오'!$H$6,'d_시나리오'!$I$6,IF(L1116&lt;('d_시나리오'!$I$6-'d_시나리오'!$H$6)/('d_시나리오'!$J$6-'d_시나리오'!$H$6),'d_시나리오'!$H$6+SQRT(L1116*('d_시나리오'!$J$6-'d_시나리오'!$H$6)*('d_시나리오'!$I$6-'d_시나리오'!$H$6)),'d_시나리오'!$J$6-SQRT((1-L1116)*('d_시나리오'!$J$6-'d_시나리오'!$H$6)*('d_시나리오'!$J$6-'d_시나리오'!$I$6))))</f>
        <v/>
      </c>
      <c r="N1116">
        <f>INDEX('d_분포'!$B$2:$B$57,RANDBETWEEN(1,56))</f>
        <v/>
      </c>
      <c r="O1116">
        <f>BETAINV(RAND(),5,5)</f>
        <v/>
      </c>
      <c r="P1116">
        <f>'d_고정'!$B$1*'6_기대효과'!$H$7*('d_시나리오'!$I$7/'d_고정'!$B$2)*B1116</f>
        <v/>
      </c>
      <c r="Q1116">
        <f>P1116*C1116</f>
        <v/>
      </c>
      <c r="R1116">
        <f>P1116*E1116</f>
        <v/>
      </c>
      <c r="S1116">
        <f>R1116*G1116</f>
        <v/>
      </c>
      <c r="T1116">
        <f>Q1116+S1116</f>
        <v/>
      </c>
      <c r="U1116">
        <f>(Q1116*D1116+S1116*I1116)*(1-O1116)</f>
        <v/>
      </c>
      <c r="V1116">
        <f>(R1116*K1116*N1116+'d_고정'!$B$3*('6_기대효과'!$H$7/8)*N1116*'d_고정'!$B$10*M1116*('6_기대효과'!$K$7/'d_고정'!$B$9))*(1-O1116)</f>
        <v/>
      </c>
      <c r="W1116">
        <f>(S1116*I1116+R1116*MAX(K1116-'d_고정'!$B$10*M1116*('6_기대효과'!$K$7/'d_고정'!$B$9),0)*N1116)*(1-O1116)</f>
        <v/>
      </c>
      <c r="X1116">
        <f>U1116+V1116</f>
        <v/>
      </c>
      <c r="Y1116">
        <f>U1116/('d_고정'!$B$5*'6_기대효과'!$H$7/8)/'d_고정'!$B$6</f>
        <v/>
      </c>
      <c r="Z1116">
        <f>U1116/('d_고정'!$B$8*'6_기대효과'!$H$7/8)</f>
        <v/>
      </c>
    </row>
    <row r="1117">
      <c r="A1117">
        <f>RAND()</f>
        <v/>
      </c>
      <c r="B1117">
        <f>IF('d_시나리오'!$J$2='d_시나리오'!$H$2,'d_시나리오'!$I$2,IF(A1117&lt;('d_시나리오'!$I$2-'d_시나리오'!$H$2)/('d_시나리오'!$J$2-'d_시나리오'!$H$2),'d_시나리오'!$H$2+SQRT(A1117*('d_시나리오'!$J$2-'d_시나리오'!$H$2)*('d_시나리오'!$I$2-'d_시나리오'!$H$2)),'d_시나리오'!$J$2-SQRT((1-A1117)*('d_시나리오'!$J$2-'d_시나리오'!$H$2)*('d_시나리오'!$J$2-'d_시나리오'!$I$2))))</f>
        <v/>
      </c>
      <c r="C1117">
        <f>BETAINV(RAND(),2,6)</f>
        <v/>
      </c>
      <c r="D1117">
        <f>INDEX('d_분포'!$A$2:$A$28,RANDBETWEEN(1,27))</f>
        <v/>
      </c>
      <c r="E1117">
        <f>INDEX('d_분포'!$C$2:$C$5,RANDBETWEEN(1,4))*(0.9+0.2*RAND())</f>
        <v/>
      </c>
      <c r="F1117">
        <f>RAND()</f>
        <v/>
      </c>
      <c r="G1117">
        <f>IF('d_시나리오'!$J$3='d_시나리오'!$H$3,'d_시나리오'!$I$3,IF(F1117&lt;('d_시나리오'!$I$3-'d_시나리오'!$H$3)/('d_시나리오'!$J$3-'d_시나리오'!$H$3),'d_시나리오'!$H$3+SQRT(F1117*('d_시나리오'!$J$3-'d_시나리오'!$H$3)*('d_시나리오'!$I$3-'d_시나리오'!$H$3)),'d_시나리오'!$J$3-SQRT((1-F1117)*('d_시나리오'!$J$3-'d_시나리오'!$H$3)*('d_시나리오'!$J$3-'d_시나리오'!$I$3))))</f>
        <v/>
      </c>
      <c r="H1117">
        <f>RAND()</f>
        <v/>
      </c>
      <c r="I1117">
        <f>IF('d_시나리오'!$J$4='d_시나리오'!$H$4,'d_시나리오'!$I$4,IF(H1117&lt;('d_시나리오'!$I$4-'d_시나리오'!$H$4)/('d_시나리오'!$J$4-'d_시나리오'!$H$4),'d_시나리오'!$H$4+SQRT(H1117*('d_시나리오'!$J$4-'d_시나리오'!$H$4)*('d_시나리오'!$I$4-'d_시나리오'!$H$4)),'d_시나리오'!$J$4-SQRT((1-H1117)*('d_시나리오'!$J$4-'d_시나리오'!$H$4)*('d_시나리오'!$J$4-'d_시나리오'!$I$4))))</f>
        <v/>
      </c>
      <c r="J1117">
        <f>RAND()</f>
        <v/>
      </c>
      <c r="K1117">
        <f>IF('d_시나리오'!$J$5='d_시나리오'!$H$5,'d_시나리오'!$I$5,IF(J1117&lt;('d_시나리오'!$I$5-'d_시나리오'!$H$5)/('d_시나리오'!$J$5-'d_시나리오'!$H$5),'d_시나리오'!$H$5+SQRT(J1117*('d_시나리오'!$J$5-'d_시나리오'!$H$5)*('d_시나리오'!$I$5-'d_시나리오'!$H$5)),'d_시나리오'!$J$5-SQRT((1-J1117)*('d_시나리오'!$J$5-'d_시나리오'!$H$5)*('d_시나리오'!$J$5-'d_시나리오'!$I$5))))</f>
        <v/>
      </c>
      <c r="L1117">
        <f>RAND()</f>
        <v/>
      </c>
      <c r="M1117">
        <f>IF('d_시나리오'!$J$6='d_시나리오'!$H$6,'d_시나리오'!$I$6,IF(L1117&lt;('d_시나리오'!$I$6-'d_시나리오'!$H$6)/('d_시나리오'!$J$6-'d_시나리오'!$H$6),'d_시나리오'!$H$6+SQRT(L1117*('d_시나리오'!$J$6-'d_시나리오'!$H$6)*('d_시나리오'!$I$6-'d_시나리오'!$H$6)),'d_시나리오'!$J$6-SQRT((1-L1117)*('d_시나리오'!$J$6-'d_시나리오'!$H$6)*('d_시나리오'!$J$6-'d_시나리오'!$I$6))))</f>
        <v/>
      </c>
      <c r="N1117">
        <f>INDEX('d_분포'!$B$2:$B$57,RANDBETWEEN(1,56))</f>
        <v/>
      </c>
      <c r="O1117">
        <f>BETAINV(RAND(),5,5)</f>
        <v/>
      </c>
      <c r="P1117">
        <f>'d_고정'!$B$1*'6_기대효과'!$H$7*('d_시나리오'!$I$7/'d_고정'!$B$2)*B1117</f>
        <v/>
      </c>
      <c r="Q1117">
        <f>P1117*C1117</f>
        <v/>
      </c>
      <c r="R1117">
        <f>P1117*E1117</f>
        <v/>
      </c>
      <c r="S1117">
        <f>R1117*G1117</f>
        <v/>
      </c>
      <c r="T1117">
        <f>Q1117+S1117</f>
        <v/>
      </c>
      <c r="U1117">
        <f>(Q1117*D1117+S1117*I1117)*(1-O1117)</f>
        <v/>
      </c>
      <c r="V1117">
        <f>(R1117*K1117*N1117+'d_고정'!$B$3*('6_기대효과'!$H$7/8)*N1117*'d_고정'!$B$10*M1117*('6_기대효과'!$K$7/'d_고정'!$B$9))*(1-O1117)</f>
        <v/>
      </c>
      <c r="W1117">
        <f>(S1117*I1117+R1117*MAX(K1117-'d_고정'!$B$10*M1117*('6_기대효과'!$K$7/'d_고정'!$B$9),0)*N1117)*(1-O1117)</f>
        <v/>
      </c>
      <c r="X1117">
        <f>U1117+V1117</f>
        <v/>
      </c>
      <c r="Y1117">
        <f>U1117/('d_고정'!$B$5*'6_기대효과'!$H$7/8)/'d_고정'!$B$6</f>
        <v/>
      </c>
      <c r="Z1117">
        <f>U1117/('d_고정'!$B$8*'6_기대효과'!$H$7/8)</f>
        <v/>
      </c>
    </row>
    <row r="1118">
      <c r="A1118">
        <f>RAND()</f>
        <v/>
      </c>
      <c r="B1118">
        <f>IF('d_시나리오'!$J$2='d_시나리오'!$H$2,'d_시나리오'!$I$2,IF(A1118&lt;('d_시나리오'!$I$2-'d_시나리오'!$H$2)/('d_시나리오'!$J$2-'d_시나리오'!$H$2),'d_시나리오'!$H$2+SQRT(A1118*('d_시나리오'!$J$2-'d_시나리오'!$H$2)*('d_시나리오'!$I$2-'d_시나리오'!$H$2)),'d_시나리오'!$J$2-SQRT((1-A1118)*('d_시나리오'!$J$2-'d_시나리오'!$H$2)*('d_시나리오'!$J$2-'d_시나리오'!$I$2))))</f>
        <v/>
      </c>
      <c r="C1118">
        <f>BETAINV(RAND(),2,6)</f>
        <v/>
      </c>
      <c r="D1118">
        <f>INDEX('d_분포'!$A$2:$A$28,RANDBETWEEN(1,27))</f>
        <v/>
      </c>
      <c r="E1118">
        <f>INDEX('d_분포'!$C$2:$C$5,RANDBETWEEN(1,4))*(0.9+0.2*RAND())</f>
        <v/>
      </c>
      <c r="F1118">
        <f>RAND()</f>
        <v/>
      </c>
      <c r="G1118">
        <f>IF('d_시나리오'!$J$3='d_시나리오'!$H$3,'d_시나리오'!$I$3,IF(F1118&lt;('d_시나리오'!$I$3-'d_시나리오'!$H$3)/('d_시나리오'!$J$3-'d_시나리오'!$H$3),'d_시나리오'!$H$3+SQRT(F1118*('d_시나리오'!$J$3-'d_시나리오'!$H$3)*('d_시나리오'!$I$3-'d_시나리오'!$H$3)),'d_시나리오'!$J$3-SQRT((1-F1118)*('d_시나리오'!$J$3-'d_시나리오'!$H$3)*('d_시나리오'!$J$3-'d_시나리오'!$I$3))))</f>
        <v/>
      </c>
      <c r="H1118">
        <f>RAND()</f>
        <v/>
      </c>
      <c r="I1118">
        <f>IF('d_시나리오'!$J$4='d_시나리오'!$H$4,'d_시나리오'!$I$4,IF(H1118&lt;('d_시나리오'!$I$4-'d_시나리오'!$H$4)/('d_시나리오'!$J$4-'d_시나리오'!$H$4),'d_시나리오'!$H$4+SQRT(H1118*('d_시나리오'!$J$4-'d_시나리오'!$H$4)*('d_시나리오'!$I$4-'d_시나리오'!$H$4)),'d_시나리오'!$J$4-SQRT((1-H1118)*('d_시나리오'!$J$4-'d_시나리오'!$H$4)*('d_시나리오'!$J$4-'d_시나리오'!$I$4))))</f>
        <v/>
      </c>
      <c r="J1118">
        <f>RAND()</f>
        <v/>
      </c>
      <c r="K1118">
        <f>IF('d_시나리오'!$J$5='d_시나리오'!$H$5,'d_시나리오'!$I$5,IF(J1118&lt;('d_시나리오'!$I$5-'d_시나리오'!$H$5)/('d_시나리오'!$J$5-'d_시나리오'!$H$5),'d_시나리오'!$H$5+SQRT(J1118*('d_시나리오'!$J$5-'d_시나리오'!$H$5)*('d_시나리오'!$I$5-'d_시나리오'!$H$5)),'d_시나리오'!$J$5-SQRT((1-J1118)*('d_시나리오'!$J$5-'d_시나리오'!$H$5)*('d_시나리오'!$J$5-'d_시나리오'!$I$5))))</f>
        <v/>
      </c>
      <c r="L1118">
        <f>RAND()</f>
        <v/>
      </c>
      <c r="M1118">
        <f>IF('d_시나리오'!$J$6='d_시나리오'!$H$6,'d_시나리오'!$I$6,IF(L1118&lt;('d_시나리오'!$I$6-'d_시나리오'!$H$6)/('d_시나리오'!$J$6-'d_시나리오'!$H$6),'d_시나리오'!$H$6+SQRT(L1118*('d_시나리오'!$J$6-'d_시나리오'!$H$6)*('d_시나리오'!$I$6-'d_시나리오'!$H$6)),'d_시나리오'!$J$6-SQRT((1-L1118)*('d_시나리오'!$J$6-'d_시나리오'!$H$6)*('d_시나리오'!$J$6-'d_시나리오'!$I$6))))</f>
        <v/>
      </c>
      <c r="N1118">
        <f>INDEX('d_분포'!$B$2:$B$57,RANDBETWEEN(1,56))</f>
        <v/>
      </c>
      <c r="O1118">
        <f>BETAINV(RAND(),5,5)</f>
        <v/>
      </c>
      <c r="P1118">
        <f>'d_고정'!$B$1*'6_기대효과'!$H$7*('d_시나리오'!$I$7/'d_고정'!$B$2)*B1118</f>
        <v/>
      </c>
      <c r="Q1118">
        <f>P1118*C1118</f>
        <v/>
      </c>
      <c r="R1118">
        <f>P1118*E1118</f>
        <v/>
      </c>
      <c r="S1118">
        <f>R1118*G1118</f>
        <v/>
      </c>
      <c r="T1118">
        <f>Q1118+S1118</f>
        <v/>
      </c>
      <c r="U1118">
        <f>(Q1118*D1118+S1118*I1118)*(1-O1118)</f>
        <v/>
      </c>
      <c r="V1118">
        <f>(R1118*K1118*N1118+'d_고정'!$B$3*('6_기대효과'!$H$7/8)*N1118*'d_고정'!$B$10*M1118*('6_기대효과'!$K$7/'d_고정'!$B$9))*(1-O1118)</f>
        <v/>
      </c>
      <c r="W1118">
        <f>(S1118*I1118+R1118*MAX(K1118-'d_고정'!$B$10*M1118*('6_기대효과'!$K$7/'d_고정'!$B$9),0)*N1118)*(1-O1118)</f>
        <v/>
      </c>
      <c r="X1118">
        <f>U1118+V1118</f>
        <v/>
      </c>
      <c r="Y1118">
        <f>U1118/('d_고정'!$B$5*'6_기대효과'!$H$7/8)/'d_고정'!$B$6</f>
        <v/>
      </c>
      <c r="Z1118">
        <f>U1118/('d_고정'!$B$8*'6_기대효과'!$H$7/8)</f>
        <v/>
      </c>
    </row>
    <row r="1119">
      <c r="A1119">
        <f>RAND()</f>
        <v/>
      </c>
      <c r="B1119">
        <f>IF('d_시나리오'!$J$2='d_시나리오'!$H$2,'d_시나리오'!$I$2,IF(A1119&lt;('d_시나리오'!$I$2-'d_시나리오'!$H$2)/('d_시나리오'!$J$2-'d_시나리오'!$H$2),'d_시나리오'!$H$2+SQRT(A1119*('d_시나리오'!$J$2-'d_시나리오'!$H$2)*('d_시나리오'!$I$2-'d_시나리오'!$H$2)),'d_시나리오'!$J$2-SQRT((1-A1119)*('d_시나리오'!$J$2-'d_시나리오'!$H$2)*('d_시나리오'!$J$2-'d_시나리오'!$I$2))))</f>
        <v/>
      </c>
      <c r="C1119">
        <f>BETAINV(RAND(),2,6)</f>
        <v/>
      </c>
      <c r="D1119">
        <f>INDEX('d_분포'!$A$2:$A$28,RANDBETWEEN(1,27))</f>
        <v/>
      </c>
      <c r="E1119">
        <f>INDEX('d_분포'!$C$2:$C$5,RANDBETWEEN(1,4))*(0.9+0.2*RAND())</f>
        <v/>
      </c>
      <c r="F1119">
        <f>RAND()</f>
        <v/>
      </c>
      <c r="G1119">
        <f>IF('d_시나리오'!$J$3='d_시나리오'!$H$3,'d_시나리오'!$I$3,IF(F1119&lt;('d_시나리오'!$I$3-'d_시나리오'!$H$3)/('d_시나리오'!$J$3-'d_시나리오'!$H$3),'d_시나리오'!$H$3+SQRT(F1119*('d_시나리오'!$J$3-'d_시나리오'!$H$3)*('d_시나리오'!$I$3-'d_시나리오'!$H$3)),'d_시나리오'!$J$3-SQRT((1-F1119)*('d_시나리오'!$J$3-'d_시나리오'!$H$3)*('d_시나리오'!$J$3-'d_시나리오'!$I$3))))</f>
        <v/>
      </c>
      <c r="H1119">
        <f>RAND()</f>
        <v/>
      </c>
      <c r="I1119">
        <f>IF('d_시나리오'!$J$4='d_시나리오'!$H$4,'d_시나리오'!$I$4,IF(H1119&lt;('d_시나리오'!$I$4-'d_시나리오'!$H$4)/('d_시나리오'!$J$4-'d_시나리오'!$H$4),'d_시나리오'!$H$4+SQRT(H1119*('d_시나리오'!$J$4-'d_시나리오'!$H$4)*('d_시나리오'!$I$4-'d_시나리오'!$H$4)),'d_시나리오'!$J$4-SQRT((1-H1119)*('d_시나리오'!$J$4-'d_시나리오'!$H$4)*('d_시나리오'!$J$4-'d_시나리오'!$I$4))))</f>
        <v/>
      </c>
      <c r="J1119">
        <f>RAND()</f>
        <v/>
      </c>
      <c r="K1119">
        <f>IF('d_시나리오'!$J$5='d_시나리오'!$H$5,'d_시나리오'!$I$5,IF(J1119&lt;('d_시나리오'!$I$5-'d_시나리오'!$H$5)/('d_시나리오'!$J$5-'d_시나리오'!$H$5),'d_시나리오'!$H$5+SQRT(J1119*('d_시나리오'!$J$5-'d_시나리오'!$H$5)*('d_시나리오'!$I$5-'d_시나리오'!$H$5)),'d_시나리오'!$J$5-SQRT((1-J1119)*('d_시나리오'!$J$5-'d_시나리오'!$H$5)*('d_시나리오'!$J$5-'d_시나리오'!$I$5))))</f>
        <v/>
      </c>
      <c r="L1119">
        <f>RAND()</f>
        <v/>
      </c>
      <c r="M1119">
        <f>IF('d_시나리오'!$J$6='d_시나리오'!$H$6,'d_시나리오'!$I$6,IF(L1119&lt;('d_시나리오'!$I$6-'d_시나리오'!$H$6)/('d_시나리오'!$J$6-'d_시나리오'!$H$6),'d_시나리오'!$H$6+SQRT(L1119*('d_시나리오'!$J$6-'d_시나리오'!$H$6)*('d_시나리오'!$I$6-'d_시나리오'!$H$6)),'d_시나리오'!$J$6-SQRT((1-L1119)*('d_시나리오'!$J$6-'d_시나리오'!$H$6)*('d_시나리오'!$J$6-'d_시나리오'!$I$6))))</f>
        <v/>
      </c>
      <c r="N1119">
        <f>INDEX('d_분포'!$B$2:$B$57,RANDBETWEEN(1,56))</f>
        <v/>
      </c>
      <c r="O1119">
        <f>BETAINV(RAND(),5,5)</f>
        <v/>
      </c>
      <c r="P1119">
        <f>'d_고정'!$B$1*'6_기대효과'!$H$7*('d_시나리오'!$I$7/'d_고정'!$B$2)*B1119</f>
        <v/>
      </c>
      <c r="Q1119">
        <f>P1119*C1119</f>
        <v/>
      </c>
      <c r="R1119">
        <f>P1119*E1119</f>
        <v/>
      </c>
      <c r="S1119">
        <f>R1119*G1119</f>
        <v/>
      </c>
      <c r="T1119">
        <f>Q1119+S1119</f>
        <v/>
      </c>
      <c r="U1119">
        <f>(Q1119*D1119+S1119*I1119)*(1-O1119)</f>
        <v/>
      </c>
      <c r="V1119">
        <f>(R1119*K1119*N1119+'d_고정'!$B$3*('6_기대효과'!$H$7/8)*N1119*'d_고정'!$B$10*M1119*('6_기대효과'!$K$7/'d_고정'!$B$9))*(1-O1119)</f>
        <v/>
      </c>
      <c r="W1119">
        <f>(S1119*I1119+R1119*MAX(K1119-'d_고정'!$B$10*M1119*('6_기대효과'!$K$7/'d_고정'!$B$9),0)*N1119)*(1-O1119)</f>
        <v/>
      </c>
      <c r="X1119">
        <f>U1119+V1119</f>
        <v/>
      </c>
      <c r="Y1119">
        <f>U1119/('d_고정'!$B$5*'6_기대효과'!$H$7/8)/'d_고정'!$B$6</f>
        <v/>
      </c>
      <c r="Z1119">
        <f>U1119/('d_고정'!$B$8*'6_기대효과'!$H$7/8)</f>
        <v/>
      </c>
    </row>
    <row r="1120">
      <c r="A1120">
        <f>RAND()</f>
        <v/>
      </c>
      <c r="B1120">
        <f>IF('d_시나리오'!$J$2='d_시나리오'!$H$2,'d_시나리오'!$I$2,IF(A1120&lt;('d_시나리오'!$I$2-'d_시나리오'!$H$2)/('d_시나리오'!$J$2-'d_시나리오'!$H$2),'d_시나리오'!$H$2+SQRT(A1120*('d_시나리오'!$J$2-'d_시나리오'!$H$2)*('d_시나리오'!$I$2-'d_시나리오'!$H$2)),'d_시나리오'!$J$2-SQRT((1-A1120)*('d_시나리오'!$J$2-'d_시나리오'!$H$2)*('d_시나리오'!$J$2-'d_시나리오'!$I$2))))</f>
        <v/>
      </c>
      <c r="C1120">
        <f>BETAINV(RAND(),2,6)</f>
        <v/>
      </c>
      <c r="D1120">
        <f>INDEX('d_분포'!$A$2:$A$28,RANDBETWEEN(1,27))</f>
        <v/>
      </c>
      <c r="E1120">
        <f>INDEX('d_분포'!$C$2:$C$5,RANDBETWEEN(1,4))*(0.9+0.2*RAND())</f>
        <v/>
      </c>
      <c r="F1120">
        <f>RAND()</f>
        <v/>
      </c>
      <c r="G1120">
        <f>IF('d_시나리오'!$J$3='d_시나리오'!$H$3,'d_시나리오'!$I$3,IF(F1120&lt;('d_시나리오'!$I$3-'d_시나리오'!$H$3)/('d_시나리오'!$J$3-'d_시나리오'!$H$3),'d_시나리오'!$H$3+SQRT(F1120*('d_시나리오'!$J$3-'d_시나리오'!$H$3)*('d_시나리오'!$I$3-'d_시나리오'!$H$3)),'d_시나리오'!$J$3-SQRT((1-F1120)*('d_시나리오'!$J$3-'d_시나리오'!$H$3)*('d_시나리오'!$J$3-'d_시나리오'!$I$3))))</f>
        <v/>
      </c>
      <c r="H1120">
        <f>RAND()</f>
        <v/>
      </c>
      <c r="I1120">
        <f>IF('d_시나리오'!$J$4='d_시나리오'!$H$4,'d_시나리오'!$I$4,IF(H1120&lt;('d_시나리오'!$I$4-'d_시나리오'!$H$4)/('d_시나리오'!$J$4-'d_시나리오'!$H$4),'d_시나리오'!$H$4+SQRT(H1120*('d_시나리오'!$J$4-'d_시나리오'!$H$4)*('d_시나리오'!$I$4-'d_시나리오'!$H$4)),'d_시나리오'!$J$4-SQRT((1-H1120)*('d_시나리오'!$J$4-'d_시나리오'!$H$4)*('d_시나리오'!$J$4-'d_시나리오'!$I$4))))</f>
        <v/>
      </c>
      <c r="J1120">
        <f>RAND()</f>
        <v/>
      </c>
      <c r="K1120">
        <f>IF('d_시나리오'!$J$5='d_시나리오'!$H$5,'d_시나리오'!$I$5,IF(J1120&lt;('d_시나리오'!$I$5-'d_시나리오'!$H$5)/('d_시나리오'!$J$5-'d_시나리오'!$H$5),'d_시나리오'!$H$5+SQRT(J1120*('d_시나리오'!$J$5-'d_시나리오'!$H$5)*('d_시나리오'!$I$5-'d_시나리오'!$H$5)),'d_시나리오'!$J$5-SQRT((1-J1120)*('d_시나리오'!$J$5-'d_시나리오'!$H$5)*('d_시나리오'!$J$5-'d_시나리오'!$I$5))))</f>
        <v/>
      </c>
      <c r="L1120">
        <f>RAND()</f>
        <v/>
      </c>
      <c r="M1120">
        <f>IF('d_시나리오'!$J$6='d_시나리오'!$H$6,'d_시나리오'!$I$6,IF(L1120&lt;('d_시나리오'!$I$6-'d_시나리오'!$H$6)/('d_시나리오'!$J$6-'d_시나리오'!$H$6),'d_시나리오'!$H$6+SQRT(L1120*('d_시나리오'!$J$6-'d_시나리오'!$H$6)*('d_시나리오'!$I$6-'d_시나리오'!$H$6)),'d_시나리오'!$J$6-SQRT((1-L1120)*('d_시나리오'!$J$6-'d_시나리오'!$H$6)*('d_시나리오'!$J$6-'d_시나리오'!$I$6))))</f>
        <v/>
      </c>
      <c r="N1120">
        <f>INDEX('d_분포'!$B$2:$B$57,RANDBETWEEN(1,56))</f>
        <v/>
      </c>
      <c r="O1120">
        <f>BETAINV(RAND(),5,5)</f>
        <v/>
      </c>
      <c r="P1120">
        <f>'d_고정'!$B$1*'6_기대효과'!$H$7*('d_시나리오'!$I$7/'d_고정'!$B$2)*B1120</f>
        <v/>
      </c>
      <c r="Q1120">
        <f>P1120*C1120</f>
        <v/>
      </c>
      <c r="R1120">
        <f>P1120*E1120</f>
        <v/>
      </c>
      <c r="S1120">
        <f>R1120*G1120</f>
        <v/>
      </c>
      <c r="T1120">
        <f>Q1120+S1120</f>
        <v/>
      </c>
      <c r="U1120">
        <f>(Q1120*D1120+S1120*I1120)*(1-O1120)</f>
        <v/>
      </c>
      <c r="V1120">
        <f>(R1120*K1120*N1120+'d_고정'!$B$3*('6_기대효과'!$H$7/8)*N1120*'d_고정'!$B$10*M1120*('6_기대효과'!$K$7/'d_고정'!$B$9))*(1-O1120)</f>
        <v/>
      </c>
      <c r="W1120">
        <f>(S1120*I1120+R1120*MAX(K1120-'d_고정'!$B$10*M1120*('6_기대효과'!$K$7/'d_고정'!$B$9),0)*N1120)*(1-O1120)</f>
        <v/>
      </c>
      <c r="X1120">
        <f>U1120+V1120</f>
        <v/>
      </c>
      <c r="Y1120">
        <f>U1120/('d_고정'!$B$5*'6_기대효과'!$H$7/8)/'d_고정'!$B$6</f>
        <v/>
      </c>
      <c r="Z1120">
        <f>U1120/('d_고정'!$B$8*'6_기대효과'!$H$7/8)</f>
        <v/>
      </c>
    </row>
    <row r="1121">
      <c r="A1121">
        <f>RAND()</f>
        <v/>
      </c>
      <c r="B1121">
        <f>IF('d_시나리오'!$J$2='d_시나리오'!$H$2,'d_시나리오'!$I$2,IF(A1121&lt;('d_시나리오'!$I$2-'d_시나리오'!$H$2)/('d_시나리오'!$J$2-'d_시나리오'!$H$2),'d_시나리오'!$H$2+SQRT(A1121*('d_시나리오'!$J$2-'d_시나리오'!$H$2)*('d_시나리오'!$I$2-'d_시나리오'!$H$2)),'d_시나리오'!$J$2-SQRT((1-A1121)*('d_시나리오'!$J$2-'d_시나리오'!$H$2)*('d_시나리오'!$J$2-'d_시나리오'!$I$2))))</f>
        <v/>
      </c>
      <c r="C1121">
        <f>BETAINV(RAND(),2,6)</f>
        <v/>
      </c>
      <c r="D1121">
        <f>INDEX('d_분포'!$A$2:$A$28,RANDBETWEEN(1,27))</f>
        <v/>
      </c>
      <c r="E1121">
        <f>INDEX('d_분포'!$C$2:$C$5,RANDBETWEEN(1,4))*(0.9+0.2*RAND())</f>
        <v/>
      </c>
      <c r="F1121">
        <f>RAND()</f>
        <v/>
      </c>
      <c r="G1121">
        <f>IF('d_시나리오'!$J$3='d_시나리오'!$H$3,'d_시나리오'!$I$3,IF(F1121&lt;('d_시나리오'!$I$3-'d_시나리오'!$H$3)/('d_시나리오'!$J$3-'d_시나리오'!$H$3),'d_시나리오'!$H$3+SQRT(F1121*('d_시나리오'!$J$3-'d_시나리오'!$H$3)*('d_시나리오'!$I$3-'d_시나리오'!$H$3)),'d_시나리오'!$J$3-SQRT((1-F1121)*('d_시나리오'!$J$3-'d_시나리오'!$H$3)*('d_시나리오'!$J$3-'d_시나리오'!$I$3))))</f>
        <v/>
      </c>
      <c r="H1121">
        <f>RAND()</f>
        <v/>
      </c>
      <c r="I1121">
        <f>IF('d_시나리오'!$J$4='d_시나리오'!$H$4,'d_시나리오'!$I$4,IF(H1121&lt;('d_시나리오'!$I$4-'d_시나리오'!$H$4)/('d_시나리오'!$J$4-'d_시나리오'!$H$4),'d_시나리오'!$H$4+SQRT(H1121*('d_시나리오'!$J$4-'d_시나리오'!$H$4)*('d_시나리오'!$I$4-'d_시나리오'!$H$4)),'d_시나리오'!$J$4-SQRT((1-H1121)*('d_시나리오'!$J$4-'d_시나리오'!$H$4)*('d_시나리오'!$J$4-'d_시나리오'!$I$4))))</f>
        <v/>
      </c>
      <c r="J1121">
        <f>RAND()</f>
        <v/>
      </c>
      <c r="K1121">
        <f>IF('d_시나리오'!$J$5='d_시나리오'!$H$5,'d_시나리오'!$I$5,IF(J1121&lt;('d_시나리오'!$I$5-'d_시나리오'!$H$5)/('d_시나리오'!$J$5-'d_시나리오'!$H$5),'d_시나리오'!$H$5+SQRT(J1121*('d_시나리오'!$J$5-'d_시나리오'!$H$5)*('d_시나리오'!$I$5-'d_시나리오'!$H$5)),'d_시나리오'!$J$5-SQRT((1-J1121)*('d_시나리오'!$J$5-'d_시나리오'!$H$5)*('d_시나리오'!$J$5-'d_시나리오'!$I$5))))</f>
        <v/>
      </c>
      <c r="L1121">
        <f>RAND()</f>
        <v/>
      </c>
      <c r="M1121">
        <f>IF('d_시나리오'!$J$6='d_시나리오'!$H$6,'d_시나리오'!$I$6,IF(L1121&lt;('d_시나리오'!$I$6-'d_시나리오'!$H$6)/('d_시나리오'!$J$6-'d_시나리오'!$H$6),'d_시나리오'!$H$6+SQRT(L1121*('d_시나리오'!$J$6-'d_시나리오'!$H$6)*('d_시나리오'!$I$6-'d_시나리오'!$H$6)),'d_시나리오'!$J$6-SQRT((1-L1121)*('d_시나리오'!$J$6-'d_시나리오'!$H$6)*('d_시나리오'!$J$6-'d_시나리오'!$I$6))))</f>
        <v/>
      </c>
      <c r="N1121">
        <f>INDEX('d_분포'!$B$2:$B$57,RANDBETWEEN(1,56))</f>
        <v/>
      </c>
      <c r="O1121">
        <f>BETAINV(RAND(),5,5)</f>
        <v/>
      </c>
      <c r="P1121">
        <f>'d_고정'!$B$1*'6_기대효과'!$H$7*('d_시나리오'!$I$7/'d_고정'!$B$2)*B1121</f>
        <v/>
      </c>
      <c r="Q1121">
        <f>P1121*C1121</f>
        <v/>
      </c>
      <c r="R1121">
        <f>P1121*E1121</f>
        <v/>
      </c>
      <c r="S1121">
        <f>R1121*G1121</f>
        <v/>
      </c>
      <c r="T1121">
        <f>Q1121+S1121</f>
        <v/>
      </c>
      <c r="U1121">
        <f>(Q1121*D1121+S1121*I1121)*(1-O1121)</f>
        <v/>
      </c>
      <c r="V1121">
        <f>(R1121*K1121*N1121+'d_고정'!$B$3*('6_기대효과'!$H$7/8)*N1121*'d_고정'!$B$10*M1121*('6_기대효과'!$K$7/'d_고정'!$B$9))*(1-O1121)</f>
        <v/>
      </c>
      <c r="W1121">
        <f>(S1121*I1121+R1121*MAX(K1121-'d_고정'!$B$10*M1121*('6_기대효과'!$K$7/'d_고정'!$B$9),0)*N1121)*(1-O1121)</f>
        <v/>
      </c>
      <c r="X1121">
        <f>U1121+V1121</f>
        <v/>
      </c>
      <c r="Y1121">
        <f>U1121/('d_고정'!$B$5*'6_기대효과'!$H$7/8)/'d_고정'!$B$6</f>
        <v/>
      </c>
      <c r="Z1121">
        <f>U1121/('d_고정'!$B$8*'6_기대효과'!$H$7/8)</f>
        <v/>
      </c>
    </row>
    <row r="1122">
      <c r="A1122">
        <f>RAND()</f>
        <v/>
      </c>
      <c r="B1122">
        <f>IF('d_시나리오'!$J$2='d_시나리오'!$H$2,'d_시나리오'!$I$2,IF(A1122&lt;('d_시나리오'!$I$2-'d_시나리오'!$H$2)/('d_시나리오'!$J$2-'d_시나리오'!$H$2),'d_시나리오'!$H$2+SQRT(A1122*('d_시나리오'!$J$2-'d_시나리오'!$H$2)*('d_시나리오'!$I$2-'d_시나리오'!$H$2)),'d_시나리오'!$J$2-SQRT((1-A1122)*('d_시나리오'!$J$2-'d_시나리오'!$H$2)*('d_시나리오'!$J$2-'d_시나리오'!$I$2))))</f>
        <v/>
      </c>
      <c r="C1122">
        <f>BETAINV(RAND(),2,6)</f>
        <v/>
      </c>
      <c r="D1122">
        <f>INDEX('d_분포'!$A$2:$A$28,RANDBETWEEN(1,27))</f>
        <v/>
      </c>
      <c r="E1122">
        <f>INDEX('d_분포'!$C$2:$C$5,RANDBETWEEN(1,4))*(0.9+0.2*RAND())</f>
        <v/>
      </c>
      <c r="F1122">
        <f>RAND()</f>
        <v/>
      </c>
      <c r="G1122">
        <f>IF('d_시나리오'!$J$3='d_시나리오'!$H$3,'d_시나리오'!$I$3,IF(F1122&lt;('d_시나리오'!$I$3-'d_시나리오'!$H$3)/('d_시나리오'!$J$3-'d_시나리오'!$H$3),'d_시나리오'!$H$3+SQRT(F1122*('d_시나리오'!$J$3-'d_시나리오'!$H$3)*('d_시나리오'!$I$3-'d_시나리오'!$H$3)),'d_시나리오'!$J$3-SQRT((1-F1122)*('d_시나리오'!$J$3-'d_시나리오'!$H$3)*('d_시나리오'!$J$3-'d_시나리오'!$I$3))))</f>
        <v/>
      </c>
      <c r="H1122">
        <f>RAND()</f>
        <v/>
      </c>
      <c r="I1122">
        <f>IF('d_시나리오'!$J$4='d_시나리오'!$H$4,'d_시나리오'!$I$4,IF(H1122&lt;('d_시나리오'!$I$4-'d_시나리오'!$H$4)/('d_시나리오'!$J$4-'d_시나리오'!$H$4),'d_시나리오'!$H$4+SQRT(H1122*('d_시나리오'!$J$4-'d_시나리오'!$H$4)*('d_시나리오'!$I$4-'d_시나리오'!$H$4)),'d_시나리오'!$J$4-SQRT((1-H1122)*('d_시나리오'!$J$4-'d_시나리오'!$H$4)*('d_시나리오'!$J$4-'d_시나리오'!$I$4))))</f>
        <v/>
      </c>
      <c r="J1122">
        <f>RAND()</f>
        <v/>
      </c>
      <c r="K1122">
        <f>IF('d_시나리오'!$J$5='d_시나리오'!$H$5,'d_시나리오'!$I$5,IF(J1122&lt;('d_시나리오'!$I$5-'d_시나리오'!$H$5)/('d_시나리오'!$J$5-'d_시나리오'!$H$5),'d_시나리오'!$H$5+SQRT(J1122*('d_시나리오'!$J$5-'d_시나리오'!$H$5)*('d_시나리오'!$I$5-'d_시나리오'!$H$5)),'d_시나리오'!$J$5-SQRT((1-J1122)*('d_시나리오'!$J$5-'d_시나리오'!$H$5)*('d_시나리오'!$J$5-'d_시나리오'!$I$5))))</f>
        <v/>
      </c>
      <c r="L1122">
        <f>RAND()</f>
        <v/>
      </c>
      <c r="M1122">
        <f>IF('d_시나리오'!$J$6='d_시나리오'!$H$6,'d_시나리오'!$I$6,IF(L1122&lt;('d_시나리오'!$I$6-'d_시나리오'!$H$6)/('d_시나리오'!$J$6-'d_시나리오'!$H$6),'d_시나리오'!$H$6+SQRT(L1122*('d_시나리오'!$J$6-'d_시나리오'!$H$6)*('d_시나리오'!$I$6-'d_시나리오'!$H$6)),'d_시나리오'!$J$6-SQRT((1-L1122)*('d_시나리오'!$J$6-'d_시나리오'!$H$6)*('d_시나리오'!$J$6-'d_시나리오'!$I$6))))</f>
        <v/>
      </c>
      <c r="N1122">
        <f>INDEX('d_분포'!$B$2:$B$57,RANDBETWEEN(1,56))</f>
        <v/>
      </c>
      <c r="O1122">
        <f>BETAINV(RAND(),5,5)</f>
        <v/>
      </c>
      <c r="P1122">
        <f>'d_고정'!$B$1*'6_기대효과'!$H$7*('d_시나리오'!$I$7/'d_고정'!$B$2)*B1122</f>
        <v/>
      </c>
      <c r="Q1122">
        <f>P1122*C1122</f>
        <v/>
      </c>
      <c r="R1122">
        <f>P1122*E1122</f>
        <v/>
      </c>
      <c r="S1122">
        <f>R1122*G1122</f>
        <v/>
      </c>
      <c r="T1122">
        <f>Q1122+S1122</f>
        <v/>
      </c>
      <c r="U1122">
        <f>(Q1122*D1122+S1122*I1122)*(1-O1122)</f>
        <v/>
      </c>
      <c r="V1122">
        <f>(R1122*K1122*N1122+'d_고정'!$B$3*('6_기대효과'!$H$7/8)*N1122*'d_고정'!$B$10*M1122*('6_기대효과'!$K$7/'d_고정'!$B$9))*(1-O1122)</f>
        <v/>
      </c>
      <c r="W1122">
        <f>(S1122*I1122+R1122*MAX(K1122-'d_고정'!$B$10*M1122*('6_기대효과'!$K$7/'d_고정'!$B$9),0)*N1122)*(1-O1122)</f>
        <v/>
      </c>
      <c r="X1122">
        <f>U1122+V1122</f>
        <v/>
      </c>
      <c r="Y1122">
        <f>U1122/('d_고정'!$B$5*'6_기대효과'!$H$7/8)/'d_고정'!$B$6</f>
        <v/>
      </c>
      <c r="Z1122">
        <f>U1122/('d_고정'!$B$8*'6_기대효과'!$H$7/8)</f>
        <v/>
      </c>
    </row>
    <row r="1123">
      <c r="A1123">
        <f>RAND()</f>
        <v/>
      </c>
      <c r="B1123">
        <f>IF('d_시나리오'!$J$2='d_시나리오'!$H$2,'d_시나리오'!$I$2,IF(A1123&lt;('d_시나리오'!$I$2-'d_시나리오'!$H$2)/('d_시나리오'!$J$2-'d_시나리오'!$H$2),'d_시나리오'!$H$2+SQRT(A1123*('d_시나리오'!$J$2-'d_시나리오'!$H$2)*('d_시나리오'!$I$2-'d_시나리오'!$H$2)),'d_시나리오'!$J$2-SQRT((1-A1123)*('d_시나리오'!$J$2-'d_시나리오'!$H$2)*('d_시나리오'!$J$2-'d_시나리오'!$I$2))))</f>
        <v/>
      </c>
      <c r="C1123">
        <f>BETAINV(RAND(),2,6)</f>
        <v/>
      </c>
      <c r="D1123">
        <f>INDEX('d_분포'!$A$2:$A$28,RANDBETWEEN(1,27))</f>
        <v/>
      </c>
      <c r="E1123">
        <f>INDEX('d_분포'!$C$2:$C$5,RANDBETWEEN(1,4))*(0.9+0.2*RAND())</f>
        <v/>
      </c>
      <c r="F1123">
        <f>RAND()</f>
        <v/>
      </c>
      <c r="G1123">
        <f>IF('d_시나리오'!$J$3='d_시나리오'!$H$3,'d_시나리오'!$I$3,IF(F1123&lt;('d_시나리오'!$I$3-'d_시나리오'!$H$3)/('d_시나리오'!$J$3-'d_시나리오'!$H$3),'d_시나리오'!$H$3+SQRT(F1123*('d_시나리오'!$J$3-'d_시나리오'!$H$3)*('d_시나리오'!$I$3-'d_시나리오'!$H$3)),'d_시나리오'!$J$3-SQRT((1-F1123)*('d_시나리오'!$J$3-'d_시나리오'!$H$3)*('d_시나리오'!$J$3-'d_시나리오'!$I$3))))</f>
        <v/>
      </c>
      <c r="H1123">
        <f>RAND()</f>
        <v/>
      </c>
      <c r="I1123">
        <f>IF('d_시나리오'!$J$4='d_시나리오'!$H$4,'d_시나리오'!$I$4,IF(H1123&lt;('d_시나리오'!$I$4-'d_시나리오'!$H$4)/('d_시나리오'!$J$4-'d_시나리오'!$H$4),'d_시나리오'!$H$4+SQRT(H1123*('d_시나리오'!$J$4-'d_시나리오'!$H$4)*('d_시나리오'!$I$4-'d_시나리오'!$H$4)),'d_시나리오'!$J$4-SQRT((1-H1123)*('d_시나리오'!$J$4-'d_시나리오'!$H$4)*('d_시나리오'!$J$4-'d_시나리오'!$I$4))))</f>
        <v/>
      </c>
      <c r="J1123">
        <f>RAND()</f>
        <v/>
      </c>
      <c r="K1123">
        <f>IF('d_시나리오'!$J$5='d_시나리오'!$H$5,'d_시나리오'!$I$5,IF(J1123&lt;('d_시나리오'!$I$5-'d_시나리오'!$H$5)/('d_시나리오'!$J$5-'d_시나리오'!$H$5),'d_시나리오'!$H$5+SQRT(J1123*('d_시나리오'!$J$5-'d_시나리오'!$H$5)*('d_시나리오'!$I$5-'d_시나리오'!$H$5)),'d_시나리오'!$J$5-SQRT((1-J1123)*('d_시나리오'!$J$5-'d_시나리오'!$H$5)*('d_시나리오'!$J$5-'d_시나리오'!$I$5))))</f>
        <v/>
      </c>
      <c r="L1123">
        <f>RAND()</f>
        <v/>
      </c>
      <c r="M1123">
        <f>IF('d_시나리오'!$J$6='d_시나리오'!$H$6,'d_시나리오'!$I$6,IF(L1123&lt;('d_시나리오'!$I$6-'d_시나리오'!$H$6)/('d_시나리오'!$J$6-'d_시나리오'!$H$6),'d_시나리오'!$H$6+SQRT(L1123*('d_시나리오'!$J$6-'d_시나리오'!$H$6)*('d_시나리오'!$I$6-'d_시나리오'!$H$6)),'d_시나리오'!$J$6-SQRT((1-L1123)*('d_시나리오'!$J$6-'d_시나리오'!$H$6)*('d_시나리오'!$J$6-'d_시나리오'!$I$6))))</f>
        <v/>
      </c>
      <c r="N1123">
        <f>INDEX('d_분포'!$B$2:$B$57,RANDBETWEEN(1,56))</f>
        <v/>
      </c>
      <c r="O1123">
        <f>BETAINV(RAND(),5,5)</f>
        <v/>
      </c>
      <c r="P1123">
        <f>'d_고정'!$B$1*'6_기대효과'!$H$7*('d_시나리오'!$I$7/'d_고정'!$B$2)*B1123</f>
        <v/>
      </c>
      <c r="Q1123">
        <f>P1123*C1123</f>
        <v/>
      </c>
      <c r="R1123">
        <f>P1123*E1123</f>
        <v/>
      </c>
      <c r="S1123">
        <f>R1123*G1123</f>
        <v/>
      </c>
      <c r="T1123">
        <f>Q1123+S1123</f>
        <v/>
      </c>
      <c r="U1123">
        <f>(Q1123*D1123+S1123*I1123)*(1-O1123)</f>
        <v/>
      </c>
      <c r="V1123">
        <f>(R1123*K1123*N1123+'d_고정'!$B$3*('6_기대효과'!$H$7/8)*N1123*'d_고정'!$B$10*M1123*('6_기대효과'!$K$7/'d_고정'!$B$9))*(1-O1123)</f>
        <v/>
      </c>
      <c r="W1123">
        <f>(S1123*I1123+R1123*MAX(K1123-'d_고정'!$B$10*M1123*('6_기대효과'!$K$7/'d_고정'!$B$9),0)*N1123)*(1-O1123)</f>
        <v/>
      </c>
      <c r="X1123">
        <f>U1123+V1123</f>
        <v/>
      </c>
      <c r="Y1123">
        <f>U1123/('d_고정'!$B$5*'6_기대효과'!$H$7/8)/'d_고정'!$B$6</f>
        <v/>
      </c>
      <c r="Z1123">
        <f>U1123/('d_고정'!$B$8*'6_기대효과'!$H$7/8)</f>
        <v/>
      </c>
    </row>
    <row r="1124">
      <c r="A1124">
        <f>RAND()</f>
        <v/>
      </c>
      <c r="B1124">
        <f>IF('d_시나리오'!$J$2='d_시나리오'!$H$2,'d_시나리오'!$I$2,IF(A1124&lt;('d_시나리오'!$I$2-'d_시나리오'!$H$2)/('d_시나리오'!$J$2-'d_시나리오'!$H$2),'d_시나리오'!$H$2+SQRT(A1124*('d_시나리오'!$J$2-'d_시나리오'!$H$2)*('d_시나리오'!$I$2-'d_시나리오'!$H$2)),'d_시나리오'!$J$2-SQRT((1-A1124)*('d_시나리오'!$J$2-'d_시나리오'!$H$2)*('d_시나리오'!$J$2-'d_시나리오'!$I$2))))</f>
        <v/>
      </c>
      <c r="C1124">
        <f>BETAINV(RAND(),2,6)</f>
        <v/>
      </c>
      <c r="D1124">
        <f>INDEX('d_분포'!$A$2:$A$28,RANDBETWEEN(1,27))</f>
        <v/>
      </c>
      <c r="E1124">
        <f>INDEX('d_분포'!$C$2:$C$5,RANDBETWEEN(1,4))*(0.9+0.2*RAND())</f>
        <v/>
      </c>
      <c r="F1124">
        <f>RAND()</f>
        <v/>
      </c>
      <c r="G1124">
        <f>IF('d_시나리오'!$J$3='d_시나리오'!$H$3,'d_시나리오'!$I$3,IF(F1124&lt;('d_시나리오'!$I$3-'d_시나리오'!$H$3)/('d_시나리오'!$J$3-'d_시나리오'!$H$3),'d_시나리오'!$H$3+SQRT(F1124*('d_시나리오'!$J$3-'d_시나리오'!$H$3)*('d_시나리오'!$I$3-'d_시나리오'!$H$3)),'d_시나리오'!$J$3-SQRT((1-F1124)*('d_시나리오'!$J$3-'d_시나리오'!$H$3)*('d_시나리오'!$J$3-'d_시나리오'!$I$3))))</f>
        <v/>
      </c>
      <c r="H1124">
        <f>RAND()</f>
        <v/>
      </c>
      <c r="I1124">
        <f>IF('d_시나리오'!$J$4='d_시나리오'!$H$4,'d_시나리오'!$I$4,IF(H1124&lt;('d_시나리오'!$I$4-'d_시나리오'!$H$4)/('d_시나리오'!$J$4-'d_시나리오'!$H$4),'d_시나리오'!$H$4+SQRT(H1124*('d_시나리오'!$J$4-'d_시나리오'!$H$4)*('d_시나리오'!$I$4-'d_시나리오'!$H$4)),'d_시나리오'!$J$4-SQRT((1-H1124)*('d_시나리오'!$J$4-'d_시나리오'!$H$4)*('d_시나리오'!$J$4-'d_시나리오'!$I$4))))</f>
        <v/>
      </c>
      <c r="J1124">
        <f>RAND()</f>
        <v/>
      </c>
      <c r="K1124">
        <f>IF('d_시나리오'!$J$5='d_시나리오'!$H$5,'d_시나리오'!$I$5,IF(J1124&lt;('d_시나리오'!$I$5-'d_시나리오'!$H$5)/('d_시나리오'!$J$5-'d_시나리오'!$H$5),'d_시나리오'!$H$5+SQRT(J1124*('d_시나리오'!$J$5-'d_시나리오'!$H$5)*('d_시나리오'!$I$5-'d_시나리오'!$H$5)),'d_시나리오'!$J$5-SQRT((1-J1124)*('d_시나리오'!$J$5-'d_시나리오'!$H$5)*('d_시나리오'!$J$5-'d_시나리오'!$I$5))))</f>
        <v/>
      </c>
      <c r="L1124">
        <f>RAND()</f>
        <v/>
      </c>
      <c r="M1124">
        <f>IF('d_시나리오'!$J$6='d_시나리오'!$H$6,'d_시나리오'!$I$6,IF(L1124&lt;('d_시나리오'!$I$6-'d_시나리오'!$H$6)/('d_시나리오'!$J$6-'d_시나리오'!$H$6),'d_시나리오'!$H$6+SQRT(L1124*('d_시나리오'!$J$6-'d_시나리오'!$H$6)*('d_시나리오'!$I$6-'d_시나리오'!$H$6)),'d_시나리오'!$J$6-SQRT((1-L1124)*('d_시나리오'!$J$6-'d_시나리오'!$H$6)*('d_시나리오'!$J$6-'d_시나리오'!$I$6))))</f>
        <v/>
      </c>
      <c r="N1124">
        <f>INDEX('d_분포'!$B$2:$B$57,RANDBETWEEN(1,56))</f>
        <v/>
      </c>
      <c r="O1124">
        <f>BETAINV(RAND(),5,5)</f>
        <v/>
      </c>
      <c r="P1124">
        <f>'d_고정'!$B$1*'6_기대효과'!$H$7*('d_시나리오'!$I$7/'d_고정'!$B$2)*B1124</f>
        <v/>
      </c>
      <c r="Q1124">
        <f>P1124*C1124</f>
        <v/>
      </c>
      <c r="R1124">
        <f>P1124*E1124</f>
        <v/>
      </c>
      <c r="S1124">
        <f>R1124*G1124</f>
        <v/>
      </c>
      <c r="T1124">
        <f>Q1124+S1124</f>
        <v/>
      </c>
      <c r="U1124">
        <f>(Q1124*D1124+S1124*I1124)*(1-O1124)</f>
        <v/>
      </c>
      <c r="V1124">
        <f>(R1124*K1124*N1124+'d_고정'!$B$3*('6_기대효과'!$H$7/8)*N1124*'d_고정'!$B$10*M1124*('6_기대효과'!$K$7/'d_고정'!$B$9))*(1-O1124)</f>
        <v/>
      </c>
      <c r="W1124">
        <f>(S1124*I1124+R1124*MAX(K1124-'d_고정'!$B$10*M1124*('6_기대효과'!$K$7/'d_고정'!$B$9),0)*N1124)*(1-O1124)</f>
        <v/>
      </c>
      <c r="X1124">
        <f>U1124+V1124</f>
        <v/>
      </c>
      <c r="Y1124">
        <f>U1124/('d_고정'!$B$5*'6_기대효과'!$H$7/8)/'d_고정'!$B$6</f>
        <v/>
      </c>
      <c r="Z1124">
        <f>U1124/('d_고정'!$B$8*'6_기대효과'!$H$7/8)</f>
        <v/>
      </c>
    </row>
    <row r="1125">
      <c r="A1125">
        <f>RAND()</f>
        <v/>
      </c>
      <c r="B1125">
        <f>IF('d_시나리오'!$J$2='d_시나리오'!$H$2,'d_시나리오'!$I$2,IF(A1125&lt;('d_시나리오'!$I$2-'d_시나리오'!$H$2)/('d_시나리오'!$J$2-'d_시나리오'!$H$2),'d_시나리오'!$H$2+SQRT(A1125*('d_시나리오'!$J$2-'d_시나리오'!$H$2)*('d_시나리오'!$I$2-'d_시나리오'!$H$2)),'d_시나리오'!$J$2-SQRT((1-A1125)*('d_시나리오'!$J$2-'d_시나리오'!$H$2)*('d_시나리오'!$J$2-'d_시나리오'!$I$2))))</f>
        <v/>
      </c>
      <c r="C1125">
        <f>BETAINV(RAND(),2,6)</f>
        <v/>
      </c>
      <c r="D1125">
        <f>INDEX('d_분포'!$A$2:$A$28,RANDBETWEEN(1,27))</f>
        <v/>
      </c>
      <c r="E1125">
        <f>INDEX('d_분포'!$C$2:$C$5,RANDBETWEEN(1,4))*(0.9+0.2*RAND())</f>
        <v/>
      </c>
      <c r="F1125">
        <f>RAND()</f>
        <v/>
      </c>
      <c r="G1125">
        <f>IF('d_시나리오'!$J$3='d_시나리오'!$H$3,'d_시나리오'!$I$3,IF(F1125&lt;('d_시나리오'!$I$3-'d_시나리오'!$H$3)/('d_시나리오'!$J$3-'d_시나리오'!$H$3),'d_시나리오'!$H$3+SQRT(F1125*('d_시나리오'!$J$3-'d_시나리오'!$H$3)*('d_시나리오'!$I$3-'d_시나리오'!$H$3)),'d_시나리오'!$J$3-SQRT((1-F1125)*('d_시나리오'!$J$3-'d_시나리오'!$H$3)*('d_시나리오'!$J$3-'d_시나리오'!$I$3))))</f>
        <v/>
      </c>
      <c r="H1125">
        <f>RAND()</f>
        <v/>
      </c>
      <c r="I1125">
        <f>IF('d_시나리오'!$J$4='d_시나리오'!$H$4,'d_시나리오'!$I$4,IF(H1125&lt;('d_시나리오'!$I$4-'d_시나리오'!$H$4)/('d_시나리오'!$J$4-'d_시나리오'!$H$4),'d_시나리오'!$H$4+SQRT(H1125*('d_시나리오'!$J$4-'d_시나리오'!$H$4)*('d_시나리오'!$I$4-'d_시나리오'!$H$4)),'d_시나리오'!$J$4-SQRT((1-H1125)*('d_시나리오'!$J$4-'d_시나리오'!$H$4)*('d_시나리오'!$J$4-'d_시나리오'!$I$4))))</f>
        <v/>
      </c>
      <c r="J1125">
        <f>RAND()</f>
        <v/>
      </c>
      <c r="K1125">
        <f>IF('d_시나리오'!$J$5='d_시나리오'!$H$5,'d_시나리오'!$I$5,IF(J1125&lt;('d_시나리오'!$I$5-'d_시나리오'!$H$5)/('d_시나리오'!$J$5-'d_시나리오'!$H$5),'d_시나리오'!$H$5+SQRT(J1125*('d_시나리오'!$J$5-'d_시나리오'!$H$5)*('d_시나리오'!$I$5-'d_시나리오'!$H$5)),'d_시나리오'!$J$5-SQRT((1-J1125)*('d_시나리오'!$J$5-'d_시나리오'!$H$5)*('d_시나리오'!$J$5-'d_시나리오'!$I$5))))</f>
        <v/>
      </c>
      <c r="L1125">
        <f>RAND()</f>
        <v/>
      </c>
      <c r="M1125">
        <f>IF('d_시나리오'!$J$6='d_시나리오'!$H$6,'d_시나리오'!$I$6,IF(L1125&lt;('d_시나리오'!$I$6-'d_시나리오'!$H$6)/('d_시나리오'!$J$6-'d_시나리오'!$H$6),'d_시나리오'!$H$6+SQRT(L1125*('d_시나리오'!$J$6-'d_시나리오'!$H$6)*('d_시나리오'!$I$6-'d_시나리오'!$H$6)),'d_시나리오'!$J$6-SQRT((1-L1125)*('d_시나리오'!$J$6-'d_시나리오'!$H$6)*('d_시나리오'!$J$6-'d_시나리오'!$I$6))))</f>
        <v/>
      </c>
      <c r="N1125">
        <f>INDEX('d_분포'!$B$2:$B$57,RANDBETWEEN(1,56))</f>
        <v/>
      </c>
      <c r="O1125">
        <f>BETAINV(RAND(),5,5)</f>
        <v/>
      </c>
      <c r="P1125">
        <f>'d_고정'!$B$1*'6_기대효과'!$H$7*('d_시나리오'!$I$7/'d_고정'!$B$2)*B1125</f>
        <v/>
      </c>
      <c r="Q1125">
        <f>P1125*C1125</f>
        <v/>
      </c>
      <c r="R1125">
        <f>P1125*E1125</f>
        <v/>
      </c>
      <c r="S1125">
        <f>R1125*G1125</f>
        <v/>
      </c>
      <c r="T1125">
        <f>Q1125+S1125</f>
        <v/>
      </c>
      <c r="U1125">
        <f>(Q1125*D1125+S1125*I1125)*(1-O1125)</f>
        <v/>
      </c>
      <c r="V1125">
        <f>(R1125*K1125*N1125+'d_고정'!$B$3*('6_기대효과'!$H$7/8)*N1125*'d_고정'!$B$10*M1125*('6_기대효과'!$K$7/'d_고정'!$B$9))*(1-O1125)</f>
        <v/>
      </c>
      <c r="W1125">
        <f>(S1125*I1125+R1125*MAX(K1125-'d_고정'!$B$10*M1125*('6_기대효과'!$K$7/'d_고정'!$B$9),0)*N1125)*(1-O1125)</f>
        <v/>
      </c>
      <c r="X1125">
        <f>U1125+V1125</f>
        <v/>
      </c>
      <c r="Y1125">
        <f>U1125/('d_고정'!$B$5*'6_기대효과'!$H$7/8)/'d_고정'!$B$6</f>
        <v/>
      </c>
      <c r="Z1125">
        <f>U1125/('d_고정'!$B$8*'6_기대효과'!$H$7/8)</f>
        <v/>
      </c>
    </row>
    <row r="1126">
      <c r="A1126">
        <f>RAND()</f>
        <v/>
      </c>
      <c r="B1126">
        <f>IF('d_시나리오'!$J$2='d_시나리오'!$H$2,'d_시나리오'!$I$2,IF(A1126&lt;('d_시나리오'!$I$2-'d_시나리오'!$H$2)/('d_시나리오'!$J$2-'d_시나리오'!$H$2),'d_시나리오'!$H$2+SQRT(A1126*('d_시나리오'!$J$2-'d_시나리오'!$H$2)*('d_시나리오'!$I$2-'d_시나리오'!$H$2)),'d_시나리오'!$J$2-SQRT((1-A1126)*('d_시나리오'!$J$2-'d_시나리오'!$H$2)*('d_시나리오'!$J$2-'d_시나리오'!$I$2))))</f>
        <v/>
      </c>
      <c r="C1126">
        <f>BETAINV(RAND(),2,6)</f>
        <v/>
      </c>
      <c r="D1126">
        <f>INDEX('d_분포'!$A$2:$A$28,RANDBETWEEN(1,27))</f>
        <v/>
      </c>
      <c r="E1126">
        <f>INDEX('d_분포'!$C$2:$C$5,RANDBETWEEN(1,4))*(0.9+0.2*RAND())</f>
        <v/>
      </c>
      <c r="F1126">
        <f>RAND()</f>
        <v/>
      </c>
      <c r="G1126">
        <f>IF('d_시나리오'!$J$3='d_시나리오'!$H$3,'d_시나리오'!$I$3,IF(F1126&lt;('d_시나리오'!$I$3-'d_시나리오'!$H$3)/('d_시나리오'!$J$3-'d_시나리오'!$H$3),'d_시나리오'!$H$3+SQRT(F1126*('d_시나리오'!$J$3-'d_시나리오'!$H$3)*('d_시나리오'!$I$3-'d_시나리오'!$H$3)),'d_시나리오'!$J$3-SQRT((1-F1126)*('d_시나리오'!$J$3-'d_시나리오'!$H$3)*('d_시나리오'!$J$3-'d_시나리오'!$I$3))))</f>
        <v/>
      </c>
      <c r="H1126">
        <f>RAND()</f>
        <v/>
      </c>
      <c r="I1126">
        <f>IF('d_시나리오'!$J$4='d_시나리오'!$H$4,'d_시나리오'!$I$4,IF(H1126&lt;('d_시나리오'!$I$4-'d_시나리오'!$H$4)/('d_시나리오'!$J$4-'d_시나리오'!$H$4),'d_시나리오'!$H$4+SQRT(H1126*('d_시나리오'!$J$4-'d_시나리오'!$H$4)*('d_시나리오'!$I$4-'d_시나리오'!$H$4)),'d_시나리오'!$J$4-SQRT((1-H1126)*('d_시나리오'!$J$4-'d_시나리오'!$H$4)*('d_시나리오'!$J$4-'d_시나리오'!$I$4))))</f>
        <v/>
      </c>
      <c r="J1126">
        <f>RAND()</f>
        <v/>
      </c>
      <c r="K1126">
        <f>IF('d_시나리오'!$J$5='d_시나리오'!$H$5,'d_시나리오'!$I$5,IF(J1126&lt;('d_시나리오'!$I$5-'d_시나리오'!$H$5)/('d_시나리오'!$J$5-'d_시나리오'!$H$5),'d_시나리오'!$H$5+SQRT(J1126*('d_시나리오'!$J$5-'d_시나리오'!$H$5)*('d_시나리오'!$I$5-'d_시나리오'!$H$5)),'d_시나리오'!$J$5-SQRT((1-J1126)*('d_시나리오'!$J$5-'d_시나리오'!$H$5)*('d_시나리오'!$J$5-'d_시나리오'!$I$5))))</f>
        <v/>
      </c>
      <c r="L1126">
        <f>RAND()</f>
        <v/>
      </c>
      <c r="M1126">
        <f>IF('d_시나리오'!$J$6='d_시나리오'!$H$6,'d_시나리오'!$I$6,IF(L1126&lt;('d_시나리오'!$I$6-'d_시나리오'!$H$6)/('d_시나리오'!$J$6-'d_시나리오'!$H$6),'d_시나리오'!$H$6+SQRT(L1126*('d_시나리오'!$J$6-'d_시나리오'!$H$6)*('d_시나리오'!$I$6-'d_시나리오'!$H$6)),'d_시나리오'!$J$6-SQRT((1-L1126)*('d_시나리오'!$J$6-'d_시나리오'!$H$6)*('d_시나리오'!$J$6-'d_시나리오'!$I$6))))</f>
        <v/>
      </c>
      <c r="N1126">
        <f>INDEX('d_분포'!$B$2:$B$57,RANDBETWEEN(1,56))</f>
        <v/>
      </c>
      <c r="O1126">
        <f>BETAINV(RAND(),5,5)</f>
        <v/>
      </c>
      <c r="P1126">
        <f>'d_고정'!$B$1*'6_기대효과'!$H$7*('d_시나리오'!$I$7/'d_고정'!$B$2)*B1126</f>
        <v/>
      </c>
      <c r="Q1126">
        <f>P1126*C1126</f>
        <v/>
      </c>
      <c r="R1126">
        <f>P1126*E1126</f>
        <v/>
      </c>
      <c r="S1126">
        <f>R1126*G1126</f>
        <v/>
      </c>
      <c r="T1126">
        <f>Q1126+S1126</f>
        <v/>
      </c>
      <c r="U1126">
        <f>(Q1126*D1126+S1126*I1126)*(1-O1126)</f>
        <v/>
      </c>
      <c r="V1126">
        <f>(R1126*K1126*N1126+'d_고정'!$B$3*('6_기대효과'!$H$7/8)*N1126*'d_고정'!$B$10*M1126*('6_기대효과'!$K$7/'d_고정'!$B$9))*(1-O1126)</f>
        <v/>
      </c>
      <c r="W1126">
        <f>(S1126*I1126+R1126*MAX(K1126-'d_고정'!$B$10*M1126*('6_기대효과'!$K$7/'d_고정'!$B$9),0)*N1126)*(1-O1126)</f>
        <v/>
      </c>
      <c r="X1126">
        <f>U1126+V1126</f>
        <v/>
      </c>
      <c r="Y1126">
        <f>U1126/('d_고정'!$B$5*'6_기대효과'!$H$7/8)/'d_고정'!$B$6</f>
        <v/>
      </c>
      <c r="Z1126">
        <f>U1126/('d_고정'!$B$8*'6_기대효과'!$H$7/8)</f>
        <v/>
      </c>
    </row>
    <row r="1127">
      <c r="A1127">
        <f>RAND()</f>
        <v/>
      </c>
      <c r="B1127">
        <f>IF('d_시나리오'!$J$2='d_시나리오'!$H$2,'d_시나리오'!$I$2,IF(A1127&lt;('d_시나리오'!$I$2-'d_시나리오'!$H$2)/('d_시나리오'!$J$2-'d_시나리오'!$H$2),'d_시나리오'!$H$2+SQRT(A1127*('d_시나리오'!$J$2-'d_시나리오'!$H$2)*('d_시나리오'!$I$2-'d_시나리오'!$H$2)),'d_시나리오'!$J$2-SQRT((1-A1127)*('d_시나리오'!$J$2-'d_시나리오'!$H$2)*('d_시나리오'!$J$2-'d_시나리오'!$I$2))))</f>
        <v/>
      </c>
      <c r="C1127">
        <f>BETAINV(RAND(),2,6)</f>
        <v/>
      </c>
      <c r="D1127">
        <f>INDEX('d_분포'!$A$2:$A$28,RANDBETWEEN(1,27))</f>
        <v/>
      </c>
      <c r="E1127">
        <f>INDEX('d_분포'!$C$2:$C$5,RANDBETWEEN(1,4))*(0.9+0.2*RAND())</f>
        <v/>
      </c>
      <c r="F1127">
        <f>RAND()</f>
        <v/>
      </c>
      <c r="G1127">
        <f>IF('d_시나리오'!$J$3='d_시나리오'!$H$3,'d_시나리오'!$I$3,IF(F1127&lt;('d_시나리오'!$I$3-'d_시나리오'!$H$3)/('d_시나리오'!$J$3-'d_시나리오'!$H$3),'d_시나리오'!$H$3+SQRT(F1127*('d_시나리오'!$J$3-'d_시나리오'!$H$3)*('d_시나리오'!$I$3-'d_시나리오'!$H$3)),'d_시나리오'!$J$3-SQRT((1-F1127)*('d_시나리오'!$J$3-'d_시나리오'!$H$3)*('d_시나리오'!$J$3-'d_시나리오'!$I$3))))</f>
        <v/>
      </c>
      <c r="H1127">
        <f>RAND()</f>
        <v/>
      </c>
      <c r="I1127">
        <f>IF('d_시나리오'!$J$4='d_시나리오'!$H$4,'d_시나리오'!$I$4,IF(H1127&lt;('d_시나리오'!$I$4-'d_시나리오'!$H$4)/('d_시나리오'!$J$4-'d_시나리오'!$H$4),'d_시나리오'!$H$4+SQRT(H1127*('d_시나리오'!$J$4-'d_시나리오'!$H$4)*('d_시나리오'!$I$4-'d_시나리오'!$H$4)),'d_시나리오'!$J$4-SQRT((1-H1127)*('d_시나리오'!$J$4-'d_시나리오'!$H$4)*('d_시나리오'!$J$4-'d_시나리오'!$I$4))))</f>
        <v/>
      </c>
      <c r="J1127">
        <f>RAND()</f>
        <v/>
      </c>
      <c r="K1127">
        <f>IF('d_시나리오'!$J$5='d_시나리오'!$H$5,'d_시나리오'!$I$5,IF(J1127&lt;('d_시나리오'!$I$5-'d_시나리오'!$H$5)/('d_시나리오'!$J$5-'d_시나리오'!$H$5),'d_시나리오'!$H$5+SQRT(J1127*('d_시나리오'!$J$5-'d_시나리오'!$H$5)*('d_시나리오'!$I$5-'d_시나리오'!$H$5)),'d_시나리오'!$J$5-SQRT((1-J1127)*('d_시나리오'!$J$5-'d_시나리오'!$H$5)*('d_시나리오'!$J$5-'d_시나리오'!$I$5))))</f>
        <v/>
      </c>
      <c r="L1127">
        <f>RAND()</f>
        <v/>
      </c>
      <c r="M1127">
        <f>IF('d_시나리오'!$J$6='d_시나리오'!$H$6,'d_시나리오'!$I$6,IF(L1127&lt;('d_시나리오'!$I$6-'d_시나리오'!$H$6)/('d_시나리오'!$J$6-'d_시나리오'!$H$6),'d_시나리오'!$H$6+SQRT(L1127*('d_시나리오'!$J$6-'d_시나리오'!$H$6)*('d_시나리오'!$I$6-'d_시나리오'!$H$6)),'d_시나리오'!$J$6-SQRT((1-L1127)*('d_시나리오'!$J$6-'d_시나리오'!$H$6)*('d_시나리오'!$J$6-'d_시나리오'!$I$6))))</f>
        <v/>
      </c>
      <c r="N1127">
        <f>INDEX('d_분포'!$B$2:$B$57,RANDBETWEEN(1,56))</f>
        <v/>
      </c>
      <c r="O1127">
        <f>BETAINV(RAND(),5,5)</f>
        <v/>
      </c>
      <c r="P1127">
        <f>'d_고정'!$B$1*'6_기대효과'!$H$7*('d_시나리오'!$I$7/'d_고정'!$B$2)*B1127</f>
        <v/>
      </c>
      <c r="Q1127">
        <f>P1127*C1127</f>
        <v/>
      </c>
      <c r="R1127">
        <f>P1127*E1127</f>
        <v/>
      </c>
      <c r="S1127">
        <f>R1127*G1127</f>
        <v/>
      </c>
      <c r="T1127">
        <f>Q1127+S1127</f>
        <v/>
      </c>
      <c r="U1127">
        <f>(Q1127*D1127+S1127*I1127)*(1-O1127)</f>
        <v/>
      </c>
      <c r="V1127">
        <f>(R1127*K1127*N1127+'d_고정'!$B$3*('6_기대효과'!$H$7/8)*N1127*'d_고정'!$B$10*M1127*('6_기대효과'!$K$7/'d_고정'!$B$9))*(1-O1127)</f>
        <v/>
      </c>
      <c r="W1127">
        <f>(S1127*I1127+R1127*MAX(K1127-'d_고정'!$B$10*M1127*('6_기대효과'!$K$7/'d_고정'!$B$9),0)*N1127)*(1-O1127)</f>
        <v/>
      </c>
      <c r="X1127">
        <f>U1127+V1127</f>
        <v/>
      </c>
      <c r="Y1127">
        <f>U1127/('d_고정'!$B$5*'6_기대효과'!$H$7/8)/'d_고정'!$B$6</f>
        <v/>
      </c>
      <c r="Z1127">
        <f>U1127/('d_고정'!$B$8*'6_기대효과'!$H$7/8)</f>
        <v/>
      </c>
    </row>
    <row r="1128">
      <c r="A1128">
        <f>RAND()</f>
        <v/>
      </c>
      <c r="B1128">
        <f>IF('d_시나리오'!$J$2='d_시나리오'!$H$2,'d_시나리오'!$I$2,IF(A1128&lt;('d_시나리오'!$I$2-'d_시나리오'!$H$2)/('d_시나리오'!$J$2-'d_시나리오'!$H$2),'d_시나리오'!$H$2+SQRT(A1128*('d_시나리오'!$J$2-'d_시나리오'!$H$2)*('d_시나리오'!$I$2-'d_시나리오'!$H$2)),'d_시나리오'!$J$2-SQRT((1-A1128)*('d_시나리오'!$J$2-'d_시나리오'!$H$2)*('d_시나리오'!$J$2-'d_시나리오'!$I$2))))</f>
        <v/>
      </c>
      <c r="C1128">
        <f>BETAINV(RAND(),2,6)</f>
        <v/>
      </c>
      <c r="D1128">
        <f>INDEX('d_분포'!$A$2:$A$28,RANDBETWEEN(1,27))</f>
        <v/>
      </c>
      <c r="E1128">
        <f>INDEX('d_분포'!$C$2:$C$5,RANDBETWEEN(1,4))*(0.9+0.2*RAND())</f>
        <v/>
      </c>
      <c r="F1128">
        <f>RAND()</f>
        <v/>
      </c>
      <c r="G1128">
        <f>IF('d_시나리오'!$J$3='d_시나리오'!$H$3,'d_시나리오'!$I$3,IF(F1128&lt;('d_시나리오'!$I$3-'d_시나리오'!$H$3)/('d_시나리오'!$J$3-'d_시나리오'!$H$3),'d_시나리오'!$H$3+SQRT(F1128*('d_시나리오'!$J$3-'d_시나리오'!$H$3)*('d_시나리오'!$I$3-'d_시나리오'!$H$3)),'d_시나리오'!$J$3-SQRT((1-F1128)*('d_시나리오'!$J$3-'d_시나리오'!$H$3)*('d_시나리오'!$J$3-'d_시나리오'!$I$3))))</f>
        <v/>
      </c>
      <c r="H1128">
        <f>RAND()</f>
        <v/>
      </c>
      <c r="I1128">
        <f>IF('d_시나리오'!$J$4='d_시나리오'!$H$4,'d_시나리오'!$I$4,IF(H1128&lt;('d_시나리오'!$I$4-'d_시나리오'!$H$4)/('d_시나리오'!$J$4-'d_시나리오'!$H$4),'d_시나리오'!$H$4+SQRT(H1128*('d_시나리오'!$J$4-'d_시나리오'!$H$4)*('d_시나리오'!$I$4-'d_시나리오'!$H$4)),'d_시나리오'!$J$4-SQRT((1-H1128)*('d_시나리오'!$J$4-'d_시나리오'!$H$4)*('d_시나리오'!$J$4-'d_시나리오'!$I$4))))</f>
        <v/>
      </c>
      <c r="J1128">
        <f>RAND()</f>
        <v/>
      </c>
      <c r="K1128">
        <f>IF('d_시나리오'!$J$5='d_시나리오'!$H$5,'d_시나리오'!$I$5,IF(J1128&lt;('d_시나리오'!$I$5-'d_시나리오'!$H$5)/('d_시나리오'!$J$5-'d_시나리오'!$H$5),'d_시나리오'!$H$5+SQRT(J1128*('d_시나리오'!$J$5-'d_시나리오'!$H$5)*('d_시나리오'!$I$5-'d_시나리오'!$H$5)),'d_시나리오'!$J$5-SQRT((1-J1128)*('d_시나리오'!$J$5-'d_시나리오'!$H$5)*('d_시나리오'!$J$5-'d_시나리오'!$I$5))))</f>
        <v/>
      </c>
      <c r="L1128">
        <f>RAND()</f>
        <v/>
      </c>
      <c r="M1128">
        <f>IF('d_시나리오'!$J$6='d_시나리오'!$H$6,'d_시나리오'!$I$6,IF(L1128&lt;('d_시나리오'!$I$6-'d_시나리오'!$H$6)/('d_시나리오'!$J$6-'d_시나리오'!$H$6),'d_시나리오'!$H$6+SQRT(L1128*('d_시나리오'!$J$6-'d_시나리오'!$H$6)*('d_시나리오'!$I$6-'d_시나리오'!$H$6)),'d_시나리오'!$J$6-SQRT((1-L1128)*('d_시나리오'!$J$6-'d_시나리오'!$H$6)*('d_시나리오'!$J$6-'d_시나리오'!$I$6))))</f>
        <v/>
      </c>
      <c r="N1128">
        <f>INDEX('d_분포'!$B$2:$B$57,RANDBETWEEN(1,56))</f>
        <v/>
      </c>
      <c r="O1128">
        <f>BETAINV(RAND(),5,5)</f>
        <v/>
      </c>
      <c r="P1128">
        <f>'d_고정'!$B$1*'6_기대효과'!$H$7*('d_시나리오'!$I$7/'d_고정'!$B$2)*B1128</f>
        <v/>
      </c>
      <c r="Q1128">
        <f>P1128*C1128</f>
        <v/>
      </c>
      <c r="R1128">
        <f>P1128*E1128</f>
        <v/>
      </c>
      <c r="S1128">
        <f>R1128*G1128</f>
        <v/>
      </c>
      <c r="T1128">
        <f>Q1128+S1128</f>
        <v/>
      </c>
      <c r="U1128">
        <f>(Q1128*D1128+S1128*I1128)*(1-O1128)</f>
        <v/>
      </c>
      <c r="V1128">
        <f>(R1128*K1128*N1128+'d_고정'!$B$3*('6_기대효과'!$H$7/8)*N1128*'d_고정'!$B$10*M1128*('6_기대효과'!$K$7/'d_고정'!$B$9))*(1-O1128)</f>
        <v/>
      </c>
      <c r="W1128">
        <f>(S1128*I1128+R1128*MAX(K1128-'d_고정'!$B$10*M1128*('6_기대효과'!$K$7/'d_고정'!$B$9),0)*N1128)*(1-O1128)</f>
        <v/>
      </c>
      <c r="X1128">
        <f>U1128+V1128</f>
        <v/>
      </c>
      <c r="Y1128">
        <f>U1128/('d_고정'!$B$5*'6_기대효과'!$H$7/8)/'d_고정'!$B$6</f>
        <v/>
      </c>
      <c r="Z1128">
        <f>U1128/('d_고정'!$B$8*'6_기대효과'!$H$7/8)</f>
        <v/>
      </c>
    </row>
    <row r="1129">
      <c r="A1129">
        <f>RAND()</f>
        <v/>
      </c>
      <c r="B1129">
        <f>IF('d_시나리오'!$J$2='d_시나리오'!$H$2,'d_시나리오'!$I$2,IF(A1129&lt;('d_시나리오'!$I$2-'d_시나리오'!$H$2)/('d_시나리오'!$J$2-'d_시나리오'!$H$2),'d_시나리오'!$H$2+SQRT(A1129*('d_시나리오'!$J$2-'d_시나리오'!$H$2)*('d_시나리오'!$I$2-'d_시나리오'!$H$2)),'d_시나리오'!$J$2-SQRT((1-A1129)*('d_시나리오'!$J$2-'d_시나리오'!$H$2)*('d_시나리오'!$J$2-'d_시나리오'!$I$2))))</f>
        <v/>
      </c>
      <c r="C1129">
        <f>BETAINV(RAND(),2,6)</f>
        <v/>
      </c>
      <c r="D1129">
        <f>INDEX('d_분포'!$A$2:$A$28,RANDBETWEEN(1,27))</f>
        <v/>
      </c>
      <c r="E1129">
        <f>INDEX('d_분포'!$C$2:$C$5,RANDBETWEEN(1,4))*(0.9+0.2*RAND())</f>
        <v/>
      </c>
      <c r="F1129">
        <f>RAND()</f>
        <v/>
      </c>
      <c r="G1129">
        <f>IF('d_시나리오'!$J$3='d_시나리오'!$H$3,'d_시나리오'!$I$3,IF(F1129&lt;('d_시나리오'!$I$3-'d_시나리오'!$H$3)/('d_시나리오'!$J$3-'d_시나리오'!$H$3),'d_시나리오'!$H$3+SQRT(F1129*('d_시나리오'!$J$3-'d_시나리오'!$H$3)*('d_시나리오'!$I$3-'d_시나리오'!$H$3)),'d_시나리오'!$J$3-SQRT((1-F1129)*('d_시나리오'!$J$3-'d_시나리오'!$H$3)*('d_시나리오'!$J$3-'d_시나리오'!$I$3))))</f>
        <v/>
      </c>
      <c r="H1129">
        <f>RAND()</f>
        <v/>
      </c>
      <c r="I1129">
        <f>IF('d_시나리오'!$J$4='d_시나리오'!$H$4,'d_시나리오'!$I$4,IF(H1129&lt;('d_시나리오'!$I$4-'d_시나리오'!$H$4)/('d_시나리오'!$J$4-'d_시나리오'!$H$4),'d_시나리오'!$H$4+SQRT(H1129*('d_시나리오'!$J$4-'d_시나리오'!$H$4)*('d_시나리오'!$I$4-'d_시나리오'!$H$4)),'d_시나리오'!$J$4-SQRT((1-H1129)*('d_시나리오'!$J$4-'d_시나리오'!$H$4)*('d_시나리오'!$J$4-'d_시나리오'!$I$4))))</f>
        <v/>
      </c>
      <c r="J1129">
        <f>RAND()</f>
        <v/>
      </c>
      <c r="K1129">
        <f>IF('d_시나리오'!$J$5='d_시나리오'!$H$5,'d_시나리오'!$I$5,IF(J1129&lt;('d_시나리오'!$I$5-'d_시나리오'!$H$5)/('d_시나리오'!$J$5-'d_시나리오'!$H$5),'d_시나리오'!$H$5+SQRT(J1129*('d_시나리오'!$J$5-'d_시나리오'!$H$5)*('d_시나리오'!$I$5-'d_시나리오'!$H$5)),'d_시나리오'!$J$5-SQRT((1-J1129)*('d_시나리오'!$J$5-'d_시나리오'!$H$5)*('d_시나리오'!$J$5-'d_시나리오'!$I$5))))</f>
        <v/>
      </c>
      <c r="L1129">
        <f>RAND()</f>
        <v/>
      </c>
      <c r="M1129">
        <f>IF('d_시나리오'!$J$6='d_시나리오'!$H$6,'d_시나리오'!$I$6,IF(L1129&lt;('d_시나리오'!$I$6-'d_시나리오'!$H$6)/('d_시나리오'!$J$6-'d_시나리오'!$H$6),'d_시나리오'!$H$6+SQRT(L1129*('d_시나리오'!$J$6-'d_시나리오'!$H$6)*('d_시나리오'!$I$6-'d_시나리오'!$H$6)),'d_시나리오'!$J$6-SQRT((1-L1129)*('d_시나리오'!$J$6-'d_시나리오'!$H$6)*('d_시나리오'!$J$6-'d_시나리오'!$I$6))))</f>
        <v/>
      </c>
      <c r="N1129">
        <f>INDEX('d_분포'!$B$2:$B$57,RANDBETWEEN(1,56))</f>
        <v/>
      </c>
      <c r="O1129">
        <f>BETAINV(RAND(),5,5)</f>
        <v/>
      </c>
      <c r="P1129">
        <f>'d_고정'!$B$1*'6_기대효과'!$H$7*('d_시나리오'!$I$7/'d_고정'!$B$2)*B1129</f>
        <v/>
      </c>
      <c r="Q1129">
        <f>P1129*C1129</f>
        <v/>
      </c>
      <c r="R1129">
        <f>P1129*E1129</f>
        <v/>
      </c>
      <c r="S1129">
        <f>R1129*G1129</f>
        <v/>
      </c>
      <c r="T1129">
        <f>Q1129+S1129</f>
        <v/>
      </c>
      <c r="U1129">
        <f>(Q1129*D1129+S1129*I1129)*(1-O1129)</f>
        <v/>
      </c>
      <c r="V1129">
        <f>(R1129*K1129*N1129+'d_고정'!$B$3*('6_기대효과'!$H$7/8)*N1129*'d_고정'!$B$10*M1129*('6_기대효과'!$K$7/'d_고정'!$B$9))*(1-O1129)</f>
        <v/>
      </c>
      <c r="W1129">
        <f>(S1129*I1129+R1129*MAX(K1129-'d_고정'!$B$10*M1129*('6_기대효과'!$K$7/'d_고정'!$B$9),0)*N1129)*(1-O1129)</f>
        <v/>
      </c>
      <c r="X1129">
        <f>U1129+V1129</f>
        <v/>
      </c>
      <c r="Y1129">
        <f>U1129/('d_고정'!$B$5*'6_기대효과'!$H$7/8)/'d_고정'!$B$6</f>
        <v/>
      </c>
      <c r="Z1129">
        <f>U1129/('d_고정'!$B$8*'6_기대효과'!$H$7/8)</f>
        <v/>
      </c>
    </row>
    <row r="1130">
      <c r="A1130">
        <f>RAND()</f>
        <v/>
      </c>
      <c r="B1130">
        <f>IF('d_시나리오'!$J$2='d_시나리오'!$H$2,'d_시나리오'!$I$2,IF(A1130&lt;('d_시나리오'!$I$2-'d_시나리오'!$H$2)/('d_시나리오'!$J$2-'d_시나리오'!$H$2),'d_시나리오'!$H$2+SQRT(A1130*('d_시나리오'!$J$2-'d_시나리오'!$H$2)*('d_시나리오'!$I$2-'d_시나리오'!$H$2)),'d_시나리오'!$J$2-SQRT((1-A1130)*('d_시나리오'!$J$2-'d_시나리오'!$H$2)*('d_시나리오'!$J$2-'d_시나리오'!$I$2))))</f>
        <v/>
      </c>
      <c r="C1130">
        <f>BETAINV(RAND(),2,6)</f>
        <v/>
      </c>
      <c r="D1130">
        <f>INDEX('d_분포'!$A$2:$A$28,RANDBETWEEN(1,27))</f>
        <v/>
      </c>
      <c r="E1130">
        <f>INDEX('d_분포'!$C$2:$C$5,RANDBETWEEN(1,4))*(0.9+0.2*RAND())</f>
        <v/>
      </c>
      <c r="F1130">
        <f>RAND()</f>
        <v/>
      </c>
      <c r="G1130">
        <f>IF('d_시나리오'!$J$3='d_시나리오'!$H$3,'d_시나리오'!$I$3,IF(F1130&lt;('d_시나리오'!$I$3-'d_시나리오'!$H$3)/('d_시나리오'!$J$3-'d_시나리오'!$H$3),'d_시나리오'!$H$3+SQRT(F1130*('d_시나리오'!$J$3-'d_시나리오'!$H$3)*('d_시나리오'!$I$3-'d_시나리오'!$H$3)),'d_시나리오'!$J$3-SQRT((1-F1130)*('d_시나리오'!$J$3-'d_시나리오'!$H$3)*('d_시나리오'!$J$3-'d_시나리오'!$I$3))))</f>
        <v/>
      </c>
      <c r="H1130">
        <f>RAND()</f>
        <v/>
      </c>
      <c r="I1130">
        <f>IF('d_시나리오'!$J$4='d_시나리오'!$H$4,'d_시나리오'!$I$4,IF(H1130&lt;('d_시나리오'!$I$4-'d_시나리오'!$H$4)/('d_시나리오'!$J$4-'d_시나리오'!$H$4),'d_시나리오'!$H$4+SQRT(H1130*('d_시나리오'!$J$4-'d_시나리오'!$H$4)*('d_시나리오'!$I$4-'d_시나리오'!$H$4)),'d_시나리오'!$J$4-SQRT((1-H1130)*('d_시나리오'!$J$4-'d_시나리오'!$H$4)*('d_시나리오'!$J$4-'d_시나리오'!$I$4))))</f>
        <v/>
      </c>
      <c r="J1130">
        <f>RAND()</f>
        <v/>
      </c>
      <c r="K1130">
        <f>IF('d_시나리오'!$J$5='d_시나리오'!$H$5,'d_시나리오'!$I$5,IF(J1130&lt;('d_시나리오'!$I$5-'d_시나리오'!$H$5)/('d_시나리오'!$J$5-'d_시나리오'!$H$5),'d_시나리오'!$H$5+SQRT(J1130*('d_시나리오'!$J$5-'d_시나리오'!$H$5)*('d_시나리오'!$I$5-'d_시나리오'!$H$5)),'d_시나리오'!$J$5-SQRT((1-J1130)*('d_시나리오'!$J$5-'d_시나리오'!$H$5)*('d_시나리오'!$J$5-'d_시나리오'!$I$5))))</f>
        <v/>
      </c>
      <c r="L1130">
        <f>RAND()</f>
        <v/>
      </c>
      <c r="M1130">
        <f>IF('d_시나리오'!$J$6='d_시나리오'!$H$6,'d_시나리오'!$I$6,IF(L1130&lt;('d_시나리오'!$I$6-'d_시나리오'!$H$6)/('d_시나리오'!$J$6-'d_시나리오'!$H$6),'d_시나리오'!$H$6+SQRT(L1130*('d_시나리오'!$J$6-'d_시나리오'!$H$6)*('d_시나리오'!$I$6-'d_시나리오'!$H$6)),'d_시나리오'!$J$6-SQRT((1-L1130)*('d_시나리오'!$J$6-'d_시나리오'!$H$6)*('d_시나리오'!$J$6-'d_시나리오'!$I$6))))</f>
        <v/>
      </c>
      <c r="N1130">
        <f>INDEX('d_분포'!$B$2:$B$57,RANDBETWEEN(1,56))</f>
        <v/>
      </c>
      <c r="O1130">
        <f>BETAINV(RAND(),5,5)</f>
        <v/>
      </c>
      <c r="P1130">
        <f>'d_고정'!$B$1*'6_기대효과'!$H$7*('d_시나리오'!$I$7/'d_고정'!$B$2)*B1130</f>
        <v/>
      </c>
      <c r="Q1130">
        <f>P1130*C1130</f>
        <v/>
      </c>
      <c r="R1130">
        <f>P1130*E1130</f>
        <v/>
      </c>
      <c r="S1130">
        <f>R1130*G1130</f>
        <v/>
      </c>
      <c r="T1130">
        <f>Q1130+S1130</f>
        <v/>
      </c>
      <c r="U1130">
        <f>(Q1130*D1130+S1130*I1130)*(1-O1130)</f>
        <v/>
      </c>
      <c r="V1130">
        <f>(R1130*K1130*N1130+'d_고정'!$B$3*('6_기대효과'!$H$7/8)*N1130*'d_고정'!$B$10*M1130*('6_기대효과'!$K$7/'d_고정'!$B$9))*(1-O1130)</f>
        <v/>
      </c>
      <c r="W1130">
        <f>(S1130*I1130+R1130*MAX(K1130-'d_고정'!$B$10*M1130*('6_기대효과'!$K$7/'d_고정'!$B$9),0)*N1130)*(1-O1130)</f>
        <v/>
      </c>
      <c r="X1130">
        <f>U1130+V1130</f>
        <v/>
      </c>
      <c r="Y1130">
        <f>U1130/('d_고정'!$B$5*'6_기대효과'!$H$7/8)/'d_고정'!$B$6</f>
        <v/>
      </c>
      <c r="Z1130">
        <f>U1130/('d_고정'!$B$8*'6_기대효과'!$H$7/8)</f>
        <v/>
      </c>
    </row>
    <row r="1131">
      <c r="A1131">
        <f>RAND()</f>
        <v/>
      </c>
      <c r="B1131">
        <f>IF('d_시나리오'!$J$2='d_시나리오'!$H$2,'d_시나리오'!$I$2,IF(A1131&lt;('d_시나리오'!$I$2-'d_시나리오'!$H$2)/('d_시나리오'!$J$2-'d_시나리오'!$H$2),'d_시나리오'!$H$2+SQRT(A1131*('d_시나리오'!$J$2-'d_시나리오'!$H$2)*('d_시나리오'!$I$2-'d_시나리오'!$H$2)),'d_시나리오'!$J$2-SQRT((1-A1131)*('d_시나리오'!$J$2-'d_시나리오'!$H$2)*('d_시나리오'!$J$2-'d_시나리오'!$I$2))))</f>
        <v/>
      </c>
      <c r="C1131">
        <f>BETAINV(RAND(),2,6)</f>
        <v/>
      </c>
      <c r="D1131">
        <f>INDEX('d_분포'!$A$2:$A$28,RANDBETWEEN(1,27))</f>
        <v/>
      </c>
      <c r="E1131">
        <f>INDEX('d_분포'!$C$2:$C$5,RANDBETWEEN(1,4))*(0.9+0.2*RAND())</f>
        <v/>
      </c>
      <c r="F1131">
        <f>RAND()</f>
        <v/>
      </c>
      <c r="G1131">
        <f>IF('d_시나리오'!$J$3='d_시나리오'!$H$3,'d_시나리오'!$I$3,IF(F1131&lt;('d_시나리오'!$I$3-'d_시나리오'!$H$3)/('d_시나리오'!$J$3-'d_시나리오'!$H$3),'d_시나리오'!$H$3+SQRT(F1131*('d_시나리오'!$J$3-'d_시나리오'!$H$3)*('d_시나리오'!$I$3-'d_시나리오'!$H$3)),'d_시나리오'!$J$3-SQRT((1-F1131)*('d_시나리오'!$J$3-'d_시나리오'!$H$3)*('d_시나리오'!$J$3-'d_시나리오'!$I$3))))</f>
        <v/>
      </c>
      <c r="H1131">
        <f>RAND()</f>
        <v/>
      </c>
      <c r="I1131">
        <f>IF('d_시나리오'!$J$4='d_시나리오'!$H$4,'d_시나리오'!$I$4,IF(H1131&lt;('d_시나리오'!$I$4-'d_시나리오'!$H$4)/('d_시나리오'!$J$4-'d_시나리오'!$H$4),'d_시나리오'!$H$4+SQRT(H1131*('d_시나리오'!$J$4-'d_시나리오'!$H$4)*('d_시나리오'!$I$4-'d_시나리오'!$H$4)),'d_시나리오'!$J$4-SQRT((1-H1131)*('d_시나리오'!$J$4-'d_시나리오'!$H$4)*('d_시나리오'!$J$4-'d_시나리오'!$I$4))))</f>
        <v/>
      </c>
      <c r="J1131">
        <f>RAND()</f>
        <v/>
      </c>
      <c r="K1131">
        <f>IF('d_시나리오'!$J$5='d_시나리오'!$H$5,'d_시나리오'!$I$5,IF(J1131&lt;('d_시나리오'!$I$5-'d_시나리오'!$H$5)/('d_시나리오'!$J$5-'d_시나리오'!$H$5),'d_시나리오'!$H$5+SQRT(J1131*('d_시나리오'!$J$5-'d_시나리오'!$H$5)*('d_시나리오'!$I$5-'d_시나리오'!$H$5)),'d_시나리오'!$J$5-SQRT((1-J1131)*('d_시나리오'!$J$5-'d_시나리오'!$H$5)*('d_시나리오'!$J$5-'d_시나리오'!$I$5))))</f>
        <v/>
      </c>
      <c r="L1131">
        <f>RAND()</f>
        <v/>
      </c>
      <c r="M1131">
        <f>IF('d_시나리오'!$J$6='d_시나리오'!$H$6,'d_시나리오'!$I$6,IF(L1131&lt;('d_시나리오'!$I$6-'d_시나리오'!$H$6)/('d_시나리오'!$J$6-'d_시나리오'!$H$6),'d_시나리오'!$H$6+SQRT(L1131*('d_시나리오'!$J$6-'d_시나리오'!$H$6)*('d_시나리오'!$I$6-'d_시나리오'!$H$6)),'d_시나리오'!$J$6-SQRT((1-L1131)*('d_시나리오'!$J$6-'d_시나리오'!$H$6)*('d_시나리오'!$J$6-'d_시나리오'!$I$6))))</f>
        <v/>
      </c>
      <c r="N1131">
        <f>INDEX('d_분포'!$B$2:$B$57,RANDBETWEEN(1,56))</f>
        <v/>
      </c>
      <c r="O1131">
        <f>BETAINV(RAND(),5,5)</f>
        <v/>
      </c>
      <c r="P1131">
        <f>'d_고정'!$B$1*'6_기대효과'!$H$7*('d_시나리오'!$I$7/'d_고정'!$B$2)*B1131</f>
        <v/>
      </c>
      <c r="Q1131">
        <f>P1131*C1131</f>
        <v/>
      </c>
      <c r="R1131">
        <f>P1131*E1131</f>
        <v/>
      </c>
      <c r="S1131">
        <f>R1131*G1131</f>
        <v/>
      </c>
      <c r="T1131">
        <f>Q1131+S1131</f>
        <v/>
      </c>
      <c r="U1131">
        <f>(Q1131*D1131+S1131*I1131)*(1-O1131)</f>
        <v/>
      </c>
      <c r="V1131">
        <f>(R1131*K1131*N1131+'d_고정'!$B$3*('6_기대효과'!$H$7/8)*N1131*'d_고정'!$B$10*M1131*('6_기대효과'!$K$7/'d_고정'!$B$9))*(1-O1131)</f>
        <v/>
      </c>
      <c r="W1131">
        <f>(S1131*I1131+R1131*MAX(K1131-'d_고정'!$B$10*M1131*('6_기대효과'!$K$7/'d_고정'!$B$9),0)*N1131)*(1-O1131)</f>
        <v/>
      </c>
      <c r="X1131">
        <f>U1131+V1131</f>
        <v/>
      </c>
      <c r="Y1131">
        <f>U1131/('d_고정'!$B$5*'6_기대효과'!$H$7/8)/'d_고정'!$B$6</f>
        <v/>
      </c>
      <c r="Z1131">
        <f>U1131/('d_고정'!$B$8*'6_기대효과'!$H$7/8)</f>
        <v/>
      </c>
    </row>
    <row r="1132">
      <c r="A1132">
        <f>RAND()</f>
        <v/>
      </c>
      <c r="B1132">
        <f>IF('d_시나리오'!$J$2='d_시나리오'!$H$2,'d_시나리오'!$I$2,IF(A1132&lt;('d_시나리오'!$I$2-'d_시나리오'!$H$2)/('d_시나리오'!$J$2-'d_시나리오'!$H$2),'d_시나리오'!$H$2+SQRT(A1132*('d_시나리오'!$J$2-'d_시나리오'!$H$2)*('d_시나리오'!$I$2-'d_시나리오'!$H$2)),'d_시나리오'!$J$2-SQRT((1-A1132)*('d_시나리오'!$J$2-'d_시나리오'!$H$2)*('d_시나리오'!$J$2-'d_시나리오'!$I$2))))</f>
        <v/>
      </c>
      <c r="C1132">
        <f>BETAINV(RAND(),2,6)</f>
        <v/>
      </c>
      <c r="D1132">
        <f>INDEX('d_분포'!$A$2:$A$28,RANDBETWEEN(1,27))</f>
        <v/>
      </c>
      <c r="E1132">
        <f>INDEX('d_분포'!$C$2:$C$5,RANDBETWEEN(1,4))*(0.9+0.2*RAND())</f>
        <v/>
      </c>
      <c r="F1132">
        <f>RAND()</f>
        <v/>
      </c>
      <c r="G1132">
        <f>IF('d_시나리오'!$J$3='d_시나리오'!$H$3,'d_시나리오'!$I$3,IF(F1132&lt;('d_시나리오'!$I$3-'d_시나리오'!$H$3)/('d_시나리오'!$J$3-'d_시나리오'!$H$3),'d_시나리오'!$H$3+SQRT(F1132*('d_시나리오'!$J$3-'d_시나리오'!$H$3)*('d_시나리오'!$I$3-'d_시나리오'!$H$3)),'d_시나리오'!$J$3-SQRT((1-F1132)*('d_시나리오'!$J$3-'d_시나리오'!$H$3)*('d_시나리오'!$J$3-'d_시나리오'!$I$3))))</f>
        <v/>
      </c>
      <c r="H1132">
        <f>RAND()</f>
        <v/>
      </c>
      <c r="I1132">
        <f>IF('d_시나리오'!$J$4='d_시나리오'!$H$4,'d_시나리오'!$I$4,IF(H1132&lt;('d_시나리오'!$I$4-'d_시나리오'!$H$4)/('d_시나리오'!$J$4-'d_시나리오'!$H$4),'d_시나리오'!$H$4+SQRT(H1132*('d_시나리오'!$J$4-'d_시나리오'!$H$4)*('d_시나리오'!$I$4-'d_시나리오'!$H$4)),'d_시나리오'!$J$4-SQRT((1-H1132)*('d_시나리오'!$J$4-'d_시나리오'!$H$4)*('d_시나리오'!$J$4-'d_시나리오'!$I$4))))</f>
        <v/>
      </c>
      <c r="J1132">
        <f>RAND()</f>
        <v/>
      </c>
      <c r="K1132">
        <f>IF('d_시나리오'!$J$5='d_시나리오'!$H$5,'d_시나리오'!$I$5,IF(J1132&lt;('d_시나리오'!$I$5-'d_시나리오'!$H$5)/('d_시나리오'!$J$5-'d_시나리오'!$H$5),'d_시나리오'!$H$5+SQRT(J1132*('d_시나리오'!$J$5-'d_시나리오'!$H$5)*('d_시나리오'!$I$5-'d_시나리오'!$H$5)),'d_시나리오'!$J$5-SQRT((1-J1132)*('d_시나리오'!$J$5-'d_시나리오'!$H$5)*('d_시나리오'!$J$5-'d_시나리오'!$I$5))))</f>
        <v/>
      </c>
      <c r="L1132">
        <f>RAND()</f>
        <v/>
      </c>
      <c r="M1132">
        <f>IF('d_시나리오'!$J$6='d_시나리오'!$H$6,'d_시나리오'!$I$6,IF(L1132&lt;('d_시나리오'!$I$6-'d_시나리오'!$H$6)/('d_시나리오'!$J$6-'d_시나리오'!$H$6),'d_시나리오'!$H$6+SQRT(L1132*('d_시나리오'!$J$6-'d_시나리오'!$H$6)*('d_시나리오'!$I$6-'d_시나리오'!$H$6)),'d_시나리오'!$J$6-SQRT((1-L1132)*('d_시나리오'!$J$6-'d_시나리오'!$H$6)*('d_시나리오'!$J$6-'d_시나리오'!$I$6))))</f>
        <v/>
      </c>
      <c r="N1132">
        <f>INDEX('d_분포'!$B$2:$B$57,RANDBETWEEN(1,56))</f>
        <v/>
      </c>
      <c r="O1132">
        <f>BETAINV(RAND(),5,5)</f>
        <v/>
      </c>
      <c r="P1132">
        <f>'d_고정'!$B$1*'6_기대효과'!$H$7*('d_시나리오'!$I$7/'d_고정'!$B$2)*B1132</f>
        <v/>
      </c>
      <c r="Q1132">
        <f>P1132*C1132</f>
        <v/>
      </c>
      <c r="R1132">
        <f>P1132*E1132</f>
        <v/>
      </c>
      <c r="S1132">
        <f>R1132*G1132</f>
        <v/>
      </c>
      <c r="T1132">
        <f>Q1132+S1132</f>
        <v/>
      </c>
      <c r="U1132">
        <f>(Q1132*D1132+S1132*I1132)*(1-O1132)</f>
        <v/>
      </c>
      <c r="V1132">
        <f>(R1132*K1132*N1132+'d_고정'!$B$3*('6_기대효과'!$H$7/8)*N1132*'d_고정'!$B$10*M1132*('6_기대효과'!$K$7/'d_고정'!$B$9))*(1-O1132)</f>
        <v/>
      </c>
      <c r="W1132">
        <f>(S1132*I1132+R1132*MAX(K1132-'d_고정'!$B$10*M1132*('6_기대효과'!$K$7/'d_고정'!$B$9),0)*N1132)*(1-O1132)</f>
        <v/>
      </c>
      <c r="X1132">
        <f>U1132+V1132</f>
        <v/>
      </c>
      <c r="Y1132">
        <f>U1132/('d_고정'!$B$5*'6_기대효과'!$H$7/8)/'d_고정'!$B$6</f>
        <v/>
      </c>
      <c r="Z1132">
        <f>U1132/('d_고정'!$B$8*'6_기대효과'!$H$7/8)</f>
        <v/>
      </c>
    </row>
    <row r="1133">
      <c r="A1133">
        <f>RAND()</f>
        <v/>
      </c>
      <c r="B1133">
        <f>IF('d_시나리오'!$J$2='d_시나리오'!$H$2,'d_시나리오'!$I$2,IF(A1133&lt;('d_시나리오'!$I$2-'d_시나리오'!$H$2)/('d_시나리오'!$J$2-'d_시나리오'!$H$2),'d_시나리오'!$H$2+SQRT(A1133*('d_시나리오'!$J$2-'d_시나리오'!$H$2)*('d_시나리오'!$I$2-'d_시나리오'!$H$2)),'d_시나리오'!$J$2-SQRT((1-A1133)*('d_시나리오'!$J$2-'d_시나리오'!$H$2)*('d_시나리오'!$J$2-'d_시나리오'!$I$2))))</f>
        <v/>
      </c>
      <c r="C1133">
        <f>BETAINV(RAND(),2,6)</f>
        <v/>
      </c>
      <c r="D1133">
        <f>INDEX('d_분포'!$A$2:$A$28,RANDBETWEEN(1,27))</f>
        <v/>
      </c>
      <c r="E1133">
        <f>INDEX('d_분포'!$C$2:$C$5,RANDBETWEEN(1,4))*(0.9+0.2*RAND())</f>
        <v/>
      </c>
      <c r="F1133">
        <f>RAND()</f>
        <v/>
      </c>
      <c r="G1133">
        <f>IF('d_시나리오'!$J$3='d_시나리오'!$H$3,'d_시나리오'!$I$3,IF(F1133&lt;('d_시나리오'!$I$3-'d_시나리오'!$H$3)/('d_시나리오'!$J$3-'d_시나리오'!$H$3),'d_시나리오'!$H$3+SQRT(F1133*('d_시나리오'!$J$3-'d_시나리오'!$H$3)*('d_시나리오'!$I$3-'d_시나리오'!$H$3)),'d_시나리오'!$J$3-SQRT((1-F1133)*('d_시나리오'!$J$3-'d_시나리오'!$H$3)*('d_시나리오'!$J$3-'d_시나리오'!$I$3))))</f>
        <v/>
      </c>
      <c r="H1133">
        <f>RAND()</f>
        <v/>
      </c>
      <c r="I1133">
        <f>IF('d_시나리오'!$J$4='d_시나리오'!$H$4,'d_시나리오'!$I$4,IF(H1133&lt;('d_시나리오'!$I$4-'d_시나리오'!$H$4)/('d_시나리오'!$J$4-'d_시나리오'!$H$4),'d_시나리오'!$H$4+SQRT(H1133*('d_시나리오'!$J$4-'d_시나리오'!$H$4)*('d_시나리오'!$I$4-'d_시나리오'!$H$4)),'d_시나리오'!$J$4-SQRT((1-H1133)*('d_시나리오'!$J$4-'d_시나리오'!$H$4)*('d_시나리오'!$J$4-'d_시나리오'!$I$4))))</f>
        <v/>
      </c>
      <c r="J1133">
        <f>RAND()</f>
        <v/>
      </c>
      <c r="K1133">
        <f>IF('d_시나리오'!$J$5='d_시나리오'!$H$5,'d_시나리오'!$I$5,IF(J1133&lt;('d_시나리오'!$I$5-'d_시나리오'!$H$5)/('d_시나리오'!$J$5-'d_시나리오'!$H$5),'d_시나리오'!$H$5+SQRT(J1133*('d_시나리오'!$J$5-'d_시나리오'!$H$5)*('d_시나리오'!$I$5-'d_시나리오'!$H$5)),'d_시나리오'!$J$5-SQRT((1-J1133)*('d_시나리오'!$J$5-'d_시나리오'!$H$5)*('d_시나리오'!$J$5-'d_시나리오'!$I$5))))</f>
        <v/>
      </c>
      <c r="L1133">
        <f>RAND()</f>
        <v/>
      </c>
      <c r="M1133">
        <f>IF('d_시나리오'!$J$6='d_시나리오'!$H$6,'d_시나리오'!$I$6,IF(L1133&lt;('d_시나리오'!$I$6-'d_시나리오'!$H$6)/('d_시나리오'!$J$6-'d_시나리오'!$H$6),'d_시나리오'!$H$6+SQRT(L1133*('d_시나리오'!$J$6-'d_시나리오'!$H$6)*('d_시나리오'!$I$6-'d_시나리오'!$H$6)),'d_시나리오'!$J$6-SQRT((1-L1133)*('d_시나리오'!$J$6-'d_시나리오'!$H$6)*('d_시나리오'!$J$6-'d_시나리오'!$I$6))))</f>
        <v/>
      </c>
      <c r="N1133">
        <f>INDEX('d_분포'!$B$2:$B$57,RANDBETWEEN(1,56))</f>
        <v/>
      </c>
      <c r="O1133">
        <f>BETAINV(RAND(),5,5)</f>
        <v/>
      </c>
      <c r="P1133">
        <f>'d_고정'!$B$1*'6_기대효과'!$H$7*('d_시나리오'!$I$7/'d_고정'!$B$2)*B1133</f>
        <v/>
      </c>
      <c r="Q1133">
        <f>P1133*C1133</f>
        <v/>
      </c>
      <c r="R1133">
        <f>P1133*E1133</f>
        <v/>
      </c>
      <c r="S1133">
        <f>R1133*G1133</f>
        <v/>
      </c>
      <c r="T1133">
        <f>Q1133+S1133</f>
        <v/>
      </c>
      <c r="U1133">
        <f>(Q1133*D1133+S1133*I1133)*(1-O1133)</f>
        <v/>
      </c>
      <c r="V1133">
        <f>(R1133*K1133*N1133+'d_고정'!$B$3*('6_기대효과'!$H$7/8)*N1133*'d_고정'!$B$10*M1133*('6_기대효과'!$K$7/'d_고정'!$B$9))*(1-O1133)</f>
        <v/>
      </c>
      <c r="W1133">
        <f>(S1133*I1133+R1133*MAX(K1133-'d_고정'!$B$10*M1133*('6_기대효과'!$K$7/'d_고정'!$B$9),0)*N1133)*(1-O1133)</f>
        <v/>
      </c>
      <c r="X1133">
        <f>U1133+V1133</f>
        <v/>
      </c>
      <c r="Y1133">
        <f>U1133/('d_고정'!$B$5*'6_기대효과'!$H$7/8)/'d_고정'!$B$6</f>
        <v/>
      </c>
      <c r="Z1133">
        <f>U1133/('d_고정'!$B$8*'6_기대효과'!$H$7/8)</f>
        <v/>
      </c>
    </row>
    <row r="1134">
      <c r="A1134">
        <f>RAND()</f>
        <v/>
      </c>
      <c r="B1134">
        <f>IF('d_시나리오'!$J$2='d_시나리오'!$H$2,'d_시나리오'!$I$2,IF(A1134&lt;('d_시나리오'!$I$2-'d_시나리오'!$H$2)/('d_시나리오'!$J$2-'d_시나리오'!$H$2),'d_시나리오'!$H$2+SQRT(A1134*('d_시나리오'!$J$2-'d_시나리오'!$H$2)*('d_시나리오'!$I$2-'d_시나리오'!$H$2)),'d_시나리오'!$J$2-SQRT((1-A1134)*('d_시나리오'!$J$2-'d_시나리오'!$H$2)*('d_시나리오'!$J$2-'d_시나리오'!$I$2))))</f>
        <v/>
      </c>
      <c r="C1134">
        <f>BETAINV(RAND(),2,6)</f>
        <v/>
      </c>
      <c r="D1134">
        <f>INDEX('d_분포'!$A$2:$A$28,RANDBETWEEN(1,27))</f>
        <v/>
      </c>
      <c r="E1134">
        <f>INDEX('d_분포'!$C$2:$C$5,RANDBETWEEN(1,4))*(0.9+0.2*RAND())</f>
        <v/>
      </c>
      <c r="F1134">
        <f>RAND()</f>
        <v/>
      </c>
      <c r="G1134">
        <f>IF('d_시나리오'!$J$3='d_시나리오'!$H$3,'d_시나리오'!$I$3,IF(F1134&lt;('d_시나리오'!$I$3-'d_시나리오'!$H$3)/('d_시나리오'!$J$3-'d_시나리오'!$H$3),'d_시나리오'!$H$3+SQRT(F1134*('d_시나리오'!$J$3-'d_시나리오'!$H$3)*('d_시나리오'!$I$3-'d_시나리오'!$H$3)),'d_시나리오'!$J$3-SQRT((1-F1134)*('d_시나리오'!$J$3-'d_시나리오'!$H$3)*('d_시나리오'!$J$3-'d_시나리오'!$I$3))))</f>
        <v/>
      </c>
      <c r="H1134">
        <f>RAND()</f>
        <v/>
      </c>
      <c r="I1134">
        <f>IF('d_시나리오'!$J$4='d_시나리오'!$H$4,'d_시나리오'!$I$4,IF(H1134&lt;('d_시나리오'!$I$4-'d_시나리오'!$H$4)/('d_시나리오'!$J$4-'d_시나리오'!$H$4),'d_시나리오'!$H$4+SQRT(H1134*('d_시나리오'!$J$4-'d_시나리오'!$H$4)*('d_시나리오'!$I$4-'d_시나리오'!$H$4)),'d_시나리오'!$J$4-SQRT((1-H1134)*('d_시나리오'!$J$4-'d_시나리오'!$H$4)*('d_시나리오'!$J$4-'d_시나리오'!$I$4))))</f>
        <v/>
      </c>
      <c r="J1134">
        <f>RAND()</f>
        <v/>
      </c>
      <c r="K1134">
        <f>IF('d_시나리오'!$J$5='d_시나리오'!$H$5,'d_시나리오'!$I$5,IF(J1134&lt;('d_시나리오'!$I$5-'d_시나리오'!$H$5)/('d_시나리오'!$J$5-'d_시나리오'!$H$5),'d_시나리오'!$H$5+SQRT(J1134*('d_시나리오'!$J$5-'d_시나리오'!$H$5)*('d_시나리오'!$I$5-'d_시나리오'!$H$5)),'d_시나리오'!$J$5-SQRT((1-J1134)*('d_시나리오'!$J$5-'d_시나리오'!$H$5)*('d_시나리오'!$J$5-'d_시나리오'!$I$5))))</f>
        <v/>
      </c>
      <c r="L1134">
        <f>RAND()</f>
        <v/>
      </c>
      <c r="M1134">
        <f>IF('d_시나리오'!$J$6='d_시나리오'!$H$6,'d_시나리오'!$I$6,IF(L1134&lt;('d_시나리오'!$I$6-'d_시나리오'!$H$6)/('d_시나리오'!$J$6-'d_시나리오'!$H$6),'d_시나리오'!$H$6+SQRT(L1134*('d_시나리오'!$J$6-'d_시나리오'!$H$6)*('d_시나리오'!$I$6-'d_시나리오'!$H$6)),'d_시나리오'!$J$6-SQRT((1-L1134)*('d_시나리오'!$J$6-'d_시나리오'!$H$6)*('d_시나리오'!$J$6-'d_시나리오'!$I$6))))</f>
        <v/>
      </c>
      <c r="N1134">
        <f>INDEX('d_분포'!$B$2:$B$57,RANDBETWEEN(1,56))</f>
        <v/>
      </c>
      <c r="O1134">
        <f>BETAINV(RAND(),5,5)</f>
        <v/>
      </c>
      <c r="P1134">
        <f>'d_고정'!$B$1*'6_기대효과'!$H$7*('d_시나리오'!$I$7/'d_고정'!$B$2)*B1134</f>
        <v/>
      </c>
      <c r="Q1134">
        <f>P1134*C1134</f>
        <v/>
      </c>
      <c r="R1134">
        <f>P1134*E1134</f>
        <v/>
      </c>
      <c r="S1134">
        <f>R1134*G1134</f>
        <v/>
      </c>
      <c r="T1134">
        <f>Q1134+S1134</f>
        <v/>
      </c>
      <c r="U1134">
        <f>(Q1134*D1134+S1134*I1134)*(1-O1134)</f>
        <v/>
      </c>
      <c r="V1134">
        <f>(R1134*K1134*N1134+'d_고정'!$B$3*('6_기대효과'!$H$7/8)*N1134*'d_고정'!$B$10*M1134*('6_기대효과'!$K$7/'d_고정'!$B$9))*(1-O1134)</f>
        <v/>
      </c>
      <c r="W1134">
        <f>(S1134*I1134+R1134*MAX(K1134-'d_고정'!$B$10*M1134*('6_기대효과'!$K$7/'d_고정'!$B$9),0)*N1134)*(1-O1134)</f>
        <v/>
      </c>
      <c r="X1134">
        <f>U1134+V1134</f>
        <v/>
      </c>
      <c r="Y1134">
        <f>U1134/('d_고정'!$B$5*'6_기대효과'!$H$7/8)/'d_고정'!$B$6</f>
        <v/>
      </c>
      <c r="Z1134">
        <f>U1134/('d_고정'!$B$8*'6_기대효과'!$H$7/8)</f>
        <v/>
      </c>
    </row>
    <row r="1135">
      <c r="A1135">
        <f>RAND()</f>
        <v/>
      </c>
      <c r="B1135">
        <f>IF('d_시나리오'!$J$2='d_시나리오'!$H$2,'d_시나리오'!$I$2,IF(A1135&lt;('d_시나리오'!$I$2-'d_시나리오'!$H$2)/('d_시나리오'!$J$2-'d_시나리오'!$H$2),'d_시나리오'!$H$2+SQRT(A1135*('d_시나리오'!$J$2-'d_시나리오'!$H$2)*('d_시나리오'!$I$2-'d_시나리오'!$H$2)),'d_시나리오'!$J$2-SQRT((1-A1135)*('d_시나리오'!$J$2-'d_시나리오'!$H$2)*('d_시나리오'!$J$2-'d_시나리오'!$I$2))))</f>
        <v/>
      </c>
      <c r="C1135">
        <f>BETAINV(RAND(),2,6)</f>
        <v/>
      </c>
      <c r="D1135">
        <f>INDEX('d_분포'!$A$2:$A$28,RANDBETWEEN(1,27))</f>
        <v/>
      </c>
      <c r="E1135">
        <f>INDEX('d_분포'!$C$2:$C$5,RANDBETWEEN(1,4))*(0.9+0.2*RAND())</f>
        <v/>
      </c>
      <c r="F1135">
        <f>RAND()</f>
        <v/>
      </c>
      <c r="G1135">
        <f>IF('d_시나리오'!$J$3='d_시나리오'!$H$3,'d_시나리오'!$I$3,IF(F1135&lt;('d_시나리오'!$I$3-'d_시나리오'!$H$3)/('d_시나리오'!$J$3-'d_시나리오'!$H$3),'d_시나리오'!$H$3+SQRT(F1135*('d_시나리오'!$J$3-'d_시나리오'!$H$3)*('d_시나리오'!$I$3-'d_시나리오'!$H$3)),'d_시나리오'!$J$3-SQRT((1-F1135)*('d_시나리오'!$J$3-'d_시나리오'!$H$3)*('d_시나리오'!$J$3-'d_시나리오'!$I$3))))</f>
        <v/>
      </c>
      <c r="H1135">
        <f>RAND()</f>
        <v/>
      </c>
      <c r="I1135">
        <f>IF('d_시나리오'!$J$4='d_시나리오'!$H$4,'d_시나리오'!$I$4,IF(H1135&lt;('d_시나리오'!$I$4-'d_시나리오'!$H$4)/('d_시나리오'!$J$4-'d_시나리오'!$H$4),'d_시나리오'!$H$4+SQRT(H1135*('d_시나리오'!$J$4-'d_시나리오'!$H$4)*('d_시나리오'!$I$4-'d_시나리오'!$H$4)),'d_시나리오'!$J$4-SQRT((1-H1135)*('d_시나리오'!$J$4-'d_시나리오'!$H$4)*('d_시나리오'!$J$4-'d_시나리오'!$I$4))))</f>
        <v/>
      </c>
      <c r="J1135">
        <f>RAND()</f>
        <v/>
      </c>
      <c r="K1135">
        <f>IF('d_시나리오'!$J$5='d_시나리오'!$H$5,'d_시나리오'!$I$5,IF(J1135&lt;('d_시나리오'!$I$5-'d_시나리오'!$H$5)/('d_시나리오'!$J$5-'d_시나리오'!$H$5),'d_시나리오'!$H$5+SQRT(J1135*('d_시나리오'!$J$5-'d_시나리오'!$H$5)*('d_시나리오'!$I$5-'d_시나리오'!$H$5)),'d_시나리오'!$J$5-SQRT((1-J1135)*('d_시나리오'!$J$5-'d_시나리오'!$H$5)*('d_시나리오'!$J$5-'d_시나리오'!$I$5))))</f>
        <v/>
      </c>
      <c r="L1135">
        <f>RAND()</f>
        <v/>
      </c>
      <c r="M1135">
        <f>IF('d_시나리오'!$J$6='d_시나리오'!$H$6,'d_시나리오'!$I$6,IF(L1135&lt;('d_시나리오'!$I$6-'d_시나리오'!$H$6)/('d_시나리오'!$J$6-'d_시나리오'!$H$6),'d_시나리오'!$H$6+SQRT(L1135*('d_시나리오'!$J$6-'d_시나리오'!$H$6)*('d_시나리오'!$I$6-'d_시나리오'!$H$6)),'d_시나리오'!$J$6-SQRT((1-L1135)*('d_시나리오'!$J$6-'d_시나리오'!$H$6)*('d_시나리오'!$J$6-'d_시나리오'!$I$6))))</f>
        <v/>
      </c>
      <c r="N1135">
        <f>INDEX('d_분포'!$B$2:$B$57,RANDBETWEEN(1,56))</f>
        <v/>
      </c>
      <c r="O1135">
        <f>BETAINV(RAND(),5,5)</f>
        <v/>
      </c>
      <c r="P1135">
        <f>'d_고정'!$B$1*'6_기대효과'!$H$7*('d_시나리오'!$I$7/'d_고정'!$B$2)*B1135</f>
        <v/>
      </c>
      <c r="Q1135">
        <f>P1135*C1135</f>
        <v/>
      </c>
      <c r="R1135">
        <f>P1135*E1135</f>
        <v/>
      </c>
      <c r="S1135">
        <f>R1135*G1135</f>
        <v/>
      </c>
      <c r="T1135">
        <f>Q1135+S1135</f>
        <v/>
      </c>
      <c r="U1135">
        <f>(Q1135*D1135+S1135*I1135)*(1-O1135)</f>
        <v/>
      </c>
      <c r="V1135">
        <f>(R1135*K1135*N1135+'d_고정'!$B$3*('6_기대효과'!$H$7/8)*N1135*'d_고정'!$B$10*M1135*('6_기대효과'!$K$7/'d_고정'!$B$9))*(1-O1135)</f>
        <v/>
      </c>
      <c r="W1135">
        <f>(S1135*I1135+R1135*MAX(K1135-'d_고정'!$B$10*M1135*('6_기대효과'!$K$7/'d_고정'!$B$9),0)*N1135)*(1-O1135)</f>
        <v/>
      </c>
      <c r="X1135">
        <f>U1135+V1135</f>
        <v/>
      </c>
      <c r="Y1135">
        <f>U1135/('d_고정'!$B$5*'6_기대효과'!$H$7/8)/'d_고정'!$B$6</f>
        <v/>
      </c>
      <c r="Z1135">
        <f>U1135/('d_고정'!$B$8*'6_기대효과'!$H$7/8)</f>
        <v/>
      </c>
    </row>
    <row r="1136">
      <c r="A1136">
        <f>RAND()</f>
        <v/>
      </c>
      <c r="B1136">
        <f>IF('d_시나리오'!$J$2='d_시나리오'!$H$2,'d_시나리오'!$I$2,IF(A1136&lt;('d_시나리오'!$I$2-'d_시나리오'!$H$2)/('d_시나리오'!$J$2-'d_시나리오'!$H$2),'d_시나리오'!$H$2+SQRT(A1136*('d_시나리오'!$J$2-'d_시나리오'!$H$2)*('d_시나리오'!$I$2-'d_시나리오'!$H$2)),'d_시나리오'!$J$2-SQRT((1-A1136)*('d_시나리오'!$J$2-'d_시나리오'!$H$2)*('d_시나리오'!$J$2-'d_시나리오'!$I$2))))</f>
        <v/>
      </c>
      <c r="C1136">
        <f>BETAINV(RAND(),2,6)</f>
        <v/>
      </c>
      <c r="D1136">
        <f>INDEX('d_분포'!$A$2:$A$28,RANDBETWEEN(1,27))</f>
        <v/>
      </c>
      <c r="E1136">
        <f>INDEX('d_분포'!$C$2:$C$5,RANDBETWEEN(1,4))*(0.9+0.2*RAND())</f>
        <v/>
      </c>
      <c r="F1136">
        <f>RAND()</f>
        <v/>
      </c>
      <c r="G1136">
        <f>IF('d_시나리오'!$J$3='d_시나리오'!$H$3,'d_시나리오'!$I$3,IF(F1136&lt;('d_시나리오'!$I$3-'d_시나리오'!$H$3)/('d_시나리오'!$J$3-'d_시나리오'!$H$3),'d_시나리오'!$H$3+SQRT(F1136*('d_시나리오'!$J$3-'d_시나리오'!$H$3)*('d_시나리오'!$I$3-'d_시나리오'!$H$3)),'d_시나리오'!$J$3-SQRT((1-F1136)*('d_시나리오'!$J$3-'d_시나리오'!$H$3)*('d_시나리오'!$J$3-'d_시나리오'!$I$3))))</f>
        <v/>
      </c>
      <c r="H1136">
        <f>RAND()</f>
        <v/>
      </c>
      <c r="I1136">
        <f>IF('d_시나리오'!$J$4='d_시나리오'!$H$4,'d_시나리오'!$I$4,IF(H1136&lt;('d_시나리오'!$I$4-'d_시나리오'!$H$4)/('d_시나리오'!$J$4-'d_시나리오'!$H$4),'d_시나리오'!$H$4+SQRT(H1136*('d_시나리오'!$J$4-'d_시나리오'!$H$4)*('d_시나리오'!$I$4-'d_시나리오'!$H$4)),'d_시나리오'!$J$4-SQRT((1-H1136)*('d_시나리오'!$J$4-'d_시나리오'!$H$4)*('d_시나리오'!$J$4-'d_시나리오'!$I$4))))</f>
        <v/>
      </c>
      <c r="J1136">
        <f>RAND()</f>
        <v/>
      </c>
      <c r="K1136">
        <f>IF('d_시나리오'!$J$5='d_시나리오'!$H$5,'d_시나리오'!$I$5,IF(J1136&lt;('d_시나리오'!$I$5-'d_시나리오'!$H$5)/('d_시나리오'!$J$5-'d_시나리오'!$H$5),'d_시나리오'!$H$5+SQRT(J1136*('d_시나리오'!$J$5-'d_시나리오'!$H$5)*('d_시나리오'!$I$5-'d_시나리오'!$H$5)),'d_시나리오'!$J$5-SQRT((1-J1136)*('d_시나리오'!$J$5-'d_시나리오'!$H$5)*('d_시나리오'!$J$5-'d_시나리오'!$I$5))))</f>
        <v/>
      </c>
      <c r="L1136">
        <f>RAND()</f>
        <v/>
      </c>
      <c r="M1136">
        <f>IF('d_시나리오'!$J$6='d_시나리오'!$H$6,'d_시나리오'!$I$6,IF(L1136&lt;('d_시나리오'!$I$6-'d_시나리오'!$H$6)/('d_시나리오'!$J$6-'d_시나리오'!$H$6),'d_시나리오'!$H$6+SQRT(L1136*('d_시나리오'!$J$6-'d_시나리오'!$H$6)*('d_시나리오'!$I$6-'d_시나리오'!$H$6)),'d_시나리오'!$J$6-SQRT((1-L1136)*('d_시나리오'!$J$6-'d_시나리오'!$H$6)*('d_시나리오'!$J$6-'d_시나리오'!$I$6))))</f>
        <v/>
      </c>
      <c r="N1136">
        <f>INDEX('d_분포'!$B$2:$B$57,RANDBETWEEN(1,56))</f>
        <v/>
      </c>
      <c r="O1136">
        <f>BETAINV(RAND(),5,5)</f>
        <v/>
      </c>
      <c r="P1136">
        <f>'d_고정'!$B$1*'6_기대효과'!$H$7*('d_시나리오'!$I$7/'d_고정'!$B$2)*B1136</f>
        <v/>
      </c>
      <c r="Q1136">
        <f>P1136*C1136</f>
        <v/>
      </c>
      <c r="R1136">
        <f>P1136*E1136</f>
        <v/>
      </c>
      <c r="S1136">
        <f>R1136*G1136</f>
        <v/>
      </c>
      <c r="T1136">
        <f>Q1136+S1136</f>
        <v/>
      </c>
      <c r="U1136">
        <f>(Q1136*D1136+S1136*I1136)*(1-O1136)</f>
        <v/>
      </c>
      <c r="V1136">
        <f>(R1136*K1136*N1136+'d_고정'!$B$3*('6_기대효과'!$H$7/8)*N1136*'d_고정'!$B$10*M1136*('6_기대효과'!$K$7/'d_고정'!$B$9))*(1-O1136)</f>
        <v/>
      </c>
      <c r="W1136">
        <f>(S1136*I1136+R1136*MAX(K1136-'d_고정'!$B$10*M1136*('6_기대효과'!$K$7/'d_고정'!$B$9),0)*N1136)*(1-O1136)</f>
        <v/>
      </c>
      <c r="X1136">
        <f>U1136+V1136</f>
        <v/>
      </c>
      <c r="Y1136">
        <f>U1136/('d_고정'!$B$5*'6_기대효과'!$H$7/8)/'d_고정'!$B$6</f>
        <v/>
      </c>
      <c r="Z1136">
        <f>U1136/('d_고정'!$B$8*'6_기대효과'!$H$7/8)</f>
        <v/>
      </c>
    </row>
    <row r="1137">
      <c r="A1137">
        <f>RAND()</f>
        <v/>
      </c>
      <c r="B1137">
        <f>IF('d_시나리오'!$J$2='d_시나리오'!$H$2,'d_시나리오'!$I$2,IF(A1137&lt;('d_시나리오'!$I$2-'d_시나리오'!$H$2)/('d_시나리오'!$J$2-'d_시나리오'!$H$2),'d_시나리오'!$H$2+SQRT(A1137*('d_시나리오'!$J$2-'d_시나리오'!$H$2)*('d_시나리오'!$I$2-'d_시나리오'!$H$2)),'d_시나리오'!$J$2-SQRT((1-A1137)*('d_시나리오'!$J$2-'d_시나리오'!$H$2)*('d_시나리오'!$J$2-'d_시나리오'!$I$2))))</f>
        <v/>
      </c>
      <c r="C1137">
        <f>BETAINV(RAND(),2,6)</f>
        <v/>
      </c>
      <c r="D1137">
        <f>INDEX('d_분포'!$A$2:$A$28,RANDBETWEEN(1,27))</f>
        <v/>
      </c>
      <c r="E1137">
        <f>INDEX('d_분포'!$C$2:$C$5,RANDBETWEEN(1,4))*(0.9+0.2*RAND())</f>
        <v/>
      </c>
      <c r="F1137">
        <f>RAND()</f>
        <v/>
      </c>
      <c r="G1137">
        <f>IF('d_시나리오'!$J$3='d_시나리오'!$H$3,'d_시나리오'!$I$3,IF(F1137&lt;('d_시나리오'!$I$3-'d_시나리오'!$H$3)/('d_시나리오'!$J$3-'d_시나리오'!$H$3),'d_시나리오'!$H$3+SQRT(F1137*('d_시나리오'!$J$3-'d_시나리오'!$H$3)*('d_시나리오'!$I$3-'d_시나리오'!$H$3)),'d_시나리오'!$J$3-SQRT((1-F1137)*('d_시나리오'!$J$3-'d_시나리오'!$H$3)*('d_시나리오'!$J$3-'d_시나리오'!$I$3))))</f>
        <v/>
      </c>
      <c r="H1137">
        <f>RAND()</f>
        <v/>
      </c>
      <c r="I1137">
        <f>IF('d_시나리오'!$J$4='d_시나리오'!$H$4,'d_시나리오'!$I$4,IF(H1137&lt;('d_시나리오'!$I$4-'d_시나리오'!$H$4)/('d_시나리오'!$J$4-'d_시나리오'!$H$4),'d_시나리오'!$H$4+SQRT(H1137*('d_시나리오'!$J$4-'d_시나리오'!$H$4)*('d_시나리오'!$I$4-'d_시나리오'!$H$4)),'d_시나리오'!$J$4-SQRT((1-H1137)*('d_시나리오'!$J$4-'d_시나리오'!$H$4)*('d_시나리오'!$J$4-'d_시나리오'!$I$4))))</f>
        <v/>
      </c>
      <c r="J1137">
        <f>RAND()</f>
        <v/>
      </c>
      <c r="K1137">
        <f>IF('d_시나리오'!$J$5='d_시나리오'!$H$5,'d_시나리오'!$I$5,IF(J1137&lt;('d_시나리오'!$I$5-'d_시나리오'!$H$5)/('d_시나리오'!$J$5-'d_시나리오'!$H$5),'d_시나리오'!$H$5+SQRT(J1137*('d_시나리오'!$J$5-'d_시나리오'!$H$5)*('d_시나리오'!$I$5-'d_시나리오'!$H$5)),'d_시나리오'!$J$5-SQRT((1-J1137)*('d_시나리오'!$J$5-'d_시나리오'!$H$5)*('d_시나리오'!$J$5-'d_시나리오'!$I$5))))</f>
        <v/>
      </c>
      <c r="L1137">
        <f>RAND()</f>
        <v/>
      </c>
      <c r="M1137">
        <f>IF('d_시나리오'!$J$6='d_시나리오'!$H$6,'d_시나리오'!$I$6,IF(L1137&lt;('d_시나리오'!$I$6-'d_시나리오'!$H$6)/('d_시나리오'!$J$6-'d_시나리오'!$H$6),'d_시나리오'!$H$6+SQRT(L1137*('d_시나리오'!$J$6-'d_시나리오'!$H$6)*('d_시나리오'!$I$6-'d_시나리오'!$H$6)),'d_시나리오'!$J$6-SQRT((1-L1137)*('d_시나리오'!$J$6-'d_시나리오'!$H$6)*('d_시나리오'!$J$6-'d_시나리오'!$I$6))))</f>
        <v/>
      </c>
      <c r="N1137">
        <f>INDEX('d_분포'!$B$2:$B$57,RANDBETWEEN(1,56))</f>
        <v/>
      </c>
      <c r="O1137">
        <f>BETAINV(RAND(),5,5)</f>
        <v/>
      </c>
      <c r="P1137">
        <f>'d_고정'!$B$1*'6_기대효과'!$H$7*('d_시나리오'!$I$7/'d_고정'!$B$2)*B1137</f>
        <v/>
      </c>
      <c r="Q1137">
        <f>P1137*C1137</f>
        <v/>
      </c>
      <c r="R1137">
        <f>P1137*E1137</f>
        <v/>
      </c>
      <c r="S1137">
        <f>R1137*G1137</f>
        <v/>
      </c>
      <c r="T1137">
        <f>Q1137+S1137</f>
        <v/>
      </c>
      <c r="U1137">
        <f>(Q1137*D1137+S1137*I1137)*(1-O1137)</f>
        <v/>
      </c>
      <c r="V1137">
        <f>(R1137*K1137*N1137+'d_고정'!$B$3*('6_기대효과'!$H$7/8)*N1137*'d_고정'!$B$10*M1137*('6_기대효과'!$K$7/'d_고정'!$B$9))*(1-O1137)</f>
        <v/>
      </c>
      <c r="W1137">
        <f>(S1137*I1137+R1137*MAX(K1137-'d_고정'!$B$10*M1137*('6_기대효과'!$K$7/'d_고정'!$B$9),0)*N1137)*(1-O1137)</f>
        <v/>
      </c>
      <c r="X1137">
        <f>U1137+V1137</f>
        <v/>
      </c>
      <c r="Y1137">
        <f>U1137/('d_고정'!$B$5*'6_기대효과'!$H$7/8)/'d_고정'!$B$6</f>
        <v/>
      </c>
      <c r="Z1137">
        <f>U1137/('d_고정'!$B$8*'6_기대효과'!$H$7/8)</f>
        <v/>
      </c>
    </row>
    <row r="1138">
      <c r="A1138">
        <f>RAND()</f>
        <v/>
      </c>
      <c r="B1138">
        <f>IF('d_시나리오'!$J$2='d_시나리오'!$H$2,'d_시나리오'!$I$2,IF(A1138&lt;('d_시나리오'!$I$2-'d_시나리오'!$H$2)/('d_시나리오'!$J$2-'d_시나리오'!$H$2),'d_시나리오'!$H$2+SQRT(A1138*('d_시나리오'!$J$2-'d_시나리오'!$H$2)*('d_시나리오'!$I$2-'d_시나리오'!$H$2)),'d_시나리오'!$J$2-SQRT((1-A1138)*('d_시나리오'!$J$2-'d_시나리오'!$H$2)*('d_시나리오'!$J$2-'d_시나리오'!$I$2))))</f>
        <v/>
      </c>
      <c r="C1138">
        <f>BETAINV(RAND(),2,6)</f>
        <v/>
      </c>
      <c r="D1138">
        <f>INDEX('d_분포'!$A$2:$A$28,RANDBETWEEN(1,27))</f>
        <v/>
      </c>
      <c r="E1138">
        <f>INDEX('d_분포'!$C$2:$C$5,RANDBETWEEN(1,4))*(0.9+0.2*RAND())</f>
        <v/>
      </c>
      <c r="F1138">
        <f>RAND()</f>
        <v/>
      </c>
      <c r="G1138">
        <f>IF('d_시나리오'!$J$3='d_시나리오'!$H$3,'d_시나리오'!$I$3,IF(F1138&lt;('d_시나리오'!$I$3-'d_시나리오'!$H$3)/('d_시나리오'!$J$3-'d_시나리오'!$H$3),'d_시나리오'!$H$3+SQRT(F1138*('d_시나리오'!$J$3-'d_시나리오'!$H$3)*('d_시나리오'!$I$3-'d_시나리오'!$H$3)),'d_시나리오'!$J$3-SQRT((1-F1138)*('d_시나리오'!$J$3-'d_시나리오'!$H$3)*('d_시나리오'!$J$3-'d_시나리오'!$I$3))))</f>
        <v/>
      </c>
      <c r="H1138">
        <f>RAND()</f>
        <v/>
      </c>
      <c r="I1138">
        <f>IF('d_시나리오'!$J$4='d_시나리오'!$H$4,'d_시나리오'!$I$4,IF(H1138&lt;('d_시나리오'!$I$4-'d_시나리오'!$H$4)/('d_시나리오'!$J$4-'d_시나리오'!$H$4),'d_시나리오'!$H$4+SQRT(H1138*('d_시나리오'!$J$4-'d_시나리오'!$H$4)*('d_시나리오'!$I$4-'d_시나리오'!$H$4)),'d_시나리오'!$J$4-SQRT((1-H1138)*('d_시나리오'!$J$4-'d_시나리오'!$H$4)*('d_시나리오'!$J$4-'d_시나리오'!$I$4))))</f>
        <v/>
      </c>
      <c r="J1138">
        <f>RAND()</f>
        <v/>
      </c>
      <c r="K1138">
        <f>IF('d_시나리오'!$J$5='d_시나리오'!$H$5,'d_시나리오'!$I$5,IF(J1138&lt;('d_시나리오'!$I$5-'d_시나리오'!$H$5)/('d_시나리오'!$J$5-'d_시나리오'!$H$5),'d_시나리오'!$H$5+SQRT(J1138*('d_시나리오'!$J$5-'d_시나리오'!$H$5)*('d_시나리오'!$I$5-'d_시나리오'!$H$5)),'d_시나리오'!$J$5-SQRT((1-J1138)*('d_시나리오'!$J$5-'d_시나리오'!$H$5)*('d_시나리오'!$J$5-'d_시나리오'!$I$5))))</f>
        <v/>
      </c>
      <c r="L1138">
        <f>RAND()</f>
        <v/>
      </c>
      <c r="M1138">
        <f>IF('d_시나리오'!$J$6='d_시나리오'!$H$6,'d_시나리오'!$I$6,IF(L1138&lt;('d_시나리오'!$I$6-'d_시나리오'!$H$6)/('d_시나리오'!$J$6-'d_시나리오'!$H$6),'d_시나리오'!$H$6+SQRT(L1138*('d_시나리오'!$J$6-'d_시나리오'!$H$6)*('d_시나리오'!$I$6-'d_시나리오'!$H$6)),'d_시나리오'!$J$6-SQRT((1-L1138)*('d_시나리오'!$J$6-'d_시나리오'!$H$6)*('d_시나리오'!$J$6-'d_시나리오'!$I$6))))</f>
        <v/>
      </c>
      <c r="N1138">
        <f>INDEX('d_분포'!$B$2:$B$57,RANDBETWEEN(1,56))</f>
        <v/>
      </c>
      <c r="O1138">
        <f>BETAINV(RAND(),5,5)</f>
        <v/>
      </c>
      <c r="P1138">
        <f>'d_고정'!$B$1*'6_기대효과'!$H$7*('d_시나리오'!$I$7/'d_고정'!$B$2)*B1138</f>
        <v/>
      </c>
      <c r="Q1138">
        <f>P1138*C1138</f>
        <v/>
      </c>
      <c r="R1138">
        <f>P1138*E1138</f>
        <v/>
      </c>
      <c r="S1138">
        <f>R1138*G1138</f>
        <v/>
      </c>
      <c r="T1138">
        <f>Q1138+S1138</f>
        <v/>
      </c>
      <c r="U1138">
        <f>(Q1138*D1138+S1138*I1138)*(1-O1138)</f>
        <v/>
      </c>
      <c r="V1138">
        <f>(R1138*K1138*N1138+'d_고정'!$B$3*('6_기대효과'!$H$7/8)*N1138*'d_고정'!$B$10*M1138*('6_기대효과'!$K$7/'d_고정'!$B$9))*(1-O1138)</f>
        <v/>
      </c>
      <c r="W1138">
        <f>(S1138*I1138+R1138*MAX(K1138-'d_고정'!$B$10*M1138*('6_기대효과'!$K$7/'d_고정'!$B$9),0)*N1138)*(1-O1138)</f>
        <v/>
      </c>
      <c r="X1138">
        <f>U1138+V1138</f>
        <v/>
      </c>
      <c r="Y1138">
        <f>U1138/('d_고정'!$B$5*'6_기대효과'!$H$7/8)/'d_고정'!$B$6</f>
        <v/>
      </c>
      <c r="Z1138">
        <f>U1138/('d_고정'!$B$8*'6_기대효과'!$H$7/8)</f>
        <v/>
      </c>
    </row>
    <row r="1139">
      <c r="A1139">
        <f>RAND()</f>
        <v/>
      </c>
      <c r="B1139">
        <f>IF('d_시나리오'!$J$2='d_시나리오'!$H$2,'d_시나리오'!$I$2,IF(A1139&lt;('d_시나리오'!$I$2-'d_시나리오'!$H$2)/('d_시나리오'!$J$2-'d_시나리오'!$H$2),'d_시나리오'!$H$2+SQRT(A1139*('d_시나리오'!$J$2-'d_시나리오'!$H$2)*('d_시나리오'!$I$2-'d_시나리오'!$H$2)),'d_시나리오'!$J$2-SQRT((1-A1139)*('d_시나리오'!$J$2-'d_시나리오'!$H$2)*('d_시나리오'!$J$2-'d_시나리오'!$I$2))))</f>
        <v/>
      </c>
      <c r="C1139">
        <f>BETAINV(RAND(),2,6)</f>
        <v/>
      </c>
      <c r="D1139">
        <f>INDEX('d_분포'!$A$2:$A$28,RANDBETWEEN(1,27))</f>
        <v/>
      </c>
      <c r="E1139">
        <f>INDEX('d_분포'!$C$2:$C$5,RANDBETWEEN(1,4))*(0.9+0.2*RAND())</f>
        <v/>
      </c>
      <c r="F1139">
        <f>RAND()</f>
        <v/>
      </c>
      <c r="G1139">
        <f>IF('d_시나리오'!$J$3='d_시나리오'!$H$3,'d_시나리오'!$I$3,IF(F1139&lt;('d_시나리오'!$I$3-'d_시나리오'!$H$3)/('d_시나리오'!$J$3-'d_시나리오'!$H$3),'d_시나리오'!$H$3+SQRT(F1139*('d_시나리오'!$J$3-'d_시나리오'!$H$3)*('d_시나리오'!$I$3-'d_시나리오'!$H$3)),'d_시나리오'!$J$3-SQRT((1-F1139)*('d_시나리오'!$J$3-'d_시나리오'!$H$3)*('d_시나리오'!$J$3-'d_시나리오'!$I$3))))</f>
        <v/>
      </c>
      <c r="H1139">
        <f>RAND()</f>
        <v/>
      </c>
      <c r="I1139">
        <f>IF('d_시나리오'!$J$4='d_시나리오'!$H$4,'d_시나리오'!$I$4,IF(H1139&lt;('d_시나리오'!$I$4-'d_시나리오'!$H$4)/('d_시나리오'!$J$4-'d_시나리오'!$H$4),'d_시나리오'!$H$4+SQRT(H1139*('d_시나리오'!$J$4-'d_시나리오'!$H$4)*('d_시나리오'!$I$4-'d_시나리오'!$H$4)),'d_시나리오'!$J$4-SQRT((1-H1139)*('d_시나리오'!$J$4-'d_시나리오'!$H$4)*('d_시나리오'!$J$4-'d_시나리오'!$I$4))))</f>
        <v/>
      </c>
      <c r="J1139">
        <f>RAND()</f>
        <v/>
      </c>
      <c r="K1139">
        <f>IF('d_시나리오'!$J$5='d_시나리오'!$H$5,'d_시나리오'!$I$5,IF(J1139&lt;('d_시나리오'!$I$5-'d_시나리오'!$H$5)/('d_시나리오'!$J$5-'d_시나리오'!$H$5),'d_시나리오'!$H$5+SQRT(J1139*('d_시나리오'!$J$5-'d_시나리오'!$H$5)*('d_시나리오'!$I$5-'d_시나리오'!$H$5)),'d_시나리오'!$J$5-SQRT((1-J1139)*('d_시나리오'!$J$5-'d_시나리오'!$H$5)*('d_시나리오'!$J$5-'d_시나리오'!$I$5))))</f>
        <v/>
      </c>
      <c r="L1139">
        <f>RAND()</f>
        <v/>
      </c>
      <c r="M1139">
        <f>IF('d_시나리오'!$J$6='d_시나리오'!$H$6,'d_시나리오'!$I$6,IF(L1139&lt;('d_시나리오'!$I$6-'d_시나리오'!$H$6)/('d_시나리오'!$J$6-'d_시나리오'!$H$6),'d_시나리오'!$H$6+SQRT(L1139*('d_시나리오'!$J$6-'d_시나리오'!$H$6)*('d_시나리오'!$I$6-'d_시나리오'!$H$6)),'d_시나리오'!$J$6-SQRT((1-L1139)*('d_시나리오'!$J$6-'d_시나리오'!$H$6)*('d_시나리오'!$J$6-'d_시나리오'!$I$6))))</f>
        <v/>
      </c>
      <c r="N1139">
        <f>INDEX('d_분포'!$B$2:$B$57,RANDBETWEEN(1,56))</f>
        <v/>
      </c>
      <c r="O1139">
        <f>BETAINV(RAND(),5,5)</f>
        <v/>
      </c>
      <c r="P1139">
        <f>'d_고정'!$B$1*'6_기대효과'!$H$7*('d_시나리오'!$I$7/'d_고정'!$B$2)*B1139</f>
        <v/>
      </c>
      <c r="Q1139">
        <f>P1139*C1139</f>
        <v/>
      </c>
      <c r="R1139">
        <f>P1139*E1139</f>
        <v/>
      </c>
      <c r="S1139">
        <f>R1139*G1139</f>
        <v/>
      </c>
      <c r="T1139">
        <f>Q1139+S1139</f>
        <v/>
      </c>
      <c r="U1139">
        <f>(Q1139*D1139+S1139*I1139)*(1-O1139)</f>
        <v/>
      </c>
      <c r="V1139">
        <f>(R1139*K1139*N1139+'d_고정'!$B$3*('6_기대효과'!$H$7/8)*N1139*'d_고정'!$B$10*M1139*('6_기대효과'!$K$7/'d_고정'!$B$9))*(1-O1139)</f>
        <v/>
      </c>
      <c r="W1139">
        <f>(S1139*I1139+R1139*MAX(K1139-'d_고정'!$B$10*M1139*('6_기대효과'!$K$7/'d_고정'!$B$9),0)*N1139)*(1-O1139)</f>
        <v/>
      </c>
      <c r="X1139">
        <f>U1139+V1139</f>
        <v/>
      </c>
      <c r="Y1139">
        <f>U1139/('d_고정'!$B$5*'6_기대효과'!$H$7/8)/'d_고정'!$B$6</f>
        <v/>
      </c>
      <c r="Z1139">
        <f>U1139/('d_고정'!$B$8*'6_기대효과'!$H$7/8)</f>
        <v/>
      </c>
    </row>
    <row r="1140">
      <c r="A1140">
        <f>RAND()</f>
        <v/>
      </c>
      <c r="B1140">
        <f>IF('d_시나리오'!$J$2='d_시나리오'!$H$2,'d_시나리오'!$I$2,IF(A1140&lt;('d_시나리오'!$I$2-'d_시나리오'!$H$2)/('d_시나리오'!$J$2-'d_시나리오'!$H$2),'d_시나리오'!$H$2+SQRT(A1140*('d_시나리오'!$J$2-'d_시나리오'!$H$2)*('d_시나리오'!$I$2-'d_시나리오'!$H$2)),'d_시나리오'!$J$2-SQRT((1-A1140)*('d_시나리오'!$J$2-'d_시나리오'!$H$2)*('d_시나리오'!$J$2-'d_시나리오'!$I$2))))</f>
        <v/>
      </c>
      <c r="C1140">
        <f>BETAINV(RAND(),2,6)</f>
        <v/>
      </c>
      <c r="D1140">
        <f>INDEX('d_분포'!$A$2:$A$28,RANDBETWEEN(1,27))</f>
        <v/>
      </c>
      <c r="E1140">
        <f>INDEX('d_분포'!$C$2:$C$5,RANDBETWEEN(1,4))*(0.9+0.2*RAND())</f>
        <v/>
      </c>
      <c r="F1140">
        <f>RAND()</f>
        <v/>
      </c>
      <c r="G1140">
        <f>IF('d_시나리오'!$J$3='d_시나리오'!$H$3,'d_시나리오'!$I$3,IF(F1140&lt;('d_시나리오'!$I$3-'d_시나리오'!$H$3)/('d_시나리오'!$J$3-'d_시나리오'!$H$3),'d_시나리오'!$H$3+SQRT(F1140*('d_시나리오'!$J$3-'d_시나리오'!$H$3)*('d_시나리오'!$I$3-'d_시나리오'!$H$3)),'d_시나리오'!$J$3-SQRT((1-F1140)*('d_시나리오'!$J$3-'d_시나리오'!$H$3)*('d_시나리오'!$J$3-'d_시나리오'!$I$3))))</f>
        <v/>
      </c>
      <c r="H1140">
        <f>RAND()</f>
        <v/>
      </c>
      <c r="I1140">
        <f>IF('d_시나리오'!$J$4='d_시나리오'!$H$4,'d_시나리오'!$I$4,IF(H1140&lt;('d_시나리오'!$I$4-'d_시나리오'!$H$4)/('d_시나리오'!$J$4-'d_시나리오'!$H$4),'d_시나리오'!$H$4+SQRT(H1140*('d_시나리오'!$J$4-'d_시나리오'!$H$4)*('d_시나리오'!$I$4-'d_시나리오'!$H$4)),'d_시나리오'!$J$4-SQRT((1-H1140)*('d_시나리오'!$J$4-'d_시나리오'!$H$4)*('d_시나리오'!$J$4-'d_시나리오'!$I$4))))</f>
        <v/>
      </c>
      <c r="J1140">
        <f>RAND()</f>
        <v/>
      </c>
      <c r="K1140">
        <f>IF('d_시나리오'!$J$5='d_시나리오'!$H$5,'d_시나리오'!$I$5,IF(J1140&lt;('d_시나리오'!$I$5-'d_시나리오'!$H$5)/('d_시나리오'!$J$5-'d_시나리오'!$H$5),'d_시나리오'!$H$5+SQRT(J1140*('d_시나리오'!$J$5-'d_시나리오'!$H$5)*('d_시나리오'!$I$5-'d_시나리오'!$H$5)),'d_시나리오'!$J$5-SQRT((1-J1140)*('d_시나리오'!$J$5-'d_시나리오'!$H$5)*('d_시나리오'!$J$5-'d_시나리오'!$I$5))))</f>
        <v/>
      </c>
      <c r="L1140">
        <f>RAND()</f>
        <v/>
      </c>
      <c r="M1140">
        <f>IF('d_시나리오'!$J$6='d_시나리오'!$H$6,'d_시나리오'!$I$6,IF(L1140&lt;('d_시나리오'!$I$6-'d_시나리오'!$H$6)/('d_시나리오'!$J$6-'d_시나리오'!$H$6),'d_시나리오'!$H$6+SQRT(L1140*('d_시나리오'!$J$6-'d_시나리오'!$H$6)*('d_시나리오'!$I$6-'d_시나리오'!$H$6)),'d_시나리오'!$J$6-SQRT((1-L1140)*('d_시나리오'!$J$6-'d_시나리오'!$H$6)*('d_시나리오'!$J$6-'d_시나리오'!$I$6))))</f>
        <v/>
      </c>
      <c r="N1140">
        <f>INDEX('d_분포'!$B$2:$B$57,RANDBETWEEN(1,56))</f>
        <v/>
      </c>
      <c r="O1140">
        <f>BETAINV(RAND(),5,5)</f>
        <v/>
      </c>
      <c r="P1140">
        <f>'d_고정'!$B$1*'6_기대효과'!$H$7*('d_시나리오'!$I$7/'d_고정'!$B$2)*B1140</f>
        <v/>
      </c>
      <c r="Q1140">
        <f>P1140*C1140</f>
        <v/>
      </c>
      <c r="R1140">
        <f>P1140*E1140</f>
        <v/>
      </c>
      <c r="S1140">
        <f>R1140*G1140</f>
        <v/>
      </c>
      <c r="T1140">
        <f>Q1140+S1140</f>
        <v/>
      </c>
      <c r="U1140">
        <f>(Q1140*D1140+S1140*I1140)*(1-O1140)</f>
        <v/>
      </c>
      <c r="V1140">
        <f>(R1140*K1140*N1140+'d_고정'!$B$3*('6_기대효과'!$H$7/8)*N1140*'d_고정'!$B$10*M1140*('6_기대효과'!$K$7/'d_고정'!$B$9))*(1-O1140)</f>
        <v/>
      </c>
      <c r="W1140">
        <f>(S1140*I1140+R1140*MAX(K1140-'d_고정'!$B$10*M1140*('6_기대효과'!$K$7/'d_고정'!$B$9),0)*N1140)*(1-O1140)</f>
        <v/>
      </c>
      <c r="X1140">
        <f>U1140+V1140</f>
        <v/>
      </c>
      <c r="Y1140">
        <f>U1140/('d_고정'!$B$5*'6_기대효과'!$H$7/8)/'d_고정'!$B$6</f>
        <v/>
      </c>
      <c r="Z1140">
        <f>U1140/('d_고정'!$B$8*'6_기대효과'!$H$7/8)</f>
        <v/>
      </c>
    </row>
    <row r="1141">
      <c r="A1141">
        <f>RAND()</f>
        <v/>
      </c>
      <c r="B1141">
        <f>IF('d_시나리오'!$J$2='d_시나리오'!$H$2,'d_시나리오'!$I$2,IF(A1141&lt;('d_시나리오'!$I$2-'d_시나리오'!$H$2)/('d_시나리오'!$J$2-'d_시나리오'!$H$2),'d_시나리오'!$H$2+SQRT(A1141*('d_시나리오'!$J$2-'d_시나리오'!$H$2)*('d_시나리오'!$I$2-'d_시나리오'!$H$2)),'d_시나리오'!$J$2-SQRT((1-A1141)*('d_시나리오'!$J$2-'d_시나리오'!$H$2)*('d_시나리오'!$J$2-'d_시나리오'!$I$2))))</f>
        <v/>
      </c>
      <c r="C1141">
        <f>BETAINV(RAND(),2,6)</f>
        <v/>
      </c>
      <c r="D1141">
        <f>INDEX('d_분포'!$A$2:$A$28,RANDBETWEEN(1,27))</f>
        <v/>
      </c>
      <c r="E1141">
        <f>INDEX('d_분포'!$C$2:$C$5,RANDBETWEEN(1,4))*(0.9+0.2*RAND())</f>
        <v/>
      </c>
      <c r="F1141">
        <f>RAND()</f>
        <v/>
      </c>
      <c r="G1141">
        <f>IF('d_시나리오'!$J$3='d_시나리오'!$H$3,'d_시나리오'!$I$3,IF(F1141&lt;('d_시나리오'!$I$3-'d_시나리오'!$H$3)/('d_시나리오'!$J$3-'d_시나리오'!$H$3),'d_시나리오'!$H$3+SQRT(F1141*('d_시나리오'!$J$3-'d_시나리오'!$H$3)*('d_시나리오'!$I$3-'d_시나리오'!$H$3)),'d_시나리오'!$J$3-SQRT((1-F1141)*('d_시나리오'!$J$3-'d_시나리오'!$H$3)*('d_시나리오'!$J$3-'d_시나리오'!$I$3))))</f>
        <v/>
      </c>
      <c r="H1141">
        <f>RAND()</f>
        <v/>
      </c>
      <c r="I1141">
        <f>IF('d_시나리오'!$J$4='d_시나리오'!$H$4,'d_시나리오'!$I$4,IF(H1141&lt;('d_시나리오'!$I$4-'d_시나리오'!$H$4)/('d_시나리오'!$J$4-'d_시나리오'!$H$4),'d_시나리오'!$H$4+SQRT(H1141*('d_시나리오'!$J$4-'d_시나리오'!$H$4)*('d_시나리오'!$I$4-'d_시나리오'!$H$4)),'d_시나리오'!$J$4-SQRT((1-H1141)*('d_시나리오'!$J$4-'d_시나리오'!$H$4)*('d_시나리오'!$J$4-'d_시나리오'!$I$4))))</f>
        <v/>
      </c>
      <c r="J1141">
        <f>RAND()</f>
        <v/>
      </c>
      <c r="K1141">
        <f>IF('d_시나리오'!$J$5='d_시나리오'!$H$5,'d_시나리오'!$I$5,IF(J1141&lt;('d_시나리오'!$I$5-'d_시나리오'!$H$5)/('d_시나리오'!$J$5-'d_시나리오'!$H$5),'d_시나리오'!$H$5+SQRT(J1141*('d_시나리오'!$J$5-'d_시나리오'!$H$5)*('d_시나리오'!$I$5-'d_시나리오'!$H$5)),'d_시나리오'!$J$5-SQRT((1-J1141)*('d_시나리오'!$J$5-'d_시나리오'!$H$5)*('d_시나리오'!$J$5-'d_시나리오'!$I$5))))</f>
        <v/>
      </c>
      <c r="L1141">
        <f>RAND()</f>
        <v/>
      </c>
      <c r="M1141">
        <f>IF('d_시나리오'!$J$6='d_시나리오'!$H$6,'d_시나리오'!$I$6,IF(L1141&lt;('d_시나리오'!$I$6-'d_시나리오'!$H$6)/('d_시나리오'!$J$6-'d_시나리오'!$H$6),'d_시나리오'!$H$6+SQRT(L1141*('d_시나리오'!$J$6-'d_시나리오'!$H$6)*('d_시나리오'!$I$6-'d_시나리오'!$H$6)),'d_시나리오'!$J$6-SQRT((1-L1141)*('d_시나리오'!$J$6-'d_시나리오'!$H$6)*('d_시나리오'!$J$6-'d_시나리오'!$I$6))))</f>
        <v/>
      </c>
      <c r="N1141">
        <f>INDEX('d_분포'!$B$2:$B$57,RANDBETWEEN(1,56))</f>
        <v/>
      </c>
      <c r="O1141">
        <f>BETAINV(RAND(),5,5)</f>
        <v/>
      </c>
      <c r="P1141">
        <f>'d_고정'!$B$1*'6_기대효과'!$H$7*('d_시나리오'!$I$7/'d_고정'!$B$2)*B1141</f>
        <v/>
      </c>
      <c r="Q1141">
        <f>P1141*C1141</f>
        <v/>
      </c>
      <c r="R1141">
        <f>P1141*E1141</f>
        <v/>
      </c>
      <c r="S1141">
        <f>R1141*G1141</f>
        <v/>
      </c>
      <c r="T1141">
        <f>Q1141+S1141</f>
        <v/>
      </c>
      <c r="U1141">
        <f>(Q1141*D1141+S1141*I1141)*(1-O1141)</f>
        <v/>
      </c>
      <c r="V1141">
        <f>(R1141*K1141*N1141+'d_고정'!$B$3*('6_기대효과'!$H$7/8)*N1141*'d_고정'!$B$10*M1141*('6_기대효과'!$K$7/'d_고정'!$B$9))*(1-O1141)</f>
        <v/>
      </c>
      <c r="W1141">
        <f>(S1141*I1141+R1141*MAX(K1141-'d_고정'!$B$10*M1141*('6_기대효과'!$K$7/'d_고정'!$B$9),0)*N1141)*(1-O1141)</f>
        <v/>
      </c>
      <c r="X1141">
        <f>U1141+V1141</f>
        <v/>
      </c>
      <c r="Y1141">
        <f>U1141/('d_고정'!$B$5*'6_기대효과'!$H$7/8)/'d_고정'!$B$6</f>
        <v/>
      </c>
      <c r="Z1141">
        <f>U1141/('d_고정'!$B$8*'6_기대효과'!$H$7/8)</f>
        <v/>
      </c>
    </row>
    <row r="1142">
      <c r="A1142">
        <f>RAND()</f>
        <v/>
      </c>
      <c r="B1142">
        <f>IF('d_시나리오'!$J$2='d_시나리오'!$H$2,'d_시나리오'!$I$2,IF(A1142&lt;('d_시나리오'!$I$2-'d_시나리오'!$H$2)/('d_시나리오'!$J$2-'d_시나리오'!$H$2),'d_시나리오'!$H$2+SQRT(A1142*('d_시나리오'!$J$2-'d_시나리오'!$H$2)*('d_시나리오'!$I$2-'d_시나리오'!$H$2)),'d_시나리오'!$J$2-SQRT((1-A1142)*('d_시나리오'!$J$2-'d_시나리오'!$H$2)*('d_시나리오'!$J$2-'d_시나리오'!$I$2))))</f>
        <v/>
      </c>
      <c r="C1142">
        <f>BETAINV(RAND(),2,6)</f>
        <v/>
      </c>
      <c r="D1142">
        <f>INDEX('d_분포'!$A$2:$A$28,RANDBETWEEN(1,27))</f>
        <v/>
      </c>
      <c r="E1142">
        <f>INDEX('d_분포'!$C$2:$C$5,RANDBETWEEN(1,4))*(0.9+0.2*RAND())</f>
        <v/>
      </c>
      <c r="F1142">
        <f>RAND()</f>
        <v/>
      </c>
      <c r="G1142">
        <f>IF('d_시나리오'!$J$3='d_시나리오'!$H$3,'d_시나리오'!$I$3,IF(F1142&lt;('d_시나리오'!$I$3-'d_시나리오'!$H$3)/('d_시나리오'!$J$3-'d_시나리오'!$H$3),'d_시나리오'!$H$3+SQRT(F1142*('d_시나리오'!$J$3-'d_시나리오'!$H$3)*('d_시나리오'!$I$3-'d_시나리오'!$H$3)),'d_시나리오'!$J$3-SQRT((1-F1142)*('d_시나리오'!$J$3-'d_시나리오'!$H$3)*('d_시나리오'!$J$3-'d_시나리오'!$I$3))))</f>
        <v/>
      </c>
      <c r="H1142">
        <f>RAND()</f>
        <v/>
      </c>
      <c r="I1142">
        <f>IF('d_시나리오'!$J$4='d_시나리오'!$H$4,'d_시나리오'!$I$4,IF(H1142&lt;('d_시나리오'!$I$4-'d_시나리오'!$H$4)/('d_시나리오'!$J$4-'d_시나리오'!$H$4),'d_시나리오'!$H$4+SQRT(H1142*('d_시나리오'!$J$4-'d_시나리오'!$H$4)*('d_시나리오'!$I$4-'d_시나리오'!$H$4)),'d_시나리오'!$J$4-SQRT((1-H1142)*('d_시나리오'!$J$4-'d_시나리오'!$H$4)*('d_시나리오'!$J$4-'d_시나리오'!$I$4))))</f>
        <v/>
      </c>
      <c r="J1142">
        <f>RAND()</f>
        <v/>
      </c>
      <c r="K1142">
        <f>IF('d_시나리오'!$J$5='d_시나리오'!$H$5,'d_시나리오'!$I$5,IF(J1142&lt;('d_시나리오'!$I$5-'d_시나리오'!$H$5)/('d_시나리오'!$J$5-'d_시나리오'!$H$5),'d_시나리오'!$H$5+SQRT(J1142*('d_시나리오'!$J$5-'d_시나리오'!$H$5)*('d_시나리오'!$I$5-'d_시나리오'!$H$5)),'d_시나리오'!$J$5-SQRT((1-J1142)*('d_시나리오'!$J$5-'d_시나리오'!$H$5)*('d_시나리오'!$J$5-'d_시나리오'!$I$5))))</f>
        <v/>
      </c>
      <c r="L1142">
        <f>RAND()</f>
        <v/>
      </c>
      <c r="M1142">
        <f>IF('d_시나리오'!$J$6='d_시나리오'!$H$6,'d_시나리오'!$I$6,IF(L1142&lt;('d_시나리오'!$I$6-'d_시나리오'!$H$6)/('d_시나리오'!$J$6-'d_시나리오'!$H$6),'d_시나리오'!$H$6+SQRT(L1142*('d_시나리오'!$J$6-'d_시나리오'!$H$6)*('d_시나리오'!$I$6-'d_시나리오'!$H$6)),'d_시나리오'!$J$6-SQRT((1-L1142)*('d_시나리오'!$J$6-'d_시나리오'!$H$6)*('d_시나리오'!$J$6-'d_시나리오'!$I$6))))</f>
        <v/>
      </c>
      <c r="N1142">
        <f>INDEX('d_분포'!$B$2:$B$57,RANDBETWEEN(1,56))</f>
        <v/>
      </c>
      <c r="O1142">
        <f>BETAINV(RAND(),5,5)</f>
        <v/>
      </c>
      <c r="P1142">
        <f>'d_고정'!$B$1*'6_기대효과'!$H$7*('d_시나리오'!$I$7/'d_고정'!$B$2)*B1142</f>
        <v/>
      </c>
      <c r="Q1142">
        <f>P1142*C1142</f>
        <v/>
      </c>
      <c r="R1142">
        <f>P1142*E1142</f>
        <v/>
      </c>
      <c r="S1142">
        <f>R1142*G1142</f>
        <v/>
      </c>
      <c r="T1142">
        <f>Q1142+S1142</f>
        <v/>
      </c>
      <c r="U1142">
        <f>(Q1142*D1142+S1142*I1142)*(1-O1142)</f>
        <v/>
      </c>
      <c r="V1142">
        <f>(R1142*K1142*N1142+'d_고정'!$B$3*('6_기대효과'!$H$7/8)*N1142*'d_고정'!$B$10*M1142*('6_기대효과'!$K$7/'d_고정'!$B$9))*(1-O1142)</f>
        <v/>
      </c>
      <c r="W1142">
        <f>(S1142*I1142+R1142*MAX(K1142-'d_고정'!$B$10*M1142*('6_기대효과'!$K$7/'d_고정'!$B$9),0)*N1142)*(1-O1142)</f>
        <v/>
      </c>
      <c r="X1142">
        <f>U1142+V1142</f>
        <v/>
      </c>
      <c r="Y1142">
        <f>U1142/('d_고정'!$B$5*'6_기대효과'!$H$7/8)/'d_고정'!$B$6</f>
        <v/>
      </c>
      <c r="Z1142">
        <f>U1142/('d_고정'!$B$8*'6_기대효과'!$H$7/8)</f>
        <v/>
      </c>
    </row>
    <row r="1143">
      <c r="A1143">
        <f>RAND()</f>
        <v/>
      </c>
      <c r="B1143">
        <f>IF('d_시나리오'!$J$2='d_시나리오'!$H$2,'d_시나리오'!$I$2,IF(A1143&lt;('d_시나리오'!$I$2-'d_시나리오'!$H$2)/('d_시나리오'!$J$2-'d_시나리오'!$H$2),'d_시나리오'!$H$2+SQRT(A1143*('d_시나리오'!$J$2-'d_시나리오'!$H$2)*('d_시나리오'!$I$2-'d_시나리오'!$H$2)),'d_시나리오'!$J$2-SQRT((1-A1143)*('d_시나리오'!$J$2-'d_시나리오'!$H$2)*('d_시나리오'!$J$2-'d_시나리오'!$I$2))))</f>
        <v/>
      </c>
      <c r="C1143">
        <f>BETAINV(RAND(),2,6)</f>
        <v/>
      </c>
      <c r="D1143">
        <f>INDEX('d_분포'!$A$2:$A$28,RANDBETWEEN(1,27))</f>
        <v/>
      </c>
      <c r="E1143">
        <f>INDEX('d_분포'!$C$2:$C$5,RANDBETWEEN(1,4))*(0.9+0.2*RAND())</f>
        <v/>
      </c>
      <c r="F1143">
        <f>RAND()</f>
        <v/>
      </c>
      <c r="G1143">
        <f>IF('d_시나리오'!$J$3='d_시나리오'!$H$3,'d_시나리오'!$I$3,IF(F1143&lt;('d_시나리오'!$I$3-'d_시나리오'!$H$3)/('d_시나리오'!$J$3-'d_시나리오'!$H$3),'d_시나리오'!$H$3+SQRT(F1143*('d_시나리오'!$J$3-'d_시나리오'!$H$3)*('d_시나리오'!$I$3-'d_시나리오'!$H$3)),'d_시나리오'!$J$3-SQRT((1-F1143)*('d_시나리오'!$J$3-'d_시나리오'!$H$3)*('d_시나리오'!$J$3-'d_시나리오'!$I$3))))</f>
        <v/>
      </c>
      <c r="H1143">
        <f>RAND()</f>
        <v/>
      </c>
      <c r="I1143">
        <f>IF('d_시나리오'!$J$4='d_시나리오'!$H$4,'d_시나리오'!$I$4,IF(H1143&lt;('d_시나리오'!$I$4-'d_시나리오'!$H$4)/('d_시나리오'!$J$4-'d_시나리오'!$H$4),'d_시나리오'!$H$4+SQRT(H1143*('d_시나리오'!$J$4-'d_시나리오'!$H$4)*('d_시나리오'!$I$4-'d_시나리오'!$H$4)),'d_시나리오'!$J$4-SQRT((1-H1143)*('d_시나리오'!$J$4-'d_시나리오'!$H$4)*('d_시나리오'!$J$4-'d_시나리오'!$I$4))))</f>
        <v/>
      </c>
      <c r="J1143">
        <f>RAND()</f>
        <v/>
      </c>
      <c r="K1143">
        <f>IF('d_시나리오'!$J$5='d_시나리오'!$H$5,'d_시나리오'!$I$5,IF(J1143&lt;('d_시나리오'!$I$5-'d_시나리오'!$H$5)/('d_시나리오'!$J$5-'d_시나리오'!$H$5),'d_시나리오'!$H$5+SQRT(J1143*('d_시나리오'!$J$5-'d_시나리오'!$H$5)*('d_시나리오'!$I$5-'d_시나리오'!$H$5)),'d_시나리오'!$J$5-SQRT((1-J1143)*('d_시나리오'!$J$5-'d_시나리오'!$H$5)*('d_시나리오'!$J$5-'d_시나리오'!$I$5))))</f>
        <v/>
      </c>
      <c r="L1143">
        <f>RAND()</f>
        <v/>
      </c>
      <c r="M1143">
        <f>IF('d_시나리오'!$J$6='d_시나리오'!$H$6,'d_시나리오'!$I$6,IF(L1143&lt;('d_시나리오'!$I$6-'d_시나리오'!$H$6)/('d_시나리오'!$J$6-'d_시나리오'!$H$6),'d_시나리오'!$H$6+SQRT(L1143*('d_시나리오'!$J$6-'d_시나리오'!$H$6)*('d_시나리오'!$I$6-'d_시나리오'!$H$6)),'d_시나리오'!$J$6-SQRT((1-L1143)*('d_시나리오'!$J$6-'d_시나리오'!$H$6)*('d_시나리오'!$J$6-'d_시나리오'!$I$6))))</f>
        <v/>
      </c>
      <c r="N1143">
        <f>INDEX('d_분포'!$B$2:$B$57,RANDBETWEEN(1,56))</f>
        <v/>
      </c>
      <c r="O1143">
        <f>BETAINV(RAND(),5,5)</f>
        <v/>
      </c>
      <c r="P1143">
        <f>'d_고정'!$B$1*'6_기대효과'!$H$7*('d_시나리오'!$I$7/'d_고정'!$B$2)*B1143</f>
        <v/>
      </c>
      <c r="Q1143">
        <f>P1143*C1143</f>
        <v/>
      </c>
      <c r="R1143">
        <f>P1143*E1143</f>
        <v/>
      </c>
      <c r="S1143">
        <f>R1143*G1143</f>
        <v/>
      </c>
      <c r="T1143">
        <f>Q1143+S1143</f>
        <v/>
      </c>
      <c r="U1143">
        <f>(Q1143*D1143+S1143*I1143)*(1-O1143)</f>
        <v/>
      </c>
      <c r="V1143">
        <f>(R1143*K1143*N1143+'d_고정'!$B$3*('6_기대효과'!$H$7/8)*N1143*'d_고정'!$B$10*M1143*('6_기대효과'!$K$7/'d_고정'!$B$9))*(1-O1143)</f>
        <v/>
      </c>
      <c r="W1143">
        <f>(S1143*I1143+R1143*MAX(K1143-'d_고정'!$B$10*M1143*('6_기대효과'!$K$7/'d_고정'!$B$9),0)*N1143)*(1-O1143)</f>
        <v/>
      </c>
      <c r="X1143">
        <f>U1143+V1143</f>
        <v/>
      </c>
      <c r="Y1143">
        <f>U1143/('d_고정'!$B$5*'6_기대효과'!$H$7/8)/'d_고정'!$B$6</f>
        <v/>
      </c>
      <c r="Z1143">
        <f>U1143/('d_고정'!$B$8*'6_기대효과'!$H$7/8)</f>
        <v/>
      </c>
    </row>
    <row r="1144">
      <c r="A1144">
        <f>RAND()</f>
        <v/>
      </c>
      <c r="B1144">
        <f>IF('d_시나리오'!$J$2='d_시나리오'!$H$2,'d_시나리오'!$I$2,IF(A1144&lt;('d_시나리오'!$I$2-'d_시나리오'!$H$2)/('d_시나리오'!$J$2-'d_시나리오'!$H$2),'d_시나리오'!$H$2+SQRT(A1144*('d_시나리오'!$J$2-'d_시나리오'!$H$2)*('d_시나리오'!$I$2-'d_시나리오'!$H$2)),'d_시나리오'!$J$2-SQRT((1-A1144)*('d_시나리오'!$J$2-'d_시나리오'!$H$2)*('d_시나리오'!$J$2-'d_시나리오'!$I$2))))</f>
        <v/>
      </c>
      <c r="C1144">
        <f>BETAINV(RAND(),2,6)</f>
        <v/>
      </c>
      <c r="D1144">
        <f>INDEX('d_분포'!$A$2:$A$28,RANDBETWEEN(1,27))</f>
        <v/>
      </c>
      <c r="E1144">
        <f>INDEX('d_분포'!$C$2:$C$5,RANDBETWEEN(1,4))*(0.9+0.2*RAND())</f>
        <v/>
      </c>
      <c r="F1144">
        <f>RAND()</f>
        <v/>
      </c>
      <c r="G1144">
        <f>IF('d_시나리오'!$J$3='d_시나리오'!$H$3,'d_시나리오'!$I$3,IF(F1144&lt;('d_시나리오'!$I$3-'d_시나리오'!$H$3)/('d_시나리오'!$J$3-'d_시나리오'!$H$3),'d_시나리오'!$H$3+SQRT(F1144*('d_시나리오'!$J$3-'d_시나리오'!$H$3)*('d_시나리오'!$I$3-'d_시나리오'!$H$3)),'d_시나리오'!$J$3-SQRT((1-F1144)*('d_시나리오'!$J$3-'d_시나리오'!$H$3)*('d_시나리오'!$J$3-'d_시나리오'!$I$3))))</f>
        <v/>
      </c>
      <c r="H1144">
        <f>RAND()</f>
        <v/>
      </c>
      <c r="I1144">
        <f>IF('d_시나리오'!$J$4='d_시나리오'!$H$4,'d_시나리오'!$I$4,IF(H1144&lt;('d_시나리오'!$I$4-'d_시나리오'!$H$4)/('d_시나리오'!$J$4-'d_시나리오'!$H$4),'d_시나리오'!$H$4+SQRT(H1144*('d_시나리오'!$J$4-'d_시나리오'!$H$4)*('d_시나리오'!$I$4-'d_시나리오'!$H$4)),'d_시나리오'!$J$4-SQRT((1-H1144)*('d_시나리오'!$J$4-'d_시나리오'!$H$4)*('d_시나리오'!$J$4-'d_시나리오'!$I$4))))</f>
        <v/>
      </c>
      <c r="J1144">
        <f>RAND()</f>
        <v/>
      </c>
      <c r="K1144">
        <f>IF('d_시나리오'!$J$5='d_시나리오'!$H$5,'d_시나리오'!$I$5,IF(J1144&lt;('d_시나리오'!$I$5-'d_시나리오'!$H$5)/('d_시나리오'!$J$5-'d_시나리오'!$H$5),'d_시나리오'!$H$5+SQRT(J1144*('d_시나리오'!$J$5-'d_시나리오'!$H$5)*('d_시나리오'!$I$5-'d_시나리오'!$H$5)),'d_시나리오'!$J$5-SQRT((1-J1144)*('d_시나리오'!$J$5-'d_시나리오'!$H$5)*('d_시나리오'!$J$5-'d_시나리오'!$I$5))))</f>
        <v/>
      </c>
      <c r="L1144">
        <f>RAND()</f>
        <v/>
      </c>
      <c r="M1144">
        <f>IF('d_시나리오'!$J$6='d_시나리오'!$H$6,'d_시나리오'!$I$6,IF(L1144&lt;('d_시나리오'!$I$6-'d_시나리오'!$H$6)/('d_시나리오'!$J$6-'d_시나리오'!$H$6),'d_시나리오'!$H$6+SQRT(L1144*('d_시나리오'!$J$6-'d_시나리오'!$H$6)*('d_시나리오'!$I$6-'d_시나리오'!$H$6)),'d_시나리오'!$J$6-SQRT((1-L1144)*('d_시나리오'!$J$6-'d_시나리오'!$H$6)*('d_시나리오'!$J$6-'d_시나리오'!$I$6))))</f>
        <v/>
      </c>
      <c r="N1144">
        <f>INDEX('d_분포'!$B$2:$B$57,RANDBETWEEN(1,56))</f>
        <v/>
      </c>
      <c r="O1144">
        <f>BETAINV(RAND(),5,5)</f>
        <v/>
      </c>
      <c r="P1144">
        <f>'d_고정'!$B$1*'6_기대효과'!$H$7*('d_시나리오'!$I$7/'d_고정'!$B$2)*B1144</f>
        <v/>
      </c>
      <c r="Q1144">
        <f>P1144*C1144</f>
        <v/>
      </c>
      <c r="R1144">
        <f>P1144*E1144</f>
        <v/>
      </c>
      <c r="S1144">
        <f>R1144*G1144</f>
        <v/>
      </c>
      <c r="T1144">
        <f>Q1144+S1144</f>
        <v/>
      </c>
      <c r="U1144">
        <f>(Q1144*D1144+S1144*I1144)*(1-O1144)</f>
        <v/>
      </c>
      <c r="V1144">
        <f>(R1144*K1144*N1144+'d_고정'!$B$3*('6_기대효과'!$H$7/8)*N1144*'d_고정'!$B$10*M1144*('6_기대효과'!$K$7/'d_고정'!$B$9))*(1-O1144)</f>
        <v/>
      </c>
      <c r="W1144">
        <f>(S1144*I1144+R1144*MAX(K1144-'d_고정'!$B$10*M1144*('6_기대효과'!$K$7/'d_고정'!$B$9),0)*N1144)*(1-O1144)</f>
        <v/>
      </c>
      <c r="X1144">
        <f>U1144+V1144</f>
        <v/>
      </c>
      <c r="Y1144">
        <f>U1144/('d_고정'!$B$5*'6_기대효과'!$H$7/8)/'d_고정'!$B$6</f>
        <v/>
      </c>
      <c r="Z1144">
        <f>U1144/('d_고정'!$B$8*'6_기대효과'!$H$7/8)</f>
        <v/>
      </c>
    </row>
    <row r="1145">
      <c r="A1145">
        <f>RAND()</f>
        <v/>
      </c>
      <c r="B1145">
        <f>IF('d_시나리오'!$J$2='d_시나리오'!$H$2,'d_시나리오'!$I$2,IF(A1145&lt;('d_시나리오'!$I$2-'d_시나리오'!$H$2)/('d_시나리오'!$J$2-'d_시나리오'!$H$2),'d_시나리오'!$H$2+SQRT(A1145*('d_시나리오'!$J$2-'d_시나리오'!$H$2)*('d_시나리오'!$I$2-'d_시나리오'!$H$2)),'d_시나리오'!$J$2-SQRT((1-A1145)*('d_시나리오'!$J$2-'d_시나리오'!$H$2)*('d_시나리오'!$J$2-'d_시나리오'!$I$2))))</f>
        <v/>
      </c>
      <c r="C1145">
        <f>BETAINV(RAND(),2,6)</f>
        <v/>
      </c>
      <c r="D1145">
        <f>INDEX('d_분포'!$A$2:$A$28,RANDBETWEEN(1,27))</f>
        <v/>
      </c>
      <c r="E1145">
        <f>INDEX('d_분포'!$C$2:$C$5,RANDBETWEEN(1,4))*(0.9+0.2*RAND())</f>
        <v/>
      </c>
      <c r="F1145">
        <f>RAND()</f>
        <v/>
      </c>
      <c r="G1145">
        <f>IF('d_시나리오'!$J$3='d_시나리오'!$H$3,'d_시나리오'!$I$3,IF(F1145&lt;('d_시나리오'!$I$3-'d_시나리오'!$H$3)/('d_시나리오'!$J$3-'d_시나리오'!$H$3),'d_시나리오'!$H$3+SQRT(F1145*('d_시나리오'!$J$3-'d_시나리오'!$H$3)*('d_시나리오'!$I$3-'d_시나리오'!$H$3)),'d_시나리오'!$J$3-SQRT((1-F1145)*('d_시나리오'!$J$3-'d_시나리오'!$H$3)*('d_시나리오'!$J$3-'d_시나리오'!$I$3))))</f>
        <v/>
      </c>
      <c r="H1145">
        <f>RAND()</f>
        <v/>
      </c>
      <c r="I1145">
        <f>IF('d_시나리오'!$J$4='d_시나리오'!$H$4,'d_시나리오'!$I$4,IF(H1145&lt;('d_시나리오'!$I$4-'d_시나리오'!$H$4)/('d_시나리오'!$J$4-'d_시나리오'!$H$4),'d_시나리오'!$H$4+SQRT(H1145*('d_시나리오'!$J$4-'d_시나리오'!$H$4)*('d_시나리오'!$I$4-'d_시나리오'!$H$4)),'d_시나리오'!$J$4-SQRT((1-H1145)*('d_시나리오'!$J$4-'d_시나리오'!$H$4)*('d_시나리오'!$J$4-'d_시나리오'!$I$4))))</f>
        <v/>
      </c>
      <c r="J1145">
        <f>RAND()</f>
        <v/>
      </c>
      <c r="K1145">
        <f>IF('d_시나리오'!$J$5='d_시나리오'!$H$5,'d_시나리오'!$I$5,IF(J1145&lt;('d_시나리오'!$I$5-'d_시나리오'!$H$5)/('d_시나리오'!$J$5-'d_시나리오'!$H$5),'d_시나리오'!$H$5+SQRT(J1145*('d_시나리오'!$J$5-'d_시나리오'!$H$5)*('d_시나리오'!$I$5-'d_시나리오'!$H$5)),'d_시나리오'!$J$5-SQRT((1-J1145)*('d_시나리오'!$J$5-'d_시나리오'!$H$5)*('d_시나리오'!$J$5-'d_시나리오'!$I$5))))</f>
        <v/>
      </c>
      <c r="L1145">
        <f>RAND()</f>
        <v/>
      </c>
      <c r="M1145">
        <f>IF('d_시나리오'!$J$6='d_시나리오'!$H$6,'d_시나리오'!$I$6,IF(L1145&lt;('d_시나리오'!$I$6-'d_시나리오'!$H$6)/('d_시나리오'!$J$6-'d_시나리오'!$H$6),'d_시나리오'!$H$6+SQRT(L1145*('d_시나리오'!$J$6-'d_시나리오'!$H$6)*('d_시나리오'!$I$6-'d_시나리오'!$H$6)),'d_시나리오'!$J$6-SQRT((1-L1145)*('d_시나리오'!$J$6-'d_시나리오'!$H$6)*('d_시나리오'!$J$6-'d_시나리오'!$I$6))))</f>
        <v/>
      </c>
      <c r="N1145">
        <f>INDEX('d_분포'!$B$2:$B$57,RANDBETWEEN(1,56))</f>
        <v/>
      </c>
      <c r="O1145">
        <f>BETAINV(RAND(),5,5)</f>
        <v/>
      </c>
      <c r="P1145">
        <f>'d_고정'!$B$1*'6_기대효과'!$H$7*('d_시나리오'!$I$7/'d_고정'!$B$2)*B1145</f>
        <v/>
      </c>
      <c r="Q1145">
        <f>P1145*C1145</f>
        <v/>
      </c>
      <c r="R1145">
        <f>P1145*E1145</f>
        <v/>
      </c>
      <c r="S1145">
        <f>R1145*G1145</f>
        <v/>
      </c>
      <c r="T1145">
        <f>Q1145+S1145</f>
        <v/>
      </c>
      <c r="U1145">
        <f>(Q1145*D1145+S1145*I1145)*(1-O1145)</f>
        <v/>
      </c>
      <c r="V1145">
        <f>(R1145*K1145*N1145+'d_고정'!$B$3*('6_기대효과'!$H$7/8)*N1145*'d_고정'!$B$10*M1145*('6_기대효과'!$K$7/'d_고정'!$B$9))*(1-O1145)</f>
        <v/>
      </c>
      <c r="W1145">
        <f>(S1145*I1145+R1145*MAX(K1145-'d_고정'!$B$10*M1145*('6_기대효과'!$K$7/'d_고정'!$B$9),0)*N1145)*(1-O1145)</f>
        <v/>
      </c>
      <c r="X1145">
        <f>U1145+V1145</f>
        <v/>
      </c>
      <c r="Y1145">
        <f>U1145/('d_고정'!$B$5*'6_기대효과'!$H$7/8)/'d_고정'!$B$6</f>
        <v/>
      </c>
      <c r="Z1145">
        <f>U1145/('d_고정'!$B$8*'6_기대효과'!$H$7/8)</f>
        <v/>
      </c>
    </row>
    <row r="1146">
      <c r="A1146">
        <f>RAND()</f>
        <v/>
      </c>
      <c r="B1146">
        <f>IF('d_시나리오'!$J$2='d_시나리오'!$H$2,'d_시나리오'!$I$2,IF(A1146&lt;('d_시나리오'!$I$2-'d_시나리오'!$H$2)/('d_시나리오'!$J$2-'d_시나리오'!$H$2),'d_시나리오'!$H$2+SQRT(A1146*('d_시나리오'!$J$2-'d_시나리오'!$H$2)*('d_시나리오'!$I$2-'d_시나리오'!$H$2)),'d_시나리오'!$J$2-SQRT((1-A1146)*('d_시나리오'!$J$2-'d_시나리오'!$H$2)*('d_시나리오'!$J$2-'d_시나리오'!$I$2))))</f>
        <v/>
      </c>
      <c r="C1146">
        <f>BETAINV(RAND(),2,6)</f>
        <v/>
      </c>
      <c r="D1146">
        <f>INDEX('d_분포'!$A$2:$A$28,RANDBETWEEN(1,27))</f>
        <v/>
      </c>
      <c r="E1146">
        <f>INDEX('d_분포'!$C$2:$C$5,RANDBETWEEN(1,4))*(0.9+0.2*RAND())</f>
        <v/>
      </c>
      <c r="F1146">
        <f>RAND()</f>
        <v/>
      </c>
      <c r="G1146">
        <f>IF('d_시나리오'!$J$3='d_시나리오'!$H$3,'d_시나리오'!$I$3,IF(F1146&lt;('d_시나리오'!$I$3-'d_시나리오'!$H$3)/('d_시나리오'!$J$3-'d_시나리오'!$H$3),'d_시나리오'!$H$3+SQRT(F1146*('d_시나리오'!$J$3-'d_시나리오'!$H$3)*('d_시나리오'!$I$3-'d_시나리오'!$H$3)),'d_시나리오'!$J$3-SQRT((1-F1146)*('d_시나리오'!$J$3-'d_시나리오'!$H$3)*('d_시나리오'!$J$3-'d_시나리오'!$I$3))))</f>
        <v/>
      </c>
      <c r="H1146">
        <f>RAND()</f>
        <v/>
      </c>
      <c r="I1146">
        <f>IF('d_시나리오'!$J$4='d_시나리오'!$H$4,'d_시나리오'!$I$4,IF(H1146&lt;('d_시나리오'!$I$4-'d_시나리오'!$H$4)/('d_시나리오'!$J$4-'d_시나리오'!$H$4),'d_시나리오'!$H$4+SQRT(H1146*('d_시나리오'!$J$4-'d_시나리오'!$H$4)*('d_시나리오'!$I$4-'d_시나리오'!$H$4)),'d_시나리오'!$J$4-SQRT((1-H1146)*('d_시나리오'!$J$4-'d_시나리오'!$H$4)*('d_시나리오'!$J$4-'d_시나리오'!$I$4))))</f>
        <v/>
      </c>
      <c r="J1146">
        <f>RAND()</f>
        <v/>
      </c>
      <c r="K1146">
        <f>IF('d_시나리오'!$J$5='d_시나리오'!$H$5,'d_시나리오'!$I$5,IF(J1146&lt;('d_시나리오'!$I$5-'d_시나리오'!$H$5)/('d_시나리오'!$J$5-'d_시나리오'!$H$5),'d_시나리오'!$H$5+SQRT(J1146*('d_시나리오'!$J$5-'d_시나리오'!$H$5)*('d_시나리오'!$I$5-'d_시나리오'!$H$5)),'d_시나리오'!$J$5-SQRT((1-J1146)*('d_시나리오'!$J$5-'d_시나리오'!$H$5)*('d_시나리오'!$J$5-'d_시나리오'!$I$5))))</f>
        <v/>
      </c>
      <c r="L1146">
        <f>RAND()</f>
        <v/>
      </c>
      <c r="M1146">
        <f>IF('d_시나리오'!$J$6='d_시나리오'!$H$6,'d_시나리오'!$I$6,IF(L1146&lt;('d_시나리오'!$I$6-'d_시나리오'!$H$6)/('d_시나리오'!$J$6-'d_시나리오'!$H$6),'d_시나리오'!$H$6+SQRT(L1146*('d_시나리오'!$J$6-'d_시나리오'!$H$6)*('d_시나리오'!$I$6-'d_시나리오'!$H$6)),'d_시나리오'!$J$6-SQRT((1-L1146)*('d_시나리오'!$J$6-'d_시나리오'!$H$6)*('d_시나리오'!$J$6-'d_시나리오'!$I$6))))</f>
        <v/>
      </c>
      <c r="N1146">
        <f>INDEX('d_분포'!$B$2:$B$57,RANDBETWEEN(1,56))</f>
        <v/>
      </c>
      <c r="O1146">
        <f>BETAINV(RAND(),5,5)</f>
        <v/>
      </c>
      <c r="P1146">
        <f>'d_고정'!$B$1*'6_기대효과'!$H$7*('d_시나리오'!$I$7/'d_고정'!$B$2)*B1146</f>
        <v/>
      </c>
      <c r="Q1146">
        <f>P1146*C1146</f>
        <v/>
      </c>
      <c r="R1146">
        <f>P1146*E1146</f>
        <v/>
      </c>
      <c r="S1146">
        <f>R1146*G1146</f>
        <v/>
      </c>
      <c r="T1146">
        <f>Q1146+S1146</f>
        <v/>
      </c>
      <c r="U1146">
        <f>(Q1146*D1146+S1146*I1146)*(1-O1146)</f>
        <v/>
      </c>
      <c r="V1146">
        <f>(R1146*K1146*N1146+'d_고정'!$B$3*('6_기대효과'!$H$7/8)*N1146*'d_고정'!$B$10*M1146*('6_기대효과'!$K$7/'d_고정'!$B$9))*(1-O1146)</f>
        <v/>
      </c>
      <c r="W1146">
        <f>(S1146*I1146+R1146*MAX(K1146-'d_고정'!$B$10*M1146*('6_기대효과'!$K$7/'d_고정'!$B$9),0)*N1146)*(1-O1146)</f>
        <v/>
      </c>
      <c r="X1146">
        <f>U1146+V1146</f>
        <v/>
      </c>
      <c r="Y1146">
        <f>U1146/('d_고정'!$B$5*'6_기대효과'!$H$7/8)/'d_고정'!$B$6</f>
        <v/>
      </c>
      <c r="Z1146">
        <f>U1146/('d_고정'!$B$8*'6_기대효과'!$H$7/8)</f>
        <v/>
      </c>
    </row>
    <row r="1147">
      <c r="A1147">
        <f>RAND()</f>
        <v/>
      </c>
      <c r="B1147">
        <f>IF('d_시나리오'!$J$2='d_시나리오'!$H$2,'d_시나리오'!$I$2,IF(A1147&lt;('d_시나리오'!$I$2-'d_시나리오'!$H$2)/('d_시나리오'!$J$2-'d_시나리오'!$H$2),'d_시나리오'!$H$2+SQRT(A1147*('d_시나리오'!$J$2-'d_시나리오'!$H$2)*('d_시나리오'!$I$2-'d_시나리오'!$H$2)),'d_시나리오'!$J$2-SQRT((1-A1147)*('d_시나리오'!$J$2-'d_시나리오'!$H$2)*('d_시나리오'!$J$2-'d_시나리오'!$I$2))))</f>
        <v/>
      </c>
      <c r="C1147">
        <f>BETAINV(RAND(),2,6)</f>
        <v/>
      </c>
      <c r="D1147">
        <f>INDEX('d_분포'!$A$2:$A$28,RANDBETWEEN(1,27))</f>
        <v/>
      </c>
      <c r="E1147">
        <f>INDEX('d_분포'!$C$2:$C$5,RANDBETWEEN(1,4))*(0.9+0.2*RAND())</f>
        <v/>
      </c>
      <c r="F1147">
        <f>RAND()</f>
        <v/>
      </c>
      <c r="G1147">
        <f>IF('d_시나리오'!$J$3='d_시나리오'!$H$3,'d_시나리오'!$I$3,IF(F1147&lt;('d_시나리오'!$I$3-'d_시나리오'!$H$3)/('d_시나리오'!$J$3-'d_시나리오'!$H$3),'d_시나리오'!$H$3+SQRT(F1147*('d_시나리오'!$J$3-'d_시나리오'!$H$3)*('d_시나리오'!$I$3-'d_시나리오'!$H$3)),'d_시나리오'!$J$3-SQRT((1-F1147)*('d_시나리오'!$J$3-'d_시나리오'!$H$3)*('d_시나리오'!$J$3-'d_시나리오'!$I$3))))</f>
        <v/>
      </c>
      <c r="H1147">
        <f>RAND()</f>
        <v/>
      </c>
      <c r="I1147">
        <f>IF('d_시나리오'!$J$4='d_시나리오'!$H$4,'d_시나리오'!$I$4,IF(H1147&lt;('d_시나리오'!$I$4-'d_시나리오'!$H$4)/('d_시나리오'!$J$4-'d_시나리오'!$H$4),'d_시나리오'!$H$4+SQRT(H1147*('d_시나리오'!$J$4-'d_시나리오'!$H$4)*('d_시나리오'!$I$4-'d_시나리오'!$H$4)),'d_시나리오'!$J$4-SQRT((1-H1147)*('d_시나리오'!$J$4-'d_시나리오'!$H$4)*('d_시나리오'!$J$4-'d_시나리오'!$I$4))))</f>
        <v/>
      </c>
      <c r="J1147">
        <f>RAND()</f>
        <v/>
      </c>
      <c r="K1147">
        <f>IF('d_시나리오'!$J$5='d_시나리오'!$H$5,'d_시나리오'!$I$5,IF(J1147&lt;('d_시나리오'!$I$5-'d_시나리오'!$H$5)/('d_시나리오'!$J$5-'d_시나리오'!$H$5),'d_시나리오'!$H$5+SQRT(J1147*('d_시나리오'!$J$5-'d_시나리오'!$H$5)*('d_시나리오'!$I$5-'d_시나리오'!$H$5)),'d_시나리오'!$J$5-SQRT((1-J1147)*('d_시나리오'!$J$5-'d_시나리오'!$H$5)*('d_시나리오'!$J$5-'d_시나리오'!$I$5))))</f>
        <v/>
      </c>
      <c r="L1147">
        <f>RAND()</f>
        <v/>
      </c>
      <c r="M1147">
        <f>IF('d_시나리오'!$J$6='d_시나리오'!$H$6,'d_시나리오'!$I$6,IF(L1147&lt;('d_시나리오'!$I$6-'d_시나리오'!$H$6)/('d_시나리오'!$J$6-'d_시나리오'!$H$6),'d_시나리오'!$H$6+SQRT(L1147*('d_시나리오'!$J$6-'d_시나리오'!$H$6)*('d_시나리오'!$I$6-'d_시나리오'!$H$6)),'d_시나리오'!$J$6-SQRT((1-L1147)*('d_시나리오'!$J$6-'d_시나리오'!$H$6)*('d_시나리오'!$J$6-'d_시나리오'!$I$6))))</f>
        <v/>
      </c>
      <c r="N1147">
        <f>INDEX('d_분포'!$B$2:$B$57,RANDBETWEEN(1,56))</f>
        <v/>
      </c>
      <c r="O1147">
        <f>BETAINV(RAND(),5,5)</f>
        <v/>
      </c>
      <c r="P1147">
        <f>'d_고정'!$B$1*'6_기대효과'!$H$7*('d_시나리오'!$I$7/'d_고정'!$B$2)*B1147</f>
        <v/>
      </c>
      <c r="Q1147">
        <f>P1147*C1147</f>
        <v/>
      </c>
      <c r="R1147">
        <f>P1147*E1147</f>
        <v/>
      </c>
      <c r="S1147">
        <f>R1147*G1147</f>
        <v/>
      </c>
      <c r="T1147">
        <f>Q1147+S1147</f>
        <v/>
      </c>
      <c r="U1147">
        <f>(Q1147*D1147+S1147*I1147)*(1-O1147)</f>
        <v/>
      </c>
      <c r="V1147">
        <f>(R1147*K1147*N1147+'d_고정'!$B$3*('6_기대효과'!$H$7/8)*N1147*'d_고정'!$B$10*M1147*('6_기대효과'!$K$7/'d_고정'!$B$9))*(1-O1147)</f>
        <v/>
      </c>
      <c r="W1147">
        <f>(S1147*I1147+R1147*MAX(K1147-'d_고정'!$B$10*M1147*('6_기대효과'!$K$7/'d_고정'!$B$9),0)*N1147)*(1-O1147)</f>
        <v/>
      </c>
      <c r="X1147">
        <f>U1147+V1147</f>
        <v/>
      </c>
      <c r="Y1147">
        <f>U1147/('d_고정'!$B$5*'6_기대효과'!$H$7/8)/'d_고정'!$B$6</f>
        <v/>
      </c>
      <c r="Z1147">
        <f>U1147/('d_고정'!$B$8*'6_기대효과'!$H$7/8)</f>
        <v/>
      </c>
    </row>
    <row r="1148">
      <c r="A1148">
        <f>RAND()</f>
        <v/>
      </c>
      <c r="B1148">
        <f>IF('d_시나리오'!$J$2='d_시나리오'!$H$2,'d_시나리오'!$I$2,IF(A1148&lt;('d_시나리오'!$I$2-'d_시나리오'!$H$2)/('d_시나리오'!$J$2-'d_시나리오'!$H$2),'d_시나리오'!$H$2+SQRT(A1148*('d_시나리오'!$J$2-'d_시나리오'!$H$2)*('d_시나리오'!$I$2-'d_시나리오'!$H$2)),'d_시나리오'!$J$2-SQRT((1-A1148)*('d_시나리오'!$J$2-'d_시나리오'!$H$2)*('d_시나리오'!$J$2-'d_시나리오'!$I$2))))</f>
        <v/>
      </c>
      <c r="C1148">
        <f>BETAINV(RAND(),2,6)</f>
        <v/>
      </c>
      <c r="D1148">
        <f>INDEX('d_분포'!$A$2:$A$28,RANDBETWEEN(1,27))</f>
        <v/>
      </c>
      <c r="E1148">
        <f>INDEX('d_분포'!$C$2:$C$5,RANDBETWEEN(1,4))*(0.9+0.2*RAND())</f>
        <v/>
      </c>
      <c r="F1148">
        <f>RAND()</f>
        <v/>
      </c>
      <c r="G1148">
        <f>IF('d_시나리오'!$J$3='d_시나리오'!$H$3,'d_시나리오'!$I$3,IF(F1148&lt;('d_시나리오'!$I$3-'d_시나리오'!$H$3)/('d_시나리오'!$J$3-'d_시나리오'!$H$3),'d_시나리오'!$H$3+SQRT(F1148*('d_시나리오'!$J$3-'d_시나리오'!$H$3)*('d_시나리오'!$I$3-'d_시나리오'!$H$3)),'d_시나리오'!$J$3-SQRT((1-F1148)*('d_시나리오'!$J$3-'d_시나리오'!$H$3)*('d_시나리오'!$J$3-'d_시나리오'!$I$3))))</f>
        <v/>
      </c>
      <c r="H1148">
        <f>RAND()</f>
        <v/>
      </c>
      <c r="I1148">
        <f>IF('d_시나리오'!$J$4='d_시나리오'!$H$4,'d_시나리오'!$I$4,IF(H1148&lt;('d_시나리오'!$I$4-'d_시나리오'!$H$4)/('d_시나리오'!$J$4-'d_시나리오'!$H$4),'d_시나리오'!$H$4+SQRT(H1148*('d_시나리오'!$J$4-'d_시나리오'!$H$4)*('d_시나리오'!$I$4-'d_시나리오'!$H$4)),'d_시나리오'!$J$4-SQRT((1-H1148)*('d_시나리오'!$J$4-'d_시나리오'!$H$4)*('d_시나리오'!$J$4-'d_시나리오'!$I$4))))</f>
        <v/>
      </c>
      <c r="J1148">
        <f>RAND()</f>
        <v/>
      </c>
      <c r="K1148">
        <f>IF('d_시나리오'!$J$5='d_시나리오'!$H$5,'d_시나리오'!$I$5,IF(J1148&lt;('d_시나리오'!$I$5-'d_시나리오'!$H$5)/('d_시나리오'!$J$5-'d_시나리오'!$H$5),'d_시나리오'!$H$5+SQRT(J1148*('d_시나리오'!$J$5-'d_시나리오'!$H$5)*('d_시나리오'!$I$5-'d_시나리오'!$H$5)),'d_시나리오'!$J$5-SQRT((1-J1148)*('d_시나리오'!$J$5-'d_시나리오'!$H$5)*('d_시나리오'!$J$5-'d_시나리오'!$I$5))))</f>
        <v/>
      </c>
      <c r="L1148">
        <f>RAND()</f>
        <v/>
      </c>
      <c r="M1148">
        <f>IF('d_시나리오'!$J$6='d_시나리오'!$H$6,'d_시나리오'!$I$6,IF(L1148&lt;('d_시나리오'!$I$6-'d_시나리오'!$H$6)/('d_시나리오'!$J$6-'d_시나리오'!$H$6),'d_시나리오'!$H$6+SQRT(L1148*('d_시나리오'!$J$6-'d_시나리오'!$H$6)*('d_시나리오'!$I$6-'d_시나리오'!$H$6)),'d_시나리오'!$J$6-SQRT((1-L1148)*('d_시나리오'!$J$6-'d_시나리오'!$H$6)*('d_시나리오'!$J$6-'d_시나리오'!$I$6))))</f>
        <v/>
      </c>
      <c r="N1148">
        <f>INDEX('d_분포'!$B$2:$B$57,RANDBETWEEN(1,56))</f>
        <v/>
      </c>
      <c r="O1148">
        <f>BETAINV(RAND(),5,5)</f>
        <v/>
      </c>
      <c r="P1148">
        <f>'d_고정'!$B$1*'6_기대효과'!$H$7*('d_시나리오'!$I$7/'d_고정'!$B$2)*B1148</f>
        <v/>
      </c>
      <c r="Q1148">
        <f>P1148*C1148</f>
        <v/>
      </c>
      <c r="R1148">
        <f>P1148*E1148</f>
        <v/>
      </c>
      <c r="S1148">
        <f>R1148*G1148</f>
        <v/>
      </c>
      <c r="T1148">
        <f>Q1148+S1148</f>
        <v/>
      </c>
      <c r="U1148">
        <f>(Q1148*D1148+S1148*I1148)*(1-O1148)</f>
        <v/>
      </c>
      <c r="V1148">
        <f>(R1148*K1148*N1148+'d_고정'!$B$3*('6_기대효과'!$H$7/8)*N1148*'d_고정'!$B$10*M1148*('6_기대효과'!$K$7/'d_고정'!$B$9))*(1-O1148)</f>
        <v/>
      </c>
      <c r="W1148">
        <f>(S1148*I1148+R1148*MAX(K1148-'d_고정'!$B$10*M1148*('6_기대효과'!$K$7/'d_고정'!$B$9),0)*N1148)*(1-O1148)</f>
        <v/>
      </c>
      <c r="X1148">
        <f>U1148+V1148</f>
        <v/>
      </c>
      <c r="Y1148">
        <f>U1148/('d_고정'!$B$5*'6_기대효과'!$H$7/8)/'d_고정'!$B$6</f>
        <v/>
      </c>
      <c r="Z1148">
        <f>U1148/('d_고정'!$B$8*'6_기대효과'!$H$7/8)</f>
        <v/>
      </c>
    </row>
    <row r="1149">
      <c r="A1149">
        <f>RAND()</f>
        <v/>
      </c>
      <c r="B1149">
        <f>IF('d_시나리오'!$J$2='d_시나리오'!$H$2,'d_시나리오'!$I$2,IF(A1149&lt;('d_시나리오'!$I$2-'d_시나리오'!$H$2)/('d_시나리오'!$J$2-'d_시나리오'!$H$2),'d_시나리오'!$H$2+SQRT(A1149*('d_시나리오'!$J$2-'d_시나리오'!$H$2)*('d_시나리오'!$I$2-'d_시나리오'!$H$2)),'d_시나리오'!$J$2-SQRT((1-A1149)*('d_시나리오'!$J$2-'d_시나리오'!$H$2)*('d_시나리오'!$J$2-'d_시나리오'!$I$2))))</f>
        <v/>
      </c>
      <c r="C1149">
        <f>BETAINV(RAND(),2,6)</f>
        <v/>
      </c>
      <c r="D1149">
        <f>INDEX('d_분포'!$A$2:$A$28,RANDBETWEEN(1,27))</f>
        <v/>
      </c>
      <c r="E1149">
        <f>INDEX('d_분포'!$C$2:$C$5,RANDBETWEEN(1,4))*(0.9+0.2*RAND())</f>
        <v/>
      </c>
      <c r="F1149">
        <f>RAND()</f>
        <v/>
      </c>
      <c r="G1149">
        <f>IF('d_시나리오'!$J$3='d_시나리오'!$H$3,'d_시나리오'!$I$3,IF(F1149&lt;('d_시나리오'!$I$3-'d_시나리오'!$H$3)/('d_시나리오'!$J$3-'d_시나리오'!$H$3),'d_시나리오'!$H$3+SQRT(F1149*('d_시나리오'!$J$3-'d_시나리오'!$H$3)*('d_시나리오'!$I$3-'d_시나리오'!$H$3)),'d_시나리오'!$J$3-SQRT((1-F1149)*('d_시나리오'!$J$3-'d_시나리오'!$H$3)*('d_시나리오'!$J$3-'d_시나리오'!$I$3))))</f>
        <v/>
      </c>
      <c r="H1149">
        <f>RAND()</f>
        <v/>
      </c>
      <c r="I1149">
        <f>IF('d_시나리오'!$J$4='d_시나리오'!$H$4,'d_시나리오'!$I$4,IF(H1149&lt;('d_시나리오'!$I$4-'d_시나리오'!$H$4)/('d_시나리오'!$J$4-'d_시나리오'!$H$4),'d_시나리오'!$H$4+SQRT(H1149*('d_시나리오'!$J$4-'d_시나리오'!$H$4)*('d_시나리오'!$I$4-'d_시나리오'!$H$4)),'d_시나리오'!$J$4-SQRT((1-H1149)*('d_시나리오'!$J$4-'d_시나리오'!$H$4)*('d_시나리오'!$J$4-'d_시나리오'!$I$4))))</f>
        <v/>
      </c>
      <c r="J1149">
        <f>RAND()</f>
        <v/>
      </c>
      <c r="K1149">
        <f>IF('d_시나리오'!$J$5='d_시나리오'!$H$5,'d_시나리오'!$I$5,IF(J1149&lt;('d_시나리오'!$I$5-'d_시나리오'!$H$5)/('d_시나리오'!$J$5-'d_시나리오'!$H$5),'d_시나리오'!$H$5+SQRT(J1149*('d_시나리오'!$J$5-'d_시나리오'!$H$5)*('d_시나리오'!$I$5-'d_시나리오'!$H$5)),'d_시나리오'!$J$5-SQRT((1-J1149)*('d_시나리오'!$J$5-'d_시나리오'!$H$5)*('d_시나리오'!$J$5-'d_시나리오'!$I$5))))</f>
        <v/>
      </c>
      <c r="L1149">
        <f>RAND()</f>
        <v/>
      </c>
      <c r="M1149">
        <f>IF('d_시나리오'!$J$6='d_시나리오'!$H$6,'d_시나리오'!$I$6,IF(L1149&lt;('d_시나리오'!$I$6-'d_시나리오'!$H$6)/('d_시나리오'!$J$6-'d_시나리오'!$H$6),'d_시나리오'!$H$6+SQRT(L1149*('d_시나리오'!$J$6-'d_시나리오'!$H$6)*('d_시나리오'!$I$6-'d_시나리오'!$H$6)),'d_시나리오'!$J$6-SQRT((1-L1149)*('d_시나리오'!$J$6-'d_시나리오'!$H$6)*('d_시나리오'!$J$6-'d_시나리오'!$I$6))))</f>
        <v/>
      </c>
      <c r="N1149">
        <f>INDEX('d_분포'!$B$2:$B$57,RANDBETWEEN(1,56))</f>
        <v/>
      </c>
      <c r="O1149">
        <f>BETAINV(RAND(),5,5)</f>
        <v/>
      </c>
      <c r="P1149">
        <f>'d_고정'!$B$1*'6_기대효과'!$H$7*('d_시나리오'!$I$7/'d_고정'!$B$2)*B1149</f>
        <v/>
      </c>
      <c r="Q1149">
        <f>P1149*C1149</f>
        <v/>
      </c>
      <c r="R1149">
        <f>P1149*E1149</f>
        <v/>
      </c>
      <c r="S1149">
        <f>R1149*G1149</f>
        <v/>
      </c>
      <c r="T1149">
        <f>Q1149+S1149</f>
        <v/>
      </c>
      <c r="U1149">
        <f>(Q1149*D1149+S1149*I1149)*(1-O1149)</f>
        <v/>
      </c>
      <c r="V1149">
        <f>(R1149*K1149*N1149+'d_고정'!$B$3*('6_기대효과'!$H$7/8)*N1149*'d_고정'!$B$10*M1149*('6_기대효과'!$K$7/'d_고정'!$B$9))*(1-O1149)</f>
        <v/>
      </c>
      <c r="W1149">
        <f>(S1149*I1149+R1149*MAX(K1149-'d_고정'!$B$10*M1149*('6_기대효과'!$K$7/'d_고정'!$B$9),0)*N1149)*(1-O1149)</f>
        <v/>
      </c>
      <c r="X1149">
        <f>U1149+V1149</f>
        <v/>
      </c>
      <c r="Y1149">
        <f>U1149/('d_고정'!$B$5*'6_기대효과'!$H$7/8)/'d_고정'!$B$6</f>
        <v/>
      </c>
      <c r="Z1149">
        <f>U1149/('d_고정'!$B$8*'6_기대효과'!$H$7/8)</f>
        <v/>
      </c>
    </row>
    <row r="1150">
      <c r="A1150">
        <f>RAND()</f>
        <v/>
      </c>
      <c r="B1150">
        <f>IF('d_시나리오'!$J$2='d_시나리오'!$H$2,'d_시나리오'!$I$2,IF(A1150&lt;('d_시나리오'!$I$2-'d_시나리오'!$H$2)/('d_시나리오'!$J$2-'d_시나리오'!$H$2),'d_시나리오'!$H$2+SQRT(A1150*('d_시나리오'!$J$2-'d_시나리오'!$H$2)*('d_시나리오'!$I$2-'d_시나리오'!$H$2)),'d_시나리오'!$J$2-SQRT((1-A1150)*('d_시나리오'!$J$2-'d_시나리오'!$H$2)*('d_시나리오'!$J$2-'d_시나리오'!$I$2))))</f>
        <v/>
      </c>
      <c r="C1150">
        <f>BETAINV(RAND(),2,6)</f>
        <v/>
      </c>
      <c r="D1150">
        <f>INDEX('d_분포'!$A$2:$A$28,RANDBETWEEN(1,27))</f>
        <v/>
      </c>
      <c r="E1150">
        <f>INDEX('d_분포'!$C$2:$C$5,RANDBETWEEN(1,4))*(0.9+0.2*RAND())</f>
        <v/>
      </c>
      <c r="F1150">
        <f>RAND()</f>
        <v/>
      </c>
      <c r="G1150">
        <f>IF('d_시나리오'!$J$3='d_시나리오'!$H$3,'d_시나리오'!$I$3,IF(F1150&lt;('d_시나리오'!$I$3-'d_시나리오'!$H$3)/('d_시나리오'!$J$3-'d_시나리오'!$H$3),'d_시나리오'!$H$3+SQRT(F1150*('d_시나리오'!$J$3-'d_시나리오'!$H$3)*('d_시나리오'!$I$3-'d_시나리오'!$H$3)),'d_시나리오'!$J$3-SQRT((1-F1150)*('d_시나리오'!$J$3-'d_시나리오'!$H$3)*('d_시나리오'!$J$3-'d_시나리오'!$I$3))))</f>
        <v/>
      </c>
      <c r="H1150">
        <f>RAND()</f>
        <v/>
      </c>
      <c r="I1150">
        <f>IF('d_시나리오'!$J$4='d_시나리오'!$H$4,'d_시나리오'!$I$4,IF(H1150&lt;('d_시나리오'!$I$4-'d_시나리오'!$H$4)/('d_시나리오'!$J$4-'d_시나리오'!$H$4),'d_시나리오'!$H$4+SQRT(H1150*('d_시나리오'!$J$4-'d_시나리오'!$H$4)*('d_시나리오'!$I$4-'d_시나리오'!$H$4)),'d_시나리오'!$J$4-SQRT((1-H1150)*('d_시나리오'!$J$4-'d_시나리오'!$H$4)*('d_시나리오'!$J$4-'d_시나리오'!$I$4))))</f>
        <v/>
      </c>
      <c r="J1150">
        <f>RAND()</f>
        <v/>
      </c>
      <c r="K1150">
        <f>IF('d_시나리오'!$J$5='d_시나리오'!$H$5,'d_시나리오'!$I$5,IF(J1150&lt;('d_시나리오'!$I$5-'d_시나리오'!$H$5)/('d_시나리오'!$J$5-'d_시나리오'!$H$5),'d_시나리오'!$H$5+SQRT(J1150*('d_시나리오'!$J$5-'d_시나리오'!$H$5)*('d_시나리오'!$I$5-'d_시나리오'!$H$5)),'d_시나리오'!$J$5-SQRT((1-J1150)*('d_시나리오'!$J$5-'d_시나리오'!$H$5)*('d_시나리오'!$J$5-'d_시나리오'!$I$5))))</f>
        <v/>
      </c>
      <c r="L1150">
        <f>RAND()</f>
        <v/>
      </c>
      <c r="M1150">
        <f>IF('d_시나리오'!$J$6='d_시나리오'!$H$6,'d_시나리오'!$I$6,IF(L1150&lt;('d_시나리오'!$I$6-'d_시나리오'!$H$6)/('d_시나리오'!$J$6-'d_시나리오'!$H$6),'d_시나리오'!$H$6+SQRT(L1150*('d_시나리오'!$J$6-'d_시나리오'!$H$6)*('d_시나리오'!$I$6-'d_시나리오'!$H$6)),'d_시나리오'!$J$6-SQRT((1-L1150)*('d_시나리오'!$J$6-'d_시나리오'!$H$6)*('d_시나리오'!$J$6-'d_시나리오'!$I$6))))</f>
        <v/>
      </c>
      <c r="N1150">
        <f>INDEX('d_분포'!$B$2:$B$57,RANDBETWEEN(1,56))</f>
        <v/>
      </c>
      <c r="O1150">
        <f>BETAINV(RAND(),5,5)</f>
        <v/>
      </c>
      <c r="P1150">
        <f>'d_고정'!$B$1*'6_기대효과'!$H$7*('d_시나리오'!$I$7/'d_고정'!$B$2)*B1150</f>
        <v/>
      </c>
      <c r="Q1150">
        <f>P1150*C1150</f>
        <v/>
      </c>
      <c r="R1150">
        <f>P1150*E1150</f>
        <v/>
      </c>
      <c r="S1150">
        <f>R1150*G1150</f>
        <v/>
      </c>
      <c r="T1150">
        <f>Q1150+S1150</f>
        <v/>
      </c>
      <c r="U1150">
        <f>(Q1150*D1150+S1150*I1150)*(1-O1150)</f>
        <v/>
      </c>
      <c r="V1150">
        <f>(R1150*K1150*N1150+'d_고정'!$B$3*('6_기대효과'!$H$7/8)*N1150*'d_고정'!$B$10*M1150*('6_기대효과'!$K$7/'d_고정'!$B$9))*(1-O1150)</f>
        <v/>
      </c>
      <c r="W1150">
        <f>(S1150*I1150+R1150*MAX(K1150-'d_고정'!$B$10*M1150*('6_기대효과'!$K$7/'d_고정'!$B$9),0)*N1150)*(1-O1150)</f>
        <v/>
      </c>
      <c r="X1150">
        <f>U1150+V1150</f>
        <v/>
      </c>
      <c r="Y1150">
        <f>U1150/('d_고정'!$B$5*'6_기대효과'!$H$7/8)/'d_고정'!$B$6</f>
        <v/>
      </c>
      <c r="Z1150">
        <f>U1150/('d_고정'!$B$8*'6_기대효과'!$H$7/8)</f>
        <v/>
      </c>
    </row>
    <row r="1151">
      <c r="A1151">
        <f>RAND()</f>
        <v/>
      </c>
      <c r="B1151">
        <f>IF('d_시나리오'!$J$2='d_시나리오'!$H$2,'d_시나리오'!$I$2,IF(A1151&lt;('d_시나리오'!$I$2-'d_시나리오'!$H$2)/('d_시나리오'!$J$2-'d_시나리오'!$H$2),'d_시나리오'!$H$2+SQRT(A1151*('d_시나리오'!$J$2-'d_시나리오'!$H$2)*('d_시나리오'!$I$2-'d_시나리오'!$H$2)),'d_시나리오'!$J$2-SQRT((1-A1151)*('d_시나리오'!$J$2-'d_시나리오'!$H$2)*('d_시나리오'!$J$2-'d_시나리오'!$I$2))))</f>
        <v/>
      </c>
      <c r="C1151">
        <f>BETAINV(RAND(),2,6)</f>
        <v/>
      </c>
      <c r="D1151">
        <f>INDEX('d_분포'!$A$2:$A$28,RANDBETWEEN(1,27))</f>
        <v/>
      </c>
      <c r="E1151">
        <f>INDEX('d_분포'!$C$2:$C$5,RANDBETWEEN(1,4))*(0.9+0.2*RAND())</f>
        <v/>
      </c>
      <c r="F1151">
        <f>RAND()</f>
        <v/>
      </c>
      <c r="G1151">
        <f>IF('d_시나리오'!$J$3='d_시나리오'!$H$3,'d_시나리오'!$I$3,IF(F1151&lt;('d_시나리오'!$I$3-'d_시나리오'!$H$3)/('d_시나리오'!$J$3-'d_시나리오'!$H$3),'d_시나리오'!$H$3+SQRT(F1151*('d_시나리오'!$J$3-'d_시나리오'!$H$3)*('d_시나리오'!$I$3-'d_시나리오'!$H$3)),'d_시나리오'!$J$3-SQRT((1-F1151)*('d_시나리오'!$J$3-'d_시나리오'!$H$3)*('d_시나리오'!$J$3-'d_시나리오'!$I$3))))</f>
        <v/>
      </c>
      <c r="H1151">
        <f>RAND()</f>
        <v/>
      </c>
      <c r="I1151">
        <f>IF('d_시나리오'!$J$4='d_시나리오'!$H$4,'d_시나리오'!$I$4,IF(H1151&lt;('d_시나리오'!$I$4-'d_시나리오'!$H$4)/('d_시나리오'!$J$4-'d_시나리오'!$H$4),'d_시나리오'!$H$4+SQRT(H1151*('d_시나리오'!$J$4-'d_시나리오'!$H$4)*('d_시나리오'!$I$4-'d_시나리오'!$H$4)),'d_시나리오'!$J$4-SQRT((1-H1151)*('d_시나리오'!$J$4-'d_시나리오'!$H$4)*('d_시나리오'!$J$4-'d_시나리오'!$I$4))))</f>
        <v/>
      </c>
      <c r="J1151">
        <f>RAND()</f>
        <v/>
      </c>
      <c r="K1151">
        <f>IF('d_시나리오'!$J$5='d_시나리오'!$H$5,'d_시나리오'!$I$5,IF(J1151&lt;('d_시나리오'!$I$5-'d_시나리오'!$H$5)/('d_시나리오'!$J$5-'d_시나리오'!$H$5),'d_시나리오'!$H$5+SQRT(J1151*('d_시나리오'!$J$5-'d_시나리오'!$H$5)*('d_시나리오'!$I$5-'d_시나리오'!$H$5)),'d_시나리오'!$J$5-SQRT((1-J1151)*('d_시나리오'!$J$5-'d_시나리오'!$H$5)*('d_시나리오'!$J$5-'d_시나리오'!$I$5))))</f>
        <v/>
      </c>
      <c r="L1151">
        <f>RAND()</f>
        <v/>
      </c>
      <c r="M1151">
        <f>IF('d_시나리오'!$J$6='d_시나리오'!$H$6,'d_시나리오'!$I$6,IF(L1151&lt;('d_시나리오'!$I$6-'d_시나리오'!$H$6)/('d_시나리오'!$J$6-'d_시나리오'!$H$6),'d_시나리오'!$H$6+SQRT(L1151*('d_시나리오'!$J$6-'d_시나리오'!$H$6)*('d_시나리오'!$I$6-'d_시나리오'!$H$6)),'d_시나리오'!$J$6-SQRT((1-L1151)*('d_시나리오'!$J$6-'d_시나리오'!$H$6)*('d_시나리오'!$J$6-'d_시나리오'!$I$6))))</f>
        <v/>
      </c>
      <c r="N1151">
        <f>INDEX('d_분포'!$B$2:$B$57,RANDBETWEEN(1,56))</f>
        <v/>
      </c>
      <c r="O1151">
        <f>BETAINV(RAND(),5,5)</f>
        <v/>
      </c>
      <c r="P1151">
        <f>'d_고정'!$B$1*'6_기대효과'!$H$7*('d_시나리오'!$I$7/'d_고정'!$B$2)*B1151</f>
        <v/>
      </c>
      <c r="Q1151">
        <f>P1151*C1151</f>
        <v/>
      </c>
      <c r="R1151">
        <f>P1151*E1151</f>
        <v/>
      </c>
      <c r="S1151">
        <f>R1151*G1151</f>
        <v/>
      </c>
      <c r="T1151">
        <f>Q1151+S1151</f>
        <v/>
      </c>
      <c r="U1151">
        <f>(Q1151*D1151+S1151*I1151)*(1-O1151)</f>
        <v/>
      </c>
      <c r="V1151">
        <f>(R1151*K1151*N1151+'d_고정'!$B$3*('6_기대효과'!$H$7/8)*N1151*'d_고정'!$B$10*M1151*('6_기대효과'!$K$7/'d_고정'!$B$9))*(1-O1151)</f>
        <v/>
      </c>
      <c r="W1151">
        <f>(S1151*I1151+R1151*MAX(K1151-'d_고정'!$B$10*M1151*('6_기대효과'!$K$7/'d_고정'!$B$9),0)*N1151)*(1-O1151)</f>
        <v/>
      </c>
      <c r="X1151">
        <f>U1151+V1151</f>
        <v/>
      </c>
      <c r="Y1151">
        <f>U1151/('d_고정'!$B$5*'6_기대효과'!$H$7/8)/'d_고정'!$B$6</f>
        <v/>
      </c>
      <c r="Z1151">
        <f>U1151/('d_고정'!$B$8*'6_기대효과'!$H$7/8)</f>
        <v/>
      </c>
    </row>
    <row r="1152">
      <c r="A1152">
        <f>RAND()</f>
        <v/>
      </c>
      <c r="B1152">
        <f>IF('d_시나리오'!$J$2='d_시나리오'!$H$2,'d_시나리오'!$I$2,IF(A1152&lt;('d_시나리오'!$I$2-'d_시나리오'!$H$2)/('d_시나리오'!$J$2-'d_시나리오'!$H$2),'d_시나리오'!$H$2+SQRT(A1152*('d_시나리오'!$J$2-'d_시나리오'!$H$2)*('d_시나리오'!$I$2-'d_시나리오'!$H$2)),'d_시나리오'!$J$2-SQRT((1-A1152)*('d_시나리오'!$J$2-'d_시나리오'!$H$2)*('d_시나리오'!$J$2-'d_시나리오'!$I$2))))</f>
        <v/>
      </c>
      <c r="C1152">
        <f>BETAINV(RAND(),2,6)</f>
        <v/>
      </c>
      <c r="D1152">
        <f>INDEX('d_분포'!$A$2:$A$28,RANDBETWEEN(1,27))</f>
        <v/>
      </c>
      <c r="E1152">
        <f>INDEX('d_분포'!$C$2:$C$5,RANDBETWEEN(1,4))*(0.9+0.2*RAND())</f>
        <v/>
      </c>
      <c r="F1152">
        <f>RAND()</f>
        <v/>
      </c>
      <c r="G1152">
        <f>IF('d_시나리오'!$J$3='d_시나리오'!$H$3,'d_시나리오'!$I$3,IF(F1152&lt;('d_시나리오'!$I$3-'d_시나리오'!$H$3)/('d_시나리오'!$J$3-'d_시나리오'!$H$3),'d_시나리오'!$H$3+SQRT(F1152*('d_시나리오'!$J$3-'d_시나리오'!$H$3)*('d_시나리오'!$I$3-'d_시나리오'!$H$3)),'d_시나리오'!$J$3-SQRT((1-F1152)*('d_시나리오'!$J$3-'d_시나리오'!$H$3)*('d_시나리오'!$J$3-'d_시나리오'!$I$3))))</f>
        <v/>
      </c>
      <c r="H1152">
        <f>RAND()</f>
        <v/>
      </c>
      <c r="I1152">
        <f>IF('d_시나리오'!$J$4='d_시나리오'!$H$4,'d_시나리오'!$I$4,IF(H1152&lt;('d_시나리오'!$I$4-'d_시나리오'!$H$4)/('d_시나리오'!$J$4-'d_시나리오'!$H$4),'d_시나리오'!$H$4+SQRT(H1152*('d_시나리오'!$J$4-'d_시나리오'!$H$4)*('d_시나리오'!$I$4-'d_시나리오'!$H$4)),'d_시나리오'!$J$4-SQRT((1-H1152)*('d_시나리오'!$J$4-'d_시나리오'!$H$4)*('d_시나리오'!$J$4-'d_시나리오'!$I$4))))</f>
        <v/>
      </c>
      <c r="J1152">
        <f>RAND()</f>
        <v/>
      </c>
      <c r="K1152">
        <f>IF('d_시나리오'!$J$5='d_시나리오'!$H$5,'d_시나리오'!$I$5,IF(J1152&lt;('d_시나리오'!$I$5-'d_시나리오'!$H$5)/('d_시나리오'!$J$5-'d_시나리오'!$H$5),'d_시나리오'!$H$5+SQRT(J1152*('d_시나리오'!$J$5-'d_시나리오'!$H$5)*('d_시나리오'!$I$5-'d_시나리오'!$H$5)),'d_시나리오'!$J$5-SQRT((1-J1152)*('d_시나리오'!$J$5-'d_시나리오'!$H$5)*('d_시나리오'!$J$5-'d_시나리오'!$I$5))))</f>
        <v/>
      </c>
      <c r="L1152">
        <f>RAND()</f>
        <v/>
      </c>
      <c r="M1152">
        <f>IF('d_시나리오'!$J$6='d_시나리오'!$H$6,'d_시나리오'!$I$6,IF(L1152&lt;('d_시나리오'!$I$6-'d_시나리오'!$H$6)/('d_시나리오'!$J$6-'d_시나리오'!$H$6),'d_시나리오'!$H$6+SQRT(L1152*('d_시나리오'!$J$6-'d_시나리오'!$H$6)*('d_시나리오'!$I$6-'d_시나리오'!$H$6)),'d_시나리오'!$J$6-SQRT((1-L1152)*('d_시나리오'!$J$6-'d_시나리오'!$H$6)*('d_시나리오'!$J$6-'d_시나리오'!$I$6))))</f>
        <v/>
      </c>
      <c r="N1152">
        <f>INDEX('d_분포'!$B$2:$B$57,RANDBETWEEN(1,56))</f>
        <v/>
      </c>
      <c r="O1152">
        <f>BETAINV(RAND(),5,5)</f>
        <v/>
      </c>
      <c r="P1152">
        <f>'d_고정'!$B$1*'6_기대효과'!$H$7*('d_시나리오'!$I$7/'d_고정'!$B$2)*B1152</f>
        <v/>
      </c>
      <c r="Q1152">
        <f>P1152*C1152</f>
        <v/>
      </c>
      <c r="R1152">
        <f>P1152*E1152</f>
        <v/>
      </c>
      <c r="S1152">
        <f>R1152*G1152</f>
        <v/>
      </c>
      <c r="T1152">
        <f>Q1152+S1152</f>
        <v/>
      </c>
      <c r="U1152">
        <f>(Q1152*D1152+S1152*I1152)*(1-O1152)</f>
        <v/>
      </c>
      <c r="V1152">
        <f>(R1152*K1152*N1152+'d_고정'!$B$3*('6_기대효과'!$H$7/8)*N1152*'d_고정'!$B$10*M1152*('6_기대효과'!$K$7/'d_고정'!$B$9))*(1-O1152)</f>
        <v/>
      </c>
      <c r="W1152">
        <f>(S1152*I1152+R1152*MAX(K1152-'d_고정'!$B$10*M1152*('6_기대효과'!$K$7/'d_고정'!$B$9),0)*N1152)*(1-O1152)</f>
        <v/>
      </c>
      <c r="X1152">
        <f>U1152+V1152</f>
        <v/>
      </c>
      <c r="Y1152">
        <f>U1152/('d_고정'!$B$5*'6_기대효과'!$H$7/8)/'d_고정'!$B$6</f>
        <v/>
      </c>
      <c r="Z1152">
        <f>U1152/('d_고정'!$B$8*'6_기대효과'!$H$7/8)</f>
        <v/>
      </c>
    </row>
    <row r="1153">
      <c r="A1153">
        <f>RAND()</f>
        <v/>
      </c>
      <c r="B1153">
        <f>IF('d_시나리오'!$J$2='d_시나리오'!$H$2,'d_시나리오'!$I$2,IF(A1153&lt;('d_시나리오'!$I$2-'d_시나리오'!$H$2)/('d_시나리오'!$J$2-'d_시나리오'!$H$2),'d_시나리오'!$H$2+SQRT(A1153*('d_시나리오'!$J$2-'d_시나리오'!$H$2)*('d_시나리오'!$I$2-'d_시나리오'!$H$2)),'d_시나리오'!$J$2-SQRT((1-A1153)*('d_시나리오'!$J$2-'d_시나리오'!$H$2)*('d_시나리오'!$J$2-'d_시나리오'!$I$2))))</f>
        <v/>
      </c>
      <c r="C1153">
        <f>BETAINV(RAND(),2,6)</f>
        <v/>
      </c>
      <c r="D1153">
        <f>INDEX('d_분포'!$A$2:$A$28,RANDBETWEEN(1,27))</f>
        <v/>
      </c>
      <c r="E1153">
        <f>INDEX('d_분포'!$C$2:$C$5,RANDBETWEEN(1,4))*(0.9+0.2*RAND())</f>
        <v/>
      </c>
      <c r="F1153">
        <f>RAND()</f>
        <v/>
      </c>
      <c r="G1153">
        <f>IF('d_시나리오'!$J$3='d_시나리오'!$H$3,'d_시나리오'!$I$3,IF(F1153&lt;('d_시나리오'!$I$3-'d_시나리오'!$H$3)/('d_시나리오'!$J$3-'d_시나리오'!$H$3),'d_시나리오'!$H$3+SQRT(F1153*('d_시나리오'!$J$3-'d_시나리오'!$H$3)*('d_시나리오'!$I$3-'d_시나리오'!$H$3)),'d_시나리오'!$J$3-SQRT((1-F1153)*('d_시나리오'!$J$3-'d_시나리오'!$H$3)*('d_시나리오'!$J$3-'d_시나리오'!$I$3))))</f>
        <v/>
      </c>
      <c r="H1153">
        <f>RAND()</f>
        <v/>
      </c>
      <c r="I1153">
        <f>IF('d_시나리오'!$J$4='d_시나리오'!$H$4,'d_시나리오'!$I$4,IF(H1153&lt;('d_시나리오'!$I$4-'d_시나리오'!$H$4)/('d_시나리오'!$J$4-'d_시나리오'!$H$4),'d_시나리오'!$H$4+SQRT(H1153*('d_시나리오'!$J$4-'d_시나리오'!$H$4)*('d_시나리오'!$I$4-'d_시나리오'!$H$4)),'d_시나리오'!$J$4-SQRT((1-H1153)*('d_시나리오'!$J$4-'d_시나리오'!$H$4)*('d_시나리오'!$J$4-'d_시나리오'!$I$4))))</f>
        <v/>
      </c>
      <c r="J1153">
        <f>RAND()</f>
        <v/>
      </c>
      <c r="K1153">
        <f>IF('d_시나리오'!$J$5='d_시나리오'!$H$5,'d_시나리오'!$I$5,IF(J1153&lt;('d_시나리오'!$I$5-'d_시나리오'!$H$5)/('d_시나리오'!$J$5-'d_시나리오'!$H$5),'d_시나리오'!$H$5+SQRT(J1153*('d_시나리오'!$J$5-'d_시나리오'!$H$5)*('d_시나리오'!$I$5-'d_시나리오'!$H$5)),'d_시나리오'!$J$5-SQRT((1-J1153)*('d_시나리오'!$J$5-'d_시나리오'!$H$5)*('d_시나리오'!$J$5-'d_시나리오'!$I$5))))</f>
        <v/>
      </c>
      <c r="L1153">
        <f>RAND()</f>
        <v/>
      </c>
      <c r="M1153">
        <f>IF('d_시나리오'!$J$6='d_시나리오'!$H$6,'d_시나리오'!$I$6,IF(L1153&lt;('d_시나리오'!$I$6-'d_시나리오'!$H$6)/('d_시나리오'!$J$6-'d_시나리오'!$H$6),'d_시나리오'!$H$6+SQRT(L1153*('d_시나리오'!$J$6-'d_시나리오'!$H$6)*('d_시나리오'!$I$6-'d_시나리오'!$H$6)),'d_시나리오'!$J$6-SQRT((1-L1153)*('d_시나리오'!$J$6-'d_시나리오'!$H$6)*('d_시나리오'!$J$6-'d_시나리오'!$I$6))))</f>
        <v/>
      </c>
      <c r="N1153">
        <f>INDEX('d_분포'!$B$2:$B$57,RANDBETWEEN(1,56))</f>
        <v/>
      </c>
      <c r="O1153">
        <f>BETAINV(RAND(),5,5)</f>
        <v/>
      </c>
      <c r="P1153">
        <f>'d_고정'!$B$1*'6_기대효과'!$H$7*('d_시나리오'!$I$7/'d_고정'!$B$2)*B1153</f>
        <v/>
      </c>
      <c r="Q1153">
        <f>P1153*C1153</f>
        <v/>
      </c>
      <c r="R1153">
        <f>P1153*E1153</f>
        <v/>
      </c>
      <c r="S1153">
        <f>R1153*G1153</f>
        <v/>
      </c>
      <c r="T1153">
        <f>Q1153+S1153</f>
        <v/>
      </c>
      <c r="U1153">
        <f>(Q1153*D1153+S1153*I1153)*(1-O1153)</f>
        <v/>
      </c>
      <c r="V1153">
        <f>(R1153*K1153*N1153+'d_고정'!$B$3*('6_기대효과'!$H$7/8)*N1153*'d_고정'!$B$10*M1153*('6_기대효과'!$K$7/'d_고정'!$B$9))*(1-O1153)</f>
        <v/>
      </c>
      <c r="W1153">
        <f>(S1153*I1153+R1153*MAX(K1153-'d_고정'!$B$10*M1153*('6_기대효과'!$K$7/'d_고정'!$B$9),0)*N1153)*(1-O1153)</f>
        <v/>
      </c>
      <c r="X1153">
        <f>U1153+V1153</f>
        <v/>
      </c>
      <c r="Y1153">
        <f>U1153/('d_고정'!$B$5*'6_기대효과'!$H$7/8)/'d_고정'!$B$6</f>
        <v/>
      </c>
      <c r="Z1153">
        <f>U1153/('d_고정'!$B$8*'6_기대효과'!$H$7/8)</f>
        <v/>
      </c>
    </row>
    <row r="1154">
      <c r="A1154">
        <f>RAND()</f>
        <v/>
      </c>
      <c r="B1154">
        <f>IF('d_시나리오'!$J$2='d_시나리오'!$H$2,'d_시나리오'!$I$2,IF(A1154&lt;('d_시나리오'!$I$2-'d_시나리오'!$H$2)/('d_시나리오'!$J$2-'d_시나리오'!$H$2),'d_시나리오'!$H$2+SQRT(A1154*('d_시나리오'!$J$2-'d_시나리오'!$H$2)*('d_시나리오'!$I$2-'d_시나리오'!$H$2)),'d_시나리오'!$J$2-SQRT((1-A1154)*('d_시나리오'!$J$2-'d_시나리오'!$H$2)*('d_시나리오'!$J$2-'d_시나리오'!$I$2))))</f>
        <v/>
      </c>
      <c r="C1154">
        <f>BETAINV(RAND(),2,6)</f>
        <v/>
      </c>
      <c r="D1154">
        <f>INDEX('d_분포'!$A$2:$A$28,RANDBETWEEN(1,27))</f>
        <v/>
      </c>
      <c r="E1154">
        <f>INDEX('d_분포'!$C$2:$C$5,RANDBETWEEN(1,4))*(0.9+0.2*RAND())</f>
        <v/>
      </c>
      <c r="F1154">
        <f>RAND()</f>
        <v/>
      </c>
      <c r="G1154">
        <f>IF('d_시나리오'!$J$3='d_시나리오'!$H$3,'d_시나리오'!$I$3,IF(F1154&lt;('d_시나리오'!$I$3-'d_시나리오'!$H$3)/('d_시나리오'!$J$3-'d_시나리오'!$H$3),'d_시나리오'!$H$3+SQRT(F1154*('d_시나리오'!$J$3-'d_시나리오'!$H$3)*('d_시나리오'!$I$3-'d_시나리오'!$H$3)),'d_시나리오'!$J$3-SQRT((1-F1154)*('d_시나리오'!$J$3-'d_시나리오'!$H$3)*('d_시나리오'!$J$3-'d_시나리오'!$I$3))))</f>
        <v/>
      </c>
      <c r="H1154">
        <f>RAND()</f>
        <v/>
      </c>
      <c r="I1154">
        <f>IF('d_시나리오'!$J$4='d_시나리오'!$H$4,'d_시나리오'!$I$4,IF(H1154&lt;('d_시나리오'!$I$4-'d_시나리오'!$H$4)/('d_시나리오'!$J$4-'d_시나리오'!$H$4),'d_시나리오'!$H$4+SQRT(H1154*('d_시나리오'!$J$4-'d_시나리오'!$H$4)*('d_시나리오'!$I$4-'d_시나리오'!$H$4)),'d_시나리오'!$J$4-SQRT((1-H1154)*('d_시나리오'!$J$4-'d_시나리오'!$H$4)*('d_시나리오'!$J$4-'d_시나리오'!$I$4))))</f>
        <v/>
      </c>
      <c r="J1154">
        <f>RAND()</f>
        <v/>
      </c>
      <c r="K1154">
        <f>IF('d_시나리오'!$J$5='d_시나리오'!$H$5,'d_시나리오'!$I$5,IF(J1154&lt;('d_시나리오'!$I$5-'d_시나리오'!$H$5)/('d_시나리오'!$J$5-'d_시나리오'!$H$5),'d_시나리오'!$H$5+SQRT(J1154*('d_시나리오'!$J$5-'d_시나리오'!$H$5)*('d_시나리오'!$I$5-'d_시나리오'!$H$5)),'d_시나리오'!$J$5-SQRT((1-J1154)*('d_시나리오'!$J$5-'d_시나리오'!$H$5)*('d_시나리오'!$J$5-'d_시나리오'!$I$5))))</f>
        <v/>
      </c>
      <c r="L1154">
        <f>RAND()</f>
        <v/>
      </c>
      <c r="M1154">
        <f>IF('d_시나리오'!$J$6='d_시나리오'!$H$6,'d_시나리오'!$I$6,IF(L1154&lt;('d_시나리오'!$I$6-'d_시나리오'!$H$6)/('d_시나리오'!$J$6-'d_시나리오'!$H$6),'d_시나리오'!$H$6+SQRT(L1154*('d_시나리오'!$J$6-'d_시나리오'!$H$6)*('d_시나리오'!$I$6-'d_시나리오'!$H$6)),'d_시나리오'!$J$6-SQRT((1-L1154)*('d_시나리오'!$J$6-'d_시나리오'!$H$6)*('d_시나리오'!$J$6-'d_시나리오'!$I$6))))</f>
        <v/>
      </c>
      <c r="N1154">
        <f>INDEX('d_분포'!$B$2:$B$57,RANDBETWEEN(1,56))</f>
        <v/>
      </c>
      <c r="O1154">
        <f>BETAINV(RAND(),5,5)</f>
        <v/>
      </c>
      <c r="P1154">
        <f>'d_고정'!$B$1*'6_기대효과'!$H$7*('d_시나리오'!$I$7/'d_고정'!$B$2)*B1154</f>
        <v/>
      </c>
      <c r="Q1154">
        <f>P1154*C1154</f>
        <v/>
      </c>
      <c r="R1154">
        <f>P1154*E1154</f>
        <v/>
      </c>
      <c r="S1154">
        <f>R1154*G1154</f>
        <v/>
      </c>
      <c r="T1154">
        <f>Q1154+S1154</f>
        <v/>
      </c>
      <c r="U1154">
        <f>(Q1154*D1154+S1154*I1154)*(1-O1154)</f>
        <v/>
      </c>
      <c r="V1154">
        <f>(R1154*K1154*N1154+'d_고정'!$B$3*('6_기대효과'!$H$7/8)*N1154*'d_고정'!$B$10*M1154*('6_기대효과'!$K$7/'d_고정'!$B$9))*(1-O1154)</f>
        <v/>
      </c>
      <c r="W1154">
        <f>(S1154*I1154+R1154*MAX(K1154-'d_고정'!$B$10*M1154*('6_기대효과'!$K$7/'d_고정'!$B$9),0)*N1154)*(1-O1154)</f>
        <v/>
      </c>
      <c r="X1154">
        <f>U1154+V1154</f>
        <v/>
      </c>
      <c r="Y1154">
        <f>U1154/('d_고정'!$B$5*'6_기대효과'!$H$7/8)/'d_고정'!$B$6</f>
        <v/>
      </c>
      <c r="Z1154">
        <f>U1154/('d_고정'!$B$8*'6_기대효과'!$H$7/8)</f>
        <v/>
      </c>
    </row>
    <row r="1155">
      <c r="A1155">
        <f>RAND()</f>
        <v/>
      </c>
      <c r="B1155">
        <f>IF('d_시나리오'!$J$2='d_시나리오'!$H$2,'d_시나리오'!$I$2,IF(A1155&lt;('d_시나리오'!$I$2-'d_시나리오'!$H$2)/('d_시나리오'!$J$2-'d_시나리오'!$H$2),'d_시나리오'!$H$2+SQRT(A1155*('d_시나리오'!$J$2-'d_시나리오'!$H$2)*('d_시나리오'!$I$2-'d_시나리오'!$H$2)),'d_시나리오'!$J$2-SQRT((1-A1155)*('d_시나리오'!$J$2-'d_시나리오'!$H$2)*('d_시나리오'!$J$2-'d_시나리오'!$I$2))))</f>
        <v/>
      </c>
      <c r="C1155">
        <f>BETAINV(RAND(),2,6)</f>
        <v/>
      </c>
      <c r="D1155">
        <f>INDEX('d_분포'!$A$2:$A$28,RANDBETWEEN(1,27))</f>
        <v/>
      </c>
      <c r="E1155">
        <f>INDEX('d_분포'!$C$2:$C$5,RANDBETWEEN(1,4))*(0.9+0.2*RAND())</f>
        <v/>
      </c>
      <c r="F1155">
        <f>RAND()</f>
        <v/>
      </c>
      <c r="G1155">
        <f>IF('d_시나리오'!$J$3='d_시나리오'!$H$3,'d_시나리오'!$I$3,IF(F1155&lt;('d_시나리오'!$I$3-'d_시나리오'!$H$3)/('d_시나리오'!$J$3-'d_시나리오'!$H$3),'d_시나리오'!$H$3+SQRT(F1155*('d_시나리오'!$J$3-'d_시나리오'!$H$3)*('d_시나리오'!$I$3-'d_시나리오'!$H$3)),'d_시나리오'!$J$3-SQRT((1-F1155)*('d_시나리오'!$J$3-'d_시나리오'!$H$3)*('d_시나리오'!$J$3-'d_시나리오'!$I$3))))</f>
        <v/>
      </c>
      <c r="H1155">
        <f>RAND()</f>
        <v/>
      </c>
      <c r="I1155">
        <f>IF('d_시나리오'!$J$4='d_시나리오'!$H$4,'d_시나리오'!$I$4,IF(H1155&lt;('d_시나리오'!$I$4-'d_시나리오'!$H$4)/('d_시나리오'!$J$4-'d_시나리오'!$H$4),'d_시나리오'!$H$4+SQRT(H1155*('d_시나리오'!$J$4-'d_시나리오'!$H$4)*('d_시나리오'!$I$4-'d_시나리오'!$H$4)),'d_시나리오'!$J$4-SQRT((1-H1155)*('d_시나리오'!$J$4-'d_시나리오'!$H$4)*('d_시나리오'!$J$4-'d_시나리오'!$I$4))))</f>
        <v/>
      </c>
      <c r="J1155">
        <f>RAND()</f>
        <v/>
      </c>
      <c r="K1155">
        <f>IF('d_시나리오'!$J$5='d_시나리오'!$H$5,'d_시나리오'!$I$5,IF(J1155&lt;('d_시나리오'!$I$5-'d_시나리오'!$H$5)/('d_시나리오'!$J$5-'d_시나리오'!$H$5),'d_시나리오'!$H$5+SQRT(J1155*('d_시나리오'!$J$5-'d_시나리오'!$H$5)*('d_시나리오'!$I$5-'d_시나리오'!$H$5)),'d_시나리오'!$J$5-SQRT((1-J1155)*('d_시나리오'!$J$5-'d_시나리오'!$H$5)*('d_시나리오'!$J$5-'d_시나리오'!$I$5))))</f>
        <v/>
      </c>
      <c r="L1155">
        <f>RAND()</f>
        <v/>
      </c>
      <c r="M1155">
        <f>IF('d_시나리오'!$J$6='d_시나리오'!$H$6,'d_시나리오'!$I$6,IF(L1155&lt;('d_시나리오'!$I$6-'d_시나리오'!$H$6)/('d_시나리오'!$J$6-'d_시나리오'!$H$6),'d_시나리오'!$H$6+SQRT(L1155*('d_시나리오'!$J$6-'d_시나리오'!$H$6)*('d_시나리오'!$I$6-'d_시나리오'!$H$6)),'d_시나리오'!$J$6-SQRT((1-L1155)*('d_시나리오'!$J$6-'d_시나리오'!$H$6)*('d_시나리오'!$J$6-'d_시나리오'!$I$6))))</f>
        <v/>
      </c>
      <c r="N1155">
        <f>INDEX('d_분포'!$B$2:$B$57,RANDBETWEEN(1,56))</f>
        <v/>
      </c>
      <c r="O1155">
        <f>BETAINV(RAND(),5,5)</f>
        <v/>
      </c>
      <c r="P1155">
        <f>'d_고정'!$B$1*'6_기대효과'!$H$7*('d_시나리오'!$I$7/'d_고정'!$B$2)*B1155</f>
        <v/>
      </c>
      <c r="Q1155">
        <f>P1155*C1155</f>
        <v/>
      </c>
      <c r="R1155">
        <f>P1155*E1155</f>
        <v/>
      </c>
      <c r="S1155">
        <f>R1155*G1155</f>
        <v/>
      </c>
      <c r="T1155">
        <f>Q1155+S1155</f>
        <v/>
      </c>
      <c r="U1155">
        <f>(Q1155*D1155+S1155*I1155)*(1-O1155)</f>
        <v/>
      </c>
      <c r="V1155">
        <f>(R1155*K1155*N1155+'d_고정'!$B$3*('6_기대효과'!$H$7/8)*N1155*'d_고정'!$B$10*M1155*('6_기대효과'!$K$7/'d_고정'!$B$9))*(1-O1155)</f>
        <v/>
      </c>
      <c r="W1155">
        <f>(S1155*I1155+R1155*MAX(K1155-'d_고정'!$B$10*M1155*('6_기대효과'!$K$7/'d_고정'!$B$9),0)*N1155)*(1-O1155)</f>
        <v/>
      </c>
      <c r="X1155">
        <f>U1155+V1155</f>
        <v/>
      </c>
      <c r="Y1155">
        <f>U1155/('d_고정'!$B$5*'6_기대효과'!$H$7/8)/'d_고정'!$B$6</f>
        <v/>
      </c>
      <c r="Z1155">
        <f>U1155/('d_고정'!$B$8*'6_기대효과'!$H$7/8)</f>
        <v/>
      </c>
    </row>
    <row r="1156">
      <c r="A1156">
        <f>RAND()</f>
        <v/>
      </c>
      <c r="B1156">
        <f>IF('d_시나리오'!$J$2='d_시나리오'!$H$2,'d_시나리오'!$I$2,IF(A1156&lt;('d_시나리오'!$I$2-'d_시나리오'!$H$2)/('d_시나리오'!$J$2-'d_시나리오'!$H$2),'d_시나리오'!$H$2+SQRT(A1156*('d_시나리오'!$J$2-'d_시나리오'!$H$2)*('d_시나리오'!$I$2-'d_시나리오'!$H$2)),'d_시나리오'!$J$2-SQRT((1-A1156)*('d_시나리오'!$J$2-'d_시나리오'!$H$2)*('d_시나리오'!$J$2-'d_시나리오'!$I$2))))</f>
        <v/>
      </c>
      <c r="C1156">
        <f>BETAINV(RAND(),2,6)</f>
        <v/>
      </c>
      <c r="D1156">
        <f>INDEX('d_분포'!$A$2:$A$28,RANDBETWEEN(1,27))</f>
        <v/>
      </c>
      <c r="E1156">
        <f>INDEX('d_분포'!$C$2:$C$5,RANDBETWEEN(1,4))*(0.9+0.2*RAND())</f>
        <v/>
      </c>
      <c r="F1156">
        <f>RAND()</f>
        <v/>
      </c>
      <c r="G1156">
        <f>IF('d_시나리오'!$J$3='d_시나리오'!$H$3,'d_시나리오'!$I$3,IF(F1156&lt;('d_시나리오'!$I$3-'d_시나리오'!$H$3)/('d_시나리오'!$J$3-'d_시나리오'!$H$3),'d_시나리오'!$H$3+SQRT(F1156*('d_시나리오'!$J$3-'d_시나리오'!$H$3)*('d_시나리오'!$I$3-'d_시나리오'!$H$3)),'d_시나리오'!$J$3-SQRT((1-F1156)*('d_시나리오'!$J$3-'d_시나리오'!$H$3)*('d_시나리오'!$J$3-'d_시나리오'!$I$3))))</f>
        <v/>
      </c>
      <c r="H1156">
        <f>RAND()</f>
        <v/>
      </c>
      <c r="I1156">
        <f>IF('d_시나리오'!$J$4='d_시나리오'!$H$4,'d_시나리오'!$I$4,IF(H1156&lt;('d_시나리오'!$I$4-'d_시나리오'!$H$4)/('d_시나리오'!$J$4-'d_시나리오'!$H$4),'d_시나리오'!$H$4+SQRT(H1156*('d_시나리오'!$J$4-'d_시나리오'!$H$4)*('d_시나리오'!$I$4-'d_시나리오'!$H$4)),'d_시나리오'!$J$4-SQRT((1-H1156)*('d_시나리오'!$J$4-'d_시나리오'!$H$4)*('d_시나리오'!$J$4-'d_시나리오'!$I$4))))</f>
        <v/>
      </c>
      <c r="J1156">
        <f>RAND()</f>
        <v/>
      </c>
      <c r="K1156">
        <f>IF('d_시나리오'!$J$5='d_시나리오'!$H$5,'d_시나리오'!$I$5,IF(J1156&lt;('d_시나리오'!$I$5-'d_시나리오'!$H$5)/('d_시나리오'!$J$5-'d_시나리오'!$H$5),'d_시나리오'!$H$5+SQRT(J1156*('d_시나리오'!$J$5-'d_시나리오'!$H$5)*('d_시나리오'!$I$5-'d_시나리오'!$H$5)),'d_시나리오'!$J$5-SQRT((1-J1156)*('d_시나리오'!$J$5-'d_시나리오'!$H$5)*('d_시나리오'!$J$5-'d_시나리오'!$I$5))))</f>
        <v/>
      </c>
      <c r="L1156">
        <f>RAND()</f>
        <v/>
      </c>
      <c r="M1156">
        <f>IF('d_시나리오'!$J$6='d_시나리오'!$H$6,'d_시나리오'!$I$6,IF(L1156&lt;('d_시나리오'!$I$6-'d_시나리오'!$H$6)/('d_시나리오'!$J$6-'d_시나리오'!$H$6),'d_시나리오'!$H$6+SQRT(L1156*('d_시나리오'!$J$6-'d_시나리오'!$H$6)*('d_시나리오'!$I$6-'d_시나리오'!$H$6)),'d_시나리오'!$J$6-SQRT((1-L1156)*('d_시나리오'!$J$6-'d_시나리오'!$H$6)*('d_시나리오'!$J$6-'d_시나리오'!$I$6))))</f>
        <v/>
      </c>
      <c r="N1156">
        <f>INDEX('d_분포'!$B$2:$B$57,RANDBETWEEN(1,56))</f>
        <v/>
      </c>
      <c r="O1156">
        <f>BETAINV(RAND(),5,5)</f>
        <v/>
      </c>
      <c r="P1156">
        <f>'d_고정'!$B$1*'6_기대효과'!$H$7*('d_시나리오'!$I$7/'d_고정'!$B$2)*B1156</f>
        <v/>
      </c>
      <c r="Q1156">
        <f>P1156*C1156</f>
        <v/>
      </c>
      <c r="R1156">
        <f>P1156*E1156</f>
        <v/>
      </c>
      <c r="S1156">
        <f>R1156*G1156</f>
        <v/>
      </c>
      <c r="T1156">
        <f>Q1156+S1156</f>
        <v/>
      </c>
      <c r="U1156">
        <f>(Q1156*D1156+S1156*I1156)*(1-O1156)</f>
        <v/>
      </c>
      <c r="V1156">
        <f>(R1156*K1156*N1156+'d_고정'!$B$3*('6_기대효과'!$H$7/8)*N1156*'d_고정'!$B$10*M1156*('6_기대효과'!$K$7/'d_고정'!$B$9))*(1-O1156)</f>
        <v/>
      </c>
      <c r="W1156">
        <f>(S1156*I1156+R1156*MAX(K1156-'d_고정'!$B$10*M1156*('6_기대효과'!$K$7/'d_고정'!$B$9),0)*N1156)*(1-O1156)</f>
        <v/>
      </c>
      <c r="X1156">
        <f>U1156+V1156</f>
        <v/>
      </c>
      <c r="Y1156">
        <f>U1156/('d_고정'!$B$5*'6_기대효과'!$H$7/8)/'d_고정'!$B$6</f>
        <v/>
      </c>
      <c r="Z1156">
        <f>U1156/('d_고정'!$B$8*'6_기대효과'!$H$7/8)</f>
        <v/>
      </c>
    </row>
    <row r="1157">
      <c r="A1157">
        <f>RAND()</f>
        <v/>
      </c>
      <c r="B1157">
        <f>IF('d_시나리오'!$J$2='d_시나리오'!$H$2,'d_시나리오'!$I$2,IF(A1157&lt;('d_시나리오'!$I$2-'d_시나리오'!$H$2)/('d_시나리오'!$J$2-'d_시나리오'!$H$2),'d_시나리오'!$H$2+SQRT(A1157*('d_시나리오'!$J$2-'d_시나리오'!$H$2)*('d_시나리오'!$I$2-'d_시나리오'!$H$2)),'d_시나리오'!$J$2-SQRT((1-A1157)*('d_시나리오'!$J$2-'d_시나리오'!$H$2)*('d_시나리오'!$J$2-'d_시나리오'!$I$2))))</f>
        <v/>
      </c>
      <c r="C1157">
        <f>BETAINV(RAND(),2,6)</f>
        <v/>
      </c>
      <c r="D1157">
        <f>INDEX('d_분포'!$A$2:$A$28,RANDBETWEEN(1,27))</f>
        <v/>
      </c>
      <c r="E1157">
        <f>INDEX('d_분포'!$C$2:$C$5,RANDBETWEEN(1,4))*(0.9+0.2*RAND())</f>
        <v/>
      </c>
      <c r="F1157">
        <f>RAND()</f>
        <v/>
      </c>
      <c r="G1157">
        <f>IF('d_시나리오'!$J$3='d_시나리오'!$H$3,'d_시나리오'!$I$3,IF(F1157&lt;('d_시나리오'!$I$3-'d_시나리오'!$H$3)/('d_시나리오'!$J$3-'d_시나리오'!$H$3),'d_시나리오'!$H$3+SQRT(F1157*('d_시나리오'!$J$3-'d_시나리오'!$H$3)*('d_시나리오'!$I$3-'d_시나리오'!$H$3)),'d_시나리오'!$J$3-SQRT((1-F1157)*('d_시나리오'!$J$3-'d_시나리오'!$H$3)*('d_시나리오'!$J$3-'d_시나리오'!$I$3))))</f>
        <v/>
      </c>
      <c r="H1157">
        <f>RAND()</f>
        <v/>
      </c>
      <c r="I1157">
        <f>IF('d_시나리오'!$J$4='d_시나리오'!$H$4,'d_시나리오'!$I$4,IF(H1157&lt;('d_시나리오'!$I$4-'d_시나리오'!$H$4)/('d_시나리오'!$J$4-'d_시나리오'!$H$4),'d_시나리오'!$H$4+SQRT(H1157*('d_시나리오'!$J$4-'d_시나리오'!$H$4)*('d_시나리오'!$I$4-'d_시나리오'!$H$4)),'d_시나리오'!$J$4-SQRT((1-H1157)*('d_시나리오'!$J$4-'d_시나리오'!$H$4)*('d_시나리오'!$J$4-'d_시나리오'!$I$4))))</f>
        <v/>
      </c>
      <c r="J1157">
        <f>RAND()</f>
        <v/>
      </c>
      <c r="K1157">
        <f>IF('d_시나리오'!$J$5='d_시나리오'!$H$5,'d_시나리오'!$I$5,IF(J1157&lt;('d_시나리오'!$I$5-'d_시나리오'!$H$5)/('d_시나리오'!$J$5-'d_시나리오'!$H$5),'d_시나리오'!$H$5+SQRT(J1157*('d_시나리오'!$J$5-'d_시나리오'!$H$5)*('d_시나리오'!$I$5-'d_시나리오'!$H$5)),'d_시나리오'!$J$5-SQRT((1-J1157)*('d_시나리오'!$J$5-'d_시나리오'!$H$5)*('d_시나리오'!$J$5-'d_시나리오'!$I$5))))</f>
        <v/>
      </c>
      <c r="L1157">
        <f>RAND()</f>
        <v/>
      </c>
      <c r="M1157">
        <f>IF('d_시나리오'!$J$6='d_시나리오'!$H$6,'d_시나리오'!$I$6,IF(L1157&lt;('d_시나리오'!$I$6-'d_시나리오'!$H$6)/('d_시나리오'!$J$6-'d_시나리오'!$H$6),'d_시나리오'!$H$6+SQRT(L1157*('d_시나리오'!$J$6-'d_시나리오'!$H$6)*('d_시나리오'!$I$6-'d_시나리오'!$H$6)),'d_시나리오'!$J$6-SQRT((1-L1157)*('d_시나리오'!$J$6-'d_시나리오'!$H$6)*('d_시나리오'!$J$6-'d_시나리오'!$I$6))))</f>
        <v/>
      </c>
      <c r="N1157">
        <f>INDEX('d_분포'!$B$2:$B$57,RANDBETWEEN(1,56))</f>
        <v/>
      </c>
      <c r="O1157">
        <f>BETAINV(RAND(),5,5)</f>
        <v/>
      </c>
      <c r="P1157">
        <f>'d_고정'!$B$1*'6_기대효과'!$H$7*('d_시나리오'!$I$7/'d_고정'!$B$2)*B1157</f>
        <v/>
      </c>
      <c r="Q1157">
        <f>P1157*C1157</f>
        <v/>
      </c>
      <c r="R1157">
        <f>P1157*E1157</f>
        <v/>
      </c>
      <c r="S1157">
        <f>R1157*G1157</f>
        <v/>
      </c>
      <c r="T1157">
        <f>Q1157+S1157</f>
        <v/>
      </c>
      <c r="U1157">
        <f>(Q1157*D1157+S1157*I1157)*(1-O1157)</f>
        <v/>
      </c>
      <c r="V1157">
        <f>(R1157*K1157*N1157+'d_고정'!$B$3*('6_기대효과'!$H$7/8)*N1157*'d_고정'!$B$10*M1157*('6_기대효과'!$K$7/'d_고정'!$B$9))*(1-O1157)</f>
        <v/>
      </c>
      <c r="W1157">
        <f>(S1157*I1157+R1157*MAX(K1157-'d_고정'!$B$10*M1157*('6_기대효과'!$K$7/'d_고정'!$B$9),0)*N1157)*(1-O1157)</f>
        <v/>
      </c>
      <c r="X1157">
        <f>U1157+V1157</f>
        <v/>
      </c>
      <c r="Y1157">
        <f>U1157/('d_고정'!$B$5*'6_기대효과'!$H$7/8)/'d_고정'!$B$6</f>
        <v/>
      </c>
      <c r="Z1157">
        <f>U1157/('d_고정'!$B$8*'6_기대효과'!$H$7/8)</f>
        <v/>
      </c>
    </row>
    <row r="1158">
      <c r="A1158">
        <f>RAND()</f>
        <v/>
      </c>
      <c r="B1158">
        <f>IF('d_시나리오'!$J$2='d_시나리오'!$H$2,'d_시나리오'!$I$2,IF(A1158&lt;('d_시나리오'!$I$2-'d_시나리오'!$H$2)/('d_시나리오'!$J$2-'d_시나리오'!$H$2),'d_시나리오'!$H$2+SQRT(A1158*('d_시나리오'!$J$2-'d_시나리오'!$H$2)*('d_시나리오'!$I$2-'d_시나리오'!$H$2)),'d_시나리오'!$J$2-SQRT((1-A1158)*('d_시나리오'!$J$2-'d_시나리오'!$H$2)*('d_시나리오'!$J$2-'d_시나리오'!$I$2))))</f>
        <v/>
      </c>
      <c r="C1158">
        <f>BETAINV(RAND(),2,6)</f>
        <v/>
      </c>
      <c r="D1158">
        <f>INDEX('d_분포'!$A$2:$A$28,RANDBETWEEN(1,27))</f>
        <v/>
      </c>
      <c r="E1158">
        <f>INDEX('d_분포'!$C$2:$C$5,RANDBETWEEN(1,4))*(0.9+0.2*RAND())</f>
        <v/>
      </c>
      <c r="F1158">
        <f>RAND()</f>
        <v/>
      </c>
      <c r="G1158">
        <f>IF('d_시나리오'!$J$3='d_시나리오'!$H$3,'d_시나리오'!$I$3,IF(F1158&lt;('d_시나리오'!$I$3-'d_시나리오'!$H$3)/('d_시나리오'!$J$3-'d_시나리오'!$H$3),'d_시나리오'!$H$3+SQRT(F1158*('d_시나리오'!$J$3-'d_시나리오'!$H$3)*('d_시나리오'!$I$3-'d_시나리오'!$H$3)),'d_시나리오'!$J$3-SQRT((1-F1158)*('d_시나리오'!$J$3-'d_시나리오'!$H$3)*('d_시나리오'!$J$3-'d_시나리오'!$I$3))))</f>
        <v/>
      </c>
      <c r="H1158">
        <f>RAND()</f>
        <v/>
      </c>
      <c r="I1158">
        <f>IF('d_시나리오'!$J$4='d_시나리오'!$H$4,'d_시나리오'!$I$4,IF(H1158&lt;('d_시나리오'!$I$4-'d_시나리오'!$H$4)/('d_시나리오'!$J$4-'d_시나리오'!$H$4),'d_시나리오'!$H$4+SQRT(H1158*('d_시나리오'!$J$4-'d_시나리오'!$H$4)*('d_시나리오'!$I$4-'d_시나리오'!$H$4)),'d_시나리오'!$J$4-SQRT((1-H1158)*('d_시나리오'!$J$4-'d_시나리오'!$H$4)*('d_시나리오'!$J$4-'d_시나리오'!$I$4))))</f>
        <v/>
      </c>
      <c r="J1158">
        <f>RAND()</f>
        <v/>
      </c>
      <c r="K1158">
        <f>IF('d_시나리오'!$J$5='d_시나리오'!$H$5,'d_시나리오'!$I$5,IF(J1158&lt;('d_시나리오'!$I$5-'d_시나리오'!$H$5)/('d_시나리오'!$J$5-'d_시나리오'!$H$5),'d_시나리오'!$H$5+SQRT(J1158*('d_시나리오'!$J$5-'d_시나리오'!$H$5)*('d_시나리오'!$I$5-'d_시나리오'!$H$5)),'d_시나리오'!$J$5-SQRT((1-J1158)*('d_시나리오'!$J$5-'d_시나리오'!$H$5)*('d_시나리오'!$J$5-'d_시나리오'!$I$5))))</f>
        <v/>
      </c>
      <c r="L1158">
        <f>RAND()</f>
        <v/>
      </c>
      <c r="M1158">
        <f>IF('d_시나리오'!$J$6='d_시나리오'!$H$6,'d_시나리오'!$I$6,IF(L1158&lt;('d_시나리오'!$I$6-'d_시나리오'!$H$6)/('d_시나리오'!$J$6-'d_시나리오'!$H$6),'d_시나리오'!$H$6+SQRT(L1158*('d_시나리오'!$J$6-'d_시나리오'!$H$6)*('d_시나리오'!$I$6-'d_시나리오'!$H$6)),'d_시나리오'!$J$6-SQRT((1-L1158)*('d_시나리오'!$J$6-'d_시나리오'!$H$6)*('d_시나리오'!$J$6-'d_시나리오'!$I$6))))</f>
        <v/>
      </c>
      <c r="N1158">
        <f>INDEX('d_분포'!$B$2:$B$57,RANDBETWEEN(1,56))</f>
        <v/>
      </c>
      <c r="O1158">
        <f>BETAINV(RAND(),5,5)</f>
        <v/>
      </c>
      <c r="P1158">
        <f>'d_고정'!$B$1*'6_기대효과'!$H$7*('d_시나리오'!$I$7/'d_고정'!$B$2)*B1158</f>
        <v/>
      </c>
      <c r="Q1158">
        <f>P1158*C1158</f>
        <v/>
      </c>
      <c r="R1158">
        <f>P1158*E1158</f>
        <v/>
      </c>
      <c r="S1158">
        <f>R1158*G1158</f>
        <v/>
      </c>
      <c r="T1158">
        <f>Q1158+S1158</f>
        <v/>
      </c>
      <c r="U1158">
        <f>(Q1158*D1158+S1158*I1158)*(1-O1158)</f>
        <v/>
      </c>
      <c r="V1158">
        <f>(R1158*K1158*N1158+'d_고정'!$B$3*('6_기대효과'!$H$7/8)*N1158*'d_고정'!$B$10*M1158*('6_기대효과'!$K$7/'d_고정'!$B$9))*(1-O1158)</f>
        <v/>
      </c>
      <c r="W1158">
        <f>(S1158*I1158+R1158*MAX(K1158-'d_고정'!$B$10*M1158*('6_기대효과'!$K$7/'d_고정'!$B$9),0)*N1158)*(1-O1158)</f>
        <v/>
      </c>
      <c r="X1158">
        <f>U1158+V1158</f>
        <v/>
      </c>
      <c r="Y1158">
        <f>U1158/('d_고정'!$B$5*'6_기대효과'!$H$7/8)/'d_고정'!$B$6</f>
        <v/>
      </c>
      <c r="Z1158">
        <f>U1158/('d_고정'!$B$8*'6_기대효과'!$H$7/8)</f>
        <v/>
      </c>
    </row>
    <row r="1159">
      <c r="A1159">
        <f>RAND()</f>
        <v/>
      </c>
      <c r="B1159">
        <f>IF('d_시나리오'!$J$2='d_시나리오'!$H$2,'d_시나리오'!$I$2,IF(A1159&lt;('d_시나리오'!$I$2-'d_시나리오'!$H$2)/('d_시나리오'!$J$2-'d_시나리오'!$H$2),'d_시나리오'!$H$2+SQRT(A1159*('d_시나리오'!$J$2-'d_시나리오'!$H$2)*('d_시나리오'!$I$2-'d_시나리오'!$H$2)),'d_시나리오'!$J$2-SQRT((1-A1159)*('d_시나리오'!$J$2-'d_시나리오'!$H$2)*('d_시나리오'!$J$2-'d_시나리오'!$I$2))))</f>
        <v/>
      </c>
      <c r="C1159">
        <f>BETAINV(RAND(),2,6)</f>
        <v/>
      </c>
      <c r="D1159">
        <f>INDEX('d_분포'!$A$2:$A$28,RANDBETWEEN(1,27))</f>
        <v/>
      </c>
      <c r="E1159">
        <f>INDEX('d_분포'!$C$2:$C$5,RANDBETWEEN(1,4))*(0.9+0.2*RAND())</f>
        <v/>
      </c>
      <c r="F1159">
        <f>RAND()</f>
        <v/>
      </c>
      <c r="G1159">
        <f>IF('d_시나리오'!$J$3='d_시나리오'!$H$3,'d_시나리오'!$I$3,IF(F1159&lt;('d_시나리오'!$I$3-'d_시나리오'!$H$3)/('d_시나리오'!$J$3-'d_시나리오'!$H$3),'d_시나리오'!$H$3+SQRT(F1159*('d_시나리오'!$J$3-'d_시나리오'!$H$3)*('d_시나리오'!$I$3-'d_시나리오'!$H$3)),'d_시나리오'!$J$3-SQRT((1-F1159)*('d_시나리오'!$J$3-'d_시나리오'!$H$3)*('d_시나리오'!$J$3-'d_시나리오'!$I$3))))</f>
        <v/>
      </c>
      <c r="H1159">
        <f>RAND()</f>
        <v/>
      </c>
      <c r="I1159">
        <f>IF('d_시나리오'!$J$4='d_시나리오'!$H$4,'d_시나리오'!$I$4,IF(H1159&lt;('d_시나리오'!$I$4-'d_시나리오'!$H$4)/('d_시나리오'!$J$4-'d_시나리오'!$H$4),'d_시나리오'!$H$4+SQRT(H1159*('d_시나리오'!$J$4-'d_시나리오'!$H$4)*('d_시나리오'!$I$4-'d_시나리오'!$H$4)),'d_시나리오'!$J$4-SQRT((1-H1159)*('d_시나리오'!$J$4-'d_시나리오'!$H$4)*('d_시나리오'!$J$4-'d_시나리오'!$I$4))))</f>
        <v/>
      </c>
      <c r="J1159">
        <f>RAND()</f>
        <v/>
      </c>
      <c r="K1159">
        <f>IF('d_시나리오'!$J$5='d_시나리오'!$H$5,'d_시나리오'!$I$5,IF(J1159&lt;('d_시나리오'!$I$5-'d_시나리오'!$H$5)/('d_시나리오'!$J$5-'d_시나리오'!$H$5),'d_시나리오'!$H$5+SQRT(J1159*('d_시나리오'!$J$5-'d_시나리오'!$H$5)*('d_시나리오'!$I$5-'d_시나리오'!$H$5)),'d_시나리오'!$J$5-SQRT((1-J1159)*('d_시나리오'!$J$5-'d_시나리오'!$H$5)*('d_시나리오'!$J$5-'d_시나리오'!$I$5))))</f>
        <v/>
      </c>
      <c r="L1159">
        <f>RAND()</f>
        <v/>
      </c>
      <c r="M1159">
        <f>IF('d_시나리오'!$J$6='d_시나리오'!$H$6,'d_시나리오'!$I$6,IF(L1159&lt;('d_시나리오'!$I$6-'d_시나리오'!$H$6)/('d_시나리오'!$J$6-'d_시나리오'!$H$6),'d_시나리오'!$H$6+SQRT(L1159*('d_시나리오'!$J$6-'d_시나리오'!$H$6)*('d_시나리오'!$I$6-'d_시나리오'!$H$6)),'d_시나리오'!$J$6-SQRT((1-L1159)*('d_시나리오'!$J$6-'d_시나리오'!$H$6)*('d_시나리오'!$J$6-'d_시나리오'!$I$6))))</f>
        <v/>
      </c>
      <c r="N1159">
        <f>INDEX('d_분포'!$B$2:$B$57,RANDBETWEEN(1,56))</f>
        <v/>
      </c>
      <c r="O1159">
        <f>BETAINV(RAND(),5,5)</f>
        <v/>
      </c>
      <c r="P1159">
        <f>'d_고정'!$B$1*'6_기대효과'!$H$7*('d_시나리오'!$I$7/'d_고정'!$B$2)*B1159</f>
        <v/>
      </c>
      <c r="Q1159">
        <f>P1159*C1159</f>
        <v/>
      </c>
      <c r="R1159">
        <f>P1159*E1159</f>
        <v/>
      </c>
      <c r="S1159">
        <f>R1159*G1159</f>
        <v/>
      </c>
      <c r="T1159">
        <f>Q1159+S1159</f>
        <v/>
      </c>
      <c r="U1159">
        <f>(Q1159*D1159+S1159*I1159)*(1-O1159)</f>
        <v/>
      </c>
      <c r="V1159">
        <f>(R1159*K1159*N1159+'d_고정'!$B$3*('6_기대효과'!$H$7/8)*N1159*'d_고정'!$B$10*M1159*('6_기대효과'!$K$7/'d_고정'!$B$9))*(1-O1159)</f>
        <v/>
      </c>
      <c r="W1159">
        <f>(S1159*I1159+R1159*MAX(K1159-'d_고정'!$B$10*M1159*('6_기대효과'!$K$7/'d_고정'!$B$9),0)*N1159)*(1-O1159)</f>
        <v/>
      </c>
      <c r="X1159">
        <f>U1159+V1159</f>
        <v/>
      </c>
      <c r="Y1159">
        <f>U1159/('d_고정'!$B$5*'6_기대효과'!$H$7/8)/'d_고정'!$B$6</f>
        <v/>
      </c>
      <c r="Z1159">
        <f>U1159/('d_고정'!$B$8*'6_기대효과'!$H$7/8)</f>
        <v/>
      </c>
    </row>
    <row r="1160">
      <c r="A1160">
        <f>RAND()</f>
        <v/>
      </c>
      <c r="B1160">
        <f>IF('d_시나리오'!$J$2='d_시나리오'!$H$2,'d_시나리오'!$I$2,IF(A1160&lt;('d_시나리오'!$I$2-'d_시나리오'!$H$2)/('d_시나리오'!$J$2-'d_시나리오'!$H$2),'d_시나리오'!$H$2+SQRT(A1160*('d_시나리오'!$J$2-'d_시나리오'!$H$2)*('d_시나리오'!$I$2-'d_시나리오'!$H$2)),'d_시나리오'!$J$2-SQRT((1-A1160)*('d_시나리오'!$J$2-'d_시나리오'!$H$2)*('d_시나리오'!$J$2-'d_시나리오'!$I$2))))</f>
        <v/>
      </c>
      <c r="C1160">
        <f>BETAINV(RAND(),2,6)</f>
        <v/>
      </c>
      <c r="D1160">
        <f>INDEX('d_분포'!$A$2:$A$28,RANDBETWEEN(1,27))</f>
        <v/>
      </c>
      <c r="E1160">
        <f>INDEX('d_분포'!$C$2:$C$5,RANDBETWEEN(1,4))*(0.9+0.2*RAND())</f>
        <v/>
      </c>
      <c r="F1160">
        <f>RAND()</f>
        <v/>
      </c>
      <c r="G1160">
        <f>IF('d_시나리오'!$J$3='d_시나리오'!$H$3,'d_시나리오'!$I$3,IF(F1160&lt;('d_시나리오'!$I$3-'d_시나리오'!$H$3)/('d_시나리오'!$J$3-'d_시나리오'!$H$3),'d_시나리오'!$H$3+SQRT(F1160*('d_시나리오'!$J$3-'d_시나리오'!$H$3)*('d_시나리오'!$I$3-'d_시나리오'!$H$3)),'d_시나리오'!$J$3-SQRT((1-F1160)*('d_시나리오'!$J$3-'d_시나리오'!$H$3)*('d_시나리오'!$J$3-'d_시나리오'!$I$3))))</f>
        <v/>
      </c>
      <c r="H1160">
        <f>RAND()</f>
        <v/>
      </c>
      <c r="I1160">
        <f>IF('d_시나리오'!$J$4='d_시나리오'!$H$4,'d_시나리오'!$I$4,IF(H1160&lt;('d_시나리오'!$I$4-'d_시나리오'!$H$4)/('d_시나리오'!$J$4-'d_시나리오'!$H$4),'d_시나리오'!$H$4+SQRT(H1160*('d_시나리오'!$J$4-'d_시나리오'!$H$4)*('d_시나리오'!$I$4-'d_시나리오'!$H$4)),'d_시나리오'!$J$4-SQRT((1-H1160)*('d_시나리오'!$J$4-'d_시나리오'!$H$4)*('d_시나리오'!$J$4-'d_시나리오'!$I$4))))</f>
        <v/>
      </c>
      <c r="J1160">
        <f>RAND()</f>
        <v/>
      </c>
      <c r="K1160">
        <f>IF('d_시나리오'!$J$5='d_시나리오'!$H$5,'d_시나리오'!$I$5,IF(J1160&lt;('d_시나리오'!$I$5-'d_시나리오'!$H$5)/('d_시나리오'!$J$5-'d_시나리오'!$H$5),'d_시나리오'!$H$5+SQRT(J1160*('d_시나리오'!$J$5-'d_시나리오'!$H$5)*('d_시나리오'!$I$5-'d_시나리오'!$H$5)),'d_시나리오'!$J$5-SQRT((1-J1160)*('d_시나리오'!$J$5-'d_시나리오'!$H$5)*('d_시나리오'!$J$5-'d_시나리오'!$I$5))))</f>
        <v/>
      </c>
      <c r="L1160">
        <f>RAND()</f>
        <v/>
      </c>
      <c r="M1160">
        <f>IF('d_시나리오'!$J$6='d_시나리오'!$H$6,'d_시나리오'!$I$6,IF(L1160&lt;('d_시나리오'!$I$6-'d_시나리오'!$H$6)/('d_시나리오'!$J$6-'d_시나리오'!$H$6),'d_시나리오'!$H$6+SQRT(L1160*('d_시나리오'!$J$6-'d_시나리오'!$H$6)*('d_시나리오'!$I$6-'d_시나리오'!$H$6)),'d_시나리오'!$J$6-SQRT((1-L1160)*('d_시나리오'!$J$6-'d_시나리오'!$H$6)*('d_시나리오'!$J$6-'d_시나리오'!$I$6))))</f>
        <v/>
      </c>
      <c r="N1160">
        <f>INDEX('d_분포'!$B$2:$B$57,RANDBETWEEN(1,56))</f>
        <v/>
      </c>
      <c r="O1160">
        <f>BETAINV(RAND(),5,5)</f>
        <v/>
      </c>
      <c r="P1160">
        <f>'d_고정'!$B$1*'6_기대효과'!$H$7*('d_시나리오'!$I$7/'d_고정'!$B$2)*B1160</f>
        <v/>
      </c>
      <c r="Q1160">
        <f>P1160*C1160</f>
        <v/>
      </c>
      <c r="R1160">
        <f>P1160*E1160</f>
        <v/>
      </c>
      <c r="S1160">
        <f>R1160*G1160</f>
        <v/>
      </c>
      <c r="T1160">
        <f>Q1160+S1160</f>
        <v/>
      </c>
      <c r="U1160">
        <f>(Q1160*D1160+S1160*I1160)*(1-O1160)</f>
        <v/>
      </c>
      <c r="V1160">
        <f>(R1160*K1160*N1160+'d_고정'!$B$3*('6_기대효과'!$H$7/8)*N1160*'d_고정'!$B$10*M1160*('6_기대효과'!$K$7/'d_고정'!$B$9))*(1-O1160)</f>
        <v/>
      </c>
      <c r="W1160">
        <f>(S1160*I1160+R1160*MAX(K1160-'d_고정'!$B$10*M1160*('6_기대효과'!$K$7/'d_고정'!$B$9),0)*N1160)*(1-O1160)</f>
        <v/>
      </c>
      <c r="X1160">
        <f>U1160+V1160</f>
        <v/>
      </c>
      <c r="Y1160">
        <f>U1160/('d_고정'!$B$5*'6_기대효과'!$H$7/8)/'d_고정'!$B$6</f>
        <v/>
      </c>
      <c r="Z1160">
        <f>U1160/('d_고정'!$B$8*'6_기대효과'!$H$7/8)</f>
        <v/>
      </c>
    </row>
    <row r="1161">
      <c r="A1161">
        <f>RAND()</f>
        <v/>
      </c>
      <c r="B1161">
        <f>IF('d_시나리오'!$J$2='d_시나리오'!$H$2,'d_시나리오'!$I$2,IF(A1161&lt;('d_시나리오'!$I$2-'d_시나리오'!$H$2)/('d_시나리오'!$J$2-'d_시나리오'!$H$2),'d_시나리오'!$H$2+SQRT(A1161*('d_시나리오'!$J$2-'d_시나리오'!$H$2)*('d_시나리오'!$I$2-'d_시나리오'!$H$2)),'d_시나리오'!$J$2-SQRT((1-A1161)*('d_시나리오'!$J$2-'d_시나리오'!$H$2)*('d_시나리오'!$J$2-'d_시나리오'!$I$2))))</f>
        <v/>
      </c>
      <c r="C1161">
        <f>BETAINV(RAND(),2,6)</f>
        <v/>
      </c>
      <c r="D1161">
        <f>INDEX('d_분포'!$A$2:$A$28,RANDBETWEEN(1,27))</f>
        <v/>
      </c>
      <c r="E1161">
        <f>INDEX('d_분포'!$C$2:$C$5,RANDBETWEEN(1,4))*(0.9+0.2*RAND())</f>
        <v/>
      </c>
      <c r="F1161">
        <f>RAND()</f>
        <v/>
      </c>
      <c r="G1161">
        <f>IF('d_시나리오'!$J$3='d_시나리오'!$H$3,'d_시나리오'!$I$3,IF(F1161&lt;('d_시나리오'!$I$3-'d_시나리오'!$H$3)/('d_시나리오'!$J$3-'d_시나리오'!$H$3),'d_시나리오'!$H$3+SQRT(F1161*('d_시나리오'!$J$3-'d_시나리오'!$H$3)*('d_시나리오'!$I$3-'d_시나리오'!$H$3)),'d_시나리오'!$J$3-SQRT((1-F1161)*('d_시나리오'!$J$3-'d_시나리오'!$H$3)*('d_시나리오'!$J$3-'d_시나리오'!$I$3))))</f>
        <v/>
      </c>
      <c r="H1161">
        <f>RAND()</f>
        <v/>
      </c>
      <c r="I1161">
        <f>IF('d_시나리오'!$J$4='d_시나리오'!$H$4,'d_시나리오'!$I$4,IF(H1161&lt;('d_시나리오'!$I$4-'d_시나리오'!$H$4)/('d_시나리오'!$J$4-'d_시나리오'!$H$4),'d_시나리오'!$H$4+SQRT(H1161*('d_시나리오'!$J$4-'d_시나리오'!$H$4)*('d_시나리오'!$I$4-'d_시나리오'!$H$4)),'d_시나리오'!$J$4-SQRT((1-H1161)*('d_시나리오'!$J$4-'d_시나리오'!$H$4)*('d_시나리오'!$J$4-'d_시나리오'!$I$4))))</f>
        <v/>
      </c>
      <c r="J1161">
        <f>RAND()</f>
        <v/>
      </c>
      <c r="K1161">
        <f>IF('d_시나리오'!$J$5='d_시나리오'!$H$5,'d_시나리오'!$I$5,IF(J1161&lt;('d_시나리오'!$I$5-'d_시나리오'!$H$5)/('d_시나리오'!$J$5-'d_시나리오'!$H$5),'d_시나리오'!$H$5+SQRT(J1161*('d_시나리오'!$J$5-'d_시나리오'!$H$5)*('d_시나리오'!$I$5-'d_시나리오'!$H$5)),'d_시나리오'!$J$5-SQRT((1-J1161)*('d_시나리오'!$J$5-'d_시나리오'!$H$5)*('d_시나리오'!$J$5-'d_시나리오'!$I$5))))</f>
        <v/>
      </c>
      <c r="L1161">
        <f>RAND()</f>
        <v/>
      </c>
      <c r="M1161">
        <f>IF('d_시나리오'!$J$6='d_시나리오'!$H$6,'d_시나리오'!$I$6,IF(L1161&lt;('d_시나리오'!$I$6-'d_시나리오'!$H$6)/('d_시나리오'!$J$6-'d_시나리오'!$H$6),'d_시나리오'!$H$6+SQRT(L1161*('d_시나리오'!$J$6-'d_시나리오'!$H$6)*('d_시나리오'!$I$6-'d_시나리오'!$H$6)),'d_시나리오'!$J$6-SQRT((1-L1161)*('d_시나리오'!$J$6-'d_시나리오'!$H$6)*('d_시나리오'!$J$6-'d_시나리오'!$I$6))))</f>
        <v/>
      </c>
      <c r="N1161">
        <f>INDEX('d_분포'!$B$2:$B$57,RANDBETWEEN(1,56))</f>
        <v/>
      </c>
      <c r="O1161">
        <f>BETAINV(RAND(),5,5)</f>
        <v/>
      </c>
      <c r="P1161">
        <f>'d_고정'!$B$1*'6_기대효과'!$H$7*('d_시나리오'!$I$7/'d_고정'!$B$2)*B1161</f>
        <v/>
      </c>
      <c r="Q1161">
        <f>P1161*C1161</f>
        <v/>
      </c>
      <c r="R1161">
        <f>P1161*E1161</f>
        <v/>
      </c>
      <c r="S1161">
        <f>R1161*G1161</f>
        <v/>
      </c>
      <c r="T1161">
        <f>Q1161+S1161</f>
        <v/>
      </c>
      <c r="U1161">
        <f>(Q1161*D1161+S1161*I1161)*(1-O1161)</f>
        <v/>
      </c>
      <c r="V1161">
        <f>(R1161*K1161*N1161+'d_고정'!$B$3*('6_기대효과'!$H$7/8)*N1161*'d_고정'!$B$10*M1161*('6_기대효과'!$K$7/'d_고정'!$B$9))*(1-O1161)</f>
        <v/>
      </c>
      <c r="W1161">
        <f>(S1161*I1161+R1161*MAX(K1161-'d_고정'!$B$10*M1161*('6_기대효과'!$K$7/'d_고정'!$B$9),0)*N1161)*(1-O1161)</f>
        <v/>
      </c>
      <c r="X1161">
        <f>U1161+V1161</f>
        <v/>
      </c>
      <c r="Y1161">
        <f>U1161/('d_고정'!$B$5*'6_기대효과'!$H$7/8)/'d_고정'!$B$6</f>
        <v/>
      </c>
      <c r="Z1161">
        <f>U1161/('d_고정'!$B$8*'6_기대효과'!$H$7/8)</f>
        <v/>
      </c>
    </row>
    <row r="1162">
      <c r="A1162">
        <f>RAND()</f>
        <v/>
      </c>
      <c r="B1162">
        <f>IF('d_시나리오'!$J$2='d_시나리오'!$H$2,'d_시나리오'!$I$2,IF(A1162&lt;('d_시나리오'!$I$2-'d_시나리오'!$H$2)/('d_시나리오'!$J$2-'d_시나리오'!$H$2),'d_시나리오'!$H$2+SQRT(A1162*('d_시나리오'!$J$2-'d_시나리오'!$H$2)*('d_시나리오'!$I$2-'d_시나리오'!$H$2)),'d_시나리오'!$J$2-SQRT((1-A1162)*('d_시나리오'!$J$2-'d_시나리오'!$H$2)*('d_시나리오'!$J$2-'d_시나리오'!$I$2))))</f>
        <v/>
      </c>
      <c r="C1162">
        <f>BETAINV(RAND(),2,6)</f>
        <v/>
      </c>
      <c r="D1162">
        <f>INDEX('d_분포'!$A$2:$A$28,RANDBETWEEN(1,27))</f>
        <v/>
      </c>
      <c r="E1162">
        <f>INDEX('d_분포'!$C$2:$C$5,RANDBETWEEN(1,4))*(0.9+0.2*RAND())</f>
        <v/>
      </c>
      <c r="F1162">
        <f>RAND()</f>
        <v/>
      </c>
      <c r="G1162">
        <f>IF('d_시나리오'!$J$3='d_시나리오'!$H$3,'d_시나리오'!$I$3,IF(F1162&lt;('d_시나리오'!$I$3-'d_시나리오'!$H$3)/('d_시나리오'!$J$3-'d_시나리오'!$H$3),'d_시나리오'!$H$3+SQRT(F1162*('d_시나리오'!$J$3-'d_시나리오'!$H$3)*('d_시나리오'!$I$3-'d_시나리오'!$H$3)),'d_시나리오'!$J$3-SQRT((1-F1162)*('d_시나리오'!$J$3-'d_시나리오'!$H$3)*('d_시나리오'!$J$3-'d_시나리오'!$I$3))))</f>
        <v/>
      </c>
      <c r="H1162">
        <f>RAND()</f>
        <v/>
      </c>
      <c r="I1162">
        <f>IF('d_시나리오'!$J$4='d_시나리오'!$H$4,'d_시나리오'!$I$4,IF(H1162&lt;('d_시나리오'!$I$4-'d_시나리오'!$H$4)/('d_시나리오'!$J$4-'d_시나리오'!$H$4),'d_시나리오'!$H$4+SQRT(H1162*('d_시나리오'!$J$4-'d_시나리오'!$H$4)*('d_시나리오'!$I$4-'d_시나리오'!$H$4)),'d_시나리오'!$J$4-SQRT((1-H1162)*('d_시나리오'!$J$4-'d_시나리오'!$H$4)*('d_시나리오'!$J$4-'d_시나리오'!$I$4))))</f>
        <v/>
      </c>
      <c r="J1162">
        <f>RAND()</f>
        <v/>
      </c>
      <c r="K1162">
        <f>IF('d_시나리오'!$J$5='d_시나리오'!$H$5,'d_시나리오'!$I$5,IF(J1162&lt;('d_시나리오'!$I$5-'d_시나리오'!$H$5)/('d_시나리오'!$J$5-'d_시나리오'!$H$5),'d_시나리오'!$H$5+SQRT(J1162*('d_시나리오'!$J$5-'d_시나리오'!$H$5)*('d_시나리오'!$I$5-'d_시나리오'!$H$5)),'d_시나리오'!$J$5-SQRT((1-J1162)*('d_시나리오'!$J$5-'d_시나리오'!$H$5)*('d_시나리오'!$J$5-'d_시나리오'!$I$5))))</f>
        <v/>
      </c>
      <c r="L1162">
        <f>RAND()</f>
        <v/>
      </c>
      <c r="M1162">
        <f>IF('d_시나리오'!$J$6='d_시나리오'!$H$6,'d_시나리오'!$I$6,IF(L1162&lt;('d_시나리오'!$I$6-'d_시나리오'!$H$6)/('d_시나리오'!$J$6-'d_시나리오'!$H$6),'d_시나리오'!$H$6+SQRT(L1162*('d_시나리오'!$J$6-'d_시나리오'!$H$6)*('d_시나리오'!$I$6-'d_시나리오'!$H$6)),'d_시나리오'!$J$6-SQRT((1-L1162)*('d_시나리오'!$J$6-'d_시나리오'!$H$6)*('d_시나리오'!$J$6-'d_시나리오'!$I$6))))</f>
        <v/>
      </c>
      <c r="N1162">
        <f>INDEX('d_분포'!$B$2:$B$57,RANDBETWEEN(1,56))</f>
        <v/>
      </c>
      <c r="O1162">
        <f>BETAINV(RAND(),5,5)</f>
        <v/>
      </c>
      <c r="P1162">
        <f>'d_고정'!$B$1*'6_기대효과'!$H$7*('d_시나리오'!$I$7/'d_고정'!$B$2)*B1162</f>
        <v/>
      </c>
      <c r="Q1162">
        <f>P1162*C1162</f>
        <v/>
      </c>
      <c r="R1162">
        <f>P1162*E1162</f>
        <v/>
      </c>
      <c r="S1162">
        <f>R1162*G1162</f>
        <v/>
      </c>
      <c r="T1162">
        <f>Q1162+S1162</f>
        <v/>
      </c>
      <c r="U1162">
        <f>(Q1162*D1162+S1162*I1162)*(1-O1162)</f>
        <v/>
      </c>
      <c r="V1162">
        <f>(R1162*K1162*N1162+'d_고정'!$B$3*('6_기대효과'!$H$7/8)*N1162*'d_고정'!$B$10*M1162*('6_기대효과'!$K$7/'d_고정'!$B$9))*(1-O1162)</f>
        <v/>
      </c>
      <c r="W1162">
        <f>(S1162*I1162+R1162*MAX(K1162-'d_고정'!$B$10*M1162*('6_기대효과'!$K$7/'d_고정'!$B$9),0)*N1162)*(1-O1162)</f>
        <v/>
      </c>
      <c r="X1162">
        <f>U1162+V1162</f>
        <v/>
      </c>
      <c r="Y1162">
        <f>U1162/('d_고정'!$B$5*'6_기대효과'!$H$7/8)/'d_고정'!$B$6</f>
        <v/>
      </c>
      <c r="Z1162">
        <f>U1162/('d_고정'!$B$8*'6_기대효과'!$H$7/8)</f>
        <v/>
      </c>
    </row>
    <row r="1163">
      <c r="A1163">
        <f>RAND()</f>
        <v/>
      </c>
      <c r="B1163">
        <f>IF('d_시나리오'!$J$2='d_시나리오'!$H$2,'d_시나리오'!$I$2,IF(A1163&lt;('d_시나리오'!$I$2-'d_시나리오'!$H$2)/('d_시나리오'!$J$2-'d_시나리오'!$H$2),'d_시나리오'!$H$2+SQRT(A1163*('d_시나리오'!$J$2-'d_시나리오'!$H$2)*('d_시나리오'!$I$2-'d_시나리오'!$H$2)),'d_시나리오'!$J$2-SQRT((1-A1163)*('d_시나리오'!$J$2-'d_시나리오'!$H$2)*('d_시나리오'!$J$2-'d_시나리오'!$I$2))))</f>
        <v/>
      </c>
      <c r="C1163">
        <f>BETAINV(RAND(),2,6)</f>
        <v/>
      </c>
      <c r="D1163">
        <f>INDEX('d_분포'!$A$2:$A$28,RANDBETWEEN(1,27))</f>
        <v/>
      </c>
      <c r="E1163">
        <f>INDEX('d_분포'!$C$2:$C$5,RANDBETWEEN(1,4))*(0.9+0.2*RAND())</f>
        <v/>
      </c>
      <c r="F1163">
        <f>RAND()</f>
        <v/>
      </c>
      <c r="G1163">
        <f>IF('d_시나리오'!$J$3='d_시나리오'!$H$3,'d_시나리오'!$I$3,IF(F1163&lt;('d_시나리오'!$I$3-'d_시나리오'!$H$3)/('d_시나리오'!$J$3-'d_시나리오'!$H$3),'d_시나리오'!$H$3+SQRT(F1163*('d_시나리오'!$J$3-'d_시나리오'!$H$3)*('d_시나리오'!$I$3-'d_시나리오'!$H$3)),'d_시나리오'!$J$3-SQRT((1-F1163)*('d_시나리오'!$J$3-'d_시나리오'!$H$3)*('d_시나리오'!$J$3-'d_시나리오'!$I$3))))</f>
        <v/>
      </c>
      <c r="H1163">
        <f>RAND()</f>
        <v/>
      </c>
      <c r="I1163">
        <f>IF('d_시나리오'!$J$4='d_시나리오'!$H$4,'d_시나리오'!$I$4,IF(H1163&lt;('d_시나리오'!$I$4-'d_시나리오'!$H$4)/('d_시나리오'!$J$4-'d_시나리오'!$H$4),'d_시나리오'!$H$4+SQRT(H1163*('d_시나리오'!$J$4-'d_시나리오'!$H$4)*('d_시나리오'!$I$4-'d_시나리오'!$H$4)),'d_시나리오'!$J$4-SQRT((1-H1163)*('d_시나리오'!$J$4-'d_시나리오'!$H$4)*('d_시나리오'!$J$4-'d_시나리오'!$I$4))))</f>
        <v/>
      </c>
      <c r="J1163">
        <f>RAND()</f>
        <v/>
      </c>
      <c r="K1163">
        <f>IF('d_시나리오'!$J$5='d_시나리오'!$H$5,'d_시나리오'!$I$5,IF(J1163&lt;('d_시나리오'!$I$5-'d_시나리오'!$H$5)/('d_시나리오'!$J$5-'d_시나리오'!$H$5),'d_시나리오'!$H$5+SQRT(J1163*('d_시나리오'!$J$5-'d_시나리오'!$H$5)*('d_시나리오'!$I$5-'d_시나리오'!$H$5)),'d_시나리오'!$J$5-SQRT((1-J1163)*('d_시나리오'!$J$5-'d_시나리오'!$H$5)*('d_시나리오'!$J$5-'d_시나리오'!$I$5))))</f>
        <v/>
      </c>
      <c r="L1163">
        <f>RAND()</f>
        <v/>
      </c>
      <c r="M1163">
        <f>IF('d_시나리오'!$J$6='d_시나리오'!$H$6,'d_시나리오'!$I$6,IF(L1163&lt;('d_시나리오'!$I$6-'d_시나리오'!$H$6)/('d_시나리오'!$J$6-'d_시나리오'!$H$6),'d_시나리오'!$H$6+SQRT(L1163*('d_시나리오'!$J$6-'d_시나리오'!$H$6)*('d_시나리오'!$I$6-'d_시나리오'!$H$6)),'d_시나리오'!$J$6-SQRT((1-L1163)*('d_시나리오'!$J$6-'d_시나리오'!$H$6)*('d_시나리오'!$J$6-'d_시나리오'!$I$6))))</f>
        <v/>
      </c>
      <c r="N1163">
        <f>INDEX('d_분포'!$B$2:$B$57,RANDBETWEEN(1,56))</f>
        <v/>
      </c>
      <c r="O1163">
        <f>BETAINV(RAND(),5,5)</f>
        <v/>
      </c>
      <c r="P1163">
        <f>'d_고정'!$B$1*'6_기대효과'!$H$7*('d_시나리오'!$I$7/'d_고정'!$B$2)*B1163</f>
        <v/>
      </c>
      <c r="Q1163">
        <f>P1163*C1163</f>
        <v/>
      </c>
      <c r="R1163">
        <f>P1163*E1163</f>
        <v/>
      </c>
      <c r="S1163">
        <f>R1163*G1163</f>
        <v/>
      </c>
      <c r="T1163">
        <f>Q1163+S1163</f>
        <v/>
      </c>
      <c r="U1163">
        <f>(Q1163*D1163+S1163*I1163)*(1-O1163)</f>
        <v/>
      </c>
      <c r="V1163">
        <f>(R1163*K1163*N1163+'d_고정'!$B$3*('6_기대효과'!$H$7/8)*N1163*'d_고정'!$B$10*M1163*('6_기대효과'!$K$7/'d_고정'!$B$9))*(1-O1163)</f>
        <v/>
      </c>
      <c r="W1163">
        <f>(S1163*I1163+R1163*MAX(K1163-'d_고정'!$B$10*M1163*('6_기대효과'!$K$7/'d_고정'!$B$9),0)*N1163)*(1-O1163)</f>
        <v/>
      </c>
      <c r="X1163">
        <f>U1163+V1163</f>
        <v/>
      </c>
      <c r="Y1163">
        <f>U1163/('d_고정'!$B$5*'6_기대효과'!$H$7/8)/'d_고정'!$B$6</f>
        <v/>
      </c>
      <c r="Z1163">
        <f>U1163/('d_고정'!$B$8*'6_기대효과'!$H$7/8)</f>
        <v/>
      </c>
    </row>
    <row r="1164">
      <c r="A1164">
        <f>RAND()</f>
        <v/>
      </c>
      <c r="B1164">
        <f>IF('d_시나리오'!$J$2='d_시나리오'!$H$2,'d_시나리오'!$I$2,IF(A1164&lt;('d_시나리오'!$I$2-'d_시나리오'!$H$2)/('d_시나리오'!$J$2-'d_시나리오'!$H$2),'d_시나리오'!$H$2+SQRT(A1164*('d_시나리오'!$J$2-'d_시나리오'!$H$2)*('d_시나리오'!$I$2-'d_시나리오'!$H$2)),'d_시나리오'!$J$2-SQRT((1-A1164)*('d_시나리오'!$J$2-'d_시나리오'!$H$2)*('d_시나리오'!$J$2-'d_시나리오'!$I$2))))</f>
        <v/>
      </c>
      <c r="C1164">
        <f>BETAINV(RAND(),2,6)</f>
        <v/>
      </c>
      <c r="D1164">
        <f>INDEX('d_분포'!$A$2:$A$28,RANDBETWEEN(1,27))</f>
        <v/>
      </c>
      <c r="E1164">
        <f>INDEX('d_분포'!$C$2:$C$5,RANDBETWEEN(1,4))*(0.9+0.2*RAND())</f>
        <v/>
      </c>
      <c r="F1164">
        <f>RAND()</f>
        <v/>
      </c>
      <c r="G1164">
        <f>IF('d_시나리오'!$J$3='d_시나리오'!$H$3,'d_시나리오'!$I$3,IF(F1164&lt;('d_시나리오'!$I$3-'d_시나리오'!$H$3)/('d_시나리오'!$J$3-'d_시나리오'!$H$3),'d_시나리오'!$H$3+SQRT(F1164*('d_시나리오'!$J$3-'d_시나리오'!$H$3)*('d_시나리오'!$I$3-'d_시나리오'!$H$3)),'d_시나리오'!$J$3-SQRT((1-F1164)*('d_시나리오'!$J$3-'d_시나리오'!$H$3)*('d_시나리오'!$J$3-'d_시나리오'!$I$3))))</f>
        <v/>
      </c>
      <c r="H1164">
        <f>RAND()</f>
        <v/>
      </c>
      <c r="I1164">
        <f>IF('d_시나리오'!$J$4='d_시나리오'!$H$4,'d_시나리오'!$I$4,IF(H1164&lt;('d_시나리오'!$I$4-'d_시나리오'!$H$4)/('d_시나리오'!$J$4-'d_시나리오'!$H$4),'d_시나리오'!$H$4+SQRT(H1164*('d_시나리오'!$J$4-'d_시나리오'!$H$4)*('d_시나리오'!$I$4-'d_시나리오'!$H$4)),'d_시나리오'!$J$4-SQRT((1-H1164)*('d_시나리오'!$J$4-'d_시나리오'!$H$4)*('d_시나리오'!$J$4-'d_시나리오'!$I$4))))</f>
        <v/>
      </c>
      <c r="J1164">
        <f>RAND()</f>
        <v/>
      </c>
      <c r="K1164">
        <f>IF('d_시나리오'!$J$5='d_시나리오'!$H$5,'d_시나리오'!$I$5,IF(J1164&lt;('d_시나리오'!$I$5-'d_시나리오'!$H$5)/('d_시나리오'!$J$5-'d_시나리오'!$H$5),'d_시나리오'!$H$5+SQRT(J1164*('d_시나리오'!$J$5-'d_시나리오'!$H$5)*('d_시나리오'!$I$5-'d_시나리오'!$H$5)),'d_시나리오'!$J$5-SQRT((1-J1164)*('d_시나리오'!$J$5-'d_시나리오'!$H$5)*('d_시나리오'!$J$5-'d_시나리오'!$I$5))))</f>
        <v/>
      </c>
      <c r="L1164">
        <f>RAND()</f>
        <v/>
      </c>
      <c r="M1164">
        <f>IF('d_시나리오'!$J$6='d_시나리오'!$H$6,'d_시나리오'!$I$6,IF(L1164&lt;('d_시나리오'!$I$6-'d_시나리오'!$H$6)/('d_시나리오'!$J$6-'d_시나리오'!$H$6),'d_시나리오'!$H$6+SQRT(L1164*('d_시나리오'!$J$6-'d_시나리오'!$H$6)*('d_시나리오'!$I$6-'d_시나리오'!$H$6)),'d_시나리오'!$J$6-SQRT((1-L1164)*('d_시나리오'!$J$6-'d_시나리오'!$H$6)*('d_시나리오'!$J$6-'d_시나리오'!$I$6))))</f>
        <v/>
      </c>
      <c r="N1164">
        <f>INDEX('d_분포'!$B$2:$B$57,RANDBETWEEN(1,56))</f>
        <v/>
      </c>
      <c r="O1164">
        <f>BETAINV(RAND(),5,5)</f>
        <v/>
      </c>
      <c r="P1164">
        <f>'d_고정'!$B$1*'6_기대효과'!$H$7*('d_시나리오'!$I$7/'d_고정'!$B$2)*B1164</f>
        <v/>
      </c>
      <c r="Q1164">
        <f>P1164*C1164</f>
        <v/>
      </c>
      <c r="R1164">
        <f>P1164*E1164</f>
        <v/>
      </c>
      <c r="S1164">
        <f>R1164*G1164</f>
        <v/>
      </c>
      <c r="T1164">
        <f>Q1164+S1164</f>
        <v/>
      </c>
      <c r="U1164">
        <f>(Q1164*D1164+S1164*I1164)*(1-O1164)</f>
        <v/>
      </c>
      <c r="V1164">
        <f>(R1164*K1164*N1164+'d_고정'!$B$3*('6_기대효과'!$H$7/8)*N1164*'d_고정'!$B$10*M1164*('6_기대효과'!$K$7/'d_고정'!$B$9))*(1-O1164)</f>
        <v/>
      </c>
      <c r="W1164">
        <f>(S1164*I1164+R1164*MAX(K1164-'d_고정'!$B$10*M1164*('6_기대효과'!$K$7/'d_고정'!$B$9),0)*N1164)*(1-O1164)</f>
        <v/>
      </c>
      <c r="X1164">
        <f>U1164+V1164</f>
        <v/>
      </c>
      <c r="Y1164">
        <f>U1164/('d_고정'!$B$5*'6_기대효과'!$H$7/8)/'d_고정'!$B$6</f>
        <v/>
      </c>
      <c r="Z1164">
        <f>U1164/('d_고정'!$B$8*'6_기대효과'!$H$7/8)</f>
        <v/>
      </c>
    </row>
    <row r="1165">
      <c r="A1165">
        <f>RAND()</f>
        <v/>
      </c>
      <c r="B1165">
        <f>IF('d_시나리오'!$J$2='d_시나리오'!$H$2,'d_시나리오'!$I$2,IF(A1165&lt;('d_시나리오'!$I$2-'d_시나리오'!$H$2)/('d_시나리오'!$J$2-'d_시나리오'!$H$2),'d_시나리오'!$H$2+SQRT(A1165*('d_시나리오'!$J$2-'d_시나리오'!$H$2)*('d_시나리오'!$I$2-'d_시나리오'!$H$2)),'d_시나리오'!$J$2-SQRT((1-A1165)*('d_시나리오'!$J$2-'d_시나리오'!$H$2)*('d_시나리오'!$J$2-'d_시나리오'!$I$2))))</f>
        <v/>
      </c>
      <c r="C1165">
        <f>BETAINV(RAND(),2,6)</f>
        <v/>
      </c>
      <c r="D1165">
        <f>INDEX('d_분포'!$A$2:$A$28,RANDBETWEEN(1,27))</f>
        <v/>
      </c>
      <c r="E1165">
        <f>INDEX('d_분포'!$C$2:$C$5,RANDBETWEEN(1,4))*(0.9+0.2*RAND())</f>
        <v/>
      </c>
      <c r="F1165">
        <f>RAND()</f>
        <v/>
      </c>
      <c r="G1165">
        <f>IF('d_시나리오'!$J$3='d_시나리오'!$H$3,'d_시나리오'!$I$3,IF(F1165&lt;('d_시나리오'!$I$3-'d_시나리오'!$H$3)/('d_시나리오'!$J$3-'d_시나리오'!$H$3),'d_시나리오'!$H$3+SQRT(F1165*('d_시나리오'!$J$3-'d_시나리오'!$H$3)*('d_시나리오'!$I$3-'d_시나리오'!$H$3)),'d_시나리오'!$J$3-SQRT((1-F1165)*('d_시나리오'!$J$3-'d_시나리오'!$H$3)*('d_시나리오'!$J$3-'d_시나리오'!$I$3))))</f>
        <v/>
      </c>
      <c r="H1165">
        <f>RAND()</f>
        <v/>
      </c>
      <c r="I1165">
        <f>IF('d_시나리오'!$J$4='d_시나리오'!$H$4,'d_시나리오'!$I$4,IF(H1165&lt;('d_시나리오'!$I$4-'d_시나리오'!$H$4)/('d_시나리오'!$J$4-'d_시나리오'!$H$4),'d_시나리오'!$H$4+SQRT(H1165*('d_시나리오'!$J$4-'d_시나리오'!$H$4)*('d_시나리오'!$I$4-'d_시나리오'!$H$4)),'d_시나리오'!$J$4-SQRT((1-H1165)*('d_시나리오'!$J$4-'d_시나리오'!$H$4)*('d_시나리오'!$J$4-'d_시나리오'!$I$4))))</f>
        <v/>
      </c>
      <c r="J1165">
        <f>RAND()</f>
        <v/>
      </c>
      <c r="K1165">
        <f>IF('d_시나리오'!$J$5='d_시나리오'!$H$5,'d_시나리오'!$I$5,IF(J1165&lt;('d_시나리오'!$I$5-'d_시나리오'!$H$5)/('d_시나리오'!$J$5-'d_시나리오'!$H$5),'d_시나리오'!$H$5+SQRT(J1165*('d_시나리오'!$J$5-'d_시나리오'!$H$5)*('d_시나리오'!$I$5-'d_시나리오'!$H$5)),'d_시나리오'!$J$5-SQRT((1-J1165)*('d_시나리오'!$J$5-'d_시나리오'!$H$5)*('d_시나리오'!$J$5-'d_시나리오'!$I$5))))</f>
        <v/>
      </c>
      <c r="L1165">
        <f>RAND()</f>
        <v/>
      </c>
      <c r="M1165">
        <f>IF('d_시나리오'!$J$6='d_시나리오'!$H$6,'d_시나리오'!$I$6,IF(L1165&lt;('d_시나리오'!$I$6-'d_시나리오'!$H$6)/('d_시나리오'!$J$6-'d_시나리오'!$H$6),'d_시나리오'!$H$6+SQRT(L1165*('d_시나리오'!$J$6-'d_시나리오'!$H$6)*('d_시나리오'!$I$6-'d_시나리오'!$H$6)),'d_시나리오'!$J$6-SQRT((1-L1165)*('d_시나리오'!$J$6-'d_시나리오'!$H$6)*('d_시나리오'!$J$6-'d_시나리오'!$I$6))))</f>
        <v/>
      </c>
      <c r="N1165">
        <f>INDEX('d_분포'!$B$2:$B$57,RANDBETWEEN(1,56))</f>
        <v/>
      </c>
      <c r="O1165">
        <f>BETAINV(RAND(),5,5)</f>
        <v/>
      </c>
      <c r="P1165">
        <f>'d_고정'!$B$1*'6_기대효과'!$H$7*('d_시나리오'!$I$7/'d_고정'!$B$2)*B1165</f>
        <v/>
      </c>
      <c r="Q1165">
        <f>P1165*C1165</f>
        <v/>
      </c>
      <c r="R1165">
        <f>P1165*E1165</f>
        <v/>
      </c>
      <c r="S1165">
        <f>R1165*G1165</f>
        <v/>
      </c>
      <c r="T1165">
        <f>Q1165+S1165</f>
        <v/>
      </c>
      <c r="U1165">
        <f>(Q1165*D1165+S1165*I1165)*(1-O1165)</f>
        <v/>
      </c>
      <c r="V1165">
        <f>(R1165*K1165*N1165+'d_고정'!$B$3*('6_기대효과'!$H$7/8)*N1165*'d_고정'!$B$10*M1165*('6_기대효과'!$K$7/'d_고정'!$B$9))*(1-O1165)</f>
        <v/>
      </c>
      <c r="W1165">
        <f>(S1165*I1165+R1165*MAX(K1165-'d_고정'!$B$10*M1165*('6_기대효과'!$K$7/'d_고정'!$B$9),0)*N1165)*(1-O1165)</f>
        <v/>
      </c>
      <c r="X1165">
        <f>U1165+V1165</f>
        <v/>
      </c>
      <c r="Y1165">
        <f>U1165/('d_고정'!$B$5*'6_기대효과'!$H$7/8)/'d_고정'!$B$6</f>
        <v/>
      </c>
      <c r="Z1165">
        <f>U1165/('d_고정'!$B$8*'6_기대효과'!$H$7/8)</f>
        <v/>
      </c>
    </row>
    <row r="1166">
      <c r="A1166">
        <f>RAND()</f>
        <v/>
      </c>
      <c r="B1166">
        <f>IF('d_시나리오'!$J$2='d_시나리오'!$H$2,'d_시나리오'!$I$2,IF(A1166&lt;('d_시나리오'!$I$2-'d_시나리오'!$H$2)/('d_시나리오'!$J$2-'d_시나리오'!$H$2),'d_시나리오'!$H$2+SQRT(A1166*('d_시나리오'!$J$2-'d_시나리오'!$H$2)*('d_시나리오'!$I$2-'d_시나리오'!$H$2)),'d_시나리오'!$J$2-SQRT((1-A1166)*('d_시나리오'!$J$2-'d_시나리오'!$H$2)*('d_시나리오'!$J$2-'d_시나리오'!$I$2))))</f>
        <v/>
      </c>
      <c r="C1166">
        <f>BETAINV(RAND(),2,6)</f>
        <v/>
      </c>
      <c r="D1166">
        <f>INDEX('d_분포'!$A$2:$A$28,RANDBETWEEN(1,27))</f>
        <v/>
      </c>
      <c r="E1166">
        <f>INDEX('d_분포'!$C$2:$C$5,RANDBETWEEN(1,4))*(0.9+0.2*RAND())</f>
        <v/>
      </c>
      <c r="F1166">
        <f>RAND()</f>
        <v/>
      </c>
      <c r="G1166">
        <f>IF('d_시나리오'!$J$3='d_시나리오'!$H$3,'d_시나리오'!$I$3,IF(F1166&lt;('d_시나리오'!$I$3-'d_시나리오'!$H$3)/('d_시나리오'!$J$3-'d_시나리오'!$H$3),'d_시나리오'!$H$3+SQRT(F1166*('d_시나리오'!$J$3-'d_시나리오'!$H$3)*('d_시나리오'!$I$3-'d_시나리오'!$H$3)),'d_시나리오'!$J$3-SQRT((1-F1166)*('d_시나리오'!$J$3-'d_시나리오'!$H$3)*('d_시나리오'!$J$3-'d_시나리오'!$I$3))))</f>
        <v/>
      </c>
      <c r="H1166">
        <f>RAND()</f>
        <v/>
      </c>
      <c r="I1166">
        <f>IF('d_시나리오'!$J$4='d_시나리오'!$H$4,'d_시나리오'!$I$4,IF(H1166&lt;('d_시나리오'!$I$4-'d_시나리오'!$H$4)/('d_시나리오'!$J$4-'d_시나리오'!$H$4),'d_시나리오'!$H$4+SQRT(H1166*('d_시나리오'!$J$4-'d_시나리오'!$H$4)*('d_시나리오'!$I$4-'d_시나리오'!$H$4)),'d_시나리오'!$J$4-SQRT((1-H1166)*('d_시나리오'!$J$4-'d_시나리오'!$H$4)*('d_시나리오'!$J$4-'d_시나리오'!$I$4))))</f>
        <v/>
      </c>
      <c r="J1166">
        <f>RAND()</f>
        <v/>
      </c>
      <c r="K1166">
        <f>IF('d_시나리오'!$J$5='d_시나리오'!$H$5,'d_시나리오'!$I$5,IF(J1166&lt;('d_시나리오'!$I$5-'d_시나리오'!$H$5)/('d_시나리오'!$J$5-'d_시나리오'!$H$5),'d_시나리오'!$H$5+SQRT(J1166*('d_시나리오'!$J$5-'d_시나리오'!$H$5)*('d_시나리오'!$I$5-'d_시나리오'!$H$5)),'d_시나리오'!$J$5-SQRT((1-J1166)*('d_시나리오'!$J$5-'d_시나리오'!$H$5)*('d_시나리오'!$J$5-'d_시나리오'!$I$5))))</f>
        <v/>
      </c>
      <c r="L1166">
        <f>RAND()</f>
        <v/>
      </c>
      <c r="M1166">
        <f>IF('d_시나리오'!$J$6='d_시나리오'!$H$6,'d_시나리오'!$I$6,IF(L1166&lt;('d_시나리오'!$I$6-'d_시나리오'!$H$6)/('d_시나리오'!$J$6-'d_시나리오'!$H$6),'d_시나리오'!$H$6+SQRT(L1166*('d_시나리오'!$J$6-'d_시나리오'!$H$6)*('d_시나리오'!$I$6-'d_시나리오'!$H$6)),'d_시나리오'!$J$6-SQRT((1-L1166)*('d_시나리오'!$J$6-'d_시나리오'!$H$6)*('d_시나리오'!$J$6-'d_시나리오'!$I$6))))</f>
        <v/>
      </c>
      <c r="N1166">
        <f>INDEX('d_분포'!$B$2:$B$57,RANDBETWEEN(1,56))</f>
        <v/>
      </c>
      <c r="O1166">
        <f>BETAINV(RAND(),5,5)</f>
        <v/>
      </c>
      <c r="P1166">
        <f>'d_고정'!$B$1*'6_기대효과'!$H$7*('d_시나리오'!$I$7/'d_고정'!$B$2)*B1166</f>
        <v/>
      </c>
      <c r="Q1166">
        <f>P1166*C1166</f>
        <v/>
      </c>
      <c r="R1166">
        <f>P1166*E1166</f>
        <v/>
      </c>
      <c r="S1166">
        <f>R1166*G1166</f>
        <v/>
      </c>
      <c r="T1166">
        <f>Q1166+S1166</f>
        <v/>
      </c>
      <c r="U1166">
        <f>(Q1166*D1166+S1166*I1166)*(1-O1166)</f>
        <v/>
      </c>
      <c r="V1166">
        <f>(R1166*K1166*N1166+'d_고정'!$B$3*('6_기대효과'!$H$7/8)*N1166*'d_고정'!$B$10*M1166*('6_기대효과'!$K$7/'d_고정'!$B$9))*(1-O1166)</f>
        <v/>
      </c>
      <c r="W1166">
        <f>(S1166*I1166+R1166*MAX(K1166-'d_고정'!$B$10*M1166*('6_기대효과'!$K$7/'d_고정'!$B$9),0)*N1166)*(1-O1166)</f>
        <v/>
      </c>
      <c r="X1166">
        <f>U1166+V1166</f>
        <v/>
      </c>
      <c r="Y1166">
        <f>U1166/('d_고정'!$B$5*'6_기대효과'!$H$7/8)/'d_고정'!$B$6</f>
        <v/>
      </c>
      <c r="Z1166">
        <f>U1166/('d_고정'!$B$8*'6_기대효과'!$H$7/8)</f>
        <v/>
      </c>
    </row>
    <row r="1167">
      <c r="A1167">
        <f>RAND()</f>
        <v/>
      </c>
      <c r="B1167">
        <f>IF('d_시나리오'!$J$2='d_시나리오'!$H$2,'d_시나리오'!$I$2,IF(A1167&lt;('d_시나리오'!$I$2-'d_시나리오'!$H$2)/('d_시나리오'!$J$2-'d_시나리오'!$H$2),'d_시나리오'!$H$2+SQRT(A1167*('d_시나리오'!$J$2-'d_시나리오'!$H$2)*('d_시나리오'!$I$2-'d_시나리오'!$H$2)),'d_시나리오'!$J$2-SQRT((1-A1167)*('d_시나리오'!$J$2-'d_시나리오'!$H$2)*('d_시나리오'!$J$2-'d_시나리오'!$I$2))))</f>
        <v/>
      </c>
      <c r="C1167">
        <f>BETAINV(RAND(),2,6)</f>
        <v/>
      </c>
      <c r="D1167">
        <f>INDEX('d_분포'!$A$2:$A$28,RANDBETWEEN(1,27))</f>
        <v/>
      </c>
      <c r="E1167">
        <f>INDEX('d_분포'!$C$2:$C$5,RANDBETWEEN(1,4))*(0.9+0.2*RAND())</f>
        <v/>
      </c>
      <c r="F1167">
        <f>RAND()</f>
        <v/>
      </c>
      <c r="G1167">
        <f>IF('d_시나리오'!$J$3='d_시나리오'!$H$3,'d_시나리오'!$I$3,IF(F1167&lt;('d_시나리오'!$I$3-'d_시나리오'!$H$3)/('d_시나리오'!$J$3-'d_시나리오'!$H$3),'d_시나리오'!$H$3+SQRT(F1167*('d_시나리오'!$J$3-'d_시나리오'!$H$3)*('d_시나리오'!$I$3-'d_시나리오'!$H$3)),'d_시나리오'!$J$3-SQRT((1-F1167)*('d_시나리오'!$J$3-'d_시나리오'!$H$3)*('d_시나리오'!$J$3-'d_시나리오'!$I$3))))</f>
        <v/>
      </c>
      <c r="H1167">
        <f>RAND()</f>
        <v/>
      </c>
      <c r="I1167">
        <f>IF('d_시나리오'!$J$4='d_시나리오'!$H$4,'d_시나리오'!$I$4,IF(H1167&lt;('d_시나리오'!$I$4-'d_시나리오'!$H$4)/('d_시나리오'!$J$4-'d_시나리오'!$H$4),'d_시나리오'!$H$4+SQRT(H1167*('d_시나리오'!$J$4-'d_시나리오'!$H$4)*('d_시나리오'!$I$4-'d_시나리오'!$H$4)),'d_시나리오'!$J$4-SQRT((1-H1167)*('d_시나리오'!$J$4-'d_시나리오'!$H$4)*('d_시나리오'!$J$4-'d_시나리오'!$I$4))))</f>
        <v/>
      </c>
      <c r="J1167">
        <f>RAND()</f>
        <v/>
      </c>
      <c r="K1167">
        <f>IF('d_시나리오'!$J$5='d_시나리오'!$H$5,'d_시나리오'!$I$5,IF(J1167&lt;('d_시나리오'!$I$5-'d_시나리오'!$H$5)/('d_시나리오'!$J$5-'d_시나리오'!$H$5),'d_시나리오'!$H$5+SQRT(J1167*('d_시나리오'!$J$5-'d_시나리오'!$H$5)*('d_시나리오'!$I$5-'d_시나리오'!$H$5)),'d_시나리오'!$J$5-SQRT((1-J1167)*('d_시나리오'!$J$5-'d_시나리오'!$H$5)*('d_시나리오'!$J$5-'d_시나리오'!$I$5))))</f>
        <v/>
      </c>
      <c r="L1167">
        <f>RAND()</f>
        <v/>
      </c>
      <c r="M1167">
        <f>IF('d_시나리오'!$J$6='d_시나리오'!$H$6,'d_시나리오'!$I$6,IF(L1167&lt;('d_시나리오'!$I$6-'d_시나리오'!$H$6)/('d_시나리오'!$J$6-'d_시나리오'!$H$6),'d_시나리오'!$H$6+SQRT(L1167*('d_시나리오'!$J$6-'d_시나리오'!$H$6)*('d_시나리오'!$I$6-'d_시나리오'!$H$6)),'d_시나리오'!$J$6-SQRT((1-L1167)*('d_시나리오'!$J$6-'d_시나리오'!$H$6)*('d_시나리오'!$J$6-'d_시나리오'!$I$6))))</f>
        <v/>
      </c>
      <c r="N1167">
        <f>INDEX('d_분포'!$B$2:$B$57,RANDBETWEEN(1,56))</f>
        <v/>
      </c>
      <c r="O1167">
        <f>BETAINV(RAND(),5,5)</f>
        <v/>
      </c>
      <c r="P1167">
        <f>'d_고정'!$B$1*'6_기대효과'!$H$7*('d_시나리오'!$I$7/'d_고정'!$B$2)*B1167</f>
        <v/>
      </c>
      <c r="Q1167">
        <f>P1167*C1167</f>
        <v/>
      </c>
      <c r="R1167">
        <f>P1167*E1167</f>
        <v/>
      </c>
      <c r="S1167">
        <f>R1167*G1167</f>
        <v/>
      </c>
      <c r="T1167">
        <f>Q1167+S1167</f>
        <v/>
      </c>
      <c r="U1167">
        <f>(Q1167*D1167+S1167*I1167)*(1-O1167)</f>
        <v/>
      </c>
      <c r="V1167">
        <f>(R1167*K1167*N1167+'d_고정'!$B$3*('6_기대효과'!$H$7/8)*N1167*'d_고정'!$B$10*M1167*('6_기대효과'!$K$7/'d_고정'!$B$9))*(1-O1167)</f>
        <v/>
      </c>
      <c r="W1167">
        <f>(S1167*I1167+R1167*MAX(K1167-'d_고정'!$B$10*M1167*('6_기대효과'!$K$7/'d_고정'!$B$9),0)*N1167)*(1-O1167)</f>
        <v/>
      </c>
      <c r="X1167">
        <f>U1167+V1167</f>
        <v/>
      </c>
      <c r="Y1167">
        <f>U1167/('d_고정'!$B$5*'6_기대효과'!$H$7/8)/'d_고정'!$B$6</f>
        <v/>
      </c>
      <c r="Z1167">
        <f>U1167/('d_고정'!$B$8*'6_기대효과'!$H$7/8)</f>
        <v/>
      </c>
    </row>
    <row r="1168">
      <c r="A1168">
        <f>RAND()</f>
        <v/>
      </c>
      <c r="B1168">
        <f>IF('d_시나리오'!$J$2='d_시나리오'!$H$2,'d_시나리오'!$I$2,IF(A1168&lt;('d_시나리오'!$I$2-'d_시나리오'!$H$2)/('d_시나리오'!$J$2-'d_시나리오'!$H$2),'d_시나리오'!$H$2+SQRT(A1168*('d_시나리오'!$J$2-'d_시나리오'!$H$2)*('d_시나리오'!$I$2-'d_시나리오'!$H$2)),'d_시나리오'!$J$2-SQRT((1-A1168)*('d_시나리오'!$J$2-'d_시나리오'!$H$2)*('d_시나리오'!$J$2-'d_시나리오'!$I$2))))</f>
        <v/>
      </c>
      <c r="C1168">
        <f>BETAINV(RAND(),2,6)</f>
        <v/>
      </c>
      <c r="D1168">
        <f>INDEX('d_분포'!$A$2:$A$28,RANDBETWEEN(1,27))</f>
        <v/>
      </c>
      <c r="E1168">
        <f>INDEX('d_분포'!$C$2:$C$5,RANDBETWEEN(1,4))*(0.9+0.2*RAND())</f>
        <v/>
      </c>
      <c r="F1168">
        <f>RAND()</f>
        <v/>
      </c>
      <c r="G1168">
        <f>IF('d_시나리오'!$J$3='d_시나리오'!$H$3,'d_시나리오'!$I$3,IF(F1168&lt;('d_시나리오'!$I$3-'d_시나리오'!$H$3)/('d_시나리오'!$J$3-'d_시나리오'!$H$3),'d_시나리오'!$H$3+SQRT(F1168*('d_시나리오'!$J$3-'d_시나리오'!$H$3)*('d_시나리오'!$I$3-'d_시나리오'!$H$3)),'d_시나리오'!$J$3-SQRT((1-F1168)*('d_시나리오'!$J$3-'d_시나리오'!$H$3)*('d_시나리오'!$J$3-'d_시나리오'!$I$3))))</f>
        <v/>
      </c>
      <c r="H1168">
        <f>RAND()</f>
        <v/>
      </c>
      <c r="I1168">
        <f>IF('d_시나리오'!$J$4='d_시나리오'!$H$4,'d_시나리오'!$I$4,IF(H1168&lt;('d_시나리오'!$I$4-'d_시나리오'!$H$4)/('d_시나리오'!$J$4-'d_시나리오'!$H$4),'d_시나리오'!$H$4+SQRT(H1168*('d_시나리오'!$J$4-'d_시나리오'!$H$4)*('d_시나리오'!$I$4-'d_시나리오'!$H$4)),'d_시나리오'!$J$4-SQRT((1-H1168)*('d_시나리오'!$J$4-'d_시나리오'!$H$4)*('d_시나리오'!$J$4-'d_시나리오'!$I$4))))</f>
        <v/>
      </c>
      <c r="J1168">
        <f>RAND()</f>
        <v/>
      </c>
      <c r="K1168">
        <f>IF('d_시나리오'!$J$5='d_시나리오'!$H$5,'d_시나리오'!$I$5,IF(J1168&lt;('d_시나리오'!$I$5-'d_시나리오'!$H$5)/('d_시나리오'!$J$5-'d_시나리오'!$H$5),'d_시나리오'!$H$5+SQRT(J1168*('d_시나리오'!$J$5-'d_시나리오'!$H$5)*('d_시나리오'!$I$5-'d_시나리오'!$H$5)),'d_시나리오'!$J$5-SQRT((1-J1168)*('d_시나리오'!$J$5-'d_시나리오'!$H$5)*('d_시나리오'!$J$5-'d_시나리오'!$I$5))))</f>
        <v/>
      </c>
      <c r="L1168">
        <f>RAND()</f>
        <v/>
      </c>
      <c r="M1168">
        <f>IF('d_시나리오'!$J$6='d_시나리오'!$H$6,'d_시나리오'!$I$6,IF(L1168&lt;('d_시나리오'!$I$6-'d_시나리오'!$H$6)/('d_시나리오'!$J$6-'d_시나리오'!$H$6),'d_시나리오'!$H$6+SQRT(L1168*('d_시나리오'!$J$6-'d_시나리오'!$H$6)*('d_시나리오'!$I$6-'d_시나리오'!$H$6)),'d_시나리오'!$J$6-SQRT((1-L1168)*('d_시나리오'!$J$6-'d_시나리오'!$H$6)*('d_시나리오'!$J$6-'d_시나리오'!$I$6))))</f>
        <v/>
      </c>
      <c r="N1168">
        <f>INDEX('d_분포'!$B$2:$B$57,RANDBETWEEN(1,56))</f>
        <v/>
      </c>
      <c r="O1168">
        <f>BETAINV(RAND(),5,5)</f>
        <v/>
      </c>
      <c r="P1168">
        <f>'d_고정'!$B$1*'6_기대효과'!$H$7*('d_시나리오'!$I$7/'d_고정'!$B$2)*B1168</f>
        <v/>
      </c>
      <c r="Q1168">
        <f>P1168*C1168</f>
        <v/>
      </c>
      <c r="R1168">
        <f>P1168*E1168</f>
        <v/>
      </c>
      <c r="S1168">
        <f>R1168*G1168</f>
        <v/>
      </c>
      <c r="T1168">
        <f>Q1168+S1168</f>
        <v/>
      </c>
      <c r="U1168">
        <f>(Q1168*D1168+S1168*I1168)*(1-O1168)</f>
        <v/>
      </c>
      <c r="V1168">
        <f>(R1168*K1168*N1168+'d_고정'!$B$3*('6_기대효과'!$H$7/8)*N1168*'d_고정'!$B$10*M1168*('6_기대효과'!$K$7/'d_고정'!$B$9))*(1-O1168)</f>
        <v/>
      </c>
      <c r="W1168">
        <f>(S1168*I1168+R1168*MAX(K1168-'d_고정'!$B$10*M1168*('6_기대효과'!$K$7/'d_고정'!$B$9),0)*N1168)*(1-O1168)</f>
        <v/>
      </c>
      <c r="X1168">
        <f>U1168+V1168</f>
        <v/>
      </c>
      <c r="Y1168">
        <f>U1168/('d_고정'!$B$5*'6_기대효과'!$H$7/8)/'d_고정'!$B$6</f>
        <v/>
      </c>
      <c r="Z1168">
        <f>U1168/('d_고정'!$B$8*'6_기대효과'!$H$7/8)</f>
        <v/>
      </c>
    </row>
    <row r="1169">
      <c r="A1169">
        <f>RAND()</f>
        <v/>
      </c>
      <c r="B1169">
        <f>IF('d_시나리오'!$J$2='d_시나리오'!$H$2,'d_시나리오'!$I$2,IF(A1169&lt;('d_시나리오'!$I$2-'d_시나리오'!$H$2)/('d_시나리오'!$J$2-'d_시나리오'!$H$2),'d_시나리오'!$H$2+SQRT(A1169*('d_시나리오'!$J$2-'d_시나리오'!$H$2)*('d_시나리오'!$I$2-'d_시나리오'!$H$2)),'d_시나리오'!$J$2-SQRT((1-A1169)*('d_시나리오'!$J$2-'d_시나리오'!$H$2)*('d_시나리오'!$J$2-'d_시나리오'!$I$2))))</f>
        <v/>
      </c>
      <c r="C1169">
        <f>BETAINV(RAND(),2,6)</f>
        <v/>
      </c>
      <c r="D1169">
        <f>INDEX('d_분포'!$A$2:$A$28,RANDBETWEEN(1,27))</f>
        <v/>
      </c>
      <c r="E1169">
        <f>INDEX('d_분포'!$C$2:$C$5,RANDBETWEEN(1,4))*(0.9+0.2*RAND())</f>
        <v/>
      </c>
      <c r="F1169">
        <f>RAND()</f>
        <v/>
      </c>
      <c r="G1169">
        <f>IF('d_시나리오'!$J$3='d_시나리오'!$H$3,'d_시나리오'!$I$3,IF(F1169&lt;('d_시나리오'!$I$3-'d_시나리오'!$H$3)/('d_시나리오'!$J$3-'d_시나리오'!$H$3),'d_시나리오'!$H$3+SQRT(F1169*('d_시나리오'!$J$3-'d_시나리오'!$H$3)*('d_시나리오'!$I$3-'d_시나리오'!$H$3)),'d_시나리오'!$J$3-SQRT((1-F1169)*('d_시나리오'!$J$3-'d_시나리오'!$H$3)*('d_시나리오'!$J$3-'d_시나리오'!$I$3))))</f>
        <v/>
      </c>
      <c r="H1169">
        <f>RAND()</f>
        <v/>
      </c>
      <c r="I1169">
        <f>IF('d_시나리오'!$J$4='d_시나리오'!$H$4,'d_시나리오'!$I$4,IF(H1169&lt;('d_시나리오'!$I$4-'d_시나리오'!$H$4)/('d_시나리오'!$J$4-'d_시나리오'!$H$4),'d_시나리오'!$H$4+SQRT(H1169*('d_시나리오'!$J$4-'d_시나리오'!$H$4)*('d_시나리오'!$I$4-'d_시나리오'!$H$4)),'d_시나리오'!$J$4-SQRT((1-H1169)*('d_시나리오'!$J$4-'d_시나리오'!$H$4)*('d_시나리오'!$J$4-'d_시나리오'!$I$4))))</f>
        <v/>
      </c>
      <c r="J1169">
        <f>RAND()</f>
        <v/>
      </c>
      <c r="K1169">
        <f>IF('d_시나리오'!$J$5='d_시나리오'!$H$5,'d_시나리오'!$I$5,IF(J1169&lt;('d_시나리오'!$I$5-'d_시나리오'!$H$5)/('d_시나리오'!$J$5-'d_시나리오'!$H$5),'d_시나리오'!$H$5+SQRT(J1169*('d_시나리오'!$J$5-'d_시나리오'!$H$5)*('d_시나리오'!$I$5-'d_시나리오'!$H$5)),'d_시나리오'!$J$5-SQRT((1-J1169)*('d_시나리오'!$J$5-'d_시나리오'!$H$5)*('d_시나리오'!$J$5-'d_시나리오'!$I$5))))</f>
        <v/>
      </c>
      <c r="L1169">
        <f>RAND()</f>
        <v/>
      </c>
      <c r="M1169">
        <f>IF('d_시나리오'!$J$6='d_시나리오'!$H$6,'d_시나리오'!$I$6,IF(L1169&lt;('d_시나리오'!$I$6-'d_시나리오'!$H$6)/('d_시나리오'!$J$6-'d_시나리오'!$H$6),'d_시나리오'!$H$6+SQRT(L1169*('d_시나리오'!$J$6-'d_시나리오'!$H$6)*('d_시나리오'!$I$6-'d_시나리오'!$H$6)),'d_시나리오'!$J$6-SQRT((1-L1169)*('d_시나리오'!$J$6-'d_시나리오'!$H$6)*('d_시나리오'!$J$6-'d_시나리오'!$I$6))))</f>
        <v/>
      </c>
      <c r="N1169">
        <f>INDEX('d_분포'!$B$2:$B$57,RANDBETWEEN(1,56))</f>
        <v/>
      </c>
      <c r="O1169">
        <f>BETAINV(RAND(),5,5)</f>
        <v/>
      </c>
      <c r="P1169">
        <f>'d_고정'!$B$1*'6_기대효과'!$H$7*('d_시나리오'!$I$7/'d_고정'!$B$2)*B1169</f>
        <v/>
      </c>
      <c r="Q1169">
        <f>P1169*C1169</f>
        <v/>
      </c>
      <c r="R1169">
        <f>P1169*E1169</f>
        <v/>
      </c>
      <c r="S1169">
        <f>R1169*G1169</f>
        <v/>
      </c>
      <c r="T1169">
        <f>Q1169+S1169</f>
        <v/>
      </c>
      <c r="U1169">
        <f>(Q1169*D1169+S1169*I1169)*(1-O1169)</f>
        <v/>
      </c>
      <c r="V1169">
        <f>(R1169*K1169*N1169+'d_고정'!$B$3*('6_기대효과'!$H$7/8)*N1169*'d_고정'!$B$10*M1169*('6_기대효과'!$K$7/'d_고정'!$B$9))*(1-O1169)</f>
        <v/>
      </c>
      <c r="W1169">
        <f>(S1169*I1169+R1169*MAX(K1169-'d_고정'!$B$10*M1169*('6_기대효과'!$K$7/'d_고정'!$B$9),0)*N1169)*(1-O1169)</f>
        <v/>
      </c>
      <c r="X1169">
        <f>U1169+V1169</f>
        <v/>
      </c>
      <c r="Y1169">
        <f>U1169/('d_고정'!$B$5*'6_기대효과'!$H$7/8)/'d_고정'!$B$6</f>
        <v/>
      </c>
      <c r="Z1169">
        <f>U1169/('d_고정'!$B$8*'6_기대효과'!$H$7/8)</f>
        <v/>
      </c>
    </row>
    <row r="1170">
      <c r="A1170">
        <f>RAND()</f>
        <v/>
      </c>
      <c r="B1170">
        <f>IF('d_시나리오'!$J$2='d_시나리오'!$H$2,'d_시나리오'!$I$2,IF(A1170&lt;('d_시나리오'!$I$2-'d_시나리오'!$H$2)/('d_시나리오'!$J$2-'d_시나리오'!$H$2),'d_시나리오'!$H$2+SQRT(A1170*('d_시나리오'!$J$2-'d_시나리오'!$H$2)*('d_시나리오'!$I$2-'d_시나리오'!$H$2)),'d_시나리오'!$J$2-SQRT((1-A1170)*('d_시나리오'!$J$2-'d_시나리오'!$H$2)*('d_시나리오'!$J$2-'d_시나리오'!$I$2))))</f>
        <v/>
      </c>
      <c r="C1170">
        <f>BETAINV(RAND(),2,6)</f>
        <v/>
      </c>
      <c r="D1170">
        <f>INDEX('d_분포'!$A$2:$A$28,RANDBETWEEN(1,27))</f>
        <v/>
      </c>
      <c r="E1170">
        <f>INDEX('d_분포'!$C$2:$C$5,RANDBETWEEN(1,4))*(0.9+0.2*RAND())</f>
        <v/>
      </c>
      <c r="F1170">
        <f>RAND()</f>
        <v/>
      </c>
      <c r="G1170">
        <f>IF('d_시나리오'!$J$3='d_시나리오'!$H$3,'d_시나리오'!$I$3,IF(F1170&lt;('d_시나리오'!$I$3-'d_시나리오'!$H$3)/('d_시나리오'!$J$3-'d_시나리오'!$H$3),'d_시나리오'!$H$3+SQRT(F1170*('d_시나리오'!$J$3-'d_시나리오'!$H$3)*('d_시나리오'!$I$3-'d_시나리오'!$H$3)),'d_시나리오'!$J$3-SQRT((1-F1170)*('d_시나리오'!$J$3-'d_시나리오'!$H$3)*('d_시나리오'!$J$3-'d_시나리오'!$I$3))))</f>
        <v/>
      </c>
      <c r="H1170">
        <f>RAND()</f>
        <v/>
      </c>
      <c r="I1170">
        <f>IF('d_시나리오'!$J$4='d_시나리오'!$H$4,'d_시나리오'!$I$4,IF(H1170&lt;('d_시나리오'!$I$4-'d_시나리오'!$H$4)/('d_시나리오'!$J$4-'d_시나리오'!$H$4),'d_시나리오'!$H$4+SQRT(H1170*('d_시나리오'!$J$4-'d_시나리오'!$H$4)*('d_시나리오'!$I$4-'d_시나리오'!$H$4)),'d_시나리오'!$J$4-SQRT((1-H1170)*('d_시나리오'!$J$4-'d_시나리오'!$H$4)*('d_시나리오'!$J$4-'d_시나리오'!$I$4))))</f>
        <v/>
      </c>
      <c r="J1170">
        <f>RAND()</f>
        <v/>
      </c>
      <c r="K1170">
        <f>IF('d_시나리오'!$J$5='d_시나리오'!$H$5,'d_시나리오'!$I$5,IF(J1170&lt;('d_시나리오'!$I$5-'d_시나리오'!$H$5)/('d_시나리오'!$J$5-'d_시나리오'!$H$5),'d_시나리오'!$H$5+SQRT(J1170*('d_시나리오'!$J$5-'d_시나리오'!$H$5)*('d_시나리오'!$I$5-'d_시나리오'!$H$5)),'d_시나리오'!$J$5-SQRT((1-J1170)*('d_시나리오'!$J$5-'d_시나리오'!$H$5)*('d_시나리오'!$J$5-'d_시나리오'!$I$5))))</f>
        <v/>
      </c>
      <c r="L1170">
        <f>RAND()</f>
        <v/>
      </c>
      <c r="M1170">
        <f>IF('d_시나리오'!$J$6='d_시나리오'!$H$6,'d_시나리오'!$I$6,IF(L1170&lt;('d_시나리오'!$I$6-'d_시나리오'!$H$6)/('d_시나리오'!$J$6-'d_시나리오'!$H$6),'d_시나리오'!$H$6+SQRT(L1170*('d_시나리오'!$J$6-'d_시나리오'!$H$6)*('d_시나리오'!$I$6-'d_시나리오'!$H$6)),'d_시나리오'!$J$6-SQRT((1-L1170)*('d_시나리오'!$J$6-'d_시나리오'!$H$6)*('d_시나리오'!$J$6-'d_시나리오'!$I$6))))</f>
        <v/>
      </c>
      <c r="N1170">
        <f>INDEX('d_분포'!$B$2:$B$57,RANDBETWEEN(1,56))</f>
        <v/>
      </c>
      <c r="O1170">
        <f>BETAINV(RAND(),5,5)</f>
        <v/>
      </c>
      <c r="P1170">
        <f>'d_고정'!$B$1*'6_기대효과'!$H$7*('d_시나리오'!$I$7/'d_고정'!$B$2)*B1170</f>
        <v/>
      </c>
      <c r="Q1170">
        <f>P1170*C1170</f>
        <v/>
      </c>
      <c r="R1170">
        <f>P1170*E1170</f>
        <v/>
      </c>
      <c r="S1170">
        <f>R1170*G1170</f>
        <v/>
      </c>
      <c r="T1170">
        <f>Q1170+S1170</f>
        <v/>
      </c>
      <c r="U1170">
        <f>(Q1170*D1170+S1170*I1170)*(1-O1170)</f>
        <v/>
      </c>
      <c r="V1170">
        <f>(R1170*K1170*N1170+'d_고정'!$B$3*('6_기대효과'!$H$7/8)*N1170*'d_고정'!$B$10*M1170*('6_기대효과'!$K$7/'d_고정'!$B$9))*(1-O1170)</f>
        <v/>
      </c>
      <c r="W1170">
        <f>(S1170*I1170+R1170*MAX(K1170-'d_고정'!$B$10*M1170*('6_기대효과'!$K$7/'d_고정'!$B$9),0)*N1170)*(1-O1170)</f>
        <v/>
      </c>
      <c r="X1170">
        <f>U1170+V1170</f>
        <v/>
      </c>
      <c r="Y1170">
        <f>U1170/('d_고정'!$B$5*'6_기대효과'!$H$7/8)/'d_고정'!$B$6</f>
        <v/>
      </c>
      <c r="Z1170">
        <f>U1170/('d_고정'!$B$8*'6_기대효과'!$H$7/8)</f>
        <v/>
      </c>
    </row>
    <row r="1171">
      <c r="A1171">
        <f>RAND()</f>
        <v/>
      </c>
      <c r="B1171">
        <f>IF('d_시나리오'!$J$2='d_시나리오'!$H$2,'d_시나리오'!$I$2,IF(A1171&lt;('d_시나리오'!$I$2-'d_시나리오'!$H$2)/('d_시나리오'!$J$2-'d_시나리오'!$H$2),'d_시나리오'!$H$2+SQRT(A1171*('d_시나리오'!$J$2-'d_시나리오'!$H$2)*('d_시나리오'!$I$2-'d_시나리오'!$H$2)),'d_시나리오'!$J$2-SQRT((1-A1171)*('d_시나리오'!$J$2-'d_시나리오'!$H$2)*('d_시나리오'!$J$2-'d_시나리오'!$I$2))))</f>
        <v/>
      </c>
      <c r="C1171">
        <f>BETAINV(RAND(),2,6)</f>
        <v/>
      </c>
      <c r="D1171">
        <f>INDEX('d_분포'!$A$2:$A$28,RANDBETWEEN(1,27))</f>
        <v/>
      </c>
      <c r="E1171">
        <f>INDEX('d_분포'!$C$2:$C$5,RANDBETWEEN(1,4))*(0.9+0.2*RAND())</f>
        <v/>
      </c>
      <c r="F1171">
        <f>RAND()</f>
        <v/>
      </c>
      <c r="G1171">
        <f>IF('d_시나리오'!$J$3='d_시나리오'!$H$3,'d_시나리오'!$I$3,IF(F1171&lt;('d_시나리오'!$I$3-'d_시나리오'!$H$3)/('d_시나리오'!$J$3-'d_시나리오'!$H$3),'d_시나리오'!$H$3+SQRT(F1171*('d_시나리오'!$J$3-'d_시나리오'!$H$3)*('d_시나리오'!$I$3-'d_시나리오'!$H$3)),'d_시나리오'!$J$3-SQRT((1-F1171)*('d_시나리오'!$J$3-'d_시나리오'!$H$3)*('d_시나리오'!$J$3-'d_시나리오'!$I$3))))</f>
        <v/>
      </c>
      <c r="H1171">
        <f>RAND()</f>
        <v/>
      </c>
      <c r="I1171">
        <f>IF('d_시나리오'!$J$4='d_시나리오'!$H$4,'d_시나리오'!$I$4,IF(H1171&lt;('d_시나리오'!$I$4-'d_시나리오'!$H$4)/('d_시나리오'!$J$4-'d_시나리오'!$H$4),'d_시나리오'!$H$4+SQRT(H1171*('d_시나리오'!$J$4-'d_시나리오'!$H$4)*('d_시나리오'!$I$4-'d_시나리오'!$H$4)),'d_시나리오'!$J$4-SQRT((1-H1171)*('d_시나리오'!$J$4-'d_시나리오'!$H$4)*('d_시나리오'!$J$4-'d_시나리오'!$I$4))))</f>
        <v/>
      </c>
      <c r="J1171">
        <f>RAND()</f>
        <v/>
      </c>
      <c r="K1171">
        <f>IF('d_시나리오'!$J$5='d_시나리오'!$H$5,'d_시나리오'!$I$5,IF(J1171&lt;('d_시나리오'!$I$5-'d_시나리오'!$H$5)/('d_시나리오'!$J$5-'d_시나리오'!$H$5),'d_시나리오'!$H$5+SQRT(J1171*('d_시나리오'!$J$5-'d_시나리오'!$H$5)*('d_시나리오'!$I$5-'d_시나리오'!$H$5)),'d_시나리오'!$J$5-SQRT((1-J1171)*('d_시나리오'!$J$5-'d_시나리오'!$H$5)*('d_시나리오'!$J$5-'d_시나리오'!$I$5))))</f>
        <v/>
      </c>
      <c r="L1171">
        <f>RAND()</f>
        <v/>
      </c>
      <c r="M1171">
        <f>IF('d_시나리오'!$J$6='d_시나리오'!$H$6,'d_시나리오'!$I$6,IF(L1171&lt;('d_시나리오'!$I$6-'d_시나리오'!$H$6)/('d_시나리오'!$J$6-'d_시나리오'!$H$6),'d_시나리오'!$H$6+SQRT(L1171*('d_시나리오'!$J$6-'d_시나리오'!$H$6)*('d_시나리오'!$I$6-'d_시나리오'!$H$6)),'d_시나리오'!$J$6-SQRT((1-L1171)*('d_시나리오'!$J$6-'d_시나리오'!$H$6)*('d_시나리오'!$J$6-'d_시나리오'!$I$6))))</f>
        <v/>
      </c>
      <c r="N1171">
        <f>INDEX('d_분포'!$B$2:$B$57,RANDBETWEEN(1,56))</f>
        <v/>
      </c>
      <c r="O1171">
        <f>BETAINV(RAND(),5,5)</f>
        <v/>
      </c>
      <c r="P1171">
        <f>'d_고정'!$B$1*'6_기대효과'!$H$7*('d_시나리오'!$I$7/'d_고정'!$B$2)*B1171</f>
        <v/>
      </c>
      <c r="Q1171">
        <f>P1171*C1171</f>
        <v/>
      </c>
      <c r="R1171">
        <f>P1171*E1171</f>
        <v/>
      </c>
      <c r="S1171">
        <f>R1171*G1171</f>
        <v/>
      </c>
      <c r="T1171">
        <f>Q1171+S1171</f>
        <v/>
      </c>
      <c r="U1171">
        <f>(Q1171*D1171+S1171*I1171)*(1-O1171)</f>
        <v/>
      </c>
      <c r="V1171">
        <f>(R1171*K1171*N1171+'d_고정'!$B$3*('6_기대효과'!$H$7/8)*N1171*'d_고정'!$B$10*M1171*('6_기대효과'!$K$7/'d_고정'!$B$9))*(1-O1171)</f>
        <v/>
      </c>
      <c r="W1171">
        <f>(S1171*I1171+R1171*MAX(K1171-'d_고정'!$B$10*M1171*('6_기대효과'!$K$7/'d_고정'!$B$9),0)*N1171)*(1-O1171)</f>
        <v/>
      </c>
      <c r="X1171">
        <f>U1171+V1171</f>
        <v/>
      </c>
      <c r="Y1171">
        <f>U1171/('d_고정'!$B$5*'6_기대효과'!$H$7/8)/'d_고정'!$B$6</f>
        <v/>
      </c>
      <c r="Z1171">
        <f>U1171/('d_고정'!$B$8*'6_기대효과'!$H$7/8)</f>
        <v/>
      </c>
    </row>
    <row r="1172">
      <c r="A1172">
        <f>RAND()</f>
        <v/>
      </c>
      <c r="B1172">
        <f>IF('d_시나리오'!$J$2='d_시나리오'!$H$2,'d_시나리오'!$I$2,IF(A1172&lt;('d_시나리오'!$I$2-'d_시나리오'!$H$2)/('d_시나리오'!$J$2-'d_시나리오'!$H$2),'d_시나리오'!$H$2+SQRT(A1172*('d_시나리오'!$J$2-'d_시나리오'!$H$2)*('d_시나리오'!$I$2-'d_시나리오'!$H$2)),'d_시나리오'!$J$2-SQRT((1-A1172)*('d_시나리오'!$J$2-'d_시나리오'!$H$2)*('d_시나리오'!$J$2-'d_시나리오'!$I$2))))</f>
        <v/>
      </c>
      <c r="C1172">
        <f>BETAINV(RAND(),2,6)</f>
        <v/>
      </c>
      <c r="D1172">
        <f>INDEX('d_분포'!$A$2:$A$28,RANDBETWEEN(1,27))</f>
        <v/>
      </c>
      <c r="E1172">
        <f>INDEX('d_분포'!$C$2:$C$5,RANDBETWEEN(1,4))*(0.9+0.2*RAND())</f>
        <v/>
      </c>
      <c r="F1172">
        <f>RAND()</f>
        <v/>
      </c>
      <c r="G1172">
        <f>IF('d_시나리오'!$J$3='d_시나리오'!$H$3,'d_시나리오'!$I$3,IF(F1172&lt;('d_시나리오'!$I$3-'d_시나리오'!$H$3)/('d_시나리오'!$J$3-'d_시나리오'!$H$3),'d_시나리오'!$H$3+SQRT(F1172*('d_시나리오'!$J$3-'d_시나리오'!$H$3)*('d_시나리오'!$I$3-'d_시나리오'!$H$3)),'d_시나리오'!$J$3-SQRT((1-F1172)*('d_시나리오'!$J$3-'d_시나리오'!$H$3)*('d_시나리오'!$J$3-'d_시나리오'!$I$3))))</f>
        <v/>
      </c>
      <c r="H1172">
        <f>RAND()</f>
        <v/>
      </c>
      <c r="I1172">
        <f>IF('d_시나리오'!$J$4='d_시나리오'!$H$4,'d_시나리오'!$I$4,IF(H1172&lt;('d_시나리오'!$I$4-'d_시나리오'!$H$4)/('d_시나리오'!$J$4-'d_시나리오'!$H$4),'d_시나리오'!$H$4+SQRT(H1172*('d_시나리오'!$J$4-'d_시나리오'!$H$4)*('d_시나리오'!$I$4-'d_시나리오'!$H$4)),'d_시나리오'!$J$4-SQRT((1-H1172)*('d_시나리오'!$J$4-'d_시나리오'!$H$4)*('d_시나리오'!$J$4-'d_시나리오'!$I$4))))</f>
        <v/>
      </c>
      <c r="J1172">
        <f>RAND()</f>
        <v/>
      </c>
      <c r="K1172">
        <f>IF('d_시나리오'!$J$5='d_시나리오'!$H$5,'d_시나리오'!$I$5,IF(J1172&lt;('d_시나리오'!$I$5-'d_시나리오'!$H$5)/('d_시나리오'!$J$5-'d_시나리오'!$H$5),'d_시나리오'!$H$5+SQRT(J1172*('d_시나리오'!$J$5-'d_시나리오'!$H$5)*('d_시나리오'!$I$5-'d_시나리오'!$H$5)),'d_시나리오'!$J$5-SQRT((1-J1172)*('d_시나리오'!$J$5-'d_시나리오'!$H$5)*('d_시나리오'!$J$5-'d_시나리오'!$I$5))))</f>
        <v/>
      </c>
      <c r="L1172">
        <f>RAND()</f>
        <v/>
      </c>
      <c r="M1172">
        <f>IF('d_시나리오'!$J$6='d_시나리오'!$H$6,'d_시나리오'!$I$6,IF(L1172&lt;('d_시나리오'!$I$6-'d_시나리오'!$H$6)/('d_시나리오'!$J$6-'d_시나리오'!$H$6),'d_시나리오'!$H$6+SQRT(L1172*('d_시나리오'!$J$6-'d_시나리오'!$H$6)*('d_시나리오'!$I$6-'d_시나리오'!$H$6)),'d_시나리오'!$J$6-SQRT((1-L1172)*('d_시나리오'!$J$6-'d_시나리오'!$H$6)*('d_시나리오'!$J$6-'d_시나리오'!$I$6))))</f>
        <v/>
      </c>
      <c r="N1172">
        <f>INDEX('d_분포'!$B$2:$B$57,RANDBETWEEN(1,56))</f>
        <v/>
      </c>
      <c r="O1172">
        <f>BETAINV(RAND(),5,5)</f>
        <v/>
      </c>
      <c r="P1172">
        <f>'d_고정'!$B$1*'6_기대효과'!$H$7*('d_시나리오'!$I$7/'d_고정'!$B$2)*B1172</f>
        <v/>
      </c>
      <c r="Q1172">
        <f>P1172*C1172</f>
        <v/>
      </c>
      <c r="R1172">
        <f>P1172*E1172</f>
        <v/>
      </c>
      <c r="S1172">
        <f>R1172*G1172</f>
        <v/>
      </c>
      <c r="T1172">
        <f>Q1172+S1172</f>
        <v/>
      </c>
      <c r="U1172">
        <f>(Q1172*D1172+S1172*I1172)*(1-O1172)</f>
        <v/>
      </c>
      <c r="V1172">
        <f>(R1172*K1172*N1172+'d_고정'!$B$3*('6_기대효과'!$H$7/8)*N1172*'d_고정'!$B$10*M1172*('6_기대효과'!$K$7/'d_고정'!$B$9))*(1-O1172)</f>
        <v/>
      </c>
      <c r="W1172">
        <f>(S1172*I1172+R1172*MAX(K1172-'d_고정'!$B$10*M1172*('6_기대효과'!$K$7/'d_고정'!$B$9),0)*N1172)*(1-O1172)</f>
        <v/>
      </c>
      <c r="X1172">
        <f>U1172+V1172</f>
        <v/>
      </c>
      <c r="Y1172">
        <f>U1172/('d_고정'!$B$5*'6_기대효과'!$H$7/8)/'d_고정'!$B$6</f>
        <v/>
      </c>
      <c r="Z1172">
        <f>U1172/('d_고정'!$B$8*'6_기대효과'!$H$7/8)</f>
        <v/>
      </c>
    </row>
    <row r="1173">
      <c r="A1173">
        <f>RAND()</f>
        <v/>
      </c>
      <c r="B1173">
        <f>IF('d_시나리오'!$J$2='d_시나리오'!$H$2,'d_시나리오'!$I$2,IF(A1173&lt;('d_시나리오'!$I$2-'d_시나리오'!$H$2)/('d_시나리오'!$J$2-'d_시나리오'!$H$2),'d_시나리오'!$H$2+SQRT(A1173*('d_시나리오'!$J$2-'d_시나리오'!$H$2)*('d_시나리오'!$I$2-'d_시나리오'!$H$2)),'d_시나리오'!$J$2-SQRT((1-A1173)*('d_시나리오'!$J$2-'d_시나리오'!$H$2)*('d_시나리오'!$J$2-'d_시나리오'!$I$2))))</f>
        <v/>
      </c>
      <c r="C1173">
        <f>BETAINV(RAND(),2,6)</f>
        <v/>
      </c>
      <c r="D1173">
        <f>INDEX('d_분포'!$A$2:$A$28,RANDBETWEEN(1,27))</f>
        <v/>
      </c>
      <c r="E1173">
        <f>INDEX('d_분포'!$C$2:$C$5,RANDBETWEEN(1,4))*(0.9+0.2*RAND())</f>
        <v/>
      </c>
      <c r="F1173">
        <f>RAND()</f>
        <v/>
      </c>
      <c r="G1173">
        <f>IF('d_시나리오'!$J$3='d_시나리오'!$H$3,'d_시나리오'!$I$3,IF(F1173&lt;('d_시나리오'!$I$3-'d_시나리오'!$H$3)/('d_시나리오'!$J$3-'d_시나리오'!$H$3),'d_시나리오'!$H$3+SQRT(F1173*('d_시나리오'!$J$3-'d_시나리오'!$H$3)*('d_시나리오'!$I$3-'d_시나리오'!$H$3)),'d_시나리오'!$J$3-SQRT((1-F1173)*('d_시나리오'!$J$3-'d_시나리오'!$H$3)*('d_시나리오'!$J$3-'d_시나리오'!$I$3))))</f>
        <v/>
      </c>
      <c r="H1173">
        <f>RAND()</f>
        <v/>
      </c>
      <c r="I1173">
        <f>IF('d_시나리오'!$J$4='d_시나리오'!$H$4,'d_시나리오'!$I$4,IF(H1173&lt;('d_시나리오'!$I$4-'d_시나리오'!$H$4)/('d_시나리오'!$J$4-'d_시나리오'!$H$4),'d_시나리오'!$H$4+SQRT(H1173*('d_시나리오'!$J$4-'d_시나리오'!$H$4)*('d_시나리오'!$I$4-'d_시나리오'!$H$4)),'d_시나리오'!$J$4-SQRT((1-H1173)*('d_시나리오'!$J$4-'d_시나리오'!$H$4)*('d_시나리오'!$J$4-'d_시나리오'!$I$4))))</f>
        <v/>
      </c>
      <c r="J1173">
        <f>RAND()</f>
        <v/>
      </c>
      <c r="K1173">
        <f>IF('d_시나리오'!$J$5='d_시나리오'!$H$5,'d_시나리오'!$I$5,IF(J1173&lt;('d_시나리오'!$I$5-'d_시나리오'!$H$5)/('d_시나리오'!$J$5-'d_시나리오'!$H$5),'d_시나리오'!$H$5+SQRT(J1173*('d_시나리오'!$J$5-'d_시나리오'!$H$5)*('d_시나리오'!$I$5-'d_시나리오'!$H$5)),'d_시나리오'!$J$5-SQRT((1-J1173)*('d_시나리오'!$J$5-'d_시나리오'!$H$5)*('d_시나리오'!$J$5-'d_시나리오'!$I$5))))</f>
        <v/>
      </c>
      <c r="L1173">
        <f>RAND()</f>
        <v/>
      </c>
      <c r="M1173">
        <f>IF('d_시나리오'!$J$6='d_시나리오'!$H$6,'d_시나리오'!$I$6,IF(L1173&lt;('d_시나리오'!$I$6-'d_시나리오'!$H$6)/('d_시나리오'!$J$6-'d_시나리오'!$H$6),'d_시나리오'!$H$6+SQRT(L1173*('d_시나리오'!$J$6-'d_시나리오'!$H$6)*('d_시나리오'!$I$6-'d_시나리오'!$H$6)),'d_시나리오'!$J$6-SQRT((1-L1173)*('d_시나리오'!$J$6-'d_시나리오'!$H$6)*('d_시나리오'!$J$6-'d_시나리오'!$I$6))))</f>
        <v/>
      </c>
      <c r="N1173">
        <f>INDEX('d_분포'!$B$2:$B$57,RANDBETWEEN(1,56))</f>
        <v/>
      </c>
      <c r="O1173">
        <f>BETAINV(RAND(),5,5)</f>
        <v/>
      </c>
      <c r="P1173">
        <f>'d_고정'!$B$1*'6_기대효과'!$H$7*('d_시나리오'!$I$7/'d_고정'!$B$2)*B1173</f>
        <v/>
      </c>
      <c r="Q1173">
        <f>P1173*C1173</f>
        <v/>
      </c>
      <c r="R1173">
        <f>P1173*E1173</f>
        <v/>
      </c>
      <c r="S1173">
        <f>R1173*G1173</f>
        <v/>
      </c>
      <c r="T1173">
        <f>Q1173+S1173</f>
        <v/>
      </c>
      <c r="U1173">
        <f>(Q1173*D1173+S1173*I1173)*(1-O1173)</f>
        <v/>
      </c>
      <c r="V1173">
        <f>(R1173*K1173*N1173+'d_고정'!$B$3*('6_기대효과'!$H$7/8)*N1173*'d_고정'!$B$10*M1173*('6_기대효과'!$K$7/'d_고정'!$B$9))*(1-O1173)</f>
        <v/>
      </c>
      <c r="W1173">
        <f>(S1173*I1173+R1173*MAX(K1173-'d_고정'!$B$10*M1173*('6_기대효과'!$K$7/'d_고정'!$B$9),0)*N1173)*(1-O1173)</f>
        <v/>
      </c>
      <c r="X1173">
        <f>U1173+V1173</f>
        <v/>
      </c>
      <c r="Y1173">
        <f>U1173/('d_고정'!$B$5*'6_기대효과'!$H$7/8)/'d_고정'!$B$6</f>
        <v/>
      </c>
      <c r="Z1173">
        <f>U1173/('d_고정'!$B$8*'6_기대효과'!$H$7/8)</f>
        <v/>
      </c>
    </row>
    <row r="1174">
      <c r="A1174">
        <f>RAND()</f>
        <v/>
      </c>
      <c r="B1174">
        <f>IF('d_시나리오'!$J$2='d_시나리오'!$H$2,'d_시나리오'!$I$2,IF(A1174&lt;('d_시나리오'!$I$2-'d_시나리오'!$H$2)/('d_시나리오'!$J$2-'d_시나리오'!$H$2),'d_시나리오'!$H$2+SQRT(A1174*('d_시나리오'!$J$2-'d_시나리오'!$H$2)*('d_시나리오'!$I$2-'d_시나리오'!$H$2)),'d_시나리오'!$J$2-SQRT((1-A1174)*('d_시나리오'!$J$2-'d_시나리오'!$H$2)*('d_시나리오'!$J$2-'d_시나리오'!$I$2))))</f>
        <v/>
      </c>
      <c r="C1174">
        <f>BETAINV(RAND(),2,6)</f>
        <v/>
      </c>
      <c r="D1174">
        <f>INDEX('d_분포'!$A$2:$A$28,RANDBETWEEN(1,27))</f>
        <v/>
      </c>
      <c r="E1174">
        <f>INDEX('d_분포'!$C$2:$C$5,RANDBETWEEN(1,4))*(0.9+0.2*RAND())</f>
        <v/>
      </c>
      <c r="F1174">
        <f>RAND()</f>
        <v/>
      </c>
      <c r="G1174">
        <f>IF('d_시나리오'!$J$3='d_시나리오'!$H$3,'d_시나리오'!$I$3,IF(F1174&lt;('d_시나리오'!$I$3-'d_시나리오'!$H$3)/('d_시나리오'!$J$3-'d_시나리오'!$H$3),'d_시나리오'!$H$3+SQRT(F1174*('d_시나리오'!$J$3-'d_시나리오'!$H$3)*('d_시나리오'!$I$3-'d_시나리오'!$H$3)),'d_시나리오'!$J$3-SQRT((1-F1174)*('d_시나리오'!$J$3-'d_시나리오'!$H$3)*('d_시나리오'!$J$3-'d_시나리오'!$I$3))))</f>
        <v/>
      </c>
      <c r="H1174">
        <f>RAND()</f>
        <v/>
      </c>
      <c r="I1174">
        <f>IF('d_시나리오'!$J$4='d_시나리오'!$H$4,'d_시나리오'!$I$4,IF(H1174&lt;('d_시나리오'!$I$4-'d_시나리오'!$H$4)/('d_시나리오'!$J$4-'d_시나리오'!$H$4),'d_시나리오'!$H$4+SQRT(H1174*('d_시나리오'!$J$4-'d_시나리오'!$H$4)*('d_시나리오'!$I$4-'d_시나리오'!$H$4)),'d_시나리오'!$J$4-SQRT((1-H1174)*('d_시나리오'!$J$4-'d_시나리오'!$H$4)*('d_시나리오'!$J$4-'d_시나리오'!$I$4))))</f>
        <v/>
      </c>
      <c r="J1174">
        <f>RAND()</f>
        <v/>
      </c>
      <c r="K1174">
        <f>IF('d_시나리오'!$J$5='d_시나리오'!$H$5,'d_시나리오'!$I$5,IF(J1174&lt;('d_시나리오'!$I$5-'d_시나리오'!$H$5)/('d_시나리오'!$J$5-'d_시나리오'!$H$5),'d_시나리오'!$H$5+SQRT(J1174*('d_시나리오'!$J$5-'d_시나리오'!$H$5)*('d_시나리오'!$I$5-'d_시나리오'!$H$5)),'d_시나리오'!$J$5-SQRT((1-J1174)*('d_시나리오'!$J$5-'d_시나리오'!$H$5)*('d_시나리오'!$J$5-'d_시나리오'!$I$5))))</f>
        <v/>
      </c>
      <c r="L1174">
        <f>RAND()</f>
        <v/>
      </c>
      <c r="M1174">
        <f>IF('d_시나리오'!$J$6='d_시나리오'!$H$6,'d_시나리오'!$I$6,IF(L1174&lt;('d_시나리오'!$I$6-'d_시나리오'!$H$6)/('d_시나리오'!$J$6-'d_시나리오'!$H$6),'d_시나리오'!$H$6+SQRT(L1174*('d_시나리오'!$J$6-'d_시나리오'!$H$6)*('d_시나리오'!$I$6-'d_시나리오'!$H$6)),'d_시나리오'!$J$6-SQRT((1-L1174)*('d_시나리오'!$J$6-'d_시나리오'!$H$6)*('d_시나리오'!$J$6-'d_시나리오'!$I$6))))</f>
        <v/>
      </c>
      <c r="N1174">
        <f>INDEX('d_분포'!$B$2:$B$57,RANDBETWEEN(1,56))</f>
        <v/>
      </c>
      <c r="O1174">
        <f>BETAINV(RAND(),5,5)</f>
        <v/>
      </c>
      <c r="P1174">
        <f>'d_고정'!$B$1*'6_기대효과'!$H$7*('d_시나리오'!$I$7/'d_고정'!$B$2)*B1174</f>
        <v/>
      </c>
      <c r="Q1174">
        <f>P1174*C1174</f>
        <v/>
      </c>
      <c r="R1174">
        <f>P1174*E1174</f>
        <v/>
      </c>
      <c r="S1174">
        <f>R1174*G1174</f>
        <v/>
      </c>
      <c r="T1174">
        <f>Q1174+S1174</f>
        <v/>
      </c>
      <c r="U1174">
        <f>(Q1174*D1174+S1174*I1174)*(1-O1174)</f>
        <v/>
      </c>
      <c r="V1174">
        <f>(R1174*K1174*N1174+'d_고정'!$B$3*('6_기대효과'!$H$7/8)*N1174*'d_고정'!$B$10*M1174*('6_기대효과'!$K$7/'d_고정'!$B$9))*(1-O1174)</f>
        <v/>
      </c>
      <c r="W1174">
        <f>(S1174*I1174+R1174*MAX(K1174-'d_고정'!$B$10*M1174*('6_기대효과'!$K$7/'d_고정'!$B$9),0)*N1174)*(1-O1174)</f>
        <v/>
      </c>
      <c r="X1174">
        <f>U1174+V1174</f>
        <v/>
      </c>
      <c r="Y1174">
        <f>U1174/('d_고정'!$B$5*'6_기대효과'!$H$7/8)/'d_고정'!$B$6</f>
        <v/>
      </c>
      <c r="Z1174">
        <f>U1174/('d_고정'!$B$8*'6_기대효과'!$H$7/8)</f>
        <v/>
      </c>
    </row>
    <row r="1175">
      <c r="A1175">
        <f>RAND()</f>
        <v/>
      </c>
      <c r="B1175">
        <f>IF('d_시나리오'!$J$2='d_시나리오'!$H$2,'d_시나리오'!$I$2,IF(A1175&lt;('d_시나리오'!$I$2-'d_시나리오'!$H$2)/('d_시나리오'!$J$2-'d_시나리오'!$H$2),'d_시나리오'!$H$2+SQRT(A1175*('d_시나리오'!$J$2-'d_시나리오'!$H$2)*('d_시나리오'!$I$2-'d_시나리오'!$H$2)),'d_시나리오'!$J$2-SQRT((1-A1175)*('d_시나리오'!$J$2-'d_시나리오'!$H$2)*('d_시나리오'!$J$2-'d_시나리오'!$I$2))))</f>
        <v/>
      </c>
      <c r="C1175">
        <f>BETAINV(RAND(),2,6)</f>
        <v/>
      </c>
      <c r="D1175">
        <f>INDEX('d_분포'!$A$2:$A$28,RANDBETWEEN(1,27))</f>
        <v/>
      </c>
      <c r="E1175">
        <f>INDEX('d_분포'!$C$2:$C$5,RANDBETWEEN(1,4))*(0.9+0.2*RAND())</f>
        <v/>
      </c>
      <c r="F1175">
        <f>RAND()</f>
        <v/>
      </c>
      <c r="G1175">
        <f>IF('d_시나리오'!$J$3='d_시나리오'!$H$3,'d_시나리오'!$I$3,IF(F1175&lt;('d_시나리오'!$I$3-'d_시나리오'!$H$3)/('d_시나리오'!$J$3-'d_시나리오'!$H$3),'d_시나리오'!$H$3+SQRT(F1175*('d_시나리오'!$J$3-'d_시나리오'!$H$3)*('d_시나리오'!$I$3-'d_시나리오'!$H$3)),'d_시나리오'!$J$3-SQRT((1-F1175)*('d_시나리오'!$J$3-'d_시나리오'!$H$3)*('d_시나리오'!$J$3-'d_시나리오'!$I$3))))</f>
        <v/>
      </c>
      <c r="H1175">
        <f>RAND()</f>
        <v/>
      </c>
      <c r="I1175">
        <f>IF('d_시나리오'!$J$4='d_시나리오'!$H$4,'d_시나리오'!$I$4,IF(H1175&lt;('d_시나리오'!$I$4-'d_시나리오'!$H$4)/('d_시나리오'!$J$4-'d_시나리오'!$H$4),'d_시나리오'!$H$4+SQRT(H1175*('d_시나리오'!$J$4-'d_시나리오'!$H$4)*('d_시나리오'!$I$4-'d_시나리오'!$H$4)),'d_시나리오'!$J$4-SQRT((1-H1175)*('d_시나리오'!$J$4-'d_시나리오'!$H$4)*('d_시나리오'!$J$4-'d_시나리오'!$I$4))))</f>
        <v/>
      </c>
      <c r="J1175">
        <f>RAND()</f>
        <v/>
      </c>
      <c r="K1175">
        <f>IF('d_시나리오'!$J$5='d_시나리오'!$H$5,'d_시나리오'!$I$5,IF(J1175&lt;('d_시나리오'!$I$5-'d_시나리오'!$H$5)/('d_시나리오'!$J$5-'d_시나리오'!$H$5),'d_시나리오'!$H$5+SQRT(J1175*('d_시나리오'!$J$5-'d_시나리오'!$H$5)*('d_시나리오'!$I$5-'d_시나리오'!$H$5)),'d_시나리오'!$J$5-SQRT((1-J1175)*('d_시나리오'!$J$5-'d_시나리오'!$H$5)*('d_시나리오'!$J$5-'d_시나리오'!$I$5))))</f>
        <v/>
      </c>
      <c r="L1175">
        <f>RAND()</f>
        <v/>
      </c>
      <c r="M1175">
        <f>IF('d_시나리오'!$J$6='d_시나리오'!$H$6,'d_시나리오'!$I$6,IF(L1175&lt;('d_시나리오'!$I$6-'d_시나리오'!$H$6)/('d_시나리오'!$J$6-'d_시나리오'!$H$6),'d_시나리오'!$H$6+SQRT(L1175*('d_시나리오'!$J$6-'d_시나리오'!$H$6)*('d_시나리오'!$I$6-'d_시나리오'!$H$6)),'d_시나리오'!$J$6-SQRT((1-L1175)*('d_시나리오'!$J$6-'d_시나리오'!$H$6)*('d_시나리오'!$J$6-'d_시나리오'!$I$6))))</f>
        <v/>
      </c>
      <c r="N1175">
        <f>INDEX('d_분포'!$B$2:$B$57,RANDBETWEEN(1,56))</f>
        <v/>
      </c>
      <c r="O1175">
        <f>BETAINV(RAND(),5,5)</f>
        <v/>
      </c>
      <c r="P1175">
        <f>'d_고정'!$B$1*'6_기대효과'!$H$7*('d_시나리오'!$I$7/'d_고정'!$B$2)*B1175</f>
        <v/>
      </c>
      <c r="Q1175">
        <f>P1175*C1175</f>
        <v/>
      </c>
      <c r="R1175">
        <f>P1175*E1175</f>
        <v/>
      </c>
      <c r="S1175">
        <f>R1175*G1175</f>
        <v/>
      </c>
      <c r="T1175">
        <f>Q1175+S1175</f>
        <v/>
      </c>
      <c r="U1175">
        <f>(Q1175*D1175+S1175*I1175)*(1-O1175)</f>
        <v/>
      </c>
      <c r="V1175">
        <f>(R1175*K1175*N1175+'d_고정'!$B$3*('6_기대효과'!$H$7/8)*N1175*'d_고정'!$B$10*M1175*('6_기대효과'!$K$7/'d_고정'!$B$9))*(1-O1175)</f>
        <v/>
      </c>
      <c r="W1175">
        <f>(S1175*I1175+R1175*MAX(K1175-'d_고정'!$B$10*M1175*('6_기대효과'!$K$7/'d_고정'!$B$9),0)*N1175)*(1-O1175)</f>
        <v/>
      </c>
      <c r="X1175">
        <f>U1175+V1175</f>
        <v/>
      </c>
      <c r="Y1175">
        <f>U1175/('d_고정'!$B$5*'6_기대효과'!$H$7/8)/'d_고정'!$B$6</f>
        <v/>
      </c>
      <c r="Z1175">
        <f>U1175/('d_고정'!$B$8*'6_기대효과'!$H$7/8)</f>
        <v/>
      </c>
    </row>
    <row r="1176">
      <c r="A1176">
        <f>RAND()</f>
        <v/>
      </c>
      <c r="B1176">
        <f>IF('d_시나리오'!$J$2='d_시나리오'!$H$2,'d_시나리오'!$I$2,IF(A1176&lt;('d_시나리오'!$I$2-'d_시나리오'!$H$2)/('d_시나리오'!$J$2-'d_시나리오'!$H$2),'d_시나리오'!$H$2+SQRT(A1176*('d_시나리오'!$J$2-'d_시나리오'!$H$2)*('d_시나리오'!$I$2-'d_시나리오'!$H$2)),'d_시나리오'!$J$2-SQRT((1-A1176)*('d_시나리오'!$J$2-'d_시나리오'!$H$2)*('d_시나리오'!$J$2-'d_시나리오'!$I$2))))</f>
        <v/>
      </c>
      <c r="C1176">
        <f>BETAINV(RAND(),2,6)</f>
        <v/>
      </c>
      <c r="D1176">
        <f>INDEX('d_분포'!$A$2:$A$28,RANDBETWEEN(1,27))</f>
        <v/>
      </c>
      <c r="E1176">
        <f>INDEX('d_분포'!$C$2:$C$5,RANDBETWEEN(1,4))*(0.9+0.2*RAND())</f>
        <v/>
      </c>
      <c r="F1176">
        <f>RAND()</f>
        <v/>
      </c>
      <c r="G1176">
        <f>IF('d_시나리오'!$J$3='d_시나리오'!$H$3,'d_시나리오'!$I$3,IF(F1176&lt;('d_시나리오'!$I$3-'d_시나리오'!$H$3)/('d_시나리오'!$J$3-'d_시나리오'!$H$3),'d_시나리오'!$H$3+SQRT(F1176*('d_시나리오'!$J$3-'d_시나리오'!$H$3)*('d_시나리오'!$I$3-'d_시나리오'!$H$3)),'d_시나리오'!$J$3-SQRT((1-F1176)*('d_시나리오'!$J$3-'d_시나리오'!$H$3)*('d_시나리오'!$J$3-'d_시나리오'!$I$3))))</f>
        <v/>
      </c>
      <c r="H1176">
        <f>RAND()</f>
        <v/>
      </c>
      <c r="I1176">
        <f>IF('d_시나리오'!$J$4='d_시나리오'!$H$4,'d_시나리오'!$I$4,IF(H1176&lt;('d_시나리오'!$I$4-'d_시나리오'!$H$4)/('d_시나리오'!$J$4-'d_시나리오'!$H$4),'d_시나리오'!$H$4+SQRT(H1176*('d_시나리오'!$J$4-'d_시나리오'!$H$4)*('d_시나리오'!$I$4-'d_시나리오'!$H$4)),'d_시나리오'!$J$4-SQRT((1-H1176)*('d_시나리오'!$J$4-'d_시나리오'!$H$4)*('d_시나리오'!$J$4-'d_시나리오'!$I$4))))</f>
        <v/>
      </c>
      <c r="J1176">
        <f>RAND()</f>
        <v/>
      </c>
      <c r="K1176">
        <f>IF('d_시나리오'!$J$5='d_시나리오'!$H$5,'d_시나리오'!$I$5,IF(J1176&lt;('d_시나리오'!$I$5-'d_시나리오'!$H$5)/('d_시나리오'!$J$5-'d_시나리오'!$H$5),'d_시나리오'!$H$5+SQRT(J1176*('d_시나리오'!$J$5-'d_시나리오'!$H$5)*('d_시나리오'!$I$5-'d_시나리오'!$H$5)),'d_시나리오'!$J$5-SQRT((1-J1176)*('d_시나리오'!$J$5-'d_시나리오'!$H$5)*('d_시나리오'!$J$5-'d_시나리오'!$I$5))))</f>
        <v/>
      </c>
      <c r="L1176">
        <f>RAND()</f>
        <v/>
      </c>
      <c r="M1176">
        <f>IF('d_시나리오'!$J$6='d_시나리오'!$H$6,'d_시나리오'!$I$6,IF(L1176&lt;('d_시나리오'!$I$6-'d_시나리오'!$H$6)/('d_시나리오'!$J$6-'d_시나리오'!$H$6),'d_시나리오'!$H$6+SQRT(L1176*('d_시나리오'!$J$6-'d_시나리오'!$H$6)*('d_시나리오'!$I$6-'d_시나리오'!$H$6)),'d_시나리오'!$J$6-SQRT((1-L1176)*('d_시나리오'!$J$6-'d_시나리오'!$H$6)*('d_시나리오'!$J$6-'d_시나리오'!$I$6))))</f>
        <v/>
      </c>
      <c r="N1176">
        <f>INDEX('d_분포'!$B$2:$B$57,RANDBETWEEN(1,56))</f>
        <v/>
      </c>
      <c r="O1176">
        <f>BETAINV(RAND(),5,5)</f>
        <v/>
      </c>
      <c r="P1176">
        <f>'d_고정'!$B$1*'6_기대효과'!$H$7*('d_시나리오'!$I$7/'d_고정'!$B$2)*B1176</f>
        <v/>
      </c>
      <c r="Q1176">
        <f>P1176*C1176</f>
        <v/>
      </c>
      <c r="R1176">
        <f>P1176*E1176</f>
        <v/>
      </c>
      <c r="S1176">
        <f>R1176*G1176</f>
        <v/>
      </c>
      <c r="T1176">
        <f>Q1176+S1176</f>
        <v/>
      </c>
      <c r="U1176">
        <f>(Q1176*D1176+S1176*I1176)*(1-O1176)</f>
        <v/>
      </c>
      <c r="V1176">
        <f>(R1176*K1176*N1176+'d_고정'!$B$3*('6_기대효과'!$H$7/8)*N1176*'d_고정'!$B$10*M1176*('6_기대효과'!$K$7/'d_고정'!$B$9))*(1-O1176)</f>
        <v/>
      </c>
      <c r="W1176">
        <f>(S1176*I1176+R1176*MAX(K1176-'d_고정'!$B$10*M1176*('6_기대효과'!$K$7/'d_고정'!$B$9),0)*N1176)*(1-O1176)</f>
        <v/>
      </c>
      <c r="X1176">
        <f>U1176+V1176</f>
        <v/>
      </c>
      <c r="Y1176">
        <f>U1176/('d_고정'!$B$5*'6_기대효과'!$H$7/8)/'d_고정'!$B$6</f>
        <v/>
      </c>
      <c r="Z1176">
        <f>U1176/('d_고정'!$B$8*'6_기대효과'!$H$7/8)</f>
        <v/>
      </c>
    </row>
    <row r="1177">
      <c r="A1177">
        <f>RAND()</f>
        <v/>
      </c>
      <c r="B1177">
        <f>IF('d_시나리오'!$J$2='d_시나리오'!$H$2,'d_시나리오'!$I$2,IF(A1177&lt;('d_시나리오'!$I$2-'d_시나리오'!$H$2)/('d_시나리오'!$J$2-'d_시나리오'!$H$2),'d_시나리오'!$H$2+SQRT(A1177*('d_시나리오'!$J$2-'d_시나리오'!$H$2)*('d_시나리오'!$I$2-'d_시나리오'!$H$2)),'d_시나리오'!$J$2-SQRT((1-A1177)*('d_시나리오'!$J$2-'d_시나리오'!$H$2)*('d_시나리오'!$J$2-'d_시나리오'!$I$2))))</f>
        <v/>
      </c>
      <c r="C1177">
        <f>BETAINV(RAND(),2,6)</f>
        <v/>
      </c>
      <c r="D1177">
        <f>INDEX('d_분포'!$A$2:$A$28,RANDBETWEEN(1,27))</f>
        <v/>
      </c>
      <c r="E1177">
        <f>INDEX('d_분포'!$C$2:$C$5,RANDBETWEEN(1,4))*(0.9+0.2*RAND())</f>
        <v/>
      </c>
      <c r="F1177">
        <f>RAND()</f>
        <v/>
      </c>
      <c r="G1177">
        <f>IF('d_시나리오'!$J$3='d_시나리오'!$H$3,'d_시나리오'!$I$3,IF(F1177&lt;('d_시나리오'!$I$3-'d_시나리오'!$H$3)/('d_시나리오'!$J$3-'d_시나리오'!$H$3),'d_시나리오'!$H$3+SQRT(F1177*('d_시나리오'!$J$3-'d_시나리오'!$H$3)*('d_시나리오'!$I$3-'d_시나리오'!$H$3)),'d_시나리오'!$J$3-SQRT((1-F1177)*('d_시나리오'!$J$3-'d_시나리오'!$H$3)*('d_시나리오'!$J$3-'d_시나리오'!$I$3))))</f>
        <v/>
      </c>
      <c r="H1177">
        <f>RAND()</f>
        <v/>
      </c>
      <c r="I1177">
        <f>IF('d_시나리오'!$J$4='d_시나리오'!$H$4,'d_시나리오'!$I$4,IF(H1177&lt;('d_시나리오'!$I$4-'d_시나리오'!$H$4)/('d_시나리오'!$J$4-'d_시나리오'!$H$4),'d_시나리오'!$H$4+SQRT(H1177*('d_시나리오'!$J$4-'d_시나리오'!$H$4)*('d_시나리오'!$I$4-'d_시나리오'!$H$4)),'d_시나리오'!$J$4-SQRT((1-H1177)*('d_시나리오'!$J$4-'d_시나리오'!$H$4)*('d_시나리오'!$J$4-'d_시나리오'!$I$4))))</f>
        <v/>
      </c>
      <c r="J1177">
        <f>RAND()</f>
        <v/>
      </c>
      <c r="K1177">
        <f>IF('d_시나리오'!$J$5='d_시나리오'!$H$5,'d_시나리오'!$I$5,IF(J1177&lt;('d_시나리오'!$I$5-'d_시나리오'!$H$5)/('d_시나리오'!$J$5-'d_시나리오'!$H$5),'d_시나리오'!$H$5+SQRT(J1177*('d_시나리오'!$J$5-'d_시나리오'!$H$5)*('d_시나리오'!$I$5-'d_시나리오'!$H$5)),'d_시나리오'!$J$5-SQRT((1-J1177)*('d_시나리오'!$J$5-'d_시나리오'!$H$5)*('d_시나리오'!$J$5-'d_시나리오'!$I$5))))</f>
        <v/>
      </c>
      <c r="L1177">
        <f>RAND()</f>
        <v/>
      </c>
      <c r="M1177">
        <f>IF('d_시나리오'!$J$6='d_시나리오'!$H$6,'d_시나리오'!$I$6,IF(L1177&lt;('d_시나리오'!$I$6-'d_시나리오'!$H$6)/('d_시나리오'!$J$6-'d_시나리오'!$H$6),'d_시나리오'!$H$6+SQRT(L1177*('d_시나리오'!$J$6-'d_시나리오'!$H$6)*('d_시나리오'!$I$6-'d_시나리오'!$H$6)),'d_시나리오'!$J$6-SQRT((1-L1177)*('d_시나리오'!$J$6-'d_시나리오'!$H$6)*('d_시나리오'!$J$6-'d_시나리오'!$I$6))))</f>
        <v/>
      </c>
      <c r="N1177">
        <f>INDEX('d_분포'!$B$2:$B$57,RANDBETWEEN(1,56))</f>
        <v/>
      </c>
      <c r="O1177">
        <f>BETAINV(RAND(),5,5)</f>
        <v/>
      </c>
      <c r="P1177">
        <f>'d_고정'!$B$1*'6_기대효과'!$H$7*('d_시나리오'!$I$7/'d_고정'!$B$2)*B1177</f>
        <v/>
      </c>
      <c r="Q1177">
        <f>P1177*C1177</f>
        <v/>
      </c>
      <c r="R1177">
        <f>P1177*E1177</f>
        <v/>
      </c>
      <c r="S1177">
        <f>R1177*G1177</f>
        <v/>
      </c>
      <c r="T1177">
        <f>Q1177+S1177</f>
        <v/>
      </c>
      <c r="U1177">
        <f>(Q1177*D1177+S1177*I1177)*(1-O1177)</f>
        <v/>
      </c>
      <c r="V1177">
        <f>(R1177*K1177*N1177+'d_고정'!$B$3*('6_기대효과'!$H$7/8)*N1177*'d_고정'!$B$10*M1177*('6_기대효과'!$K$7/'d_고정'!$B$9))*(1-O1177)</f>
        <v/>
      </c>
      <c r="W1177">
        <f>(S1177*I1177+R1177*MAX(K1177-'d_고정'!$B$10*M1177*('6_기대효과'!$K$7/'d_고정'!$B$9),0)*N1177)*(1-O1177)</f>
        <v/>
      </c>
      <c r="X1177">
        <f>U1177+V1177</f>
        <v/>
      </c>
      <c r="Y1177">
        <f>U1177/('d_고정'!$B$5*'6_기대효과'!$H$7/8)/'d_고정'!$B$6</f>
        <v/>
      </c>
      <c r="Z1177">
        <f>U1177/('d_고정'!$B$8*'6_기대효과'!$H$7/8)</f>
        <v/>
      </c>
    </row>
    <row r="1178">
      <c r="A1178">
        <f>RAND()</f>
        <v/>
      </c>
      <c r="B1178">
        <f>IF('d_시나리오'!$J$2='d_시나리오'!$H$2,'d_시나리오'!$I$2,IF(A1178&lt;('d_시나리오'!$I$2-'d_시나리오'!$H$2)/('d_시나리오'!$J$2-'d_시나리오'!$H$2),'d_시나리오'!$H$2+SQRT(A1178*('d_시나리오'!$J$2-'d_시나리오'!$H$2)*('d_시나리오'!$I$2-'d_시나리오'!$H$2)),'d_시나리오'!$J$2-SQRT((1-A1178)*('d_시나리오'!$J$2-'d_시나리오'!$H$2)*('d_시나리오'!$J$2-'d_시나리오'!$I$2))))</f>
        <v/>
      </c>
      <c r="C1178">
        <f>BETAINV(RAND(),2,6)</f>
        <v/>
      </c>
      <c r="D1178">
        <f>INDEX('d_분포'!$A$2:$A$28,RANDBETWEEN(1,27))</f>
        <v/>
      </c>
      <c r="E1178">
        <f>INDEX('d_분포'!$C$2:$C$5,RANDBETWEEN(1,4))*(0.9+0.2*RAND())</f>
        <v/>
      </c>
      <c r="F1178">
        <f>RAND()</f>
        <v/>
      </c>
      <c r="G1178">
        <f>IF('d_시나리오'!$J$3='d_시나리오'!$H$3,'d_시나리오'!$I$3,IF(F1178&lt;('d_시나리오'!$I$3-'d_시나리오'!$H$3)/('d_시나리오'!$J$3-'d_시나리오'!$H$3),'d_시나리오'!$H$3+SQRT(F1178*('d_시나리오'!$J$3-'d_시나리오'!$H$3)*('d_시나리오'!$I$3-'d_시나리오'!$H$3)),'d_시나리오'!$J$3-SQRT((1-F1178)*('d_시나리오'!$J$3-'d_시나리오'!$H$3)*('d_시나리오'!$J$3-'d_시나리오'!$I$3))))</f>
        <v/>
      </c>
      <c r="H1178">
        <f>RAND()</f>
        <v/>
      </c>
      <c r="I1178">
        <f>IF('d_시나리오'!$J$4='d_시나리오'!$H$4,'d_시나리오'!$I$4,IF(H1178&lt;('d_시나리오'!$I$4-'d_시나리오'!$H$4)/('d_시나리오'!$J$4-'d_시나리오'!$H$4),'d_시나리오'!$H$4+SQRT(H1178*('d_시나리오'!$J$4-'d_시나리오'!$H$4)*('d_시나리오'!$I$4-'d_시나리오'!$H$4)),'d_시나리오'!$J$4-SQRT((1-H1178)*('d_시나리오'!$J$4-'d_시나리오'!$H$4)*('d_시나리오'!$J$4-'d_시나리오'!$I$4))))</f>
        <v/>
      </c>
      <c r="J1178">
        <f>RAND()</f>
        <v/>
      </c>
      <c r="K1178">
        <f>IF('d_시나리오'!$J$5='d_시나리오'!$H$5,'d_시나리오'!$I$5,IF(J1178&lt;('d_시나리오'!$I$5-'d_시나리오'!$H$5)/('d_시나리오'!$J$5-'d_시나리오'!$H$5),'d_시나리오'!$H$5+SQRT(J1178*('d_시나리오'!$J$5-'d_시나리오'!$H$5)*('d_시나리오'!$I$5-'d_시나리오'!$H$5)),'d_시나리오'!$J$5-SQRT((1-J1178)*('d_시나리오'!$J$5-'d_시나리오'!$H$5)*('d_시나리오'!$J$5-'d_시나리오'!$I$5))))</f>
        <v/>
      </c>
      <c r="L1178">
        <f>RAND()</f>
        <v/>
      </c>
      <c r="M1178">
        <f>IF('d_시나리오'!$J$6='d_시나리오'!$H$6,'d_시나리오'!$I$6,IF(L1178&lt;('d_시나리오'!$I$6-'d_시나리오'!$H$6)/('d_시나리오'!$J$6-'d_시나리오'!$H$6),'d_시나리오'!$H$6+SQRT(L1178*('d_시나리오'!$J$6-'d_시나리오'!$H$6)*('d_시나리오'!$I$6-'d_시나리오'!$H$6)),'d_시나리오'!$J$6-SQRT((1-L1178)*('d_시나리오'!$J$6-'d_시나리오'!$H$6)*('d_시나리오'!$J$6-'d_시나리오'!$I$6))))</f>
        <v/>
      </c>
      <c r="N1178">
        <f>INDEX('d_분포'!$B$2:$B$57,RANDBETWEEN(1,56))</f>
        <v/>
      </c>
      <c r="O1178">
        <f>BETAINV(RAND(),5,5)</f>
        <v/>
      </c>
      <c r="P1178">
        <f>'d_고정'!$B$1*'6_기대효과'!$H$7*('d_시나리오'!$I$7/'d_고정'!$B$2)*B1178</f>
        <v/>
      </c>
      <c r="Q1178">
        <f>P1178*C1178</f>
        <v/>
      </c>
      <c r="R1178">
        <f>P1178*E1178</f>
        <v/>
      </c>
      <c r="S1178">
        <f>R1178*G1178</f>
        <v/>
      </c>
      <c r="T1178">
        <f>Q1178+S1178</f>
        <v/>
      </c>
      <c r="U1178">
        <f>(Q1178*D1178+S1178*I1178)*(1-O1178)</f>
        <v/>
      </c>
      <c r="V1178">
        <f>(R1178*K1178*N1178+'d_고정'!$B$3*('6_기대효과'!$H$7/8)*N1178*'d_고정'!$B$10*M1178*('6_기대효과'!$K$7/'d_고정'!$B$9))*(1-O1178)</f>
        <v/>
      </c>
      <c r="W1178">
        <f>(S1178*I1178+R1178*MAX(K1178-'d_고정'!$B$10*M1178*('6_기대효과'!$K$7/'d_고정'!$B$9),0)*N1178)*(1-O1178)</f>
        <v/>
      </c>
      <c r="X1178">
        <f>U1178+V1178</f>
        <v/>
      </c>
      <c r="Y1178">
        <f>U1178/('d_고정'!$B$5*'6_기대효과'!$H$7/8)/'d_고정'!$B$6</f>
        <v/>
      </c>
      <c r="Z1178">
        <f>U1178/('d_고정'!$B$8*'6_기대효과'!$H$7/8)</f>
        <v/>
      </c>
    </row>
    <row r="1179">
      <c r="A1179">
        <f>RAND()</f>
        <v/>
      </c>
      <c r="B1179">
        <f>IF('d_시나리오'!$J$2='d_시나리오'!$H$2,'d_시나리오'!$I$2,IF(A1179&lt;('d_시나리오'!$I$2-'d_시나리오'!$H$2)/('d_시나리오'!$J$2-'d_시나리오'!$H$2),'d_시나리오'!$H$2+SQRT(A1179*('d_시나리오'!$J$2-'d_시나리오'!$H$2)*('d_시나리오'!$I$2-'d_시나리오'!$H$2)),'d_시나리오'!$J$2-SQRT((1-A1179)*('d_시나리오'!$J$2-'d_시나리오'!$H$2)*('d_시나리오'!$J$2-'d_시나리오'!$I$2))))</f>
        <v/>
      </c>
      <c r="C1179">
        <f>BETAINV(RAND(),2,6)</f>
        <v/>
      </c>
      <c r="D1179">
        <f>INDEX('d_분포'!$A$2:$A$28,RANDBETWEEN(1,27))</f>
        <v/>
      </c>
      <c r="E1179">
        <f>INDEX('d_분포'!$C$2:$C$5,RANDBETWEEN(1,4))*(0.9+0.2*RAND())</f>
        <v/>
      </c>
      <c r="F1179">
        <f>RAND()</f>
        <v/>
      </c>
      <c r="G1179">
        <f>IF('d_시나리오'!$J$3='d_시나리오'!$H$3,'d_시나리오'!$I$3,IF(F1179&lt;('d_시나리오'!$I$3-'d_시나리오'!$H$3)/('d_시나리오'!$J$3-'d_시나리오'!$H$3),'d_시나리오'!$H$3+SQRT(F1179*('d_시나리오'!$J$3-'d_시나리오'!$H$3)*('d_시나리오'!$I$3-'d_시나리오'!$H$3)),'d_시나리오'!$J$3-SQRT((1-F1179)*('d_시나리오'!$J$3-'d_시나리오'!$H$3)*('d_시나리오'!$J$3-'d_시나리오'!$I$3))))</f>
        <v/>
      </c>
      <c r="H1179">
        <f>RAND()</f>
        <v/>
      </c>
      <c r="I1179">
        <f>IF('d_시나리오'!$J$4='d_시나리오'!$H$4,'d_시나리오'!$I$4,IF(H1179&lt;('d_시나리오'!$I$4-'d_시나리오'!$H$4)/('d_시나리오'!$J$4-'d_시나리오'!$H$4),'d_시나리오'!$H$4+SQRT(H1179*('d_시나리오'!$J$4-'d_시나리오'!$H$4)*('d_시나리오'!$I$4-'d_시나리오'!$H$4)),'d_시나리오'!$J$4-SQRT((1-H1179)*('d_시나리오'!$J$4-'d_시나리오'!$H$4)*('d_시나리오'!$J$4-'d_시나리오'!$I$4))))</f>
        <v/>
      </c>
      <c r="J1179">
        <f>RAND()</f>
        <v/>
      </c>
      <c r="K1179">
        <f>IF('d_시나리오'!$J$5='d_시나리오'!$H$5,'d_시나리오'!$I$5,IF(J1179&lt;('d_시나리오'!$I$5-'d_시나리오'!$H$5)/('d_시나리오'!$J$5-'d_시나리오'!$H$5),'d_시나리오'!$H$5+SQRT(J1179*('d_시나리오'!$J$5-'d_시나리오'!$H$5)*('d_시나리오'!$I$5-'d_시나리오'!$H$5)),'d_시나리오'!$J$5-SQRT((1-J1179)*('d_시나리오'!$J$5-'d_시나리오'!$H$5)*('d_시나리오'!$J$5-'d_시나리오'!$I$5))))</f>
        <v/>
      </c>
      <c r="L1179">
        <f>RAND()</f>
        <v/>
      </c>
      <c r="M1179">
        <f>IF('d_시나리오'!$J$6='d_시나리오'!$H$6,'d_시나리오'!$I$6,IF(L1179&lt;('d_시나리오'!$I$6-'d_시나리오'!$H$6)/('d_시나리오'!$J$6-'d_시나리오'!$H$6),'d_시나리오'!$H$6+SQRT(L1179*('d_시나리오'!$J$6-'d_시나리오'!$H$6)*('d_시나리오'!$I$6-'d_시나리오'!$H$6)),'d_시나리오'!$J$6-SQRT((1-L1179)*('d_시나리오'!$J$6-'d_시나리오'!$H$6)*('d_시나리오'!$J$6-'d_시나리오'!$I$6))))</f>
        <v/>
      </c>
      <c r="N1179">
        <f>INDEX('d_분포'!$B$2:$B$57,RANDBETWEEN(1,56))</f>
        <v/>
      </c>
      <c r="O1179">
        <f>BETAINV(RAND(),5,5)</f>
        <v/>
      </c>
      <c r="P1179">
        <f>'d_고정'!$B$1*'6_기대효과'!$H$7*('d_시나리오'!$I$7/'d_고정'!$B$2)*B1179</f>
        <v/>
      </c>
      <c r="Q1179">
        <f>P1179*C1179</f>
        <v/>
      </c>
      <c r="R1179">
        <f>P1179*E1179</f>
        <v/>
      </c>
      <c r="S1179">
        <f>R1179*G1179</f>
        <v/>
      </c>
      <c r="T1179">
        <f>Q1179+S1179</f>
        <v/>
      </c>
      <c r="U1179">
        <f>(Q1179*D1179+S1179*I1179)*(1-O1179)</f>
        <v/>
      </c>
      <c r="V1179">
        <f>(R1179*K1179*N1179+'d_고정'!$B$3*('6_기대효과'!$H$7/8)*N1179*'d_고정'!$B$10*M1179*('6_기대효과'!$K$7/'d_고정'!$B$9))*(1-O1179)</f>
        <v/>
      </c>
      <c r="W1179">
        <f>(S1179*I1179+R1179*MAX(K1179-'d_고정'!$B$10*M1179*('6_기대효과'!$K$7/'d_고정'!$B$9),0)*N1179)*(1-O1179)</f>
        <v/>
      </c>
      <c r="X1179">
        <f>U1179+V1179</f>
        <v/>
      </c>
      <c r="Y1179">
        <f>U1179/('d_고정'!$B$5*'6_기대효과'!$H$7/8)/'d_고정'!$B$6</f>
        <v/>
      </c>
      <c r="Z1179">
        <f>U1179/('d_고정'!$B$8*'6_기대효과'!$H$7/8)</f>
        <v/>
      </c>
    </row>
    <row r="1180">
      <c r="A1180">
        <f>RAND()</f>
        <v/>
      </c>
      <c r="B1180">
        <f>IF('d_시나리오'!$J$2='d_시나리오'!$H$2,'d_시나리오'!$I$2,IF(A1180&lt;('d_시나리오'!$I$2-'d_시나리오'!$H$2)/('d_시나리오'!$J$2-'d_시나리오'!$H$2),'d_시나리오'!$H$2+SQRT(A1180*('d_시나리오'!$J$2-'d_시나리오'!$H$2)*('d_시나리오'!$I$2-'d_시나리오'!$H$2)),'d_시나리오'!$J$2-SQRT((1-A1180)*('d_시나리오'!$J$2-'d_시나리오'!$H$2)*('d_시나리오'!$J$2-'d_시나리오'!$I$2))))</f>
        <v/>
      </c>
      <c r="C1180">
        <f>BETAINV(RAND(),2,6)</f>
        <v/>
      </c>
      <c r="D1180">
        <f>INDEX('d_분포'!$A$2:$A$28,RANDBETWEEN(1,27))</f>
        <v/>
      </c>
      <c r="E1180">
        <f>INDEX('d_분포'!$C$2:$C$5,RANDBETWEEN(1,4))*(0.9+0.2*RAND())</f>
        <v/>
      </c>
      <c r="F1180">
        <f>RAND()</f>
        <v/>
      </c>
      <c r="G1180">
        <f>IF('d_시나리오'!$J$3='d_시나리오'!$H$3,'d_시나리오'!$I$3,IF(F1180&lt;('d_시나리오'!$I$3-'d_시나리오'!$H$3)/('d_시나리오'!$J$3-'d_시나리오'!$H$3),'d_시나리오'!$H$3+SQRT(F1180*('d_시나리오'!$J$3-'d_시나리오'!$H$3)*('d_시나리오'!$I$3-'d_시나리오'!$H$3)),'d_시나리오'!$J$3-SQRT((1-F1180)*('d_시나리오'!$J$3-'d_시나리오'!$H$3)*('d_시나리오'!$J$3-'d_시나리오'!$I$3))))</f>
        <v/>
      </c>
      <c r="H1180">
        <f>RAND()</f>
        <v/>
      </c>
      <c r="I1180">
        <f>IF('d_시나리오'!$J$4='d_시나리오'!$H$4,'d_시나리오'!$I$4,IF(H1180&lt;('d_시나리오'!$I$4-'d_시나리오'!$H$4)/('d_시나리오'!$J$4-'d_시나리오'!$H$4),'d_시나리오'!$H$4+SQRT(H1180*('d_시나리오'!$J$4-'d_시나리오'!$H$4)*('d_시나리오'!$I$4-'d_시나리오'!$H$4)),'d_시나리오'!$J$4-SQRT((1-H1180)*('d_시나리오'!$J$4-'d_시나리오'!$H$4)*('d_시나리오'!$J$4-'d_시나리오'!$I$4))))</f>
        <v/>
      </c>
      <c r="J1180">
        <f>RAND()</f>
        <v/>
      </c>
      <c r="K1180">
        <f>IF('d_시나리오'!$J$5='d_시나리오'!$H$5,'d_시나리오'!$I$5,IF(J1180&lt;('d_시나리오'!$I$5-'d_시나리오'!$H$5)/('d_시나리오'!$J$5-'d_시나리오'!$H$5),'d_시나리오'!$H$5+SQRT(J1180*('d_시나리오'!$J$5-'d_시나리오'!$H$5)*('d_시나리오'!$I$5-'d_시나리오'!$H$5)),'d_시나리오'!$J$5-SQRT((1-J1180)*('d_시나리오'!$J$5-'d_시나리오'!$H$5)*('d_시나리오'!$J$5-'d_시나리오'!$I$5))))</f>
        <v/>
      </c>
      <c r="L1180">
        <f>RAND()</f>
        <v/>
      </c>
      <c r="M1180">
        <f>IF('d_시나리오'!$J$6='d_시나리오'!$H$6,'d_시나리오'!$I$6,IF(L1180&lt;('d_시나리오'!$I$6-'d_시나리오'!$H$6)/('d_시나리오'!$J$6-'d_시나리오'!$H$6),'d_시나리오'!$H$6+SQRT(L1180*('d_시나리오'!$J$6-'d_시나리오'!$H$6)*('d_시나리오'!$I$6-'d_시나리오'!$H$6)),'d_시나리오'!$J$6-SQRT((1-L1180)*('d_시나리오'!$J$6-'d_시나리오'!$H$6)*('d_시나리오'!$J$6-'d_시나리오'!$I$6))))</f>
        <v/>
      </c>
      <c r="N1180">
        <f>INDEX('d_분포'!$B$2:$B$57,RANDBETWEEN(1,56))</f>
        <v/>
      </c>
      <c r="O1180">
        <f>BETAINV(RAND(),5,5)</f>
        <v/>
      </c>
      <c r="P1180">
        <f>'d_고정'!$B$1*'6_기대효과'!$H$7*('d_시나리오'!$I$7/'d_고정'!$B$2)*B1180</f>
        <v/>
      </c>
      <c r="Q1180">
        <f>P1180*C1180</f>
        <v/>
      </c>
      <c r="R1180">
        <f>P1180*E1180</f>
        <v/>
      </c>
      <c r="S1180">
        <f>R1180*G1180</f>
        <v/>
      </c>
      <c r="T1180">
        <f>Q1180+S1180</f>
        <v/>
      </c>
      <c r="U1180">
        <f>(Q1180*D1180+S1180*I1180)*(1-O1180)</f>
        <v/>
      </c>
      <c r="V1180">
        <f>(R1180*K1180*N1180+'d_고정'!$B$3*('6_기대효과'!$H$7/8)*N1180*'d_고정'!$B$10*M1180*('6_기대효과'!$K$7/'d_고정'!$B$9))*(1-O1180)</f>
        <v/>
      </c>
      <c r="W1180">
        <f>(S1180*I1180+R1180*MAX(K1180-'d_고정'!$B$10*M1180*('6_기대효과'!$K$7/'d_고정'!$B$9),0)*N1180)*(1-O1180)</f>
        <v/>
      </c>
      <c r="X1180">
        <f>U1180+V1180</f>
        <v/>
      </c>
      <c r="Y1180">
        <f>U1180/('d_고정'!$B$5*'6_기대효과'!$H$7/8)/'d_고정'!$B$6</f>
        <v/>
      </c>
      <c r="Z1180">
        <f>U1180/('d_고정'!$B$8*'6_기대효과'!$H$7/8)</f>
        <v/>
      </c>
    </row>
    <row r="1181">
      <c r="A1181">
        <f>RAND()</f>
        <v/>
      </c>
      <c r="B1181">
        <f>IF('d_시나리오'!$J$2='d_시나리오'!$H$2,'d_시나리오'!$I$2,IF(A1181&lt;('d_시나리오'!$I$2-'d_시나리오'!$H$2)/('d_시나리오'!$J$2-'d_시나리오'!$H$2),'d_시나리오'!$H$2+SQRT(A1181*('d_시나리오'!$J$2-'d_시나리오'!$H$2)*('d_시나리오'!$I$2-'d_시나리오'!$H$2)),'d_시나리오'!$J$2-SQRT((1-A1181)*('d_시나리오'!$J$2-'d_시나리오'!$H$2)*('d_시나리오'!$J$2-'d_시나리오'!$I$2))))</f>
        <v/>
      </c>
      <c r="C1181">
        <f>BETAINV(RAND(),2,6)</f>
        <v/>
      </c>
      <c r="D1181">
        <f>INDEX('d_분포'!$A$2:$A$28,RANDBETWEEN(1,27))</f>
        <v/>
      </c>
      <c r="E1181">
        <f>INDEX('d_분포'!$C$2:$C$5,RANDBETWEEN(1,4))*(0.9+0.2*RAND())</f>
        <v/>
      </c>
      <c r="F1181">
        <f>RAND()</f>
        <v/>
      </c>
      <c r="G1181">
        <f>IF('d_시나리오'!$J$3='d_시나리오'!$H$3,'d_시나리오'!$I$3,IF(F1181&lt;('d_시나리오'!$I$3-'d_시나리오'!$H$3)/('d_시나리오'!$J$3-'d_시나리오'!$H$3),'d_시나리오'!$H$3+SQRT(F1181*('d_시나리오'!$J$3-'d_시나리오'!$H$3)*('d_시나리오'!$I$3-'d_시나리오'!$H$3)),'d_시나리오'!$J$3-SQRT((1-F1181)*('d_시나리오'!$J$3-'d_시나리오'!$H$3)*('d_시나리오'!$J$3-'d_시나리오'!$I$3))))</f>
        <v/>
      </c>
      <c r="H1181">
        <f>RAND()</f>
        <v/>
      </c>
      <c r="I1181">
        <f>IF('d_시나리오'!$J$4='d_시나리오'!$H$4,'d_시나리오'!$I$4,IF(H1181&lt;('d_시나리오'!$I$4-'d_시나리오'!$H$4)/('d_시나리오'!$J$4-'d_시나리오'!$H$4),'d_시나리오'!$H$4+SQRT(H1181*('d_시나리오'!$J$4-'d_시나리오'!$H$4)*('d_시나리오'!$I$4-'d_시나리오'!$H$4)),'d_시나리오'!$J$4-SQRT((1-H1181)*('d_시나리오'!$J$4-'d_시나리오'!$H$4)*('d_시나리오'!$J$4-'d_시나리오'!$I$4))))</f>
        <v/>
      </c>
      <c r="J1181">
        <f>RAND()</f>
        <v/>
      </c>
      <c r="K1181">
        <f>IF('d_시나리오'!$J$5='d_시나리오'!$H$5,'d_시나리오'!$I$5,IF(J1181&lt;('d_시나리오'!$I$5-'d_시나리오'!$H$5)/('d_시나리오'!$J$5-'d_시나리오'!$H$5),'d_시나리오'!$H$5+SQRT(J1181*('d_시나리오'!$J$5-'d_시나리오'!$H$5)*('d_시나리오'!$I$5-'d_시나리오'!$H$5)),'d_시나리오'!$J$5-SQRT((1-J1181)*('d_시나리오'!$J$5-'d_시나리오'!$H$5)*('d_시나리오'!$J$5-'d_시나리오'!$I$5))))</f>
        <v/>
      </c>
      <c r="L1181">
        <f>RAND()</f>
        <v/>
      </c>
      <c r="M1181">
        <f>IF('d_시나리오'!$J$6='d_시나리오'!$H$6,'d_시나리오'!$I$6,IF(L1181&lt;('d_시나리오'!$I$6-'d_시나리오'!$H$6)/('d_시나리오'!$J$6-'d_시나리오'!$H$6),'d_시나리오'!$H$6+SQRT(L1181*('d_시나리오'!$J$6-'d_시나리오'!$H$6)*('d_시나리오'!$I$6-'d_시나리오'!$H$6)),'d_시나리오'!$J$6-SQRT((1-L1181)*('d_시나리오'!$J$6-'d_시나리오'!$H$6)*('d_시나리오'!$J$6-'d_시나리오'!$I$6))))</f>
        <v/>
      </c>
      <c r="N1181">
        <f>INDEX('d_분포'!$B$2:$B$57,RANDBETWEEN(1,56))</f>
        <v/>
      </c>
      <c r="O1181">
        <f>BETAINV(RAND(),5,5)</f>
        <v/>
      </c>
      <c r="P1181">
        <f>'d_고정'!$B$1*'6_기대효과'!$H$7*('d_시나리오'!$I$7/'d_고정'!$B$2)*B1181</f>
        <v/>
      </c>
      <c r="Q1181">
        <f>P1181*C1181</f>
        <v/>
      </c>
      <c r="R1181">
        <f>P1181*E1181</f>
        <v/>
      </c>
      <c r="S1181">
        <f>R1181*G1181</f>
        <v/>
      </c>
      <c r="T1181">
        <f>Q1181+S1181</f>
        <v/>
      </c>
      <c r="U1181">
        <f>(Q1181*D1181+S1181*I1181)*(1-O1181)</f>
        <v/>
      </c>
      <c r="V1181">
        <f>(R1181*K1181*N1181+'d_고정'!$B$3*('6_기대효과'!$H$7/8)*N1181*'d_고정'!$B$10*M1181*('6_기대효과'!$K$7/'d_고정'!$B$9))*(1-O1181)</f>
        <v/>
      </c>
      <c r="W1181">
        <f>(S1181*I1181+R1181*MAX(K1181-'d_고정'!$B$10*M1181*('6_기대효과'!$K$7/'d_고정'!$B$9),0)*N1181)*(1-O1181)</f>
        <v/>
      </c>
      <c r="X1181">
        <f>U1181+V1181</f>
        <v/>
      </c>
      <c r="Y1181">
        <f>U1181/('d_고정'!$B$5*'6_기대효과'!$H$7/8)/'d_고정'!$B$6</f>
        <v/>
      </c>
      <c r="Z1181">
        <f>U1181/('d_고정'!$B$8*'6_기대효과'!$H$7/8)</f>
        <v/>
      </c>
    </row>
    <row r="1182">
      <c r="A1182">
        <f>RAND()</f>
        <v/>
      </c>
      <c r="B1182">
        <f>IF('d_시나리오'!$J$2='d_시나리오'!$H$2,'d_시나리오'!$I$2,IF(A1182&lt;('d_시나리오'!$I$2-'d_시나리오'!$H$2)/('d_시나리오'!$J$2-'d_시나리오'!$H$2),'d_시나리오'!$H$2+SQRT(A1182*('d_시나리오'!$J$2-'d_시나리오'!$H$2)*('d_시나리오'!$I$2-'d_시나리오'!$H$2)),'d_시나리오'!$J$2-SQRT((1-A1182)*('d_시나리오'!$J$2-'d_시나리오'!$H$2)*('d_시나리오'!$J$2-'d_시나리오'!$I$2))))</f>
        <v/>
      </c>
      <c r="C1182">
        <f>BETAINV(RAND(),2,6)</f>
        <v/>
      </c>
      <c r="D1182">
        <f>INDEX('d_분포'!$A$2:$A$28,RANDBETWEEN(1,27))</f>
        <v/>
      </c>
      <c r="E1182">
        <f>INDEX('d_분포'!$C$2:$C$5,RANDBETWEEN(1,4))*(0.9+0.2*RAND())</f>
        <v/>
      </c>
      <c r="F1182">
        <f>RAND()</f>
        <v/>
      </c>
      <c r="G1182">
        <f>IF('d_시나리오'!$J$3='d_시나리오'!$H$3,'d_시나리오'!$I$3,IF(F1182&lt;('d_시나리오'!$I$3-'d_시나리오'!$H$3)/('d_시나리오'!$J$3-'d_시나리오'!$H$3),'d_시나리오'!$H$3+SQRT(F1182*('d_시나리오'!$J$3-'d_시나리오'!$H$3)*('d_시나리오'!$I$3-'d_시나리오'!$H$3)),'d_시나리오'!$J$3-SQRT((1-F1182)*('d_시나리오'!$J$3-'d_시나리오'!$H$3)*('d_시나리오'!$J$3-'d_시나리오'!$I$3))))</f>
        <v/>
      </c>
      <c r="H1182">
        <f>RAND()</f>
        <v/>
      </c>
      <c r="I1182">
        <f>IF('d_시나리오'!$J$4='d_시나리오'!$H$4,'d_시나리오'!$I$4,IF(H1182&lt;('d_시나리오'!$I$4-'d_시나리오'!$H$4)/('d_시나리오'!$J$4-'d_시나리오'!$H$4),'d_시나리오'!$H$4+SQRT(H1182*('d_시나리오'!$J$4-'d_시나리오'!$H$4)*('d_시나리오'!$I$4-'d_시나리오'!$H$4)),'d_시나리오'!$J$4-SQRT((1-H1182)*('d_시나리오'!$J$4-'d_시나리오'!$H$4)*('d_시나리오'!$J$4-'d_시나리오'!$I$4))))</f>
        <v/>
      </c>
      <c r="J1182">
        <f>RAND()</f>
        <v/>
      </c>
      <c r="K1182">
        <f>IF('d_시나리오'!$J$5='d_시나리오'!$H$5,'d_시나리오'!$I$5,IF(J1182&lt;('d_시나리오'!$I$5-'d_시나리오'!$H$5)/('d_시나리오'!$J$5-'d_시나리오'!$H$5),'d_시나리오'!$H$5+SQRT(J1182*('d_시나리오'!$J$5-'d_시나리오'!$H$5)*('d_시나리오'!$I$5-'d_시나리오'!$H$5)),'d_시나리오'!$J$5-SQRT((1-J1182)*('d_시나리오'!$J$5-'d_시나리오'!$H$5)*('d_시나리오'!$J$5-'d_시나리오'!$I$5))))</f>
        <v/>
      </c>
      <c r="L1182">
        <f>RAND()</f>
        <v/>
      </c>
      <c r="M1182">
        <f>IF('d_시나리오'!$J$6='d_시나리오'!$H$6,'d_시나리오'!$I$6,IF(L1182&lt;('d_시나리오'!$I$6-'d_시나리오'!$H$6)/('d_시나리오'!$J$6-'d_시나리오'!$H$6),'d_시나리오'!$H$6+SQRT(L1182*('d_시나리오'!$J$6-'d_시나리오'!$H$6)*('d_시나리오'!$I$6-'d_시나리오'!$H$6)),'d_시나리오'!$J$6-SQRT((1-L1182)*('d_시나리오'!$J$6-'d_시나리오'!$H$6)*('d_시나리오'!$J$6-'d_시나리오'!$I$6))))</f>
        <v/>
      </c>
      <c r="N1182">
        <f>INDEX('d_분포'!$B$2:$B$57,RANDBETWEEN(1,56))</f>
        <v/>
      </c>
      <c r="O1182">
        <f>BETAINV(RAND(),5,5)</f>
        <v/>
      </c>
      <c r="P1182">
        <f>'d_고정'!$B$1*'6_기대효과'!$H$7*('d_시나리오'!$I$7/'d_고정'!$B$2)*B1182</f>
        <v/>
      </c>
      <c r="Q1182">
        <f>P1182*C1182</f>
        <v/>
      </c>
      <c r="R1182">
        <f>P1182*E1182</f>
        <v/>
      </c>
      <c r="S1182">
        <f>R1182*G1182</f>
        <v/>
      </c>
      <c r="T1182">
        <f>Q1182+S1182</f>
        <v/>
      </c>
      <c r="U1182">
        <f>(Q1182*D1182+S1182*I1182)*(1-O1182)</f>
        <v/>
      </c>
      <c r="V1182">
        <f>(R1182*K1182*N1182+'d_고정'!$B$3*('6_기대효과'!$H$7/8)*N1182*'d_고정'!$B$10*M1182*('6_기대효과'!$K$7/'d_고정'!$B$9))*(1-O1182)</f>
        <v/>
      </c>
      <c r="W1182">
        <f>(S1182*I1182+R1182*MAX(K1182-'d_고정'!$B$10*M1182*('6_기대효과'!$K$7/'d_고정'!$B$9),0)*N1182)*(1-O1182)</f>
        <v/>
      </c>
      <c r="X1182">
        <f>U1182+V1182</f>
        <v/>
      </c>
      <c r="Y1182">
        <f>U1182/('d_고정'!$B$5*'6_기대효과'!$H$7/8)/'d_고정'!$B$6</f>
        <v/>
      </c>
      <c r="Z1182">
        <f>U1182/('d_고정'!$B$8*'6_기대효과'!$H$7/8)</f>
        <v/>
      </c>
    </row>
    <row r="1183">
      <c r="A1183">
        <f>RAND()</f>
        <v/>
      </c>
      <c r="B1183">
        <f>IF('d_시나리오'!$J$2='d_시나리오'!$H$2,'d_시나리오'!$I$2,IF(A1183&lt;('d_시나리오'!$I$2-'d_시나리오'!$H$2)/('d_시나리오'!$J$2-'d_시나리오'!$H$2),'d_시나리오'!$H$2+SQRT(A1183*('d_시나리오'!$J$2-'d_시나리오'!$H$2)*('d_시나리오'!$I$2-'d_시나리오'!$H$2)),'d_시나리오'!$J$2-SQRT((1-A1183)*('d_시나리오'!$J$2-'d_시나리오'!$H$2)*('d_시나리오'!$J$2-'d_시나리오'!$I$2))))</f>
        <v/>
      </c>
      <c r="C1183">
        <f>BETAINV(RAND(),2,6)</f>
        <v/>
      </c>
      <c r="D1183">
        <f>INDEX('d_분포'!$A$2:$A$28,RANDBETWEEN(1,27))</f>
        <v/>
      </c>
      <c r="E1183">
        <f>INDEX('d_분포'!$C$2:$C$5,RANDBETWEEN(1,4))*(0.9+0.2*RAND())</f>
        <v/>
      </c>
      <c r="F1183">
        <f>RAND()</f>
        <v/>
      </c>
      <c r="G1183">
        <f>IF('d_시나리오'!$J$3='d_시나리오'!$H$3,'d_시나리오'!$I$3,IF(F1183&lt;('d_시나리오'!$I$3-'d_시나리오'!$H$3)/('d_시나리오'!$J$3-'d_시나리오'!$H$3),'d_시나리오'!$H$3+SQRT(F1183*('d_시나리오'!$J$3-'d_시나리오'!$H$3)*('d_시나리오'!$I$3-'d_시나리오'!$H$3)),'d_시나리오'!$J$3-SQRT((1-F1183)*('d_시나리오'!$J$3-'d_시나리오'!$H$3)*('d_시나리오'!$J$3-'d_시나리오'!$I$3))))</f>
        <v/>
      </c>
      <c r="H1183">
        <f>RAND()</f>
        <v/>
      </c>
      <c r="I1183">
        <f>IF('d_시나리오'!$J$4='d_시나리오'!$H$4,'d_시나리오'!$I$4,IF(H1183&lt;('d_시나리오'!$I$4-'d_시나리오'!$H$4)/('d_시나리오'!$J$4-'d_시나리오'!$H$4),'d_시나리오'!$H$4+SQRT(H1183*('d_시나리오'!$J$4-'d_시나리오'!$H$4)*('d_시나리오'!$I$4-'d_시나리오'!$H$4)),'d_시나리오'!$J$4-SQRT((1-H1183)*('d_시나리오'!$J$4-'d_시나리오'!$H$4)*('d_시나리오'!$J$4-'d_시나리오'!$I$4))))</f>
        <v/>
      </c>
      <c r="J1183">
        <f>RAND()</f>
        <v/>
      </c>
      <c r="K1183">
        <f>IF('d_시나리오'!$J$5='d_시나리오'!$H$5,'d_시나리오'!$I$5,IF(J1183&lt;('d_시나리오'!$I$5-'d_시나리오'!$H$5)/('d_시나리오'!$J$5-'d_시나리오'!$H$5),'d_시나리오'!$H$5+SQRT(J1183*('d_시나리오'!$J$5-'d_시나리오'!$H$5)*('d_시나리오'!$I$5-'d_시나리오'!$H$5)),'d_시나리오'!$J$5-SQRT((1-J1183)*('d_시나리오'!$J$5-'d_시나리오'!$H$5)*('d_시나리오'!$J$5-'d_시나리오'!$I$5))))</f>
        <v/>
      </c>
      <c r="L1183">
        <f>RAND()</f>
        <v/>
      </c>
      <c r="M1183">
        <f>IF('d_시나리오'!$J$6='d_시나리오'!$H$6,'d_시나리오'!$I$6,IF(L1183&lt;('d_시나리오'!$I$6-'d_시나리오'!$H$6)/('d_시나리오'!$J$6-'d_시나리오'!$H$6),'d_시나리오'!$H$6+SQRT(L1183*('d_시나리오'!$J$6-'d_시나리오'!$H$6)*('d_시나리오'!$I$6-'d_시나리오'!$H$6)),'d_시나리오'!$J$6-SQRT((1-L1183)*('d_시나리오'!$J$6-'d_시나리오'!$H$6)*('d_시나리오'!$J$6-'d_시나리오'!$I$6))))</f>
        <v/>
      </c>
      <c r="N1183">
        <f>INDEX('d_분포'!$B$2:$B$57,RANDBETWEEN(1,56))</f>
        <v/>
      </c>
      <c r="O1183">
        <f>BETAINV(RAND(),5,5)</f>
        <v/>
      </c>
      <c r="P1183">
        <f>'d_고정'!$B$1*'6_기대효과'!$H$7*('d_시나리오'!$I$7/'d_고정'!$B$2)*B1183</f>
        <v/>
      </c>
      <c r="Q1183">
        <f>P1183*C1183</f>
        <v/>
      </c>
      <c r="R1183">
        <f>P1183*E1183</f>
        <v/>
      </c>
      <c r="S1183">
        <f>R1183*G1183</f>
        <v/>
      </c>
      <c r="T1183">
        <f>Q1183+S1183</f>
        <v/>
      </c>
      <c r="U1183">
        <f>(Q1183*D1183+S1183*I1183)*(1-O1183)</f>
        <v/>
      </c>
      <c r="V1183">
        <f>(R1183*K1183*N1183+'d_고정'!$B$3*('6_기대효과'!$H$7/8)*N1183*'d_고정'!$B$10*M1183*('6_기대효과'!$K$7/'d_고정'!$B$9))*(1-O1183)</f>
        <v/>
      </c>
      <c r="W1183">
        <f>(S1183*I1183+R1183*MAX(K1183-'d_고정'!$B$10*M1183*('6_기대효과'!$K$7/'d_고정'!$B$9),0)*N1183)*(1-O1183)</f>
        <v/>
      </c>
      <c r="X1183">
        <f>U1183+V1183</f>
        <v/>
      </c>
      <c r="Y1183">
        <f>U1183/('d_고정'!$B$5*'6_기대효과'!$H$7/8)/'d_고정'!$B$6</f>
        <v/>
      </c>
      <c r="Z1183">
        <f>U1183/('d_고정'!$B$8*'6_기대효과'!$H$7/8)</f>
        <v/>
      </c>
    </row>
    <row r="1184">
      <c r="A1184">
        <f>RAND()</f>
        <v/>
      </c>
      <c r="B1184">
        <f>IF('d_시나리오'!$J$2='d_시나리오'!$H$2,'d_시나리오'!$I$2,IF(A1184&lt;('d_시나리오'!$I$2-'d_시나리오'!$H$2)/('d_시나리오'!$J$2-'d_시나리오'!$H$2),'d_시나리오'!$H$2+SQRT(A1184*('d_시나리오'!$J$2-'d_시나리오'!$H$2)*('d_시나리오'!$I$2-'d_시나리오'!$H$2)),'d_시나리오'!$J$2-SQRT((1-A1184)*('d_시나리오'!$J$2-'d_시나리오'!$H$2)*('d_시나리오'!$J$2-'d_시나리오'!$I$2))))</f>
        <v/>
      </c>
      <c r="C1184">
        <f>BETAINV(RAND(),2,6)</f>
        <v/>
      </c>
      <c r="D1184">
        <f>INDEX('d_분포'!$A$2:$A$28,RANDBETWEEN(1,27))</f>
        <v/>
      </c>
      <c r="E1184">
        <f>INDEX('d_분포'!$C$2:$C$5,RANDBETWEEN(1,4))*(0.9+0.2*RAND())</f>
        <v/>
      </c>
      <c r="F1184">
        <f>RAND()</f>
        <v/>
      </c>
      <c r="G1184">
        <f>IF('d_시나리오'!$J$3='d_시나리오'!$H$3,'d_시나리오'!$I$3,IF(F1184&lt;('d_시나리오'!$I$3-'d_시나리오'!$H$3)/('d_시나리오'!$J$3-'d_시나리오'!$H$3),'d_시나리오'!$H$3+SQRT(F1184*('d_시나리오'!$J$3-'d_시나리오'!$H$3)*('d_시나리오'!$I$3-'d_시나리오'!$H$3)),'d_시나리오'!$J$3-SQRT((1-F1184)*('d_시나리오'!$J$3-'d_시나리오'!$H$3)*('d_시나리오'!$J$3-'d_시나리오'!$I$3))))</f>
        <v/>
      </c>
      <c r="H1184">
        <f>RAND()</f>
        <v/>
      </c>
      <c r="I1184">
        <f>IF('d_시나리오'!$J$4='d_시나리오'!$H$4,'d_시나리오'!$I$4,IF(H1184&lt;('d_시나리오'!$I$4-'d_시나리오'!$H$4)/('d_시나리오'!$J$4-'d_시나리오'!$H$4),'d_시나리오'!$H$4+SQRT(H1184*('d_시나리오'!$J$4-'d_시나리오'!$H$4)*('d_시나리오'!$I$4-'d_시나리오'!$H$4)),'d_시나리오'!$J$4-SQRT((1-H1184)*('d_시나리오'!$J$4-'d_시나리오'!$H$4)*('d_시나리오'!$J$4-'d_시나리오'!$I$4))))</f>
        <v/>
      </c>
      <c r="J1184">
        <f>RAND()</f>
        <v/>
      </c>
      <c r="K1184">
        <f>IF('d_시나리오'!$J$5='d_시나리오'!$H$5,'d_시나리오'!$I$5,IF(J1184&lt;('d_시나리오'!$I$5-'d_시나리오'!$H$5)/('d_시나리오'!$J$5-'d_시나리오'!$H$5),'d_시나리오'!$H$5+SQRT(J1184*('d_시나리오'!$J$5-'d_시나리오'!$H$5)*('d_시나리오'!$I$5-'d_시나리오'!$H$5)),'d_시나리오'!$J$5-SQRT((1-J1184)*('d_시나리오'!$J$5-'d_시나리오'!$H$5)*('d_시나리오'!$J$5-'d_시나리오'!$I$5))))</f>
        <v/>
      </c>
      <c r="L1184">
        <f>RAND()</f>
        <v/>
      </c>
      <c r="M1184">
        <f>IF('d_시나리오'!$J$6='d_시나리오'!$H$6,'d_시나리오'!$I$6,IF(L1184&lt;('d_시나리오'!$I$6-'d_시나리오'!$H$6)/('d_시나리오'!$J$6-'d_시나리오'!$H$6),'d_시나리오'!$H$6+SQRT(L1184*('d_시나리오'!$J$6-'d_시나리오'!$H$6)*('d_시나리오'!$I$6-'d_시나리오'!$H$6)),'d_시나리오'!$J$6-SQRT((1-L1184)*('d_시나리오'!$J$6-'d_시나리오'!$H$6)*('d_시나리오'!$J$6-'d_시나리오'!$I$6))))</f>
        <v/>
      </c>
      <c r="N1184">
        <f>INDEX('d_분포'!$B$2:$B$57,RANDBETWEEN(1,56))</f>
        <v/>
      </c>
      <c r="O1184">
        <f>BETAINV(RAND(),5,5)</f>
        <v/>
      </c>
      <c r="P1184">
        <f>'d_고정'!$B$1*'6_기대효과'!$H$7*('d_시나리오'!$I$7/'d_고정'!$B$2)*B1184</f>
        <v/>
      </c>
      <c r="Q1184">
        <f>P1184*C1184</f>
        <v/>
      </c>
      <c r="R1184">
        <f>P1184*E1184</f>
        <v/>
      </c>
      <c r="S1184">
        <f>R1184*G1184</f>
        <v/>
      </c>
      <c r="T1184">
        <f>Q1184+S1184</f>
        <v/>
      </c>
      <c r="U1184">
        <f>(Q1184*D1184+S1184*I1184)*(1-O1184)</f>
        <v/>
      </c>
      <c r="V1184">
        <f>(R1184*K1184*N1184+'d_고정'!$B$3*('6_기대효과'!$H$7/8)*N1184*'d_고정'!$B$10*M1184*('6_기대효과'!$K$7/'d_고정'!$B$9))*(1-O1184)</f>
        <v/>
      </c>
      <c r="W1184">
        <f>(S1184*I1184+R1184*MAX(K1184-'d_고정'!$B$10*M1184*('6_기대효과'!$K$7/'d_고정'!$B$9),0)*N1184)*(1-O1184)</f>
        <v/>
      </c>
      <c r="X1184">
        <f>U1184+V1184</f>
        <v/>
      </c>
      <c r="Y1184">
        <f>U1184/('d_고정'!$B$5*'6_기대효과'!$H$7/8)/'d_고정'!$B$6</f>
        <v/>
      </c>
      <c r="Z1184">
        <f>U1184/('d_고정'!$B$8*'6_기대효과'!$H$7/8)</f>
        <v/>
      </c>
    </row>
    <row r="1185">
      <c r="A1185">
        <f>RAND()</f>
        <v/>
      </c>
      <c r="B1185">
        <f>IF('d_시나리오'!$J$2='d_시나리오'!$H$2,'d_시나리오'!$I$2,IF(A1185&lt;('d_시나리오'!$I$2-'d_시나리오'!$H$2)/('d_시나리오'!$J$2-'d_시나리오'!$H$2),'d_시나리오'!$H$2+SQRT(A1185*('d_시나리오'!$J$2-'d_시나리오'!$H$2)*('d_시나리오'!$I$2-'d_시나리오'!$H$2)),'d_시나리오'!$J$2-SQRT((1-A1185)*('d_시나리오'!$J$2-'d_시나리오'!$H$2)*('d_시나리오'!$J$2-'d_시나리오'!$I$2))))</f>
        <v/>
      </c>
      <c r="C1185">
        <f>BETAINV(RAND(),2,6)</f>
        <v/>
      </c>
      <c r="D1185">
        <f>INDEX('d_분포'!$A$2:$A$28,RANDBETWEEN(1,27))</f>
        <v/>
      </c>
      <c r="E1185">
        <f>INDEX('d_분포'!$C$2:$C$5,RANDBETWEEN(1,4))*(0.9+0.2*RAND())</f>
        <v/>
      </c>
      <c r="F1185">
        <f>RAND()</f>
        <v/>
      </c>
      <c r="G1185">
        <f>IF('d_시나리오'!$J$3='d_시나리오'!$H$3,'d_시나리오'!$I$3,IF(F1185&lt;('d_시나리오'!$I$3-'d_시나리오'!$H$3)/('d_시나리오'!$J$3-'d_시나리오'!$H$3),'d_시나리오'!$H$3+SQRT(F1185*('d_시나리오'!$J$3-'d_시나리오'!$H$3)*('d_시나리오'!$I$3-'d_시나리오'!$H$3)),'d_시나리오'!$J$3-SQRT((1-F1185)*('d_시나리오'!$J$3-'d_시나리오'!$H$3)*('d_시나리오'!$J$3-'d_시나리오'!$I$3))))</f>
        <v/>
      </c>
      <c r="H1185">
        <f>RAND()</f>
        <v/>
      </c>
      <c r="I1185">
        <f>IF('d_시나리오'!$J$4='d_시나리오'!$H$4,'d_시나리오'!$I$4,IF(H1185&lt;('d_시나리오'!$I$4-'d_시나리오'!$H$4)/('d_시나리오'!$J$4-'d_시나리오'!$H$4),'d_시나리오'!$H$4+SQRT(H1185*('d_시나리오'!$J$4-'d_시나리오'!$H$4)*('d_시나리오'!$I$4-'d_시나리오'!$H$4)),'d_시나리오'!$J$4-SQRT((1-H1185)*('d_시나리오'!$J$4-'d_시나리오'!$H$4)*('d_시나리오'!$J$4-'d_시나리오'!$I$4))))</f>
        <v/>
      </c>
      <c r="J1185">
        <f>RAND()</f>
        <v/>
      </c>
      <c r="K1185">
        <f>IF('d_시나리오'!$J$5='d_시나리오'!$H$5,'d_시나리오'!$I$5,IF(J1185&lt;('d_시나리오'!$I$5-'d_시나리오'!$H$5)/('d_시나리오'!$J$5-'d_시나리오'!$H$5),'d_시나리오'!$H$5+SQRT(J1185*('d_시나리오'!$J$5-'d_시나리오'!$H$5)*('d_시나리오'!$I$5-'d_시나리오'!$H$5)),'d_시나리오'!$J$5-SQRT((1-J1185)*('d_시나리오'!$J$5-'d_시나리오'!$H$5)*('d_시나리오'!$J$5-'d_시나리오'!$I$5))))</f>
        <v/>
      </c>
      <c r="L1185">
        <f>RAND()</f>
        <v/>
      </c>
      <c r="M1185">
        <f>IF('d_시나리오'!$J$6='d_시나리오'!$H$6,'d_시나리오'!$I$6,IF(L1185&lt;('d_시나리오'!$I$6-'d_시나리오'!$H$6)/('d_시나리오'!$J$6-'d_시나리오'!$H$6),'d_시나리오'!$H$6+SQRT(L1185*('d_시나리오'!$J$6-'d_시나리오'!$H$6)*('d_시나리오'!$I$6-'d_시나리오'!$H$6)),'d_시나리오'!$J$6-SQRT((1-L1185)*('d_시나리오'!$J$6-'d_시나리오'!$H$6)*('d_시나리오'!$J$6-'d_시나리오'!$I$6))))</f>
        <v/>
      </c>
      <c r="N1185">
        <f>INDEX('d_분포'!$B$2:$B$57,RANDBETWEEN(1,56))</f>
        <v/>
      </c>
      <c r="O1185">
        <f>BETAINV(RAND(),5,5)</f>
        <v/>
      </c>
      <c r="P1185">
        <f>'d_고정'!$B$1*'6_기대효과'!$H$7*('d_시나리오'!$I$7/'d_고정'!$B$2)*B1185</f>
        <v/>
      </c>
      <c r="Q1185">
        <f>P1185*C1185</f>
        <v/>
      </c>
      <c r="R1185">
        <f>P1185*E1185</f>
        <v/>
      </c>
      <c r="S1185">
        <f>R1185*G1185</f>
        <v/>
      </c>
      <c r="T1185">
        <f>Q1185+S1185</f>
        <v/>
      </c>
      <c r="U1185">
        <f>(Q1185*D1185+S1185*I1185)*(1-O1185)</f>
        <v/>
      </c>
      <c r="V1185">
        <f>(R1185*K1185*N1185+'d_고정'!$B$3*('6_기대효과'!$H$7/8)*N1185*'d_고정'!$B$10*M1185*('6_기대효과'!$K$7/'d_고정'!$B$9))*(1-O1185)</f>
        <v/>
      </c>
      <c r="W1185">
        <f>(S1185*I1185+R1185*MAX(K1185-'d_고정'!$B$10*M1185*('6_기대효과'!$K$7/'d_고정'!$B$9),0)*N1185)*(1-O1185)</f>
        <v/>
      </c>
      <c r="X1185">
        <f>U1185+V1185</f>
        <v/>
      </c>
      <c r="Y1185">
        <f>U1185/('d_고정'!$B$5*'6_기대효과'!$H$7/8)/'d_고정'!$B$6</f>
        <v/>
      </c>
      <c r="Z1185">
        <f>U1185/('d_고정'!$B$8*'6_기대효과'!$H$7/8)</f>
        <v/>
      </c>
    </row>
    <row r="1186">
      <c r="A1186">
        <f>RAND()</f>
        <v/>
      </c>
      <c r="B1186">
        <f>IF('d_시나리오'!$J$2='d_시나리오'!$H$2,'d_시나리오'!$I$2,IF(A1186&lt;('d_시나리오'!$I$2-'d_시나리오'!$H$2)/('d_시나리오'!$J$2-'d_시나리오'!$H$2),'d_시나리오'!$H$2+SQRT(A1186*('d_시나리오'!$J$2-'d_시나리오'!$H$2)*('d_시나리오'!$I$2-'d_시나리오'!$H$2)),'d_시나리오'!$J$2-SQRT((1-A1186)*('d_시나리오'!$J$2-'d_시나리오'!$H$2)*('d_시나리오'!$J$2-'d_시나리오'!$I$2))))</f>
        <v/>
      </c>
      <c r="C1186">
        <f>BETAINV(RAND(),2,6)</f>
        <v/>
      </c>
      <c r="D1186">
        <f>INDEX('d_분포'!$A$2:$A$28,RANDBETWEEN(1,27))</f>
        <v/>
      </c>
      <c r="E1186">
        <f>INDEX('d_분포'!$C$2:$C$5,RANDBETWEEN(1,4))*(0.9+0.2*RAND())</f>
        <v/>
      </c>
      <c r="F1186">
        <f>RAND()</f>
        <v/>
      </c>
      <c r="G1186">
        <f>IF('d_시나리오'!$J$3='d_시나리오'!$H$3,'d_시나리오'!$I$3,IF(F1186&lt;('d_시나리오'!$I$3-'d_시나리오'!$H$3)/('d_시나리오'!$J$3-'d_시나리오'!$H$3),'d_시나리오'!$H$3+SQRT(F1186*('d_시나리오'!$J$3-'d_시나리오'!$H$3)*('d_시나리오'!$I$3-'d_시나리오'!$H$3)),'d_시나리오'!$J$3-SQRT((1-F1186)*('d_시나리오'!$J$3-'d_시나리오'!$H$3)*('d_시나리오'!$J$3-'d_시나리오'!$I$3))))</f>
        <v/>
      </c>
      <c r="H1186">
        <f>RAND()</f>
        <v/>
      </c>
      <c r="I1186">
        <f>IF('d_시나리오'!$J$4='d_시나리오'!$H$4,'d_시나리오'!$I$4,IF(H1186&lt;('d_시나리오'!$I$4-'d_시나리오'!$H$4)/('d_시나리오'!$J$4-'d_시나리오'!$H$4),'d_시나리오'!$H$4+SQRT(H1186*('d_시나리오'!$J$4-'d_시나리오'!$H$4)*('d_시나리오'!$I$4-'d_시나리오'!$H$4)),'d_시나리오'!$J$4-SQRT((1-H1186)*('d_시나리오'!$J$4-'d_시나리오'!$H$4)*('d_시나리오'!$J$4-'d_시나리오'!$I$4))))</f>
        <v/>
      </c>
      <c r="J1186">
        <f>RAND()</f>
        <v/>
      </c>
      <c r="K1186">
        <f>IF('d_시나리오'!$J$5='d_시나리오'!$H$5,'d_시나리오'!$I$5,IF(J1186&lt;('d_시나리오'!$I$5-'d_시나리오'!$H$5)/('d_시나리오'!$J$5-'d_시나리오'!$H$5),'d_시나리오'!$H$5+SQRT(J1186*('d_시나리오'!$J$5-'d_시나리오'!$H$5)*('d_시나리오'!$I$5-'d_시나리오'!$H$5)),'d_시나리오'!$J$5-SQRT((1-J1186)*('d_시나리오'!$J$5-'d_시나리오'!$H$5)*('d_시나리오'!$J$5-'d_시나리오'!$I$5))))</f>
        <v/>
      </c>
      <c r="L1186">
        <f>RAND()</f>
        <v/>
      </c>
      <c r="M1186">
        <f>IF('d_시나리오'!$J$6='d_시나리오'!$H$6,'d_시나리오'!$I$6,IF(L1186&lt;('d_시나리오'!$I$6-'d_시나리오'!$H$6)/('d_시나리오'!$J$6-'d_시나리오'!$H$6),'d_시나리오'!$H$6+SQRT(L1186*('d_시나리오'!$J$6-'d_시나리오'!$H$6)*('d_시나리오'!$I$6-'d_시나리오'!$H$6)),'d_시나리오'!$J$6-SQRT((1-L1186)*('d_시나리오'!$J$6-'d_시나리오'!$H$6)*('d_시나리오'!$J$6-'d_시나리오'!$I$6))))</f>
        <v/>
      </c>
      <c r="N1186">
        <f>INDEX('d_분포'!$B$2:$B$57,RANDBETWEEN(1,56))</f>
        <v/>
      </c>
      <c r="O1186">
        <f>BETAINV(RAND(),5,5)</f>
        <v/>
      </c>
      <c r="P1186">
        <f>'d_고정'!$B$1*'6_기대효과'!$H$7*('d_시나리오'!$I$7/'d_고정'!$B$2)*B1186</f>
        <v/>
      </c>
      <c r="Q1186">
        <f>P1186*C1186</f>
        <v/>
      </c>
      <c r="R1186">
        <f>P1186*E1186</f>
        <v/>
      </c>
      <c r="S1186">
        <f>R1186*G1186</f>
        <v/>
      </c>
      <c r="T1186">
        <f>Q1186+S1186</f>
        <v/>
      </c>
      <c r="U1186">
        <f>(Q1186*D1186+S1186*I1186)*(1-O1186)</f>
        <v/>
      </c>
      <c r="V1186">
        <f>(R1186*K1186*N1186+'d_고정'!$B$3*('6_기대효과'!$H$7/8)*N1186*'d_고정'!$B$10*M1186*('6_기대효과'!$K$7/'d_고정'!$B$9))*(1-O1186)</f>
        <v/>
      </c>
      <c r="W1186">
        <f>(S1186*I1186+R1186*MAX(K1186-'d_고정'!$B$10*M1186*('6_기대효과'!$K$7/'d_고정'!$B$9),0)*N1186)*(1-O1186)</f>
        <v/>
      </c>
      <c r="X1186">
        <f>U1186+V1186</f>
        <v/>
      </c>
      <c r="Y1186">
        <f>U1186/('d_고정'!$B$5*'6_기대효과'!$H$7/8)/'d_고정'!$B$6</f>
        <v/>
      </c>
      <c r="Z1186">
        <f>U1186/('d_고정'!$B$8*'6_기대효과'!$H$7/8)</f>
        <v/>
      </c>
    </row>
    <row r="1187">
      <c r="A1187">
        <f>RAND()</f>
        <v/>
      </c>
      <c r="B1187">
        <f>IF('d_시나리오'!$J$2='d_시나리오'!$H$2,'d_시나리오'!$I$2,IF(A1187&lt;('d_시나리오'!$I$2-'d_시나리오'!$H$2)/('d_시나리오'!$J$2-'d_시나리오'!$H$2),'d_시나리오'!$H$2+SQRT(A1187*('d_시나리오'!$J$2-'d_시나리오'!$H$2)*('d_시나리오'!$I$2-'d_시나리오'!$H$2)),'d_시나리오'!$J$2-SQRT((1-A1187)*('d_시나리오'!$J$2-'d_시나리오'!$H$2)*('d_시나리오'!$J$2-'d_시나리오'!$I$2))))</f>
        <v/>
      </c>
      <c r="C1187">
        <f>BETAINV(RAND(),2,6)</f>
        <v/>
      </c>
      <c r="D1187">
        <f>INDEX('d_분포'!$A$2:$A$28,RANDBETWEEN(1,27))</f>
        <v/>
      </c>
      <c r="E1187">
        <f>INDEX('d_분포'!$C$2:$C$5,RANDBETWEEN(1,4))*(0.9+0.2*RAND())</f>
        <v/>
      </c>
      <c r="F1187">
        <f>RAND()</f>
        <v/>
      </c>
      <c r="G1187">
        <f>IF('d_시나리오'!$J$3='d_시나리오'!$H$3,'d_시나리오'!$I$3,IF(F1187&lt;('d_시나리오'!$I$3-'d_시나리오'!$H$3)/('d_시나리오'!$J$3-'d_시나리오'!$H$3),'d_시나리오'!$H$3+SQRT(F1187*('d_시나리오'!$J$3-'d_시나리오'!$H$3)*('d_시나리오'!$I$3-'d_시나리오'!$H$3)),'d_시나리오'!$J$3-SQRT((1-F1187)*('d_시나리오'!$J$3-'d_시나리오'!$H$3)*('d_시나리오'!$J$3-'d_시나리오'!$I$3))))</f>
        <v/>
      </c>
      <c r="H1187">
        <f>RAND()</f>
        <v/>
      </c>
      <c r="I1187">
        <f>IF('d_시나리오'!$J$4='d_시나리오'!$H$4,'d_시나리오'!$I$4,IF(H1187&lt;('d_시나리오'!$I$4-'d_시나리오'!$H$4)/('d_시나리오'!$J$4-'d_시나리오'!$H$4),'d_시나리오'!$H$4+SQRT(H1187*('d_시나리오'!$J$4-'d_시나리오'!$H$4)*('d_시나리오'!$I$4-'d_시나리오'!$H$4)),'d_시나리오'!$J$4-SQRT((1-H1187)*('d_시나리오'!$J$4-'d_시나리오'!$H$4)*('d_시나리오'!$J$4-'d_시나리오'!$I$4))))</f>
        <v/>
      </c>
      <c r="J1187">
        <f>RAND()</f>
        <v/>
      </c>
      <c r="K1187">
        <f>IF('d_시나리오'!$J$5='d_시나리오'!$H$5,'d_시나리오'!$I$5,IF(J1187&lt;('d_시나리오'!$I$5-'d_시나리오'!$H$5)/('d_시나리오'!$J$5-'d_시나리오'!$H$5),'d_시나리오'!$H$5+SQRT(J1187*('d_시나리오'!$J$5-'d_시나리오'!$H$5)*('d_시나리오'!$I$5-'d_시나리오'!$H$5)),'d_시나리오'!$J$5-SQRT((1-J1187)*('d_시나리오'!$J$5-'d_시나리오'!$H$5)*('d_시나리오'!$J$5-'d_시나리오'!$I$5))))</f>
        <v/>
      </c>
      <c r="L1187">
        <f>RAND()</f>
        <v/>
      </c>
      <c r="M1187">
        <f>IF('d_시나리오'!$J$6='d_시나리오'!$H$6,'d_시나리오'!$I$6,IF(L1187&lt;('d_시나리오'!$I$6-'d_시나리오'!$H$6)/('d_시나리오'!$J$6-'d_시나리오'!$H$6),'d_시나리오'!$H$6+SQRT(L1187*('d_시나리오'!$J$6-'d_시나리오'!$H$6)*('d_시나리오'!$I$6-'d_시나리오'!$H$6)),'d_시나리오'!$J$6-SQRT((1-L1187)*('d_시나리오'!$J$6-'d_시나리오'!$H$6)*('d_시나리오'!$J$6-'d_시나리오'!$I$6))))</f>
        <v/>
      </c>
      <c r="N1187">
        <f>INDEX('d_분포'!$B$2:$B$57,RANDBETWEEN(1,56))</f>
        <v/>
      </c>
      <c r="O1187">
        <f>BETAINV(RAND(),5,5)</f>
        <v/>
      </c>
      <c r="P1187">
        <f>'d_고정'!$B$1*'6_기대효과'!$H$7*('d_시나리오'!$I$7/'d_고정'!$B$2)*B1187</f>
        <v/>
      </c>
      <c r="Q1187">
        <f>P1187*C1187</f>
        <v/>
      </c>
      <c r="R1187">
        <f>P1187*E1187</f>
        <v/>
      </c>
      <c r="S1187">
        <f>R1187*G1187</f>
        <v/>
      </c>
      <c r="T1187">
        <f>Q1187+S1187</f>
        <v/>
      </c>
      <c r="U1187">
        <f>(Q1187*D1187+S1187*I1187)*(1-O1187)</f>
        <v/>
      </c>
      <c r="V1187">
        <f>(R1187*K1187*N1187+'d_고정'!$B$3*('6_기대효과'!$H$7/8)*N1187*'d_고정'!$B$10*M1187*('6_기대효과'!$K$7/'d_고정'!$B$9))*(1-O1187)</f>
        <v/>
      </c>
      <c r="W1187">
        <f>(S1187*I1187+R1187*MAX(K1187-'d_고정'!$B$10*M1187*('6_기대효과'!$K$7/'d_고정'!$B$9),0)*N1187)*(1-O1187)</f>
        <v/>
      </c>
      <c r="X1187">
        <f>U1187+V1187</f>
        <v/>
      </c>
      <c r="Y1187">
        <f>U1187/('d_고정'!$B$5*'6_기대효과'!$H$7/8)/'d_고정'!$B$6</f>
        <v/>
      </c>
      <c r="Z1187">
        <f>U1187/('d_고정'!$B$8*'6_기대효과'!$H$7/8)</f>
        <v/>
      </c>
    </row>
    <row r="1188">
      <c r="A1188">
        <f>RAND()</f>
        <v/>
      </c>
      <c r="B1188">
        <f>IF('d_시나리오'!$J$2='d_시나리오'!$H$2,'d_시나리오'!$I$2,IF(A1188&lt;('d_시나리오'!$I$2-'d_시나리오'!$H$2)/('d_시나리오'!$J$2-'d_시나리오'!$H$2),'d_시나리오'!$H$2+SQRT(A1188*('d_시나리오'!$J$2-'d_시나리오'!$H$2)*('d_시나리오'!$I$2-'d_시나리오'!$H$2)),'d_시나리오'!$J$2-SQRT((1-A1188)*('d_시나리오'!$J$2-'d_시나리오'!$H$2)*('d_시나리오'!$J$2-'d_시나리오'!$I$2))))</f>
        <v/>
      </c>
      <c r="C1188">
        <f>BETAINV(RAND(),2,6)</f>
        <v/>
      </c>
      <c r="D1188">
        <f>INDEX('d_분포'!$A$2:$A$28,RANDBETWEEN(1,27))</f>
        <v/>
      </c>
      <c r="E1188">
        <f>INDEX('d_분포'!$C$2:$C$5,RANDBETWEEN(1,4))*(0.9+0.2*RAND())</f>
        <v/>
      </c>
      <c r="F1188">
        <f>RAND()</f>
        <v/>
      </c>
      <c r="G1188">
        <f>IF('d_시나리오'!$J$3='d_시나리오'!$H$3,'d_시나리오'!$I$3,IF(F1188&lt;('d_시나리오'!$I$3-'d_시나리오'!$H$3)/('d_시나리오'!$J$3-'d_시나리오'!$H$3),'d_시나리오'!$H$3+SQRT(F1188*('d_시나리오'!$J$3-'d_시나리오'!$H$3)*('d_시나리오'!$I$3-'d_시나리오'!$H$3)),'d_시나리오'!$J$3-SQRT((1-F1188)*('d_시나리오'!$J$3-'d_시나리오'!$H$3)*('d_시나리오'!$J$3-'d_시나리오'!$I$3))))</f>
        <v/>
      </c>
      <c r="H1188">
        <f>RAND()</f>
        <v/>
      </c>
      <c r="I1188">
        <f>IF('d_시나리오'!$J$4='d_시나리오'!$H$4,'d_시나리오'!$I$4,IF(H1188&lt;('d_시나리오'!$I$4-'d_시나리오'!$H$4)/('d_시나리오'!$J$4-'d_시나리오'!$H$4),'d_시나리오'!$H$4+SQRT(H1188*('d_시나리오'!$J$4-'d_시나리오'!$H$4)*('d_시나리오'!$I$4-'d_시나리오'!$H$4)),'d_시나리오'!$J$4-SQRT((1-H1188)*('d_시나리오'!$J$4-'d_시나리오'!$H$4)*('d_시나리오'!$J$4-'d_시나리오'!$I$4))))</f>
        <v/>
      </c>
      <c r="J1188">
        <f>RAND()</f>
        <v/>
      </c>
      <c r="K1188">
        <f>IF('d_시나리오'!$J$5='d_시나리오'!$H$5,'d_시나리오'!$I$5,IF(J1188&lt;('d_시나리오'!$I$5-'d_시나리오'!$H$5)/('d_시나리오'!$J$5-'d_시나리오'!$H$5),'d_시나리오'!$H$5+SQRT(J1188*('d_시나리오'!$J$5-'d_시나리오'!$H$5)*('d_시나리오'!$I$5-'d_시나리오'!$H$5)),'d_시나리오'!$J$5-SQRT((1-J1188)*('d_시나리오'!$J$5-'d_시나리오'!$H$5)*('d_시나리오'!$J$5-'d_시나리오'!$I$5))))</f>
        <v/>
      </c>
      <c r="L1188">
        <f>RAND()</f>
        <v/>
      </c>
      <c r="M1188">
        <f>IF('d_시나리오'!$J$6='d_시나리오'!$H$6,'d_시나리오'!$I$6,IF(L1188&lt;('d_시나리오'!$I$6-'d_시나리오'!$H$6)/('d_시나리오'!$J$6-'d_시나리오'!$H$6),'d_시나리오'!$H$6+SQRT(L1188*('d_시나리오'!$J$6-'d_시나리오'!$H$6)*('d_시나리오'!$I$6-'d_시나리오'!$H$6)),'d_시나리오'!$J$6-SQRT((1-L1188)*('d_시나리오'!$J$6-'d_시나리오'!$H$6)*('d_시나리오'!$J$6-'d_시나리오'!$I$6))))</f>
        <v/>
      </c>
      <c r="N1188">
        <f>INDEX('d_분포'!$B$2:$B$57,RANDBETWEEN(1,56))</f>
        <v/>
      </c>
      <c r="O1188">
        <f>BETAINV(RAND(),5,5)</f>
        <v/>
      </c>
      <c r="P1188">
        <f>'d_고정'!$B$1*'6_기대효과'!$H$7*('d_시나리오'!$I$7/'d_고정'!$B$2)*B1188</f>
        <v/>
      </c>
      <c r="Q1188">
        <f>P1188*C1188</f>
        <v/>
      </c>
      <c r="R1188">
        <f>P1188*E1188</f>
        <v/>
      </c>
      <c r="S1188">
        <f>R1188*G1188</f>
        <v/>
      </c>
      <c r="T1188">
        <f>Q1188+S1188</f>
        <v/>
      </c>
      <c r="U1188">
        <f>(Q1188*D1188+S1188*I1188)*(1-O1188)</f>
        <v/>
      </c>
      <c r="V1188">
        <f>(R1188*K1188*N1188+'d_고정'!$B$3*('6_기대효과'!$H$7/8)*N1188*'d_고정'!$B$10*M1188*('6_기대효과'!$K$7/'d_고정'!$B$9))*(1-O1188)</f>
        <v/>
      </c>
      <c r="W1188">
        <f>(S1188*I1188+R1188*MAX(K1188-'d_고정'!$B$10*M1188*('6_기대효과'!$K$7/'d_고정'!$B$9),0)*N1188)*(1-O1188)</f>
        <v/>
      </c>
      <c r="X1188">
        <f>U1188+V1188</f>
        <v/>
      </c>
      <c r="Y1188">
        <f>U1188/('d_고정'!$B$5*'6_기대효과'!$H$7/8)/'d_고정'!$B$6</f>
        <v/>
      </c>
      <c r="Z1188">
        <f>U1188/('d_고정'!$B$8*'6_기대효과'!$H$7/8)</f>
        <v/>
      </c>
    </row>
    <row r="1189">
      <c r="A1189">
        <f>RAND()</f>
        <v/>
      </c>
      <c r="B1189">
        <f>IF('d_시나리오'!$J$2='d_시나리오'!$H$2,'d_시나리오'!$I$2,IF(A1189&lt;('d_시나리오'!$I$2-'d_시나리오'!$H$2)/('d_시나리오'!$J$2-'d_시나리오'!$H$2),'d_시나리오'!$H$2+SQRT(A1189*('d_시나리오'!$J$2-'d_시나리오'!$H$2)*('d_시나리오'!$I$2-'d_시나리오'!$H$2)),'d_시나리오'!$J$2-SQRT((1-A1189)*('d_시나리오'!$J$2-'d_시나리오'!$H$2)*('d_시나리오'!$J$2-'d_시나리오'!$I$2))))</f>
        <v/>
      </c>
      <c r="C1189">
        <f>BETAINV(RAND(),2,6)</f>
        <v/>
      </c>
      <c r="D1189">
        <f>INDEX('d_분포'!$A$2:$A$28,RANDBETWEEN(1,27))</f>
        <v/>
      </c>
      <c r="E1189">
        <f>INDEX('d_분포'!$C$2:$C$5,RANDBETWEEN(1,4))*(0.9+0.2*RAND())</f>
        <v/>
      </c>
      <c r="F1189">
        <f>RAND()</f>
        <v/>
      </c>
      <c r="G1189">
        <f>IF('d_시나리오'!$J$3='d_시나리오'!$H$3,'d_시나리오'!$I$3,IF(F1189&lt;('d_시나리오'!$I$3-'d_시나리오'!$H$3)/('d_시나리오'!$J$3-'d_시나리오'!$H$3),'d_시나리오'!$H$3+SQRT(F1189*('d_시나리오'!$J$3-'d_시나리오'!$H$3)*('d_시나리오'!$I$3-'d_시나리오'!$H$3)),'d_시나리오'!$J$3-SQRT((1-F1189)*('d_시나리오'!$J$3-'d_시나리오'!$H$3)*('d_시나리오'!$J$3-'d_시나리오'!$I$3))))</f>
        <v/>
      </c>
      <c r="H1189">
        <f>RAND()</f>
        <v/>
      </c>
      <c r="I1189">
        <f>IF('d_시나리오'!$J$4='d_시나리오'!$H$4,'d_시나리오'!$I$4,IF(H1189&lt;('d_시나리오'!$I$4-'d_시나리오'!$H$4)/('d_시나리오'!$J$4-'d_시나리오'!$H$4),'d_시나리오'!$H$4+SQRT(H1189*('d_시나리오'!$J$4-'d_시나리오'!$H$4)*('d_시나리오'!$I$4-'d_시나리오'!$H$4)),'d_시나리오'!$J$4-SQRT((1-H1189)*('d_시나리오'!$J$4-'d_시나리오'!$H$4)*('d_시나리오'!$J$4-'d_시나리오'!$I$4))))</f>
        <v/>
      </c>
      <c r="J1189">
        <f>RAND()</f>
        <v/>
      </c>
      <c r="K1189">
        <f>IF('d_시나리오'!$J$5='d_시나리오'!$H$5,'d_시나리오'!$I$5,IF(J1189&lt;('d_시나리오'!$I$5-'d_시나리오'!$H$5)/('d_시나리오'!$J$5-'d_시나리오'!$H$5),'d_시나리오'!$H$5+SQRT(J1189*('d_시나리오'!$J$5-'d_시나리오'!$H$5)*('d_시나리오'!$I$5-'d_시나리오'!$H$5)),'d_시나리오'!$J$5-SQRT((1-J1189)*('d_시나리오'!$J$5-'d_시나리오'!$H$5)*('d_시나리오'!$J$5-'d_시나리오'!$I$5))))</f>
        <v/>
      </c>
      <c r="L1189">
        <f>RAND()</f>
        <v/>
      </c>
      <c r="M1189">
        <f>IF('d_시나리오'!$J$6='d_시나리오'!$H$6,'d_시나리오'!$I$6,IF(L1189&lt;('d_시나리오'!$I$6-'d_시나리오'!$H$6)/('d_시나리오'!$J$6-'d_시나리오'!$H$6),'d_시나리오'!$H$6+SQRT(L1189*('d_시나리오'!$J$6-'d_시나리오'!$H$6)*('d_시나리오'!$I$6-'d_시나리오'!$H$6)),'d_시나리오'!$J$6-SQRT((1-L1189)*('d_시나리오'!$J$6-'d_시나리오'!$H$6)*('d_시나리오'!$J$6-'d_시나리오'!$I$6))))</f>
        <v/>
      </c>
      <c r="N1189">
        <f>INDEX('d_분포'!$B$2:$B$57,RANDBETWEEN(1,56))</f>
        <v/>
      </c>
      <c r="O1189">
        <f>BETAINV(RAND(),5,5)</f>
        <v/>
      </c>
      <c r="P1189">
        <f>'d_고정'!$B$1*'6_기대효과'!$H$7*('d_시나리오'!$I$7/'d_고정'!$B$2)*B1189</f>
        <v/>
      </c>
      <c r="Q1189">
        <f>P1189*C1189</f>
        <v/>
      </c>
      <c r="R1189">
        <f>P1189*E1189</f>
        <v/>
      </c>
      <c r="S1189">
        <f>R1189*G1189</f>
        <v/>
      </c>
      <c r="T1189">
        <f>Q1189+S1189</f>
        <v/>
      </c>
      <c r="U1189">
        <f>(Q1189*D1189+S1189*I1189)*(1-O1189)</f>
        <v/>
      </c>
      <c r="V1189">
        <f>(R1189*K1189*N1189+'d_고정'!$B$3*('6_기대효과'!$H$7/8)*N1189*'d_고정'!$B$10*M1189*('6_기대효과'!$K$7/'d_고정'!$B$9))*(1-O1189)</f>
        <v/>
      </c>
      <c r="W1189">
        <f>(S1189*I1189+R1189*MAX(K1189-'d_고정'!$B$10*M1189*('6_기대효과'!$K$7/'d_고정'!$B$9),0)*N1189)*(1-O1189)</f>
        <v/>
      </c>
      <c r="X1189">
        <f>U1189+V1189</f>
        <v/>
      </c>
      <c r="Y1189">
        <f>U1189/('d_고정'!$B$5*'6_기대효과'!$H$7/8)/'d_고정'!$B$6</f>
        <v/>
      </c>
      <c r="Z1189">
        <f>U1189/('d_고정'!$B$8*'6_기대효과'!$H$7/8)</f>
        <v/>
      </c>
    </row>
    <row r="1190">
      <c r="A1190">
        <f>RAND()</f>
        <v/>
      </c>
      <c r="B1190">
        <f>IF('d_시나리오'!$J$2='d_시나리오'!$H$2,'d_시나리오'!$I$2,IF(A1190&lt;('d_시나리오'!$I$2-'d_시나리오'!$H$2)/('d_시나리오'!$J$2-'d_시나리오'!$H$2),'d_시나리오'!$H$2+SQRT(A1190*('d_시나리오'!$J$2-'d_시나리오'!$H$2)*('d_시나리오'!$I$2-'d_시나리오'!$H$2)),'d_시나리오'!$J$2-SQRT((1-A1190)*('d_시나리오'!$J$2-'d_시나리오'!$H$2)*('d_시나리오'!$J$2-'d_시나리오'!$I$2))))</f>
        <v/>
      </c>
      <c r="C1190">
        <f>BETAINV(RAND(),2,6)</f>
        <v/>
      </c>
      <c r="D1190">
        <f>INDEX('d_분포'!$A$2:$A$28,RANDBETWEEN(1,27))</f>
        <v/>
      </c>
      <c r="E1190">
        <f>INDEX('d_분포'!$C$2:$C$5,RANDBETWEEN(1,4))*(0.9+0.2*RAND())</f>
        <v/>
      </c>
      <c r="F1190">
        <f>RAND()</f>
        <v/>
      </c>
      <c r="G1190">
        <f>IF('d_시나리오'!$J$3='d_시나리오'!$H$3,'d_시나리오'!$I$3,IF(F1190&lt;('d_시나리오'!$I$3-'d_시나리오'!$H$3)/('d_시나리오'!$J$3-'d_시나리오'!$H$3),'d_시나리오'!$H$3+SQRT(F1190*('d_시나리오'!$J$3-'d_시나리오'!$H$3)*('d_시나리오'!$I$3-'d_시나리오'!$H$3)),'d_시나리오'!$J$3-SQRT((1-F1190)*('d_시나리오'!$J$3-'d_시나리오'!$H$3)*('d_시나리오'!$J$3-'d_시나리오'!$I$3))))</f>
        <v/>
      </c>
      <c r="H1190">
        <f>RAND()</f>
        <v/>
      </c>
      <c r="I1190">
        <f>IF('d_시나리오'!$J$4='d_시나리오'!$H$4,'d_시나리오'!$I$4,IF(H1190&lt;('d_시나리오'!$I$4-'d_시나리오'!$H$4)/('d_시나리오'!$J$4-'d_시나리오'!$H$4),'d_시나리오'!$H$4+SQRT(H1190*('d_시나리오'!$J$4-'d_시나리오'!$H$4)*('d_시나리오'!$I$4-'d_시나리오'!$H$4)),'d_시나리오'!$J$4-SQRT((1-H1190)*('d_시나리오'!$J$4-'d_시나리오'!$H$4)*('d_시나리오'!$J$4-'d_시나리오'!$I$4))))</f>
        <v/>
      </c>
      <c r="J1190">
        <f>RAND()</f>
        <v/>
      </c>
      <c r="K1190">
        <f>IF('d_시나리오'!$J$5='d_시나리오'!$H$5,'d_시나리오'!$I$5,IF(J1190&lt;('d_시나리오'!$I$5-'d_시나리오'!$H$5)/('d_시나리오'!$J$5-'d_시나리오'!$H$5),'d_시나리오'!$H$5+SQRT(J1190*('d_시나리오'!$J$5-'d_시나리오'!$H$5)*('d_시나리오'!$I$5-'d_시나리오'!$H$5)),'d_시나리오'!$J$5-SQRT((1-J1190)*('d_시나리오'!$J$5-'d_시나리오'!$H$5)*('d_시나리오'!$J$5-'d_시나리오'!$I$5))))</f>
        <v/>
      </c>
      <c r="L1190">
        <f>RAND()</f>
        <v/>
      </c>
      <c r="M1190">
        <f>IF('d_시나리오'!$J$6='d_시나리오'!$H$6,'d_시나리오'!$I$6,IF(L1190&lt;('d_시나리오'!$I$6-'d_시나리오'!$H$6)/('d_시나리오'!$J$6-'d_시나리오'!$H$6),'d_시나리오'!$H$6+SQRT(L1190*('d_시나리오'!$J$6-'d_시나리오'!$H$6)*('d_시나리오'!$I$6-'d_시나리오'!$H$6)),'d_시나리오'!$J$6-SQRT((1-L1190)*('d_시나리오'!$J$6-'d_시나리오'!$H$6)*('d_시나리오'!$J$6-'d_시나리오'!$I$6))))</f>
        <v/>
      </c>
      <c r="N1190">
        <f>INDEX('d_분포'!$B$2:$B$57,RANDBETWEEN(1,56))</f>
        <v/>
      </c>
      <c r="O1190">
        <f>BETAINV(RAND(),5,5)</f>
        <v/>
      </c>
      <c r="P1190">
        <f>'d_고정'!$B$1*'6_기대효과'!$H$7*('d_시나리오'!$I$7/'d_고정'!$B$2)*B1190</f>
        <v/>
      </c>
      <c r="Q1190">
        <f>P1190*C1190</f>
        <v/>
      </c>
      <c r="R1190">
        <f>P1190*E1190</f>
        <v/>
      </c>
      <c r="S1190">
        <f>R1190*G1190</f>
        <v/>
      </c>
      <c r="T1190">
        <f>Q1190+S1190</f>
        <v/>
      </c>
      <c r="U1190">
        <f>(Q1190*D1190+S1190*I1190)*(1-O1190)</f>
        <v/>
      </c>
      <c r="V1190">
        <f>(R1190*K1190*N1190+'d_고정'!$B$3*('6_기대효과'!$H$7/8)*N1190*'d_고정'!$B$10*M1190*('6_기대효과'!$K$7/'d_고정'!$B$9))*(1-O1190)</f>
        <v/>
      </c>
      <c r="W1190">
        <f>(S1190*I1190+R1190*MAX(K1190-'d_고정'!$B$10*M1190*('6_기대효과'!$K$7/'d_고정'!$B$9),0)*N1190)*(1-O1190)</f>
        <v/>
      </c>
      <c r="X1190">
        <f>U1190+V1190</f>
        <v/>
      </c>
      <c r="Y1190">
        <f>U1190/('d_고정'!$B$5*'6_기대효과'!$H$7/8)/'d_고정'!$B$6</f>
        <v/>
      </c>
      <c r="Z1190">
        <f>U1190/('d_고정'!$B$8*'6_기대효과'!$H$7/8)</f>
        <v/>
      </c>
    </row>
    <row r="1191">
      <c r="A1191">
        <f>RAND()</f>
        <v/>
      </c>
      <c r="B1191">
        <f>IF('d_시나리오'!$J$2='d_시나리오'!$H$2,'d_시나리오'!$I$2,IF(A1191&lt;('d_시나리오'!$I$2-'d_시나리오'!$H$2)/('d_시나리오'!$J$2-'d_시나리오'!$H$2),'d_시나리오'!$H$2+SQRT(A1191*('d_시나리오'!$J$2-'d_시나리오'!$H$2)*('d_시나리오'!$I$2-'d_시나리오'!$H$2)),'d_시나리오'!$J$2-SQRT((1-A1191)*('d_시나리오'!$J$2-'d_시나리오'!$H$2)*('d_시나리오'!$J$2-'d_시나리오'!$I$2))))</f>
        <v/>
      </c>
      <c r="C1191">
        <f>BETAINV(RAND(),2,6)</f>
        <v/>
      </c>
      <c r="D1191">
        <f>INDEX('d_분포'!$A$2:$A$28,RANDBETWEEN(1,27))</f>
        <v/>
      </c>
      <c r="E1191">
        <f>INDEX('d_분포'!$C$2:$C$5,RANDBETWEEN(1,4))*(0.9+0.2*RAND())</f>
        <v/>
      </c>
      <c r="F1191">
        <f>RAND()</f>
        <v/>
      </c>
      <c r="G1191">
        <f>IF('d_시나리오'!$J$3='d_시나리오'!$H$3,'d_시나리오'!$I$3,IF(F1191&lt;('d_시나리오'!$I$3-'d_시나리오'!$H$3)/('d_시나리오'!$J$3-'d_시나리오'!$H$3),'d_시나리오'!$H$3+SQRT(F1191*('d_시나리오'!$J$3-'d_시나리오'!$H$3)*('d_시나리오'!$I$3-'d_시나리오'!$H$3)),'d_시나리오'!$J$3-SQRT((1-F1191)*('d_시나리오'!$J$3-'d_시나리오'!$H$3)*('d_시나리오'!$J$3-'d_시나리오'!$I$3))))</f>
        <v/>
      </c>
      <c r="H1191">
        <f>RAND()</f>
        <v/>
      </c>
      <c r="I1191">
        <f>IF('d_시나리오'!$J$4='d_시나리오'!$H$4,'d_시나리오'!$I$4,IF(H1191&lt;('d_시나리오'!$I$4-'d_시나리오'!$H$4)/('d_시나리오'!$J$4-'d_시나리오'!$H$4),'d_시나리오'!$H$4+SQRT(H1191*('d_시나리오'!$J$4-'d_시나리오'!$H$4)*('d_시나리오'!$I$4-'d_시나리오'!$H$4)),'d_시나리오'!$J$4-SQRT((1-H1191)*('d_시나리오'!$J$4-'d_시나리오'!$H$4)*('d_시나리오'!$J$4-'d_시나리오'!$I$4))))</f>
        <v/>
      </c>
      <c r="J1191">
        <f>RAND()</f>
        <v/>
      </c>
      <c r="K1191">
        <f>IF('d_시나리오'!$J$5='d_시나리오'!$H$5,'d_시나리오'!$I$5,IF(J1191&lt;('d_시나리오'!$I$5-'d_시나리오'!$H$5)/('d_시나리오'!$J$5-'d_시나리오'!$H$5),'d_시나리오'!$H$5+SQRT(J1191*('d_시나리오'!$J$5-'d_시나리오'!$H$5)*('d_시나리오'!$I$5-'d_시나리오'!$H$5)),'d_시나리오'!$J$5-SQRT((1-J1191)*('d_시나리오'!$J$5-'d_시나리오'!$H$5)*('d_시나리오'!$J$5-'d_시나리오'!$I$5))))</f>
        <v/>
      </c>
      <c r="L1191">
        <f>RAND()</f>
        <v/>
      </c>
      <c r="M1191">
        <f>IF('d_시나리오'!$J$6='d_시나리오'!$H$6,'d_시나리오'!$I$6,IF(L1191&lt;('d_시나리오'!$I$6-'d_시나리오'!$H$6)/('d_시나리오'!$J$6-'d_시나리오'!$H$6),'d_시나리오'!$H$6+SQRT(L1191*('d_시나리오'!$J$6-'d_시나리오'!$H$6)*('d_시나리오'!$I$6-'d_시나리오'!$H$6)),'d_시나리오'!$J$6-SQRT((1-L1191)*('d_시나리오'!$J$6-'d_시나리오'!$H$6)*('d_시나리오'!$J$6-'d_시나리오'!$I$6))))</f>
        <v/>
      </c>
      <c r="N1191">
        <f>INDEX('d_분포'!$B$2:$B$57,RANDBETWEEN(1,56))</f>
        <v/>
      </c>
      <c r="O1191">
        <f>BETAINV(RAND(),5,5)</f>
        <v/>
      </c>
      <c r="P1191">
        <f>'d_고정'!$B$1*'6_기대효과'!$H$7*('d_시나리오'!$I$7/'d_고정'!$B$2)*B1191</f>
        <v/>
      </c>
      <c r="Q1191">
        <f>P1191*C1191</f>
        <v/>
      </c>
      <c r="R1191">
        <f>P1191*E1191</f>
        <v/>
      </c>
      <c r="S1191">
        <f>R1191*G1191</f>
        <v/>
      </c>
      <c r="T1191">
        <f>Q1191+S1191</f>
        <v/>
      </c>
      <c r="U1191">
        <f>(Q1191*D1191+S1191*I1191)*(1-O1191)</f>
        <v/>
      </c>
      <c r="V1191">
        <f>(R1191*K1191*N1191+'d_고정'!$B$3*('6_기대효과'!$H$7/8)*N1191*'d_고정'!$B$10*M1191*('6_기대효과'!$K$7/'d_고정'!$B$9))*(1-O1191)</f>
        <v/>
      </c>
      <c r="W1191">
        <f>(S1191*I1191+R1191*MAX(K1191-'d_고정'!$B$10*M1191*('6_기대효과'!$K$7/'d_고정'!$B$9),0)*N1191)*(1-O1191)</f>
        <v/>
      </c>
      <c r="X1191">
        <f>U1191+V1191</f>
        <v/>
      </c>
      <c r="Y1191">
        <f>U1191/('d_고정'!$B$5*'6_기대효과'!$H$7/8)/'d_고정'!$B$6</f>
        <v/>
      </c>
      <c r="Z1191">
        <f>U1191/('d_고정'!$B$8*'6_기대효과'!$H$7/8)</f>
        <v/>
      </c>
    </row>
    <row r="1192">
      <c r="A1192">
        <f>RAND()</f>
        <v/>
      </c>
      <c r="B1192">
        <f>IF('d_시나리오'!$J$2='d_시나리오'!$H$2,'d_시나리오'!$I$2,IF(A1192&lt;('d_시나리오'!$I$2-'d_시나리오'!$H$2)/('d_시나리오'!$J$2-'d_시나리오'!$H$2),'d_시나리오'!$H$2+SQRT(A1192*('d_시나리오'!$J$2-'d_시나리오'!$H$2)*('d_시나리오'!$I$2-'d_시나리오'!$H$2)),'d_시나리오'!$J$2-SQRT((1-A1192)*('d_시나리오'!$J$2-'d_시나리오'!$H$2)*('d_시나리오'!$J$2-'d_시나리오'!$I$2))))</f>
        <v/>
      </c>
      <c r="C1192">
        <f>BETAINV(RAND(),2,6)</f>
        <v/>
      </c>
      <c r="D1192">
        <f>INDEX('d_분포'!$A$2:$A$28,RANDBETWEEN(1,27))</f>
        <v/>
      </c>
      <c r="E1192">
        <f>INDEX('d_분포'!$C$2:$C$5,RANDBETWEEN(1,4))*(0.9+0.2*RAND())</f>
        <v/>
      </c>
      <c r="F1192">
        <f>RAND()</f>
        <v/>
      </c>
      <c r="G1192">
        <f>IF('d_시나리오'!$J$3='d_시나리오'!$H$3,'d_시나리오'!$I$3,IF(F1192&lt;('d_시나리오'!$I$3-'d_시나리오'!$H$3)/('d_시나리오'!$J$3-'d_시나리오'!$H$3),'d_시나리오'!$H$3+SQRT(F1192*('d_시나리오'!$J$3-'d_시나리오'!$H$3)*('d_시나리오'!$I$3-'d_시나리오'!$H$3)),'d_시나리오'!$J$3-SQRT((1-F1192)*('d_시나리오'!$J$3-'d_시나리오'!$H$3)*('d_시나리오'!$J$3-'d_시나리오'!$I$3))))</f>
        <v/>
      </c>
      <c r="H1192">
        <f>RAND()</f>
        <v/>
      </c>
      <c r="I1192">
        <f>IF('d_시나리오'!$J$4='d_시나리오'!$H$4,'d_시나리오'!$I$4,IF(H1192&lt;('d_시나리오'!$I$4-'d_시나리오'!$H$4)/('d_시나리오'!$J$4-'d_시나리오'!$H$4),'d_시나리오'!$H$4+SQRT(H1192*('d_시나리오'!$J$4-'d_시나리오'!$H$4)*('d_시나리오'!$I$4-'d_시나리오'!$H$4)),'d_시나리오'!$J$4-SQRT((1-H1192)*('d_시나리오'!$J$4-'d_시나리오'!$H$4)*('d_시나리오'!$J$4-'d_시나리오'!$I$4))))</f>
        <v/>
      </c>
      <c r="J1192">
        <f>RAND()</f>
        <v/>
      </c>
      <c r="K1192">
        <f>IF('d_시나리오'!$J$5='d_시나리오'!$H$5,'d_시나리오'!$I$5,IF(J1192&lt;('d_시나리오'!$I$5-'d_시나리오'!$H$5)/('d_시나리오'!$J$5-'d_시나리오'!$H$5),'d_시나리오'!$H$5+SQRT(J1192*('d_시나리오'!$J$5-'d_시나리오'!$H$5)*('d_시나리오'!$I$5-'d_시나리오'!$H$5)),'d_시나리오'!$J$5-SQRT((1-J1192)*('d_시나리오'!$J$5-'d_시나리오'!$H$5)*('d_시나리오'!$J$5-'d_시나리오'!$I$5))))</f>
        <v/>
      </c>
      <c r="L1192">
        <f>RAND()</f>
        <v/>
      </c>
      <c r="M1192">
        <f>IF('d_시나리오'!$J$6='d_시나리오'!$H$6,'d_시나리오'!$I$6,IF(L1192&lt;('d_시나리오'!$I$6-'d_시나리오'!$H$6)/('d_시나리오'!$J$6-'d_시나리오'!$H$6),'d_시나리오'!$H$6+SQRT(L1192*('d_시나리오'!$J$6-'d_시나리오'!$H$6)*('d_시나리오'!$I$6-'d_시나리오'!$H$6)),'d_시나리오'!$J$6-SQRT((1-L1192)*('d_시나리오'!$J$6-'d_시나리오'!$H$6)*('d_시나리오'!$J$6-'d_시나리오'!$I$6))))</f>
        <v/>
      </c>
      <c r="N1192">
        <f>INDEX('d_분포'!$B$2:$B$57,RANDBETWEEN(1,56))</f>
        <v/>
      </c>
      <c r="O1192">
        <f>BETAINV(RAND(),5,5)</f>
        <v/>
      </c>
      <c r="P1192">
        <f>'d_고정'!$B$1*'6_기대효과'!$H$7*('d_시나리오'!$I$7/'d_고정'!$B$2)*B1192</f>
        <v/>
      </c>
      <c r="Q1192">
        <f>P1192*C1192</f>
        <v/>
      </c>
      <c r="R1192">
        <f>P1192*E1192</f>
        <v/>
      </c>
      <c r="S1192">
        <f>R1192*G1192</f>
        <v/>
      </c>
      <c r="T1192">
        <f>Q1192+S1192</f>
        <v/>
      </c>
      <c r="U1192">
        <f>(Q1192*D1192+S1192*I1192)*(1-O1192)</f>
        <v/>
      </c>
      <c r="V1192">
        <f>(R1192*K1192*N1192+'d_고정'!$B$3*('6_기대효과'!$H$7/8)*N1192*'d_고정'!$B$10*M1192*('6_기대효과'!$K$7/'d_고정'!$B$9))*(1-O1192)</f>
        <v/>
      </c>
      <c r="W1192">
        <f>(S1192*I1192+R1192*MAX(K1192-'d_고정'!$B$10*M1192*('6_기대효과'!$K$7/'d_고정'!$B$9),0)*N1192)*(1-O1192)</f>
        <v/>
      </c>
      <c r="X1192">
        <f>U1192+V1192</f>
        <v/>
      </c>
      <c r="Y1192">
        <f>U1192/('d_고정'!$B$5*'6_기대효과'!$H$7/8)/'d_고정'!$B$6</f>
        <v/>
      </c>
      <c r="Z1192">
        <f>U1192/('d_고정'!$B$8*'6_기대효과'!$H$7/8)</f>
        <v/>
      </c>
    </row>
    <row r="1193">
      <c r="A1193">
        <f>RAND()</f>
        <v/>
      </c>
      <c r="B1193">
        <f>IF('d_시나리오'!$J$2='d_시나리오'!$H$2,'d_시나리오'!$I$2,IF(A1193&lt;('d_시나리오'!$I$2-'d_시나리오'!$H$2)/('d_시나리오'!$J$2-'d_시나리오'!$H$2),'d_시나리오'!$H$2+SQRT(A1193*('d_시나리오'!$J$2-'d_시나리오'!$H$2)*('d_시나리오'!$I$2-'d_시나리오'!$H$2)),'d_시나리오'!$J$2-SQRT((1-A1193)*('d_시나리오'!$J$2-'d_시나리오'!$H$2)*('d_시나리오'!$J$2-'d_시나리오'!$I$2))))</f>
        <v/>
      </c>
      <c r="C1193">
        <f>BETAINV(RAND(),2,6)</f>
        <v/>
      </c>
      <c r="D1193">
        <f>INDEX('d_분포'!$A$2:$A$28,RANDBETWEEN(1,27))</f>
        <v/>
      </c>
      <c r="E1193">
        <f>INDEX('d_분포'!$C$2:$C$5,RANDBETWEEN(1,4))*(0.9+0.2*RAND())</f>
        <v/>
      </c>
      <c r="F1193">
        <f>RAND()</f>
        <v/>
      </c>
      <c r="G1193">
        <f>IF('d_시나리오'!$J$3='d_시나리오'!$H$3,'d_시나리오'!$I$3,IF(F1193&lt;('d_시나리오'!$I$3-'d_시나리오'!$H$3)/('d_시나리오'!$J$3-'d_시나리오'!$H$3),'d_시나리오'!$H$3+SQRT(F1193*('d_시나리오'!$J$3-'d_시나리오'!$H$3)*('d_시나리오'!$I$3-'d_시나리오'!$H$3)),'d_시나리오'!$J$3-SQRT((1-F1193)*('d_시나리오'!$J$3-'d_시나리오'!$H$3)*('d_시나리오'!$J$3-'d_시나리오'!$I$3))))</f>
        <v/>
      </c>
      <c r="H1193">
        <f>RAND()</f>
        <v/>
      </c>
      <c r="I1193">
        <f>IF('d_시나리오'!$J$4='d_시나리오'!$H$4,'d_시나리오'!$I$4,IF(H1193&lt;('d_시나리오'!$I$4-'d_시나리오'!$H$4)/('d_시나리오'!$J$4-'d_시나리오'!$H$4),'d_시나리오'!$H$4+SQRT(H1193*('d_시나리오'!$J$4-'d_시나리오'!$H$4)*('d_시나리오'!$I$4-'d_시나리오'!$H$4)),'d_시나리오'!$J$4-SQRT((1-H1193)*('d_시나리오'!$J$4-'d_시나리오'!$H$4)*('d_시나리오'!$J$4-'d_시나리오'!$I$4))))</f>
        <v/>
      </c>
      <c r="J1193">
        <f>RAND()</f>
        <v/>
      </c>
      <c r="K1193">
        <f>IF('d_시나리오'!$J$5='d_시나리오'!$H$5,'d_시나리오'!$I$5,IF(J1193&lt;('d_시나리오'!$I$5-'d_시나리오'!$H$5)/('d_시나리오'!$J$5-'d_시나리오'!$H$5),'d_시나리오'!$H$5+SQRT(J1193*('d_시나리오'!$J$5-'d_시나리오'!$H$5)*('d_시나리오'!$I$5-'d_시나리오'!$H$5)),'d_시나리오'!$J$5-SQRT((1-J1193)*('d_시나리오'!$J$5-'d_시나리오'!$H$5)*('d_시나리오'!$J$5-'d_시나리오'!$I$5))))</f>
        <v/>
      </c>
      <c r="L1193">
        <f>RAND()</f>
        <v/>
      </c>
      <c r="M1193">
        <f>IF('d_시나리오'!$J$6='d_시나리오'!$H$6,'d_시나리오'!$I$6,IF(L1193&lt;('d_시나리오'!$I$6-'d_시나리오'!$H$6)/('d_시나리오'!$J$6-'d_시나리오'!$H$6),'d_시나리오'!$H$6+SQRT(L1193*('d_시나리오'!$J$6-'d_시나리오'!$H$6)*('d_시나리오'!$I$6-'d_시나리오'!$H$6)),'d_시나리오'!$J$6-SQRT((1-L1193)*('d_시나리오'!$J$6-'d_시나리오'!$H$6)*('d_시나리오'!$J$6-'d_시나리오'!$I$6))))</f>
        <v/>
      </c>
      <c r="N1193">
        <f>INDEX('d_분포'!$B$2:$B$57,RANDBETWEEN(1,56))</f>
        <v/>
      </c>
      <c r="O1193">
        <f>BETAINV(RAND(),5,5)</f>
        <v/>
      </c>
      <c r="P1193">
        <f>'d_고정'!$B$1*'6_기대효과'!$H$7*('d_시나리오'!$I$7/'d_고정'!$B$2)*B1193</f>
        <v/>
      </c>
      <c r="Q1193">
        <f>P1193*C1193</f>
        <v/>
      </c>
      <c r="R1193">
        <f>P1193*E1193</f>
        <v/>
      </c>
      <c r="S1193">
        <f>R1193*G1193</f>
        <v/>
      </c>
      <c r="T1193">
        <f>Q1193+S1193</f>
        <v/>
      </c>
      <c r="U1193">
        <f>(Q1193*D1193+S1193*I1193)*(1-O1193)</f>
        <v/>
      </c>
      <c r="V1193">
        <f>(R1193*K1193*N1193+'d_고정'!$B$3*('6_기대효과'!$H$7/8)*N1193*'d_고정'!$B$10*M1193*('6_기대효과'!$K$7/'d_고정'!$B$9))*(1-O1193)</f>
        <v/>
      </c>
      <c r="W1193">
        <f>(S1193*I1193+R1193*MAX(K1193-'d_고정'!$B$10*M1193*('6_기대효과'!$K$7/'d_고정'!$B$9),0)*N1193)*(1-O1193)</f>
        <v/>
      </c>
      <c r="X1193">
        <f>U1193+V1193</f>
        <v/>
      </c>
      <c r="Y1193">
        <f>U1193/('d_고정'!$B$5*'6_기대효과'!$H$7/8)/'d_고정'!$B$6</f>
        <v/>
      </c>
      <c r="Z1193">
        <f>U1193/('d_고정'!$B$8*'6_기대효과'!$H$7/8)</f>
        <v/>
      </c>
    </row>
    <row r="1194">
      <c r="A1194">
        <f>RAND()</f>
        <v/>
      </c>
      <c r="B1194">
        <f>IF('d_시나리오'!$J$2='d_시나리오'!$H$2,'d_시나리오'!$I$2,IF(A1194&lt;('d_시나리오'!$I$2-'d_시나리오'!$H$2)/('d_시나리오'!$J$2-'d_시나리오'!$H$2),'d_시나리오'!$H$2+SQRT(A1194*('d_시나리오'!$J$2-'d_시나리오'!$H$2)*('d_시나리오'!$I$2-'d_시나리오'!$H$2)),'d_시나리오'!$J$2-SQRT((1-A1194)*('d_시나리오'!$J$2-'d_시나리오'!$H$2)*('d_시나리오'!$J$2-'d_시나리오'!$I$2))))</f>
        <v/>
      </c>
      <c r="C1194">
        <f>BETAINV(RAND(),2,6)</f>
        <v/>
      </c>
      <c r="D1194">
        <f>INDEX('d_분포'!$A$2:$A$28,RANDBETWEEN(1,27))</f>
        <v/>
      </c>
      <c r="E1194">
        <f>INDEX('d_분포'!$C$2:$C$5,RANDBETWEEN(1,4))*(0.9+0.2*RAND())</f>
        <v/>
      </c>
      <c r="F1194">
        <f>RAND()</f>
        <v/>
      </c>
      <c r="G1194">
        <f>IF('d_시나리오'!$J$3='d_시나리오'!$H$3,'d_시나리오'!$I$3,IF(F1194&lt;('d_시나리오'!$I$3-'d_시나리오'!$H$3)/('d_시나리오'!$J$3-'d_시나리오'!$H$3),'d_시나리오'!$H$3+SQRT(F1194*('d_시나리오'!$J$3-'d_시나리오'!$H$3)*('d_시나리오'!$I$3-'d_시나리오'!$H$3)),'d_시나리오'!$J$3-SQRT((1-F1194)*('d_시나리오'!$J$3-'d_시나리오'!$H$3)*('d_시나리오'!$J$3-'d_시나리오'!$I$3))))</f>
        <v/>
      </c>
      <c r="H1194">
        <f>RAND()</f>
        <v/>
      </c>
      <c r="I1194">
        <f>IF('d_시나리오'!$J$4='d_시나리오'!$H$4,'d_시나리오'!$I$4,IF(H1194&lt;('d_시나리오'!$I$4-'d_시나리오'!$H$4)/('d_시나리오'!$J$4-'d_시나리오'!$H$4),'d_시나리오'!$H$4+SQRT(H1194*('d_시나리오'!$J$4-'d_시나리오'!$H$4)*('d_시나리오'!$I$4-'d_시나리오'!$H$4)),'d_시나리오'!$J$4-SQRT((1-H1194)*('d_시나리오'!$J$4-'d_시나리오'!$H$4)*('d_시나리오'!$J$4-'d_시나리오'!$I$4))))</f>
        <v/>
      </c>
      <c r="J1194">
        <f>RAND()</f>
        <v/>
      </c>
      <c r="K1194">
        <f>IF('d_시나리오'!$J$5='d_시나리오'!$H$5,'d_시나리오'!$I$5,IF(J1194&lt;('d_시나리오'!$I$5-'d_시나리오'!$H$5)/('d_시나리오'!$J$5-'d_시나리오'!$H$5),'d_시나리오'!$H$5+SQRT(J1194*('d_시나리오'!$J$5-'d_시나리오'!$H$5)*('d_시나리오'!$I$5-'d_시나리오'!$H$5)),'d_시나리오'!$J$5-SQRT((1-J1194)*('d_시나리오'!$J$5-'d_시나리오'!$H$5)*('d_시나리오'!$J$5-'d_시나리오'!$I$5))))</f>
        <v/>
      </c>
      <c r="L1194">
        <f>RAND()</f>
        <v/>
      </c>
      <c r="M1194">
        <f>IF('d_시나리오'!$J$6='d_시나리오'!$H$6,'d_시나리오'!$I$6,IF(L1194&lt;('d_시나리오'!$I$6-'d_시나리오'!$H$6)/('d_시나리오'!$J$6-'d_시나리오'!$H$6),'d_시나리오'!$H$6+SQRT(L1194*('d_시나리오'!$J$6-'d_시나리오'!$H$6)*('d_시나리오'!$I$6-'d_시나리오'!$H$6)),'d_시나리오'!$J$6-SQRT((1-L1194)*('d_시나리오'!$J$6-'d_시나리오'!$H$6)*('d_시나리오'!$J$6-'d_시나리오'!$I$6))))</f>
        <v/>
      </c>
      <c r="N1194">
        <f>INDEX('d_분포'!$B$2:$B$57,RANDBETWEEN(1,56))</f>
        <v/>
      </c>
      <c r="O1194">
        <f>BETAINV(RAND(),5,5)</f>
        <v/>
      </c>
      <c r="P1194">
        <f>'d_고정'!$B$1*'6_기대효과'!$H$7*('d_시나리오'!$I$7/'d_고정'!$B$2)*B1194</f>
        <v/>
      </c>
      <c r="Q1194">
        <f>P1194*C1194</f>
        <v/>
      </c>
      <c r="R1194">
        <f>P1194*E1194</f>
        <v/>
      </c>
      <c r="S1194">
        <f>R1194*G1194</f>
        <v/>
      </c>
      <c r="T1194">
        <f>Q1194+S1194</f>
        <v/>
      </c>
      <c r="U1194">
        <f>(Q1194*D1194+S1194*I1194)*(1-O1194)</f>
        <v/>
      </c>
      <c r="V1194">
        <f>(R1194*K1194*N1194+'d_고정'!$B$3*('6_기대효과'!$H$7/8)*N1194*'d_고정'!$B$10*M1194*('6_기대효과'!$K$7/'d_고정'!$B$9))*(1-O1194)</f>
        <v/>
      </c>
      <c r="W1194">
        <f>(S1194*I1194+R1194*MAX(K1194-'d_고정'!$B$10*M1194*('6_기대효과'!$K$7/'d_고정'!$B$9),0)*N1194)*(1-O1194)</f>
        <v/>
      </c>
      <c r="X1194">
        <f>U1194+V1194</f>
        <v/>
      </c>
      <c r="Y1194">
        <f>U1194/('d_고정'!$B$5*'6_기대효과'!$H$7/8)/'d_고정'!$B$6</f>
        <v/>
      </c>
      <c r="Z1194">
        <f>U1194/('d_고정'!$B$8*'6_기대효과'!$H$7/8)</f>
        <v/>
      </c>
    </row>
    <row r="1195">
      <c r="A1195">
        <f>RAND()</f>
        <v/>
      </c>
      <c r="B1195">
        <f>IF('d_시나리오'!$J$2='d_시나리오'!$H$2,'d_시나리오'!$I$2,IF(A1195&lt;('d_시나리오'!$I$2-'d_시나리오'!$H$2)/('d_시나리오'!$J$2-'d_시나리오'!$H$2),'d_시나리오'!$H$2+SQRT(A1195*('d_시나리오'!$J$2-'d_시나리오'!$H$2)*('d_시나리오'!$I$2-'d_시나리오'!$H$2)),'d_시나리오'!$J$2-SQRT((1-A1195)*('d_시나리오'!$J$2-'d_시나리오'!$H$2)*('d_시나리오'!$J$2-'d_시나리오'!$I$2))))</f>
        <v/>
      </c>
      <c r="C1195">
        <f>BETAINV(RAND(),2,6)</f>
        <v/>
      </c>
      <c r="D1195">
        <f>INDEX('d_분포'!$A$2:$A$28,RANDBETWEEN(1,27))</f>
        <v/>
      </c>
      <c r="E1195">
        <f>INDEX('d_분포'!$C$2:$C$5,RANDBETWEEN(1,4))*(0.9+0.2*RAND())</f>
        <v/>
      </c>
      <c r="F1195">
        <f>RAND()</f>
        <v/>
      </c>
      <c r="G1195">
        <f>IF('d_시나리오'!$J$3='d_시나리오'!$H$3,'d_시나리오'!$I$3,IF(F1195&lt;('d_시나리오'!$I$3-'d_시나리오'!$H$3)/('d_시나리오'!$J$3-'d_시나리오'!$H$3),'d_시나리오'!$H$3+SQRT(F1195*('d_시나리오'!$J$3-'d_시나리오'!$H$3)*('d_시나리오'!$I$3-'d_시나리오'!$H$3)),'d_시나리오'!$J$3-SQRT((1-F1195)*('d_시나리오'!$J$3-'d_시나리오'!$H$3)*('d_시나리오'!$J$3-'d_시나리오'!$I$3))))</f>
        <v/>
      </c>
      <c r="H1195">
        <f>RAND()</f>
        <v/>
      </c>
      <c r="I1195">
        <f>IF('d_시나리오'!$J$4='d_시나리오'!$H$4,'d_시나리오'!$I$4,IF(H1195&lt;('d_시나리오'!$I$4-'d_시나리오'!$H$4)/('d_시나리오'!$J$4-'d_시나리오'!$H$4),'d_시나리오'!$H$4+SQRT(H1195*('d_시나리오'!$J$4-'d_시나리오'!$H$4)*('d_시나리오'!$I$4-'d_시나리오'!$H$4)),'d_시나리오'!$J$4-SQRT((1-H1195)*('d_시나리오'!$J$4-'d_시나리오'!$H$4)*('d_시나리오'!$J$4-'d_시나리오'!$I$4))))</f>
        <v/>
      </c>
      <c r="J1195">
        <f>RAND()</f>
        <v/>
      </c>
      <c r="K1195">
        <f>IF('d_시나리오'!$J$5='d_시나리오'!$H$5,'d_시나리오'!$I$5,IF(J1195&lt;('d_시나리오'!$I$5-'d_시나리오'!$H$5)/('d_시나리오'!$J$5-'d_시나리오'!$H$5),'d_시나리오'!$H$5+SQRT(J1195*('d_시나리오'!$J$5-'d_시나리오'!$H$5)*('d_시나리오'!$I$5-'d_시나리오'!$H$5)),'d_시나리오'!$J$5-SQRT((1-J1195)*('d_시나리오'!$J$5-'d_시나리오'!$H$5)*('d_시나리오'!$J$5-'d_시나리오'!$I$5))))</f>
        <v/>
      </c>
      <c r="L1195">
        <f>RAND()</f>
        <v/>
      </c>
      <c r="M1195">
        <f>IF('d_시나리오'!$J$6='d_시나리오'!$H$6,'d_시나리오'!$I$6,IF(L1195&lt;('d_시나리오'!$I$6-'d_시나리오'!$H$6)/('d_시나리오'!$J$6-'d_시나리오'!$H$6),'d_시나리오'!$H$6+SQRT(L1195*('d_시나리오'!$J$6-'d_시나리오'!$H$6)*('d_시나리오'!$I$6-'d_시나리오'!$H$6)),'d_시나리오'!$J$6-SQRT((1-L1195)*('d_시나리오'!$J$6-'d_시나리오'!$H$6)*('d_시나리오'!$J$6-'d_시나리오'!$I$6))))</f>
        <v/>
      </c>
      <c r="N1195">
        <f>INDEX('d_분포'!$B$2:$B$57,RANDBETWEEN(1,56))</f>
        <v/>
      </c>
      <c r="O1195">
        <f>BETAINV(RAND(),5,5)</f>
        <v/>
      </c>
      <c r="P1195">
        <f>'d_고정'!$B$1*'6_기대효과'!$H$7*('d_시나리오'!$I$7/'d_고정'!$B$2)*B1195</f>
        <v/>
      </c>
      <c r="Q1195">
        <f>P1195*C1195</f>
        <v/>
      </c>
      <c r="R1195">
        <f>P1195*E1195</f>
        <v/>
      </c>
      <c r="S1195">
        <f>R1195*G1195</f>
        <v/>
      </c>
      <c r="T1195">
        <f>Q1195+S1195</f>
        <v/>
      </c>
      <c r="U1195">
        <f>(Q1195*D1195+S1195*I1195)*(1-O1195)</f>
        <v/>
      </c>
      <c r="V1195">
        <f>(R1195*K1195*N1195+'d_고정'!$B$3*('6_기대효과'!$H$7/8)*N1195*'d_고정'!$B$10*M1195*('6_기대효과'!$K$7/'d_고정'!$B$9))*(1-O1195)</f>
        <v/>
      </c>
      <c r="W1195">
        <f>(S1195*I1195+R1195*MAX(K1195-'d_고정'!$B$10*M1195*('6_기대효과'!$K$7/'d_고정'!$B$9),0)*N1195)*(1-O1195)</f>
        <v/>
      </c>
      <c r="X1195">
        <f>U1195+V1195</f>
        <v/>
      </c>
      <c r="Y1195">
        <f>U1195/('d_고정'!$B$5*'6_기대효과'!$H$7/8)/'d_고정'!$B$6</f>
        <v/>
      </c>
      <c r="Z1195">
        <f>U1195/('d_고정'!$B$8*'6_기대효과'!$H$7/8)</f>
        <v/>
      </c>
    </row>
    <row r="1196">
      <c r="A1196">
        <f>RAND()</f>
        <v/>
      </c>
      <c r="B1196">
        <f>IF('d_시나리오'!$J$2='d_시나리오'!$H$2,'d_시나리오'!$I$2,IF(A1196&lt;('d_시나리오'!$I$2-'d_시나리오'!$H$2)/('d_시나리오'!$J$2-'d_시나리오'!$H$2),'d_시나리오'!$H$2+SQRT(A1196*('d_시나리오'!$J$2-'d_시나리오'!$H$2)*('d_시나리오'!$I$2-'d_시나리오'!$H$2)),'d_시나리오'!$J$2-SQRT((1-A1196)*('d_시나리오'!$J$2-'d_시나리오'!$H$2)*('d_시나리오'!$J$2-'d_시나리오'!$I$2))))</f>
        <v/>
      </c>
      <c r="C1196">
        <f>BETAINV(RAND(),2,6)</f>
        <v/>
      </c>
      <c r="D1196">
        <f>INDEX('d_분포'!$A$2:$A$28,RANDBETWEEN(1,27))</f>
        <v/>
      </c>
      <c r="E1196">
        <f>INDEX('d_분포'!$C$2:$C$5,RANDBETWEEN(1,4))*(0.9+0.2*RAND())</f>
        <v/>
      </c>
      <c r="F1196">
        <f>RAND()</f>
        <v/>
      </c>
      <c r="G1196">
        <f>IF('d_시나리오'!$J$3='d_시나리오'!$H$3,'d_시나리오'!$I$3,IF(F1196&lt;('d_시나리오'!$I$3-'d_시나리오'!$H$3)/('d_시나리오'!$J$3-'d_시나리오'!$H$3),'d_시나리오'!$H$3+SQRT(F1196*('d_시나리오'!$J$3-'d_시나리오'!$H$3)*('d_시나리오'!$I$3-'d_시나리오'!$H$3)),'d_시나리오'!$J$3-SQRT((1-F1196)*('d_시나리오'!$J$3-'d_시나리오'!$H$3)*('d_시나리오'!$J$3-'d_시나리오'!$I$3))))</f>
        <v/>
      </c>
      <c r="H1196">
        <f>RAND()</f>
        <v/>
      </c>
      <c r="I1196">
        <f>IF('d_시나리오'!$J$4='d_시나리오'!$H$4,'d_시나리오'!$I$4,IF(H1196&lt;('d_시나리오'!$I$4-'d_시나리오'!$H$4)/('d_시나리오'!$J$4-'d_시나리오'!$H$4),'d_시나리오'!$H$4+SQRT(H1196*('d_시나리오'!$J$4-'d_시나리오'!$H$4)*('d_시나리오'!$I$4-'d_시나리오'!$H$4)),'d_시나리오'!$J$4-SQRT((1-H1196)*('d_시나리오'!$J$4-'d_시나리오'!$H$4)*('d_시나리오'!$J$4-'d_시나리오'!$I$4))))</f>
        <v/>
      </c>
      <c r="J1196">
        <f>RAND()</f>
        <v/>
      </c>
      <c r="K1196">
        <f>IF('d_시나리오'!$J$5='d_시나리오'!$H$5,'d_시나리오'!$I$5,IF(J1196&lt;('d_시나리오'!$I$5-'d_시나리오'!$H$5)/('d_시나리오'!$J$5-'d_시나리오'!$H$5),'d_시나리오'!$H$5+SQRT(J1196*('d_시나리오'!$J$5-'d_시나리오'!$H$5)*('d_시나리오'!$I$5-'d_시나리오'!$H$5)),'d_시나리오'!$J$5-SQRT((1-J1196)*('d_시나리오'!$J$5-'d_시나리오'!$H$5)*('d_시나리오'!$J$5-'d_시나리오'!$I$5))))</f>
        <v/>
      </c>
      <c r="L1196">
        <f>RAND()</f>
        <v/>
      </c>
      <c r="M1196">
        <f>IF('d_시나리오'!$J$6='d_시나리오'!$H$6,'d_시나리오'!$I$6,IF(L1196&lt;('d_시나리오'!$I$6-'d_시나리오'!$H$6)/('d_시나리오'!$J$6-'d_시나리오'!$H$6),'d_시나리오'!$H$6+SQRT(L1196*('d_시나리오'!$J$6-'d_시나리오'!$H$6)*('d_시나리오'!$I$6-'d_시나리오'!$H$6)),'d_시나리오'!$J$6-SQRT((1-L1196)*('d_시나리오'!$J$6-'d_시나리오'!$H$6)*('d_시나리오'!$J$6-'d_시나리오'!$I$6))))</f>
        <v/>
      </c>
      <c r="N1196">
        <f>INDEX('d_분포'!$B$2:$B$57,RANDBETWEEN(1,56))</f>
        <v/>
      </c>
      <c r="O1196">
        <f>BETAINV(RAND(),5,5)</f>
        <v/>
      </c>
      <c r="P1196">
        <f>'d_고정'!$B$1*'6_기대효과'!$H$7*('d_시나리오'!$I$7/'d_고정'!$B$2)*B1196</f>
        <v/>
      </c>
      <c r="Q1196">
        <f>P1196*C1196</f>
        <v/>
      </c>
      <c r="R1196">
        <f>P1196*E1196</f>
        <v/>
      </c>
      <c r="S1196">
        <f>R1196*G1196</f>
        <v/>
      </c>
      <c r="T1196">
        <f>Q1196+S1196</f>
        <v/>
      </c>
      <c r="U1196">
        <f>(Q1196*D1196+S1196*I1196)*(1-O1196)</f>
        <v/>
      </c>
      <c r="V1196">
        <f>(R1196*K1196*N1196+'d_고정'!$B$3*('6_기대효과'!$H$7/8)*N1196*'d_고정'!$B$10*M1196*('6_기대효과'!$K$7/'d_고정'!$B$9))*(1-O1196)</f>
        <v/>
      </c>
      <c r="W1196">
        <f>(S1196*I1196+R1196*MAX(K1196-'d_고정'!$B$10*M1196*('6_기대효과'!$K$7/'d_고정'!$B$9),0)*N1196)*(1-O1196)</f>
        <v/>
      </c>
      <c r="X1196">
        <f>U1196+V1196</f>
        <v/>
      </c>
      <c r="Y1196">
        <f>U1196/('d_고정'!$B$5*'6_기대효과'!$H$7/8)/'d_고정'!$B$6</f>
        <v/>
      </c>
      <c r="Z1196">
        <f>U1196/('d_고정'!$B$8*'6_기대효과'!$H$7/8)</f>
        <v/>
      </c>
    </row>
    <row r="1197">
      <c r="A1197">
        <f>RAND()</f>
        <v/>
      </c>
      <c r="B1197">
        <f>IF('d_시나리오'!$J$2='d_시나리오'!$H$2,'d_시나리오'!$I$2,IF(A1197&lt;('d_시나리오'!$I$2-'d_시나리오'!$H$2)/('d_시나리오'!$J$2-'d_시나리오'!$H$2),'d_시나리오'!$H$2+SQRT(A1197*('d_시나리오'!$J$2-'d_시나리오'!$H$2)*('d_시나리오'!$I$2-'d_시나리오'!$H$2)),'d_시나리오'!$J$2-SQRT((1-A1197)*('d_시나리오'!$J$2-'d_시나리오'!$H$2)*('d_시나리오'!$J$2-'d_시나리오'!$I$2))))</f>
        <v/>
      </c>
      <c r="C1197">
        <f>BETAINV(RAND(),2,6)</f>
        <v/>
      </c>
      <c r="D1197">
        <f>INDEX('d_분포'!$A$2:$A$28,RANDBETWEEN(1,27))</f>
        <v/>
      </c>
      <c r="E1197">
        <f>INDEX('d_분포'!$C$2:$C$5,RANDBETWEEN(1,4))*(0.9+0.2*RAND())</f>
        <v/>
      </c>
      <c r="F1197">
        <f>RAND()</f>
        <v/>
      </c>
      <c r="G1197">
        <f>IF('d_시나리오'!$J$3='d_시나리오'!$H$3,'d_시나리오'!$I$3,IF(F1197&lt;('d_시나리오'!$I$3-'d_시나리오'!$H$3)/('d_시나리오'!$J$3-'d_시나리오'!$H$3),'d_시나리오'!$H$3+SQRT(F1197*('d_시나리오'!$J$3-'d_시나리오'!$H$3)*('d_시나리오'!$I$3-'d_시나리오'!$H$3)),'d_시나리오'!$J$3-SQRT((1-F1197)*('d_시나리오'!$J$3-'d_시나리오'!$H$3)*('d_시나리오'!$J$3-'d_시나리오'!$I$3))))</f>
        <v/>
      </c>
      <c r="H1197">
        <f>RAND()</f>
        <v/>
      </c>
      <c r="I1197">
        <f>IF('d_시나리오'!$J$4='d_시나리오'!$H$4,'d_시나리오'!$I$4,IF(H1197&lt;('d_시나리오'!$I$4-'d_시나리오'!$H$4)/('d_시나리오'!$J$4-'d_시나리오'!$H$4),'d_시나리오'!$H$4+SQRT(H1197*('d_시나리오'!$J$4-'d_시나리오'!$H$4)*('d_시나리오'!$I$4-'d_시나리오'!$H$4)),'d_시나리오'!$J$4-SQRT((1-H1197)*('d_시나리오'!$J$4-'d_시나리오'!$H$4)*('d_시나리오'!$J$4-'d_시나리오'!$I$4))))</f>
        <v/>
      </c>
      <c r="J1197">
        <f>RAND()</f>
        <v/>
      </c>
      <c r="K1197">
        <f>IF('d_시나리오'!$J$5='d_시나리오'!$H$5,'d_시나리오'!$I$5,IF(J1197&lt;('d_시나리오'!$I$5-'d_시나리오'!$H$5)/('d_시나리오'!$J$5-'d_시나리오'!$H$5),'d_시나리오'!$H$5+SQRT(J1197*('d_시나리오'!$J$5-'d_시나리오'!$H$5)*('d_시나리오'!$I$5-'d_시나리오'!$H$5)),'d_시나리오'!$J$5-SQRT((1-J1197)*('d_시나리오'!$J$5-'d_시나리오'!$H$5)*('d_시나리오'!$J$5-'d_시나리오'!$I$5))))</f>
        <v/>
      </c>
      <c r="L1197">
        <f>RAND()</f>
        <v/>
      </c>
      <c r="M1197">
        <f>IF('d_시나리오'!$J$6='d_시나리오'!$H$6,'d_시나리오'!$I$6,IF(L1197&lt;('d_시나리오'!$I$6-'d_시나리오'!$H$6)/('d_시나리오'!$J$6-'d_시나리오'!$H$6),'d_시나리오'!$H$6+SQRT(L1197*('d_시나리오'!$J$6-'d_시나리오'!$H$6)*('d_시나리오'!$I$6-'d_시나리오'!$H$6)),'d_시나리오'!$J$6-SQRT((1-L1197)*('d_시나리오'!$J$6-'d_시나리오'!$H$6)*('d_시나리오'!$J$6-'d_시나리오'!$I$6))))</f>
        <v/>
      </c>
      <c r="N1197">
        <f>INDEX('d_분포'!$B$2:$B$57,RANDBETWEEN(1,56))</f>
        <v/>
      </c>
      <c r="O1197">
        <f>BETAINV(RAND(),5,5)</f>
        <v/>
      </c>
      <c r="P1197">
        <f>'d_고정'!$B$1*'6_기대효과'!$H$7*('d_시나리오'!$I$7/'d_고정'!$B$2)*B1197</f>
        <v/>
      </c>
      <c r="Q1197">
        <f>P1197*C1197</f>
        <v/>
      </c>
      <c r="R1197">
        <f>P1197*E1197</f>
        <v/>
      </c>
      <c r="S1197">
        <f>R1197*G1197</f>
        <v/>
      </c>
      <c r="T1197">
        <f>Q1197+S1197</f>
        <v/>
      </c>
      <c r="U1197">
        <f>(Q1197*D1197+S1197*I1197)*(1-O1197)</f>
        <v/>
      </c>
      <c r="V1197">
        <f>(R1197*K1197*N1197+'d_고정'!$B$3*('6_기대효과'!$H$7/8)*N1197*'d_고정'!$B$10*M1197*('6_기대효과'!$K$7/'d_고정'!$B$9))*(1-O1197)</f>
        <v/>
      </c>
      <c r="W1197">
        <f>(S1197*I1197+R1197*MAX(K1197-'d_고정'!$B$10*M1197*('6_기대효과'!$K$7/'d_고정'!$B$9),0)*N1197)*(1-O1197)</f>
        <v/>
      </c>
      <c r="X1197">
        <f>U1197+V1197</f>
        <v/>
      </c>
      <c r="Y1197">
        <f>U1197/('d_고정'!$B$5*'6_기대효과'!$H$7/8)/'d_고정'!$B$6</f>
        <v/>
      </c>
      <c r="Z1197">
        <f>U1197/('d_고정'!$B$8*'6_기대효과'!$H$7/8)</f>
        <v/>
      </c>
    </row>
    <row r="1198">
      <c r="A1198">
        <f>RAND()</f>
        <v/>
      </c>
      <c r="B1198">
        <f>IF('d_시나리오'!$J$2='d_시나리오'!$H$2,'d_시나리오'!$I$2,IF(A1198&lt;('d_시나리오'!$I$2-'d_시나리오'!$H$2)/('d_시나리오'!$J$2-'d_시나리오'!$H$2),'d_시나리오'!$H$2+SQRT(A1198*('d_시나리오'!$J$2-'d_시나리오'!$H$2)*('d_시나리오'!$I$2-'d_시나리오'!$H$2)),'d_시나리오'!$J$2-SQRT((1-A1198)*('d_시나리오'!$J$2-'d_시나리오'!$H$2)*('d_시나리오'!$J$2-'d_시나리오'!$I$2))))</f>
        <v/>
      </c>
      <c r="C1198">
        <f>BETAINV(RAND(),2,6)</f>
        <v/>
      </c>
      <c r="D1198">
        <f>INDEX('d_분포'!$A$2:$A$28,RANDBETWEEN(1,27))</f>
        <v/>
      </c>
      <c r="E1198">
        <f>INDEX('d_분포'!$C$2:$C$5,RANDBETWEEN(1,4))*(0.9+0.2*RAND())</f>
        <v/>
      </c>
      <c r="F1198">
        <f>RAND()</f>
        <v/>
      </c>
      <c r="G1198">
        <f>IF('d_시나리오'!$J$3='d_시나리오'!$H$3,'d_시나리오'!$I$3,IF(F1198&lt;('d_시나리오'!$I$3-'d_시나리오'!$H$3)/('d_시나리오'!$J$3-'d_시나리오'!$H$3),'d_시나리오'!$H$3+SQRT(F1198*('d_시나리오'!$J$3-'d_시나리오'!$H$3)*('d_시나리오'!$I$3-'d_시나리오'!$H$3)),'d_시나리오'!$J$3-SQRT((1-F1198)*('d_시나리오'!$J$3-'d_시나리오'!$H$3)*('d_시나리오'!$J$3-'d_시나리오'!$I$3))))</f>
        <v/>
      </c>
      <c r="H1198">
        <f>RAND()</f>
        <v/>
      </c>
      <c r="I1198">
        <f>IF('d_시나리오'!$J$4='d_시나리오'!$H$4,'d_시나리오'!$I$4,IF(H1198&lt;('d_시나리오'!$I$4-'d_시나리오'!$H$4)/('d_시나리오'!$J$4-'d_시나리오'!$H$4),'d_시나리오'!$H$4+SQRT(H1198*('d_시나리오'!$J$4-'d_시나리오'!$H$4)*('d_시나리오'!$I$4-'d_시나리오'!$H$4)),'d_시나리오'!$J$4-SQRT((1-H1198)*('d_시나리오'!$J$4-'d_시나리오'!$H$4)*('d_시나리오'!$J$4-'d_시나리오'!$I$4))))</f>
        <v/>
      </c>
      <c r="J1198">
        <f>RAND()</f>
        <v/>
      </c>
      <c r="K1198">
        <f>IF('d_시나리오'!$J$5='d_시나리오'!$H$5,'d_시나리오'!$I$5,IF(J1198&lt;('d_시나리오'!$I$5-'d_시나리오'!$H$5)/('d_시나리오'!$J$5-'d_시나리오'!$H$5),'d_시나리오'!$H$5+SQRT(J1198*('d_시나리오'!$J$5-'d_시나리오'!$H$5)*('d_시나리오'!$I$5-'d_시나리오'!$H$5)),'d_시나리오'!$J$5-SQRT((1-J1198)*('d_시나리오'!$J$5-'d_시나리오'!$H$5)*('d_시나리오'!$J$5-'d_시나리오'!$I$5))))</f>
        <v/>
      </c>
      <c r="L1198">
        <f>RAND()</f>
        <v/>
      </c>
      <c r="M1198">
        <f>IF('d_시나리오'!$J$6='d_시나리오'!$H$6,'d_시나리오'!$I$6,IF(L1198&lt;('d_시나리오'!$I$6-'d_시나리오'!$H$6)/('d_시나리오'!$J$6-'d_시나리오'!$H$6),'d_시나리오'!$H$6+SQRT(L1198*('d_시나리오'!$J$6-'d_시나리오'!$H$6)*('d_시나리오'!$I$6-'d_시나리오'!$H$6)),'d_시나리오'!$J$6-SQRT((1-L1198)*('d_시나리오'!$J$6-'d_시나리오'!$H$6)*('d_시나리오'!$J$6-'d_시나리오'!$I$6))))</f>
        <v/>
      </c>
      <c r="N1198">
        <f>INDEX('d_분포'!$B$2:$B$57,RANDBETWEEN(1,56))</f>
        <v/>
      </c>
      <c r="O1198">
        <f>BETAINV(RAND(),5,5)</f>
        <v/>
      </c>
      <c r="P1198">
        <f>'d_고정'!$B$1*'6_기대효과'!$H$7*('d_시나리오'!$I$7/'d_고정'!$B$2)*B1198</f>
        <v/>
      </c>
      <c r="Q1198">
        <f>P1198*C1198</f>
        <v/>
      </c>
      <c r="R1198">
        <f>P1198*E1198</f>
        <v/>
      </c>
      <c r="S1198">
        <f>R1198*G1198</f>
        <v/>
      </c>
      <c r="T1198">
        <f>Q1198+S1198</f>
        <v/>
      </c>
      <c r="U1198">
        <f>(Q1198*D1198+S1198*I1198)*(1-O1198)</f>
        <v/>
      </c>
      <c r="V1198">
        <f>(R1198*K1198*N1198+'d_고정'!$B$3*('6_기대효과'!$H$7/8)*N1198*'d_고정'!$B$10*M1198*('6_기대효과'!$K$7/'d_고정'!$B$9))*(1-O1198)</f>
        <v/>
      </c>
      <c r="W1198">
        <f>(S1198*I1198+R1198*MAX(K1198-'d_고정'!$B$10*M1198*('6_기대효과'!$K$7/'d_고정'!$B$9),0)*N1198)*(1-O1198)</f>
        <v/>
      </c>
      <c r="X1198">
        <f>U1198+V1198</f>
        <v/>
      </c>
      <c r="Y1198">
        <f>U1198/('d_고정'!$B$5*'6_기대효과'!$H$7/8)/'d_고정'!$B$6</f>
        <v/>
      </c>
      <c r="Z1198">
        <f>U1198/('d_고정'!$B$8*'6_기대효과'!$H$7/8)</f>
        <v/>
      </c>
    </row>
    <row r="1199">
      <c r="A1199">
        <f>RAND()</f>
        <v/>
      </c>
      <c r="B1199">
        <f>IF('d_시나리오'!$J$2='d_시나리오'!$H$2,'d_시나리오'!$I$2,IF(A1199&lt;('d_시나리오'!$I$2-'d_시나리오'!$H$2)/('d_시나리오'!$J$2-'d_시나리오'!$H$2),'d_시나리오'!$H$2+SQRT(A1199*('d_시나리오'!$J$2-'d_시나리오'!$H$2)*('d_시나리오'!$I$2-'d_시나리오'!$H$2)),'d_시나리오'!$J$2-SQRT((1-A1199)*('d_시나리오'!$J$2-'d_시나리오'!$H$2)*('d_시나리오'!$J$2-'d_시나리오'!$I$2))))</f>
        <v/>
      </c>
      <c r="C1199">
        <f>BETAINV(RAND(),2,6)</f>
        <v/>
      </c>
      <c r="D1199">
        <f>INDEX('d_분포'!$A$2:$A$28,RANDBETWEEN(1,27))</f>
        <v/>
      </c>
      <c r="E1199">
        <f>INDEX('d_분포'!$C$2:$C$5,RANDBETWEEN(1,4))*(0.9+0.2*RAND())</f>
        <v/>
      </c>
      <c r="F1199">
        <f>RAND()</f>
        <v/>
      </c>
      <c r="G1199">
        <f>IF('d_시나리오'!$J$3='d_시나리오'!$H$3,'d_시나리오'!$I$3,IF(F1199&lt;('d_시나리오'!$I$3-'d_시나리오'!$H$3)/('d_시나리오'!$J$3-'d_시나리오'!$H$3),'d_시나리오'!$H$3+SQRT(F1199*('d_시나리오'!$J$3-'d_시나리오'!$H$3)*('d_시나리오'!$I$3-'d_시나리오'!$H$3)),'d_시나리오'!$J$3-SQRT((1-F1199)*('d_시나리오'!$J$3-'d_시나리오'!$H$3)*('d_시나리오'!$J$3-'d_시나리오'!$I$3))))</f>
        <v/>
      </c>
      <c r="H1199">
        <f>RAND()</f>
        <v/>
      </c>
      <c r="I1199">
        <f>IF('d_시나리오'!$J$4='d_시나리오'!$H$4,'d_시나리오'!$I$4,IF(H1199&lt;('d_시나리오'!$I$4-'d_시나리오'!$H$4)/('d_시나리오'!$J$4-'d_시나리오'!$H$4),'d_시나리오'!$H$4+SQRT(H1199*('d_시나리오'!$J$4-'d_시나리오'!$H$4)*('d_시나리오'!$I$4-'d_시나리오'!$H$4)),'d_시나리오'!$J$4-SQRT((1-H1199)*('d_시나리오'!$J$4-'d_시나리오'!$H$4)*('d_시나리오'!$J$4-'d_시나리오'!$I$4))))</f>
        <v/>
      </c>
      <c r="J1199">
        <f>RAND()</f>
        <v/>
      </c>
      <c r="K1199">
        <f>IF('d_시나리오'!$J$5='d_시나리오'!$H$5,'d_시나리오'!$I$5,IF(J1199&lt;('d_시나리오'!$I$5-'d_시나리오'!$H$5)/('d_시나리오'!$J$5-'d_시나리오'!$H$5),'d_시나리오'!$H$5+SQRT(J1199*('d_시나리오'!$J$5-'d_시나리오'!$H$5)*('d_시나리오'!$I$5-'d_시나리오'!$H$5)),'d_시나리오'!$J$5-SQRT((1-J1199)*('d_시나리오'!$J$5-'d_시나리오'!$H$5)*('d_시나리오'!$J$5-'d_시나리오'!$I$5))))</f>
        <v/>
      </c>
      <c r="L1199">
        <f>RAND()</f>
        <v/>
      </c>
      <c r="M1199">
        <f>IF('d_시나리오'!$J$6='d_시나리오'!$H$6,'d_시나리오'!$I$6,IF(L1199&lt;('d_시나리오'!$I$6-'d_시나리오'!$H$6)/('d_시나리오'!$J$6-'d_시나리오'!$H$6),'d_시나리오'!$H$6+SQRT(L1199*('d_시나리오'!$J$6-'d_시나리오'!$H$6)*('d_시나리오'!$I$6-'d_시나리오'!$H$6)),'d_시나리오'!$J$6-SQRT((1-L1199)*('d_시나리오'!$J$6-'d_시나리오'!$H$6)*('d_시나리오'!$J$6-'d_시나리오'!$I$6))))</f>
        <v/>
      </c>
      <c r="N1199">
        <f>INDEX('d_분포'!$B$2:$B$57,RANDBETWEEN(1,56))</f>
        <v/>
      </c>
      <c r="O1199">
        <f>BETAINV(RAND(),5,5)</f>
        <v/>
      </c>
      <c r="P1199">
        <f>'d_고정'!$B$1*'6_기대효과'!$H$7*('d_시나리오'!$I$7/'d_고정'!$B$2)*B1199</f>
        <v/>
      </c>
      <c r="Q1199">
        <f>P1199*C1199</f>
        <v/>
      </c>
      <c r="R1199">
        <f>P1199*E1199</f>
        <v/>
      </c>
      <c r="S1199">
        <f>R1199*G1199</f>
        <v/>
      </c>
      <c r="T1199">
        <f>Q1199+S1199</f>
        <v/>
      </c>
      <c r="U1199">
        <f>(Q1199*D1199+S1199*I1199)*(1-O1199)</f>
        <v/>
      </c>
      <c r="V1199">
        <f>(R1199*K1199*N1199+'d_고정'!$B$3*('6_기대효과'!$H$7/8)*N1199*'d_고정'!$B$10*M1199*('6_기대효과'!$K$7/'d_고정'!$B$9))*(1-O1199)</f>
        <v/>
      </c>
      <c r="W1199">
        <f>(S1199*I1199+R1199*MAX(K1199-'d_고정'!$B$10*M1199*('6_기대효과'!$K$7/'d_고정'!$B$9),0)*N1199)*(1-O1199)</f>
        <v/>
      </c>
      <c r="X1199">
        <f>U1199+V1199</f>
        <v/>
      </c>
      <c r="Y1199">
        <f>U1199/('d_고정'!$B$5*'6_기대효과'!$H$7/8)/'d_고정'!$B$6</f>
        <v/>
      </c>
      <c r="Z1199">
        <f>U1199/('d_고정'!$B$8*'6_기대효과'!$H$7/8)</f>
        <v/>
      </c>
    </row>
    <row r="1200">
      <c r="A1200">
        <f>RAND()</f>
        <v/>
      </c>
      <c r="B1200">
        <f>IF('d_시나리오'!$J$2='d_시나리오'!$H$2,'d_시나리오'!$I$2,IF(A1200&lt;('d_시나리오'!$I$2-'d_시나리오'!$H$2)/('d_시나리오'!$J$2-'d_시나리오'!$H$2),'d_시나리오'!$H$2+SQRT(A1200*('d_시나리오'!$J$2-'d_시나리오'!$H$2)*('d_시나리오'!$I$2-'d_시나리오'!$H$2)),'d_시나리오'!$J$2-SQRT((1-A1200)*('d_시나리오'!$J$2-'d_시나리오'!$H$2)*('d_시나리오'!$J$2-'d_시나리오'!$I$2))))</f>
        <v/>
      </c>
      <c r="C1200">
        <f>BETAINV(RAND(),2,6)</f>
        <v/>
      </c>
      <c r="D1200">
        <f>INDEX('d_분포'!$A$2:$A$28,RANDBETWEEN(1,27))</f>
        <v/>
      </c>
      <c r="E1200">
        <f>INDEX('d_분포'!$C$2:$C$5,RANDBETWEEN(1,4))*(0.9+0.2*RAND())</f>
        <v/>
      </c>
      <c r="F1200">
        <f>RAND()</f>
        <v/>
      </c>
      <c r="G1200">
        <f>IF('d_시나리오'!$J$3='d_시나리오'!$H$3,'d_시나리오'!$I$3,IF(F1200&lt;('d_시나리오'!$I$3-'d_시나리오'!$H$3)/('d_시나리오'!$J$3-'d_시나리오'!$H$3),'d_시나리오'!$H$3+SQRT(F1200*('d_시나리오'!$J$3-'d_시나리오'!$H$3)*('d_시나리오'!$I$3-'d_시나리오'!$H$3)),'d_시나리오'!$J$3-SQRT((1-F1200)*('d_시나리오'!$J$3-'d_시나리오'!$H$3)*('d_시나리오'!$J$3-'d_시나리오'!$I$3))))</f>
        <v/>
      </c>
      <c r="H1200">
        <f>RAND()</f>
        <v/>
      </c>
      <c r="I1200">
        <f>IF('d_시나리오'!$J$4='d_시나리오'!$H$4,'d_시나리오'!$I$4,IF(H1200&lt;('d_시나리오'!$I$4-'d_시나리오'!$H$4)/('d_시나리오'!$J$4-'d_시나리오'!$H$4),'d_시나리오'!$H$4+SQRT(H1200*('d_시나리오'!$J$4-'d_시나리오'!$H$4)*('d_시나리오'!$I$4-'d_시나리오'!$H$4)),'d_시나리오'!$J$4-SQRT((1-H1200)*('d_시나리오'!$J$4-'d_시나리오'!$H$4)*('d_시나리오'!$J$4-'d_시나리오'!$I$4))))</f>
        <v/>
      </c>
      <c r="J1200">
        <f>RAND()</f>
        <v/>
      </c>
      <c r="K1200">
        <f>IF('d_시나리오'!$J$5='d_시나리오'!$H$5,'d_시나리오'!$I$5,IF(J1200&lt;('d_시나리오'!$I$5-'d_시나리오'!$H$5)/('d_시나리오'!$J$5-'d_시나리오'!$H$5),'d_시나리오'!$H$5+SQRT(J1200*('d_시나리오'!$J$5-'d_시나리오'!$H$5)*('d_시나리오'!$I$5-'d_시나리오'!$H$5)),'d_시나리오'!$J$5-SQRT((1-J1200)*('d_시나리오'!$J$5-'d_시나리오'!$H$5)*('d_시나리오'!$J$5-'d_시나리오'!$I$5))))</f>
        <v/>
      </c>
      <c r="L1200">
        <f>RAND()</f>
        <v/>
      </c>
      <c r="M1200">
        <f>IF('d_시나리오'!$J$6='d_시나리오'!$H$6,'d_시나리오'!$I$6,IF(L1200&lt;('d_시나리오'!$I$6-'d_시나리오'!$H$6)/('d_시나리오'!$J$6-'d_시나리오'!$H$6),'d_시나리오'!$H$6+SQRT(L1200*('d_시나리오'!$J$6-'d_시나리오'!$H$6)*('d_시나리오'!$I$6-'d_시나리오'!$H$6)),'d_시나리오'!$J$6-SQRT((1-L1200)*('d_시나리오'!$J$6-'d_시나리오'!$H$6)*('d_시나리오'!$J$6-'d_시나리오'!$I$6))))</f>
        <v/>
      </c>
      <c r="N1200">
        <f>INDEX('d_분포'!$B$2:$B$57,RANDBETWEEN(1,56))</f>
        <v/>
      </c>
      <c r="O1200">
        <f>BETAINV(RAND(),5,5)</f>
        <v/>
      </c>
      <c r="P1200">
        <f>'d_고정'!$B$1*'6_기대효과'!$H$7*('d_시나리오'!$I$7/'d_고정'!$B$2)*B1200</f>
        <v/>
      </c>
      <c r="Q1200">
        <f>P1200*C1200</f>
        <v/>
      </c>
      <c r="R1200">
        <f>P1200*E1200</f>
        <v/>
      </c>
      <c r="S1200">
        <f>R1200*G1200</f>
        <v/>
      </c>
      <c r="T1200">
        <f>Q1200+S1200</f>
        <v/>
      </c>
      <c r="U1200">
        <f>(Q1200*D1200+S1200*I1200)*(1-O1200)</f>
        <v/>
      </c>
      <c r="V1200">
        <f>(R1200*K1200*N1200+'d_고정'!$B$3*('6_기대효과'!$H$7/8)*N1200*'d_고정'!$B$10*M1200*('6_기대효과'!$K$7/'d_고정'!$B$9))*(1-O1200)</f>
        <v/>
      </c>
      <c r="W1200">
        <f>(S1200*I1200+R1200*MAX(K1200-'d_고정'!$B$10*M1200*('6_기대효과'!$K$7/'d_고정'!$B$9),0)*N1200)*(1-O1200)</f>
        <v/>
      </c>
      <c r="X1200">
        <f>U1200+V1200</f>
        <v/>
      </c>
      <c r="Y1200">
        <f>U1200/('d_고정'!$B$5*'6_기대효과'!$H$7/8)/'d_고정'!$B$6</f>
        <v/>
      </c>
      <c r="Z1200">
        <f>U1200/('d_고정'!$B$8*'6_기대효과'!$H$7/8)</f>
        <v/>
      </c>
    </row>
    <row r="1201">
      <c r="A1201">
        <f>RAND()</f>
        <v/>
      </c>
      <c r="B1201">
        <f>IF('d_시나리오'!$J$2='d_시나리오'!$H$2,'d_시나리오'!$I$2,IF(A1201&lt;('d_시나리오'!$I$2-'d_시나리오'!$H$2)/('d_시나리오'!$J$2-'d_시나리오'!$H$2),'d_시나리오'!$H$2+SQRT(A1201*('d_시나리오'!$J$2-'d_시나리오'!$H$2)*('d_시나리오'!$I$2-'d_시나리오'!$H$2)),'d_시나리오'!$J$2-SQRT((1-A1201)*('d_시나리오'!$J$2-'d_시나리오'!$H$2)*('d_시나리오'!$J$2-'d_시나리오'!$I$2))))</f>
        <v/>
      </c>
      <c r="C1201">
        <f>BETAINV(RAND(),2,6)</f>
        <v/>
      </c>
      <c r="D1201">
        <f>INDEX('d_분포'!$A$2:$A$28,RANDBETWEEN(1,27))</f>
        <v/>
      </c>
      <c r="E1201">
        <f>INDEX('d_분포'!$C$2:$C$5,RANDBETWEEN(1,4))*(0.9+0.2*RAND())</f>
        <v/>
      </c>
      <c r="F1201">
        <f>RAND()</f>
        <v/>
      </c>
      <c r="G1201">
        <f>IF('d_시나리오'!$J$3='d_시나리오'!$H$3,'d_시나리오'!$I$3,IF(F1201&lt;('d_시나리오'!$I$3-'d_시나리오'!$H$3)/('d_시나리오'!$J$3-'d_시나리오'!$H$3),'d_시나리오'!$H$3+SQRT(F1201*('d_시나리오'!$J$3-'d_시나리오'!$H$3)*('d_시나리오'!$I$3-'d_시나리오'!$H$3)),'d_시나리오'!$J$3-SQRT((1-F1201)*('d_시나리오'!$J$3-'d_시나리오'!$H$3)*('d_시나리오'!$J$3-'d_시나리오'!$I$3))))</f>
        <v/>
      </c>
      <c r="H1201">
        <f>RAND()</f>
        <v/>
      </c>
      <c r="I1201">
        <f>IF('d_시나리오'!$J$4='d_시나리오'!$H$4,'d_시나리오'!$I$4,IF(H1201&lt;('d_시나리오'!$I$4-'d_시나리오'!$H$4)/('d_시나리오'!$J$4-'d_시나리오'!$H$4),'d_시나리오'!$H$4+SQRT(H1201*('d_시나리오'!$J$4-'d_시나리오'!$H$4)*('d_시나리오'!$I$4-'d_시나리오'!$H$4)),'d_시나리오'!$J$4-SQRT((1-H1201)*('d_시나리오'!$J$4-'d_시나리오'!$H$4)*('d_시나리오'!$J$4-'d_시나리오'!$I$4))))</f>
        <v/>
      </c>
      <c r="J1201">
        <f>RAND()</f>
        <v/>
      </c>
      <c r="K1201">
        <f>IF('d_시나리오'!$J$5='d_시나리오'!$H$5,'d_시나리오'!$I$5,IF(J1201&lt;('d_시나리오'!$I$5-'d_시나리오'!$H$5)/('d_시나리오'!$J$5-'d_시나리오'!$H$5),'d_시나리오'!$H$5+SQRT(J1201*('d_시나리오'!$J$5-'d_시나리오'!$H$5)*('d_시나리오'!$I$5-'d_시나리오'!$H$5)),'d_시나리오'!$J$5-SQRT((1-J1201)*('d_시나리오'!$J$5-'d_시나리오'!$H$5)*('d_시나리오'!$J$5-'d_시나리오'!$I$5))))</f>
        <v/>
      </c>
      <c r="L1201">
        <f>RAND()</f>
        <v/>
      </c>
      <c r="M1201">
        <f>IF('d_시나리오'!$J$6='d_시나리오'!$H$6,'d_시나리오'!$I$6,IF(L1201&lt;('d_시나리오'!$I$6-'d_시나리오'!$H$6)/('d_시나리오'!$J$6-'d_시나리오'!$H$6),'d_시나리오'!$H$6+SQRT(L1201*('d_시나리오'!$J$6-'d_시나리오'!$H$6)*('d_시나리오'!$I$6-'d_시나리오'!$H$6)),'d_시나리오'!$J$6-SQRT((1-L1201)*('d_시나리오'!$J$6-'d_시나리오'!$H$6)*('d_시나리오'!$J$6-'d_시나리오'!$I$6))))</f>
        <v/>
      </c>
      <c r="N1201">
        <f>INDEX('d_분포'!$B$2:$B$57,RANDBETWEEN(1,56))</f>
        <v/>
      </c>
      <c r="O1201">
        <f>BETAINV(RAND(),5,5)</f>
        <v/>
      </c>
      <c r="P1201">
        <f>'d_고정'!$B$1*'6_기대효과'!$H$7*('d_시나리오'!$I$7/'d_고정'!$B$2)*B1201</f>
        <v/>
      </c>
      <c r="Q1201">
        <f>P1201*C1201</f>
        <v/>
      </c>
      <c r="R1201">
        <f>P1201*E1201</f>
        <v/>
      </c>
      <c r="S1201">
        <f>R1201*G1201</f>
        <v/>
      </c>
      <c r="T1201">
        <f>Q1201+S1201</f>
        <v/>
      </c>
      <c r="U1201">
        <f>(Q1201*D1201+S1201*I1201)*(1-O1201)</f>
        <v/>
      </c>
      <c r="V1201">
        <f>(R1201*K1201*N1201+'d_고정'!$B$3*('6_기대효과'!$H$7/8)*N1201*'d_고정'!$B$10*M1201*('6_기대효과'!$K$7/'d_고정'!$B$9))*(1-O1201)</f>
        <v/>
      </c>
      <c r="W1201">
        <f>(S1201*I1201+R1201*MAX(K1201-'d_고정'!$B$10*M1201*('6_기대효과'!$K$7/'d_고정'!$B$9),0)*N1201)*(1-O1201)</f>
        <v/>
      </c>
      <c r="X1201">
        <f>U1201+V1201</f>
        <v/>
      </c>
      <c r="Y1201">
        <f>U1201/('d_고정'!$B$5*'6_기대효과'!$H$7/8)/'d_고정'!$B$6</f>
        <v/>
      </c>
      <c r="Z1201">
        <f>U1201/('d_고정'!$B$8*'6_기대효과'!$H$7/8)</f>
        <v/>
      </c>
    </row>
    <row r="1202">
      <c r="A1202">
        <f>RAND()</f>
        <v/>
      </c>
      <c r="B1202">
        <f>IF('d_시나리오'!$J$2='d_시나리오'!$H$2,'d_시나리오'!$I$2,IF(A1202&lt;('d_시나리오'!$I$2-'d_시나리오'!$H$2)/('d_시나리오'!$J$2-'d_시나리오'!$H$2),'d_시나리오'!$H$2+SQRT(A1202*('d_시나리오'!$J$2-'d_시나리오'!$H$2)*('d_시나리오'!$I$2-'d_시나리오'!$H$2)),'d_시나리오'!$J$2-SQRT((1-A1202)*('d_시나리오'!$J$2-'d_시나리오'!$H$2)*('d_시나리오'!$J$2-'d_시나리오'!$I$2))))</f>
        <v/>
      </c>
      <c r="C1202">
        <f>BETAINV(RAND(),2,6)</f>
        <v/>
      </c>
      <c r="D1202">
        <f>INDEX('d_분포'!$A$2:$A$28,RANDBETWEEN(1,27))</f>
        <v/>
      </c>
      <c r="E1202">
        <f>INDEX('d_분포'!$C$2:$C$5,RANDBETWEEN(1,4))*(0.9+0.2*RAND())</f>
        <v/>
      </c>
      <c r="F1202">
        <f>RAND()</f>
        <v/>
      </c>
      <c r="G1202">
        <f>IF('d_시나리오'!$J$3='d_시나리오'!$H$3,'d_시나리오'!$I$3,IF(F1202&lt;('d_시나리오'!$I$3-'d_시나리오'!$H$3)/('d_시나리오'!$J$3-'d_시나리오'!$H$3),'d_시나리오'!$H$3+SQRT(F1202*('d_시나리오'!$J$3-'d_시나리오'!$H$3)*('d_시나리오'!$I$3-'d_시나리오'!$H$3)),'d_시나리오'!$J$3-SQRT((1-F1202)*('d_시나리오'!$J$3-'d_시나리오'!$H$3)*('d_시나리오'!$J$3-'d_시나리오'!$I$3))))</f>
        <v/>
      </c>
      <c r="H1202">
        <f>RAND()</f>
        <v/>
      </c>
      <c r="I1202">
        <f>IF('d_시나리오'!$J$4='d_시나리오'!$H$4,'d_시나리오'!$I$4,IF(H1202&lt;('d_시나리오'!$I$4-'d_시나리오'!$H$4)/('d_시나리오'!$J$4-'d_시나리오'!$H$4),'d_시나리오'!$H$4+SQRT(H1202*('d_시나리오'!$J$4-'d_시나리오'!$H$4)*('d_시나리오'!$I$4-'d_시나리오'!$H$4)),'d_시나리오'!$J$4-SQRT((1-H1202)*('d_시나리오'!$J$4-'d_시나리오'!$H$4)*('d_시나리오'!$J$4-'d_시나리오'!$I$4))))</f>
        <v/>
      </c>
      <c r="J1202">
        <f>RAND()</f>
        <v/>
      </c>
      <c r="K1202">
        <f>IF('d_시나리오'!$J$5='d_시나리오'!$H$5,'d_시나리오'!$I$5,IF(J1202&lt;('d_시나리오'!$I$5-'d_시나리오'!$H$5)/('d_시나리오'!$J$5-'d_시나리오'!$H$5),'d_시나리오'!$H$5+SQRT(J1202*('d_시나리오'!$J$5-'d_시나리오'!$H$5)*('d_시나리오'!$I$5-'d_시나리오'!$H$5)),'d_시나리오'!$J$5-SQRT((1-J1202)*('d_시나리오'!$J$5-'d_시나리오'!$H$5)*('d_시나리오'!$J$5-'d_시나리오'!$I$5))))</f>
        <v/>
      </c>
      <c r="L1202">
        <f>RAND()</f>
        <v/>
      </c>
      <c r="M1202">
        <f>IF('d_시나리오'!$J$6='d_시나리오'!$H$6,'d_시나리오'!$I$6,IF(L1202&lt;('d_시나리오'!$I$6-'d_시나리오'!$H$6)/('d_시나리오'!$J$6-'d_시나리오'!$H$6),'d_시나리오'!$H$6+SQRT(L1202*('d_시나리오'!$J$6-'d_시나리오'!$H$6)*('d_시나리오'!$I$6-'d_시나리오'!$H$6)),'d_시나리오'!$J$6-SQRT((1-L1202)*('d_시나리오'!$J$6-'d_시나리오'!$H$6)*('d_시나리오'!$J$6-'d_시나리오'!$I$6))))</f>
        <v/>
      </c>
      <c r="N1202">
        <f>INDEX('d_분포'!$B$2:$B$57,RANDBETWEEN(1,56))</f>
        <v/>
      </c>
      <c r="O1202">
        <f>BETAINV(RAND(),5,5)</f>
        <v/>
      </c>
      <c r="P1202">
        <f>'d_고정'!$B$1*'6_기대효과'!$H$7*('d_시나리오'!$I$7/'d_고정'!$B$2)*B1202</f>
        <v/>
      </c>
      <c r="Q1202">
        <f>P1202*C1202</f>
        <v/>
      </c>
      <c r="R1202">
        <f>P1202*E1202</f>
        <v/>
      </c>
      <c r="S1202">
        <f>R1202*G1202</f>
        <v/>
      </c>
      <c r="T1202">
        <f>Q1202+S1202</f>
        <v/>
      </c>
      <c r="U1202">
        <f>(Q1202*D1202+S1202*I1202)*(1-O1202)</f>
        <v/>
      </c>
      <c r="V1202">
        <f>(R1202*K1202*N1202+'d_고정'!$B$3*('6_기대효과'!$H$7/8)*N1202*'d_고정'!$B$10*M1202*('6_기대효과'!$K$7/'d_고정'!$B$9))*(1-O1202)</f>
        <v/>
      </c>
      <c r="W1202">
        <f>(S1202*I1202+R1202*MAX(K1202-'d_고정'!$B$10*M1202*('6_기대효과'!$K$7/'d_고정'!$B$9),0)*N1202)*(1-O1202)</f>
        <v/>
      </c>
      <c r="X1202">
        <f>U1202+V1202</f>
        <v/>
      </c>
      <c r="Y1202">
        <f>U1202/('d_고정'!$B$5*'6_기대효과'!$H$7/8)/'d_고정'!$B$6</f>
        <v/>
      </c>
      <c r="Z1202">
        <f>U1202/('d_고정'!$B$8*'6_기대효과'!$H$7/8)</f>
        <v/>
      </c>
    </row>
    <row r="1203">
      <c r="A1203">
        <f>RAND()</f>
        <v/>
      </c>
      <c r="B1203">
        <f>IF('d_시나리오'!$J$2='d_시나리오'!$H$2,'d_시나리오'!$I$2,IF(A1203&lt;('d_시나리오'!$I$2-'d_시나리오'!$H$2)/('d_시나리오'!$J$2-'d_시나리오'!$H$2),'d_시나리오'!$H$2+SQRT(A1203*('d_시나리오'!$J$2-'d_시나리오'!$H$2)*('d_시나리오'!$I$2-'d_시나리오'!$H$2)),'d_시나리오'!$J$2-SQRT((1-A1203)*('d_시나리오'!$J$2-'d_시나리오'!$H$2)*('d_시나리오'!$J$2-'d_시나리오'!$I$2))))</f>
        <v/>
      </c>
      <c r="C1203">
        <f>BETAINV(RAND(),2,6)</f>
        <v/>
      </c>
      <c r="D1203">
        <f>INDEX('d_분포'!$A$2:$A$28,RANDBETWEEN(1,27))</f>
        <v/>
      </c>
      <c r="E1203">
        <f>INDEX('d_분포'!$C$2:$C$5,RANDBETWEEN(1,4))*(0.9+0.2*RAND())</f>
        <v/>
      </c>
      <c r="F1203">
        <f>RAND()</f>
        <v/>
      </c>
      <c r="G1203">
        <f>IF('d_시나리오'!$J$3='d_시나리오'!$H$3,'d_시나리오'!$I$3,IF(F1203&lt;('d_시나리오'!$I$3-'d_시나리오'!$H$3)/('d_시나리오'!$J$3-'d_시나리오'!$H$3),'d_시나리오'!$H$3+SQRT(F1203*('d_시나리오'!$J$3-'d_시나리오'!$H$3)*('d_시나리오'!$I$3-'d_시나리오'!$H$3)),'d_시나리오'!$J$3-SQRT((1-F1203)*('d_시나리오'!$J$3-'d_시나리오'!$H$3)*('d_시나리오'!$J$3-'d_시나리오'!$I$3))))</f>
        <v/>
      </c>
      <c r="H1203">
        <f>RAND()</f>
        <v/>
      </c>
      <c r="I1203">
        <f>IF('d_시나리오'!$J$4='d_시나리오'!$H$4,'d_시나리오'!$I$4,IF(H1203&lt;('d_시나리오'!$I$4-'d_시나리오'!$H$4)/('d_시나리오'!$J$4-'d_시나리오'!$H$4),'d_시나리오'!$H$4+SQRT(H1203*('d_시나리오'!$J$4-'d_시나리오'!$H$4)*('d_시나리오'!$I$4-'d_시나리오'!$H$4)),'d_시나리오'!$J$4-SQRT((1-H1203)*('d_시나리오'!$J$4-'d_시나리오'!$H$4)*('d_시나리오'!$J$4-'d_시나리오'!$I$4))))</f>
        <v/>
      </c>
      <c r="J1203">
        <f>RAND()</f>
        <v/>
      </c>
      <c r="K1203">
        <f>IF('d_시나리오'!$J$5='d_시나리오'!$H$5,'d_시나리오'!$I$5,IF(J1203&lt;('d_시나리오'!$I$5-'d_시나리오'!$H$5)/('d_시나리오'!$J$5-'d_시나리오'!$H$5),'d_시나리오'!$H$5+SQRT(J1203*('d_시나리오'!$J$5-'d_시나리오'!$H$5)*('d_시나리오'!$I$5-'d_시나리오'!$H$5)),'d_시나리오'!$J$5-SQRT((1-J1203)*('d_시나리오'!$J$5-'d_시나리오'!$H$5)*('d_시나리오'!$J$5-'d_시나리오'!$I$5))))</f>
        <v/>
      </c>
      <c r="L1203">
        <f>RAND()</f>
        <v/>
      </c>
      <c r="M1203">
        <f>IF('d_시나리오'!$J$6='d_시나리오'!$H$6,'d_시나리오'!$I$6,IF(L1203&lt;('d_시나리오'!$I$6-'d_시나리오'!$H$6)/('d_시나리오'!$J$6-'d_시나리오'!$H$6),'d_시나리오'!$H$6+SQRT(L1203*('d_시나리오'!$J$6-'d_시나리오'!$H$6)*('d_시나리오'!$I$6-'d_시나리오'!$H$6)),'d_시나리오'!$J$6-SQRT((1-L1203)*('d_시나리오'!$J$6-'d_시나리오'!$H$6)*('d_시나리오'!$J$6-'d_시나리오'!$I$6))))</f>
        <v/>
      </c>
      <c r="N1203">
        <f>INDEX('d_분포'!$B$2:$B$57,RANDBETWEEN(1,56))</f>
        <v/>
      </c>
      <c r="O1203">
        <f>BETAINV(RAND(),5,5)</f>
        <v/>
      </c>
      <c r="P1203">
        <f>'d_고정'!$B$1*'6_기대효과'!$H$7*('d_시나리오'!$I$7/'d_고정'!$B$2)*B1203</f>
        <v/>
      </c>
      <c r="Q1203">
        <f>P1203*C1203</f>
        <v/>
      </c>
      <c r="R1203">
        <f>P1203*E1203</f>
        <v/>
      </c>
      <c r="S1203">
        <f>R1203*G1203</f>
        <v/>
      </c>
      <c r="T1203">
        <f>Q1203+S1203</f>
        <v/>
      </c>
      <c r="U1203">
        <f>(Q1203*D1203+S1203*I1203)*(1-O1203)</f>
        <v/>
      </c>
      <c r="V1203">
        <f>(R1203*K1203*N1203+'d_고정'!$B$3*('6_기대효과'!$H$7/8)*N1203*'d_고정'!$B$10*M1203*('6_기대효과'!$K$7/'d_고정'!$B$9))*(1-O1203)</f>
        <v/>
      </c>
      <c r="W1203">
        <f>(S1203*I1203+R1203*MAX(K1203-'d_고정'!$B$10*M1203*('6_기대효과'!$K$7/'d_고정'!$B$9),0)*N1203)*(1-O1203)</f>
        <v/>
      </c>
      <c r="X1203">
        <f>U1203+V1203</f>
        <v/>
      </c>
      <c r="Y1203">
        <f>U1203/('d_고정'!$B$5*'6_기대효과'!$H$7/8)/'d_고정'!$B$6</f>
        <v/>
      </c>
      <c r="Z1203">
        <f>U1203/('d_고정'!$B$8*'6_기대효과'!$H$7/8)</f>
        <v/>
      </c>
    </row>
    <row r="1204">
      <c r="A1204">
        <f>RAND()</f>
        <v/>
      </c>
      <c r="B1204">
        <f>IF('d_시나리오'!$J$2='d_시나리오'!$H$2,'d_시나리오'!$I$2,IF(A1204&lt;('d_시나리오'!$I$2-'d_시나리오'!$H$2)/('d_시나리오'!$J$2-'d_시나리오'!$H$2),'d_시나리오'!$H$2+SQRT(A1204*('d_시나리오'!$J$2-'d_시나리오'!$H$2)*('d_시나리오'!$I$2-'d_시나리오'!$H$2)),'d_시나리오'!$J$2-SQRT((1-A1204)*('d_시나리오'!$J$2-'d_시나리오'!$H$2)*('d_시나리오'!$J$2-'d_시나리오'!$I$2))))</f>
        <v/>
      </c>
      <c r="C1204">
        <f>BETAINV(RAND(),2,6)</f>
        <v/>
      </c>
      <c r="D1204">
        <f>INDEX('d_분포'!$A$2:$A$28,RANDBETWEEN(1,27))</f>
        <v/>
      </c>
      <c r="E1204">
        <f>INDEX('d_분포'!$C$2:$C$5,RANDBETWEEN(1,4))*(0.9+0.2*RAND())</f>
        <v/>
      </c>
      <c r="F1204">
        <f>RAND()</f>
        <v/>
      </c>
      <c r="G1204">
        <f>IF('d_시나리오'!$J$3='d_시나리오'!$H$3,'d_시나리오'!$I$3,IF(F1204&lt;('d_시나리오'!$I$3-'d_시나리오'!$H$3)/('d_시나리오'!$J$3-'d_시나리오'!$H$3),'d_시나리오'!$H$3+SQRT(F1204*('d_시나리오'!$J$3-'d_시나리오'!$H$3)*('d_시나리오'!$I$3-'d_시나리오'!$H$3)),'d_시나리오'!$J$3-SQRT((1-F1204)*('d_시나리오'!$J$3-'d_시나리오'!$H$3)*('d_시나리오'!$J$3-'d_시나리오'!$I$3))))</f>
        <v/>
      </c>
      <c r="H1204">
        <f>RAND()</f>
        <v/>
      </c>
      <c r="I1204">
        <f>IF('d_시나리오'!$J$4='d_시나리오'!$H$4,'d_시나리오'!$I$4,IF(H1204&lt;('d_시나리오'!$I$4-'d_시나리오'!$H$4)/('d_시나리오'!$J$4-'d_시나리오'!$H$4),'d_시나리오'!$H$4+SQRT(H1204*('d_시나리오'!$J$4-'d_시나리오'!$H$4)*('d_시나리오'!$I$4-'d_시나리오'!$H$4)),'d_시나리오'!$J$4-SQRT((1-H1204)*('d_시나리오'!$J$4-'d_시나리오'!$H$4)*('d_시나리오'!$J$4-'d_시나리오'!$I$4))))</f>
        <v/>
      </c>
      <c r="J1204">
        <f>RAND()</f>
        <v/>
      </c>
      <c r="K1204">
        <f>IF('d_시나리오'!$J$5='d_시나리오'!$H$5,'d_시나리오'!$I$5,IF(J1204&lt;('d_시나리오'!$I$5-'d_시나리오'!$H$5)/('d_시나리오'!$J$5-'d_시나리오'!$H$5),'d_시나리오'!$H$5+SQRT(J1204*('d_시나리오'!$J$5-'d_시나리오'!$H$5)*('d_시나리오'!$I$5-'d_시나리오'!$H$5)),'d_시나리오'!$J$5-SQRT((1-J1204)*('d_시나리오'!$J$5-'d_시나리오'!$H$5)*('d_시나리오'!$J$5-'d_시나리오'!$I$5))))</f>
        <v/>
      </c>
      <c r="L1204">
        <f>RAND()</f>
        <v/>
      </c>
      <c r="M1204">
        <f>IF('d_시나리오'!$J$6='d_시나리오'!$H$6,'d_시나리오'!$I$6,IF(L1204&lt;('d_시나리오'!$I$6-'d_시나리오'!$H$6)/('d_시나리오'!$J$6-'d_시나리오'!$H$6),'d_시나리오'!$H$6+SQRT(L1204*('d_시나리오'!$J$6-'d_시나리오'!$H$6)*('d_시나리오'!$I$6-'d_시나리오'!$H$6)),'d_시나리오'!$J$6-SQRT((1-L1204)*('d_시나리오'!$J$6-'d_시나리오'!$H$6)*('d_시나리오'!$J$6-'d_시나리오'!$I$6))))</f>
        <v/>
      </c>
      <c r="N1204">
        <f>INDEX('d_분포'!$B$2:$B$57,RANDBETWEEN(1,56))</f>
        <v/>
      </c>
      <c r="O1204">
        <f>BETAINV(RAND(),5,5)</f>
        <v/>
      </c>
      <c r="P1204">
        <f>'d_고정'!$B$1*'6_기대효과'!$H$7*('d_시나리오'!$I$7/'d_고정'!$B$2)*B1204</f>
        <v/>
      </c>
      <c r="Q1204">
        <f>P1204*C1204</f>
        <v/>
      </c>
      <c r="R1204">
        <f>P1204*E1204</f>
        <v/>
      </c>
      <c r="S1204">
        <f>R1204*G1204</f>
        <v/>
      </c>
      <c r="T1204">
        <f>Q1204+S1204</f>
        <v/>
      </c>
      <c r="U1204">
        <f>(Q1204*D1204+S1204*I1204)*(1-O1204)</f>
        <v/>
      </c>
      <c r="V1204">
        <f>(R1204*K1204*N1204+'d_고정'!$B$3*('6_기대효과'!$H$7/8)*N1204*'d_고정'!$B$10*M1204*('6_기대효과'!$K$7/'d_고정'!$B$9))*(1-O1204)</f>
        <v/>
      </c>
      <c r="W1204">
        <f>(S1204*I1204+R1204*MAX(K1204-'d_고정'!$B$10*M1204*('6_기대효과'!$K$7/'d_고정'!$B$9),0)*N1204)*(1-O1204)</f>
        <v/>
      </c>
      <c r="X1204">
        <f>U1204+V1204</f>
        <v/>
      </c>
      <c r="Y1204">
        <f>U1204/('d_고정'!$B$5*'6_기대효과'!$H$7/8)/'d_고정'!$B$6</f>
        <v/>
      </c>
      <c r="Z1204">
        <f>U1204/('d_고정'!$B$8*'6_기대효과'!$H$7/8)</f>
        <v/>
      </c>
    </row>
    <row r="1205">
      <c r="A1205">
        <f>RAND()</f>
        <v/>
      </c>
      <c r="B1205">
        <f>IF('d_시나리오'!$J$2='d_시나리오'!$H$2,'d_시나리오'!$I$2,IF(A1205&lt;('d_시나리오'!$I$2-'d_시나리오'!$H$2)/('d_시나리오'!$J$2-'d_시나리오'!$H$2),'d_시나리오'!$H$2+SQRT(A1205*('d_시나리오'!$J$2-'d_시나리오'!$H$2)*('d_시나리오'!$I$2-'d_시나리오'!$H$2)),'d_시나리오'!$J$2-SQRT((1-A1205)*('d_시나리오'!$J$2-'d_시나리오'!$H$2)*('d_시나리오'!$J$2-'d_시나리오'!$I$2))))</f>
        <v/>
      </c>
      <c r="C1205">
        <f>BETAINV(RAND(),2,6)</f>
        <v/>
      </c>
      <c r="D1205">
        <f>INDEX('d_분포'!$A$2:$A$28,RANDBETWEEN(1,27))</f>
        <v/>
      </c>
      <c r="E1205">
        <f>INDEX('d_분포'!$C$2:$C$5,RANDBETWEEN(1,4))*(0.9+0.2*RAND())</f>
        <v/>
      </c>
      <c r="F1205">
        <f>RAND()</f>
        <v/>
      </c>
      <c r="G1205">
        <f>IF('d_시나리오'!$J$3='d_시나리오'!$H$3,'d_시나리오'!$I$3,IF(F1205&lt;('d_시나리오'!$I$3-'d_시나리오'!$H$3)/('d_시나리오'!$J$3-'d_시나리오'!$H$3),'d_시나리오'!$H$3+SQRT(F1205*('d_시나리오'!$J$3-'d_시나리오'!$H$3)*('d_시나리오'!$I$3-'d_시나리오'!$H$3)),'d_시나리오'!$J$3-SQRT((1-F1205)*('d_시나리오'!$J$3-'d_시나리오'!$H$3)*('d_시나리오'!$J$3-'d_시나리오'!$I$3))))</f>
        <v/>
      </c>
      <c r="H1205">
        <f>RAND()</f>
        <v/>
      </c>
      <c r="I1205">
        <f>IF('d_시나리오'!$J$4='d_시나리오'!$H$4,'d_시나리오'!$I$4,IF(H1205&lt;('d_시나리오'!$I$4-'d_시나리오'!$H$4)/('d_시나리오'!$J$4-'d_시나리오'!$H$4),'d_시나리오'!$H$4+SQRT(H1205*('d_시나리오'!$J$4-'d_시나리오'!$H$4)*('d_시나리오'!$I$4-'d_시나리오'!$H$4)),'d_시나리오'!$J$4-SQRT((1-H1205)*('d_시나리오'!$J$4-'d_시나리오'!$H$4)*('d_시나리오'!$J$4-'d_시나리오'!$I$4))))</f>
        <v/>
      </c>
      <c r="J1205">
        <f>RAND()</f>
        <v/>
      </c>
      <c r="K1205">
        <f>IF('d_시나리오'!$J$5='d_시나리오'!$H$5,'d_시나리오'!$I$5,IF(J1205&lt;('d_시나리오'!$I$5-'d_시나리오'!$H$5)/('d_시나리오'!$J$5-'d_시나리오'!$H$5),'d_시나리오'!$H$5+SQRT(J1205*('d_시나리오'!$J$5-'d_시나리오'!$H$5)*('d_시나리오'!$I$5-'d_시나리오'!$H$5)),'d_시나리오'!$J$5-SQRT((1-J1205)*('d_시나리오'!$J$5-'d_시나리오'!$H$5)*('d_시나리오'!$J$5-'d_시나리오'!$I$5))))</f>
        <v/>
      </c>
      <c r="L1205">
        <f>RAND()</f>
        <v/>
      </c>
      <c r="M1205">
        <f>IF('d_시나리오'!$J$6='d_시나리오'!$H$6,'d_시나리오'!$I$6,IF(L1205&lt;('d_시나리오'!$I$6-'d_시나리오'!$H$6)/('d_시나리오'!$J$6-'d_시나리오'!$H$6),'d_시나리오'!$H$6+SQRT(L1205*('d_시나리오'!$J$6-'d_시나리오'!$H$6)*('d_시나리오'!$I$6-'d_시나리오'!$H$6)),'d_시나리오'!$J$6-SQRT((1-L1205)*('d_시나리오'!$J$6-'d_시나리오'!$H$6)*('d_시나리오'!$J$6-'d_시나리오'!$I$6))))</f>
        <v/>
      </c>
      <c r="N1205">
        <f>INDEX('d_분포'!$B$2:$B$57,RANDBETWEEN(1,56))</f>
        <v/>
      </c>
      <c r="O1205">
        <f>BETAINV(RAND(),5,5)</f>
        <v/>
      </c>
      <c r="P1205">
        <f>'d_고정'!$B$1*'6_기대효과'!$H$7*('d_시나리오'!$I$7/'d_고정'!$B$2)*B1205</f>
        <v/>
      </c>
      <c r="Q1205">
        <f>P1205*C1205</f>
        <v/>
      </c>
      <c r="R1205">
        <f>P1205*E1205</f>
        <v/>
      </c>
      <c r="S1205">
        <f>R1205*G1205</f>
        <v/>
      </c>
      <c r="T1205">
        <f>Q1205+S1205</f>
        <v/>
      </c>
      <c r="U1205">
        <f>(Q1205*D1205+S1205*I1205)*(1-O1205)</f>
        <v/>
      </c>
      <c r="V1205">
        <f>(R1205*K1205*N1205+'d_고정'!$B$3*('6_기대효과'!$H$7/8)*N1205*'d_고정'!$B$10*M1205*('6_기대효과'!$K$7/'d_고정'!$B$9))*(1-O1205)</f>
        <v/>
      </c>
      <c r="W1205">
        <f>(S1205*I1205+R1205*MAX(K1205-'d_고정'!$B$10*M1205*('6_기대효과'!$K$7/'d_고정'!$B$9),0)*N1205)*(1-O1205)</f>
        <v/>
      </c>
      <c r="X1205">
        <f>U1205+V1205</f>
        <v/>
      </c>
      <c r="Y1205">
        <f>U1205/('d_고정'!$B$5*'6_기대효과'!$H$7/8)/'d_고정'!$B$6</f>
        <v/>
      </c>
      <c r="Z1205">
        <f>U1205/('d_고정'!$B$8*'6_기대효과'!$H$7/8)</f>
        <v/>
      </c>
    </row>
    <row r="1206">
      <c r="A1206">
        <f>RAND()</f>
        <v/>
      </c>
      <c r="B1206">
        <f>IF('d_시나리오'!$J$2='d_시나리오'!$H$2,'d_시나리오'!$I$2,IF(A1206&lt;('d_시나리오'!$I$2-'d_시나리오'!$H$2)/('d_시나리오'!$J$2-'d_시나리오'!$H$2),'d_시나리오'!$H$2+SQRT(A1206*('d_시나리오'!$J$2-'d_시나리오'!$H$2)*('d_시나리오'!$I$2-'d_시나리오'!$H$2)),'d_시나리오'!$J$2-SQRT((1-A1206)*('d_시나리오'!$J$2-'d_시나리오'!$H$2)*('d_시나리오'!$J$2-'d_시나리오'!$I$2))))</f>
        <v/>
      </c>
      <c r="C1206">
        <f>BETAINV(RAND(),2,6)</f>
        <v/>
      </c>
      <c r="D1206">
        <f>INDEX('d_분포'!$A$2:$A$28,RANDBETWEEN(1,27))</f>
        <v/>
      </c>
      <c r="E1206">
        <f>INDEX('d_분포'!$C$2:$C$5,RANDBETWEEN(1,4))*(0.9+0.2*RAND())</f>
        <v/>
      </c>
      <c r="F1206">
        <f>RAND()</f>
        <v/>
      </c>
      <c r="G1206">
        <f>IF('d_시나리오'!$J$3='d_시나리오'!$H$3,'d_시나리오'!$I$3,IF(F1206&lt;('d_시나리오'!$I$3-'d_시나리오'!$H$3)/('d_시나리오'!$J$3-'d_시나리오'!$H$3),'d_시나리오'!$H$3+SQRT(F1206*('d_시나리오'!$J$3-'d_시나리오'!$H$3)*('d_시나리오'!$I$3-'d_시나리오'!$H$3)),'d_시나리오'!$J$3-SQRT((1-F1206)*('d_시나리오'!$J$3-'d_시나리오'!$H$3)*('d_시나리오'!$J$3-'d_시나리오'!$I$3))))</f>
        <v/>
      </c>
      <c r="H1206">
        <f>RAND()</f>
        <v/>
      </c>
      <c r="I1206">
        <f>IF('d_시나리오'!$J$4='d_시나리오'!$H$4,'d_시나리오'!$I$4,IF(H1206&lt;('d_시나리오'!$I$4-'d_시나리오'!$H$4)/('d_시나리오'!$J$4-'d_시나리오'!$H$4),'d_시나리오'!$H$4+SQRT(H1206*('d_시나리오'!$J$4-'d_시나리오'!$H$4)*('d_시나리오'!$I$4-'d_시나리오'!$H$4)),'d_시나리오'!$J$4-SQRT((1-H1206)*('d_시나리오'!$J$4-'d_시나리오'!$H$4)*('d_시나리오'!$J$4-'d_시나리오'!$I$4))))</f>
        <v/>
      </c>
      <c r="J1206">
        <f>RAND()</f>
        <v/>
      </c>
      <c r="K1206">
        <f>IF('d_시나리오'!$J$5='d_시나리오'!$H$5,'d_시나리오'!$I$5,IF(J1206&lt;('d_시나리오'!$I$5-'d_시나리오'!$H$5)/('d_시나리오'!$J$5-'d_시나리오'!$H$5),'d_시나리오'!$H$5+SQRT(J1206*('d_시나리오'!$J$5-'d_시나리오'!$H$5)*('d_시나리오'!$I$5-'d_시나리오'!$H$5)),'d_시나리오'!$J$5-SQRT((1-J1206)*('d_시나리오'!$J$5-'d_시나리오'!$H$5)*('d_시나리오'!$J$5-'d_시나리오'!$I$5))))</f>
        <v/>
      </c>
      <c r="L1206">
        <f>RAND()</f>
        <v/>
      </c>
      <c r="M1206">
        <f>IF('d_시나리오'!$J$6='d_시나리오'!$H$6,'d_시나리오'!$I$6,IF(L1206&lt;('d_시나리오'!$I$6-'d_시나리오'!$H$6)/('d_시나리오'!$J$6-'d_시나리오'!$H$6),'d_시나리오'!$H$6+SQRT(L1206*('d_시나리오'!$J$6-'d_시나리오'!$H$6)*('d_시나리오'!$I$6-'d_시나리오'!$H$6)),'d_시나리오'!$J$6-SQRT((1-L1206)*('d_시나리오'!$J$6-'d_시나리오'!$H$6)*('d_시나리오'!$J$6-'d_시나리오'!$I$6))))</f>
        <v/>
      </c>
      <c r="N1206">
        <f>INDEX('d_분포'!$B$2:$B$57,RANDBETWEEN(1,56))</f>
        <v/>
      </c>
      <c r="O1206">
        <f>BETAINV(RAND(),5,5)</f>
        <v/>
      </c>
      <c r="P1206">
        <f>'d_고정'!$B$1*'6_기대효과'!$H$7*('d_시나리오'!$I$7/'d_고정'!$B$2)*B1206</f>
        <v/>
      </c>
      <c r="Q1206">
        <f>P1206*C1206</f>
        <v/>
      </c>
      <c r="R1206">
        <f>P1206*E1206</f>
        <v/>
      </c>
      <c r="S1206">
        <f>R1206*G1206</f>
        <v/>
      </c>
      <c r="T1206">
        <f>Q1206+S1206</f>
        <v/>
      </c>
      <c r="U1206">
        <f>(Q1206*D1206+S1206*I1206)*(1-O1206)</f>
        <v/>
      </c>
      <c r="V1206">
        <f>(R1206*K1206*N1206+'d_고정'!$B$3*('6_기대효과'!$H$7/8)*N1206*'d_고정'!$B$10*M1206*('6_기대효과'!$K$7/'d_고정'!$B$9))*(1-O1206)</f>
        <v/>
      </c>
      <c r="W1206">
        <f>(S1206*I1206+R1206*MAX(K1206-'d_고정'!$B$10*M1206*('6_기대효과'!$K$7/'d_고정'!$B$9),0)*N1206)*(1-O1206)</f>
        <v/>
      </c>
      <c r="X1206">
        <f>U1206+V1206</f>
        <v/>
      </c>
      <c r="Y1206">
        <f>U1206/('d_고정'!$B$5*'6_기대효과'!$H$7/8)/'d_고정'!$B$6</f>
        <v/>
      </c>
      <c r="Z1206">
        <f>U1206/('d_고정'!$B$8*'6_기대효과'!$H$7/8)</f>
        <v/>
      </c>
    </row>
    <row r="1207">
      <c r="A1207">
        <f>RAND()</f>
        <v/>
      </c>
      <c r="B1207">
        <f>IF('d_시나리오'!$J$2='d_시나리오'!$H$2,'d_시나리오'!$I$2,IF(A1207&lt;('d_시나리오'!$I$2-'d_시나리오'!$H$2)/('d_시나리오'!$J$2-'d_시나리오'!$H$2),'d_시나리오'!$H$2+SQRT(A1207*('d_시나리오'!$J$2-'d_시나리오'!$H$2)*('d_시나리오'!$I$2-'d_시나리오'!$H$2)),'d_시나리오'!$J$2-SQRT((1-A1207)*('d_시나리오'!$J$2-'d_시나리오'!$H$2)*('d_시나리오'!$J$2-'d_시나리오'!$I$2))))</f>
        <v/>
      </c>
      <c r="C1207">
        <f>BETAINV(RAND(),2,6)</f>
        <v/>
      </c>
      <c r="D1207">
        <f>INDEX('d_분포'!$A$2:$A$28,RANDBETWEEN(1,27))</f>
        <v/>
      </c>
      <c r="E1207">
        <f>INDEX('d_분포'!$C$2:$C$5,RANDBETWEEN(1,4))*(0.9+0.2*RAND())</f>
        <v/>
      </c>
      <c r="F1207">
        <f>RAND()</f>
        <v/>
      </c>
      <c r="G1207">
        <f>IF('d_시나리오'!$J$3='d_시나리오'!$H$3,'d_시나리오'!$I$3,IF(F1207&lt;('d_시나리오'!$I$3-'d_시나리오'!$H$3)/('d_시나리오'!$J$3-'d_시나리오'!$H$3),'d_시나리오'!$H$3+SQRT(F1207*('d_시나리오'!$J$3-'d_시나리오'!$H$3)*('d_시나리오'!$I$3-'d_시나리오'!$H$3)),'d_시나리오'!$J$3-SQRT((1-F1207)*('d_시나리오'!$J$3-'d_시나리오'!$H$3)*('d_시나리오'!$J$3-'d_시나리오'!$I$3))))</f>
        <v/>
      </c>
      <c r="H1207">
        <f>RAND()</f>
        <v/>
      </c>
      <c r="I1207">
        <f>IF('d_시나리오'!$J$4='d_시나리오'!$H$4,'d_시나리오'!$I$4,IF(H1207&lt;('d_시나리오'!$I$4-'d_시나리오'!$H$4)/('d_시나리오'!$J$4-'d_시나리오'!$H$4),'d_시나리오'!$H$4+SQRT(H1207*('d_시나리오'!$J$4-'d_시나리오'!$H$4)*('d_시나리오'!$I$4-'d_시나리오'!$H$4)),'d_시나리오'!$J$4-SQRT((1-H1207)*('d_시나리오'!$J$4-'d_시나리오'!$H$4)*('d_시나리오'!$J$4-'d_시나리오'!$I$4))))</f>
        <v/>
      </c>
      <c r="J1207">
        <f>RAND()</f>
        <v/>
      </c>
      <c r="K1207">
        <f>IF('d_시나리오'!$J$5='d_시나리오'!$H$5,'d_시나리오'!$I$5,IF(J1207&lt;('d_시나리오'!$I$5-'d_시나리오'!$H$5)/('d_시나리오'!$J$5-'d_시나리오'!$H$5),'d_시나리오'!$H$5+SQRT(J1207*('d_시나리오'!$J$5-'d_시나리오'!$H$5)*('d_시나리오'!$I$5-'d_시나리오'!$H$5)),'d_시나리오'!$J$5-SQRT((1-J1207)*('d_시나리오'!$J$5-'d_시나리오'!$H$5)*('d_시나리오'!$J$5-'d_시나리오'!$I$5))))</f>
        <v/>
      </c>
      <c r="L1207">
        <f>RAND()</f>
        <v/>
      </c>
      <c r="M1207">
        <f>IF('d_시나리오'!$J$6='d_시나리오'!$H$6,'d_시나리오'!$I$6,IF(L1207&lt;('d_시나리오'!$I$6-'d_시나리오'!$H$6)/('d_시나리오'!$J$6-'d_시나리오'!$H$6),'d_시나리오'!$H$6+SQRT(L1207*('d_시나리오'!$J$6-'d_시나리오'!$H$6)*('d_시나리오'!$I$6-'d_시나리오'!$H$6)),'d_시나리오'!$J$6-SQRT((1-L1207)*('d_시나리오'!$J$6-'d_시나리오'!$H$6)*('d_시나리오'!$J$6-'d_시나리오'!$I$6))))</f>
        <v/>
      </c>
      <c r="N1207">
        <f>INDEX('d_분포'!$B$2:$B$57,RANDBETWEEN(1,56))</f>
        <v/>
      </c>
      <c r="O1207">
        <f>BETAINV(RAND(),5,5)</f>
        <v/>
      </c>
      <c r="P1207">
        <f>'d_고정'!$B$1*'6_기대효과'!$H$7*('d_시나리오'!$I$7/'d_고정'!$B$2)*B1207</f>
        <v/>
      </c>
      <c r="Q1207">
        <f>P1207*C1207</f>
        <v/>
      </c>
      <c r="R1207">
        <f>P1207*E1207</f>
        <v/>
      </c>
      <c r="S1207">
        <f>R1207*G1207</f>
        <v/>
      </c>
      <c r="T1207">
        <f>Q1207+S1207</f>
        <v/>
      </c>
      <c r="U1207">
        <f>(Q1207*D1207+S1207*I1207)*(1-O1207)</f>
        <v/>
      </c>
      <c r="V1207">
        <f>(R1207*K1207*N1207+'d_고정'!$B$3*('6_기대효과'!$H$7/8)*N1207*'d_고정'!$B$10*M1207*('6_기대효과'!$K$7/'d_고정'!$B$9))*(1-O1207)</f>
        <v/>
      </c>
      <c r="W1207">
        <f>(S1207*I1207+R1207*MAX(K1207-'d_고정'!$B$10*M1207*('6_기대효과'!$K$7/'d_고정'!$B$9),0)*N1207)*(1-O1207)</f>
        <v/>
      </c>
      <c r="X1207">
        <f>U1207+V1207</f>
        <v/>
      </c>
      <c r="Y1207">
        <f>U1207/('d_고정'!$B$5*'6_기대효과'!$H$7/8)/'d_고정'!$B$6</f>
        <v/>
      </c>
      <c r="Z1207">
        <f>U1207/('d_고정'!$B$8*'6_기대효과'!$H$7/8)</f>
        <v/>
      </c>
    </row>
    <row r="1208">
      <c r="A1208">
        <f>RAND()</f>
        <v/>
      </c>
      <c r="B1208">
        <f>IF('d_시나리오'!$J$2='d_시나리오'!$H$2,'d_시나리오'!$I$2,IF(A1208&lt;('d_시나리오'!$I$2-'d_시나리오'!$H$2)/('d_시나리오'!$J$2-'d_시나리오'!$H$2),'d_시나리오'!$H$2+SQRT(A1208*('d_시나리오'!$J$2-'d_시나리오'!$H$2)*('d_시나리오'!$I$2-'d_시나리오'!$H$2)),'d_시나리오'!$J$2-SQRT((1-A1208)*('d_시나리오'!$J$2-'d_시나리오'!$H$2)*('d_시나리오'!$J$2-'d_시나리오'!$I$2))))</f>
        <v/>
      </c>
      <c r="C1208">
        <f>BETAINV(RAND(),2,6)</f>
        <v/>
      </c>
      <c r="D1208">
        <f>INDEX('d_분포'!$A$2:$A$28,RANDBETWEEN(1,27))</f>
        <v/>
      </c>
      <c r="E1208">
        <f>INDEX('d_분포'!$C$2:$C$5,RANDBETWEEN(1,4))*(0.9+0.2*RAND())</f>
        <v/>
      </c>
      <c r="F1208">
        <f>RAND()</f>
        <v/>
      </c>
      <c r="G1208">
        <f>IF('d_시나리오'!$J$3='d_시나리오'!$H$3,'d_시나리오'!$I$3,IF(F1208&lt;('d_시나리오'!$I$3-'d_시나리오'!$H$3)/('d_시나리오'!$J$3-'d_시나리오'!$H$3),'d_시나리오'!$H$3+SQRT(F1208*('d_시나리오'!$J$3-'d_시나리오'!$H$3)*('d_시나리오'!$I$3-'d_시나리오'!$H$3)),'d_시나리오'!$J$3-SQRT((1-F1208)*('d_시나리오'!$J$3-'d_시나리오'!$H$3)*('d_시나리오'!$J$3-'d_시나리오'!$I$3))))</f>
        <v/>
      </c>
      <c r="H1208">
        <f>RAND()</f>
        <v/>
      </c>
      <c r="I1208">
        <f>IF('d_시나리오'!$J$4='d_시나리오'!$H$4,'d_시나리오'!$I$4,IF(H1208&lt;('d_시나리오'!$I$4-'d_시나리오'!$H$4)/('d_시나리오'!$J$4-'d_시나리오'!$H$4),'d_시나리오'!$H$4+SQRT(H1208*('d_시나리오'!$J$4-'d_시나리오'!$H$4)*('d_시나리오'!$I$4-'d_시나리오'!$H$4)),'d_시나리오'!$J$4-SQRT((1-H1208)*('d_시나리오'!$J$4-'d_시나리오'!$H$4)*('d_시나리오'!$J$4-'d_시나리오'!$I$4))))</f>
        <v/>
      </c>
      <c r="J1208">
        <f>RAND()</f>
        <v/>
      </c>
      <c r="K1208">
        <f>IF('d_시나리오'!$J$5='d_시나리오'!$H$5,'d_시나리오'!$I$5,IF(J1208&lt;('d_시나리오'!$I$5-'d_시나리오'!$H$5)/('d_시나리오'!$J$5-'d_시나리오'!$H$5),'d_시나리오'!$H$5+SQRT(J1208*('d_시나리오'!$J$5-'d_시나리오'!$H$5)*('d_시나리오'!$I$5-'d_시나리오'!$H$5)),'d_시나리오'!$J$5-SQRT((1-J1208)*('d_시나리오'!$J$5-'d_시나리오'!$H$5)*('d_시나리오'!$J$5-'d_시나리오'!$I$5))))</f>
        <v/>
      </c>
      <c r="L1208">
        <f>RAND()</f>
        <v/>
      </c>
      <c r="M1208">
        <f>IF('d_시나리오'!$J$6='d_시나리오'!$H$6,'d_시나리오'!$I$6,IF(L1208&lt;('d_시나리오'!$I$6-'d_시나리오'!$H$6)/('d_시나리오'!$J$6-'d_시나리오'!$H$6),'d_시나리오'!$H$6+SQRT(L1208*('d_시나리오'!$J$6-'d_시나리오'!$H$6)*('d_시나리오'!$I$6-'d_시나리오'!$H$6)),'d_시나리오'!$J$6-SQRT((1-L1208)*('d_시나리오'!$J$6-'d_시나리오'!$H$6)*('d_시나리오'!$J$6-'d_시나리오'!$I$6))))</f>
        <v/>
      </c>
      <c r="N1208">
        <f>INDEX('d_분포'!$B$2:$B$57,RANDBETWEEN(1,56))</f>
        <v/>
      </c>
      <c r="O1208">
        <f>BETAINV(RAND(),5,5)</f>
        <v/>
      </c>
      <c r="P1208">
        <f>'d_고정'!$B$1*'6_기대효과'!$H$7*('d_시나리오'!$I$7/'d_고정'!$B$2)*B1208</f>
        <v/>
      </c>
      <c r="Q1208">
        <f>P1208*C1208</f>
        <v/>
      </c>
      <c r="R1208">
        <f>P1208*E1208</f>
        <v/>
      </c>
      <c r="S1208">
        <f>R1208*G1208</f>
        <v/>
      </c>
      <c r="T1208">
        <f>Q1208+S1208</f>
        <v/>
      </c>
      <c r="U1208">
        <f>(Q1208*D1208+S1208*I1208)*(1-O1208)</f>
        <v/>
      </c>
      <c r="V1208">
        <f>(R1208*K1208*N1208+'d_고정'!$B$3*('6_기대효과'!$H$7/8)*N1208*'d_고정'!$B$10*M1208*('6_기대효과'!$K$7/'d_고정'!$B$9))*(1-O1208)</f>
        <v/>
      </c>
      <c r="W1208">
        <f>(S1208*I1208+R1208*MAX(K1208-'d_고정'!$B$10*M1208*('6_기대효과'!$K$7/'d_고정'!$B$9),0)*N1208)*(1-O1208)</f>
        <v/>
      </c>
      <c r="X1208">
        <f>U1208+V1208</f>
        <v/>
      </c>
      <c r="Y1208">
        <f>U1208/('d_고정'!$B$5*'6_기대효과'!$H$7/8)/'d_고정'!$B$6</f>
        <v/>
      </c>
      <c r="Z1208">
        <f>U1208/('d_고정'!$B$8*'6_기대효과'!$H$7/8)</f>
        <v/>
      </c>
    </row>
    <row r="1209">
      <c r="A1209">
        <f>RAND()</f>
        <v/>
      </c>
      <c r="B1209">
        <f>IF('d_시나리오'!$J$2='d_시나리오'!$H$2,'d_시나리오'!$I$2,IF(A1209&lt;('d_시나리오'!$I$2-'d_시나리오'!$H$2)/('d_시나리오'!$J$2-'d_시나리오'!$H$2),'d_시나리오'!$H$2+SQRT(A1209*('d_시나리오'!$J$2-'d_시나리오'!$H$2)*('d_시나리오'!$I$2-'d_시나리오'!$H$2)),'d_시나리오'!$J$2-SQRT((1-A1209)*('d_시나리오'!$J$2-'d_시나리오'!$H$2)*('d_시나리오'!$J$2-'d_시나리오'!$I$2))))</f>
        <v/>
      </c>
      <c r="C1209">
        <f>BETAINV(RAND(),2,6)</f>
        <v/>
      </c>
      <c r="D1209">
        <f>INDEX('d_분포'!$A$2:$A$28,RANDBETWEEN(1,27))</f>
        <v/>
      </c>
      <c r="E1209">
        <f>INDEX('d_분포'!$C$2:$C$5,RANDBETWEEN(1,4))*(0.9+0.2*RAND())</f>
        <v/>
      </c>
      <c r="F1209">
        <f>RAND()</f>
        <v/>
      </c>
      <c r="G1209">
        <f>IF('d_시나리오'!$J$3='d_시나리오'!$H$3,'d_시나리오'!$I$3,IF(F1209&lt;('d_시나리오'!$I$3-'d_시나리오'!$H$3)/('d_시나리오'!$J$3-'d_시나리오'!$H$3),'d_시나리오'!$H$3+SQRT(F1209*('d_시나리오'!$J$3-'d_시나리오'!$H$3)*('d_시나리오'!$I$3-'d_시나리오'!$H$3)),'d_시나리오'!$J$3-SQRT((1-F1209)*('d_시나리오'!$J$3-'d_시나리오'!$H$3)*('d_시나리오'!$J$3-'d_시나리오'!$I$3))))</f>
        <v/>
      </c>
      <c r="H1209">
        <f>RAND()</f>
        <v/>
      </c>
      <c r="I1209">
        <f>IF('d_시나리오'!$J$4='d_시나리오'!$H$4,'d_시나리오'!$I$4,IF(H1209&lt;('d_시나리오'!$I$4-'d_시나리오'!$H$4)/('d_시나리오'!$J$4-'d_시나리오'!$H$4),'d_시나리오'!$H$4+SQRT(H1209*('d_시나리오'!$J$4-'d_시나리오'!$H$4)*('d_시나리오'!$I$4-'d_시나리오'!$H$4)),'d_시나리오'!$J$4-SQRT((1-H1209)*('d_시나리오'!$J$4-'d_시나리오'!$H$4)*('d_시나리오'!$J$4-'d_시나리오'!$I$4))))</f>
        <v/>
      </c>
      <c r="J1209">
        <f>RAND()</f>
        <v/>
      </c>
      <c r="K1209">
        <f>IF('d_시나리오'!$J$5='d_시나리오'!$H$5,'d_시나리오'!$I$5,IF(J1209&lt;('d_시나리오'!$I$5-'d_시나리오'!$H$5)/('d_시나리오'!$J$5-'d_시나리오'!$H$5),'d_시나리오'!$H$5+SQRT(J1209*('d_시나리오'!$J$5-'d_시나리오'!$H$5)*('d_시나리오'!$I$5-'d_시나리오'!$H$5)),'d_시나리오'!$J$5-SQRT((1-J1209)*('d_시나리오'!$J$5-'d_시나리오'!$H$5)*('d_시나리오'!$J$5-'d_시나리오'!$I$5))))</f>
        <v/>
      </c>
      <c r="L1209">
        <f>RAND()</f>
        <v/>
      </c>
      <c r="M1209">
        <f>IF('d_시나리오'!$J$6='d_시나리오'!$H$6,'d_시나리오'!$I$6,IF(L1209&lt;('d_시나리오'!$I$6-'d_시나리오'!$H$6)/('d_시나리오'!$J$6-'d_시나리오'!$H$6),'d_시나리오'!$H$6+SQRT(L1209*('d_시나리오'!$J$6-'d_시나리오'!$H$6)*('d_시나리오'!$I$6-'d_시나리오'!$H$6)),'d_시나리오'!$J$6-SQRT((1-L1209)*('d_시나리오'!$J$6-'d_시나리오'!$H$6)*('d_시나리오'!$J$6-'d_시나리오'!$I$6))))</f>
        <v/>
      </c>
      <c r="N1209">
        <f>INDEX('d_분포'!$B$2:$B$57,RANDBETWEEN(1,56))</f>
        <v/>
      </c>
      <c r="O1209">
        <f>BETAINV(RAND(),5,5)</f>
        <v/>
      </c>
      <c r="P1209">
        <f>'d_고정'!$B$1*'6_기대효과'!$H$7*('d_시나리오'!$I$7/'d_고정'!$B$2)*B1209</f>
        <v/>
      </c>
      <c r="Q1209">
        <f>P1209*C1209</f>
        <v/>
      </c>
      <c r="R1209">
        <f>P1209*E1209</f>
        <v/>
      </c>
      <c r="S1209">
        <f>R1209*G1209</f>
        <v/>
      </c>
      <c r="T1209">
        <f>Q1209+S1209</f>
        <v/>
      </c>
      <c r="U1209">
        <f>(Q1209*D1209+S1209*I1209)*(1-O1209)</f>
        <v/>
      </c>
      <c r="V1209">
        <f>(R1209*K1209*N1209+'d_고정'!$B$3*('6_기대효과'!$H$7/8)*N1209*'d_고정'!$B$10*M1209*('6_기대효과'!$K$7/'d_고정'!$B$9))*(1-O1209)</f>
        <v/>
      </c>
      <c r="W1209">
        <f>(S1209*I1209+R1209*MAX(K1209-'d_고정'!$B$10*M1209*('6_기대효과'!$K$7/'d_고정'!$B$9),0)*N1209)*(1-O1209)</f>
        <v/>
      </c>
      <c r="X1209">
        <f>U1209+V1209</f>
        <v/>
      </c>
      <c r="Y1209">
        <f>U1209/('d_고정'!$B$5*'6_기대효과'!$H$7/8)/'d_고정'!$B$6</f>
        <v/>
      </c>
      <c r="Z1209">
        <f>U1209/('d_고정'!$B$8*'6_기대효과'!$H$7/8)</f>
        <v/>
      </c>
    </row>
    <row r="1210">
      <c r="A1210">
        <f>RAND()</f>
        <v/>
      </c>
      <c r="B1210">
        <f>IF('d_시나리오'!$J$2='d_시나리오'!$H$2,'d_시나리오'!$I$2,IF(A1210&lt;('d_시나리오'!$I$2-'d_시나리오'!$H$2)/('d_시나리오'!$J$2-'d_시나리오'!$H$2),'d_시나리오'!$H$2+SQRT(A1210*('d_시나리오'!$J$2-'d_시나리오'!$H$2)*('d_시나리오'!$I$2-'d_시나리오'!$H$2)),'d_시나리오'!$J$2-SQRT((1-A1210)*('d_시나리오'!$J$2-'d_시나리오'!$H$2)*('d_시나리오'!$J$2-'d_시나리오'!$I$2))))</f>
        <v/>
      </c>
      <c r="C1210">
        <f>BETAINV(RAND(),2,6)</f>
        <v/>
      </c>
      <c r="D1210">
        <f>INDEX('d_분포'!$A$2:$A$28,RANDBETWEEN(1,27))</f>
        <v/>
      </c>
      <c r="E1210">
        <f>INDEX('d_분포'!$C$2:$C$5,RANDBETWEEN(1,4))*(0.9+0.2*RAND())</f>
        <v/>
      </c>
      <c r="F1210">
        <f>RAND()</f>
        <v/>
      </c>
      <c r="G1210">
        <f>IF('d_시나리오'!$J$3='d_시나리오'!$H$3,'d_시나리오'!$I$3,IF(F1210&lt;('d_시나리오'!$I$3-'d_시나리오'!$H$3)/('d_시나리오'!$J$3-'d_시나리오'!$H$3),'d_시나리오'!$H$3+SQRT(F1210*('d_시나리오'!$J$3-'d_시나리오'!$H$3)*('d_시나리오'!$I$3-'d_시나리오'!$H$3)),'d_시나리오'!$J$3-SQRT((1-F1210)*('d_시나리오'!$J$3-'d_시나리오'!$H$3)*('d_시나리오'!$J$3-'d_시나리오'!$I$3))))</f>
        <v/>
      </c>
      <c r="H1210">
        <f>RAND()</f>
        <v/>
      </c>
      <c r="I1210">
        <f>IF('d_시나리오'!$J$4='d_시나리오'!$H$4,'d_시나리오'!$I$4,IF(H1210&lt;('d_시나리오'!$I$4-'d_시나리오'!$H$4)/('d_시나리오'!$J$4-'d_시나리오'!$H$4),'d_시나리오'!$H$4+SQRT(H1210*('d_시나리오'!$J$4-'d_시나리오'!$H$4)*('d_시나리오'!$I$4-'d_시나리오'!$H$4)),'d_시나리오'!$J$4-SQRT((1-H1210)*('d_시나리오'!$J$4-'d_시나리오'!$H$4)*('d_시나리오'!$J$4-'d_시나리오'!$I$4))))</f>
        <v/>
      </c>
      <c r="J1210">
        <f>RAND()</f>
        <v/>
      </c>
      <c r="K1210">
        <f>IF('d_시나리오'!$J$5='d_시나리오'!$H$5,'d_시나리오'!$I$5,IF(J1210&lt;('d_시나리오'!$I$5-'d_시나리오'!$H$5)/('d_시나리오'!$J$5-'d_시나리오'!$H$5),'d_시나리오'!$H$5+SQRT(J1210*('d_시나리오'!$J$5-'d_시나리오'!$H$5)*('d_시나리오'!$I$5-'d_시나리오'!$H$5)),'d_시나리오'!$J$5-SQRT((1-J1210)*('d_시나리오'!$J$5-'d_시나리오'!$H$5)*('d_시나리오'!$J$5-'d_시나리오'!$I$5))))</f>
        <v/>
      </c>
      <c r="L1210">
        <f>RAND()</f>
        <v/>
      </c>
      <c r="M1210">
        <f>IF('d_시나리오'!$J$6='d_시나리오'!$H$6,'d_시나리오'!$I$6,IF(L1210&lt;('d_시나리오'!$I$6-'d_시나리오'!$H$6)/('d_시나리오'!$J$6-'d_시나리오'!$H$6),'d_시나리오'!$H$6+SQRT(L1210*('d_시나리오'!$J$6-'d_시나리오'!$H$6)*('d_시나리오'!$I$6-'d_시나리오'!$H$6)),'d_시나리오'!$J$6-SQRT((1-L1210)*('d_시나리오'!$J$6-'d_시나리오'!$H$6)*('d_시나리오'!$J$6-'d_시나리오'!$I$6))))</f>
        <v/>
      </c>
      <c r="N1210">
        <f>INDEX('d_분포'!$B$2:$B$57,RANDBETWEEN(1,56))</f>
        <v/>
      </c>
      <c r="O1210">
        <f>BETAINV(RAND(),5,5)</f>
        <v/>
      </c>
      <c r="P1210">
        <f>'d_고정'!$B$1*'6_기대효과'!$H$7*('d_시나리오'!$I$7/'d_고정'!$B$2)*B1210</f>
        <v/>
      </c>
      <c r="Q1210">
        <f>P1210*C1210</f>
        <v/>
      </c>
      <c r="R1210">
        <f>P1210*E1210</f>
        <v/>
      </c>
      <c r="S1210">
        <f>R1210*G1210</f>
        <v/>
      </c>
      <c r="T1210">
        <f>Q1210+S1210</f>
        <v/>
      </c>
      <c r="U1210">
        <f>(Q1210*D1210+S1210*I1210)*(1-O1210)</f>
        <v/>
      </c>
      <c r="V1210">
        <f>(R1210*K1210*N1210+'d_고정'!$B$3*('6_기대효과'!$H$7/8)*N1210*'d_고정'!$B$10*M1210*('6_기대효과'!$K$7/'d_고정'!$B$9))*(1-O1210)</f>
        <v/>
      </c>
      <c r="W1210">
        <f>(S1210*I1210+R1210*MAX(K1210-'d_고정'!$B$10*M1210*('6_기대효과'!$K$7/'d_고정'!$B$9),0)*N1210)*(1-O1210)</f>
        <v/>
      </c>
      <c r="X1210">
        <f>U1210+V1210</f>
        <v/>
      </c>
      <c r="Y1210">
        <f>U1210/('d_고정'!$B$5*'6_기대효과'!$H$7/8)/'d_고정'!$B$6</f>
        <v/>
      </c>
      <c r="Z1210">
        <f>U1210/('d_고정'!$B$8*'6_기대효과'!$H$7/8)</f>
        <v/>
      </c>
    </row>
    <row r="1211">
      <c r="A1211">
        <f>RAND()</f>
        <v/>
      </c>
      <c r="B1211">
        <f>IF('d_시나리오'!$J$2='d_시나리오'!$H$2,'d_시나리오'!$I$2,IF(A1211&lt;('d_시나리오'!$I$2-'d_시나리오'!$H$2)/('d_시나리오'!$J$2-'d_시나리오'!$H$2),'d_시나리오'!$H$2+SQRT(A1211*('d_시나리오'!$J$2-'d_시나리오'!$H$2)*('d_시나리오'!$I$2-'d_시나리오'!$H$2)),'d_시나리오'!$J$2-SQRT((1-A1211)*('d_시나리오'!$J$2-'d_시나리오'!$H$2)*('d_시나리오'!$J$2-'d_시나리오'!$I$2))))</f>
        <v/>
      </c>
      <c r="C1211">
        <f>BETAINV(RAND(),2,6)</f>
        <v/>
      </c>
      <c r="D1211">
        <f>INDEX('d_분포'!$A$2:$A$28,RANDBETWEEN(1,27))</f>
        <v/>
      </c>
      <c r="E1211">
        <f>INDEX('d_분포'!$C$2:$C$5,RANDBETWEEN(1,4))*(0.9+0.2*RAND())</f>
        <v/>
      </c>
      <c r="F1211">
        <f>RAND()</f>
        <v/>
      </c>
      <c r="G1211">
        <f>IF('d_시나리오'!$J$3='d_시나리오'!$H$3,'d_시나리오'!$I$3,IF(F1211&lt;('d_시나리오'!$I$3-'d_시나리오'!$H$3)/('d_시나리오'!$J$3-'d_시나리오'!$H$3),'d_시나리오'!$H$3+SQRT(F1211*('d_시나리오'!$J$3-'d_시나리오'!$H$3)*('d_시나리오'!$I$3-'d_시나리오'!$H$3)),'d_시나리오'!$J$3-SQRT((1-F1211)*('d_시나리오'!$J$3-'d_시나리오'!$H$3)*('d_시나리오'!$J$3-'d_시나리오'!$I$3))))</f>
        <v/>
      </c>
      <c r="H1211">
        <f>RAND()</f>
        <v/>
      </c>
      <c r="I1211">
        <f>IF('d_시나리오'!$J$4='d_시나리오'!$H$4,'d_시나리오'!$I$4,IF(H1211&lt;('d_시나리오'!$I$4-'d_시나리오'!$H$4)/('d_시나리오'!$J$4-'d_시나리오'!$H$4),'d_시나리오'!$H$4+SQRT(H1211*('d_시나리오'!$J$4-'d_시나리오'!$H$4)*('d_시나리오'!$I$4-'d_시나리오'!$H$4)),'d_시나리오'!$J$4-SQRT((1-H1211)*('d_시나리오'!$J$4-'d_시나리오'!$H$4)*('d_시나리오'!$J$4-'d_시나리오'!$I$4))))</f>
        <v/>
      </c>
      <c r="J1211">
        <f>RAND()</f>
        <v/>
      </c>
      <c r="K1211">
        <f>IF('d_시나리오'!$J$5='d_시나리오'!$H$5,'d_시나리오'!$I$5,IF(J1211&lt;('d_시나리오'!$I$5-'d_시나리오'!$H$5)/('d_시나리오'!$J$5-'d_시나리오'!$H$5),'d_시나리오'!$H$5+SQRT(J1211*('d_시나리오'!$J$5-'d_시나리오'!$H$5)*('d_시나리오'!$I$5-'d_시나리오'!$H$5)),'d_시나리오'!$J$5-SQRT((1-J1211)*('d_시나리오'!$J$5-'d_시나리오'!$H$5)*('d_시나리오'!$J$5-'d_시나리오'!$I$5))))</f>
        <v/>
      </c>
      <c r="L1211">
        <f>RAND()</f>
        <v/>
      </c>
      <c r="M1211">
        <f>IF('d_시나리오'!$J$6='d_시나리오'!$H$6,'d_시나리오'!$I$6,IF(L1211&lt;('d_시나리오'!$I$6-'d_시나리오'!$H$6)/('d_시나리오'!$J$6-'d_시나리오'!$H$6),'d_시나리오'!$H$6+SQRT(L1211*('d_시나리오'!$J$6-'d_시나리오'!$H$6)*('d_시나리오'!$I$6-'d_시나리오'!$H$6)),'d_시나리오'!$J$6-SQRT((1-L1211)*('d_시나리오'!$J$6-'d_시나리오'!$H$6)*('d_시나리오'!$J$6-'d_시나리오'!$I$6))))</f>
        <v/>
      </c>
      <c r="N1211">
        <f>INDEX('d_분포'!$B$2:$B$57,RANDBETWEEN(1,56))</f>
        <v/>
      </c>
      <c r="O1211">
        <f>BETAINV(RAND(),5,5)</f>
        <v/>
      </c>
      <c r="P1211">
        <f>'d_고정'!$B$1*'6_기대효과'!$H$7*('d_시나리오'!$I$7/'d_고정'!$B$2)*B1211</f>
        <v/>
      </c>
      <c r="Q1211">
        <f>P1211*C1211</f>
        <v/>
      </c>
      <c r="R1211">
        <f>P1211*E1211</f>
        <v/>
      </c>
      <c r="S1211">
        <f>R1211*G1211</f>
        <v/>
      </c>
      <c r="T1211">
        <f>Q1211+S1211</f>
        <v/>
      </c>
      <c r="U1211">
        <f>(Q1211*D1211+S1211*I1211)*(1-O1211)</f>
        <v/>
      </c>
      <c r="V1211">
        <f>(R1211*K1211*N1211+'d_고정'!$B$3*('6_기대효과'!$H$7/8)*N1211*'d_고정'!$B$10*M1211*('6_기대효과'!$K$7/'d_고정'!$B$9))*(1-O1211)</f>
        <v/>
      </c>
      <c r="W1211">
        <f>(S1211*I1211+R1211*MAX(K1211-'d_고정'!$B$10*M1211*('6_기대효과'!$K$7/'d_고정'!$B$9),0)*N1211)*(1-O1211)</f>
        <v/>
      </c>
      <c r="X1211">
        <f>U1211+V1211</f>
        <v/>
      </c>
      <c r="Y1211">
        <f>U1211/('d_고정'!$B$5*'6_기대효과'!$H$7/8)/'d_고정'!$B$6</f>
        <v/>
      </c>
      <c r="Z1211">
        <f>U1211/('d_고정'!$B$8*'6_기대효과'!$H$7/8)</f>
        <v/>
      </c>
    </row>
    <row r="1212">
      <c r="A1212">
        <f>RAND()</f>
        <v/>
      </c>
      <c r="B1212">
        <f>IF('d_시나리오'!$J$2='d_시나리오'!$H$2,'d_시나리오'!$I$2,IF(A1212&lt;('d_시나리오'!$I$2-'d_시나리오'!$H$2)/('d_시나리오'!$J$2-'d_시나리오'!$H$2),'d_시나리오'!$H$2+SQRT(A1212*('d_시나리오'!$J$2-'d_시나리오'!$H$2)*('d_시나리오'!$I$2-'d_시나리오'!$H$2)),'d_시나리오'!$J$2-SQRT((1-A1212)*('d_시나리오'!$J$2-'d_시나리오'!$H$2)*('d_시나리오'!$J$2-'d_시나리오'!$I$2))))</f>
        <v/>
      </c>
      <c r="C1212">
        <f>BETAINV(RAND(),2,6)</f>
        <v/>
      </c>
      <c r="D1212">
        <f>INDEX('d_분포'!$A$2:$A$28,RANDBETWEEN(1,27))</f>
        <v/>
      </c>
      <c r="E1212">
        <f>INDEX('d_분포'!$C$2:$C$5,RANDBETWEEN(1,4))*(0.9+0.2*RAND())</f>
        <v/>
      </c>
      <c r="F1212">
        <f>RAND()</f>
        <v/>
      </c>
      <c r="G1212">
        <f>IF('d_시나리오'!$J$3='d_시나리오'!$H$3,'d_시나리오'!$I$3,IF(F1212&lt;('d_시나리오'!$I$3-'d_시나리오'!$H$3)/('d_시나리오'!$J$3-'d_시나리오'!$H$3),'d_시나리오'!$H$3+SQRT(F1212*('d_시나리오'!$J$3-'d_시나리오'!$H$3)*('d_시나리오'!$I$3-'d_시나리오'!$H$3)),'d_시나리오'!$J$3-SQRT((1-F1212)*('d_시나리오'!$J$3-'d_시나리오'!$H$3)*('d_시나리오'!$J$3-'d_시나리오'!$I$3))))</f>
        <v/>
      </c>
      <c r="H1212">
        <f>RAND()</f>
        <v/>
      </c>
      <c r="I1212">
        <f>IF('d_시나리오'!$J$4='d_시나리오'!$H$4,'d_시나리오'!$I$4,IF(H1212&lt;('d_시나리오'!$I$4-'d_시나리오'!$H$4)/('d_시나리오'!$J$4-'d_시나리오'!$H$4),'d_시나리오'!$H$4+SQRT(H1212*('d_시나리오'!$J$4-'d_시나리오'!$H$4)*('d_시나리오'!$I$4-'d_시나리오'!$H$4)),'d_시나리오'!$J$4-SQRT((1-H1212)*('d_시나리오'!$J$4-'d_시나리오'!$H$4)*('d_시나리오'!$J$4-'d_시나리오'!$I$4))))</f>
        <v/>
      </c>
      <c r="J1212">
        <f>RAND()</f>
        <v/>
      </c>
      <c r="K1212">
        <f>IF('d_시나리오'!$J$5='d_시나리오'!$H$5,'d_시나리오'!$I$5,IF(J1212&lt;('d_시나리오'!$I$5-'d_시나리오'!$H$5)/('d_시나리오'!$J$5-'d_시나리오'!$H$5),'d_시나리오'!$H$5+SQRT(J1212*('d_시나리오'!$J$5-'d_시나리오'!$H$5)*('d_시나리오'!$I$5-'d_시나리오'!$H$5)),'d_시나리오'!$J$5-SQRT((1-J1212)*('d_시나리오'!$J$5-'d_시나리오'!$H$5)*('d_시나리오'!$J$5-'d_시나리오'!$I$5))))</f>
        <v/>
      </c>
      <c r="L1212">
        <f>RAND()</f>
        <v/>
      </c>
      <c r="M1212">
        <f>IF('d_시나리오'!$J$6='d_시나리오'!$H$6,'d_시나리오'!$I$6,IF(L1212&lt;('d_시나리오'!$I$6-'d_시나리오'!$H$6)/('d_시나리오'!$J$6-'d_시나리오'!$H$6),'d_시나리오'!$H$6+SQRT(L1212*('d_시나리오'!$J$6-'d_시나리오'!$H$6)*('d_시나리오'!$I$6-'d_시나리오'!$H$6)),'d_시나리오'!$J$6-SQRT((1-L1212)*('d_시나리오'!$J$6-'d_시나리오'!$H$6)*('d_시나리오'!$J$6-'d_시나리오'!$I$6))))</f>
        <v/>
      </c>
      <c r="N1212">
        <f>INDEX('d_분포'!$B$2:$B$57,RANDBETWEEN(1,56))</f>
        <v/>
      </c>
      <c r="O1212">
        <f>BETAINV(RAND(),5,5)</f>
        <v/>
      </c>
      <c r="P1212">
        <f>'d_고정'!$B$1*'6_기대효과'!$H$7*('d_시나리오'!$I$7/'d_고정'!$B$2)*B1212</f>
        <v/>
      </c>
      <c r="Q1212">
        <f>P1212*C1212</f>
        <v/>
      </c>
      <c r="R1212">
        <f>P1212*E1212</f>
        <v/>
      </c>
      <c r="S1212">
        <f>R1212*G1212</f>
        <v/>
      </c>
      <c r="T1212">
        <f>Q1212+S1212</f>
        <v/>
      </c>
      <c r="U1212">
        <f>(Q1212*D1212+S1212*I1212)*(1-O1212)</f>
        <v/>
      </c>
      <c r="V1212">
        <f>(R1212*K1212*N1212+'d_고정'!$B$3*('6_기대효과'!$H$7/8)*N1212*'d_고정'!$B$10*M1212*('6_기대효과'!$K$7/'d_고정'!$B$9))*(1-O1212)</f>
        <v/>
      </c>
      <c r="W1212">
        <f>(S1212*I1212+R1212*MAX(K1212-'d_고정'!$B$10*M1212*('6_기대효과'!$K$7/'d_고정'!$B$9),0)*N1212)*(1-O1212)</f>
        <v/>
      </c>
      <c r="X1212">
        <f>U1212+V1212</f>
        <v/>
      </c>
      <c r="Y1212">
        <f>U1212/('d_고정'!$B$5*'6_기대효과'!$H$7/8)/'d_고정'!$B$6</f>
        <v/>
      </c>
      <c r="Z1212">
        <f>U1212/('d_고정'!$B$8*'6_기대효과'!$H$7/8)</f>
        <v/>
      </c>
    </row>
    <row r="1213">
      <c r="A1213">
        <f>RAND()</f>
        <v/>
      </c>
      <c r="B1213">
        <f>IF('d_시나리오'!$J$2='d_시나리오'!$H$2,'d_시나리오'!$I$2,IF(A1213&lt;('d_시나리오'!$I$2-'d_시나리오'!$H$2)/('d_시나리오'!$J$2-'d_시나리오'!$H$2),'d_시나리오'!$H$2+SQRT(A1213*('d_시나리오'!$J$2-'d_시나리오'!$H$2)*('d_시나리오'!$I$2-'d_시나리오'!$H$2)),'d_시나리오'!$J$2-SQRT((1-A1213)*('d_시나리오'!$J$2-'d_시나리오'!$H$2)*('d_시나리오'!$J$2-'d_시나리오'!$I$2))))</f>
        <v/>
      </c>
      <c r="C1213">
        <f>BETAINV(RAND(),2,6)</f>
        <v/>
      </c>
      <c r="D1213">
        <f>INDEX('d_분포'!$A$2:$A$28,RANDBETWEEN(1,27))</f>
        <v/>
      </c>
      <c r="E1213">
        <f>INDEX('d_분포'!$C$2:$C$5,RANDBETWEEN(1,4))*(0.9+0.2*RAND())</f>
        <v/>
      </c>
      <c r="F1213">
        <f>RAND()</f>
        <v/>
      </c>
      <c r="G1213">
        <f>IF('d_시나리오'!$J$3='d_시나리오'!$H$3,'d_시나리오'!$I$3,IF(F1213&lt;('d_시나리오'!$I$3-'d_시나리오'!$H$3)/('d_시나리오'!$J$3-'d_시나리오'!$H$3),'d_시나리오'!$H$3+SQRT(F1213*('d_시나리오'!$J$3-'d_시나리오'!$H$3)*('d_시나리오'!$I$3-'d_시나리오'!$H$3)),'d_시나리오'!$J$3-SQRT((1-F1213)*('d_시나리오'!$J$3-'d_시나리오'!$H$3)*('d_시나리오'!$J$3-'d_시나리오'!$I$3))))</f>
        <v/>
      </c>
      <c r="H1213">
        <f>RAND()</f>
        <v/>
      </c>
      <c r="I1213">
        <f>IF('d_시나리오'!$J$4='d_시나리오'!$H$4,'d_시나리오'!$I$4,IF(H1213&lt;('d_시나리오'!$I$4-'d_시나리오'!$H$4)/('d_시나리오'!$J$4-'d_시나리오'!$H$4),'d_시나리오'!$H$4+SQRT(H1213*('d_시나리오'!$J$4-'d_시나리오'!$H$4)*('d_시나리오'!$I$4-'d_시나리오'!$H$4)),'d_시나리오'!$J$4-SQRT((1-H1213)*('d_시나리오'!$J$4-'d_시나리오'!$H$4)*('d_시나리오'!$J$4-'d_시나리오'!$I$4))))</f>
        <v/>
      </c>
      <c r="J1213">
        <f>RAND()</f>
        <v/>
      </c>
      <c r="K1213">
        <f>IF('d_시나리오'!$J$5='d_시나리오'!$H$5,'d_시나리오'!$I$5,IF(J1213&lt;('d_시나리오'!$I$5-'d_시나리오'!$H$5)/('d_시나리오'!$J$5-'d_시나리오'!$H$5),'d_시나리오'!$H$5+SQRT(J1213*('d_시나리오'!$J$5-'d_시나리오'!$H$5)*('d_시나리오'!$I$5-'d_시나리오'!$H$5)),'d_시나리오'!$J$5-SQRT((1-J1213)*('d_시나리오'!$J$5-'d_시나리오'!$H$5)*('d_시나리오'!$J$5-'d_시나리오'!$I$5))))</f>
        <v/>
      </c>
      <c r="L1213">
        <f>RAND()</f>
        <v/>
      </c>
      <c r="M1213">
        <f>IF('d_시나리오'!$J$6='d_시나리오'!$H$6,'d_시나리오'!$I$6,IF(L1213&lt;('d_시나리오'!$I$6-'d_시나리오'!$H$6)/('d_시나리오'!$J$6-'d_시나리오'!$H$6),'d_시나리오'!$H$6+SQRT(L1213*('d_시나리오'!$J$6-'d_시나리오'!$H$6)*('d_시나리오'!$I$6-'d_시나리오'!$H$6)),'d_시나리오'!$J$6-SQRT((1-L1213)*('d_시나리오'!$J$6-'d_시나리오'!$H$6)*('d_시나리오'!$J$6-'d_시나리오'!$I$6))))</f>
        <v/>
      </c>
      <c r="N1213">
        <f>INDEX('d_분포'!$B$2:$B$57,RANDBETWEEN(1,56))</f>
        <v/>
      </c>
      <c r="O1213">
        <f>BETAINV(RAND(),5,5)</f>
        <v/>
      </c>
      <c r="P1213">
        <f>'d_고정'!$B$1*'6_기대효과'!$H$7*('d_시나리오'!$I$7/'d_고정'!$B$2)*B1213</f>
        <v/>
      </c>
      <c r="Q1213">
        <f>P1213*C1213</f>
        <v/>
      </c>
      <c r="R1213">
        <f>P1213*E1213</f>
        <v/>
      </c>
      <c r="S1213">
        <f>R1213*G1213</f>
        <v/>
      </c>
      <c r="T1213">
        <f>Q1213+S1213</f>
        <v/>
      </c>
      <c r="U1213">
        <f>(Q1213*D1213+S1213*I1213)*(1-O1213)</f>
        <v/>
      </c>
      <c r="V1213">
        <f>(R1213*K1213*N1213+'d_고정'!$B$3*('6_기대효과'!$H$7/8)*N1213*'d_고정'!$B$10*M1213*('6_기대효과'!$K$7/'d_고정'!$B$9))*(1-O1213)</f>
        <v/>
      </c>
      <c r="W1213">
        <f>(S1213*I1213+R1213*MAX(K1213-'d_고정'!$B$10*M1213*('6_기대효과'!$K$7/'d_고정'!$B$9),0)*N1213)*(1-O1213)</f>
        <v/>
      </c>
      <c r="X1213">
        <f>U1213+V1213</f>
        <v/>
      </c>
      <c r="Y1213">
        <f>U1213/('d_고정'!$B$5*'6_기대효과'!$H$7/8)/'d_고정'!$B$6</f>
        <v/>
      </c>
      <c r="Z1213">
        <f>U1213/('d_고정'!$B$8*'6_기대효과'!$H$7/8)</f>
        <v/>
      </c>
    </row>
    <row r="1214">
      <c r="A1214">
        <f>RAND()</f>
        <v/>
      </c>
      <c r="B1214">
        <f>IF('d_시나리오'!$J$2='d_시나리오'!$H$2,'d_시나리오'!$I$2,IF(A1214&lt;('d_시나리오'!$I$2-'d_시나리오'!$H$2)/('d_시나리오'!$J$2-'d_시나리오'!$H$2),'d_시나리오'!$H$2+SQRT(A1214*('d_시나리오'!$J$2-'d_시나리오'!$H$2)*('d_시나리오'!$I$2-'d_시나리오'!$H$2)),'d_시나리오'!$J$2-SQRT((1-A1214)*('d_시나리오'!$J$2-'d_시나리오'!$H$2)*('d_시나리오'!$J$2-'d_시나리오'!$I$2))))</f>
        <v/>
      </c>
      <c r="C1214">
        <f>BETAINV(RAND(),2,6)</f>
        <v/>
      </c>
      <c r="D1214">
        <f>INDEX('d_분포'!$A$2:$A$28,RANDBETWEEN(1,27))</f>
        <v/>
      </c>
      <c r="E1214">
        <f>INDEX('d_분포'!$C$2:$C$5,RANDBETWEEN(1,4))*(0.9+0.2*RAND())</f>
        <v/>
      </c>
      <c r="F1214">
        <f>RAND()</f>
        <v/>
      </c>
      <c r="G1214">
        <f>IF('d_시나리오'!$J$3='d_시나리오'!$H$3,'d_시나리오'!$I$3,IF(F1214&lt;('d_시나리오'!$I$3-'d_시나리오'!$H$3)/('d_시나리오'!$J$3-'d_시나리오'!$H$3),'d_시나리오'!$H$3+SQRT(F1214*('d_시나리오'!$J$3-'d_시나리오'!$H$3)*('d_시나리오'!$I$3-'d_시나리오'!$H$3)),'d_시나리오'!$J$3-SQRT((1-F1214)*('d_시나리오'!$J$3-'d_시나리오'!$H$3)*('d_시나리오'!$J$3-'d_시나리오'!$I$3))))</f>
        <v/>
      </c>
      <c r="H1214">
        <f>RAND()</f>
        <v/>
      </c>
      <c r="I1214">
        <f>IF('d_시나리오'!$J$4='d_시나리오'!$H$4,'d_시나리오'!$I$4,IF(H1214&lt;('d_시나리오'!$I$4-'d_시나리오'!$H$4)/('d_시나리오'!$J$4-'d_시나리오'!$H$4),'d_시나리오'!$H$4+SQRT(H1214*('d_시나리오'!$J$4-'d_시나리오'!$H$4)*('d_시나리오'!$I$4-'d_시나리오'!$H$4)),'d_시나리오'!$J$4-SQRT((1-H1214)*('d_시나리오'!$J$4-'d_시나리오'!$H$4)*('d_시나리오'!$J$4-'d_시나리오'!$I$4))))</f>
        <v/>
      </c>
      <c r="J1214">
        <f>RAND()</f>
        <v/>
      </c>
      <c r="K1214">
        <f>IF('d_시나리오'!$J$5='d_시나리오'!$H$5,'d_시나리오'!$I$5,IF(J1214&lt;('d_시나리오'!$I$5-'d_시나리오'!$H$5)/('d_시나리오'!$J$5-'d_시나리오'!$H$5),'d_시나리오'!$H$5+SQRT(J1214*('d_시나리오'!$J$5-'d_시나리오'!$H$5)*('d_시나리오'!$I$5-'d_시나리오'!$H$5)),'d_시나리오'!$J$5-SQRT((1-J1214)*('d_시나리오'!$J$5-'d_시나리오'!$H$5)*('d_시나리오'!$J$5-'d_시나리오'!$I$5))))</f>
        <v/>
      </c>
      <c r="L1214">
        <f>RAND()</f>
        <v/>
      </c>
      <c r="M1214">
        <f>IF('d_시나리오'!$J$6='d_시나리오'!$H$6,'d_시나리오'!$I$6,IF(L1214&lt;('d_시나리오'!$I$6-'d_시나리오'!$H$6)/('d_시나리오'!$J$6-'d_시나리오'!$H$6),'d_시나리오'!$H$6+SQRT(L1214*('d_시나리오'!$J$6-'d_시나리오'!$H$6)*('d_시나리오'!$I$6-'d_시나리오'!$H$6)),'d_시나리오'!$J$6-SQRT((1-L1214)*('d_시나리오'!$J$6-'d_시나리오'!$H$6)*('d_시나리오'!$J$6-'d_시나리오'!$I$6))))</f>
        <v/>
      </c>
      <c r="N1214">
        <f>INDEX('d_분포'!$B$2:$B$57,RANDBETWEEN(1,56))</f>
        <v/>
      </c>
      <c r="O1214">
        <f>BETAINV(RAND(),5,5)</f>
        <v/>
      </c>
      <c r="P1214">
        <f>'d_고정'!$B$1*'6_기대효과'!$H$7*('d_시나리오'!$I$7/'d_고정'!$B$2)*B1214</f>
        <v/>
      </c>
      <c r="Q1214">
        <f>P1214*C1214</f>
        <v/>
      </c>
      <c r="R1214">
        <f>P1214*E1214</f>
        <v/>
      </c>
      <c r="S1214">
        <f>R1214*G1214</f>
        <v/>
      </c>
      <c r="T1214">
        <f>Q1214+S1214</f>
        <v/>
      </c>
      <c r="U1214">
        <f>(Q1214*D1214+S1214*I1214)*(1-O1214)</f>
        <v/>
      </c>
      <c r="V1214">
        <f>(R1214*K1214*N1214+'d_고정'!$B$3*('6_기대효과'!$H$7/8)*N1214*'d_고정'!$B$10*M1214*('6_기대효과'!$K$7/'d_고정'!$B$9))*(1-O1214)</f>
        <v/>
      </c>
      <c r="W1214">
        <f>(S1214*I1214+R1214*MAX(K1214-'d_고정'!$B$10*M1214*('6_기대효과'!$K$7/'d_고정'!$B$9),0)*N1214)*(1-O1214)</f>
        <v/>
      </c>
      <c r="X1214">
        <f>U1214+V1214</f>
        <v/>
      </c>
      <c r="Y1214">
        <f>U1214/('d_고정'!$B$5*'6_기대효과'!$H$7/8)/'d_고정'!$B$6</f>
        <v/>
      </c>
      <c r="Z1214">
        <f>U1214/('d_고정'!$B$8*'6_기대효과'!$H$7/8)</f>
        <v/>
      </c>
    </row>
    <row r="1215">
      <c r="A1215">
        <f>RAND()</f>
        <v/>
      </c>
      <c r="B1215">
        <f>IF('d_시나리오'!$J$2='d_시나리오'!$H$2,'d_시나리오'!$I$2,IF(A1215&lt;('d_시나리오'!$I$2-'d_시나리오'!$H$2)/('d_시나리오'!$J$2-'d_시나리오'!$H$2),'d_시나리오'!$H$2+SQRT(A1215*('d_시나리오'!$J$2-'d_시나리오'!$H$2)*('d_시나리오'!$I$2-'d_시나리오'!$H$2)),'d_시나리오'!$J$2-SQRT((1-A1215)*('d_시나리오'!$J$2-'d_시나리오'!$H$2)*('d_시나리오'!$J$2-'d_시나리오'!$I$2))))</f>
        <v/>
      </c>
      <c r="C1215">
        <f>BETAINV(RAND(),2,6)</f>
        <v/>
      </c>
      <c r="D1215">
        <f>INDEX('d_분포'!$A$2:$A$28,RANDBETWEEN(1,27))</f>
        <v/>
      </c>
      <c r="E1215">
        <f>INDEX('d_분포'!$C$2:$C$5,RANDBETWEEN(1,4))*(0.9+0.2*RAND())</f>
        <v/>
      </c>
      <c r="F1215">
        <f>RAND()</f>
        <v/>
      </c>
      <c r="G1215">
        <f>IF('d_시나리오'!$J$3='d_시나리오'!$H$3,'d_시나리오'!$I$3,IF(F1215&lt;('d_시나리오'!$I$3-'d_시나리오'!$H$3)/('d_시나리오'!$J$3-'d_시나리오'!$H$3),'d_시나리오'!$H$3+SQRT(F1215*('d_시나리오'!$J$3-'d_시나리오'!$H$3)*('d_시나리오'!$I$3-'d_시나리오'!$H$3)),'d_시나리오'!$J$3-SQRT((1-F1215)*('d_시나리오'!$J$3-'d_시나리오'!$H$3)*('d_시나리오'!$J$3-'d_시나리오'!$I$3))))</f>
        <v/>
      </c>
      <c r="H1215">
        <f>RAND()</f>
        <v/>
      </c>
      <c r="I1215">
        <f>IF('d_시나리오'!$J$4='d_시나리오'!$H$4,'d_시나리오'!$I$4,IF(H1215&lt;('d_시나리오'!$I$4-'d_시나리오'!$H$4)/('d_시나리오'!$J$4-'d_시나리오'!$H$4),'d_시나리오'!$H$4+SQRT(H1215*('d_시나리오'!$J$4-'d_시나리오'!$H$4)*('d_시나리오'!$I$4-'d_시나리오'!$H$4)),'d_시나리오'!$J$4-SQRT((1-H1215)*('d_시나리오'!$J$4-'d_시나리오'!$H$4)*('d_시나리오'!$J$4-'d_시나리오'!$I$4))))</f>
        <v/>
      </c>
      <c r="J1215">
        <f>RAND()</f>
        <v/>
      </c>
      <c r="K1215">
        <f>IF('d_시나리오'!$J$5='d_시나리오'!$H$5,'d_시나리오'!$I$5,IF(J1215&lt;('d_시나리오'!$I$5-'d_시나리오'!$H$5)/('d_시나리오'!$J$5-'d_시나리오'!$H$5),'d_시나리오'!$H$5+SQRT(J1215*('d_시나리오'!$J$5-'d_시나리오'!$H$5)*('d_시나리오'!$I$5-'d_시나리오'!$H$5)),'d_시나리오'!$J$5-SQRT((1-J1215)*('d_시나리오'!$J$5-'d_시나리오'!$H$5)*('d_시나리오'!$J$5-'d_시나리오'!$I$5))))</f>
        <v/>
      </c>
      <c r="L1215">
        <f>RAND()</f>
        <v/>
      </c>
      <c r="M1215">
        <f>IF('d_시나리오'!$J$6='d_시나리오'!$H$6,'d_시나리오'!$I$6,IF(L1215&lt;('d_시나리오'!$I$6-'d_시나리오'!$H$6)/('d_시나리오'!$J$6-'d_시나리오'!$H$6),'d_시나리오'!$H$6+SQRT(L1215*('d_시나리오'!$J$6-'d_시나리오'!$H$6)*('d_시나리오'!$I$6-'d_시나리오'!$H$6)),'d_시나리오'!$J$6-SQRT((1-L1215)*('d_시나리오'!$J$6-'d_시나리오'!$H$6)*('d_시나리오'!$J$6-'d_시나리오'!$I$6))))</f>
        <v/>
      </c>
      <c r="N1215">
        <f>INDEX('d_분포'!$B$2:$B$57,RANDBETWEEN(1,56))</f>
        <v/>
      </c>
      <c r="O1215">
        <f>BETAINV(RAND(),5,5)</f>
        <v/>
      </c>
      <c r="P1215">
        <f>'d_고정'!$B$1*'6_기대효과'!$H$7*('d_시나리오'!$I$7/'d_고정'!$B$2)*B1215</f>
        <v/>
      </c>
      <c r="Q1215">
        <f>P1215*C1215</f>
        <v/>
      </c>
      <c r="R1215">
        <f>P1215*E1215</f>
        <v/>
      </c>
      <c r="S1215">
        <f>R1215*G1215</f>
        <v/>
      </c>
      <c r="T1215">
        <f>Q1215+S1215</f>
        <v/>
      </c>
      <c r="U1215">
        <f>(Q1215*D1215+S1215*I1215)*(1-O1215)</f>
        <v/>
      </c>
      <c r="V1215">
        <f>(R1215*K1215*N1215+'d_고정'!$B$3*('6_기대효과'!$H$7/8)*N1215*'d_고정'!$B$10*M1215*('6_기대효과'!$K$7/'d_고정'!$B$9))*(1-O1215)</f>
        <v/>
      </c>
      <c r="W1215">
        <f>(S1215*I1215+R1215*MAX(K1215-'d_고정'!$B$10*M1215*('6_기대효과'!$K$7/'d_고정'!$B$9),0)*N1215)*(1-O1215)</f>
        <v/>
      </c>
      <c r="X1215">
        <f>U1215+V1215</f>
        <v/>
      </c>
      <c r="Y1215">
        <f>U1215/('d_고정'!$B$5*'6_기대효과'!$H$7/8)/'d_고정'!$B$6</f>
        <v/>
      </c>
      <c r="Z1215">
        <f>U1215/('d_고정'!$B$8*'6_기대효과'!$H$7/8)</f>
        <v/>
      </c>
    </row>
    <row r="1216">
      <c r="A1216">
        <f>RAND()</f>
        <v/>
      </c>
      <c r="B1216">
        <f>IF('d_시나리오'!$J$2='d_시나리오'!$H$2,'d_시나리오'!$I$2,IF(A1216&lt;('d_시나리오'!$I$2-'d_시나리오'!$H$2)/('d_시나리오'!$J$2-'d_시나리오'!$H$2),'d_시나리오'!$H$2+SQRT(A1216*('d_시나리오'!$J$2-'d_시나리오'!$H$2)*('d_시나리오'!$I$2-'d_시나리오'!$H$2)),'d_시나리오'!$J$2-SQRT((1-A1216)*('d_시나리오'!$J$2-'d_시나리오'!$H$2)*('d_시나리오'!$J$2-'d_시나리오'!$I$2))))</f>
        <v/>
      </c>
      <c r="C1216">
        <f>BETAINV(RAND(),2,6)</f>
        <v/>
      </c>
      <c r="D1216">
        <f>INDEX('d_분포'!$A$2:$A$28,RANDBETWEEN(1,27))</f>
        <v/>
      </c>
      <c r="E1216">
        <f>INDEX('d_분포'!$C$2:$C$5,RANDBETWEEN(1,4))*(0.9+0.2*RAND())</f>
        <v/>
      </c>
      <c r="F1216">
        <f>RAND()</f>
        <v/>
      </c>
      <c r="G1216">
        <f>IF('d_시나리오'!$J$3='d_시나리오'!$H$3,'d_시나리오'!$I$3,IF(F1216&lt;('d_시나리오'!$I$3-'d_시나리오'!$H$3)/('d_시나리오'!$J$3-'d_시나리오'!$H$3),'d_시나리오'!$H$3+SQRT(F1216*('d_시나리오'!$J$3-'d_시나리오'!$H$3)*('d_시나리오'!$I$3-'d_시나리오'!$H$3)),'d_시나리오'!$J$3-SQRT((1-F1216)*('d_시나리오'!$J$3-'d_시나리오'!$H$3)*('d_시나리오'!$J$3-'d_시나리오'!$I$3))))</f>
        <v/>
      </c>
      <c r="H1216">
        <f>RAND()</f>
        <v/>
      </c>
      <c r="I1216">
        <f>IF('d_시나리오'!$J$4='d_시나리오'!$H$4,'d_시나리오'!$I$4,IF(H1216&lt;('d_시나리오'!$I$4-'d_시나리오'!$H$4)/('d_시나리오'!$J$4-'d_시나리오'!$H$4),'d_시나리오'!$H$4+SQRT(H1216*('d_시나리오'!$J$4-'d_시나리오'!$H$4)*('d_시나리오'!$I$4-'d_시나리오'!$H$4)),'d_시나리오'!$J$4-SQRT((1-H1216)*('d_시나리오'!$J$4-'d_시나리오'!$H$4)*('d_시나리오'!$J$4-'d_시나리오'!$I$4))))</f>
        <v/>
      </c>
      <c r="J1216">
        <f>RAND()</f>
        <v/>
      </c>
      <c r="K1216">
        <f>IF('d_시나리오'!$J$5='d_시나리오'!$H$5,'d_시나리오'!$I$5,IF(J1216&lt;('d_시나리오'!$I$5-'d_시나리오'!$H$5)/('d_시나리오'!$J$5-'d_시나리오'!$H$5),'d_시나리오'!$H$5+SQRT(J1216*('d_시나리오'!$J$5-'d_시나리오'!$H$5)*('d_시나리오'!$I$5-'d_시나리오'!$H$5)),'d_시나리오'!$J$5-SQRT((1-J1216)*('d_시나리오'!$J$5-'d_시나리오'!$H$5)*('d_시나리오'!$J$5-'d_시나리오'!$I$5))))</f>
        <v/>
      </c>
      <c r="L1216">
        <f>RAND()</f>
        <v/>
      </c>
      <c r="M1216">
        <f>IF('d_시나리오'!$J$6='d_시나리오'!$H$6,'d_시나리오'!$I$6,IF(L1216&lt;('d_시나리오'!$I$6-'d_시나리오'!$H$6)/('d_시나리오'!$J$6-'d_시나리오'!$H$6),'d_시나리오'!$H$6+SQRT(L1216*('d_시나리오'!$J$6-'d_시나리오'!$H$6)*('d_시나리오'!$I$6-'d_시나리오'!$H$6)),'d_시나리오'!$J$6-SQRT((1-L1216)*('d_시나리오'!$J$6-'d_시나리오'!$H$6)*('d_시나리오'!$J$6-'d_시나리오'!$I$6))))</f>
        <v/>
      </c>
      <c r="N1216">
        <f>INDEX('d_분포'!$B$2:$B$57,RANDBETWEEN(1,56))</f>
        <v/>
      </c>
      <c r="O1216">
        <f>BETAINV(RAND(),5,5)</f>
        <v/>
      </c>
      <c r="P1216">
        <f>'d_고정'!$B$1*'6_기대효과'!$H$7*('d_시나리오'!$I$7/'d_고정'!$B$2)*B1216</f>
        <v/>
      </c>
      <c r="Q1216">
        <f>P1216*C1216</f>
        <v/>
      </c>
      <c r="R1216">
        <f>P1216*E1216</f>
        <v/>
      </c>
      <c r="S1216">
        <f>R1216*G1216</f>
        <v/>
      </c>
      <c r="T1216">
        <f>Q1216+S1216</f>
        <v/>
      </c>
      <c r="U1216">
        <f>(Q1216*D1216+S1216*I1216)*(1-O1216)</f>
        <v/>
      </c>
      <c r="V1216">
        <f>(R1216*K1216*N1216+'d_고정'!$B$3*('6_기대효과'!$H$7/8)*N1216*'d_고정'!$B$10*M1216*('6_기대효과'!$K$7/'d_고정'!$B$9))*(1-O1216)</f>
        <v/>
      </c>
      <c r="W1216">
        <f>(S1216*I1216+R1216*MAX(K1216-'d_고정'!$B$10*M1216*('6_기대효과'!$K$7/'d_고정'!$B$9),0)*N1216)*(1-O1216)</f>
        <v/>
      </c>
      <c r="X1216">
        <f>U1216+V1216</f>
        <v/>
      </c>
      <c r="Y1216">
        <f>U1216/('d_고정'!$B$5*'6_기대효과'!$H$7/8)/'d_고정'!$B$6</f>
        <v/>
      </c>
      <c r="Z1216">
        <f>U1216/('d_고정'!$B$8*'6_기대효과'!$H$7/8)</f>
        <v/>
      </c>
    </row>
    <row r="1217">
      <c r="A1217">
        <f>RAND()</f>
        <v/>
      </c>
      <c r="B1217">
        <f>IF('d_시나리오'!$J$2='d_시나리오'!$H$2,'d_시나리오'!$I$2,IF(A1217&lt;('d_시나리오'!$I$2-'d_시나리오'!$H$2)/('d_시나리오'!$J$2-'d_시나리오'!$H$2),'d_시나리오'!$H$2+SQRT(A1217*('d_시나리오'!$J$2-'d_시나리오'!$H$2)*('d_시나리오'!$I$2-'d_시나리오'!$H$2)),'d_시나리오'!$J$2-SQRT((1-A1217)*('d_시나리오'!$J$2-'d_시나리오'!$H$2)*('d_시나리오'!$J$2-'d_시나리오'!$I$2))))</f>
        <v/>
      </c>
      <c r="C1217">
        <f>BETAINV(RAND(),2,6)</f>
        <v/>
      </c>
      <c r="D1217">
        <f>INDEX('d_분포'!$A$2:$A$28,RANDBETWEEN(1,27))</f>
        <v/>
      </c>
      <c r="E1217">
        <f>INDEX('d_분포'!$C$2:$C$5,RANDBETWEEN(1,4))*(0.9+0.2*RAND())</f>
        <v/>
      </c>
      <c r="F1217">
        <f>RAND()</f>
        <v/>
      </c>
      <c r="G1217">
        <f>IF('d_시나리오'!$J$3='d_시나리오'!$H$3,'d_시나리오'!$I$3,IF(F1217&lt;('d_시나리오'!$I$3-'d_시나리오'!$H$3)/('d_시나리오'!$J$3-'d_시나리오'!$H$3),'d_시나리오'!$H$3+SQRT(F1217*('d_시나리오'!$J$3-'d_시나리오'!$H$3)*('d_시나리오'!$I$3-'d_시나리오'!$H$3)),'d_시나리오'!$J$3-SQRT((1-F1217)*('d_시나리오'!$J$3-'d_시나리오'!$H$3)*('d_시나리오'!$J$3-'d_시나리오'!$I$3))))</f>
        <v/>
      </c>
      <c r="H1217">
        <f>RAND()</f>
        <v/>
      </c>
      <c r="I1217">
        <f>IF('d_시나리오'!$J$4='d_시나리오'!$H$4,'d_시나리오'!$I$4,IF(H1217&lt;('d_시나리오'!$I$4-'d_시나리오'!$H$4)/('d_시나리오'!$J$4-'d_시나리오'!$H$4),'d_시나리오'!$H$4+SQRT(H1217*('d_시나리오'!$J$4-'d_시나리오'!$H$4)*('d_시나리오'!$I$4-'d_시나리오'!$H$4)),'d_시나리오'!$J$4-SQRT((1-H1217)*('d_시나리오'!$J$4-'d_시나리오'!$H$4)*('d_시나리오'!$J$4-'d_시나리오'!$I$4))))</f>
        <v/>
      </c>
      <c r="J1217">
        <f>RAND()</f>
        <v/>
      </c>
      <c r="K1217">
        <f>IF('d_시나리오'!$J$5='d_시나리오'!$H$5,'d_시나리오'!$I$5,IF(J1217&lt;('d_시나리오'!$I$5-'d_시나리오'!$H$5)/('d_시나리오'!$J$5-'d_시나리오'!$H$5),'d_시나리오'!$H$5+SQRT(J1217*('d_시나리오'!$J$5-'d_시나리오'!$H$5)*('d_시나리오'!$I$5-'d_시나리오'!$H$5)),'d_시나리오'!$J$5-SQRT((1-J1217)*('d_시나리오'!$J$5-'d_시나리오'!$H$5)*('d_시나리오'!$J$5-'d_시나리오'!$I$5))))</f>
        <v/>
      </c>
      <c r="L1217">
        <f>RAND()</f>
        <v/>
      </c>
      <c r="M1217">
        <f>IF('d_시나리오'!$J$6='d_시나리오'!$H$6,'d_시나리오'!$I$6,IF(L1217&lt;('d_시나리오'!$I$6-'d_시나리오'!$H$6)/('d_시나리오'!$J$6-'d_시나리오'!$H$6),'d_시나리오'!$H$6+SQRT(L1217*('d_시나리오'!$J$6-'d_시나리오'!$H$6)*('d_시나리오'!$I$6-'d_시나리오'!$H$6)),'d_시나리오'!$J$6-SQRT((1-L1217)*('d_시나리오'!$J$6-'d_시나리오'!$H$6)*('d_시나리오'!$J$6-'d_시나리오'!$I$6))))</f>
        <v/>
      </c>
      <c r="N1217">
        <f>INDEX('d_분포'!$B$2:$B$57,RANDBETWEEN(1,56))</f>
        <v/>
      </c>
      <c r="O1217">
        <f>BETAINV(RAND(),5,5)</f>
        <v/>
      </c>
      <c r="P1217">
        <f>'d_고정'!$B$1*'6_기대효과'!$H$7*('d_시나리오'!$I$7/'d_고정'!$B$2)*B1217</f>
        <v/>
      </c>
      <c r="Q1217">
        <f>P1217*C1217</f>
        <v/>
      </c>
      <c r="R1217">
        <f>P1217*E1217</f>
        <v/>
      </c>
      <c r="S1217">
        <f>R1217*G1217</f>
        <v/>
      </c>
      <c r="T1217">
        <f>Q1217+S1217</f>
        <v/>
      </c>
      <c r="U1217">
        <f>(Q1217*D1217+S1217*I1217)*(1-O1217)</f>
        <v/>
      </c>
      <c r="V1217">
        <f>(R1217*K1217*N1217+'d_고정'!$B$3*('6_기대효과'!$H$7/8)*N1217*'d_고정'!$B$10*M1217*('6_기대효과'!$K$7/'d_고정'!$B$9))*(1-O1217)</f>
        <v/>
      </c>
      <c r="W1217">
        <f>(S1217*I1217+R1217*MAX(K1217-'d_고정'!$B$10*M1217*('6_기대효과'!$K$7/'d_고정'!$B$9),0)*N1217)*(1-O1217)</f>
        <v/>
      </c>
      <c r="X1217">
        <f>U1217+V1217</f>
        <v/>
      </c>
      <c r="Y1217">
        <f>U1217/('d_고정'!$B$5*'6_기대효과'!$H$7/8)/'d_고정'!$B$6</f>
        <v/>
      </c>
      <c r="Z1217">
        <f>U1217/('d_고정'!$B$8*'6_기대효과'!$H$7/8)</f>
        <v/>
      </c>
    </row>
    <row r="1218">
      <c r="A1218">
        <f>RAND()</f>
        <v/>
      </c>
      <c r="B1218">
        <f>IF('d_시나리오'!$J$2='d_시나리오'!$H$2,'d_시나리오'!$I$2,IF(A1218&lt;('d_시나리오'!$I$2-'d_시나리오'!$H$2)/('d_시나리오'!$J$2-'d_시나리오'!$H$2),'d_시나리오'!$H$2+SQRT(A1218*('d_시나리오'!$J$2-'d_시나리오'!$H$2)*('d_시나리오'!$I$2-'d_시나리오'!$H$2)),'d_시나리오'!$J$2-SQRT((1-A1218)*('d_시나리오'!$J$2-'d_시나리오'!$H$2)*('d_시나리오'!$J$2-'d_시나리오'!$I$2))))</f>
        <v/>
      </c>
      <c r="C1218">
        <f>BETAINV(RAND(),2,6)</f>
        <v/>
      </c>
      <c r="D1218">
        <f>INDEX('d_분포'!$A$2:$A$28,RANDBETWEEN(1,27))</f>
        <v/>
      </c>
      <c r="E1218">
        <f>INDEX('d_분포'!$C$2:$C$5,RANDBETWEEN(1,4))*(0.9+0.2*RAND())</f>
        <v/>
      </c>
      <c r="F1218">
        <f>RAND()</f>
        <v/>
      </c>
      <c r="G1218">
        <f>IF('d_시나리오'!$J$3='d_시나리오'!$H$3,'d_시나리오'!$I$3,IF(F1218&lt;('d_시나리오'!$I$3-'d_시나리오'!$H$3)/('d_시나리오'!$J$3-'d_시나리오'!$H$3),'d_시나리오'!$H$3+SQRT(F1218*('d_시나리오'!$J$3-'d_시나리오'!$H$3)*('d_시나리오'!$I$3-'d_시나리오'!$H$3)),'d_시나리오'!$J$3-SQRT((1-F1218)*('d_시나리오'!$J$3-'d_시나리오'!$H$3)*('d_시나리오'!$J$3-'d_시나리오'!$I$3))))</f>
        <v/>
      </c>
      <c r="H1218">
        <f>RAND()</f>
        <v/>
      </c>
      <c r="I1218">
        <f>IF('d_시나리오'!$J$4='d_시나리오'!$H$4,'d_시나리오'!$I$4,IF(H1218&lt;('d_시나리오'!$I$4-'d_시나리오'!$H$4)/('d_시나리오'!$J$4-'d_시나리오'!$H$4),'d_시나리오'!$H$4+SQRT(H1218*('d_시나리오'!$J$4-'d_시나리오'!$H$4)*('d_시나리오'!$I$4-'d_시나리오'!$H$4)),'d_시나리오'!$J$4-SQRT((1-H1218)*('d_시나리오'!$J$4-'d_시나리오'!$H$4)*('d_시나리오'!$J$4-'d_시나리오'!$I$4))))</f>
        <v/>
      </c>
      <c r="J1218">
        <f>RAND()</f>
        <v/>
      </c>
      <c r="K1218">
        <f>IF('d_시나리오'!$J$5='d_시나리오'!$H$5,'d_시나리오'!$I$5,IF(J1218&lt;('d_시나리오'!$I$5-'d_시나리오'!$H$5)/('d_시나리오'!$J$5-'d_시나리오'!$H$5),'d_시나리오'!$H$5+SQRT(J1218*('d_시나리오'!$J$5-'d_시나리오'!$H$5)*('d_시나리오'!$I$5-'d_시나리오'!$H$5)),'d_시나리오'!$J$5-SQRT((1-J1218)*('d_시나리오'!$J$5-'d_시나리오'!$H$5)*('d_시나리오'!$J$5-'d_시나리오'!$I$5))))</f>
        <v/>
      </c>
      <c r="L1218">
        <f>RAND()</f>
        <v/>
      </c>
      <c r="M1218">
        <f>IF('d_시나리오'!$J$6='d_시나리오'!$H$6,'d_시나리오'!$I$6,IF(L1218&lt;('d_시나리오'!$I$6-'d_시나리오'!$H$6)/('d_시나리오'!$J$6-'d_시나리오'!$H$6),'d_시나리오'!$H$6+SQRT(L1218*('d_시나리오'!$J$6-'d_시나리오'!$H$6)*('d_시나리오'!$I$6-'d_시나리오'!$H$6)),'d_시나리오'!$J$6-SQRT((1-L1218)*('d_시나리오'!$J$6-'d_시나리오'!$H$6)*('d_시나리오'!$J$6-'d_시나리오'!$I$6))))</f>
        <v/>
      </c>
      <c r="N1218">
        <f>INDEX('d_분포'!$B$2:$B$57,RANDBETWEEN(1,56))</f>
        <v/>
      </c>
      <c r="O1218">
        <f>BETAINV(RAND(),5,5)</f>
        <v/>
      </c>
      <c r="P1218">
        <f>'d_고정'!$B$1*'6_기대효과'!$H$7*('d_시나리오'!$I$7/'d_고정'!$B$2)*B1218</f>
        <v/>
      </c>
      <c r="Q1218">
        <f>P1218*C1218</f>
        <v/>
      </c>
      <c r="R1218">
        <f>P1218*E1218</f>
        <v/>
      </c>
      <c r="S1218">
        <f>R1218*G1218</f>
        <v/>
      </c>
      <c r="T1218">
        <f>Q1218+S1218</f>
        <v/>
      </c>
      <c r="U1218">
        <f>(Q1218*D1218+S1218*I1218)*(1-O1218)</f>
        <v/>
      </c>
      <c r="V1218">
        <f>(R1218*K1218*N1218+'d_고정'!$B$3*('6_기대효과'!$H$7/8)*N1218*'d_고정'!$B$10*M1218*('6_기대효과'!$K$7/'d_고정'!$B$9))*(1-O1218)</f>
        <v/>
      </c>
      <c r="W1218">
        <f>(S1218*I1218+R1218*MAX(K1218-'d_고정'!$B$10*M1218*('6_기대효과'!$K$7/'d_고정'!$B$9),0)*N1218)*(1-O1218)</f>
        <v/>
      </c>
      <c r="X1218">
        <f>U1218+V1218</f>
        <v/>
      </c>
      <c r="Y1218">
        <f>U1218/('d_고정'!$B$5*'6_기대효과'!$H$7/8)/'d_고정'!$B$6</f>
        <v/>
      </c>
      <c r="Z1218">
        <f>U1218/('d_고정'!$B$8*'6_기대효과'!$H$7/8)</f>
        <v/>
      </c>
    </row>
    <row r="1219">
      <c r="A1219">
        <f>RAND()</f>
        <v/>
      </c>
      <c r="B1219">
        <f>IF('d_시나리오'!$J$2='d_시나리오'!$H$2,'d_시나리오'!$I$2,IF(A1219&lt;('d_시나리오'!$I$2-'d_시나리오'!$H$2)/('d_시나리오'!$J$2-'d_시나리오'!$H$2),'d_시나리오'!$H$2+SQRT(A1219*('d_시나리오'!$J$2-'d_시나리오'!$H$2)*('d_시나리오'!$I$2-'d_시나리오'!$H$2)),'d_시나리오'!$J$2-SQRT((1-A1219)*('d_시나리오'!$J$2-'d_시나리오'!$H$2)*('d_시나리오'!$J$2-'d_시나리오'!$I$2))))</f>
        <v/>
      </c>
      <c r="C1219">
        <f>BETAINV(RAND(),2,6)</f>
        <v/>
      </c>
      <c r="D1219">
        <f>INDEX('d_분포'!$A$2:$A$28,RANDBETWEEN(1,27))</f>
        <v/>
      </c>
      <c r="E1219">
        <f>INDEX('d_분포'!$C$2:$C$5,RANDBETWEEN(1,4))*(0.9+0.2*RAND())</f>
        <v/>
      </c>
      <c r="F1219">
        <f>RAND()</f>
        <v/>
      </c>
      <c r="G1219">
        <f>IF('d_시나리오'!$J$3='d_시나리오'!$H$3,'d_시나리오'!$I$3,IF(F1219&lt;('d_시나리오'!$I$3-'d_시나리오'!$H$3)/('d_시나리오'!$J$3-'d_시나리오'!$H$3),'d_시나리오'!$H$3+SQRT(F1219*('d_시나리오'!$J$3-'d_시나리오'!$H$3)*('d_시나리오'!$I$3-'d_시나리오'!$H$3)),'d_시나리오'!$J$3-SQRT((1-F1219)*('d_시나리오'!$J$3-'d_시나리오'!$H$3)*('d_시나리오'!$J$3-'d_시나리오'!$I$3))))</f>
        <v/>
      </c>
      <c r="H1219">
        <f>RAND()</f>
        <v/>
      </c>
      <c r="I1219">
        <f>IF('d_시나리오'!$J$4='d_시나리오'!$H$4,'d_시나리오'!$I$4,IF(H1219&lt;('d_시나리오'!$I$4-'d_시나리오'!$H$4)/('d_시나리오'!$J$4-'d_시나리오'!$H$4),'d_시나리오'!$H$4+SQRT(H1219*('d_시나리오'!$J$4-'d_시나리오'!$H$4)*('d_시나리오'!$I$4-'d_시나리오'!$H$4)),'d_시나리오'!$J$4-SQRT((1-H1219)*('d_시나리오'!$J$4-'d_시나리오'!$H$4)*('d_시나리오'!$J$4-'d_시나리오'!$I$4))))</f>
        <v/>
      </c>
      <c r="J1219">
        <f>RAND()</f>
        <v/>
      </c>
      <c r="K1219">
        <f>IF('d_시나리오'!$J$5='d_시나리오'!$H$5,'d_시나리오'!$I$5,IF(J1219&lt;('d_시나리오'!$I$5-'d_시나리오'!$H$5)/('d_시나리오'!$J$5-'d_시나리오'!$H$5),'d_시나리오'!$H$5+SQRT(J1219*('d_시나리오'!$J$5-'d_시나리오'!$H$5)*('d_시나리오'!$I$5-'d_시나리오'!$H$5)),'d_시나리오'!$J$5-SQRT((1-J1219)*('d_시나리오'!$J$5-'d_시나리오'!$H$5)*('d_시나리오'!$J$5-'d_시나리오'!$I$5))))</f>
        <v/>
      </c>
      <c r="L1219">
        <f>RAND()</f>
        <v/>
      </c>
      <c r="M1219">
        <f>IF('d_시나리오'!$J$6='d_시나리오'!$H$6,'d_시나리오'!$I$6,IF(L1219&lt;('d_시나리오'!$I$6-'d_시나리오'!$H$6)/('d_시나리오'!$J$6-'d_시나리오'!$H$6),'d_시나리오'!$H$6+SQRT(L1219*('d_시나리오'!$J$6-'d_시나리오'!$H$6)*('d_시나리오'!$I$6-'d_시나리오'!$H$6)),'d_시나리오'!$J$6-SQRT((1-L1219)*('d_시나리오'!$J$6-'d_시나리오'!$H$6)*('d_시나리오'!$J$6-'d_시나리오'!$I$6))))</f>
        <v/>
      </c>
      <c r="N1219">
        <f>INDEX('d_분포'!$B$2:$B$57,RANDBETWEEN(1,56))</f>
        <v/>
      </c>
      <c r="O1219">
        <f>BETAINV(RAND(),5,5)</f>
        <v/>
      </c>
      <c r="P1219">
        <f>'d_고정'!$B$1*'6_기대효과'!$H$7*('d_시나리오'!$I$7/'d_고정'!$B$2)*B1219</f>
        <v/>
      </c>
      <c r="Q1219">
        <f>P1219*C1219</f>
        <v/>
      </c>
      <c r="R1219">
        <f>P1219*E1219</f>
        <v/>
      </c>
      <c r="S1219">
        <f>R1219*G1219</f>
        <v/>
      </c>
      <c r="T1219">
        <f>Q1219+S1219</f>
        <v/>
      </c>
      <c r="U1219">
        <f>(Q1219*D1219+S1219*I1219)*(1-O1219)</f>
        <v/>
      </c>
      <c r="V1219">
        <f>(R1219*K1219*N1219+'d_고정'!$B$3*('6_기대효과'!$H$7/8)*N1219*'d_고정'!$B$10*M1219*('6_기대효과'!$K$7/'d_고정'!$B$9))*(1-O1219)</f>
        <v/>
      </c>
      <c r="W1219">
        <f>(S1219*I1219+R1219*MAX(K1219-'d_고정'!$B$10*M1219*('6_기대효과'!$K$7/'d_고정'!$B$9),0)*N1219)*(1-O1219)</f>
        <v/>
      </c>
      <c r="X1219">
        <f>U1219+V1219</f>
        <v/>
      </c>
      <c r="Y1219">
        <f>U1219/('d_고정'!$B$5*'6_기대효과'!$H$7/8)/'d_고정'!$B$6</f>
        <v/>
      </c>
      <c r="Z1219">
        <f>U1219/('d_고정'!$B$8*'6_기대효과'!$H$7/8)</f>
        <v/>
      </c>
    </row>
    <row r="1220">
      <c r="A1220">
        <f>RAND()</f>
        <v/>
      </c>
      <c r="B1220">
        <f>IF('d_시나리오'!$J$2='d_시나리오'!$H$2,'d_시나리오'!$I$2,IF(A1220&lt;('d_시나리오'!$I$2-'d_시나리오'!$H$2)/('d_시나리오'!$J$2-'d_시나리오'!$H$2),'d_시나리오'!$H$2+SQRT(A1220*('d_시나리오'!$J$2-'d_시나리오'!$H$2)*('d_시나리오'!$I$2-'d_시나리오'!$H$2)),'d_시나리오'!$J$2-SQRT((1-A1220)*('d_시나리오'!$J$2-'d_시나리오'!$H$2)*('d_시나리오'!$J$2-'d_시나리오'!$I$2))))</f>
        <v/>
      </c>
      <c r="C1220">
        <f>BETAINV(RAND(),2,6)</f>
        <v/>
      </c>
      <c r="D1220">
        <f>INDEX('d_분포'!$A$2:$A$28,RANDBETWEEN(1,27))</f>
        <v/>
      </c>
      <c r="E1220">
        <f>INDEX('d_분포'!$C$2:$C$5,RANDBETWEEN(1,4))*(0.9+0.2*RAND())</f>
        <v/>
      </c>
      <c r="F1220">
        <f>RAND()</f>
        <v/>
      </c>
      <c r="G1220">
        <f>IF('d_시나리오'!$J$3='d_시나리오'!$H$3,'d_시나리오'!$I$3,IF(F1220&lt;('d_시나리오'!$I$3-'d_시나리오'!$H$3)/('d_시나리오'!$J$3-'d_시나리오'!$H$3),'d_시나리오'!$H$3+SQRT(F1220*('d_시나리오'!$J$3-'d_시나리오'!$H$3)*('d_시나리오'!$I$3-'d_시나리오'!$H$3)),'d_시나리오'!$J$3-SQRT((1-F1220)*('d_시나리오'!$J$3-'d_시나리오'!$H$3)*('d_시나리오'!$J$3-'d_시나리오'!$I$3))))</f>
        <v/>
      </c>
      <c r="H1220">
        <f>RAND()</f>
        <v/>
      </c>
      <c r="I1220">
        <f>IF('d_시나리오'!$J$4='d_시나리오'!$H$4,'d_시나리오'!$I$4,IF(H1220&lt;('d_시나리오'!$I$4-'d_시나리오'!$H$4)/('d_시나리오'!$J$4-'d_시나리오'!$H$4),'d_시나리오'!$H$4+SQRT(H1220*('d_시나리오'!$J$4-'d_시나리오'!$H$4)*('d_시나리오'!$I$4-'d_시나리오'!$H$4)),'d_시나리오'!$J$4-SQRT((1-H1220)*('d_시나리오'!$J$4-'d_시나리오'!$H$4)*('d_시나리오'!$J$4-'d_시나리오'!$I$4))))</f>
        <v/>
      </c>
      <c r="J1220">
        <f>RAND()</f>
        <v/>
      </c>
      <c r="K1220">
        <f>IF('d_시나리오'!$J$5='d_시나리오'!$H$5,'d_시나리오'!$I$5,IF(J1220&lt;('d_시나리오'!$I$5-'d_시나리오'!$H$5)/('d_시나리오'!$J$5-'d_시나리오'!$H$5),'d_시나리오'!$H$5+SQRT(J1220*('d_시나리오'!$J$5-'d_시나리오'!$H$5)*('d_시나리오'!$I$5-'d_시나리오'!$H$5)),'d_시나리오'!$J$5-SQRT((1-J1220)*('d_시나리오'!$J$5-'d_시나리오'!$H$5)*('d_시나리오'!$J$5-'d_시나리오'!$I$5))))</f>
        <v/>
      </c>
      <c r="L1220">
        <f>RAND()</f>
        <v/>
      </c>
      <c r="M1220">
        <f>IF('d_시나리오'!$J$6='d_시나리오'!$H$6,'d_시나리오'!$I$6,IF(L1220&lt;('d_시나리오'!$I$6-'d_시나리오'!$H$6)/('d_시나리오'!$J$6-'d_시나리오'!$H$6),'d_시나리오'!$H$6+SQRT(L1220*('d_시나리오'!$J$6-'d_시나리오'!$H$6)*('d_시나리오'!$I$6-'d_시나리오'!$H$6)),'d_시나리오'!$J$6-SQRT((1-L1220)*('d_시나리오'!$J$6-'d_시나리오'!$H$6)*('d_시나리오'!$J$6-'d_시나리오'!$I$6))))</f>
        <v/>
      </c>
      <c r="N1220">
        <f>INDEX('d_분포'!$B$2:$B$57,RANDBETWEEN(1,56))</f>
        <v/>
      </c>
      <c r="O1220">
        <f>BETAINV(RAND(),5,5)</f>
        <v/>
      </c>
      <c r="P1220">
        <f>'d_고정'!$B$1*'6_기대효과'!$H$7*('d_시나리오'!$I$7/'d_고정'!$B$2)*B1220</f>
        <v/>
      </c>
      <c r="Q1220">
        <f>P1220*C1220</f>
        <v/>
      </c>
      <c r="R1220">
        <f>P1220*E1220</f>
        <v/>
      </c>
      <c r="S1220">
        <f>R1220*G1220</f>
        <v/>
      </c>
      <c r="T1220">
        <f>Q1220+S1220</f>
        <v/>
      </c>
      <c r="U1220">
        <f>(Q1220*D1220+S1220*I1220)*(1-O1220)</f>
        <v/>
      </c>
      <c r="V1220">
        <f>(R1220*K1220*N1220+'d_고정'!$B$3*('6_기대효과'!$H$7/8)*N1220*'d_고정'!$B$10*M1220*('6_기대효과'!$K$7/'d_고정'!$B$9))*(1-O1220)</f>
        <v/>
      </c>
      <c r="W1220">
        <f>(S1220*I1220+R1220*MAX(K1220-'d_고정'!$B$10*M1220*('6_기대효과'!$K$7/'d_고정'!$B$9),0)*N1220)*(1-O1220)</f>
        <v/>
      </c>
      <c r="X1220">
        <f>U1220+V1220</f>
        <v/>
      </c>
      <c r="Y1220">
        <f>U1220/('d_고정'!$B$5*'6_기대효과'!$H$7/8)/'d_고정'!$B$6</f>
        <v/>
      </c>
      <c r="Z1220">
        <f>U1220/('d_고정'!$B$8*'6_기대효과'!$H$7/8)</f>
        <v/>
      </c>
    </row>
    <row r="1221">
      <c r="A1221">
        <f>RAND()</f>
        <v/>
      </c>
      <c r="B1221">
        <f>IF('d_시나리오'!$J$2='d_시나리오'!$H$2,'d_시나리오'!$I$2,IF(A1221&lt;('d_시나리오'!$I$2-'d_시나리오'!$H$2)/('d_시나리오'!$J$2-'d_시나리오'!$H$2),'d_시나리오'!$H$2+SQRT(A1221*('d_시나리오'!$J$2-'d_시나리오'!$H$2)*('d_시나리오'!$I$2-'d_시나리오'!$H$2)),'d_시나리오'!$J$2-SQRT((1-A1221)*('d_시나리오'!$J$2-'d_시나리오'!$H$2)*('d_시나리오'!$J$2-'d_시나리오'!$I$2))))</f>
        <v/>
      </c>
      <c r="C1221">
        <f>BETAINV(RAND(),2,6)</f>
        <v/>
      </c>
      <c r="D1221">
        <f>INDEX('d_분포'!$A$2:$A$28,RANDBETWEEN(1,27))</f>
        <v/>
      </c>
      <c r="E1221">
        <f>INDEX('d_분포'!$C$2:$C$5,RANDBETWEEN(1,4))*(0.9+0.2*RAND())</f>
        <v/>
      </c>
      <c r="F1221">
        <f>RAND()</f>
        <v/>
      </c>
      <c r="G1221">
        <f>IF('d_시나리오'!$J$3='d_시나리오'!$H$3,'d_시나리오'!$I$3,IF(F1221&lt;('d_시나리오'!$I$3-'d_시나리오'!$H$3)/('d_시나리오'!$J$3-'d_시나리오'!$H$3),'d_시나리오'!$H$3+SQRT(F1221*('d_시나리오'!$J$3-'d_시나리오'!$H$3)*('d_시나리오'!$I$3-'d_시나리오'!$H$3)),'d_시나리오'!$J$3-SQRT((1-F1221)*('d_시나리오'!$J$3-'d_시나리오'!$H$3)*('d_시나리오'!$J$3-'d_시나리오'!$I$3))))</f>
        <v/>
      </c>
      <c r="H1221">
        <f>RAND()</f>
        <v/>
      </c>
      <c r="I1221">
        <f>IF('d_시나리오'!$J$4='d_시나리오'!$H$4,'d_시나리오'!$I$4,IF(H1221&lt;('d_시나리오'!$I$4-'d_시나리오'!$H$4)/('d_시나리오'!$J$4-'d_시나리오'!$H$4),'d_시나리오'!$H$4+SQRT(H1221*('d_시나리오'!$J$4-'d_시나리오'!$H$4)*('d_시나리오'!$I$4-'d_시나리오'!$H$4)),'d_시나리오'!$J$4-SQRT((1-H1221)*('d_시나리오'!$J$4-'d_시나리오'!$H$4)*('d_시나리오'!$J$4-'d_시나리오'!$I$4))))</f>
        <v/>
      </c>
      <c r="J1221">
        <f>RAND()</f>
        <v/>
      </c>
      <c r="K1221">
        <f>IF('d_시나리오'!$J$5='d_시나리오'!$H$5,'d_시나리오'!$I$5,IF(J1221&lt;('d_시나리오'!$I$5-'d_시나리오'!$H$5)/('d_시나리오'!$J$5-'d_시나리오'!$H$5),'d_시나리오'!$H$5+SQRT(J1221*('d_시나리오'!$J$5-'d_시나리오'!$H$5)*('d_시나리오'!$I$5-'d_시나리오'!$H$5)),'d_시나리오'!$J$5-SQRT((1-J1221)*('d_시나리오'!$J$5-'d_시나리오'!$H$5)*('d_시나리오'!$J$5-'d_시나리오'!$I$5))))</f>
        <v/>
      </c>
      <c r="L1221">
        <f>RAND()</f>
        <v/>
      </c>
      <c r="M1221">
        <f>IF('d_시나리오'!$J$6='d_시나리오'!$H$6,'d_시나리오'!$I$6,IF(L1221&lt;('d_시나리오'!$I$6-'d_시나리오'!$H$6)/('d_시나리오'!$J$6-'d_시나리오'!$H$6),'d_시나리오'!$H$6+SQRT(L1221*('d_시나리오'!$J$6-'d_시나리오'!$H$6)*('d_시나리오'!$I$6-'d_시나리오'!$H$6)),'d_시나리오'!$J$6-SQRT((1-L1221)*('d_시나리오'!$J$6-'d_시나리오'!$H$6)*('d_시나리오'!$J$6-'d_시나리오'!$I$6))))</f>
        <v/>
      </c>
      <c r="N1221">
        <f>INDEX('d_분포'!$B$2:$B$57,RANDBETWEEN(1,56))</f>
        <v/>
      </c>
      <c r="O1221">
        <f>BETAINV(RAND(),5,5)</f>
        <v/>
      </c>
      <c r="P1221">
        <f>'d_고정'!$B$1*'6_기대효과'!$H$7*('d_시나리오'!$I$7/'d_고정'!$B$2)*B1221</f>
        <v/>
      </c>
      <c r="Q1221">
        <f>P1221*C1221</f>
        <v/>
      </c>
      <c r="R1221">
        <f>P1221*E1221</f>
        <v/>
      </c>
      <c r="S1221">
        <f>R1221*G1221</f>
        <v/>
      </c>
      <c r="T1221">
        <f>Q1221+S1221</f>
        <v/>
      </c>
      <c r="U1221">
        <f>(Q1221*D1221+S1221*I1221)*(1-O1221)</f>
        <v/>
      </c>
      <c r="V1221">
        <f>(R1221*K1221*N1221+'d_고정'!$B$3*('6_기대효과'!$H$7/8)*N1221*'d_고정'!$B$10*M1221*('6_기대효과'!$K$7/'d_고정'!$B$9))*(1-O1221)</f>
        <v/>
      </c>
      <c r="W1221">
        <f>(S1221*I1221+R1221*MAX(K1221-'d_고정'!$B$10*M1221*('6_기대효과'!$K$7/'d_고정'!$B$9),0)*N1221)*(1-O1221)</f>
        <v/>
      </c>
      <c r="X1221">
        <f>U1221+V1221</f>
        <v/>
      </c>
      <c r="Y1221">
        <f>U1221/('d_고정'!$B$5*'6_기대효과'!$H$7/8)/'d_고정'!$B$6</f>
        <v/>
      </c>
      <c r="Z1221">
        <f>U1221/('d_고정'!$B$8*'6_기대효과'!$H$7/8)</f>
        <v/>
      </c>
    </row>
    <row r="1222">
      <c r="A1222">
        <f>RAND()</f>
        <v/>
      </c>
      <c r="B1222">
        <f>IF('d_시나리오'!$J$2='d_시나리오'!$H$2,'d_시나리오'!$I$2,IF(A1222&lt;('d_시나리오'!$I$2-'d_시나리오'!$H$2)/('d_시나리오'!$J$2-'d_시나리오'!$H$2),'d_시나리오'!$H$2+SQRT(A1222*('d_시나리오'!$J$2-'d_시나리오'!$H$2)*('d_시나리오'!$I$2-'d_시나리오'!$H$2)),'d_시나리오'!$J$2-SQRT((1-A1222)*('d_시나리오'!$J$2-'d_시나리오'!$H$2)*('d_시나리오'!$J$2-'d_시나리오'!$I$2))))</f>
        <v/>
      </c>
      <c r="C1222">
        <f>BETAINV(RAND(),2,6)</f>
        <v/>
      </c>
      <c r="D1222">
        <f>INDEX('d_분포'!$A$2:$A$28,RANDBETWEEN(1,27))</f>
        <v/>
      </c>
      <c r="E1222">
        <f>INDEX('d_분포'!$C$2:$C$5,RANDBETWEEN(1,4))*(0.9+0.2*RAND())</f>
        <v/>
      </c>
      <c r="F1222">
        <f>RAND()</f>
        <v/>
      </c>
      <c r="G1222">
        <f>IF('d_시나리오'!$J$3='d_시나리오'!$H$3,'d_시나리오'!$I$3,IF(F1222&lt;('d_시나리오'!$I$3-'d_시나리오'!$H$3)/('d_시나리오'!$J$3-'d_시나리오'!$H$3),'d_시나리오'!$H$3+SQRT(F1222*('d_시나리오'!$J$3-'d_시나리오'!$H$3)*('d_시나리오'!$I$3-'d_시나리오'!$H$3)),'d_시나리오'!$J$3-SQRT((1-F1222)*('d_시나리오'!$J$3-'d_시나리오'!$H$3)*('d_시나리오'!$J$3-'d_시나리오'!$I$3))))</f>
        <v/>
      </c>
      <c r="H1222">
        <f>RAND()</f>
        <v/>
      </c>
      <c r="I1222">
        <f>IF('d_시나리오'!$J$4='d_시나리오'!$H$4,'d_시나리오'!$I$4,IF(H1222&lt;('d_시나리오'!$I$4-'d_시나리오'!$H$4)/('d_시나리오'!$J$4-'d_시나리오'!$H$4),'d_시나리오'!$H$4+SQRT(H1222*('d_시나리오'!$J$4-'d_시나리오'!$H$4)*('d_시나리오'!$I$4-'d_시나리오'!$H$4)),'d_시나리오'!$J$4-SQRT((1-H1222)*('d_시나리오'!$J$4-'d_시나리오'!$H$4)*('d_시나리오'!$J$4-'d_시나리오'!$I$4))))</f>
        <v/>
      </c>
      <c r="J1222">
        <f>RAND()</f>
        <v/>
      </c>
      <c r="K1222">
        <f>IF('d_시나리오'!$J$5='d_시나리오'!$H$5,'d_시나리오'!$I$5,IF(J1222&lt;('d_시나리오'!$I$5-'d_시나리오'!$H$5)/('d_시나리오'!$J$5-'d_시나리오'!$H$5),'d_시나리오'!$H$5+SQRT(J1222*('d_시나리오'!$J$5-'d_시나리오'!$H$5)*('d_시나리오'!$I$5-'d_시나리오'!$H$5)),'d_시나리오'!$J$5-SQRT((1-J1222)*('d_시나리오'!$J$5-'d_시나리오'!$H$5)*('d_시나리오'!$J$5-'d_시나리오'!$I$5))))</f>
        <v/>
      </c>
      <c r="L1222">
        <f>RAND()</f>
        <v/>
      </c>
      <c r="M1222">
        <f>IF('d_시나리오'!$J$6='d_시나리오'!$H$6,'d_시나리오'!$I$6,IF(L1222&lt;('d_시나리오'!$I$6-'d_시나리오'!$H$6)/('d_시나리오'!$J$6-'d_시나리오'!$H$6),'d_시나리오'!$H$6+SQRT(L1222*('d_시나리오'!$J$6-'d_시나리오'!$H$6)*('d_시나리오'!$I$6-'d_시나리오'!$H$6)),'d_시나리오'!$J$6-SQRT((1-L1222)*('d_시나리오'!$J$6-'d_시나리오'!$H$6)*('d_시나리오'!$J$6-'d_시나리오'!$I$6))))</f>
        <v/>
      </c>
      <c r="N1222">
        <f>INDEX('d_분포'!$B$2:$B$57,RANDBETWEEN(1,56))</f>
        <v/>
      </c>
      <c r="O1222">
        <f>BETAINV(RAND(),5,5)</f>
        <v/>
      </c>
      <c r="P1222">
        <f>'d_고정'!$B$1*'6_기대효과'!$H$7*('d_시나리오'!$I$7/'d_고정'!$B$2)*B1222</f>
        <v/>
      </c>
      <c r="Q1222">
        <f>P1222*C1222</f>
        <v/>
      </c>
      <c r="R1222">
        <f>P1222*E1222</f>
        <v/>
      </c>
      <c r="S1222">
        <f>R1222*G1222</f>
        <v/>
      </c>
      <c r="T1222">
        <f>Q1222+S1222</f>
        <v/>
      </c>
      <c r="U1222">
        <f>(Q1222*D1222+S1222*I1222)*(1-O1222)</f>
        <v/>
      </c>
      <c r="V1222">
        <f>(R1222*K1222*N1222+'d_고정'!$B$3*('6_기대효과'!$H$7/8)*N1222*'d_고정'!$B$10*M1222*('6_기대효과'!$K$7/'d_고정'!$B$9))*(1-O1222)</f>
        <v/>
      </c>
      <c r="W1222">
        <f>(S1222*I1222+R1222*MAX(K1222-'d_고정'!$B$10*M1222*('6_기대효과'!$K$7/'d_고정'!$B$9),0)*N1222)*(1-O1222)</f>
        <v/>
      </c>
      <c r="X1222">
        <f>U1222+V1222</f>
        <v/>
      </c>
      <c r="Y1222">
        <f>U1222/('d_고정'!$B$5*'6_기대효과'!$H$7/8)/'d_고정'!$B$6</f>
        <v/>
      </c>
      <c r="Z1222">
        <f>U1222/('d_고정'!$B$8*'6_기대효과'!$H$7/8)</f>
        <v/>
      </c>
    </row>
    <row r="1223">
      <c r="A1223">
        <f>RAND()</f>
        <v/>
      </c>
      <c r="B1223">
        <f>IF('d_시나리오'!$J$2='d_시나리오'!$H$2,'d_시나리오'!$I$2,IF(A1223&lt;('d_시나리오'!$I$2-'d_시나리오'!$H$2)/('d_시나리오'!$J$2-'d_시나리오'!$H$2),'d_시나리오'!$H$2+SQRT(A1223*('d_시나리오'!$J$2-'d_시나리오'!$H$2)*('d_시나리오'!$I$2-'d_시나리오'!$H$2)),'d_시나리오'!$J$2-SQRT((1-A1223)*('d_시나리오'!$J$2-'d_시나리오'!$H$2)*('d_시나리오'!$J$2-'d_시나리오'!$I$2))))</f>
        <v/>
      </c>
      <c r="C1223">
        <f>BETAINV(RAND(),2,6)</f>
        <v/>
      </c>
      <c r="D1223">
        <f>INDEX('d_분포'!$A$2:$A$28,RANDBETWEEN(1,27))</f>
        <v/>
      </c>
      <c r="E1223">
        <f>INDEX('d_분포'!$C$2:$C$5,RANDBETWEEN(1,4))*(0.9+0.2*RAND())</f>
        <v/>
      </c>
      <c r="F1223">
        <f>RAND()</f>
        <v/>
      </c>
      <c r="G1223">
        <f>IF('d_시나리오'!$J$3='d_시나리오'!$H$3,'d_시나리오'!$I$3,IF(F1223&lt;('d_시나리오'!$I$3-'d_시나리오'!$H$3)/('d_시나리오'!$J$3-'d_시나리오'!$H$3),'d_시나리오'!$H$3+SQRT(F1223*('d_시나리오'!$J$3-'d_시나리오'!$H$3)*('d_시나리오'!$I$3-'d_시나리오'!$H$3)),'d_시나리오'!$J$3-SQRT((1-F1223)*('d_시나리오'!$J$3-'d_시나리오'!$H$3)*('d_시나리오'!$J$3-'d_시나리오'!$I$3))))</f>
        <v/>
      </c>
      <c r="H1223">
        <f>RAND()</f>
        <v/>
      </c>
      <c r="I1223">
        <f>IF('d_시나리오'!$J$4='d_시나리오'!$H$4,'d_시나리오'!$I$4,IF(H1223&lt;('d_시나리오'!$I$4-'d_시나리오'!$H$4)/('d_시나리오'!$J$4-'d_시나리오'!$H$4),'d_시나리오'!$H$4+SQRT(H1223*('d_시나리오'!$J$4-'d_시나리오'!$H$4)*('d_시나리오'!$I$4-'d_시나리오'!$H$4)),'d_시나리오'!$J$4-SQRT((1-H1223)*('d_시나리오'!$J$4-'d_시나리오'!$H$4)*('d_시나리오'!$J$4-'d_시나리오'!$I$4))))</f>
        <v/>
      </c>
      <c r="J1223">
        <f>RAND()</f>
        <v/>
      </c>
      <c r="K1223">
        <f>IF('d_시나리오'!$J$5='d_시나리오'!$H$5,'d_시나리오'!$I$5,IF(J1223&lt;('d_시나리오'!$I$5-'d_시나리오'!$H$5)/('d_시나리오'!$J$5-'d_시나리오'!$H$5),'d_시나리오'!$H$5+SQRT(J1223*('d_시나리오'!$J$5-'d_시나리오'!$H$5)*('d_시나리오'!$I$5-'d_시나리오'!$H$5)),'d_시나리오'!$J$5-SQRT((1-J1223)*('d_시나리오'!$J$5-'d_시나리오'!$H$5)*('d_시나리오'!$J$5-'d_시나리오'!$I$5))))</f>
        <v/>
      </c>
      <c r="L1223">
        <f>RAND()</f>
        <v/>
      </c>
      <c r="M1223">
        <f>IF('d_시나리오'!$J$6='d_시나리오'!$H$6,'d_시나리오'!$I$6,IF(L1223&lt;('d_시나리오'!$I$6-'d_시나리오'!$H$6)/('d_시나리오'!$J$6-'d_시나리오'!$H$6),'d_시나리오'!$H$6+SQRT(L1223*('d_시나리오'!$J$6-'d_시나리오'!$H$6)*('d_시나리오'!$I$6-'d_시나리오'!$H$6)),'d_시나리오'!$J$6-SQRT((1-L1223)*('d_시나리오'!$J$6-'d_시나리오'!$H$6)*('d_시나리오'!$J$6-'d_시나리오'!$I$6))))</f>
        <v/>
      </c>
      <c r="N1223">
        <f>INDEX('d_분포'!$B$2:$B$57,RANDBETWEEN(1,56))</f>
        <v/>
      </c>
      <c r="O1223">
        <f>BETAINV(RAND(),5,5)</f>
        <v/>
      </c>
      <c r="P1223">
        <f>'d_고정'!$B$1*'6_기대효과'!$H$7*('d_시나리오'!$I$7/'d_고정'!$B$2)*B1223</f>
        <v/>
      </c>
      <c r="Q1223">
        <f>P1223*C1223</f>
        <v/>
      </c>
      <c r="R1223">
        <f>P1223*E1223</f>
        <v/>
      </c>
      <c r="S1223">
        <f>R1223*G1223</f>
        <v/>
      </c>
      <c r="T1223">
        <f>Q1223+S1223</f>
        <v/>
      </c>
      <c r="U1223">
        <f>(Q1223*D1223+S1223*I1223)*(1-O1223)</f>
        <v/>
      </c>
      <c r="V1223">
        <f>(R1223*K1223*N1223+'d_고정'!$B$3*('6_기대효과'!$H$7/8)*N1223*'d_고정'!$B$10*M1223*('6_기대효과'!$K$7/'d_고정'!$B$9))*(1-O1223)</f>
        <v/>
      </c>
      <c r="W1223">
        <f>(S1223*I1223+R1223*MAX(K1223-'d_고정'!$B$10*M1223*('6_기대효과'!$K$7/'d_고정'!$B$9),0)*N1223)*(1-O1223)</f>
        <v/>
      </c>
      <c r="X1223">
        <f>U1223+V1223</f>
        <v/>
      </c>
      <c r="Y1223">
        <f>U1223/('d_고정'!$B$5*'6_기대효과'!$H$7/8)/'d_고정'!$B$6</f>
        <v/>
      </c>
      <c r="Z1223">
        <f>U1223/('d_고정'!$B$8*'6_기대효과'!$H$7/8)</f>
        <v/>
      </c>
    </row>
    <row r="1224">
      <c r="A1224">
        <f>RAND()</f>
        <v/>
      </c>
      <c r="B1224">
        <f>IF('d_시나리오'!$J$2='d_시나리오'!$H$2,'d_시나리오'!$I$2,IF(A1224&lt;('d_시나리오'!$I$2-'d_시나리오'!$H$2)/('d_시나리오'!$J$2-'d_시나리오'!$H$2),'d_시나리오'!$H$2+SQRT(A1224*('d_시나리오'!$J$2-'d_시나리오'!$H$2)*('d_시나리오'!$I$2-'d_시나리오'!$H$2)),'d_시나리오'!$J$2-SQRT((1-A1224)*('d_시나리오'!$J$2-'d_시나리오'!$H$2)*('d_시나리오'!$J$2-'d_시나리오'!$I$2))))</f>
        <v/>
      </c>
      <c r="C1224">
        <f>BETAINV(RAND(),2,6)</f>
        <v/>
      </c>
      <c r="D1224">
        <f>INDEX('d_분포'!$A$2:$A$28,RANDBETWEEN(1,27))</f>
        <v/>
      </c>
      <c r="E1224">
        <f>INDEX('d_분포'!$C$2:$C$5,RANDBETWEEN(1,4))*(0.9+0.2*RAND())</f>
        <v/>
      </c>
      <c r="F1224">
        <f>RAND()</f>
        <v/>
      </c>
      <c r="G1224">
        <f>IF('d_시나리오'!$J$3='d_시나리오'!$H$3,'d_시나리오'!$I$3,IF(F1224&lt;('d_시나리오'!$I$3-'d_시나리오'!$H$3)/('d_시나리오'!$J$3-'d_시나리오'!$H$3),'d_시나리오'!$H$3+SQRT(F1224*('d_시나리오'!$J$3-'d_시나리오'!$H$3)*('d_시나리오'!$I$3-'d_시나리오'!$H$3)),'d_시나리오'!$J$3-SQRT((1-F1224)*('d_시나리오'!$J$3-'d_시나리오'!$H$3)*('d_시나리오'!$J$3-'d_시나리오'!$I$3))))</f>
        <v/>
      </c>
      <c r="H1224">
        <f>RAND()</f>
        <v/>
      </c>
      <c r="I1224">
        <f>IF('d_시나리오'!$J$4='d_시나리오'!$H$4,'d_시나리오'!$I$4,IF(H1224&lt;('d_시나리오'!$I$4-'d_시나리오'!$H$4)/('d_시나리오'!$J$4-'d_시나리오'!$H$4),'d_시나리오'!$H$4+SQRT(H1224*('d_시나리오'!$J$4-'d_시나리오'!$H$4)*('d_시나리오'!$I$4-'d_시나리오'!$H$4)),'d_시나리오'!$J$4-SQRT((1-H1224)*('d_시나리오'!$J$4-'d_시나리오'!$H$4)*('d_시나리오'!$J$4-'d_시나리오'!$I$4))))</f>
        <v/>
      </c>
      <c r="J1224">
        <f>RAND()</f>
        <v/>
      </c>
      <c r="K1224">
        <f>IF('d_시나리오'!$J$5='d_시나리오'!$H$5,'d_시나리오'!$I$5,IF(J1224&lt;('d_시나리오'!$I$5-'d_시나리오'!$H$5)/('d_시나리오'!$J$5-'d_시나리오'!$H$5),'d_시나리오'!$H$5+SQRT(J1224*('d_시나리오'!$J$5-'d_시나리오'!$H$5)*('d_시나리오'!$I$5-'d_시나리오'!$H$5)),'d_시나리오'!$J$5-SQRT((1-J1224)*('d_시나리오'!$J$5-'d_시나리오'!$H$5)*('d_시나리오'!$J$5-'d_시나리오'!$I$5))))</f>
        <v/>
      </c>
      <c r="L1224">
        <f>RAND()</f>
        <v/>
      </c>
      <c r="M1224">
        <f>IF('d_시나리오'!$J$6='d_시나리오'!$H$6,'d_시나리오'!$I$6,IF(L1224&lt;('d_시나리오'!$I$6-'d_시나리오'!$H$6)/('d_시나리오'!$J$6-'d_시나리오'!$H$6),'d_시나리오'!$H$6+SQRT(L1224*('d_시나리오'!$J$6-'d_시나리오'!$H$6)*('d_시나리오'!$I$6-'d_시나리오'!$H$6)),'d_시나리오'!$J$6-SQRT((1-L1224)*('d_시나리오'!$J$6-'d_시나리오'!$H$6)*('d_시나리오'!$J$6-'d_시나리오'!$I$6))))</f>
        <v/>
      </c>
      <c r="N1224">
        <f>INDEX('d_분포'!$B$2:$B$57,RANDBETWEEN(1,56))</f>
        <v/>
      </c>
      <c r="O1224">
        <f>BETAINV(RAND(),5,5)</f>
        <v/>
      </c>
      <c r="P1224">
        <f>'d_고정'!$B$1*'6_기대효과'!$H$7*('d_시나리오'!$I$7/'d_고정'!$B$2)*B1224</f>
        <v/>
      </c>
      <c r="Q1224">
        <f>P1224*C1224</f>
        <v/>
      </c>
      <c r="R1224">
        <f>P1224*E1224</f>
        <v/>
      </c>
      <c r="S1224">
        <f>R1224*G1224</f>
        <v/>
      </c>
      <c r="T1224">
        <f>Q1224+S1224</f>
        <v/>
      </c>
      <c r="U1224">
        <f>(Q1224*D1224+S1224*I1224)*(1-O1224)</f>
        <v/>
      </c>
      <c r="V1224">
        <f>(R1224*K1224*N1224+'d_고정'!$B$3*('6_기대효과'!$H$7/8)*N1224*'d_고정'!$B$10*M1224*('6_기대효과'!$K$7/'d_고정'!$B$9))*(1-O1224)</f>
        <v/>
      </c>
      <c r="W1224">
        <f>(S1224*I1224+R1224*MAX(K1224-'d_고정'!$B$10*M1224*('6_기대효과'!$K$7/'d_고정'!$B$9),0)*N1224)*(1-O1224)</f>
        <v/>
      </c>
      <c r="X1224">
        <f>U1224+V1224</f>
        <v/>
      </c>
      <c r="Y1224">
        <f>U1224/('d_고정'!$B$5*'6_기대효과'!$H$7/8)/'d_고정'!$B$6</f>
        <v/>
      </c>
      <c r="Z1224">
        <f>U1224/('d_고정'!$B$8*'6_기대효과'!$H$7/8)</f>
        <v/>
      </c>
    </row>
    <row r="1225">
      <c r="A1225">
        <f>RAND()</f>
        <v/>
      </c>
      <c r="B1225">
        <f>IF('d_시나리오'!$J$2='d_시나리오'!$H$2,'d_시나리오'!$I$2,IF(A1225&lt;('d_시나리오'!$I$2-'d_시나리오'!$H$2)/('d_시나리오'!$J$2-'d_시나리오'!$H$2),'d_시나리오'!$H$2+SQRT(A1225*('d_시나리오'!$J$2-'d_시나리오'!$H$2)*('d_시나리오'!$I$2-'d_시나리오'!$H$2)),'d_시나리오'!$J$2-SQRT((1-A1225)*('d_시나리오'!$J$2-'d_시나리오'!$H$2)*('d_시나리오'!$J$2-'d_시나리오'!$I$2))))</f>
        <v/>
      </c>
      <c r="C1225">
        <f>BETAINV(RAND(),2,6)</f>
        <v/>
      </c>
      <c r="D1225">
        <f>INDEX('d_분포'!$A$2:$A$28,RANDBETWEEN(1,27))</f>
        <v/>
      </c>
      <c r="E1225">
        <f>INDEX('d_분포'!$C$2:$C$5,RANDBETWEEN(1,4))*(0.9+0.2*RAND())</f>
        <v/>
      </c>
      <c r="F1225">
        <f>RAND()</f>
        <v/>
      </c>
      <c r="G1225">
        <f>IF('d_시나리오'!$J$3='d_시나리오'!$H$3,'d_시나리오'!$I$3,IF(F1225&lt;('d_시나리오'!$I$3-'d_시나리오'!$H$3)/('d_시나리오'!$J$3-'d_시나리오'!$H$3),'d_시나리오'!$H$3+SQRT(F1225*('d_시나리오'!$J$3-'d_시나리오'!$H$3)*('d_시나리오'!$I$3-'d_시나리오'!$H$3)),'d_시나리오'!$J$3-SQRT((1-F1225)*('d_시나리오'!$J$3-'d_시나리오'!$H$3)*('d_시나리오'!$J$3-'d_시나리오'!$I$3))))</f>
        <v/>
      </c>
      <c r="H1225">
        <f>RAND()</f>
        <v/>
      </c>
      <c r="I1225">
        <f>IF('d_시나리오'!$J$4='d_시나리오'!$H$4,'d_시나리오'!$I$4,IF(H1225&lt;('d_시나리오'!$I$4-'d_시나리오'!$H$4)/('d_시나리오'!$J$4-'d_시나리오'!$H$4),'d_시나리오'!$H$4+SQRT(H1225*('d_시나리오'!$J$4-'d_시나리오'!$H$4)*('d_시나리오'!$I$4-'d_시나리오'!$H$4)),'d_시나리오'!$J$4-SQRT((1-H1225)*('d_시나리오'!$J$4-'d_시나리오'!$H$4)*('d_시나리오'!$J$4-'d_시나리오'!$I$4))))</f>
        <v/>
      </c>
      <c r="J1225">
        <f>RAND()</f>
        <v/>
      </c>
      <c r="K1225">
        <f>IF('d_시나리오'!$J$5='d_시나리오'!$H$5,'d_시나리오'!$I$5,IF(J1225&lt;('d_시나리오'!$I$5-'d_시나리오'!$H$5)/('d_시나리오'!$J$5-'d_시나리오'!$H$5),'d_시나리오'!$H$5+SQRT(J1225*('d_시나리오'!$J$5-'d_시나리오'!$H$5)*('d_시나리오'!$I$5-'d_시나리오'!$H$5)),'d_시나리오'!$J$5-SQRT((1-J1225)*('d_시나리오'!$J$5-'d_시나리오'!$H$5)*('d_시나리오'!$J$5-'d_시나리오'!$I$5))))</f>
        <v/>
      </c>
      <c r="L1225">
        <f>RAND()</f>
        <v/>
      </c>
      <c r="M1225">
        <f>IF('d_시나리오'!$J$6='d_시나리오'!$H$6,'d_시나리오'!$I$6,IF(L1225&lt;('d_시나리오'!$I$6-'d_시나리오'!$H$6)/('d_시나리오'!$J$6-'d_시나리오'!$H$6),'d_시나리오'!$H$6+SQRT(L1225*('d_시나리오'!$J$6-'d_시나리오'!$H$6)*('d_시나리오'!$I$6-'d_시나리오'!$H$6)),'d_시나리오'!$J$6-SQRT((1-L1225)*('d_시나리오'!$J$6-'d_시나리오'!$H$6)*('d_시나리오'!$J$6-'d_시나리오'!$I$6))))</f>
        <v/>
      </c>
      <c r="N1225">
        <f>INDEX('d_분포'!$B$2:$B$57,RANDBETWEEN(1,56))</f>
        <v/>
      </c>
      <c r="O1225">
        <f>BETAINV(RAND(),5,5)</f>
        <v/>
      </c>
      <c r="P1225">
        <f>'d_고정'!$B$1*'6_기대효과'!$H$7*('d_시나리오'!$I$7/'d_고정'!$B$2)*B1225</f>
        <v/>
      </c>
      <c r="Q1225">
        <f>P1225*C1225</f>
        <v/>
      </c>
      <c r="R1225">
        <f>P1225*E1225</f>
        <v/>
      </c>
      <c r="S1225">
        <f>R1225*G1225</f>
        <v/>
      </c>
      <c r="T1225">
        <f>Q1225+S1225</f>
        <v/>
      </c>
      <c r="U1225">
        <f>(Q1225*D1225+S1225*I1225)*(1-O1225)</f>
        <v/>
      </c>
      <c r="V1225">
        <f>(R1225*K1225*N1225+'d_고정'!$B$3*('6_기대효과'!$H$7/8)*N1225*'d_고정'!$B$10*M1225*('6_기대효과'!$K$7/'d_고정'!$B$9))*(1-O1225)</f>
        <v/>
      </c>
      <c r="W1225">
        <f>(S1225*I1225+R1225*MAX(K1225-'d_고정'!$B$10*M1225*('6_기대효과'!$K$7/'d_고정'!$B$9),0)*N1225)*(1-O1225)</f>
        <v/>
      </c>
      <c r="X1225">
        <f>U1225+V1225</f>
        <v/>
      </c>
      <c r="Y1225">
        <f>U1225/('d_고정'!$B$5*'6_기대효과'!$H$7/8)/'d_고정'!$B$6</f>
        <v/>
      </c>
      <c r="Z1225">
        <f>U1225/('d_고정'!$B$8*'6_기대효과'!$H$7/8)</f>
        <v/>
      </c>
    </row>
    <row r="1226">
      <c r="A1226">
        <f>RAND()</f>
        <v/>
      </c>
      <c r="B1226">
        <f>IF('d_시나리오'!$J$2='d_시나리오'!$H$2,'d_시나리오'!$I$2,IF(A1226&lt;('d_시나리오'!$I$2-'d_시나리오'!$H$2)/('d_시나리오'!$J$2-'d_시나리오'!$H$2),'d_시나리오'!$H$2+SQRT(A1226*('d_시나리오'!$J$2-'d_시나리오'!$H$2)*('d_시나리오'!$I$2-'d_시나리오'!$H$2)),'d_시나리오'!$J$2-SQRT((1-A1226)*('d_시나리오'!$J$2-'d_시나리오'!$H$2)*('d_시나리오'!$J$2-'d_시나리오'!$I$2))))</f>
        <v/>
      </c>
      <c r="C1226">
        <f>BETAINV(RAND(),2,6)</f>
        <v/>
      </c>
      <c r="D1226">
        <f>INDEX('d_분포'!$A$2:$A$28,RANDBETWEEN(1,27))</f>
        <v/>
      </c>
      <c r="E1226">
        <f>INDEX('d_분포'!$C$2:$C$5,RANDBETWEEN(1,4))*(0.9+0.2*RAND())</f>
        <v/>
      </c>
      <c r="F1226">
        <f>RAND()</f>
        <v/>
      </c>
      <c r="G1226">
        <f>IF('d_시나리오'!$J$3='d_시나리오'!$H$3,'d_시나리오'!$I$3,IF(F1226&lt;('d_시나리오'!$I$3-'d_시나리오'!$H$3)/('d_시나리오'!$J$3-'d_시나리오'!$H$3),'d_시나리오'!$H$3+SQRT(F1226*('d_시나리오'!$J$3-'d_시나리오'!$H$3)*('d_시나리오'!$I$3-'d_시나리오'!$H$3)),'d_시나리오'!$J$3-SQRT((1-F1226)*('d_시나리오'!$J$3-'d_시나리오'!$H$3)*('d_시나리오'!$J$3-'d_시나리오'!$I$3))))</f>
        <v/>
      </c>
      <c r="H1226">
        <f>RAND()</f>
        <v/>
      </c>
      <c r="I1226">
        <f>IF('d_시나리오'!$J$4='d_시나리오'!$H$4,'d_시나리오'!$I$4,IF(H1226&lt;('d_시나리오'!$I$4-'d_시나리오'!$H$4)/('d_시나리오'!$J$4-'d_시나리오'!$H$4),'d_시나리오'!$H$4+SQRT(H1226*('d_시나리오'!$J$4-'d_시나리오'!$H$4)*('d_시나리오'!$I$4-'d_시나리오'!$H$4)),'d_시나리오'!$J$4-SQRT((1-H1226)*('d_시나리오'!$J$4-'d_시나리오'!$H$4)*('d_시나리오'!$J$4-'d_시나리오'!$I$4))))</f>
        <v/>
      </c>
      <c r="J1226">
        <f>RAND()</f>
        <v/>
      </c>
      <c r="K1226">
        <f>IF('d_시나리오'!$J$5='d_시나리오'!$H$5,'d_시나리오'!$I$5,IF(J1226&lt;('d_시나리오'!$I$5-'d_시나리오'!$H$5)/('d_시나리오'!$J$5-'d_시나리오'!$H$5),'d_시나리오'!$H$5+SQRT(J1226*('d_시나리오'!$J$5-'d_시나리오'!$H$5)*('d_시나리오'!$I$5-'d_시나리오'!$H$5)),'d_시나리오'!$J$5-SQRT((1-J1226)*('d_시나리오'!$J$5-'d_시나리오'!$H$5)*('d_시나리오'!$J$5-'d_시나리오'!$I$5))))</f>
        <v/>
      </c>
      <c r="L1226">
        <f>RAND()</f>
        <v/>
      </c>
      <c r="M1226">
        <f>IF('d_시나리오'!$J$6='d_시나리오'!$H$6,'d_시나리오'!$I$6,IF(L1226&lt;('d_시나리오'!$I$6-'d_시나리오'!$H$6)/('d_시나리오'!$J$6-'d_시나리오'!$H$6),'d_시나리오'!$H$6+SQRT(L1226*('d_시나리오'!$J$6-'d_시나리오'!$H$6)*('d_시나리오'!$I$6-'d_시나리오'!$H$6)),'d_시나리오'!$J$6-SQRT((1-L1226)*('d_시나리오'!$J$6-'d_시나리오'!$H$6)*('d_시나리오'!$J$6-'d_시나리오'!$I$6))))</f>
        <v/>
      </c>
      <c r="N1226">
        <f>INDEX('d_분포'!$B$2:$B$57,RANDBETWEEN(1,56))</f>
        <v/>
      </c>
      <c r="O1226">
        <f>BETAINV(RAND(),5,5)</f>
        <v/>
      </c>
      <c r="P1226">
        <f>'d_고정'!$B$1*'6_기대효과'!$H$7*('d_시나리오'!$I$7/'d_고정'!$B$2)*B1226</f>
        <v/>
      </c>
      <c r="Q1226">
        <f>P1226*C1226</f>
        <v/>
      </c>
      <c r="R1226">
        <f>P1226*E1226</f>
        <v/>
      </c>
      <c r="S1226">
        <f>R1226*G1226</f>
        <v/>
      </c>
      <c r="T1226">
        <f>Q1226+S1226</f>
        <v/>
      </c>
      <c r="U1226">
        <f>(Q1226*D1226+S1226*I1226)*(1-O1226)</f>
        <v/>
      </c>
      <c r="V1226">
        <f>(R1226*K1226*N1226+'d_고정'!$B$3*('6_기대효과'!$H$7/8)*N1226*'d_고정'!$B$10*M1226*('6_기대효과'!$K$7/'d_고정'!$B$9))*(1-O1226)</f>
        <v/>
      </c>
      <c r="W1226">
        <f>(S1226*I1226+R1226*MAX(K1226-'d_고정'!$B$10*M1226*('6_기대효과'!$K$7/'d_고정'!$B$9),0)*N1226)*(1-O1226)</f>
        <v/>
      </c>
      <c r="X1226">
        <f>U1226+V1226</f>
        <v/>
      </c>
      <c r="Y1226">
        <f>U1226/('d_고정'!$B$5*'6_기대효과'!$H$7/8)/'d_고정'!$B$6</f>
        <v/>
      </c>
      <c r="Z1226">
        <f>U1226/('d_고정'!$B$8*'6_기대효과'!$H$7/8)</f>
        <v/>
      </c>
    </row>
    <row r="1227">
      <c r="A1227">
        <f>RAND()</f>
        <v/>
      </c>
      <c r="B1227">
        <f>IF('d_시나리오'!$J$2='d_시나리오'!$H$2,'d_시나리오'!$I$2,IF(A1227&lt;('d_시나리오'!$I$2-'d_시나리오'!$H$2)/('d_시나리오'!$J$2-'d_시나리오'!$H$2),'d_시나리오'!$H$2+SQRT(A1227*('d_시나리오'!$J$2-'d_시나리오'!$H$2)*('d_시나리오'!$I$2-'d_시나리오'!$H$2)),'d_시나리오'!$J$2-SQRT((1-A1227)*('d_시나리오'!$J$2-'d_시나리오'!$H$2)*('d_시나리오'!$J$2-'d_시나리오'!$I$2))))</f>
        <v/>
      </c>
      <c r="C1227">
        <f>BETAINV(RAND(),2,6)</f>
        <v/>
      </c>
      <c r="D1227">
        <f>INDEX('d_분포'!$A$2:$A$28,RANDBETWEEN(1,27))</f>
        <v/>
      </c>
      <c r="E1227">
        <f>INDEX('d_분포'!$C$2:$C$5,RANDBETWEEN(1,4))*(0.9+0.2*RAND())</f>
        <v/>
      </c>
      <c r="F1227">
        <f>RAND()</f>
        <v/>
      </c>
      <c r="G1227">
        <f>IF('d_시나리오'!$J$3='d_시나리오'!$H$3,'d_시나리오'!$I$3,IF(F1227&lt;('d_시나리오'!$I$3-'d_시나리오'!$H$3)/('d_시나리오'!$J$3-'d_시나리오'!$H$3),'d_시나리오'!$H$3+SQRT(F1227*('d_시나리오'!$J$3-'d_시나리오'!$H$3)*('d_시나리오'!$I$3-'d_시나리오'!$H$3)),'d_시나리오'!$J$3-SQRT((1-F1227)*('d_시나리오'!$J$3-'d_시나리오'!$H$3)*('d_시나리오'!$J$3-'d_시나리오'!$I$3))))</f>
        <v/>
      </c>
      <c r="H1227">
        <f>RAND()</f>
        <v/>
      </c>
      <c r="I1227">
        <f>IF('d_시나리오'!$J$4='d_시나리오'!$H$4,'d_시나리오'!$I$4,IF(H1227&lt;('d_시나리오'!$I$4-'d_시나리오'!$H$4)/('d_시나리오'!$J$4-'d_시나리오'!$H$4),'d_시나리오'!$H$4+SQRT(H1227*('d_시나리오'!$J$4-'d_시나리오'!$H$4)*('d_시나리오'!$I$4-'d_시나리오'!$H$4)),'d_시나리오'!$J$4-SQRT((1-H1227)*('d_시나리오'!$J$4-'d_시나리오'!$H$4)*('d_시나리오'!$J$4-'d_시나리오'!$I$4))))</f>
        <v/>
      </c>
      <c r="J1227">
        <f>RAND()</f>
        <v/>
      </c>
      <c r="K1227">
        <f>IF('d_시나리오'!$J$5='d_시나리오'!$H$5,'d_시나리오'!$I$5,IF(J1227&lt;('d_시나리오'!$I$5-'d_시나리오'!$H$5)/('d_시나리오'!$J$5-'d_시나리오'!$H$5),'d_시나리오'!$H$5+SQRT(J1227*('d_시나리오'!$J$5-'d_시나리오'!$H$5)*('d_시나리오'!$I$5-'d_시나리오'!$H$5)),'d_시나리오'!$J$5-SQRT((1-J1227)*('d_시나리오'!$J$5-'d_시나리오'!$H$5)*('d_시나리오'!$J$5-'d_시나리오'!$I$5))))</f>
        <v/>
      </c>
      <c r="L1227">
        <f>RAND()</f>
        <v/>
      </c>
      <c r="M1227">
        <f>IF('d_시나리오'!$J$6='d_시나리오'!$H$6,'d_시나리오'!$I$6,IF(L1227&lt;('d_시나리오'!$I$6-'d_시나리오'!$H$6)/('d_시나리오'!$J$6-'d_시나리오'!$H$6),'d_시나리오'!$H$6+SQRT(L1227*('d_시나리오'!$J$6-'d_시나리오'!$H$6)*('d_시나리오'!$I$6-'d_시나리오'!$H$6)),'d_시나리오'!$J$6-SQRT((1-L1227)*('d_시나리오'!$J$6-'d_시나리오'!$H$6)*('d_시나리오'!$J$6-'d_시나리오'!$I$6))))</f>
        <v/>
      </c>
      <c r="N1227">
        <f>INDEX('d_분포'!$B$2:$B$57,RANDBETWEEN(1,56))</f>
        <v/>
      </c>
      <c r="O1227">
        <f>BETAINV(RAND(),5,5)</f>
        <v/>
      </c>
      <c r="P1227">
        <f>'d_고정'!$B$1*'6_기대효과'!$H$7*('d_시나리오'!$I$7/'d_고정'!$B$2)*B1227</f>
        <v/>
      </c>
      <c r="Q1227">
        <f>P1227*C1227</f>
        <v/>
      </c>
      <c r="R1227">
        <f>P1227*E1227</f>
        <v/>
      </c>
      <c r="S1227">
        <f>R1227*G1227</f>
        <v/>
      </c>
      <c r="T1227">
        <f>Q1227+S1227</f>
        <v/>
      </c>
      <c r="U1227">
        <f>(Q1227*D1227+S1227*I1227)*(1-O1227)</f>
        <v/>
      </c>
      <c r="V1227">
        <f>(R1227*K1227*N1227+'d_고정'!$B$3*('6_기대효과'!$H$7/8)*N1227*'d_고정'!$B$10*M1227*('6_기대효과'!$K$7/'d_고정'!$B$9))*(1-O1227)</f>
        <v/>
      </c>
      <c r="W1227">
        <f>(S1227*I1227+R1227*MAX(K1227-'d_고정'!$B$10*M1227*('6_기대효과'!$K$7/'d_고정'!$B$9),0)*N1227)*(1-O1227)</f>
        <v/>
      </c>
      <c r="X1227">
        <f>U1227+V1227</f>
        <v/>
      </c>
      <c r="Y1227">
        <f>U1227/('d_고정'!$B$5*'6_기대효과'!$H$7/8)/'d_고정'!$B$6</f>
        <v/>
      </c>
      <c r="Z1227">
        <f>U1227/('d_고정'!$B$8*'6_기대효과'!$H$7/8)</f>
        <v/>
      </c>
    </row>
    <row r="1228">
      <c r="A1228">
        <f>RAND()</f>
        <v/>
      </c>
      <c r="B1228">
        <f>IF('d_시나리오'!$J$2='d_시나리오'!$H$2,'d_시나리오'!$I$2,IF(A1228&lt;('d_시나리오'!$I$2-'d_시나리오'!$H$2)/('d_시나리오'!$J$2-'d_시나리오'!$H$2),'d_시나리오'!$H$2+SQRT(A1228*('d_시나리오'!$J$2-'d_시나리오'!$H$2)*('d_시나리오'!$I$2-'d_시나리오'!$H$2)),'d_시나리오'!$J$2-SQRT((1-A1228)*('d_시나리오'!$J$2-'d_시나리오'!$H$2)*('d_시나리오'!$J$2-'d_시나리오'!$I$2))))</f>
        <v/>
      </c>
      <c r="C1228">
        <f>BETAINV(RAND(),2,6)</f>
        <v/>
      </c>
      <c r="D1228">
        <f>INDEX('d_분포'!$A$2:$A$28,RANDBETWEEN(1,27))</f>
        <v/>
      </c>
      <c r="E1228">
        <f>INDEX('d_분포'!$C$2:$C$5,RANDBETWEEN(1,4))*(0.9+0.2*RAND())</f>
        <v/>
      </c>
      <c r="F1228">
        <f>RAND()</f>
        <v/>
      </c>
      <c r="G1228">
        <f>IF('d_시나리오'!$J$3='d_시나리오'!$H$3,'d_시나리오'!$I$3,IF(F1228&lt;('d_시나리오'!$I$3-'d_시나리오'!$H$3)/('d_시나리오'!$J$3-'d_시나리오'!$H$3),'d_시나리오'!$H$3+SQRT(F1228*('d_시나리오'!$J$3-'d_시나리오'!$H$3)*('d_시나리오'!$I$3-'d_시나리오'!$H$3)),'d_시나리오'!$J$3-SQRT((1-F1228)*('d_시나리오'!$J$3-'d_시나리오'!$H$3)*('d_시나리오'!$J$3-'d_시나리오'!$I$3))))</f>
        <v/>
      </c>
      <c r="H1228">
        <f>RAND()</f>
        <v/>
      </c>
      <c r="I1228">
        <f>IF('d_시나리오'!$J$4='d_시나리오'!$H$4,'d_시나리오'!$I$4,IF(H1228&lt;('d_시나리오'!$I$4-'d_시나리오'!$H$4)/('d_시나리오'!$J$4-'d_시나리오'!$H$4),'d_시나리오'!$H$4+SQRT(H1228*('d_시나리오'!$J$4-'d_시나리오'!$H$4)*('d_시나리오'!$I$4-'d_시나리오'!$H$4)),'d_시나리오'!$J$4-SQRT((1-H1228)*('d_시나리오'!$J$4-'d_시나리오'!$H$4)*('d_시나리오'!$J$4-'d_시나리오'!$I$4))))</f>
        <v/>
      </c>
      <c r="J1228">
        <f>RAND()</f>
        <v/>
      </c>
      <c r="K1228">
        <f>IF('d_시나리오'!$J$5='d_시나리오'!$H$5,'d_시나리오'!$I$5,IF(J1228&lt;('d_시나리오'!$I$5-'d_시나리오'!$H$5)/('d_시나리오'!$J$5-'d_시나리오'!$H$5),'d_시나리오'!$H$5+SQRT(J1228*('d_시나리오'!$J$5-'d_시나리오'!$H$5)*('d_시나리오'!$I$5-'d_시나리오'!$H$5)),'d_시나리오'!$J$5-SQRT((1-J1228)*('d_시나리오'!$J$5-'d_시나리오'!$H$5)*('d_시나리오'!$J$5-'d_시나리오'!$I$5))))</f>
        <v/>
      </c>
      <c r="L1228">
        <f>RAND()</f>
        <v/>
      </c>
      <c r="M1228">
        <f>IF('d_시나리오'!$J$6='d_시나리오'!$H$6,'d_시나리오'!$I$6,IF(L1228&lt;('d_시나리오'!$I$6-'d_시나리오'!$H$6)/('d_시나리오'!$J$6-'d_시나리오'!$H$6),'d_시나리오'!$H$6+SQRT(L1228*('d_시나리오'!$J$6-'d_시나리오'!$H$6)*('d_시나리오'!$I$6-'d_시나리오'!$H$6)),'d_시나리오'!$J$6-SQRT((1-L1228)*('d_시나리오'!$J$6-'d_시나리오'!$H$6)*('d_시나리오'!$J$6-'d_시나리오'!$I$6))))</f>
        <v/>
      </c>
      <c r="N1228">
        <f>INDEX('d_분포'!$B$2:$B$57,RANDBETWEEN(1,56))</f>
        <v/>
      </c>
      <c r="O1228">
        <f>BETAINV(RAND(),5,5)</f>
        <v/>
      </c>
      <c r="P1228">
        <f>'d_고정'!$B$1*'6_기대효과'!$H$7*('d_시나리오'!$I$7/'d_고정'!$B$2)*B1228</f>
        <v/>
      </c>
      <c r="Q1228">
        <f>P1228*C1228</f>
        <v/>
      </c>
      <c r="R1228">
        <f>P1228*E1228</f>
        <v/>
      </c>
      <c r="S1228">
        <f>R1228*G1228</f>
        <v/>
      </c>
      <c r="T1228">
        <f>Q1228+S1228</f>
        <v/>
      </c>
      <c r="U1228">
        <f>(Q1228*D1228+S1228*I1228)*(1-O1228)</f>
        <v/>
      </c>
      <c r="V1228">
        <f>(R1228*K1228*N1228+'d_고정'!$B$3*('6_기대효과'!$H$7/8)*N1228*'d_고정'!$B$10*M1228*('6_기대효과'!$K$7/'d_고정'!$B$9))*(1-O1228)</f>
        <v/>
      </c>
      <c r="W1228">
        <f>(S1228*I1228+R1228*MAX(K1228-'d_고정'!$B$10*M1228*('6_기대효과'!$K$7/'d_고정'!$B$9),0)*N1228)*(1-O1228)</f>
        <v/>
      </c>
      <c r="X1228">
        <f>U1228+V1228</f>
        <v/>
      </c>
      <c r="Y1228">
        <f>U1228/('d_고정'!$B$5*'6_기대효과'!$H$7/8)/'d_고정'!$B$6</f>
        <v/>
      </c>
      <c r="Z1228">
        <f>U1228/('d_고정'!$B$8*'6_기대효과'!$H$7/8)</f>
        <v/>
      </c>
    </row>
    <row r="1229">
      <c r="A1229">
        <f>RAND()</f>
        <v/>
      </c>
      <c r="B1229">
        <f>IF('d_시나리오'!$J$2='d_시나리오'!$H$2,'d_시나리오'!$I$2,IF(A1229&lt;('d_시나리오'!$I$2-'d_시나리오'!$H$2)/('d_시나리오'!$J$2-'d_시나리오'!$H$2),'d_시나리오'!$H$2+SQRT(A1229*('d_시나리오'!$J$2-'d_시나리오'!$H$2)*('d_시나리오'!$I$2-'d_시나리오'!$H$2)),'d_시나리오'!$J$2-SQRT((1-A1229)*('d_시나리오'!$J$2-'d_시나리오'!$H$2)*('d_시나리오'!$J$2-'d_시나리오'!$I$2))))</f>
        <v/>
      </c>
      <c r="C1229">
        <f>BETAINV(RAND(),2,6)</f>
        <v/>
      </c>
      <c r="D1229">
        <f>INDEX('d_분포'!$A$2:$A$28,RANDBETWEEN(1,27))</f>
        <v/>
      </c>
      <c r="E1229">
        <f>INDEX('d_분포'!$C$2:$C$5,RANDBETWEEN(1,4))*(0.9+0.2*RAND())</f>
        <v/>
      </c>
      <c r="F1229">
        <f>RAND()</f>
        <v/>
      </c>
      <c r="G1229">
        <f>IF('d_시나리오'!$J$3='d_시나리오'!$H$3,'d_시나리오'!$I$3,IF(F1229&lt;('d_시나리오'!$I$3-'d_시나리오'!$H$3)/('d_시나리오'!$J$3-'d_시나리오'!$H$3),'d_시나리오'!$H$3+SQRT(F1229*('d_시나리오'!$J$3-'d_시나리오'!$H$3)*('d_시나리오'!$I$3-'d_시나리오'!$H$3)),'d_시나리오'!$J$3-SQRT((1-F1229)*('d_시나리오'!$J$3-'d_시나리오'!$H$3)*('d_시나리오'!$J$3-'d_시나리오'!$I$3))))</f>
        <v/>
      </c>
      <c r="H1229">
        <f>RAND()</f>
        <v/>
      </c>
      <c r="I1229">
        <f>IF('d_시나리오'!$J$4='d_시나리오'!$H$4,'d_시나리오'!$I$4,IF(H1229&lt;('d_시나리오'!$I$4-'d_시나리오'!$H$4)/('d_시나리오'!$J$4-'d_시나리오'!$H$4),'d_시나리오'!$H$4+SQRT(H1229*('d_시나리오'!$J$4-'d_시나리오'!$H$4)*('d_시나리오'!$I$4-'d_시나리오'!$H$4)),'d_시나리오'!$J$4-SQRT((1-H1229)*('d_시나리오'!$J$4-'d_시나리오'!$H$4)*('d_시나리오'!$J$4-'d_시나리오'!$I$4))))</f>
        <v/>
      </c>
      <c r="J1229">
        <f>RAND()</f>
        <v/>
      </c>
      <c r="K1229">
        <f>IF('d_시나리오'!$J$5='d_시나리오'!$H$5,'d_시나리오'!$I$5,IF(J1229&lt;('d_시나리오'!$I$5-'d_시나리오'!$H$5)/('d_시나리오'!$J$5-'d_시나리오'!$H$5),'d_시나리오'!$H$5+SQRT(J1229*('d_시나리오'!$J$5-'d_시나리오'!$H$5)*('d_시나리오'!$I$5-'d_시나리오'!$H$5)),'d_시나리오'!$J$5-SQRT((1-J1229)*('d_시나리오'!$J$5-'d_시나리오'!$H$5)*('d_시나리오'!$J$5-'d_시나리오'!$I$5))))</f>
        <v/>
      </c>
      <c r="L1229">
        <f>RAND()</f>
        <v/>
      </c>
      <c r="M1229">
        <f>IF('d_시나리오'!$J$6='d_시나리오'!$H$6,'d_시나리오'!$I$6,IF(L1229&lt;('d_시나리오'!$I$6-'d_시나리오'!$H$6)/('d_시나리오'!$J$6-'d_시나리오'!$H$6),'d_시나리오'!$H$6+SQRT(L1229*('d_시나리오'!$J$6-'d_시나리오'!$H$6)*('d_시나리오'!$I$6-'d_시나리오'!$H$6)),'d_시나리오'!$J$6-SQRT((1-L1229)*('d_시나리오'!$J$6-'d_시나리오'!$H$6)*('d_시나리오'!$J$6-'d_시나리오'!$I$6))))</f>
        <v/>
      </c>
      <c r="N1229">
        <f>INDEX('d_분포'!$B$2:$B$57,RANDBETWEEN(1,56))</f>
        <v/>
      </c>
      <c r="O1229">
        <f>BETAINV(RAND(),5,5)</f>
        <v/>
      </c>
      <c r="P1229">
        <f>'d_고정'!$B$1*'6_기대효과'!$H$7*('d_시나리오'!$I$7/'d_고정'!$B$2)*B1229</f>
        <v/>
      </c>
      <c r="Q1229">
        <f>P1229*C1229</f>
        <v/>
      </c>
      <c r="R1229">
        <f>P1229*E1229</f>
        <v/>
      </c>
      <c r="S1229">
        <f>R1229*G1229</f>
        <v/>
      </c>
      <c r="T1229">
        <f>Q1229+S1229</f>
        <v/>
      </c>
      <c r="U1229">
        <f>(Q1229*D1229+S1229*I1229)*(1-O1229)</f>
        <v/>
      </c>
      <c r="V1229">
        <f>(R1229*K1229*N1229+'d_고정'!$B$3*('6_기대효과'!$H$7/8)*N1229*'d_고정'!$B$10*M1229*('6_기대효과'!$K$7/'d_고정'!$B$9))*(1-O1229)</f>
        <v/>
      </c>
      <c r="W1229">
        <f>(S1229*I1229+R1229*MAX(K1229-'d_고정'!$B$10*M1229*('6_기대효과'!$K$7/'d_고정'!$B$9),0)*N1229)*(1-O1229)</f>
        <v/>
      </c>
      <c r="X1229">
        <f>U1229+V1229</f>
        <v/>
      </c>
      <c r="Y1229">
        <f>U1229/('d_고정'!$B$5*'6_기대효과'!$H$7/8)/'d_고정'!$B$6</f>
        <v/>
      </c>
      <c r="Z1229">
        <f>U1229/('d_고정'!$B$8*'6_기대효과'!$H$7/8)</f>
        <v/>
      </c>
    </row>
    <row r="1230">
      <c r="A1230">
        <f>RAND()</f>
        <v/>
      </c>
      <c r="B1230">
        <f>IF('d_시나리오'!$J$2='d_시나리오'!$H$2,'d_시나리오'!$I$2,IF(A1230&lt;('d_시나리오'!$I$2-'d_시나리오'!$H$2)/('d_시나리오'!$J$2-'d_시나리오'!$H$2),'d_시나리오'!$H$2+SQRT(A1230*('d_시나리오'!$J$2-'d_시나리오'!$H$2)*('d_시나리오'!$I$2-'d_시나리오'!$H$2)),'d_시나리오'!$J$2-SQRT((1-A1230)*('d_시나리오'!$J$2-'d_시나리오'!$H$2)*('d_시나리오'!$J$2-'d_시나리오'!$I$2))))</f>
        <v/>
      </c>
      <c r="C1230">
        <f>BETAINV(RAND(),2,6)</f>
        <v/>
      </c>
      <c r="D1230">
        <f>INDEX('d_분포'!$A$2:$A$28,RANDBETWEEN(1,27))</f>
        <v/>
      </c>
      <c r="E1230">
        <f>INDEX('d_분포'!$C$2:$C$5,RANDBETWEEN(1,4))*(0.9+0.2*RAND())</f>
        <v/>
      </c>
      <c r="F1230">
        <f>RAND()</f>
        <v/>
      </c>
      <c r="G1230">
        <f>IF('d_시나리오'!$J$3='d_시나리오'!$H$3,'d_시나리오'!$I$3,IF(F1230&lt;('d_시나리오'!$I$3-'d_시나리오'!$H$3)/('d_시나리오'!$J$3-'d_시나리오'!$H$3),'d_시나리오'!$H$3+SQRT(F1230*('d_시나리오'!$J$3-'d_시나리오'!$H$3)*('d_시나리오'!$I$3-'d_시나리오'!$H$3)),'d_시나리오'!$J$3-SQRT((1-F1230)*('d_시나리오'!$J$3-'d_시나리오'!$H$3)*('d_시나리오'!$J$3-'d_시나리오'!$I$3))))</f>
        <v/>
      </c>
      <c r="H1230">
        <f>RAND()</f>
        <v/>
      </c>
      <c r="I1230">
        <f>IF('d_시나리오'!$J$4='d_시나리오'!$H$4,'d_시나리오'!$I$4,IF(H1230&lt;('d_시나리오'!$I$4-'d_시나리오'!$H$4)/('d_시나리오'!$J$4-'d_시나리오'!$H$4),'d_시나리오'!$H$4+SQRT(H1230*('d_시나리오'!$J$4-'d_시나리오'!$H$4)*('d_시나리오'!$I$4-'d_시나리오'!$H$4)),'d_시나리오'!$J$4-SQRT((1-H1230)*('d_시나리오'!$J$4-'d_시나리오'!$H$4)*('d_시나리오'!$J$4-'d_시나리오'!$I$4))))</f>
        <v/>
      </c>
      <c r="J1230">
        <f>RAND()</f>
        <v/>
      </c>
      <c r="K1230">
        <f>IF('d_시나리오'!$J$5='d_시나리오'!$H$5,'d_시나리오'!$I$5,IF(J1230&lt;('d_시나리오'!$I$5-'d_시나리오'!$H$5)/('d_시나리오'!$J$5-'d_시나리오'!$H$5),'d_시나리오'!$H$5+SQRT(J1230*('d_시나리오'!$J$5-'d_시나리오'!$H$5)*('d_시나리오'!$I$5-'d_시나리오'!$H$5)),'d_시나리오'!$J$5-SQRT((1-J1230)*('d_시나리오'!$J$5-'d_시나리오'!$H$5)*('d_시나리오'!$J$5-'d_시나리오'!$I$5))))</f>
        <v/>
      </c>
      <c r="L1230">
        <f>RAND()</f>
        <v/>
      </c>
      <c r="M1230">
        <f>IF('d_시나리오'!$J$6='d_시나리오'!$H$6,'d_시나리오'!$I$6,IF(L1230&lt;('d_시나리오'!$I$6-'d_시나리오'!$H$6)/('d_시나리오'!$J$6-'d_시나리오'!$H$6),'d_시나리오'!$H$6+SQRT(L1230*('d_시나리오'!$J$6-'d_시나리오'!$H$6)*('d_시나리오'!$I$6-'d_시나리오'!$H$6)),'d_시나리오'!$J$6-SQRT((1-L1230)*('d_시나리오'!$J$6-'d_시나리오'!$H$6)*('d_시나리오'!$J$6-'d_시나리오'!$I$6))))</f>
        <v/>
      </c>
      <c r="N1230">
        <f>INDEX('d_분포'!$B$2:$B$57,RANDBETWEEN(1,56))</f>
        <v/>
      </c>
      <c r="O1230">
        <f>BETAINV(RAND(),5,5)</f>
        <v/>
      </c>
      <c r="P1230">
        <f>'d_고정'!$B$1*'6_기대효과'!$H$7*('d_시나리오'!$I$7/'d_고정'!$B$2)*B1230</f>
        <v/>
      </c>
      <c r="Q1230">
        <f>P1230*C1230</f>
        <v/>
      </c>
      <c r="R1230">
        <f>P1230*E1230</f>
        <v/>
      </c>
      <c r="S1230">
        <f>R1230*G1230</f>
        <v/>
      </c>
      <c r="T1230">
        <f>Q1230+S1230</f>
        <v/>
      </c>
      <c r="U1230">
        <f>(Q1230*D1230+S1230*I1230)*(1-O1230)</f>
        <v/>
      </c>
      <c r="V1230">
        <f>(R1230*K1230*N1230+'d_고정'!$B$3*('6_기대효과'!$H$7/8)*N1230*'d_고정'!$B$10*M1230*('6_기대효과'!$K$7/'d_고정'!$B$9))*(1-O1230)</f>
        <v/>
      </c>
      <c r="W1230">
        <f>(S1230*I1230+R1230*MAX(K1230-'d_고정'!$B$10*M1230*('6_기대효과'!$K$7/'d_고정'!$B$9),0)*N1230)*(1-O1230)</f>
        <v/>
      </c>
      <c r="X1230">
        <f>U1230+V1230</f>
        <v/>
      </c>
      <c r="Y1230">
        <f>U1230/('d_고정'!$B$5*'6_기대효과'!$H$7/8)/'d_고정'!$B$6</f>
        <v/>
      </c>
      <c r="Z1230">
        <f>U1230/('d_고정'!$B$8*'6_기대효과'!$H$7/8)</f>
        <v/>
      </c>
    </row>
    <row r="1231">
      <c r="A1231">
        <f>RAND()</f>
        <v/>
      </c>
      <c r="B1231">
        <f>IF('d_시나리오'!$J$2='d_시나리오'!$H$2,'d_시나리오'!$I$2,IF(A1231&lt;('d_시나리오'!$I$2-'d_시나리오'!$H$2)/('d_시나리오'!$J$2-'d_시나리오'!$H$2),'d_시나리오'!$H$2+SQRT(A1231*('d_시나리오'!$J$2-'d_시나리오'!$H$2)*('d_시나리오'!$I$2-'d_시나리오'!$H$2)),'d_시나리오'!$J$2-SQRT((1-A1231)*('d_시나리오'!$J$2-'d_시나리오'!$H$2)*('d_시나리오'!$J$2-'d_시나리오'!$I$2))))</f>
        <v/>
      </c>
      <c r="C1231">
        <f>BETAINV(RAND(),2,6)</f>
        <v/>
      </c>
      <c r="D1231">
        <f>INDEX('d_분포'!$A$2:$A$28,RANDBETWEEN(1,27))</f>
        <v/>
      </c>
      <c r="E1231">
        <f>INDEX('d_분포'!$C$2:$C$5,RANDBETWEEN(1,4))*(0.9+0.2*RAND())</f>
        <v/>
      </c>
      <c r="F1231">
        <f>RAND()</f>
        <v/>
      </c>
      <c r="G1231">
        <f>IF('d_시나리오'!$J$3='d_시나리오'!$H$3,'d_시나리오'!$I$3,IF(F1231&lt;('d_시나리오'!$I$3-'d_시나리오'!$H$3)/('d_시나리오'!$J$3-'d_시나리오'!$H$3),'d_시나리오'!$H$3+SQRT(F1231*('d_시나리오'!$J$3-'d_시나리오'!$H$3)*('d_시나리오'!$I$3-'d_시나리오'!$H$3)),'d_시나리오'!$J$3-SQRT((1-F1231)*('d_시나리오'!$J$3-'d_시나리오'!$H$3)*('d_시나리오'!$J$3-'d_시나리오'!$I$3))))</f>
        <v/>
      </c>
      <c r="H1231">
        <f>RAND()</f>
        <v/>
      </c>
      <c r="I1231">
        <f>IF('d_시나리오'!$J$4='d_시나리오'!$H$4,'d_시나리오'!$I$4,IF(H1231&lt;('d_시나리오'!$I$4-'d_시나리오'!$H$4)/('d_시나리오'!$J$4-'d_시나리오'!$H$4),'d_시나리오'!$H$4+SQRT(H1231*('d_시나리오'!$J$4-'d_시나리오'!$H$4)*('d_시나리오'!$I$4-'d_시나리오'!$H$4)),'d_시나리오'!$J$4-SQRT((1-H1231)*('d_시나리오'!$J$4-'d_시나리오'!$H$4)*('d_시나리오'!$J$4-'d_시나리오'!$I$4))))</f>
        <v/>
      </c>
      <c r="J1231">
        <f>RAND()</f>
        <v/>
      </c>
      <c r="K1231">
        <f>IF('d_시나리오'!$J$5='d_시나리오'!$H$5,'d_시나리오'!$I$5,IF(J1231&lt;('d_시나리오'!$I$5-'d_시나리오'!$H$5)/('d_시나리오'!$J$5-'d_시나리오'!$H$5),'d_시나리오'!$H$5+SQRT(J1231*('d_시나리오'!$J$5-'d_시나리오'!$H$5)*('d_시나리오'!$I$5-'d_시나리오'!$H$5)),'d_시나리오'!$J$5-SQRT((1-J1231)*('d_시나리오'!$J$5-'d_시나리오'!$H$5)*('d_시나리오'!$J$5-'d_시나리오'!$I$5))))</f>
        <v/>
      </c>
      <c r="L1231">
        <f>RAND()</f>
        <v/>
      </c>
      <c r="M1231">
        <f>IF('d_시나리오'!$J$6='d_시나리오'!$H$6,'d_시나리오'!$I$6,IF(L1231&lt;('d_시나리오'!$I$6-'d_시나리오'!$H$6)/('d_시나리오'!$J$6-'d_시나리오'!$H$6),'d_시나리오'!$H$6+SQRT(L1231*('d_시나리오'!$J$6-'d_시나리오'!$H$6)*('d_시나리오'!$I$6-'d_시나리오'!$H$6)),'d_시나리오'!$J$6-SQRT((1-L1231)*('d_시나리오'!$J$6-'d_시나리오'!$H$6)*('d_시나리오'!$J$6-'d_시나리오'!$I$6))))</f>
        <v/>
      </c>
      <c r="N1231">
        <f>INDEX('d_분포'!$B$2:$B$57,RANDBETWEEN(1,56))</f>
        <v/>
      </c>
      <c r="O1231">
        <f>BETAINV(RAND(),5,5)</f>
        <v/>
      </c>
      <c r="P1231">
        <f>'d_고정'!$B$1*'6_기대효과'!$H$7*('d_시나리오'!$I$7/'d_고정'!$B$2)*B1231</f>
        <v/>
      </c>
      <c r="Q1231">
        <f>P1231*C1231</f>
        <v/>
      </c>
      <c r="R1231">
        <f>P1231*E1231</f>
        <v/>
      </c>
      <c r="S1231">
        <f>R1231*G1231</f>
        <v/>
      </c>
      <c r="T1231">
        <f>Q1231+S1231</f>
        <v/>
      </c>
      <c r="U1231">
        <f>(Q1231*D1231+S1231*I1231)*(1-O1231)</f>
        <v/>
      </c>
      <c r="V1231">
        <f>(R1231*K1231*N1231+'d_고정'!$B$3*('6_기대효과'!$H$7/8)*N1231*'d_고정'!$B$10*M1231*('6_기대효과'!$K$7/'d_고정'!$B$9))*(1-O1231)</f>
        <v/>
      </c>
      <c r="W1231">
        <f>(S1231*I1231+R1231*MAX(K1231-'d_고정'!$B$10*M1231*('6_기대효과'!$K$7/'d_고정'!$B$9),0)*N1231)*(1-O1231)</f>
        <v/>
      </c>
      <c r="X1231">
        <f>U1231+V1231</f>
        <v/>
      </c>
      <c r="Y1231">
        <f>U1231/('d_고정'!$B$5*'6_기대효과'!$H$7/8)/'d_고정'!$B$6</f>
        <v/>
      </c>
      <c r="Z1231">
        <f>U1231/('d_고정'!$B$8*'6_기대효과'!$H$7/8)</f>
        <v/>
      </c>
    </row>
    <row r="1232">
      <c r="A1232">
        <f>RAND()</f>
        <v/>
      </c>
      <c r="B1232">
        <f>IF('d_시나리오'!$J$2='d_시나리오'!$H$2,'d_시나리오'!$I$2,IF(A1232&lt;('d_시나리오'!$I$2-'d_시나리오'!$H$2)/('d_시나리오'!$J$2-'d_시나리오'!$H$2),'d_시나리오'!$H$2+SQRT(A1232*('d_시나리오'!$J$2-'d_시나리오'!$H$2)*('d_시나리오'!$I$2-'d_시나리오'!$H$2)),'d_시나리오'!$J$2-SQRT((1-A1232)*('d_시나리오'!$J$2-'d_시나리오'!$H$2)*('d_시나리오'!$J$2-'d_시나리오'!$I$2))))</f>
        <v/>
      </c>
      <c r="C1232">
        <f>BETAINV(RAND(),2,6)</f>
        <v/>
      </c>
      <c r="D1232">
        <f>INDEX('d_분포'!$A$2:$A$28,RANDBETWEEN(1,27))</f>
        <v/>
      </c>
      <c r="E1232">
        <f>INDEX('d_분포'!$C$2:$C$5,RANDBETWEEN(1,4))*(0.9+0.2*RAND())</f>
        <v/>
      </c>
      <c r="F1232">
        <f>RAND()</f>
        <v/>
      </c>
      <c r="G1232">
        <f>IF('d_시나리오'!$J$3='d_시나리오'!$H$3,'d_시나리오'!$I$3,IF(F1232&lt;('d_시나리오'!$I$3-'d_시나리오'!$H$3)/('d_시나리오'!$J$3-'d_시나리오'!$H$3),'d_시나리오'!$H$3+SQRT(F1232*('d_시나리오'!$J$3-'d_시나리오'!$H$3)*('d_시나리오'!$I$3-'d_시나리오'!$H$3)),'d_시나리오'!$J$3-SQRT((1-F1232)*('d_시나리오'!$J$3-'d_시나리오'!$H$3)*('d_시나리오'!$J$3-'d_시나리오'!$I$3))))</f>
        <v/>
      </c>
      <c r="H1232">
        <f>RAND()</f>
        <v/>
      </c>
      <c r="I1232">
        <f>IF('d_시나리오'!$J$4='d_시나리오'!$H$4,'d_시나리오'!$I$4,IF(H1232&lt;('d_시나리오'!$I$4-'d_시나리오'!$H$4)/('d_시나리오'!$J$4-'d_시나리오'!$H$4),'d_시나리오'!$H$4+SQRT(H1232*('d_시나리오'!$J$4-'d_시나리오'!$H$4)*('d_시나리오'!$I$4-'d_시나리오'!$H$4)),'d_시나리오'!$J$4-SQRT((1-H1232)*('d_시나리오'!$J$4-'d_시나리오'!$H$4)*('d_시나리오'!$J$4-'d_시나리오'!$I$4))))</f>
        <v/>
      </c>
      <c r="J1232">
        <f>RAND()</f>
        <v/>
      </c>
      <c r="K1232">
        <f>IF('d_시나리오'!$J$5='d_시나리오'!$H$5,'d_시나리오'!$I$5,IF(J1232&lt;('d_시나리오'!$I$5-'d_시나리오'!$H$5)/('d_시나리오'!$J$5-'d_시나리오'!$H$5),'d_시나리오'!$H$5+SQRT(J1232*('d_시나리오'!$J$5-'d_시나리오'!$H$5)*('d_시나리오'!$I$5-'d_시나리오'!$H$5)),'d_시나리오'!$J$5-SQRT((1-J1232)*('d_시나리오'!$J$5-'d_시나리오'!$H$5)*('d_시나리오'!$J$5-'d_시나리오'!$I$5))))</f>
        <v/>
      </c>
      <c r="L1232">
        <f>RAND()</f>
        <v/>
      </c>
      <c r="M1232">
        <f>IF('d_시나리오'!$J$6='d_시나리오'!$H$6,'d_시나리오'!$I$6,IF(L1232&lt;('d_시나리오'!$I$6-'d_시나리오'!$H$6)/('d_시나리오'!$J$6-'d_시나리오'!$H$6),'d_시나리오'!$H$6+SQRT(L1232*('d_시나리오'!$J$6-'d_시나리오'!$H$6)*('d_시나리오'!$I$6-'d_시나리오'!$H$6)),'d_시나리오'!$J$6-SQRT((1-L1232)*('d_시나리오'!$J$6-'d_시나리오'!$H$6)*('d_시나리오'!$J$6-'d_시나리오'!$I$6))))</f>
        <v/>
      </c>
      <c r="N1232">
        <f>INDEX('d_분포'!$B$2:$B$57,RANDBETWEEN(1,56))</f>
        <v/>
      </c>
      <c r="O1232">
        <f>BETAINV(RAND(),5,5)</f>
        <v/>
      </c>
      <c r="P1232">
        <f>'d_고정'!$B$1*'6_기대효과'!$H$7*('d_시나리오'!$I$7/'d_고정'!$B$2)*B1232</f>
        <v/>
      </c>
      <c r="Q1232">
        <f>P1232*C1232</f>
        <v/>
      </c>
      <c r="R1232">
        <f>P1232*E1232</f>
        <v/>
      </c>
      <c r="S1232">
        <f>R1232*G1232</f>
        <v/>
      </c>
      <c r="T1232">
        <f>Q1232+S1232</f>
        <v/>
      </c>
      <c r="U1232">
        <f>(Q1232*D1232+S1232*I1232)*(1-O1232)</f>
        <v/>
      </c>
      <c r="V1232">
        <f>(R1232*K1232*N1232+'d_고정'!$B$3*('6_기대효과'!$H$7/8)*N1232*'d_고정'!$B$10*M1232*('6_기대효과'!$K$7/'d_고정'!$B$9))*(1-O1232)</f>
        <v/>
      </c>
      <c r="W1232">
        <f>(S1232*I1232+R1232*MAX(K1232-'d_고정'!$B$10*M1232*('6_기대효과'!$K$7/'d_고정'!$B$9),0)*N1232)*(1-O1232)</f>
        <v/>
      </c>
      <c r="X1232">
        <f>U1232+V1232</f>
        <v/>
      </c>
      <c r="Y1232">
        <f>U1232/('d_고정'!$B$5*'6_기대효과'!$H$7/8)/'d_고정'!$B$6</f>
        <v/>
      </c>
      <c r="Z1232">
        <f>U1232/('d_고정'!$B$8*'6_기대효과'!$H$7/8)</f>
        <v/>
      </c>
    </row>
    <row r="1233">
      <c r="A1233">
        <f>RAND()</f>
        <v/>
      </c>
      <c r="B1233">
        <f>IF('d_시나리오'!$J$2='d_시나리오'!$H$2,'d_시나리오'!$I$2,IF(A1233&lt;('d_시나리오'!$I$2-'d_시나리오'!$H$2)/('d_시나리오'!$J$2-'d_시나리오'!$H$2),'d_시나리오'!$H$2+SQRT(A1233*('d_시나리오'!$J$2-'d_시나리오'!$H$2)*('d_시나리오'!$I$2-'d_시나리오'!$H$2)),'d_시나리오'!$J$2-SQRT((1-A1233)*('d_시나리오'!$J$2-'d_시나리오'!$H$2)*('d_시나리오'!$J$2-'d_시나리오'!$I$2))))</f>
        <v/>
      </c>
      <c r="C1233">
        <f>BETAINV(RAND(),2,6)</f>
        <v/>
      </c>
      <c r="D1233">
        <f>INDEX('d_분포'!$A$2:$A$28,RANDBETWEEN(1,27))</f>
        <v/>
      </c>
      <c r="E1233">
        <f>INDEX('d_분포'!$C$2:$C$5,RANDBETWEEN(1,4))*(0.9+0.2*RAND())</f>
        <v/>
      </c>
      <c r="F1233">
        <f>RAND()</f>
        <v/>
      </c>
      <c r="G1233">
        <f>IF('d_시나리오'!$J$3='d_시나리오'!$H$3,'d_시나리오'!$I$3,IF(F1233&lt;('d_시나리오'!$I$3-'d_시나리오'!$H$3)/('d_시나리오'!$J$3-'d_시나리오'!$H$3),'d_시나리오'!$H$3+SQRT(F1233*('d_시나리오'!$J$3-'d_시나리오'!$H$3)*('d_시나리오'!$I$3-'d_시나리오'!$H$3)),'d_시나리오'!$J$3-SQRT((1-F1233)*('d_시나리오'!$J$3-'d_시나리오'!$H$3)*('d_시나리오'!$J$3-'d_시나리오'!$I$3))))</f>
        <v/>
      </c>
      <c r="H1233">
        <f>RAND()</f>
        <v/>
      </c>
      <c r="I1233">
        <f>IF('d_시나리오'!$J$4='d_시나리오'!$H$4,'d_시나리오'!$I$4,IF(H1233&lt;('d_시나리오'!$I$4-'d_시나리오'!$H$4)/('d_시나리오'!$J$4-'d_시나리오'!$H$4),'d_시나리오'!$H$4+SQRT(H1233*('d_시나리오'!$J$4-'d_시나리오'!$H$4)*('d_시나리오'!$I$4-'d_시나리오'!$H$4)),'d_시나리오'!$J$4-SQRT((1-H1233)*('d_시나리오'!$J$4-'d_시나리오'!$H$4)*('d_시나리오'!$J$4-'d_시나리오'!$I$4))))</f>
        <v/>
      </c>
      <c r="J1233">
        <f>RAND()</f>
        <v/>
      </c>
      <c r="K1233">
        <f>IF('d_시나리오'!$J$5='d_시나리오'!$H$5,'d_시나리오'!$I$5,IF(J1233&lt;('d_시나리오'!$I$5-'d_시나리오'!$H$5)/('d_시나리오'!$J$5-'d_시나리오'!$H$5),'d_시나리오'!$H$5+SQRT(J1233*('d_시나리오'!$J$5-'d_시나리오'!$H$5)*('d_시나리오'!$I$5-'d_시나리오'!$H$5)),'d_시나리오'!$J$5-SQRT((1-J1233)*('d_시나리오'!$J$5-'d_시나리오'!$H$5)*('d_시나리오'!$J$5-'d_시나리오'!$I$5))))</f>
        <v/>
      </c>
      <c r="L1233">
        <f>RAND()</f>
        <v/>
      </c>
      <c r="M1233">
        <f>IF('d_시나리오'!$J$6='d_시나리오'!$H$6,'d_시나리오'!$I$6,IF(L1233&lt;('d_시나리오'!$I$6-'d_시나리오'!$H$6)/('d_시나리오'!$J$6-'d_시나리오'!$H$6),'d_시나리오'!$H$6+SQRT(L1233*('d_시나리오'!$J$6-'d_시나리오'!$H$6)*('d_시나리오'!$I$6-'d_시나리오'!$H$6)),'d_시나리오'!$J$6-SQRT((1-L1233)*('d_시나리오'!$J$6-'d_시나리오'!$H$6)*('d_시나리오'!$J$6-'d_시나리오'!$I$6))))</f>
        <v/>
      </c>
      <c r="N1233">
        <f>INDEX('d_분포'!$B$2:$B$57,RANDBETWEEN(1,56))</f>
        <v/>
      </c>
      <c r="O1233">
        <f>BETAINV(RAND(),5,5)</f>
        <v/>
      </c>
      <c r="P1233">
        <f>'d_고정'!$B$1*'6_기대효과'!$H$7*('d_시나리오'!$I$7/'d_고정'!$B$2)*B1233</f>
        <v/>
      </c>
      <c r="Q1233">
        <f>P1233*C1233</f>
        <v/>
      </c>
      <c r="R1233">
        <f>P1233*E1233</f>
        <v/>
      </c>
      <c r="S1233">
        <f>R1233*G1233</f>
        <v/>
      </c>
      <c r="T1233">
        <f>Q1233+S1233</f>
        <v/>
      </c>
      <c r="U1233">
        <f>(Q1233*D1233+S1233*I1233)*(1-O1233)</f>
        <v/>
      </c>
      <c r="V1233">
        <f>(R1233*K1233*N1233+'d_고정'!$B$3*('6_기대효과'!$H$7/8)*N1233*'d_고정'!$B$10*M1233*('6_기대효과'!$K$7/'d_고정'!$B$9))*(1-O1233)</f>
        <v/>
      </c>
      <c r="W1233">
        <f>(S1233*I1233+R1233*MAX(K1233-'d_고정'!$B$10*M1233*('6_기대효과'!$K$7/'d_고정'!$B$9),0)*N1233)*(1-O1233)</f>
        <v/>
      </c>
      <c r="X1233">
        <f>U1233+V1233</f>
        <v/>
      </c>
      <c r="Y1233">
        <f>U1233/('d_고정'!$B$5*'6_기대효과'!$H$7/8)/'d_고정'!$B$6</f>
        <v/>
      </c>
      <c r="Z1233">
        <f>U1233/('d_고정'!$B$8*'6_기대효과'!$H$7/8)</f>
        <v/>
      </c>
    </row>
    <row r="1234">
      <c r="A1234">
        <f>RAND()</f>
        <v/>
      </c>
      <c r="B1234">
        <f>IF('d_시나리오'!$J$2='d_시나리오'!$H$2,'d_시나리오'!$I$2,IF(A1234&lt;('d_시나리오'!$I$2-'d_시나리오'!$H$2)/('d_시나리오'!$J$2-'d_시나리오'!$H$2),'d_시나리오'!$H$2+SQRT(A1234*('d_시나리오'!$J$2-'d_시나리오'!$H$2)*('d_시나리오'!$I$2-'d_시나리오'!$H$2)),'d_시나리오'!$J$2-SQRT((1-A1234)*('d_시나리오'!$J$2-'d_시나리오'!$H$2)*('d_시나리오'!$J$2-'d_시나리오'!$I$2))))</f>
        <v/>
      </c>
      <c r="C1234">
        <f>BETAINV(RAND(),2,6)</f>
        <v/>
      </c>
      <c r="D1234">
        <f>INDEX('d_분포'!$A$2:$A$28,RANDBETWEEN(1,27))</f>
        <v/>
      </c>
      <c r="E1234">
        <f>INDEX('d_분포'!$C$2:$C$5,RANDBETWEEN(1,4))*(0.9+0.2*RAND())</f>
        <v/>
      </c>
      <c r="F1234">
        <f>RAND()</f>
        <v/>
      </c>
      <c r="G1234">
        <f>IF('d_시나리오'!$J$3='d_시나리오'!$H$3,'d_시나리오'!$I$3,IF(F1234&lt;('d_시나리오'!$I$3-'d_시나리오'!$H$3)/('d_시나리오'!$J$3-'d_시나리오'!$H$3),'d_시나리오'!$H$3+SQRT(F1234*('d_시나리오'!$J$3-'d_시나리오'!$H$3)*('d_시나리오'!$I$3-'d_시나리오'!$H$3)),'d_시나리오'!$J$3-SQRT((1-F1234)*('d_시나리오'!$J$3-'d_시나리오'!$H$3)*('d_시나리오'!$J$3-'d_시나리오'!$I$3))))</f>
        <v/>
      </c>
      <c r="H1234">
        <f>RAND()</f>
        <v/>
      </c>
      <c r="I1234">
        <f>IF('d_시나리오'!$J$4='d_시나리오'!$H$4,'d_시나리오'!$I$4,IF(H1234&lt;('d_시나리오'!$I$4-'d_시나리오'!$H$4)/('d_시나리오'!$J$4-'d_시나리오'!$H$4),'d_시나리오'!$H$4+SQRT(H1234*('d_시나리오'!$J$4-'d_시나리오'!$H$4)*('d_시나리오'!$I$4-'d_시나리오'!$H$4)),'d_시나리오'!$J$4-SQRT((1-H1234)*('d_시나리오'!$J$4-'d_시나리오'!$H$4)*('d_시나리오'!$J$4-'d_시나리오'!$I$4))))</f>
        <v/>
      </c>
      <c r="J1234">
        <f>RAND()</f>
        <v/>
      </c>
      <c r="K1234">
        <f>IF('d_시나리오'!$J$5='d_시나리오'!$H$5,'d_시나리오'!$I$5,IF(J1234&lt;('d_시나리오'!$I$5-'d_시나리오'!$H$5)/('d_시나리오'!$J$5-'d_시나리오'!$H$5),'d_시나리오'!$H$5+SQRT(J1234*('d_시나리오'!$J$5-'d_시나리오'!$H$5)*('d_시나리오'!$I$5-'d_시나리오'!$H$5)),'d_시나리오'!$J$5-SQRT((1-J1234)*('d_시나리오'!$J$5-'d_시나리오'!$H$5)*('d_시나리오'!$J$5-'d_시나리오'!$I$5))))</f>
        <v/>
      </c>
      <c r="L1234">
        <f>RAND()</f>
        <v/>
      </c>
      <c r="M1234">
        <f>IF('d_시나리오'!$J$6='d_시나리오'!$H$6,'d_시나리오'!$I$6,IF(L1234&lt;('d_시나리오'!$I$6-'d_시나리오'!$H$6)/('d_시나리오'!$J$6-'d_시나리오'!$H$6),'d_시나리오'!$H$6+SQRT(L1234*('d_시나리오'!$J$6-'d_시나리오'!$H$6)*('d_시나리오'!$I$6-'d_시나리오'!$H$6)),'d_시나리오'!$J$6-SQRT((1-L1234)*('d_시나리오'!$J$6-'d_시나리오'!$H$6)*('d_시나리오'!$J$6-'d_시나리오'!$I$6))))</f>
        <v/>
      </c>
      <c r="N1234">
        <f>INDEX('d_분포'!$B$2:$B$57,RANDBETWEEN(1,56))</f>
        <v/>
      </c>
      <c r="O1234">
        <f>BETAINV(RAND(),5,5)</f>
        <v/>
      </c>
      <c r="P1234">
        <f>'d_고정'!$B$1*'6_기대효과'!$H$7*('d_시나리오'!$I$7/'d_고정'!$B$2)*B1234</f>
        <v/>
      </c>
      <c r="Q1234">
        <f>P1234*C1234</f>
        <v/>
      </c>
      <c r="R1234">
        <f>P1234*E1234</f>
        <v/>
      </c>
      <c r="S1234">
        <f>R1234*G1234</f>
        <v/>
      </c>
      <c r="T1234">
        <f>Q1234+S1234</f>
        <v/>
      </c>
      <c r="U1234">
        <f>(Q1234*D1234+S1234*I1234)*(1-O1234)</f>
        <v/>
      </c>
      <c r="V1234">
        <f>(R1234*K1234*N1234+'d_고정'!$B$3*('6_기대효과'!$H$7/8)*N1234*'d_고정'!$B$10*M1234*('6_기대효과'!$K$7/'d_고정'!$B$9))*(1-O1234)</f>
        <v/>
      </c>
      <c r="W1234">
        <f>(S1234*I1234+R1234*MAX(K1234-'d_고정'!$B$10*M1234*('6_기대효과'!$K$7/'d_고정'!$B$9),0)*N1234)*(1-O1234)</f>
        <v/>
      </c>
      <c r="X1234">
        <f>U1234+V1234</f>
        <v/>
      </c>
      <c r="Y1234">
        <f>U1234/('d_고정'!$B$5*'6_기대효과'!$H$7/8)/'d_고정'!$B$6</f>
        <v/>
      </c>
      <c r="Z1234">
        <f>U1234/('d_고정'!$B$8*'6_기대효과'!$H$7/8)</f>
        <v/>
      </c>
    </row>
    <row r="1235">
      <c r="A1235">
        <f>RAND()</f>
        <v/>
      </c>
      <c r="B1235">
        <f>IF('d_시나리오'!$J$2='d_시나리오'!$H$2,'d_시나리오'!$I$2,IF(A1235&lt;('d_시나리오'!$I$2-'d_시나리오'!$H$2)/('d_시나리오'!$J$2-'d_시나리오'!$H$2),'d_시나리오'!$H$2+SQRT(A1235*('d_시나리오'!$J$2-'d_시나리오'!$H$2)*('d_시나리오'!$I$2-'d_시나리오'!$H$2)),'d_시나리오'!$J$2-SQRT((1-A1235)*('d_시나리오'!$J$2-'d_시나리오'!$H$2)*('d_시나리오'!$J$2-'d_시나리오'!$I$2))))</f>
        <v/>
      </c>
      <c r="C1235">
        <f>BETAINV(RAND(),2,6)</f>
        <v/>
      </c>
      <c r="D1235">
        <f>INDEX('d_분포'!$A$2:$A$28,RANDBETWEEN(1,27))</f>
        <v/>
      </c>
      <c r="E1235">
        <f>INDEX('d_분포'!$C$2:$C$5,RANDBETWEEN(1,4))*(0.9+0.2*RAND())</f>
        <v/>
      </c>
      <c r="F1235">
        <f>RAND()</f>
        <v/>
      </c>
      <c r="G1235">
        <f>IF('d_시나리오'!$J$3='d_시나리오'!$H$3,'d_시나리오'!$I$3,IF(F1235&lt;('d_시나리오'!$I$3-'d_시나리오'!$H$3)/('d_시나리오'!$J$3-'d_시나리오'!$H$3),'d_시나리오'!$H$3+SQRT(F1235*('d_시나리오'!$J$3-'d_시나리오'!$H$3)*('d_시나리오'!$I$3-'d_시나리오'!$H$3)),'d_시나리오'!$J$3-SQRT((1-F1235)*('d_시나리오'!$J$3-'d_시나리오'!$H$3)*('d_시나리오'!$J$3-'d_시나리오'!$I$3))))</f>
        <v/>
      </c>
      <c r="H1235">
        <f>RAND()</f>
        <v/>
      </c>
      <c r="I1235">
        <f>IF('d_시나리오'!$J$4='d_시나리오'!$H$4,'d_시나리오'!$I$4,IF(H1235&lt;('d_시나리오'!$I$4-'d_시나리오'!$H$4)/('d_시나리오'!$J$4-'d_시나리오'!$H$4),'d_시나리오'!$H$4+SQRT(H1235*('d_시나리오'!$J$4-'d_시나리오'!$H$4)*('d_시나리오'!$I$4-'d_시나리오'!$H$4)),'d_시나리오'!$J$4-SQRT((1-H1235)*('d_시나리오'!$J$4-'d_시나리오'!$H$4)*('d_시나리오'!$J$4-'d_시나리오'!$I$4))))</f>
        <v/>
      </c>
      <c r="J1235">
        <f>RAND()</f>
        <v/>
      </c>
      <c r="K1235">
        <f>IF('d_시나리오'!$J$5='d_시나리오'!$H$5,'d_시나리오'!$I$5,IF(J1235&lt;('d_시나리오'!$I$5-'d_시나리오'!$H$5)/('d_시나리오'!$J$5-'d_시나리오'!$H$5),'d_시나리오'!$H$5+SQRT(J1235*('d_시나리오'!$J$5-'d_시나리오'!$H$5)*('d_시나리오'!$I$5-'d_시나리오'!$H$5)),'d_시나리오'!$J$5-SQRT((1-J1235)*('d_시나리오'!$J$5-'d_시나리오'!$H$5)*('d_시나리오'!$J$5-'d_시나리오'!$I$5))))</f>
        <v/>
      </c>
      <c r="L1235">
        <f>RAND()</f>
        <v/>
      </c>
      <c r="M1235">
        <f>IF('d_시나리오'!$J$6='d_시나리오'!$H$6,'d_시나리오'!$I$6,IF(L1235&lt;('d_시나리오'!$I$6-'d_시나리오'!$H$6)/('d_시나리오'!$J$6-'d_시나리오'!$H$6),'d_시나리오'!$H$6+SQRT(L1235*('d_시나리오'!$J$6-'d_시나리오'!$H$6)*('d_시나리오'!$I$6-'d_시나리오'!$H$6)),'d_시나리오'!$J$6-SQRT((1-L1235)*('d_시나리오'!$J$6-'d_시나리오'!$H$6)*('d_시나리오'!$J$6-'d_시나리오'!$I$6))))</f>
        <v/>
      </c>
      <c r="N1235">
        <f>INDEX('d_분포'!$B$2:$B$57,RANDBETWEEN(1,56))</f>
        <v/>
      </c>
      <c r="O1235">
        <f>BETAINV(RAND(),5,5)</f>
        <v/>
      </c>
      <c r="P1235">
        <f>'d_고정'!$B$1*'6_기대효과'!$H$7*('d_시나리오'!$I$7/'d_고정'!$B$2)*B1235</f>
        <v/>
      </c>
      <c r="Q1235">
        <f>P1235*C1235</f>
        <v/>
      </c>
      <c r="R1235">
        <f>P1235*E1235</f>
        <v/>
      </c>
      <c r="S1235">
        <f>R1235*G1235</f>
        <v/>
      </c>
      <c r="T1235">
        <f>Q1235+S1235</f>
        <v/>
      </c>
      <c r="U1235">
        <f>(Q1235*D1235+S1235*I1235)*(1-O1235)</f>
        <v/>
      </c>
      <c r="V1235">
        <f>(R1235*K1235*N1235+'d_고정'!$B$3*('6_기대효과'!$H$7/8)*N1235*'d_고정'!$B$10*M1235*('6_기대효과'!$K$7/'d_고정'!$B$9))*(1-O1235)</f>
        <v/>
      </c>
      <c r="W1235">
        <f>(S1235*I1235+R1235*MAX(K1235-'d_고정'!$B$10*M1235*('6_기대효과'!$K$7/'d_고정'!$B$9),0)*N1235)*(1-O1235)</f>
        <v/>
      </c>
      <c r="X1235">
        <f>U1235+V1235</f>
        <v/>
      </c>
      <c r="Y1235">
        <f>U1235/('d_고정'!$B$5*'6_기대효과'!$H$7/8)/'d_고정'!$B$6</f>
        <v/>
      </c>
      <c r="Z1235">
        <f>U1235/('d_고정'!$B$8*'6_기대효과'!$H$7/8)</f>
        <v/>
      </c>
    </row>
    <row r="1236">
      <c r="A1236">
        <f>RAND()</f>
        <v/>
      </c>
      <c r="B1236">
        <f>IF('d_시나리오'!$J$2='d_시나리오'!$H$2,'d_시나리오'!$I$2,IF(A1236&lt;('d_시나리오'!$I$2-'d_시나리오'!$H$2)/('d_시나리오'!$J$2-'d_시나리오'!$H$2),'d_시나리오'!$H$2+SQRT(A1236*('d_시나리오'!$J$2-'d_시나리오'!$H$2)*('d_시나리오'!$I$2-'d_시나리오'!$H$2)),'d_시나리오'!$J$2-SQRT((1-A1236)*('d_시나리오'!$J$2-'d_시나리오'!$H$2)*('d_시나리오'!$J$2-'d_시나리오'!$I$2))))</f>
        <v/>
      </c>
      <c r="C1236">
        <f>BETAINV(RAND(),2,6)</f>
        <v/>
      </c>
      <c r="D1236">
        <f>INDEX('d_분포'!$A$2:$A$28,RANDBETWEEN(1,27))</f>
        <v/>
      </c>
      <c r="E1236">
        <f>INDEX('d_분포'!$C$2:$C$5,RANDBETWEEN(1,4))*(0.9+0.2*RAND())</f>
        <v/>
      </c>
      <c r="F1236">
        <f>RAND()</f>
        <v/>
      </c>
      <c r="G1236">
        <f>IF('d_시나리오'!$J$3='d_시나리오'!$H$3,'d_시나리오'!$I$3,IF(F1236&lt;('d_시나리오'!$I$3-'d_시나리오'!$H$3)/('d_시나리오'!$J$3-'d_시나리오'!$H$3),'d_시나리오'!$H$3+SQRT(F1236*('d_시나리오'!$J$3-'d_시나리오'!$H$3)*('d_시나리오'!$I$3-'d_시나리오'!$H$3)),'d_시나리오'!$J$3-SQRT((1-F1236)*('d_시나리오'!$J$3-'d_시나리오'!$H$3)*('d_시나리오'!$J$3-'d_시나리오'!$I$3))))</f>
        <v/>
      </c>
      <c r="H1236">
        <f>RAND()</f>
        <v/>
      </c>
      <c r="I1236">
        <f>IF('d_시나리오'!$J$4='d_시나리오'!$H$4,'d_시나리오'!$I$4,IF(H1236&lt;('d_시나리오'!$I$4-'d_시나리오'!$H$4)/('d_시나리오'!$J$4-'d_시나리오'!$H$4),'d_시나리오'!$H$4+SQRT(H1236*('d_시나리오'!$J$4-'d_시나리오'!$H$4)*('d_시나리오'!$I$4-'d_시나리오'!$H$4)),'d_시나리오'!$J$4-SQRT((1-H1236)*('d_시나리오'!$J$4-'d_시나리오'!$H$4)*('d_시나리오'!$J$4-'d_시나리오'!$I$4))))</f>
        <v/>
      </c>
      <c r="J1236">
        <f>RAND()</f>
        <v/>
      </c>
      <c r="K1236">
        <f>IF('d_시나리오'!$J$5='d_시나리오'!$H$5,'d_시나리오'!$I$5,IF(J1236&lt;('d_시나리오'!$I$5-'d_시나리오'!$H$5)/('d_시나리오'!$J$5-'d_시나리오'!$H$5),'d_시나리오'!$H$5+SQRT(J1236*('d_시나리오'!$J$5-'d_시나리오'!$H$5)*('d_시나리오'!$I$5-'d_시나리오'!$H$5)),'d_시나리오'!$J$5-SQRT((1-J1236)*('d_시나리오'!$J$5-'d_시나리오'!$H$5)*('d_시나리오'!$J$5-'d_시나리오'!$I$5))))</f>
        <v/>
      </c>
      <c r="L1236">
        <f>RAND()</f>
        <v/>
      </c>
      <c r="M1236">
        <f>IF('d_시나리오'!$J$6='d_시나리오'!$H$6,'d_시나리오'!$I$6,IF(L1236&lt;('d_시나리오'!$I$6-'d_시나리오'!$H$6)/('d_시나리오'!$J$6-'d_시나리오'!$H$6),'d_시나리오'!$H$6+SQRT(L1236*('d_시나리오'!$J$6-'d_시나리오'!$H$6)*('d_시나리오'!$I$6-'d_시나리오'!$H$6)),'d_시나리오'!$J$6-SQRT((1-L1236)*('d_시나리오'!$J$6-'d_시나리오'!$H$6)*('d_시나리오'!$J$6-'d_시나리오'!$I$6))))</f>
        <v/>
      </c>
      <c r="N1236">
        <f>INDEX('d_분포'!$B$2:$B$57,RANDBETWEEN(1,56))</f>
        <v/>
      </c>
      <c r="O1236">
        <f>BETAINV(RAND(),5,5)</f>
        <v/>
      </c>
      <c r="P1236">
        <f>'d_고정'!$B$1*'6_기대효과'!$H$7*('d_시나리오'!$I$7/'d_고정'!$B$2)*B1236</f>
        <v/>
      </c>
      <c r="Q1236">
        <f>P1236*C1236</f>
        <v/>
      </c>
      <c r="R1236">
        <f>P1236*E1236</f>
        <v/>
      </c>
      <c r="S1236">
        <f>R1236*G1236</f>
        <v/>
      </c>
      <c r="T1236">
        <f>Q1236+S1236</f>
        <v/>
      </c>
      <c r="U1236">
        <f>(Q1236*D1236+S1236*I1236)*(1-O1236)</f>
        <v/>
      </c>
      <c r="V1236">
        <f>(R1236*K1236*N1236+'d_고정'!$B$3*('6_기대효과'!$H$7/8)*N1236*'d_고정'!$B$10*M1236*('6_기대효과'!$K$7/'d_고정'!$B$9))*(1-O1236)</f>
        <v/>
      </c>
      <c r="W1236">
        <f>(S1236*I1236+R1236*MAX(K1236-'d_고정'!$B$10*M1236*('6_기대효과'!$K$7/'d_고정'!$B$9),0)*N1236)*(1-O1236)</f>
        <v/>
      </c>
      <c r="X1236">
        <f>U1236+V1236</f>
        <v/>
      </c>
      <c r="Y1236">
        <f>U1236/('d_고정'!$B$5*'6_기대효과'!$H$7/8)/'d_고정'!$B$6</f>
        <v/>
      </c>
      <c r="Z1236">
        <f>U1236/('d_고정'!$B$8*'6_기대효과'!$H$7/8)</f>
        <v/>
      </c>
    </row>
    <row r="1237">
      <c r="A1237">
        <f>RAND()</f>
        <v/>
      </c>
      <c r="B1237">
        <f>IF('d_시나리오'!$J$2='d_시나리오'!$H$2,'d_시나리오'!$I$2,IF(A1237&lt;('d_시나리오'!$I$2-'d_시나리오'!$H$2)/('d_시나리오'!$J$2-'d_시나리오'!$H$2),'d_시나리오'!$H$2+SQRT(A1237*('d_시나리오'!$J$2-'d_시나리오'!$H$2)*('d_시나리오'!$I$2-'d_시나리오'!$H$2)),'d_시나리오'!$J$2-SQRT((1-A1237)*('d_시나리오'!$J$2-'d_시나리오'!$H$2)*('d_시나리오'!$J$2-'d_시나리오'!$I$2))))</f>
        <v/>
      </c>
      <c r="C1237">
        <f>BETAINV(RAND(),2,6)</f>
        <v/>
      </c>
      <c r="D1237">
        <f>INDEX('d_분포'!$A$2:$A$28,RANDBETWEEN(1,27))</f>
        <v/>
      </c>
      <c r="E1237">
        <f>INDEX('d_분포'!$C$2:$C$5,RANDBETWEEN(1,4))*(0.9+0.2*RAND())</f>
        <v/>
      </c>
      <c r="F1237">
        <f>RAND()</f>
        <v/>
      </c>
      <c r="G1237">
        <f>IF('d_시나리오'!$J$3='d_시나리오'!$H$3,'d_시나리오'!$I$3,IF(F1237&lt;('d_시나리오'!$I$3-'d_시나리오'!$H$3)/('d_시나리오'!$J$3-'d_시나리오'!$H$3),'d_시나리오'!$H$3+SQRT(F1237*('d_시나리오'!$J$3-'d_시나리오'!$H$3)*('d_시나리오'!$I$3-'d_시나리오'!$H$3)),'d_시나리오'!$J$3-SQRT((1-F1237)*('d_시나리오'!$J$3-'d_시나리오'!$H$3)*('d_시나리오'!$J$3-'d_시나리오'!$I$3))))</f>
        <v/>
      </c>
      <c r="H1237">
        <f>RAND()</f>
        <v/>
      </c>
      <c r="I1237">
        <f>IF('d_시나리오'!$J$4='d_시나리오'!$H$4,'d_시나리오'!$I$4,IF(H1237&lt;('d_시나리오'!$I$4-'d_시나리오'!$H$4)/('d_시나리오'!$J$4-'d_시나리오'!$H$4),'d_시나리오'!$H$4+SQRT(H1237*('d_시나리오'!$J$4-'d_시나리오'!$H$4)*('d_시나리오'!$I$4-'d_시나리오'!$H$4)),'d_시나리오'!$J$4-SQRT((1-H1237)*('d_시나리오'!$J$4-'d_시나리오'!$H$4)*('d_시나리오'!$J$4-'d_시나리오'!$I$4))))</f>
        <v/>
      </c>
      <c r="J1237">
        <f>RAND()</f>
        <v/>
      </c>
      <c r="K1237">
        <f>IF('d_시나리오'!$J$5='d_시나리오'!$H$5,'d_시나리오'!$I$5,IF(J1237&lt;('d_시나리오'!$I$5-'d_시나리오'!$H$5)/('d_시나리오'!$J$5-'d_시나리오'!$H$5),'d_시나리오'!$H$5+SQRT(J1237*('d_시나리오'!$J$5-'d_시나리오'!$H$5)*('d_시나리오'!$I$5-'d_시나리오'!$H$5)),'d_시나리오'!$J$5-SQRT((1-J1237)*('d_시나리오'!$J$5-'d_시나리오'!$H$5)*('d_시나리오'!$J$5-'d_시나리오'!$I$5))))</f>
        <v/>
      </c>
      <c r="L1237">
        <f>RAND()</f>
        <v/>
      </c>
      <c r="M1237">
        <f>IF('d_시나리오'!$J$6='d_시나리오'!$H$6,'d_시나리오'!$I$6,IF(L1237&lt;('d_시나리오'!$I$6-'d_시나리오'!$H$6)/('d_시나리오'!$J$6-'d_시나리오'!$H$6),'d_시나리오'!$H$6+SQRT(L1237*('d_시나리오'!$J$6-'d_시나리오'!$H$6)*('d_시나리오'!$I$6-'d_시나리오'!$H$6)),'d_시나리오'!$J$6-SQRT((1-L1237)*('d_시나리오'!$J$6-'d_시나리오'!$H$6)*('d_시나리오'!$J$6-'d_시나리오'!$I$6))))</f>
        <v/>
      </c>
      <c r="N1237">
        <f>INDEX('d_분포'!$B$2:$B$57,RANDBETWEEN(1,56))</f>
        <v/>
      </c>
      <c r="O1237">
        <f>BETAINV(RAND(),5,5)</f>
        <v/>
      </c>
      <c r="P1237">
        <f>'d_고정'!$B$1*'6_기대효과'!$H$7*('d_시나리오'!$I$7/'d_고정'!$B$2)*B1237</f>
        <v/>
      </c>
      <c r="Q1237">
        <f>P1237*C1237</f>
        <v/>
      </c>
      <c r="R1237">
        <f>P1237*E1237</f>
        <v/>
      </c>
      <c r="S1237">
        <f>R1237*G1237</f>
        <v/>
      </c>
      <c r="T1237">
        <f>Q1237+S1237</f>
        <v/>
      </c>
      <c r="U1237">
        <f>(Q1237*D1237+S1237*I1237)*(1-O1237)</f>
        <v/>
      </c>
      <c r="V1237">
        <f>(R1237*K1237*N1237+'d_고정'!$B$3*('6_기대효과'!$H$7/8)*N1237*'d_고정'!$B$10*M1237*('6_기대효과'!$K$7/'d_고정'!$B$9))*(1-O1237)</f>
        <v/>
      </c>
      <c r="W1237">
        <f>(S1237*I1237+R1237*MAX(K1237-'d_고정'!$B$10*M1237*('6_기대효과'!$K$7/'d_고정'!$B$9),0)*N1237)*(1-O1237)</f>
        <v/>
      </c>
      <c r="X1237">
        <f>U1237+V1237</f>
        <v/>
      </c>
      <c r="Y1237">
        <f>U1237/('d_고정'!$B$5*'6_기대효과'!$H$7/8)/'d_고정'!$B$6</f>
        <v/>
      </c>
      <c r="Z1237">
        <f>U1237/('d_고정'!$B$8*'6_기대효과'!$H$7/8)</f>
        <v/>
      </c>
    </row>
    <row r="1238">
      <c r="A1238">
        <f>RAND()</f>
        <v/>
      </c>
      <c r="B1238">
        <f>IF('d_시나리오'!$J$2='d_시나리오'!$H$2,'d_시나리오'!$I$2,IF(A1238&lt;('d_시나리오'!$I$2-'d_시나리오'!$H$2)/('d_시나리오'!$J$2-'d_시나리오'!$H$2),'d_시나리오'!$H$2+SQRT(A1238*('d_시나리오'!$J$2-'d_시나리오'!$H$2)*('d_시나리오'!$I$2-'d_시나리오'!$H$2)),'d_시나리오'!$J$2-SQRT((1-A1238)*('d_시나리오'!$J$2-'d_시나리오'!$H$2)*('d_시나리오'!$J$2-'d_시나리오'!$I$2))))</f>
        <v/>
      </c>
      <c r="C1238">
        <f>BETAINV(RAND(),2,6)</f>
        <v/>
      </c>
      <c r="D1238">
        <f>INDEX('d_분포'!$A$2:$A$28,RANDBETWEEN(1,27))</f>
        <v/>
      </c>
      <c r="E1238">
        <f>INDEX('d_분포'!$C$2:$C$5,RANDBETWEEN(1,4))*(0.9+0.2*RAND())</f>
        <v/>
      </c>
      <c r="F1238">
        <f>RAND()</f>
        <v/>
      </c>
      <c r="G1238">
        <f>IF('d_시나리오'!$J$3='d_시나리오'!$H$3,'d_시나리오'!$I$3,IF(F1238&lt;('d_시나리오'!$I$3-'d_시나리오'!$H$3)/('d_시나리오'!$J$3-'d_시나리오'!$H$3),'d_시나리오'!$H$3+SQRT(F1238*('d_시나리오'!$J$3-'d_시나리오'!$H$3)*('d_시나리오'!$I$3-'d_시나리오'!$H$3)),'d_시나리오'!$J$3-SQRT((1-F1238)*('d_시나리오'!$J$3-'d_시나리오'!$H$3)*('d_시나리오'!$J$3-'d_시나리오'!$I$3))))</f>
        <v/>
      </c>
      <c r="H1238">
        <f>RAND()</f>
        <v/>
      </c>
      <c r="I1238">
        <f>IF('d_시나리오'!$J$4='d_시나리오'!$H$4,'d_시나리오'!$I$4,IF(H1238&lt;('d_시나리오'!$I$4-'d_시나리오'!$H$4)/('d_시나리오'!$J$4-'d_시나리오'!$H$4),'d_시나리오'!$H$4+SQRT(H1238*('d_시나리오'!$J$4-'d_시나리오'!$H$4)*('d_시나리오'!$I$4-'d_시나리오'!$H$4)),'d_시나리오'!$J$4-SQRT((1-H1238)*('d_시나리오'!$J$4-'d_시나리오'!$H$4)*('d_시나리오'!$J$4-'d_시나리오'!$I$4))))</f>
        <v/>
      </c>
      <c r="J1238">
        <f>RAND()</f>
        <v/>
      </c>
      <c r="K1238">
        <f>IF('d_시나리오'!$J$5='d_시나리오'!$H$5,'d_시나리오'!$I$5,IF(J1238&lt;('d_시나리오'!$I$5-'d_시나리오'!$H$5)/('d_시나리오'!$J$5-'d_시나리오'!$H$5),'d_시나리오'!$H$5+SQRT(J1238*('d_시나리오'!$J$5-'d_시나리오'!$H$5)*('d_시나리오'!$I$5-'d_시나리오'!$H$5)),'d_시나리오'!$J$5-SQRT((1-J1238)*('d_시나리오'!$J$5-'d_시나리오'!$H$5)*('d_시나리오'!$J$5-'d_시나리오'!$I$5))))</f>
        <v/>
      </c>
      <c r="L1238">
        <f>RAND()</f>
        <v/>
      </c>
      <c r="M1238">
        <f>IF('d_시나리오'!$J$6='d_시나리오'!$H$6,'d_시나리오'!$I$6,IF(L1238&lt;('d_시나리오'!$I$6-'d_시나리오'!$H$6)/('d_시나리오'!$J$6-'d_시나리오'!$H$6),'d_시나리오'!$H$6+SQRT(L1238*('d_시나리오'!$J$6-'d_시나리오'!$H$6)*('d_시나리오'!$I$6-'d_시나리오'!$H$6)),'d_시나리오'!$J$6-SQRT((1-L1238)*('d_시나리오'!$J$6-'d_시나리오'!$H$6)*('d_시나리오'!$J$6-'d_시나리오'!$I$6))))</f>
        <v/>
      </c>
      <c r="N1238">
        <f>INDEX('d_분포'!$B$2:$B$57,RANDBETWEEN(1,56))</f>
        <v/>
      </c>
      <c r="O1238">
        <f>BETAINV(RAND(),5,5)</f>
        <v/>
      </c>
      <c r="P1238">
        <f>'d_고정'!$B$1*'6_기대효과'!$H$7*('d_시나리오'!$I$7/'d_고정'!$B$2)*B1238</f>
        <v/>
      </c>
      <c r="Q1238">
        <f>P1238*C1238</f>
        <v/>
      </c>
      <c r="R1238">
        <f>P1238*E1238</f>
        <v/>
      </c>
      <c r="S1238">
        <f>R1238*G1238</f>
        <v/>
      </c>
      <c r="T1238">
        <f>Q1238+S1238</f>
        <v/>
      </c>
      <c r="U1238">
        <f>(Q1238*D1238+S1238*I1238)*(1-O1238)</f>
        <v/>
      </c>
      <c r="V1238">
        <f>(R1238*K1238*N1238+'d_고정'!$B$3*('6_기대효과'!$H$7/8)*N1238*'d_고정'!$B$10*M1238*('6_기대효과'!$K$7/'d_고정'!$B$9))*(1-O1238)</f>
        <v/>
      </c>
      <c r="W1238">
        <f>(S1238*I1238+R1238*MAX(K1238-'d_고정'!$B$10*M1238*('6_기대효과'!$K$7/'d_고정'!$B$9),0)*N1238)*(1-O1238)</f>
        <v/>
      </c>
      <c r="X1238">
        <f>U1238+V1238</f>
        <v/>
      </c>
      <c r="Y1238">
        <f>U1238/('d_고정'!$B$5*'6_기대효과'!$H$7/8)/'d_고정'!$B$6</f>
        <v/>
      </c>
      <c r="Z1238">
        <f>U1238/('d_고정'!$B$8*'6_기대효과'!$H$7/8)</f>
        <v/>
      </c>
    </row>
    <row r="1239">
      <c r="A1239">
        <f>RAND()</f>
        <v/>
      </c>
      <c r="B1239">
        <f>IF('d_시나리오'!$J$2='d_시나리오'!$H$2,'d_시나리오'!$I$2,IF(A1239&lt;('d_시나리오'!$I$2-'d_시나리오'!$H$2)/('d_시나리오'!$J$2-'d_시나리오'!$H$2),'d_시나리오'!$H$2+SQRT(A1239*('d_시나리오'!$J$2-'d_시나리오'!$H$2)*('d_시나리오'!$I$2-'d_시나리오'!$H$2)),'d_시나리오'!$J$2-SQRT((1-A1239)*('d_시나리오'!$J$2-'d_시나리오'!$H$2)*('d_시나리오'!$J$2-'d_시나리오'!$I$2))))</f>
        <v/>
      </c>
      <c r="C1239">
        <f>BETAINV(RAND(),2,6)</f>
        <v/>
      </c>
      <c r="D1239">
        <f>INDEX('d_분포'!$A$2:$A$28,RANDBETWEEN(1,27))</f>
        <v/>
      </c>
      <c r="E1239">
        <f>INDEX('d_분포'!$C$2:$C$5,RANDBETWEEN(1,4))*(0.9+0.2*RAND())</f>
        <v/>
      </c>
      <c r="F1239">
        <f>RAND()</f>
        <v/>
      </c>
      <c r="G1239">
        <f>IF('d_시나리오'!$J$3='d_시나리오'!$H$3,'d_시나리오'!$I$3,IF(F1239&lt;('d_시나리오'!$I$3-'d_시나리오'!$H$3)/('d_시나리오'!$J$3-'d_시나리오'!$H$3),'d_시나리오'!$H$3+SQRT(F1239*('d_시나리오'!$J$3-'d_시나리오'!$H$3)*('d_시나리오'!$I$3-'d_시나리오'!$H$3)),'d_시나리오'!$J$3-SQRT((1-F1239)*('d_시나리오'!$J$3-'d_시나리오'!$H$3)*('d_시나리오'!$J$3-'d_시나리오'!$I$3))))</f>
        <v/>
      </c>
      <c r="H1239">
        <f>RAND()</f>
        <v/>
      </c>
      <c r="I1239">
        <f>IF('d_시나리오'!$J$4='d_시나리오'!$H$4,'d_시나리오'!$I$4,IF(H1239&lt;('d_시나리오'!$I$4-'d_시나리오'!$H$4)/('d_시나리오'!$J$4-'d_시나리오'!$H$4),'d_시나리오'!$H$4+SQRT(H1239*('d_시나리오'!$J$4-'d_시나리오'!$H$4)*('d_시나리오'!$I$4-'d_시나리오'!$H$4)),'d_시나리오'!$J$4-SQRT((1-H1239)*('d_시나리오'!$J$4-'d_시나리오'!$H$4)*('d_시나리오'!$J$4-'d_시나리오'!$I$4))))</f>
        <v/>
      </c>
      <c r="J1239">
        <f>RAND()</f>
        <v/>
      </c>
      <c r="K1239">
        <f>IF('d_시나리오'!$J$5='d_시나리오'!$H$5,'d_시나리오'!$I$5,IF(J1239&lt;('d_시나리오'!$I$5-'d_시나리오'!$H$5)/('d_시나리오'!$J$5-'d_시나리오'!$H$5),'d_시나리오'!$H$5+SQRT(J1239*('d_시나리오'!$J$5-'d_시나리오'!$H$5)*('d_시나리오'!$I$5-'d_시나리오'!$H$5)),'d_시나리오'!$J$5-SQRT((1-J1239)*('d_시나리오'!$J$5-'d_시나리오'!$H$5)*('d_시나리오'!$J$5-'d_시나리오'!$I$5))))</f>
        <v/>
      </c>
      <c r="L1239">
        <f>RAND()</f>
        <v/>
      </c>
      <c r="M1239">
        <f>IF('d_시나리오'!$J$6='d_시나리오'!$H$6,'d_시나리오'!$I$6,IF(L1239&lt;('d_시나리오'!$I$6-'d_시나리오'!$H$6)/('d_시나리오'!$J$6-'d_시나리오'!$H$6),'d_시나리오'!$H$6+SQRT(L1239*('d_시나리오'!$J$6-'d_시나리오'!$H$6)*('d_시나리오'!$I$6-'d_시나리오'!$H$6)),'d_시나리오'!$J$6-SQRT((1-L1239)*('d_시나리오'!$J$6-'d_시나리오'!$H$6)*('d_시나리오'!$J$6-'d_시나리오'!$I$6))))</f>
        <v/>
      </c>
      <c r="N1239">
        <f>INDEX('d_분포'!$B$2:$B$57,RANDBETWEEN(1,56))</f>
        <v/>
      </c>
      <c r="O1239">
        <f>BETAINV(RAND(),5,5)</f>
        <v/>
      </c>
      <c r="P1239">
        <f>'d_고정'!$B$1*'6_기대효과'!$H$7*('d_시나리오'!$I$7/'d_고정'!$B$2)*B1239</f>
        <v/>
      </c>
      <c r="Q1239">
        <f>P1239*C1239</f>
        <v/>
      </c>
      <c r="R1239">
        <f>P1239*E1239</f>
        <v/>
      </c>
      <c r="S1239">
        <f>R1239*G1239</f>
        <v/>
      </c>
      <c r="T1239">
        <f>Q1239+S1239</f>
        <v/>
      </c>
      <c r="U1239">
        <f>(Q1239*D1239+S1239*I1239)*(1-O1239)</f>
        <v/>
      </c>
      <c r="V1239">
        <f>(R1239*K1239*N1239+'d_고정'!$B$3*('6_기대효과'!$H$7/8)*N1239*'d_고정'!$B$10*M1239*('6_기대효과'!$K$7/'d_고정'!$B$9))*(1-O1239)</f>
        <v/>
      </c>
      <c r="W1239">
        <f>(S1239*I1239+R1239*MAX(K1239-'d_고정'!$B$10*M1239*('6_기대효과'!$K$7/'d_고정'!$B$9),0)*N1239)*(1-O1239)</f>
        <v/>
      </c>
      <c r="X1239">
        <f>U1239+V1239</f>
        <v/>
      </c>
      <c r="Y1239">
        <f>U1239/('d_고정'!$B$5*'6_기대효과'!$H$7/8)/'d_고정'!$B$6</f>
        <v/>
      </c>
      <c r="Z1239">
        <f>U1239/('d_고정'!$B$8*'6_기대효과'!$H$7/8)</f>
        <v/>
      </c>
    </row>
    <row r="1240">
      <c r="A1240">
        <f>RAND()</f>
        <v/>
      </c>
      <c r="B1240">
        <f>IF('d_시나리오'!$J$2='d_시나리오'!$H$2,'d_시나리오'!$I$2,IF(A1240&lt;('d_시나리오'!$I$2-'d_시나리오'!$H$2)/('d_시나리오'!$J$2-'d_시나리오'!$H$2),'d_시나리오'!$H$2+SQRT(A1240*('d_시나리오'!$J$2-'d_시나리오'!$H$2)*('d_시나리오'!$I$2-'d_시나리오'!$H$2)),'d_시나리오'!$J$2-SQRT((1-A1240)*('d_시나리오'!$J$2-'d_시나리오'!$H$2)*('d_시나리오'!$J$2-'d_시나리오'!$I$2))))</f>
        <v/>
      </c>
      <c r="C1240">
        <f>BETAINV(RAND(),2,6)</f>
        <v/>
      </c>
      <c r="D1240">
        <f>INDEX('d_분포'!$A$2:$A$28,RANDBETWEEN(1,27))</f>
        <v/>
      </c>
      <c r="E1240">
        <f>INDEX('d_분포'!$C$2:$C$5,RANDBETWEEN(1,4))*(0.9+0.2*RAND())</f>
        <v/>
      </c>
      <c r="F1240">
        <f>RAND()</f>
        <v/>
      </c>
      <c r="G1240">
        <f>IF('d_시나리오'!$J$3='d_시나리오'!$H$3,'d_시나리오'!$I$3,IF(F1240&lt;('d_시나리오'!$I$3-'d_시나리오'!$H$3)/('d_시나리오'!$J$3-'d_시나리오'!$H$3),'d_시나리오'!$H$3+SQRT(F1240*('d_시나리오'!$J$3-'d_시나리오'!$H$3)*('d_시나리오'!$I$3-'d_시나리오'!$H$3)),'d_시나리오'!$J$3-SQRT((1-F1240)*('d_시나리오'!$J$3-'d_시나리오'!$H$3)*('d_시나리오'!$J$3-'d_시나리오'!$I$3))))</f>
        <v/>
      </c>
      <c r="H1240">
        <f>RAND()</f>
        <v/>
      </c>
      <c r="I1240">
        <f>IF('d_시나리오'!$J$4='d_시나리오'!$H$4,'d_시나리오'!$I$4,IF(H1240&lt;('d_시나리오'!$I$4-'d_시나리오'!$H$4)/('d_시나리오'!$J$4-'d_시나리오'!$H$4),'d_시나리오'!$H$4+SQRT(H1240*('d_시나리오'!$J$4-'d_시나리오'!$H$4)*('d_시나리오'!$I$4-'d_시나리오'!$H$4)),'d_시나리오'!$J$4-SQRT((1-H1240)*('d_시나리오'!$J$4-'d_시나리오'!$H$4)*('d_시나리오'!$J$4-'d_시나리오'!$I$4))))</f>
        <v/>
      </c>
      <c r="J1240">
        <f>RAND()</f>
        <v/>
      </c>
      <c r="K1240">
        <f>IF('d_시나리오'!$J$5='d_시나리오'!$H$5,'d_시나리오'!$I$5,IF(J1240&lt;('d_시나리오'!$I$5-'d_시나리오'!$H$5)/('d_시나리오'!$J$5-'d_시나리오'!$H$5),'d_시나리오'!$H$5+SQRT(J1240*('d_시나리오'!$J$5-'d_시나리오'!$H$5)*('d_시나리오'!$I$5-'d_시나리오'!$H$5)),'d_시나리오'!$J$5-SQRT((1-J1240)*('d_시나리오'!$J$5-'d_시나리오'!$H$5)*('d_시나리오'!$J$5-'d_시나리오'!$I$5))))</f>
        <v/>
      </c>
      <c r="L1240">
        <f>RAND()</f>
        <v/>
      </c>
      <c r="M1240">
        <f>IF('d_시나리오'!$J$6='d_시나리오'!$H$6,'d_시나리오'!$I$6,IF(L1240&lt;('d_시나리오'!$I$6-'d_시나리오'!$H$6)/('d_시나리오'!$J$6-'d_시나리오'!$H$6),'d_시나리오'!$H$6+SQRT(L1240*('d_시나리오'!$J$6-'d_시나리오'!$H$6)*('d_시나리오'!$I$6-'d_시나리오'!$H$6)),'d_시나리오'!$J$6-SQRT((1-L1240)*('d_시나리오'!$J$6-'d_시나리오'!$H$6)*('d_시나리오'!$J$6-'d_시나리오'!$I$6))))</f>
        <v/>
      </c>
      <c r="N1240">
        <f>INDEX('d_분포'!$B$2:$B$57,RANDBETWEEN(1,56))</f>
        <v/>
      </c>
      <c r="O1240">
        <f>BETAINV(RAND(),5,5)</f>
        <v/>
      </c>
      <c r="P1240">
        <f>'d_고정'!$B$1*'6_기대효과'!$H$7*('d_시나리오'!$I$7/'d_고정'!$B$2)*B1240</f>
        <v/>
      </c>
      <c r="Q1240">
        <f>P1240*C1240</f>
        <v/>
      </c>
      <c r="R1240">
        <f>P1240*E1240</f>
        <v/>
      </c>
      <c r="S1240">
        <f>R1240*G1240</f>
        <v/>
      </c>
      <c r="T1240">
        <f>Q1240+S1240</f>
        <v/>
      </c>
      <c r="U1240">
        <f>(Q1240*D1240+S1240*I1240)*(1-O1240)</f>
        <v/>
      </c>
      <c r="V1240">
        <f>(R1240*K1240*N1240+'d_고정'!$B$3*('6_기대효과'!$H$7/8)*N1240*'d_고정'!$B$10*M1240*('6_기대효과'!$K$7/'d_고정'!$B$9))*(1-O1240)</f>
        <v/>
      </c>
      <c r="W1240">
        <f>(S1240*I1240+R1240*MAX(K1240-'d_고정'!$B$10*M1240*('6_기대효과'!$K$7/'d_고정'!$B$9),0)*N1240)*(1-O1240)</f>
        <v/>
      </c>
      <c r="X1240">
        <f>U1240+V1240</f>
        <v/>
      </c>
      <c r="Y1240">
        <f>U1240/('d_고정'!$B$5*'6_기대효과'!$H$7/8)/'d_고정'!$B$6</f>
        <v/>
      </c>
      <c r="Z1240">
        <f>U1240/('d_고정'!$B$8*'6_기대효과'!$H$7/8)</f>
        <v/>
      </c>
    </row>
    <row r="1241">
      <c r="A1241">
        <f>RAND()</f>
        <v/>
      </c>
      <c r="B1241">
        <f>IF('d_시나리오'!$J$2='d_시나리오'!$H$2,'d_시나리오'!$I$2,IF(A1241&lt;('d_시나리오'!$I$2-'d_시나리오'!$H$2)/('d_시나리오'!$J$2-'d_시나리오'!$H$2),'d_시나리오'!$H$2+SQRT(A1241*('d_시나리오'!$J$2-'d_시나리오'!$H$2)*('d_시나리오'!$I$2-'d_시나리오'!$H$2)),'d_시나리오'!$J$2-SQRT((1-A1241)*('d_시나리오'!$J$2-'d_시나리오'!$H$2)*('d_시나리오'!$J$2-'d_시나리오'!$I$2))))</f>
        <v/>
      </c>
      <c r="C1241">
        <f>BETAINV(RAND(),2,6)</f>
        <v/>
      </c>
      <c r="D1241">
        <f>INDEX('d_분포'!$A$2:$A$28,RANDBETWEEN(1,27))</f>
        <v/>
      </c>
      <c r="E1241">
        <f>INDEX('d_분포'!$C$2:$C$5,RANDBETWEEN(1,4))*(0.9+0.2*RAND())</f>
        <v/>
      </c>
      <c r="F1241">
        <f>RAND()</f>
        <v/>
      </c>
      <c r="G1241">
        <f>IF('d_시나리오'!$J$3='d_시나리오'!$H$3,'d_시나리오'!$I$3,IF(F1241&lt;('d_시나리오'!$I$3-'d_시나리오'!$H$3)/('d_시나리오'!$J$3-'d_시나리오'!$H$3),'d_시나리오'!$H$3+SQRT(F1241*('d_시나리오'!$J$3-'d_시나리오'!$H$3)*('d_시나리오'!$I$3-'d_시나리오'!$H$3)),'d_시나리오'!$J$3-SQRT((1-F1241)*('d_시나리오'!$J$3-'d_시나리오'!$H$3)*('d_시나리오'!$J$3-'d_시나리오'!$I$3))))</f>
        <v/>
      </c>
      <c r="H1241">
        <f>RAND()</f>
        <v/>
      </c>
      <c r="I1241">
        <f>IF('d_시나리오'!$J$4='d_시나리오'!$H$4,'d_시나리오'!$I$4,IF(H1241&lt;('d_시나리오'!$I$4-'d_시나리오'!$H$4)/('d_시나리오'!$J$4-'d_시나리오'!$H$4),'d_시나리오'!$H$4+SQRT(H1241*('d_시나리오'!$J$4-'d_시나리오'!$H$4)*('d_시나리오'!$I$4-'d_시나리오'!$H$4)),'d_시나리오'!$J$4-SQRT((1-H1241)*('d_시나리오'!$J$4-'d_시나리오'!$H$4)*('d_시나리오'!$J$4-'d_시나리오'!$I$4))))</f>
        <v/>
      </c>
      <c r="J1241">
        <f>RAND()</f>
        <v/>
      </c>
      <c r="K1241">
        <f>IF('d_시나리오'!$J$5='d_시나리오'!$H$5,'d_시나리오'!$I$5,IF(J1241&lt;('d_시나리오'!$I$5-'d_시나리오'!$H$5)/('d_시나리오'!$J$5-'d_시나리오'!$H$5),'d_시나리오'!$H$5+SQRT(J1241*('d_시나리오'!$J$5-'d_시나리오'!$H$5)*('d_시나리오'!$I$5-'d_시나리오'!$H$5)),'d_시나리오'!$J$5-SQRT((1-J1241)*('d_시나리오'!$J$5-'d_시나리오'!$H$5)*('d_시나리오'!$J$5-'d_시나리오'!$I$5))))</f>
        <v/>
      </c>
      <c r="L1241">
        <f>RAND()</f>
        <v/>
      </c>
      <c r="M1241">
        <f>IF('d_시나리오'!$J$6='d_시나리오'!$H$6,'d_시나리오'!$I$6,IF(L1241&lt;('d_시나리오'!$I$6-'d_시나리오'!$H$6)/('d_시나리오'!$J$6-'d_시나리오'!$H$6),'d_시나리오'!$H$6+SQRT(L1241*('d_시나리오'!$J$6-'d_시나리오'!$H$6)*('d_시나리오'!$I$6-'d_시나리오'!$H$6)),'d_시나리오'!$J$6-SQRT((1-L1241)*('d_시나리오'!$J$6-'d_시나리오'!$H$6)*('d_시나리오'!$J$6-'d_시나리오'!$I$6))))</f>
        <v/>
      </c>
      <c r="N1241">
        <f>INDEX('d_분포'!$B$2:$B$57,RANDBETWEEN(1,56))</f>
        <v/>
      </c>
      <c r="O1241">
        <f>BETAINV(RAND(),5,5)</f>
        <v/>
      </c>
      <c r="P1241">
        <f>'d_고정'!$B$1*'6_기대효과'!$H$7*('d_시나리오'!$I$7/'d_고정'!$B$2)*B1241</f>
        <v/>
      </c>
      <c r="Q1241">
        <f>P1241*C1241</f>
        <v/>
      </c>
      <c r="R1241">
        <f>P1241*E1241</f>
        <v/>
      </c>
      <c r="S1241">
        <f>R1241*G1241</f>
        <v/>
      </c>
      <c r="T1241">
        <f>Q1241+S1241</f>
        <v/>
      </c>
      <c r="U1241">
        <f>(Q1241*D1241+S1241*I1241)*(1-O1241)</f>
        <v/>
      </c>
      <c r="V1241">
        <f>(R1241*K1241*N1241+'d_고정'!$B$3*('6_기대효과'!$H$7/8)*N1241*'d_고정'!$B$10*M1241*('6_기대효과'!$K$7/'d_고정'!$B$9))*(1-O1241)</f>
        <v/>
      </c>
      <c r="W1241">
        <f>(S1241*I1241+R1241*MAX(K1241-'d_고정'!$B$10*M1241*('6_기대효과'!$K$7/'d_고정'!$B$9),0)*N1241)*(1-O1241)</f>
        <v/>
      </c>
      <c r="X1241">
        <f>U1241+V1241</f>
        <v/>
      </c>
      <c r="Y1241">
        <f>U1241/('d_고정'!$B$5*'6_기대효과'!$H$7/8)/'d_고정'!$B$6</f>
        <v/>
      </c>
      <c r="Z1241">
        <f>U1241/('d_고정'!$B$8*'6_기대효과'!$H$7/8)</f>
        <v/>
      </c>
    </row>
    <row r="1242">
      <c r="A1242">
        <f>RAND()</f>
        <v/>
      </c>
      <c r="B1242">
        <f>IF('d_시나리오'!$J$2='d_시나리오'!$H$2,'d_시나리오'!$I$2,IF(A1242&lt;('d_시나리오'!$I$2-'d_시나리오'!$H$2)/('d_시나리오'!$J$2-'d_시나리오'!$H$2),'d_시나리오'!$H$2+SQRT(A1242*('d_시나리오'!$J$2-'d_시나리오'!$H$2)*('d_시나리오'!$I$2-'d_시나리오'!$H$2)),'d_시나리오'!$J$2-SQRT((1-A1242)*('d_시나리오'!$J$2-'d_시나리오'!$H$2)*('d_시나리오'!$J$2-'d_시나리오'!$I$2))))</f>
        <v/>
      </c>
      <c r="C1242">
        <f>BETAINV(RAND(),2,6)</f>
        <v/>
      </c>
      <c r="D1242">
        <f>INDEX('d_분포'!$A$2:$A$28,RANDBETWEEN(1,27))</f>
        <v/>
      </c>
      <c r="E1242">
        <f>INDEX('d_분포'!$C$2:$C$5,RANDBETWEEN(1,4))*(0.9+0.2*RAND())</f>
        <v/>
      </c>
      <c r="F1242">
        <f>RAND()</f>
        <v/>
      </c>
      <c r="G1242">
        <f>IF('d_시나리오'!$J$3='d_시나리오'!$H$3,'d_시나리오'!$I$3,IF(F1242&lt;('d_시나리오'!$I$3-'d_시나리오'!$H$3)/('d_시나리오'!$J$3-'d_시나리오'!$H$3),'d_시나리오'!$H$3+SQRT(F1242*('d_시나리오'!$J$3-'d_시나리오'!$H$3)*('d_시나리오'!$I$3-'d_시나리오'!$H$3)),'d_시나리오'!$J$3-SQRT((1-F1242)*('d_시나리오'!$J$3-'d_시나리오'!$H$3)*('d_시나리오'!$J$3-'d_시나리오'!$I$3))))</f>
        <v/>
      </c>
      <c r="H1242">
        <f>RAND()</f>
        <v/>
      </c>
      <c r="I1242">
        <f>IF('d_시나리오'!$J$4='d_시나리오'!$H$4,'d_시나리오'!$I$4,IF(H1242&lt;('d_시나리오'!$I$4-'d_시나리오'!$H$4)/('d_시나리오'!$J$4-'d_시나리오'!$H$4),'d_시나리오'!$H$4+SQRT(H1242*('d_시나리오'!$J$4-'d_시나리오'!$H$4)*('d_시나리오'!$I$4-'d_시나리오'!$H$4)),'d_시나리오'!$J$4-SQRT((1-H1242)*('d_시나리오'!$J$4-'d_시나리오'!$H$4)*('d_시나리오'!$J$4-'d_시나리오'!$I$4))))</f>
        <v/>
      </c>
      <c r="J1242">
        <f>RAND()</f>
        <v/>
      </c>
      <c r="K1242">
        <f>IF('d_시나리오'!$J$5='d_시나리오'!$H$5,'d_시나리오'!$I$5,IF(J1242&lt;('d_시나리오'!$I$5-'d_시나리오'!$H$5)/('d_시나리오'!$J$5-'d_시나리오'!$H$5),'d_시나리오'!$H$5+SQRT(J1242*('d_시나리오'!$J$5-'d_시나리오'!$H$5)*('d_시나리오'!$I$5-'d_시나리오'!$H$5)),'d_시나리오'!$J$5-SQRT((1-J1242)*('d_시나리오'!$J$5-'d_시나리오'!$H$5)*('d_시나리오'!$J$5-'d_시나리오'!$I$5))))</f>
        <v/>
      </c>
      <c r="L1242">
        <f>RAND()</f>
        <v/>
      </c>
      <c r="M1242">
        <f>IF('d_시나리오'!$J$6='d_시나리오'!$H$6,'d_시나리오'!$I$6,IF(L1242&lt;('d_시나리오'!$I$6-'d_시나리오'!$H$6)/('d_시나리오'!$J$6-'d_시나리오'!$H$6),'d_시나리오'!$H$6+SQRT(L1242*('d_시나리오'!$J$6-'d_시나리오'!$H$6)*('d_시나리오'!$I$6-'d_시나리오'!$H$6)),'d_시나리오'!$J$6-SQRT((1-L1242)*('d_시나리오'!$J$6-'d_시나리오'!$H$6)*('d_시나리오'!$J$6-'d_시나리오'!$I$6))))</f>
        <v/>
      </c>
      <c r="N1242">
        <f>INDEX('d_분포'!$B$2:$B$57,RANDBETWEEN(1,56))</f>
        <v/>
      </c>
      <c r="O1242">
        <f>BETAINV(RAND(),5,5)</f>
        <v/>
      </c>
      <c r="P1242">
        <f>'d_고정'!$B$1*'6_기대효과'!$H$7*('d_시나리오'!$I$7/'d_고정'!$B$2)*B1242</f>
        <v/>
      </c>
      <c r="Q1242">
        <f>P1242*C1242</f>
        <v/>
      </c>
      <c r="R1242">
        <f>P1242*E1242</f>
        <v/>
      </c>
      <c r="S1242">
        <f>R1242*G1242</f>
        <v/>
      </c>
      <c r="T1242">
        <f>Q1242+S1242</f>
        <v/>
      </c>
      <c r="U1242">
        <f>(Q1242*D1242+S1242*I1242)*(1-O1242)</f>
        <v/>
      </c>
      <c r="V1242">
        <f>(R1242*K1242*N1242+'d_고정'!$B$3*('6_기대효과'!$H$7/8)*N1242*'d_고정'!$B$10*M1242*('6_기대효과'!$K$7/'d_고정'!$B$9))*(1-O1242)</f>
        <v/>
      </c>
      <c r="W1242">
        <f>(S1242*I1242+R1242*MAX(K1242-'d_고정'!$B$10*M1242*('6_기대효과'!$K$7/'d_고정'!$B$9),0)*N1242)*(1-O1242)</f>
        <v/>
      </c>
      <c r="X1242">
        <f>U1242+V1242</f>
        <v/>
      </c>
      <c r="Y1242">
        <f>U1242/('d_고정'!$B$5*'6_기대효과'!$H$7/8)/'d_고정'!$B$6</f>
        <v/>
      </c>
      <c r="Z1242">
        <f>U1242/('d_고정'!$B$8*'6_기대효과'!$H$7/8)</f>
        <v/>
      </c>
    </row>
    <row r="1243">
      <c r="A1243">
        <f>RAND()</f>
        <v/>
      </c>
      <c r="B1243">
        <f>IF('d_시나리오'!$J$2='d_시나리오'!$H$2,'d_시나리오'!$I$2,IF(A1243&lt;('d_시나리오'!$I$2-'d_시나리오'!$H$2)/('d_시나리오'!$J$2-'d_시나리오'!$H$2),'d_시나리오'!$H$2+SQRT(A1243*('d_시나리오'!$J$2-'d_시나리오'!$H$2)*('d_시나리오'!$I$2-'d_시나리오'!$H$2)),'d_시나리오'!$J$2-SQRT((1-A1243)*('d_시나리오'!$J$2-'d_시나리오'!$H$2)*('d_시나리오'!$J$2-'d_시나리오'!$I$2))))</f>
        <v/>
      </c>
      <c r="C1243">
        <f>BETAINV(RAND(),2,6)</f>
        <v/>
      </c>
      <c r="D1243">
        <f>INDEX('d_분포'!$A$2:$A$28,RANDBETWEEN(1,27))</f>
        <v/>
      </c>
      <c r="E1243">
        <f>INDEX('d_분포'!$C$2:$C$5,RANDBETWEEN(1,4))*(0.9+0.2*RAND())</f>
        <v/>
      </c>
      <c r="F1243">
        <f>RAND()</f>
        <v/>
      </c>
      <c r="G1243">
        <f>IF('d_시나리오'!$J$3='d_시나리오'!$H$3,'d_시나리오'!$I$3,IF(F1243&lt;('d_시나리오'!$I$3-'d_시나리오'!$H$3)/('d_시나리오'!$J$3-'d_시나리오'!$H$3),'d_시나리오'!$H$3+SQRT(F1243*('d_시나리오'!$J$3-'d_시나리오'!$H$3)*('d_시나리오'!$I$3-'d_시나리오'!$H$3)),'d_시나리오'!$J$3-SQRT((1-F1243)*('d_시나리오'!$J$3-'d_시나리오'!$H$3)*('d_시나리오'!$J$3-'d_시나리오'!$I$3))))</f>
        <v/>
      </c>
      <c r="H1243">
        <f>RAND()</f>
        <v/>
      </c>
      <c r="I1243">
        <f>IF('d_시나리오'!$J$4='d_시나리오'!$H$4,'d_시나리오'!$I$4,IF(H1243&lt;('d_시나리오'!$I$4-'d_시나리오'!$H$4)/('d_시나리오'!$J$4-'d_시나리오'!$H$4),'d_시나리오'!$H$4+SQRT(H1243*('d_시나리오'!$J$4-'d_시나리오'!$H$4)*('d_시나리오'!$I$4-'d_시나리오'!$H$4)),'d_시나리오'!$J$4-SQRT((1-H1243)*('d_시나리오'!$J$4-'d_시나리오'!$H$4)*('d_시나리오'!$J$4-'d_시나리오'!$I$4))))</f>
        <v/>
      </c>
      <c r="J1243">
        <f>RAND()</f>
        <v/>
      </c>
      <c r="K1243">
        <f>IF('d_시나리오'!$J$5='d_시나리오'!$H$5,'d_시나리오'!$I$5,IF(J1243&lt;('d_시나리오'!$I$5-'d_시나리오'!$H$5)/('d_시나리오'!$J$5-'d_시나리오'!$H$5),'d_시나리오'!$H$5+SQRT(J1243*('d_시나리오'!$J$5-'d_시나리오'!$H$5)*('d_시나리오'!$I$5-'d_시나리오'!$H$5)),'d_시나리오'!$J$5-SQRT((1-J1243)*('d_시나리오'!$J$5-'d_시나리오'!$H$5)*('d_시나리오'!$J$5-'d_시나리오'!$I$5))))</f>
        <v/>
      </c>
      <c r="L1243">
        <f>RAND()</f>
        <v/>
      </c>
      <c r="M1243">
        <f>IF('d_시나리오'!$J$6='d_시나리오'!$H$6,'d_시나리오'!$I$6,IF(L1243&lt;('d_시나리오'!$I$6-'d_시나리오'!$H$6)/('d_시나리오'!$J$6-'d_시나리오'!$H$6),'d_시나리오'!$H$6+SQRT(L1243*('d_시나리오'!$J$6-'d_시나리오'!$H$6)*('d_시나리오'!$I$6-'d_시나리오'!$H$6)),'d_시나리오'!$J$6-SQRT((1-L1243)*('d_시나리오'!$J$6-'d_시나리오'!$H$6)*('d_시나리오'!$J$6-'d_시나리오'!$I$6))))</f>
        <v/>
      </c>
      <c r="N1243">
        <f>INDEX('d_분포'!$B$2:$B$57,RANDBETWEEN(1,56))</f>
        <v/>
      </c>
      <c r="O1243">
        <f>BETAINV(RAND(),5,5)</f>
        <v/>
      </c>
      <c r="P1243">
        <f>'d_고정'!$B$1*'6_기대효과'!$H$7*('d_시나리오'!$I$7/'d_고정'!$B$2)*B1243</f>
        <v/>
      </c>
      <c r="Q1243">
        <f>P1243*C1243</f>
        <v/>
      </c>
      <c r="R1243">
        <f>P1243*E1243</f>
        <v/>
      </c>
      <c r="S1243">
        <f>R1243*G1243</f>
        <v/>
      </c>
      <c r="T1243">
        <f>Q1243+S1243</f>
        <v/>
      </c>
      <c r="U1243">
        <f>(Q1243*D1243+S1243*I1243)*(1-O1243)</f>
        <v/>
      </c>
      <c r="V1243">
        <f>(R1243*K1243*N1243+'d_고정'!$B$3*('6_기대효과'!$H$7/8)*N1243*'d_고정'!$B$10*M1243*('6_기대효과'!$K$7/'d_고정'!$B$9))*(1-O1243)</f>
        <v/>
      </c>
      <c r="W1243">
        <f>(S1243*I1243+R1243*MAX(K1243-'d_고정'!$B$10*M1243*('6_기대효과'!$K$7/'d_고정'!$B$9),0)*N1243)*(1-O1243)</f>
        <v/>
      </c>
      <c r="X1243">
        <f>U1243+V1243</f>
        <v/>
      </c>
      <c r="Y1243">
        <f>U1243/('d_고정'!$B$5*'6_기대효과'!$H$7/8)/'d_고정'!$B$6</f>
        <v/>
      </c>
      <c r="Z1243">
        <f>U1243/('d_고정'!$B$8*'6_기대효과'!$H$7/8)</f>
        <v/>
      </c>
    </row>
    <row r="1244">
      <c r="A1244">
        <f>RAND()</f>
        <v/>
      </c>
      <c r="B1244">
        <f>IF('d_시나리오'!$J$2='d_시나리오'!$H$2,'d_시나리오'!$I$2,IF(A1244&lt;('d_시나리오'!$I$2-'d_시나리오'!$H$2)/('d_시나리오'!$J$2-'d_시나리오'!$H$2),'d_시나리오'!$H$2+SQRT(A1244*('d_시나리오'!$J$2-'d_시나리오'!$H$2)*('d_시나리오'!$I$2-'d_시나리오'!$H$2)),'d_시나리오'!$J$2-SQRT((1-A1244)*('d_시나리오'!$J$2-'d_시나리오'!$H$2)*('d_시나리오'!$J$2-'d_시나리오'!$I$2))))</f>
        <v/>
      </c>
      <c r="C1244">
        <f>BETAINV(RAND(),2,6)</f>
        <v/>
      </c>
      <c r="D1244">
        <f>INDEX('d_분포'!$A$2:$A$28,RANDBETWEEN(1,27))</f>
        <v/>
      </c>
      <c r="E1244">
        <f>INDEX('d_분포'!$C$2:$C$5,RANDBETWEEN(1,4))*(0.9+0.2*RAND())</f>
        <v/>
      </c>
      <c r="F1244">
        <f>RAND()</f>
        <v/>
      </c>
      <c r="G1244">
        <f>IF('d_시나리오'!$J$3='d_시나리오'!$H$3,'d_시나리오'!$I$3,IF(F1244&lt;('d_시나리오'!$I$3-'d_시나리오'!$H$3)/('d_시나리오'!$J$3-'d_시나리오'!$H$3),'d_시나리오'!$H$3+SQRT(F1244*('d_시나리오'!$J$3-'d_시나리오'!$H$3)*('d_시나리오'!$I$3-'d_시나리오'!$H$3)),'d_시나리오'!$J$3-SQRT((1-F1244)*('d_시나리오'!$J$3-'d_시나리오'!$H$3)*('d_시나리오'!$J$3-'d_시나리오'!$I$3))))</f>
        <v/>
      </c>
      <c r="H1244">
        <f>RAND()</f>
        <v/>
      </c>
      <c r="I1244">
        <f>IF('d_시나리오'!$J$4='d_시나리오'!$H$4,'d_시나리오'!$I$4,IF(H1244&lt;('d_시나리오'!$I$4-'d_시나리오'!$H$4)/('d_시나리오'!$J$4-'d_시나리오'!$H$4),'d_시나리오'!$H$4+SQRT(H1244*('d_시나리오'!$J$4-'d_시나리오'!$H$4)*('d_시나리오'!$I$4-'d_시나리오'!$H$4)),'d_시나리오'!$J$4-SQRT((1-H1244)*('d_시나리오'!$J$4-'d_시나리오'!$H$4)*('d_시나리오'!$J$4-'d_시나리오'!$I$4))))</f>
        <v/>
      </c>
      <c r="J1244">
        <f>RAND()</f>
        <v/>
      </c>
      <c r="K1244">
        <f>IF('d_시나리오'!$J$5='d_시나리오'!$H$5,'d_시나리오'!$I$5,IF(J1244&lt;('d_시나리오'!$I$5-'d_시나리오'!$H$5)/('d_시나리오'!$J$5-'d_시나리오'!$H$5),'d_시나리오'!$H$5+SQRT(J1244*('d_시나리오'!$J$5-'d_시나리오'!$H$5)*('d_시나리오'!$I$5-'d_시나리오'!$H$5)),'d_시나리오'!$J$5-SQRT((1-J1244)*('d_시나리오'!$J$5-'d_시나리오'!$H$5)*('d_시나리오'!$J$5-'d_시나리오'!$I$5))))</f>
        <v/>
      </c>
      <c r="L1244">
        <f>RAND()</f>
        <v/>
      </c>
      <c r="M1244">
        <f>IF('d_시나리오'!$J$6='d_시나리오'!$H$6,'d_시나리오'!$I$6,IF(L1244&lt;('d_시나리오'!$I$6-'d_시나리오'!$H$6)/('d_시나리오'!$J$6-'d_시나리오'!$H$6),'d_시나리오'!$H$6+SQRT(L1244*('d_시나리오'!$J$6-'d_시나리오'!$H$6)*('d_시나리오'!$I$6-'d_시나리오'!$H$6)),'d_시나리오'!$J$6-SQRT((1-L1244)*('d_시나리오'!$J$6-'d_시나리오'!$H$6)*('d_시나리오'!$J$6-'d_시나리오'!$I$6))))</f>
        <v/>
      </c>
      <c r="N1244">
        <f>INDEX('d_분포'!$B$2:$B$57,RANDBETWEEN(1,56))</f>
        <v/>
      </c>
      <c r="O1244">
        <f>BETAINV(RAND(),5,5)</f>
        <v/>
      </c>
      <c r="P1244">
        <f>'d_고정'!$B$1*'6_기대효과'!$H$7*('d_시나리오'!$I$7/'d_고정'!$B$2)*B1244</f>
        <v/>
      </c>
      <c r="Q1244">
        <f>P1244*C1244</f>
        <v/>
      </c>
      <c r="R1244">
        <f>P1244*E1244</f>
        <v/>
      </c>
      <c r="S1244">
        <f>R1244*G1244</f>
        <v/>
      </c>
      <c r="T1244">
        <f>Q1244+S1244</f>
        <v/>
      </c>
      <c r="U1244">
        <f>(Q1244*D1244+S1244*I1244)*(1-O1244)</f>
        <v/>
      </c>
      <c r="V1244">
        <f>(R1244*K1244*N1244+'d_고정'!$B$3*('6_기대효과'!$H$7/8)*N1244*'d_고정'!$B$10*M1244*('6_기대효과'!$K$7/'d_고정'!$B$9))*(1-O1244)</f>
        <v/>
      </c>
      <c r="W1244">
        <f>(S1244*I1244+R1244*MAX(K1244-'d_고정'!$B$10*M1244*('6_기대효과'!$K$7/'d_고정'!$B$9),0)*N1244)*(1-O1244)</f>
        <v/>
      </c>
      <c r="X1244">
        <f>U1244+V1244</f>
        <v/>
      </c>
      <c r="Y1244">
        <f>U1244/('d_고정'!$B$5*'6_기대효과'!$H$7/8)/'d_고정'!$B$6</f>
        <v/>
      </c>
      <c r="Z1244">
        <f>U1244/('d_고정'!$B$8*'6_기대효과'!$H$7/8)</f>
        <v/>
      </c>
    </row>
    <row r="1245">
      <c r="A1245">
        <f>RAND()</f>
        <v/>
      </c>
      <c r="B1245">
        <f>IF('d_시나리오'!$J$2='d_시나리오'!$H$2,'d_시나리오'!$I$2,IF(A1245&lt;('d_시나리오'!$I$2-'d_시나리오'!$H$2)/('d_시나리오'!$J$2-'d_시나리오'!$H$2),'d_시나리오'!$H$2+SQRT(A1245*('d_시나리오'!$J$2-'d_시나리오'!$H$2)*('d_시나리오'!$I$2-'d_시나리오'!$H$2)),'d_시나리오'!$J$2-SQRT((1-A1245)*('d_시나리오'!$J$2-'d_시나리오'!$H$2)*('d_시나리오'!$J$2-'d_시나리오'!$I$2))))</f>
        <v/>
      </c>
      <c r="C1245">
        <f>BETAINV(RAND(),2,6)</f>
        <v/>
      </c>
      <c r="D1245">
        <f>INDEX('d_분포'!$A$2:$A$28,RANDBETWEEN(1,27))</f>
        <v/>
      </c>
      <c r="E1245">
        <f>INDEX('d_분포'!$C$2:$C$5,RANDBETWEEN(1,4))*(0.9+0.2*RAND())</f>
        <v/>
      </c>
      <c r="F1245">
        <f>RAND()</f>
        <v/>
      </c>
      <c r="G1245">
        <f>IF('d_시나리오'!$J$3='d_시나리오'!$H$3,'d_시나리오'!$I$3,IF(F1245&lt;('d_시나리오'!$I$3-'d_시나리오'!$H$3)/('d_시나리오'!$J$3-'d_시나리오'!$H$3),'d_시나리오'!$H$3+SQRT(F1245*('d_시나리오'!$J$3-'d_시나리오'!$H$3)*('d_시나리오'!$I$3-'d_시나리오'!$H$3)),'d_시나리오'!$J$3-SQRT((1-F1245)*('d_시나리오'!$J$3-'d_시나리오'!$H$3)*('d_시나리오'!$J$3-'d_시나리오'!$I$3))))</f>
        <v/>
      </c>
      <c r="H1245">
        <f>RAND()</f>
        <v/>
      </c>
      <c r="I1245">
        <f>IF('d_시나리오'!$J$4='d_시나리오'!$H$4,'d_시나리오'!$I$4,IF(H1245&lt;('d_시나리오'!$I$4-'d_시나리오'!$H$4)/('d_시나리오'!$J$4-'d_시나리오'!$H$4),'d_시나리오'!$H$4+SQRT(H1245*('d_시나리오'!$J$4-'d_시나리오'!$H$4)*('d_시나리오'!$I$4-'d_시나리오'!$H$4)),'d_시나리오'!$J$4-SQRT((1-H1245)*('d_시나리오'!$J$4-'d_시나리오'!$H$4)*('d_시나리오'!$J$4-'d_시나리오'!$I$4))))</f>
        <v/>
      </c>
      <c r="J1245">
        <f>RAND()</f>
        <v/>
      </c>
      <c r="K1245">
        <f>IF('d_시나리오'!$J$5='d_시나리오'!$H$5,'d_시나리오'!$I$5,IF(J1245&lt;('d_시나리오'!$I$5-'d_시나리오'!$H$5)/('d_시나리오'!$J$5-'d_시나리오'!$H$5),'d_시나리오'!$H$5+SQRT(J1245*('d_시나리오'!$J$5-'d_시나리오'!$H$5)*('d_시나리오'!$I$5-'d_시나리오'!$H$5)),'d_시나리오'!$J$5-SQRT((1-J1245)*('d_시나리오'!$J$5-'d_시나리오'!$H$5)*('d_시나리오'!$J$5-'d_시나리오'!$I$5))))</f>
        <v/>
      </c>
      <c r="L1245">
        <f>RAND()</f>
        <v/>
      </c>
      <c r="M1245">
        <f>IF('d_시나리오'!$J$6='d_시나리오'!$H$6,'d_시나리오'!$I$6,IF(L1245&lt;('d_시나리오'!$I$6-'d_시나리오'!$H$6)/('d_시나리오'!$J$6-'d_시나리오'!$H$6),'d_시나리오'!$H$6+SQRT(L1245*('d_시나리오'!$J$6-'d_시나리오'!$H$6)*('d_시나리오'!$I$6-'d_시나리오'!$H$6)),'d_시나리오'!$J$6-SQRT((1-L1245)*('d_시나리오'!$J$6-'d_시나리오'!$H$6)*('d_시나리오'!$J$6-'d_시나리오'!$I$6))))</f>
        <v/>
      </c>
      <c r="N1245">
        <f>INDEX('d_분포'!$B$2:$B$57,RANDBETWEEN(1,56))</f>
        <v/>
      </c>
      <c r="O1245">
        <f>BETAINV(RAND(),5,5)</f>
        <v/>
      </c>
      <c r="P1245">
        <f>'d_고정'!$B$1*'6_기대효과'!$H$7*('d_시나리오'!$I$7/'d_고정'!$B$2)*B1245</f>
        <v/>
      </c>
      <c r="Q1245">
        <f>P1245*C1245</f>
        <v/>
      </c>
      <c r="R1245">
        <f>P1245*E1245</f>
        <v/>
      </c>
      <c r="S1245">
        <f>R1245*G1245</f>
        <v/>
      </c>
      <c r="T1245">
        <f>Q1245+S1245</f>
        <v/>
      </c>
      <c r="U1245">
        <f>(Q1245*D1245+S1245*I1245)*(1-O1245)</f>
        <v/>
      </c>
      <c r="V1245">
        <f>(R1245*K1245*N1245+'d_고정'!$B$3*('6_기대효과'!$H$7/8)*N1245*'d_고정'!$B$10*M1245*('6_기대효과'!$K$7/'d_고정'!$B$9))*(1-O1245)</f>
        <v/>
      </c>
      <c r="W1245">
        <f>(S1245*I1245+R1245*MAX(K1245-'d_고정'!$B$10*M1245*('6_기대효과'!$K$7/'d_고정'!$B$9),0)*N1245)*(1-O1245)</f>
        <v/>
      </c>
      <c r="X1245">
        <f>U1245+V1245</f>
        <v/>
      </c>
      <c r="Y1245">
        <f>U1245/('d_고정'!$B$5*'6_기대효과'!$H$7/8)/'d_고정'!$B$6</f>
        <v/>
      </c>
      <c r="Z1245">
        <f>U1245/('d_고정'!$B$8*'6_기대효과'!$H$7/8)</f>
        <v/>
      </c>
    </row>
    <row r="1246">
      <c r="A1246">
        <f>RAND()</f>
        <v/>
      </c>
      <c r="B1246">
        <f>IF('d_시나리오'!$J$2='d_시나리오'!$H$2,'d_시나리오'!$I$2,IF(A1246&lt;('d_시나리오'!$I$2-'d_시나리오'!$H$2)/('d_시나리오'!$J$2-'d_시나리오'!$H$2),'d_시나리오'!$H$2+SQRT(A1246*('d_시나리오'!$J$2-'d_시나리오'!$H$2)*('d_시나리오'!$I$2-'d_시나리오'!$H$2)),'d_시나리오'!$J$2-SQRT((1-A1246)*('d_시나리오'!$J$2-'d_시나리오'!$H$2)*('d_시나리오'!$J$2-'d_시나리오'!$I$2))))</f>
        <v/>
      </c>
      <c r="C1246">
        <f>BETAINV(RAND(),2,6)</f>
        <v/>
      </c>
      <c r="D1246">
        <f>INDEX('d_분포'!$A$2:$A$28,RANDBETWEEN(1,27))</f>
        <v/>
      </c>
      <c r="E1246">
        <f>INDEX('d_분포'!$C$2:$C$5,RANDBETWEEN(1,4))*(0.9+0.2*RAND())</f>
        <v/>
      </c>
      <c r="F1246">
        <f>RAND()</f>
        <v/>
      </c>
      <c r="G1246">
        <f>IF('d_시나리오'!$J$3='d_시나리오'!$H$3,'d_시나리오'!$I$3,IF(F1246&lt;('d_시나리오'!$I$3-'d_시나리오'!$H$3)/('d_시나리오'!$J$3-'d_시나리오'!$H$3),'d_시나리오'!$H$3+SQRT(F1246*('d_시나리오'!$J$3-'d_시나리오'!$H$3)*('d_시나리오'!$I$3-'d_시나리오'!$H$3)),'d_시나리오'!$J$3-SQRT((1-F1246)*('d_시나리오'!$J$3-'d_시나리오'!$H$3)*('d_시나리오'!$J$3-'d_시나리오'!$I$3))))</f>
        <v/>
      </c>
      <c r="H1246">
        <f>RAND()</f>
        <v/>
      </c>
      <c r="I1246">
        <f>IF('d_시나리오'!$J$4='d_시나리오'!$H$4,'d_시나리오'!$I$4,IF(H1246&lt;('d_시나리오'!$I$4-'d_시나리오'!$H$4)/('d_시나리오'!$J$4-'d_시나리오'!$H$4),'d_시나리오'!$H$4+SQRT(H1246*('d_시나리오'!$J$4-'d_시나리오'!$H$4)*('d_시나리오'!$I$4-'d_시나리오'!$H$4)),'d_시나리오'!$J$4-SQRT((1-H1246)*('d_시나리오'!$J$4-'d_시나리오'!$H$4)*('d_시나리오'!$J$4-'d_시나리오'!$I$4))))</f>
        <v/>
      </c>
      <c r="J1246">
        <f>RAND()</f>
        <v/>
      </c>
      <c r="K1246">
        <f>IF('d_시나리오'!$J$5='d_시나리오'!$H$5,'d_시나리오'!$I$5,IF(J1246&lt;('d_시나리오'!$I$5-'d_시나리오'!$H$5)/('d_시나리오'!$J$5-'d_시나리오'!$H$5),'d_시나리오'!$H$5+SQRT(J1246*('d_시나리오'!$J$5-'d_시나리오'!$H$5)*('d_시나리오'!$I$5-'d_시나리오'!$H$5)),'d_시나리오'!$J$5-SQRT((1-J1246)*('d_시나리오'!$J$5-'d_시나리오'!$H$5)*('d_시나리오'!$J$5-'d_시나리오'!$I$5))))</f>
        <v/>
      </c>
      <c r="L1246">
        <f>RAND()</f>
        <v/>
      </c>
      <c r="M1246">
        <f>IF('d_시나리오'!$J$6='d_시나리오'!$H$6,'d_시나리오'!$I$6,IF(L1246&lt;('d_시나리오'!$I$6-'d_시나리오'!$H$6)/('d_시나리오'!$J$6-'d_시나리오'!$H$6),'d_시나리오'!$H$6+SQRT(L1246*('d_시나리오'!$J$6-'d_시나리오'!$H$6)*('d_시나리오'!$I$6-'d_시나리오'!$H$6)),'d_시나리오'!$J$6-SQRT((1-L1246)*('d_시나리오'!$J$6-'d_시나리오'!$H$6)*('d_시나리오'!$J$6-'d_시나리오'!$I$6))))</f>
        <v/>
      </c>
      <c r="N1246">
        <f>INDEX('d_분포'!$B$2:$B$57,RANDBETWEEN(1,56))</f>
        <v/>
      </c>
      <c r="O1246">
        <f>BETAINV(RAND(),5,5)</f>
        <v/>
      </c>
      <c r="P1246">
        <f>'d_고정'!$B$1*'6_기대효과'!$H$7*('d_시나리오'!$I$7/'d_고정'!$B$2)*B1246</f>
        <v/>
      </c>
      <c r="Q1246">
        <f>P1246*C1246</f>
        <v/>
      </c>
      <c r="R1246">
        <f>P1246*E1246</f>
        <v/>
      </c>
      <c r="S1246">
        <f>R1246*G1246</f>
        <v/>
      </c>
      <c r="T1246">
        <f>Q1246+S1246</f>
        <v/>
      </c>
      <c r="U1246">
        <f>(Q1246*D1246+S1246*I1246)*(1-O1246)</f>
        <v/>
      </c>
      <c r="V1246">
        <f>(R1246*K1246*N1246+'d_고정'!$B$3*('6_기대효과'!$H$7/8)*N1246*'d_고정'!$B$10*M1246*('6_기대효과'!$K$7/'d_고정'!$B$9))*(1-O1246)</f>
        <v/>
      </c>
      <c r="W1246">
        <f>(S1246*I1246+R1246*MAX(K1246-'d_고정'!$B$10*M1246*('6_기대효과'!$K$7/'d_고정'!$B$9),0)*N1246)*(1-O1246)</f>
        <v/>
      </c>
      <c r="X1246">
        <f>U1246+V1246</f>
        <v/>
      </c>
      <c r="Y1246">
        <f>U1246/('d_고정'!$B$5*'6_기대효과'!$H$7/8)/'d_고정'!$B$6</f>
        <v/>
      </c>
      <c r="Z1246">
        <f>U1246/('d_고정'!$B$8*'6_기대효과'!$H$7/8)</f>
        <v/>
      </c>
    </row>
    <row r="1247">
      <c r="A1247">
        <f>RAND()</f>
        <v/>
      </c>
      <c r="B1247">
        <f>IF('d_시나리오'!$J$2='d_시나리오'!$H$2,'d_시나리오'!$I$2,IF(A1247&lt;('d_시나리오'!$I$2-'d_시나리오'!$H$2)/('d_시나리오'!$J$2-'d_시나리오'!$H$2),'d_시나리오'!$H$2+SQRT(A1247*('d_시나리오'!$J$2-'d_시나리오'!$H$2)*('d_시나리오'!$I$2-'d_시나리오'!$H$2)),'d_시나리오'!$J$2-SQRT((1-A1247)*('d_시나리오'!$J$2-'d_시나리오'!$H$2)*('d_시나리오'!$J$2-'d_시나리오'!$I$2))))</f>
        <v/>
      </c>
      <c r="C1247">
        <f>BETAINV(RAND(),2,6)</f>
        <v/>
      </c>
      <c r="D1247">
        <f>INDEX('d_분포'!$A$2:$A$28,RANDBETWEEN(1,27))</f>
        <v/>
      </c>
      <c r="E1247">
        <f>INDEX('d_분포'!$C$2:$C$5,RANDBETWEEN(1,4))*(0.9+0.2*RAND())</f>
        <v/>
      </c>
      <c r="F1247">
        <f>RAND()</f>
        <v/>
      </c>
      <c r="G1247">
        <f>IF('d_시나리오'!$J$3='d_시나리오'!$H$3,'d_시나리오'!$I$3,IF(F1247&lt;('d_시나리오'!$I$3-'d_시나리오'!$H$3)/('d_시나리오'!$J$3-'d_시나리오'!$H$3),'d_시나리오'!$H$3+SQRT(F1247*('d_시나리오'!$J$3-'d_시나리오'!$H$3)*('d_시나리오'!$I$3-'d_시나리오'!$H$3)),'d_시나리오'!$J$3-SQRT((1-F1247)*('d_시나리오'!$J$3-'d_시나리오'!$H$3)*('d_시나리오'!$J$3-'d_시나리오'!$I$3))))</f>
        <v/>
      </c>
      <c r="H1247">
        <f>RAND()</f>
        <v/>
      </c>
      <c r="I1247">
        <f>IF('d_시나리오'!$J$4='d_시나리오'!$H$4,'d_시나리오'!$I$4,IF(H1247&lt;('d_시나리오'!$I$4-'d_시나리오'!$H$4)/('d_시나리오'!$J$4-'d_시나리오'!$H$4),'d_시나리오'!$H$4+SQRT(H1247*('d_시나리오'!$J$4-'d_시나리오'!$H$4)*('d_시나리오'!$I$4-'d_시나리오'!$H$4)),'d_시나리오'!$J$4-SQRT((1-H1247)*('d_시나리오'!$J$4-'d_시나리오'!$H$4)*('d_시나리오'!$J$4-'d_시나리오'!$I$4))))</f>
        <v/>
      </c>
      <c r="J1247">
        <f>RAND()</f>
        <v/>
      </c>
      <c r="K1247">
        <f>IF('d_시나리오'!$J$5='d_시나리오'!$H$5,'d_시나리오'!$I$5,IF(J1247&lt;('d_시나리오'!$I$5-'d_시나리오'!$H$5)/('d_시나리오'!$J$5-'d_시나리오'!$H$5),'d_시나리오'!$H$5+SQRT(J1247*('d_시나리오'!$J$5-'d_시나리오'!$H$5)*('d_시나리오'!$I$5-'d_시나리오'!$H$5)),'d_시나리오'!$J$5-SQRT((1-J1247)*('d_시나리오'!$J$5-'d_시나리오'!$H$5)*('d_시나리오'!$J$5-'d_시나리오'!$I$5))))</f>
        <v/>
      </c>
      <c r="L1247">
        <f>RAND()</f>
        <v/>
      </c>
      <c r="M1247">
        <f>IF('d_시나리오'!$J$6='d_시나리오'!$H$6,'d_시나리오'!$I$6,IF(L1247&lt;('d_시나리오'!$I$6-'d_시나리오'!$H$6)/('d_시나리오'!$J$6-'d_시나리오'!$H$6),'d_시나리오'!$H$6+SQRT(L1247*('d_시나리오'!$J$6-'d_시나리오'!$H$6)*('d_시나리오'!$I$6-'d_시나리오'!$H$6)),'d_시나리오'!$J$6-SQRT((1-L1247)*('d_시나리오'!$J$6-'d_시나리오'!$H$6)*('d_시나리오'!$J$6-'d_시나리오'!$I$6))))</f>
        <v/>
      </c>
      <c r="N1247">
        <f>INDEX('d_분포'!$B$2:$B$57,RANDBETWEEN(1,56))</f>
        <v/>
      </c>
      <c r="O1247">
        <f>BETAINV(RAND(),5,5)</f>
        <v/>
      </c>
      <c r="P1247">
        <f>'d_고정'!$B$1*'6_기대효과'!$H$7*('d_시나리오'!$I$7/'d_고정'!$B$2)*B1247</f>
        <v/>
      </c>
      <c r="Q1247">
        <f>P1247*C1247</f>
        <v/>
      </c>
      <c r="R1247">
        <f>P1247*E1247</f>
        <v/>
      </c>
      <c r="S1247">
        <f>R1247*G1247</f>
        <v/>
      </c>
      <c r="T1247">
        <f>Q1247+S1247</f>
        <v/>
      </c>
      <c r="U1247">
        <f>(Q1247*D1247+S1247*I1247)*(1-O1247)</f>
        <v/>
      </c>
      <c r="V1247">
        <f>(R1247*K1247*N1247+'d_고정'!$B$3*('6_기대효과'!$H$7/8)*N1247*'d_고정'!$B$10*M1247*('6_기대효과'!$K$7/'d_고정'!$B$9))*(1-O1247)</f>
        <v/>
      </c>
      <c r="W1247">
        <f>(S1247*I1247+R1247*MAX(K1247-'d_고정'!$B$10*M1247*('6_기대효과'!$K$7/'d_고정'!$B$9),0)*N1247)*(1-O1247)</f>
        <v/>
      </c>
      <c r="X1247">
        <f>U1247+V1247</f>
        <v/>
      </c>
      <c r="Y1247">
        <f>U1247/('d_고정'!$B$5*'6_기대효과'!$H$7/8)/'d_고정'!$B$6</f>
        <v/>
      </c>
      <c r="Z1247">
        <f>U1247/('d_고정'!$B$8*'6_기대효과'!$H$7/8)</f>
        <v/>
      </c>
    </row>
    <row r="1248">
      <c r="A1248">
        <f>RAND()</f>
        <v/>
      </c>
      <c r="B1248">
        <f>IF('d_시나리오'!$J$2='d_시나리오'!$H$2,'d_시나리오'!$I$2,IF(A1248&lt;('d_시나리오'!$I$2-'d_시나리오'!$H$2)/('d_시나리오'!$J$2-'d_시나리오'!$H$2),'d_시나리오'!$H$2+SQRT(A1248*('d_시나리오'!$J$2-'d_시나리오'!$H$2)*('d_시나리오'!$I$2-'d_시나리오'!$H$2)),'d_시나리오'!$J$2-SQRT((1-A1248)*('d_시나리오'!$J$2-'d_시나리오'!$H$2)*('d_시나리오'!$J$2-'d_시나리오'!$I$2))))</f>
        <v/>
      </c>
      <c r="C1248">
        <f>BETAINV(RAND(),2,6)</f>
        <v/>
      </c>
      <c r="D1248">
        <f>INDEX('d_분포'!$A$2:$A$28,RANDBETWEEN(1,27))</f>
        <v/>
      </c>
      <c r="E1248">
        <f>INDEX('d_분포'!$C$2:$C$5,RANDBETWEEN(1,4))*(0.9+0.2*RAND())</f>
        <v/>
      </c>
      <c r="F1248">
        <f>RAND()</f>
        <v/>
      </c>
      <c r="G1248">
        <f>IF('d_시나리오'!$J$3='d_시나리오'!$H$3,'d_시나리오'!$I$3,IF(F1248&lt;('d_시나리오'!$I$3-'d_시나리오'!$H$3)/('d_시나리오'!$J$3-'d_시나리오'!$H$3),'d_시나리오'!$H$3+SQRT(F1248*('d_시나리오'!$J$3-'d_시나리오'!$H$3)*('d_시나리오'!$I$3-'d_시나리오'!$H$3)),'d_시나리오'!$J$3-SQRT((1-F1248)*('d_시나리오'!$J$3-'d_시나리오'!$H$3)*('d_시나리오'!$J$3-'d_시나리오'!$I$3))))</f>
        <v/>
      </c>
      <c r="H1248">
        <f>RAND()</f>
        <v/>
      </c>
      <c r="I1248">
        <f>IF('d_시나리오'!$J$4='d_시나리오'!$H$4,'d_시나리오'!$I$4,IF(H1248&lt;('d_시나리오'!$I$4-'d_시나리오'!$H$4)/('d_시나리오'!$J$4-'d_시나리오'!$H$4),'d_시나리오'!$H$4+SQRT(H1248*('d_시나리오'!$J$4-'d_시나리오'!$H$4)*('d_시나리오'!$I$4-'d_시나리오'!$H$4)),'d_시나리오'!$J$4-SQRT((1-H1248)*('d_시나리오'!$J$4-'d_시나리오'!$H$4)*('d_시나리오'!$J$4-'d_시나리오'!$I$4))))</f>
        <v/>
      </c>
      <c r="J1248">
        <f>RAND()</f>
        <v/>
      </c>
      <c r="K1248">
        <f>IF('d_시나리오'!$J$5='d_시나리오'!$H$5,'d_시나리오'!$I$5,IF(J1248&lt;('d_시나리오'!$I$5-'d_시나리오'!$H$5)/('d_시나리오'!$J$5-'d_시나리오'!$H$5),'d_시나리오'!$H$5+SQRT(J1248*('d_시나리오'!$J$5-'d_시나리오'!$H$5)*('d_시나리오'!$I$5-'d_시나리오'!$H$5)),'d_시나리오'!$J$5-SQRT((1-J1248)*('d_시나리오'!$J$5-'d_시나리오'!$H$5)*('d_시나리오'!$J$5-'d_시나리오'!$I$5))))</f>
        <v/>
      </c>
      <c r="L1248">
        <f>RAND()</f>
        <v/>
      </c>
      <c r="M1248">
        <f>IF('d_시나리오'!$J$6='d_시나리오'!$H$6,'d_시나리오'!$I$6,IF(L1248&lt;('d_시나리오'!$I$6-'d_시나리오'!$H$6)/('d_시나리오'!$J$6-'d_시나리오'!$H$6),'d_시나리오'!$H$6+SQRT(L1248*('d_시나리오'!$J$6-'d_시나리오'!$H$6)*('d_시나리오'!$I$6-'d_시나리오'!$H$6)),'d_시나리오'!$J$6-SQRT((1-L1248)*('d_시나리오'!$J$6-'d_시나리오'!$H$6)*('d_시나리오'!$J$6-'d_시나리오'!$I$6))))</f>
        <v/>
      </c>
      <c r="N1248">
        <f>INDEX('d_분포'!$B$2:$B$57,RANDBETWEEN(1,56))</f>
        <v/>
      </c>
      <c r="O1248">
        <f>BETAINV(RAND(),5,5)</f>
        <v/>
      </c>
      <c r="P1248">
        <f>'d_고정'!$B$1*'6_기대효과'!$H$7*('d_시나리오'!$I$7/'d_고정'!$B$2)*B1248</f>
        <v/>
      </c>
      <c r="Q1248">
        <f>P1248*C1248</f>
        <v/>
      </c>
      <c r="R1248">
        <f>P1248*E1248</f>
        <v/>
      </c>
      <c r="S1248">
        <f>R1248*G1248</f>
        <v/>
      </c>
      <c r="T1248">
        <f>Q1248+S1248</f>
        <v/>
      </c>
      <c r="U1248">
        <f>(Q1248*D1248+S1248*I1248)*(1-O1248)</f>
        <v/>
      </c>
      <c r="V1248">
        <f>(R1248*K1248*N1248+'d_고정'!$B$3*('6_기대효과'!$H$7/8)*N1248*'d_고정'!$B$10*M1248*('6_기대효과'!$K$7/'d_고정'!$B$9))*(1-O1248)</f>
        <v/>
      </c>
      <c r="W1248">
        <f>(S1248*I1248+R1248*MAX(K1248-'d_고정'!$B$10*M1248*('6_기대효과'!$K$7/'d_고정'!$B$9),0)*N1248)*(1-O1248)</f>
        <v/>
      </c>
      <c r="X1248">
        <f>U1248+V1248</f>
        <v/>
      </c>
      <c r="Y1248">
        <f>U1248/('d_고정'!$B$5*'6_기대효과'!$H$7/8)/'d_고정'!$B$6</f>
        <v/>
      </c>
      <c r="Z1248">
        <f>U1248/('d_고정'!$B$8*'6_기대효과'!$H$7/8)</f>
        <v/>
      </c>
    </row>
    <row r="1249">
      <c r="A1249">
        <f>RAND()</f>
        <v/>
      </c>
      <c r="B1249">
        <f>IF('d_시나리오'!$J$2='d_시나리오'!$H$2,'d_시나리오'!$I$2,IF(A1249&lt;('d_시나리오'!$I$2-'d_시나리오'!$H$2)/('d_시나리오'!$J$2-'d_시나리오'!$H$2),'d_시나리오'!$H$2+SQRT(A1249*('d_시나리오'!$J$2-'d_시나리오'!$H$2)*('d_시나리오'!$I$2-'d_시나리오'!$H$2)),'d_시나리오'!$J$2-SQRT((1-A1249)*('d_시나리오'!$J$2-'d_시나리오'!$H$2)*('d_시나리오'!$J$2-'d_시나리오'!$I$2))))</f>
        <v/>
      </c>
      <c r="C1249">
        <f>BETAINV(RAND(),2,6)</f>
        <v/>
      </c>
      <c r="D1249">
        <f>INDEX('d_분포'!$A$2:$A$28,RANDBETWEEN(1,27))</f>
        <v/>
      </c>
      <c r="E1249">
        <f>INDEX('d_분포'!$C$2:$C$5,RANDBETWEEN(1,4))*(0.9+0.2*RAND())</f>
        <v/>
      </c>
      <c r="F1249">
        <f>RAND()</f>
        <v/>
      </c>
      <c r="G1249">
        <f>IF('d_시나리오'!$J$3='d_시나리오'!$H$3,'d_시나리오'!$I$3,IF(F1249&lt;('d_시나리오'!$I$3-'d_시나리오'!$H$3)/('d_시나리오'!$J$3-'d_시나리오'!$H$3),'d_시나리오'!$H$3+SQRT(F1249*('d_시나리오'!$J$3-'d_시나리오'!$H$3)*('d_시나리오'!$I$3-'d_시나리오'!$H$3)),'d_시나리오'!$J$3-SQRT((1-F1249)*('d_시나리오'!$J$3-'d_시나리오'!$H$3)*('d_시나리오'!$J$3-'d_시나리오'!$I$3))))</f>
        <v/>
      </c>
      <c r="H1249">
        <f>RAND()</f>
        <v/>
      </c>
      <c r="I1249">
        <f>IF('d_시나리오'!$J$4='d_시나리오'!$H$4,'d_시나리오'!$I$4,IF(H1249&lt;('d_시나리오'!$I$4-'d_시나리오'!$H$4)/('d_시나리오'!$J$4-'d_시나리오'!$H$4),'d_시나리오'!$H$4+SQRT(H1249*('d_시나리오'!$J$4-'d_시나리오'!$H$4)*('d_시나리오'!$I$4-'d_시나리오'!$H$4)),'d_시나리오'!$J$4-SQRT((1-H1249)*('d_시나리오'!$J$4-'d_시나리오'!$H$4)*('d_시나리오'!$J$4-'d_시나리오'!$I$4))))</f>
        <v/>
      </c>
      <c r="J1249">
        <f>RAND()</f>
        <v/>
      </c>
      <c r="K1249">
        <f>IF('d_시나리오'!$J$5='d_시나리오'!$H$5,'d_시나리오'!$I$5,IF(J1249&lt;('d_시나리오'!$I$5-'d_시나리오'!$H$5)/('d_시나리오'!$J$5-'d_시나리오'!$H$5),'d_시나리오'!$H$5+SQRT(J1249*('d_시나리오'!$J$5-'d_시나리오'!$H$5)*('d_시나리오'!$I$5-'d_시나리오'!$H$5)),'d_시나리오'!$J$5-SQRT((1-J1249)*('d_시나리오'!$J$5-'d_시나리오'!$H$5)*('d_시나리오'!$J$5-'d_시나리오'!$I$5))))</f>
        <v/>
      </c>
      <c r="L1249">
        <f>RAND()</f>
        <v/>
      </c>
      <c r="M1249">
        <f>IF('d_시나리오'!$J$6='d_시나리오'!$H$6,'d_시나리오'!$I$6,IF(L1249&lt;('d_시나리오'!$I$6-'d_시나리오'!$H$6)/('d_시나리오'!$J$6-'d_시나리오'!$H$6),'d_시나리오'!$H$6+SQRT(L1249*('d_시나리오'!$J$6-'d_시나리오'!$H$6)*('d_시나리오'!$I$6-'d_시나리오'!$H$6)),'d_시나리오'!$J$6-SQRT((1-L1249)*('d_시나리오'!$J$6-'d_시나리오'!$H$6)*('d_시나리오'!$J$6-'d_시나리오'!$I$6))))</f>
        <v/>
      </c>
      <c r="N1249">
        <f>INDEX('d_분포'!$B$2:$B$57,RANDBETWEEN(1,56))</f>
        <v/>
      </c>
      <c r="O1249">
        <f>BETAINV(RAND(),5,5)</f>
        <v/>
      </c>
      <c r="P1249">
        <f>'d_고정'!$B$1*'6_기대효과'!$H$7*('d_시나리오'!$I$7/'d_고정'!$B$2)*B1249</f>
        <v/>
      </c>
      <c r="Q1249">
        <f>P1249*C1249</f>
        <v/>
      </c>
      <c r="R1249">
        <f>P1249*E1249</f>
        <v/>
      </c>
      <c r="S1249">
        <f>R1249*G1249</f>
        <v/>
      </c>
      <c r="T1249">
        <f>Q1249+S1249</f>
        <v/>
      </c>
      <c r="U1249">
        <f>(Q1249*D1249+S1249*I1249)*(1-O1249)</f>
        <v/>
      </c>
      <c r="V1249">
        <f>(R1249*K1249*N1249+'d_고정'!$B$3*('6_기대효과'!$H$7/8)*N1249*'d_고정'!$B$10*M1249*('6_기대효과'!$K$7/'d_고정'!$B$9))*(1-O1249)</f>
        <v/>
      </c>
      <c r="W1249">
        <f>(S1249*I1249+R1249*MAX(K1249-'d_고정'!$B$10*M1249*('6_기대효과'!$K$7/'d_고정'!$B$9),0)*N1249)*(1-O1249)</f>
        <v/>
      </c>
      <c r="X1249">
        <f>U1249+V1249</f>
        <v/>
      </c>
      <c r="Y1249">
        <f>U1249/('d_고정'!$B$5*'6_기대효과'!$H$7/8)/'d_고정'!$B$6</f>
        <v/>
      </c>
      <c r="Z1249">
        <f>U1249/('d_고정'!$B$8*'6_기대효과'!$H$7/8)</f>
        <v/>
      </c>
    </row>
    <row r="1250">
      <c r="A1250">
        <f>RAND()</f>
        <v/>
      </c>
      <c r="B1250">
        <f>IF('d_시나리오'!$J$2='d_시나리오'!$H$2,'d_시나리오'!$I$2,IF(A1250&lt;('d_시나리오'!$I$2-'d_시나리오'!$H$2)/('d_시나리오'!$J$2-'d_시나리오'!$H$2),'d_시나리오'!$H$2+SQRT(A1250*('d_시나리오'!$J$2-'d_시나리오'!$H$2)*('d_시나리오'!$I$2-'d_시나리오'!$H$2)),'d_시나리오'!$J$2-SQRT((1-A1250)*('d_시나리오'!$J$2-'d_시나리오'!$H$2)*('d_시나리오'!$J$2-'d_시나리오'!$I$2))))</f>
        <v/>
      </c>
      <c r="C1250">
        <f>BETAINV(RAND(),2,6)</f>
        <v/>
      </c>
      <c r="D1250">
        <f>INDEX('d_분포'!$A$2:$A$28,RANDBETWEEN(1,27))</f>
        <v/>
      </c>
      <c r="E1250">
        <f>INDEX('d_분포'!$C$2:$C$5,RANDBETWEEN(1,4))*(0.9+0.2*RAND())</f>
        <v/>
      </c>
      <c r="F1250">
        <f>RAND()</f>
        <v/>
      </c>
      <c r="G1250">
        <f>IF('d_시나리오'!$J$3='d_시나리오'!$H$3,'d_시나리오'!$I$3,IF(F1250&lt;('d_시나리오'!$I$3-'d_시나리오'!$H$3)/('d_시나리오'!$J$3-'d_시나리오'!$H$3),'d_시나리오'!$H$3+SQRT(F1250*('d_시나리오'!$J$3-'d_시나리오'!$H$3)*('d_시나리오'!$I$3-'d_시나리오'!$H$3)),'d_시나리오'!$J$3-SQRT((1-F1250)*('d_시나리오'!$J$3-'d_시나리오'!$H$3)*('d_시나리오'!$J$3-'d_시나리오'!$I$3))))</f>
        <v/>
      </c>
      <c r="H1250">
        <f>RAND()</f>
        <v/>
      </c>
      <c r="I1250">
        <f>IF('d_시나리오'!$J$4='d_시나리오'!$H$4,'d_시나리오'!$I$4,IF(H1250&lt;('d_시나리오'!$I$4-'d_시나리오'!$H$4)/('d_시나리오'!$J$4-'d_시나리오'!$H$4),'d_시나리오'!$H$4+SQRT(H1250*('d_시나리오'!$J$4-'d_시나리오'!$H$4)*('d_시나리오'!$I$4-'d_시나리오'!$H$4)),'d_시나리오'!$J$4-SQRT((1-H1250)*('d_시나리오'!$J$4-'d_시나리오'!$H$4)*('d_시나리오'!$J$4-'d_시나리오'!$I$4))))</f>
        <v/>
      </c>
      <c r="J1250">
        <f>RAND()</f>
        <v/>
      </c>
      <c r="K1250">
        <f>IF('d_시나리오'!$J$5='d_시나리오'!$H$5,'d_시나리오'!$I$5,IF(J1250&lt;('d_시나리오'!$I$5-'d_시나리오'!$H$5)/('d_시나리오'!$J$5-'d_시나리오'!$H$5),'d_시나리오'!$H$5+SQRT(J1250*('d_시나리오'!$J$5-'d_시나리오'!$H$5)*('d_시나리오'!$I$5-'d_시나리오'!$H$5)),'d_시나리오'!$J$5-SQRT((1-J1250)*('d_시나리오'!$J$5-'d_시나리오'!$H$5)*('d_시나리오'!$J$5-'d_시나리오'!$I$5))))</f>
        <v/>
      </c>
      <c r="L1250">
        <f>RAND()</f>
        <v/>
      </c>
      <c r="M1250">
        <f>IF('d_시나리오'!$J$6='d_시나리오'!$H$6,'d_시나리오'!$I$6,IF(L1250&lt;('d_시나리오'!$I$6-'d_시나리오'!$H$6)/('d_시나리오'!$J$6-'d_시나리오'!$H$6),'d_시나리오'!$H$6+SQRT(L1250*('d_시나리오'!$J$6-'d_시나리오'!$H$6)*('d_시나리오'!$I$6-'d_시나리오'!$H$6)),'d_시나리오'!$J$6-SQRT((1-L1250)*('d_시나리오'!$J$6-'d_시나리오'!$H$6)*('d_시나리오'!$J$6-'d_시나리오'!$I$6))))</f>
        <v/>
      </c>
      <c r="N1250">
        <f>INDEX('d_분포'!$B$2:$B$57,RANDBETWEEN(1,56))</f>
        <v/>
      </c>
      <c r="O1250">
        <f>BETAINV(RAND(),5,5)</f>
        <v/>
      </c>
      <c r="P1250">
        <f>'d_고정'!$B$1*'6_기대효과'!$H$7*('d_시나리오'!$I$7/'d_고정'!$B$2)*B1250</f>
        <v/>
      </c>
      <c r="Q1250">
        <f>P1250*C1250</f>
        <v/>
      </c>
      <c r="R1250">
        <f>P1250*E1250</f>
        <v/>
      </c>
      <c r="S1250">
        <f>R1250*G1250</f>
        <v/>
      </c>
      <c r="T1250">
        <f>Q1250+S1250</f>
        <v/>
      </c>
      <c r="U1250">
        <f>(Q1250*D1250+S1250*I1250)*(1-O1250)</f>
        <v/>
      </c>
      <c r="V1250">
        <f>(R1250*K1250*N1250+'d_고정'!$B$3*('6_기대효과'!$H$7/8)*N1250*'d_고정'!$B$10*M1250*('6_기대효과'!$K$7/'d_고정'!$B$9))*(1-O1250)</f>
        <v/>
      </c>
      <c r="W1250">
        <f>(S1250*I1250+R1250*MAX(K1250-'d_고정'!$B$10*M1250*('6_기대효과'!$K$7/'d_고정'!$B$9),0)*N1250)*(1-O1250)</f>
        <v/>
      </c>
      <c r="X1250">
        <f>U1250+V1250</f>
        <v/>
      </c>
      <c r="Y1250">
        <f>U1250/('d_고정'!$B$5*'6_기대효과'!$H$7/8)/'d_고정'!$B$6</f>
        <v/>
      </c>
      <c r="Z1250">
        <f>U1250/('d_고정'!$B$8*'6_기대효과'!$H$7/8)</f>
        <v/>
      </c>
    </row>
    <row r="1251">
      <c r="A1251">
        <f>RAND()</f>
        <v/>
      </c>
      <c r="B1251">
        <f>IF('d_시나리오'!$J$2='d_시나리오'!$H$2,'d_시나리오'!$I$2,IF(A1251&lt;('d_시나리오'!$I$2-'d_시나리오'!$H$2)/('d_시나리오'!$J$2-'d_시나리오'!$H$2),'d_시나리오'!$H$2+SQRT(A1251*('d_시나리오'!$J$2-'d_시나리오'!$H$2)*('d_시나리오'!$I$2-'d_시나리오'!$H$2)),'d_시나리오'!$J$2-SQRT((1-A1251)*('d_시나리오'!$J$2-'d_시나리오'!$H$2)*('d_시나리오'!$J$2-'d_시나리오'!$I$2))))</f>
        <v/>
      </c>
      <c r="C1251">
        <f>BETAINV(RAND(),2,6)</f>
        <v/>
      </c>
      <c r="D1251">
        <f>INDEX('d_분포'!$A$2:$A$28,RANDBETWEEN(1,27))</f>
        <v/>
      </c>
      <c r="E1251">
        <f>INDEX('d_분포'!$C$2:$C$5,RANDBETWEEN(1,4))*(0.9+0.2*RAND())</f>
        <v/>
      </c>
      <c r="F1251">
        <f>RAND()</f>
        <v/>
      </c>
      <c r="G1251">
        <f>IF('d_시나리오'!$J$3='d_시나리오'!$H$3,'d_시나리오'!$I$3,IF(F1251&lt;('d_시나리오'!$I$3-'d_시나리오'!$H$3)/('d_시나리오'!$J$3-'d_시나리오'!$H$3),'d_시나리오'!$H$3+SQRT(F1251*('d_시나리오'!$J$3-'d_시나리오'!$H$3)*('d_시나리오'!$I$3-'d_시나리오'!$H$3)),'d_시나리오'!$J$3-SQRT((1-F1251)*('d_시나리오'!$J$3-'d_시나리오'!$H$3)*('d_시나리오'!$J$3-'d_시나리오'!$I$3))))</f>
        <v/>
      </c>
      <c r="H1251">
        <f>RAND()</f>
        <v/>
      </c>
      <c r="I1251">
        <f>IF('d_시나리오'!$J$4='d_시나리오'!$H$4,'d_시나리오'!$I$4,IF(H1251&lt;('d_시나리오'!$I$4-'d_시나리오'!$H$4)/('d_시나리오'!$J$4-'d_시나리오'!$H$4),'d_시나리오'!$H$4+SQRT(H1251*('d_시나리오'!$J$4-'d_시나리오'!$H$4)*('d_시나리오'!$I$4-'d_시나리오'!$H$4)),'d_시나리오'!$J$4-SQRT((1-H1251)*('d_시나리오'!$J$4-'d_시나리오'!$H$4)*('d_시나리오'!$J$4-'d_시나리오'!$I$4))))</f>
        <v/>
      </c>
      <c r="J1251">
        <f>RAND()</f>
        <v/>
      </c>
      <c r="K1251">
        <f>IF('d_시나리오'!$J$5='d_시나리오'!$H$5,'d_시나리오'!$I$5,IF(J1251&lt;('d_시나리오'!$I$5-'d_시나리오'!$H$5)/('d_시나리오'!$J$5-'d_시나리오'!$H$5),'d_시나리오'!$H$5+SQRT(J1251*('d_시나리오'!$J$5-'d_시나리오'!$H$5)*('d_시나리오'!$I$5-'d_시나리오'!$H$5)),'d_시나리오'!$J$5-SQRT((1-J1251)*('d_시나리오'!$J$5-'d_시나리오'!$H$5)*('d_시나리오'!$J$5-'d_시나리오'!$I$5))))</f>
        <v/>
      </c>
      <c r="L1251">
        <f>RAND()</f>
        <v/>
      </c>
      <c r="M1251">
        <f>IF('d_시나리오'!$J$6='d_시나리오'!$H$6,'d_시나리오'!$I$6,IF(L1251&lt;('d_시나리오'!$I$6-'d_시나리오'!$H$6)/('d_시나리오'!$J$6-'d_시나리오'!$H$6),'d_시나리오'!$H$6+SQRT(L1251*('d_시나리오'!$J$6-'d_시나리오'!$H$6)*('d_시나리오'!$I$6-'d_시나리오'!$H$6)),'d_시나리오'!$J$6-SQRT((1-L1251)*('d_시나리오'!$J$6-'d_시나리오'!$H$6)*('d_시나리오'!$J$6-'d_시나리오'!$I$6))))</f>
        <v/>
      </c>
      <c r="N1251">
        <f>INDEX('d_분포'!$B$2:$B$57,RANDBETWEEN(1,56))</f>
        <v/>
      </c>
      <c r="O1251">
        <f>BETAINV(RAND(),5,5)</f>
        <v/>
      </c>
      <c r="P1251">
        <f>'d_고정'!$B$1*'6_기대효과'!$H$7*('d_시나리오'!$I$7/'d_고정'!$B$2)*B1251</f>
        <v/>
      </c>
      <c r="Q1251">
        <f>P1251*C1251</f>
        <v/>
      </c>
      <c r="R1251">
        <f>P1251*E1251</f>
        <v/>
      </c>
      <c r="S1251">
        <f>R1251*G1251</f>
        <v/>
      </c>
      <c r="T1251">
        <f>Q1251+S1251</f>
        <v/>
      </c>
      <c r="U1251">
        <f>(Q1251*D1251+S1251*I1251)*(1-O1251)</f>
        <v/>
      </c>
      <c r="V1251">
        <f>(R1251*K1251*N1251+'d_고정'!$B$3*('6_기대효과'!$H$7/8)*N1251*'d_고정'!$B$10*M1251*('6_기대효과'!$K$7/'d_고정'!$B$9))*(1-O1251)</f>
        <v/>
      </c>
      <c r="W1251">
        <f>(S1251*I1251+R1251*MAX(K1251-'d_고정'!$B$10*M1251*('6_기대효과'!$K$7/'d_고정'!$B$9),0)*N1251)*(1-O1251)</f>
        <v/>
      </c>
      <c r="X1251">
        <f>U1251+V1251</f>
        <v/>
      </c>
      <c r="Y1251">
        <f>U1251/('d_고정'!$B$5*'6_기대효과'!$H$7/8)/'d_고정'!$B$6</f>
        <v/>
      </c>
      <c r="Z1251">
        <f>U1251/('d_고정'!$B$8*'6_기대효과'!$H$7/8)</f>
        <v/>
      </c>
    </row>
    <row r="1252">
      <c r="A1252">
        <f>RAND()</f>
        <v/>
      </c>
      <c r="B1252">
        <f>IF('d_시나리오'!$J$2='d_시나리오'!$H$2,'d_시나리오'!$I$2,IF(A1252&lt;('d_시나리오'!$I$2-'d_시나리오'!$H$2)/('d_시나리오'!$J$2-'d_시나리오'!$H$2),'d_시나리오'!$H$2+SQRT(A1252*('d_시나리오'!$J$2-'d_시나리오'!$H$2)*('d_시나리오'!$I$2-'d_시나리오'!$H$2)),'d_시나리오'!$J$2-SQRT((1-A1252)*('d_시나리오'!$J$2-'d_시나리오'!$H$2)*('d_시나리오'!$J$2-'d_시나리오'!$I$2))))</f>
        <v/>
      </c>
      <c r="C1252">
        <f>BETAINV(RAND(),2,6)</f>
        <v/>
      </c>
      <c r="D1252">
        <f>INDEX('d_분포'!$A$2:$A$28,RANDBETWEEN(1,27))</f>
        <v/>
      </c>
      <c r="E1252">
        <f>INDEX('d_분포'!$C$2:$C$5,RANDBETWEEN(1,4))*(0.9+0.2*RAND())</f>
        <v/>
      </c>
      <c r="F1252">
        <f>RAND()</f>
        <v/>
      </c>
      <c r="G1252">
        <f>IF('d_시나리오'!$J$3='d_시나리오'!$H$3,'d_시나리오'!$I$3,IF(F1252&lt;('d_시나리오'!$I$3-'d_시나리오'!$H$3)/('d_시나리오'!$J$3-'d_시나리오'!$H$3),'d_시나리오'!$H$3+SQRT(F1252*('d_시나리오'!$J$3-'d_시나리오'!$H$3)*('d_시나리오'!$I$3-'d_시나리오'!$H$3)),'d_시나리오'!$J$3-SQRT((1-F1252)*('d_시나리오'!$J$3-'d_시나리오'!$H$3)*('d_시나리오'!$J$3-'d_시나리오'!$I$3))))</f>
        <v/>
      </c>
      <c r="H1252">
        <f>RAND()</f>
        <v/>
      </c>
      <c r="I1252">
        <f>IF('d_시나리오'!$J$4='d_시나리오'!$H$4,'d_시나리오'!$I$4,IF(H1252&lt;('d_시나리오'!$I$4-'d_시나리오'!$H$4)/('d_시나리오'!$J$4-'d_시나리오'!$H$4),'d_시나리오'!$H$4+SQRT(H1252*('d_시나리오'!$J$4-'d_시나리오'!$H$4)*('d_시나리오'!$I$4-'d_시나리오'!$H$4)),'d_시나리오'!$J$4-SQRT((1-H1252)*('d_시나리오'!$J$4-'d_시나리오'!$H$4)*('d_시나리오'!$J$4-'d_시나리오'!$I$4))))</f>
        <v/>
      </c>
      <c r="J1252">
        <f>RAND()</f>
        <v/>
      </c>
      <c r="K1252">
        <f>IF('d_시나리오'!$J$5='d_시나리오'!$H$5,'d_시나리오'!$I$5,IF(J1252&lt;('d_시나리오'!$I$5-'d_시나리오'!$H$5)/('d_시나리오'!$J$5-'d_시나리오'!$H$5),'d_시나리오'!$H$5+SQRT(J1252*('d_시나리오'!$J$5-'d_시나리오'!$H$5)*('d_시나리오'!$I$5-'d_시나리오'!$H$5)),'d_시나리오'!$J$5-SQRT((1-J1252)*('d_시나리오'!$J$5-'d_시나리오'!$H$5)*('d_시나리오'!$J$5-'d_시나리오'!$I$5))))</f>
        <v/>
      </c>
      <c r="L1252">
        <f>RAND()</f>
        <v/>
      </c>
      <c r="M1252">
        <f>IF('d_시나리오'!$J$6='d_시나리오'!$H$6,'d_시나리오'!$I$6,IF(L1252&lt;('d_시나리오'!$I$6-'d_시나리오'!$H$6)/('d_시나리오'!$J$6-'d_시나리오'!$H$6),'d_시나리오'!$H$6+SQRT(L1252*('d_시나리오'!$J$6-'d_시나리오'!$H$6)*('d_시나리오'!$I$6-'d_시나리오'!$H$6)),'d_시나리오'!$J$6-SQRT((1-L1252)*('d_시나리오'!$J$6-'d_시나리오'!$H$6)*('d_시나리오'!$J$6-'d_시나리오'!$I$6))))</f>
        <v/>
      </c>
      <c r="N1252">
        <f>INDEX('d_분포'!$B$2:$B$57,RANDBETWEEN(1,56))</f>
        <v/>
      </c>
      <c r="O1252">
        <f>BETAINV(RAND(),5,5)</f>
        <v/>
      </c>
      <c r="P1252">
        <f>'d_고정'!$B$1*'6_기대효과'!$H$7*('d_시나리오'!$I$7/'d_고정'!$B$2)*B1252</f>
        <v/>
      </c>
      <c r="Q1252">
        <f>P1252*C1252</f>
        <v/>
      </c>
      <c r="R1252">
        <f>P1252*E1252</f>
        <v/>
      </c>
      <c r="S1252">
        <f>R1252*G1252</f>
        <v/>
      </c>
      <c r="T1252">
        <f>Q1252+S1252</f>
        <v/>
      </c>
      <c r="U1252">
        <f>(Q1252*D1252+S1252*I1252)*(1-O1252)</f>
        <v/>
      </c>
      <c r="V1252">
        <f>(R1252*K1252*N1252+'d_고정'!$B$3*('6_기대효과'!$H$7/8)*N1252*'d_고정'!$B$10*M1252*('6_기대효과'!$K$7/'d_고정'!$B$9))*(1-O1252)</f>
        <v/>
      </c>
      <c r="W1252">
        <f>(S1252*I1252+R1252*MAX(K1252-'d_고정'!$B$10*M1252*('6_기대효과'!$K$7/'d_고정'!$B$9),0)*N1252)*(1-O1252)</f>
        <v/>
      </c>
      <c r="X1252">
        <f>U1252+V1252</f>
        <v/>
      </c>
      <c r="Y1252">
        <f>U1252/('d_고정'!$B$5*'6_기대효과'!$H$7/8)/'d_고정'!$B$6</f>
        <v/>
      </c>
      <c r="Z1252">
        <f>U1252/('d_고정'!$B$8*'6_기대효과'!$H$7/8)</f>
        <v/>
      </c>
    </row>
    <row r="1253">
      <c r="A1253">
        <f>RAND()</f>
        <v/>
      </c>
      <c r="B1253">
        <f>IF('d_시나리오'!$J$2='d_시나리오'!$H$2,'d_시나리오'!$I$2,IF(A1253&lt;('d_시나리오'!$I$2-'d_시나리오'!$H$2)/('d_시나리오'!$J$2-'d_시나리오'!$H$2),'d_시나리오'!$H$2+SQRT(A1253*('d_시나리오'!$J$2-'d_시나리오'!$H$2)*('d_시나리오'!$I$2-'d_시나리오'!$H$2)),'d_시나리오'!$J$2-SQRT((1-A1253)*('d_시나리오'!$J$2-'d_시나리오'!$H$2)*('d_시나리오'!$J$2-'d_시나리오'!$I$2))))</f>
        <v/>
      </c>
      <c r="C1253">
        <f>BETAINV(RAND(),2,6)</f>
        <v/>
      </c>
      <c r="D1253">
        <f>INDEX('d_분포'!$A$2:$A$28,RANDBETWEEN(1,27))</f>
        <v/>
      </c>
      <c r="E1253">
        <f>INDEX('d_분포'!$C$2:$C$5,RANDBETWEEN(1,4))*(0.9+0.2*RAND())</f>
        <v/>
      </c>
      <c r="F1253">
        <f>RAND()</f>
        <v/>
      </c>
      <c r="G1253">
        <f>IF('d_시나리오'!$J$3='d_시나리오'!$H$3,'d_시나리오'!$I$3,IF(F1253&lt;('d_시나리오'!$I$3-'d_시나리오'!$H$3)/('d_시나리오'!$J$3-'d_시나리오'!$H$3),'d_시나리오'!$H$3+SQRT(F1253*('d_시나리오'!$J$3-'d_시나리오'!$H$3)*('d_시나리오'!$I$3-'d_시나리오'!$H$3)),'d_시나리오'!$J$3-SQRT((1-F1253)*('d_시나리오'!$J$3-'d_시나리오'!$H$3)*('d_시나리오'!$J$3-'d_시나리오'!$I$3))))</f>
        <v/>
      </c>
      <c r="H1253">
        <f>RAND()</f>
        <v/>
      </c>
      <c r="I1253">
        <f>IF('d_시나리오'!$J$4='d_시나리오'!$H$4,'d_시나리오'!$I$4,IF(H1253&lt;('d_시나리오'!$I$4-'d_시나리오'!$H$4)/('d_시나리오'!$J$4-'d_시나리오'!$H$4),'d_시나리오'!$H$4+SQRT(H1253*('d_시나리오'!$J$4-'d_시나리오'!$H$4)*('d_시나리오'!$I$4-'d_시나리오'!$H$4)),'d_시나리오'!$J$4-SQRT((1-H1253)*('d_시나리오'!$J$4-'d_시나리오'!$H$4)*('d_시나리오'!$J$4-'d_시나리오'!$I$4))))</f>
        <v/>
      </c>
      <c r="J1253">
        <f>RAND()</f>
        <v/>
      </c>
      <c r="K1253">
        <f>IF('d_시나리오'!$J$5='d_시나리오'!$H$5,'d_시나리오'!$I$5,IF(J1253&lt;('d_시나리오'!$I$5-'d_시나리오'!$H$5)/('d_시나리오'!$J$5-'d_시나리오'!$H$5),'d_시나리오'!$H$5+SQRT(J1253*('d_시나리오'!$J$5-'d_시나리오'!$H$5)*('d_시나리오'!$I$5-'d_시나리오'!$H$5)),'d_시나리오'!$J$5-SQRT((1-J1253)*('d_시나리오'!$J$5-'d_시나리오'!$H$5)*('d_시나리오'!$J$5-'d_시나리오'!$I$5))))</f>
        <v/>
      </c>
      <c r="L1253">
        <f>RAND()</f>
        <v/>
      </c>
      <c r="M1253">
        <f>IF('d_시나리오'!$J$6='d_시나리오'!$H$6,'d_시나리오'!$I$6,IF(L1253&lt;('d_시나리오'!$I$6-'d_시나리오'!$H$6)/('d_시나리오'!$J$6-'d_시나리오'!$H$6),'d_시나리오'!$H$6+SQRT(L1253*('d_시나리오'!$J$6-'d_시나리오'!$H$6)*('d_시나리오'!$I$6-'d_시나리오'!$H$6)),'d_시나리오'!$J$6-SQRT((1-L1253)*('d_시나리오'!$J$6-'d_시나리오'!$H$6)*('d_시나리오'!$J$6-'d_시나리오'!$I$6))))</f>
        <v/>
      </c>
      <c r="N1253">
        <f>INDEX('d_분포'!$B$2:$B$57,RANDBETWEEN(1,56))</f>
        <v/>
      </c>
      <c r="O1253">
        <f>BETAINV(RAND(),5,5)</f>
        <v/>
      </c>
      <c r="P1253">
        <f>'d_고정'!$B$1*'6_기대효과'!$H$7*('d_시나리오'!$I$7/'d_고정'!$B$2)*B1253</f>
        <v/>
      </c>
      <c r="Q1253">
        <f>P1253*C1253</f>
        <v/>
      </c>
      <c r="R1253">
        <f>P1253*E1253</f>
        <v/>
      </c>
      <c r="S1253">
        <f>R1253*G1253</f>
        <v/>
      </c>
      <c r="T1253">
        <f>Q1253+S1253</f>
        <v/>
      </c>
      <c r="U1253">
        <f>(Q1253*D1253+S1253*I1253)*(1-O1253)</f>
        <v/>
      </c>
      <c r="V1253">
        <f>(R1253*K1253*N1253+'d_고정'!$B$3*('6_기대효과'!$H$7/8)*N1253*'d_고정'!$B$10*M1253*('6_기대효과'!$K$7/'d_고정'!$B$9))*(1-O1253)</f>
        <v/>
      </c>
      <c r="W1253">
        <f>(S1253*I1253+R1253*MAX(K1253-'d_고정'!$B$10*M1253*('6_기대효과'!$K$7/'d_고정'!$B$9),0)*N1253)*(1-O1253)</f>
        <v/>
      </c>
      <c r="X1253">
        <f>U1253+V1253</f>
        <v/>
      </c>
      <c r="Y1253">
        <f>U1253/('d_고정'!$B$5*'6_기대효과'!$H$7/8)/'d_고정'!$B$6</f>
        <v/>
      </c>
      <c r="Z1253">
        <f>U1253/('d_고정'!$B$8*'6_기대효과'!$H$7/8)</f>
        <v/>
      </c>
    </row>
    <row r="1254">
      <c r="A1254">
        <f>RAND()</f>
        <v/>
      </c>
      <c r="B1254">
        <f>IF('d_시나리오'!$J$2='d_시나리오'!$H$2,'d_시나리오'!$I$2,IF(A1254&lt;('d_시나리오'!$I$2-'d_시나리오'!$H$2)/('d_시나리오'!$J$2-'d_시나리오'!$H$2),'d_시나리오'!$H$2+SQRT(A1254*('d_시나리오'!$J$2-'d_시나리오'!$H$2)*('d_시나리오'!$I$2-'d_시나리오'!$H$2)),'d_시나리오'!$J$2-SQRT((1-A1254)*('d_시나리오'!$J$2-'d_시나리오'!$H$2)*('d_시나리오'!$J$2-'d_시나리오'!$I$2))))</f>
        <v/>
      </c>
      <c r="C1254">
        <f>BETAINV(RAND(),2,6)</f>
        <v/>
      </c>
      <c r="D1254">
        <f>INDEX('d_분포'!$A$2:$A$28,RANDBETWEEN(1,27))</f>
        <v/>
      </c>
      <c r="E1254">
        <f>INDEX('d_분포'!$C$2:$C$5,RANDBETWEEN(1,4))*(0.9+0.2*RAND())</f>
        <v/>
      </c>
      <c r="F1254">
        <f>RAND()</f>
        <v/>
      </c>
      <c r="G1254">
        <f>IF('d_시나리오'!$J$3='d_시나리오'!$H$3,'d_시나리오'!$I$3,IF(F1254&lt;('d_시나리오'!$I$3-'d_시나리오'!$H$3)/('d_시나리오'!$J$3-'d_시나리오'!$H$3),'d_시나리오'!$H$3+SQRT(F1254*('d_시나리오'!$J$3-'d_시나리오'!$H$3)*('d_시나리오'!$I$3-'d_시나리오'!$H$3)),'d_시나리오'!$J$3-SQRT((1-F1254)*('d_시나리오'!$J$3-'d_시나리오'!$H$3)*('d_시나리오'!$J$3-'d_시나리오'!$I$3))))</f>
        <v/>
      </c>
      <c r="H1254">
        <f>RAND()</f>
        <v/>
      </c>
      <c r="I1254">
        <f>IF('d_시나리오'!$J$4='d_시나리오'!$H$4,'d_시나리오'!$I$4,IF(H1254&lt;('d_시나리오'!$I$4-'d_시나리오'!$H$4)/('d_시나리오'!$J$4-'d_시나리오'!$H$4),'d_시나리오'!$H$4+SQRT(H1254*('d_시나리오'!$J$4-'d_시나리오'!$H$4)*('d_시나리오'!$I$4-'d_시나리오'!$H$4)),'d_시나리오'!$J$4-SQRT((1-H1254)*('d_시나리오'!$J$4-'d_시나리오'!$H$4)*('d_시나리오'!$J$4-'d_시나리오'!$I$4))))</f>
        <v/>
      </c>
      <c r="J1254">
        <f>RAND()</f>
        <v/>
      </c>
      <c r="K1254">
        <f>IF('d_시나리오'!$J$5='d_시나리오'!$H$5,'d_시나리오'!$I$5,IF(J1254&lt;('d_시나리오'!$I$5-'d_시나리오'!$H$5)/('d_시나리오'!$J$5-'d_시나리오'!$H$5),'d_시나리오'!$H$5+SQRT(J1254*('d_시나리오'!$J$5-'d_시나리오'!$H$5)*('d_시나리오'!$I$5-'d_시나리오'!$H$5)),'d_시나리오'!$J$5-SQRT((1-J1254)*('d_시나리오'!$J$5-'d_시나리오'!$H$5)*('d_시나리오'!$J$5-'d_시나리오'!$I$5))))</f>
        <v/>
      </c>
      <c r="L1254">
        <f>RAND()</f>
        <v/>
      </c>
      <c r="M1254">
        <f>IF('d_시나리오'!$J$6='d_시나리오'!$H$6,'d_시나리오'!$I$6,IF(L1254&lt;('d_시나리오'!$I$6-'d_시나리오'!$H$6)/('d_시나리오'!$J$6-'d_시나리오'!$H$6),'d_시나리오'!$H$6+SQRT(L1254*('d_시나리오'!$J$6-'d_시나리오'!$H$6)*('d_시나리오'!$I$6-'d_시나리오'!$H$6)),'d_시나리오'!$J$6-SQRT((1-L1254)*('d_시나리오'!$J$6-'d_시나리오'!$H$6)*('d_시나리오'!$J$6-'d_시나리오'!$I$6))))</f>
        <v/>
      </c>
      <c r="N1254">
        <f>INDEX('d_분포'!$B$2:$B$57,RANDBETWEEN(1,56))</f>
        <v/>
      </c>
      <c r="O1254">
        <f>BETAINV(RAND(),5,5)</f>
        <v/>
      </c>
      <c r="P1254">
        <f>'d_고정'!$B$1*'6_기대효과'!$H$7*('d_시나리오'!$I$7/'d_고정'!$B$2)*B1254</f>
        <v/>
      </c>
      <c r="Q1254">
        <f>P1254*C1254</f>
        <v/>
      </c>
      <c r="R1254">
        <f>P1254*E1254</f>
        <v/>
      </c>
      <c r="S1254">
        <f>R1254*G1254</f>
        <v/>
      </c>
      <c r="T1254">
        <f>Q1254+S1254</f>
        <v/>
      </c>
      <c r="U1254">
        <f>(Q1254*D1254+S1254*I1254)*(1-O1254)</f>
        <v/>
      </c>
      <c r="V1254">
        <f>(R1254*K1254*N1254+'d_고정'!$B$3*('6_기대효과'!$H$7/8)*N1254*'d_고정'!$B$10*M1254*('6_기대효과'!$K$7/'d_고정'!$B$9))*(1-O1254)</f>
        <v/>
      </c>
      <c r="W1254">
        <f>(S1254*I1254+R1254*MAX(K1254-'d_고정'!$B$10*M1254*('6_기대효과'!$K$7/'d_고정'!$B$9),0)*N1254)*(1-O1254)</f>
        <v/>
      </c>
      <c r="X1254">
        <f>U1254+V1254</f>
        <v/>
      </c>
      <c r="Y1254">
        <f>U1254/('d_고정'!$B$5*'6_기대효과'!$H$7/8)/'d_고정'!$B$6</f>
        <v/>
      </c>
      <c r="Z1254">
        <f>U1254/('d_고정'!$B$8*'6_기대효과'!$H$7/8)</f>
        <v/>
      </c>
    </row>
    <row r="1255">
      <c r="A1255">
        <f>RAND()</f>
        <v/>
      </c>
      <c r="B1255">
        <f>IF('d_시나리오'!$J$2='d_시나리오'!$H$2,'d_시나리오'!$I$2,IF(A1255&lt;('d_시나리오'!$I$2-'d_시나리오'!$H$2)/('d_시나리오'!$J$2-'d_시나리오'!$H$2),'d_시나리오'!$H$2+SQRT(A1255*('d_시나리오'!$J$2-'d_시나리오'!$H$2)*('d_시나리오'!$I$2-'d_시나리오'!$H$2)),'d_시나리오'!$J$2-SQRT((1-A1255)*('d_시나리오'!$J$2-'d_시나리오'!$H$2)*('d_시나리오'!$J$2-'d_시나리오'!$I$2))))</f>
        <v/>
      </c>
      <c r="C1255">
        <f>BETAINV(RAND(),2,6)</f>
        <v/>
      </c>
      <c r="D1255">
        <f>INDEX('d_분포'!$A$2:$A$28,RANDBETWEEN(1,27))</f>
        <v/>
      </c>
      <c r="E1255">
        <f>INDEX('d_분포'!$C$2:$C$5,RANDBETWEEN(1,4))*(0.9+0.2*RAND())</f>
        <v/>
      </c>
      <c r="F1255">
        <f>RAND()</f>
        <v/>
      </c>
      <c r="G1255">
        <f>IF('d_시나리오'!$J$3='d_시나리오'!$H$3,'d_시나리오'!$I$3,IF(F1255&lt;('d_시나리오'!$I$3-'d_시나리오'!$H$3)/('d_시나리오'!$J$3-'d_시나리오'!$H$3),'d_시나리오'!$H$3+SQRT(F1255*('d_시나리오'!$J$3-'d_시나리오'!$H$3)*('d_시나리오'!$I$3-'d_시나리오'!$H$3)),'d_시나리오'!$J$3-SQRT((1-F1255)*('d_시나리오'!$J$3-'d_시나리오'!$H$3)*('d_시나리오'!$J$3-'d_시나리오'!$I$3))))</f>
        <v/>
      </c>
      <c r="H1255">
        <f>RAND()</f>
        <v/>
      </c>
      <c r="I1255">
        <f>IF('d_시나리오'!$J$4='d_시나리오'!$H$4,'d_시나리오'!$I$4,IF(H1255&lt;('d_시나리오'!$I$4-'d_시나리오'!$H$4)/('d_시나리오'!$J$4-'d_시나리오'!$H$4),'d_시나리오'!$H$4+SQRT(H1255*('d_시나리오'!$J$4-'d_시나리오'!$H$4)*('d_시나리오'!$I$4-'d_시나리오'!$H$4)),'d_시나리오'!$J$4-SQRT((1-H1255)*('d_시나리오'!$J$4-'d_시나리오'!$H$4)*('d_시나리오'!$J$4-'d_시나리오'!$I$4))))</f>
        <v/>
      </c>
      <c r="J1255">
        <f>RAND()</f>
        <v/>
      </c>
      <c r="K1255">
        <f>IF('d_시나리오'!$J$5='d_시나리오'!$H$5,'d_시나리오'!$I$5,IF(J1255&lt;('d_시나리오'!$I$5-'d_시나리오'!$H$5)/('d_시나리오'!$J$5-'d_시나리오'!$H$5),'d_시나리오'!$H$5+SQRT(J1255*('d_시나리오'!$J$5-'d_시나리오'!$H$5)*('d_시나리오'!$I$5-'d_시나리오'!$H$5)),'d_시나리오'!$J$5-SQRT((1-J1255)*('d_시나리오'!$J$5-'d_시나리오'!$H$5)*('d_시나리오'!$J$5-'d_시나리오'!$I$5))))</f>
        <v/>
      </c>
      <c r="L1255">
        <f>RAND()</f>
        <v/>
      </c>
      <c r="M1255">
        <f>IF('d_시나리오'!$J$6='d_시나리오'!$H$6,'d_시나리오'!$I$6,IF(L1255&lt;('d_시나리오'!$I$6-'d_시나리오'!$H$6)/('d_시나리오'!$J$6-'d_시나리오'!$H$6),'d_시나리오'!$H$6+SQRT(L1255*('d_시나리오'!$J$6-'d_시나리오'!$H$6)*('d_시나리오'!$I$6-'d_시나리오'!$H$6)),'d_시나리오'!$J$6-SQRT((1-L1255)*('d_시나리오'!$J$6-'d_시나리오'!$H$6)*('d_시나리오'!$J$6-'d_시나리오'!$I$6))))</f>
        <v/>
      </c>
      <c r="N1255">
        <f>INDEX('d_분포'!$B$2:$B$57,RANDBETWEEN(1,56))</f>
        <v/>
      </c>
      <c r="O1255">
        <f>BETAINV(RAND(),5,5)</f>
        <v/>
      </c>
      <c r="P1255">
        <f>'d_고정'!$B$1*'6_기대효과'!$H$7*('d_시나리오'!$I$7/'d_고정'!$B$2)*B1255</f>
        <v/>
      </c>
      <c r="Q1255">
        <f>P1255*C1255</f>
        <v/>
      </c>
      <c r="R1255">
        <f>P1255*E1255</f>
        <v/>
      </c>
      <c r="S1255">
        <f>R1255*G1255</f>
        <v/>
      </c>
      <c r="T1255">
        <f>Q1255+S1255</f>
        <v/>
      </c>
      <c r="U1255">
        <f>(Q1255*D1255+S1255*I1255)*(1-O1255)</f>
        <v/>
      </c>
      <c r="V1255">
        <f>(R1255*K1255*N1255+'d_고정'!$B$3*('6_기대효과'!$H$7/8)*N1255*'d_고정'!$B$10*M1255*('6_기대효과'!$K$7/'d_고정'!$B$9))*(1-O1255)</f>
        <v/>
      </c>
      <c r="W1255">
        <f>(S1255*I1255+R1255*MAX(K1255-'d_고정'!$B$10*M1255*('6_기대효과'!$K$7/'d_고정'!$B$9),0)*N1255)*(1-O1255)</f>
        <v/>
      </c>
      <c r="X1255">
        <f>U1255+V1255</f>
        <v/>
      </c>
      <c r="Y1255">
        <f>U1255/('d_고정'!$B$5*'6_기대효과'!$H$7/8)/'d_고정'!$B$6</f>
        <v/>
      </c>
      <c r="Z1255">
        <f>U1255/('d_고정'!$B$8*'6_기대효과'!$H$7/8)</f>
        <v/>
      </c>
    </row>
    <row r="1256">
      <c r="A1256">
        <f>RAND()</f>
        <v/>
      </c>
      <c r="B1256">
        <f>IF('d_시나리오'!$J$2='d_시나리오'!$H$2,'d_시나리오'!$I$2,IF(A1256&lt;('d_시나리오'!$I$2-'d_시나리오'!$H$2)/('d_시나리오'!$J$2-'d_시나리오'!$H$2),'d_시나리오'!$H$2+SQRT(A1256*('d_시나리오'!$J$2-'d_시나리오'!$H$2)*('d_시나리오'!$I$2-'d_시나리오'!$H$2)),'d_시나리오'!$J$2-SQRT((1-A1256)*('d_시나리오'!$J$2-'d_시나리오'!$H$2)*('d_시나리오'!$J$2-'d_시나리오'!$I$2))))</f>
        <v/>
      </c>
      <c r="C1256">
        <f>BETAINV(RAND(),2,6)</f>
        <v/>
      </c>
      <c r="D1256">
        <f>INDEX('d_분포'!$A$2:$A$28,RANDBETWEEN(1,27))</f>
        <v/>
      </c>
      <c r="E1256">
        <f>INDEX('d_분포'!$C$2:$C$5,RANDBETWEEN(1,4))*(0.9+0.2*RAND())</f>
        <v/>
      </c>
      <c r="F1256">
        <f>RAND()</f>
        <v/>
      </c>
      <c r="G1256">
        <f>IF('d_시나리오'!$J$3='d_시나리오'!$H$3,'d_시나리오'!$I$3,IF(F1256&lt;('d_시나리오'!$I$3-'d_시나리오'!$H$3)/('d_시나리오'!$J$3-'d_시나리오'!$H$3),'d_시나리오'!$H$3+SQRT(F1256*('d_시나리오'!$J$3-'d_시나리오'!$H$3)*('d_시나리오'!$I$3-'d_시나리오'!$H$3)),'d_시나리오'!$J$3-SQRT((1-F1256)*('d_시나리오'!$J$3-'d_시나리오'!$H$3)*('d_시나리오'!$J$3-'d_시나리오'!$I$3))))</f>
        <v/>
      </c>
      <c r="H1256">
        <f>RAND()</f>
        <v/>
      </c>
      <c r="I1256">
        <f>IF('d_시나리오'!$J$4='d_시나리오'!$H$4,'d_시나리오'!$I$4,IF(H1256&lt;('d_시나리오'!$I$4-'d_시나리오'!$H$4)/('d_시나리오'!$J$4-'d_시나리오'!$H$4),'d_시나리오'!$H$4+SQRT(H1256*('d_시나리오'!$J$4-'d_시나리오'!$H$4)*('d_시나리오'!$I$4-'d_시나리오'!$H$4)),'d_시나리오'!$J$4-SQRT((1-H1256)*('d_시나리오'!$J$4-'d_시나리오'!$H$4)*('d_시나리오'!$J$4-'d_시나리오'!$I$4))))</f>
        <v/>
      </c>
      <c r="J1256">
        <f>RAND()</f>
        <v/>
      </c>
      <c r="K1256">
        <f>IF('d_시나리오'!$J$5='d_시나리오'!$H$5,'d_시나리오'!$I$5,IF(J1256&lt;('d_시나리오'!$I$5-'d_시나리오'!$H$5)/('d_시나리오'!$J$5-'d_시나리오'!$H$5),'d_시나리오'!$H$5+SQRT(J1256*('d_시나리오'!$J$5-'d_시나리오'!$H$5)*('d_시나리오'!$I$5-'d_시나리오'!$H$5)),'d_시나리오'!$J$5-SQRT((1-J1256)*('d_시나리오'!$J$5-'d_시나리오'!$H$5)*('d_시나리오'!$J$5-'d_시나리오'!$I$5))))</f>
        <v/>
      </c>
      <c r="L1256">
        <f>RAND()</f>
        <v/>
      </c>
      <c r="M1256">
        <f>IF('d_시나리오'!$J$6='d_시나리오'!$H$6,'d_시나리오'!$I$6,IF(L1256&lt;('d_시나리오'!$I$6-'d_시나리오'!$H$6)/('d_시나리오'!$J$6-'d_시나리오'!$H$6),'d_시나리오'!$H$6+SQRT(L1256*('d_시나리오'!$J$6-'d_시나리오'!$H$6)*('d_시나리오'!$I$6-'d_시나리오'!$H$6)),'d_시나리오'!$J$6-SQRT((1-L1256)*('d_시나리오'!$J$6-'d_시나리오'!$H$6)*('d_시나리오'!$J$6-'d_시나리오'!$I$6))))</f>
        <v/>
      </c>
      <c r="N1256">
        <f>INDEX('d_분포'!$B$2:$B$57,RANDBETWEEN(1,56))</f>
        <v/>
      </c>
      <c r="O1256">
        <f>BETAINV(RAND(),5,5)</f>
        <v/>
      </c>
      <c r="P1256">
        <f>'d_고정'!$B$1*'6_기대효과'!$H$7*('d_시나리오'!$I$7/'d_고정'!$B$2)*B1256</f>
        <v/>
      </c>
      <c r="Q1256">
        <f>P1256*C1256</f>
        <v/>
      </c>
      <c r="R1256">
        <f>P1256*E1256</f>
        <v/>
      </c>
      <c r="S1256">
        <f>R1256*G1256</f>
        <v/>
      </c>
      <c r="T1256">
        <f>Q1256+S1256</f>
        <v/>
      </c>
      <c r="U1256">
        <f>(Q1256*D1256+S1256*I1256)*(1-O1256)</f>
        <v/>
      </c>
      <c r="V1256">
        <f>(R1256*K1256*N1256+'d_고정'!$B$3*('6_기대효과'!$H$7/8)*N1256*'d_고정'!$B$10*M1256*('6_기대효과'!$K$7/'d_고정'!$B$9))*(1-O1256)</f>
        <v/>
      </c>
      <c r="W1256">
        <f>(S1256*I1256+R1256*MAX(K1256-'d_고정'!$B$10*M1256*('6_기대효과'!$K$7/'d_고정'!$B$9),0)*N1256)*(1-O1256)</f>
        <v/>
      </c>
      <c r="X1256">
        <f>U1256+V1256</f>
        <v/>
      </c>
      <c r="Y1256">
        <f>U1256/('d_고정'!$B$5*'6_기대효과'!$H$7/8)/'d_고정'!$B$6</f>
        <v/>
      </c>
      <c r="Z1256">
        <f>U1256/('d_고정'!$B$8*'6_기대효과'!$H$7/8)</f>
        <v/>
      </c>
    </row>
    <row r="1257">
      <c r="A1257">
        <f>RAND()</f>
        <v/>
      </c>
      <c r="B1257">
        <f>IF('d_시나리오'!$J$2='d_시나리오'!$H$2,'d_시나리오'!$I$2,IF(A1257&lt;('d_시나리오'!$I$2-'d_시나리오'!$H$2)/('d_시나리오'!$J$2-'d_시나리오'!$H$2),'d_시나리오'!$H$2+SQRT(A1257*('d_시나리오'!$J$2-'d_시나리오'!$H$2)*('d_시나리오'!$I$2-'d_시나리오'!$H$2)),'d_시나리오'!$J$2-SQRT((1-A1257)*('d_시나리오'!$J$2-'d_시나리오'!$H$2)*('d_시나리오'!$J$2-'d_시나리오'!$I$2))))</f>
        <v/>
      </c>
      <c r="C1257">
        <f>BETAINV(RAND(),2,6)</f>
        <v/>
      </c>
      <c r="D1257">
        <f>INDEX('d_분포'!$A$2:$A$28,RANDBETWEEN(1,27))</f>
        <v/>
      </c>
      <c r="E1257">
        <f>INDEX('d_분포'!$C$2:$C$5,RANDBETWEEN(1,4))*(0.9+0.2*RAND())</f>
        <v/>
      </c>
      <c r="F1257">
        <f>RAND()</f>
        <v/>
      </c>
      <c r="G1257">
        <f>IF('d_시나리오'!$J$3='d_시나리오'!$H$3,'d_시나리오'!$I$3,IF(F1257&lt;('d_시나리오'!$I$3-'d_시나리오'!$H$3)/('d_시나리오'!$J$3-'d_시나리오'!$H$3),'d_시나리오'!$H$3+SQRT(F1257*('d_시나리오'!$J$3-'d_시나리오'!$H$3)*('d_시나리오'!$I$3-'d_시나리오'!$H$3)),'d_시나리오'!$J$3-SQRT((1-F1257)*('d_시나리오'!$J$3-'d_시나리오'!$H$3)*('d_시나리오'!$J$3-'d_시나리오'!$I$3))))</f>
        <v/>
      </c>
      <c r="H1257">
        <f>RAND()</f>
        <v/>
      </c>
      <c r="I1257">
        <f>IF('d_시나리오'!$J$4='d_시나리오'!$H$4,'d_시나리오'!$I$4,IF(H1257&lt;('d_시나리오'!$I$4-'d_시나리오'!$H$4)/('d_시나리오'!$J$4-'d_시나리오'!$H$4),'d_시나리오'!$H$4+SQRT(H1257*('d_시나리오'!$J$4-'d_시나리오'!$H$4)*('d_시나리오'!$I$4-'d_시나리오'!$H$4)),'d_시나리오'!$J$4-SQRT((1-H1257)*('d_시나리오'!$J$4-'d_시나리오'!$H$4)*('d_시나리오'!$J$4-'d_시나리오'!$I$4))))</f>
        <v/>
      </c>
      <c r="J1257">
        <f>RAND()</f>
        <v/>
      </c>
      <c r="K1257">
        <f>IF('d_시나리오'!$J$5='d_시나리오'!$H$5,'d_시나리오'!$I$5,IF(J1257&lt;('d_시나리오'!$I$5-'d_시나리오'!$H$5)/('d_시나리오'!$J$5-'d_시나리오'!$H$5),'d_시나리오'!$H$5+SQRT(J1257*('d_시나리오'!$J$5-'d_시나리오'!$H$5)*('d_시나리오'!$I$5-'d_시나리오'!$H$5)),'d_시나리오'!$J$5-SQRT((1-J1257)*('d_시나리오'!$J$5-'d_시나리오'!$H$5)*('d_시나리오'!$J$5-'d_시나리오'!$I$5))))</f>
        <v/>
      </c>
      <c r="L1257">
        <f>RAND()</f>
        <v/>
      </c>
      <c r="M1257">
        <f>IF('d_시나리오'!$J$6='d_시나리오'!$H$6,'d_시나리오'!$I$6,IF(L1257&lt;('d_시나리오'!$I$6-'d_시나리오'!$H$6)/('d_시나리오'!$J$6-'d_시나리오'!$H$6),'d_시나리오'!$H$6+SQRT(L1257*('d_시나리오'!$J$6-'d_시나리오'!$H$6)*('d_시나리오'!$I$6-'d_시나리오'!$H$6)),'d_시나리오'!$J$6-SQRT((1-L1257)*('d_시나리오'!$J$6-'d_시나리오'!$H$6)*('d_시나리오'!$J$6-'d_시나리오'!$I$6))))</f>
        <v/>
      </c>
      <c r="N1257">
        <f>INDEX('d_분포'!$B$2:$B$57,RANDBETWEEN(1,56))</f>
        <v/>
      </c>
      <c r="O1257">
        <f>BETAINV(RAND(),5,5)</f>
        <v/>
      </c>
      <c r="P1257">
        <f>'d_고정'!$B$1*'6_기대효과'!$H$7*('d_시나리오'!$I$7/'d_고정'!$B$2)*B1257</f>
        <v/>
      </c>
      <c r="Q1257">
        <f>P1257*C1257</f>
        <v/>
      </c>
      <c r="R1257">
        <f>P1257*E1257</f>
        <v/>
      </c>
      <c r="S1257">
        <f>R1257*G1257</f>
        <v/>
      </c>
      <c r="T1257">
        <f>Q1257+S1257</f>
        <v/>
      </c>
      <c r="U1257">
        <f>(Q1257*D1257+S1257*I1257)*(1-O1257)</f>
        <v/>
      </c>
      <c r="V1257">
        <f>(R1257*K1257*N1257+'d_고정'!$B$3*('6_기대효과'!$H$7/8)*N1257*'d_고정'!$B$10*M1257*('6_기대효과'!$K$7/'d_고정'!$B$9))*(1-O1257)</f>
        <v/>
      </c>
      <c r="W1257">
        <f>(S1257*I1257+R1257*MAX(K1257-'d_고정'!$B$10*M1257*('6_기대효과'!$K$7/'d_고정'!$B$9),0)*N1257)*(1-O1257)</f>
        <v/>
      </c>
      <c r="X1257">
        <f>U1257+V1257</f>
        <v/>
      </c>
      <c r="Y1257">
        <f>U1257/('d_고정'!$B$5*'6_기대효과'!$H$7/8)/'d_고정'!$B$6</f>
        <v/>
      </c>
      <c r="Z1257">
        <f>U1257/('d_고정'!$B$8*'6_기대효과'!$H$7/8)</f>
        <v/>
      </c>
    </row>
    <row r="1258">
      <c r="A1258">
        <f>RAND()</f>
        <v/>
      </c>
      <c r="B1258">
        <f>IF('d_시나리오'!$J$2='d_시나리오'!$H$2,'d_시나리오'!$I$2,IF(A1258&lt;('d_시나리오'!$I$2-'d_시나리오'!$H$2)/('d_시나리오'!$J$2-'d_시나리오'!$H$2),'d_시나리오'!$H$2+SQRT(A1258*('d_시나리오'!$J$2-'d_시나리오'!$H$2)*('d_시나리오'!$I$2-'d_시나리오'!$H$2)),'d_시나리오'!$J$2-SQRT((1-A1258)*('d_시나리오'!$J$2-'d_시나리오'!$H$2)*('d_시나리오'!$J$2-'d_시나리오'!$I$2))))</f>
        <v/>
      </c>
      <c r="C1258">
        <f>BETAINV(RAND(),2,6)</f>
        <v/>
      </c>
      <c r="D1258">
        <f>INDEX('d_분포'!$A$2:$A$28,RANDBETWEEN(1,27))</f>
        <v/>
      </c>
      <c r="E1258">
        <f>INDEX('d_분포'!$C$2:$C$5,RANDBETWEEN(1,4))*(0.9+0.2*RAND())</f>
        <v/>
      </c>
      <c r="F1258">
        <f>RAND()</f>
        <v/>
      </c>
      <c r="G1258">
        <f>IF('d_시나리오'!$J$3='d_시나리오'!$H$3,'d_시나리오'!$I$3,IF(F1258&lt;('d_시나리오'!$I$3-'d_시나리오'!$H$3)/('d_시나리오'!$J$3-'d_시나리오'!$H$3),'d_시나리오'!$H$3+SQRT(F1258*('d_시나리오'!$J$3-'d_시나리오'!$H$3)*('d_시나리오'!$I$3-'d_시나리오'!$H$3)),'d_시나리오'!$J$3-SQRT((1-F1258)*('d_시나리오'!$J$3-'d_시나리오'!$H$3)*('d_시나리오'!$J$3-'d_시나리오'!$I$3))))</f>
        <v/>
      </c>
      <c r="H1258">
        <f>RAND()</f>
        <v/>
      </c>
      <c r="I1258">
        <f>IF('d_시나리오'!$J$4='d_시나리오'!$H$4,'d_시나리오'!$I$4,IF(H1258&lt;('d_시나리오'!$I$4-'d_시나리오'!$H$4)/('d_시나리오'!$J$4-'d_시나리오'!$H$4),'d_시나리오'!$H$4+SQRT(H1258*('d_시나리오'!$J$4-'d_시나리오'!$H$4)*('d_시나리오'!$I$4-'d_시나리오'!$H$4)),'d_시나리오'!$J$4-SQRT((1-H1258)*('d_시나리오'!$J$4-'d_시나리오'!$H$4)*('d_시나리오'!$J$4-'d_시나리오'!$I$4))))</f>
        <v/>
      </c>
      <c r="J1258">
        <f>RAND()</f>
        <v/>
      </c>
      <c r="K1258">
        <f>IF('d_시나리오'!$J$5='d_시나리오'!$H$5,'d_시나리오'!$I$5,IF(J1258&lt;('d_시나리오'!$I$5-'d_시나리오'!$H$5)/('d_시나리오'!$J$5-'d_시나리오'!$H$5),'d_시나리오'!$H$5+SQRT(J1258*('d_시나리오'!$J$5-'d_시나리오'!$H$5)*('d_시나리오'!$I$5-'d_시나리오'!$H$5)),'d_시나리오'!$J$5-SQRT((1-J1258)*('d_시나리오'!$J$5-'d_시나리오'!$H$5)*('d_시나리오'!$J$5-'d_시나리오'!$I$5))))</f>
        <v/>
      </c>
      <c r="L1258">
        <f>RAND()</f>
        <v/>
      </c>
      <c r="M1258">
        <f>IF('d_시나리오'!$J$6='d_시나리오'!$H$6,'d_시나리오'!$I$6,IF(L1258&lt;('d_시나리오'!$I$6-'d_시나리오'!$H$6)/('d_시나리오'!$J$6-'d_시나리오'!$H$6),'d_시나리오'!$H$6+SQRT(L1258*('d_시나리오'!$J$6-'d_시나리오'!$H$6)*('d_시나리오'!$I$6-'d_시나리오'!$H$6)),'d_시나리오'!$J$6-SQRT((1-L1258)*('d_시나리오'!$J$6-'d_시나리오'!$H$6)*('d_시나리오'!$J$6-'d_시나리오'!$I$6))))</f>
        <v/>
      </c>
      <c r="N1258">
        <f>INDEX('d_분포'!$B$2:$B$57,RANDBETWEEN(1,56))</f>
        <v/>
      </c>
      <c r="O1258">
        <f>BETAINV(RAND(),5,5)</f>
        <v/>
      </c>
      <c r="P1258">
        <f>'d_고정'!$B$1*'6_기대효과'!$H$7*('d_시나리오'!$I$7/'d_고정'!$B$2)*B1258</f>
        <v/>
      </c>
      <c r="Q1258">
        <f>P1258*C1258</f>
        <v/>
      </c>
      <c r="R1258">
        <f>P1258*E1258</f>
        <v/>
      </c>
      <c r="S1258">
        <f>R1258*G1258</f>
        <v/>
      </c>
      <c r="T1258">
        <f>Q1258+S1258</f>
        <v/>
      </c>
      <c r="U1258">
        <f>(Q1258*D1258+S1258*I1258)*(1-O1258)</f>
        <v/>
      </c>
      <c r="V1258">
        <f>(R1258*K1258*N1258+'d_고정'!$B$3*('6_기대효과'!$H$7/8)*N1258*'d_고정'!$B$10*M1258*('6_기대효과'!$K$7/'d_고정'!$B$9))*(1-O1258)</f>
        <v/>
      </c>
      <c r="W1258">
        <f>(S1258*I1258+R1258*MAX(K1258-'d_고정'!$B$10*M1258*('6_기대효과'!$K$7/'d_고정'!$B$9),0)*N1258)*(1-O1258)</f>
        <v/>
      </c>
      <c r="X1258">
        <f>U1258+V1258</f>
        <v/>
      </c>
      <c r="Y1258">
        <f>U1258/('d_고정'!$B$5*'6_기대효과'!$H$7/8)/'d_고정'!$B$6</f>
        <v/>
      </c>
      <c r="Z1258">
        <f>U1258/('d_고정'!$B$8*'6_기대효과'!$H$7/8)</f>
        <v/>
      </c>
    </row>
    <row r="1259">
      <c r="A1259">
        <f>RAND()</f>
        <v/>
      </c>
      <c r="B1259">
        <f>IF('d_시나리오'!$J$2='d_시나리오'!$H$2,'d_시나리오'!$I$2,IF(A1259&lt;('d_시나리오'!$I$2-'d_시나리오'!$H$2)/('d_시나리오'!$J$2-'d_시나리오'!$H$2),'d_시나리오'!$H$2+SQRT(A1259*('d_시나리오'!$J$2-'d_시나리오'!$H$2)*('d_시나리오'!$I$2-'d_시나리오'!$H$2)),'d_시나리오'!$J$2-SQRT((1-A1259)*('d_시나리오'!$J$2-'d_시나리오'!$H$2)*('d_시나리오'!$J$2-'d_시나리오'!$I$2))))</f>
        <v/>
      </c>
      <c r="C1259">
        <f>BETAINV(RAND(),2,6)</f>
        <v/>
      </c>
      <c r="D1259">
        <f>INDEX('d_분포'!$A$2:$A$28,RANDBETWEEN(1,27))</f>
        <v/>
      </c>
      <c r="E1259">
        <f>INDEX('d_분포'!$C$2:$C$5,RANDBETWEEN(1,4))*(0.9+0.2*RAND())</f>
        <v/>
      </c>
      <c r="F1259">
        <f>RAND()</f>
        <v/>
      </c>
      <c r="G1259">
        <f>IF('d_시나리오'!$J$3='d_시나리오'!$H$3,'d_시나리오'!$I$3,IF(F1259&lt;('d_시나리오'!$I$3-'d_시나리오'!$H$3)/('d_시나리오'!$J$3-'d_시나리오'!$H$3),'d_시나리오'!$H$3+SQRT(F1259*('d_시나리오'!$J$3-'d_시나리오'!$H$3)*('d_시나리오'!$I$3-'d_시나리오'!$H$3)),'d_시나리오'!$J$3-SQRT((1-F1259)*('d_시나리오'!$J$3-'d_시나리오'!$H$3)*('d_시나리오'!$J$3-'d_시나리오'!$I$3))))</f>
        <v/>
      </c>
      <c r="H1259">
        <f>RAND()</f>
        <v/>
      </c>
      <c r="I1259">
        <f>IF('d_시나리오'!$J$4='d_시나리오'!$H$4,'d_시나리오'!$I$4,IF(H1259&lt;('d_시나리오'!$I$4-'d_시나리오'!$H$4)/('d_시나리오'!$J$4-'d_시나리오'!$H$4),'d_시나리오'!$H$4+SQRT(H1259*('d_시나리오'!$J$4-'d_시나리오'!$H$4)*('d_시나리오'!$I$4-'d_시나리오'!$H$4)),'d_시나리오'!$J$4-SQRT((1-H1259)*('d_시나리오'!$J$4-'d_시나리오'!$H$4)*('d_시나리오'!$J$4-'d_시나리오'!$I$4))))</f>
        <v/>
      </c>
      <c r="J1259">
        <f>RAND()</f>
        <v/>
      </c>
      <c r="K1259">
        <f>IF('d_시나리오'!$J$5='d_시나리오'!$H$5,'d_시나리오'!$I$5,IF(J1259&lt;('d_시나리오'!$I$5-'d_시나리오'!$H$5)/('d_시나리오'!$J$5-'d_시나리오'!$H$5),'d_시나리오'!$H$5+SQRT(J1259*('d_시나리오'!$J$5-'d_시나리오'!$H$5)*('d_시나리오'!$I$5-'d_시나리오'!$H$5)),'d_시나리오'!$J$5-SQRT((1-J1259)*('d_시나리오'!$J$5-'d_시나리오'!$H$5)*('d_시나리오'!$J$5-'d_시나리오'!$I$5))))</f>
        <v/>
      </c>
      <c r="L1259">
        <f>RAND()</f>
        <v/>
      </c>
      <c r="M1259">
        <f>IF('d_시나리오'!$J$6='d_시나리오'!$H$6,'d_시나리오'!$I$6,IF(L1259&lt;('d_시나리오'!$I$6-'d_시나리오'!$H$6)/('d_시나리오'!$J$6-'d_시나리오'!$H$6),'d_시나리오'!$H$6+SQRT(L1259*('d_시나리오'!$J$6-'d_시나리오'!$H$6)*('d_시나리오'!$I$6-'d_시나리오'!$H$6)),'d_시나리오'!$J$6-SQRT((1-L1259)*('d_시나리오'!$J$6-'d_시나리오'!$H$6)*('d_시나리오'!$J$6-'d_시나리오'!$I$6))))</f>
        <v/>
      </c>
      <c r="N1259">
        <f>INDEX('d_분포'!$B$2:$B$57,RANDBETWEEN(1,56))</f>
        <v/>
      </c>
      <c r="O1259">
        <f>BETAINV(RAND(),5,5)</f>
        <v/>
      </c>
      <c r="P1259">
        <f>'d_고정'!$B$1*'6_기대효과'!$H$7*('d_시나리오'!$I$7/'d_고정'!$B$2)*B1259</f>
        <v/>
      </c>
      <c r="Q1259">
        <f>P1259*C1259</f>
        <v/>
      </c>
      <c r="R1259">
        <f>P1259*E1259</f>
        <v/>
      </c>
      <c r="S1259">
        <f>R1259*G1259</f>
        <v/>
      </c>
      <c r="T1259">
        <f>Q1259+S1259</f>
        <v/>
      </c>
      <c r="U1259">
        <f>(Q1259*D1259+S1259*I1259)*(1-O1259)</f>
        <v/>
      </c>
      <c r="V1259">
        <f>(R1259*K1259*N1259+'d_고정'!$B$3*('6_기대효과'!$H$7/8)*N1259*'d_고정'!$B$10*M1259*('6_기대효과'!$K$7/'d_고정'!$B$9))*(1-O1259)</f>
        <v/>
      </c>
      <c r="W1259">
        <f>(S1259*I1259+R1259*MAX(K1259-'d_고정'!$B$10*M1259*('6_기대효과'!$K$7/'d_고정'!$B$9),0)*N1259)*(1-O1259)</f>
        <v/>
      </c>
      <c r="X1259">
        <f>U1259+V1259</f>
        <v/>
      </c>
      <c r="Y1259">
        <f>U1259/('d_고정'!$B$5*'6_기대효과'!$H$7/8)/'d_고정'!$B$6</f>
        <v/>
      </c>
      <c r="Z1259">
        <f>U1259/('d_고정'!$B$8*'6_기대효과'!$H$7/8)</f>
        <v/>
      </c>
    </row>
    <row r="1260">
      <c r="A1260">
        <f>RAND()</f>
        <v/>
      </c>
      <c r="B1260">
        <f>IF('d_시나리오'!$J$2='d_시나리오'!$H$2,'d_시나리오'!$I$2,IF(A1260&lt;('d_시나리오'!$I$2-'d_시나리오'!$H$2)/('d_시나리오'!$J$2-'d_시나리오'!$H$2),'d_시나리오'!$H$2+SQRT(A1260*('d_시나리오'!$J$2-'d_시나리오'!$H$2)*('d_시나리오'!$I$2-'d_시나리오'!$H$2)),'d_시나리오'!$J$2-SQRT((1-A1260)*('d_시나리오'!$J$2-'d_시나리오'!$H$2)*('d_시나리오'!$J$2-'d_시나리오'!$I$2))))</f>
        <v/>
      </c>
      <c r="C1260">
        <f>BETAINV(RAND(),2,6)</f>
        <v/>
      </c>
      <c r="D1260">
        <f>INDEX('d_분포'!$A$2:$A$28,RANDBETWEEN(1,27))</f>
        <v/>
      </c>
      <c r="E1260">
        <f>INDEX('d_분포'!$C$2:$C$5,RANDBETWEEN(1,4))*(0.9+0.2*RAND())</f>
        <v/>
      </c>
      <c r="F1260">
        <f>RAND()</f>
        <v/>
      </c>
      <c r="G1260">
        <f>IF('d_시나리오'!$J$3='d_시나리오'!$H$3,'d_시나리오'!$I$3,IF(F1260&lt;('d_시나리오'!$I$3-'d_시나리오'!$H$3)/('d_시나리오'!$J$3-'d_시나리오'!$H$3),'d_시나리오'!$H$3+SQRT(F1260*('d_시나리오'!$J$3-'d_시나리오'!$H$3)*('d_시나리오'!$I$3-'d_시나리오'!$H$3)),'d_시나리오'!$J$3-SQRT((1-F1260)*('d_시나리오'!$J$3-'d_시나리오'!$H$3)*('d_시나리오'!$J$3-'d_시나리오'!$I$3))))</f>
        <v/>
      </c>
      <c r="H1260">
        <f>RAND()</f>
        <v/>
      </c>
      <c r="I1260">
        <f>IF('d_시나리오'!$J$4='d_시나리오'!$H$4,'d_시나리오'!$I$4,IF(H1260&lt;('d_시나리오'!$I$4-'d_시나리오'!$H$4)/('d_시나리오'!$J$4-'d_시나리오'!$H$4),'d_시나리오'!$H$4+SQRT(H1260*('d_시나리오'!$J$4-'d_시나리오'!$H$4)*('d_시나리오'!$I$4-'d_시나리오'!$H$4)),'d_시나리오'!$J$4-SQRT((1-H1260)*('d_시나리오'!$J$4-'d_시나리오'!$H$4)*('d_시나리오'!$J$4-'d_시나리오'!$I$4))))</f>
        <v/>
      </c>
      <c r="J1260">
        <f>RAND()</f>
        <v/>
      </c>
      <c r="K1260">
        <f>IF('d_시나리오'!$J$5='d_시나리오'!$H$5,'d_시나리오'!$I$5,IF(J1260&lt;('d_시나리오'!$I$5-'d_시나리오'!$H$5)/('d_시나리오'!$J$5-'d_시나리오'!$H$5),'d_시나리오'!$H$5+SQRT(J1260*('d_시나리오'!$J$5-'d_시나리오'!$H$5)*('d_시나리오'!$I$5-'d_시나리오'!$H$5)),'d_시나리오'!$J$5-SQRT((1-J1260)*('d_시나리오'!$J$5-'d_시나리오'!$H$5)*('d_시나리오'!$J$5-'d_시나리오'!$I$5))))</f>
        <v/>
      </c>
      <c r="L1260">
        <f>RAND()</f>
        <v/>
      </c>
      <c r="M1260">
        <f>IF('d_시나리오'!$J$6='d_시나리오'!$H$6,'d_시나리오'!$I$6,IF(L1260&lt;('d_시나리오'!$I$6-'d_시나리오'!$H$6)/('d_시나리오'!$J$6-'d_시나리오'!$H$6),'d_시나리오'!$H$6+SQRT(L1260*('d_시나리오'!$J$6-'d_시나리오'!$H$6)*('d_시나리오'!$I$6-'d_시나리오'!$H$6)),'d_시나리오'!$J$6-SQRT((1-L1260)*('d_시나리오'!$J$6-'d_시나리오'!$H$6)*('d_시나리오'!$J$6-'d_시나리오'!$I$6))))</f>
        <v/>
      </c>
      <c r="N1260">
        <f>INDEX('d_분포'!$B$2:$B$57,RANDBETWEEN(1,56))</f>
        <v/>
      </c>
      <c r="O1260">
        <f>BETAINV(RAND(),5,5)</f>
        <v/>
      </c>
      <c r="P1260">
        <f>'d_고정'!$B$1*'6_기대효과'!$H$7*('d_시나리오'!$I$7/'d_고정'!$B$2)*B1260</f>
        <v/>
      </c>
      <c r="Q1260">
        <f>P1260*C1260</f>
        <v/>
      </c>
      <c r="R1260">
        <f>P1260*E1260</f>
        <v/>
      </c>
      <c r="S1260">
        <f>R1260*G1260</f>
        <v/>
      </c>
      <c r="T1260">
        <f>Q1260+S1260</f>
        <v/>
      </c>
      <c r="U1260">
        <f>(Q1260*D1260+S1260*I1260)*(1-O1260)</f>
        <v/>
      </c>
      <c r="V1260">
        <f>(R1260*K1260*N1260+'d_고정'!$B$3*('6_기대효과'!$H$7/8)*N1260*'d_고정'!$B$10*M1260*('6_기대효과'!$K$7/'d_고정'!$B$9))*(1-O1260)</f>
        <v/>
      </c>
      <c r="W1260">
        <f>(S1260*I1260+R1260*MAX(K1260-'d_고정'!$B$10*M1260*('6_기대효과'!$K$7/'d_고정'!$B$9),0)*N1260)*(1-O1260)</f>
        <v/>
      </c>
      <c r="X1260">
        <f>U1260+V1260</f>
        <v/>
      </c>
      <c r="Y1260">
        <f>U1260/('d_고정'!$B$5*'6_기대효과'!$H$7/8)/'d_고정'!$B$6</f>
        <v/>
      </c>
      <c r="Z1260">
        <f>U1260/('d_고정'!$B$8*'6_기대효과'!$H$7/8)</f>
        <v/>
      </c>
    </row>
    <row r="1261">
      <c r="A1261">
        <f>RAND()</f>
        <v/>
      </c>
      <c r="B1261">
        <f>IF('d_시나리오'!$J$2='d_시나리오'!$H$2,'d_시나리오'!$I$2,IF(A1261&lt;('d_시나리오'!$I$2-'d_시나리오'!$H$2)/('d_시나리오'!$J$2-'d_시나리오'!$H$2),'d_시나리오'!$H$2+SQRT(A1261*('d_시나리오'!$J$2-'d_시나리오'!$H$2)*('d_시나리오'!$I$2-'d_시나리오'!$H$2)),'d_시나리오'!$J$2-SQRT((1-A1261)*('d_시나리오'!$J$2-'d_시나리오'!$H$2)*('d_시나리오'!$J$2-'d_시나리오'!$I$2))))</f>
        <v/>
      </c>
      <c r="C1261">
        <f>BETAINV(RAND(),2,6)</f>
        <v/>
      </c>
      <c r="D1261">
        <f>INDEX('d_분포'!$A$2:$A$28,RANDBETWEEN(1,27))</f>
        <v/>
      </c>
      <c r="E1261">
        <f>INDEX('d_분포'!$C$2:$C$5,RANDBETWEEN(1,4))*(0.9+0.2*RAND())</f>
        <v/>
      </c>
      <c r="F1261">
        <f>RAND()</f>
        <v/>
      </c>
      <c r="G1261">
        <f>IF('d_시나리오'!$J$3='d_시나리오'!$H$3,'d_시나리오'!$I$3,IF(F1261&lt;('d_시나리오'!$I$3-'d_시나리오'!$H$3)/('d_시나리오'!$J$3-'d_시나리오'!$H$3),'d_시나리오'!$H$3+SQRT(F1261*('d_시나리오'!$J$3-'d_시나리오'!$H$3)*('d_시나리오'!$I$3-'d_시나리오'!$H$3)),'d_시나리오'!$J$3-SQRT((1-F1261)*('d_시나리오'!$J$3-'d_시나리오'!$H$3)*('d_시나리오'!$J$3-'d_시나리오'!$I$3))))</f>
        <v/>
      </c>
      <c r="H1261">
        <f>RAND()</f>
        <v/>
      </c>
      <c r="I1261">
        <f>IF('d_시나리오'!$J$4='d_시나리오'!$H$4,'d_시나리오'!$I$4,IF(H1261&lt;('d_시나리오'!$I$4-'d_시나리오'!$H$4)/('d_시나리오'!$J$4-'d_시나리오'!$H$4),'d_시나리오'!$H$4+SQRT(H1261*('d_시나리오'!$J$4-'d_시나리오'!$H$4)*('d_시나리오'!$I$4-'d_시나리오'!$H$4)),'d_시나리오'!$J$4-SQRT((1-H1261)*('d_시나리오'!$J$4-'d_시나리오'!$H$4)*('d_시나리오'!$J$4-'d_시나리오'!$I$4))))</f>
        <v/>
      </c>
      <c r="J1261">
        <f>RAND()</f>
        <v/>
      </c>
      <c r="K1261">
        <f>IF('d_시나리오'!$J$5='d_시나리오'!$H$5,'d_시나리오'!$I$5,IF(J1261&lt;('d_시나리오'!$I$5-'d_시나리오'!$H$5)/('d_시나리오'!$J$5-'d_시나리오'!$H$5),'d_시나리오'!$H$5+SQRT(J1261*('d_시나리오'!$J$5-'d_시나리오'!$H$5)*('d_시나리오'!$I$5-'d_시나리오'!$H$5)),'d_시나리오'!$J$5-SQRT((1-J1261)*('d_시나리오'!$J$5-'d_시나리오'!$H$5)*('d_시나리오'!$J$5-'d_시나리오'!$I$5))))</f>
        <v/>
      </c>
      <c r="L1261">
        <f>RAND()</f>
        <v/>
      </c>
      <c r="M1261">
        <f>IF('d_시나리오'!$J$6='d_시나리오'!$H$6,'d_시나리오'!$I$6,IF(L1261&lt;('d_시나리오'!$I$6-'d_시나리오'!$H$6)/('d_시나리오'!$J$6-'d_시나리오'!$H$6),'d_시나리오'!$H$6+SQRT(L1261*('d_시나리오'!$J$6-'d_시나리오'!$H$6)*('d_시나리오'!$I$6-'d_시나리오'!$H$6)),'d_시나리오'!$J$6-SQRT((1-L1261)*('d_시나리오'!$J$6-'d_시나리오'!$H$6)*('d_시나리오'!$J$6-'d_시나리오'!$I$6))))</f>
        <v/>
      </c>
      <c r="N1261">
        <f>INDEX('d_분포'!$B$2:$B$57,RANDBETWEEN(1,56))</f>
        <v/>
      </c>
      <c r="O1261">
        <f>BETAINV(RAND(),5,5)</f>
        <v/>
      </c>
      <c r="P1261">
        <f>'d_고정'!$B$1*'6_기대효과'!$H$7*('d_시나리오'!$I$7/'d_고정'!$B$2)*B1261</f>
        <v/>
      </c>
      <c r="Q1261">
        <f>P1261*C1261</f>
        <v/>
      </c>
      <c r="R1261">
        <f>P1261*E1261</f>
        <v/>
      </c>
      <c r="S1261">
        <f>R1261*G1261</f>
        <v/>
      </c>
      <c r="T1261">
        <f>Q1261+S1261</f>
        <v/>
      </c>
      <c r="U1261">
        <f>(Q1261*D1261+S1261*I1261)*(1-O1261)</f>
        <v/>
      </c>
      <c r="V1261">
        <f>(R1261*K1261*N1261+'d_고정'!$B$3*('6_기대효과'!$H$7/8)*N1261*'d_고정'!$B$10*M1261*('6_기대효과'!$K$7/'d_고정'!$B$9))*(1-O1261)</f>
        <v/>
      </c>
      <c r="W1261">
        <f>(S1261*I1261+R1261*MAX(K1261-'d_고정'!$B$10*M1261*('6_기대효과'!$K$7/'d_고정'!$B$9),0)*N1261)*(1-O1261)</f>
        <v/>
      </c>
      <c r="X1261">
        <f>U1261+V1261</f>
        <v/>
      </c>
      <c r="Y1261">
        <f>U1261/('d_고정'!$B$5*'6_기대효과'!$H$7/8)/'d_고정'!$B$6</f>
        <v/>
      </c>
      <c r="Z1261">
        <f>U1261/('d_고정'!$B$8*'6_기대효과'!$H$7/8)</f>
        <v/>
      </c>
    </row>
    <row r="1262">
      <c r="A1262">
        <f>RAND()</f>
        <v/>
      </c>
      <c r="B1262">
        <f>IF('d_시나리오'!$J$2='d_시나리오'!$H$2,'d_시나리오'!$I$2,IF(A1262&lt;('d_시나리오'!$I$2-'d_시나리오'!$H$2)/('d_시나리오'!$J$2-'d_시나리오'!$H$2),'d_시나리오'!$H$2+SQRT(A1262*('d_시나리오'!$J$2-'d_시나리오'!$H$2)*('d_시나리오'!$I$2-'d_시나리오'!$H$2)),'d_시나리오'!$J$2-SQRT((1-A1262)*('d_시나리오'!$J$2-'d_시나리오'!$H$2)*('d_시나리오'!$J$2-'d_시나리오'!$I$2))))</f>
        <v/>
      </c>
      <c r="C1262">
        <f>BETAINV(RAND(),2,6)</f>
        <v/>
      </c>
      <c r="D1262">
        <f>INDEX('d_분포'!$A$2:$A$28,RANDBETWEEN(1,27))</f>
        <v/>
      </c>
      <c r="E1262">
        <f>INDEX('d_분포'!$C$2:$C$5,RANDBETWEEN(1,4))*(0.9+0.2*RAND())</f>
        <v/>
      </c>
      <c r="F1262">
        <f>RAND()</f>
        <v/>
      </c>
      <c r="G1262">
        <f>IF('d_시나리오'!$J$3='d_시나리오'!$H$3,'d_시나리오'!$I$3,IF(F1262&lt;('d_시나리오'!$I$3-'d_시나리오'!$H$3)/('d_시나리오'!$J$3-'d_시나리오'!$H$3),'d_시나리오'!$H$3+SQRT(F1262*('d_시나리오'!$J$3-'d_시나리오'!$H$3)*('d_시나리오'!$I$3-'d_시나리오'!$H$3)),'d_시나리오'!$J$3-SQRT((1-F1262)*('d_시나리오'!$J$3-'d_시나리오'!$H$3)*('d_시나리오'!$J$3-'d_시나리오'!$I$3))))</f>
        <v/>
      </c>
      <c r="H1262">
        <f>RAND()</f>
        <v/>
      </c>
      <c r="I1262">
        <f>IF('d_시나리오'!$J$4='d_시나리오'!$H$4,'d_시나리오'!$I$4,IF(H1262&lt;('d_시나리오'!$I$4-'d_시나리오'!$H$4)/('d_시나리오'!$J$4-'d_시나리오'!$H$4),'d_시나리오'!$H$4+SQRT(H1262*('d_시나리오'!$J$4-'d_시나리오'!$H$4)*('d_시나리오'!$I$4-'d_시나리오'!$H$4)),'d_시나리오'!$J$4-SQRT((1-H1262)*('d_시나리오'!$J$4-'d_시나리오'!$H$4)*('d_시나리오'!$J$4-'d_시나리오'!$I$4))))</f>
        <v/>
      </c>
      <c r="J1262">
        <f>RAND()</f>
        <v/>
      </c>
      <c r="K1262">
        <f>IF('d_시나리오'!$J$5='d_시나리오'!$H$5,'d_시나리오'!$I$5,IF(J1262&lt;('d_시나리오'!$I$5-'d_시나리오'!$H$5)/('d_시나리오'!$J$5-'d_시나리오'!$H$5),'d_시나리오'!$H$5+SQRT(J1262*('d_시나리오'!$J$5-'d_시나리오'!$H$5)*('d_시나리오'!$I$5-'d_시나리오'!$H$5)),'d_시나리오'!$J$5-SQRT((1-J1262)*('d_시나리오'!$J$5-'d_시나리오'!$H$5)*('d_시나리오'!$J$5-'d_시나리오'!$I$5))))</f>
        <v/>
      </c>
      <c r="L1262">
        <f>RAND()</f>
        <v/>
      </c>
      <c r="M1262">
        <f>IF('d_시나리오'!$J$6='d_시나리오'!$H$6,'d_시나리오'!$I$6,IF(L1262&lt;('d_시나리오'!$I$6-'d_시나리오'!$H$6)/('d_시나리오'!$J$6-'d_시나리오'!$H$6),'d_시나리오'!$H$6+SQRT(L1262*('d_시나리오'!$J$6-'d_시나리오'!$H$6)*('d_시나리오'!$I$6-'d_시나리오'!$H$6)),'d_시나리오'!$J$6-SQRT((1-L1262)*('d_시나리오'!$J$6-'d_시나리오'!$H$6)*('d_시나리오'!$J$6-'d_시나리오'!$I$6))))</f>
        <v/>
      </c>
      <c r="N1262">
        <f>INDEX('d_분포'!$B$2:$B$57,RANDBETWEEN(1,56))</f>
        <v/>
      </c>
      <c r="O1262">
        <f>BETAINV(RAND(),5,5)</f>
        <v/>
      </c>
      <c r="P1262">
        <f>'d_고정'!$B$1*'6_기대효과'!$H$7*('d_시나리오'!$I$7/'d_고정'!$B$2)*B1262</f>
        <v/>
      </c>
      <c r="Q1262">
        <f>P1262*C1262</f>
        <v/>
      </c>
      <c r="R1262">
        <f>P1262*E1262</f>
        <v/>
      </c>
      <c r="S1262">
        <f>R1262*G1262</f>
        <v/>
      </c>
      <c r="T1262">
        <f>Q1262+S1262</f>
        <v/>
      </c>
      <c r="U1262">
        <f>(Q1262*D1262+S1262*I1262)*(1-O1262)</f>
        <v/>
      </c>
      <c r="V1262">
        <f>(R1262*K1262*N1262+'d_고정'!$B$3*('6_기대효과'!$H$7/8)*N1262*'d_고정'!$B$10*M1262*('6_기대효과'!$K$7/'d_고정'!$B$9))*(1-O1262)</f>
        <v/>
      </c>
      <c r="W1262">
        <f>(S1262*I1262+R1262*MAX(K1262-'d_고정'!$B$10*M1262*('6_기대효과'!$K$7/'d_고정'!$B$9),0)*N1262)*(1-O1262)</f>
        <v/>
      </c>
      <c r="X1262">
        <f>U1262+V1262</f>
        <v/>
      </c>
      <c r="Y1262">
        <f>U1262/('d_고정'!$B$5*'6_기대효과'!$H$7/8)/'d_고정'!$B$6</f>
        <v/>
      </c>
      <c r="Z1262">
        <f>U1262/('d_고정'!$B$8*'6_기대효과'!$H$7/8)</f>
        <v/>
      </c>
    </row>
    <row r="1263">
      <c r="A1263">
        <f>RAND()</f>
        <v/>
      </c>
      <c r="B1263">
        <f>IF('d_시나리오'!$J$2='d_시나리오'!$H$2,'d_시나리오'!$I$2,IF(A1263&lt;('d_시나리오'!$I$2-'d_시나리오'!$H$2)/('d_시나리오'!$J$2-'d_시나리오'!$H$2),'d_시나리오'!$H$2+SQRT(A1263*('d_시나리오'!$J$2-'d_시나리오'!$H$2)*('d_시나리오'!$I$2-'d_시나리오'!$H$2)),'d_시나리오'!$J$2-SQRT((1-A1263)*('d_시나리오'!$J$2-'d_시나리오'!$H$2)*('d_시나리오'!$J$2-'d_시나리오'!$I$2))))</f>
        <v/>
      </c>
      <c r="C1263">
        <f>BETAINV(RAND(),2,6)</f>
        <v/>
      </c>
      <c r="D1263">
        <f>INDEX('d_분포'!$A$2:$A$28,RANDBETWEEN(1,27))</f>
        <v/>
      </c>
      <c r="E1263">
        <f>INDEX('d_분포'!$C$2:$C$5,RANDBETWEEN(1,4))*(0.9+0.2*RAND())</f>
        <v/>
      </c>
      <c r="F1263">
        <f>RAND()</f>
        <v/>
      </c>
      <c r="G1263">
        <f>IF('d_시나리오'!$J$3='d_시나리오'!$H$3,'d_시나리오'!$I$3,IF(F1263&lt;('d_시나리오'!$I$3-'d_시나리오'!$H$3)/('d_시나리오'!$J$3-'d_시나리오'!$H$3),'d_시나리오'!$H$3+SQRT(F1263*('d_시나리오'!$J$3-'d_시나리오'!$H$3)*('d_시나리오'!$I$3-'d_시나리오'!$H$3)),'d_시나리오'!$J$3-SQRT((1-F1263)*('d_시나리오'!$J$3-'d_시나리오'!$H$3)*('d_시나리오'!$J$3-'d_시나리오'!$I$3))))</f>
        <v/>
      </c>
      <c r="H1263">
        <f>RAND()</f>
        <v/>
      </c>
      <c r="I1263">
        <f>IF('d_시나리오'!$J$4='d_시나리오'!$H$4,'d_시나리오'!$I$4,IF(H1263&lt;('d_시나리오'!$I$4-'d_시나리오'!$H$4)/('d_시나리오'!$J$4-'d_시나리오'!$H$4),'d_시나리오'!$H$4+SQRT(H1263*('d_시나리오'!$J$4-'d_시나리오'!$H$4)*('d_시나리오'!$I$4-'d_시나리오'!$H$4)),'d_시나리오'!$J$4-SQRT((1-H1263)*('d_시나리오'!$J$4-'d_시나리오'!$H$4)*('d_시나리오'!$J$4-'d_시나리오'!$I$4))))</f>
        <v/>
      </c>
      <c r="J1263">
        <f>RAND()</f>
        <v/>
      </c>
      <c r="K1263">
        <f>IF('d_시나리오'!$J$5='d_시나리오'!$H$5,'d_시나리오'!$I$5,IF(J1263&lt;('d_시나리오'!$I$5-'d_시나리오'!$H$5)/('d_시나리오'!$J$5-'d_시나리오'!$H$5),'d_시나리오'!$H$5+SQRT(J1263*('d_시나리오'!$J$5-'d_시나리오'!$H$5)*('d_시나리오'!$I$5-'d_시나리오'!$H$5)),'d_시나리오'!$J$5-SQRT((1-J1263)*('d_시나리오'!$J$5-'d_시나리오'!$H$5)*('d_시나리오'!$J$5-'d_시나리오'!$I$5))))</f>
        <v/>
      </c>
      <c r="L1263">
        <f>RAND()</f>
        <v/>
      </c>
      <c r="M1263">
        <f>IF('d_시나리오'!$J$6='d_시나리오'!$H$6,'d_시나리오'!$I$6,IF(L1263&lt;('d_시나리오'!$I$6-'d_시나리오'!$H$6)/('d_시나리오'!$J$6-'d_시나리오'!$H$6),'d_시나리오'!$H$6+SQRT(L1263*('d_시나리오'!$J$6-'d_시나리오'!$H$6)*('d_시나리오'!$I$6-'d_시나리오'!$H$6)),'d_시나리오'!$J$6-SQRT((1-L1263)*('d_시나리오'!$J$6-'d_시나리오'!$H$6)*('d_시나리오'!$J$6-'d_시나리오'!$I$6))))</f>
        <v/>
      </c>
      <c r="N1263">
        <f>INDEX('d_분포'!$B$2:$B$57,RANDBETWEEN(1,56))</f>
        <v/>
      </c>
      <c r="O1263">
        <f>BETAINV(RAND(),5,5)</f>
        <v/>
      </c>
      <c r="P1263">
        <f>'d_고정'!$B$1*'6_기대효과'!$H$7*('d_시나리오'!$I$7/'d_고정'!$B$2)*B1263</f>
        <v/>
      </c>
      <c r="Q1263">
        <f>P1263*C1263</f>
        <v/>
      </c>
      <c r="R1263">
        <f>P1263*E1263</f>
        <v/>
      </c>
      <c r="S1263">
        <f>R1263*G1263</f>
        <v/>
      </c>
      <c r="T1263">
        <f>Q1263+S1263</f>
        <v/>
      </c>
      <c r="U1263">
        <f>(Q1263*D1263+S1263*I1263)*(1-O1263)</f>
        <v/>
      </c>
      <c r="V1263">
        <f>(R1263*K1263*N1263+'d_고정'!$B$3*('6_기대효과'!$H$7/8)*N1263*'d_고정'!$B$10*M1263*('6_기대효과'!$K$7/'d_고정'!$B$9))*(1-O1263)</f>
        <v/>
      </c>
      <c r="W1263">
        <f>(S1263*I1263+R1263*MAX(K1263-'d_고정'!$B$10*M1263*('6_기대효과'!$K$7/'d_고정'!$B$9),0)*N1263)*(1-O1263)</f>
        <v/>
      </c>
      <c r="X1263">
        <f>U1263+V1263</f>
        <v/>
      </c>
      <c r="Y1263">
        <f>U1263/('d_고정'!$B$5*'6_기대효과'!$H$7/8)/'d_고정'!$B$6</f>
        <v/>
      </c>
      <c r="Z1263">
        <f>U1263/('d_고정'!$B$8*'6_기대효과'!$H$7/8)</f>
        <v/>
      </c>
    </row>
    <row r="1264">
      <c r="A1264">
        <f>RAND()</f>
        <v/>
      </c>
      <c r="B1264">
        <f>IF('d_시나리오'!$J$2='d_시나리오'!$H$2,'d_시나리오'!$I$2,IF(A1264&lt;('d_시나리오'!$I$2-'d_시나리오'!$H$2)/('d_시나리오'!$J$2-'d_시나리오'!$H$2),'d_시나리오'!$H$2+SQRT(A1264*('d_시나리오'!$J$2-'d_시나리오'!$H$2)*('d_시나리오'!$I$2-'d_시나리오'!$H$2)),'d_시나리오'!$J$2-SQRT((1-A1264)*('d_시나리오'!$J$2-'d_시나리오'!$H$2)*('d_시나리오'!$J$2-'d_시나리오'!$I$2))))</f>
        <v/>
      </c>
      <c r="C1264">
        <f>BETAINV(RAND(),2,6)</f>
        <v/>
      </c>
      <c r="D1264">
        <f>INDEX('d_분포'!$A$2:$A$28,RANDBETWEEN(1,27))</f>
        <v/>
      </c>
      <c r="E1264">
        <f>INDEX('d_분포'!$C$2:$C$5,RANDBETWEEN(1,4))*(0.9+0.2*RAND())</f>
        <v/>
      </c>
      <c r="F1264">
        <f>RAND()</f>
        <v/>
      </c>
      <c r="G1264">
        <f>IF('d_시나리오'!$J$3='d_시나리오'!$H$3,'d_시나리오'!$I$3,IF(F1264&lt;('d_시나리오'!$I$3-'d_시나리오'!$H$3)/('d_시나리오'!$J$3-'d_시나리오'!$H$3),'d_시나리오'!$H$3+SQRT(F1264*('d_시나리오'!$J$3-'d_시나리오'!$H$3)*('d_시나리오'!$I$3-'d_시나리오'!$H$3)),'d_시나리오'!$J$3-SQRT((1-F1264)*('d_시나리오'!$J$3-'d_시나리오'!$H$3)*('d_시나리오'!$J$3-'d_시나리오'!$I$3))))</f>
        <v/>
      </c>
      <c r="H1264">
        <f>RAND()</f>
        <v/>
      </c>
      <c r="I1264">
        <f>IF('d_시나리오'!$J$4='d_시나리오'!$H$4,'d_시나리오'!$I$4,IF(H1264&lt;('d_시나리오'!$I$4-'d_시나리오'!$H$4)/('d_시나리오'!$J$4-'d_시나리오'!$H$4),'d_시나리오'!$H$4+SQRT(H1264*('d_시나리오'!$J$4-'d_시나리오'!$H$4)*('d_시나리오'!$I$4-'d_시나리오'!$H$4)),'d_시나리오'!$J$4-SQRT((1-H1264)*('d_시나리오'!$J$4-'d_시나리오'!$H$4)*('d_시나리오'!$J$4-'d_시나리오'!$I$4))))</f>
        <v/>
      </c>
      <c r="J1264">
        <f>RAND()</f>
        <v/>
      </c>
      <c r="K1264">
        <f>IF('d_시나리오'!$J$5='d_시나리오'!$H$5,'d_시나리오'!$I$5,IF(J1264&lt;('d_시나리오'!$I$5-'d_시나리오'!$H$5)/('d_시나리오'!$J$5-'d_시나리오'!$H$5),'d_시나리오'!$H$5+SQRT(J1264*('d_시나리오'!$J$5-'d_시나리오'!$H$5)*('d_시나리오'!$I$5-'d_시나리오'!$H$5)),'d_시나리오'!$J$5-SQRT((1-J1264)*('d_시나리오'!$J$5-'d_시나리오'!$H$5)*('d_시나리오'!$J$5-'d_시나리오'!$I$5))))</f>
        <v/>
      </c>
      <c r="L1264">
        <f>RAND()</f>
        <v/>
      </c>
      <c r="M1264">
        <f>IF('d_시나리오'!$J$6='d_시나리오'!$H$6,'d_시나리오'!$I$6,IF(L1264&lt;('d_시나리오'!$I$6-'d_시나리오'!$H$6)/('d_시나리오'!$J$6-'d_시나리오'!$H$6),'d_시나리오'!$H$6+SQRT(L1264*('d_시나리오'!$J$6-'d_시나리오'!$H$6)*('d_시나리오'!$I$6-'d_시나리오'!$H$6)),'d_시나리오'!$J$6-SQRT((1-L1264)*('d_시나리오'!$J$6-'d_시나리오'!$H$6)*('d_시나리오'!$J$6-'d_시나리오'!$I$6))))</f>
        <v/>
      </c>
      <c r="N1264">
        <f>INDEX('d_분포'!$B$2:$B$57,RANDBETWEEN(1,56))</f>
        <v/>
      </c>
      <c r="O1264">
        <f>BETAINV(RAND(),5,5)</f>
        <v/>
      </c>
      <c r="P1264">
        <f>'d_고정'!$B$1*'6_기대효과'!$H$7*('d_시나리오'!$I$7/'d_고정'!$B$2)*B1264</f>
        <v/>
      </c>
      <c r="Q1264">
        <f>P1264*C1264</f>
        <v/>
      </c>
      <c r="R1264">
        <f>P1264*E1264</f>
        <v/>
      </c>
      <c r="S1264">
        <f>R1264*G1264</f>
        <v/>
      </c>
      <c r="T1264">
        <f>Q1264+S1264</f>
        <v/>
      </c>
      <c r="U1264">
        <f>(Q1264*D1264+S1264*I1264)*(1-O1264)</f>
        <v/>
      </c>
      <c r="V1264">
        <f>(R1264*K1264*N1264+'d_고정'!$B$3*('6_기대효과'!$H$7/8)*N1264*'d_고정'!$B$10*M1264*('6_기대효과'!$K$7/'d_고정'!$B$9))*(1-O1264)</f>
        <v/>
      </c>
      <c r="W1264">
        <f>(S1264*I1264+R1264*MAX(K1264-'d_고정'!$B$10*M1264*('6_기대효과'!$K$7/'d_고정'!$B$9),0)*N1264)*(1-O1264)</f>
        <v/>
      </c>
      <c r="X1264">
        <f>U1264+V1264</f>
        <v/>
      </c>
      <c r="Y1264">
        <f>U1264/('d_고정'!$B$5*'6_기대효과'!$H$7/8)/'d_고정'!$B$6</f>
        <v/>
      </c>
      <c r="Z1264">
        <f>U1264/('d_고정'!$B$8*'6_기대효과'!$H$7/8)</f>
        <v/>
      </c>
    </row>
    <row r="1265">
      <c r="A1265">
        <f>RAND()</f>
        <v/>
      </c>
      <c r="B1265">
        <f>IF('d_시나리오'!$J$2='d_시나리오'!$H$2,'d_시나리오'!$I$2,IF(A1265&lt;('d_시나리오'!$I$2-'d_시나리오'!$H$2)/('d_시나리오'!$J$2-'d_시나리오'!$H$2),'d_시나리오'!$H$2+SQRT(A1265*('d_시나리오'!$J$2-'d_시나리오'!$H$2)*('d_시나리오'!$I$2-'d_시나리오'!$H$2)),'d_시나리오'!$J$2-SQRT((1-A1265)*('d_시나리오'!$J$2-'d_시나리오'!$H$2)*('d_시나리오'!$J$2-'d_시나리오'!$I$2))))</f>
        <v/>
      </c>
      <c r="C1265">
        <f>BETAINV(RAND(),2,6)</f>
        <v/>
      </c>
      <c r="D1265">
        <f>INDEX('d_분포'!$A$2:$A$28,RANDBETWEEN(1,27))</f>
        <v/>
      </c>
      <c r="E1265">
        <f>INDEX('d_분포'!$C$2:$C$5,RANDBETWEEN(1,4))*(0.9+0.2*RAND())</f>
        <v/>
      </c>
      <c r="F1265">
        <f>RAND()</f>
        <v/>
      </c>
      <c r="G1265">
        <f>IF('d_시나리오'!$J$3='d_시나리오'!$H$3,'d_시나리오'!$I$3,IF(F1265&lt;('d_시나리오'!$I$3-'d_시나리오'!$H$3)/('d_시나리오'!$J$3-'d_시나리오'!$H$3),'d_시나리오'!$H$3+SQRT(F1265*('d_시나리오'!$J$3-'d_시나리오'!$H$3)*('d_시나리오'!$I$3-'d_시나리오'!$H$3)),'d_시나리오'!$J$3-SQRT((1-F1265)*('d_시나리오'!$J$3-'d_시나리오'!$H$3)*('d_시나리오'!$J$3-'d_시나리오'!$I$3))))</f>
        <v/>
      </c>
      <c r="H1265">
        <f>RAND()</f>
        <v/>
      </c>
      <c r="I1265">
        <f>IF('d_시나리오'!$J$4='d_시나리오'!$H$4,'d_시나리오'!$I$4,IF(H1265&lt;('d_시나리오'!$I$4-'d_시나리오'!$H$4)/('d_시나리오'!$J$4-'d_시나리오'!$H$4),'d_시나리오'!$H$4+SQRT(H1265*('d_시나리오'!$J$4-'d_시나리오'!$H$4)*('d_시나리오'!$I$4-'d_시나리오'!$H$4)),'d_시나리오'!$J$4-SQRT((1-H1265)*('d_시나리오'!$J$4-'d_시나리오'!$H$4)*('d_시나리오'!$J$4-'d_시나리오'!$I$4))))</f>
        <v/>
      </c>
      <c r="J1265">
        <f>RAND()</f>
        <v/>
      </c>
      <c r="K1265">
        <f>IF('d_시나리오'!$J$5='d_시나리오'!$H$5,'d_시나리오'!$I$5,IF(J1265&lt;('d_시나리오'!$I$5-'d_시나리오'!$H$5)/('d_시나리오'!$J$5-'d_시나리오'!$H$5),'d_시나리오'!$H$5+SQRT(J1265*('d_시나리오'!$J$5-'d_시나리오'!$H$5)*('d_시나리오'!$I$5-'d_시나리오'!$H$5)),'d_시나리오'!$J$5-SQRT((1-J1265)*('d_시나리오'!$J$5-'d_시나리오'!$H$5)*('d_시나리오'!$J$5-'d_시나리오'!$I$5))))</f>
        <v/>
      </c>
      <c r="L1265">
        <f>RAND()</f>
        <v/>
      </c>
      <c r="M1265">
        <f>IF('d_시나리오'!$J$6='d_시나리오'!$H$6,'d_시나리오'!$I$6,IF(L1265&lt;('d_시나리오'!$I$6-'d_시나리오'!$H$6)/('d_시나리오'!$J$6-'d_시나리오'!$H$6),'d_시나리오'!$H$6+SQRT(L1265*('d_시나리오'!$J$6-'d_시나리오'!$H$6)*('d_시나리오'!$I$6-'d_시나리오'!$H$6)),'d_시나리오'!$J$6-SQRT((1-L1265)*('d_시나리오'!$J$6-'d_시나리오'!$H$6)*('d_시나리오'!$J$6-'d_시나리오'!$I$6))))</f>
        <v/>
      </c>
      <c r="N1265">
        <f>INDEX('d_분포'!$B$2:$B$57,RANDBETWEEN(1,56))</f>
        <v/>
      </c>
      <c r="O1265">
        <f>BETAINV(RAND(),5,5)</f>
        <v/>
      </c>
      <c r="P1265">
        <f>'d_고정'!$B$1*'6_기대효과'!$H$7*('d_시나리오'!$I$7/'d_고정'!$B$2)*B1265</f>
        <v/>
      </c>
      <c r="Q1265">
        <f>P1265*C1265</f>
        <v/>
      </c>
      <c r="R1265">
        <f>P1265*E1265</f>
        <v/>
      </c>
      <c r="S1265">
        <f>R1265*G1265</f>
        <v/>
      </c>
      <c r="T1265">
        <f>Q1265+S1265</f>
        <v/>
      </c>
      <c r="U1265">
        <f>(Q1265*D1265+S1265*I1265)*(1-O1265)</f>
        <v/>
      </c>
      <c r="V1265">
        <f>(R1265*K1265*N1265+'d_고정'!$B$3*('6_기대효과'!$H$7/8)*N1265*'d_고정'!$B$10*M1265*('6_기대효과'!$K$7/'d_고정'!$B$9))*(1-O1265)</f>
        <v/>
      </c>
      <c r="W1265">
        <f>(S1265*I1265+R1265*MAX(K1265-'d_고정'!$B$10*M1265*('6_기대효과'!$K$7/'d_고정'!$B$9),0)*N1265)*(1-O1265)</f>
        <v/>
      </c>
      <c r="X1265">
        <f>U1265+V1265</f>
        <v/>
      </c>
      <c r="Y1265">
        <f>U1265/('d_고정'!$B$5*'6_기대효과'!$H$7/8)/'d_고정'!$B$6</f>
        <v/>
      </c>
      <c r="Z1265">
        <f>U1265/('d_고정'!$B$8*'6_기대효과'!$H$7/8)</f>
        <v/>
      </c>
    </row>
    <row r="1266">
      <c r="A1266">
        <f>RAND()</f>
        <v/>
      </c>
      <c r="B1266">
        <f>IF('d_시나리오'!$J$2='d_시나리오'!$H$2,'d_시나리오'!$I$2,IF(A1266&lt;('d_시나리오'!$I$2-'d_시나리오'!$H$2)/('d_시나리오'!$J$2-'d_시나리오'!$H$2),'d_시나리오'!$H$2+SQRT(A1266*('d_시나리오'!$J$2-'d_시나리오'!$H$2)*('d_시나리오'!$I$2-'d_시나리오'!$H$2)),'d_시나리오'!$J$2-SQRT((1-A1266)*('d_시나리오'!$J$2-'d_시나리오'!$H$2)*('d_시나리오'!$J$2-'d_시나리오'!$I$2))))</f>
        <v/>
      </c>
      <c r="C1266">
        <f>BETAINV(RAND(),2,6)</f>
        <v/>
      </c>
      <c r="D1266">
        <f>INDEX('d_분포'!$A$2:$A$28,RANDBETWEEN(1,27))</f>
        <v/>
      </c>
      <c r="E1266">
        <f>INDEX('d_분포'!$C$2:$C$5,RANDBETWEEN(1,4))*(0.9+0.2*RAND())</f>
        <v/>
      </c>
      <c r="F1266">
        <f>RAND()</f>
        <v/>
      </c>
      <c r="G1266">
        <f>IF('d_시나리오'!$J$3='d_시나리오'!$H$3,'d_시나리오'!$I$3,IF(F1266&lt;('d_시나리오'!$I$3-'d_시나리오'!$H$3)/('d_시나리오'!$J$3-'d_시나리오'!$H$3),'d_시나리오'!$H$3+SQRT(F1266*('d_시나리오'!$J$3-'d_시나리오'!$H$3)*('d_시나리오'!$I$3-'d_시나리오'!$H$3)),'d_시나리오'!$J$3-SQRT((1-F1266)*('d_시나리오'!$J$3-'d_시나리오'!$H$3)*('d_시나리오'!$J$3-'d_시나리오'!$I$3))))</f>
        <v/>
      </c>
      <c r="H1266">
        <f>RAND()</f>
        <v/>
      </c>
      <c r="I1266">
        <f>IF('d_시나리오'!$J$4='d_시나리오'!$H$4,'d_시나리오'!$I$4,IF(H1266&lt;('d_시나리오'!$I$4-'d_시나리오'!$H$4)/('d_시나리오'!$J$4-'d_시나리오'!$H$4),'d_시나리오'!$H$4+SQRT(H1266*('d_시나리오'!$J$4-'d_시나리오'!$H$4)*('d_시나리오'!$I$4-'d_시나리오'!$H$4)),'d_시나리오'!$J$4-SQRT((1-H1266)*('d_시나리오'!$J$4-'d_시나리오'!$H$4)*('d_시나리오'!$J$4-'d_시나리오'!$I$4))))</f>
        <v/>
      </c>
      <c r="J1266">
        <f>RAND()</f>
        <v/>
      </c>
      <c r="K1266">
        <f>IF('d_시나리오'!$J$5='d_시나리오'!$H$5,'d_시나리오'!$I$5,IF(J1266&lt;('d_시나리오'!$I$5-'d_시나리오'!$H$5)/('d_시나리오'!$J$5-'d_시나리오'!$H$5),'d_시나리오'!$H$5+SQRT(J1266*('d_시나리오'!$J$5-'d_시나리오'!$H$5)*('d_시나리오'!$I$5-'d_시나리오'!$H$5)),'d_시나리오'!$J$5-SQRT((1-J1266)*('d_시나리오'!$J$5-'d_시나리오'!$H$5)*('d_시나리오'!$J$5-'d_시나리오'!$I$5))))</f>
        <v/>
      </c>
      <c r="L1266">
        <f>RAND()</f>
        <v/>
      </c>
      <c r="M1266">
        <f>IF('d_시나리오'!$J$6='d_시나리오'!$H$6,'d_시나리오'!$I$6,IF(L1266&lt;('d_시나리오'!$I$6-'d_시나리오'!$H$6)/('d_시나리오'!$J$6-'d_시나리오'!$H$6),'d_시나리오'!$H$6+SQRT(L1266*('d_시나리오'!$J$6-'d_시나리오'!$H$6)*('d_시나리오'!$I$6-'d_시나리오'!$H$6)),'d_시나리오'!$J$6-SQRT((1-L1266)*('d_시나리오'!$J$6-'d_시나리오'!$H$6)*('d_시나리오'!$J$6-'d_시나리오'!$I$6))))</f>
        <v/>
      </c>
      <c r="N1266">
        <f>INDEX('d_분포'!$B$2:$B$57,RANDBETWEEN(1,56))</f>
        <v/>
      </c>
      <c r="O1266">
        <f>BETAINV(RAND(),5,5)</f>
        <v/>
      </c>
      <c r="P1266">
        <f>'d_고정'!$B$1*'6_기대효과'!$H$7*('d_시나리오'!$I$7/'d_고정'!$B$2)*B1266</f>
        <v/>
      </c>
      <c r="Q1266">
        <f>P1266*C1266</f>
        <v/>
      </c>
      <c r="R1266">
        <f>P1266*E1266</f>
        <v/>
      </c>
      <c r="S1266">
        <f>R1266*G1266</f>
        <v/>
      </c>
      <c r="T1266">
        <f>Q1266+S1266</f>
        <v/>
      </c>
      <c r="U1266">
        <f>(Q1266*D1266+S1266*I1266)*(1-O1266)</f>
        <v/>
      </c>
      <c r="V1266">
        <f>(R1266*K1266*N1266+'d_고정'!$B$3*('6_기대효과'!$H$7/8)*N1266*'d_고정'!$B$10*M1266*('6_기대효과'!$K$7/'d_고정'!$B$9))*(1-O1266)</f>
        <v/>
      </c>
      <c r="W1266">
        <f>(S1266*I1266+R1266*MAX(K1266-'d_고정'!$B$10*M1266*('6_기대효과'!$K$7/'d_고정'!$B$9),0)*N1266)*(1-O1266)</f>
        <v/>
      </c>
      <c r="X1266">
        <f>U1266+V1266</f>
        <v/>
      </c>
      <c r="Y1266">
        <f>U1266/('d_고정'!$B$5*'6_기대효과'!$H$7/8)/'d_고정'!$B$6</f>
        <v/>
      </c>
      <c r="Z1266">
        <f>U1266/('d_고정'!$B$8*'6_기대효과'!$H$7/8)</f>
        <v/>
      </c>
    </row>
    <row r="1267">
      <c r="A1267">
        <f>RAND()</f>
        <v/>
      </c>
      <c r="B1267">
        <f>IF('d_시나리오'!$J$2='d_시나리오'!$H$2,'d_시나리오'!$I$2,IF(A1267&lt;('d_시나리오'!$I$2-'d_시나리오'!$H$2)/('d_시나리오'!$J$2-'d_시나리오'!$H$2),'d_시나리오'!$H$2+SQRT(A1267*('d_시나리오'!$J$2-'d_시나리오'!$H$2)*('d_시나리오'!$I$2-'d_시나리오'!$H$2)),'d_시나리오'!$J$2-SQRT((1-A1267)*('d_시나리오'!$J$2-'d_시나리오'!$H$2)*('d_시나리오'!$J$2-'d_시나리오'!$I$2))))</f>
        <v/>
      </c>
      <c r="C1267">
        <f>BETAINV(RAND(),2,6)</f>
        <v/>
      </c>
      <c r="D1267">
        <f>INDEX('d_분포'!$A$2:$A$28,RANDBETWEEN(1,27))</f>
        <v/>
      </c>
      <c r="E1267">
        <f>INDEX('d_분포'!$C$2:$C$5,RANDBETWEEN(1,4))*(0.9+0.2*RAND())</f>
        <v/>
      </c>
      <c r="F1267">
        <f>RAND()</f>
        <v/>
      </c>
      <c r="G1267">
        <f>IF('d_시나리오'!$J$3='d_시나리오'!$H$3,'d_시나리오'!$I$3,IF(F1267&lt;('d_시나리오'!$I$3-'d_시나리오'!$H$3)/('d_시나리오'!$J$3-'d_시나리오'!$H$3),'d_시나리오'!$H$3+SQRT(F1267*('d_시나리오'!$J$3-'d_시나리오'!$H$3)*('d_시나리오'!$I$3-'d_시나리오'!$H$3)),'d_시나리오'!$J$3-SQRT((1-F1267)*('d_시나리오'!$J$3-'d_시나리오'!$H$3)*('d_시나리오'!$J$3-'d_시나리오'!$I$3))))</f>
        <v/>
      </c>
      <c r="H1267">
        <f>RAND()</f>
        <v/>
      </c>
      <c r="I1267">
        <f>IF('d_시나리오'!$J$4='d_시나리오'!$H$4,'d_시나리오'!$I$4,IF(H1267&lt;('d_시나리오'!$I$4-'d_시나리오'!$H$4)/('d_시나리오'!$J$4-'d_시나리오'!$H$4),'d_시나리오'!$H$4+SQRT(H1267*('d_시나리오'!$J$4-'d_시나리오'!$H$4)*('d_시나리오'!$I$4-'d_시나리오'!$H$4)),'d_시나리오'!$J$4-SQRT((1-H1267)*('d_시나리오'!$J$4-'d_시나리오'!$H$4)*('d_시나리오'!$J$4-'d_시나리오'!$I$4))))</f>
        <v/>
      </c>
      <c r="J1267">
        <f>RAND()</f>
        <v/>
      </c>
      <c r="K1267">
        <f>IF('d_시나리오'!$J$5='d_시나리오'!$H$5,'d_시나리오'!$I$5,IF(J1267&lt;('d_시나리오'!$I$5-'d_시나리오'!$H$5)/('d_시나리오'!$J$5-'d_시나리오'!$H$5),'d_시나리오'!$H$5+SQRT(J1267*('d_시나리오'!$J$5-'d_시나리오'!$H$5)*('d_시나리오'!$I$5-'d_시나리오'!$H$5)),'d_시나리오'!$J$5-SQRT((1-J1267)*('d_시나리오'!$J$5-'d_시나리오'!$H$5)*('d_시나리오'!$J$5-'d_시나리오'!$I$5))))</f>
        <v/>
      </c>
      <c r="L1267">
        <f>RAND()</f>
        <v/>
      </c>
      <c r="M1267">
        <f>IF('d_시나리오'!$J$6='d_시나리오'!$H$6,'d_시나리오'!$I$6,IF(L1267&lt;('d_시나리오'!$I$6-'d_시나리오'!$H$6)/('d_시나리오'!$J$6-'d_시나리오'!$H$6),'d_시나리오'!$H$6+SQRT(L1267*('d_시나리오'!$J$6-'d_시나리오'!$H$6)*('d_시나리오'!$I$6-'d_시나리오'!$H$6)),'d_시나리오'!$J$6-SQRT((1-L1267)*('d_시나리오'!$J$6-'d_시나리오'!$H$6)*('d_시나리오'!$J$6-'d_시나리오'!$I$6))))</f>
        <v/>
      </c>
      <c r="N1267">
        <f>INDEX('d_분포'!$B$2:$B$57,RANDBETWEEN(1,56))</f>
        <v/>
      </c>
      <c r="O1267">
        <f>BETAINV(RAND(),5,5)</f>
        <v/>
      </c>
      <c r="P1267">
        <f>'d_고정'!$B$1*'6_기대효과'!$H$7*('d_시나리오'!$I$7/'d_고정'!$B$2)*B1267</f>
        <v/>
      </c>
      <c r="Q1267">
        <f>P1267*C1267</f>
        <v/>
      </c>
      <c r="R1267">
        <f>P1267*E1267</f>
        <v/>
      </c>
      <c r="S1267">
        <f>R1267*G1267</f>
        <v/>
      </c>
      <c r="T1267">
        <f>Q1267+S1267</f>
        <v/>
      </c>
      <c r="U1267">
        <f>(Q1267*D1267+S1267*I1267)*(1-O1267)</f>
        <v/>
      </c>
      <c r="V1267">
        <f>(R1267*K1267*N1267+'d_고정'!$B$3*('6_기대효과'!$H$7/8)*N1267*'d_고정'!$B$10*M1267*('6_기대효과'!$K$7/'d_고정'!$B$9))*(1-O1267)</f>
        <v/>
      </c>
      <c r="W1267">
        <f>(S1267*I1267+R1267*MAX(K1267-'d_고정'!$B$10*M1267*('6_기대효과'!$K$7/'d_고정'!$B$9),0)*N1267)*(1-O1267)</f>
        <v/>
      </c>
      <c r="X1267">
        <f>U1267+V1267</f>
        <v/>
      </c>
      <c r="Y1267">
        <f>U1267/('d_고정'!$B$5*'6_기대효과'!$H$7/8)/'d_고정'!$B$6</f>
        <v/>
      </c>
      <c r="Z1267">
        <f>U1267/('d_고정'!$B$8*'6_기대효과'!$H$7/8)</f>
        <v/>
      </c>
    </row>
    <row r="1268">
      <c r="A1268">
        <f>RAND()</f>
        <v/>
      </c>
      <c r="B1268">
        <f>IF('d_시나리오'!$J$2='d_시나리오'!$H$2,'d_시나리오'!$I$2,IF(A1268&lt;('d_시나리오'!$I$2-'d_시나리오'!$H$2)/('d_시나리오'!$J$2-'d_시나리오'!$H$2),'d_시나리오'!$H$2+SQRT(A1268*('d_시나리오'!$J$2-'d_시나리오'!$H$2)*('d_시나리오'!$I$2-'d_시나리오'!$H$2)),'d_시나리오'!$J$2-SQRT((1-A1268)*('d_시나리오'!$J$2-'d_시나리오'!$H$2)*('d_시나리오'!$J$2-'d_시나리오'!$I$2))))</f>
        <v/>
      </c>
      <c r="C1268">
        <f>BETAINV(RAND(),2,6)</f>
        <v/>
      </c>
      <c r="D1268">
        <f>INDEX('d_분포'!$A$2:$A$28,RANDBETWEEN(1,27))</f>
        <v/>
      </c>
      <c r="E1268">
        <f>INDEX('d_분포'!$C$2:$C$5,RANDBETWEEN(1,4))*(0.9+0.2*RAND())</f>
        <v/>
      </c>
      <c r="F1268">
        <f>RAND()</f>
        <v/>
      </c>
      <c r="G1268">
        <f>IF('d_시나리오'!$J$3='d_시나리오'!$H$3,'d_시나리오'!$I$3,IF(F1268&lt;('d_시나리오'!$I$3-'d_시나리오'!$H$3)/('d_시나리오'!$J$3-'d_시나리오'!$H$3),'d_시나리오'!$H$3+SQRT(F1268*('d_시나리오'!$J$3-'d_시나리오'!$H$3)*('d_시나리오'!$I$3-'d_시나리오'!$H$3)),'d_시나리오'!$J$3-SQRT((1-F1268)*('d_시나리오'!$J$3-'d_시나리오'!$H$3)*('d_시나리오'!$J$3-'d_시나리오'!$I$3))))</f>
        <v/>
      </c>
      <c r="H1268">
        <f>RAND()</f>
        <v/>
      </c>
      <c r="I1268">
        <f>IF('d_시나리오'!$J$4='d_시나리오'!$H$4,'d_시나리오'!$I$4,IF(H1268&lt;('d_시나리오'!$I$4-'d_시나리오'!$H$4)/('d_시나리오'!$J$4-'d_시나리오'!$H$4),'d_시나리오'!$H$4+SQRT(H1268*('d_시나리오'!$J$4-'d_시나리오'!$H$4)*('d_시나리오'!$I$4-'d_시나리오'!$H$4)),'d_시나리오'!$J$4-SQRT((1-H1268)*('d_시나리오'!$J$4-'d_시나리오'!$H$4)*('d_시나리오'!$J$4-'d_시나리오'!$I$4))))</f>
        <v/>
      </c>
      <c r="J1268">
        <f>RAND()</f>
        <v/>
      </c>
      <c r="K1268">
        <f>IF('d_시나리오'!$J$5='d_시나리오'!$H$5,'d_시나리오'!$I$5,IF(J1268&lt;('d_시나리오'!$I$5-'d_시나리오'!$H$5)/('d_시나리오'!$J$5-'d_시나리오'!$H$5),'d_시나리오'!$H$5+SQRT(J1268*('d_시나리오'!$J$5-'d_시나리오'!$H$5)*('d_시나리오'!$I$5-'d_시나리오'!$H$5)),'d_시나리오'!$J$5-SQRT((1-J1268)*('d_시나리오'!$J$5-'d_시나리오'!$H$5)*('d_시나리오'!$J$5-'d_시나리오'!$I$5))))</f>
        <v/>
      </c>
      <c r="L1268">
        <f>RAND()</f>
        <v/>
      </c>
      <c r="M1268">
        <f>IF('d_시나리오'!$J$6='d_시나리오'!$H$6,'d_시나리오'!$I$6,IF(L1268&lt;('d_시나리오'!$I$6-'d_시나리오'!$H$6)/('d_시나리오'!$J$6-'d_시나리오'!$H$6),'d_시나리오'!$H$6+SQRT(L1268*('d_시나리오'!$J$6-'d_시나리오'!$H$6)*('d_시나리오'!$I$6-'d_시나리오'!$H$6)),'d_시나리오'!$J$6-SQRT((1-L1268)*('d_시나리오'!$J$6-'d_시나리오'!$H$6)*('d_시나리오'!$J$6-'d_시나리오'!$I$6))))</f>
        <v/>
      </c>
      <c r="N1268">
        <f>INDEX('d_분포'!$B$2:$B$57,RANDBETWEEN(1,56))</f>
        <v/>
      </c>
      <c r="O1268">
        <f>BETAINV(RAND(),5,5)</f>
        <v/>
      </c>
      <c r="P1268">
        <f>'d_고정'!$B$1*'6_기대효과'!$H$7*('d_시나리오'!$I$7/'d_고정'!$B$2)*B1268</f>
        <v/>
      </c>
      <c r="Q1268">
        <f>P1268*C1268</f>
        <v/>
      </c>
      <c r="R1268">
        <f>P1268*E1268</f>
        <v/>
      </c>
      <c r="S1268">
        <f>R1268*G1268</f>
        <v/>
      </c>
      <c r="T1268">
        <f>Q1268+S1268</f>
        <v/>
      </c>
      <c r="U1268">
        <f>(Q1268*D1268+S1268*I1268)*(1-O1268)</f>
        <v/>
      </c>
      <c r="V1268">
        <f>(R1268*K1268*N1268+'d_고정'!$B$3*('6_기대효과'!$H$7/8)*N1268*'d_고정'!$B$10*M1268*('6_기대효과'!$K$7/'d_고정'!$B$9))*(1-O1268)</f>
        <v/>
      </c>
      <c r="W1268">
        <f>(S1268*I1268+R1268*MAX(K1268-'d_고정'!$B$10*M1268*('6_기대효과'!$K$7/'d_고정'!$B$9),0)*N1268)*(1-O1268)</f>
        <v/>
      </c>
      <c r="X1268">
        <f>U1268+V1268</f>
        <v/>
      </c>
      <c r="Y1268">
        <f>U1268/('d_고정'!$B$5*'6_기대효과'!$H$7/8)/'d_고정'!$B$6</f>
        <v/>
      </c>
      <c r="Z1268">
        <f>U1268/('d_고정'!$B$8*'6_기대효과'!$H$7/8)</f>
        <v/>
      </c>
    </row>
    <row r="1269">
      <c r="A1269">
        <f>RAND()</f>
        <v/>
      </c>
      <c r="B1269">
        <f>IF('d_시나리오'!$J$2='d_시나리오'!$H$2,'d_시나리오'!$I$2,IF(A1269&lt;('d_시나리오'!$I$2-'d_시나리오'!$H$2)/('d_시나리오'!$J$2-'d_시나리오'!$H$2),'d_시나리오'!$H$2+SQRT(A1269*('d_시나리오'!$J$2-'d_시나리오'!$H$2)*('d_시나리오'!$I$2-'d_시나리오'!$H$2)),'d_시나리오'!$J$2-SQRT((1-A1269)*('d_시나리오'!$J$2-'d_시나리오'!$H$2)*('d_시나리오'!$J$2-'d_시나리오'!$I$2))))</f>
        <v/>
      </c>
      <c r="C1269">
        <f>BETAINV(RAND(),2,6)</f>
        <v/>
      </c>
      <c r="D1269">
        <f>INDEX('d_분포'!$A$2:$A$28,RANDBETWEEN(1,27))</f>
        <v/>
      </c>
      <c r="E1269">
        <f>INDEX('d_분포'!$C$2:$C$5,RANDBETWEEN(1,4))*(0.9+0.2*RAND())</f>
        <v/>
      </c>
      <c r="F1269">
        <f>RAND()</f>
        <v/>
      </c>
      <c r="G1269">
        <f>IF('d_시나리오'!$J$3='d_시나리오'!$H$3,'d_시나리오'!$I$3,IF(F1269&lt;('d_시나리오'!$I$3-'d_시나리오'!$H$3)/('d_시나리오'!$J$3-'d_시나리오'!$H$3),'d_시나리오'!$H$3+SQRT(F1269*('d_시나리오'!$J$3-'d_시나리오'!$H$3)*('d_시나리오'!$I$3-'d_시나리오'!$H$3)),'d_시나리오'!$J$3-SQRT((1-F1269)*('d_시나리오'!$J$3-'d_시나리오'!$H$3)*('d_시나리오'!$J$3-'d_시나리오'!$I$3))))</f>
        <v/>
      </c>
      <c r="H1269">
        <f>RAND()</f>
        <v/>
      </c>
      <c r="I1269">
        <f>IF('d_시나리오'!$J$4='d_시나리오'!$H$4,'d_시나리오'!$I$4,IF(H1269&lt;('d_시나리오'!$I$4-'d_시나리오'!$H$4)/('d_시나리오'!$J$4-'d_시나리오'!$H$4),'d_시나리오'!$H$4+SQRT(H1269*('d_시나리오'!$J$4-'d_시나리오'!$H$4)*('d_시나리오'!$I$4-'d_시나리오'!$H$4)),'d_시나리오'!$J$4-SQRT((1-H1269)*('d_시나리오'!$J$4-'d_시나리오'!$H$4)*('d_시나리오'!$J$4-'d_시나리오'!$I$4))))</f>
        <v/>
      </c>
      <c r="J1269">
        <f>RAND()</f>
        <v/>
      </c>
      <c r="K1269">
        <f>IF('d_시나리오'!$J$5='d_시나리오'!$H$5,'d_시나리오'!$I$5,IF(J1269&lt;('d_시나리오'!$I$5-'d_시나리오'!$H$5)/('d_시나리오'!$J$5-'d_시나리오'!$H$5),'d_시나리오'!$H$5+SQRT(J1269*('d_시나리오'!$J$5-'d_시나리오'!$H$5)*('d_시나리오'!$I$5-'d_시나리오'!$H$5)),'d_시나리오'!$J$5-SQRT((1-J1269)*('d_시나리오'!$J$5-'d_시나리오'!$H$5)*('d_시나리오'!$J$5-'d_시나리오'!$I$5))))</f>
        <v/>
      </c>
      <c r="L1269">
        <f>RAND()</f>
        <v/>
      </c>
      <c r="M1269">
        <f>IF('d_시나리오'!$J$6='d_시나리오'!$H$6,'d_시나리오'!$I$6,IF(L1269&lt;('d_시나리오'!$I$6-'d_시나리오'!$H$6)/('d_시나리오'!$J$6-'d_시나리오'!$H$6),'d_시나리오'!$H$6+SQRT(L1269*('d_시나리오'!$J$6-'d_시나리오'!$H$6)*('d_시나리오'!$I$6-'d_시나리오'!$H$6)),'d_시나리오'!$J$6-SQRT((1-L1269)*('d_시나리오'!$J$6-'d_시나리오'!$H$6)*('d_시나리오'!$J$6-'d_시나리오'!$I$6))))</f>
        <v/>
      </c>
      <c r="N1269">
        <f>INDEX('d_분포'!$B$2:$B$57,RANDBETWEEN(1,56))</f>
        <v/>
      </c>
      <c r="O1269">
        <f>BETAINV(RAND(),5,5)</f>
        <v/>
      </c>
      <c r="P1269">
        <f>'d_고정'!$B$1*'6_기대효과'!$H$7*('d_시나리오'!$I$7/'d_고정'!$B$2)*B1269</f>
        <v/>
      </c>
      <c r="Q1269">
        <f>P1269*C1269</f>
        <v/>
      </c>
      <c r="R1269">
        <f>P1269*E1269</f>
        <v/>
      </c>
      <c r="S1269">
        <f>R1269*G1269</f>
        <v/>
      </c>
      <c r="T1269">
        <f>Q1269+S1269</f>
        <v/>
      </c>
      <c r="U1269">
        <f>(Q1269*D1269+S1269*I1269)*(1-O1269)</f>
        <v/>
      </c>
      <c r="V1269">
        <f>(R1269*K1269*N1269+'d_고정'!$B$3*('6_기대효과'!$H$7/8)*N1269*'d_고정'!$B$10*M1269*('6_기대효과'!$K$7/'d_고정'!$B$9))*(1-O1269)</f>
        <v/>
      </c>
      <c r="W1269">
        <f>(S1269*I1269+R1269*MAX(K1269-'d_고정'!$B$10*M1269*('6_기대효과'!$K$7/'d_고정'!$B$9),0)*N1269)*(1-O1269)</f>
        <v/>
      </c>
      <c r="X1269">
        <f>U1269+V1269</f>
        <v/>
      </c>
      <c r="Y1269">
        <f>U1269/('d_고정'!$B$5*'6_기대효과'!$H$7/8)/'d_고정'!$B$6</f>
        <v/>
      </c>
      <c r="Z1269">
        <f>U1269/('d_고정'!$B$8*'6_기대효과'!$H$7/8)</f>
        <v/>
      </c>
    </row>
    <row r="1270">
      <c r="A1270">
        <f>RAND()</f>
        <v/>
      </c>
      <c r="B1270">
        <f>IF('d_시나리오'!$J$2='d_시나리오'!$H$2,'d_시나리오'!$I$2,IF(A1270&lt;('d_시나리오'!$I$2-'d_시나리오'!$H$2)/('d_시나리오'!$J$2-'d_시나리오'!$H$2),'d_시나리오'!$H$2+SQRT(A1270*('d_시나리오'!$J$2-'d_시나리오'!$H$2)*('d_시나리오'!$I$2-'d_시나리오'!$H$2)),'d_시나리오'!$J$2-SQRT((1-A1270)*('d_시나리오'!$J$2-'d_시나리오'!$H$2)*('d_시나리오'!$J$2-'d_시나리오'!$I$2))))</f>
        <v/>
      </c>
      <c r="C1270">
        <f>BETAINV(RAND(),2,6)</f>
        <v/>
      </c>
      <c r="D1270">
        <f>INDEX('d_분포'!$A$2:$A$28,RANDBETWEEN(1,27))</f>
        <v/>
      </c>
      <c r="E1270">
        <f>INDEX('d_분포'!$C$2:$C$5,RANDBETWEEN(1,4))*(0.9+0.2*RAND())</f>
        <v/>
      </c>
      <c r="F1270">
        <f>RAND()</f>
        <v/>
      </c>
      <c r="G1270">
        <f>IF('d_시나리오'!$J$3='d_시나리오'!$H$3,'d_시나리오'!$I$3,IF(F1270&lt;('d_시나리오'!$I$3-'d_시나리오'!$H$3)/('d_시나리오'!$J$3-'d_시나리오'!$H$3),'d_시나리오'!$H$3+SQRT(F1270*('d_시나리오'!$J$3-'d_시나리오'!$H$3)*('d_시나리오'!$I$3-'d_시나리오'!$H$3)),'d_시나리오'!$J$3-SQRT((1-F1270)*('d_시나리오'!$J$3-'d_시나리오'!$H$3)*('d_시나리오'!$J$3-'d_시나리오'!$I$3))))</f>
        <v/>
      </c>
      <c r="H1270">
        <f>RAND()</f>
        <v/>
      </c>
      <c r="I1270">
        <f>IF('d_시나리오'!$J$4='d_시나리오'!$H$4,'d_시나리오'!$I$4,IF(H1270&lt;('d_시나리오'!$I$4-'d_시나리오'!$H$4)/('d_시나리오'!$J$4-'d_시나리오'!$H$4),'d_시나리오'!$H$4+SQRT(H1270*('d_시나리오'!$J$4-'d_시나리오'!$H$4)*('d_시나리오'!$I$4-'d_시나리오'!$H$4)),'d_시나리오'!$J$4-SQRT((1-H1270)*('d_시나리오'!$J$4-'d_시나리오'!$H$4)*('d_시나리오'!$J$4-'d_시나리오'!$I$4))))</f>
        <v/>
      </c>
      <c r="J1270">
        <f>RAND()</f>
        <v/>
      </c>
      <c r="K1270">
        <f>IF('d_시나리오'!$J$5='d_시나리오'!$H$5,'d_시나리오'!$I$5,IF(J1270&lt;('d_시나리오'!$I$5-'d_시나리오'!$H$5)/('d_시나리오'!$J$5-'d_시나리오'!$H$5),'d_시나리오'!$H$5+SQRT(J1270*('d_시나리오'!$J$5-'d_시나리오'!$H$5)*('d_시나리오'!$I$5-'d_시나리오'!$H$5)),'d_시나리오'!$J$5-SQRT((1-J1270)*('d_시나리오'!$J$5-'d_시나리오'!$H$5)*('d_시나리오'!$J$5-'d_시나리오'!$I$5))))</f>
        <v/>
      </c>
      <c r="L1270">
        <f>RAND()</f>
        <v/>
      </c>
      <c r="M1270">
        <f>IF('d_시나리오'!$J$6='d_시나리오'!$H$6,'d_시나리오'!$I$6,IF(L1270&lt;('d_시나리오'!$I$6-'d_시나리오'!$H$6)/('d_시나리오'!$J$6-'d_시나리오'!$H$6),'d_시나리오'!$H$6+SQRT(L1270*('d_시나리오'!$J$6-'d_시나리오'!$H$6)*('d_시나리오'!$I$6-'d_시나리오'!$H$6)),'d_시나리오'!$J$6-SQRT((1-L1270)*('d_시나리오'!$J$6-'d_시나리오'!$H$6)*('d_시나리오'!$J$6-'d_시나리오'!$I$6))))</f>
        <v/>
      </c>
      <c r="N1270">
        <f>INDEX('d_분포'!$B$2:$B$57,RANDBETWEEN(1,56))</f>
        <v/>
      </c>
      <c r="O1270">
        <f>BETAINV(RAND(),5,5)</f>
        <v/>
      </c>
      <c r="P1270">
        <f>'d_고정'!$B$1*'6_기대효과'!$H$7*('d_시나리오'!$I$7/'d_고정'!$B$2)*B1270</f>
        <v/>
      </c>
      <c r="Q1270">
        <f>P1270*C1270</f>
        <v/>
      </c>
      <c r="R1270">
        <f>P1270*E1270</f>
        <v/>
      </c>
      <c r="S1270">
        <f>R1270*G1270</f>
        <v/>
      </c>
      <c r="T1270">
        <f>Q1270+S1270</f>
        <v/>
      </c>
      <c r="U1270">
        <f>(Q1270*D1270+S1270*I1270)*(1-O1270)</f>
        <v/>
      </c>
      <c r="V1270">
        <f>(R1270*K1270*N1270+'d_고정'!$B$3*('6_기대효과'!$H$7/8)*N1270*'d_고정'!$B$10*M1270*('6_기대효과'!$K$7/'d_고정'!$B$9))*(1-O1270)</f>
        <v/>
      </c>
      <c r="W1270">
        <f>(S1270*I1270+R1270*MAX(K1270-'d_고정'!$B$10*M1270*('6_기대효과'!$K$7/'d_고정'!$B$9),0)*N1270)*(1-O1270)</f>
        <v/>
      </c>
      <c r="X1270">
        <f>U1270+V1270</f>
        <v/>
      </c>
      <c r="Y1270">
        <f>U1270/('d_고정'!$B$5*'6_기대효과'!$H$7/8)/'d_고정'!$B$6</f>
        <v/>
      </c>
      <c r="Z1270">
        <f>U1270/('d_고정'!$B$8*'6_기대효과'!$H$7/8)</f>
        <v/>
      </c>
    </row>
    <row r="1271">
      <c r="A1271">
        <f>RAND()</f>
        <v/>
      </c>
      <c r="B1271">
        <f>IF('d_시나리오'!$J$2='d_시나리오'!$H$2,'d_시나리오'!$I$2,IF(A1271&lt;('d_시나리오'!$I$2-'d_시나리오'!$H$2)/('d_시나리오'!$J$2-'d_시나리오'!$H$2),'d_시나리오'!$H$2+SQRT(A1271*('d_시나리오'!$J$2-'d_시나리오'!$H$2)*('d_시나리오'!$I$2-'d_시나리오'!$H$2)),'d_시나리오'!$J$2-SQRT((1-A1271)*('d_시나리오'!$J$2-'d_시나리오'!$H$2)*('d_시나리오'!$J$2-'d_시나리오'!$I$2))))</f>
        <v/>
      </c>
      <c r="C1271">
        <f>BETAINV(RAND(),2,6)</f>
        <v/>
      </c>
      <c r="D1271">
        <f>INDEX('d_분포'!$A$2:$A$28,RANDBETWEEN(1,27))</f>
        <v/>
      </c>
      <c r="E1271">
        <f>INDEX('d_분포'!$C$2:$C$5,RANDBETWEEN(1,4))*(0.9+0.2*RAND())</f>
        <v/>
      </c>
      <c r="F1271">
        <f>RAND()</f>
        <v/>
      </c>
      <c r="G1271">
        <f>IF('d_시나리오'!$J$3='d_시나리오'!$H$3,'d_시나리오'!$I$3,IF(F1271&lt;('d_시나리오'!$I$3-'d_시나리오'!$H$3)/('d_시나리오'!$J$3-'d_시나리오'!$H$3),'d_시나리오'!$H$3+SQRT(F1271*('d_시나리오'!$J$3-'d_시나리오'!$H$3)*('d_시나리오'!$I$3-'d_시나리오'!$H$3)),'d_시나리오'!$J$3-SQRT((1-F1271)*('d_시나리오'!$J$3-'d_시나리오'!$H$3)*('d_시나리오'!$J$3-'d_시나리오'!$I$3))))</f>
        <v/>
      </c>
      <c r="H1271">
        <f>RAND()</f>
        <v/>
      </c>
      <c r="I1271">
        <f>IF('d_시나리오'!$J$4='d_시나리오'!$H$4,'d_시나리오'!$I$4,IF(H1271&lt;('d_시나리오'!$I$4-'d_시나리오'!$H$4)/('d_시나리오'!$J$4-'d_시나리오'!$H$4),'d_시나리오'!$H$4+SQRT(H1271*('d_시나리오'!$J$4-'d_시나리오'!$H$4)*('d_시나리오'!$I$4-'d_시나리오'!$H$4)),'d_시나리오'!$J$4-SQRT((1-H1271)*('d_시나리오'!$J$4-'d_시나리오'!$H$4)*('d_시나리오'!$J$4-'d_시나리오'!$I$4))))</f>
        <v/>
      </c>
      <c r="J1271">
        <f>RAND()</f>
        <v/>
      </c>
      <c r="K1271">
        <f>IF('d_시나리오'!$J$5='d_시나리오'!$H$5,'d_시나리오'!$I$5,IF(J1271&lt;('d_시나리오'!$I$5-'d_시나리오'!$H$5)/('d_시나리오'!$J$5-'d_시나리오'!$H$5),'d_시나리오'!$H$5+SQRT(J1271*('d_시나리오'!$J$5-'d_시나리오'!$H$5)*('d_시나리오'!$I$5-'d_시나리오'!$H$5)),'d_시나리오'!$J$5-SQRT((1-J1271)*('d_시나리오'!$J$5-'d_시나리오'!$H$5)*('d_시나리오'!$J$5-'d_시나리오'!$I$5))))</f>
        <v/>
      </c>
      <c r="L1271">
        <f>RAND()</f>
        <v/>
      </c>
      <c r="M1271">
        <f>IF('d_시나리오'!$J$6='d_시나리오'!$H$6,'d_시나리오'!$I$6,IF(L1271&lt;('d_시나리오'!$I$6-'d_시나리오'!$H$6)/('d_시나리오'!$J$6-'d_시나리오'!$H$6),'d_시나리오'!$H$6+SQRT(L1271*('d_시나리오'!$J$6-'d_시나리오'!$H$6)*('d_시나리오'!$I$6-'d_시나리오'!$H$6)),'d_시나리오'!$J$6-SQRT((1-L1271)*('d_시나리오'!$J$6-'d_시나리오'!$H$6)*('d_시나리오'!$J$6-'d_시나리오'!$I$6))))</f>
        <v/>
      </c>
      <c r="N1271">
        <f>INDEX('d_분포'!$B$2:$B$57,RANDBETWEEN(1,56))</f>
        <v/>
      </c>
      <c r="O1271">
        <f>BETAINV(RAND(),5,5)</f>
        <v/>
      </c>
      <c r="P1271">
        <f>'d_고정'!$B$1*'6_기대효과'!$H$7*('d_시나리오'!$I$7/'d_고정'!$B$2)*B1271</f>
        <v/>
      </c>
      <c r="Q1271">
        <f>P1271*C1271</f>
        <v/>
      </c>
      <c r="R1271">
        <f>P1271*E1271</f>
        <v/>
      </c>
      <c r="S1271">
        <f>R1271*G1271</f>
        <v/>
      </c>
      <c r="T1271">
        <f>Q1271+S1271</f>
        <v/>
      </c>
      <c r="U1271">
        <f>(Q1271*D1271+S1271*I1271)*(1-O1271)</f>
        <v/>
      </c>
      <c r="V1271">
        <f>(R1271*K1271*N1271+'d_고정'!$B$3*('6_기대효과'!$H$7/8)*N1271*'d_고정'!$B$10*M1271*('6_기대효과'!$K$7/'d_고정'!$B$9))*(1-O1271)</f>
        <v/>
      </c>
      <c r="W1271">
        <f>(S1271*I1271+R1271*MAX(K1271-'d_고정'!$B$10*M1271*('6_기대효과'!$K$7/'d_고정'!$B$9),0)*N1271)*(1-O1271)</f>
        <v/>
      </c>
      <c r="X1271">
        <f>U1271+V1271</f>
        <v/>
      </c>
      <c r="Y1271">
        <f>U1271/('d_고정'!$B$5*'6_기대효과'!$H$7/8)/'d_고정'!$B$6</f>
        <v/>
      </c>
      <c r="Z1271">
        <f>U1271/('d_고정'!$B$8*'6_기대효과'!$H$7/8)</f>
        <v/>
      </c>
    </row>
    <row r="1272">
      <c r="A1272">
        <f>RAND()</f>
        <v/>
      </c>
      <c r="B1272">
        <f>IF('d_시나리오'!$J$2='d_시나리오'!$H$2,'d_시나리오'!$I$2,IF(A1272&lt;('d_시나리오'!$I$2-'d_시나리오'!$H$2)/('d_시나리오'!$J$2-'d_시나리오'!$H$2),'d_시나리오'!$H$2+SQRT(A1272*('d_시나리오'!$J$2-'d_시나리오'!$H$2)*('d_시나리오'!$I$2-'d_시나리오'!$H$2)),'d_시나리오'!$J$2-SQRT((1-A1272)*('d_시나리오'!$J$2-'d_시나리오'!$H$2)*('d_시나리오'!$J$2-'d_시나리오'!$I$2))))</f>
        <v/>
      </c>
      <c r="C1272">
        <f>BETAINV(RAND(),2,6)</f>
        <v/>
      </c>
      <c r="D1272">
        <f>INDEX('d_분포'!$A$2:$A$28,RANDBETWEEN(1,27))</f>
        <v/>
      </c>
      <c r="E1272">
        <f>INDEX('d_분포'!$C$2:$C$5,RANDBETWEEN(1,4))*(0.9+0.2*RAND())</f>
        <v/>
      </c>
      <c r="F1272">
        <f>RAND()</f>
        <v/>
      </c>
      <c r="G1272">
        <f>IF('d_시나리오'!$J$3='d_시나리오'!$H$3,'d_시나리오'!$I$3,IF(F1272&lt;('d_시나리오'!$I$3-'d_시나리오'!$H$3)/('d_시나리오'!$J$3-'d_시나리오'!$H$3),'d_시나리오'!$H$3+SQRT(F1272*('d_시나리오'!$J$3-'d_시나리오'!$H$3)*('d_시나리오'!$I$3-'d_시나리오'!$H$3)),'d_시나리오'!$J$3-SQRT((1-F1272)*('d_시나리오'!$J$3-'d_시나리오'!$H$3)*('d_시나리오'!$J$3-'d_시나리오'!$I$3))))</f>
        <v/>
      </c>
      <c r="H1272">
        <f>RAND()</f>
        <v/>
      </c>
      <c r="I1272">
        <f>IF('d_시나리오'!$J$4='d_시나리오'!$H$4,'d_시나리오'!$I$4,IF(H1272&lt;('d_시나리오'!$I$4-'d_시나리오'!$H$4)/('d_시나리오'!$J$4-'d_시나리오'!$H$4),'d_시나리오'!$H$4+SQRT(H1272*('d_시나리오'!$J$4-'d_시나리오'!$H$4)*('d_시나리오'!$I$4-'d_시나리오'!$H$4)),'d_시나리오'!$J$4-SQRT((1-H1272)*('d_시나리오'!$J$4-'d_시나리오'!$H$4)*('d_시나리오'!$J$4-'d_시나리오'!$I$4))))</f>
        <v/>
      </c>
      <c r="J1272">
        <f>RAND()</f>
        <v/>
      </c>
      <c r="K1272">
        <f>IF('d_시나리오'!$J$5='d_시나리오'!$H$5,'d_시나리오'!$I$5,IF(J1272&lt;('d_시나리오'!$I$5-'d_시나리오'!$H$5)/('d_시나리오'!$J$5-'d_시나리오'!$H$5),'d_시나리오'!$H$5+SQRT(J1272*('d_시나리오'!$J$5-'d_시나리오'!$H$5)*('d_시나리오'!$I$5-'d_시나리오'!$H$5)),'d_시나리오'!$J$5-SQRT((1-J1272)*('d_시나리오'!$J$5-'d_시나리오'!$H$5)*('d_시나리오'!$J$5-'d_시나리오'!$I$5))))</f>
        <v/>
      </c>
      <c r="L1272">
        <f>RAND()</f>
        <v/>
      </c>
      <c r="M1272">
        <f>IF('d_시나리오'!$J$6='d_시나리오'!$H$6,'d_시나리오'!$I$6,IF(L1272&lt;('d_시나리오'!$I$6-'d_시나리오'!$H$6)/('d_시나리오'!$J$6-'d_시나리오'!$H$6),'d_시나리오'!$H$6+SQRT(L1272*('d_시나리오'!$J$6-'d_시나리오'!$H$6)*('d_시나리오'!$I$6-'d_시나리오'!$H$6)),'d_시나리오'!$J$6-SQRT((1-L1272)*('d_시나리오'!$J$6-'d_시나리오'!$H$6)*('d_시나리오'!$J$6-'d_시나리오'!$I$6))))</f>
        <v/>
      </c>
      <c r="N1272">
        <f>INDEX('d_분포'!$B$2:$B$57,RANDBETWEEN(1,56))</f>
        <v/>
      </c>
      <c r="O1272">
        <f>BETAINV(RAND(),5,5)</f>
        <v/>
      </c>
      <c r="P1272">
        <f>'d_고정'!$B$1*'6_기대효과'!$H$7*('d_시나리오'!$I$7/'d_고정'!$B$2)*B1272</f>
        <v/>
      </c>
      <c r="Q1272">
        <f>P1272*C1272</f>
        <v/>
      </c>
      <c r="R1272">
        <f>P1272*E1272</f>
        <v/>
      </c>
      <c r="S1272">
        <f>R1272*G1272</f>
        <v/>
      </c>
      <c r="T1272">
        <f>Q1272+S1272</f>
        <v/>
      </c>
      <c r="U1272">
        <f>(Q1272*D1272+S1272*I1272)*(1-O1272)</f>
        <v/>
      </c>
      <c r="V1272">
        <f>(R1272*K1272*N1272+'d_고정'!$B$3*('6_기대효과'!$H$7/8)*N1272*'d_고정'!$B$10*M1272*('6_기대효과'!$K$7/'d_고정'!$B$9))*(1-O1272)</f>
        <v/>
      </c>
      <c r="W1272">
        <f>(S1272*I1272+R1272*MAX(K1272-'d_고정'!$B$10*M1272*('6_기대효과'!$K$7/'d_고정'!$B$9),0)*N1272)*(1-O1272)</f>
        <v/>
      </c>
      <c r="X1272">
        <f>U1272+V1272</f>
        <v/>
      </c>
      <c r="Y1272">
        <f>U1272/('d_고정'!$B$5*'6_기대효과'!$H$7/8)/'d_고정'!$B$6</f>
        <v/>
      </c>
      <c r="Z1272">
        <f>U1272/('d_고정'!$B$8*'6_기대효과'!$H$7/8)</f>
        <v/>
      </c>
    </row>
    <row r="1273">
      <c r="A1273">
        <f>RAND()</f>
        <v/>
      </c>
      <c r="B1273">
        <f>IF('d_시나리오'!$J$2='d_시나리오'!$H$2,'d_시나리오'!$I$2,IF(A1273&lt;('d_시나리오'!$I$2-'d_시나리오'!$H$2)/('d_시나리오'!$J$2-'d_시나리오'!$H$2),'d_시나리오'!$H$2+SQRT(A1273*('d_시나리오'!$J$2-'d_시나리오'!$H$2)*('d_시나리오'!$I$2-'d_시나리오'!$H$2)),'d_시나리오'!$J$2-SQRT((1-A1273)*('d_시나리오'!$J$2-'d_시나리오'!$H$2)*('d_시나리오'!$J$2-'d_시나리오'!$I$2))))</f>
        <v/>
      </c>
      <c r="C1273">
        <f>BETAINV(RAND(),2,6)</f>
        <v/>
      </c>
      <c r="D1273">
        <f>INDEX('d_분포'!$A$2:$A$28,RANDBETWEEN(1,27))</f>
        <v/>
      </c>
      <c r="E1273">
        <f>INDEX('d_분포'!$C$2:$C$5,RANDBETWEEN(1,4))*(0.9+0.2*RAND())</f>
        <v/>
      </c>
      <c r="F1273">
        <f>RAND()</f>
        <v/>
      </c>
      <c r="G1273">
        <f>IF('d_시나리오'!$J$3='d_시나리오'!$H$3,'d_시나리오'!$I$3,IF(F1273&lt;('d_시나리오'!$I$3-'d_시나리오'!$H$3)/('d_시나리오'!$J$3-'d_시나리오'!$H$3),'d_시나리오'!$H$3+SQRT(F1273*('d_시나리오'!$J$3-'d_시나리오'!$H$3)*('d_시나리오'!$I$3-'d_시나리오'!$H$3)),'d_시나리오'!$J$3-SQRT((1-F1273)*('d_시나리오'!$J$3-'d_시나리오'!$H$3)*('d_시나리오'!$J$3-'d_시나리오'!$I$3))))</f>
        <v/>
      </c>
      <c r="H1273">
        <f>RAND()</f>
        <v/>
      </c>
      <c r="I1273">
        <f>IF('d_시나리오'!$J$4='d_시나리오'!$H$4,'d_시나리오'!$I$4,IF(H1273&lt;('d_시나리오'!$I$4-'d_시나리오'!$H$4)/('d_시나리오'!$J$4-'d_시나리오'!$H$4),'d_시나리오'!$H$4+SQRT(H1273*('d_시나리오'!$J$4-'d_시나리오'!$H$4)*('d_시나리오'!$I$4-'d_시나리오'!$H$4)),'d_시나리오'!$J$4-SQRT((1-H1273)*('d_시나리오'!$J$4-'d_시나리오'!$H$4)*('d_시나리오'!$J$4-'d_시나리오'!$I$4))))</f>
        <v/>
      </c>
      <c r="J1273">
        <f>RAND()</f>
        <v/>
      </c>
      <c r="K1273">
        <f>IF('d_시나리오'!$J$5='d_시나리오'!$H$5,'d_시나리오'!$I$5,IF(J1273&lt;('d_시나리오'!$I$5-'d_시나리오'!$H$5)/('d_시나리오'!$J$5-'d_시나리오'!$H$5),'d_시나리오'!$H$5+SQRT(J1273*('d_시나리오'!$J$5-'d_시나리오'!$H$5)*('d_시나리오'!$I$5-'d_시나리오'!$H$5)),'d_시나리오'!$J$5-SQRT((1-J1273)*('d_시나리오'!$J$5-'d_시나리오'!$H$5)*('d_시나리오'!$J$5-'d_시나리오'!$I$5))))</f>
        <v/>
      </c>
      <c r="L1273">
        <f>RAND()</f>
        <v/>
      </c>
      <c r="M1273">
        <f>IF('d_시나리오'!$J$6='d_시나리오'!$H$6,'d_시나리오'!$I$6,IF(L1273&lt;('d_시나리오'!$I$6-'d_시나리오'!$H$6)/('d_시나리오'!$J$6-'d_시나리오'!$H$6),'d_시나리오'!$H$6+SQRT(L1273*('d_시나리오'!$J$6-'d_시나리오'!$H$6)*('d_시나리오'!$I$6-'d_시나리오'!$H$6)),'d_시나리오'!$J$6-SQRT((1-L1273)*('d_시나리오'!$J$6-'d_시나리오'!$H$6)*('d_시나리오'!$J$6-'d_시나리오'!$I$6))))</f>
        <v/>
      </c>
      <c r="N1273">
        <f>INDEX('d_분포'!$B$2:$B$57,RANDBETWEEN(1,56))</f>
        <v/>
      </c>
      <c r="O1273">
        <f>BETAINV(RAND(),5,5)</f>
        <v/>
      </c>
      <c r="P1273">
        <f>'d_고정'!$B$1*'6_기대효과'!$H$7*('d_시나리오'!$I$7/'d_고정'!$B$2)*B1273</f>
        <v/>
      </c>
      <c r="Q1273">
        <f>P1273*C1273</f>
        <v/>
      </c>
      <c r="R1273">
        <f>P1273*E1273</f>
        <v/>
      </c>
      <c r="S1273">
        <f>R1273*G1273</f>
        <v/>
      </c>
      <c r="T1273">
        <f>Q1273+S1273</f>
        <v/>
      </c>
      <c r="U1273">
        <f>(Q1273*D1273+S1273*I1273)*(1-O1273)</f>
        <v/>
      </c>
      <c r="V1273">
        <f>(R1273*K1273*N1273+'d_고정'!$B$3*('6_기대효과'!$H$7/8)*N1273*'d_고정'!$B$10*M1273*('6_기대효과'!$K$7/'d_고정'!$B$9))*(1-O1273)</f>
        <v/>
      </c>
      <c r="W1273">
        <f>(S1273*I1273+R1273*MAX(K1273-'d_고정'!$B$10*M1273*('6_기대효과'!$K$7/'d_고정'!$B$9),0)*N1273)*(1-O1273)</f>
        <v/>
      </c>
      <c r="X1273">
        <f>U1273+V1273</f>
        <v/>
      </c>
      <c r="Y1273">
        <f>U1273/('d_고정'!$B$5*'6_기대효과'!$H$7/8)/'d_고정'!$B$6</f>
        <v/>
      </c>
      <c r="Z1273">
        <f>U1273/('d_고정'!$B$8*'6_기대효과'!$H$7/8)</f>
        <v/>
      </c>
    </row>
    <row r="1274">
      <c r="A1274">
        <f>RAND()</f>
        <v/>
      </c>
      <c r="B1274">
        <f>IF('d_시나리오'!$J$2='d_시나리오'!$H$2,'d_시나리오'!$I$2,IF(A1274&lt;('d_시나리오'!$I$2-'d_시나리오'!$H$2)/('d_시나리오'!$J$2-'d_시나리오'!$H$2),'d_시나리오'!$H$2+SQRT(A1274*('d_시나리오'!$J$2-'d_시나리오'!$H$2)*('d_시나리오'!$I$2-'d_시나리오'!$H$2)),'d_시나리오'!$J$2-SQRT((1-A1274)*('d_시나리오'!$J$2-'d_시나리오'!$H$2)*('d_시나리오'!$J$2-'d_시나리오'!$I$2))))</f>
        <v/>
      </c>
      <c r="C1274">
        <f>BETAINV(RAND(),2,6)</f>
        <v/>
      </c>
      <c r="D1274">
        <f>INDEX('d_분포'!$A$2:$A$28,RANDBETWEEN(1,27))</f>
        <v/>
      </c>
      <c r="E1274">
        <f>INDEX('d_분포'!$C$2:$C$5,RANDBETWEEN(1,4))*(0.9+0.2*RAND())</f>
        <v/>
      </c>
      <c r="F1274">
        <f>RAND()</f>
        <v/>
      </c>
      <c r="G1274">
        <f>IF('d_시나리오'!$J$3='d_시나리오'!$H$3,'d_시나리오'!$I$3,IF(F1274&lt;('d_시나리오'!$I$3-'d_시나리오'!$H$3)/('d_시나리오'!$J$3-'d_시나리오'!$H$3),'d_시나리오'!$H$3+SQRT(F1274*('d_시나리오'!$J$3-'d_시나리오'!$H$3)*('d_시나리오'!$I$3-'d_시나리오'!$H$3)),'d_시나리오'!$J$3-SQRT((1-F1274)*('d_시나리오'!$J$3-'d_시나리오'!$H$3)*('d_시나리오'!$J$3-'d_시나리오'!$I$3))))</f>
        <v/>
      </c>
      <c r="H1274">
        <f>RAND()</f>
        <v/>
      </c>
      <c r="I1274">
        <f>IF('d_시나리오'!$J$4='d_시나리오'!$H$4,'d_시나리오'!$I$4,IF(H1274&lt;('d_시나리오'!$I$4-'d_시나리오'!$H$4)/('d_시나리오'!$J$4-'d_시나리오'!$H$4),'d_시나리오'!$H$4+SQRT(H1274*('d_시나리오'!$J$4-'d_시나리오'!$H$4)*('d_시나리오'!$I$4-'d_시나리오'!$H$4)),'d_시나리오'!$J$4-SQRT((1-H1274)*('d_시나리오'!$J$4-'d_시나리오'!$H$4)*('d_시나리오'!$J$4-'d_시나리오'!$I$4))))</f>
        <v/>
      </c>
      <c r="J1274">
        <f>RAND()</f>
        <v/>
      </c>
      <c r="K1274">
        <f>IF('d_시나리오'!$J$5='d_시나리오'!$H$5,'d_시나리오'!$I$5,IF(J1274&lt;('d_시나리오'!$I$5-'d_시나리오'!$H$5)/('d_시나리오'!$J$5-'d_시나리오'!$H$5),'d_시나리오'!$H$5+SQRT(J1274*('d_시나리오'!$J$5-'d_시나리오'!$H$5)*('d_시나리오'!$I$5-'d_시나리오'!$H$5)),'d_시나리오'!$J$5-SQRT((1-J1274)*('d_시나리오'!$J$5-'d_시나리오'!$H$5)*('d_시나리오'!$J$5-'d_시나리오'!$I$5))))</f>
        <v/>
      </c>
      <c r="L1274">
        <f>RAND()</f>
        <v/>
      </c>
      <c r="M1274">
        <f>IF('d_시나리오'!$J$6='d_시나리오'!$H$6,'d_시나리오'!$I$6,IF(L1274&lt;('d_시나리오'!$I$6-'d_시나리오'!$H$6)/('d_시나리오'!$J$6-'d_시나리오'!$H$6),'d_시나리오'!$H$6+SQRT(L1274*('d_시나리오'!$J$6-'d_시나리오'!$H$6)*('d_시나리오'!$I$6-'d_시나리오'!$H$6)),'d_시나리오'!$J$6-SQRT((1-L1274)*('d_시나리오'!$J$6-'d_시나리오'!$H$6)*('d_시나리오'!$J$6-'d_시나리오'!$I$6))))</f>
        <v/>
      </c>
      <c r="N1274">
        <f>INDEX('d_분포'!$B$2:$B$57,RANDBETWEEN(1,56))</f>
        <v/>
      </c>
      <c r="O1274">
        <f>BETAINV(RAND(),5,5)</f>
        <v/>
      </c>
      <c r="P1274">
        <f>'d_고정'!$B$1*'6_기대효과'!$H$7*('d_시나리오'!$I$7/'d_고정'!$B$2)*B1274</f>
        <v/>
      </c>
      <c r="Q1274">
        <f>P1274*C1274</f>
        <v/>
      </c>
      <c r="R1274">
        <f>P1274*E1274</f>
        <v/>
      </c>
      <c r="S1274">
        <f>R1274*G1274</f>
        <v/>
      </c>
      <c r="T1274">
        <f>Q1274+S1274</f>
        <v/>
      </c>
      <c r="U1274">
        <f>(Q1274*D1274+S1274*I1274)*(1-O1274)</f>
        <v/>
      </c>
      <c r="V1274">
        <f>(R1274*K1274*N1274+'d_고정'!$B$3*('6_기대효과'!$H$7/8)*N1274*'d_고정'!$B$10*M1274*('6_기대효과'!$K$7/'d_고정'!$B$9))*(1-O1274)</f>
        <v/>
      </c>
      <c r="W1274">
        <f>(S1274*I1274+R1274*MAX(K1274-'d_고정'!$B$10*M1274*('6_기대효과'!$K$7/'d_고정'!$B$9),0)*N1274)*(1-O1274)</f>
        <v/>
      </c>
      <c r="X1274">
        <f>U1274+V1274</f>
        <v/>
      </c>
      <c r="Y1274">
        <f>U1274/('d_고정'!$B$5*'6_기대효과'!$H$7/8)/'d_고정'!$B$6</f>
        <v/>
      </c>
      <c r="Z1274">
        <f>U1274/('d_고정'!$B$8*'6_기대효과'!$H$7/8)</f>
        <v/>
      </c>
    </row>
    <row r="1275">
      <c r="A1275">
        <f>RAND()</f>
        <v/>
      </c>
      <c r="B1275">
        <f>IF('d_시나리오'!$J$2='d_시나리오'!$H$2,'d_시나리오'!$I$2,IF(A1275&lt;('d_시나리오'!$I$2-'d_시나리오'!$H$2)/('d_시나리오'!$J$2-'d_시나리오'!$H$2),'d_시나리오'!$H$2+SQRT(A1275*('d_시나리오'!$J$2-'d_시나리오'!$H$2)*('d_시나리오'!$I$2-'d_시나리오'!$H$2)),'d_시나리오'!$J$2-SQRT((1-A1275)*('d_시나리오'!$J$2-'d_시나리오'!$H$2)*('d_시나리오'!$J$2-'d_시나리오'!$I$2))))</f>
        <v/>
      </c>
      <c r="C1275">
        <f>BETAINV(RAND(),2,6)</f>
        <v/>
      </c>
      <c r="D1275">
        <f>INDEX('d_분포'!$A$2:$A$28,RANDBETWEEN(1,27))</f>
        <v/>
      </c>
      <c r="E1275">
        <f>INDEX('d_분포'!$C$2:$C$5,RANDBETWEEN(1,4))*(0.9+0.2*RAND())</f>
        <v/>
      </c>
      <c r="F1275">
        <f>RAND()</f>
        <v/>
      </c>
      <c r="G1275">
        <f>IF('d_시나리오'!$J$3='d_시나리오'!$H$3,'d_시나리오'!$I$3,IF(F1275&lt;('d_시나리오'!$I$3-'d_시나리오'!$H$3)/('d_시나리오'!$J$3-'d_시나리오'!$H$3),'d_시나리오'!$H$3+SQRT(F1275*('d_시나리오'!$J$3-'d_시나리오'!$H$3)*('d_시나리오'!$I$3-'d_시나리오'!$H$3)),'d_시나리오'!$J$3-SQRT((1-F1275)*('d_시나리오'!$J$3-'d_시나리오'!$H$3)*('d_시나리오'!$J$3-'d_시나리오'!$I$3))))</f>
        <v/>
      </c>
      <c r="H1275">
        <f>RAND()</f>
        <v/>
      </c>
      <c r="I1275">
        <f>IF('d_시나리오'!$J$4='d_시나리오'!$H$4,'d_시나리오'!$I$4,IF(H1275&lt;('d_시나리오'!$I$4-'d_시나리오'!$H$4)/('d_시나리오'!$J$4-'d_시나리오'!$H$4),'d_시나리오'!$H$4+SQRT(H1275*('d_시나리오'!$J$4-'d_시나리오'!$H$4)*('d_시나리오'!$I$4-'d_시나리오'!$H$4)),'d_시나리오'!$J$4-SQRT((1-H1275)*('d_시나리오'!$J$4-'d_시나리오'!$H$4)*('d_시나리오'!$J$4-'d_시나리오'!$I$4))))</f>
        <v/>
      </c>
      <c r="J1275">
        <f>RAND()</f>
        <v/>
      </c>
      <c r="K1275">
        <f>IF('d_시나리오'!$J$5='d_시나리오'!$H$5,'d_시나리오'!$I$5,IF(J1275&lt;('d_시나리오'!$I$5-'d_시나리오'!$H$5)/('d_시나리오'!$J$5-'d_시나리오'!$H$5),'d_시나리오'!$H$5+SQRT(J1275*('d_시나리오'!$J$5-'d_시나리오'!$H$5)*('d_시나리오'!$I$5-'d_시나리오'!$H$5)),'d_시나리오'!$J$5-SQRT((1-J1275)*('d_시나리오'!$J$5-'d_시나리오'!$H$5)*('d_시나리오'!$J$5-'d_시나리오'!$I$5))))</f>
        <v/>
      </c>
      <c r="L1275">
        <f>RAND()</f>
        <v/>
      </c>
      <c r="M1275">
        <f>IF('d_시나리오'!$J$6='d_시나리오'!$H$6,'d_시나리오'!$I$6,IF(L1275&lt;('d_시나리오'!$I$6-'d_시나리오'!$H$6)/('d_시나리오'!$J$6-'d_시나리오'!$H$6),'d_시나리오'!$H$6+SQRT(L1275*('d_시나리오'!$J$6-'d_시나리오'!$H$6)*('d_시나리오'!$I$6-'d_시나리오'!$H$6)),'d_시나리오'!$J$6-SQRT((1-L1275)*('d_시나리오'!$J$6-'d_시나리오'!$H$6)*('d_시나리오'!$J$6-'d_시나리오'!$I$6))))</f>
        <v/>
      </c>
      <c r="N1275">
        <f>INDEX('d_분포'!$B$2:$B$57,RANDBETWEEN(1,56))</f>
        <v/>
      </c>
      <c r="O1275">
        <f>BETAINV(RAND(),5,5)</f>
        <v/>
      </c>
      <c r="P1275">
        <f>'d_고정'!$B$1*'6_기대효과'!$H$7*('d_시나리오'!$I$7/'d_고정'!$B$2)*B1275</f>
        <v/>
      </c>
      <c r="Q1275">
        <f>P1275*C1275</f>
        <v/>
      </c>
      <c r="R1275">
        <f>P1275*E1275</f>
        <v/>
      </c>
      <c r="S1275">
        <f>R1275*G1275</f>
        <v/>
      </c>
      <c r="T1275">
        <f>Q1275+S1275</f>
        <v/>
      </c>
      <c r="U1275">
        <f>(Q1275*D1275+S1275*I1275)*(1-O1275)</f>
        <v/>
      </c>
      <c r="V1275">
        <f>(R1275*K1275*N1275+'d_고정'!$B$3*('6_기대효과'!$H$7/8)*N1275*'d_고정'!$B$10*M1275*('6_기대효과'!$K$7/'d_고정'!$B$9))*(1-O1275)</f>
        <v/>
      </c>
      <c r="W1275">
        <f>(S1275*I1275+R1275*MAX(K1275-'d_고정'!$B$10*M1275*('6_기대효과'!$K$7/'d_고정'!$B$9),0)*N1275)*(1-O1275)</f>
        <v/>
      </c>
      <c r="X1275">
        <f>U1275+V1275</f>
        <v/>
      </c>
      <c r="Y1275">
        <f>U1275/('d_고정'!$B$5*'6_기대효과'!$H$7/8)/'d_고정'!$B$6</f>
        <v/>
      </c>
      <c r="Z1275">
        <f>U1275/('d_고정'!$B$8*'6_기대효과'!$H$7/8)</f>
        <v/>
      </c>
    </row>
    <row r="1276">
      <c r="A1276">
        <f>RAND()</f>
        <v/>
      </c>
      <c r="B1276">
        <f>IF('d_시나리오'!$J$2='d_시나리오'!$H$2,'d_시나리오'!$I$2,IF(A1276&lt;('d_시나리오'!$I$2-'d_시나리오'!$H$2)/('d_시나리오'!$J$2-'d_시나리오'!$H$2),'d_시나리오'!$H$2+SQRT(A1276*('d_시나리오'!$J$2-'d_시나리오'!$H$2)*('d_시나리오'!$I$2-'d_시나리오'!$H$2)),'d_시나리오'!$J$2-SQRT((1-A1276)*('d_시나리오'!$J$2-'d_시나리오'!$H$2)*('d_시나리오'!$J$2-'d_시나리오'!$I$2))))</f>
        <v/>
      </c>
      <c r="C1276">
        <f>BETAINV(RAND(),2,6)</f>
        <v/>
      </c>
      <c r="D1276">
        <f>INDEX('d_분포'!$A$2:$A$28,RANDBETWEEN(1,27))</f>
        <v/>
      </c>
      <c r="E1276">
        <f>INDEX('d_분포'!$C$2:$C$5,RANDBETWEEN(1,4))*(0.9+0.2*RAND())</f>
        <v/>
      </c>
      <c r="F1276">
        <f>RAND()</f>
        <v/>
      </c>
      <c r="G1276">
        <f>IF('d_시나리오'!$J$3='d_시나리오'!$H$3,'d_시나리오'!$I$3,IF(F1276&lt;('d_시나리오'!$I$3-'d_시나리오'!$H$3)/('d_시나리오'!$J$3-'d_시나리오'!$H$3),'d_시나리오'!$H$3+SQRT(F1276*('d_시나리오'!$J$3-'d_시나리오'!$H$3)*('d_시나리오'!$I$3-'d_시나리오'!$H$3)),'d_시나리오'!$J$3-SQRT((1-F1276)*('d_시나리오'!$J$3-'d_시나리오'!$H$3)*('d_시나리오'!$J$3-'d_시나리오'!$I$3))))</f>
        <v/>
      </c>
      <c r="H1276">
        <f>RAND()</f>
        <v/>
      </c>
      <c r="I1276">
        <f>IF('d_시나리오'!$J$4='d_시나리오'!$H$4,'d_시나리오'!$I$4,IF(H1276&lt;('d_시나리오'!$I$4-'d_시나리오'!$H$4)/('d_시나리오'!$J$4-'d_시나리오'!$H$4),'d_시나리오'!$H$4+SQRT(H1276*('d_시나리오'!$J$4-'d_시나리오'!$H$4)*('d_시나리오'!$I$4-'d_시나리오'!$H$4)),'d_시나리오'!$J$4-SQRT((1-H1276)*('d_시나리오'!$J$4-'d_시나리오'!$H$4)*('d_시나리오'!$J$4-'d_시나리오'!$I$4))))</f>
        <v/>
      </c>
      <c r="J1276">
        <f>RAND()</f>
        <v/>
      </c>
      <c r="K1276">
        <f>IF('d_시나리오'!$J$5='d_시나리오'!$H$5,'d_시나리오'!$I$5,IF(J1276&lt;('d_시나리오'!$I$5-'d_시나리오'!$H$5)/('d_시나리오'!$J$5-'d_시나리오'!$H$5),'d_시나리오'!$H$5+SQRT(J1276*('d_시나리오'!$J$5-'d_시나리오'!$H$5)*('d_시나리오'!$I$5-'d_시나리오'!$H$5)),'d_시나리오'!$J$5-SQRT((1-J1276)*('d_시나리오'!$J$5-'d_시나리오'!$H$5)*('d_시나리오'!$J$5-'d_시나리오'!$I$5))))</f>
        <v/>
      </c>
      <c r="L1276">
        <f>RAND()</f>
        <v/>
      </c>
      <c r="M1276">
        <f>IF('d_시나리오'!$J$6='d_시나리오'!$H$6,'d_시나리오'!$I$6,IF(L1276&lt;('d_시나리오'!$I$6-'d_시나리오'!$H$6)/('d_시나리오'!$J$6-'d_시나리오'!$H$6),'d_시나리오'!$H$6+SQRT(L1276*('d_시나리오'!$J$6-'d_시나리오'!$H$6)*('d_시나리오'!$I$6-'d_시나리오'!$H$6)),'d_시나리오'!$J$6-SQRT((1-L1276)*('d_시나리오'!$J$6-'d_시나리오'!$H$6)*('d_시나리오'!$J$6-'d_시나리오'!$I$6))))</f>
        <v/>
      </c>
      <c r="N1276">
        <f>INDEX('d_분포'!$B$2:$B$57,RANDBETWEEN(1,56))</f>
        <v/>
      </c>
      <c r="O1276">
        <f>BETAINV(RAND(),5,5)</f>
        <v/>
      </c>
      <c r="P1276">
        <f>'d_고정'!$B$1*'6_기대효과'!$H$7*('d_시나리오'!$I$7/'d_고정'!$B$2)*B1276</f>
        <v/>
      </c>
      <c r="Q1276">
        <f>P1276*C1276</f>
        <v/>
      </c>
      <c r="R1276">
        <f>P1276*E1276</f>
        <v/>
      </c>
      <c r="S1276">
        <f>R1276*G1276</f>
        <v/>
      </c>
      <c r="T1276">
        <f>Q1276+S1276</f>
        <v/>
      </c>
      <c r="U1276">
        <f>(Q1276*D1276+S1276*I1276)*(1-O1276)</f>
        <v/>
      </c>
      <c r="V1276">
        <f>(R1276*K1276*N1276+'d_고정'!$B$3*('6_기대효과'!$H$7/8)*N1276*'d_고정'!$B$10*M1276*('6_기대효과'!$K$7/'d_고정'!$B$9))*(1-O1276)</f>
        <v/>
      </c>
      <c r="W1276">
        <f>(S1276*I1276+R1276*MAX(K1276-'d_고정'!$B$10*M1276*('6_기대효과'!$K$7/'d_고정'!$B$9),0)*N1276)*(1-O1276)</f>
        <v/>
      </c>
      <c r="X1276">
        <f>U1276+V1276</f>
        <v/>
      </c>
      <c r="Y1276">
        <f>U1276/('d_고정'!$B$5*'6_기대효과'!$H$7/8)/'d_고정'!$B$6</f>
        <v/>
      </c>
      <c r="Z1276">
        <f>U1276/('d_고정'!$B$8*'6_기대효과'!$H$7/8)</f>
        <v/>
      </c>
    </row>
    <row r="1277">
      <c r="A1277">
        <f>RAND()</f>
        <v/>
      </c>
      <c r="B1277">
        <f>IF('d_시나리오'!$J$2='d_시나리오'!$H$2,'d_시나리오'!$I$2,IF(A1277&lt;('d_시나리오'!$I$2-'d_시나리오'!$H$2)/('d_시나리오'!$J$2-'d_시나리오'!$H$2),'d_시나리오'!$H$2+SQRT(A1277*('d_시나리오'!$J$2-'d_시나리오'!$H$2)*('d_시나리오'!$I$2-'d_시나리오'!$H$2)),'d_시나리오'!$J$2-SQRT((1-A1277)*('d_시나리오'!$J$2-'d_시나리오'!$H$2)*('d_시나리오'!$J$2-'d_시나리오'!$I$2))))</f>
        <v/>
      </c>
      <c r="C1277">
        <f>BETAINV(RAND(),2,6)</f>
        <v/>
      </c>
      <c r="D1277">
        <f>INDEX('d_분포'!$A$2:$A$28,RANDBETWEEN(1,27))</f>
        <v/>
      </c>
      <c r="E1277">
        <f>INDEX('d_분포'!$C$2:$C$5,RANDBETWEEN(1,4))*(0.9+0.2*RAND())</f>
        <v/>
      </c>
      <c r="F1277">
        <f>RAND()</f>
        <v/>
      </c>
      <c r="G1277">
        <f>IF('d_시나리오'!$J$3='d_시나리오'!$H$3,'d_시나리오'!$I$3,IF(F1277&lt;('d_시나리오'!$I$3-'d_시나리오'!$H$3)/('d_시나리오'!$J$3-'d_시나리오'!$H$3),'d_시나리오'!$H$3+SQRT(F1277*('d_시나리오'!$J$3-'d_시나리오'!$H$3)*('d_시나리오'!$I$3-'d_시나리오'!$H$3)),'d_시나리오'!$J$3-SQRT((1-F1277)*('d_시나리오'!$J$3-'d_시나리오'!$H$3)*('d_시나리오'!$J$3-'d_시나리오'!$I$3))))</f>
        <v/>
      </c>
      <c r="H1277">
        <f>RAND()</f>
        <v/>
      </c>
      <c r="I1277">
        <f>IF('d_시나리오'!$J$4='d_시나리오'!$H$4,'d_시나리오'!$I$4,IF(H1277&lt;('d_시나리오'!$I$4-'d_시나리오'!$H$4)/('d_시나리오'!$J$4-'d_시나리오'!$H$4),'d_시나리오'!$H$4+SQRT(H1277*('d_시나리오'!$J$4-'d_시나리오'!$H$4)*('d_시나리오'!$I$4-'d_시나리오'!$H$4)),'d_시나리오'!$J$4-SQRT((1-H1277)*('d_시나리오'!$J$4-'d_시나리오'!$H$4)*('d_시나리오'!$J$4-'d_시나리오'!$I$4))))</f>
        <v/>
      </c>
      <c r="J1277">
        <f>RAND()</f>
        <v/>
      </c>
      <c r="K1277">
        <f>IF('d_시나리오'!$J$5='d_시나리오'!$H$5,'d_시나리오'!$I$5,IF(J1277&lt;('d_시나리오'!$I$5-'d_시나리오'!$H$5)/('d_시나리오'!$J$5-'d_시나리오'!$H$5),'d_시나리오'!$H$5+SQRT(J1277*('d_시나리오'!$J$5-'d_시나리오'!$H$5)*('d_시나리오'!$I$5-'d_시나리오'!$H$5)),'d_시나리오'!$J$5-SQRT((1-J1277)*('d_시나리오'!$J$5-'d_시나리오'!$H$5)*('d_시나리오'!$J$5-'d_시나리오'!$I$5))))</f>
        <v/>
      </c>
      <c r="L1277">
        <f>RAND()</f>
        <v/>
      </c>
      <c r="M1277">
        <f>IF('d_시나리오'!$J$6='d_시나리오'!$H$6,'d_시나리오'!$I$6,IF(L1277&lt;('d_시나리오'!$I$6-'d_시나리오'!$H$6)/('d_시나리오'!$J$6-'d_시나리오'!$H$6),'d_시나리오'!$H$6+SQRT(L1277*('d_시나리오'!$J$6-'d_시나리오'!$H$6)*('d_시나리오'!$I$6-'d_시나리오'!$H$6)),'d_시나리오'!$J$6-SQRT((1-L1277)*('d_시나리오'!$J$6-'d_시나리오'!$H$6)*('d_시나리오'!$J$6-'d_시나리오'!$I$6))))</f>
        <v/>
      </c>
      <c r="N1277">
        <f>INDEX('d_분포'!$B$2:$B$57,RANDBETWEEN(1,56))</f>
        <v/>
      </c>
      <c r="O1277">
        <f>BETAINV(RAND(),5,5)</f>
        <v/>
      </c>
      <c r="P1277">
        <f>'d_고정'!$B$1*'6_기대효과'!$H$7*('d_시나리오'!$I$7/'d_고정'!$B$2)*B1277</f>
        <v/>
      </c>
      <c r="Q1277">
        <f>P1277*C1277</f>
        <v/>
      </c>
      <c r="R1277">
        <f>P1277*E1277</f>
        <v/>
      </c>
      <c r="S1277">
        <f>R1277*G1277</f>
        <v/>
      </c>
      <c r="T1277">
        <f>Q1277+S1277</f>
        <v/>
      </c>
      <c r="U1277">
        <f>(Q1277*D1277+S1277*I1277)*(1-O1277)</f>
        <v/>
      </c>
      <c r="V1277">
        <f>(R1277*K1277*N1277+'d_고정'!$B$3*('6_기대효과'!$H$7/8)*N1277*'d_고정'!$B$10*M1277*('6_기대효과'!$K$7/'d_고정'!$B$9))*(1-O1277)</f>
        <v/>
      </c>
      <c r="W1277">
        <f>(S1277*I1277+R1277*MAX(K1277-'d_고정'!$B$10*M1277*('6_기대효과'!$K$7/'d_고정'!$B$9),0)*N1277)*(1-O1277)</f>
        <v/>
      </c>
      <c r="X1277">
        <f>U1277+V1277</f>
        <v/>
      </c>
      <c r="Y1277">
        <f>U1277/('d_고정'!$B$5*'6_기대효과'!$H$7/8)/'d_고정'!$B$6</f>
        <v/>
      </c>
      <c r="Z1277">
        <f>U1277/('d_고정'!$B$8*'6_기대효과'!$H$7/8)</f>
        <v/>
      </c>
    </row>
    <row r="1278">
      <c r="A1278">
        <f>RAND()</f>
        <v/>
      </c>
      <c r="B1278">
        <f>IF('d_시나리오'!$J$2='d_시나리오'!$H$2,'d_시나리오'!$I$2,IF(A1278&lt;('d_시나리오'!$I$2-'d_시나리오'!$H$2)/('d_시나리오'!$J$2-'d_시나리오'!$H$2),'d_시나리오'!$H$2+SQRT(A1278*('d_시나리오'!$J$2-'d_시나리오'!$H$2)*('d_시나리오'!$I$2-'d_시나리오'!$H$2)),'d_시나리오'!$J$2-SQRT((1-A1278)*('d_시나리오'!$J$2-'d_시나리오'!$H$2)*('d_시나리오'!$J$2-'d_시나리오'!$I$2))))</f>
        <v/>
      </c>
      <c r="C1278">
        <f>BETAINV(RAND(),2,6)</f>
        <v/>
      </c>
      <c r="D1278">
        <f>INDEX('d_분포'!$A$2:$A$28,RANDBETWEEN(1,27))</f>
        <v/>
      </c>
      <c r="E1278">
        <f>INDEX('d_분포'!$C$2:$C$5,RANDBETWEEN(1,4))*(0.9+0.2*RAND())</f>
        <v/>
      </c>
      <c r="F1278">
        <f>RAND()</f>
        <v/>
      </c>
      <c r="G1278">
        <f>IF('d_시나리오'!$J$3='d_시나리오'!$H$3,'d_시나리오'!$I$3,IF(F1278&lt;('d_시나리오'!$I$3-'d_시나리오'!$H$3)/('d_시나리오'!$J$3-'d_시나리오'!$H$3),'d_시나리오'!$H$3+SQRT(F1278*('d_시나리오'!$J$3-'d_시나리오'!$H$3)*('d_시나리오'!$I$3-'d_시나리오'!$H$3)),'d_시나리오'!$J$3-SQRT((1-F1278)*('d_시나리오'!$J$3-'d_시나리오'!$H$3)*('d_시나리오'!$J$3-'d_시나리오'!$I$3))))</f>
        <v/>
      </c>
      <c r="H1278">
        <f>RAND()</f>
        <v/>
      </c>
      <c r="I1278">
        <f>IF('d_시나리오'!$J$4='d_시나리오'!$H$4,'d_시나리오'!$I$4,IF(H1278&lt;('d_시나리오'!$I$4-'d_시나리오'!$H$4)/('d_시나리오'!$J$4-'d_시나리오'!$H$4),'d_시나리오'!$H$4+SQRT(H1278*('d_시나리오'!$J$4-'d_시나리오'!$H$4)*('d_시나리오'!$I$4-'d_시나리오'!$H$4)),'d_시나리오'!$J$4-SQRT((1-H1278)*('d_시나리오'!$J$4-'d_시나리오'!$H$4)*('d_시나리오'!$J$4-'d_시나리오'!$I$4))))</f>
        <v/>
      </c>
      <c r="J1278">
        <f>RAND()</f>
        <v/>
      </c>
      <c r="K1278">
        <f>IF('d_시나리오'!$J$5='d_시나리오'!$H$5,'d_시나리오'!$I$5,IF(J1278&lt;('d_시나리오'!$I$5-'d_시나리오'!$H$5)/('d_시나리오'!$J$5-'d_시나리오'!$H$5),'d_시나리오'!$H$5+SQRT(J1278*('d_시나리오'!$J$5-'d_시나리오'!$H$5)*('d_시나리오'!$I$5-'d_시나리오'!$H$5)),'d_시나리오'!$J$5-SQRT((1-J1278)*('d_시나리오'!$J$5-'d_시나리오'!$H$5)*('d_시나리오'!$J$5-'d_시나리오'!$I$5))))</f>
        <v/>
      </c>
      <c r="L1278">
        <f>RAND()</f>
        <v/>
      </c>
      <c r="M1278">
        <f>IF('d_시나리오'!$J$6='d_시나리오'!$H$6,'d_시나리오'!$I$6,IF(L1278&lt;('d_시나리오'!$I$6-'d_시나리오'!$H$6)/('d_시나리오'!$J$6-'d_시나리오'!$H$6),'d_시나리오'!$H$6+SQRT(L1278*('d_시나리오'!$J$6-'d_시나리오'!$H$6)*('d_시나리오'!$I$6-'d_시나리오'!$H$6)),'d_시나리오'!$J$6-SQRT((1-L1278)*('d_시나리오'!$J$6-'d_시나리오'!$H$6)*('d_시나리오'!$J$6-'d_시나리오'!$I$6))))</f>
        <v/>
      </c>
      <c r="N1278">
        <f>INDEX('d_분포'!$B$2:$B$57,RANDBETWEEN(1,56))</f>
        <v/>
      </c>
      <c r="O1278">
        <f>BETAINV(RAND(),5,5)</f>
        <v/>
      </c>
      <c r="P1278">
        <f>'d_고정'!$B$1*'6_기대효과'!$H$7*('d_시나리오'!$I$7/'d_고정'!$B$2)*B1278</f>
        <v/>
      </c>
      <c r="Q1278">
        <f>P1278*C1278</f>
        <v/>
      </c>
      <c r="R1278">
        <f>P1278*E1278</f>
        <v/>
      </c>
      <c r="S1278">
        <f>R1278*G1278</f>
        <v/>
      </c>
      <c r="T1278">
        <f>Q1278+S1278</f>
        <v/>
      </c>
      <c r="U1278">
        <f>(Q1278*D1278+S1278*I1278)*(1-O1278)</f>
        <v/>
      </c>
      <c r="V1278">
        <f>(R1278*K1278*N1278+'d_고정'!$B$3*('6_기대효과'!$H$7/8)*N1278*'d_고정'!$B$10*M1278*('6_기대효과'!$K$7/'d_고정'!$B$9))*(1-O1278)</f>
        <v/>
      </c>
      <c r="W1278">
        <f>(S1278*I1278+R1278*MAX(K1278-'d_고정'!$B$10*M1278*('6_기대효과'!$K$7/'d_고정'!$B$9),0)*N1278)*(1-O1278)</f>
        <v/>
      </c>
      <c r="X1278">
        <f>U1278+V1278</f>
        <v/>
      </c>
      <c r="Y1278">
        <f>U1278/('d_고정'!$B$5*'6_기대효과'!$H$7/8)/'d_고정'!$B$6</f>
        <v/>
      </c>
      <c r="Z1278">
        <f>U1278/('d_고정'!$B$8*'6_기대효과'!$H$7/8)</f>
        <v/>
      </c>
    </row>
    <row r="1279">
      <c r="A1279">
        <f>RAND()</f>
        <v/>
      </c>
      <c r="B1279">
        <f>IF('d_시나리오'!$J$2='d_시나리오'!$H$2,'d_시나리오'!$I$2,IF(A1279&lt;('d_시나리오'!$I$2-'d_시나리오'!$H$2)/('d_시나리오'!$J$2-'d_시나리오'!$H$2),'d_시나리오'!$H$2+SQRT(A1279*('d_시나리오'!$J$2-'d_시나리오'!$H$2)*('d_시나리오'!$I$2-'d_시나리오'!$H$2)),'d_시나리오'!$J$2-SQRT((1-A1279)*('d_시나리오'!$J$2-'d_시나리오'!$H$2)*('d_시나리오'!$J$2-'d_시나리오'!$I$2))))</f>
        <v/>
      </c>
      <c r="C1279">
        <f>BETAINV(RAND(),2,6)</f>
        <v/>
      </c>
      <c r="D1279">
        <f>INDEX('d_분포'!$A$2:$A$28,RANDBETWEEN(1,27))</f>
        <v/>
      </c>
      <c r="E1279">
        <f>INDEX('d_분포'!$C$2:$C$5,RANDBETWEEN(1,4))*(0.9+0.2*RAND())</f>
        <v/>
      </c>
      <c r="F1279">
        <f>RAND()</f>
        <v/>
      </c>
      <c r="G1279">
        <f>IF('d_시나리오'!$J$3='d_시나리오'!$H$3,'d_시나리오'!$I$3,IF(F1279&lt;('d_시나리오'!$I$3-'d_시나리오'!$H$3)/('d_시나리오'!$J$3-'d_시나리오'!$H$3),'d_시나리오'!$H$3+SQRT(F1279*('d_시나리오'!$J$3-'d_시나리오'!$H$3)*('d_시나리오'!$I$3-'d_시나리오'!$H$3)),'d_시나리오'!$J$3-SQRT((1-F1279)*('d_시나리오'!$J$3-'d_시나리오'!$H$3)*('d_시나리오'!$J$3-'d_시나리오'!$I$3))))</f>
        <v/>
      </c>
      <c r="H1279">
        <f>RAND()</f>
        <v/>
      </c>
      <c r="I1279">
        <f>IF('d_시나리오'!$J$4='d_시나리오'!$H$4,'d_시나리오'!$I$4,IF(H1279&lt;('d_시나리오'!$I$4-'d_시나리오'!$H$4)/('d_시나리오'!$J$4-'d_시나리오'!$H$4),'d_시나리오'!$H$4+SQRT(H1279*('d_시나리오'!$J$4-'d_시나리오'!$H$4)*('d_시나리오'!$I$4-'d_시나리오'!$H$4)),'d_시나리오'!$J$4-SQRT((1-H1279)*('d_시나리오'!$J$4-'d_시나리오'!$H$4)*('d_시나리오'!$J$4-'d_시나리오'!$I$4))))</f>
        <v/>
      </c>
      <c r="J1279">
        <f>RAND()</f>
        <v/>
      </c>
      <c r="K1279">
        <f>IF('d_시나리오'!$J$5='d_시나리오'!$H$5,'d_시나리오'!$I$5,IF(J1279&lt;('d_시나리오'!$I$5-'d_시나리오'!$H$5)/('d_시나리오'!$J$5-'d_시나리오'!$H$5),'d_시나리오'!$H$5+SQRT(J1279*('d_시나리오'!$J$5-'d_시나리오'!$H$5)*('d_시나리오'!$I$5-'d_시나리오'!$H$5)),'d_시나리오'!$J$5-SQRT((1-J1279)*('d_시나리오'!$J$5-'d_시나리오'!$H$5)*('d_시나리오'!$J$5-'d_시나리오'!$I$5))))</f>
        <v/>
      </c>
      <c r="L1279">
        <f>RAND()</f>
        <v/>
      </c>
      <c r="M1279">
        <f>IF('d_시나리오'!$J$6='d_시나리오'!$H$6,'d_시나리오'!$I$6,IF(L1279&lt;('d_시나리오'!$I$6-'d_시나리오'!$H$6)/('d_시나리오'!$J$6-'d_시나리오'!$H$6),'d_시나리오'!$H$6+SQRT(L1279*('d_시나리오'!$J$6-'d_시나리오'!$H$6)*('d_시나리오'!$I$6-'d_시나리오'!$H$6)),'d_시나리오'!$J$6-SQRT((1-L1279)*('d_시나리오'!$J$6-'d_시나리오'!$H$6)*('d_시나리오'!$J$6-'d_시나리오'!$I$6))))</f>
        <v/>
      </c>
      <c r="N1279">
        <f>INDEX('d_분포'!$B$2:$B$57,RANDBETWEEN(1,56))</f>
        <v/>
      </c>
      <c r="O1279">
        <f>BETAINV(RAND(),5,5)</f>
        <v/>
      </c>
      <c r="P1279">
        <f>'d_고정'!$B$1*'6_기대효과'!$H$7*('d_시나리오'!$I$7/'d_고정'!$B$2)*B1279</f>
        <v/>
      </c>
      <c r="Q1279">
        <f>P1279*C1279</f>
        <v/>
      </c>
      <c r="R1279">
        <f>P1279*E1279</f>
        <v/>
      </c>
      <c r="S1279">
        <f>R1279*G1279</f>
        <v/>
      </c>
      <c r="T1279">
        <f>Q1279+S1279</f>
        <v/>
      </c>
      <c r="U1279">
        <f>(Q1279*D1279+S1279*I1279)*(1-O1279)</f>
        <v/>
      </c>
      <c r="V1279">
        <f>(R1279*K1279*N1279+'d_고정'!$B$3*('6_기대효과'!$H$7/8)*N1279*'d_고정'!$B$10*M1279*('6_기대효과'!$K$7/'d_고정'!$B$9))*(1-O1279)</f>
        <v/>
      </c>
      <c r="W1279">
        <f>(S1279*I1279+R1279*MAX(K1279-'d_고정'!$B$10*M1279*('6_기대효과'!$K$7/'d_고정'!$B$9),0)*N1279)*(1-O1279)</f>
        <v/>
      </c>
      <c r="X1279">
        <f>U1279+V1279</f>
        <v/>
      </c>
      <c r="Y1279">
        <f>U1279/('d_고정'!$B$5*'6_기대효과'!$H$7/8)/'d_고정'!$B$6</f>
        <v/>
      </c>
      <c r="Z1279">
        <f>U1279/('d_고정'!$B$8*'6_기대효과'!$H$7/8)</f>
        <v/>
      </c>
    </row>
    <row r="1280">
      <c r="A1280">
        <f>RAND()</f>
        <v/>
      </c>
      <c r="B1280">
        <f>IF('d_시나리오'!$J$2='d_시나리오'!$H$2,'d_시나리오'!$I$2,IF(A1280&lt;('d_시나리오'!$I$2-'d_시나리오'!$H$2)/('d_시나리오'!$J$2-'d_시나리오'!$H$2),'d_시나리오'!$H$2+SQRT(A1280*('d_시나리오'!$J$2-'d_시나리오'!$H$2)*('d_시나리오'!$I$2-'d_시나리오'!$H$2)),'d_시나리오'!$J$2-SQRT((1-A1280)*('d_시나리오'!$J$2-'d_시나리오'!$H$2)*('d_시나리오'!$J$2-'d_시나리오'!$I$2))))</f>
        <v/>
      </c>
      <c r="C1280">
        <f>BETAINV(RAND(),2,6)</f>
        <v/>
      </c>
      <c r="D1280">
        <f>INDEX('d_분포'!$A$2:$A$28,RANDBETWEEN(1,27))</f>
        <v/>
      </c>
      <c r="E1280">
        <f>INDEX('d_분포'!$C$2:$C$5,RANDBETWEEN(1,4))*(0.9+0.2*RAND())</f>
        <v/>
      </c>
      <c r="F1280">
        <f>RAND()</f>
        <v/>
      </c>
      <c r="G1280">
        <f>IF('d_시나리오'!$J$3='d_시나리오'!$H$3,'d_시나리오'!$I$3,IF(F1280&lt;('d_시나리오'!$I$3-'d_시나리오'!$H$3)/('d_시나리오'!$J$3-'d_시나리오'!$H$3),'d_시나리오'!$H$3+SQRT(F1280*('d_시나리오'!$J$3-'d_시나리오'!$H$3)*('d_시나리오'!$I$3-'d_시나리오'!$H$3)),'d_시나리오'!$J$3-SQRT((1-F1280)*('d_시나리오'!$J$3-'d_시나리오'!$H$3)*('d_시나리오'!$J$3-'d_시나리오'!$I$3))))</f>
        <v/>
      </c>
      <c r="H1280">
        <f>RAND()</f>
        <v/>
      </c>
      <c r="I1280">
        <f>IF('d_시나리오'!$J$4='d_시나리오'!$H$4,'d_시나리오'!$I$4,IF(H1280&lt;('d_시나리오'!$I$4-'d_시나리오'!$H$4)/('d_시나리오'!$J$4-'d_시나리오'!$H$4),'d_시나리오'!$H$4+SQRT(H1280*('d_시나리오'!$J$4-'d_시나리오'!$H$4)*('d_시나리오'!$I$4-'d_시나리오'!$H$4)),'d_시나리오'!$J$4-SQRT((1-H1280)*('d_시나리오'!$J$4-'d_시나리오'!$H$4)*('d_시나리오'!$J$4-'d_시나리오'!$I$4))))</f>
        <v/>
      </c>
      <c r="J1280">
        <f>RAND()</f>
        <v/>
      </c>
      <c r="K1280">
        <f>IF('d_시나리오'!$J$5='d_시나리오'!$H$5,'d_시나리오'!$I$5,IF(J1280&lt;('d_시나리오'!$I$5-'d_시나리오'!$H$5)/('d_시나리오'!$J$5-'d_시나리오'!$H$5),'d_시나리오'!$H$5+SQRT(J1280*('d_시나리오'!$J$5-'d_시나리오'!$H$5)*('d_시나리오'!$I$5-'d_시나리오'!$H$5)),'d_시나리오'!$J$5-SQRT((1-J1280)*('d_시나리오'!$J$5-'d_시나리오'!$H$5)*('d_시나리오'!$J$5-'d_시나리오'!$I$5))))</f>
        <v/>
      </c>
      <c r="L1280">
        <f>RAND()</f>
        <v/>
      </c>
      <c r="M1280">
        <f>IF('d_시나리오'!$J$6='d_시나리오'!$H$6,'d_시나리오'!$I$6,IF(L1280&lt;('d_시나리오'!$I$6-'d_시나리오'!$H$6)/('d_시나리오'!$J$6-'d_시나리오'!$H$6),'d_시나리오'!$H$6+SQRT(L1280*('d_시나리오'!$J$6-'d_시나리오'!$H$6)*('d_시나리오'!$I$6-'d_시나리오'!$H$6)),'d_시나리오'!$J$6-SQRT((1-L1280)*('d_시나리오'!$J$6-'d_시나리오'!$H$6)*('d_시나리오'!$J$6-'d_시나리오'!$I$6))))</f>
        <v/>
      </c>
      <c r="N1280">
        <f>INDEX('d_분포'!$B$2:$B$57,RANDBETWEEN(1,56))</f>
        <v/>
      </c>
      <c r="O1280">
        <f>BETAINV(RAND(),5,5)</f>
        <v/>
      </c>
      <c r="P1280">
        <f>'d_고정'!$B$1*'6_기대효과'!$H$7*('d_시나리오'!$I$7/'d_고정'!$B$2)*B1280</f>
        <v/>
      </c>
      <c r="Q1280">
        <f>P1280*C1280</f>
        <v/>
      </c>
      <c r="R1280">
        <f>P1280*E1280</f>
        <v/>
      </c>
      <c r="S1280">
        <f>R1280*G1280</f>
        <v/>
      </c>
      <c r="T1280">
        <f>Q1280+S1280</f>
        <v/>
      </c>
      <c r="U1280">
        <f>(Q1280*D1280+S1280*I1280)*(1-O1280)</f>
        <v/>
      </c>
      <c r="V1280">
        <f>(R1280*K1280*N1280+'d_고정'!$B$3*('6_기대효과'!$H$7/8)*N1280*'d_고정'!$B$10*M1280*('6_기대효과'!$K$7/'d_고정'!$B$9))*(1-O1280)</f>
        <v/>
      </c>
      <c r="W1280">
        <f>(S1280*I1280+R1280*MAX(K1280-'d_고정'!$B$10*M1280*('6_기대효과'!$K$7/'d_고정'!$B$9),0)*N1280)*(1-O1280)</f>
        <v/>
      </c>
      <c r="X1280">
        <f>U1280+V1280</f>
        <v/>
      </c>
      <c r="Y1280">
        <f>U1280/('d_고정'!$B$5*'6_기대효과'!$H$7/8)/'d_고정'!$B$6</f>
        <v/>
      </c>
      <c r="Z1280">
        <f>U1280/('d_고정'!$B$8*'6_기대효과'!$H$7/8)</f>
        <v/>
      </c>
    </row>
    <row r="1281">
      <c r="A1281">
        <f>RAND()</f>
        <v/>
      </c>
      <c r="B1281">
        <f>IF('d_시나리오'!$J$2='d_시나리오'!$H$2,'d_시나리오'!$I$2,IF(A1281&lt;('d_시나리오'!$I$2-'d_시나리오'!$H$2)/('d_시나리오'!$J$2-'d_시나리오'!$H$2),'d_시나리오'!$H$2+SQRT(A1281*('d_시나리오'!$J$2-'d_시나리오'!$H$2)*('d_시나리오'!$I$2-'d_시나리오'!$H$2)),'d_시나리오'!$J$2-SQRT((1-A1281)*('d_시나리오'!$J$2-'d_시나리오'!$H$2)*('d_시나리오'!$J$2-'d_시나리오'!$I$2))))</f>
        <v/>
      </c>
      <c r="C1281">
        <f>BETAINV(RAND(),2,6)</f>
        <v/>
      </c>
      <c r="D1281">
        <f>INDEX('d_분포'!$A$2:$A$28,RANDBETWEEN(1,27))</f>
        <v/>
      </c>
      <c r="E1281">
        <f>INDEX('d_분포'!$C$2:$C$5,RANDBETWEEN(1,4))*(0.9+0.2*RAND())</f>
        <v/>
      </c>
      <c r="F1281">
        <f>RAND()</f>
        <v/>
      </c>
      <c r="G1281">
        <f>IF('d_시나리오'!$J$3='d_시나리오'!$H$3,'d_시나리오'!$I$3,IF(F1281&lt;('d_시나리오'!$I$3-'d_시나리오'!$H$3)/('d_시나리오'!$J$3-'d_시나리오'!$H$3),'d_시나리오'!$H$3+SQRT(F1281*('d_시나리오'!$J$3-'d_시나리오'!$H$3)*('d_시나리오'!$I$3-'d_시나리오'!$H$3)),'d_시나리오'!$J$3-SQRT((1-F1281)*('d_시나리오'!$J$3-'d_시나리오'!$H$3)*('d_시나리오'!$J$3-'d_시나리오'!$I$3))))</f>
        <v/>
      </c>
      <c r="H1281">
        <f>RAND()</f>
        <v/>
      </c>
      <c r="I1281">
        <f>IF('d_시나리오'!$J$4='d_시나리오'!$H$4,'d_시나리오'!$I$4,IF(H1281&lt;('d_시나리오'!$I$4-'d_시나리오'!$H$4)/('d_시나리오'!$J$4-'d_시나리오'!$H$4),'d_시나리오'!$H$4+SQRT(H1281*('d_시나리오'!$J$4-'d_시나리오'!$H$4)*('d_시나리오'!$I$4-'d_시나리오'!$H$4)),'d_시나리오'!$J$4-SQRT((1-H1281)*('d_시나리오'!$J$4-'d_시나리오'!$H$4)*('d_시나리오'!$J$4-'d_시나리오'!$I$4))))</f>
        <v/>
      </c>
      <c r="J1281">
        <f>RAND()</f>
        <v/>
      </c>
      <c r="K1281">
        <f>IF('d_시나리오'!$J$5='d_시나리오'!$H$5,'d_시나리오'!$I$5,IF(J1281&lt;('d_시나리오'!$I$5-'d_시나리오'!$H$5)/('d_시나리오'!$J$5-'d_시나리오'!$H$5),'d_시나리오'!$H$5+SQRT(J1281*('d_시나리오'!$J$5-'d_시나리오'!$H$5)*('d_시나리오'!$I$5-'d_시나리오'!$H$5)),'d_시나리오'!$J$5-SQRT((1-J1281)*('d_시나리오'!$J$5-'d_시나리오'!$H$5)*('d_시나리오'!$J$5-'d_시나리오'!$I$5))))</f>
        <v/>
      </c>
      <c r="L1281">
        <f>RAND()</f>
        <v/>
      </c>
      <c r="M1281">
        <f>IF('d_시나리오'!$J$6='d_시나리오'!$H$6,'d_시나리오'!$I$6,IF(L1281&lt;('d_시나리오'!$I$6-'d_시나리오'!$H$6)/('d_시나리오'!$J$6-'d_시나리오'!$H$6),'d_시나리오'!$H$6+SQRT(L1281*('d_시나리오'!$J$6-'d_시나리오'!$H$6)*('d_시나리오'!$I$6-'d_시나리오'!$H$6)),'d_시나리오'!$J$6-SQRT((1-L1281)*('d_시나리오'!$J$6-'d_시나리오'!$H$6)*('d_시나리오'!$J$6-'d_시나리오'!$I$6))))</f>
        <v/>
      </c>
      <c r="N1281">
        <f>INDEX('d_분포'!$B$2:$B$57,RANDBETWEEN(1,56))</f>
        <v/>
      </c>
      <c r="O1281">
        <f>BETAINV(RAND(),5,5)</f>
        <v/>
      </c>
      <c r="P1281">
        <f>'d_고정'!$B$1*'6_기대효과'!$H$7*('d_시나리오'!$I$7/'d_고정'!$B$2)*B1281</f>
        <v/>
      </c>
      <c r="Q1281">
        <f>P1281*C1281</f>
        <v/>
      </c>
      <c r="R1281">
        <f>P1281*E1281</f>
        <v/>
      </c>
      <c r="S1281">
        <f>R1281*G1281</f>
        <v/>
      </c>
      <c r="T1281">
        <f>Q1281+S1281</f>
        <v/>
      </c>
      <c r="U1281">
        <f>(Q1281*D1281+S1281*I1281)*(1-O1281)</f>
        <v/>
      </c>
      <c r="V1281">
        <f>(R1281*K1281*N1281+'d_고정'!$B$3*('6_기대효과'!$H$7/8)*N1281*'d_고정'!$B$10*M1281*('6_기대효과'!$K$7/'d_고정'!$B$9))*(1-O1281)</f>
        <v/>
      </c>
      <c r="W1281">
        <f>(S1281*I1281+R1281*MAX(K1281-'d_고정'!$B$10*M1281*('6_기대효과'!$K$7/'d_고정'!$B$9),0)*N1281)*(1-O1281)</f>
        <v/>
      </c>
      <c r="X1281">
        <f>U1281+V1281</f>
        <v/>
      </c>
      <c r="Y1281">
        <f>U1281/('d_고정'!$B$5*'6_기대효과'!$H$7/8)/'d_고정'!$B$6</f>
        <v/>
      </c>
      <c r="Z1281">
        <f>U1281/('d_고정'!$B$8*'6_기대효과'!$H$7/8)</f>
        <v/>
      </c>
    </row>
    <row r="1282">
      <c r="A1282">
        <f>RAND()</f>
        <v/>
      </c>
      <c r="B1282">
        <f>IF('d_시나리오'!$J$2='d_시나리오'!$H$2,'d_시나리오'!$I$2,IF(A1282&lt;('d_시나리오'!$I$2-'d_시나리오'!$H$2)/('d_시나리오'!$J$2-'d_시나리오'!$H$2),'d_시나리오'!$H$2+SQRT(A1282*('d_시나리오'!$J$2-'d_시나리오'!$H$2)*('d_시나리오'!$I$2-'d_시나리오'!$H$2)),'d_시나리오'!$J$2-SQRT((1-A1282)*('d_시나리오'!$J$2-'d_시나리오'!$H$2)*('d_시나리오'!$J$2-'d_시나리오'!$I$2))))</f>
        <v/>
      </c>
      <c r="C1282">
        <f>BETAINV(RAND(),2,6)</f>
        <v/>
      </c>
      <c r="D1282">
        <f>INDEX('d_분포'!$A$2:$A$28,RANDBETWEEN(1,27))</f>
        <v/>
      </c>
      <c r="E1282">
        <f>INDEX('d_분포'!$C$2:$C$5,RANDBETWEEN(1,4))*(0.9+0.2*RAND())</f>
        <v/>
      </c>
      <c r="F1282">
        <f>RAND()</f>
        <v/>
      </c>
      <c r="G1282">
        <f>IF('d_시나리오'!$J$3='d_시나리오'!$H$3,'d_시나리오'!$I$3,IF(F1282&lt;('d_시나리오'!$I$3-'d_시나리오'!$H$3)/('d_시나리오'!$J$3-'d_시나리오'!$H$3),'d_시나리오'!$H$3+SQRT(F1282*('d_시나리오'!$J$3-'d_시나리오'!$H$3)*('d_시나리오'!$I$3-'d_시나리오'!$H$3)),'d_시나리오'!$J$3-SQRT((1-F1282)*('d_시나리오'!$J$3-'d_시나리오'!$H$3)*('d_시나리오'!$J$3-'d_시나리오'!$I$3))))</f>
        <v/>
      </c>
      <c r="H1282">
        <f>RAND()</f>
        <v/>
      </c>
      <c r="I1282">
        <f>IF('d_시나리오'!$J$4='d_시나리오'!$H$4,'d_시나리오'!$I$4,IF(H1282&lt;('d_시나리오'!$I$4-'d_시나리오'!$H$4)/('d_시나리오'!$J$4-'d_시나리오'!$H$4),'d_시나리오'!$H$4+SQRT(H1282*('d_시나리오'!$J$4-'d_시나리오'!$H$4)*('d_시나리오'!$I$4-'d_시나리오'!$H$4)),'d_시나리오'!$J$4-SQRT((1-H1282)*('d_시나리오'!$J$4-'d_시나리오'!$H$4)*('d_시나리오'!$J$4-'d_시나리오'!$I$4))))</f>
        <v/>
      </c>
      <c r="J1282">
        <f>RAND()</f>
        <v/>
      </c>
      <c r="K1282">
        <f>IF('d_시나리오'!$J$5='d_시나리오'!$H$5,'d_시나리오'!$I$5,IF(J1282&lt;('d_시나리오'!$I$5-'d_시나리오'!$H$5)/('d_시나리오'!$J$5-'d_시나리오'!$H$5),'d_시나리오'!$H$5+SQRT(J1282*('d_시나리오'!$J$5-'d_시나리오'!$H$5)*('d_시나리오'!$I$5-'d_시나리오'!$H$5)),'d_시나리오'!$J$5-SQRT((1-J1282)*('d_시나리오'!$J$5-'d_시나리오'!$H$5)*('d_시나리오'!$J$5-'d_시나리오'!$I$5))))</f>
        <v/>
      </c>
      <c r="L1282">
        <f>RAND()</f>
        <v/>
      </c>
      <c r="M1282">
        <f>IF('d_시나리오'!$J$6='d_시나리오'!$H$6,'d_시나리오'!$I$6,IF(L1282&lt;('d_시나리오'!$I$6-'d_시나리오'!$H$6)/('d_시나리오'!$J$6-'d_시나리오'!$H$6),'d_시나리오'!$H$6+SQRT(L1282*('d_시나리오'!$J$6-'d_시나리오'!$H$6)*('d_시나리오'!$I$6-'d_시나리오'!$H$6)),'d_시나리오'!$J$6-SQRT((1-L1282)*('d_시나리오'!$J$6-'d_시나리오'!$H$6)*('d_시나리오'!$J$6-'d_시나리오'!$I$6))))</f>
        <v/>
      </c>
      <c r="N1282">
        <f>INDEX('d_분포'!$B$2:$B$57,RANDBETWEEN(1,56))</f>
        <v/>
      </c>
      <c r="O1282">
        <f>BETAINV(RAND(),5,5)</f>
        <v/>
      </c>
      <c r="P1282">
        <f>'d_고정'!$B$1*'6_기대효과'!$H$7*('d_시나리오'!$I$7/'d_고정'!$B$2)*B1282</f>
        <v/>
      </c>
      <c r="Q1282">
        <f>P1282*C1282</f>
        <v/>
      </c>
      <c r="R1282">
        <f>P1282*E1282</f>
        <v/>
      </c>
      <c r="S1282">
        <f>R1282*G1282</f>
        <v/>
      </c>
      <c r="T1282">
        <f>Q1282+S1282</f>
        <v/>
      </c>
      <c r="U1282">
        <f>(Q1282*D1282+S1282*I1282)*(1-O1282)</f>
        <v/>
      </c>
      <c r="V1282">
        <f>(R1282*K1282*N1282+'d_고정'!$B$3*('6_기대효과'!$H$7/8)*N1282*'d_고정'!$B$10*M1282*('6_기대효과'!$K$7/'d_고정'!$B$9))*(1-O1282)</f>
        <v/>
      </c>
      <c r="W1282">
        <f>(S1282*I1282+R1282*MAX(K1282-'d_고정'!$B$10*M1282*('6_기대효과'!$K$7/'d_고정'!$B$9),0)*N1282)*(1-O1282)</f>
        <v/>
      </c>
      <c r="X1282">
        <f>U1282+V1282</f>
        <v/>
      </c>
      <c r="Y1282">
        <f>U1282/('d_고정'!$B$5*'6_기대효과'!$H$7/8)/'d_고정'!$B$6</f>
        <v/>
      </c>
      <c r="Z1282">
        <f>U1282/('d_고정'!$B$8*'6_기대효과'!$H$7/8)</f>
        <v/>
      </c>
    </row>
    <row r="1283">
      <c r="A1283">
        <f>RAND()</f>
        <v/>
      </c>
      <c r="B1283">
        <f>IF('d_시나리오'!$J$2='d_시나리오'!$H$2,'d_시나리오'!$I$2,IF(A1283&lt;('d_시나리오'!$I$2-'d_시나리오'!$H$2)/('d_시나리오'!$J$2-'d_시나리오'!$H$2),'d_시나리오'!$H$2+SQRT(A1283*('d_시나리오'!$J$2-'d_시나리오'!$H$2)*('d_시나리오'!$I$2-'d_시나리오'!$H$2)),'d_시나리오'!$J$2-SQRT((1-A1283)*('d_시나리오'!$J$2-'d_시나리오'!$H$2)*('d_시나리오'!$J$2-'d_시나리오'!$I$2))))</f>
        <v/>
      </c>
      <c r="C1283">
        <f>BETAINV(RAND(),2,6)</f>
        <v/>
      </c>
      <c r="D1283">
        <f>INDEX('d_분포'!$A$2:$A$28,RANDBETWEEN(1,27))</f>
        <v/>
      </c>
      <c r="E1283">
        <f>INDEX('d_분포'!$C$2:$C$5,RANDBETWEEN(1,4))*(0.9+0.2*RAND())</f>
        <v/>
      </c>
      <c r="F1283">
        <f>RAND()</f>
        <v/>
      </c>
      <c r="G1283">
        <f>IF('d_시나리오'!$J$3='d_시나리오'!$H$3,'d_시나리오'!$I$3,IF(F1283&lt;('d_시나리오'!$I$3-'d_시나리오'!$H$3)/('d_시나리오'!$J$3-'d_시나리오'!$H$3),'d_시나리오'!$H$3+SQRT(F1283*('d_시나리오'!$J$3-'d_시나리오'!$H$3)*('d_시나리오'!$I$3-'d_시나리오'!$H$3)),'d_시나리오'!$J$3-SQRT((1-F1283)*('d_시나리오'!$J$3-'d_시나리오'!$H$3)*('d_시나리오'!$J$3-'d_시나리오'!$I$3))))</f>
        <v/>
      </c>
      <c r="H1283">
        <f>RAND()</f>
        <v/>
      </c>
      <c r="I1283">
        <f>IF('d_시나리오'!$J$4='d_시나리오'!$H$4,'d_시나리오'!$I$4,IF(H1283&lt;('d_시나리오'!$I$4-'d_시나리오'!$H$4)/('d_시나리오'!$J$4-'d_시나리오'!$H$4),'d_시나리오'!$H$4+SQRT(H1283*('d_시나리오'!$J$4-'d_시나리오'!$H$4)*('d_시나리오'!$I$4-'d_시나리오'!$H$4)),'d_시나리오'!$J$4-SQRT((1-H1283)*('d_시나리오'!$J$4-'d_시나리오'!$H$4)*('d_시나리오'!$J$4-'d_시나리오'!$I$4))))</f>
        <v/>
      </c>
      <c r="J1283">
        <f>RAND()</f>
        <v/>
      </c>
      <c r="K1283">
        <f>IF('d_시나리오'!$J$5='d_시나리오'!$H$5,'d_시나리오'!$I$5,IF(J1283&lt;('d_시나리오'!$I$5-'d_시나리오'!$H$5)/('d_시나리오'!$J$5-'d_시나리오'!$H$5),'d_시나리오'!$H$5+SQRT(J1283*('d_시나리오'!$J$5-'d_시나리오'!$H$5)*('d_시나리오'!$I$5-'d_시나리오'!$H$5)),'d_시나리오'!$J$5-SQRT((1-J1283)*('d_시나리오'!$J$5-'d_시나리오'!$H$5)*('d_시나리오'!$J$5-'d_시나리오'!$I$5))))</f>
        <v/>
      </c>
      <c r="L1283">
        <f>RAND()</f>
        <v/>
      </c>
      <c r="M1283">
        <f>IF('d_시나리오'!$J$6='d_시나리오'!$H$6,'d_시나리오'!$I$6,IF(L1283&lt;('d_시나리오'!$I$6-'d_시나리오'!$H$6)/('d_시나리오'!$J$6-'d_시나리오'!$H$6),'d_시나리오'!$H$6+SQRT(L1283*('d_시나리오'!$J$6-'d_시나리오'!$H$6)*('d_시나리오'!$I$6-'d_시나리오'!$H$6)),'d_시나리오'!$J$6-SQRT((1-L1283)*('d_시나리오'!$J$6-'d_시나리오'!$H$6)*('d_시나리오'!$J$6-'d_시나리오'!$I$6))))</f>
        <v/>
      </c>
      <c r="N1283">
        <f>INDEX('d_분포'!$B$2:$B$57,RANDBETWEEN(1,56))</f>
        <v/>
      </c>
      <c r="O1283">
        <f>BETAINV(RAND(),5,5)</f>
        <v/>
      </c>
      <c r="P1283">
        <f>'d_고정'!$B$1*'6_기대효과'!$H$7*('d_시나리오'!$I$7/'d_고정'!$B$2)*B1283</f>
        <v/>
      </c>
      <c r="Q1283">
        <f>P1283*C1283</f>
        <v/>
      </c>
      <c r="R1283">
        <f>P1283*E1283</f>
        <v/>
      </c>
      <c r="S1283">
        <f>R1283*G1283</f>
        <v/>
      </c>
      <c r="T1283">
        <f>Q1283+S1283</f>
        <v/>
      </c>
      <c r="U1283">
        <f>(Q1283*D1283+S1283*I1283)*(1-O1283)</f>
        <v/>
      </c>
      <c r="V1283">
        <f>(R1283*K1283*N1283+'d_고정'!$B$3*('6_기대효과'!$H$7/8)*N1283*'d_고정'!$B$10*M1283*('6_기대효과'!$K$7/'d_고정'!$B$9))*(1-O1283)</f>
        <v/>
      </c>
      <c r="W1283">
        <f>(S1283*I1283+R1283*MAX(K1283-'d_고정'!$B$10*M1283*('6_기대효과'!$K$7/'d_고정'!$B$9),0)*N1283)*(1-O1283)</f>
        <v/>
      </c>
      <c r="X1283">
        <f>U1283+V1283</f>
        <v/>
      </c>
      <c r="Y1283">
        <f>U1283/('d_고정'!$B$5*'6_기대효과'!$H$7/8)/'d_고정'!$B$6</f>
        <v/>
      </c>
      <c r="Z1283">
        <f>U1283/('d_고정'!$B$8*'6_기대효과'!$H$7/8)</f>
        <v/>
      </c>
    </row>
    <row r="1284">
      <c r="A1284">
        <f>RAND()</f>
        <v/>
      </c>
      <c r="B1284">
        <f>IF('d_시나리오'!$J$2='d_시나리오'!$H$2,'d_시나리오'!$I$2,IF(A1284&lt;('d_시나리오'!$I$2-'d_시나리오'!$H$2)/('d_시나리오'!$J$2-'d_시나리오'!$H$2),'d_시나리오'!$H$2+SQRT(A1284*('d_시나리오'!$J$2-'d_시나리오'!$H$2)*('d_시나리오'!$I$2-'d_시나리오'!$H$2)),'d_시나리오'!$J$2-SQRT((1-A1284)*('d_시나리오'!$J$2-'d_시나리오'!$H$2)*('d_시나리오'!$J$2-'d_시나리오'!$I$2))))</f>
        <v/>
      </c>
      <c r="C1284">
        <f>BETAINV(RAND(),2,6)</f>
        <v/>
      </c>
      <c r="D1284">
        <f>INDEX('d_분포'!$A$2:$A$28,RANDBETWEEN(1,27))</f>
        <v/>
      </c>
      <c r="E1284">
        <f>INDEX('d_분포'!$C$2:$C$5,RANDBETWEEN(1,4))*(0.9+0.2*RAND())</f>
        <v/>
      </c>
      <c r="F1284">
        <f>RAND()</f>
        <v/>
      </c>
      <c r="G1284">
        <f>IF('d_시나리오'!$J$3='d_시나리오'!$H$3,'d_시나리오'!$I$3,IF(F1284&lt;('d_시나리오'!$I$3-'d_시나리오'!$H$3)/('d_시나리오'!$J$3-'d_시나리오'!$H$3),'d_시나리오'!$H$3+SQRT(F1284*('d_시나리오'!$J$3-'d_시나리오'!$H$3)*('d_시나리오'!$I$3-'d_시나리오'!$H$3)),'d_시나리오'!$J$3-SQRT((1-F1284)*('d_시나리오'!$J$3-'d_시나리오'!$H$3)*('d_시나리오'!$J$3-'d_시나리오'!$I$3))))</f>
        <v/>
      </c>
      <c r="H1284">
        <f>RAND()</f>
        <v/>
      </c>
      <c r="I1284">
        <f>IF('d_시나리오'!$J$4='d_시나리오'!$H$4,'d_시나리오'!$I$4,IF(H1284&lt;('d_시나리오'!$I$4-'d_시나리오'!$H$4)/('d_시나리오'!$J$4-'d_시나리오'!$H$4),'d_시나리오'!$H$4+SQRT(H1284*('d_시나리오'!$J$4-'d_시나리오'!$H$4)*('d_시나리오'!$I$4-'d_시나리오'!$H$4)),'d_시나리오'!$J$4-SQRT((1-H1284)*('d_시나리오'!$J$4-'d_시나리오'!$H$4)*('d_시나리오'!$J$4-'d_시나리오'!$I$4))))</f>
        <v/>
      </c>
      <c r="J1284">
        <f>RAND()</f>
        <v/>
      </c>
      <c r="K1284">
        <f>IF('d_시나리오'!$J$5='d_시나리오'!$H$5,'d_시나리오'!$I$5,IF(J1284&lt;('d_시나리오'!$I$5-'d_시나리오'!$H$5)/('d_시나리오'!$J$5-'d_시나리오'!$H$5),'d_시나리오'!$H$5+SQRT(J1284*('d_시나리오'!$J$5-'d_시나리오'!$H$5)*('d_시나리오'!$I$5-'d_시나리오'!$H$5)),'d_시나리오'!$J$5-SQRT((1-J1284)*('d_시나리오'!$J$5-'d_시나리오'!$H$5)*('d_시나리오'!$J$5-'d_시나리오'!$I$5))))</f>
        <v/>
      </c>
      <c r="L1284">
        <f>RAND()</f>
        <v/>
      </c>
      <c r="M1284">
        <f>IF('d_시나리오'!$J$6='d_시나리오'!$H$6,'d_시나리오'!$I$6,IF(L1284&lt;('d_시나리오'!$I$6-'d_시나리오'!$H$6)/('d_시나리오'!$J$6-'d_시나리오'!$H$6),'d_시나리오'!$H$6+SQRT(L1284*('d_시나리오'!$J$6-'d_시나리오'!$H$6)*('d_시나리오'!$I$6-'d_시나리오'!$H$6)),'d_시나리오'!$J$6-SQRT((1-L1284)*('d_시나리오'!$J$6-'d_시나리오'!$H$6)*('d_시나리오'!$J$6-'d_시나리오'!$I$6))))</f>
        <v/>
      </c>
      <c r="N1284">
        <f>INDEX('d_분포'!$B$2:$B$57,RANDBETWEEN(1,56))</f>
        <v/>
      </c>
      <c r="O1284">
        <f>BETAINV(RAND(),5,5)</f>
        <v/>
      </c>
      <c r="P1284">
        <f>'d_고정'!$B$1*'6_기대효과'!$H$7*('d_시나리오'!$I$7/'d_고정'!$B$2)*B1284</f>
        <v/>
      </c>
      <c r="Q1284">
        <f>P1284*C1284</f>
        <v/>
      </c>
      <c r="R1284">
        <f>P1284*E1284</f>
        <v/>
      </c>
      <c r="S1284">
        <f>R1284*G1284</f>
        <v/>
      </c>
      <c r="T1284">
        <f>Q1284+S1284</f>
        <v/>
      </c>
      <c r="U1284">
        <f>(Q1284*D1284+S1284*I1284)*(1-O1284)</f>
        <v/>
      </c>
      <c r="V1284">
        <f>(R1284*K1284*N1284+'d_고정'!$B$3*('6_기대효과'!$H$7/8)*N1284*'d_고정'!$B$10*M1284*('6_기대효과'!$K$7/'d_고정'!$B$9))*(1-O1284)</f>
        <v/>
      </c>
      <c r="W1284">
        <f>(S1284*I1284+R1284*MAX(K1284-'d_고정'!$B$10*M1284*('6_기대효과'!$K$7/'d_고정'!$B$9),0)*N1284)*(1-O1284)</f>
        <v/>
      </c>
      <c r="X1284">
        <f>U1284+V1284</f>
        <v/>
      </c>
      <c r="Y1284">
        <f>U1284/('d_고정'!$B$5*'6_기대효과'!$H$7/8)/'d_고정'!$B$6</f>
        <v/>
      </c>
      <c r="Z1284">
        <f>U1284/('d_고정'!$B$8*'6_기대효과'!$H$7/8)</f>
        <v/>
      </c>
    </row>
    <row r="1285">
      <c r="A1285">
        <f>RAND()</f>
        <v/>
      </c>
      <c r="B1285">
        <f>IF('d_시나리오'!$J$2='d_시나리오'!$H$2,'d_시나리오'!$I$2,IF(A1285&lt;('d_시나리오'!$I$2-'d_시나리오'!$H$2)/('d_시나리오'!$J$2-'d_시나리오'!$H$2),'d_시나리오'!$H$2+SQRT(A1285*('d_시나리오'!$J$2-'d_시나리오'!$H$2)*('d_시나리오'!$I$2-'d_시나리오'!$H$2)),'d_시나리오'!$J$2-SQRT((1-A1285)*('d_시나리오'!$J$2-'d_시나리오'!$H$2)*('d_시나리오'!$J$2-'d_시나리오'!$I$2))))</f>
        <v/>
      </c>
      <c r="C1285">
        <f>BETAINV(RAND(),2,6)</f>
        <v/>
      </c>
      <c r="D1285">
        <f>INDEX('d_분포'!$A$2:$A$28,RANDBETWEEN(1,27))</f>
        <v/>
      </c>
      <c r="E1285">
        <f>INDEX('d_분포'!$C$2:$C$5,RANDBETWEEN(1,4))*(0.9+0.2*RAND())</f>
        <v/>
      </c>
      <c r="F1285">
        <f>RAND()</f>
        <v/>
      </c>
      <c r="G1285">
        <f>IF('d_시나리오'!$J$3='d_시나리오'!$H$3,'d_시나리오'!$I$3,IF(F1285&lt;('d_시나리오'!$I$3-'d_시나리오'!$H$3)/('d_시나리오'!$J$3-'d_시나리오'!$H$3),'d_시나리오'!$H$3+SQRT(F1285*('d_시나리오'!$J$3-'d_시나리오'!$H$3)*('d_시나리오'!$I$3-'d_시나리오'!$H$3)),'d_시나리오'!$J$3-SQRT((1-F1285)*('d_시나리오'!$J$3-'d_시나리오'!$H$3)*('d_시나리오'!$J$3-'d_시나리오'!$I$3))))</f>
        <v/>
      </c>
      <c r="H1285">
        <f>RAND()</f>
        <v/>
      </c>
      <c r="I1285">
        <f>IF('d_시나리오'!$J$4='d_시나리오'!$H$4,'d_시나리오'!$I$4,IF(H1285&lt;('d_시나리오'!$I$4-'d_시나리오'!$H$4)/('d_시나리오'!$J$4-'d_시나리오'!$H$4),'d_시나리오'!$H$4+SQRT(H1285*('d_시나리오'!$J$4-'d_시나리오'!$H$4)*('d_시나리오'!$I$4-'d_시나리오'!$H$4)),'d_시나리오'!$J$4-SQRT((1-H1285)*('d_시나리오'!$J$4-'d_시나리오'!$H$4)*('d_시나리오'!$J$4-'d_시나리오'!$I$4))))</f>
        <v/>
      </c>
      <c r="J1285">
        <f>RAND()</f>
        <v/>
      </c>
      <c r="K1285">
        <f>IF('d_시나리오'!$J$5='d_시나리오'!$H$5,'d_시나리오'!$I$5,IF(J1285&lt;('d_시나리오'!$I$5-'d_시나리오'!$H$5)/('d_시나리오'!$J$5-'d_시나리오'!$H$5),'d_시나리오'!$H$5+SQRT(J1285*('d_시나리오'!$J$5-'d_시나리오'!$H$5)*('d_시나리오'!$I$5-'d_시나리오'!$H$5)),'d_시나리오'!$J$5-SQRT((1-J1285)*('d_시나리오'!$J$5-'d_시나리오'!$H$5)*('d_시나리오'!$J$5-'d_시나리오'!$I$5))))</f>
        <v/>
      </c>
      <c r="L1285">
        <f>RAND()</f>
        <v/>
      </c>
      <c r="M1285">
        <f>IF('d_시나리오'!$J$6='d_시나리오'!$H$6,'d_시나리오'!$I$6,IF(L1285&lt;('d_시나리오'!$I$6-'d_시나리오'!$H$6)/('d_시나리오'!$J$6-'d_시나리오'!$H$6),'d_시나리오'!$H$6+SQRT(L1285*('d_시나리오'!$J$6-'d_시나리오'!$H$6)*('d_시나리오'!$I$6-'d_시나리오'!$H$6)),'d_시나리오'!$J$6-SQRT((1-L1285)*('d_시나리오'!$J$6-'d_시나리오'!$H$6)*('d_시나리오'!$J$6-'d_시나리오'!$I$6))))</f>
        <v/>
      </c>
      <c r="N1285">
        <f>INDEX('d_분포'!$B$2:$B$57,RANDBETWEEN(1,56))</f>
        <v/>
      </c>
      <c r="O1285">
        <f>BETAINV(RAND(),5,5)</f>
        <v/>
      </c>
      <c r="P1285">
        <f>'d_고정'!$B$1*'6_기대효과'!$H$7*('d_시나리오'!$I$7/'d_고정'!$B$2)*B1285</f>
        <v/>
      </c>
      <c r="Q1285">
        <f>P1285*C1285</f>
        <v/>
      </c>
      <c r="R1285">
        <f>P1285*E1285</f>
        <v/>
      </c>
      <c r="S1285">
        <f>R1285*G1285</f>
        <v/>
      </c>
      <c r="T1285">
        <f>Q1285+S1285</f>
        <v/>
      </c>
      <c r="U1285">
        <f>(Q1285*D1285+S1285*I1285)*(1-O1285)</f>
        <v/>
      </c>
      <c r="V1285">
        <f>(R1285*K1285*N1285+'d_고정'!$B$3*('6_기대효과'!$H$7/8)*N1285*'d_고정'!$B$10*M1285*('6_기대효과'!$K$7/'d_고정'!$B$9))*(1-O1285)</f>
        <v/>
      </c>
      <c r="W1285">
        <f>(S1285*I1285+R1285*MAX(K1285-'d_고정'!$B$10*M1285*('6_기대효과'!$K$7/'d_고정'!$B$9),0)*N1285)*(1-O1285)</f>
        <v/>
      </c>
      <c r="X1285">
        <f>U1285+V1285</f>
        <v/>
      </c>
      <c r="Y1285">
        <f>U1285/('d_고정'!$B$5*'6_기대효과'!$H$7/8)/'d_고정'!$B$6</f>
        <v/>
      </c>
      <c r="Z1285">
        <f>U1285/('d_고정'!$B$8*'6_기대효과'!$H$7/8)</f>
        <v/>
      </c>
    </row>
    <row r="1286">
      <c r="A1286">
        <f>RAND()</f>
        <v/>
      </c>
      <c r="B1286">
        <f>IF('d_시나리오'!$J$2='d_시나리오'!$H$2,'d_시나리오'!$I$2,IF(A1286&lt;('d_시나리오'!$I$2-'d_시나리오'!$H$2)/('d_시나리오'!$J$2-'d_시나리오'!$H$2),'d_시나리오'!$H$2+SQRT(A1286*('d_시나리오'!$J$2-'d_시나리오'!$H$2)*('d_시나리오'!$I$2-'d_시나리오'!$H$2)),'d_시나리오'!$J$2-SQRT((1-A1286)*('d_시나리오'!$J$2-'d_시나리오'!$H$2)*('d_시나리오'!$J$2-'d_시나리오'!$I$2))))</f>
        <v/>
      </c>
      <c r="C1286">
        <f>BETAINV(RAND(),2,6)</f>
        <v/>
      </c>
      <c r="D1286">
        <f>INDEX('d_분포'!$A$2:$A$28,RANDBETWEEN(1,27))</f>
        <v/>
      </c>
      <c r="E1286">
        <f>INDEX('d_분포'!$C$2:$C$5,RANDBETWEEN(1,4))*(0.9+0.2*RAND())</f>
        <v/>
      </c>
      <c r="F1286">
        <f>RAND()</f>
        <v/>
      </c>
      <c r="G1286">
        <f>IF('d_시나리오'!$J$3='d_시나리오'!$H$3,'d_시나리오'!$I$3,IF(F1286&lt;('d_시나리오'!$I$3-'d_시나리오'!$H$3)/('d_시나리오'!$J$3-'d_시나리오'!$H$3),'d_시나리오'!$H$3+SQRT(F1286*('d_시나리오'!$J$3-'d_시나리오'!$H$3)*('d_시나리오'!$I$3-'d_시나리오'!$H$3)),'d_시나리오'!$J$3-SQRT((1-F1286)*('d_시나리오'!$J$3-'d_시나리오'!$H$3)*('d_시나리오'!$J$3-'d_시나리오'!$I$3))))</f>
        <v/>
      </c>
      <c r="H1286">
        <f>RAND()</f>
        <v/>
      </c>
      <c r="I1286">
        <f>IF('d_시나리오'!$J$4='d_시나리오'!$H$4,'d_시나리오'!$I$4,IF(H1286&lt;('d_시나리오'!$I$4-'d_시나리오'!$H$4)/('d_시나리오'!$J$4-'d_시나리오'!$H$4),'d_시나리오'!$H$4+SQRT(H1286*('d_시나리오'!$J$4-'d_시나리오'!$H$4)*('d_시나리오'!$I$4-'d_시나리오'!$H$4)),'d_시나리오'!$J$4-SQRT((1-H1286)*('d_시나리오'!$J$4-'d_시나리오'!$H$4)*('d_시나리오'!$J$4-'d_시나리오'!$I$4))))</f>
        <v/>
      </c>
      <c r="J1286">
        <f>RAND()</f>
        <v/>
      </c>
      <c r="K1286">
        <f>IF('d_시나리오'!$J$5='d_시나리오'!$H$5,'d_시나리오'!$I$5,IF(J1286&lt;('d_시나리오'!$I$5-'d_시나리오'!$H$5)/('d_시나리오'!$J$5-'d_시나리오'!$H$5),'d_시나리오'!$H$5+SQRT(J1286*('d_시나리오'!$J$5-'d_시나리오'!$H$5)*('d_시나리오'!$I$5-'d_시나리오'!$H$5)),'d_시나리오'!$J$5-SQRT((1-J1286)*('d_시나리오'!$J$5-'d_시나리오'!$H$5)*('d_시나리오'!$J$5-'d_시나리오'!$I$5))))</f>
        <v/>
      </c>
      <c r="L1286">
        <f>RAND()</f>
        <v/>
      </c>
      <c r="M1286">
        <f>IF('d_시나리오'!$J$6='d_시나리오'!$H$6,'d_시나리오'!$I$6,IF(L1286&lt;('d_시나리오'!$I$6-'d_시나리오'!$H$6)/('d_시나리오'!$J$6-'d_시나리오'!$H$6),'d_시나리오'!$H$6+SQRT(L1286*('d_시나리오'!$J$6-'d_시나리오'!$H$6)*('d_시나리오'!$I$6-'d_시나리오'!$H$6)),'d_시나리오'!$J$6-SQRT((1-L1286)*('d_시나리오'!$J$6-'d_시나리오'!$H$6)*('d_시나리오'!$J$6-'d_시나리오'!$I$6))))</f>
        <v/>
      </c>
      <c r="N1286">
        <f>INDEX('d_분포'!$B$2:$B$57,RANDBETWEEN(1,56))</f>
        <v/>
      </c>
      <c r="O1286">
        <f>BETAINV(RAND(),5,5)</f>
        <v/>
      </c>
      <c r="P1286">
        <f>'d_고정'!$B$1*'6_기대효과'!$H$7*('d_시나리오'!$I$7/'d_고정'!$B$2)*B1286</f>
        <v/>
      </c>
      <c r="Q1286">
        <f>P1286*C1286</f>
        <v/>
      </c>
      <c r="R1286">
        <f>P1286*E1286</f>
        <v/>
      </c>
      <c r="S1286">
        <f>R1286*G1286</f>
        <v/>
      </c>
      <c r="T1286">
        <f>Q1286+S1286</f>
        <v/>
      </c>
      <c r="U1286">
        <f>(Q1286*D1286+S1286*I1286)*(1-O1286)</f>
        <v/>
      </c>
      <c r="V1286">
        <f>(R1286*K1286*N1286+'d_고정'!$B$3*('6_기대효과'!$H$7/8)*N1286*'d_고정'!$B$10*M1286*('6_기대효과'!$K$7/'d_고정'!$B$9))*(1-O1286)</f>
        <v/>
      </c>
      <c r="W1286">
        <f>(S1286*I1286+R1286*MAX(K1286-'d_고정'!$B$10*M1286*('6_기대효과'!$K$7/'d_고정'!$B$9),0)*N1286)*(1-O1286)</f>
        <v/>
      </c>
      <c r="X1286">
        <f>U1286+V1286</f>
        <v/>
      </c>
      <c r="Y1286">
        <f>U1286/('d_고정'!$B$5*'6_기대효과'!$H$7/8)/'d_고정'!$B$6</f>
        <v/>
      </c>
      <c r="Z1286">
        <f>U1286/('d_고정'!$B$8*'6_기대효과'!$H$7/8)</f>
        <v/>
      </c>
    </row>
    <row r="1287">
      <c r="A1287">
        <f>RAND()</f>
        <v/>
      </c>
      <c r="B1287">
        <f>IF('d_시나리오'!$J$2='d_시나리오'!$H$2,'d_시나리오'!$I$2,IF(A1287&lt;('d_시나리오'!$I$2-'d_시나리오'!$H$2)/('d_시나리오'!$J$2-'d_시나리오'!$H$2),'d_시나리오'!$H$2+SQRT(A1287*('d_시나리오'!$J$2-'d_시나리오'!$H$2)*('d_시나리오'!$I$2-'d_시나리오'!$H$2)),'d_시나리오'!$J$2-SQRT((1-A1287)*('d_시나리오'!$J$2-'d_시나리오'!$H$2)*('d_시나리오'!$J$2-'d_시나리오'!$I$2))))</f>
        <v/>
      </c>
      <c r="C1287">
        <f>BETAINV(RAND(),2,6)</f>
        <v/>
      </c>
      <c r="D1287">
        <f>INDEX('d_분포'!$A$2:$A$28,RANDBETWEEN(1,27))</f>
        <v/>
      </c>
      <c r="E1287">
        <f>INDEX('d_분포'!$C$2:$C$5,RANDBETWEEN(1,4))*(0.9+0.2*RAND())</f>
        <v/>
      </c>
      <c r="F1287">
        <f>RAND()</f>
        <v/>
      </c>
      <c r="G1287">
        <f>IF('d_시나리오'!$J$3='d_시나리오'!$H$3,'d_시나리오'!$I$3,IF(F1287&lt;('d_시나리오'!$I$3-'d_시나리오'!$H$3)/('d_시나리오'!$J$3-'d_시나리오'!$H$3),'d_시나리오'!$H$3+SQRT(F1287*('d_시나리오'!$J$3-'d_시나리오'!$H$3)*('d_시나리오'!$I$3-'d_시나리오'!$H$3)),'d_시나리오'!$J$3-SQRT((1-F1287)*('d_시나리오'!$J$3-'d_시나리오'!$H$3)*('d_시나리오'!$J$3-'d_시나리오'!$I$3))))</f>
        <v/>
      </c>
      <c r="H1287">
        <f>RAND()</f>
        <v/>
      </c>
      <c r="I1287">
        <f>IF('d_시나리오'!$J$4='d_시나리오'!$H$4,'d_시나리오'!$I$4,IF(H1287&lt;('d_시나리오'!$I$4-'d_시나리오'!$H$4)/('d_시나리오'!$J$4-'d_시나리오'!$H$4),'d_시나리오'!$H$4+SQRT(H1287*('d_시나리오'!$J$4-'d_시나리오'!$H$4)*('d_시나리오'!$I$4-'d_시나리오'!$H$4)),'d_시나리오'!$J$4-SQRT((1-H1287)*('d_시나리오'!$J$4-'d_시나리오'!$H$4)*('d_시나리오'!$J$4-'d_시나리오'!$I$4))))</f>
        <v/>
      </c>
      <c r="J1287">
        <f>RAND()</f>
        <v/>
      </c>
      <c r="K1287">
        <f>IF('d_시나리오'!$J$5='d_시나리오'!$H$5,'d_시나리오'!$I$5,IF(J1287&lt;('d_시나리오'!$I$5-'d_시나리오'!$H$5)/('d_시나리오'!$J$5-'d_시나리오'!$H$5),'d_시나리오'!$H$5+SQRT(J1287*('d_시나리오'!$J$5-'d_시나리오'!$H$5)*('d_시나리오'!$I$5-'d_시나리오'!$H$5)),'d_시나리오'!$J$5-SQRT((1-J1287)*('d_시나리오'!$J$5-'d_시나리오'!$H$5)*('d_시나리오'!$J$5-'d_시나리오'!$I$5))))</f>
        <v/>
      </c>
      <c r="L1287">
        <f>RAND()</f>
        <v/>
      </c>
      <c r="M1287">
        <f>IF('d_시나리오'!$J$6='d_시나리오'!$H$6,'d_시나리오'!$I$6,IF(L1287&lt;('d_시나리오'!$I$6-'d_시나리오'!$H$6)/('d_시나리오'!$J$6-'d_시나리오'!$H$6),'d_시나리오'!$H$6+SQRT(L1287*('d_시나리오'!$J$6-'d_시나리오'!$H$6)*('d_시나리오'!$I$6-'d_시나리오'!$H$6)),'d_시나리오'!$J$6-SQRT((1-L1287)*('d_시나리오'!$J$6-'d_시나리오'!$H$6)*('d_시나리오'!$J$6-'d_시나리오'!$I$6))))</f>
        <v/>
      </c>
      <c r="N1287">
        <f>INDEX('d_분포'!$B$2:$B$57,RANDBETWEEN(1,56))</f>
        <v/>
      </c>
      <c r="O1287">
        <f>BETAINV(RAND(),5,5)</f>
        <v/>
      </c>
      <c r="P1287">
        <f>'d_고정'!$B$1*'6_기대효과'!$H$7*('d_시나리오'!$I$7/'d_고정'!$B$2)*B1287</f>
        <v/>
      </c>
      <c r="Q1287">
        <f>P1287*C1287</f>
        <v/>
      </c>
      <c r="R1287">
        <f>P1287*E1287</f>
        <v/>
      </c>
      <c r="S1287">
        <f>R1287*G1287</f>
        <v/>
      </c>
      <c r="T1287">
        <f>Q1287+S1287</f>
        <v/>
      </c>
      <c r="U1287">
        <f>(Q1287*D1287+S1287*I1287)*(1-O1287)</f>
        <v/>
      </c>
      <c r="V1287">
        <f>(R1287*K1287*N1287+'d_고정'!$B$3*('6_기대효과'!$H$7/8)*N1287*'d_고정'!$B$10*M1287*('6_기대효과'!$K$7/'d_고정'!$B$9))*(1-O1287)</f>
        <v/>
      </c>
      <c r="W1287">
        <f>(S1287*I1287+R1287*MAX(K1287-'d_고정'!$B$10*M1287*('6_기대효과'!$K$7/'d_고정'!$B$9),0)*N1287)*(1-O1287)</f>
        <v/>
      </c>
      <c r="X1287">
        <f>U1287+V1287</f>
        <v/>
      </c>
      <c r="Y1287">
        <f>U1287/('d_고정'!$B$5*'6_기대효과'!$H$7/8)/'d_고정'!$B$6</f>
        <v/>
      </c>
      <c r="Z1287">
        <f>U1287/('d_고정'!$B$8*'6_기대효과'!$H$7/8)</f>
        <v/>
      </c>
    </row>
    <row r="1288">
      <c r="A1288">
        <f>RAND()</f>
        <v/>
      </c>
      <c r="B1288">
        <f>IF('d_시나리오'!$J$2='d_시나리오'!$H$2,'d_시나리오'!$I$2,IF(A1288&lt;('d_시나리오'!$I$2-'d_시나리오'!$H$2)/('d_시나리오'!$J$2-'d_시나리오'!$H$2),'d_시나리오'!$H$2+SQRT(A1288*('d_시나리오'!$J$2-'d_시나리오'!$H$2)*('d_시나리오'!$I$2-'d_시나리오'!$H$2)),'d_시나리오'!$J$2-SQRT((1-A1288)*('d_시나리오'!$J$2-'d_시나리오'!$H$2)*('d_시나리오'!$J$2-'d_시나리오'!$I$2))))</f>
        <v/>
      </c>
      <c r="C1288">
        <f>BETAINV(RAND(),2,6)</f>
        <v/>
      </c>
      <c r="D1288">
        <f>INDEX('d_분포'!$A$2:$A$28,RANDBETWEEN(1,27))</f>
        <v/>
      </c>
      <c r="E1288">
        <f>INDEX('d_분포'!$C$2:$C$5,RANDBETWEEN(1,4))*(0.9+0.2*RAND())</f>
        <v/>
      </c>
      <c r="F1288">
        <f>RAND()</f>
        <v/>
      </c>
      <c r="G1288">
        <f>IF('d_시나리오'!$J$3='d_시나리오'!$H$3,'d_시나리오'!$I$3,IF(F1288&lt;('d_시나리오'!$I$3-'d_시나리오'!$H$3)/('d_시나리오'!$J$3-'d_시나리오'!$H$3),'d_시나리오'!$H$3+SQRT(F1288*('d_시나리오'!$J$3-'d_시나리오'!$H$3)*('d_시나리오'!$I$3-'d_시나리오'!$H$3)),'d_시나리오'!$J$3-SQRT((1-F1288)*('d_시나리오'!$J$3-'d_시나리오'!$H$3)*('d_시나리오'!$J$3-'d_시나리오'!$I$3))))</f>
        <v/>
      </c>
      <c r="H1288">
        <f>RAND()</f>
        <v/>
      </c>
      <c r="I1288">
        <f>IF('d_시나리오'!$J$4='d_시나리오'!$H$4,'d_시나리오'!$I$4,IF(H1288&lt;('d_시나리오'!$I$4-'d_시나리오'!$H$4)/('d_시나리오'!$J$4-'d_시나리오'!$H$4),'d_시나리오'!$H$4+SQRT(H1288*('d_시나리오'!$J$4-'d_시나리오'!$H$4)*('d_시나리오'!$I$4-'d_시나리오'!$H$4)),'d_시나리오'!$J$4-SQRT((1-H1288)*('d_시나리오'!$J$4-'d_시나리오'!$H$4)*('d_시나리오'!$J$4-'d_시나리오'!$I$4))))</f>
        <v/>
      </c>
      <c r="J1288">
        <f>RAND()</f>
        <v/>
      </c>
      <c r="K1288">
        <f>IF('d_시나리오'!$J$5='d_시나리오'!$H$5,'d_시나리오'!$I$5,IF(J1288&lt;('d_시나리오'!$I$5-'d_시나리오'!$H$5)/('d_시나리오'!$J$5-'d_시나리오'!$H$5),'d_시나리오'!$H$5+SQRT(J1288*('d_시나리오'!$J$5-'d_시나리오'!$H$5)*('d_시나리오'!$I$5-'d_시나리오'!$H$5)),'d_시나리오'!$J$5-SQRT((1-J1288)*('d_시나리오'!$J$5-'d_시나리오'!$H$5)*('d_시나리오'!$J$5-'d_시나리오'!$I$5))))</f>
        <v/>
      </c>
      <c r="L1288">
        <f>RAND()</f>
        <v/>
      </c>
      <c r="M1288">
        <f>IF('d_시나리오'!$J$6='d_시나리오'!$H$6,'d_시나리오'!$I$6,IF(L1288&lt;('d_시나리오'!$I$6-'d_시나리오'!$H$6)/('d_시나리오'!$J$6-'d_시나리오'!$H$6),'d_시나리오'!$H$6+SQRT(L1288*('d_시나리오'!$J$6-'d_시나리오'!$H$6)*('d_시나리오'!$I$6-'d_시나리오'!$H$6)),'d_시나리오'!$J$6-SQRT((1-L1288)*('d_시나리오'!$J$6-'d_시나리오'!$H$6)*('d_시나리오'!$J$6-'d_시나리오'!$I$6))))</f>
        <v/>
      </c>
      <c r="N1288">
        <f>INDEX('d_분포'!$B$2:$B$57,RANDBETWEEN(1,56))</f>
        <v/>
      </c>
      <c r="O1288">
        <f>BETAINV(RAND(),5,5)</f>
        <v/>
      </c>
      <c r="P1288">
        <f>'d_고정'!$B$1*'6_기대효과'!$H$7*('d_시나리오'!$I$7/'d_고정'!$B$2)*B1288</f>
        <v/>
      </c>
      <c r="Q1288">
        <f>P1288*C1288</f>
        <v/>
      </c>
      <c r="R1288">
        <f>P1288*E1288</f>
        <v/>
      </c>
      <c r="S1288">
        <f>R1288*G1288</f>
        <v/>
      </c>
      <c r="T1288">
        <f>Q1288+S1288</f>
        <v/>
      </c>
      <c r="U1288">
        <f>(Q1288*D1288+S1288*I1288)*(1-O1288)</f>
        <v/>
      </c>
      <c r="V1288">
        <f>(R1288*K1288*N1288+'d_고정'!$B$3*('6_기대효과'!$H$7/8)*N1288*'d_고정'!$B$10*M1288*('6_기대효과'!$K$7/'d_고정'!$B$9))*(1-O1288)</f>
        <v/>
      </c>
      <c r="W1288">
        <f>(S1288*I1288+R1288*MAX(K1288-'d_고정'!$B$10*M1288*('6_기대효과'!$K$7/'d_고정'!$B$9),0)*N1288)*(1-O1288)</f>
        <v/>
      </c>
      <c r="X1288">
        <f>U1288+V1288</f>
        <v/>
      </c>
      <c r="Y1288">
        <f>U1288/('d_고정'!$B$5*'6_기대효과'!$H$7/8)/'d_고정'!$B$6</f>
        <v/>
      </c>
      <c r="Z1288">
        <f>U1288/('d_고정'!$B$8*'6_기대효과'!$H$7/8)</f>
        <v/>
      </c>
    </row>
    <row r="1289">
      <c r="A1289">
        <f>RAND()</f>
        <v/>
      </c>
      <c r="B1289">
        <f>IF('d_시나리오'!$J$2='d_시나리오'!$H$2,'d_시나리오'!$I$2,IF(A1289&lt;('d_시나리오'!$I$2-'d_시나리오'!$H$2)/('d_시나리오'!$J$2-'d_시나리오'!$H$2),'d_시나리오'!$H$2+SQRT(A1289*('d_시나리오'!$J$2-'d_시나리오'!$H$2)*('d_시나리오'!$I$2-'d_시나리오'!$H$2)),'d_시나리오'!$J$2-SQRT((1-A1289)*('d_시나리오'!$J$2-'d_시나리오'!$H$2)*('d_시나리오'!$J$2-'d_시나리오'!$I$2))))</f>
        <v/>
      </c>
      <c r="C1289">
        <f>BETAINV(RAND(),2,6)</f>
        <v/>
      </c>
      <c r="D1289">
        <f>INDEX('d_분포'!$A$2:$A$28,RANDBETWEEN(1,27))</f>
        <v/>
      </c>
      <c r="E1289">
        <f>INDEX('d_분포'!$C$2:$C$5,RANDBETWEEN(1,4))*(0.9+0.2*RAND())</f>
        <v/>
      </c>
      <c r="F1289">
        <f>RAND()</f>
        <v/>
      </c>
      <c r="G1289">
        <f>IF('d_시나리오'!$J$3='d_시나리오'!$H$3,'d_시나리오'!$I$3,IF(F1289&lt;('d_시나리오'!$I$3-'d_시나리오'!$H$3)/('d_시나리오'!$J$3-'d_시나리오'!$H$3),'d_시나리오'!$H$3+SQRT(F1289*('d_시나리오'!$J$3-'d_시나리오'!$H$3)*('d_시나리오'!$I$3-'d_시나리오'!$H$3)),'d_시나리오'!$J$3-SQRT((1-F1289)*('d_시나리오'!$J$3-'d_시나리오'!$H$3)*('d_시나리오'!$J$3-'d_시나리오'!$I$3))))</f>
        <v/>
      </c>
      <c r="H1289">
        <f>RAND()</f>
        <v/>
      </c>
      <c r="I1289">
        <f>IF('d_시나리오'!$J$4='d_시나리오'!$H$4,'d_시나리오'!$I$4,IF(H1289&lt;('d_시나리오'!$I$4-'d_시나리오'!$H$4)/('d_시나리오'!$J$4-'d_시나리오'!$H$4),'d_시나리오'!$H$4+SQRT(H1289*('d_시나리오'!$J$4-'d_시나리오'!$H$4)*('d_시나리오'!$I$4-'d_시나리오'!$H$4)),'d_시나리오'!$J$4-SQRT((1-H1289)*('d_시나리오'!$J$4-'d_시나리오'!$H$4)*('d_시나리오'!$J$4-'d_시나리오'!$I$4))))</f>
        <v/>
      </c>
      <c r="J1289">
        <f>RAND()</f>
        <v/>
      </c>
      <c r="K1289">
        <f>IF('d_시나리오'!$J$5='d_시나리오'!$H$5,'d_시나리오'!$I$5,IF(J1289&lt;('d_시나리오'!$I$5-'d_시나리오'!$H$5)/('d_시나리오'!$J$5-'d_시나리오'!$H$5),'d_시나리오'!$H$5+SQRT(J1289*('d_시나리오'!$J$5-'d_시나리오'!$H$5)*('d_시나리오'!$I$5-'d_시나리오'!$H$5)),'d_시나리오'!$J$5-SQRT((1-J1289)*('d_시나리오'!$J$5-'d_시나리오'!$H$5)*('d_시나리오'!$J$5-'d_시나리오'!$I$5))))</f>
        <v/>
      </c>
      <c r="L1289">
        <f>RAND()</f>
        <v/>
      </c>
      <c r="M1289">
        <f>IF('d_시나리오'!$J$6='d_시나리오'!$H$6,'d_시나리오'!$I$6,IF(L1289&lt;('d_시나리오'!$I$6-'d_시나리오'!$H$6)/('d_시나리오'!$J$6-'d_시나리오'!$H$6),'d_시나리오'!$H$6+SQRT(L1289*('d_시나리오'!$J$6-'d_시나리오'!$H$6)*('d_시나리오'!$I$6-'d_시나리오'!$H$6)),'d_시나리오'!$J$6-SQRT((1-L1289)*('d_시나리오'!$J$6-'d_시나리오'!$H$6)*('d_시나리오'!$J$6-'d_시나리오'!$I$6))))</f>
        <v/>
      </c>
      <c r="N1289">
        <f>INDEX('d_분포'!$B$2:$B$57,RANDBETWEEN(1,56))</f>
        <v/>
      </c>
      <c r="O1289">
        <f>BETAINV(RAND(),5,5)</f>
        <v/>
      </c>
      <c r="P1289">
        <f>'d_고정'!$B$1*'6_기대효과'!$H$7*('d_시나리오'!$I$7/'d_고정'!$B$2)*B1289</f>
        <v/>
      </c>
      <c r="Q1289">
        <f>P1289*C1289</f>
        <v/>
      </c>
      <c r="R1289">
        <f>P1289*E1289</f>
        <v/>
      </c>
      <c r="S1289">
        <f>R1289*G1289</f>
        <v/>
      </c>
      <c r="T1289">
        <f>Q1289+S1289</f>
        <v/>
      </c>
      <c r="U1289">
        <f>(Q1289*D1289+S1289*I1289)*(1-O1289)</f>
        <v/>
      </c>
      <c r="V1289">
        <f>(R1289*K1289*N1289+'d_고정'!$B$3*('6_기대효과'!$H$7/8)*N1289*'d_고정'!$B$10*M1289*('6_기대효과'!$K$7/'d_고정'!$B$9))*(1-O1289)</f>
        <v/>
      </c>
      <c r="W1289">
        <f>(S1289*I1289+R1289*MAX(K1289-'d_고정'!$B$10*M1289*('6_기대효과'!$K$7/'d_고정'!$B$9),0)*N1289)*(1-O1289)</f>
        <v/>
      </c>
      <c r="X1289">
        <f>U1289+V1289</f>
        <v/>
      </c>
      <c r="Y1289">
        <f>U1289/('d_고정'!$B$5*'6_기대효과'!$H$7/8)/'d_고정'!$B$6</f>
        <v/>
      </c>
      <c r="Z1289">
        <f>U1289/('d_고정'!$B$8*'6_기대효과'!$H$7/8)</f>
        <v/>
      </c>
    </row>
    <row r="1290">
      <c r="A1290">
        <f>RAND()</f>
        <v/>
      </c>
      <c r="B1290">
        <f>IF('d_시나리오'!$J$2='d_시나리오'!$H$2,'d_시나리오'!$I$2,IF(A1290&lt;('d_시나리오'!$I$2-'d_시나리오'!$H$2)/('d_시나리오'!$J$2-'d_시나리오'!$H$2),'d_시나리오'!$H$2+SQRT(A1290*('d_시나리오'!$J$2-'d_시나리오'!$H$2)*('d_시나리오'!$I$2-'d_시나리오'!$H$2)),'d_시나리오'!$J$2-SQRT((1-A1290)*('d_시나리오'!$J$2-'d_시나리오'!$H$2)*('d_시나리오'!$J$2-'d_시나리오'!$I$2))))</f>
        <v/>
      </c>
      <c r="C1290">
        <f>BETAINV(RAND(),2,6)</f>
        <v/>
      </c>
      <c r="D1290">
        <f>INDEX('d_분포'!$A$2:$A$28,RANDBETWEEN(1,27))</f>
        <v/>
      </c>
      <c r="E1290">
        <f>INDEX('d_분포'!$C$2:$C$5,RANDBETWEEN(1,4))*(0.9+0.2*RAND())</f>
        <v/>
      </c>
      <c r="F1290">
        <f>RAND()</f>
        <v/>
      </c>
      <c r="G1290">
        <f>IF('d_시나리오'!$J$3='d_시나리오'!$H$3,'d_시나리오'!$I$3,IF(F1290&lt;('d_시나리오'!$I$3-'d_시나리오'!$H$3)/('d_시나리오'!$J$3-'d_시나리오'!$H$3),'d_시나리오'!$H$3+SQRT(F1290*('d_시나리오'!$J$3-'d_시나리오'!$H$3)*('d_시나리오'!$I$3-'d_시나리오'!$H$3)),'d_시나리오'!$J$3-SQRT((1-F1290)*('d_시나리오'!$J$3-'d_시나리오'!$H$3)*('d_시나리오'!$J$3-'d_시나리오'!$I$3))))</f>
        <v/>
      </c>
      <c r="H1290">
        <f>RAND()</f>
        <v/>
      </c>
      <c r="I1290">
        <f>IF('d_시나리오'!$J$4='d_시나리오'!$H$4,'d_시나리오'!$I$4,IF(H1290&lt;('d_시나리오'!$I$4-'d_시나리오'!$H$4)/('d_시나리오'!$J$4-'d_시나리오'!$H$4),'d_시나리오'!$H$4+SQRT(H1290*('d_시나리오'!$J$4-'d_시나리오'!$H$4)*('d_시나리오'!$I$4-'d_시나리오'!$H$4)),'d_시나리오'!$J$4-SQRT((1-H1290)*('d_시나리오'!$J$4-'d_시나리오'!$H$4)*('d_시나리오'!$J$4-'d_시나리오'!$I$4))))</f>
        <v/>
      </c>
      <c r="J1290">
        <f>RAND()</f>
        <v/>
      </c>
      <c r="K1290">
        <f>IF('d_시나리오'!$J$5='d_시나리오'!$H$5,'d_시나리오'!$I$5,IF(J1290&lt;('d_시나리오'!$I$5-'d_시나리오'!$H$5)/('d_시나리오'!$J$5-'d_시나리오'!$H$5),'d_시나리오'!$H$5+SQRT(J1290*('d_시나리오'!$J$5-'d_시나리오'!$H$5)*('d_시나리오'!$I$5-'d_시나리오'!$H$5)),'d_시나리오'!$J$5-SQRT((1-J1290)*('d_시나리오'!$J$5-'d_시나리오'!$H$5)*('d_시나리오'!$J$5-'d_시나리오'!$I$5))))</f>
        <v/>
      </c>
      <c r="L1290">
        <f>RAND()</f>
        <v/>
      </c>
      <c r="M1290">
        <f>IF('d_시나리오'!$J$6='d_시나리오'!$H$6,'d_시나리오'!$I$6,IF(L1290&lt;('d_시나리오'!$I$6-'d_시나리오'!$H$6)/('d_시나리오'!$J$6-'d_시나리오'!$H$6),'d_시나리오'!$H$6+SQRT(L1290*('d_시나리오'!$J$6-'d_시나리오'!$H$6)*('d_시나리오'!$I$6-'d_시나리오'!$H$6)),'d_시나리오'!$J$6-SQRT((1-L1290)*('d_시나리오'!$J$6-'d_시나리오'!$H$6)*('d_시나리오'!$J$6-'d_시나리오'!$I$6))))</f>
        <v/>
      </c>
      <c r="N1290">
        <f>INDEX('d_분포'!$B$2:$B$57,RANDBETWEEN(1,56))</f>
        <v/>
      </c>
      <c r="O1290">
        <f>BETAINV(RAND(),5,5)</f>
        <v/>
      </c>
      <c r="P1290">
        <f>'d_고정'!$B$1*'6_기대효과'!$H$7*('d_시나리오'!$I$7/'d_고정'!$B$2)*B1290</f>
        <v/>
      </c>
      <c r="Q1290">
        <f>P1290*C1290</f>
        <v/>
      </c>
      <c r="R1290">
        <f>P1290*E1290</f>
        <v/>
      </c>
      <c r="S1290">
        <f>R1290*G1290</f>
        <v/>
      </c>
      <c r="T1290">
        <f>Q1290+S1290</f>
        <v/>
      </c>
      <c r="U1290">
        <f>(Q1290*D1290+S1290*I1290)*(1-O1290)</f>
        <v/>
      </c>
      <c r="V1290">
        <f>(R1290*K1290*N1290+'d_고정'!$B$3*('6_기대효과'!$H$7/8)*N1290*'d_고정'!$B$10*M1290*('6_기대효과'!$K$7/'d_고정'!$B$9))*(1-O1290)</f>
        <v/>
      </c>
      <c r="W1290">
        <f>(S1290*I1290+R1290*MAX(K1290-'d_고정'!$B$10*M1290*('6_기대효과'!$K$7/'d_고정'!$B$9),0)*N1290)*(1-O1290)</f>
        <v/>
      </c>
      <c r="X1290">
        <f>U1290+V1290</f>
        <v/>
      </c>
      <c r="Y1290">
        <f>U1290/('d_고정'!$B$5*'6_기대효과'!$H$7/8)/'d_고정'!$B$6</f>
        <v/>
      </c>
      <c r="Z1290">
        <f>U1290/('d_고정'!$B$8*'6_기대효과'!$H$7/8)</f>
        <v/>
      </c>
    </row>
    <row r="1291">
      <c r="A1291">
        <f>RAND()</f>
        <v/>
      </c>
      <c r="B1291">
        <f>IF('d_시나리오'!$J$2='d_시나리오'!$H$2,'d_시나리오'!$I$2,IF(A1291&lt;('d_시나리오'!$I$2-'d_시나리오'!$H$2)/('d_시나리오'!$J$2-'d_시나리오'!$H$2),'d_시나리오'!$H$2+SQRT(A1291*('d_시나리오'!$J$2-'d_시나리오'!$H$2)*('d_시나리오'!$I$2-'d_시나리오'!$H$2)),'d_시나리오'!$J$2-SQRT((1-A1291)*('d_시나리오'!$J$2-'d_시나리오'!$H$2)*('d_시나리오'!$J$2-'d_시나리오'!$I$2))))</f>
        <v/>
      </c>
      <c r="C1291">
        <f>BETAINV(RAND(),2,6)</f>
        <v/>
      </c>
      <c r="D1291">
        <f>INDEX('d_분포'!$A$2:$A$28,RANDBETWEEN(1,27))</f>
        <v/>
      </c>
      <c r="E1291">
        <f>INDEX('d_분포'!$C$2:$C$5,RANDBETWEEN(1,4))*(0.9+0.2*RAND())</f>
        <v/>
      </c>
      <c r="F1291">
        <f>RAND()</f>
        <v/>
      </c>
      <c r="G1291">
        <f>IF('d_시나리오'!$J$3='d_시나리오'!$H$3,'d_시나리오'!$I$3,IF(F1291&lt;('d_시나리오'!$I$3-'d_시나리오'!$H$3)/('d_시나리오'!$J$3-'d_시나리오'!$H$3),'d_시나리오'!$H$3+SQRT(F1291*('d_시나리오'!$J$3-'d_시나리오'!$H$3)*('d_시나리오'!$I$3-'d_시나리오'!$H$3)),'d_시나리오'!$J$3-SQRT((1-F1291)*('d_시나리오'!$J$3-'d_시나리오'!$H$3)*('d_시나리오'!$J$3-'d_시나리오'!$I$3))))</f>
        <v/>
      </c>
      <c r="H1291">
        <f>RAND()</f>
        <v/>
      </c>
      <c r="I1291">
        <f>IF('d_시나리오'!$J$4='d_시나리오'!$H$4,'d_시나리오'!$I$4,IF(H1291&lt;('d_시나리오'!$I$4-'d_시나리오'!$H$4)/('d_시나리오'!$J$4-'d_시나리오'!$H$4),'d_시나리오'!$H$4+SQRT(H1291*('d_시나리오'!$J$4-'d_시나리오'!$H$4)*('d_시나리오'!$I$4-'d_시나리오'!$H$4)),'d_시나리오'!$J$4-SQRT((1-H1291)*('d_시나리오'!$J$4-'d_시나리오'!$H$4)*('d_시나리오'!$J$4-'d_시나리오'!$I$4))))</f>
        <v/>
      </c>
      <c r="J1291">
        <f>RAND()</f>
        <v/>
      </c>
      <c r="K1291">
        <f>IF('d_시나리오'!$J$5='d_시나리오'!$H$5,'d_시나리오'!$I$5,IF(J1291&lt;('d_시나리오'!$I$5-'d_시나리오'!$H$5)/('d_시나리오'!$J$5-'d_시나리오'!$H$5),'d_시나리오'!$H$5+SQRT(J1291*('d_시나리오'!$J$5-'d_시나리오'!$H$5)*('d_시나리오'!$I$5-'d_시나리오'!$H$5)),'d_시나리오'!$J$5-SQRT((1-J1291)*('d_시나리오'!$J$5-'d_시나리오'!$H$5)*('d_시나리오'!$J$5-'d_시나리오'!$I$5))))</f>
        <v/>
      </c>
      <c r="L1291">
        <f>RAND()</f>
        <v/>
      </c>
      <c r="M1291">
        <f>IF('d_시나리오'!$J$6='d_시나리오'!$H$6,'d_시나리오'!$I$6,IF(L1291&lt;('d_시나리오'!$I$6-'d_시나리오'!$H$6)/('d_시나리오'!$J$6-'d_시나리오'!$H$6),'d_시나리오'!$H$6+SQRT(L1291*('d_시나리오'!$J$6-'d_시나리오'!$H$6)*('d_시나리오'!$I$6-'d_시나리오'!$H$6)),'d_시나리오'!$J$6-SQRT((1-L1291)*('d_시나리오'!$J$6-'d_시나리오'!$H$6)*('d_시나리오'!$J$6-'d_시나리오'!$I$6))))</f>
        <v/>
      </c>
      <c r="N1291">
        <f>INDEX('d_분포'!$B$2:$B$57,RANDBETWEEN(1,56))</f>
        <v/>
      </c>
      <c r="O1291">
        <f>BETAINV(RAND(),5,5)</f>
        <v/>
      </c>
      <c r="P1291">
        <f>'d_고정'!$B$1*'6_기대효과'!$H$7*('d_시나리오'!$I$7/'d_고정'!$B$2)*B1291</f>
        <v/>
      </c>
      <c r="Q1291">
        <f>P1291*C1291</f>
        <v/>
      </c>
      <c r="R1291">
        <f>P1291*E1291</f>
        <v/>
      </c>
      <c r="S1291">
        <f>R1291*G1291</f>
        <v/>
      </c>
      <c r="T1291">
        <f>Q1291+S1291</f>
        <v/>
      </c>
      <c r="U1291">
        <f>(Q1291*D1291+S1291*I1291)*(1-O1291)</f>
        <v/>
      </c>
      <c r="V1291">
        <f>(R1291*K1291*N1291+'d_고정'!$B$3*('6_기대효과'!$H$7/8)*N1291*'d_고정'!$B$10*M1291*('6_기대효과'!$K$7/'d_고정'!$B$9))*(1-O1291)</f>
        <v/>
      </c>
      <c r="W1291">
        <f>(S1291*I1291+R1291*MAX(K1291-'d_고정'!$B$10*M1291*('6_기대효과'!$K$7/'d_고정'!$B$9),0)*N1291)*(1-O1291)</f>
        <v/>
      </c>
      <c r="X1291">
        <f>U1291+V1291</f>
        <v/>
      </c>
      <c r="Y1291">
        <f>U1291/('d_고정'!$B$5*'6_기대효과'!$H$7/8)/'d_고정'!$B$6</f>
        <v/>
      </c>
      <c r="Z1291">
        <f>U1291/('d_고정'!$B$8*'6_기대효과'!$H$7/8)</f>
        <v/>
      </c>
    </row>
    <row r="1292">
      <c r="A1292">
        <f>RAND()</f>
        <v/>
      </c>
      <c r="B1292">
        <f>IF('d_시나리오'!$J$2='d_시나리오'!$H$2,'d_시나리오'!$I$2,IF(A1292&lt;('d_시나리오'!$I$2-'d_시나리오'!$H$2)/('d_시나리오'!$J$2-'d_시나리오'!$H$2),'d_시나리오'!$H$2+SQRT(A1292*('d_시나리오'!$J$2-'d_시나리오'!$H$2)*('d_시나리오'!$I$2-'d_시나리오'!$H$2)),'d_시나리오'!$J$2-SQRT((1-A1292)*('d_시나리오'!$J$2-'d_시나리오'!$H$2)*('d_시나리오'!$J$2-'d_시나리오'!$I$2))))</f>
        <v/>
      </c>
      <c r="C1292">
        <f>BETAINV(RAND(),2,6)</f>
        <v/>
      </c>
      <c r="D1292">
        <f>INDEX('d_분포'!$A$2:$A$28,RANDBETWEEN(1,27))</f>
        <v/>
      </c>
      <c r="E1292">
        <f>INDEX('d_분포'!$C$2:$C$5,RANDBETWEEN(1,4))*(0.9+0.2*RAND())</f>
        <v/>
      </c>
      <c r="F1292">
        <f>RAND()</f>
        <v/>
      </c>
      <c r="G1292">
        <f>IF('d_시나리오'!$J$3='d_시나리오'!$H$3,'d_시나리오'!$I$3,IF(F1292&lt;('d_시나리오'!$I$3-'d_시나리오'!$H$3)/('d_시나리오'!$J$3-'d_시나리오'!$H$3),'d_시나리오'!$H$3+SQRT(F1292*('d_시나리오'!$J$3-'d_시나리오'!$H$3)*('d_시나리오'!$I$3-'d_시나리오'!$H$3)),'d_시나리오'!$J$3-SQRT((1-F1292)*('d_시나리오'!$J$3-'d_시나리오'!$H$3)*('d_시나리오'!$J$3-'d_시나리오'!$I$3))))</f>
        <v/>
      </c>
      <c r="H1292">
        <f>RAND()</f>
        <v/>
      </c>
      <c r="I1292">
        <f>IF('d_시나리오'!$J$4='d_시나리오'!$H$4,'d_시나리오'!$I$4,IF(H1292&lt;('d_시나리오'!$I$4-'d_시나리오'!$H$4)/('d_시나리오'!$J$4-'d_시나리오'!$H$4),'d_시나리오'!$H$4+SQRT(H1292*('d_시나리오'!$J$4-'d_시나리오'!$H$4)*('d_시나리오'!$I$4-'d_시나리오'!$H$4)),'d_시나리오'!$J$4-SQRT((1-H1292)*('d_시나리오'!$J$4-'d_시나리오'!$H$4)*('d_시나리오'!$J$4-'d_시나리오'!$I$4))))</f>
        <v/>
      </c>
      <c r="J1292">
        <f>RAND()</f>
        <v/>
      </c>
      <c r="K1292">
        <f>IF('d_시나리오'!$J$5='d_시나리오'!$H$5,'d_시나리오'!$I$5,IF(J1292&lt;('d_시나리오'!$I$5-'d_시나리오'!$H$5)/('d_시나리오'!$J$5-'d_시나리오'!$H$5),'d_시나리오'!$H$5+SQRT(J1292*('d_시나리오'!$J$5-'d_시나리오'!$H$5)*('d_시나리오'!$I$5-'d_시나리오'!$H$5)),'d_시나리오'!$J$5-SQRT((1-J1292)*('d_시나리오'!$J$5-'d_시나리오'!$H$5)*('d_시나리오'!$J$5-'d_시나리오'!$I$5))))</f>
        <v/>
      </c>
      <c r="L1292">
        <f>RAND()</f>
        <v/>
      </c>
      <c r="M1292">
        <f>IF('d_시나리오'!$J$6='d_시나리오'!$H$6,'d_시나리오'!$I$6,IF(L1292&lt;('d_시나리오'!$I$6-'d_시나리오'!$H$6)/('d_시나리오'!$J$6-'d_시나리오'!$H$6),'d_시나리오'!$H$6+SQRT(L1292*('d_시나리오'!$J$6-'d_시나리오'!$H$6)*('d_시나리오'!$I$6-'d_시나리오'!$H$6)),'d_시나리오'!$J$6-SQRT((1-L1292)*('d_시나리오'!$J$6-'d_시나리오'!$H$6)*('d_시나리오'!$J$6-'d_시나리오'!$I$6))))</f>
        <v/>
      </c>
      <c r="N1292">
        <f>INDEX('d_분포'!$B$2:$B$57,RANDBETWEEN(1,56))</f>
        <v/>
      </c>
      <c r="O1292">
        <f>BETAINV(RAND(),5,5)</f>
        <v/>
      </c>
      <c r="P1292">
        <f>'d_고정'!$B$1*'6_기대효과'!$H$7*('d_시나리오'!$I$7/'d_고정'!$B$2)*B1292</f>
        <v/>
      </c>
      <c r="Q1292">
        <f>P1292*C1292</f>
        <v/>
      </c>
      <c r="R1292">
        <f>P1292*E1292</f>
        <v/>
      </c>
      <c r="S1292">
        <f>R1292*G1292</f>
        <v/>
      </c>
      <c r="T1292">
        <f>Q1292+S1292</f>
        <v/>
      </c>
      <c r="U1292">
        <f>(Q1292*D1292+S1292*I1292)*(1-O1292)</f>
        <v/>
      </c>
      <c r="V1292">
        <f>(R1292*K1292*N1292+'d_고정'!$B$3*('6_기대효과'!$H$7/8)*N1292*'d_고정'!$B$10*M1292*('6_기대효과'!$K$7/'d_고정'!$B$9))*(1-O1292)</f>
        <v/>
      </c>
      <c r="W1292">
        <f>(S1292*I1292+R1292*MAX(K1292-'d_고정'!$B$10*M1292*('6_기대효과'!$K$7/'d_고정'!$B$9),0)*N1292)*(1-O1292)</f>
        <v/>
      </c>
      <c r="X1292">
        <f>U1292+V1292</f>
        <v/>
      </c>
      <c r="Y1292">
        <f>U1292/('d_고정'!$B$5*'6_기대효과'!$H$7/8)/'d_고정'!$B$6</f>
        <v/>
      </c>
      <c r="Z1292">
        <f>U1292/('d_고정'!$B$8*'6_기대효과'!$H$7/8)</f>
        <v/>
      </c>
    </row>
    <row r="1293">
      <c r="A1293">
        <f>RAND()</f>
        <v/>
      </c>
      <c r="B1293">
        <f>IF('d_시나리오'!$J$2='d_시나리오'!$H$2,'d_시나리오'!$I$2,IF(A1293&lt;('d_시나리오'!$I$2-'d_시나리오'!$H$2)/('d_시나리오'!$J$2-'d_시나리오'!$H$2),'d_시나리오'!$H$2+SQRT(A1293*('d_시나리오'!$J$2-'d_시나리오'!$H$2)*('d_시나리오'!$I$2-'d_시나리오'!$H$2)),'d_시나리오'!$J$2-SQRT((1-A1293)*('d_시나리오'!$J$2-'d_시나리오'!$H$2)*('d_시나리오'!$J$2-'d_시나리오'!$I$2))))</f>
        <v/>
      </c>
      <c r="C1293">
        <f>BETAINV(RAND(),2,6)</f>
        <v/>
      </c>
      <c r="D1293">
        <f>INDEX('d_분포'!$A$2:$A$28,RANDBETWEEN(1,27))</f>
        <v/>
      </c>
      <c r="E1293">
        <f>INDEX('d_분포'!$C$2:$C$5,RANDBETWEEN(1,4))*(0.9+0.2*RAND())</f>
        <v/>
      </c>
      <c r="F1293">
        <f>RAND()</f>
        <v/>
      </c>
      <c r="G1293">
        <f>IF('d_시나리오'!$J$3='d_시나리오'!$H$3,'d_시나리오'!$I$3,IF(F1293&lt;('d_시나리오'!$I$3-'d_시나리오'!$H$3)/('d_시나리오'!$J$3-'d_시나리오'!$H$3),'d_시나리오'!$H$3+SQRT(F1293*('d_시나리오'!$J$3-'d_시나리오'!$H$3)*('d_시나리오'!$I$3-'d_시나리오'!$H$3)),'d_시나리오'!$J$3-SQRT((1-F1293)*('d_시나리오'!$J$3-'d_시나리오'!$H$3)*('d_시나리오'!$J$3-'d_시나리오'!$I$3))))</f>
        <v/>
      </c>
      <c r="H1293">
        <f>RAND()</f>
        <v/>
      </c>
      <c r="I1293">
        <f>IF('d_시나리오'!$J$4='d_시나리오'!$H$4,'d_시나리오'!$I$4,IF(H1293&lt;('d_시나리오'!$I$4-'d_시나리오'!$H$4)/('d_시나리오'!$J$4-'d_시나리오'!$H$4),'d_시나리오'!$H$4+SQRT(H1293*('d_시나리오'!$J$4-'d_시나리오'!$H$4)*('d_시나리오'!$I$4-'d_시나리오'!$H$4)),'d_시나리오'!$J$4-SQRT((1-H1293)*('d_시나리오'!$J$4-'d_시나리오'!$H$4)*('d_시나리오'!$J$4-'d_시나리오'!$I$4))))</f>
        <v/>
      </c>
      <c r="J1293">
        <f>RAND()</f>
        <v/>
      </c>
      <c r="K1293">
        <f>IF('d_시나리오'!$J$5='d_시나리오'!$H$5,'d_시나리오'!$I$5,IF(J1293&lt;('d_시나리오'!$I$5-'d_시나리오'!$H$5)/('d_시나리오'!$J$5-'d_시나리오'!$H$5),'d_시나리오'!$H$5+SQRT(J1293*('d_시나리오'!$J$5-'d_시나리오'!$H$5)*('d_시나리오'!$I$5-'d_시나리오'!$H$5)),'d_시나리오'!$J$5-SQRT((1-J1293)*('d_시나리오'!$J$5-'d_시나리오'!$H$5)*('d_시나리오'!$J$5-'d_시나리오'!$I$5))))</f>
        <v/>
      </c>
      <c r="L1293">
        <f>RAND()</f>
        <v/>
      </c>
      <c r="M1293">
        <f>IF('d_시나리오'!$J$6='d_시나리오'!$H$6,'d_시나리오'!$I$6,IF(L1293&lt;('d_시나리오'!$I$6-'d_시나리오'!$H$6)/('d_시나리오'!$J$6-'d_시나리오'!$H$6),'d_시나리오'!$H$6+SQRT(L1293*('d_시나리오'!$J$6-'d_시나리오'!$H$6)*('d_시나리오'!$I$6-'d_시나리오'!$H$6)),'d_시나리오'!$J$6-SQRT((1-L1293)*('d_시나리오'!$J$6-'d_시나리오'!$H$6)*('d_시나리오'!$J$6-'d_시나리오'!$I$6))))</f>
        <v/>
      </c>
      <c r="N1293">
        <f>INDEX('d_분포'!$B$2:$B$57,RANDBETWEEN(1,56))</f>
        <v/>
      </c>
      <c r="O1293">
        <f>BETAINV(RAND(),5,5)</f>
        <v/>
      </c>
      <c r="P1293">
        <f>'d_고정'!$B$1*'6_기대효과'!$H$7*('d_시나리오'!$I$7/'d_고정'!$B$2)*B1293</f>
        <v/>
      </c>
      <c r="Q1293">
        <f>P1293*C1293</f>
        <v/>
      </c>
      <c r="R1293">
        <f>P1293*E1293</f>
        <v/>
      </c>
      <c r="S1293">
        <f>R1293*G1293</f>
        <v/>
      </c>
      <c r="T1293">
        <f>Q1293+S1293</f>
        <v/>
      </c>
      <c r="U1293">
        <f>(Q1293*D1293+S1293*I1293)*(1-O1293)</f>
        <v/>
      </c>
      <c r="V1293">
        <f>(R1293*K1293*N1293+'d_고정'!$B$3*('6_기대효과'!$H$7/8)*N1293*'d_고정'!$B$10*M1293*('6_기대효과'!$K$7/'d_고정'!$B$9))*(1-O1293)</f>
        <v/>
      </c>
      <c r="W1293">
        <f>(S1293*I1293+R1293*MAX(K1293-'d_고정'!$B$10*M1293*('6_기대효과'!$K$7/'d_고정'!$B$9),0)*N1293)*(1-O1293)</f>
        <v/>
      </c>
      <c r="X1293">
        <f>U1293+V1293</f>
        <v/>
      </c>
      <c r="Y1293">
        <f>U1293/('d_고정'!$B$5*'6_기대효과'!$H$7/8)/'d_고정'!$B$6</f>
        <v/>
      </c>
      <c r="Z1293">
        <f>U1293/('d_고정'!$B$8*'6_기대효과'!$H$7/8)</f>
        <v/>
      </c>
    </row>
    <row r="1294">
      <c r="A1294">
        <f>RAND()</f>
        <v/>
      </c>
      <c r="B1294">
        <f>IF('d_시나리오'!$J$2='d_시나리오'!$H$2,'d_시나리오'!$I$2,IF(A1294&lt;('d_시나리오'!$I$2-'d_시나리오'!$H$2)/('d_시나리오'!$J$2-'d_시나리오'!$H$2),'d_시나리오'!$H$2+SQRT(A1294*('d_시나리오'!$J$2-'d_시나리오'!$H$2)*('d_시나리오'!$I$2-'d_시나리오'!$H$2)),'d_시나리오'!$J$2-SQRT((1-A1294)*('d_시나리오'!$J$2-'d_시나리오'!$H$2)*('d_시나리오'!$J$2-'d_시나리오'!$I$2))))</f>
        <v/>
      </c>
      <c r="C1294">
        <f>BETAINV(RAND(),2,6)</f>
        <v/>
      </c>
      <c r="D1294">
        <f>INDEX('d_분포'!$A$2:$A$28,RANDBETWEEN(1,27))</f>
        <v/>
      </c>
      <c r="E1294">
        <f>INDEX('d_분포'!$C$2:$C$5,RANDBETWEEN(1,4))*(0.9+0.2*RAND())</f>
        <v/>
      </c>
      <c r="F1294">
        <f>RAND()</f>
        <v/>
      </c>
      <c r="G1294">
        <f>IF('d_시나리오'!$J$3='d_시나리오'!$H$3,'d_시나리오'!$I$3,IF(F1294&lt;('d_시나리오'!$I$3-'d_시나리오'!$H$3)/('d_시나리오'!$J$3-'d_시나리오'!$H$3),'d_시나리오'!$H$3+SQRT(F1294*('d_시나리오'!$J$3-'d_시나리오'!$H$3)*('d_시나리오'!$I$3-'d_시나리오'!$H$3)),'d_시나리오'!$J$3-SQRT((1-F1294)*('d_시나리오'!$J$3-'d_시나리오'!$H$3)*('d_시나리오'!$J$3-'d_시나리오'!$I$3))))</f>
        <v/>
      </c>
      <c r="H1294">
        <f>RAND()</f>
        <v/>
      </c>
      <c r="I1294">
        <f>IF('d_시나리오'!$J$4='d_시나리오'!$H$4,'d_시나리오'!$I$4,IF(H1294&lt;('d_시나리오'!$I$4-'d_시나리오'!$H$4)/('d_시나리오'!$J$4-'d_시나리오'!$H$4),'d_시나리오'!$H$4+SQRT(H1294*('d_시나리오'!$J$4-'d_시나리오'!$H$4)*('d_시나리오'!$I$4-'d_시나리오'!$H$4)),'d_시나리오'!$J$4-SQRT((1-H1294)*('d_시나리오'!$J$4-'d_시나리오'!$H$4)*('d_시나리오'!$J$4-'d_시나리오'!$I$4))))</f>
        <v/>
      </c>
      <c r="J1294">
        <f>RAND()</f>
        <v/>
      </c>
      <c r="K1294">
        <f>IF('d_시나리오'!$J$5='d_시나리오'!$H$5,'d_시나리오'!$I$5,IF(J1294&lt;('d_시나리오'!$I$5-'d_시나리오'!$H$5)/('d_시나리오'!$J$5-'d_시나리오'!$H$5),'d_시나리오'!$H$5+SQRT(J1294*('d_시나리오'!$J$5-'d_시나리오'!$H$5)*('d_시나리오'!$I$5-'d_시나리오'!$H$5)),'d_시나리오'!$J$5-SQRT((1-J1294)*('d_시나리오'!$J$5-'d_시나리오'!$H$5)*('d_시나리오'!$J$5-'d_시나리오'!$I$5))))</f>
        <v/>
      </c>
      <c r="L1294">
        <f>RAND()</f>
        <v/>
      </c>
      <c r="M1294">
        <f>IF('d_시나리오'!$J$6='d_시나리오'!$H$6,'d_시나리오'!$I$6,IF(L1294&lt;('d_시나리오'!$I$6-'d_시나리오'!$H$6)/('d_시나리오'!$J$6-'d_시나리오'!$H$6),'d_시나리오'!$H$6+SQRT(L1294*('d_시나리오'!$J$6-'d_시나리오'!$H$6)*('d_시나리오'!$I$6-'d_시나리오'!$H$6)),'d_시나리오'!$J$6-SQRT((1-L1294)*('d_시나리오'!$J$6-'d_시나리오'!$H$6)*('d_시나리오'!$J$6-'d_시나리오'!$I$6))))</f>
        <v/>
      </c>
      <c r="N1294">
        <f>INDEX('d_분포'!$B$2:$B$57,RANDBETWEEN(1,56))</f>
        <v/>
      </c>
      <c r="O1294">
        <f>BETAINV(RAND(),5,5)</f>
        <v/>
      </c>
      <c r="P1294">
        <f>'d_고정'!$B$1*'6_기대효과'!$H$7*('d_시나리오'!$I$7/'d_고정'!$B$2)*B1294</f>
        <v/>
      </c>
      <c r="Q1294">
        <f>P1294*C1294</f>
        <v/>
      </c>
      <c r="R1294">
        <f>P1294*E1294</f>
        <v/>
      </c>
      <c r="S1294">
        <f>R1294*G1294</f>
        <v/>
      </c>
      <c r="T1294">
        <f>Q1294+S1294</f>
        <v/>
      </c>
      <c r="U1294">
        <f>(Q1294*D1294+S1294*I1294)*(1-O1294)</f>
        <v/>
      </c>
      <c r="V1294">
        <f>(R1294*K1294*N1294+'d_고정'!$B$3*('6_기대효과'!$H$7/8)*N1294*'d_고정'!$B$10*M1294*('6_기대효과'!$K$7/'d_고정'!$B$9))*(1-O1294)</f>
        <v/>
      </c>
      <c r="W1294">
        <f>(S1294*I1294+R1294*MAX(K1294-'d_고정'!$B$10*M1294*('6_기대효과'!$K$7/'d_고정'!$B$9),0)*N1294)*(1-O1294)</f>
        <v/>
      </c>
      <c r="X1294">
        <f>U1294+V1294</f>
        <v/>
      </c>
      <c r="Y1294">
        <f>U1294/('d_고정'!$B$5*'6_기대효과'!$H$7/8)/'d_고정'!$B$6</f>
        <v/>
      </c>
      <c r="Z1294">
        <f>U1294/('d_고정'!$B$8*'6_기대효과'!$H$7/8)</f>
        <v/>
      </c>
    </row>
    <row r="1295">
      <c r="A1295">
        <f>RAND()</f>
        <v/>
      </c>
      <c r="B1295">
        <f>IF('d_시나리오'!$J$2='d_시나리오'!$H$2,'d_시나리오'!$I$2,IF(A1295&lt;('d_시나리오'!$I$2-'d_시나리오'!$H$2)/('d_시나리오'!$J$2-'d_시나리오'!$H$2),'d_시나리오'!$H$2+SQRT(A1295*('d_시나리오'!$J$2-'d_시나리오'!$H$2)*('d_시나리오'!$I$2-'d_시나리오'!$H$2)),'d_시나리오'!$J$2-SQRT((1-A1295)*('d_시나리오'!$J$2-'d_시나리오'!$H$2)*('d_시나리오'!$J$2-'d_시나리오'!$I$2))))</f>
        <v/>
      </c>
      <c r="C1295">
        <f>BETAINV(RAND(),2,6)</f>
        <v/>
      </c>
      <c r="D1295">
        <f>INDEX('d_분포'!$A$2:$A$28,RANDBETWEEN(1,27))</f>
        <v/>
      </c>
      <c r="E1295">
        <f>INDEX('d_분포'!$C$2:$C$5,RANDBETWEEN(1,4))*(0.9+0.2*RAND())</f>
        <v/>
      </c>
      <c r="F1295">
        <f>RAND()</f>
        <v/>
      </c>
      <c r="G1295">
        <f>IF('d_시나리오'!$J$3='d_시나리오'!$H$3,'d_시나리오'!$I$3,IF(F1295&lt;('d_시나리오'!$I$3-'d_시나리오'!$H$3)/('d_시나리오'!$J$3-'d_시나리오'!$H$3),'d_시나리오'!$H$3+SQRT(F1295*('d_시나리오'!$J$3-'d_시나리오'!$H$3)*('d_시나리오'!$I$3-'d_시나리오'!$H$3)),'d_시나리오'!$J$3-SQRT((1-F1295)*('d_시나리오'!$J$3-'d_시나리오'!$H$3)*('d_시나리오'!$J$3-'d_시나리오'!$I$3))))</f>
        <v/>
      </c>
      <c r="H1295">
        <f>RAND()</f>
        <v/>
      </c>
      <c r="I1295">
        <f>IF('d_시나리오'!$J$4='d_시나리오'!$H$4,'d_시나리오'!$I$4,IF(H1295&lt;('d_시나리오'!$I$4-'d_시나리오'!$H$4)/('d_시나리오'!$J$4-'d_시나리오'!$H$4),'d_시나리오'!$H$4+SQRT(H1295*('d_시나리오'!$J$4-'d_시나리오'!$H$4)*('d_시나리오'!$I$4-'d_시나리오'!$H$4)),'d_시나리오'!$J$4-SQRT((1-H1295)*('d_시나리오'!$J$4-'d_시나리오'!$H$4)*('d_시나리오'!$J$4-'d_시나리오'!$I$4))))</f>
        <v/>
      </c>
      <c r="J1295">
        <f>RAND()</f>
        <v/>
      </c>
      <c r="K1295">
        <f>IF('d_시나리오'!$J$5='d_시나리오'!$H$5,'d_시나리오'!$I$5,IF(J1295&lt;('d_시나리오'!$I$5-'d_시나리오'!$H$5)/('d_시나리오'!$J$5-'d_시나리오'!$H$5),'d_시나리오'!$H$5+SQRT(J1295*('d_시나리오'!$J$5-'d_시나리오'!$H$5)*('d_시나리오'!$I$5-'d_시나리오'!$H$5)),'d_시나리오'!$J$5-SQRT((1-J1295)*('d_시나리오'!$J$5-'d_시나리오'!$H$5)*('d_시나리오'!$J$5-'d_시나리오'!$I$5))))</f>
        <v/>
      </c>
      <c r="L1295">
        <f>RAND()</f>
        <v/>
      </c>
      <c r="M1295">
        <f>IF('d_시나리오'!$J$6='d_시나리오'!$H$6,'d_시나리오'!$I$6,IF(L1295&lt;('d_시나리오'!$I$6-'d_시나리오'!$H$6)/('d_시나리오'!$J$6-'d_시나리오'!$H$6),'d_시나리오'!$H$6+SQRT(L1295*('d_시나리오'!$J$6-'d_시나리오'!$H$6)*('d_시나리오'!$I$6-'d_시나리오'!$H$6)),'d_시나리오'!$J$6-SQRT((1-L1295)*('d_시나리오'!$J$6-'d_시나리오'!$H$6)*('d_시나리오'!$J$6-'d_시나리오'!$I$6))))</f>
        <v/>
      </c>
      <c r="N1295">
        <f>INDEX('d_분포'!$B$2:$B$57,RANDBETWEEN(1,56))</f>
        <v/>
      </c>
      <c r="O1295">
        <f>BETAINV(RAND(),5,5)</f>
        <v/>
      </c>
      <c r="P1295">
        <f>'d_고정'!$B$1*'6_기대효과'!$H$7*('d_시나리오'!$I$7/'d_고정'!$B$2)*B1295</f>
        <v/>
      </c>
      <c r="Q1295">
        <f>P1295*C1295</f>
        <v/>
      </c>
      <c r="R1295">
        <f>P1295*E1295</f>
        <v/>
      </c>
      <c r="S1295">
        <f>R1295*G1295</f>
        <v/>
      </c>
      <c r="T1295">
        <f>Q1295+S1295</f>
        <v/>
      </c>
      <c r="U1295">
        <f>(Q1295*D1295+S1295*I1295)*(1-O1295)</f>
        <v/>
      </c>
      <c r="V1295">
        <f>(R1295*K1295*N1295+'d_고정'!$B$3*('6_기대효과'!$H$7/8)*N1295*'d_고정'!$B$10*M1295*('6_기대효과'!$K$7/'d_고정'!$B$9))*(1-O1295)</f>
        <v/>
      </c>
      <c r="W1295">
        <f>(S1295*I1295+R1295*MAX(K1295-'d_고정'!$B$10*M1295*('6_기대효과'!$K$7/'d_고정'!$B$9),0)*N1295)*(1-O1295)</f>
        <v/>
      </c>
      <c r="X1295">
        <f>U1295+V1295</f>
        <v/>
      </c>
      <c r="Y1295">
        <f>U1295/('d_고정'!$B$5*'6_기대효과'!$H$7/8)/'d_고정'!$B$6</f>
        <v/>
      </c>
      <c r="Z1295">
        <f>U1295/('d_고정'!$B$8*'6_기대효과'!$H$7/8)</f>
        <v/>
      </c>
    </row>
    <row r="1296">
      <c r="A1296">
        <f>RAND()</f>
        <v/>
      </c>
      <c r="B1296">
        <f>IF('d_시나리오'!$J$2='d_시나리오'!$H$2,'d_시나리오'!$I$2,IF(A1296&lt;('d_시나리오'!$I$2-'d_시나리오'!$H$2)/('d_시나리오'!$J$2-'d_시나리오'!$H$2),'d_시나리오'!$H$2+SQRT(A1296*('d_시나리오'!$J$2-'d_시나리오'!$H$2)*('d_시나리오'!$I$2-'d_시나리오'!$H$2)),'d_시나리오'!$J$2-SQRT((1-A1296)*('d_시나리오'!$J$2-'d_시나리오'!$H$2)*('d_시나리오'!$J$2-'d_시나리오'!$I$2))))</f>
        <v/>
      </c>
      <c r="C1296">
        <f>BETAINV(RAND(),2,6)</f>
        <v/>
      </c>
      <c r="D1296">
        <f>INDEX('d_분포'!$A$2:$A$28,RANDBETWEEN(1,27))</f>
        <v/>
      </c>
      <c r="E1296">
        <f>INDEX('d_분포'!$C$2:$C$5,RANDBETWEEN(1,4))*(0.9+0.2*RAND())</f>
        <v/>
      </c>
      <c r="F1296">
        <f>RAND()</f>
        <v/>
      </c>
      <c r="G1296">
        <f>IF('d_시나리오'!$J$3='d_시나리오'!$H$3,'d_시나리오'!$I$3,IF(F1296&lt;('d_시나리오'!$I$3-'d_시나리오'!$H$3)/('d_시나리오'!$J$3-'d_시나리오'!$H$3),'d_시나리오'!$H$3+SQRT(F1296*('d_시나리오'!$J$3-'d_시나리오'!$H$3)*('d_시나리오'!$I$3-'d_시나리오'!$H$3)),'d_시나리오'!$J$3-SQRT((1-F1296)*('d_시나리오'!$J$3-'d_시나리오'!$H$3)*('d_시나리오'!$J$3-'d_시나리오'!$I$3))))</f>
        <v/>
      </c>
      <c r="H1296">
        <f>RAND()</f>
        <v/>
      </c>
      <c r="I1296">
        <f>IF('d_시나리오'!$J$4='d_시나리오'!$H$4,'d_시나리오'!$I$4,IF(H1296&lt;('d_시나리오'!$I$4-'d_시나리오'!$H$4)/('d_시나리오'!$J$4-'d_시나리오'!$H$4),'d_시나리오'!$H$4+SQRT(H1296*('d_시나리오'!$J$4-'d_시나리오'!$H$4)*('d_시나리오'!$I$4-'d_시나리오'!$H$4)),'d_시나리오'!$J$4-SQRT((1-H1296)*('d_시나리오'!$J$4-'d_시나리오'!$H$4)*('d_시나리오'!$J$4-'d_시나리오'!$I$4))))</f>
        <v/>
      </c>
      <c r="J1296">
        <f>RAND()</f>
        <v/>
      </c>
      <c r="K1296">
        <f>IF('d_시나리오'!$J$5='d_시나리오'!$H$5,'d_시나리오'!$I$5,IF(J1296&lt;('d_시나리오'!$I$5-'d_시나리오'!$H$5)/('d_시나리오'!$J$5-'d_시나리오'!$H$5),'d_시나리오'!$H$5+SQRT(J1296*('d_시나리오'!$J$5-'d_시나리오'!$H$5)*('d_시나리오'!$I$5-'d_시나리오'!$H$5)),'d_시나리오'!$J$5-SQRT((1-J1296)*('d_시나리오'!$J$5-'d_시나리오'!$H$5)*('d_시나리오'!$J$5-'d_시나리오'!$I$5))))</f>
        <v/>
      </c>
      <c r="L1296">
        <f>RAND()</f>
        <v/>
      </c>
      <c r="M1296">
        <f>IF('d_시나리오'!$J$6='d_시나리오'!$H$6,'d_시나리오'!$I$6,IF(L1296&lt;('d_시나리오'!$I$6-'d_시나리오'!$H$6)/('d_시나리오'!$J$6-'d_시나리오'!$H$6),'d_시나리오'!$H$6+SQRT(L1296*('d_시나리오'!$J$6-'d_시나리오'!$H$6)*('d_시나리오'!$I$6-'d_시나리오'!$H$6)),'d_시나리오'!$J$6-SQRT((1-L1296)*('d_시나리오'!$J$6-'d_시나리오'!$H$6)*('d_시나리오'!$J$6-'d_시나리오'!$I$6))))</f>
        <v/>
      </c>
      <c r="N1296">
        <f>INDEX('d_분포'!$B$2:$B$57,RANDBETWEEN(1,56))</f>
        <v/>
      </c>
      <c r="O1296">
        <f>BETAINV(RAND(),5,5)</f>
        <v/>
      </c>
      <c r="P1296">
        <f>'d_고정'!$B$1*'6_기대효과'!$H$7*('d_시나리오'!$I$7/'d_고정'!$B$2)*B1296</f>
        <v/>
      </c>
      <c r="Q1296">
        <f>P1296*C1296</f>
        <v/>
      </c>
      <c r="R1296">
        <f>P1296*E1296</f>
        <v/>
      </c>
      <c r="S1296">
        <f>R1296*G1296</f>
        <v/>
      </c>
      <c r="T1296">
        <f>Q1296+S1296</f>
        <v/>
      </c>
      <c r="U1296">
        <f>(Q1296*D1296+S1296*I1296)*(1-O1296)</f>
        <v/>
      </c>
      <c r="V1296">
        <f>(R1296*K1296*N1296+'d_고정'!$B$3*('6_기대효과'!$H$7/8)*N1296*'d_고정'!$B$10*M1296*('6_기대효과'!$K$7/'d_고정'!$B$9))*(1-O1296)</f>
        <v/>
      </c>
      <c r="W1296">
        <f>(S1296*I1296+R1296*MAX(K1296-'d_고정'!$B$10*M1296*('6_기대효과'!$K$7/'d_고정'!$B$9),0)*N1296)*(1-O1296)</f>
        <v/>
      </c>
      <c r="X1296">
        <f>U1296+V1296</f>
        <v/>
      </c>
      <c r="Y1296">
        <f>U1296/('d_고정'!$B$5*'6_기대효과'!$H$7/8)/'d_고정'!$B$6</f>
        <v/>
      </c>
      <c r="Z1296">
        <f>U1296/('d_고정'!$B$8*'6_기대효과'!$H$7/8)</f>
        <v/>
      </c>
    </row>
    <row r="1297">
      <c r="A1297">
        <f>RAND()</f>
        <v/>
      </c>
      <c r="B1297">
        <f>IF('d_시나리오'!$J$2='d_시나리오'!$H$2,'d_시나리오'!$I$2,IF(A1297&lt;('d_시나리오'!$I$2-'d_시나리오'!$H$2)/('d_시나리오'!$J$2-'d_시나리오'!$H$2),'d_시나리오'!$H$2+SQRT(A1297*('d_시나리오'!$J$2-'d_시나리오'!$H$2)*('d_시나리오'!$I$2-'d_시나리오'!$H$2)),'d_시나리오'!$J$2-SQRT((1-A1297)*('d_시나리오'!$J$2-'d_시나리오'!$H$2)*('d_시나리오'!$J$2-'d_시나리오'!$I$2))))</f>
        <v/>
      </c>
      <c r="C1297">
        <f>BETAINV(RAND(),2,6)</f>
        <v/>
      </c>
      <c r="D1297">
        <f>INDEX('d_분포'!$A$2:$A$28,RANDBETWEEN(1,27))</f>
        <v/>
      </c>
      <c r="E1297">
        <f>INDEX('d_분포'!$C$2:$C$5,RANDBETWEEN(1,4))*(0.9+0.2*RAND())</f>
        <v/>
      </c>
      <c r="F1297">
        <f>RAND()</f>
        <v/>
      </c>
      <c r="G1297">
        <f>IF('d_시나리오'!$J$3='d_시나리오'!$H$3,'d_시나리오'!$I$3,IF(F1297&lt;('d_시나리오'!$I$3-'d_시나리오'!$H$3)/('d_시나리오'!$J$3-'d_시나리오'!$H$3),'d_시나리오'!$H$3+SQRT(F1297*('d_시나리오'!$J$3-'d_시나리오'!$H$3)*('d_시나리오'!$I$3-'d_시나리오'!$H$3)),'d_시나리오'!$J$3-SQRT((1-F1297)*('d_시나리오'!$J$3-'d_시나리오'!$H$3)*('d_시나리오'!$J$3-'d_시나리오'!$I$3))))</f>
        <v/>
      </c>
      <c r="H1297">
        <f>RAND()</f>
        <v/>
      </c>
      <c r="I1297">
        <f>IF('d_시나리오'!$J$4='d_시나리오'!$H$4,'d_시나리오'!$I$4,IF(H1297&lt;('d_시나리오'!$I$4-'d_시나리오'!$H$4)/('d_시나리오'!$J$4-'d_시나리오'!$H$4),'d_시나리오'!$H$4+SQRT(H1297*('d_시나리오'!$J$4-'d_시나리오'!$H$4)*('d_시나리오'!$I$4-'d_시나리오'!$H$4)),'d_시나리오'!$J$4-SQRT((1-H1297)*('d_시나리오'!$J$4-'d_시나리오'!$H$4)*('d_시나리오'!$J$4-'d_시나리오'!$I$4))))</f>
        <v/>
      </c>
      <c r="J1297">
        <f>RAND()</f>
        <v/>
      </c>
      <c r="K1297">
        <f>IF('d_시나리오'!$J$5='d_시나리오'!$H$5,'d_시나리오'!$I$5,IF(J1297&lt;('d_시나리오'!$I$5-'d_시나리오'!$H$5)/('d_시나리오'!$J$5-'d_시나리오'!$H$5),'d_시나리오'!$H$5+SQRT(J1297*('d_시나리오'!$J$5-'d_시나리오'!$H$5)*('d_시나리오'!$I$5-'d_시나리오'!$H$5)),'d_시나리오'!$J$5-SQRT((1-J1297)*('d_시나리오'!$J$5-'d_시나리오'!$H$5)*('d_시나리오'!$J$5-'d_시나리오'!$I$5))))</f>
        <v/>
      </c>
      <c r="L1297">
        <f>RAND()</f>
        <v/>
      </c>
      <c r="M1297">
        <f>IF('d_시나리오'!$J$6='d_시나리오'!$H$6,'d_시나리오'!$I$6,IF(L1297&lt;('d_시나리오'!$I$6-'d_시나리오'!$H$6)/('d_시나리오'!$J$6-'d_시나리오'!$H$6),'d_시나리오'!$H$6+SQRT(L1297*('d_시나리오'!$J$6-'d_시나리오'!$H$6)*('d_시나리오'!$I$6-'d_시나리오'!$H$6)),'d_시나리오'!$J$6-SQRT((1-L1297)*('d_시나리오'!$J$6-'d_시나리오'!$H$6)*('d_시나리오'!$J$6-'d_시나리오'!$I$6))))</f>
        <v/>
      </c>
      <c r="N1297">
        <f>INDEX('d_분포'!$B$2:$B$57,RANDBETWEEN(1,56))</f>
        <v/>
      </c>
      <c r="O1297">
        <f>BETAINV(RAND(),5,5)</f>
        <v/>
      </c>
      <c r="P1297">
        <f>'d_고정'!$B$1*'6_기대효과'!$H$7*('d_시나리오'!$I$7/'d_고정'!$B$2)*B1297</f>
        <v/>
      </c>
      <c r="Q1297">
        <f>P1297*C1297</f>
        <v/>
      </c>
      <c r="R1297">
        <f>P1297*E1297</f>
        <v/>
      </c>
      <c r="S1297">
        <f>R1297*G1297</f>
        <v/>
      </c>
      <c r="T1297">
        <f>Q1297+S1297</f>
        <v/>
      </c>
      <c r="U1297">
        <f>(Q1297*D1297+S1297*I1297)*(1-O1297)</f>
        <v/>
      </c>
      <c r="V1297">
        <f>(R1297*K1297*N1297+'d_고정'!$B$3*('6_기대효과'!$H$7/8)*N1297*'d_고정'!$B$10*M1297*('6_기대효과'!$K$7/'d_고정'!$B$9))*(1-O1297)</f>
        <v/>
      </c>
      <c r="W1297">
        <f>(S1297*I1297+R1297*MAX(K1297-'d_고정'!$B$10*M1297*('6_기대효과'!$K$7/'d_고정'!$B$9),0)*N1297)*(1-O1297)</f>
        <v/>
      </c>
      <c r="X1297">
        <f>U1297+V1297</f>
        <v/>
      </c>
      <c r="Y1297">
        <f>U1297/('d_고정'!$B$5*'6_기대효과'!$H$7/8)/'d_고정'!$B$6</f>
        <v/>
      </c>
      <c r="Z1297">
        <f>U1297/('d_고정'!$B$8*'6_기대효과'!$H$7/8)</f>
        <v/>
      </c>
    </row>
    <row r="1298">
      <c r="A1298">
        <f>RAND()</f>
        <v/>
      </c>
      <c r="B1298">
        <f>IF('d_시나리오'!$J$2='d_시나리오'!$H$2,'d_시나리오'!$I$2,IF(A1298&lt;('d_시나리오'!$I$2-'d_시나리오'!$H$2)/('d_시나리오'!$J$2-'d_시나리오'!$H$2),'d_시나리오'!$H$2+SQRT(A1298*('d_시나리오'!$J$2-'d_시나리오'!$H$2)*('d_시나리오'!$I$2-'d_시나리오'!$H$2)),'d_시나리오'!$J$2-SQRT((1-A1298)*('d_시나리오'!$J$2-'d_시나리오'!$H$2)*('d_시나리오'!$J$2-'d_시나리오'!$I$2))))</f>
        <v/>
      </c>
      <c r="C1298">
        <f>BETAINV(RAND(),2,6)</f>
        <v/>
      </c>
      <c r="D1298">
        <f>INDEX('d_분포'!$A$2:$A$28,RANDBETWEEN(1,27))</f>
        <v/>
      </c>
      <c r="E1298">
        <f>INDEX('d_분포'!$C$2:$C$5,RANDBETWEEN(1,4))*(0.9+0.2*RAND())</f>
        <v/>
      </c>
      <c r="F1298">
        <f>RAND()</f>
        <v/>
      </c>
      <c r="G1298">
        <f>IF('d_시나리오'!$J$3='d_시나리오'!$H$3,'d_시나리오'!$I$3,IF(F1298&lt;('d_시나리오'!$I$3-'d_시나리오'!$H$3)/('d_시나리오'!$J$3-'d_시나리오'!$H$3),'d_시나리오'!$H$3+SQRT(F1298*('d_시나리오'!$J$3-'d_시나리오'!$H$3)*('d_시나리오'!$I$3-'d_시나리오'!$H$3)),'d_시나리오'!$J$3-SQRT((1-F1298)*('d_시나리오'!$J$3-'d_시나리오'!$H$3)*('d_시나리오'!$J$3-'d_시나리오'!$I$3))))</f>
        <v/>
      </c>
      <c r="H1298">
        <f>RAND()</f>
        <v/>
      </c>
      <c r="I1298">
        <f>IF('d_시나리오'!$J$4='d_시나리오'!$H$4,'d_시나리오'!$I$4,IF(H1298&lt;('d_시나리오'!$I$4-'d_시나리오'!$H$4)/('d_시나리오'!$J$4-'d_시나리오'!$H$4),'d_시나리오'!$H$4+SQRT(H1298*('d_시나리오'!$J$4-'d_시나리오'!$H$4)*('d_시나리오'!$I$4-'d_시나리오'!$H$4)),'d_시나리오'!$J$4-SQRT((1-H1298)*('d_시나리오'!$J$4-'d_시나리오'!$H$4)*('d_시나리오'!$J$4-'d_시나리오'!$I$4))))</f>
        <v/>
      </c>
      <c r="J1298">
        <f>RAND()</f>
        <v/>
      </c>
      <c r="K1298">
        <f>IF('d_시나리오'!$J$5='d_시나리오'!$H$5,'d_시나리오'!$I$5,IF(J1298&lt;('d_시나리오'!$I$5-'d_시나리오'!$H$5)/('d_시나리오'!$J$5-'d_시나리오'!$H$5),'d_시나리오'!$H$5+SQRT(J1298*('d_시나리오'!$J$5-'d_시나리오'!$H$5)*('d_시나리오'!$I$5-'d_시나리오'!$H$5)),'d_시나리오'!$J$5-SQRT((1-J1298)*('d_시나리오'!$J$5-'d_시나리오'!$H$5)*('d_시나리오'!$J$5-'d_시나리오'!$I$5))))</f>
        <v/>
      </c>
      <c r="L1298">
        <f>RAND()</f>
        <v/>
      </c>
      <c r="M1298">
        <f>IF('d_시나리오'!$J$6='d_시나리오'!$H$6,'d_시나리오'!$I$6,IF(L1298&lt;('d_시나리오'!$I$6-'d_시나리오'!$H$6)/('d_시나리오'!$J$6-'d_시나리오'!$H$6),'d_시나리오'!$H$6+SQRT(L1298*('d_시나리오'!$J$6-'d_시나리오'!$H$6)*('d_시나리오'!$I$6-'d_시나리오'!$H$6)),'d_시나리오'!$J$6-SQRT((1-L1298)*('d_시나리오'!$J$6-'d_시나리오'!$H$6)*('d_시나리오'!$J$6-'d_시나리오'!$I$6))))</f>
        <v/>
      </c>
      <c r="N1298">
        <f>INDEX('d_분포'!$B$2:$B$57,RANDBETWEEN(1,56))</f>
        <v/>
      </c>
      <c r="O1298">
        <f>BETAINV(RAND(),5,5)</f>
        <v/>
      </c>
      <c r="P1298">
        <f>'d_고정'!$B$1*'6_기대효과'!$H$7*('d_시나리오'!$I$7/'d_고정'!$B$2)*B1298</f>
        <v/>
      </c>
      <c r="Q1298">
        <f>P1298*C1298</f>
        <v/>
      </c>
      <c r="R1298">
        <f>P1298*E1298</f>
        <v/>
      </c>
      <c r="S1298">
        <f>R1298*G1298</f>
        <v/>
      </c>
      <c r="T1298">
        <f>Q1298+S1298</f>
        <v/>
      </c>
      <c r="U1298">
        <f>(Q1298*D1298+S1298*I1298)*(1-O1298)</f>
        <v/>
      </c>
      <c r="V1298">
        <f>(R1298*K1298*N1298+'d_고정'!$B$3*('6_기대효과'!$H$7/8)*N1298*'d_고정'!$B$10*M1298*('6_기대효과'!$K$7/'d_고정'!$B$9))*(1-O1298)</f>
        <v/>
      </c>
      <c r="W1298">
        <f>(S1298*I1298+R1298*MAX(K1298-'d_고정'!$B$10*M1298*('6_기대효과'!$K$7/'d_고정'!$B$9),0)*N1298)*(1-O1298)</f>
        <v/>
      </c>
      <c r="X1298">
        <f>U1298+V1298</f>
        <v/>
      </c>
      <c r="Y1298">
        <f>U1298/('d_고정'!$B$5*'6_기대효과'!$H$7/8)/'d_고정'!$B$6</f>
        <v/>
      </c>
      <c r="Z1298">
        <f>U1298/('d_고정'!$B$8*'6_기대효과'!$H$7/8)</f>
        <v/>
      </c>
    </row>
    <row r="1299">
      <c r="A1299">
        <f>RAND()</f>
        <v/>
      </c>
      <c r="B1299">
        <f>IF('d_시나리오'!$J$2='d_시나리오'!$H$2,'d_시나리오'!$I$2,IF(A1299&lt;('d_시나리오'!$I$2-'d_시나리오'!$H$2)/('d_시나리오'!$J$2-'d_시나리오'!$H$2),'d_시나리오'!$H$2+SQRT(A1299*('d_시나리오'!$J$2-'d_시나리오'!$H$2)*('d_시나리오'!$I$2-'d_시나리오'!$H$2)),'d_시나리오'!$J$2-SQRT((1-A1299)*('d_시나리오'!$J$2-'d_시나리오'!$H$2)*('d_시나리오'!$J$2-'d_시나리오'!$I$2))))</f>
        <v/>
      </c>
      <c r="C1299">
        <f>BETAINV(RAND(),2,6)</f>
        <v/>
      </c>
      <c r="D1299">
        <f>INDEX('d_분포'!$A$2:$A$28,RANDBETWEEN(1,27))</f>
        <v/>
      </c>
      <c r="E1299">
        <f>INDEX('d_분포'!$C$2:$C$5,RANDBETWEEN(1,4))*(0.9+0.2*RAND())</f>
        <v/>
      </c>
      <c r="F1299">
        <f>RAND()</f>
        <v/>
      </c>
      <c r="G1299">
        <f>IF('d_시나리오'!$J$3='d_시나리오'!$H$3,'d_시나리오'!$I$3,IF(F1299&lt;('d_시나리오'!$I$3-'d_시나리오'!$H$3)/('d_시나리오'!$J$3-'d_시나리오'!$H$3),'d_시나리오'!$H$3+SQRT(F1299*('d_시나리오'!$J$3-'d_시나리오'!$H$3)*('d_시나리오'!$I$3-'d_시나리오'!$H$3)),'d_시나리오'!$J$3-SQRT((1-F1299)*('d_시나리오'!$J$3-'d_시나리오'!$H$3)*('d_시나리오'!$J$3-'d_시나리오'!$I$3))))</f>
        <v/>
      </c>
      <c r="H1299">
        <f>RAND()</f>
        <v/>
      </c>
      <c r="I1299">
        <f>IF('d_시나리오'!$J$4='d_시나리오'!$H$4,'d_시나리오'!$I$4,IF(H1299&lt;('d_시나리오'!$I$4-'d_시나리오'!$H$4)/('d_시나리오'!$J$4-'d_시나리오'!$H$4),'d_시나리오'!$H$4+SQRT(H1299*('d_시나리오'!$J$4-'d_시나리오'!$H$4)*('d_시나리오'!$I$4-'d_시나리오'!$H$4)),'d_시나리오'!$J$4-SQRT((1-H1299)*('d_시나리오'!$J$4-'d_시나리오'!$H$4)*('d_시나리오'!$J$4-'d_시나리오'!$I$4))))</f>
        <v/>
      </c>
      <c r="J1299">
        <f>RAND()</f>
        <v/>
      </c>
      <c r="K1299">
        <f>IF('d_시나리오'!$J$5='d_시나리오'!$H$5,'d_시나리오'!$I$5,IF(J1299&lt;('d_시나리오'!$I$5-'d_시나리오'!$H$5)/('d_시나리오'!$J$5-'d_시나리오'!$H$5),'d_시나리오'!$H$5+SQRT(J1299*('d_시나리오'!$J$5-'d_시나리오'!$H$5)*('d_시나리오'!$I$5-'d_시나리오'!$H$5)),'d_시나리오'!$J$5-SQRT((1-J1299)*('d_시나리오'!$J$5-'d_시나리오'!$H$5)*('d_시나리오'!$J$5-'d_시나리오'!$I$5))))</f>
        <v/>
      </c>
      <c r="L1299">
        <f>RAND()</f>
        <v/>
      </c>
      <c r="M1299">
        <f>IF('d_시나리오'!$J$6='d_시나리오'!$H$6,'d_시나리오'!$I$6,IF(L1299&lt;('d_시나리오'!$I$6-'d_시나리오'!$H$6)/('d_시나리오'!$J$6-'d_시나리오'!$H$6),'d_시나리오'!$H$6+SQRT(L1299*('d_시나리오'!$J$6-'d_시나리오'!$H$6)*('d_시나리오'!$I$6-'d_시나리오'!$H$6)),'d_시나리오'!$J$6-SQRT((1-L1299)*('d_시나리오'!$J$6-'d_시나리오'!$H$6)*('d_시나리오'!$J$6-'d_시나리오'!$I$6))))</f>
        <v/>
      </c>
      <c r="N1299">
        <f>INDEX('d_분포'!$B$2:$B$57,RANDBETWEEN(1,56))</f>
        <v/>
      </c>
      <c r="O1299">
        <f>BETAINV(RAND(),5,5)</f>
        <v/>
      </c>
      <c r="P1299">
        <f>'d_고정'!$B$1*'6_기대효과'!$H$7*('d_시나리오'!$I$7/'d_고정'!$B$2)*B1299</f>
        <v/>
      </c>
      <c r="Q1299">
        <f>P1299*C1299</f>
        <v/>
      </c>
      <c r="R1299">
        <f>P1299*E1299</f>
        <v/>
      </c>
      <c r="S1299">
        <f>R1299*G1299</f>
        <v/>
      </c>
      <c r="T1299">
        <f>Q1299+S1299</f>
        <v/>
      </c>
      <c r="U1299">
        <f>(Q1299*D1299+S1299*I1299)*(1-O1299)</f>
        <v/>
      </c>
      <c r="V1299">
        <f>(R1299*K1299*N1299+'d_고정'!$B$3*('6_기대효과'!$H$7/8)*N1299*'d_고정'!$B$10*M1299*('6_기대효과'!$K$7/'d_고정'!$B$9))*(1-O1299)</f>
        <v/>
      </c>
      <c r="W1299">
        <f>(S1299*I1299+R1299*MAX(K1299-'d_고정'!$B$10*M1299*('6_기대효과'!$K$7/'d_고정'!$B$9),0)*N1299)*(1-O1299)</f>
        <v/>
      </c>
      <c r="X1299">
        <f>U1299+V1299</f>
        <v/>
      </c>
      <c r="Y1299">
        <f>U1299/('d_고정'!$B$5*'6_기대효과'!$H$7/8)/'d_고정'!$B$6</f>
        <v/>
      </c>
      <c r="Z1299">
        <f>U1299/('d_고정'!$B$8*'6_기대효과'!$H$7/8)</f>
        <v/>
      </c>
    </row>
    <row r="1300">
      <c r="A1300">
        <f>RAND()</f>
        <v/>
      </c>
      <c r="B1300">
        <f>IF('d_시나리오'!$J$2='d_시나리오'!$H$2,'d_시나리오'!$I$2,IF(A1300&lt;('d_시나리오'!$I$2-'d_시나리오'!$H$2)/('d_시나리오'!$J$2-'d_시나리오'!$H$2),'d_시나리오'!$H$2+SQRT(A1300*('d_시나리오'!$J$2-'d_시나리오'!$H$2)*('d_시나리오'!$I$2-'d_시나리오'!$H$2)),'d_시나리오'!$J$2-SQRT((1-A1300)*('d_시나리오'!$J$2-'d_시나리오'!$H$2)*('d_시나리오'!$J$2-'d_시나리오'!$I$2))))</f>
        <v/>
      </c>
      <c r="C1300">
        <f>BETAINV(RAND(),2,6)</f>
        <v/>
      </c>
      <c r="D1300">
        <f>INDEX('d_분포'!$A$2:$A$28,RANDBETWEEN(1,27))</f>
        <v/>
      </c>
      <c r="E1300">
        <f>INDEX('d_분포'!$C$2:$C$5,RANDBETWEEN(1,4))*(0.9+0.2*RAND())</f>
        <v/>
      </c>
      <c r="F1300">
        <f>RAND()</f>
        <v/>
      </c>
      <c r="G1300">
        <f>IF('d_시나리오'!$J$3='d_시나리오'!$H$3,'d_시나리오'!$I$3,IF(F1300&lt;('d_시나리오'!$I$3-'d_시나리오'!$H$3)/('d_시나리오'!$J$3-'d_시나리오'!$H$3),'d_시나리오'!$H$3+SQRT(F1300*('d_시나리오'!$J$3-'d_시나리오'!$H$3)*('d_시나리오'!$I$3-'d_시나리오'!$H$3)),'d_시나리오'!$J$3-SQRT((1-F1300)*('d_시나리오'!$J$3-'d_시나리오'!$H$3)*('d_시나리오'!$J$3-'d_시나리오'!$I$3))))</f>
        <v/>
      </c>
      <c r="H1300">
        <f>RAND()</f>
        <v/>
      </c>
      <c r="I1300">
        <f>IF('d_시나리오'!$J$4='d_시나리오'!$H$4,'d_시나리오'!$I$4,IF(H1300&lt;('d_시나리오'!$I$4-'d_시나리오'!$H$4)/('d_시나리오'!$J$4-'d_시나리오'!$H$4),'d_시나리오'!$H$4+SQRT(H1300*('d_시나리오'!$J$4-'d_시나리오'!$H$4)*('d_시나리오'!$I$4-'d_시나리오'!$H$4)),'d_시나리오'!$J$4-SQRT((1-H1300)*('d_시나리오'!$J$4-'d_시나리오'!$H$4)*('d_시나리오'!$J$4-'d_시나리오'!$I$4))))</f>
        <v/>
      </c>
      <c r="J1300">
        <f>RAND()</f>
        <v/>
      </c>
      <c r="K1300">
        <f>IF('d_시나리오'!$J$5='d_시나리오'!$H$5,'d_시나리오'!$I$5,IF(J1300&lt;('d_시나리오'!$I$5-'d_시나리오'!$H$5)/('d_시나리오'!$J$5-'d_시나리오'!$H$5),'d_시나리오'!$H$5+SQRT(J1300*('d_시나리오'!$J$5-'d_시나리오'!$H$5)*('d_시나리오'!$I$5-'d_시나리오'!$H$5)),'d_시나리오'!$J$5-SQRT((1-J1300)*('d_시나리오'!$J$5-'d_시나리오'!$H$5)*('d_시나리오'!$J$5-'d_시나리오'!$I$5))))</f>
        <v/>
      </c>
      <c r="L1300">
        <f>RAND()</f>
        <v/>
      </c>
      <c r="M1300">
        <f>IF('d_시나리오'!$J$6='d_시나리오'!$H$6,'d_시나리오'!$I$6,IF(L1300&lt;('d_시나리오'!$I$6-'d_시나리오'!$H$6)/('d_시나리오'!$J$6-'d_시나리오'!$H$6),'d_시나리오'!$H$6+SQRT(L1300*('d_시나리오'!$J$6-'d_시나리오'!$H$6)*('d_시나리오'!$I$6-'d_시나리오'!$H$6)),'d_시나리오'!$J$6-SQRT((1-L1300)*('d_시나리오'!$J$6-'d_시나리오'!$H$6)*('d_시나리오'!$J$6-'d_시나리오'!$I$6))))</f>
        <v/>
      </c>
      <c r="N1300">
        <f>INDEX('d_분포'!$B$2:$B$57,RANDBETWEEN(1,56))</f>
        <v/>
      </c>
      <c r="O1300">
        <f>BETAINV(RAND(),5,5)</f>
        <v/>
      </c>
      <c r="P1300">
        <f>'d_고정'!$B$1*'6_기대효과'!$H$7*('d_시나리오'!$I$7/'d_고정'!$B$2)*B1300</f>
        <v/>
      </c>
      <c r="Q1300">
        <f>P1300*C1300</f>
        <v/>
      </c>
      <c r="R1300">
        <f>P1300*E1300</f>
        <v/>
      </c>
      <c r="S1300">
        <f>R1300*G1300</f>
        <v/>
      </c>
      <c r="T1300">
        <f>Q1300+S1300</f>
        <v/>
      </c>
      <c r="U1300">
        <f>(Q1300*D1300+S1300*I1300)*(1-O1300)</f>
        <v/>
      </c>
      <c r="V1300">
        <f>(R1300*K1300*N1300+'d_고정'!$B$3*('6_기대효과'!$H$7/8)*N1300*'d_고정'!$B$10*M1300*('6_기대효과'!$K$7/'d_고정'!$B$9))*(1-O1300)</f>
        <v/>
      </c>
      <c r="W1300">
        <f>(S1300*I1300+R1300*MAX(K1300-'d_고정'!$B$10*M1300*('6_기대효과'!$K$7/'d_고정'!$B$9),0)*N1300)*(1-O1300)</f>
        <v/>
      </c>
      <c r="X1300">
        <f>U1300+V1300</f>
        <v/>
      </c>
      <c r="Y1300">
        <f>U1300/('d_고정'!$B$5*'6_기대효과'!$H$7/8)/'d_고정'!$B$6</f>
        <v/>
      </c>
      <c r="Z1300">
        <f>U1300/('d_고정'!$B$8*'6_기대효과'!$H$7/8)</f>
        <v/>
      </c>
    </row>
    <row r="1301">
      <c r="A1301">
        <f>RAND()</f>
        <v/>
      </c>
      <c r="B1301">
        <f>IF('d_시나리오'!$J$2='d_시나리오'!$H$2,'d_시나리오'!$I$2,IF(A1301&lt;('d_시나리오'!$I$2-'d_시나리오'!$H$2)/('d_시나리오'!$J$2-'d_시나리오'!$H$2),'d_시나리오'!$H$2+SQRT(A1301*('d_시나리오'!$J$2-'d_시나리오'!$H$2)*('d_시나리오'!$I$2-'d_시나리오'!$H$2)),'d_시나리오'!$J$2-SQRT((1-A1301)*('d_시나리오'!$J$2-'d_시나리오'!$H$2)*('d_시나리오'!$J$2-'d_시나리오'!$I$2))))</f>
        <v/>
      </c>
      <c r="C1301">
        <f>BETAINV(RAND(),2,6)</f>
        <v/>
      </c>
      <c r="D1301">
        <f>INDEX('d_분포'!$A$2:$A$28,RANDBETWEEN(1,27))</f>
        <v/>
      </c>
      <c r="E1301">
        <f>INDEX('d_분포'!$C$2:$C$5,RANDBETWEEN(1,4))*(0.9+0.2*RAND())</f>
        <v/>
      </c>
      <c r="F1301">
        <f>RAND()</f>
        <v/>
      </c>
      <c r="G1301">
        <f>IF('d_시나리오'!$J$3='d_시나리오'!$H$3,'d_시나리오'!$I$3,IF(F1301&lt;('d_시나리오'!$I$3-'d_시나리오'!$H$3)/('d_시나리오'!$J$3-'d_시나리오'!$H$3),'d_시나리오'!$H$3+SQRT(F1301*('d_시나리오'!$J$3-'d_시나리오'!$H$3)*('d_시나리오'!$I$3-'d_시나리오'!$H$3)),'d_시나리오'!$J$3-SQRT((1-F1301)*('d_시나리오'!$J$3-'d_시나리오'!$H$3)*('d_시나리오'!$J$3-'d_시나리오'!$I$3))))</f>
        <v/>
      </c>
      <c r="H1301">
        <f>RAND()</f>
        <v/>
      </c>
      <c r="I1301">
        <f>IF('d_시나리오'!$J$4='d_시나리오'!$H$4,'d_시나리오'!$I$4,IF(H1301&lt;('d_시나리오'!$I$4-'d_시나리오'!$H$4)/('d_시나리오'!$J$4-'d_시나리오'!$H$4),'d_시나리오'!$H$4+SQRT(H1301*('d_시나리오'!$J$4-'d_시나리오'!$H$4)*('d_시나리오'!$I$4-'d_시나리오'!$H$4)),'d_시나리오'!$J$4-SQRT((1-H1301)*('d_시나리오'!$J$4-'d_시나리오'!$H$4)*('d_시나리오'!$J$4-'d_시나리오'!$I$4))))</f>
        <v/>
      </c>
      <c r="J1301">
        <f>RAND()</f>
        <v/>
      </c>
      <c r="K1301">
        <f>IF('d_시나리오'!$J$5='d_시나리오'!$H$5,'d_시나리오'!$I$5,IF(J1301&lt;('d_시나리오'!$I$5-'d_시나리오'!$H$5)/('d_시나리오'!$J$5-'d_시나리오'!$H$5),'d_시나리오'!$H$5+SQRT(J1301*('d_시나리오'!$J$5-'d_시나리오'!$H$5)*('d_시나리오'!$I$5-'d_시나리오'!$H$5)),'d_시나리오'!$J$5-SQRT((1-J1301)*('d_시나리오'!$J$5-'d_시나리오'!$H$5)*('d_시나리오'!$J$5-'d_시나리오'!$I$5))))</f>
        <v/>
      </c>
      <c r="L1301">
        <f>RAND()</f>
        <v/>
      </c>
      <c r="M1301">
        <f>IF('d_시나리오'!$J$6='d_시나리오'!$H$6,'d_시나리오'!$I$6,IF(L1301&lt;('d_시나리오'!$I$6-'d_시나리오'!$H$6)/('d_시나리오'!$J$6-'d_시나리오'!$H$6),'d_시나리오'!$H$6+SQRT(L1301*('d_시나리오'!$J$6-'d_시나리오'!$H$6)*('d_시나리오'!$I$6-'d_시나리오'!$H$6)),'d_시나리오'!$J$6-SQRT((1-L1301)*('d_시나리오'!$J$6-'d_시나리오'!$H$6)*('d_시나리오'!$J$6-'d_시나리오'!$I$6))))</f>
        <v/>
      </c>
      <c r="N1301">
        <f>INDEX('d_분포'!$B$2:$B$57,RANDBETWEEN(1,56))</f>
        <v/>
      </c>
      <c r="O1301">
        <f>BETAINV(RAND(),5,5)</f>
        <v/>
      </c>
      <c r="P1301">
        <f>'d_고정'!$B$1*'6_기대효과'!$H$7*('d_시나리오'!$I$7/'d_고정'!$B$2)*B1301</f>
        <v/>
      </c>
      <c r="Q1301">
        <f>P1301*C1301</f>
        <v/>
      </c>
      <c r="R1301">
        <f>P1301*E1301</f>
        <v/>
      </c>
      <c r="S1301">
        <f>R1301*G1301</f>
        <v/>
      </c>
      <c r="T1301">
        <f>Q1301+S1301</f>
        <v/>
      </c>
      <c r="U1301">
        <f>(Q1301*D1301+S1301*I1301)*(1-O1301)</f>
        <v/>
      </c>
      <c r="V1301">
        <f>(R1301*K1301*N1301+'d_고정'!$B$3*('6_기대효과'!$H$7/8)*N1301*'d_고정'!$B$10*M1301*('6_기대효과'!$K$7/'d_고정'!$B$9))*(1-O1301)</f>
        <v/>
      </c>
      <c r="W1301">
        <f>(S1301*I1301+R1301*MAX(K1301-'d_고정'!$B$10*M1301*('6_기대효과'!$K$7/'d_고정'!$B$9),0)*N1301)*(1-O1301)</f>
        <v/>
      </c>
      <c r="X1301">
        <f>U1301+V1301</f>
        <v/>
      </c>
      <c r="Y1301">
        <f>U1301/('d_고정'!$B$5*'6_기대효과'!$H$7/8)/'d_고정'!$B$6</f>
        <v/>
      </c>
      <c r="Z1301">
        <f>U1301/('d_고정'!$B$8*'6_기대효과'!$H$7/8)</f>
        <v/>
      </c>
    </row>
    <row r="1302">
      <c r="A1302">
        <f>RAND()</f>
        <v/>
      </c>
      <c r="B1302">
        <f>IF('d_시나리오'!$J$2='d_시나리오'!$H$2,'d_시나리오'!$I$2,IF(A1302&lt;('d_시나리오'!$I$2-'d_시나리오'!$H$2)/('d_시나리오'!$J$2-'d_시나리오'!$H$2),'d_시나리오'!$H$2+SQRT(A1302*('d_시나리오'!$J$2-'d_시나리오'!$H$2)*('d_시나리오'!$I$2-'d_시나리오'!$H$2)),'d_시나리오'!$J$2-SQRT((1-A1302)*('d_시나리오'!$J$2-'d_시나리오'!$H$2)*('d_시나리오'!$J$2-'d_시나리오'!$I$2))))</f>
        <v/>
      </c>
      <c r="C1302">
        <f>BETAINV(RAND(),2,6)</f>
        <v/>
      </c>
      <c r="D1302">
        <f>INDEX('d_분포'!$A$2:$A$28,RANDBETWEEN(1,27))</f>
        <v/>
      </c>
      <c r="E1302">
        <f>INDEX('d_분포'!$C$2:$C$5,RANDBETWEEN(1,4))*(0.9+0.2*RAND())</f>
        <v/>
      </c>
      <c r="F1302">
        <f>RAND()</f>
        <v/>
      </c>
      <c r="G1302">
        <f>IF('d_시나리오'!$J$3='d_시나리오'!$H$3,'d_시나리오'!$I$3,IF(F1302&lt;('d_시나리오'!$I$3-'d_시나리오'!$H$3)/('d_시나리오'!$J$3-'d_시나리오'!$H$3),'d_시나리오'!$H$3+SQRT(F1302*('d_시나리오'!$J$3-'d_시나리오'!$H$3)*('d_시나리오'!$I$3-'d_시나리오'!$H$3)),'d_시나리오'!$J$3-SQRT((1-F1302)*('d_시나리오'!$J$3-'d_시나리오'!$H$3)*('d_시나리오'!$J$3-'d_시나리오'!$I$3))))</f>
        <v/>
      </c>
      <c r="H1302">
        <f>RAND()</f>
        <v/>
      </c>
      <c r="I1302">
        <f>IF('d_시나리오'!$J$4='d_시나리오'!$H$4,'d_시나리오'!$I$4,IF(H1302&lt;('d_시나리오'!$I$4-'d_시나리오'!$H$4)/('d_시나리오'!$J$4-'d_시나리오'!$H$4),'d_시나리오'!$H$4+SQRT(H1302*('d_시나리오'!$J$4-'d_시나리오'!$H$4)*('d_시나리오'!$I$4-'d_시나리오'!$H$4)),'d_시나리오'!$J$4-SQRT((1-H1302)*('d_시나리오'!$J$4-'d_시나리오'!$H$4)*('d_시나리오'!$J$4-'d_시나리오'!$I$4))))</f>
        <v/>
      </c>
      <c r="J1302">
        <f>RAND()</f>
        <v/>
      </c>
      <c r="K1302">
        <f>IF('d_시나리오'!$J$5='d_시나리오'!$H$5,'d_시나리오'!$I$5,IF(J1302&lt;('d_시나리오'!$I$5-'d_시나리오'!$H$5)/('d_시나리오'!$J$5-'d_시나리오'!$H$5),'d_시나리오'!$H$5+SQRT(J1302*('d_시나리오'!$J$5-'d_시나리오'!$H$5)*('d_시나리오'!$I$5-'d_시나리오'!$H$5)),'d_시나리오'!$J$5-SQRT((1-J1302)*('d_시나리오'!$J$5-'d_시나리오'!$H$5)*('d_시나리오'!$J$5-'d_시나리오'!$I$5))))</f>
        <v/>
      </c>
      <c r="L1302">
        <f>RAND()</f>
        <v/>
      </c>
      <c r="M1302">
        <f>IF('d_시나리오'!$J$6='d_시나리오'!$H$6,'d_시나리오'!$I$6,IF(L1302&lt;('d_시나리오'!$I$6-'d_시나리오'!$H$6)/('d_시나리오'!$J$6-'d_시나리오'!$H$6),'d_시나리오'!$H$6+SQRT(L1302*('d_시나리오'!$J$6-'d_시나리오'!$H$6)*('d_시나리오'!$I$6-'d_시나리오'!$H$6)),'d_시나리오'!$J$6-SQRT((1-L1302)*('d_시나리오'!$J$6-'d_시나리오'!$H$6)*('d_시나리오'!$J$6-'d_시나리오'!$I$6))))</f>
        <v/>
      </c>
      <c r="N1302">
        <f>INDEX('d_분포'!$B$2:$B$57,RANDBETWEEN(1,56))</f>
        <v/>
      </c>
      <c r="O1302">
        <f>BETAINV(RAND(),5,5)</f>
        <v/>
      </c>
      <c r="P1302">
        <f>'d_고정'!$B$1*'6_기대효과'!$H$7*('d_시나리오'!$I$7/'d_고정'!$B$2)*B1302</f>
        <v/>
      </c>
      <c r="Q1302">
        <f>P1302*C1302</f>
        <v/>
      </c>
      <c r="R1302">
        <f>P1302*E1302</f>
        <v/>
      </c>
      <c r="S1302">
        <f>R1302*G1302</f>
        <v/>
      </c>
      <c r="T1302">
        <f>Q1302+S1302</f>
        <v/>
      </c>
      <c r="U1302">
        <f>(Q1302*D1302+S1302*I1302)*(1-O1302)</f>
        <v/>
      </c>
      <c r="V1302">
        <f>(R1302*K1302*N1302+'d_고정'!$B$3*('6_기대효과'!$H$7/8)*N1302*'d_고정'!$B$10*M1302*('6_기대효과'!$K$7/'d_고정'!$B$9))*(1-O1302)</f>
        <v/>
      </c>
      <c r="W1302">
        <f>(S1302*I1302+R1302*MAX(K1302-'d_고정'!$B$10*M1302*('6_기대효과'!$K$7/'d_고정'!$B$9),0)*N1302)*(1-O1302)</f>
        <v/>
      </c>
      <c r="X1302">
        <f>U1302+V1302</f>
        <v/>
      </c>
      <c r="Y1302">
        <f>U1302/('d_고정'!$B$5*'6_기대효과'!$H$7/8)/'d_고정'!$B$6</f>
        <v/>
      </c>
      <c r="Z1302">
        <f>U1302/('d_고정'!$B$8*'6_기대효과'!$H$7/8)</f>
        <v/>
      </c>
    </row>
    <row r="1303">
      <c r="A1303">
        <f>RAND()</f>
        <v/>
      </c>
      <c r="B1303">
        <f>IF('d_시나리오'!$J$2='d_시나리오'!$H$2,'d_시나리오'!$I$2,IF(A1303&lt;('d_시나리오'!$I$2-'d_시나리오'!$H$2)/('d_시나리오'!$J$2-'d_시나리오'!$H$2),'d_시나리오'!$H$2+SQRT(A1303*('d_시나리오'!$J$2-'d_시나리오'!$H$2)*('d_시나리오'!$I$2-'d_시나리오'!$H$2)),'d_시나리오'!$J$2-SQRT((1-A1303)*('d_시나리오'!$J$2-'d_시나리오'!$H$2)*('d_시나리오'!$J$2-'d_시나리오'!$I$2))))</f>
        <v/>
      </c>
      <c r="C1303">
        <f>BETAINV(RAND(),2,6)</f>
        <v/>
      </c>
      <c r="D1303">
        <f>INDEX('d_분포'!$A$2:$A$28,RANDBETWEEN(1,27))</f>
        <v/>
      </c>
      <c r="E1303">
        <f>INDEX('d_분포'!$C$2:$C$5,RANDBETWEEN(1,4))*(0.9+0.2*RAND())</f>
        <v/>
      </c>
      <c r="F1303">
        <f>RAND()</f>
        <v/>
      </c>
      <c r="G1303">
        <f>IF('d_시나리오'!$J$3='d_시나리오'!$H$3,'d_시나리오'!$I$3,IF(F1303&lt;('d_시나리오'!$I$3-'d_시나리오'!$H$3)/('d_시나리오'!$J$3-'d_시나리오'!$H$3),'d_시나리오'!$H$3+SQRT(F1303*('d_시나리오'!$J$3-'d_시나리오'!$H$3)*('d_시나리오'!$I$3-'d_시나리오'!$H$3)),'d_시나리오'!$J$3-SQRT((1-F1303)*('d_시나리오'!$J$3-'d_시나리오'!$H$3)*('d_시나리오'!$J$3-'d_시나리오'!$I$3))))</f>
        <v/>
      </c>
      <c r="H1303">
        <f>RAND()</f>
        <v/>
      </c>
      <c r="I1303">
        <f>IF('d_시나리오'!$J$4='d_시나리오'!$H$4,'d_시나리오'!$I$4,IF(H1303&lt;('d_시나리오'!$I$4-'d_시나리오'!$H$4)/('d_시나리오'!$J$4-'d_시나리오'!$H$4),'d_시나리오'!$H$4+SQRT(H1303*('d_시나리오'!$J$4-'d_시나리오'!$H$4)*('d_시나리오'!$I$4-'d_시나리오'!$H$4)),'d_시나리오'!$J$4-SQRT((1-H1303)*('d_시나리오'!$J$4-'d_시나리오'!$H$4)*('d_시나리오'!$J$4-'d_시나리오'!$I$4))))</f>
        <v/>
      </c>
      <c r="J1303">
        <f>RAND()</f>
        <v/>
      </c>
      <c r="K1303">
        <f>IF('d_시나리오'!$J$5='d_시나리오'!$H$5,'d_시나리오'!$I$5,IF(J1303&lt;('d_시나리오'!$I$5-'d_시나리오'!$H$5)/('d_시나리오'!$J$5-'d_시나리오'!$H$5),'d_시나리오'!$H$5+SQRT(J1303*('d_시나리오'!$J$5-'d_시나리오'!$H$5)*('d_시나리오'!$I$5-'d_시나리오'!$H$5)),'d_시나리오'!$J$5-SQRT((1-J1303)*('d_시나리오'!$J$5-'d_시나리오'!$H$5)*('d_시나리오'!$J$5-'d_시나리오'!$I$5))))</f>
        <v/>
      </c>
      <c r="L1303">
        <f>RAND()</f>
        <v/>
      </c>
      <c r="M1303">
        <f>IF('d_시나리오'!$J$6='d_시나리오'!$H$6,'d_시나리오'!$I$6,IF(L1303&lt;('d_시나리오'!$I$6-'d_시나리오'!$H$6)/('d_시나리오'!$J$6-'d_시나리오'!$H$6),'d_시나리오'!$H$6+SQRT(L1303*('d_시나리오'!$J$6-'d_시나리오'!$H$6)*('d_시나리오'!$I$6-'d_시나리오'!$H$6)),'d_시나리오'!$J$6-SQRT((1-L1303)*('d_시나리오'!$J$6-'d_시나리오'!$H$6)*('d_시나리오'!$J$6-'d_시나리오'!$I$6))))</f>
        <v/>
      </c>
      <c r="N1303">
        <f>INDEX('d_분포'!$B$2:$B$57,RANDBETWEEN(1,56))</f>
        <v/>
      </c>
      <c r="O1303">
        <f>BETAINV(RAND(),5,5)</f>
        <v/>
      </c>
      <c r="P1303">
        <f>'d_고정'!$B$1*'6_기대효과'!$H$7*('d_시나리오'!$I$7/'d_고정'!$B$2)*B1303</f>
        <v/>
      </c>
      <c r="Q1303">
        <f>P1303*C1303</f>
        <v/>
      </c>
      <c r="R1303">
        <f>P1303*E1303</f>
        <v/>
      </c>
      <c r="S1303">
        <f>R1303*G1303</f>
        <v/>
      </c>
      <c r="T1303">
        <f>Q1303+S1303</f>
        <v/>
      </c>
      <c r="U1303">
        <f>(Q1303*D1303+S1303*I1303)*(1-O1303)</f>
        <v/>
      </c>
      <c r="V1303">
        <f>(R1303*K1303*N1303+'d_고정'!$B$3*('6_기대효과'!$H$7/8)*N1303*'d_고정'!$B$10*M1303*('6_기대효과'!$K$7/'d_고정'!$B$9))*(1-O1303)</f>
        <v/>
      </c>
      <c r="W1303">
        <f>(S1303*I1303+R1303*MAX(K1303-'d_고정'!$B$10*M1303*('6_기대효과'!$K$7/'d_고정'!$B$9),0)*N1303)*(1-O1303)</f>
        <v/>
      </c>
      <c r="X1303">
        <f>U1303+V1303</f>
        <v/>
      </c>
      <c r="Y1303">
        <f>U1303/('d_고정'!$B$5*'6_기대효과'!$H$7/8)/'d_고정'!$B$6</f>
        <v/>
      </c>
      <c r="Z1303">
        <f>U1303/('d_고정'!$B$8*'6_기대효과'!$H$7/8)</f>
        <v/>
      </c>
    </row>
    <row r="1304">
      <c r="A1304">
        <f>RAND()</f>
        <v/>
      </c>
      <c r="B1304">
        <f>IF('d_시나리오'!$J$2='d_시나리오'!$H$2,'d_시나리오'!$I$2,IF(A1304&lt;('d_시나리오'!$I$2-'d_시나리오'!$H$2)/('d_시나리오'!$J$2-'d_시나리오'!$H$2),'d_시나리오'!$H$2+SQRT(A1304*('d_시나리오'!$J$2-'d_시나리오'!$H$2)*('d_시나리오'!$I$2-'d_시나리오'!$H$2)),'d_시나리오'!$J$2-SQRT((1-A1304)*('d_시나리오'!$J$2-'d_시나리오'!$H$2)*('d_시나리오'!$J$2-'d_시나리오'!$I$2))))</f>
        <v/>
      </c>
      <c r="C1304">
        <f>BETAINV(RAND(),2,6)</f>
        <v/>
      </c>
      <c r="D1304">
        <f>INDEX('d_분포'!$A$2:$A$28,RANDBETWEEN(1,27))</f>
        <v/>
      </c>
      <c r="E1304">
        <f>INDEX('d_분포'!$C$2:$C$5,RANDBETWEEN(1,4))*(0.9+0.2*RAND())</f>
        <v/>
      </c>
      <c r="F1304">
        <f>RAND()</f>
        <v/>
      </c>
      <c r="G1304">
        <f>IF('d_시나리오'!$J$3='d_시나리오'!$H$3,'d_시나리오'!$I$3,IF(F1304&lt;('d_시나리오'!$I$3-'d_시나리오'!$H$3)/('d_시나리오'!$J$3-'d_시나리오'!$H$3),'d_시나리오'!$H$3+SQRT(F1304*('d_시나리오'!$J$3-'d_시나리오'!$H$3)*('d_시나리오'!$I$3-'d_시나리오'!$H$3)),'d_시나리오'!$J$3-SQRT((1-F1304)*('d_시나리오'!$J$3-'d_시나리오'!$H$3)*('d_시나리오'!$J$3-'d_시나리오'!$I$3))))</f>
        <v/>
      </c>
      <c r="H1304">
        <f>RAND()</f>
        <v/>
      </c>
      <c r="I1304">
        <f>IF('d_시나리오'!$J$4='d_시나리오'!$H$4,'d_시나리오'!$I$4,IF(H1304&lt;('d_시나리오'!$I$4-'d_시나리오'!$H$4)/('d_시나리오'!$J$4-'d_시나리오'!$H$4),'d_시나리오'!$H$4+SQRT(H1304*('d_시나리오'!$J$4-'d_시나리오'!$H$4)*('d_시나리오'!$I$4-'d_시나리오'!$H$4)),'d_시나리오'!$J$4-SQRT((1-H1304)*('d_시나리오'!$J$4-'d_시나리오'!$H$4)*('d_시나리오'!$J$4-'d_시나리오'!$I$4))))</f>
        <v/>
      </c>
      <c r="J1304">
        <f>RAND()</f>
        <v/>
      </c>
      <c r="K1304">
        <f>IF('d_시나리오'!$J$5='d_시나리오'!$H$5,'d_시나리오'!$I$5,IF(J1304&lt;('d_시나리오'!$I$5-'d_시나리오'!$H$5)/('d_시나리오'!$J$5-'d_시나리오'!$H$5),'d_시나리오'!$H$5+SQRT(J1304*('d_시나리오'!$J$5-'d_시나리오'!$H$5)*('d_시나리오'!$I$5-'d_시나리오'!$H$5)),'d_시나리오'!$J$5-SQRT((1-J1304)*('d_시나리오'!$J$5-'d_시나리오'!$H$5)*('d_시나리오'!$J$5-'d_시나리오'!$I$5))))</f>
        <v/>
      </c>
      <c r="L1304">
        <f>RAND()</f>
        <v/>
      </c>
      <c r="M1304">
        <f>IF('d_시나리오'!$J$6='d_시나리오'!$H$6,'d_시나리오'!$I$6,IF(L1304&lt;('d_시나리오'!$I$6-'d_시나리오'!$H$6)/('d_시나리오'!$J$6-'d_시나리오'!$H$6),'d_시나리오'!$H$6+SQRT(L1304*('d_시나리오'!$J$6-'d_시나리오'!$H$6)*('d_시나리오'!$I$6-'d_시나리오'!$H$6)),'d_시나리오'!$J$6-SQRT((1-L1304)*('d_시나리오'!$J$6-'d_시나리오'!$H$6)*('d_시나리오'!$J$6-'d_시나리오'!$I$6))))</f>
        <v/>
      </c>
      <c r="N1304">
        <f>INDEX('d_분포'!$B$2:$B$57,RANDBETWEEN(1,56))</f>
        <v/>
      </c>
      <c r="O1304">
        <f>BETAINV(RAND(),5,5)</f>
        <v/>
      </c>
      <c r="P1304">
        <f>'d_고정'!$B$1*'6_기대효과'!$H$7*('d_시나리오'!$I$7/'d_고정'!$B$2)*B1304</f>
        <v/>
      </c>
      <c r="Q1304">
        <f>P1304*C1304</f>
        <v/>
      </c>
      <c r="R1304">
        <f>P1304*E1304</f>
        <v/>
      </c>
      <c r="S1304">
        <f>R1304*G1304</f>
        <v/>
      </c>
      <c r="T1304">
        <f>Q1304+S1304</f>
        <v/>
      </c>
      <c r="U1304">
        <f>(Q1304*D1304+S1304*I1304)*(1-O1304)</f>
        <v/>
      </c>
      <c r="V1304">
        <f>(R1304*K1304*N1304+'d_고정'!$B$3*('6_기대효과'!$H$7/8)*N1304*'d_고정'!$B$10*M1304*('6_기대효과'!$K$7/'d_고정'!$B$9))*(1-O1304)</f>
        <v/>
      </c>
      <c r="W1304">
        <f>(S1304*I1304+R1304*MAX(K1304-'d_고정'!$B$10*M1304*('6_기대효과'!$K$7/'d_고정'!$B$9),0)*N1304)*(1-O1304)</f>
        <v/>
      </c>
      <c r="X1304">
        <f>U1304+V1304</f>
        <v/>
      </c>
      <c r="Y1304">
        <f>U1304/('d_고정'!$B$5*'6_기대효과'!$H$7/8)/'d_고정'!$B$6</f>
        <v/>
      </c>
      <c r="Z1304">
        <f>U1304/('d_고정'!$B$8*'6_기대효과'!$H$7/8)</f>
        <v/>
      </c>
    </row>
    <row r="1305">
      <c r="A1305">
        <f>RAND()</f>
        <v/>
      </c>
      <c r="B1305">
        <f>IF('d_시나리오'!$J$2='d_시나리오'!$H$2,'d_시나리오'!$I$2,IF(A1305&lt;('d_시나리오'!$I$2-'d_시나리오'!$H$2)/('d_시나리오'!$J$2-'d_시나리오'!$H$2),'d_시나리오'!$H$2+SQRT(A1305*('d_시나리오'!$J$2-'d_시나리오'!$H$2)*('d_시나리오'!$I$2-'d_시나리오'!$H$2)),'d_시나리오'!$J$2-SQRT((1-A1305)*('d_시나리오'!$J$2-'d_시나리오'!$H$2)*('d_시나리오'!$J$2-'d_시나리오'!$I$2))))</f>
        <v/>
      </c>
      <c r="C1305">
        <f>BETAINV(RAND(),2,6)</f>
        <v/>
      </c>
      <c r="D1305">
        <f>INDEX('d_분포'!$A$2:$A$28,RANDBETWEEN(1,27))</f>
        <v/>
      </c>
      <c r="E1305">
        <f>INDEX('d_분포'!$C$2:$C$5,RANDBETWEEN(1,4))*(0.9+0.2*RAND())</f>
        <v/>
      </c>
      <c r="F1305">
        <f>RAND()</f>
        <v/>
      </c>
      <c r="G1305">
        <f>IF('d_시나리오'!$J$3='d_시나리오'!$H$3,'d_시나리오'!$I$3,IF(F1305&lt;('d_시나리오'!$I$3-'d_시나리오'!$H$3)/('d_시나리오'!$J$3-'d_시나리오'!$H$3),'d_시나리오'!$H$3+SQRT(F1305*('d_시나리오'!$J$3-'d_시나리오'!$H$3)*('d_시나리오'!$I$3-'d_시나리오'!$H$3)),'d_시나리오'!$J$3-SQRT((1-F1305)*('d_시나리오'!$J$3-'d_시나리오'!$H$3)*('d_시나리오'!$J$3-'d_시나리오'!$I$3))))</f>
        <v/>
      </c>
      <c r="H1305">
        <f>RAND()</f>
        <v/>
      </c>
      <c r="I1305">
        <f>IF('d_시나리오'!$J$4='d_시나리오'!$H$4,'d_시나리오'!$I$4,IF(H1305&lt;('d_시나리오'!$I$4-'d_시나리오'!$H$4)/('d_시나리오'!$J$4-'d_시나리오'!$H$4),'d_시나리오'!$H$4+SQRT(H1305*('d_시나리오'!$J$4-'d_시나리오'!$H$4)*('d_시나리오'!$I$4-'d_시나리오'!$H$4)),'d_시나리오'!$J$4-SQRT((1-H1305)*('d_시나리오'!$J$4-'d_시나리오'!$H$4)*('d_시나리오'!$J$4-'d_시나리오'!$I$4))))</f>
        <v/>
      </c>
      <c r="J1305">
        <f>RAND()</f>
        <v/>
      </c>
      <c r="K1305">
        <f>IF('d_시나리오'!$J$5='d_시나리오'!$H$5,'d_시나리오'!$I$5,IF(J1305&lt;('d_시나리오'!$I$5-'d_시나리오'!$H$5)/('d_시나리오'!$J$5-'d_시나리오'!$H$5),'d_시나리오'!$H$5+SQRT(J1305*('d_시나리오'!$J$5-'d_시나리오'!$H$5)*('d_시나리오'!$I$5-'d_시나리오'!$H$5)),'d_시나리오'!$J$5-SQRT((1-J1305)*('d_시나리오'!$J$5-'d_시나리오'!$H$5)*('d_시나리오'!$J$5-'d_시나리오'!$I$5))))</f>
        <v/>
      </c>
      <c r="L1305">
        <f>RAND()</f>
        <v/>
      </c>
      <c r="M1305">
        <f>IF('d_시나리오'!$J$6='d_시나리오'!$H$6,'d_시나리오'!$I$6,IF(L1305&lt;('d_시나리오'!$I$6-'d_시나리오'!$H$6)/('d_시나리오'!$J$6-'d_시나리오'!$H$6),'d_시나리오'!$H$6+SQRT(L1305*('d_시나리오'!$J$6-'d_시나리오'!$H$6)*('d_시나리오'!$I$6-'d_시나리오'!$H$6)),'d_시나리오'!$J$6-SQRT((1-L1305)*('d_시나리오'!$J$6-'d_시나리오'!$H$6)*('d_시나리오'!$J$6-'d_시나리오'!$I$6))))</f>
        <v/>
      </c>
      <c r="N1305">
        <f>INDEX('d_분포'!$B$2:$B$57,RANDBETWEEN(1,56))</f>
        <v/>
      </c>
      <c r="O1305">
        <f>BETAINV(RAND(),5,5)</f>
        <v/>
      </c>
      <c r="P1305">
        <f>'d_고정'!$B$1*'6_기대효과'!$H$7*('d_시나리오'!$I$7/'d_고정'!$B$2)*B1305</f>
        <v/>
      </c>
      <c r="Q1305">
        <f>P1305*C1305</f>
        <v/>
      </c>
      <c r="R1305">
        <f>P1305*E1305</f>
        <v/>
      </c>
      <c r="S1305">
        <f>R1305*G1305</f>
        <v/>
      </c>
      <c r="T1305">
        <f>Q1305+S1305</f>
        <v/>
      </c>
      <c r="U1305">
        <f>(Q1305*D1305+S1305*I1305)*(1-O1305)</f>
        <v/>
      </c>
      <c r="V1305">
        <f>(R1305*K1305*N1305+'d_고정'!$B$3*('6_기대효과'!$H$7/8)*N1305*'d_고정'!$B$10*M1305*('6_기대효과'!$K$7/'d_고정'!$B$9))*(1-O1305)</f>
        <v/>
      </c>
      <c r="W1305">
        <f>(S1305*I1305+R1305*MAX(K1305-'d_고정'!$B$10*M1305*('6_기대효과'!$K$7/'d_고정'!$B$9),0)*N1305)*(1-O1305)</f>
        <v/>
      </c>
      <c r="X1305">
        <f>U1305+V1305</f>
        <v/>
      </c>
      <c r="Y1305">
        <f>U1305/('d_고정'!$B$5*'6_기대효과'!$H$7/8)/'d_고정'!$B$6</f>
        <v/>
      </c>
      <c r="Z1305">
        <f>U1305/('d_고정'!$B$8*'6_기대효과'!$H$7/8)</f>
        <v/>
      </c>
    </row>
    <row r="1306">
      <c r="A1306">
        <f>RAND()</f>
        <v/>
      </c>
      <c r="B1306">
        <f>IF('d_시나리오'!$J$2='d_시나리오'!$H$2,'d_시나리오'!$I$2,IF(A1306&lt;('d_시나리오'!$I$2-'d_시나리오'!$H$2)/('d_시나리오'!$J$2-'d_시나리오'!$H$2),'d_시나리오'!$H$2+SQRT(A1306*('d_시나리오'!$J$2-'d_시나리오'!$H$2)*('d_시나리오'!$I$2-'d_시나리오'!$H$2)),'d_시나리오'!$J$2-SQRT((1-A1306)*('d_시나리오'!$J$2-'d_시나리오'!$H$2)*('d_시나리오'!$J$2-'d_시나리오'!$I$2))))</f>
        <v/>
      </c>
      <c r="C1306">
        <f>BETAINV(RAND(),2,6)</f>
        <v/>
      </c>
      <c r="D1306">
        <f>INDEX('d_분포'!$A$2:$A$28,RANDBETWEEN(1,27))</f>
        <v/>
      </c>
      <c r="E1306">
        <f>INDEX('d_분포'!$C$2:$C$5,RANDBETWEEN(1,4))*(0.9+0.2*RAND())</f>
        <v/>
      </c>
      <c r="F1306">
        <f>RAND()</f>
        <v/>
      </c>
      <c r="G1306">
        <f>IF('d_시나리오'!$J$3='d_시나리오'!$H$3,'d_시나리오'!$I$3,IF(F1306&lt;('d_시나리오'!$I$3-'d_시나리오'!$H$3)/('d_시나리오'!$J$3-'d_시나리오'!$H$3),'d_시나리오'!$H$3+SQRT(F1306*('d_시나리오'!$J$3-'d_시나리오'!$H$3)*('d_시나리오'!$I$3-'d_시나리오'!$H$3)),'d_시나리오'!$J$3-SQRT((1-F1306)*('d_시나리오'!$J$3-'d_시나리오'!$H$3)*('d_시나리오'!$J$3-'d_시나리오'!$I$3))))</f>
        <v/>
      </c>
      <c r="H1306">
        <f>RAND()</f>
        <v/>
      </c>
      <c r="I1306">
        <f>IF('d_시나리오'!$J$4='d_시나리오'!$H$4,'d_시나리오'!$I$4,IF(H1306&lt;('d_시나리오'!$I$4-'d_시나리오'!$H$4)/('d_시나리오'!$J$4-'d_시나리오'!$H$4),'d_시나리오'!$H$4+SQRT(H1306*('d_시나리오'!$J$4-'d_시나리오'!$H$4)*('d_시나리오'!$I$4-'d_시나리오'!$H$4)),'d_시나리오'!$J$4-SQRT((1-H1306)*('d_시나리오'!$J$4-'d_시나리오'!$H$4)*('d_시나리오'!$J$4-'d_시나리오'!$I$4))))</f>
        <v/>
      </c>
      <c r="J1306">
        <f>RAND()</f>
        <v/>
      </c>
      <c r="K1306">
        <f>IF('d_시나리오'!$J$5='d_시나리오'!$H$5,'d_시나리오'!$I$5,IF(J1306&lt;('d_시나리오'!$I$5-'d_시나리오'!$H$5)/('d_시나리오'!$J$5-'d_시나리오'!$H$5),'d_시나리오'!$H$5+SQRT(J1306*('d_시나리오'!$J$5-'d_시나리오'!$H$5)*('d_시나리오'!$I$5-'d_시나리오'!$H$5)),'d_시나리오'!$J$5-SQRT((1-J1306)*('d_시나리오'!$J$5-'d_시나리오'!$H$5)*('d_시나리오'!$J$5-'d_시나리오'!$I$5))))</f>
        <v/>
      </c>
      <c r="L1306">
        <f>RAND()</f>
        <v/>
      </c>
      <c r="M1306">
        <f>IF('d_시나리오'!$J$6='d_시나리오'!$H$6,'d_시나리오'!$I$6,IF(L1306&lt;('d_시나리오'!$I$6-'d_시나리오'!$H$6)/('d_시나리오'!$J$6-'d_시나리오'!$H$6),'d_시나리오'!$H$6+SQRT(L1306*('d_시나리오'!$J$6-'d_시나리오'!$H$6)*('d_시나리오'!$I$6-'d_시나리오'!$H$6)),'d_시나리오'!$J$6-SQRT((1-L1306)*('d_시나리오'!$J$6-'d_시나리오'!$H$6)*('d_시나리오'!$J$6-'d_시나리오'!$I$6))))</f>
        <v/>
      </c>
      <c r="N1306">
        <f>INDEX('d_분포'!$B$2:$B$57,RANDBETWEEN(1,56))</f>
        <v/>
      </c>
      <c r="O1306">
        <f>BETAINV(RAND(),5,5)</f>
        <v/>
      </c>
      <c r="P1306">
        <f>'d_고정'!$B$1*'6_기대효과'!$H$7*('d_시나리오'!$I$7/'d_고정'!$B$2)*B1306</f>
        <v/>
      </c>
      <c r="Q1306">
        <f>P1306*C1306</f>
        <v/>
      </c>
      <c r="R1306">
        <f>P1306*E1306</f>
        <v/>
      </c>
      <c r="S1306">
        <f>R1306*G1306</f>
        <v/>
      </c>
      <c r="T1306">
        <f>Q1306+S1306</f>
        <v/>
      </c>
      <c r="U1306">
        <f>(Q1306*D1306+S1306*I1306)*(1-O1306)</f>
        <v/>
      </c>
      <c r="V1306">
        <f>(R1306*K1306*N1306+'d_고정'!$B$3*('6_기대효과'!$H$7/8)*N1306*'d_고정'!$B$10*M1306*('6_기대효과'!$K$7/'d_고정'!$B$9))*(1-O1306)</f>
        <v/>
      </c>
      <c r="W1306">
        <f>(S1306*I1306+R1306*MAX(K1306-'d_고정'!$B$10*M1306*('6_기대효과'!$K$7/'d_고정'!$B$9),0)*N1306)*(1-O1306)</f>
        <v/>
      </c>
      <c r="X1306">
        <f>U1306+V1306</f>
        <v/>
      </c>
      <c r="Y1306">
        <f>U1306/('d_고정'!$B$5*'6_기대효과'!$H$7/8)/'d_고정'!$B$6</f>
        <v/>
      </c>
      <c r="Z1306">
        <f>U1306/('d_고정'!$B$8*'6_기대효과'!$H$7/8)</f>
        <v/>
      </c>
    </row>
    <row r="1307">
      <c r="A1307">
        <f>RAND()</f>
        <v/>
      </c>
      <c r="B1307">
        <f>IF('d_시나리오'!$J$2='d_시나리오'!$H$2,'d_시나리오'!$I$2,IF(A1307&lt;('d_시나리오'!$I$2-'d_시나리오'!$H$2)/('d_시나리오'!$J$2-'d_시나리오'!$H$2),'d_시나리오'!$H$2+SQRT(A1307*('d_시나리오'!$J$2-'d_시나리오'!$H$2)*('d_시나리오'!$I$2-'d_시나리오'!$H$2)),'d_시나리오'!$J$2-SQRT((1-A1307)*('d_시나리오'!$J$2-'d_시나리오'!$H$2)*('d_시나리오'!$J$2-'d_시나리오'!$I$2))))</f>
        <v/>
      </c>
      <c r="C1307">
        <f>BETAINV(RAND(),2,6)</f>
        <v/>
      </c>
      <c r="D1307">
        <f>INDEX('d_분포'!$A$2:$A$28,RANDBETWEEN(1,27))</f>
        <v/>
      </c>
      <c r="E1307">
        <f>INDEX('d_분포'!$C$2:$C$5,RANDBETWEEN(1,4))*(0.9+0.2*RAND())</f>
        <v/>
      </c>
      <c r="F1307">
        <f>RAND()</f>
        <v/>
      </c>
      <c r="G1307">
        <f>IF('d_시나리오'!$J$3='d_시나리오'!$H$3,'d_시나리오'!$I$3,IF(F1307&lt;('d_시나리오'!$I$3-'d_시나리오'!$H$3)/('d_시나리오'!$J$3-'d_시나리오'!$H$3),'d_시나리오'!$H$3+SQRT(F1307*('d_시나리오'!$J$3-'d_시나리오'!$H$3)*('d_시나리오'!$I$3-'d_시나리오'!$H$3)),'d_시나리오'!$J$3-SQRT((1-F1307)*('d_시나리오'!$J$3-'d_시나리오'!$H$3)*('d_시나리오'!$J$3-'d_시나리오'!$I$3))))</f>
        <v/>
      </c>
      <c r="H1307">
        <f>RAND()</f>
        <v/>
      </c>
      <c r="I1307">
        <f>IF('d_시나리오'!$J$4='d_시나리오'!$H$4,'d_시나리오'!$I$4,IF(H1307&lt;('d_시나리오'!$I$4-'d_시나리오'!$H$4)/('d_시나리오'!$J$4-'d_시나리오'!$H$4),'d_시나리오'!$H$4+SQRT(H1307*('d_시나리오'!$J$4-'d_시나리오'!$H$4)*('d_시나리오'!$I$4-'d_시나리오'!$H$4)),'d_시나리오'!$J$4-SQRT((1-H1307)*('d_시나리오'!$J$4-'d_시나리오'!$H$4)*('d_시나리오'!$J$4-'d_시나리오'!$I$4))))</f>
        <v/>
      </c>
      <c r="J1307">
        <f>RAND()</f>
        <v/>
      </c>
      <c r="K1307">
        <f>IF('d_시나리오'!$J$5='d_시나리오'!$H$5,'d_시나리오'!$I$5,IF(J1307&lt;('d_시나리오'!$I$5-'d_시나리오'!$H$5)/('d_시나리오'!$J$5-'d_시나리오'!$H$5),'d_시나리오'!$H$5+SQRT(J1307*('d_시나리오'!$J$5-'d_시나리오'!$H$5)*('d_시나리오'!$I$5-'d_시나리오'!$H$5)),'d_시나리오'!$J$5-SQRT((1-J1307)*('d_시나리오'!$J$5-'d_시나리오'!$H$5)*('d_시나리오'!$J$5-'d_시나리오'!$I$5))))</f>
        <v/>
      </c>
      <c r="L1307">
        <f>RAND()</f>
        <v/>
      </c>
      <c r="M1307">
        <f>IF('d_시나리오'!$J$6='d_시나리오'!$H$6,'d_시나리오'!$I$6,IF(L1307&lt;('d_시나리오'!$I$6-'d_시나리오'!$H$6)/('d_시나리오'!$J$6-'d_시나리오'!$H$6),'d_시나리오'!$H$6+SQRT(L1307*('d_시나리오'!$J$6-'d_시나리오'!$H$6)*('d_시나리오'!$I$6-'d_시나리오'!$H$6)),'d_시나리오'!$J$6-SQRT((1-L1307)*('d_시나리오'!$J$6-'d_시나리오'!$H$6)*('d_시나리오'!$J$6-'d_시나리오'!$I$6))))</f>
        <v/>
      </c>
      <c r="N1307">
        <f>INDEX('d_분포'!$B$2:$B$57,RANDBETWEEN(1,56))</f>
        <v/>
      </c>
      <c r="O1307">
        <f>BETAINV(RAND(),5,5)</f>
        <v/>
      </c>
      <c r="P1307">
        <f>'d_고정'!$B$1*'6_기대효과'!$H$7*('d_시나리오'!$I$7/'d_고정'!$B$2)*B1307</f>
        <v/>
      </c>
      <c r="Q1307">
        <f>P1307*C1307</f>
        <v/>
      </c>
      <c r="R1307">
        <f>P1307*E1307</f>
        <v/>
      </c>
      <c r="S1307">
        <f>R1307*G1307</f>
        <v/>
      </c>
      <c r="T1307">
        <f>Q1307+S1307</f>
        <v/>
      </c>
      <c r="U1307">
        <f>(Q1307*D1307+S1307*I1307)*(1-O1307)</f>
        <v/>
      </c>
      <c r="V1307">
        <f>(R1307*K1307*N1307+'d_고정'!$B$3*('6_기대효과'!$H$7/8)*N1307*'d_고정'!$B$10*M1307*('6_기대효과'!$K$7/'d_고정'!$B$9))*(1-O1307)</f>
        <v/>
      </c>
      <c r="W1307">
        <f>(S1307*I1307+R1307*MAX(K1307-'d_고정'!$B$10*M1307*('6_기대효과'!$K$7/'d_고정'!$B$9),0)*N1307)*(1-O1307)</f>
        <v/>
      </c>
      <c r="X1307">
        <f>U1307+V1307</f>
        <v/>
      </c>
      <c r="Y1307">
        <f>U1307/('d_고정'!$B$5*'6_기대효과'!$H$7/8)/'d_고정'!$B$6</f>
        <v/>
      </c>
      <c r="Z1307">
        <f>U1307/('d_고정'!$B$8*'6_기대효과'!$H$7/8)</f>
        <v/>
      </c>
    </row>
    <row r="1308">
      <c r="A1308">
        <f>RAND()</f>
        <v/>
      </c>
      <c r="B1308">
        <f>IF('d_시나리오'!$J$2='d_시나리오'!$H$2,'d_시나리오'!$I$2,IF(A1308&lt;('d_시나리오'!$I$2-'d_시나리오'!$H$2)/('d_시나리오'!$J$2-'d_시나리오'!$H$2),'d_시나리오'!$H$2+SQRT(A1308*('d_시나리오'!$J$2-'d_시나리오'!$H$2)*('d_시나리오'!$I$2-'d_시나리오'!$H$2)),'d_시나리오'!$J$2-SQRT((1-A1308)*('d_시나리오'!$J$2-'d_시나리오'!$H$2)*('d_시나리오'!$J$2-'d_시나리오'!$I$2))))</f>
        <v/>
      </c>
      <c r="C1308">
        <f>BETAINV(RAND(),2,6)</f>
        <v/>
      </c>
      <c r="D1308">
        <f>INDEX('d_분포'!$A$2:$A$28,RANDBETWEEN(1,27))</f>
        <v/>
      </c>
      <c r="E1308">
        <f>INDEX('d_분포'!$C$2:$C$5,RANDBETWEEN(1,4))*(0.9+0.2*RAND())</f>
        <v/>
      </c>
      <c r="F1308">
        <f>RAND()</f>
        <v/>
      </c>
      <c r="G1308">
        <f>IF('d_시나리오'!$J$3='d_시나리오'!$H$3,'d_시나리오'!$I$3,IF(F1308&lt;('d_시나리오'!$I$3-'d_시나리오'!$H$3)/('d_시나리오'!$J$3-'d_시나리오'!$H$3),'d_시나리오'!$H$3+SQRT(F1308*('d_시나리오'!$J$3-'d_시나리오'!$H$3)*('d_시나리오'!$I$3-'d_시나리오'!$H$3)),'d_시나리오'!$J$3-SQRT((1-F1308)*('d_시나리오'!$J$3-'d_시나리오'!$H$3)*('d_시나리오'!$J$3-'d_시나리오'!$I$3))))</f>
        <v/>
      </c>
      <c r="H1308">
        <f>RAND()</f>
        <v/>
      </c>
      <c r="I1308">
        <f>IF('d_시나리오'!$J$4='d_시나리오'!$H$4,'d_시나리오'!$I$4,IF(H1308&lt;('d_시나리오'!$I$4-'d_시나리오'!$H$4)/('d_시나리오'!$J$4-'d_시나리오'!$H$4),'d_시나리오'!$H$4+SQRT(H1308*('d_시나리오'!$J$4-'d_시나리오'!$H$4)*('d_시나리오'!$I$4-'d_시나리오'!$H$4)),'d_시나리오'!$J$4-SQRT((1-H1308)*('d_시나리오'!$J$4-'d_시나리오'!$H$4)*('d_시나리오'!$J$4-'d_시나리오'!$I$4))))</f>
        <v/>
      </c>
      <c r="J1308">
        <f>RAND()</f>
        <v/>
      </c>
      <c r="K1308">
        <f>IF('d_시나리오'!$J$5='d_시나리오'!$H$5,'d_시나리오'!$I$5,IF(J1308&lt;('d_시나리오'!$I$5-'d_시나리오'!$H$5)/('d_시나리오'!$J$5-'d_시나리오'!$H$5),'d_시나리오'!$H$5+SQRT(J1308*('d_시나리오'!$J$5-'d_시나리오'!$H$5)*('d_시나리오'!$I$5-'d_시나리오'!$H$5)),'d_시나리오'!$J$5-SQRT((1-J1308)*('d_시나리오'!$J$5-'d_시나리오'!$H$5)*('d_시나리오'!$J$5-'d_시나리오'!$I$5))))</f>
        <v/>
      </c>
      <c r="L1308">
        <f>RAND()</f>
        <v/>
      </c>
      <c r="M1308">
        <f>IF('d_시나리오'!$J$6='d_시나리오'!$H$6,'d_시나리오'!$I$6,IF(L1308&lt;('d_시나리오'!$I$6-'d_시나리오'!$H$6)/('d_시나리오'!$J$6-'d_시나리오'!$H$6),'d_시나리오'!$H$6+SQRT(L1308*('d_시나리오'!$J$6-'d_시나리오'!$H$6)*('d_시나리오'!$I$6-'d_시나리오'!$H$6)),'d_시나리오'!$J$6-SQRT((1-L1308)*('d_시나리오'!$J$6-'d_시나리오'!$H$6)*('d_시나리오'!$J$6-'d_시나리오'!$I$6))))</f>
        <v/>
      </c>
      <c r="N1308">
        <f>INDEX('d_분포'!$B$2:$B$57,RANDBETWEEN(1,56))</f>
        <v/>
      </c>
      <c r="O1308">
        <f>BETAINV(RAND(),5,5)</f>
        <v/>
      </c>
      <c r="P1308">
        <f>'d_고정'!$B$1*'6_기대효과'!$H$7*('d_시나리오'!$I$7/'d_고정'!$B$2)*B1308</f>
        <v/>
      </c>
      <c r="Q1308">
        <f>P1308*C1308</f>
        <v/>
      </c>
      <c r="R1308">
        <f>P1308*E1308</f>
        <v/>
      </c>
      <c r="S1308">
        <f>R1308*G1308</f>
        <v/>
      </c>
      <c r="T1308">
        <f>Q1308+S1308</f>
        <v/>
      </c>
      <c r="U1308">
        <f>(Q1308*D1308+S1308*I1308)*(1-O1308)</f>
        <v/>
      </c>
      <c r="V1308">
        <f>(R1308*K1308*N1308+'d_고정'!$B$3*('6_기대효과'!$H$7/8)*N1308*'d_고정'!$B$10*M1308*('6_기대효과'!$K$7/'d_고정'!$B$9))*(1-O1308)</f>
        <v/>
      </c>
      <c r="W1308">
        <f>(S1308*I1308+R1308*MAX(K1308-'d_고정'!$B$10*M1308*('6_기대효과'!$K$7/'d_고정'!$B$9),0)*N1308)*(1-O1308)</f>
        <v/>
      </c>
      <c r="X1308">
        <f>U1308+V1308</f>
        <v/>
      </c>
      <c r="Y1308">
        <f>U1308/('d_고정'!$B$5*'6_기대효과'!$H$7/8)/'d_고정'!$B$6</f>
        <v/>
      </c>
      <c r="Z1308">
        <f>U1308/('d_고정'!$B$8*'6_기대효과'!$H$7/8)</f>
        <v/>
      </c>
    </row>
    <row r="1309">
      <c r="A1309">
        <f>RAND()</f>
        <v/>
      </c>
      <c r="B1309">
        <f>IF('d_시나리오'!$J$2='d_시나리오'!$H$2,'d_시나리오'!$I$2,IF(A1309&lt;('d_시나리오'!$I$2-'d_시나리오'!$H$2)/('d_시나리오'!$J$2-'d_시나리오'!$H$2),'d_시나리오'!$H$2+SQRT(A1309*('d_시나리오'!$J$2-'d_시나리오'!$H$2)*('d_시나리오'!$I$2-'d_시나리오'!$H$2)),'d_시나리오'!$J$2-SQRT((1-A1309)*('d_시나리오'!$J$2-'d_시나리오'!$H$2)*('d_시나리오'!$J$2-'d_시나리오'!$I$2))))</f>
        <v/>
      </c>
      <c r="C1309">
        <f>BETAINV(RAND(),2,6)</f>
        <v/>
      </c>
      <c r="D1309">
        <f>INDEX('d_분포'!$A$2:$A$28,RANDBETWEEN(1,27))</f>
        <v/>
      </c>
      <c r="E1309">
        <f>INDEX('d_분포'!$C$2:$C$5,RANDBETWEEN(1,4))*(0.9+0.2*RAND())</f>
        <v/>
      </c>
      <c r="F1309">
        <f>RAND()</f>
        <v/>
      </c>
      <c r="G1309">
        <f>IF('d_시나리오'!$J$3='d_시나리오'!$H$3,'d_시나리오'!$I$3,IF(F1309&lt;('d_시나리오'!$I$3-'d_시나리오'!$H$3)/('d_시나리오'!$J$3-'d_시나리오'!$H$3),'d_시나리오'!$H$3+SQRT(F1309*('d_시나리오'!$J$3-'d_시나리오'!$H$3)*('d_시나리오'!$I$3-'d_시나리오'!$H$3)),'d_시나리오'!$J$3-SQRT((1-F1309)*('d_시나리오'!$J$3-'d_시나리오'!$H$3)*('d_시나리오'!$J$3-'d_시나리오'!$I$3))))</f>
        <v/>
      </c>
      <c r="H1309">
        <f>RAND()</f>
        <v/>
      </c>
      <c r="I1309">
        <f>IF('d_시나리오'!$J$4='d_시나리오'!$H$4,'d_시나리오'!$I$4,IF(H1309&lt;('d_시나리오'!$I$4-'d_시나리오'!$H$4)/('d_시나리오'!$J$4-'d_시나리오'!$H$4),'d_시나리오'!$H$4+SQRT(H1309*('d_시나리오'!$J$4-'d_시나리오'!$H$4)*('d_시나리오'!$I$4-'d_시나리오'!$H$4)),'d_시나리오'!$J$4-SQRT((1-H1309)*('d_시나리오'!$J$4-'d_시나리오'!$H$4)*('d_시나리오'!$J$4-'d_시나리오'!$I$4))))</f>
        <v/>
      </c>
      <c r="J1309">
        <f>RAND()</f>
        <v/>
      </c>
      <c r="K1309">
        <f>IF('d_시나리오'!$J$5='d_시나리오'!$H$5,'d_시나리오'!$I$5,IF(J1309&lt;('d_시나리오'!$I$5-'d_시나리오'!$H$5)/('d_시나리오'!$J$5-'d_시나리오'!$H$5),'d_시나리오'!$H$5+SQRT(J1309*('d_시나리오'!$J$5-'d_시나리오'!$H$5)*('d_시나리오'!$I$5-'d_시나리오'!$H$5)),'d_시나리오'!$J$5-SQRT((1-J1309)*('d_시나리오'!$J$5-'d_시나리오'!$H$5)*('d_시나리오'!$J$5-'d_시나리오'!$I$5))))</f>
        <v/>
      </c>
      <c r="L1309">
        <f>RAND()</f>
        <v/>
      </c>
      <c r="M1309">
        <f>IF('d_시나리오'!$J$6='d_시나리오'!$H$6,'d_시나리오'!$I$6,IF(L1309&lt;('d_시나리오'!$I$6-'d_시나리오'!$H$6)/('d_시나리오'!$J$6-'d_시나리오'!$H$6),'d_시나리오'!$H$6+SQRT(L1309*('d_시나리오'!$J$6-'d_시나리오'!$H$6)*('d_시나리오'!$I$6-'d_시나리오'!$H$6)),'d_시나리오'!$J$6-SQRT((1-L1309)*('d_시나리오'!$J$6-'d_시나리오'!$H$6)*('d_시나리오'!$J$6-'d_시나리오'!$I$6))))</f>
        <v/>
      </c>
      <c r="N1309">
        <f>INDEX('d_분포'!$B$2:$B$57,RANDBETWEEN(1,56))</f>
        <v/>
      </c>
      <c r="O1309">
        <f>BETAINV(RAND(),5,5)</f>
        <v/>
      </c>
      <c r="P1309">
        <f>'d_고정'!$B$1*'6_기대효과'!$H$7*('d_시나리오'!$I$7/'d_고정'!$B$2)*B1309</f>
        <v/>
      </c>
      <c r="Q1309">
        <f>P1309*C1309</f>
        <v/>
      </c>
      <c r="R1309">
        <f>P1309*E1309</f>
        <v/>
      </c>
      <c r="S1309">
        <f>R1309*G1309</f>
        <v/>
      </c>
      <c r="T1309">
        <f>Q1309+S1309</f>
        <v/>
      </c>
      <c r="U1309">
        <f>(Q1309*D1309+S1309*I1309)*(1-O1309)</f>
        <v/>
      </c>
      <c r="V1309">
        <f>(R1309*K1309*N1309+'d_고정'!$B$3*('6_기대효과'!$H$7/8)*N1309*'d_고정'!$B$10*M1309*('6_기대효과'!$K$7/'d_고정'!$B$9))*(1-O1309)</f>
        <v/>
      </c>
      <c r="W1309">
        <f>(S1309*I1309+R1309*MAX(K1309-'d_고정'!$B$10*M1309*('6_기대효과'!$K$7/'d_고정'!$B$9),0)*N1309)*(1-O1309)</f>
        <v/>
      </c>
      <c r="X1309">
        <f>U1309+V1309</f>
        <v/>
      </c>
      <c r="Y1309">
        <f>U1309/('d_고정'!$B$5*'6_기대효과'!$H$7/8)/'d_고정'!$B$6</f>
        <v/>
      </c>
      <c r="Z1309">
        <f>U1309/('d_고정'!$B$8*'6_기대효과'!$H$7/8)</f>
        <v/>
      </c>
    </row>
    <row r="1310">
      <c r="A1310">
        <f>RAND()</f>
        <v/>
      </c>
      <c r="B1310">
        <f>IF('d_시나리오'!$J$2='d_시나리오'!$H$2,'d_시나리오'!$I$2,IF(A1310&lt;('d_시나리오'!$I$2-'d_시나리오'!$H$2)/('d_시나리오'!$J$2-'d_시나리오'!$H$2),'d_시나리오'!$H$2+SQRT(A1310*('d_시나리오'!$J$2-'d_시나리오'!$H$2)*('d_시나리오'!$I$2-'d_시나리오'!$H$2)),'d_시나리오'!$J$2-SQRT((1-A1310)*('d_시나리오'!$J$2-'d_시나리오'!$H$2)*('d_시나리오'!$J$2-'d_시나리오'!$I$2))))</f>
        <v/>
      </c>
      <c r="C1310">
        <f>BETAINV(RAND(),2,6)</f>
        <v/>
      </c>
      <c r="D1310">
        <f>INDEX('d_분포'!$A$2:$A$28,RANDBETWEEN(1,27))</f>
        <v/>
      </c>
      <c r="E1310">
        <f>INDEX('d_분포'!$C$2:$C$5,RANDBETWEEN(1,4))*(0.9+0.2*RAND())</f>
        <v/>
      </c>
      <c r="F1310">
        <f>RAND()</f>
        <v/>
      </c>
      <c r="G1310">
        <f>IF('d_시나리오'!$J$3='d_시나리오'!$H$3,'d_시나리오'!$I$3,IF(F1310&lt;('d_시나리오'!$I$3-'d_시나리오'!$H$3)/('d_시나리오'!$J$3-'d_시나리오'!$H$3),'d_시나리오'!$H$3+SQRT(F1310*('d_시나리오'!$J$3-'d_시나리오'!$H$3)*('d_시나리오'!$I$3-'d_시나리오'!$H$3)),'d_시나리오'!$J$3-SQRT((1-F1310)*('d_시나리오'!$J$3-'d_시나리오'!$H$3)*('d_시나리오'!$J$3-'d_시나리오'!$I$3))))</f>
        <v/>
      </c>
      <c r="H1310">
        <f>RAND()</f>
        <v/>
      </c>
      <c r="I1310">
        <f>IF('d_시나리오'!$J$4='d_시나리오'!$H$4,'d_시나리오'!$I$4,IF(H1310&lt;('d_시나리오'!$I$4-'d_시나리오'!$H$4)/('d_시나리오'!$J$4-'d_시나리오'!$H$4),'d_시나리오'!$H$4+SQRT(H1310*('d_시나리오'!$J$4-'d_시나리오'!$H$4)*('d_시나리오'!$I$4-'d_시나리오'!$H$4)),'d_시나리오'!$J$4-SQRT((1-H1310)*('d_시나리오'!$J$4-'d_시나리오'!$H$4)*('d_시나리오'!$J$4-'d_시나리오'!$I$4))))</f>
        <v/>
      </c>
      <c r="J1310">
        <f>RAND()</f>
        <v/>
      </c>
      <c r="K1310">
        <f>IF('d_시나리오'!$J$5='d_시나리오'!$H$5,'d_시나리오'!$I$5,IF(J1310&lt;('d_시나리오'!$I$5-'d_시나리오'!$H$5)/('d_시나리오'!$J$5-'d_시나리오'!$H$5),'d_시나리오'!$H$5+SQRT(J1310*('d_시나리오'!$J$5-'d_시나리오'!$H$5)*('d_시나리오'!$I$5-'d_시나리오'!$H$5)),'d_시나리오'!$J$5-SQRT((1-J1310)*('d_시나리오'!$J$5-'d_시나리오'!$H$5)*('d_시나리오'!$J$5-'d_시나리오'!$I$5))))</f>
        <v/>
      </c>
      <c r="L1310">
        <f>RAND()</f>
        <v/>
      </c>
      <c r="M1310">
        <f>IF('d_시나리오'!$J$6='d_시나리오'!$H$6,'d_시나리오'!$I$6,IF(L1310&lt;('d_시나리오'!$I$6-'d_시나리오'!$H$6)/('d_시나리오'!$J$6-'d_시나리오'!$H$6),'d_시나리오'!$H$6+SQRT(L1310*('d_시나리오'!$J$6-'d_시나리오'!$H$6)*('d_시나리오'!$I$6-'d_시나리오'!$H$6)),'d_시나리오'!$J$6-SQRT((1-L1310)*('d_시나리오'!$J$6-'d_시나리오'!$H$6)*('d_시나리오'!$J$6-'d_시나리오'!$I$6))))</f>
        <v/>
      </c>
      <c r="N1310">
        <f>INDEX('d_분포'!$B$2:$B$57,RANDBETWEEN(1,56))</f>
        <v/>
      </c>
      <c r="O1310">
        <f>BETAINV(RAND(),5,5)</f>
        <v/>
      </c>
      <c r="P1310">
        <f>'d_고정'!$B$1*'6_기대효과'!$H$7*('d_시나리오'!$I$7/'d_고정'!$B$2)*B1310</f>
        <v/>
      </c>
      <c r="Q1310">
        <f>P1310*C1310</f>
        <v/>
      </c>
      <c r="R1310">
        <f>P1310*E1310</f>
        <v/>
      </c>
      <c r="S1310">
        <f>R1310*G1310</f>
        <v/>
      </c>
      <c r="T1310">
        <f>Q1310+S1310</f>
        <v/>
      </c>
      <c r="U1310">
        <f>(Q1310*D1310+S1310*I1310)*(1-O1310)</f>
        <v/>
      </c>
      <c r="V1310">
        <f>(R1310*K1310*N1310+'d_고정'!$B$3*('6_기대효과'!$H$7/8)*N1310*'d_고정'!$B$10*M1310*('6_기대효과'!$K$7/'d_고정'!$B$9))*(1-O1310)</f>
        <v/>
      </c>
      <c r="W1310">
        <f>(S1310*I1310+R1310*MAX(K1310-'d_고정'!$B$10*M1310*('6_기대효과'!$K$7/'d_고정'!$B$9),0)*N1310)*(1-O1310)</f>
        <v/>
      </c>
      <c r="X1310">
        <f>U1310+V1310</f>
        <v/>
      </c>
      <c r="Y1310">
        <f>U1310/('d_고정'!$B$5*'6_기대효과'!$H$7/8)/'d_고정'!$B$6</f>
        <v/>
      </c>
      <c r="Z1310">
        <f>U1310/('d_고정'!$B$8*'6_기대효과'!$H$7/8)</f>
        <v/>
      </c>
    </row>
    <row r="1311">
      <c r="A1311">
        <f>RAND()</f>
        <v/>
      </c>
      <c r="B1311">
        <f>IF('d_시나리오'!$J$2='d_시나리오'!$H$2,'d_시나리오'!$I$2,IF(A1311&lt;('d_시나리오'!$I$2-'d_시나리오'!$H$2)/('d_시나리오'!$J$2-'d_시나리오'!$H$2),'d_시나리오'!$H$2+SQRT(A1311*('d_시나리오'!$J$2-'d_시나리오'!$H$2)*('d_시나리오'!$I$2-'d_시나리오'!$H$2)),'d_시나리오'!$J$2-SQRT((1-A1311)*('d_시나리오'!$J$2-'d_시나리오'!$H$2)*('d_시나리오'!$J$2-'d_시나리오'!$I$2))))</f>
        <v/>
      </c>
      <c r="C1311">
        <f>BETAINV(RAND(),2,6)</f>
        <v/>
      </c>
      <c r="D1311">
        <f>INDEX('d_분포'!$A$2:$A$28,RANDBETWEEN(1,27))</f>
        <v/>
      </c>
      <c r="E1311">
        <f>INDEX('d_분포'!$C$2:$C$5,RANDBETWEEN(1,4))*(0.9+0.2*RAND())</f>
        <v/>
      </c>
      <c r="F1311">
        <f>RAND()</f>
        <v/>
      </c>
      <c r="G1311">
        <f>IF('d_시나리오'!$J$3='d_시나리오'!$H$3,'d_시나리오'!$I$3,IF(F1311&lt;('d_시나리오'!$I$3-'d_시나리오'!$H$3)/('d_시나리오'!$J$3-'d_시나리오'!$H$3),'d_시나리오'!$H$3+SQRT(F1311*('d_시나리오'!$J$3-'d_시나리오'!$H$3)*('d_시나리오'!$I$3-'d_시나리오'!$H$3)),'d_시나리오'!$J$3-SQRT((1-F1311)*('d_시나리오'!$J$3-'d_시나리오'!$H$3)*('d_시나리오'!$J$3-'d_시나리오'!$I$3))))</f>
        <v/>
      </c>
      <c r="H1311">
        <f>RAND()</f>
        <v/>
      </c>
      <c r="I1311">
        <f>IF('d_시나리오'!$J$4='d_시나리오'!$H$4,'d_시나리오'!$I$4,IF(H1311&lt;('d_시나리오'!$I$4-'d_시나리오'!$H$4)/('d_시나리오'!$J$4-'d_시나리오'!$H$4),'d_시나리오'!$H$4+SQRT(H1311*('d_시나리오'!$J$4-'d_시나리오'!$H$4)*('d_시나리오'!$I$4-'d_시나리오'!$H$4)),'d_시나리오'!$J$4-SQRT((1-H1311)*('d_시나리오'!$J$4-'d_시나리오'!$H$4)*('d_시나리오'!$J$4-'d_시나리오'!$I$4))))</f>
        <v/>
      </c>
      <c r="J1311">
        <f>RAND()</f>
        <v/>
      </c>
      <c r="K1311">
        <f>IF('d_시나리오'!$J$5='d_시나리오'!$H$5,'d_시나리오'!$I$5,IF(J1311&lt;('d_시나리오'!$I$5-'d_시나리오'!$H$5)/('d_시나리오'!$J$5-'d_시나리오'!$H$5),'d_시나리오'!$H$5+SQRT(J1311*('d_시나리오'!$J$5-'d_시나리오'!$H$5)*('d_시나리오'!$I$5-'d_시나리오'!$H$5)),'d_시나리오'!$J$5-SQRT((1-J1311)*('d_시나리오'!$J$5-'d_시나리오'!$H$5)*('d_시나리오'!$J$5-'d_시나리오'!$I$5))))</f>
        <v/>
      </c>
      <c r="L1311">
        <f>RAND()</f>
        <v/>
      </c>
      <c r="M1311">
        <f>IF('d_시나리오'!$J$6='d_시나리오'!$H$6,'d_시나리오'!$I$6,IF(L1311&lt;('d_시나리오'!$I$6-'d_시나리오'!$H$6)/('d_시나리오'!$J$6-'d_시나리오'!$H$6),'d_시나리오'!$H$6+SQRT(L1311*('d_시나리오'!$J$6-'d_시나리오'!$H$6)*('d_시나리오'!$I$6-'d_시나리오'!$H$6)),'d_시나리오'!$J$6-SQRT((1-L1311)*('d_시나리오'!$J$6-'d_시나리오'!$H$6)*('d_시나리오'!$J$6-'d_시나리오'!$I$6))))</f>
        <v/>
      </c>
      <c r="N1311">
        <f>INDEX('d_분포'!$B$2:$B$57,RANDBETWEEN(1,56))</f>
        <v/>
      </c>
      <c r="O1311">
        <f>BETAINV(RAND(),5,5)</f>
        <v/>
      </c>
      <c r="P1311">
        <f>'d_고정'!$B$1*'6_기대효과'!$H$7*('d_시나리오'!$I$7/'d_고정'!$B$2)*B1311</f>
        <v/>
      </c>
      <c r="Q1311">
        <f>P1311*C1311</f>
        <v/>
      </c>
      <c r="R1311">
        <f>P1311*E1311</f>
        <v/>
      </c>
      <c r="S1311">
        <f>R1311*G1311</f>
        <v/>
      </c>
      <c r="T1311">
        <f>Q1311+S1311</f>
        <v/>
      </c>
      <c r="U1311">
        <f>(Q1311*D1311+S1311*I1311)*(1-O1311)</f>
        <v/>
      </c>
      <c r="V1311">
        <f>(R1311*K1311*N1311+'d_고정'!$B$3*('6_기대효과'!$H$7/8)*N1311*'d_고정'!$B$10*M1311*('6_기대효과'!$K$7/'d_고정'!$B$9))*(1-O1311)</f>
        <v/>
      </c>
      <c r="W1311">
        <f>(S1311*I1311+R1311*MAX(K1311-'d_고정'!$B$10*M1311*('6_기대효과'!$K$7/'d_고정'!$B$9),0)*N1311)*(1-O1311)</f>
        <v/>
      </c>
      <c r="X1311">
        <f>U1311+V1311</f>
        <v/>
      </c>
      <c r="Y1311">
        <f>U1311/('d_고정'!$B$5*'6_기대효과'!$H$7/8)/'d_고정'!$B$6</f>
        <v/>
      </c>
      <c r="Z1311">
        <f>U1311/('d_고정'!$B$8*'6_기대효과'!$H$7/8)</f>
        <v/>
      </c>
    </row>
    <row r="1312">
      <c r="A1312">
        <f>RAND()</f>
        <v/>
      </c>
      <c r="B1312">
        <f>IF('d_시나리오'!$J$2='d_시나리오'!$H$2,'d_시나리오'!$I$2,IF(A1312&lt;('d_시나리오'!$I$2-'d_시나리오'!$H$2)/('d_시나리오'!$J$2-'d_시나리오'!$H$2),'d_시나리오'!$H$2+SQRT(A1312*('d_시나리오'!$J$2-'d_시나리오'!$H$2)*('d_시나리오'!$I$2-'d_시나리오'!$H$2)),'d_시나리오'!$J$2-SQRT((1-A1312)*('d_시나리오'!$J$2-'d_시나리오'!$H$2)*('d_시나리오'!$J$2-'d_시나리오'!$I$2))))</f>
        <v/>
      </c>
      <c r="C1312">
        <f>BETAINV(RAND(),2,6)</f>
        <v/>
      </c>
      <c r="D1312">
        <f>INDEX('d_분포'!$A$2:$A$28,RANDBETWEEN(1,27))</f>
        <v/>
      </c>
      <c r="E1312">
        <f>INDEX('d_분포'!$C$2:$C$5,RANDBETWEEN(1,4))*(0.9+0.2*RAND())</f>
        <v/>
      </c>
      <c r="F1312">
        <f>RAND()</f>
        <v/>
      </c>
      <c r="G1312">
        <f>IF('d_시나리오'!$J$3='d_시나리오'!$H$3,'d_시나리오'!$I$3,IF(F1312&lt;('d_시나리오'!$I$3-'d_시나리오'!$H$3)/('d_시나리오'!$J$3-'d_시나리오'!$H$3),'d_시나리오'!$H$3+SQRT(F1312*('d_시나리오'!$J$3-'d_시나리오'!$H$3)*('d_시나리오'!$I$3-'d_시나리오'!$H$3)),'d_시나리오'!$J$3-SQRT((1-F1312)*('d_시나리오'!$J$3-'d_시나리오'!$H$3)*('d_시나리오'!$J$3-'d_시나리오'!$I$3))))</f>
        <v/>
      </c>
      <c r="H1312">
        <f>RAND()</f>
        <v/>
      </c>
      <c r="I1312">
        <f>IF('d_시나리오'!$J$4='d_시나리오'!$H$4,'d_시나리오'!$I$4,IF(H1312&lt;('d_시나리오'!$I$4-'d_시나리오'!$H$4)/('d_시나리오'!$J$4-'d_시나리오'!$H$4),'d_시나리오'!$H$4+SQRT(H1312*('d_시나리오'!$J$4-'d_시나리오'!$H$4)*('d_시나리오'!$I$4-'d_시나리오'!$H$4)),'d_시나리오'!$J$4-SQRT((1-H1312)*('d_시나리오'!$J$4-'d_시나리오'!$H$4)*('d_시나리오'!$J$4-'d_시나리오'!$I$4))))</f>
        <v/>
      </c>
      <c r="J1312">
        <f>RAND()</f>
        <v/>
      </c>
      <c r="K1312">
        <f>IF('d_시나리오'!$J$5='d_시나리오'!$H$5,'d_시나리오'!$I$5,IF(J1312&lt;('d_시나리오'!$I$5-'d_시나리오'!$H$5)/('d_시나리오'!$J$5-'d_시나리오'!$H$5),'d_시나리오'!$H$5+SQRT(J1312*('d_시나리오'!$J$5-'d_시나리오'!$H$5)*('d_시나리오'!$I$5-'d_시나리오'!$H$5)),'d_시나리오'!$J$5-SQRT((1-J1312)*('d_시나리오'!$J$5-'d_시나리오'!$H$5)*('d_시나리오'!$J$5-'d_시나리오'!$I$5))))</f>
        <v/>
      </c>
      <c r="L1312">
        <f>RAND()</f>
        <v/>
      </c>
      <c r="M1312">
        <f>IF('d_시나리오'!$J$6='d_시나리오'!$H$6,'d_시나리오'!$I$6,IF(L1312&lt;('d_시나리오'!$I$6-'d_시나리오'!$H$6)/('d_시나리오'!$J$6-'d_시나리오'!$H$6),'d_시나리오'!$H$6+SQRT(L1312*('d_시나리오'!$J$6-'d_시나리오'!$H$6)*('d_시나리오'!$I$6-'d_시나리오'!$H$6)),'d_시나리오'!$J$6-SQRT((1-L1312)*('d_시나리오'!$J$6-'d_시나리오'!$H$6)*('d_시나리오'!$J$6-'d_시나리오'!$I$6))))</f>
        <v/>
      </c>
      <c r="N1312">
        <f>INDEX('d_분포'!$B$2:$B$57,RANDBETWEEN(1,56))</f>
        <v/>
      </c>
      <c r="O1312">
        <f>BETAINV(RAND(),5,5)</f>
        <v/>
      </c>
      <c r="P1312">
        <f>'d_고정'!$B$1*'6_기대효과'!$H$7*('d_시나리오'!$I$7/'d_고정'!$B$2)*B1312</f>
        <v/>
      </c>
      <c r="Q1312">
        <f>P1312*C1312</f>
        <v/>
      </c>
      <c r="R1312">
        <f>P1312*E1312</f>
        <v/>
      </c>
      <c r="S1312">
        <f>R1312*G1312</f>
        <v/>
      </c>
      <c r="T1312">
        <f>Q1312+S1312</f>
        <v/>
      </c>
      <c r="U1312">
        <f>(Q1312*D1312+S1312*I1312)*(1-O1312)</f>
        <v/>
      </c>
      <c r="V1312">
        <f>(R1312*K1312*N1312+'d_고정'!$B$3*('6_기대효과'!$H$7/8)*N1312*'d_고정'!$B$10*M1312*('6_기대효과'!$K$7/'d_고정'!$B$9))*(1-O1312)</f>
        <v/>
      </c>
      <c r="W1312">
        <f>(S1312*I1312+R1312*MAX(K1312-'d_고정'!$B$10*M1312*('6_기대효과'!$K$7/'d_고정'!$B$9),0)*N1312)*(1-O1312)</f>
        <v/>
      </c>
      <c r="X1312">
        <f>U1312+V1312</f>
        <v/>
      </c>
      <c r="Y1312">
        <f>U1312/('d_고정'!$B$5*'6_기대효과'!$H$7/8)/'d_고정'!$B$6</f>
        <v/>
      </c>
      <c r="Z1312">
        <f>U1312/('d_고정'!$B$8*'6_기대효과'!$H$7/8)</f>
        <v/>
      </c>
    </row>
    <row r="1313">
      <c r="A1313">
        <f>RAND()</f>
        <v/>
      </c>
      <c r="B1313">
        <f>IF('d_시나리오'!$J$2='d_시나리오'!$H$2,'d_시나리오'!$I$2,IF(A1313&lt;('d_시나리오'!$I$2-'d_시나리오'!$H$2)/('d_시나리오'!$J$2-'d_시나리오'!$H$2),'d_시나리오'!$H$2+SQRT(A1313*('d_시나리오'!$J$2-'d_시나리오'!$H$2)*('d_시나리오'!$I$2-'d_시나리오'!$H$2)),'d_시나리오'!$J$2-SQRT((1-A1313)*('d_시나리오'!$J$2-'d_시나리오'!$H$2)*('d_시나리오'!$J$2-'d_시나리오'!$I$2))))</f>
        <v/>
      </c>
      <c r="C1313">
        <f>BETAINV(RAND(),2,6)</f>
        <v/>
      </c>
      <c r="D1313">
        <f>INDEX('d_분포'!$A$2:$A$28,RANDBETWEEN(1,27))</f>
        <v/>
      </c>
      <c r="E1313">
        <f>INDEX('d_분포'!$C$2:$C$5,RANDBETWEEN(1,4))*(0.9+0.2*RAND())</f>
        <v/>
      </c>
      <c r="F1313">
        <f>RAND()</f>
        <v/>
      </c>
      <c r="G1313">
        <f>IF('d_시나리오'!$J$3='d_시나리오'!$H$3,'d_시나리오'!$I$3,IF(F1313&lt;('d_시나리오'!$I$3-'d_시나리오'!$H$3)/('d_시나리오'!$J$3-'d_시나리오'!$H$3),'d_시나리오'!$H$3+SQRT(F1313*('d_시나리오'!$J$3-'d_시나리오'!$H$3)*('d_시나리오'!$I$3-'d_시나리오'!$H$3)),'d_시나리오'!$J$3-SQRT((1-F1313)*('d_시나리오'!$J$3-'d_시나리오'!$H$3)*('d_시나리오'!$J$3-'d_시나리오'!$I$3))))</f>
        <v/>
      </c>
      <c r="H1313">
        <f>RAND()</f>
        <v/>
      </c>
      <c r="I1313">
        <f>IF('d_시나리오'!$J$4='d_시나리오'!$H$4,'d_시나리오'!$I$4,IF(H1313&lt;('d_시나리오'!$I$4-'d_시나리오'!$H$4)/('d_시나리오'!$J$4-'d_시나리오'!$H$4),'d_시나리오'!$H$4+SQRT(H1313*('d_시나리오'!$J$4-'d_시나리오'!$H$4)*('d_시나리오'!$I$4-'d_시나리오'!$H$4)),'d_시나리오'!$J$4-SQRT((1-H1313)*('d_시나리오'!$J$4-'d_시나리오'!$H$4)*('d_시나리오'!$J$4-'d_시나리오'!$I$4))))</f>
        <v/>
      </c>
      <c r="J1313">
        <f>RAND()</f>
        <v/>
      </c>
      <c r="K1313">
        <f>IF('d_시나리오'!$J$5='d_시나리오'!$H$5,'d_시나리오'!$I$5,IF(J1313&lt;('d_시나리오'!$I$5-'d_시나리오'!$H$5)/('d_시나리오'!$J$5-'d_시나리오'!$H$5),'d_시나리오'!$H$5+SQRT(J1313*('d_시나리오'!$J$5-'d_시나리오'!$H$5)*('d_시나리오'!$I$5-'d_시나리오'!$H$5)),'d_시나리오'!$J$5-SQRT((1-J1313)*('d_시나리오'!$J$5-'d_시나리오'!$H$5)*('d_시나리오'!$J$5-'d_시나리오'!$I$5))))</f>
        <v/>
      </c>
      <c r="L1313">
        <f>RAND()</f>
        <v/>
      </c>
      <c r="M1313">
        <f>IF('d_시나리오'!$J$6='d_시나리오'!$H$6,'d_시나리오'!$I$6,IF(L1313&lt;('d_시나리오'!$I$6-'d_시나리오'!$H$6)/('d_시나리오'!$J$6-'d_시나리오'!$H$6),'d_시나리오'!$H$6+SQRT(L1313*('d_시나리오'!$J$6-'d_시나리오'!$H$6)*('d_시나리오'!$I$6-'d_시나리오'!$H$6)),'d_시나리오'!$J$6-SQRT((1-L1313)*('d_시나리오'!$J$6-'d_시나리오'!$H$6)*('d_시나리오'!$J$6-'d_시나리오'!$I$6))))</f>
        <v/>
      </c>
      <c r="N1313">
        <f>INDEX('d_분포'!$B$2:$B$57,RANDBETWEEN(1,56))</f>
        <v/>
      </c>
      <c r="O1313">
        <f>BETAINV(RAND(),5,5)</f>
        <v/>
      </c>
      <c r="P1313">
        <f>'d_고정'!$B$1*'6_기대효과'!$H$7*('d_시나리오'!$I$7/'d_고정'!$B$2)*B1313</f>
        <v/>
      </c>
      <c r="Q1313">
        <f>P1313*C1313</f>
        <v/>
      </c>
      <c r="R1313">
        <f>P1313*E1313</f>
        <v/>
      </c>
      <c r="S1313">
        <f>R1313*G1313</f>
        <v/>
      </c>
      <c r="T1313">
        <f>Q1313+S1313</f>
        <v/>
      </c>
      <c r="U1313">
        <f>(Q1313*D1313+S1313*I1313)*(1-O1313)</f>
        <v/>
      </c>
      <c r="V1313">
        <f>(R1313*K1313*N1313+'d_고정'!$B$3*('6_기대효과'!$H$7/8)*N1313*'d_고정'!$B$10*M1313*('6_기대효과'!$K$7/'d_고정'!$B$9))*(1-O1313)</f>
        <v/>
      </c>
      <c r="W1313">
        <f>(S1313*I1313+R1313*MAX(K1313-'d_고정'!$B$10*M1313*('6_기대효과'!$K$7/'d_고정'!$B$9),0)*N1313)*(1-O1313)</f>
        <v/>
      </c>
      <c r="X1313">
        <f>U1313+V1313</f>
        <v/>
      </c>
      <c r="Y1313">
        <f>U1313/('d_고정'!$B$5*'6_기대효과'!$H$7/8)/'d_고정'!$B$6</f>
        <v/>
      </c>
      <c r="Z1313">
        <f>U1313/('d_고정'!$B$8*'6_기대효과'!$H$7/8)</f>
        <v/>
      </c>
    </row>
    <row r="1314">
      <c r="A1314">
        <f>RAND()</f>
        <v/>
      </c>
      <c r="B1314">
        <f>IF('d_시나리오'!$J$2='d_시나리오'!$H$2,'d_시나리오'!$I$2,IF(A1314&lt;('d_시나리오'!$I$2-'d_시나리오'!$H$2)/('d_시나리오'!$J$2-'d_시나리오'!$H$2),'d_시나리오'!$H$2+SQRT(A1314*('d_시나리오'!$J$2-'d_시나리오'!$H$2)*('d_시나리오'!$I$2-'d_시나리오'!$H$2)),'d_시나리오'!$J$2-SQRT((1-A1314)*('d_시나리오'!$J$2-'d_시나리오'!$H$2)*('d_시나리오'!$J$2-'d_시나리오'!$I$2))))</f>
        <v/>
      </c>
      <c r="C1314">
        <f>BETAINV(RAND(),2,6)</f>
        <v/>
      </c>
      <c r="D1314">
        <f>INDEX('d_분포'!$A$2:$A$28,RANDBETWEEN(1,27))</f>
        <v/>
      </c>
      <c r="E1314">
        <f>INDEX('d_분포'!$C$2:$C$5,RANDBETWEEN(1,4))*(0.9+0.2*RAND())</f>
        <v/>
      </c>
      <c r="F1314">
        <f>RAND()</f>
        <v/>
      </c>
      <c r="G1314">
        <f>IF('d_시나리오'!$J$3='d_시나리오'!$H$3,'d_시나리오'!$I$3,IF(F1314&lt;('d_시나리오'!$I$3-'d_시나리오'!$H$3)/('d_시나리오'!$J$3-'d_시나리오'!$H$3),'d_시나리오'!$H$3+SQRT(F1314*('d_시나리오'!$J$3-'d_시나리오'!$H$3)*('d_시나리오'!$I$3-'d_시나리오'!$H$3)),'d_시나리오'!$J$3-SQRT((1-F1314)*('d_시나리오'!$J$3-'d_시나리오'!$H$3)*('d_시나리오'!$J$3-'d_시나리오'!$I$3))))</f>
        <v/>
      </c>
      <c r="H1314">
        <f>RAND()</f>
        <v/>
      </c>
      <c r="I1314">
        <f>IF('d_시나리오'!$J$4='d_시나리오'!$H$4,'d_시나리오'!$I$4,IF(H1314&lt;('d_시나리오'!$I$4-'d_시나리오'!$H$4)/('d_시나리오'!$J$4-'d_시나리오'!$H$4),'d_시나리오'!$H$4+SQRT(H1314*('d_시나리오'!$J$4-'d_시나리오'!$H$4)*('d_시나리오'!$I$4-'d_시나리오'!$H$4)),'d_시나리오'!$J$4-SQRT((1-H1314)*('d_시나리오'!$J$4-'d_시나리오'!$H$4)*('d_시나리오'!$J$4-'d_시나리오'!$I$4))))</f>
        <v/>
      </c>
      <c r="J1314">
        <f>RAND()</f>
        <v/>
      </c>
      <c r="K1314">
        <f>IF('d_시나리오'!$J$5='d_시나리오'!$H$5,'d_시나리오'!$I$5,IF(J1314&lt;('d_시나리오'!$I$5-'d_시나리오'!$H$5)/('d_시나리오'!$J$5-'d_시나리오'!$H$5),'d_시나리오'!$H$5+SQRT(J1314*('d_시나리오'!$J$5-'d_시나리오'!$H$5)*('d_시나리오'!$I$5-'d_시나리오'!$H$5)),'d_시나리오'!$J$5-SQRT((1-J1314)*('d_시나리오'!$J$5-'d_시나리오'!$H$5)*('d_시나리오'!$J$5-'d_시나리오'!$I$5))))</f>
        <v/>
      </c>
      <c r="L1314">
        <f>RAND()</f>
        <v/>
      </c>
      <c r="M1314">
        <f>IF('d_시나리오'!$J$6='d_시나리오'!$H$6,'d_시나리오'!$I$6,IF(L1314&lt;('d_시나리오'!$I$6-'d_시나리오'!$H$6)/('d_시나리오'!$J$6-'d_시나리오'!$H$6),'d_시나리오'!$H$6+SQRT(L1314*('d_시나리오'!$J$6-'d_시나리오'!$H$6)*('d_시나리오'!$I$6-'d_시나리오'!$H$6)),'d_시나리오'!$J$6-SQRT((1-L1314)*('d_시나리오'!$J$6-'d_시나리오'!$H$6)*('d_시나리오'!$J$6-'d_시나리오'!$I$6))))</f>
        <v/>
      </c>
      <c r="N1314">
        <f>INDEX('d_분포'!$B$2:$B$57,RANDBETWEEN(1,56))</f>
        <v/>
      </c>
      <c r="O1314">
        <f>BETAINV(RAND(),5,5)</f>
        <v/>
      </c>
      <c r="P1314">
        <f>'d_고정'!$B$1*'6_기대효과'!$H$7*('d_시나리오'!$I$7/'d_고정'!$B$2)*B1314</f>
        <v/>
      </c>
      <c r="Q1314">
        <f>P1314*C1314</f>
        <v/>
      </c>
      <c r="R1314">
        <f>P1314*E1314</f>
        <v/>
      </c>
      <c r="S1314">
        <f>R1314*G1314</f>
        <v/>
      </c>
      <c r="T1314">
        <f>Q1314+S1314</f>
        <v/>
      </c>
      <c r="U1314">
        <f>(Q1314*D1314+S1314*I1314)*(1-O1314)</f>
        <v/>
      </c>
      <c r="V1314">
        <f>(R1314*K1314*N1314+'d_고정'!$B$3*('6_기대효과'!$H$7/8)*N1314*'d_고정'!$B$10*M1314*('6_기대효과'!$K$7/'d_고정'!$B$9))*(1-O1314)</f>
        <v/>
      </c>
      <c r="W1314">
        <f>(S1314*I1314+R1314*MAX(K1314-'d_고정'!$B$10*M1314*('6_기대효과'!$K$7/'d_고정'!$B$9),0)*N1314)*(1-O1314)</f>
        <v/>
      </c>
      <c r="X1314">
        <f>U1314+V1314</f>
        <v/>
      </c>
      <c r="Y1314">
        <f>U1314/('d_고정'!$B$5*'6_기대효과'!$H$7/8)/'d_고정'!$B$6</f>
        <v/>
      </c>
      <c r="Z1314">
        <f>U1314/('d_고정'!$B$8*'6_기대효과'!$H$7/8)</f>
        <v/>
      </c>
    </row>
    <row r="1315">
      <c r="A1315">
        <f>RAND()</f>
        <v/>
      </c>
      <c r="B1315">
        <f>IF('d_시나리오'!$J$2='d_시나리오'!$H$2,'d_시나리오'!$I$2,IF(A1315&lt;('d_시나리오'!$I$2-'d_시나리오'!$H$2)/('d_시나리오'!$J$2-'d_시나리오'!$H$2),'d_시나리오'!$H$2+SQRT(A1315*('d_시나리오'!$J$2-'d_시나리오'!$H$2)*('d_시나리오'!$I$2-'d_시나리오'!$H$2)),'d_시나리오'!$J$2-SQRT((1-A1315)*('d_시나리오'!$J$2-'d_시나리오'!$H$2)*('d_시나리오'!$J$2-'d_시나리오'!$I$2))))</f>
        <v/>
      </c>
      <c r="C1315">
        <f>BETAINV(RAND(),2,6)</f>
        <v/>
      </c>
      <c r="D1315">
        <f>INDEX('d_분포'!$A$2:$A$28,RANDBETWEEN(1,27))</f>
        <v/>
      </c>
      <c r="E1315">
        <f>INDEX('d_분포'!$C$2:$C$5,RANDBETWEEN(1,4))*(0.9+0.2*RAND())</f>
        <v/>
      </c>
      <c r="F1315">
        <f>RAND()</f>
        <v/>
      </c>
      <c r="G1315">
        <f>IF('d_시나리오'!$J$3='d_시나리오'!$H$3,'d_시나리오'!$I$3,IF(F1315&lt;('d_시나리오'!$I$3-'d_시나리오'!$H$3)/('d_시나리오'!$J$3-'d_시나리오'!$H$3),'d_시나리오'!$H$3+SQRT(F1315*('d_시나리오'!$J$3-'d_시나리오'!$H$3)*('d_시나리오'!$I$3-'d_시나리오'!$H$3)),'d_시나리오'!$J$3-SQRT((1-F1315)*('d_시나리오'!$J$3-'d_시나리오'!$H$3)*('d_시나리오'!$J$3-'d_시나리오'!$I$3))))</f>
        <v/>
      </c>
      <c r="H1315">
        <f>RAND()</f>
        <v/>
      </c>
      <c r="I1315">
        <f>IF('d_시나리오'!$J$4='d_시나리오'!$H$4,'d_시나리오'!$I$4,IF(H1315&lt;('d_시나리오'!$I$4-'d_시나리오'!$H$4)/('d_시나리오'!$J$4-'d_시나리오'!$H$4),'d_시나리오'!$H$4+SQRT(H1315*('d_시나리오'!$J$4-'d_시나리오'!$H$4)*('d_시나리오'!$I$4-'d_시나리오'!$H$4)),'d_시나리오'!$J$4-SQRT((1-H1315)*('d_시나리오'!$J$4-'d_시나리오'!$H$4)*('d_시나리오'!$J$4-'d_시나리오'!$I$4))))</f>
        <v/>
      </c>
      <c r="J1315">
        <f>RAND()</f>
        <v/>
      </c>
      <c r="K1315">
        <f>IF('d_시나리오'!$J$5='d_시나리오'!$H$5,'d_시나리오'!$I$5,IF(J1315&lt;('d_시나리오'!$I$5-'d_시나리오'!$H$5)/('d_시나리오'!$J$5-'d_시나리오'!$H$5),'d_시나리오'!$H$5+SQRT(J1315*('d_시나리오'!$J$5-'d_시나리오'!$H$5)*('d_시나리오'!$I$5-'d_시나리오'!$H$5)),'d_시나리오'!$J$5-SQRT((1-J1315)*('d_시나리오'!$J$5-'d_시나리오'!$H$5)*('d_시나리오'!$J$5-'d_시나리오'!$I$5))))</f>
        <v/>
      </c>
      <c r="L1315">
        <f>RAND()</f>
        <v/>
      </c>
      <c r="M1315">
        <f>IF('d_시나리오'!$J$6='d_시나리오'!$H$6,'d_시나리오'!$I$6,IF(L1315&lt;('d_시나리오'!$I$6-'d_시나리오'!$H$6)/('d_시나리오'!$J$6-'d_시나리오'!$H$6),'d_시나리오'!$H$6+SQRT(L1315*('d_시나리오'!$J$6-'d_시나리오'!$H$6)*('d_시나리오'!$I$6-'d_시나리오'!$H$6)),'d_시나리오'!$J$6-SQRT((1-L1315)*('d_시나리오'!$J$6-'d_시나리오'!$H$6)*('d_시나리오'!$J$6-'d_시나리오'!$I$6))))</f>
        <v/>
      </c>
      <c r="N1315">
        <f>INDEX('d_분포'!$B$2:$B$57,RANDBETWEEN(1,56))</f>
        <v/>
      </c>
      <c r="O1315">
        <f>BETAINV(RAND(),5,5)</f>
        <v/>
      </c>
      <c r="P1315">
        <f>'d_고정'!$B$1*'6_기대효과'!$H$7*('d_시나리오'!$I$7/'d_고정'!$B$2)*B1315</f>
        <v/>
      </c>
      <c r="Q1315">
        <f>P1315*C1315</f>
        <v/>
      </c>
      <c r="R1315">
        <f>P1315*E1315</f>
        <v/>
      </c>
      <c r="S1315">
        <f>R1315*G1315</f>
        <v/>
      </c>
      <c r="T1315">
        <f>Q1315+S1315</f>
        <v/>
      </c>
      <c r="U1315">
        <f>(Q1315*D1315+S1315*I1315)*(1-O1315)</f>
        <v/>
      </c>
      <c r="V1315">
        <f>(R1315*K1315*N1315+'d_고정'!$B$3*('6_기대효과'!$H$7/8)*N1315*'d_고정'!$B$10*M1315*('6_기대효과'!$K$7/'d_고정'!$B$9))*(1-O1315)</f>
        <v/>
      </c>
      <c r="W1315">
        <f>(S1315*I1315+R1315*MAX(K1315-'d_고정'!$B$10*M1315*('6_기대효과'!$K$7/'d_고정'!$B$9),0)*N1315)*(1-O1315)</f>
        <v/>
      </c>
      <c r="X1315">
        <f>U1315+V1315</f>
        <v/>
      </c>
      <c r="Y1315">
        <f>U1315/('d_고정'!$B$5*'6_기대효과'!$H$7/8)/'d_고정'!$B$6</f>
        <v/>
      </c>
      <c r="Z1315">
        <f>U1315/('d_고정'!$B$8*'6_기대효과'!$H$7/8)</f>
        <v/>
      </c>
    </row>
    <row r="1316">
      <c r="A1316">
        <f>RAND()</f>
        <v/>
      </c>
      <c r="B1316">
        <f>IF('d_시나리오'!$J$2='d_시나리오'!$H$2,'d_시나리오'!$I$2,IF(A1316&lt;('d_시나리오'!$I$2-'d_시나리오'!$H$2)/('d_시나리오'!$J$2-'d_시나리오'!$H$2),'d_시나리오'!$H$2+SQRT(A1316*('d_시나리오'!$J$2-'d_시나리오'!$H$2)*('d_시나리오'!$I$2-'d_시나리오'!$H$2)),'d_시나리오'!$J$2-SQRT((1-A1316)*('d_시나리오'!$J$2-'d_시나리오'!$H$2)*('d_시나리오'!$J$2-'d_시나리오'!$I$2))))</f>
        <v/>
      </c>
      <c r="C1316">
        <f>BETAINV(RAND(),2,6)</f>
        <v/>
      </c>
      <c r="D1316">
        <f>INDEX('d_분포'!$A$2:$A$28,RANDBETWEEN(1,27))</f>
        <v/>
      </c>
      <c r="E1316">
        <f>INDEX('d_분포'!$C$2:$C$5,RANDBETWEEN(1,4))*(0.9+0.2*RAND())</f>
        <v/>
      </c>
      <c r="F1316">
        <f>RAND()</f>
        <v/>
      </c>
      <c r="G1316">
        <f>IF('d_시나리오'!$J$3='d_시나리오'!$H$3,'d_시나리오'!$I$3,IF(F1316&lt;('d_시나리오'!$I$3-'d_시나리오'!$H$3)/('d_시나리오'!$J$3-'d_시나리오'!$H$3),'d_시나리오'!$H$3+SQRT(F1316*('d_시나리오'!$J$3-'d_시나리오'!$H$3)*('d_시나리오'!$I$3-'d_시나리오'!$H$3)),'d_시나리오'!$J$3-SQRT((1-F1316)*('d_시나리오'!$J$3-'d_시나리오'!$H$3)*('d_시나리오'!$J$3-'d_시나리오'!$I$3))))</f>
        <v/>
      </c>
      <c r="H1316">
        <f>RAND()</f>
        <v/>
      </c>
      <c r="I1316">
        <f>IF('d_시나리오'!$J$4='d_시나리오'!$H$4,'d_시나리오'!$I$4,IF(H1316&lt;('d_시나리오'!$I$4-'d_시나리오'!$H$4)/('d_시나리오'!$J$4-'d_시나리오'!$H$4),'d_시나리오'!$H$4+SQRT(H1316*('d_시나리오'!$J$4-'d_시나리오'!$H$4)*('d_시나리오'!$I$4-'d_시나리오'!$H$4)),'d_시나리오'!$J$4-SQRT((1-H1316)*('d_시나리오'!$J$4-'d_시나리오'!$H$4)*('d_시나리오'!$J$4-'d_시나리오'!$I$4))))</f>
        <v/>
      </c>
      <c r="J1316">
        <f>RAND()</f>
        <v/>
      </c>
      <c r="K1316">
        <f>IF('d_시나리오'!$J$5='d_시나리오'!$H$5,'d_시나리오'!$I$5,IF(J1316&lt;('d_시나리오'!$I$5-'d_시나리오'!$H$5)/('d_시나리오'!$J$5-'d_시나리오'!$H$5),'d_시나리오'!$H$5+SQRT(J1316*('d_시나리오'!$J$5-'d_시나리오'!$H$5)*('d_시나리오'!$I$5-'d_시나리오'!$H$5)),'d_시나리오'!$J$5-SQRT((1-J1316)*('d_시나리오'!$J$5-'d_시나리오'!$H$5)*('d_시나리오'!$J$5-'d_시나리오'!$I$5))))</f>
        <v/>
      </c>
      <c r="L1316">
        <f>RAND()</f>
        <v/>
      </c>
      <c r="M1316">
        <f>IF('d_시나리오'!$J$6='d_시나리오'!$H$6,'d_시나리오'!$I$6,IF(L1316&lt;('d_시나리오'!$I$6-'d_시나리오'!$H$6)/('d_시나리오'!$J$6-'d_시나리오'!$H$6),'d_시나리오'!$H$6+SQRT(L1316*('d_시나리오'!$J$6-'d_시나리오'!$H$6)*('d_시나리오'!$I$6-'d_시나리오'!$H$6)),'d_시나리오'!$J$6-SQRT((1-L1316)*('d_시나리오'!$J$6-'d_시나리오'!$H$6)*('d_시나리오'!$J$6-'d_시나리오'!$I$6))))</f>
        <v/>
      </c>
      <c r="N1316">
        <f>INDEX('d_분포'!$B$2:$B$57,RANDBETWEEN(1,56))</f>
        <v/>
      </c>
      <c r="O1316">
        <f>BETAINV(RAND(),5,5)</f>
        <v/>
      </c>
      <c r="P1316">
        <f>'d_고정'!$B$1*'6_기대효과'!$H$7*('d_시나리오'!$I$7/'d_고정'!$B$2)*B1316</f>
        <v/>
      </c>
      <c r="Q1316">
        <f>P1316*C1316</f>
        <v/>
      </c>
      <c r="R1316">
        <f>P1316*E1316</f>
        <v/>
      </c>
      <c r="S1316">
        <f>R1316*G1316</f>
        <v/>
      </c>
      <c r="T1316">
        <f>Q1316+S1316</f>
        <v/>
      </c>
      <c r="U1316">
        <f>(Q1316*D1316+S1316*I1316)*(1-O1316)</f>
        <v/>
      </c>
      <c r="V1316">
        <f>(R1316*K1316*N1316+'d_고정'!$B$3*('6_기대효과'!$H$7/8)*N1316*'d_고정'!$B$10*M1316*('6_기대효과'!$K$7/'d_고정'!$B$9))*(1-O1316)</f>
        <v/>
      </c>
      <c r="W1316">
        <f>(S1316*I1316+R1316*MAX(K1316-'d_고정'!$B$10*M1316*('6_기대효과'!$K$7/'d_고정'!$B$9),0)*N1316)*(1-O1316)</f>
        <v/>
      </c>
      <c r="X1316">
        <f>U1316+V1316</f>
        <v/>
      </c>
      <c r="Y1316">
        <f>U1316/('d_고정'!$B$5*'6_기대효과'!$H$7/8)/'d_고정'!$B$6</f>
        <v/>
      </c>
      <c r="Z1316">
        <f>U1316/('d_고정'!$B$8*'6_기대효과'!$H$7/8)</f>
        <v/>
      </c>
    </row>
    <row r="1317">
      <c r="A1317">
        <f>RAND()</f>
        <v/>
      </c>
      <c r="B1317">
        <f>IF('d_시나리오'!$J$2='d_시나리오'!$H$2,'d_시나리오'!$I$2,IF(A1317&lt;('d_시나리오'!$I$2-'d_시나리오'!$H$2)/('d_시나리오'!$J$2-'d_시나리오'!$H$2),'d_시나리오'!$H$2+SQRT(A1317*('d_시나리오'!$J$2-'d_시나리오'!$H$2)*('d_시나리오'!$I$2-'d_시나리오'!$H$2)),'d_시나리오'!$J$2-SQRT((1-A1317)*('d_시나리오'!$J$2-'d_시나리오'!$H$2)*('d_시나리오'!$J$2-'d_시나리오'!$I$2))))</f>
        <v/>
      </c>
      <c r="C1317">
        <f>BETAINV(RAND(),2,6)</f>
        <v/>
      </c>
      <c r="D1317">
        <f>INDEX('d_분포'!$A$2:$A$28,RANDBETWEEN(1,27))</f>
        <v/>
      </c>
      <c r="E1317">
        <f>INDEX('d_분포'!$C$2:$C$5,RANDBETWEEN(1,4))*(0.9+0.2*RAND())</f>
        <v/>
      </c>
      <c r="F1317">
        <f>RAND()</f>
        <v/>
      </c>
      <c r="G1317">
        <f>IF('d_시나리오'!$J$3='d_시나리오'!$H$3,'d_시나리오'!$I$3,IF(F1317&lt;('d_시나리오'!$I$3-'d_시나리오'!$H$3)/('d_시나리오'!$J$3-'d_시나리오'!$H$3),'d_시나리오'!$H$3+SQRT(F1317*('d_시나리오'!$J$3-'d_시나리오'!$H$3)*('d_시나리오'!$I$3-'d_시나리오'!$H$3)),'d_시나리오'!$J$3-SQRT((1-F1317)*('d_시나리오'!$J$3-'d_시나리오'!$H$3)*('d_시나리오'!$J$3-'d_시나리오'!$I$3))))</f>
        <v/>
      </c>
      <c r="H1317">
        <f>RAND()</f>
        <v/>
      </c>
      <c r="I1317">
        <f>IF('d_시나리오'!$J$4='d_시나리오'!$H$4,'d_시나리오'!$I$4,IF(H1317&lt;('d_시나리오'!$I$4-'d_시나리오'!$H$4)/('d_시나리오'!$J$4-'d_시나리오'!$H$4),'d_시나리오'!$H$4+SQRT(H1317*('d_시나리오'!$J$4-'d_시나리오'!$H$4)*('d_시나리오'!$I$4-'d_시나리오'!$H$4)),'d_시나리오'!$J$4-SQRT((1-H1317)*('d_시나리오'!$J$4-'d_시나리오'!$H$4)*('d_시나리오'!$J$4-'d_시나리오'!$I$4))))</f>
        <v/>
      </c>
      <c r="J1317">
        <f>RAND()</f>
        <v/>
      </c>
      <c r="K1317">
        <f>IF('d_시나리오'!$J$5='d_시나리오'!$H$5,'d_시나리오'!$I$5,IF(J1317&lt;('d_시나리오'!$I$5-'d_시나리오'!$H$5)/('d_시나리오'!$J$5-'d_시나리오'!$H$5),'d_시나리오'!$H$5+SQRT(J1317*('d_시나리오'!$J$5-'d_시나리오'!$H$5)*('d_시나리오'!$I$5-'d_시나리오'!$H$5)),'d_시나리오'!$J$5-SQRT((1-J1317)*('d_시나리오'!$J$5-'d_시나리오'!$H$5)*('d_시나리오'!$J$5-'d_시나리오'!$I$5))))</f>
        <v/>
      </c>
      <c r="L1317">
        <f>RAND()</f>
        <v/>
      </c>
      <c r="M1317">
        <f>IF('d_시나리오'!$J$6='d_시나리오'!$H$6,'d_시나리오'!$I$6,IF(L1317&lt;('d_시나리오'!$I$6-'d_시나리오'!$H$6)/('d_시나리오'!$J$6-'d_시나리오'!$H$6),'d_시나리오'!$H$6+SQRT(L1317*('d_시나리오'!$J$6-'d_시나리오'!$H$6)*('d_시나리오'!$I$6-'d_시나리오'!$H$6)),'d_시나리오'!$J$6-SQRT((1-L1317)*('d_시나리오'!$J$6-'d_시나리오'!$H$6)*('d_시나리오'!$J$6-'d_시나리오'!$I$6))))</f>
        <v/>
      </c>
      <c r="N1317">
        <f>INDEX('d_분포'!$B$2:$B$57,RANDBETWEEN(1,56))</f>
        <v/>
      </c>
      <c r="O1317">
        <f>BETAINV(RAND(),5,5)</f>
        <v/>
      </c>
      <c r="P1317">
        <f>'d_고정'!$B$1*'6_기대효과'!$H$7*('d_시나리오'!$I$7/'d_고정'!$B$2)*B1317</f>
        <v/>
      </c>
      <c r="Q1317">
        <f>P1317*C1317</f>
        <v/>
      </c>
      <c r="R1317">
        <f>P1317*E1317</f>
        <v/>
      </c>
      <c r="S1317">
        <f>R1317*G1317</f>
        <v/>
      </c>
      <c r="T1317">
        <f>Q1317+S1317</f>
        <v/>
      </c>
      <c r="U1317">
        <f>(Q1317*D1317+S1317*I1317)*(1-O1317)</f>
        <v/>
      </c>
      <c r="V1317">
        <f>(R1317*K1317*N1317+'d_고정'!$B$3*('6_기대효과'!$H$7/8)*N1317*'d_고정'!$B$10*M1317*('6_기대효과'!$K$7/'d_고정'!$B$9))*(1-O1317)</f>
        <v/>
      </c>
      <c r="W1317">
        <f>(S1317*I1317+R1317*MAX(K1317-'d_고정'!$B$10*M1317*('6_기대효과'!$K$7/'d_고정'!$B$9),0)*N1317)*(1-O1317)</f>
        <v/>
      </c>
      <c r="X1317">
        <f>U1317+V1317</f>
        <v/>
      </c>
      <c r="Y1317">
        <f>U1317/('d_고정'!$B$5*'6_기대효과'!$H$7/8)/'d_고정'!$B$6</f>
        <v/>
      </c>
      <c r="Z1317">
        <f>U1317/('d_고정'!$B$8*'6_기대효과'!$H$7/8)</f>
        <v/>
      </c>
    </row>
    <row r="1318">
      <c r="A1318">
        <f>RAND()</f>
        <v/>
      </c>
      <c r="B1318">
        <f>IF('d_시나리오'!$J$2='d_시나리오'!$H$2,'d_시나리오'!$I$2,IF(A1318&lt;('d_시나리오'!$I$2-'d_시나리오'!$H$2)/('d_시나리오'!$J$2-'d_시나리오'!$H$2),'d_시나리오'!$H$2+SQRT(A1318*('d_시나리오'!$J$2-'d_시나리오'!$H$2)*('d_시나리오'!$I$2-'d_시나리오'!$H$2)),'d_시나리오'!$J$2-SQRT((1-A1318)*('d_시나리오'!$J$2-'d_시나리오'!$H$2)*('d_시나리오'!$J$2-'d_시나리오'!$I$2))))</f>
        <v/>
      </c>
      <c r="C1318">
        <f>BETAINV(RAND(),2,6)</f>
        <v/>
      </c>
      <c r="D1318">
        <f>INDEX('d_분포'!$A$2:$A$28,RANDBETWEEN(1,27))</f>
        <v/>
      </c>
      <c r="E1318">
        <f>INDEX('d_분포'!$C$2:$C$5,RANDBETWEEN(1,4))*(0.9+0.2*RAND())</f>
        <v/>
      </c>
      <c r="F1318">
        <f>RAND()</f>
        <v/>
      </c>
      <c r="G1318">
        <f>IF('d_시나리오'!$J$3='d_시나리오'!$H$3,'d_시나리오'!$I$3,IF(F1318&lt;('d_시나리오'!$I$3-'d_시나리오'!$H$3)/('d_시나리오'!$J$3-'d_시나리오'!$H$3),'d_시나리오'!$H$3+SQRT(F1318*('d_시나리오'!$J$3-'d_시나리오'!$H$3)*('d_시나리오'!$I$3-'d_시나리오'!$H$3)),'d_시나리오'!$J$3-SQRT((1-F1318)*('d_시나리오'!$J$3-'d_시나리오'!$H$3)*('d_시나리오'!$J$3-'d_시나리오'!$I$3))))</f>
        <v/>
      </c>
      <c r="H1318">
        <f>RAND()</f>
        <v/>
      </c>
      <c r="I1318">
        <f>IF('d_시나리오'!$J$4='d_시나리오'!$H$4,'d_시나리오'!$I$4,IF(H1318&lt;('d_시나리오'!$I$4-'d_시나리오'!$H$4)/('d_시나리오'!$J$4-'d_시나리오'!$H$4),'d_시나리오'!$H$4+SQRT(H1318*('d_시나리오'!$J$4-'d_시나리오'!$H$4)*('d_시나리오'!$I$4-'d_시나리오'!$H$4)),'d_시나리오'!$J$4-SQRT((1-H1318)*('d_시나리오'!$J$4-'d_시나리오'!$H$4)*('d_시나리오'!$J$4-'d_시나리오'!$I$4))))</f>
        <v/>
      </c>
      <c r="J1318">
        <f>RAND()</f>
        <v/>
      </c>
      <c r="K1318">
        <f>IF('d_시나리오'!$J$5='d_시나리오'!$H$5,'d_시나리오'!$I$5,IF(J1318&lt;('d_시나리오'!$I$5-'d_시나리오'!$H$5)/('d_시나리오'!$J$5-'d_시나리오'!$H$5),'d_시나리오'!$H$5+SQRT(J1318*('d_시나리오'!$J$5-'d_시나리오'!$H$5)*('d_시나리오'!$I$5-'d_시나리오'!$H$5)),'d_시나리오'!$J$5-SQRT((1-J1318)*('d_시나리오'!$J$5-'d_시나리오'!$H$5)*('d_시나리오'!$J$5-'d_시나리오'!$I$5))))</f>
        <v/>
      </c>
      <c r="L1318">
        <f>RAND()</f>
        <v/>
      </c>
      <c r="M1318">
        <f>IF('d_시나리오'!$J$6='d_시나리오'!$H$6,'d_시나리오'!$I$6,IF(L1318&lt;('d_시나리오'!$I$6-'d_시나리오'!$H$6)/('d_시나리오'!$J$6-'d_시나리오'!$H$6),'d_시나리오'!$H$6+SQRT(L1318*('d_시나리오'!$J$6-'d_시나리오'!$H$6)*('d_시나리오'!$I$6-'d_시나리오'!$H$6)),'d_시나리오'!$J$6-SQRT((1-L1318)*('d_시나리오'!$J$6-'d_시나리오'!$H$6)*('d_시나리오'!$J$6-'d_시나리오'!$I$6))))</f>
        <v/>
      </c>
      <c r="N1318">
        <f>INDEX('d_분포'!$B$2:$B$57,RANDBETWEEN(1,56))</f>
        <v/>
      </c>
      <c r="O1318">
        <f>BETAINV(RAND(),5,5)</f>
        <v/>
      </c>
      <c r="P1318">
        <f>'d_고정'!$B$1*'6_기대효과'!$H$7*('d_시나리오'!$I$7/'d_고정'!$B$2)*B1318</f>
        <v/>
      </c>
      <c r="Q1318">
        <f>P1318*C1318</f>
        <v/>
      </c>
      <c r="R1318">
        <f>P1318*E1318</f>
        <v/>
      </c>
      <c r="S1318">
        <f>R1318*G1318</f>
        <v/>
      </c>
      <c r="T1318">
        <f>Q1318+S1318</f>
        <v/>
      </c>
      <c r="U1318">
        <f>(Q1318*D1318+S1318*I1318)*(1-O1318)</f>
        <v/>
      </c>
      <c r="V1318">
        <f>(R1318*K1318*N1318+'d_고정'!$B$3*('6_기대효과'!$H$7/8)*N1318*'d_고정'!$B$10*M1318*('6_기대효과'!$K$7/'d_고정'!$B$9))*(1-O1318)</f>
        <v/>
      </c>
      <c r="W1318">
        <f>(S1318*I1318+R1318*MAX(K1318-'d_고정'!$B$10*M1318*('6_기대효과'!$K$7/'d_고정'!$B$9),0)*N1318)*(1-O1318)</f>
        <v/>
      </c>
      <c r="X1318">
        <f>U1318+V1318</f>
        <v/>
      </c>
      <c r="Y1318">
        <f>U1318/('d_고정'!$B$5*'6_기대효과'!$H$7/8)/'d_고정'!$B$6</f>
        <v/>
      </c>
      <c r="Z1318">
        <f>U1318/('d_고정'!$B$8*'6_기대효과'!$H$7/8)</f>
        <v/>
      </c>
    </row>
    <row r="1319">
      <c r="A1319">
        <f>RAND()</f>
        <v/>
      </c>
      <c r="B1319">
        <f>IF('d_시나리오'!$J$2='d_시나리오'!$H$2,'d_시나리오'!$I$2,IF(A1319&lt;('d_시나리오'!$I$2-'d_시나리오'!$H$2)/('d_시나리오'!$J$2-'d_시나리오'!$H$2),'d_시나리오'!$H$2+SQRT(A1319*('d_시나리오'!$J$2-'d_시나리오'!$H$2)*('d_시나리오'!$I$2-'d_시나리오'!$H$2)),'d_시나리오'!$J$2-SQRT((1-A1319)*('d_시나리오'!$J$2-'d_시나리오'!$H$2)*('d_시나리오'!$J$2-'d_시나리오'!$I$2))))</f>
        <v/>
      </c>
      <c r="C1319">
        <f>BETAINV(RAND(),2,6)</f>
        <v/>
      </c>
      <c r="D1319">
        <f>INDEX('d_분포'!$A$2:$A$28,RANDBETWEEN(1,27))</f>
        <v/>
      </c>
      <c r="E1319">
        <f>INDEX('d_분포'!$C$2:$C$5,RANDBETWEEN(1,4))*(0.9+0.2*RAND())</f>
        <v/>
      </c>
      <c r="F1319">
        <f>RAND()</f>
        <v/>
      </c>
      <c r="G1319">
        <f>IF('d_시나리오'!$J$3='d_시나리오'!$H$3,'d_시나리오'!$I$3,IF(F1319&lt;('d_시나리오'!$I$3-'d_시나리오'!$H$3)/('d_시나리오'!$J$3-'d_시나리오'!$H$3),'d_시나리오'!$H$3+SQRT(F1319*('d_시나리오'!$J$3-'d_시나리오'!$H$3)*('d_시나리오'!$I$3-'d_시나리오'!$H$3)),'d_시나리오'!$J$3-SQRT((1-F1319)*('d_시나리오'!$J$3-'d_시나리오'!$H$3)*('d_시나리오'!$J$3-'d_시나리오'!$I$3))))</f>
        <v/>
      </c>
      <c r="H1319">
        <f>RAND()</f>
        <v/>
      </c>
      <c r="I1319">
        <f>IF('d_시나리오'!$J$4='d_시나리오'!$H$4,'d_시나리오'!$I$4,IF(H1319&lt;('d_시나리오'!$I$4-'d_시나리오'!$H$4)/('d_시나리오'!$J$4-'d_시나리오'!$H$4),'d_시나리오'!$H$4+SQRT(H1319*('d_시나리오'!$J$4-'d_시나리오'!$H$4)*('d_시나리오'!$I$4-'d_시나리오'!$H$4)),'d_시나리오'!$J$4-SQRT((1-H1319)*('d_시나리오'!$J$4-'d_시나리오'!$H$4)*('d_시나리오'!$J$4-'d_시나리오'!$I$4))))</f>
        <v/>
      </c>
      <c r="J1319">
        <f>RAND()</f>
        <v/>
      </c>
      <c r="K1319">
        <f>IF('d_시나리오'!$J$5='d_시나리오'!$H$5,'d_시나리오'!$I$5,IF(J1319&lt;('d_시나리오'!$I$5-'d_시나리오'!$H$5)/('d_시나리오'!$J$5-'d_시나리오'!$H$5),'d_시나리오'!$H$5+SQRT(J1319*('d_시나리오'!$J$5-'d_시나리오'!$H$5)*('d_시나리오'!$I$5-'d_시나리오'!$H$5)),'d_시나리오'!$J$5-SQRT((1-J1319)*('d_시나리오'!$J$5-'d_시나리오'!$H$5)*('d_시나리오'!$J$5-'d_시나리오'!$I$5))))</f>
        <v/>
      </c>
      <c r="L1319">
        <f>RAND()</f>
        <v/>
      </c>
      <c r="M1319">
        <f>IF('d_시나리오'!$J$6='d_시나리오'!$H$6,'d_시나리오'!$I$6,IF(L1319&lt;('d_시나리오'!$I$6-'d_시나리오'!$H$6)/('d_시나리오'!$J$6-'d_시나리오'!$H$6),'d_시나리오'!$H$6+SQRT(L1319*('d_시나리오'!$J$6-'d_시나리오'!$H$6)*('d_시나리오'!$I$6-'d_시나리오'!$H$6)),'d_시나리오'!$J$6-SQRT((1-L1319)*('d_시나리오'!$J$6-'d_시나리오'!$H$6)*('d_시나리오'!$J$6-'d_시나리오'!$I$6))))</f>
        <v/>
      </c>
      <c r="N1319">
        <f>INDEX('d_분포'!$B$2:$B$57,RANDBETWEEN(1,56))</f>
        <v/>
      </c>
      <c r="O1319">
        <f>BETAINV(RAND(),5,5)</f>
        <v/>
      </c>
      <c r="P1319">
        <f>'d_고정'!$B$1*'6_기대효과'!$H$7*('d_시나리오'!$I$7/'d_고정'!$B$2)*B1319</f>
        <v/>
      </c>
      <c r="Q1319">
        <f>P1319*C1319</f>
        <v/>
      </c>
      <c r="R1319">
        <f>P1319*E1319</f>
        <v/>
      </c>
      <c r="S1319">
        <f>R1319*G1319</f>
        <v/>
      </c>
      <c r="T1319">
        <f>Q1319+S1319</f>
        <v/>
      </c>
      <c r="U1319">
        <f>(Q1319*D1319+S1319*I1319)*(1-O1319)</f>
        <v/>
      </c>
      <c r="V1319">
        <f>(R1319*K1319*N1319+'d_고정'!$B$3*('6_기대효과'!$H$7/8)*N1319*'d_고정'!$B$10*M1319*('6_기대효과'!$K$7/'d_고정'!$B$9))*(1-O1319)</f>
        <v/>
      </c>
      <c r="W1319">
        <f>(S1319*I1319+R1319*MAX(K1319-'d_고정'!$B$10*M1319*('6_기대효과'!$K$7/'d_고정'!$B$9),0)*N1319)*(1-O1319)</f>
        <v/>
      </c>
      <c r="X1319">
        <f>U1319+V1319</f>
        <v/>
      </c>
      <c r="Y1319">
        <f>U1319/('d_고정'!$B$5*'6_기대효과'!$H$7/8)/'d_고정'!$B$6</f>
        <v/>
      </c>
      <c r="Z1319">
        <f>U1319/('d_고정'!$B$8*'6_기대효과'!$H$7/8)</f>
        <v/>
      </c>
    </row>
    <row r="1320">
      <c r="A1320">
        <f>RAND()</f>
        <v/>
      </c>
      <c r="B1320">
        <f>IF('d_시나리오'!$J$2='d_시나리오'!$H$2,'d_시나리오'!$I$2,IF(A1320&lt;('d_시나리오'!$I$2-'d_시나리오'!$H$2)/('d_시나리오'!$J$2-'d_시나리오'!$H$2),'d_시나리오'!$H$2+SQRT(A1320*('d_시나리오'!$J$2-'d_시나리오'!$H$2)*('d_시나리오'!$I$2-'d_시나리오'!$H$2)),'d_시나리오'!$J$2-SQRT((1-A1320)*('d_시나리오'!$J$2-'d_시나리오'!$H$2)*('d_시나리오'!$J$2-'d_시나리오'!$I$2))))</f>
        <v/>
      </c>
      <c r="C1320">
        <f>BETAINV(RAND(),2,6)</f>
        <v/>
      </c>
      <c r="D1320">
        <f>INDEX('d_분포'!$A$2:$A$28,RANDBETWEEN(1,27))</f>
        <v/>
      </c>
      <c r="E1320">
        <f>INDEX('d_분포'!$C$2:$C$5,RANDBETWEEN(1,4))*(0.9+0.2*RAND())</f>
        <v/>
      </c>
      <c r="F1320">
        <f>RAND()</f>
        <v/>
      </c>
      <c r="G1320">
        <f>IF('d_시나리오'!$J$3='d_시나리오'!$H$3,'d_시나리오'!$I$3,IF(F1320&lt;('d_시나리오'!$I$3-'d_시나리오'!$H$3)/('d_시나리오'!$J$3-'d_시나리오'!$H$3),'d_시나리오'!$H$3+SQRT(F1320*('d_시나리오'!$J$3-'d_시나리오'!$H$3)*('d_시나리오'!$I$3-'d_시나리오'!$H$3)),'d_시나리오'!$J$3-SQRT((1-F1320)*('d_시나리오'!$J$3-'d_시나리오'!$H$3)*('d_시나리오'!$J$3-'d_시나리오'!$I$3))))</f>
        <v/>
      </c>
      <c r="H1320">
        <f>RAND()</f>
        <v/>
      </c>
      <c r="I1320">
        <f>IF('d_시나리오'!$J$4='d_시나리오'!$H$4,'d_시나리오'!$I$4,IF(H1320&lt;('d_시나리오'!$I$4-'d_시나리오'!$H$4)/('d_시나리오'!$J$4-'d_시나리오'!$H$4),'d_시나리오'!$H$4+SQRT(H1320*('d_시나리오'!$J$4-'d_시나리오'!$H$4)*('d_시나리오'!$I$4-'d_시나리오'!$H$4)),'d_시나리오'!$J$4-SQRT((1-H1320)*('d_시나리오'!$J$4-'d_시나리오'!$H$4)*('d_시나리오'!$J$4-'d_시나리오'!$I$4))))</f>
        <v/>
      </c>
      <c r="J1320">
        <f>RAND()</f>
        <v/>
      </c>
      <c r="K1320">
        <f>IF('d_시나리오'!$J$5='d_시나리오'!$H$5,'d_시나리오'!$I$5,IF(J1320&lt;('d_시나리오'!$I$5-'d_시나리오'!$H$5)/('d_시나리오'!$J$5-'d_시나리오'!$H$5),'d_시나리오'!$H$5+SQRT(J1320*('d_시나리오'!$J$5-'d_시나리오'!$H$5)*('d_시나리오'!$I$5-'d_시나리오'!$H$5)),'d_시나리오'!$J$5-SQRT((1-J1320)*('d_시나리오'!$J$5-'d_시나리오'!$H$5)*('d_시나리오'!$J$5-'d_시나리오'!$I$5))))</f>
        <v/>
      </c>
      <c r="L1320">
        <f>RAND()</f>
        <v/>
      </c>
      <c r="M1320">
        <f>IF('d_시나리오'!$J$6='d_시나리오'!$H$6,'d_시나리오'!$I$6,IF(L1320&lt;('d_시나리오'!$I$6-'d_시나리오'!$H$6)/('d_시나리오'!$J$6-'d_시나리오'!$H$6),'d_시나리오'!$H$6+SQRT(L1320*('d_시나리오'!$J$6-'d_시나리오'!$H$6)*('d_시나리오'!$I$6-'d_시나리오'!$H$6)),'d_시나리오'!$J$6-SQRT((1-L1320)*('d_시나리오'!$J$6-'d_시나리오'!$H$6)*('d_시나리오'!$J$6-'d_시나리오'!$I$6))))</f>
        <v/>
      </c>
      <c r="N1320">
        <f>INDEX('d_분포'!$B$2:$B$57,RANDBETWEEN(1,56))</f>
        <v/>
      </c>
      <c r="O1320">
        <f>BETAINV(RAND(),5,5)</f>
        <v/>
      </c>
      <c r="P1320">
        <f>'d_고정'!$B$1*'6_기대효과'!$H$7*('d_시나리오'!$I$7/'d_고정'!$B$2)*B1320</f>
        <v/>
      </c>
      <c r="Q1320">
        <f>P1320*C1320</f>
        <v/>
      </c>
      <c r="R1320">
        <f>P1320*E1320</f>
        <v/>
      </c>
      <c r="S1320">
        <f>R1320*G1320</f>
        <v/>
      </c>
      <c r="T1320">
        <f>Q1320+S1320</f>
        <v/>
      </c>
      <c r="U1320">
        <f>(Q1320*D1320+S1320*I1320)*(1-O1320)</f>
        <v/>
      </c>
      <c r="V1320">
        <f>(R1320*K1320*N1320+'d_고정'!$B$3*('6_기대효과'!$H$7/8)*N1320*'d_고정'!$B$10*M1320*('6_기대효과'!$K$7/'d_고정'!$B$9))*(1-O1320)</f>
        <v/>
      </c>
      <c r="W1320">
        <f>(S1320*I1320+R1320*MAX(K1320-'d_고정'!$B$10*M1320*('6_기대효과'!$K$7/'d_고정'!$B$9),0)*N1320)*(1-O1320)</f>
        <v/>
      </c>
      <c r="X1320">
        <f>U1320+V1320</f>
        <v/>
      </c>
      <c r="Y1320">
        <f>U1320/('d_고정'!$B$5*'6_기대효과'!$H$7/8)/'d_고정'!$B$6</f>
        <v/>
      </c>
      <c r="Z1320">
        <f>U1320/('d_고정'!$B$8*'6_기대효과'!$H$7/8)</f>
        <v/>
      </c>
    </row>
    <row r="1321">
      <c r="A1321">
        <f>RAND()</f>
        <v/>
      </c>
      <c r="B1321">
        <f>IF('d_시나리오'!$J$2='d_시나리오'!$H$2,'d_시나리오'!$I$2,IF(A1321&lt;('d_시나리오'!$I$2-'d_시나리오'!$H$2)/('d_시나리오'!$J$2-'d_시나리오'!$H$2),'d_시나리오'!$H$2+SQRT(A1321*('d_시나리오'!$J$2-'d_시나리오'!$H$2)*('d_시나리오'!$I$2-'d_시나리오'!$H$2)),'d_시나리오'!$J$2-SQRT((1-A1321)*('d_시나리오'!$J$2-'d_시나리오'!$H$2)*('d_시나리오'!$J$2-'d_시나리오'!$I$2))))</f>
        <v/>
      </c>
      <c r="C1321">
        <f>BETAINV(RAND(),2,6)</f>
        <v/>
      </c>
      <c r="D1321">
        <f>INDEX('d_분포'!$A$2:$A$28,RANDBETWEEN(1,27))</f>
        <v/>
      </c>
      <c r="E1321">
        <f>INDEX('d_분포'!$C$2:$C$5,RANDBETWEEN(1,4))*(0.9+0.2*RAND())</f>
        <v/>
      </c>
      <c r="F1321">
        <f>RAND()</f>
        <v/>
      </c>
      <c r="G1321">
        <f>IF('d_시나리오'!$J$3='d_시나리오'!$H$3,'d_시나리오'!$I$3,IF(F1321&lt;('d_시나리오'!$I$3-'d_시나리오'!$H$3)/('d_시나리오'!$J$3-'d_시나리오'!$H$3),'d_시나리오'!$H$3+SQRT(F1321*('d_시나리오'!$J$3-'d_시나리오'!$H$3)*('d_시나리오'!$I$3-'d_시나리오'!$H$3)),'d_시나리오'!$J$3-SQRT((1-F1321)*('d_시나리오'!$J$3-'d_시나리오'!$H$3)*('d_시나리오'!$J$3-'d_시나리오'!$I$3))))</f>
        <v/>
      </c>
      <c r="H1321">
        <f>RAND()</f>
        <v/>
      </c>
      <c r="I1321">
        <f>IF('d_시나리오'!$J$4='d_시나리오'!$H$4,'d_시나리오'!$I$4,IF(H1321&lt;('d_시나리오'!$I$4-'d_시나리오'!$H$4)/('d_시나리오'!$J$4-'d_시나리오'!$H$4),'d_시나리오'!$H$4+SQRT(H1321*('d_시나리오'!$J$4-'d_시나리오'!$H$4)*('d_시나리오'!$I$4-'d_시나리오'!$H$4)),'d_시나리오'!$J$4-SQRT((1-H1321)*('d_시나리오'!$J$4-'d_시나리오'!$H$4)*('d_시나리오'!$J$4-'d_시나리오'!$I$4))))</f>
        <v/>
      </c>
      <c r="J1321">
        <f>RAND()</f>
        <v/>
      </c>
      <c r="K1321">
        <f>IF('d_시나리오'!$J$5='d_시나리오'!$H$5,'d_시나리오'!$I$5,IF(J1321&lt;('d_시나리오'!$I$5-'d_시나리오'!$H$5)/('d_시나리오'!$J$5-'d_시나리오'!$H$5),'d_시나리오'!$H$5+SQRT(J1321*('d_시나리오'!$J$5-'d_시나리오'!$H$5)*('d_시나리오'!$I$5-'d_시나리오'!$H$5)),'d_시나리오'!$J$5-SQRT((1-J1321)*('d_시나리오'!$J$5-'d_시나리오'!$H$5)*('d_시나리오'!$J$5-'d_시나리오'!$I$5))))</f>
        <v/>
      </c>
      <c r="L1321">
        <f>RAND()</f>
        <v/>
      </c>
      <c r="M1321">
        <f>IF('d_시나리오'!$J$6='d_시나리오'!$H$6,'d_시나리오'!$I$6,IF(L1321&lt;('d_시나리오'!$I$6-'d_시나리오'!$H$6)/('d_시나리오'!$J$6-'d_시나리오'!$H$6),'d_시나리오'!$H$6+SQRT(L1321*('d_시나리오'!$J$6-'d_시나리오'!$H$6)*('d_시나리오'!$I$6-'d_시나리오'!$H$6)),'d_시나리오'!$J$6-SQRT((1-L1321)*('d_시나리오'!$J$6-'d_시나리오'!$H$6)*('d_시나리오'!$J$6-'d_시나리오'!$I$6))))</f>
        <v/>
      </c>
      <c r="N1321">
        <f>INDEX('d_분포'!$B$2:$B$57,RANDBETWEEN(1,56))</f>
        <v/>
      </c>
      <c r="O1321">
        <f>BETAINV(RAND(),5,5)</f>
        <v/>
      </c>
      <c r="P1321">
        <f>'d_고정'!$B$1*'6_기대효과'!$H$7*('d_시나리오'!$I$7/'d_고정'!$B$2)*B1321</f>
        <v/>
      </c>
      <c r="Q1321">
        <f>P1321*C1321</f>
        <v/>
      </c>
      <c r="R1321">
        <f>P1321*E1321</f>
        <v/>
      </c>
      <c r="S1321">
        <f>R1321*G1321</f>
        <v/>
      </c>
      <c r="T1321">
        <f>Q1321+S1321</f>
        <v/>
      </c>
      <c r="U1321">
        <f>(Q1321*D1321+S1321*I1321)*(1-O1321)</f>
        <v/>
      </c>
      <c r="V1321">
        <f>(R1321*K1321*N1321+'d_고정'!$B$3*('6_기대효과'!$H$7/8)*N1321*'d_고정'!$B$10*M1321*('6_기대효과'!$K$7/'d_고정'!$B$9))*(1-O1321)</f>
        <v/>
      </c>
      <c r="W1321">
        <f>(S1321*I1321+R1321*MAX(K1321-'d_고정'!$B$10*M1321*('6_기대효과'!$K$7/'d_고정'!$B$9),0)*N1321)*(1-O1321)</f>
        <v/>
      </c>
      <c r="X1321">
        <f>U1321+V1321</f>
        <v/>
      </c>
      <c r="Y1321">
        <f>U1321/('d_고정'!$B$5*'6_기대효과'!$H$7/8)/'d_고정'!$B$6</f>
        <v/>
      </c>
      <c r="Z1321">
        <f>U1321/('d_고정'!$B$8*'6_기대효과'!$H$7/8)</f>
        <v/>
      </c>
    </row>
    <row r="1322">
      <c r="A1322">
        <f>RAND()</f>
        <v/>
      </c>
      <c r="B1322">
        <f>IF('d_시나리오'!$J$2='d_시나리오'!$H$2,'d_시나리오'!$I$2,IF(A1322&lt;('d_시나리오'!$I$2-'d_시나리오'!$H$2)/('d_시나리오'!$J$2-'d_시나리오'!$H$2),'d_시나리오'!$H$2+SQRT(A1322*('d_시나리오'!$J$2-'d_시나리오'!$H$2)*('d_시나리오'!$I$2-'d_시나리오'!$H$2)),'d_시나리오'!$J$2-SQRT((1-A1322)*('d_시나리오'!$J$2-'d_시나리오'!$H$2)*('d_시나리오'!$J$2-'d_시나리오'!$I$2))))</f>
        <v/>
      </c>
      <c r="C1322">
        <f>BETAINV(RAND(),2,6)</f>
        <v/>
      </c>
      <c r="D1322">
        <f>INDEX('d_분포'!$A$2:$A$28,RANDBETWEEN(1,27))</f>
        <v/>
      </c>
      <c r="E1322">
        <f>INDEX('d_분포'!$C$2:$C$5,RANDBETWEEN(1,4))*(0.9+0.2*RAND())</f>
        <v/>
      </c>
      <c r="F1322">
        <f>RAND()</f>
        <v/>
      </c>
      <c r="G1322">
        <f>IF('d_시나리오'!$J$3='d_시나리오'!$H$3,'d_시나리오'!$I$3,IF(F1322&lt;('d_시나리오'!$I$3-'d_시나리오'!$H$3)/('d_시나리오'!$J$3-'d_시나리오'!$H$3),'d_시나리오'!$H$3+SQRT(F1322*('d_시나리오'!$J$3-'d_시나리오'!$H$3)*('d_시나리오'!$I$3-'d_시나리오'!$H$3)),'d_시나리오'!$J$3-SQRT((1-F1322)*('d_시나리오'!$J$3-'d_시나리오'!$H$3)*('d_시나리오'!$J$3-'d_시나리오'!$I$3))))</f>
        <v/>
      </c>
      <c r="H1322">
        <f>RAND()</f>
        <v/>
      </c>
      <c r="I1322">
        <f>IF('d_시나리오'!$J$4='d_시나리오'!$H$4,'d_시나리오'!$I$4,IF(H1322&lt;('d_시나리오'!$I$4-'d_시나리오'!$H$4)/('d_시나리오'!$J$4-'d_시나리오'!$H$4),'d_시나리오'!$H$4+SQRT(H1322*('d_시나리오'!$J$4-'d_시나리오'!$H$4)*('d_시나리오'!$I$4-'d_시나리오'!$H$4)),'d_시나리오'!$J$4-SQRT((1-H1322)*('d_시나리오'!$J$4-'d_시나리오'!$H$4)*('d_시나리오'!$J$4-'d_시나리오'!$I$4))))</f>
        <v/>
      </c>
      <c r="J1322">
        <f>RAND()</f>
        <v/>
      </c>
      <c r="K1322">
        <f>IF('d_시나리오'!$J$5='d_시나리오'!$H$5,'d_시나리오'!$I$5,IF(J1322&lt;('d_시나리오'!$I$5-'d_시나리오'!$H$5)/('d_시나리오'!$J$5-'d_시나리오'!$H$5),'d_시나리오'!$H$5+SQRT(J1322*('d_시나리오'!$J$5-'d_시나리오'!$H$5)*('d_시나리오'!$I$5-'d_시나리오'!$H$5)),'d_시나리오'!$J$5-SQRT((1-J1322)*('d_시나리오'!$J$5-'d_시나리오'!$H$5)*('d_시나리오'!$J$5-'d_시나리오'!$I$5))))</f>
        <v/>
      </c>
      <c r="L1322">
        <f>RAND()</f>
        <v/>
      </c>
      <c r="M1322">
        <f>IF('d_시나리오'!$J$6='d_시나리오'!$H$6,'d_시나리오'!$I$6,IF(L1322&lt;('d_시나리오'!$I$6-'d_시나리오'!$H$6)/('d_시나리오'!$J$6-'d_시나리오'!$H$6),'d_시나리오'!$H$6+SQRT(L1322*('d_시나리오'!$J$6-'d_시나리오'!$H$6)*('d_시나리오'!$I$6-'d_시나리오'!$H$6)),'d_시나리오'!$J$6-SQRT((1-L1322)*('d_시나리오'!$J$6-'d_시나리오'!$H$6)*('d_시나리오'!$J$6-'d_시나리오'!$I$6))))</f>
        <v/>
      </c>
      <c r="N1322">
        <f>INDEX('d_분포'!$B$2:$B$57,RANDBETWEEN(1,56))</f>
        <v/>
      </c>
      <c r="O1322">
        <f>BETAINV(RAND(),5,5)</f>
        <v/>
      </c>
      <c r="P1322">
        <f>'d_고정'!$B$1*'6_기대효과'!$H$7*('d_시나리오'!$I$7/'d_고정'!$B$2)*B1322</f>
        <v/>
      </c>
      <c r="Q1322">
        <f>P1322*C1322</f>
        <v/>
      </c>
      <c r="R1322">
        <f>P1322*E1322</f>
        <v/>
      </c>
      <c r="S1322">
        <f>R1322*G1322</f>
        <v/>
      </c>
      <c r="T1322">
        <f>Q1322+S1322</f>
        <v/>
      </c>
      <c r="U1322">
        <f>(Q1322*D1322+S1322*I1322)*(1-O1322)</f>
        <v/>
      </c>
      <c r="V1322">
        <f>(R1322*K1322*N1322+'d_고정'!$B$3*('6_기대효과'!$H$7/8)*N1322*'d_고정'!$B$10*M1322*('6_기대효과'!$K$7/'d_고정'!$B$9))*(1-O1322)</f>
        <v/>
      </c>
      <c r="W1322">
        <f>(S1322*I1322+R1322*MAX(K1322-'d_고정'!$B$10*M1322*('6_기대효과'!$K$7/'d_고정'!$B$9),0)*N1322)*(1-O1322)</f>
        <v/>
      </c>
      <c r="X1322">
        <f>U1322+V1322</f>
        <v/>
      </c>
      <c r="Y1322">
        <f>U1322/('d_고정'!$B$5*'6_기대효과'!$H$7/8)/'d_고정'!$B$6</f>
        <v/>
      </c>
      <c r="Z1322">
        <f>U1322/('d_고정'!$B$8*'6_기대효과'!$H$7/8)</f>
        <v/>
      </c>
    </row>
    <row r="1323">
      <c r="A1323">
        <f>RAND()</f>
        <v/>
      </c>
      <c r="B1323">
        <f>IF('d_시나리오'!$J$2='d_시나리오'!$H$2,'d_시나리오'!$I$2,IF(A1323&lt;('d_시나리오'!$I$2-'d_시나리오'!$H$2)/('d_시나리오'!$J$2-'d_시나리오'!$H$2),'d_시나리오'!$H$2+SQRT(A1323*('d_시나리오'!$J$2-'d_시나리오'!$H$2)*('d_시나리오'!$I$2-'d_시나리오'!$H$2)),'d_시나리오'!$J$2-SQRT((1-A1323)*('d_시나리오'!$J$2-'d_시나리오'!$H$2)*('d_시나리오'!$J$2-'d_시나리오'!$I$2))))</f>
        <v/>
      </c>
      <c r="C1323">
        <f>BETAINV(RAND(),2,6)</f>
        <v/>
      </c>
      <c r="D1323">
        <f>INDEX('d_분포'!$A$2:$A$28,RANDBETWEEN(1,27))</f>
        <v/>
      </c>
      <c r="E1323">
        <f>INDEX('d_분포'!$C$2:$C$5,RANDBETWEEN(1,4))*(0.9+0.2*RAND())</f>
        <v/>
      </c>
      <c r="F1323">
        <f>RAND()</f>
        <v/>
      </c>
      <c r="G1323">
        <f>IF('d_시나리오'!$J$3='d_시나리오'!$H$3,'d_시나리오'!$I$3,IF(F1323&lt;('d_시나리오'!$I$3-'d_시나리오'!$H$3)/('d_시나리오'!$J$3-'d_시나리오'!$H$3),'d_시나리오'!$H$3+SQRT(F1323*('d_시나리오'!$J$3-'d_시나리오'!$H$3)*('d_시나리오'!$I$3-'d_시나리오'!$H$3)),'d_시나리오'!$J$3-SQRT((1-F1323)*('d_시나리오'!$J$3-'d_시나리오'!$H$3)*('d_시나리오'!$J$3-'d_시나리오'!$I$3))))</f>
        <v/>
      </c>
      <c r="H1323">
        <f>RAND()</f>
        <v/>
      </c>
      <c r="I1323">
        <f>IF('d_시나리오'!$J$4='d_시나리오'!$H$4,'d_시나리오'!$I$4,IF(H1323&lt;('d_시나리오'!$I$4-'d_시나리오'!$H$4)/('d_시나리오'!$J$4-'d_시나리오'!$H$4),'d_시나리오'!$H$4+SQRT(H1323*('d_시나리오'!$J$4-'d_시나리오'!$H$4)*('d_시나리오'!$I$4-'d_시나리오'!$H$4)),'d_시나리오'!$J$4-SQRT((1-H1323)*('d_시나리오'!$J$4-'d_시나리오'!$H$4)*('d_시나리오'!$J$4-'d_시나리오'!$I$4))))</f>
        <v/>
      </c>
      <c r="J1323">
        <f>RAND()</f>
        <v/>
      </c>
      <c r="K1323">
        <f>IF('d_시나리오'!$J$5='d_시나리오'!$H$5,'d_시나리오'!$I$5,IF(J1323&lt;('d_시나리오'!$I$5-'d_시나리오'!$H$5)/('d_시나리오'!$J$5-'d_시나리오'!$H$5),'d_시나리오'!$H$5+SQRT(J1323*('d_시나리오'!$J$5-'d_시나리오'!$H$5)*('d_시나리오'!$I$5-'d_시나리오'!$H$5)),'d_시나리오'!$J$5-SQRT((1-J1323)*('d_시나리오'!$J$5-'d_시나리오'!$H$5)*('d_시나리오'!$J$5-'d_시나리오'!$I$5))))</f>
        <v/>
      </c>
      <c r="L1323">
        <f>RAND()</f>
        <v/>
      </c>
      <c r="M1323">
        <f>IF('d_시나리오'!$J$6='d_시나리오'!$H$6,'d_시나리오'!$I$6,IF(L1323&lt;('d_시나리오'!$I$6-'d_시나리오'!$H$6)/('d_시나리오'!$J$6-'d_시나리오'!$H$6),'d_시나리오'!$H$6+SQRT(L1323*('d_시나리오'!$J$6-'d_시나리오'!$H$6)*('d_시나리오'!$I$6-'d_시나리오'!$H$6)),'d_시나리오'!$J$6-SQRT((1-L1323)*('d_시나리오'!$J$6-'d_시나리오'!$H$6)*('d_시나리오'!$J$6-'d_시나리오'!$I$6))))</f>
        <v/>
      </c>
      <c r="N1323">
        <f>INDEX('d_분포'!$B$2:$B$57,RANDBETWEEN(1,56))</f>
        <v/>
      </c>
      <c r="O1323">
        <f>BETAINV(RAND(),5,5)</f>
        <v/>
      </c>
      <c r="P1323">
        <f>'d_고정'!$B$1*'6_기대효과'!$H$7*('d_시나리오'!$I$7/'d_고정'!$B$2)*B1323</f>
        <v/>
      </c>
      <c r="Q1323">
        <f>P1323*C1323</f>
        <v/>
      </c>
      <c r="R1323">
        <f>P1323*E1323</f>
        <v/>
      </c>
      <c r="S1323">
        <f>R1323*G1323</f>
        <v/>
      </c>
      <c r="T1323">
        <f>Q1323+S1323</f>
        <v/>
      </c>
      <c r="U1323">
        <f>(Q1323*D1323+S1323*I1323)*(1-O1323)</f>
        <v/>
      </c>
      <c r="V1323">
        <f>(R1323*K1323*N1323+'d_고정'!$B$3*('6_기대효과'!$H$7/8)*N1323*'d_고정'!$B$10*M1323*('6_기대효과'!$K$7/'d_고정'!$B$9))*(1-O1323)</f>
        <v/>
      </c>
      <c r="W1323">
        <f>(S1323*I1323+R1323*MAX(K1323-'d_고정'!$B$10*M1323*('6_기대효과'!$K$7/'d_고정'!$B$9),0)*N1323)*(1-O1323)</f>
        <v/>
      </c>
      <c r="X1323">
        <f>U1323+V1323</f>
        <v/>
      </c>
      <c r="Y1323">
        <f>U1323/('d_고정'!$B$5*'6_기대효과'!$H$7/8)/'d_고정'!$B$6</f>
        <v/>
      </c>
      <c r="Z1323">
        <f>U1323/('d_고정'!$B$8*'6_기대효과'!$H$7/8)</f>
        <v/>
      </c>
    </row>
    <row r="1324">
      <c r="A1324">
        <f>RAND()</f>
        <v/>
      </c>
      <c r="B1324">
        <f>IF('d_시나리오'!$J$2='d_시나리오'!$H$2,'d_시나리오'!$I$2,IF(A1324&lt;('d_시나리오'!$I$2-'d_시나리오'!$H$2)/('d_시나리오'!$J$2-'d_시나리오'!$H$2),'d_시나리오'!$H$2+SQRT(A1324*('d_시나리오'!$J$2-'d_시나리오'!$H$2)*('d_시나리오'!$I$2-'d_시나리오'!$H$2)),'d_시나리오'!$J$2-SQRT((1-A1324)*('d_시나리오'!$J$2-'d_시나리오'!$H$2)*('d_시나리오'!$J$2-'d_시나리오'!$I$2))))</f>
        <v/>
      </c>
      <c r="C1324">
        <f>BETAINV(RAND(),2,6)</f>
        <v/>
      </c>
      <c r="D1324">
        <f>INDEX('d_분포'!$A$2:$A$28,RANDBETWEEN(1,27))</f>
        <v/>
      </c>
      <c r="E1324">
        <f>INDEX('d_분포'!$C$2:$C$5,RANDBETWEEN(1,4))*(0.9+0.2*RAND())</f>
        <v/>
      </c>
      <c r="F1324">
        <f>RAND()</f>
        <v/>
      </c>
      <c r="G1324">
        <f>IF('d_시나리오'!$J$3='d_시나리오'!$H$3,'d_시나리오'!$I$3,IF(F1324&lt;('d_시나리오'!$I$3-'d_시나리오'!$H$3)/('d_시나리오'!$J$3-'d_시나리오'!$H$3),'d_시나리오'!$H$3+SQRT(F1324*('d_시나리오'!$J$3-'d_시나리오'!$H$3)*('d_시나리오'!$I$3-'d_시나리오'!$H$3)),'d_시나리오'!$J$3-SQRT((1-F1324)*('d_시나리오'!$J$3-'d_시나리오'!$H$3)*('d_시나리오'!$J$3-'d_시나리오'!$I$3))))</f>
        <v/>
      </c>
      <c r="H1324">
        <f>RAND()</f>
        <v/>
      </c>
      <c r="I1324">
        <f>IF('d_시나리오'!$J$4='d_시나리오'!$H$4,'d_시나리오'!$I$4,IF(H1324&lt;('d_시나리오'!$I$4-'d_시나리오'!$H$4)/('d_시나리오'!$J$4-'d_시나리오'!$H$4),'d_시나리오'!$H$4+SQRT(H1324*('d_시나리오'!$J$4-'d_시나리오'!$H$4)*('d_시나리오'!$I$4-'d_시나리오'!$H$4)),'d_시나리오'!$J$4-SQRT((1-H1324)*('d_시나리오'!$J$4-'d_시나리오'!$H$4)*('d_시나리오'!$J$4-'d_시나리오'!$I$4))))</f>
        <v/>
      </c>
      <c r="J1324">
        <f>RAND()</f>
        <v/>
      </c>
      <c r="K1324">
        <f>IF('d_시나리오'!$J$5='d_시나리오'!$H$5,'d_시나리오'!$I$5,IF(J1324&lt;('d_시나리오'!$I$5-'d_시나리오'!$H$5)/('d_시나리오'!$J$5-'d_시나리오'!$H$5),'d_시나리오'!$H$5+SQRT(J1324*('d_시나리오'!$J$5-'d_시나리오'!$H$5)*('d_시나리오'!$I$5-'d_시나리오'!$H$5)),'d_시나리오'!$J$5-SQRT((1-J1324)*('d_시나리오'!$J$5-'d_시나리오'!$H$5)*('d_시나리오'!$J$5-'d_시나리오'!$I$5))))</f>
        <v/>
      </c>
      <c r="L1324">
        <f>RAND()</f>
        <v/>
      </c>
      <c r="M1324">
        <f>IF('d_시나리오'!$J$6='d_시나리오'!$H$6,'d_시나리오'!$I$6,IF(L1324&lt;('d_시나리오'!$I$6-'d_시나리오'!$H$6)/('d_시나리오'!$J$6-'d_시나리오'!$H$6),'d_시나리오'!$H$6+SQRT(L1324*('d_시나리오'!$J$6-'d_시나리오'!$H$6)*('d_시나리오'!$I$6-'d_시나리오'!$H$6)),'d_시나리오'!$J$6-SQRT((1-L1324)*('d_시나리오'!$J$6-'d_시나리오'!$H$6)*('d_시나리오'!$J$6-'d_시나리오'!$I$6))))</f>
        <v/>
      </c>
      <c r="N1324">
        <f>INDEX('d_분포'!$B$2:$B$57,RANDBETWEEN(1,56))</f>
        <v/>
      </c>
      <c r="O1324">
        <f>BETAINV(RAND(),5,5)</f>
        <v/>
      </c>
      <c r="P1324">
        <f>'d_고정'!$B$1*'6_기대효과'!$H$7*('d_시나리오'!$I$7/'d_고정'!$B$2)*B1324</f>
        <v/>
      </c>
      <c r="Q1324">
        <f>P1324*C1324</f>
        <v/>
      </c>
      <c r="R1324">
        <f>P1324*E1324</f>
        <v/>
      </c>
      <c r="S1324">
        <f>R1324*G1324</f>
        <v/>
      </c>
      <c r="T1324">
        <f>Q1324+S1324</f>
        <v/>
      </c>
      <c r="U1324">
        <f>(Q1324*D1324+S1324*I1324)*(1-O1324)</f>
        <v/>
      </c>
      <c r="V1324">
        <f>(R1324*K1324*N1324+'d_고정'!$B$3*('6_기대효과'!$H$7/8)*N1324*'d_고정'!$B$10*M1324*('6_기대효과'!$K$7/'d_고정'!$B$9))*(1-O1324)</f>
        <v/>
      </c>
      <c r="W1324">
        <f>(S1324*I1324+R1324*MAX(K1324-'d_고정'!$B$10*M1324*('6_기대효과'!$K$7/'d_고정'!$B$9),0)*N1324)*(1-O1324)</f>
        <v/>
      </c>
      <c r="X1324">
        <f>U1324+V1324</f>
        <v/>
      </c>
      <c r="Y1324">
        <f>U1324/('d_고정'!$B$5*'6_기대효과'!$H$7/8)/'d_고정'!$B$6</f>
        <v/>
      </c>
      <c r="Z1324">
        <f>U1324/('d_고정'!$B$8*'6_기대효과'!$H$7/8)</f>
        <v/>
      </c>
    </row>
    <row r="1325">
      <c r="A1325">
        <f>RAND()</f>
        <v/>
      </c>
      <c r="B1325">
        <f>IF('d_시나리오'!$J$2='d_시나리오'!$H$2,'d_시나리오'!$I$2,IF(A1325&lt;('d_시나리오'!$I$2-'d_시나리오'!$H$2)/('d_시나리오'!$J$2-'d_시나리오'!$H$2),'d_시나리오'!$H$2+SQRT(A1325*('d_시나리오'!$J$2-'d_시나리오'!$H$2)*('d_시나리오'!$I$2-'d_시나리오'!$H$2)),'d_시나리오'!$J$2-SQRT((1-A1325)*('d_시나리오'!$J$2-'d_시나리오'!$H$2)*('d_시나리오'!$J$2-'d_시나리오'!$I$2))))</f>
        <v/>
      </c>
      <c r="C1325">
        <f>BETAINV(RAND(),2,6)</f>
        <v/>
      </c>
      <c r="D1325">
        <f>INDEX('d_분포'!$A$2:$A$28,RANDBETWEEN(1,27))</f>
        <v/>
      </c>
      <c r="E1325">
        <f>INDEX('d_분포'!$C$2:$C$5,RANDBETWEEN(1,4))*(0.9+0.2*RAND())</f>
        <v/>
      </c>
      <c r="F1325">
        <f>RAND()</f>
        <v/>
      </c>
      <c r="G1325">
        <f>IF('d_시나리오'!$J$3='d_시나리오'!$H$3,'d_시나리오'!$I$3,IF(F1325&lt;('d_시나리오'!$I$3-'d_시나리오'!$H$3)/('d_시나리오'!$J$3-'d_시나리오'!$H$3),'d_시나리오'!$H$3+SQRT(F1325*('d_시나리오'!$J$3-'d_시나리오'!$H$3)*('d_시나리오'!$I$3-'d_시나리오'!$H$3)),'d_시나리오'!$J$3-SQRT((1-F1325)*('d_시나리오'!$J$3-'d_시나리오'!$H$3)*('d_시나리오'!$J$3-'d_시나리오'!$I$3))))</f>
        <v/>
      </c>
      <c r="H1325">
        <f>RAND()</f>
        <v/>
      </c>
      <c r="I1325">
        <f>IF('d_시나리오'!$J$4='d_시나리오'!$H$4,'d_시나리오'!$I$4,IF(H1325&lt;('d_시나리오'!$I$4-'d_시나리오'!$H$4)/('d_시나리오'!$J$4-'d_시나리오'!$H$4),'d_시나리오'!$H$4+SQRT(H1325*('d_시나리오'!$J$4-'d_시나리오'!$H$4)*('d_시나리오'!$I$4-'d_시나리오'!$H$4)),'d_시나리오'!$J$4-SQRT((1-H1325)*('d_시나리오'!$J$4-'d_시나리오'!$H$4)*('d_시나리오'!$J$4-'d_시나리오'!$I$4))))</f>
        <v/>
      </c>
      <c r="J1325">
        <f>RAND()</f>
        <v/>
      </c>
      <c r="K1325">
        <f>IF('d_시나리오'!$J$5='d_시나리오'!$H$5,'d_시나리오'!$I$5,IF(J1325&lt;('d_시나리오'!$I$5-'d_시나리오'!$H$5)/('d_시나리오'!$J$5-'d_시나리오'!$H$5),'d_시나리오'!$H$5+SQRT(J1325*('d_시나리오'!$J$5-'d_시나리오'!$H$5)*('d_시나리오'!$I$5-'d_시나리오'!$H$5)),'d_시나리오'!$J$5-SQRT((1-J1325)*('d_시나리오'!$J$5-'d_시나리오'!$H$5)*('d_시나리오'!$J$5-'d_시나리오'!$I$5))))</f>
        <v/>
      </c>
      <c r="L1325">
        <f>RAND()</f>
        <v/>
      </c>
      <c r="M1325">
        <f>IF('d_시나리오'!$J$6='d_시나리오'!$H$6,'d_시나리오'!$I$6,IF(L1325&lt;('d_시나리오'!$I$6-'d_시나리오'!$H$6)/('d_시나리오'!$J$6-'d_시나리오'!$H$6),'d_시나리오'!$H$6+SQRT(L1325*('d_시나리오'!$J$6-'d_시나리오'!$H$6)*('d_시나리오'!$I$6-'d_시나리오'!$H$6)),'d_시나리오'!$J$6-SQRT((1-L1325)*('d_시나리오'!$J$6-'d_시나리오'!$H$6)*('d_시나리오'!$J$6-'d_시나리오'!$I$6))))</f>
        <v/>
      </c>
      <c r="N1325">
        <f>INDEX('d_분포'!$B$2:$B$57,RANDBETWEEN(1,56))</f>
        <v/>
      </c>
      <c r="O1325">
        <f>BETAINV(RAND(),5,5)</f>
        <v/>
      </c>
      <c r="P1325">
        <f>'d_고정'!$B$1*'6_기대효과'!$H$7*('d_시나리오'!$I$7/'d_고정'!$B$2)*B1325</f>
        <v/>
      </c>
      <c r="Q1325">
        <f>P1325*C1325</f>
        <v/>
      </c>
      <c r="R1325">
        <f>P1325*E1325</f>
        <v/>
      </c>
      <c r="S1325">
        <f>R1325*G1325</f>
        <v/>
      </c>
      <c r="T1325">
        <f>Q1325+S1325</f>
        <v/>
      </c>
      <c r="U1325">
        <f>(Q1325*D1325+S1325*I1325)*(1-O1325)</f>
        <v/>
      </c>
      <c r="V1325">
        <f>(R1325*K1325*N1325+'d_고정'!$B$3*('6_기대효과'!$H$7/8)*N1325*'d_고정'!$B$10*M1325*('6_기대효과'!$K$7/'d_고정'!$B$9))*(1-O1325)</f>
        <v/>
      </c>
      <c r="W1325">
        <f>(S1325*I1325+R1325*MAX(K1325-'d_고정'!$B$10*M1325*('6_기대효과'!$K$7/'d_고정'!$B$9),0)*N1325)*(1-O1325)</f>
        <v/>
      </c>
      <c r="X1325">
        <f>U1325+V1325</f>
        <v/>
      </c>
      <c r="Y1325">
        <f>U1325/('d_고정'!$B$5*'6_기대효과'!$H$7/8)/'d_고정'!$B$6</f>
        <v/>
      </c>
      <c r="Z1325">
        <f>U1325/('d_고정'!$B$8*'6_기대효과'!$H$7/8)</f>
        <v/>
      </c>
    </row>
    <row r="1326">
      <c r="A1326">
        <f>RAND()</f>
        <v/>
      </c>
      <c r="B1326">
        <f>IF('d_시나리오'!$J$2='d_시나리오'!$H$2,'d_시나리오'!$I$2,IF(A1326&lt;('d_시나리오'!$I$2-'d_시나리오'!$H$2)/('d_시나리오'!$J$2-'d_시나리오'!$H$2),'d_시나리오'!$H$2+SQRT(A1326*('d_시나리오'!$J$2-'d_시나리오'!$H$2)*('d_시나리오'!$I$2-'d_시나리오'!$H$2)),'d_시나리오'!$J$2-SQRT((1-A1326)*('d_시나리오'!$J$2-'d_시나리오'!$H$2)*('d_시나리오'!$J$2-'d_시나리오'!$I$2))))</f>
        <v/>
      </c>
      <c r="C1326">
        <f>BETAINV(RAND(),2,6)</f>
        <v/>
      </c>
      <c r="D1326">
        <f>INDEX('d_분포'!$A$2:$A$28,RANDBETWEEN(1,27))</f>
        <v/>
      </c>
      <c r="E1326">
        <f>INDEX('d_분포'!$C$2:$C$5,RANDBETWEEN(1,4))*(0.9+0.2*RAND())</f>
        <v/>
      </c>
      <c r="F1326">
        <f>RAND()</f>
        <v/>
      </c>
      <c r="G1326">
        <f>IF('d_시나리오'!$J$3='d_시나리오'!$H$3,'d_시나리오'!$I$3,IF(F1326&lt;('d_시나리오'!$I$3-'d_시나리오'!$H$3)/('d_시나리오'!$J$3-'d_시나리오'!$H$3),'d_시나리오'!$H$3+SQRT(F1326*('d_시나리오'!$J$3-'d_시나리오'!$H$3)*('d_시나리오'!$I$3-'d_시나리오'!$H$3)),'d_시나리오'!$J$3-SQRT((1-F1326)*('d_시나리오'!$J$3-'d_시나리오'!$H$3)*('d_시나리오'!$J$3-'d_시나리오'!$I$3))))</f>
        <v/>
      </c>
      <c r="H1326">
        <f>RAND()</f>
        <v/>
      </c>
      <c r="I1326">
        <f>IF('d_시나리오'!$J$4='d_시나리오'!$H$4,'d_시나리오'!$I$4,IF(H1326&lt;('d_시나리오'!$I$4-'d_시나리오'!$H$4)/('d_시나리오'!$J$4-'d_시나리오'!$H$4),'d_시나리오'!$H$4+SQRT(H1326*('d_시나리오'!$J$4-'d_시나리오'!$H$4)*('d_시나리오'!$I$4-'d_시나리오'!$H$4)),'d_시나리오'!$J$4-SQRT((1-H1326)*('d_시나리오'!$J$4-'d_시나리오'!$H$4)*('d_시나리오'!$J$4-'d_시나리오'!$I$4))))</f>
        <v/>
      </c>
      <c r="J1326">
        <f>RAND()</f>
        <v/>
      </c>
      <c r="K1326">
        <f>IF('d_시나리오'!$J$5='d_시나리오'!$H$5,'d_시나리오'!$I$5,IF(J1326&lt;('d_시나리오'!$I$5-'d_시나리오'!$H$5)/('d_시나리오'!$J$5-'d_시나리오'!$H$5),'d_시나리오'!$H$5+SQRT(J1326*('d_시나리오'!$J$5-'d_시나리오'!$H$5)*('d_시나리오'!$I$5-'d_시나리오'!$H$5)),'d_시나리오'!$J$5-SQRT((1-J1326)*('d_시나리오'!$J$5-'d_시나리오'!$H$5)*('d_시나리오'!$J$5-'d_시나리오'!$I$5))))</f>
        <v/>
      </c>
      <c r="L1326">
        <f>RAND()</f>
        <v/>
      </c>
      <c r="M1326">
        <f>IF('d_시나리오'!$J$6='d_시나리오'!$H$6,'d_시나리오'!$I$6,IF(L1326&lt;('d_시나리오'!$I$6-'d_시나리오'!$H$6)/('d_시나리오'!$J$6-'d_시나리오'!$H$6),'d_시나리오'!$H$6+SQRT(L1326*('d_시나리오'!$J$6-'d_시나리오'!$H$6)*('d_시나리오'!$I$6-'d_시나리오'!$H$6)),'d_시나리오'!$J$6-SQRT((1-L1326)*('d_시나리오'!$J$6-'d_시나리오'!$H$6)*('d_시나리오'!$J$6-'d_시나리오'!$I$6))))</f>
        <v/>
      </c>
      <c r="N1326">
        <f>INDEX('d_분포'!$B$2:$B$57,RANDBETWEEN(1,56))</f>
        <v/>
      </c>
      <c r="O1326">
        <f>BETAINV(RAND(),5,5)</f>
        <v/>
      </c>
      <c r="P1326">
        <f>'d_고정'!$B$1*'6_기대효과'!$H$7*('d_시나리오'!$I$7/'d_고정'!$B$2)*B1326</f>
        <v/>
      </c>
      <c r="Q1326">
        <f>P1326*C1326</f>
        <v/>
      </c>
      <c r="R1326">
        <f>P1326*E1326</f>
        <v/>
      </c>
      <c r="S1326">
        <f>R1326*G1326</f>
        <v/>
      </c>
      <c r="T1326">
        <f>Q1326+S1326</f>
        <v/>
      </c>
      <c r="U1326">
        <f>(Q1326*D1326+S1326*I1326)*(1-O1326)</f>
        <v/>
      </c>
      <c r="V1326">
        <f>(R1326*K1326*N1326+'d_고정'!$B$3*('6_기대효과'!$H$7/8)*N1326*'d_고정'!$B$10*M1326*('6_기대효과'!$K$7/'d_고정'!$B$9))*(1-O1326)</f>
        <v/>
      </c>
      <c r="W1326">
        <f>(S1326*I1326+R1326*MAX(K1326-'d_고정'!$B$10*M1326*('6_기대효과'!$K$7/'d_고정'!$B$9),0)*N1326)*(1-O1326)</f>
        <v/>
      </c>
      <c r="X1326">
        <f>U1326+V1326</f>
        <v/>
      </c>
      <c r="Y1326">
        <f>U1326/('d_고정'!$B$5*'6_기대효과'!$H$7/8)/'d_고정'!$B$6</f>
        <v/>
      </c>
      <c r="Z1326">
        <f>U1326/('d_고정'!$B$8*'6_기대효과'!$H$7/8)</f>
        <v/>
      </c>
    </row>
    <row r="1327">
      <c r="A1327">
        <f>RAND()</f>
        <v/>
      </c>
      <c r="B1327">
        <f>IF('d_시나리오'!$J$2='d_시나리오'!$H$2,'d_시나리오'!$I$2,IF(A1327&lt;('d_시나리오'!$I$2-'d_시나리오'!$H$2)/('d_시나리오'!$J$2-'d_시나리오'!$H$2),'d_시나리오'!$H$2+SQRT(A1327*('d_시나리오'!$J$2-'d_시나리오'!$H$2)*('d_시나리오'!$I$2-'d_시나리오'!$H$2)),'d_시나리오'!$J$2-SQRT((1-A1327)*('d_시나리오'!$J$2-'d_시나리오'!$H$2)*('d_시나리오'!$J$2-'d_시나리오'!$I$2))))</f>
        <v/>
      </c>
      <c r="C1327">
        <f>BETAINV(RAND(),2,6)</f>
        <v/>
      </c>
      <c r="D1327">
        <f>INDEX('d_분포'!$A$2:$A$28,RANDBETWEEN(1,27))</f>
        <v/>
      </c>
      <c r="E1327">
        <f>INDEX('d_분포'!$C$2:$C$5,RANDBETWEEN(1,4))*(0.9+0.2*RAND())</f>
        <v/>
      </c>
      <c r="F1327">
        <f>RAND()</f>
        <v/>
      </c>
      <c r="G1327">
        <f>IF('d_시나리오'!$J$3='d_시나리오'!$H$3,'d_시나리오'!$I$3,IF(F1327&lt;('d_시나리오'!$I$3-'d_시나리오'!$H$3)/('d_시나리오'!$J$3-'d_시나리오'!$H$3),'d_시나리오'!$H$3+SQRT(F1327*('d_시나리오'!$J$3-'d_시나리오'!$H$3)*('d_시나리오'!$I$3-'d_시나리오'!$H$3)),'d_시나리오'!$J$3-SQRT((1-F1327)*('d_시나리오'!$J$3-'d_시나리오'!$H$3)*('d_시나리오'!$J$3-'d_시나리오'!$I$3))))</f>
        <v/>
      </c>
      <c r="H1327">
        <f>RAND()</f>
        <v/>
      </c>
      <c r="I1327">
        <f>IF('d_시나리오'!$J$4='d_시나리오'!$H$4,'d_시나리오'!$I$4,IF(H1327&lt;('d_시나리오'!$I$4-'d_시나리오'!$H$4)/('d_시나리오'!$J$4-'d_시나리오'!$H$4),'d_시나리오'!$H$4+SQRT(H1327*('d_시나리오'!$J$4-'d_시나리오'!$H$4)*('d_시나리오'!$I$4-'d_시나리오'!$H$4)),'d_시나리오'!$J$4-SQRT((1-H1327)*('d_시나리오'!$J$4-'d_시나리오'!$H$4)*('d_시나리오'!$J$4-'d_시나리오'!$I$4))))</f>
        <v/>
      </c>
      <c r="J1327">
        <f>RAND()</f>
        <v/>
      </c>
      <c r="K1327">
        <f>IF('d_시나리오'!$J$5='d_시나리오'!$H$5,'d_시나리오'!$I$5,IF(J1327&lt;('d_시나리오'!$I$5-'d_시나리오'!$H$5)/('d_시나리오'!$J$5-'d_시나리오'!$H$5),'d_시나리오'!$H$5+SQRT(J1327*('d_시나리오'!$J$5-'d_시나리오'!$H$5)*('d_시나리오'!$I$5-'d_시나리오'!$H$5)),'d_시나리오'!$J$5-SQRT((1-J1327)*('d_시나리오'!$J$5-'d_시나리오'!$H$5)*('d_시나리오'!$J$5-'d_시나리오'!$I$5))))</f>
        <v/>
      </c>
      <c r="L1327">
        <f>RAND()</f>
        <v/>
      </c>
      <c r="M1327">
        <f>IF('d_시나리오'!$J$6='d_시나리오'!$H$6,'d_시나리오'!$I$6,IF(L1327&lt;('d_시나리오'!$I$6-'d_시나리오'!$H$6)/('d_시나리오'!$J$6-'d_시나리오'!$H$6),'d_시나리오'!$H$6+SQRT(L1327*('d_시나리오'!$J$6-'d_시나리오'!$H$6)*('d_시나리오'!$I$6-'d_시나리오'!$H$6)),'d_시나리오'!$J$6-SQRT((1-L1327)*('d_시나리오'!$J$6-'d_시나리오'!$H$6)*('d_시나리오'!$J$6-'d_시나리오'!$I$6))))</f>
        <v/>
      </c>
      <c r="N1327">
        <f>INDEX('d_분포'!$B$2:$B$57,RANDBETWEEN(1,56))</f>
        <v/>
      </c>
      <c r="O1327">
        <f>BETAINV(RAND(),5,5)</f>
        <v/>
      </c>
      <c r="P1327">
        <f>'d_고정'!$B$1*'6_기대효과'!$H$7*('d_시나리오'!$I$7/'d_고정'!$B$2)*B1327</f>
        <v/>
      </c>
      <c r="Q1327">
        <f>P1327*C1327</f>
        <v/>
      </c>
      <c r="R1327">
        <f>P1327*E1327</f>
        <v/>
      </c>
      <c r="S1327">
        <f>R1327*G1327</f>
        <v/>
      </c>
      <c r="T1327">
        <f>Q1327+S1327</f>
        <v/>
      </c>
      <c r="U1327">
        <f>(Q1327*D1327+S1327*I1327)*(1-O1327)</f>
        <v/>
      </c>
      <c r="V1327">
        <f>(R1327*K1327*N1327+'d_고정'!$B$3*('6_기대효과'!$H$7/8)*N1327*'d_고정'!$B$10*M1327*('6_기대효과'!$K$7/'d_고정'!$B$9))*(1-O1327)</f>
        <v/>
      </c>
      <c r="W1327">
        <f>(S1327*I1327+R1327*MAX(K1327-'d_고정'!$B$10*M1327*('6_기대효과'!$K$7/'d_고정'!$B$9),0)*N1327)*(1-O1327)</f>
        <v/>
      </c>
      <c r="X1327">
        <f>U1327+V1327</f>
        <v/>
      </c>
      <c r="Y1327">
        <f>U1327/('d_고정'!$B$5*'6_기대효과'!$H$7/8)/'d_고정'!$B$6</f>
        <v/>
      </c>
      <c r="Z1327">
        <f>U1327/('d_고정'!$B$8*'6_기대효과'!$H$7/8)</f>
        <v/>
      </c>
    </row>
    <row r="1328">
      <c r="A1328">
        <f>RAND()</f>
        <v/>
      </c>
      <c r="B1328">
        <f>IF('d_시나리오'!$J$2='d_시나리오'!$H$2,'d_시나리오'!$I$2,IF(A1328&lt;('d_시나리오'!$I$2-'d_시나리오'!$H$2)/('d_시나리오'!$J$2-'d_시나리오'!$H$2),'d_시나리오'!$H$2+SQRT(A1328*('d_시나리오'!$J$2-'d_시나리오'!$H$2)*('d_시나리오'!$I$2-'d_시나리오'!$H$2)),'d_시나리오'!$J$2-SQRT((1-A1328)*('d_시나리오'!$J$2-'d_시나리오'!$H$2)*('d_시나리오'!$J$2-'d_시나리오'!$I$2))))</f>
        <v/>
      </c>
      <c r="C1328">
        <f>BETAINV(RAND(),2,6)</f>
        <v/>
      </c>
      <c r="D1328">
        <f>INDEX('d_분포'!$A$2:$A$28,RANDBETWEEN(1,27))</f>
        <v/>
      </c>
      <c r="E1328">
        <f>INDEX('d_분포'!$C$2:$C$5,RANDBETWEEN(1,4))*(0.9+0.2*RAND())</f>
        <v/>
      </c>
      <c r="F1328">
        <f>RAND()</f>
        <v/>
      </c>
      <c r="G1328">
        <f>IF('d_시나리오'!$J$3='d_시나리오'!$H$3,'d_시나리오'!$I$3,IF(F1328&lt;('d_시나리오'!$I$3-'d_시나리오'!$H$3)/('d_시나리오'!$J$3-'d_시나리오'!$H$3),'d_시나리오'!$H$3+SQRT(F1328*('d_시나리오'!$J$3-'d_시나리오'!$H$3)*('d_시나리오'!$I$3-'d_시나리오'!$H$3)),'d_시나리오'!$J$3-SQRT((1-F1328)*('d_시나리오'!$J$3-'d_시나리오'!$H$3)*('d_시나리오'!$J$3-'d_시나리오'!$I$3))))</f>
        <v/>
      </c>
      <c r="H1328">
        <f>RAND()</f>
        <v/>
      </c>
      <c r="I1328">
        <f>IF('d_시나리오'!$J$4='d_시나리오'!$H$4,'d_시나리오'!$I$4,IF(H1328&lt;('d_시나리오'!$I$4-'d_시나리오'!$H$4)/('d_시나리오'!$J$4-'d_시나리오'!$H$4),'d_시나리오'!$H$4+SQRT(H1328*('d_시나리오'!$J$4-'d_시나리오'!$H$4)*('d_시나리오'!$I$4-'d_시나리오'!$H$4)),'d_시나리오'!$J$4-SQRT((1-H1328)*('d_시나리오'!$J$4-'d_시나리오'!$H$4)*('d_시나리오'!$J$4-'d_시나리오'!$I$4))))</f>
        <v/>
      </c>
      <c r="J1328">
        <f>RAND()</f>
        <v/>
      </c>
      <c r="K1328">
        <f>IF('d_시나리오'!$J$5='d_시나리오'!$H$5,'d_시나리오'!$I$5,IF(J1328&lt;('d_시나리오'!$I$5-'d_시나리오'!$H$5)/('d_시나리오'!$J$5-'d_시나리오'!$H$5),'d_시나리오'!$H$5+SQRT(J1328*('d_시나리오'!$J$5-'d_시나리오'!$H$5)*('d_시나리오'!$I$5-'d_시나리오'!$H$5)),'d_시나리오'!$J$5-SQRT((1-J1328)*('d_시나리오'!$J$5-'d_시나리오'!$H$5)*('d_시나리오'!$J$5-'d_시나리오'!$I$5))))</f>
        <v/>
      </c>
      <c r="L1328">
        <f>RAND()</f>
        <v/>
      </c>
      <c r="M1328">
        <f>IF('d_시나리오'!$J$6='d_시나리오'!$H$6,'d_시나리오'!$I$6,IF(L1328&lt;('d_시나리오'!$I$6-'d_시나리오'!$H$6)/('d_시나리오'!$J$6-'d_시나리오'!$H$6),'d_시나리오'!$H$6+SQRT(L1328*('d_시나리오'!$J$6-'d_시나리오'!$H$6)*('d_시나리오'!$I$6-'d_시나리오'!$H$6)),'d_시나리오'!$J$6-SQRT((1-L1328)*('d_시나리오'!$J$6-'d_시나리오'!$H$6)*('d_시나리오'!$J$6-'d_시나리오'!$I$6))))</f>
        <v/>
      </c>
      <c r="N1328">
        <f>INDEX('d_분포'!$B$2:$B$57,RANDBETWEEN(1,56))</f>
        <v/>
      </c>
      <c r="O1328">
        <f>BETAINV(RAND(),5,5)</f>
        <v/>
      </c>
      <c r="P1328">
        <f>'d_고정'!$B$1*'6_기대효과'!$H$7*('d_시나리오'!$I$7/'d_고정'!$B$2)*B1328</f>
        <v/>
      </c>
      <c r="Q1328">
        <f>P1328*C1328</f>
        <v/>
      </c>
      <c r="R1328">
        <f>P1328*E1328</f>
        <v/>
      </c>
      <c r="S1328">
        <f>R1328*G1328</f>
        <v/>
      </c>
      <c r="T1328">
        <f>Q1328+S1328</f>
        <v/>
      </c>
      <c r="U1328">
        <f>(Q1328*D1328+S1328*I1328)*(1-O1328)</f>
        <v/>
      </c>
      <c r="V1328">
        <f>(R1328*K1328*N1328+'d_고정'!$B$3*('6_기대효과'!$H$7/8)*N1328*'d_고정'!$B$10*M1328*('6_기대효과'!$K$7/'d_고정'!$B$9))*(1-O1328)</f>
        <v/>
      </c>
      <c r="W1328">
        <f>(S1328*I1328+R1328*MAX(K1328-'d_고정'!$B$10*M1328*('6_기대효과'!$K$7/'d_고정'!$B$9),0)*N1328)*(1-O1328)</f>
        <v/>
      </c>
      <c r="X1328">
        <f>U1328+V1328</f>
        <v/>
      </c>
      <c r="Y1328">
        <f>U1328/('d_고정'!$B$5*'6_기대효과'!$H$7/8)/'d_고정'!$B$6</f>
        <v/>
      </c>
      <c r="Z1328">
        <f>U1328/('d_고정'!$B$8*'6_기대효과'!$H$7/8)</f>
        <v/>
      </c>
    </row>
    <row r="1329">
      <c r="A1329">
        <f>RAND()</f>
        <v/>
      </c>
      <c r="B1329">
        <f>IF('d_시나리오'!$J$2='d_시나리오'!$H$2,'d_시나리오'!$I$2,IF(A1329&lt;('d_시나리오'!$I$2-'d_시나리오'!$H$2)/('d_시나리오'!$J$2-'d_시나리오'!$H$2),'d_시나리오'!$H$2+SQRT(A1329*('d_시나리오'!$J$2-'d_시나리오'!$H$2)*('d_시나리오'!$I$2-'d_시나리오'!$H$2)),'d_시나리오'!$J$2-SQRT((1-A1329)*('d_시나리오'!$J$2-'d_시나리오'!$H$2)*('d_시나리오'!$J$2-'d_시나리오'!$I$2))))</f>
        <v/>
      </c>
      <c r="C1329">
        <f>BETAINV(RAND(),2,6)</f>
        <v/>
      </c>
      <c r="D1329">
        <f>INDEX('d_분포'!$A$2:$A$28,RANDBETWEEN(1,27))</f>
        <v/>
      </c>
      <c r="E1329">
        <f>INDEX('d_분포'!$C$2:$C$5,RANDBETWEEN(1,4))*(0.9+0.2*RAND())</f>
        <v/>
      </c>
      <c r="F1329">
        <f>RAND()</f>
        <v/>
      </c>
      <c r="G1329">
        <f>IF('d_시나리오'!$J$3='d_시나리오'!$H$3,'d_시나리오'!$I$3,IF(F1329&lt;('d_시나리오'!$I$3-'d_시나리오'!$H$3)/('d_시나리오'!$J$3-'d_시나리오'!$H$3),'d_시나리오'!$H$3+SQRT(F1329*('d_시나리오'!$J$3-'d_시나리오'!$H$3)*('d_시나리오'!$I$3-'d_시나리오'!$H$3)),'d_시나리오'!$J$3-SQRT((1-F1329)*('d_시나리오'!$J$3-'d_시나리오'!$H$3)*('d_시나리오'!$J$3-'d_시나리오'!$I$3))))</f>
        <v/>
      </c>
      <c r="H1329">
        <f>RAND()</f>
        <v/>
      </c>
      <c r="I1329">
        <f>IF('d_시나리오'!$J$4='d_시나리오'!$H$4,'d_시나리오'!$I$4,IF(H1329&lt;('d_시나리오'!$I$4-'d_시나리오'!$H$4)/('d_시나리오'!$J$4-'d_시나리오'!$H$4),'d_시나리오'!$H$4+SQRT(H1329*('d_시나리오'!$J$4-'d_시나리오'!$H$4)*('d_시나리오'!$I$4-'d_시나리오'!$H$4)),'d_시나리오'!$J$4-SQRT((1-H1329)*('d_시나리오'!$J$4-'d_시나리오'!$H$4)*('d_시나리오'!$J$4-'d_시나리오'!$I$4))))</f>
        <v/>
      </c>
      <c r="J1329">
        <f>RAND()</f>
        <v/>
      </c>
      <c r="K1329">
        <f>IF('d_시나리오'!$J$5='d_시나리오'!$H$5,'d_시나리오'!$I$5,IF(J1329&lt;('d_시나리오'!$I$5-'d_시나리오'!$H$5)/('d_시나리오'!$J$5-'d_시나리오'!$H$5),'d_시나리오'!$H$5+SQRT(J1329*('d_시나리오'!$J$5-'d_시나리오'!$H$5)*('d_시나리오'!$I$5-'d_시나리오'!$H$5)),'d_시나리오'!$J$5-SQRT((1-J1329)*('d_시나리오'!$J$5-'d_시나리오'!$H$5)*('d_시나리오'!$J$5-'d_시나리오'!$I$5))))</f>
        <v/>
      </c>
      <c r="L1329">
        <f>RAND()</f>
        <v/>
      </c>
      <c r="M1329">
        <f>IF('d_시나리오'!$J$6='d_시나리오'!$H$6,'d_시나리오'!$I$6,IF(L1329&lt;('d_시나리오'!$I$6-'d_시나리오'!$H$6)/('d_시나리오'!$J$6-'d_시나리오'!$H$6),'d_시나리오'!$H$6+SQRT(L1329*('d_시나리오'!$J$6-'d_시나리오'!$H$6)*('d_시나리오'!$I$6-'d_시나리오'!$H$6)),'d_시나리오'!$J$6-SQRT((1-L1329)*('d_시나리오'!$J$6-'d_시나리오'!$H$6)*('d_시나리오'!$J$6-'d_시나리오'!$I$6))))</f>
        <v/>
      </c>
      <c r="N1329">
        <f>INDEX('d_분포'!$B$2:$B$57,RANDBETWEEN(1,56))</f>
        <v/>
      </c>
      <c r="O1329">
        <f>BETAINV(RAND(),5,5)</f>
        <v/>
      </c>
      <c r="P1329">
        <f>'d_고정'!$B$1*'6_기대효과'!$H$7*('d_시나리오'!$I$7/'d_고정'!$B$2)*B1329</f>
        <v/>
      </c>
      <c r="Q1329">
        <f>P1329*C1329</f>
        <v/>
      </c>
      <c r="R1329">
        <f>P1329*E1329</f>
        <v/>
      </c>
      <c r="S1329">
        <f>R1329*G1329</f>
        <v/>
      </c>
      <c r="T1329">
        <f>Q1329+S1329</f>
        <v/>
      </c>
      <c r="U1329">
        <f>(Q1329*D1329+S1329*I1329)*(1-O1329)</f>
        <v/>
      </c>
      <c r="V1329">
        <f>(R1329*K1329*N1329+'d_고정'!$B$3*('6_기대효과'!$H$7/8)*N1329*'d_고정'!$B$10*M1329*('6_기대효과'!$K$7/'d_고정'!$B$9))*(1-O1329)</f>
        <v/>
      </c>
      <c r="W1329">
        <f>(S1329*I1329+R1329*MAX(K1329-'d_고정'!$B$10*M1329*('6_기대효과'!$K$7/'d_고정'!$B$9),0)*N1329)*(1-O1329)</f>
        <v/>
      </c>
      <c r="X1329">
        <f>U1329+V1329</f>
        <v/>
      </c>
      <c r="Y1329">
        <f>U1329/('d_고정'!$B$5*'6_기대효과'!$H$7/8)/'d_고정'!$B$6</f>
        <v/>
      </c>
      <c r="Z1329">
        <f>U1329/('d_고정'!$B$8*'6_기대효과'!$H$7/8)</f>
        <v/>
      </c>
    </row>
    <row r="1330">
      <c r="A1330">
        <f>RAND()</f>
        <v/>
      </c>
      <c r="B1330">
        <f>IF('d_시나리오'!$J$2='d_시나리오'!$H$2,'d_시나리오'!$I$2,IF(A1330&lt;('d_시나리오'!$I$2-'d_시나리오'!$H$2)/('d_시나리오'!$J$2-'d_시나리오'!$H$2),'d_시나리오'!$H$2+SQRT(A1330*('d_시나리오'!$J$2-'d_시나리오'!$H$2)*('d_시나리오'!$I$2-'d_시나리오'!$H$2)),'d_시나리오'!$J$2-SQRT((1-A1330)*('d_시나리오'!$J$2-'d_시나리오'!$H$2)*('d_시나리오'!$J$2-'d_시나리오'!$I$2))))</f>
        <v/>
      </c>
      <c r="C1330">
        <f>BETAINV(RAND(),2,6)</f>
        <v/>
      </c>
      <c r="D1330">
        <f>INDEX('d_분포'!$A$2:$A$28,RANDBETWEEN(1,27))</f>
        <v/>
      </c>
      <c r="E1330">
        <f>INDEX('d_분포'!$C$2:$C$5,RANDBETWEEN(1,4))*(0.9+0.2*RAND())</f>
        <v/>
      </c>
      <c r="F1330">
        <f>RAND()</f>
        <v/>
      </c>
      <c r="G1330">
        <f>IF('d_시나리오'!$J$3='d_시나리오'!$H$3,'d_시나리오'!$I$3,IF(F1330&lt;('d_시나리오'!$I$3-'d_시나리오'!$H$3)/('d_시나리오'!$J$3-'d_시나리오'!$H$3),'d_시나리오'!$H$3+SQRT(F1330*('d_시나리오'!$J$3-'d_시나리오'!$H$3)*('d_시나리오'!$I$3-'d_시나리오'!$H$3)),'d_시나리오'!$J$3-SQRT((1-F1330)*('d_시나리오'!$J$3-'d_시나리오'!$H$3)*('d_시나리오'!$J$3-'d_시나리오'!$I$3))))</f>
        <v/>
      </c>
      <c r="H1330">
        <f>RAND()</f>
        <v/>
      </c>
      <c r="I1330">
        <f>IF('d_시나리오'!$J$4='d_시나리오'!$H$4,'d_시나리오'!$I$4,IF(H1330&lt;('d_시나리오'!$I$4-'d_시나리오'!$H$4)/('d_시나리오'!$J$4-'d_시나리오'!$H$4),'d_시나리오'!$H$4+SQRT(H1330*('d_시나리오'!$J$4-'d_시나리오'!$H$4)*('d_시나리오'!$I$4-'d_시나리오'!$H$4)),'d_시나리오'!$J$4-SQRT((1-H1330)*('d_시나리오'!$J$4-'d_시나리오'!$H$4)*('d_시나리오'!$J$4-'d_시나리오'!$I$4))))</f>
        <v/>
      </c>
      <c r="J1330">
        <f>RAND()</f>
        <v/>
      </c>
      <c r="K1330">
        <f>IF('d_시나리오'!$J$5='d_시나리오'!$H$5,'d_시나리오'!$I$5,IF(J1330&lt;('d_시나리오'!$I$5-'d_시나리오'!$H$5)/('d_시나리오'!$J$5-'d_시나리오'!$H$5),'d_시나리오'!$H$5+SQRT(J1330*('d_시나리오'!$J$5-'d_시나리오'!$H$5)*('d_시나리오'!$I$5-'d_시나리오'!$H$5)),'d_시나리오'!$J$5-SQRT((1-J1330)*('d_시나리오'!$J$5-'d_시나리오'!$H$5)*('d_시나리오'!$J$5-'d_시나리오'!$I$5))))</f>
        <v/>
      </c>
      <c r="L1330">
        <f>RAND()</f>
        <v/>
      </c>
      <c r="M1330">
        <f>IF('d_시나리오'!$J$6='d_시나리오'!$H$6,'d_시나리오'!$I$6,IF(L1330&lt;('d_시나리오'!$I$6-'d_시나리오'!$H$6)/('d_시나리오'!$J$6-'d_시나리오'!$H$6),'d_시나리오'!$H$6+SQRT(L1330*('d_시나리오'!$J$6-'d_시나리오'!$H$6)*('d_시나리오'!$I$6-'d_시나리오'!$H$6)),'d_시나리오'!$J$6-SQRT((1-L1330)*('d_시나리오'!$J$6-'d_시나리오'!$H$6)*('d_시나리오'!$J$6-'d_시나리오'!$I$6))))</f>
        <v/>
      </c>
      <c r="N1330">
        <f>INDEX('d_분포'!$B$2:$B$57,RANDBETWEEN(1,56))</f>
        <v/>
      </c>
      <c r="O1330">
        <f>BETAINV(RAND(),5,5)</f>
        <v/>
      </c>
      <c r="P1330">
        <f>'d_고정'!$B$1*'6_기대효과'!$H$7*('d_시나리오'!$I$7/'d_고정'!$B$2)*B1330</f>
        <v/>
      </c>
      <c r="Q1330">
        <f>P1330*C1330</f>
        <v/>
      </c>
      <c r="R1330">
        <f>P1330*E1330</f>
        <v/>
      </c>
      <c r="S1330">
        <f>R1330*G1330</f>
        <v/>
      </c>
      <c r="T1330">
        <f>Q1330+S1330</f>
        <v/>
      </c>
      <c r="U1330">
        <f>(Q1330*D1330+S1330*I1330)*(1-O1330)</f>
        <v/>
      </c>
      <c r="V1330">
        <f>(R1330*K1330*N1330+'d_고정'!$B$3*('6_기대효과'!$H$7/8)*N1330*'d_고정'!$B$10*M1330*('6_기대효과'!$K$7/'d_고정'!$B$9))*(1-O1330)</f>
        <v/>
      </c>
      <c r="W1330">
        <f>(S1330*I1330+R1330*MAX(K1330-'d_고정'!$B$10*M1330*('6_기대효과'!$K$7/'d_고정'!$B$9),0)*N1330)*(1-O1330)</f>
        <v/>
      </c>
      <c r="X1330">
        <f>U1330+V1330</f>
        <v/>
      </c>
      <c r="Y1330">
        <f>U1330/('d_고정'!$B$5*'6_기대효과'!$H$7/8)/'d_고정'!$B$6</f>
        <v/>
      </c>
      <c r="Z1330">
        <f>U1330/('d_고정'!$B$8*'6_기대효과'!$H$7/8)</f>
        <v/>
      </c>
    </row>
    <row r="1331">
      <c r="A1331">
        <f>RAND()</f>
        <v/>
      </c>
      <c r="B1331">
        <f>IF('d_시나리오'!$J$2='d_시나리오'!$H$2,'d_시나리오'!$I$2,IF(A1331&lt;('d_시나리오'!$I$2-'d_시나리오'!$H$2)/('d_시나리오'!$J$2-'d_시나리오'!$H$2),'d_시나리오'!$H$2+SQRT(A1331*('d_시나리오'!$J$2-'d_시나리오'!$H$2)*('d_시나리오'!$I$2-'d_시나리오'!$H$2)),'d_시나리오'!$J$2-SQRT((1-A1331)*('d_시나리오'!$J$2-'d_시나리오'!$H$2)*('d_시나리오'!$J$2-'d_시나리오'!$I$2))))</f>
        <v/>
      </c>
      <c r="C1331">
        <f>BETAINV(RAND(),2,6)</f>
        <v/>
      </c>
      <c r="D1331">
        <f>INDEX('d_분포'!$A$2:$A$28,RANDBETWEEN(1,27))</f>
        <v/>
      </c>
      <c r="E1331">
        <f>INDEX('d_분포'!$C$2:$C$5,RANDBETWEEN(1,4))*(0.9+0.2*RAND())</f>
        <v/>
      </c>
      <c r="F1331">
        <f>RAND()</f>
        <v/>
      </c>
      <c r="G1331">
        <f>IF('d_시나리오'!$J$3='d_시나리오'!$H$3,'d_시나리오'!$I$3,IF(F1331&lt;('d_시나리오'!$I$3-'d_시나리오'!$H$3)/('d_시나리오'!$J$3-'d_시나리오'!$H$3),'d_시나리오'!$H$3+SQRT(F1331*('d_시나리오'!$J$3-'d_시나리오'!$H$3)*('d_시나리오'!$I$3-'d_시나리오'!$H$3)),'d_시나리오'!$J$3-SQRT((1-F1331)*('d_시나리오'!$J$3-'d_시나리오'!$H$3)*('d_시나리오'!$J$3-'d_시나리오'!$I$3))))</f>
        <v/>
      </c>
      <c r="H1331">
        <f>RAND()</f>
        <v/>
      </c>
      <c r="I1331">
        <f>IF('d_시나리오'!$J$4='d_시나리오'!$H$4,'d_시나리오'!$I$4,IF(H1331&lt;('d_시나리오'!$I$4-'d_시나리오'!$H$4)/('d_시나리오'!$J$4-'d_시나리오'!$H$4),'d_시나리오'!$H$4+SQRT(H1331*('d_시나리오'!$J$4-'d_시나리오'!$H$4)*('d_시나리오'!$I$4-'d_시나리오'!$H$4)),'d_시나리오'!$J$4-SQRT((1-H1331)*('d_시나리오'!$J$4-'d_시나리오'!$H$4)*('d_시나리오'!$J$4-'d_시나리오'!$I$4))))</f>
        <v/>
      </c>
      <c r="J1331">
        <f>RAND()</f>
        <v/>
      </c>
      <c r="K1331">
        <f>IF('d_시나리오'!$J$5='d_시나리오'!$H$5,'d_시나리오'!$I$5,IF(J1331&lt;('d_시나리오'!$I$5-'d_시나리오'!$H$5)/('d_시나리오'!$J$5-'d_시나리오'!$H$5),'d_시나리오'!$H$5+SQRT(J1331*('d_시나리오'!$J$5-'d_시나리오'!$H$5)*('d_시나리오'!$I$5-'d_시나리오'!$H$5)),'d_시나리오'!$J$5-SQRT((1-J1331)*('d_시나리오'!$J$5-'d_시나리오'!$H$5)*('d_시나리오'!$J$5-'d_시나리오'!$I$5))))</f>
        <v/>
      </c>
      <c r="L1331">
        <f>RAND()</f>
        <v/>
      </c>
      <c r="M1331">
        <f>IF('d_시나리오'!$J$6='d_시나리오'!$H$6,'d_시나리오'!$I$6,IF(L1331&lt;('d_시나리오'!$I$6-'d_시나리오'!$H$6)/('d_시나리오'!$J$6-'d_시나리오'!$H$6),'d_시나리오'!$H$6+SQRT(L1331*('d_시나리오'!$J$6-'d_시나리오'!$H$6)*('d_시나리오'!$I$6-'d_시나리오'!$H$6)),'d_시나리오'!$J$6-SQRT((1-L1331)*('d_시나리오'!$J$6-'d_시나리오'!$H$6)*('d_시나리오'!$J$6-'d_시나리오'!$I$6))))</f>
        <v/>
      </c>
      <c r="N1331">
        <f>INDEX('d_분포'!$B$2:$B$57,RANDBETWEEN(1,56))</f>
        <v/>
      </c>
      <c r="O1331">
        <f>BETAINV(RAND(),5,5)</f>
        <v/>
      </c>
      <c r="P1331">
        <f>'d_고정'!$B$1*'6_기대효과'!$H$7*('d_시나리오'!$I$7/'d_고정'!$B$2)*B1331</f>
        <v/>
      </c>
      <c r="Q1331">
        <f>P1331*C1331</f>
        <v/>
      </c>
      <c r="R1331">
        <f>P1331*E1331</f>
        <v/>
      </c>
      <c r="S1331">
        <f>R1331*G1331</f>
        <v/>
      </c>
      <c r="T1331">
        <f>Q1331+S1331</f>
        <v/>
      </c>
      <c r="U1331">
        <f>(Q1331*D1331+S1331*I1331)*(1-O1331)</f>
        <v/>
      </c>
      <c r="V1331">
        <f>(R1331*K1331*N1331+'d_고정'!$B$3*('6_기대효과'!$H$7/8)*N1331*'d_고정'!$B$10*M1331*('6_기대효과'!$K$7/'d_고정'!$B$9))*(1-O1331)</f>
        <v/>
      </c>
      <c r="W1331">
        <f>(S1331*I1331+R1331*MAX(K1331-'d_고정'!$B$10*M1331*('6_기대효과'!$K$7/'d_고정'!$B$9),0)*N1331)*(1-O1331)</f>
        <v/>
      </c>
      <c r="X1331">
        <f>U1331+V1331</f>
        <v/>
      </c>
      <c r="Y1331">
        <f>U1331/('d_고정'!$B$5*'6_기대효과'!$H$7/8)/'d_고정'!$B$6</f>
        <v/>
      </c>
      <c r="Z1331">
        <f>U1331/('d_고정'!$B$8*'6_기대효과'!$H$7/8)</f>
        <v/>
      </c>
    </row>
    <row r="1332">
      <c r="A1332">
        <f>RAND()</f>
        <v/>
      </c>
      <c r="B1332">
        <f>IF('d_시나리오'!$J$2='d_시나리오'!$H$2,'d_시나리오'!$I$2,IF(A1332&lt;('d_시나리오'!$I$2-'d_시나리오'!$H$2)/('d_시나리오'!$J$2-'d_시나리오'!$H$2),'d_시나리오'!$H$2+SQRT(A1332*('d_시나리오'!$J$2-'d_시나리오'!$H$2)*('d_시나리오'!$I$2-'d_시나리오'!$H$2)),'d_시나리오'!$J$2-SQRT((1-A1332)*('d_시나리오'!$J$2-'d_시나리오'!$H$2)*('d_시나리오'!$J$2-'d_시나리오'!$I$2))))</f>
        <v/>
      </c>
      <c r="C1332">
        <f>BETAINV(RAND(),2,6)</f>
        <v/>
      </c>
      <c r="D1332">
        <f>INDEX('d_분포'!$A$2:$A$28,RANDBETWEEN(1,27))</f>
        <v/>
      </c>
      <c r="E1332">
        <f>INDEX('d_분포'!$C$2:$C$5,RANDBETWEEN(1,4))*(0.9+0.2*RAND())</f>
        <v/>
      </c>
      <c r="F1332">
        <f>RAND()</f>
        <v/>
      </c>
      <c r="G1332">
        <f>IF('d_시나리오'!$J$3='d_시나리오'!$H$3,'d_시나리오'!$I$3,IF(F1332&lt;('d_시나리오'!$I$3-'d_시나리오'!$H$3)/('d_시나리오'!$J$3-'d_시나리오'!$H$3),'d_시나리오'!$H$3+SQRT(F1332*('d_시나리오'!$J$3-'d_시나리오'!$H$3)*('d_시나리오'!$I$3-'d_시나리오'!$H$3)),'d_시나리오'!$J$3-SQRT((1-F1332)*('d_시나리오'!$J$3-'d_시나리오'!$H$3)*('d_시나리오'!$J$3-'d_시나리오'!$I$3))))</f>
        <v/>
      </c>
      <c r="H1332">
        <f>RAND()</f>
        <v/>
      </c>
      <c r="I1332">
        <f>IF('d_시나리오'!$J$4='d_시나리오'!$H$4,'d_시나리오'!$I$4,IF(H1332&lt;('d_시나리오'!$I$4-'d_시나리오'!$H$4)/('d_시나리오'!$J$4-'d_시나리오'!$H$4),'d_시나리오'!$H$4+SQRT(H1332*('d_시나리오'!$J$4-'d_시나리오'!$H$4)*('d_시나리오'!$I$4-'d_시나리오'!$H$4)),'d_시나리오'!$J$4-SQRT((1-H1332)*('d_시나리오'!$J$4-'d_시나리오'!$H$4)*('d_시나리오'!$J$4-'d_시나리오'!$I$4))))</f>
        <v/>
      </c>
      <c r="J1332">
        <f>RAND()</f>
        <v/>
      </c>
      <c r="K1332">
        <f>IF('d_시나리오'!$J$5='d_시나리오'!$H$5,'d_시나리오'!$I$5,IF(J1332&lt;('d_시나리오'!$I$5-'d_시나리오'!$H$5)/('d_시나리오'!$J$5-'d_시나리오'!$H$5),'d_시나리오'!$H$5+SQRT(J1332*('d_시나리오'!$J$5-'d_시나리오'!$H$5)*('d_시나리오'!$I$5-'d_시나리오'!$H$5)),'d_시나리오'!$J$5-SQRT((1-J1332)*('d_시나리오'!$J$5-'d_시나리오'!$H$5)*('d_시나리오'!$J$5-'d_시나리오'!$I$5))))</f>
        <v/>
      </c>
      <c r="L1332">
        <f>RAND()</f>
        <v/>
      </c>
      <c r="M1332">
        <f>IF('d_시나리오'!$J$6='d_시나리오'!$H$6,'d_시나리오'!$I$6,IF(L1332&lt;('d_시나리오'!$I$6-'d_시나리오'!$H$6)/('d_시나리오'!$J$6-'d_시나리오'!$H$6),'d_시나리오'!$H$6+SQRT(L1332*('d_시나리오'!$J$6-'d_시나리오'!$H$6)*('d_시나리오'!$I$6-'d_시나리오'!$H$6)),'d_시나리오'!$J$6-SQRT((1-L1332)*('d_시나리오'!$J$6-'d_시나리오'!$H$6)*('d_시나리오'!$J$6-'d_시나리오'!$I$6))))</f>
        <v/>
      </c>
      <c r="N1332">
        <f>INDEX('d_분포'!$B$2:$B$57,RANDBETWEEN(1,56))</f>
        <v/>
      </c>
      <c r="O1332">
        <f>BETAINV(RAND(),5,5)</f>
        <v/>
      </c>
      <c r="P1332">
        <f>'d_고정'!$B$1*'6_기대효과'!$H$7*('d_시나리오'!$I$7/'d_고정'!$B$2)*B1332</f>
        <v/>
      </c>
      <c r="Q1332">
        <f>P1332*C1332</f>
        <v/>
      </c>
      <c r="R1332">
        <f>P1332*E1332</f>
        <v/>
      </c>
      <c r="S1332">
        <f>R1332*G1332</f>
        <v/>
      </c>
      <c r="T1332">
        <f>Q1332+S1332</f>
        <v/>
      </c>
      <c r="U1332">
        <f>(Q1332*D1332+S1332*I1332)*(1-O1332)</f>
        <v/>
      </c>
      <c r="V1332">
        <f>(R1332*K1332*N1332+'d_고정'!$B$3*('6_기대효과'!$H$7/8)*N1332*'d_고정'!$B$10*M1332*('6_기대효과'!$K$7/'d_고정'!$B$9))*(1-O1332)</f>
        <v/>
      </c>
      <c r="W1332">
        <f>(S1332*I1332+R1332*MAX(K1332-'d_고정'!$B$10*M1332*('6_기대효과'!$K$7/'d_고정'!$B$9),0)*N1332)*(1-O1332)</f>
        <v/>
      </c>
      <c r="X1332">
        <f>U1332+V1332</f>
        <v/>
      </c>
      <c r="Y1332">
        <f>U1332/('d_고정'!$B$5*'6_기대효과'!$H$7/8)/'d_고정'!$B$6</f>
        <v/>
      </c>
      <c r="Z1332">
        <f>U1332/('d_고정'!$B$8*'6_기대효과'!$H$7/8)</f>
        <v/>
      </c>
    </row>
    <row r="1333">
      <c r="A1333">
        <f>RAND()</f>
        <v/>
      </c>
      <c r="B1333">
        <f>IF('d_시나리오'!$J$2='d_시나리오'!$H$2,'d_시나리오'!$I$2,IF(A1333&lt;('d_시나리오'!$I$2-'d_시나리오'!$H$2)/('d_시나리오'!$J$2-'d_시나리오'!$H$2),'d_시나리오'!$H$2+SQRT(A1333*('d_시나리오'!$J$2-'d_시나리오'!$H$2)*('d_시나리오'!$I$2-'d_시나리오'!$H$2)),'d_시나리오'!$J$2-SQRT((1-A1333)*('d_시나리오'!$J$2-'d_시나리오'!$H$2)*('d_시나리오'!$J$2-'d_시나리오'!$I$2))))</f>
        <v/>
      </c>
      <c r="C1333">
        <f>BETAINV(RAND(),2,6)</f>
        <v/>
      </c>
      <c r="D1333">
        <f>INDEX('d_분포'!$A$2:$A$28,RANDBETWEEN(1,27))</f>
        <v/>
      </c>
      <c r="E1333">
        <f>INDEX('d_분포'!$C$2:$C$5,RANDBETWEEN(1,4))*(0.9+0.2*RAND())</f>
        <v/>
      </c>
      <c r="F1333">
        <f>RAND()</f>
        <v/>
      </c>
      <c r="G1333">
        <f>IF('d_시나리오'!$J$3='d_시나리오'!$H$3,'d_시나리오'!$I$3,IF(F1333&lt;('d_시나리오'!$I$3-'d_시나리오'!$H$3)/('d_시나리오'!$J$3-'d_시나리오'!$H$3),'d_시나리오'!$H$3+SQRT(F1333*('d_시나리오'!$J$3-'d_시나리오'!$H$3)*('d_시나리오'!$I$3-'d_시나리오'!$H$3)),'d_시나리오'!$J$3-SQRT((1-F1333)*('d_시나리오'!$J$3-'d_시나리오'!$H$3)*('d_시나리오'!$J$3-'d_시나리오'!$I$3))))</f>
        <v/>
      </c>
      <c r="H1333">
        <f>RAND()</f>
        <v/>
      </c>
      <c r="I1333">
        <f>IF('d_시나리오'!$J$4='d_시나리오'!$H$4,'d_시나리오'!$I$4,IF(H1333&lt;('d_시나리오'!$I$4-'d_시나리오'!$H$4)/('d_시나리오'!$J$4-'d_시나리오'!$H$4),'d_시나리오'!$H$4+SQRT(H1333*('d_시나리오'!$J$4-'d_시나리오'!$H$4)*('d_시나리오'!$I$4-'d_시나리오'!$H$4)),'d_시나리오'!$J$4-SQRT((1-H1333)*('d_시나리오'!$J$4-'d_시나리오'!$H$4)*('d_시나리오'!$J$4-'d_시나리오'!$I$4))))</f>
        <v/>
      </c>
      <c r="J1333">
        <f>RAND()</f>
        <v/>
      </c>
      <c r="K1333">
        <f>IF('d_시나리오'!$J$5='d_시나리오'!$H$5,'d_시나리오'!$I$5,IF(J1333&lt;('d_시나리오'!$I$5-'d_시나리오'!$H$5)/('d_시나리오'!$J$5-'d_시나리오'!$H$5),'d_시나리오'!$H$5+SQRT(J1333*('d_시나리오'!$J$5-'d_시나리오'!$H$5)*('d_시나리오'!$I$5-'d_시나리오'!$H$5)),'d_시나리오'!$J$5-SQRT((1-J1333)*('d_시나리오'!$J$5-'d_시나리오'!$H$5)*('d_시나리오'!$J$5-'d_시나리오'!$I$5))))</f>
        <v/>
      </c>
      <c r="L1333">
        <f>RAND()</f>
        <v/>
      </c>
      <c r="M1333">
        <f>IF('d_시나리오'!$J$6='d_시나리오'!$H$6,'d_시나리오'!$I$6,IF(L1333&lt;('d_시나리오'!$I$6-'d_시나리오'!$H$6)/('d_시나리오'!$J$6-'d_시나리오'!$H$6),'d_시나리오'!$H$6+SQRT(L1333*('d_시나리오'!$J$6-'d_시나리오'!$H$6)*('d_시나리오'!$I$6-'d_시나리오'!$H$6)),'d_시나리오'!$J$6-SQRT((1-L1333)*('d_시나리오'!$J$6-'d_시나리오'!$H$6)*('d_시나리오'!$J$6-'d_시나리오'!$I$6))))</f>
        <v/>
      </c>
      <c r="N1333">
        <f>INDEX('d_분포'!$B$2:$B$57,RANDBETWEEN(1,56))</f>
        <v/>
      </c>
      <c r="O1333">
        <f>BETAINV(RAND(),5,5)</f>
        <v/>
      </c>
      <c r="P1333">
        <f>'d_고정'!$B$1*'6_기대효과'!$H$7*('d_시나리오'!$I$7/'d_고정'!$B$2)*B1333</f>
        <v/>
      </c>
      <c r="Q1333">
        <f>P1333*C1333</f>
        <v/>
      </c>
      <c r="R1333">
        <f>P1333*E1333</f>
        <v/>
      </c>
      <c r="S1333">
        <f>R1333*G1333</f>
        <v/>
      </c>
      <c r="T1333">
        <f>Q1333+S1333</f>
        <v/>
      </c>
      <c r="U1333">
        <f>(Q1333*D1333+S1333*I1333)*(1-O1333)</f>
        <v/>
      </c>
      <c r="V1333">
        <f>(R1333*K1333*N1333+'d_고정'!$B$3*('6_기대효과'!$H$7/8)*N1333*'d_고정'!$B$10*M1333*('6_기대효과'!$K$7/'d_고정'!$B$9))*(1-O1333)</f>
        <v/>
      </c>
      <c r="W1333">
        <f>(S1333*I1333+R1333*MAX(K1333-'d_고정'!$B$10*M1333*('6_기대효과'!$K$7/'d_고정'!$B$9),0)*N1333)*(1-O1333)</f>
        <v/>
      </c>
      <c r="X1333">
        <f>U1333+V1333</f>
        <v/>
      </c>
      <c r="Y1333">
        <f>U1333/('d_고정'!$B$5*'6_기대효과'!$H$7/8)/'d_고정'!$B$6</f>
        <v/>
      </c>
      <c r="Z1333">
        <f>U1333/('d_고정'!$B$8*'6_기대효과'!$H$7/8)</f>
        <v/>
      </c>
    </row>
    <row r="1334">
      <c r="A1334">
        <f>RAND()</f>
        <v/>
      </c>
      <c r="B1334">
        <f>IF('d_시나리오'!$J$2='d_시나리오'!$H$2,'d_시나리오'!$I$2,IF(A1334&lt;('d_시나리오'!$I$2-'d_시나리오'!$H$2)/('d_시나리오'!$J$2-'d_시나리오'!$H$2),'d_시나리오'!$H$2+SQRT(A1334*('d_시나리오'!$J$2-'d_시나리오'!$H$2)*('d_시나리오'!$I$2-'d_시나리오'!$H$2)),'d_시나리오'!$J$2-SQRT((1-A1334)*('d_시나리오'!$J$2-'d_시나리오'!$H$2)*('d_시나리오'!$J$2-'d_시나리오'!$I$2))))</f>
        <v/>
      </c>
      <c r="C1334">
        <f>BETAINV(RAND(),2,6)</f>
        <v/>
      </c>
      <c r="D1334">
        <f>INDEX('d_분포'!$A$2:$A$28,RANDBETWEEN(1,27))</f>
        <v/>
      </c>
      <c r="E1334">
        <f>INDEX('d_분포'!$C$2:$C$5,RANDBETWEEN(1,4))*(0.9+0.2*RAND())</f>
        <v/>
      </c>
      <c r="F1334">
        <f>RAND()</f>
        <v/>
      </c>
      <c r="G1334">
        <f>IF('d_시나리오'!$J$3='d_시나리오'!$H$3,'d_시나리오'!$I$3,IF(F1334&lt;('d_시나리오'!$I$3-'d_시나리오'!$H$3)/('d_시나리오'!$J$3-'d_시나리오'!$H$3),'d_시나리오'!$H$3+SQRT(F1334*('d_시나리오'!$J$3-'d_시나리오'!$H$3)*('d_시나리오'!$I$3-'d_시나리오'!$H$3)),'d_시나리오'!$J$3-SQRT((1-F1334)*('d_시나리오'!$J$3-'d_시나리오'!$H$3)*('d_시나리오'!$J$3-'d_시나리오'!$I$3))))</f>
        <v/>
      </c>
      <c r="H1334">
        <f>RAND()</f>
        <v/>
      </c>
      <c r="I1334">
        <f>IF('d_시나리오'!$J$4='d_시나리오'!$H$4,'d_시나리오'!$I$4,IF(H1334&lt;('d_시나리오'!$I$4-'d_시나리오'!$H$4)/('d_시나리오'!$J$4-'d_시나리오'!$H$4),'d_시나리오'!$H$4+SQRT(H1334*('d_시나리오'!$J$4-'d_시나리오'!$H$4)*('d_시나리오'!$I$4-'d_시나리오'!$H$4)),'d_시나리오'!$J$4-SQRT((1-H1334)*('d_시나리오'!$J$4-'d_시나리오'!$H$4)*('d_시나리오'!$J$4-'d_시나리오'!$I$4))))</f>
        <v/>
      </c>
      <c r="J1334">
        <f>RAND()</f>
        <v/>
      </c>
      <c r="K1334">
        <f>IF('d_시나리오'!$J$5='d_시나리오'!$H$5,'d_시나리오'!$I$5,IF(J1334&lt;('d_시나리오'!$I$5-'d_시나리오'!$H$5)/('d_시나리오'!$J$5-'d_시나리오'!$H$5),'d_시나리오'!$H$5+SQRT(J1334*('d_시나리오'!$J$5-'d_시나리오'!$H$5)*('d_시나리오'!$I$5-'d_시나리오'!$H$5)),'d_시나리오'!$J$5-SQRT((1-J1334)*('d_시나리오'!$J$5-'d_시나리오'!$H$5)*('d_시나리오'!$J$5-'d_시나리오'!$I$5))))</f>
        <v/>
      </c>
      <c r="L1334">
        <f>RAND()</f>
        <v/>
      </c>
      <c r="M1334">
        <f>IF('d_시나리오'!$J$6='d_시나리오'!$H$6,'d_시나리오'!$I$6,IF(L1334&lt;('d_시나리오'!$I$6-'d_시나리오'!$H$6)/('d_시나리오'!$J$6-'d_시나리오'!$H$6),'d_시나리오'!$H$6+SQRT(L1334*('d_시나리오'!$J$6-'d_시나리오'!$H$6)*('d_시나리오'!$I$6-'d_시나리오'!$H$6)),'d_시나리오'!$J$6-SQRT((1-L1334)*('d_시나리오'!$J$6-'d_시나리오'!$H$6)*('d_시나리오'!$J$6-'d_시나리오'!$I$6))))</f>
        <v/>
      </c>
      <c r="N1334">
        <f>INDEX('d_분포'!$B$2:$B$57,RANDBETWEEN(1,56))</f>
        <v/>
      </c>
      <c r="O1334">
        <f>BETAINV(RAND(),5,5)</f>
        <v/>
      </c>
      <c r="P1334">
        <f>'d_고정'!$B$1*'6_기대효과'!$H$7*('d_시나리오'!$I$7/'d_고정'!$B$2)*B1334</f>
        <v/>
      </c>
      <c r="Q1334">
        <f>P1334*C1334</f>
        <v/>
      </c>
      <c r="R1334">
        <f>P1334*E1334</f>
        <v/>
      </c>
      <c r="S1334">
        <f>R1334*G1334</f>
        <v/>
      </c>
      <c r="T1334">
        <f>Q1334+S1334</f>
        <v/>
      </c>
      <c r="U1334">
        <f>(Q1334*D1334+S1334*I1334)*(1-O1334)</f>
        <v/>
      </c>
      <c r="V1334">
        <f>(R1334*K1334*N1334+'d_고정'!$B$3*('6_기대효과'!$H$7/8)*N1334*'d_고정'!$B$10*M1334*('6_기대효과'!$K$7/'d_고정'!$B$9))*(1-O1334)</f>
        <v/>
      </c>
      <c r="W1334">
        <f>(S1334*I1334+R1334*MAX(K1334-'d_고정'!$B$10*M1334*('6_기대효과'!$K$7/'d_고정'!$B$9),0)*N1334)*(1-O1334)</f>
        <v/>
      </c>
      <c r="X1334">
        <f>U1334+V1334</f>
        <v/>
      </c>
      <c r="Y1334">
        <f>U1334/('d_고정'!$B$5*'6_기대효과'!$H$7/8)/'d_고정'!$B$6</f>
        <v/>
      </c>
      <c r="Z1334">
        <f>U1334/('d_고정'!$B$8*'6_기대효과'!$H$7/8)</f>
        <v/>
      </c>
    </row>
    <row r="1335">
      <c r="A1335">
        <f>RAND()</f>
        <v/>
      </c>
      <c r="B1335">
        <f>IF('d_시나리오'!$J$2='d_시나리오'!$H$2,'d_시나리오'!$I$2,IF(A1335&lt;('d_시나리오'!$I$2-'d_시나리오'!$H$2)/('d_시나리오'!$J$2-'d_시나리오'!$H$2),'d_시나리오'!$H$2+SQRT(A1335*('d_시나리오'!$J$2-'d_시나리오'!$H$2)*('d_시나리오'!$I$2-'d_시나리오'!$H$2)),'d_시나리오'!$J$2-SQRT((1-A1335)*('d_시나리오'!$J$2-'d_시나리오'!$H$2)*('d_시나리오'!$J$2-'d_시나리오'!$I$2))))</f>
        <v/>
      </c>
      <c r="C1335">
        <f>BETAINV(RAND(),2,6)</f>
        <v/>
      </c>
      <c r="D1335">
        <f>INDEX('d_분포'!$A$2:$A$28,RANDBETWEEN(1,27))</f>
        <v/>
      </c>
      <c r="E1335">
        <f>INDEX('d_분포'!$C$2:$C$5,RANDBETWEEN(1,4))*(0.9+0.2*RAND())</f>
        <v/>
      </c>
      <c r="F1335">
        <f>RAND()</f>
        <v/>
      </c>
      <c r="G1335">
        <f>IF('d_시나리오'!$J$3='d_시나리오'!$H$3,'d_시나리오'!$I$3,IF(F1335&lt;('d_시나리오'!$I$3-'d_시나리오'!$H$3)/('d_시나리오'!$J$3-'d_시나리오'!$H$3),'d_시나리오'!$H$3+SQRT(F1335*('d_시나리오'!$J$3-'d_시나리오'!$H$3)*('d_시나리오'!$I$3-'d_시나리오'!$H$3)),'d_시나리오'!$J$3-SQRT((1-F1335)*('d_시나리오'!$J$3-'d_시나리오'!$H$3)*('d_시나리오'!$J$3-'d_시나리오'!$I$3))))</f>
        <v/>
      </c>
      <c r="H1335">
        <f>RAND()</f>
        <v/>
      </c>
      <c r="I1335">
        <f>IF('d_시나리오'!$J$4='d_시나리오'!$H$4,'d_시나리오'!$I$4,IF(H1335&lt;('d_시나리오'!$I$4-'d_시나리오'!$H$4)/('d_시나리오'!$J$4-'d_시나리오'!$H$4),'d_시나리오'!$H$4+SQRT(H1335*('d_시나리오'!$J$4-'d_시나리오'!$H$4)*('d_시나리오'!$I$4-'d_시나리오'!$H$4)),'d_시나리오'!$J$4-SQRT((1-H1335)*('d_시나리오'!$J$4-'d_시나리오'!$H$4)*('d_시나리오'!$J$4-'d_시나리오'!$I$4))))</f>
        <v/>
      </c>
      <c r="J1335">
        <f>RAND()</f>
        <v/>
      </c>
      <c r="K1335">
        <f>IF('d_시나리오'!$J$5='d_시나리오'!$H$5,'d_시나리오'!$I$5,IF(J1335&lt;('d_시나리오'!$I$5-'d_시나리오'!$H$5)/('d_시나리오'!$J$5-'d_시나리오'!$H$5),'d_시나리오'!$H$5+SQRT(J1335*('d_시나리오'!$J$5-'d_시나리오'!$H$5)*('d_시나리오'!$I$5-'d_시나리오'!$H$5)),'d_시나리오'!$J$5-SQRT((1-J1335)*('d_시나리오'!$J$5-'d_시나리오'!$H$5)*('d_시나리오'!$J$5-'d_시나리오'!$I$5))))</f>
        <v/>
      </c>
      <c r="L1335">
        <f>RAND()</f>
        <v/>
      </c>
      <c r="M1335">
        <f>IF('d_시나리오'!$J$6='d_시나리오'!$H$6,'d_시나리오'!$I$6,IF(L1335&lt;('d_시나리오'!$I$6-'d_시나리오'!$H$6)/('d_시나리오'!$J$6-'d_시나리오'!$H$6),'d_시나리오'!$H$6+SQRT(L1335*('d_시나리오'!$J$6-'d_시나리오'!$H$6)*('d_시나리오'!$I$6-'d_시나리오'!$H$6)),'d_시나리오'!$J$6-SQRT((1-L1335)*('d_시나리오'!$J$6-'d_시나리오'!$H$6)*('d_시나리오'!$J$6-'d_시나리오'!$I$6))))</f>
        <v/>
      </c>
      <c r="N1335">
        <f>INDEX('d_분포'!$B$2:$B$57,RANDBETWEEN(1,56))</f>
        <v/>
      </c>
      <c r="O1335">
        <f>BETAINV(RAND(),5,5)</f>
        <v/>
      </c>
      <c r="P1335">
        <f>'d_고정'!$B$1*'6_기대효과'!$H$7*('d_시나리오'!$I$7/'d_고정'!$B$2)*B1335</f>
        <v/>
      </c>
      <c r="Q1335">
        <f>P1335*C1335</f>
        <v/>
      </c>
      <c r="R1335">
        <f>P1335*E1335</f>
        <v/>
      </c>
      <c r="S1335">
        <f>R1335*G1335</f>
        <v/>
      </c>
      <c r="T1335">
        <f>Q1335+S1335</f>
        <v/>
      </c>
      <c r="U1335">
        <f>(Q1335*D1335+S1335*I1335)*(1-O1335)</f>
        <v/>
      </c>
      <c r="V1335">
        <f>(R1335*K1335*N1335+'d_고정'!$B$3*('6_기대효과'!$H$7/8)*N1335*'d_고정'!$B$10*M1335*('6_기대효과'!$K$7/'d_고정'!$B$9))*(1-O1335)</f>
        <v/>
      </c>
      <c r="W1335">
        <f>(S1335*I1335+R1335*MAX(K1335-'d_고정'!$B$10*M1335*('6_기대효과'!$K$7/'d_고정'!$B$9),0)*N1335)*(1-O1335)</f>
        <v/>
      </c>
      <c r="X1335">
        <f>U1335+V1335</f>
        <v/>
      </c>
      <c r="Y1335">
        <f>U1335/('d_고정'!$B$5*'6_기대효과'!$H$7/8)/'d_고정'!$B$6</f>
        <v/>
      </c>
      <c r="Z1335">
        <f>U1335/('d_고정'!$B$8*'6_기대효과'!$H$7/8)</f>
        <v/>
      </c>
    </row>
    <row r="1336">
      <c r="A1336">
        <f>RAND()</f>
        <v/>
      </c>
      <c r="B1336">
        <f>IF('d_시나리오'!$J$2='d_시나리오'!$H$2,'d_시나리오'!$I$2,IF(A1336&lt;('d_시나리오'!$I$2-'d_시나리오'!$H$2)/('d_시나리오'!$J$2-'d_시나리오'!$H$2),'d_시나리오'!$H$2+SQRT(A1336*('d_시나리오'!$J$2-'d_시나리오'!$H$2)*('d_시나리오'!$I$2-'d_시나리오'!$H$2)),'d_시나리오'!$J$2-SQRT((1-A1336)*('d_시나리오'!$J$2-'d_시나리오'!$H$2)*('d_시나리오'!$J$2-'d_시나리오'!$I$2))))</f>
        <v/>
      </c>
      <c r="C1336">
        <f>BETAINV(RAND(),2,6)</f>
        <v/>
      </c>
      <c r="D1336">
        <f>INDEX('d_분포'!$A$2:$A$28,RANDBETWEEN(1,27))</f>
        <v/>
      </c>
      <c r="E1336">
        <f>INDEX('d_분포'!$C$2:$C$5,RANDBETWEEN(1,4))*(0.9+0.2*RAND())</f>
        <v/>
      </c>
      <c r="F1336">
        <f>RAND()</f>
        <v/>
      </c>
      <c r="G1336">
        <f>IF('d_시나리오'!$J$3='d_시나리오'!$H$3,'d_시나리오'!$I$3,IF(F1336&lt;('d_시나리오'!$I$3-'d_시나리오'!$H$3)/('d_시나리오'!$J$3-'d_시나리오'!$H$3),'d_시나리오'!$H$3+SQRT(F1336*('d_시나리오'!$J$3-'d_시나리오'!$H$3)*('d_시나리오'!$I$3-'d_시나리오'!$H$3)),'d_시나리오'!$J$3-SQRT((1-F1336)*('d_시나리오'!$J$3-'d_시나리오'!$H$3)*('d_시나리오'!$J$3-'d_시나리오'!$I$3))))</f>
        <v/>
      </c>
      <c r="H1336">
        <f>RAND()</f>
        <v/>
      </c>
      <c r="I1336">
        <f>IF('d_시나리오'!$J$4='d_시나리오'!$H$4,'d_시나리오'!$I$4,IF(H1336&lt;('d_시나리오'!$I$4-'d_시나리오'!$H$4)/('d_시나리오'!$J$4-'d_시나리오'!$H$4),'d_시나리오'!$H$4+SQRT(H1336*('d_시나리오'!$J$4-'d_시나리오'!$H$4)*('d_시나리오'!$I$4-'d_시나리오'!$H$4)),'d_시나리오'!$J$4-SQRT((1-H1336)*('d_시나리오'!$J$4-'d_시나리오'!$H$4)*('d_시나리오'!$J$4-'d_시나리오'!$I$4))))</f>
        <v/>
      </c>
      <c r="J1336">
        <f>RAND()</f>
        <v/>
      </c>
      <c r="K1336">
        <f>IF('d_시나리오'!$J$5='d_시나리오'!$H$5,'d_시나리오'!$I$5,IF(J1336&lt;('d_시나리오'!$I$5-'d_시나리오'!$H$5)/('d_시나리오'!$J$5-'d_시나리오'!$H$5),'d_시나리오'!$H$5+SQRT(J1336*('d_시나리오'!$J$5-'d_시나리오'!$H$5)*('d_시나리오'!$I$5-'d_시나리오'!$H$5)),'d_시나리오'!$J$5-SQRT((1-J1336)*('d_시나리오'!$J$5-'d_시나리오'!$H$5)*('d_시나리오'!$J$5-'d_시나리오'!$I$5))))</f>
        <v/>
      </c>
      <c r="L1336">
        <f>RAND()</f>
        <v/>
      </c>
      <c r="M1336">
        <f>IF('d_시나리오'!$J$6='d_시나리오'!$H$6,'d_시나리오'!$I$6,IF(L1336&lt;('d_시나리오'!$I$6-'d_시나리오'!$H$6)/('d_시나리오'!$J$6-'d_시나리오'!$H$6),'d_시나리오'!$H$6+SQRT(L1336*('d_시나리오'!$J$6-'d_시나리오'!$H$6)*('d_시나리오'!$I$6-'d_시나리오'!$H$6)),'d_시나리오'!$J$6-SQRT((1-L1336)*('d_시나리오'!$J$6-'d_시나리오'!$H$6)*('d_시나리오'!$J$6-'d_시나리오'!$I$6))))</f>
        <v/>
      </c>
      <c r="N1336">
        <f>INDEX('d_분포'!$B$2:$B$57,RANDBETWEEN(1,56))</f>
        <v/>
      </c>
      <c r="O1336">
        <f>BETAINV(RAND(),5,5)</f>
        <v/>
      </c>
      <c r="P1336">
        <f>'d_고정'!$B$1*'6_기대효과'!$H$7*('d_시나리오'!$I$7/'d_고정'!$B$2)*B1336</f>
        <v/>
      </c>
      <c r="Q1336">
        <f>P1336*C1336</f>
        <v/>
      </c>
      <c r="R1336">
        <f>P1336*E1336</f>
        <v/>
      </c>
      <c r="S1336">
        <f>R1336*G1336</f>
        <v/>
      </c>
      <c r="T1336">
        <f>Q1336+S1336</f>
        <v/>
      </c>
      <c r="U1336">
        <f>(Q1336*D1336+S1336*I1336)*(1-O1336)</f>
        <v/>
      </c>
      <c r="V1336">
        <f>(R1336*K1336*N1336+'d_고정'!$B$3*('6_기대효과'!$H$7/8)*N1336*'d_고정'!$B$10*M1336*('6_기대효과'!$K$7/'d_고정'!$B$9))*(1-O1336)</f>
        <v/>
      </c>
      <c r="W1336">
        <f>(S1336*I1336+R1336*MAX(K1336-'d_고정'!$B$10*M1336*('6_기대효과'!$K$7/'d_고정'!$B$9),0)*N1336)*(1-O1336)</f>
        <v/>
      </c>
      <c r="X1336">
        <f>U1336+V1336</f>
        <v/>
      </c>
      <c r="Y1336">
        <f>U1336/('d_고정'!$B$5*'6_기대효과'!$H$7/8)/'d_고정'!$B$6</f>
        <v/>
      </c>
      <c r="Z1336">
        <f>U1336/('d_고정'!$B$8*'6_기대효과'!$H$7/8)</f>
        <v/>
      </c>
    </row>
    <row r="1337">
      <c r="A1337">
        <f>RAND()</f>
        <v/>
      </c>
      <c r="B1337">
        <f>IF('d_시나리오'!$J$2='d_시나리오'!$H$2,'d_시나리오'!$I$2,IF(A1337&lt;('d_시나리오'!$I$2-'d_시나리오'!$H$2)/('d_시나리오'!$J$2-'d_시나리오'!$H$2),'d_시나리오'!$H$2+SQRT(A1337*('d_시나리오'!$J$2-'d_시나리오'!$H$2)*('d_시나리오'!$I$2-'d_시나리오'!$H$2)),'d_시나리오'!$J$2-SQRT((1-A1337)*('d_시나리오'!$J$2-'d_시나리오'!$H$2)*('d_시나리오'!$J$2-'d_시나리오'!$I$2))))</f>
        <v/>
      </c>
      <c r="C1337">
        <f>BETAINV(RAND(),2,6)</f>
        <v/>
      </c>
      <c r="D1337">
        <f>INDEX('d_분포'!$A$2:$A$28,RANDBETWEEN(1,27))</f>
        <v/>
      </c>
      <c r="E1337">
        <f>INDEX('d_분포'!$C$2:$C$5,RANDBETWEEN(1,4))*(0.9+0.2*RAND())</f>
        <v/>
      </c>
      <c r="F1337">
        <f>RAND()</f>
        <v/>
      </c>
      <c r="G1337">
        <f>IF('d_시나리오'!$J$3='d_시나리오'!$H$3,'d_시나리오'!$I$3,IF(F1337&lt;('d_시나리오'!$I$3-'d_시나리오'!$H$3)/('d_시나리오'!$J$3-'d_시나리오'!$H$3),'d_시나리오'!$H$3+SQRT(F1337*('d_시나리오'!$J$3-'d_시나리오'!$H$3)*('d_시나리오'!$I$3-'d_시나리오'!$H$3)),'d_시나리오'!$J$3-SQRT((1-F1337)*('d_시나리오'!$J$3-'d_시나리오'!$H$3)*('d_시나리오'!$J$3-'d_시나리오'!$I$3))))</f>
        <v/>
      </c>
      <c r="H1337">
        <f>RAND()</f>
        <v/>
      </c>
      <c r="I1337">
        <f>IF('d_시나리오'!$J$4='d_시나리오'!$H$4,'d_시나리오'!$I$4,IF(H1337&lt;('d_시나리오'!$I$4-'d_시나리오'!$H$4)/('d_시나리오'!$J$4-'d_시나리오'!$H$4),'d_시나리오'!$H$4+SQRT(H1337*('d_시나리오'!$J$4-'d_시나리오'!$H$4)*('d_시나리오'!$I$4-'d_시나리오'!$H$4)),'d_시나리오'!$J$4-SQRT((1-H1337)*('d_시나리오'!$J$4-'d_시나리오'!$H$4)*('d_시나리오'!$J$4-'d_시나리오'!$I$4))))</f>
        <v/>
      </c>
      <c r="J1337">
        <f>RAND()</f>
        <v/>
      </c>
      <c r="K1337">
        <f>IF('d_시나리오'!$J$5='d_시나리오'!$H$5,'d_시나리오'!$I$5,IF(J1337&lt;('d_시나리오'!$I$5-'d_시나리오'!$H$5)/('d_시나리오'!$J$5-'d_시나리오'!$H$5),'d_시나리오'!$H$5+SQRT(J1337*('d_시나리오'!$J$5-'d_시나리오'!$H$5)*('d_시나리오'!$I$5-'d_시나리오'!$H$5)),'d_시나리오'!$J$5-SQRT((1-J1337)*('d_시나리오'!$J$5-'d_시나리오'!$H$5)*('d_시나리오'!$J$5-'d_시나리오'!$I$5))))</f>
        <v/>
      </c>
      <c r="L1337">
        <f>RAND()</f>
        <v/>
      </c>
      <c r="M1337">
        <f>IF('d_시나리오'!$J$6='d_시나리오'!$H$6,'d_시나리오'!$I$6,IF(L1337&lt;('d_시나리오'!$I$6-'d_시나리오'!$H$6)/('d_시나리오'!$J$6-'d_시나리오'!$H$6),'d_시나리오'!$H$6+SQRT(L1337*('d_시나리오'!$J$6-'d_시나리오'!$H$6)*('d_시나리오'!$I$6-'d_시나리오'!$H$6)),'d_시나리오'!$J$6-SQRT((1-L1337)*('d_시나리오'!$J$6-'d_시나리오'!$H$6)*('d_시나리오'!$J$6-'d_시나리오'!$I$6))))</f>
        <v/>
      </c>
      <c r="N1337">
        <f>INDEX('d_분포'!$B$2:$B$57,RANDBETWEEN(1,56))</f>
        <v/>
      </c>
      <c r="O1337">
        <f>BETAINV(RAND(),5,5)</f>
        <v/>
      </c>
      <c r="P1337">
        <f>'d_고정'!$B$1*'6_기대효과'!$H$7*('d_시나리오'!$I$7/'d_고정'!$B$2)*B1337</f>
        <v/>
      </c>
      <c r="Q1337">
        <f>P1337*C1337</f>
        <v/>
      </c>
      <c r="R1337">
        <f>P1337*E1337</f>
        <v/>
      </c>
      <c r="S1337">
        <f>R1337*G1337</f>
        <v/>
      </c>
      <c r="T1337">
        <f>Q1337+S1337</f>
        <v/>
      </c>
      <c r="U1337">
        <f>(Q1337*D1337+S1337*I1337)*(1-O1337)</f>
        <v/>
      </c>
      <c r="V1337">
        <f>(R1337*K1337*N1337+'d_고정'!$B$3*('6_기대효과'!$H$7/8)*N1337*'d_고정'!$B$10*M1337*('6_기대효과'!$K$7/'d_고정'!$B$9))*(1-O1337)</f>
        <v/>
      </c>
      <c r="W1337">
        <f>(S1337*I1337+R1337*MAX(K1337-'d_고정'!$B$10*M1337*('6_기대효과'!$K$7/'d_고정'!$B$9),0)*N1337)*(1-O1337)</f>
        <v/>
      </c>
      <c r="X1337">
        <f>U1337+V1337</f>
        <v/>
      </c>
      <c r="Y1337">
        <f>U1337/('d_고정'!$B$5*'6_기대효과'!$H$7/8)/'d_고정'!$B$6</f>
        <v/>
      </c>
      <c r="Z1337">
        <f>U1337/('d_고정'!$B$8*'6_기대효과'!$H$7/8)</f>
        <v/>
      </c>
    </row>
    <row r="1338">
      <c r="A1338">
        <f>RAND()</f>
        <v/>
      </c>
      <c r="B1338">
        <f>IF('d_시나리오'!$J$2='d_시나리오'!$H$2,'d_시나리오'!$I$2,IF(A1338&lt;('d_시나리오'!$I$2-'d_시나리오'!$H$2)/('d_시나리오'!$J$2-'d_시나리오'!$H$2),'d_시나리오'!$H$2+SQRT(A1338*('d_시나리오'!$J$2-'d_시나리오'!$H$2)*('d_시나리오'!$I$2-'d_시나리오'!$H$2)),'d_시나리오'!$J$2-SQRT((1-A1338)*('d_시나리오'!$J$2-'d_시나리오'!$H$2)*('d_시나리오'!$J$2-'d_시나리오'!$I$2))))</f>
        <v/>
      </c>
      <c r="C1338">
        <f>BETAINV(RAND(),2,6)</f>
        <v/>
      </c>
      <c r="D1338">
        <f>INDEX('d_분포'!$A$2:$A$28,RANDBETWEEN(1,27))</f>
        <v/>
      </c>
      <c r="E1338">
        <f>INDEX('d_분포'!$C$2:$C$5,RANDBETWEEN(1,4))*(0.9+0.2*RAND())</f>
        <v/>
      </c>
      <c r="F1338">
        <f>RAND()</f>
        <v/>
      </c>
      <c r="G1338">
        <f>IF('d_시나리오'!$J$3='d_시나리오'!$H$3,'d_시나리오'!$I$3,IF(F1338&lt;('d_시나리오'!$I$3-'d_시나리오'!$H$3)/('d_시나리오'!$J$3-'d_시나리오'!$H$3),'d_시나리오'!$H$3+SQRT(F1338*('d_시나리오'!$J$3-'d_시나리오'!$H$3)*('d_시나리오'!$I$3-'d_시나리오'!$H$3)),'d_시나리오'!$J$3-SQRT((1-F1338)*('d_시나리오'!$J$3-'d_시나리오'!$H$3)*('d_시나리오'!$J$3-'d_시나리오'!$I$3))))</f>
        <v/>
      </c>
      <c r="H1338">
        <f>RAND()</f>
        <v/>
      </c>
      <c r="I1338">
        <f>IF('d_시나리오'!$J$4='d_시나리오'!$H$4,'d_시나리오'!$I$4,IF(H1338&lt;('d_시나리오'!$I$4-'d_시나리오'!$H$4)/('d_시나리오'!$J$4-'d_시나리오'!$H$4),'d_시나리오'!$H$4+SQRT(H1338*('d_시나리오'!$J$4-'d_시나리오'!$H$4)*('d_시나리오'!$I$4-'d_시나리오'!$H$4)),'d_시나리오'!$J$4-SQRT((1-H1338)*('d_시나리오'!$J$4-'d_시나리오'!$H$4)*('d_시나리오'!$J$4-'d_시나리오'!$I$4))))</f>
        <v/>
      </c>
      <c r="J1338">
        <f>RAND()</f>
        <v/>
      </c>
      <c r="K1338">
        <f>IF('d_시나리오'!$J$5='d_시나리오'!$H$5,'d_시나리오'!$I$5,IF(J1338&lt;('d_시나리오'!$I$5-'d_시나리오'!$H$5)/('d_시나리오'!$J$5-'d_시나리오'!$H$5),'d_시나리오'!$H$5+SQRT(J1338*('d_시나리오'!$J$5-'d_시나리오'!$H$5)*('d_시나리오'!$I$5-'d_시나리오'!$H$5)),'d_시나리오'!$J$5-SQRT((1-J1338)*('d_시나리오'!$J$5-'d_시나리오'!$H$5)*('d_시나리오'!$J$5-'d_시나리오'!$I$5))))</f>
        <v/>
      </c>
      <c r="L1338">
        <f>RAND()</f>
        <v/>
      </c>
      <c r="M1338">
        <f>IF('d_시나리오'!$J$6='d_시나리오'!$H$6,'d_시나리오'!$I$6,IF(L1338&lt;('d_시나리오'!$I$6-'d_시나리오'!$H$6)/('d_시나리오'!$J$6-'d_시나리오'!$H$6),'d_시나리오'!$H$6+SQRT(L1338*('d_시나리오'!$J$6-'d_시나리오'!$H$6)*('d_시나리오'!$I$6-'d_시나리오'!$H$6)),'d_시나리오'!$J$6-SQRT((1-L1338)*('d_시나리오'!$J$6-'d_시나리오'!$H$6)*('d_시나리오'!$J$6-'d_시나리오'!$I$6))))</f>
        <v/>
      </c>
      <c r="N1338">
        <f>INDEX('d_분포'!$B$2:$B$57,RANDBETWEEN(1,56))</f>
        <v/>
      </c>
      <c r="O1338">
        <f>BETAINV(RAND(),5,5)</f>
        <v/>
      </c>
      <c r="P1338">
        <f>'d_고정'!$B$1*'6_기대효과'!$H$7*('d_시나리오'!$I$7/'d_고정'!$B$2)*B1338</f>
        <v/>
      </c>
      <c r="Q1338">
        <f>P1338*C1338</f>
        <v/>
      </c>
      <c r="R1338">
        <f>P1338*E1338</f>
        <v/>
      </c>
      <c r="S1338">
        <f>R1338*G1338</f>
        <v/>
      </c>
      <c r="T1338">
        <f>Q1338+S1338</f>
        <v/>
      </c>
      <c r="U1338">
        <f>(Q1338*D1338+S1338*I1338)*(1-O1338)</f>
        <v/>
      </c>
      <c r="V1338">
        <f>(R1338*K1338*N1338+'d_고정'!$B$3*('6_기대효과'!$H$7/8)*N1338*'d_고정'!$B$10*M1338*('6_기대효과'!$K$7/'d_고정'!$B$9))*(1-O1338)</f>
        <v/>
      </c>
      <c r="W1338">
        <f>(S1338*I1338+R1338*MAX(K1338-'d_고정'!$B$10*M1338*('6_기대효과'!$K$7/'d_고정'!$B$9),0)*N1338)*(1-O1338)</f>
        <v/>
      </c>
      <c r="X1338">
        <f>U1338+V1338</f>
        <v/>
      </c>
      <c r="Y1338">
        <f>U1338/('d_고정'!$B$5*'6_기대효과'!$H$7/8)/'d_고정'!$B$6</f>
        <v/>
      </c>
      <c r="Z1338">
        <f>U1338/('d_고정'!$B$8*'6_기대효과'!$H$7/8)</f>
        <v/>
      </c>
    </row>
    <row r="1339">
      <c r="A1339">
        <f>RAND()</f>
        <v/>
      </c>
      <c r="B1339">
        <f>IF('d_시나리오'!$J$2='d_시나리오'!$H$2,'d_시나리오'!$I$2,IF(A1339&lt;('d_시나리오'!$I$2-'d_시나리오'!$H$2)/('d_시나리오'!$J$2-'d_시나리오'!$H$2),'d_시나리오'!$H$2+SQRT(A1339*('d_시나리오'!$J$2-'d_시나리오'!$H$2)*('d_시나리오'!$I$2-'d_시나리오'!$H$2)),'d_시나리오'!$J$2-SQRT((1-A1339)*('d_시나리오'!$J$2-'d_시나리오'!$H$2)*('d_시나리오'!$J$2-'d_시나리오'!$I$2))))</f>
        <v/>
      </c>
      <c r="C1339">
        <f>BETAINV(RAND(),2,6)</f>
        <v/>
      </c>
      <c r="D1339">
        <f>INDEX('d_분포'!$A$2:$A$28,RANDBETWEEN(1,27))</f>
        <v/>
      </c>
      <c r="E1339">
        <f>INDEX('d_분포'!$C$2:$C$5,RANDBETWEEN(1,4))*(0.9+0.2*RAND())</f>
        <v/>
      </c>
      <c r="F1339">
        <f>RAND()</f>
        <v/>
      </c>
      <c r="G1339">
        <f>IF('d_시나리오'!$J$3='d_시나리오'!$H$3,'d_시나리오'!$I$3,IF(F1339&lt;('d_시나리오'!$I$3-'d_시나리오'!$H$3)/('d_시나리오'!$J$3-'d_시나리오'!$H$3),'d_시나리오'!$H$3+SQRT(F1339*('d_시나리오'!$J$3-'d_시나리오'!$H$3)*('d_시나리오'!$I$3-'d_시나리오'!$H$3)),'d_시나리오'!$J$3-SQRT((1-F1339)*('d_시나리오'!$J$3-'d_시나리오'!$H$3)*('d_시나리오'!$J$3-'d_시나리오'!$I$3))))</f>
        <v/>
      </c>
      <c r="H1339">
        <f>RAND()</f>
        <v/>
      </c>
      <c r="I1339">
        <f>IF('d_시나리오'!$J$4='d_시나리오'!$H$4,'d_시나리오'!$I$4,IF(H1339&lt;('d_시나리오'!$I$4-'d_시나리오'!$H$4)/('d_시나리오'!$J$4-'d_시나리오'!$H$4),'d_시나리오'!$H$4+SQRT(H1339*('d_시나리오'!$J$4-'d_시나리오'!$H$4)*('d_시나리오'!$I$4-'d_시나리오'!$H$4)),'d_시나리오'!$J$4-SQRT((1-H1339)*('d_시나리오'!$J$4-'d_시나리오'!$H$4)*('d_시나리오'!$J$4-'d_시나리오'!$I$4))))</f>
        <v/>
      </c>
      <c r="J1339">
        <f>RAND()</f>
        <v/>
      </c>
      <c r="K1339">
        <f>IF('d_시나리오'!$J$5='d_시나리오'!$H$5,'d_시나리오'!$I$5,IF(J1339&lt;('d_시나리오'!$I$5-'d_시나리오'!$H$5)/('d_시나리오'!$J$5-'d_시나리오'!$H$5),'d_시나리오'!$H$5+SQRT(J1339*('d_시나리오'!$J$5-'d_시나리오'!$H$5)*('d_시나리오'!$I$5-'d_시나리오'!$H$5)),'d_시나리오'!$J$5-SQRT((1-J1339)*('d_시나리오'!$J$5-'d_시나리오'!$H$5)*('d_시나리오'!$J$5-'d_시나리오'!$I$5))))</f>
        <v/>
      </c>
      <c r="L1339">
        <f>RAND()</f>
        <v/>
      </c>
      <c r="M1339">
        <f>IF('d_시나리오'!$J$6='d_시나리오'!$H$6,'d_시나리오'!$I$6,IF(L1339&lt;('d_시나리오'!$I$6-'d_시나리오'!$H$6)/('d_시나리오'!$J$6-'d_시나리오'!$H$6),'d_시나리오'!$H$6+SQRT(L1339*('d_시나리오'!$J$6-'d_시나리오'!$H$6)*('d_시나리오'!$I$6-'d_시나리오'!$H$6)),'d_시나리오'!$J$6-SQRT((1-L1339)*('d_시나리오'!$J$6-'d_시나리오'!$H$6)*('d_시나리오'!$J$6-'d_시나리오'!$I$6))))</f>
        <v/>
      </c>
      <c r="N1339">
        <f>INDEX('d_분포'!$B$2:$B$57,RANDBETWEEN(1,56))</f>
        <v/>
      </c>
      <c r="O1339">
        <f>BETAINV(RAND(),5,5)</f>
        <v/>
      </c>
      <c r="P1339">
        <f>'d_고정'!$B$1*'6_기대효과'!$H$7*('d_시나리오'!$I$7/'d_고정'!$B$2)*B1339</f>
        <v/>
      </c>
      <c r="Q1339">
        <f>P1339*C1339</f>
        <v/>
      </c>
      <c r="R1339">
        <f>P1339*E1339</f>
        <v/>
      </c>
      <c r="S1339">
        <f>R1339*G1339</f>
        <v/>
      </c>
      <c r="T1339">
        <f>Q1339+S1339</f>
        <v/>
      </c>
      <c r="U1339">
        <f>(Q1339*D1339+S1339*I1339)*(1-O1339)</f>
        <v/>
      </c>
      <c r="V1339">
        <f>(R1339*K1339*N1339+'d_고정'!$B$3*('6_기대효과'!$H$7/8)*N1339*'d_고정'!$B$10*M1339*('6_기대효과'!$K$7/'d_고정'!$B$9))*(1-O1339)</f>
        <v/>
      </c>
      <c r="W1339">
        <f>(S1339*I1339+R1339*MAX(K1339-'d_고정'!$B$10*M1339*('6_기대효과'!$K$7/'d_고정'!$B$9),0)*N1339)*(1-O1339)</f>
        <v/>
      </c>
      <c r="X1339">
        <f>U1339+V1339</f>
        <v/>
      </c>
      <c r="Y1339">
        <f>U1339/('d_고정'!$B$5*'6_기대효과'!$H$7/8)/'d_고정'!$B$6</f>
        <v/>
      </c>
      <c r="Z1339">
        <f>U1339/('d_고정'!$B$8*'6_기대효과'!$H$7/8)</f>
        <v/>
      </c>
    </row>
    <row r="1340">
      <c r="A1340">
        <f>RAND()</f>
        <v/>
      </c>
      <c r="B1340">
        <f>IF('d_시나리오'!$J$2='d_시나리오'!$H$2,'d_시나리오'!$I$2,IF(A1340&lt;('d_시나리오'!$I$2-'d_시나리오'!$H$2)/('d_시나리오'!$J$2-'d_시나리오'!$H$2),'d_시나리오'!$H$2+SQRT(A1340*('d_시나리오'!$J$2-'d_시나리오'!$H$2)*('d_시나리오'!$I$2-'d_시나리오'!$H$2)),'d_시나리오'!$J$2-SQRT((1-A1340)*('d_시나리오'!$J$2-'d_시나리오'!$H$2)*('d_시나리오'!$J$2-'d_시나리오'!$I$2))))</f>
        <v/>
      </c>
      <c r="C1340">
        <f>BETAINV(RAND(),2,6)</f>
        <v/>
      </c>
      <c r="D1340">
        <f>INDEX('d_분포'!$A$2:$A$28,RANDBETWEEN(1,27))</f>
        <v/>
      </c>
      <c r="E1340">
        <f>INDEX('d_분포'!$C$2:$C$5,RANDBETWEEN(1,4))*(0.9+0.2*RAND())</f>
        <v/>
      </c>
      <c r="F1340">
        <f>RAND()</f>
        <v/>
      </c>
      <c r="G1340">
        <f>IF('d_시나리오'!$J$3='d_시나리오'!$H$3,'d_시나리오'!$I$3,IF(F1340&lt;('d_시나리오'!$I$3-'d_시나리오'!$H$3)/('d_시나리오'!$J$3-'d_시나리오'!$H$3),'d_시나리오'!$H$3+SQRT(F1340*('d_시나리오'!$J$3-'d_시나리오'!$H$3)*('d_시나리오'!$I$3-'d_시나리오'!$H$3)),'d_시나리오'!$J$3-SQRT((1-F1340)*('d_시나리오'!$J$3-'d_시나리오'!$H$3)*('d_시나리오'!$J$3-'d_시나리오'!$I$3))))</f>
        <v/>
      </c>
      <c r="H1340">
        <f>RAND()</f>
        <v/>
      </c>
      <c r="I1340">
        <f>IF('d_시나리오'!$J$4='d_시나리오'!$H$4,'d_시나리오'!$I$4,IF(H1340&lt;('d_시나리오'!$I$4-'d_시나리오'!$H$4)/('d_시나리오'!$J$4-'d_시나리오'!$H$4),'d_시나리오'!$H$4+SQRT(H1340*('d_시나리오'!$J$4-'d_시나리오'!$H$4)*('d_시나리오'!$I$4-'d_시나리오'!$H$4)),'d_시나리오'!$J$4-SQRT((1-H1340)*('d_시나리오'!$J$4-'d_시나리오'!$H$4)*('d_시나리오'!$J$4-'d_시나리오'!$I$4))))</f>
        <v/>
      </c>
      <c r="J1340">
        <f>RAND()</f>
        <v/>
      </c>
      <c r="K1340">
        <f>IF('d_시나리오'!$J$5='d_시나리오'!$H$5,'d_시나리오'!$I$5,IF(J1340&lt;('d_시나리오'!$I$5-'d_시나리오'!$H$5)/('d_시나리오'!$J$5-'d_시나리오'!$H$5),'d_시나리오'!$H$5+SQRT(J1340*('d_시나리오'!$J$5-'d_시나리오'!$H$5)*('d_시나리오'!$I$5-'d_시나리오'!$H$5)),'d_시나리오'!$J$5-SQRT((1-J1340)*('d_시나리오'!$J$5-'d_시나리오'!$H$5)*('d_시나리오'!$J$5-'d_시나리오'!$I$5))))</f>
        <v/>
      </c>
      <c r="L1340">
        <f>RAND()</f>
        <v/>
      </c>
      <c r="M1340">
        <f>IF('d_시나리오'!$J$6='d_시나리오'!$H$6,'d_시나리오'!$I$6,IF(L1340&lt;('d_시나리오'!$I$6-'d_시나리오'!$H$6)/('d_시나리오'!$J$6-'d_시나리오'!$H$6),'d_시나리오'!$H$6+SQRT(L1340*('d_시나리오'!$J$6-'d_시나리오'!$H$6)*('d_시나리오'!$I$6-'d_시나리오'!$H$6)),'d_시나리오'!$J$6-SQRT((1-L1340)*('d_시나리오'!$J$6-'d_시나리오'!$H$6)*('d_시나리오'!$J$6-'d_시나리오'!$I$6))))</f>
        <v/>
      </c>
      <c r="N1340">
        <f>INDEX('d_분포'!$B$2:$B$57,RANDBETWEEN(1,56))</f>
        <v/>
      </c>
      <c r="O1340">
        <f>BETAINV(RAND(),5,5)</f>
        <v/>
      </c>
      <c r="P1340">
        <f>'d_고정'!$B$1*'6_기대효과'!$H$7*('d_시나리오'!$I$7/'d_고정'!$B$2)*B1340</f>
        <v/>
      </c>
      <c r="Q1340">
        <f>P1340*C1340</f>
        <v/>
      </c>
      <c r="R1340">
        <f>P1340*E1340</f>
        <v/>
      </c>
      <c r="S1340">
        <f>R1340*G1340</f>
        <v/>
      </c>
      <c r="T1340">
        <f>Q1340+S1340</f>
        <v/>
      </c>
      <c r="U1340">
        <f>(Q1340*D1340+S1340*I1340)*(1-O1340)</f>
        <v/>
      </c>
      <c r="V1340">
        <f>(R1340*K1340*N1340+'d_고정'!$B$3*('6_기대효과'!$H$7/8)*N1340*'d_고정'!$B$10*M1340*('6_기대효과'!$K$7/'d_고정'!$B$9))*(1-O1340)</f>
        <v/>
      </c>
      <c r="W1340">
        <f>(S1340*I1340+R1340*MAX(K1340-'d_고정'!$B$10*M1340*('6_기대효과'!$K$7/'d_고정'!$B$9),0)*N1340)*(1-O1340)</f>
        <v/>
      </c>
      <c r="X1340">
        <f>U1340+V1340</f>
        <v/>
      </c>
      <c r="Y1340">
        <f>U1340/('d_고정'!$B$5*'6_기대효과'!$H$7/8)/'d_고정'!$B$6</f>
        <v/>
      </c>
      <c r="Z1340">
        <f>U1340/('d_고정'!$B$8*'6_기대효과'!$H$7/8)</f>
        <v/>
      </c>
    </row>
    <row r="1341">
      <c r="A1341">
        <f>RAND()</f>
        <v/>
      </c>
      <c r="B1341">
        <f>IF('d_시나리오'!$J$2='d_시나리오'!$H$2,'d_시나리오'!$I$2,IF(A1341&lt;('d_시나리오'!$I$2-'d_시나리오'!$H$2)/('d_시나리오'!$J$2-'d_시나리오'!$H$2),'d_시나리오'!$H$2+SQRT(A1341*('d_시나리오'!$J$2-'d_시나리오'!$H$2)*('d_시나리오'!$I$2-'d_시나리오'!$H$2)),'d_시나리오'!$J$2-SQRT((1-A1341)*('d_시나리오'!$J$2-'d_시나리오'!$H$2)*('d_시나리오'!$J$2-'d_시나리오'!$I$2))))</f>
        <v/>
      </c>
      <c r="C1341">
        <f>BETAINV(RAND(),2,6)</f>
        <v/>
      </c>
      <c r="D1341">
        <f>INDEX('d_분포'!$A$2:$A$28,RANDBETWEEN(1,27))</f>
        <v/>
      </c>
      <c r="E1341">
        <f>INDEX('d_분포'!$C$2:$C$5,RANDBETWEEN(1,4))*(0.9+0.2*RAND())</f>
        <v/>
      </c>
      <c r="F1341">
        <f>RAND()</f>
        <v/>
      </c>
      <c r="G1341">
        <f>IF('d_시나리오'!$J$3='d_시나리오'!$H$3,'d_시나리오'!$I$3,IF(F1341&lt;('d_시나리오'!$I$3-'d_시나리오'!$H$3)/('d_시나리오'!$J$3-'d_시나리오'!$H$3),'d_시나리오'!$H$3+SQRT(F1341*('d_시나리오'!$J$3-'d_시나리오'!$H$3)*('d_시나리오'!$I$3-'d_시나리오'!$H$3)),'d_시나리오'!$J$3-SQRT((1-F1341)*('d_시나리오'!$J$3-'d_시나리오'!$H$3)*('d_시나리오'!$J$3-'d_시나리오'!$I$3))))</f>
        <v/>
      </c>
      <c r="H1341">
        <f>RAND()</f>
        <v/>
      </c>
      <c r="I1341">
        <f>IF('d_시나리오'!$J$4='d_시나리오'!$H$4,'d_시나리오'!$I$4,IF(H1341&lt;('d_시나리오'!$I$4-'d_시나리오'!$H$4)/('d_시나리오'!$J$4-'d_시나리오'!$H$4),'d_시나리오'!$H$4+SQRT(H1341*('d_시나리오'!$J$4-'d_시나리오'!$H$4)*('d_시나리오'!$I$4-'d_시나리오'!$H$4)),'d_시나리오'!$J$4-SQRT((1-H1341)*('d_시나리오'!$J$4-'d_시나리오'!$H$4)*('d_시나리오'!$J$4-'d_시나리오'!$I$4))))</f>
        <v/>
      </c>
      <c r="J1341">
        <f>RAND()</f>
        <v/>
      </c>
      <c r="K1341">
        <f>IF('d_시나리오'!$J$5='d_시나리오'!$H$5,'d_시나리오'!$I$5,IF(J1341&lt;('d_시나리오'!$I$5-'d_시나리오'!$H$5)/('d_시나리오'!$J$5-'d_시나리오'!$H$5),'d_시나리오'!$H$5+SQRT(J1341*('d_시나리오'!$J$5-'d_시나리오'!$H$5)*('d_시나리오'!$I$5-'d_시나리오'!$H$5)),'d_시나리오'!$J$5-SQRT((1-J1341)*('d_시나리오'!$J$5-'d_시나리오'!$H$5)*('d_시나리오'!$J$5-'d_시나리오'!$I$5))))</f>
        <v/>
      </c>
      <c r="L1341">
        <f>RAND()</f>
        <v/>
      </c>
      <c r="M1341">
        <f>IF('d_시나리오'!$J$6='d_시나리오'!$H$6,'d_시나리오'!$I$6,IF(L1341&lt;('d_시나리오'!$I$6-'d_시나리오'!$H$6)/('d_시나리오'!$J$6-'d_시나리오'!$H$6),'d_시나리오'!$H$6+SQRT(L1341*('d_시나리오'!$J$6-'d_시나리오'!$H$6)*('d_시나리오'!$I$6-'d_시나리오'!$H$6)),'d_시나리오'!$J$6-SQRT((1-L1341)*('d_시나리오'!$J$6-'d_시나리오'!$H$6)*('d_시나리오'!$J$6-'d_시나리오'!$I$6))))</f>
        <v/>
      </c>
      <c r="N1341">
        <f>INDEX('d_분포'!$B$2:$B$57,RANDBETWEEN(1,56))</f>
        <v/>
      </c>
      <c r="O1341">
        <f>BETAINV(RAND(),5,5)</f>
        <v/>
      </c>
      <c r="P1341">
        <f>'d_고정'!$B$1*'6_기대효과'!$H$7*('d_시나리오'!$I$7/'d_고정'!$B$2)*B1341</f>
        <v/>
      </c>
      <c r="Q1341">
        <f>P1341*C1341</f>
        <v/>
      </c>
      <c r="R1341">
        <f>P1341*E1341</f>
        <v/>
      </c>
      <c r="S1341">
        <f>R1341*G1341</f>
        <v/>
      </c>
      <c r="T1341">
        <f>Q1341+S1341</f>
        <v/>
      </c>
      <c r="U1341">
        <f>(Q1341*D1341+S1341*I1341)*(1-O1341)</f>
        <v/>
      </c>
      <c r="V1341">
        <f>(R1341*K1341*N1341+'d_고정'!$B$3*('6_기대효과'!$H$7/8)*N1341*'d_고정'!$B$10*M1341*('6_기대효과'!$K$7/'d_고정'!$B$9))*(1-O1341)</f>
        <v/>
      </c>
      <c r="W1341">
        <f>(S1341*I1341+R1341*MAX(K1341-'d_고정'!$B$10*M1341*('6_기대효과'!$K$7/'d_고정'!$B$9),0)*N1341)*(1-O1341)</f>
        <v/>
      </c>
      <c r="X1341">
        <f>U1341+V1341</f>
        <v/>
      </c>
      <c r="Y1341">
        <f>U1341/('d_고정'!$B$5*'6_기대효과'!$H$7/8)/'d_고정'!$B$6</f>
        <v/>
      </c>
      <c r="Z1341">
        <f>U1341/('d_고정'!$B$8*'6_기대효과'!$H$7/8)</f>
        <v/>
      </c>
    </row>
    <row r="1342">
      <c r="A1342">
        <f>RAND()</f>
        <v/>
      </c>
      <c r="B1342">
        <f>IF('d_시나리오'!$J$2='d_시나리오'!$H$2,'d_시나리오'!$I$2,IF(A1342&lt;('d_시나리오'!$I$2-'d_시나리오'!$H$2)/('d_시나리오'!$J$2-'d_시나리오'!$H$2),'d_시나리오'!$H$2+SQRT(A1342*('d_시나리오'!$J$2-'d_시나리오'!$H$2)*('d_시나리오'!$I$2-'d_시나리오'!$H$2)),'d_시나리오'!$J$2-SQRT((1-A1342)*('d_시나리오'!$J$2-'d_시나리오'!$H$2)*('d_시나리오'!$J$2-'d_시나리오'!$I$2))))</f>
        <v/>
      </c>
      <c r="C1342">
        <f>BETAINV(RAND(),2,6)</f>
        <v/>
      </c>
      <c r="D1342">
        <f>INDEX('d_분포'!$A$2:$A$28,RANDBETWEEN(1,27))</f>
        <v/>
      </c>
      <c r="E1342">
        <f>INDEX('d_분포'!$C$2:$C$5,RANDBETWEEN(1,4))*(0.9+0.2*RAND())</f>
        <v/>
      </c>
      <c r="F1342">
        <f>RAND()</f>
        <v/>
      </c>
      <c r="G1342">
        <f>IF('d_시나리오'!$J$3='d_시나리오'!$H$3,'d_시나리오'!$I$3,IF(F1342&lt;('d_시나리오'!$I$3-'d_시나리오'!$H$3)/('d_시나리오'!$J$3-'d_시나리오'!$H$3),'d_시나리오'!$H$3+SQRT(F1342*('d_시나리오'!$J$3-'d_시나리오'!$H$3)*('d_시나리오'!$I$3-'d_시나리오'!$H$3)),'d_시나리오'!$J$3-SQRT((1-F1342)*('d_시나리오'!$J$3-'d_시나리오'!$H$3)*('d_시나리오'!$J$3-'d_시나리오'!$I$3))))</f>
        <v/>
      </c>
      <c r="H1342">
        <f>RAND()</f>
        <v/>
      </c>
      <c r="I1342">
        <f>IF('d_시나리오'!$J$4='d_시나리오'!$H$4,'d_시나리오'!$I$4,IF(H1342&lt;('d_시나리오'!$I$4-'d_시나리오'!$H$4)/('d_시나리오'!$J$4-'d_시나리오'!$H$4),'d_시나리오'!$H$4+SQRT(H1342*('d_시나리오'!$J$4-'d_시나리오'!$H$4)*('d_시나리오'!$I$4-'d_시나리오'!$H$4)),'d_시나리오'!$J$4-SQRT((1-H1342)*('d_시나리오'!$J$4-'d_시나리오'!$H$4)*('d_시나리오'!$J$4-'d_시나리오'!$I$4))))</f>
        <v/>
      </c>
      <c r="J1342">
        <f>RAND()</f>
        <v/>
      </c>
      <c r="K1342">
        <f>IF('d_시나리오'!$J$5='d_시나리오'!$H$5,'d_시나리오'!$I$5,IF(J1342&lt;('d_시나리오'!$I$5-'d_시나리오'!$H$5)/('d_시나리오'!$J$5-'d_시나리오'!$H$5),'d_시나리오'!$H$5+SQRT(J1342*('d_시나리오'!$J$5-'d_시나리오'!$H$5)*('d_시나리오'!$I$5-'d_시나리오'!$H$5)),'d_시나리오'!$J$5-SQRT((1-J1342)*('d_시나리오'!$J$5-'d_시나리오'!$H$5)*('d_시나리오'!$J$5-'d_시나리오'!$I$5))))</f>
        <v/>
      </c>
      <c r="L1342">
        <f>RAND()</f>
        <v/>
      </c>
      <c r="M1342">
        <f>IF('d_시나리오'!$J$6='d_시나리오'!$H$6,'d_시나리오'!$I$6,IF(L1342&lt;('d_시나리오'!$I$6-'d_시나리오'!$H$6)/('d_시나리오'!$J$6-'d_시나리오'!$H$6),'d_시나리오'!$H$6+SQRT(L1342*('d_시나리오'!$J$6-'d_시나리오'!$H$6)*('d_시나리오'!$I$6-'d_시나리오'!$H$6)),'d_시나리오'!$J$6-SQRT((1-L1342)*('d_시나리오'!$J$6-'d_시나리오'!$H$6)*('d_시나리오'!$J$6-'d_시나리오'!$I$6))))</f>
        <v/>
      </c>
      <c r="N1342">
        <f>INDEX('d_분포'!$B$2:$B$57,RANDBETWEEN(1,56))</f>
        <v/>
      </c>
      <c r="O1342">
        <f>BETAINV(RAND(),5,5)</f>
        <v/>
      </c>
      <c r="P1342">
        <f>'d_고정'!$B$1*'6_기대효과'!$H$7*('d_시나리오'!$I$7/'d_고정'!$B$2)*B1342</f>
        <v/>
      </c>
      <c r="Q1342">
        <f>P1342*C1342</f>
        <v/>
      </c>
      <c r="R1342">
        <f>P1342*E1342</f>
        <v/>
      </c>
      <c r="S1342">
        <f>R1342*G1342</f>
        <v/>
      </c>
      <c r="T1342">
        <f>Q1342+S1342</f>
        <v/>
      </c>
      <c r="U1342">
        <f>(Q1342*D1342+S1342*I1342)*(1-O1342)</f>
        <v/>
      </c>
      <c r="V1342">
        <f>(R1342*K1342*N1342+'d_고정'!$B$3*('6_기대효과'!$H$7/8)*N1342*'d_고정'!$B$10*M1342*('6_기대효과'!$K$7/'d_고정'!$B$9))*(1-O1342)</f>
        <v/>
      </c>
      <c r="W1342">
        <f>(S1342*I1342+R1342*MAX(K1342-'d_고정'!$B$10*M1342*('6_기대효과'!$K$7/'d_고정'!$B$9),0)*N1342)*(1-O1342)</f>
        <v/>
      </c>
      <c r="X1342">
        <f>U1342+V1342</f>
        <v/>
      </c>
      <c r="Y1342">
        <f>U1342/('d_고정'!$B$5*'6_기대효과'!$H$7/8)/'d_고정'!$B$6</f>
        <v/>
      </c>
      <c r="Z1342">
        <f>U1342/('d_고정'!$B$8*'6_기대효과'!$H$7/8)</f>
        <v/>
      </c>
    </row>
    <row r="1343">
      <c r="A1343">
        <f>RAND()</f>
        <v/>
      </c>
      <c r="B1343">
        <f>IF('d_시나리오'!$J$2='d_시나리오'!$H$2,'d_시나리오'!$I$2,IF(A1343&lt;('d_시나리오'!$I$2-'d_시나리오'!$H$2)/('d_시나리오'!$J$2-'d_시나리오'!$H$2),'d_시나리오'!$H$2+SQRT(A1343*('d_시나리오'!$J$2-'d_시나리오'!$H$2)*('d_시나리오'!$I$2-'d_시나리오'!$H$2)),'d_시나리오'!$J$2-SQRT((1-A1343)*('d_시나리오'!$J$2-'d_시나리오'!$H$2)*('d_시나리오'!$J$2-'d_시나리오'!$I$2))))</f>
        <v/>
      </c>
      <c r="C1343">
        <f>BETAINV(RAND(),2,6)</f>
        <v/>
      </c>
      <c r="D1343">
        <f>INDEX('d_분포'!$A$2:$A$28,RANDBETWEEN(1,27))</f>
        <v/>
      </c>
      <c r="E1343">
        <f>INDEX('d_분포'!$C$2:$C$5,RANDBETWEEN(1,4))*(0.9+0.2*RAND())</f>
        <v/>
      </c>
      <c r="F1343">
        <f>RAND()</f>
        <v/>
      </c>
      <c r="G1343">
        <f>IF('d_시나리오'!$J$3='d_시나리오'!$H$3,'d_시나리오'!$I$3,IF(F1343&lt;('d_시나리오'!$I$3-'d_시나리오'!$H$3)/('d_시나리오'!$J$3-'d_시나리오'!$H$3),'d_시나리오'!$H$3+SQRT(F1343*('d_시나리오'!$J$3-'d_시나리오'!$H$3)*('d_시나리오'!$I$3-'d_시나리오'!$H$3)),'d_시나리오'!$J$3-SQRT((1-F1343)*('d_시나리오'!$J$3-'d_시나리오'!$H$3)*('d_시나리오'!$J$3-'d_시나리오'!$I$3))))</f>
        <v/>
      </c>
      <c r="H1343">
        <f>RAND()</f>
        <v/>
      </c>
      <c r="I1343">
        <f>IF('d_시나리오'!$J$4='d_시나리오'!$H$4,'d_시나리오'!$I$4,IF(H1343&lt;('d_시나리오'!$I$4-'d_시나리오'!$H$4)/('d_시나리오'!$J$4-'d_시나리오'!$H$4),'d_시나리오'!$H$4+SQRT(H1343*('d_시나리오'!$J$4-'d_시나리오'!$H$4)*('d_시나리오'!$I$4-'d_시나리오'!$H$4)),'d_시나리오'!$J$4-SQRT((1-H1343)*('d_시나리오'!$J$4-'d_시나리오'!$H$4)*('d_시나리오'!$J$4-'d_시나리오'!$I$4))))</f>
        <v/>
      </c>
      <c r="J1343">
        <f>RAND()</f>
        <v/>
      </c>
      <c r="K1343">
        <f>IF('d_시나리오'!$J$5='d_시나리오'!$H$5,'d_시나리오'!$I$5,IF(J1343&lt;('d_시나리오'!$I$5-'d_시나리오'!$H$5)/('d_시나리오'!$J$5-'d_시나리오'!$H$5),'d_시나리오'!$H$5+SQRT(J1343*('d_시나리오'!$J$5-'d_시나리오'!$H$5)*('d_시나리오'!$I$5-'d_시나리오'!$H$5)),'d_시나리오'!$J$5-SQRT((1-J1343)*('d_시나리오'!$J$5-'d_시나리오'!$H$5)*('d_시나리오'!$J$5-'d_시나리오'!$I$5))))</f>
        <v/>
      </c>
      <c r="L1343">
        <f>RAND()</f>
        <v/>
      </c>
      <c r="M1343">
        <f>IF('d_시나리오'!$J$6='d_시나리오'!$H$6,'d_시나리오'!$I$6,IF(L1343&lt;('d_시나리오'!$I$6-'d_시나리오'!$H$6)/('d_시나리오'!$J$6-'d_시나리오'!$H$6),'d_시나리오'!$H$6+SQRT(L1343*('d_시나리오'!$J$6-'d_시나리오'!$H$6)*('d_시나리오'!$I$6-'d_시나리오'!$H$6)),'d_시나리오'!$J$6-SQRT((1-L1343)*('d_시나리오'!$J$6-'d_시나리오'!$H$6)*('d_시나리오'!$J$6-'d_시나리오'!$I$6))))</f>
        <v/>
      </c>
      <c r="N1343">
        <f>INDEX('d_분포'!$B$2:$B$57,RANDBETWEEN(1,56))</f>
        <v/>
      </c>
      <c r="O1343">
        <f>BETAINV(RAND(),5,5)</f>
        <v/>
      </c>
      <c r="P1343">
        <f>'d_고정'!$B$1*'6_기대효과'!$H$7*('d_시나리오'!$I$7/'d_고정'!$B$2)*B1343</f>
        <v/>
      </c>
      <c r="Q1343">
        <f>P1343*C1343</f>
        <v/>
      </c>
      <c r="R1343">
        <f>P1343*E1343</f>
        <v/>
      </c>
      <c r="S1343">
        <f>R1343*G1343</f>
        <v/>
      </c>
      <c r="T1343">
        <f>Q1343+S1343</f>
        <v/>
      </c>
      <c r="U1343">
        <f>(Q1343*D1343+S1343*I1343)*(1-O1343)</f>
        <v/>
      </c>
      <c r="V1343">
        <f>(R1343*K1343*N1343+'d_고정'!$B$3*('6_기대효과'!$H$7/8)*N1343*'d_고정'!$B$10*M1343*('6_기대효과'!$K$7/'d_고정'!$B$9))*(1-O1343)</f>
        <v/>
      </c>
      <c r="W1343">
        <f>(S1343*I1343+R1343*MAX(K1343-'d_고정'!$B$10*M1343*('6_기대효과'!$K$7/'d_고정'!$B$9),0)*N1343)*(1-O1343)</f>
        <v/>
      </c>
      <c r="X1343">
        <f>U1343+V1343</f>
        <v/>
      </c>
      <c r="Y1343">
        <f>U1343/('d_고정'!$B$5*'6_기대효과'!$H$7/8)/'d_고정'!$B$6</f>
        <v/>
      </c>
      <c r="Z1343">
        <f>U1343/('d_고정'!$B$8*'6_기대효과'!$H$7/8)</f>
        <v/>
      </c>
    </row>
    <row r="1344">
      <c r="A1344">
        <f>RAND()</f>
        <v/>
      </c>
      <c r="B1344">
        <f>IF('d_시나리오'!$J$2='d_시나리오'!$H$2,'d_시나리오'!$I$2,IF(A1344&lt;('d_시나리오'!$I$2-'d_시나리오'!$H$2)/('d_시나리오'!$J$2-'d_시나리오'!$H$2),'d_시나리오'!$H$2+SQRT(A1344*('d_시나리오'!$J$2-'d_시나리오'!$H$2)*('d_시나리오'!$I$2-'d_시나리오'!$H$2)),'d_시나리오'!$J$2-SQRT((1-A1344)*('d_시나리오'!$J$2-'d_시나리오'!$H$2)*('d_시나리오'!$J$2-'d_시나리오'!$I$2))))</f>
        <v/>
      </c>
      <c r="C1344">
        <f>BETAINV(RAND(),2,6)</f>
        <v/>
      </c>
      <c r="D1344">
        <f>INDEX('d_분포'!$A$2:$A$28,RANDBETWEEN(1,27))</f>
        <v/>
      </c>
      <c r="E1344">
        <f>INDEX('d_분포'!$C$2:$C$5,RANDBETWEEN(1,4))*(0.9+0.2*RAND())</f>
        <v/>
      </c>
      <c r="F1344">
        <f>RAND()</f>
        <v/>
      </c>
      <c r="G1344">
        <f>IF('d_시나리오'!$J$3='d_시나리오'!$H$3,'d_시나리오'!$I$3,IF(F1344&lt;('d_시나리오'!$I$3-'d_시나리오'!$H$3)/('d_시나리오'!$J$3-'d_시나리오'!$H$3),'d_시나리오'!$H$3+SQRT(F1344*('d_시나리오'!$J$3-'d_시나리오'!$H$3)*('d_시나리오'!$I$3-'d_시나리오'!$H$3)),'d_시나리오'!$J$3-SQRT((1-F1344)*('d_시나리오'!$J$3-'d_시나리오'!$H$3)*('d_시나리오'!$J$3-'d_시나리오'!$I$3))))</f>
        <v/>
      </c>
      <c r="H1344">
        <f>RAND()</f>
        <v/>
      </c>
      <c r="I1344">
        <f>IF('d_시나리오'!$J$4='d_시나리오'!$H$4,'d_시나리오'!$I$4,IF(H1344&lt;('d_시나리오'!$I$4-'d_시나리오'!$H$4)/('d_시나리오'!$J$4-'d_시나리오'!$H$4),'d_시나리오'!$H$4+SQRT(H1344*('d_시나리오'!$J$4-'d_시나리오'!$H$4)*('d_시나리오'!$I$4-'d_시나리오'!$H$4)),'d_시나리오'!$J$4-SQRT((1-H1344)*('d_시나리오'!$J$4-'d_시나리오'!$H$4)*('d_시나리오'!$J$4-'d_시나리오'!$I$4))))</f>
        <v/>
      </c>
      <c r="J1344">
        <f>RAND()</f>
        <v/>
      </c>
      <c r="K1344">
        <f>IF('d_시나리오'!$J$5='d_시나리오'!$H$5,'d_시나리오'!$I$5,IF(J1344&lt;('d_시나리오'!$I$5-'d_시나리오'!$H$5)/('d_시나리오'!$J$5-'d_시나리오'!$H$5),'d_시나리오'!$H$5+SQRT(J1344*('d_시나리오'!$J$5-'d_시나리오'!$H$5)*('d_시나리오'!$I$5-'d_시나리오'!$H$5)),'d_시나리오'!$J$5-SQRT((1-J1344)*('d_시나리오'!$J$5-'d_시나리오'!$H$5)*('d_시나리오'!$J$5-'d_시나리오'!$I$5))))</f>
        <v/>
      </c>
      <c r="L1344">
        <f>RAND()</f>
        <v/>
      </c>
      <c r="M1344">
        <f>IF('d_시나리오'!$J$6='d_시나리오'!$H$6,'d_시나리오'!$I$6,IF(L1344&lt;('d_시나리오'!$I$6-'d_시나리오'!$H$6)/('d_시나리오'!$J$6-'d_시나리오'!$H$6),'d_시나리오'!$H$6+SQRT(L1344*('d_시나리오'!$J$6-'d_시나리오'!$H$6)*('d_시나리오'!$I$6-'d_시나리오'!$H$6)),'d_시나리오'!$J$6-SQRT((1-L1344)*('d_시나리오'!$J$6-'d_시나리오'!$H$6)*('d_시나리오'!$J$6-'d_시나리오'!$I$6))))</f>
        <v/>
      </c>
      <c r="N1344">
        <f>INDEX('d_분포'!$B$2:$B$57,RANDBETWEEN(1,56))</f>
        <v/>
      </c>
      <c r="O1344">
        <f>BETAINV(RAND(),5,5)</f>
        <v/>
      </c>
      <c r="P1344">
        <f>'d_고정'!$B$1*'6_기대효과'!$H$7*('d_시나리오'!$I$7/'d_고정'!$B$2)*B1344</f>
        <v/>
      </c>
      <c r="Q1344">
        <f>P1344*C1344</f>
        <v/>
      </c>
      <c r="R1344">
        <f>P1344*E1344</f>
        <v/>
      </c>
      <c r="S1344">
        <f>R1344*G1344</f>
        <v/>
      </c>
      <c r="T1344">
        <f>Q1344+S1344</f>
        <v/>
      </c>
      <c r="U1344">
        <f>(Q1344*D1344+S1344*I1344)*(1-O1344)</f>
        <v/>
      </c>
      <c r="V1344">
        <f>(R1344*K1344*N1344+'d_고정'!$B$3*('6_기대효과'!$H$7/8)*N1344*'d_고정'!$B$10*M1344*('6_기대효과'!$K$7/'d_고정'!$B$9))*(1-O1344)</f>
        <v/>
      </c>
      <c r="W1344">
        <f>(S1344*I1344+R1344*MAX(K1344-'d_고정'!$B$10*M1344*('6_기대효과'!$K$7/'d_고정'!$B$9),0)*N1344)*(1-O1344)</f>
        <v/>
      </c>
      <c r="X1344">
        <f>U1344+V1344</f>
        <v/>
      </c>
      <c r="Y1344">
        <f>U1344/('d_고정'!$B$5*'6_기대효과'!$H$7/8)/'d_고정'!$B$6</f>
        <v/>
      </c>
      <c r="Z1344">
        <f>U1344/('d_고정'!$B$8*'6_기대효과'!$H$7/8)</f>
        <v/>
      </c>
    </row>
    <row r="1345">
      <c r="A1345">
        <f>RAND()</f>
        <v/>
      </c>
      <c r="B1345">
        <f>IF('d_시나리오'!$J$2='d_시나리오'!$H$2,'d_시나리오'!$I$2,IF(A1345&lt;('d_시나리오'!$I$2-'d_시나리오'!$H$2)/('d_시나리오'!$J$2-'d_시나리오'!$H$2),'d_시나리오'!$H$2+SQRT(A1345*('d_시나리오'!$J$2-'d_시나리오'!$H$2)*('d_시나리오'!$I$2-'d_시나리오'!$H$2)),'d_시나리오'!$J$2-SQRT((1-A1345)*('d_시나리오'!$J$2-'d_시나리오'!$H$2)*('d_시나리오'!$J$2-'d_시나리오'!$I$2))))</f>
        <v/>
      </c>
      <c r="C1345">
        <f>BETAINV(RAND(),2,6)</f>
        <v/>
      </c>
      <c r="D1345">
        <f>INDEX('d_분포'!$A$2:$A$28,RANDBETWEEN(1,27))</f>
        <v/>
      </c>
      <c r="E1345">
        <f>INDEX('d_분포'!$C$2:$C$5,RANDBETWEEN(1,4))*(0.9+0.2*RAND())</f>
        <v/>
      </c>
      <c r="F1345">
        <f>RAND()</f>
        <v/>
      </c>
      <c r="G1345">
        <f>IF('d_시나리오'!$J$3='d_시나리오'!$H$3,'d_시나리오'!$I$3,IF(F1345&lt;('d_시나리오'!$I$3-'d_시나리오'!$H$3)/('d_시나리오'!$J$3-'d_시나리오'!$H$3),'d_시나리오'!$H$3+SQRT(F1345*('d_시나리오'!$J$3-'d_시나리오'!$H$3)*('d_시나리오'!$I$3-'d_시나리오'!$H$3)),'d_시나리오'!$J$3-SQRT((1-F1345)*('d_시나리오'!$J$3-'d_시나리오'!$H$3)*('d_시나리오'!$J$3-'d_시나리오'!$I$3))))</f>
        <v/>
      </c>
      <c r="H1345">
        <f>RAND()</f>
        <v/>
      </c>
      <c r="I1345">
        <f>IF('d_시나리오'!$J$4='d_시나리오'!$H$4,'d_시나리오'!$I$4,IF(H1345&lt;('d_시나리오'!$I$4-'d_시나리오'!$H$4)/('d_시나리오'!$J$4-'d_시나리오'!$H$4),'d_시나리오'!$H$4+SQRT(H1345*('d_시나리오'!$J$4-'d_시나리오'!$H$4)*('d_시나리오'!$I$4-'d_시나리오'!$H$4)),'d_시나리오'!$J$4-SQRT((1-H1345)*('d_시나리오'!$J$4-'d_시나리오'!$H$4)*('d_시나리오'!$J$4-'d_시나리오'!$I$4))))</f>
        <v/>
      </c>
      <c r="J1345">
        <f>RAND()</f>
        <v/>
      </c>
      <c r="K1345">
        <f>IF('d_시나리오'!$J$5='d_시나리오'!$H$5,'d_시나리오'!$I$5,IF(J1345&lt;('d_시나리오'!$I$5-'d_시나리오'!$H$5)/('d_시나리오'!$J$5-'d_시나리오'!$H$5),'d_시나리오'!$H$5+SQRT(J1345*('d_시나리오'!$J$5-'d_시나리오'!$H$5)*('d_시나리오'!$I$5-'d_시나리오'!$H$5)),'d_시나리오'!$J$5-SQRT((1-J1345)*('d_시나리오'!$J$5-'d_시나리오'!$H$5)*('d_시나리오'!$J$5-'d_시나리오'!$I$5))))</f>
        <v/>
      </c>
      <c r="L1345">
        <f>RAND()</f>
        <v/>
      </c>
      <c r="M1345">
        <f>IF('d_시나리오'!$J$6='d_시나리오'!$H$6,'d_시나리오'!$I$6,IF(L1345&lt;('d_시나리오'!$I$6-'d_시나리오'!$H$6)/('d_시나리오'!$J$6-'d_시나리오'!$H$6),'d_시나리오'!$H$6+SQRT(L1345*('d_시나리오'!$J$6-'d_시나리오'!$H$6)*('d_시나리오'!$I$6-'d_시나리오'!$H$6)),'d_시나리오'!$J$6-SQRT((1-L1345)*('d_시나리오'!$J$6-'d_시나리오'!$H$6)*('d_시나리오'!$J$6-'d_시나리오'!$I$6))))</f>
        <v/>
      </c>
      <c r="N1345">
        <f>INDEX('d_분포'!$B$2:$B$57,RANDBETWEEN(1,56))</f>
        <v/>
      </c>
      <c r="O1345">
        <f>BETAINV(RAND(),5,5)</f>
        <v/>
      </c>
      <c r="P1345">
        <f>'d_고정'!$B$1*'6_기대효과'!$H$7*('d_시나리오'!$I$7/'d_고정'!$B$2)*B1345</f>
        <v/>
      </c>
      <c r="Q1345">
        <f>P1345*C1345</f>
        <v/>
      </c>
      <c r="R1345">
        <f>P1345*E1345</f>
        <v/>
      </c>
      <c r="S1345">
        <f>R1345*G1345</f>
        <v/>
      </c>
      <c r="T1345">
        <f>Q1345+S1345</f>
        <v/>
      </c>
      <c r="U1345">
        <f>(Q1345*D1345+S1345*I1345)*(1-O1345)</f>
        <v/>
      </c>
      <c r="V1345">
        <f>(R1345*K1345*N1345+'d_고정'!$B$3*('6_기대효과'!$H$7/8)*N1345*'d_고정'!$B$10*M1345*('6_기대효과'!$K$7/'d_고정'!$B$9))*(1-O1345)</f>
        <v/>
      </c>
      <c r="W1345">
        <f>(S1345*I1345+R1345*MAX(K1345-'d_고정'!$B$10*M1345*('6_기대효과'!$K$7/'d_고정'!$B$9),0)*N1345)*(1-O1345)</f>
        <v/>
      </c>
      <c r="X1345">
        <f>U1345+V1345</f>
        <v/>
      </c>
      <c r="Y1345">
        <f>U1345/('d_고정'!$B$5*'6_기대효과'!$H$7/8)/'d_고정'!$B$6</f>
        <v/>
      </c>
      <c r="Z1345">
        <f>U1345/('d_고정'!$B$8*'6_기대효과'!$H$7/8)</f>
        <v/>
      </c>
    </row>
    <row r="1346">
      <c r="A1346">
        <f>RAND()</f>
        <v/>
      </c>
      <c r="B1346">
        <f>IF('d_시나리오'!$J$2='d_시나리오'!$H$2,'d_시나리오'!$I$2,IF(A1346&lt;('d_시나리오'!$I$2-'d_시나리오'!$H$2)/('d_시나리오'!$J$2-'d_시나리오'!$H$2),'d_시나리오'!$H$2+SQRT(A1346*('d_시나리오'!$J$2-'d_시나리오'!$H$2)*('d_시나리오'!$I$2-'d_시나리오'!$H$2)),'d_시나리오'!$J$2-SQRT((1-A1346)*('d_시나리오'!$J$2-'d_시나리오'!$H$2)*('d_시나리오'!$J$2-'d_시나리오'!$I$2))))</f>
        <v/>
      </c>
      <c r="C1346">
        <f>BETAINV(RAND(),2,6)</f>
        <v/>
      </c>
      <c r="D1346">
        <f>INDEX('d_분포'!$A$2:$A$28,RANDBETWEEN(1,27))</f>
        <v/>
      </c>
      <c r="E1346">
        <f>INDEX('d_분포'!$C$2:$C$5,RANDBETWEEN(1,4))*(0.9+0.2*RAND())</f>
        <v/>
      </c>
      <c r="F1346">
        <f>RAND()</f>
        <v/>
      </c>
      <c r="G1346">
        <f>IF('d_시나리오'!$J$3='d_시나리오'!$H$3,'d_시나리오'!$I$3,IF(F1346&lt;('d_시나리오'!$I$3-'d_시나리오'!$H$3)/('d_시나리오'!$J$3-'d_시나리오'!$H$3),'d_시나리오'!$H$3+SQRT(F1346*('d_시나리오'!$J$3-'d_시나리오'!$H$3)*('d_시나리오'!$I$3-'d_시나리오'!$H$3)),'d_시나리오'!$J$3-SQRT((1-F1346)*('d_시나리오'!$J$3-'d_시나리오'!$H$3)*('d_시나리오'!$J$3-'d_시나리오'!$I$3))))</f>
        <v/>
      </c>
      <c r="H1346">
        <f>RAND()</f>
        <v/>
      </c>
      <c r="I1346">
        <f>IF('d_시나리오'!$J$4='d_시나리오'!$H$4,'d_시나리오'!$I$4,IF(H1346&lt;('d_시나리오'!$I$4-'d_시나리오'!$H$4)/('d_시나리오'!$J$4-'d_시나리오'!$H$4),'d_시나리오'!$H$4+SQRT(H1346*('d_시나리오'!$J$4-'d_시나리오'!$H$4)*('d_시나리오'!$I$4-'d_시나리오'!$H$4)),'d_시나리오'!$J$4-SQRT((1-H1346)*('d_시나리오'!$J$4-'d_시나리오'!$H$4)*('d_시나리오'!$J$4-'d_시나리오'!$I$4))))</f>
        <v/>
      </c>
      <c r="J1346">
        <f>RAND()</f>
        <v/>
      </c>
      <c r="K1346">
        <f>IF('d_시나리오'!$J$5='d_시나리오'!$H$5,'d_시나리오'!$I$5,IF(J1346&lt;('d_시나리오'!$I$5-'d_시나리오'!$H$5)/('d_시나리오'!$J$5-'d_시나리오'!$H$5),'d_시나리오'!$H$5+SQRT(J1346*('d_시나리오'!$J$5-'d_시나리오'!$H$5)*('d_시나리오'!$I$5-'d_시나리오'!$H$5)),'d_시나리오'!$J$5-SQRT((1-J1346)*('d_시나리오'!$J$5-'d_시나리오'!$H$5)*('d_시나리오'!$J$5-'d_시나리오'!$I$5))))</f>
        <v/>
      </c>
      <c r="L1346">
        <f>RAND()</f>
        <v/>
      </c>
      <c r="M1346">
        <f>IF('d_시나리오'!$J$6='d_시나리오'!$H$6,'d_시나리오'!$I$6,IF(L1346&lt;('d_시나리오'!$I$6-'d_시나리오'!$H$6)/('d_시나리오'!$J$6-'d_시나리오'!$H$6),'d_시나리오'!$H$6+SQRT(L1346*('d_시나리오'!$J$6-'d_시나리오'!$H$6)*('d_시나리오'!$I$6-'d_시나리오'!$H$6)),'d_시나리오'!$J$6-SQRT((1-L1346)*('d_시나리오'!$J$6-'d_시나리오'!$H$6)*('d_시나리오'!$J$6-'d_시나리오'!$I$6))))</f>
        <v/>
      </c>
      <c r="N1346">
        <f>INDEX('d_분포'!$B$2:$B$57,RANDBETWEEN(1,56))</f>
        <v/>
      </c>
      <c r="O1346">
        <f>BETAINV(RAND(),5,5)</f>
        <v/>
      </c>
      <c r="P1346">
        <f>'d_고정'!$B$1*'6_기대효과'!$H$7*('d_시나리오'!$I$7/'d_고정'!$B$2)*B1346</f>
        <v/>
      </c>
      <c r="Q1346">
        <f>P1346*C1346</f>
        <v/>
      </c>
      <c r="R1346">
        <f>P1346*E1346</f>
        <v/>
      </c>
      <c r="S1346">
        <f>R1346*G1346</f>
        <v/>
      </c>
      <c r="T1346">
        <f>Q1346+S1346</f>
        <v/>
      </c>
      <c r="U1346">
        <f>(Q1346*D1346+S1346*I1346)*(1-O1346)</f>
        <v/>
      </c>
      <c r="V1346">
        <f>(R1346*K1346*N1346+'d_고정'!$B$3*('6_기대효과'!$H$7/8)*N1346*'d_고정'!$B$10*M1346*('6_기대효과'!$K$7/'d_고정'!$B$9))*(1-O1346)</f>
        <v/>
      </c>
      <c r="W1346">
        <f>(S1346*I1346+R1346*MAX(K1346-'d_고정'!$B$10*M1346*('6_기대효과'!$K$7/'d_고정'!$B$9),0)*N1346)*(1-O1346)</f>
        <v/>
      </c>
      <c r="X1346">
        <f>U1346+V1346</f>
        <v/>
      </c>
      <c r="Y1346">
        <f>U1346/('d_고정'!$B$5*'6_기대효과'!$H$7/8)/'d_고정'!$B$6</f>
        <v/>
      </c>
      <c r="Z1346">
        <f>U1346/('d_고정'!$B$8*'6_기대효과'!$H$7/8)</f>
        <v/>
      </c>
    </row>
    <row r="1347">
      <c r="A1347">
        <f>RAND()</f>
        <v/>
      </c>
      <c r="B1347">
        <f>IF('d_시나리오'!$J$2='d_시나리오'!$H$2,'d_시나리오'!$I$2,IF(A1347&lt;('d_시나리오'!$I$2-'d_시나리오'!$H$2)/('d_시나리오'!$J$2-'d_시나리오'!$H$2),'d_시나리오'!$H$2+SQRT(A1347*('d_시나리오'!$J$2-'d_시나리오'!$H$2)*('d_시나리오'!$I$2-'d_시나리오'!$H$2)),'d_시나리오'!$J$2-SQRT((1-A1347)*('d_시나리오'!$J$2-'d_시나리오'!$H$2)*('d_시나리오'!$J$2-'d_시나리오'!$I$2))))</f>
        <v/>
      </c>
      <c r="C1347">
        <f>BETAINV(RAND(),2,6)</f>
        <v/>
      </c>
      <c r="D1347">
        <f>INDEX('d_분포'!$A$2:$A$28,RANDBETWEEN(1,27))</f>
        <v/>
      </c>
      <c r="E1347">
        <f>INDEX('d_분포'!$C$2:$C$5,RANDBETWEEN(1,4))*(0.9+0.2*RAND())</f>
        <v/>
      </c>
      <c r="F1347">
        <f>RAND()</f>
        <v/>
      </c>
      <c r="G1347">
        <f>IF('d_시나리오'!$J$3='d_시나리오'!$H$3,'d_시나리오'!$I$3,IF(F1347&lt;('d_시나리오'!$I$3-'d_시나리오'!$H$3)/('d_시나리오'!$J$3-'d_시나리오'!$H$3),'d_시나리오'!$H$3+SQRT(F1347*('d_시나리오'!$J$3-'d_시나리오'!$H$3)*('d_시나리오'!$I$3-'d_시나리오'!$H$3)),'d_시나리오'!$J$3-SQRT((1-F1347)*('d_시나리오'!$J$3-'d_시나리오'!$H$3)*('d_시나리오'!$J$3-'d_시나리오'!$I$3))))</f>
        <v/>
      </c>
      <c r="H1347">
        <f>RAND()</f>
        <v/>
      </c>
      <c r="I1347">
        <f>IF('d_시나리오'!$J$4='d_시나리오'!$H$4,'d_시나리오'!$I$4,IF(H1347&lt;('d_시나리오'!$I$4-'d_시나리오'!$H$4)/('d_시나리오'!$J$4-'d_시나리오'!$H$4),'d_시나리오'!$H$4+SQRT(H1347*('d_시나리오'!$J$4-'d_시나리오'!$H$4)*('d_시나리오'!$I$4-'d_시나리오'!$H$4)),'d_시나리오'!$J$4-SQRT((1-H1347)*('d_시나리오'!$J$4-'d_시나리오'!$H$4)*('d_시나리오'!$J$4-'d_시나리오'!$I$4))))</f>
        <v/>
      </c>
      <c r="J1347">
        <f>RAND()</f>
        <v/>
      </c>
      <c r="K1347">
        <f>IF('d_시나리오'!$J$5='d_시나리오'!$H$5,'d_시나리오'!$I$5,IF(J1347&lt;('d_시나리오'!$I$5-'d_시나리오'!$H$5)/('d_시나리오'!$J$5-'d_시나리오'!$H$5),'d_시나리오'!$H$5+SQRT(J1347*('d_시나리오'!$J$5-'d_시나리오'!$H$5)*('d_시나리오'!$I$5-'d_시나리오'!$H$5)),'d_시나리오'!$J$5-SQRT((1-J1347)*('d_시나리오'!$J$5-'d_시나리오'!$H$5)*('d_시나리오'!$J$5-'d_시나리오'!$I$5))))</f>
        <v/>
      </c>
      <c r="L1347">
        <f>RAND()</f>
        <v/>
      </c>
      <c r="M1347">
        <f>IF('d_시나리오'!$J$6='d_시나리오'!$H$6,'d_시나리오'!$I$6,IF(L1347&lt;('d_시나리오'!$I$6-'d_시나리오'!$H$6)/('d_시나리오'!$J$6-'d_시나리오'!$H$6),'d_시나리오'!$H$6+SQRT(L1347*('d_시나리오'!$J$6-'d_시나리오'!$H$6)*('d_시나리오'!$I$6-'d_시나리오'!$H$6)),'d_시나리오'!$J$6-SQRT((1-L1347)*('d_시나리오'!$J$6-'d_시나리오'!$H$6)*('d_시나리오'!$J$6-'d_시나리오'!$I$6))))</f>
        <v/>
      </c>
      <c r="N1347">
        <f>INDEX('d_분포'!$B$2:$B$57,RANDBETWEEN(1,56))</f>
        <v/>
      </c>
      <c r="O1347">
        <f>BETAINV(RAND(),5,5)</f>
        <v/>
      </c>
      <c r="P1347">
        <f>'d_고정'!$B$1*'6_기대효과'!$H$7*('d_시나리오'!$I$7/'d_고정'!$B$2)*B1347</f>
        <v/>
      </c>
      <c r="Q1347">
        <f>P1347*C1347</f>
        <v/>
      </c>
      <c r="R1347">
        <f>P1347*E1347</f>
        <v/>
      </c>
      <c r="S1347">
        <f>R1347*G1347</f>
        <v/>
      </c>
      <c r="T1347">
        <f>Q1347+S1347</f>
        <v/>
      </c>
      <c r="U1347">
        <f>(Q1347*D1347+S1347*I1347)*(1-O1347)</f>
        <v/>
      </c>
      <c r="V1347">
        <f>(R1347*K1347*N1347+'d_고정'!$B$3*('6_기대효과'!$H$7/8)*N1347*'d_고정'!$B$10*M1347*('6_기대효과'!$K$7/'d_고정'!$B$9))*(1-O1347)</f>
        <v/>
      </c>
      <c r="W1347">
        <f>(S1347*I1347+R1347*MAX(K1347-'d_고정'!$B$10*M1347*('6_기대효과'!$K$7/'d_고정'!$B$9),0)*N1347)*(1-O1347)</f>
        <v/>
      </c>
      <c r="X1347">
        <f>U1347+V1347</f>
        <v/>
      </c>
      <c r="Y1347">
        <f>U1347/('d_고정'!$B$5*'6_기대효과'!$H$7/8)/'d_고정'!$B$6</f>
        <v/>
      </c>
      <c r="Z1347">
        <f>U1347/('d_고정'!$B$8*'6_기대효과'!$H$7/8)</f>
        <v/>
      </c>
    </row>
    <row r="1348">
      <c r="A1348">
        <f>RAND()</f>
        <v/>
      </c>
      <c r="B1348">
        <f>IF('d_시나리오'!$J$2='d_시나리오'!$H$2,'d_시나리오'!$I$2,IF(A1348&lt;('d_시나리오'!$I$2-'d_시나리오'!$H$2)/('d_시나리오'!$J$2-'d_시나리오'!$H$2),'d_시나리오'!$H$2+SQRT(A1348*('d_시나리오'!$J$2-'d_시나리오'!$H$2)*('d_시나리오'!$I$2-'d_시나리오'!$H$2)),'d_시나리오'!$J$2-SQRT((1-A1348)*('d_시나리오'!$J$2-'d_시나리오'!$H$2)*('d_시나리오'!$J$2-'d_시나리오'!$I$2))))</f>
        <v/>
      </c>
      <c r="C1348">
        <f>BETAINV(RAND(),2,6)</f>
        <v/>
      </c>
      <c r="D1348">
        <f>INDEX('d_분포'!$A$2:$A$28,RANDBETWEEN(1,27))</f>
        <v/>
      </c>
      <c r="E1348">
        <f>INDEX('d_분포'!$C$2:$C$5,RANDBETWEEN(1,4))*(0.9+0.2*RAND())</f>
        <v/>
      </c>
      <c r="F1348">
        <f>RAND()</f>
        <v/>
      </c>
      <c r="G1348">
        <f>IF('d_시나리오'!$J$3='d_시나리오'!$H$3,'d_시나리오'!$I$3,IF(F1348&lt;('d_시나리오'!$I$3-'d_시나리오'!$H$3)/('d_시나리오'!$J$3-'d_시나리오'!$H$3),'d_시나리오'!$H$3+SQRT(F1348*('d_시나리오'!$J$3-'d_시나리오'!$H$3)*('d_시나리오'!$I$3-'d_시나리오'!$H$3)),'d_시나리오'!$J$3-SQRT((1-F1348)*('d_시나리오'!$J$3-'d_시나리오'!$H$3)*('d_시나리오'!$J$3-'d_시나리오'!$I$3))))</f>
        <v/>
      </c>
      <c r="H1348">
        <f>RAND()</f>
        <v/>
      </c>
      <c r="I1348">
        <f>IF('d_시나리오'!$J$4='d_시나리오'!$H$4,'d_시나리오'!$I$4,IF(H1348&lt;('d_시나리오'!$I$4-'d_시나리오'!$H$4)/('d_시나리오'!$J$4-'d_시나리오'!$H$4),'d_시나리오'!$H$4+SQRT(H1348*('d_시나리오'!$J$4-'d_시나리오'!$H$4)*('d_시나리오'!$I$4-'d_시나리오'!$H$4)),'d_시나리오'!$J$4-SQRT((1-H1348)*('d_시나리오'!$J$4-'d_시나리오'!$H$4)*('d_시나리오'!$J$4-'d_시나리오'!$I$4))))</f>
        <v/>
      </c>
      <c r="J1348">
        <f>RAND()</f>
        <v/>
      </c>
      <c r="K1348">
        <f>IF('d_시나리오'!$J$5='d_시나리오'!$H$5,'d_시나리오'!$I$5,IF(J1348&lt;('d_시나리오'!$I$5-'d_시나리오'!$H$5)/('d_시나리오'!$J$5-'d_시나리오'!$H$5),'d_시나리오'!$H$5+SQRT(J1348*('d_시나리오'!$J$5-'d_시나리오'!$H$5)*('d_시나리오'!$I$5-'d_시나리오'!$H$5)),'d_시나리오'!$J$5-SQRT((1-J1348)*('d_시나리오'!$J$5-'d_시나리오'!$H$5)*('d_시나리오'!$J$5-'d_시나리오'!$I$5))))</f>
        <v/>
      </c>
      <c r="L1348">
        <f>RAND()</f>
        <v/>
      </c>
      <c r="M1348">
        <f>IF('d_시나리오'!$J$6='d_시나리오'!$H$6,'d_시나리오'!$I$6,IF(L1348&lt;('d_시나리오'!$I$6-'d_시나리오'!$H$6)/('d_시나리오'!$J$6-'d_시나리오'!$H$6),'d_시나리오'!$H$6+SQRT(L1348*('d_시나리오'!$J$6-'d_시나리오'!$H$6)*('d_시나리오'!$I$6-'d_시나리오'!$H$6)),'d_시나리오'!$J$6-SQRT((1-L1348)*('d_시나리오'!$J$6-'d_시나리오'!$H$6)*('d_시나리오'!$J$6-'d_시나리오'!$I$6))))</f>
        <v/>
      </c>
      <c r="N1348">
        <f>INDEX('d_분포'!$B$2:$B$57,RANDBETWEEN(1,56))</f>
        <v/>
      </c>
      <c r="O1348">
        <f>BETAINV(RAND(),5,5)</f>
        <v/>
      </c>
      <c r="P1348">
        <f>'d_고정'!$B$1*'6_기대효과'!$H$7*('d_시나리오'!$I$7/'d_고정'!$B$2)*B1348</f>
        <v/>
      </c>
      <c r="Q1348">
        <f>P1348*C1348</f>
        <v/>
      </c>
      <c r="R1348">
        <f>P1348*E1348</f>
        <v/>
      </c>
      <c r="S1348">
        <f>R1348*G1348</f>
        <v/>
      </c>
      <c r="T1348">
        <f>Q1348+S1348</f>
        <v/>
      </c>
      <c r="U1348">
        <f>(Q1348*D1348+S1348*I1348)*(1-O1348)</f>
        <v/>
      </c>
      <c r="V1348">
        <f>(R1348*K1348*N1348+'d_고정'!$B$3*('6_기대효과'!$H$7/8)*N1348*'d_고정'!$B$10*M1348*('6_기대효과'!$K$7/'d_고정'!$B$9))*(1-O1348)</f>
        <v/>
      </c>
      <c r="W1348">
        <f>(S1348*I1348+R1348*MAX(K1348-'d_고정'!$B$10*M1348*('6_기대효과'!$K$7/'d_고정'!$B$9),0)*N1348)*(1-O1348)</f>
        <v/>
      </c>
      <c r="X1348">
        <f>U1348+V1348</f>
        <v/>
      </c>
      <c r="Y1348">
        <f>U1348/('d_고정'!$B$5*'6_기대효과'!$H$7/8)/'d_고정'!$B$6</f>
        <v/>
      </c>
      <c r="Z1348">
        <f>U1348/('d_고정'!$B$8*'6_기대효과'!$H$7/8)</f>
        <v/>
      </c>
    </row>
    <row r="1349">
      <c r="A1349">
        <f>RAND()</f>
        <v/>
      </c>
      <c r="B1349">
        <f>IF('d_시나리오'!$J$2='d_시나리오'!$H$2,'d_시나리오'!$I$2,IF(A1349&lt;('d_시나리오'!$I$2-'d_시나리오'!$H$2)/('d_시나리오'!$J$2-'d_시나리오'!$H$2),'d_시나리오'!$H$2+SQRT(A1349*('d_시나리오'!$J$2-'d_시나리오'!$H$2)*('d_시나리오'!$I$2-'d_시나리오'!$H$2)),'d_시나리오'!$J$2-SQRT((1-A1349)*('d_시나리오'!$J$2-'d_시나리오'!$H$2)*('d_시나리오'!$J$2-'d_시나리오'!$I$2))))</f>
        <v/>
      </c>
      <c r="C1349">
        <f>BETAINV(RAND(),2,6)</f>
        <v/>
      </c>
      <c r="D1349">
        <f>INDEX('d_분포'!$A$2:$A$28,RANDBETWEEN(1,27))</f>
        <v/>
      </c>
      <c r="E1349">
        <f>INDEX('d_분포'!$C$2:$C$5,RANDBETWEEN(1,4))*(0.9+0.2*RAND())</f>
        <v/>
      </c>
      <c r="F1349">
        <f>RAND()</f>
        <v/>
      </c>
      <c r="G1349">
        <f>IF('d_시나리오'!$J$3='d_시나리오'!$H$3,'d_시나리오'!$I$3,IF(F1349&lt;('d_시나리오'!$I$3-'d_시나리오'!$H$3)/('d_시나리오'!$J$3-'d_시나리오'!$H$3),'d_시나리오'!$H$3+SQRT(F1349*('d_시나리오'!$J$3-'d_시나리오'!$H$3)*('d_시나리오'!$I$3-'d_시나리오'!$H$3)),'d_시나리오'!$J$3-SQRT((1-F1349)*('d_시나리오'!$J$3-'d_시나리오'!$H$3)*('d_시나리오'!$J$3-'d_시나리오'!$I$3))))</f>
        <v/>
      </c>
      <c r="H1349">
        <f>RAND()</f>
        <v/>
      </c>
      <c r="I1349">
        <f>IF('d_시나리오'!$J$4='d_시나리오'!$H$4,'d_시나리오'!$I$4,IF(H1349&lt;('d_시나리오'!$I$4-'d_시나리오'!$H$4)/('d_시나리오'!$J$4-'d_시나리오'!$H$4),'d_시나리오'!$H$4+SQRT(H1349*('d_시나리오'!$J$4-'d_시나리오'!$H$4)*('d_시나리오'!$I$4-'d_시나리오'!$H$4)),'d_시나리오'!$J$4-SQRT((1-H1349)*('d_시나리오'!$J$4-'d_시나리오'!$H$4)*('d_시나리오'!$J$4-'d_시나리오'!$I$4))))</f>
        <v/>
      </c>
      <c r="J1349">
        <f>RAND()</f>
        <v/>
      </c>
      <c r="K1349">
        <f>IF('d_시나리오'!$J$5='d_시나리오'!$H$5,'d_시나리오'!$I$5,IF(J1349&lt;('d_시나리오'!$I$5-'d_시나리오'!$H$5)/('d_시나리오'!$J$5-'d_시나리오'!$H$5),'d_시나리오'!$H$5+SQRT(J1349*('d_시나리오'!$J$5-'d_시나리오'!$H$5)*('d_시나리오'!$I$5-'d_시나리오'!$H$5)),'d_시나리오'!$J$5-SQRT((1-J1349)*('d_시나리오'!$J$5-'d_시나리오'!$H$5)*('d_시나리오'!$J$5-'d_시나리오'!$I$5))))</f>
        <v/>
      </c>
      <c r="L1349">
        <f>RAND()</f>
        <v/>
      </c>
      <c r="M1349">
        <f>IF('d_시나리오'!$J$6='d_시나리오'!$H$6,'d_시나리오'!$I$6,IF(L1349&lt;('d_시나리오'!$I$6-'d_시나리오'!$H$6)/('d_시나리오'!$J$6-'d_시나리오'!$H$6),'d_시나리오'!$H$6+SQRT(L1349*('d_시나리오'!$J$6-'d_시나리오'!$H$6)*('d_시나리오'!$I$6-'d_시나리오'!$H$6)),'d_시나리오'!$J$6-SQRT((1-L1349)*('d_시나리오'!$J$6-'d_시나리오'!$H$6)*('d_시나리오'!$J$6-'d_시나리오'!$I$6))))</f>
        <v/>
      </c>
      <c r="N1349">
        <f>INDEX('d_분포'!$B$2:$B$57,RANDBETWEEN(1,56))</f>
        <v/>
      </c>
      <c r="O1349">
        <f>BETAINV(RAND(),5,5)</f>
        <v/>
      </c>
      <c r="P1349">
        <f>'d_고정'!$B$1*'6_기대효과'!$H$7*('d_시나리오'!$I$7/'d_고정'!$B$2)*B1349</f>
        <v/>
      </c>
      <c r="Q1349">
        <f>P1349*C1349</f>
        <v/>
      </c>
      <c r="R1349">
        <f>P1349*E1349</f>
        <v/>
      </c>
      <c r="S1349">
        <f>R1349*G1349</f>
        <v/>
      </c>
      <c r="T1349">
        <f>Q1349+S1349</f>
        <v/>
      </c>
      <c r="U1349">
        <f>(Q1349*D1349+S1349*I1349)*(1-O1349)</f>
        <v/>
      </c>
      <c r="V1349">
        <f>(R1349*K1349*N1349+'d_고정'!$B$3*('6_기대효과'!$H$7/8)*N1349*'d_고정'!$B$10*M1349*('6_기대효과'!$K$7/'d_고정'!$B$9))*(1-O1349)</f>
        <v/>
      </c>
      <c r="W1349">
        <f>(S1349*I1349+R1349*MAX(K1349-'d_고정'!$B$10*M1349*('6_기대효과'!$K$7/'d_고정'!$B$9),0)*N1349)*(1-O1349)</f>
        <v/>
      </c>
      <c r="X1349">
        <f>U1349+V1349</f>
        <v/>
      </c>
      <c r="Y1349">
        <f>U1349/('d_고정'!$B$5*'6_기대효과'!$H$7/8)/'d_고정'!$B$6</f>
        <v/>
      </c>
      <c r="Z1349">
        <f>U1349/('d_고정'!$B$8*'6_기대효과'!$H$7/8)</f>
        <v/>
      </c>
    </row>
    <row r="1350">
      <c r="A1350">
        <f>RAND()</f>
        <v/>
      </c>
      <c r="B1350">
        <f>IF('d_시나리오'!$J$2='d_시나리오'!$H$2,'d_시나리오'!$I$2,IF(A1350&lt;('d_시나리오'!$I$2-'d_시나리오'!$H$2)/('d_시나리오'!$J$2-'d_시나리오'!$H$2),'d_시나리오'!$H$2+SQRT(A1350*('d_시나리오'!$J$2-'d_시나리오'!$H$2)*('d_시나리오'!$I$2-'d_시나리오'!$H$2)),'d_시나리오'!$J$2-SQRT((1-A1350)*('d_시나리오'!$J$2-'d_시나리오'!$H$2)*('d_시나리오'!$J$2-'d_시나리오'!$I$2))))</f>
        <v/>
      </c>
      <c r="C1350">
        <f>BETAINV(RAND(),2,6)</f>
        <v/>
      </c>
      <c r="D1350">
        <f>INDEX('d_분포'!$A$2:$A$28,RANDBETWEEN(1,27))</f>
        <v/>
      </c>
      <c r="E1350">
        <f>INDEX('d_분포'!$C$2:$C$5,RANDBETWEEN(1,4))*(0.9+0.2*RAND())</f>
        <v/>
      </c>
      <c r="F1350">
        <f>RAND()</f>
        <v/>
      </c>
      <c r="G1350">
        <f>IF('d_시나리오'!$J$3='d_시나리오'!$H$3,'d_시나리오'!$I$3,IF(F1350&lt;('d_시나리오'!$I$3-'d_시나리오'!$H$3)/('d_시나리오'!$J$3-'d_시나리오'!$H$3),'d_시나리오'!$H$3+SQRT(F1350*('d_시나리오'!$J$3-'d_시나리오'!$H$3)*('d_시나리오'!$I$3-'d_시나리오'!$H$3)),'d_시나리오'!$J$3-SQRT((1-F1350)*('d_시나리오'!$J$3-'d_시나리오'!$H$3)*('d_시나리오'!$J$3-'d_시나리오'!$I$3))))</f>
        <v/>
      </c>
      <c r="H1350">
        <f>RAND()</f>
        <v/>
      </c>
      <c r="I1350">
        <f>IF('d_시나리오'!$J$4='d_시나리오'!$H$4,'d_시나리오'!$I$4,IF(H1350&lt;('d_시나리오'!$I$4-'d_시나리오'!$H$4)/('d_시나리오'!$J$4-'d_시나리오'!$H$4),'d_시나리오'!$H$4+SQRT(H1350*('d_시나리오'!$J$4-'d_시나리오'!$H$4)*('d_시나리오'!$I$4-'d_시나리오'!$H$4)),'d_시나리오'!$J$4-SQRT((1-H1350)*('d_시나리오'!$J$4-'d_시나리오'!$H$4)*('d_시나리오'!$J$4-'d_시나리오'!$I$4))))</f>
        <v/>
      </c>
      <c r="J1350">
        <f>RAND()</f>
        <v/>
      </c>
      <c r="K1350">
        <f>IF('d_시나리오'!$J$5='d_시나리오'!$H$5,'d_시나리오'!$I$5,IF(J1350&lt;('d_시나리오'!$I$5-'d_시나리오'!$H$5)/('d_시나리오'!$J$5-'d_시나리오'!$H$5),'d_시나리오'!$H$5+SQRT(J1350*('d_시나리오'!$J$5-'d_시나리오'!$H$5)*('d_시나리오'!$I$5-'d_시나리오'!$H$5)),'d_시나리오'!$J$5-SQRT((1-J1350)*('d_시나리오'!$J$5-'d_시나리오'!$H$5)*('d_시나리오'!$J$5-'d_시나리오'!$I$5))))</f>
        <v/>
      </c>
      <c r="L1350">
        <f>RAND()</f>
        <v/>
      </c>
      <c r="M1350">
        <f>IF('d_시나리오'!$J$6='d_시나리오'!$H$6,'d_시나리오'!$I$6,IF(L1350&lt;('d_시나리오'!$I$6-'d_시나리오'!$H$6)/('d_시나리오'!$J$6-'d_시나리오'!$H$6),'d_시나리오'!$H$6+SQRT(L1350*('d_시나리오'!$J$6-'d_시나리오'!$H$6)*('d_시나리오'!$I$6-'d_시나리오'!$H$6)),'d_시나리오'!$J$6-SQRT((1-L1350)*('d_시나리오'!$J$6-'d_시나리오'!$H$6)*('d_시나리오'!$J$6-'d_시나리오'!$I$6))))</f>
        <v/>
      </c>
      <c r="N1350">
        <f>INDEX('d_분포'!$B$2:$B$57,RANDBETWEEN(1,56))</f>
        <v/>
      </c>
      <c r="O1350">
        <f>BETAINV(RAND(),5,5)</f>
        <v/>
      </c>
      <c r="P1350">
        <f>'d_고정'!$B$1*'6_기대효과'!$H$7*('d_시나리오'!$I$7/'d_고정'!$B$2)*B1350</f>
        <v/>
      </c>
      <c r="Q1350">
        <f>P1350*C1350</f>
        <v/>
      </c>
      <c r="R1350">
        <f>P1350*E1350</f>
        <v/>
      </c>
      <c r="S1350">
        <f>R1350*G1350</f>
        <v/>
      </c>
      <c r="T1350">
        <f>Q1350+S1350</f>
        <v/>
      </c>
      <c r="U1350">
        <f>(Q1350*D1350+S1350*I1350)*(1-O1350)</f>
        <v/>
      </c>
      <c r="V1350">
        <f>(R1350*K1350*N1350+'d_고정'!$B$3*('6_기대효과'!$H$7/8)*N1350*'d_고정'!$B$10*M1350*('6_기대효과'!$K$7/'d_고정'!$B$9))*(1-O1350)</f>
        <v/>
      </c>
      <c r="W1350">
        <f>(S1350*I1350+R1350*MAX(K1350-'d_고정'!$B$10*M1350*('6_기대효과'!$K$7/'d_고정'!$B$9),0)*N1350)*(1-O1350)</f>
        <v/>
      </c>
      <c r="X1350">
        <f>U1350+V1350</f>
        <v/>
      </c>
      <c r="Y1350">
        <f>U1350/('d_고정'!$B$5*'6_기대효과'!$H$7/8)/'d_고정'!$B$6</f>
        <v/>
      </c>
      <c r="Z1350">
        <f>U1350/('d_고정'!$B$8*'6_기대효과'!$H$7/8)</f>
        <v/>
      </c>
    </row>
    <row r="1351">
      <c r="A1351">
        <f>RAND()</f>
        <v/>
      </c>
      <c r="B1351">
        <f>IF('d_시나리오'!$J$2='d_시나리오'!$H$2,'d_시나리오'!$I$2,IF(A1351&lt;('d_시나리오'!$I$2-'d_시나리오'!$H$2)/('d_시나리오'!$J$2-'d_시나리오'!$H$2),'d_시나리오'!$H$2+SQRT(A1351*('d_시나리오'!$J$2-'d_시나리오'!$H$2)*('d_시나리오'!$I$2-'d_시나리오'!$H$2)),'d_시나리오'!$J$2-SQRT((1-A1351)*('d_시나리오'!$J$2-'d_시나리오'!$H$2)*('d_시나리오'!$J$2-'d_시나리오'!$I$2))))</f>
        <v/>
      </c>
      <c r="C1351">
        <f>BETAINV(RAND(),2,6)</f>
        <v/>
      </c>
      <c r="D1351">
        <f>INDEX('d_분포'!$A$2:$A$28,RANDBETWEEN(1,27))</f>
        <v/>
      </c>
      <c r="E1351">
        <f>INDEX('d_분포'!$C$2:$C$5,RANDBETWEEN(1,4))*(0.9+0.2*RAND())</f>
        <v/>
      </c>
      <c r="F1351">
        <f>RAND()</f>
        <v/>
      </c>
      <c r="G1351">
        <f>IF('d_시나리오'!$J$3='d_시나리오'!$H$3,'d_시나리오'!$I$3,IF(F1351&lt;('d_시나리오'!$I$3-'d_시나리오'!$H$3)/('d_시나리오'!$J$3-'d_시나리오'!$H$3),'d_시나리오'!$H$3+SQRT(F1351*('d_시나리오'!$J$3-'d_시나리오'!$H$3)*('d_시나리오'!$I$3-'d_시나리오'!$H$3)),'d_시나리오'!$J$3-SQRT((1-F1351)*('d_시나리오'!$J$3-'d_시나리오'!$H$3)*('d_시나리오'!$J$3-'d_시나리오'!$I$3))))</f>
        <v/>
      </c>
      <c r="H1351">
        <f>RAND()</f>
        <v/>
      </c>
      <c r="I1351">
        <f>IF('d_시나리오'!$J$4='d_시나리오'!$H$4,'d_시나리오'!$I$4,IF(H1351&lt;('d_시나리오'!$I$4-'d_시나리오'!$H$4)/('d_시나리오'!$J$4-'d_시나리오'!$H$4),'d_시나리오'!$H$4+SQRT(H1351*('d_시나리오'!$J$4-'d_시나리오'!$H$4)*('d_시나리오'!$I$4-'d_시나리오'!$H$4)),'d_시나리오'!$J$4-SQRT((1-H1351)*('d_시나리오'!$J$4-'d_시나리오'!$H$4)*('d_시나리오'!$J$4-'d_시나리오'!$I$4))))</f>
        <v/>
      </c>
      <c r="J1351">
        <f>RAND()</f>
        <v/>
      </c>
      <c r="K1351">
        <f>IF('d_시나리오'!$J$5='d_시나리오'!$H$5,'d_시나리오'!$I$5,IF(J1351&lt;('d_시나리오'!$I$5-'d_시나리오'!$H$5)/('d_시나리오'!$J$5-'d_시나리오'!$H$5),'d_시나리오'!$H$5+SQRT(J1351*('d_시나리오'!$J$5-'d_시나리오'!$H$5)*('d_시나리오'!$I$5-'d_시나리오'!$H$5)),'d_시나리오'!$J$5-SQRT((1-J1351)*('d_시나리오'!$J$5-'d_시나리오'!$H$5)*('d_시나리오'!$J$5-'d_시나리오'!$I$5))))</f>
        <v/>
      </c>
      <c r="L1351">
        <f>RAND()</f>
        <v/>
      </c>
      <c r="M1351">
        <f>IF('d_시나리오'!$J$6='d_시나리오'!$H$6,'d_시나리오'!$I$6,IF(L1351&lt;('d_시나리오'!$I$6-'d_시나리오'!$H$6)/('d_시나리오'!$J$6-'d_시나리오'!$H$6),'d_시나리오'!$H$6+SQRT(L1351*('d_시나리오'!$J$6-'d_시나리오'!$H$6)*('d_시나리오'!$I$6-'d_시나리오'!$H$6)),'d_시나리오'!$J$6-SQRT((1-L1351)*('d_시나리오'!$J$6-'d_시나리오'!$H$6)*('d_시나리오'!$J$6-'d_시나리오'!$I$6))))</f>
        <v/>
      </c>
      <c r="N1351">
        <f>INDEX('d_분포'!$B$2:$B$57,RANDBETWEEN(1,56))</f>
        <v/>
      </c>
      <c r="O1351">
        <f>BETAINV(RAND(),5,5)</f>
        <v/>
      </c>
      <c r="P1351">
        <f>'d_고정'!$B$1*'6_기대효과'!$H$7*('d_시나리오'!$I$7/'d_고정'!$B$2)*B1351</f>
        <v/>
      </c>
      <c r="Q1351">
        <f>P1351*C1351</f>
        <v/>
      </c>
      <c r="R1351">
        <f>P1351*E1351</f>
        <v/>
      </c>
      <c r="S1351">
        <f>R1351*G1351</f>
        <v/>
      </c>
      <c r="T1351">
        <f>Q1351+S1351</f>
        <v/>
      </c>
      <c r="U1351">
        <f>(Q1351*D1351+S1351*I1351)*(1-O1351)</f>
        <v/>
      </c>
      <c r="V1351">
        <f>(R1351*K1351*N1351+'d_고정'!$B$3*('6_기대효과'!$H$7/8)*N1351*'d_고정'!$B$10*M1351*('6_기대효과'!$K$7/'d_고정'!$B$9))*(1-O1351)</f>
        <v/>
      </c>
      <c r="W1351">
        <f>(S1351*I1351+R1351*MAX(K1351-'d_고정'!$B$10*M1351*('6_기대효과'!$K$7/'d_고정'!$B$9),0)*N1351)*(1-O1351)</f>
        <v/>
      </c>
      <c r="X1351">
        <f>U1351+V1351</f>
        <v/>
      </c>
      <c r="Y1351">
        <f>U1351/('d_고정'!$B$5*'6_기대효과'!$H$7/8)/'d_고정'!$B$6</f>
        <v/>
      </c>
      <c r="Z1351">
        <f>U1351/('d_고정'!$B$8*'6_기대효과'!$H$7/8)</f>
        <v/>
      </c>
    </row>
    <row r="1352">
      <c r="A1352">
        <f>RAND()</f>
        <v/>
      </c>
      <c r="B1352">
        <f>IF('d_시나리오'!$J$2='d_시나리오'!$H$2,'d_시나리오'!$I$2,IF(A1352&lt;('d_시나리오'!$I$2-'d_시나리오'!$H$2)/('d_시나리오'!$J$2-'d_시나리오'!$H$2),'d_시나리오'!$H$2+SQRT(A1352*('d_시나리오'!$J$2-'d_시나리오'!$H$2)*('d_시나리오'!$I$2-'d_시나리오'!$H$2)),'d_시나리오'!$J$2-SQRT((1-A1352)*('d_시나리오'!$J$2-'d_시나리오'!$H$2)*('d_시나리오'!$J$2-'d_시나리오'!$I$2))))</f>
        <v/>
      </c>
      <c r="C1352">
        <f>BETAINV(RAND(),2,6)</f>
        <v/>
      </c>
      <c r="D1352">
        <f>INDEX('d_분포'!$A$2:$A$28,RANDBETWEEN(1,27))</f>
        <v/>
      </c>
      <c r="E1352">
        <f>INDEX('d_분포'!$C$2:$C$5,RANDBETWEEN(1,4))*(0.9+0.2*RAND())</f>
        <v/>
      </c>
      <c r="F1352">
        <f>RAND()</f>
        <v/>
      </c>
      <c r="G1352">
        <f>IF('d_시나리오'!$J$3='d_시나리오'!$H$3,'d_시나리오'!$I$3,IF(F1352&lt;('d_시나리오'!$I$3-'d_시나리오'!$H$3)/('d_시나리오'!$J$3-'d_시나리오'!$H$3),'d_시나리오'!$H$3+SQRT(F1352*('d_시나리오'!$J$3-'d_시나리오'!$H$3)*('d_시나리오'!$I$3-'d_시나리오'!$H$3)),'d_시나리오'!$J$3-SQRT((1-F1352)*('d_시나리오'!$J$3-'d_시나리오'!$H$3)*('d_시나리오'!$J$3-'d_시나리오'!$I$3))))</f>
        <v/>
      </c>
      <c r="H1352">
        <f>RAND()</f>
        <v/>
      </c>
      <c r="I1352">
        <f>IF('d_시나리오'!$J$4='d_시나리오'!$H$4,'d_시나리오'!$I$4,IF(H1352&lt;('d_시나리오'!$I$4-'d_시나리오'!$H$4)/('d_시나리오'!$J$4-'d_시나리오'!$H$4),'d_시나리오'!$H$4+SQRT(H1352*('d_시나리오'!$J$4-'d_시나리오'!$H$4)*('d_시나리오'!$I$4-'d_시나리오'!$H$4)),'d_시나리오'!$J$4-SQRT((1-H1352)*('d_시나리오'!$J$4-'d_시나리오'!$H$4)*('d_시나리오'!$J$4-'d_시나리오'!$I$4))))</f>
        <v/>
      </c>
      <c r="J1352">
        <f>RAND()</f>
        <v/>
      </c>
      <c r="K1352">
        <f>IF('d_시나리오'!$J$5='d_시나리오'!$H$5,'d_시나리오'!$I$5,IF(J1352&lt;('d_시나리오'!$I$5-'d_시나리오'!$H$5)/('d_시나리오'!$J$5-'d_시나리오'!$H$5),'d_시나리오'!$H$5+SQRT(J1352*('d_시나리오'!$J$5-'d_시나리오'!$H$5)*('d_시나리오'!$I$5-'d_시나리오'!$H$5)),'d_시나리오'!$J$5-SQRT((1-J1352)*('d_시나리오'!$J$5-'d_시나리오'!$H$5)*('d_시나리오'!$J$5-'d_시나리오'!$I$5))))</f>
        <v/>
      </c>
      <c r="L1352">
        <f>RAND()</f>
        <v/>
      </c>
      <c r="M1352">
        <f>IF('d_시나리오'!$J$6='d_시나리오'!$H$6,'d_시나리오'!$I$6,IF(L1352&lt;('d_시나리오'!$I$6-'d_시나리오'!$H$6)/('d_시나리오'!$J$6-'d_시나리오'!$H$6),'d_시나리오'!$H$6+SQRT(L1352*('d_시나리오'!$J$6-'d_시나리오'!$H$6)*('d_시나리오'!$I$6-'d_시나리오'!$H$6)),'d_시나리오'!$J$6-SQRT((1-L1352)*('d_시나리오'!$J$6-'d_시나리오'!$H$6)*('d_시나리오'!$J$6-'d_시나리오'!$I$6))))</f>
        <v/>
      </c>
      <c r="N1352">
        <f>INDEX('d_분포'!$B$2:$B$57,RANDBETWEEN(1,56))</f>
        <v/>
      </c>
      <c r="O1352">
        <f>BETAINV(RAND(),5,5)</f>
        <v/>
      </c>
      <c r="P1352">
        <f>'d_고정'!$B$1*'6_기대효과'!$H$7*('d_시나리오'!$I$7/'d_고정'!$B$2)*B1352</f>
        <v/>
      </c>
      <c r="Q1352">
        <f>P1352*C1352</f>
        <v/>
      </c>
      <c r="R1352">
        <f>P1352*E1352</f>
        <v/>
      </c>
      <c r="S1352">
        <f>R1352*G1352</f>
        <v/>
      </c>
      <c r="T1352">
        <f>Q1352+S1352</f>
        <v/>
      </c>
      <c r="U1352">
        <f>(Q1352*D1352+S1352*I1352)*(1-O1352)</f>
        <v/>
      </c>
      <c r="V1352">
        <f>(R1352*K1352*N1352+'d_고정'!$B$3*('6_기대효과'!$H$7/8)*N1352*'d_고정'!$B$10*M1352*('6_기대효과'!$K$7/'d_고정'!$B$9))*(1-O1352)</f>
        <v/>
      </c>
      <c r="W1352">
        <f>(S1352*I1352+R1352*MAX(K1352-'d_고정'!$B$10*M1352*('6_기대효과'!$K$7/'d_고정'!$B$9),0)*N1352)*(1-O1352)</f>
        <v/>
      </c>
      <c r="X1352">
        <f>U1352+V1352</f>
        <v/>
      </c>
      <c r="Y1352">
        <f>U1352/('d_고정'!$B$5*'6_기대효과'!$H$7/8)/'d_고정'!$B$6</f>
        <v/>
      </c>
      <c r="Z1352">
        <f>U1352/('d_고정'!$B$8*'6_기대효과'!$H$7/8)</f>
        <v/>
      </c>
    </row>
    <row r="1353">
      <c r="A1353">
        <f>RAND()</f>
        <v/>
      </c>
      <c r="B1353">
        <f>IF('d_시나리오'!$J$2='d_시나리오'!$H$2,'d_시나리오'!$I$2,IF(A1353&lt;('d_시나리오'!$I$2-'d_시나리오'!$H$2)/('d_시나리오'!$J$2-'d_시나리오'!$H$2),'d_시나리오'!$H$2+SQRT(A1353*('d_시나리오'!$J$2-'d_시나리오'!$H$2)*('d_시나리오'!$I$2-'d_시나리오'!$H$2)),'d_시나리오'!$J$2-SQRT((1-A1353)*('d_시나리오'!$J$2-'d_시나리오'!$H$2)*('d_시나리오'!$J$2-'d_시나리오'!$I$2))))</f>
        <v/>
      </c>
      <c r="C1353">
        <f>BETAINV(RAND(),2,6)</f>
        <v/>
      </c>
      <c r="D1353">
        <f>INDEX('d_분포'!$A$2:$A$28,RANDBETWEEN(1,27))</f>
        <v/>
      </c>
      <c r="E1353">
        <f>INDEX('d_분포'!$C$2:$C$5,RANDBETWEEN(1,4))*(0.9+0.2*RAND())</f>
        <v/>
      </c>
      <c r="F1353">
        <f>RAND()</f>
        <v/>
      </c>
      <c r="G1353">
        <f>IF('d_시나리오'!$J$3='d_시나리오'!$H$3,'d_시나리오'!$I$3,IF(F1353&lt;('d_시나리오'!$I$3-'d_시나리오'!$H$3)/('d_시나리오'!$J$3-'d_시나리오'!$H$3),'d_시나리오'!$H$3+SQRT(F1353*('d_시나리오'!$J$3-'d_시나리오'!$H$3)*('d_시나리오'!$I$3-'d_시나리오'!$H$3)),'d_시나리오'!$J$3-SQRT((1-F1353)*('d_시나리오'!$J$3-'d_시나리오'!$H$3)*('d_시나리오'!$J$3-'d_시나리오'!$I$3))))</f>
        <v/>
      </c>
      <c r="H1353">
        <f>RAND()</f>
        <v/>
      </c>
      <c r="I1353">
        <f>IF('d_시나리오'!$J$4='d_시나리오'!$H$4,'d_시나리오'!$I$4,IF(H1353&lt;('d_시나리오'!$I$4-'d_시나리오'!$H$4)/('d_시나리오'!$J$4-'d_시나리오'!$H$4),'d_시나리오'!$H$4+SQRT(H1353*('d_시나리오'!$J$4-'d_시나리오'!$H$4)*('d_시나리오'!$I$4-'d_시나리오'!$H$4)),'d_시나리오'!$J$4-SQRT((1-H1353)*('d_시나리오'!$J$4-'d_시나리오'!$H$4)*('d_시나리오'!$J$4-'d_시나리오'!$I$4))))</f>
        <v/>
      </c>
      <c r="J1353">
        <f>RAND()</f>
        <v/>
      </c>
      <c r="K1353">
        <f>IF('d_시나리오'!$J$5='d_시나리오'!$H$5,'d_시나리오'!$I$5,IF(J1353&lt;('d_시나리오'!$I$5-'d_시나리오'!$H$5)/('d_시나리오'!$J$5-'d_시나리오'!$H$5),'d_시나리오'!$H$5+SQRT(J1353*('d_시나리오'!$J$5-'d_시나리오'!$H$5)*('d_시나리오'!$I$5-'d_시나리오'!$H$5)),'d_시나리오'!$J$5-SQRT((1-J1353)*('d_시나리오'!$J$5-'d_시나리오'!$H$5)*('d_시나리오'!$J$5-'d_시나리오'!$I$5))))</f>
        <v/>
      </c>
      <c r="L1353">
        <f>RAND()</f>
        <v/>
      </c>
      <c r="M1353">
        <f>IF('d_시나리오'!$J$6='d_시나리오'!$H$6,'d_시나리오'!$I$6,IF(L1353&lt;('d_시나리오'!$I$6-'d_시나리오'!$H$6)/('d_시나리오'!$J$6-'d_시나리오'!$H$6),'d_시나리오'!$H$6+SQRT(L1353*('d_시나리오'!$J$6-'d_시나리오'!$H$6)*('d_시나리오'!$I$6-'d_시나리오'!$H$6)),'d_시나리오'!$J$6-SQRT((1-L1353)*('d_시나리오'!$J$6-'d_시나리오'!$H$6)*('d_시나리오'!$J$6-'d_시나리오'!$I$6))))</f>
        <v/>
      </c>
      <c r="N1353">
        <f>INDEX('d_분포'!$B$2:$B$57,RANDBETWEEN(1,56))</f>
        <v/>
      </c>
      <c r="O1353">
        <f>BETAINV(RAND(),5,5)</f>
        <v/>
      </c>
      <c r="P1353">
        <f>'d_고정'!$B$1*'6_기대효과'!$H$7*('d_시나리오'!$I$7/'d_고정'!$B$2)*B1353</f>
        <v/>
      </c>
      <c r="Q1353">
        <f>P1353*C1353</f>
        <v/>
      </c>
      <c r="R1353">
        <f>P1353*E1353</f>
        <v/>
      </c>
      <c r="S1353">
        <f>R1353*G1353</f>
        <v/>
      </c>
      <c r="T1353">
        <f>Q1353+S1353</f>
        <v/>
      </c>
      <c r="U1353">
        <f>(Q1353*D1353+S1353*I1353)*(1-O1353)</f>
        <v/>
      </c>
      <c r="V1353">
        <f>(R1353*K1353*N1353+'d_고정'!$B$3*('6_기대효과'!$H$7/8)*N1353*'d_고정'!$B$10*M1353*('6_기대효과'!$K$7/'d_고정'!$B$9))*(1-O1353)</f>
        <v/>
      </c>
      <c r="W1353">
        <f>(S1353*I1353+R1353*MAX(K1353-'d_고정'!$B$10*M1353*('6_기대효과'!$K$7/'d_고정'!$B$9),0)*N1353)*(1-O1353)</f>
        <v/>
      </c>
      <c r="X1353">
        <f>U1353+V1353</f>
        <v/>
      </c>
      <c r="Y1353">
        <f>U1353/('d_고정'!$B$5*'6_기대효과'!$H$7/8)/'d_고정'!$B$6</f>
        <v/>
      </c>
      <c r="Z1353">
        <f>U1353/('d_고정'!$B$8*'6_기대효과'!$H$7/8)</f>
        <v/>
      </c>
    </row>
    <row r="1354">
      <c r="A1354">
        <f>RAND()</f>
        <v/>
      </c>
      <c r="B1354">
        <f>IF('d_시나리오'!$J$2='d_시나리오'!$H$2,'d_시나리오'!$I$2,IF(A1354&lt;('d_시나리오'!$I$2-'d_시나리오'!$H$2)/('d_시나리오'!$J$2-'d_시나리오'!$H$2),'d_시나리오'!$H$2+SQRT(A1354*('d_시나리오'!$J$2-'d_시나리오'!$H$2)*('d_시나리오'!$I$2-'d_시나리오'!$H$2)),'d_시나리오'!$J$2-SQRT((1-A1354)*('d_시나리오'!$J$2-'d_시나리오'!$H$2)*('d_시나리오'!$J$2-'d_시나리오'!$I$2))))</f>
        <v/>
      </c>
      <c r="C1354">
        <f>BETAINV(RAND(),2,6)</f>
        <v/>
      </c>
      <c r="D1354">
        <f>INDEX('d_분포'!$A$2:$A$28,RANDBETWEEN(1,27))</f>
        <v/>
      </c>
      <c r="E1354">
        <f>INDEX('d_분포'!$C$2:$C$5,RANDBETWEEN(1,4))*(0.9+0.2*RAND())</f>
        <v/>
      </c>
      <c r="F1354">
        <f>RAND()</f>
        <v/>
      </c>
      <c r="G1354">
        <f>IF('d_시나리오'!$J$3='d_시나리오'!$H$3,'d_시나리오'!$I$3,IF(F1354&lt;('d_시나리오'!$I$3-'d_시나리오'!$H$3)/('d_시나리오'!$J$3-'d_시나리오'!$H$3),'d_시나리오'!$H$3+SQRT(F1354*('d_시나리오'!$J$3-'d_시나리오'!$H$3)*('d_시나리오'!$I$3-'d_시나리오'!$H$3)),'d_시나리오'!$J$3-SQRT((1-F1354)*('d_시나리오'!$J$3-'d_시나리오'!$H$3)*('d_시나리오'!$J$3-'d_시나리오'!$I$3))))</f>
        <v/>
      </c>
      <c r="H1354">
        <f>RAND()</f>
        <v/>
      </c>
      <c r="I1354">
        <f>IF('d_시나리오'!$J$4='d_시나리오'!$H$4,'d_시나리오'!$I$4,IF(H1354&lt;('d_시나리오'!$I$4-'d_시나리오'!$H$4)/('d_시나리오'!$J$4-'d_시나리오'!$H$4),'d_시나리오'!$H$4+SQRT(H1354*('d_시나리오'!$J$4-'d_시나리오'!$H$4)*('d_시나리오'!$I$4-'d_시나리오'!$H$4)),'d_시나리오'!$J$4-SQRT((1-H1354)*('d_시나리오'!$J$4-'d_시나리오'!$H$4)*('d_시나리오'!$J$4-'d_시나리오'!$I$4))))</f>
        <v/>
      </c>
      <c r="J1354">
        <f>RAND()</f>
        <v/>
      </c>
      <c r="K1354">
        <f>IF('d_시나리오'!$J$5='d_시나리오'!$H$5,'d_시나리오'!$I$5,IF(J1354&lt;('d_시나리오'!$I$5-'d_시나리오'!$H$5)/('d_시나리오'!$J$5-'d_시나리오'!$H$5),'d_시나리오'!$H$5+SQRT(J1354*('d_시나리오'!$J$5-'d_시나리오'!$H$5)*('d_시나리오'!$I$5-'d_시나리오'!$H$5)),'d_시나리오'!$J$5-SQRT((1-J1354)*('d_시나리오'!$J$5-'d_시나리오'!$H$5)*('d_시나리오'!$J$5-'d_시나리오'!$I$5))))</f>
        <v/>
      </c>
      <c r="L1354">
        <f>RAND()</f>
        <v/>
      </c>
      <c r="M1354">
        <f>IF('d_시나리오'!$J$6='d_시나리오'!$H$6,'d_시나리오'!$I$6,IF(L1354&lt;('d_시나리오'!$I$6-'d_시나리오'!$H$6)/('d_시나리오'!$J$6-'d_시나리오'!$H$6),'d_시나리오'!$H$6+SQRT(L1354*('d_시나리오'!$J$6-'d_시나리오'!$H$6)*('d_시나리오'!$I$6-'d_시나리오'!$H$6)),'d_시나리오'!$J$6-SQRT((1-L1354)*('d_시나리오'!$J$6-'d_시나리오'!$H$6)*('d_시나리오'!$J$6-'d_시나리오'!$I$6))))</f>
        <v/>
      </c>
      <c r="N1354">
        <f>INDEX('d_분포'!$B$2:$B$57,RANDBETWEEN(1,56))</f>
        <v/>
      </c>
      <c r="O1354">
        <f>BETAINV(RAND(),5,5)</f>
        <v/>
      </c>
      <c r="P1354">
        <f>'d_고정'!$B$1*'6_기대효과'!$H$7*('d_시나리오'!$I$7/'d_고정'!$B$2)*B1354</f>
        <v/>
      </c>
      <c r="Q1354">
        <f>P1354*C1354</f>
        <v/>
      </c>
      <c r="R1354">
        <f>P1354*E1354</f>
        <v/>
      </c>
      <c r="S1354">
        <f>R1354*G1354</f>
        <v/>
      </c>
      <c r="T1354">
        <f>Q1354+S1354</f>
        <v/>
      </c>
      <c r="U1354">
        <f>(Q1354*D1354+S1354*I1354)*(1-O1354)</f>
        <v/>
      </c>
      <c r="V1354">
        <f>(R1354*K1354*N1354+'d_고정'!$B$3*('6_기대효과'!$H$7/8)*N1354*'d_고정'!$B$10*M1354*('6_기대효과'!$K$7/'d_고정'!$B$9))*(1-O1354)</f>
        <v/>
      </c>
      <c r="W1354">
        <f>(S1354*I1354+R1354*MAX(K1354-'d_고정'!$B$10*M1354*('6_기대효과'!$K$7/'d_고정'!$B$9),0)*N1354)*(1-O1354)</f>
        <v/>
      </c>
      <c r="X1354">
        <f>U1354+V1354</f>
        <v/>
      </c>
      <c r="Y1354">
        <f>U1354/('d_고정'!$B$5*'6_기대효과'!$H$7/8)/'d_고정'!$B$6</f>
        <v/>
      </c>
      <c r="Z1354">
        <f>U1354/('d_고정'!$B$8*'6_기대효과'!$H$7/8)</f>
        <v/>
      </c>
    </row>
    <row r="1355">
      <c r="A1355">
        <f>RAND()</f>
        <v/>
      </c>
      <c r="B1355">
        <f>IF('d_시나리오'!$J$2='d_시나리오'!$H$2,'d_시나리오'!$I$2,IF(A1355&lt;('d_시나리오'!$I$2-'d_시나리오'!$H$2)/('d_시나리오'!$J$2-'d_시나리오'!$H$2),'d_시나리오'!$H$2+SQRT(A1355*('d_시나리오'!$J$2-'d_시나리오'!$H$2)*('d_시나리오'!$I$2-'d_시나리오'!$H$2)),'d_시나리오'!$J$2-SQRT((1-A1355)*('d_시나리오'!$J$2-'d_시나리오'!$H$2)*('d_시나리오'!$J$2-'d_시나리오'!$I$2))))</f>
        <v/>
      </c>
      <c r="C1355">
        <f>BETAINV(RAND(),2,6)</f>
        <v/>
      </c>
      <c r="D1355">
        <f>INDEX('d_분포'!$A$2:$A$28,RANDBETWEEN(1,27))</f>
        <v/>
      </c>
      <c r="E1355">
        <f>INDEX('d_분포'!$C$2:$C$5,RANDBETWEEN(1,4))*(0.9+0.2*RAND())</f>
        <v/>
      </c>
      <c r="F1355">
        <f>RAND()</f>
        <v/>
      </c>
      <c r="G1355">
        <f>IF('d_시나리오'!$J$3='d_시나리오'!$H$3,'d_시나리오'!$I$3,IF(F1355&lt;('d_시나리오'!$I$3-'d_시나리오'!$H$3)/('d_시나리오'!$J$3-'d_시나리오'!$H$3),'d_시나리오'!$H$3+SQRT(F1355*('d_시나리오'!$J$3-'d_시나리오'!$H$3)*('d_시나리오'!$I$3-'d_시나리오'!$H$3)),'d_시나리오'!$J$3-SQRT((1-F1355)*('d_시나리오'!$J$3-'d_시나리오'!$H$3)*('d_시나리오'!$J$3-'d_시나리오'!$I$3))))</f>
        <v/>
      </c>
      <c r="H1355">
        <f>RAND()</f>
        <v/>
      </c>
      <c r="I1355">
        <f>IF('d_시나리오'!$J$4='d_시나리오'!$H$4,'d_시나리오'!$I$4,IF(H1355&lt;('d_시나리오'!$I$4-'d_시나리오'!$H$4)/('d_시나리오'!$J$4-'d_시나리오'!$H$4),'d_시나리오'!$H$4+SQRT(H1355*('d_시나리오'!$J$4-'d_시나리오'!$H$4)*('d_시나리오'!$I$4-'d_시나리오'!$H$4)),'d_시나리오'!$J$4-SQRT((1-H1355)*('d_시나리오'!$J$4-'d_시나리오'!$H$4)*('d_시나리오'!$J$4-'d_시나리오'!$I$4))))</f>
        <v/>
      </c>
      <c r="J1355">
        <f>RAND()</f>
        <v/>
      </c>
      <c r="K1355">
        <f>IF('d_시나리오'!$J$5='d_시나리오'!$H$5,'d_시나리오'!$I$5,IF(J1355&lt;('d_시나리오'!$I$5-'d_시나리오'!$H$5)/('d_시나리오'!$J$5-'d_시나리오'!$H$5),'d_시나리오'!$H$5+SQRT(J1355*('d_시나리오'!$J$5-'d_시나리오'!$H$5)*('d_시나리오'!$I$5-'d_시나리오'!$H$5)),'d_시나리오'!$J$5-SQRT((1-J1355)*('d_시나리오'!$J$5-'d_시나리오'!$H$5)*('d_시나리오'!$J$5-'d_시나리오'!$I$5))))</f>
        <v/>
      </c>
      <c r="L1355">
        <f>RAND()</f>
        <v/>
      </c>
      <c r="M1355">
        <f>IF('d_시나리오'!$J$6='d_시나리오'!$H$6,'d_시나리오'!$I$6,IF(L1355&lt;('d_시나리오'!$I$6-'d_시나리오'!$H$6)/('d_시나리오'!$J$6-'d_시나리오'!$H$6),'d_시나리오'!$H$6+SQRT(L1355*('d_시나리오'!$J$6-'d_시나리오'!$H$6)*('d_시나리오'!$I$6-'d_시나리오'!$H$6)),'d_시나리오'!$J$6-SQRT((1-L1355)*('d_시나리오'!$J$6-'d_시나리오'!$H$6)*('d_시나리오'!$J$6-'d_시나리오'!$I$6))))</f>
        <v/>
      </c>
      <c r="N1355">
        <f>INDEX('d_분포'!$B$2:$B$57,RANDBETWEEN(1,56))</f>
        <v/>
      </c>
      <c r="O1355">
        <f>BETAINV(RAND(),5,5)</f>
        <v/>
      </c>
      <c r="P1355">
        <f>'d_고정'!$B$1*'6_기대효과'!$H$7*('d_시나리오'!$I$7/'d_고정'!$B$2)*B1355</f>
        <v/>
      </c>
      <c r="Q1355">
        <f>P1355*C1355</f>
        <v/>
      </c>
      <c r="R1355">
        <f>P1355*E1355</f>
        <v/>
      </c>
      <c r="S1355">
        <f>R1355*G1355</f>
        <v/>
      </c>
      <c r="T1355">
        <f>Q1355+S1355</f>
        <v/>
      </c>
      <c r="U1355">
        <f>(Q1355*D1355+S1355*I1355)*(1-O1355)</f>
        <v/>
      </c>
      <c r="V1355">
        <f>(R1355*K1355*N1355+'d_고정'!$B$3*('6_기대효과'!$H$7/8)*N1355*'d_고정'!$B$10*M1355*('6_기대효과'!$K$7/'d_고정'!$B$9))*(1-O1355)</f>
        <v/>
      </c>
      <c r="W1355">
        <f>(S1355*I1355+R1355*MAX(K1355-'d_고정'!$B$10*M1355*('6_기대효과'!$K$7/'d_고정'!$B$9),0)*N1355)*(1-O1355)</f>
        <v/>
      </c>
      <c r="X1355">
        <f>U1355+V1355</f>
        <v/>
      </c>
      <c r="Y1355">
        <f>U1355/('d_고정'!$B$5*'6_기대효과'!$H$7/8)/'d_고정'!$B$6</f>
        <v/>
      </c>
      <c r="Z1355">
        <f>U1355/('d_고정'!$B$8*'6_기대효과'!$H$7/8)</f>
        <v/>
      </c>
    </row>
    <row r="1356">
      <c r="A1356">
        <f>RAND()</f>
        <v/>
      </c>
      <c r="B1356">
        <f>IF('d_시나리오'!$J$2='d_시나리오'!$H$2,'d_시나리오'!$I$2,IF(A1356&lt;('d_시나리오'!$I$2-'d_시나리오'!$H$2)/('d_시나리오'!$J$2-'d_시나리오'!$H$2),'d_시나리오'!$H$2+SQRT(A1356*('d_시나리오'!$J$2-'d_시나리오'!$H$2)*('d_시나리오'!$I$2-'d_시나리오'!$H$2)),'d_시나리오'!$J$2-SQRT((1-A1356)*('d_시나리오'!$J$2-'d_시나리오'!$H$2)*('d_시나리오'!$J$2-'d_시나리오'!$I$2))))</f>
        <v/>
      </c>
      <c r="C1356">
        <f>BETAINV(RAND(),2,6)</f>
        <v/>
      </c>
      <c r="D1356">
        <f>INDEX('d_분포'!$A$2:$A$28,RANDBETWEEN(1,27))</f>
        <v/>
      </c>
      <c r="E1356">
        <f>INDEX('d_분포'!$C$2:$C$5,RANDBETWEEN(1,4))*(0.9+0.2*RAND())</f>
        <v/>
      </c>
      <c r="F1356">
        <f>RAND()</f>
        <v/>
      </c>
      <c r="G1356">
        <f>IF('d_시나리오'!$J$3='d_시나리오'!$H$3,'d_시나리오'!$I$3,IF(F1356&lt;('d_시나리오'!$I$3-'d_시나리오'!$H$3)/('d_시나리오'!$J$3-'d_시나리오'!$H$3),'d_시나리오'!$H$3+SQRT(F1356*('d_시나리오'!$J$3-'d_시나리오'!$H$3)*('d_시나리오'!$I$3-'d_시나리오'!$H$3)),'d_시나리오'!$J$3-SQRT((1-F1356)*('d_시나리오'!$J$3-'d_시나리오'!$H$3)*('d_시나리오'!$J$3-'d_시나리오'!$I$3))))</f>
        <v/>
      </c>
      <c r="H1356">
        <f>RAND()</f>
        <v/>
      </c>
      <c r="I1356">
        <f>IF('d_시나리오'!$J$4='d_시나리오'!$H$4,'d_시나리오'!$I$4,IF(H1356&lt;('d_시나리오'!$I$4-'d_시나리오'!$H$4)/('d_시나리오'!$J$4-'d_시나리오'!$H$4),'d_시나리오'!$H$4+SQRT(H1356*('d_시나리오'!$J$4-'d_시나리오'!$H$4)*('d_시나리오'!$I$4-'d_시나리오'!$H$4)),'d_시나리오'!$J$4-SQRT((1-H1356)*('d_시나리오'!$J$4-'d_시나리오'!$H$4)*('d_시나리오'!$J$4-'d_시나리오'!$I$4))))</f>
        <v/>
      </c>
      <c r="J1356">
        <f>RAND()</f>
        <v/>
      </c>
      <c r="K1356">
        <f>IF('d_시나리오'!$J$5='d_시나리오'!$H$5,'d_시나리오'!$I$5,IF(J1356&lt;('d_시나리오'!$I$5-'d_시나리오'!$H$5)/('d_시나리오'!$J$5-'d_시나리오'!$H$5),'d_시나리오'!$H$5+SQRT(J1356*('d_시나리오'!$J$5-'d_시나리오'!$H$5)*('d_시나리오'!$I$5-'d_시나리오'!$H$5)),'d_시나리오'!$J$5-SQRT((1-J1356)*('d_시나리오'!$J$5-'d_시나리오'!$H$5)*('d_시나리오'!$J$5-'d_시나리오'!$I$5))))</f>
        <v/>
      </c>
      <c r="L1356">
        <f>RAND()</f>
        <v/>
      </c>
      <c r="M1356">
        <f>IF('d_시나리오'!$J$6='d_시나리오'!$H$6,'d_시나리오'!$I$6,IF(L1356&lt;('d_시나리오'!$I$6-'d_시나리오'!$H$6)/('d_시나리오'!$J$6-'d_시나리오'!$H$6),'d_시나리오'!$H$6+SQRT(L1356*('d_시나리오'!$J$6-'d_시나리오'!$H$6)*('d_시나리오'!$I$6-'d_시나리오'!$H$6)),'d_시나리오'!$J$6-SQRT((1-L1356)*('d_시나리오'!$J$6-'d_시나리오'!$H$6)*('d_시나리오'!$J$6-'d_시나리오'!$I$6))))</f>
        <v/>
      </c>
      <c r="N1356">
        <f>INDEX('d_분포'!$B$2:$B$57,RANDBETWEEN(1,56))</f>
        <v/>
      </c>
      <c r="O1356">
        <f>BETAINV(RAND(),5,5)</f>
        <v/>
      </c>
      <c r="P1356">
        <f>'d_고정'!$B$1*'6_기대효과'!$H$7*('d_시나리오'!$I$7/'d_고정'!$B$2)*B1356</f>
        <v/>
      </c>
      <c r="Q1356">
        <f>P1356*C1356</f>
        <v/>
      </c>
      <c r="R1356">
        <f>P1356*E1356</f>
        <v/>
      </c>
      <c r="S1356">
        <f>R1356*G1356</f>
        <v/>
      </c>
      <c r="T1356">
        <f>Q1356+S1356</f>
        <v/>
      </c>
      <c r="U1356">
        <f>(Q1356*D1356+S1356*I1356)*(1-O1356)</f>
        <v/>
      </c>
      <c r="V1356">
        <f>(R1356*K1356*N1356+'d_고정'!$B$3*('6_기대효과'!$H$7/8)*N1356*'d_고정'!$B$10*M1356*('6_기대효과'!$K$7/'d_고정'!$B$9))*(1-O1356)</f>
        <v/>
      </c>
      <c r="W1356">
        <f>(S1356*I1356+R1356*MAX(K1356-'d_고정'!$B$10*M1356*('6_기대효과'!$K$7/'d_고정'!$B$9),0)*N1356)*(1-O1356)</f>
        <v/>
      </c>
      <c r="X1356">
        <f>U1356+V1356</f>
        <v/>
      </c>
      <c r="Y1356">
        <f>U1356/('d_고정'!$B$5*'6_기대효과'!$H$7/8)/'d_고정'!$B$6</f>
        <v/>
      </c>
      <c r="Z1356">
        <f>U1356/('d_고정'!$B$8*'6_기대효과'!$H$7/8)</f>
        <v/>
      </c>
    </row>
    <row r="1357">
      <c r="A1357">
        <f>RAND()</f>
        <v/>
      </c>
      <c r="B1357">
        <f>IF('d_시나리오'!$J$2='d_시나리오'!$H$2,'d_시나리오'!$I$2,IF(A1357&lt;('d_시나리오'!$I$2-'d_시나리오'!$H$2)/('d_시나리오'!$J$2-'d_시나리오'!$H$2),'d_시나리오'!$H$2+SQRT(A1357*('d_시나리오'!$J$2-'d_시나리오'!$H$2)*('d_시나리오'!$I$2-'d_시나리오'!$H$2)),'d_시나리오'!$J$2-SQRT((1-A1357)*('d_시나리오'!$J$2-'d_시나리오'!$H$2)*('d_시나리오'!$J$2-'d_시나리오'!$I$2))))</f>
        <v/>
      </c>
      <c r="C1357">
        <f>BETAINV(RAND(),2,6)</f>
        <v/>
      </c>
      <c r="D1357">
        <f>INDEX('d_분포'!$A$2:$A$28,RANDBETWEEN(1,27))</f>
        <v/>
      </c>
      <c r="E1357">
        <f>INDEX('d_분포'!$C$2:$C$5,RANDBETWEEN(1,4))*(0.9+0.2*RAND())</f>
        <v/>
      </c>
      <c r="F1357">
        <f>RAND()</f>
        <v/>
      </c>
      <c r="G1357">
        <f>IF('d_시나리오'!$J$3='d_시나리오'!$H$3,'d_시나리오'!$I$3,IF(F1357&lt;('d_시나리오'!$I$3-'d_시나리오'!$H$3)/('d_시나리오'!$J$3-'d_시나리오'!$H$3),'d_시나리오'!$H$3+SQRT(F1357*('d_시나리오'!$J$3-'d_시나리오'!$H$3)*('d_시나리오'!$I$3-'d_시나리오'!$H$3)),'d_시나리오'!$J$3-SQRT((1-F1357)*('d_시나리오'!$J$3-'d_시나리오'!$H$3)*('d_시나리오'!$J$3-'d_시나리오'!$I$3))))</f>
        <v/>
      </c>
      <c r="H1357">
        <f>RAND()</f>
        <v/>
      </c>
      <c r="I1357">
        <f>IF('d_시나리오'!$J$4='d_시나리오'!$H$4,'d_시나리오'!$I$4,IF(H1357&lt;('d_시나리오'!$I$4-'d_시나리오'!$H$4)/('d_시나리오'!$J$4-'d_시나리오'!$H$4),'d_시나리오'!$H$4+SQRT(H1357*('d_시나리오'!$J$4-'d_시나리오'!$H$4)*('d_시나리오'!$I$4-'d_시나리오'!$H$4)),'d_시나리오'!$J$4-SQRT((1-H1357)*('d_시나리오'!$J$4-'d_시나리오'!$H$4)*('d_시나리오'!$J$4-'d_시나리오'!$I$4))))</f>
        <v/>
      </c>
      <c r="J1357">
        <f>RAND()</f>
        <v/>
      </c>
      <c r="K1357">
        <f>IF('d_시나리오'!$J$5='d_시나리오'!$H$5,'d_시나리오'!$I$5,IF(J1357&lt;('d_시나리오'!$I$5-'d_시나리오'!$H$5)/('d_시나리오'!$J$5-'d_시나리오'!$H$5),'d_시나리오'!$H$5+SQRT(J1357*('d_시나리오'!$J$5-'d_시나리오'!$H$5)*('d_시나리오'!$I$5-'d_시나리오'!$H$5)),'d_시나리오'!$J$5-SQRT((1-J1357)*('d_시나리오'!$J$5-'d_시나리오'!$H$5)*('d_시나리오'!$J$5-'d_시나리오'!$I$5))))</f>
        <v/>
      </c>
      <c r="L1357">
        <f>RAND()</f>
        <v/>
      </c>
      <c r="M1357">
        <f>IF('d_시나리오'!$J$6='d_시나리오'!$H$6,'d_시나리오'!$I$6,IF(L1357&lt;('d_시나리오'!$I$6-'d_시나리오'!$H$6)/('d_시나리오'!$J$6-'d_시나리오'!$H$6),'d_시나리오'!$H$6+SQRT(L1357*('d_시나리오'!$J$6-'d_시나리오'!$H$6)*('d_시나리오'!$I$6-'d_시나리오'!$H$6)),'d_시나리오'!$J$6-SQRT((1-L1357)*('d_시나리오'!$J$6-'d_시나리오'!$H$6)*('d_시나리오'!$J$6-'d_시나리오'!$I$6))))</f>
        <v/>
      </c>
      <c r="N1357">
        <f>INDEX('d_분포'!$B$2:$B$57,RANDBETWEEN(1,56))</f>
        <v/>
      </c>
      <c r="O1357">
        <f>BETAINV(RAND(),5,5)</f>
        <v/>
      </c>
      <c r="P1357">
        <f>'d_고정'!$B$1*'6_기대효과'!$H$7*('d_시나리오'!$I$7/'d_고정'!$B$2)*B1357</f>
        <v/>
      </c>
      <c r="Q1357">
        <f>P1357*C1357</f>
        <v/>
      </c>
      <c r="R1357">
        <f>P1357*E1357</f>
        <v/>
      </c>
      <c r="S1357">
        <f>R1357*G1357</f>
        <v/>
      </c>
      <c r="T1357">
        <f>Q1357+S1357</f>
        <v/>
      </c>
      <c r="U1357">
        <f>(Q1357*D1357+S1357*I1357)*(1-O1357)</f>
        <v/>
      </c>
      <c r="V1357">
        <f>(R1357*K1357*N1357+'d_고정'!$B$3*('6_기대효과'!$H$7/8)*N1357*'d_고정'!$B$10*M1357*('6_기대효과'!$K$7/'d_고정'!$B$9))*(1-O1357)</f>
        <v/>
      </c>
      <c r="W1357">
        <f>(S1357*I1357+R1357*MAX(K1357-'d_고정'!$B$10*M1357*('6_기대효과'!$K$7/'d_고정'!$B$9),0)*N1357)*(1-O1357)</f>
        <v/>
      </c>
      <c r="X1357">
        <f>U1357+V1357</f>
        <v/>
      </c>
      <c r="Y1357">
        <f>U1357/('d_고정'!$B$5*'6_기대효과'!$H$7/8)/'d_고정'!$B$6</f>
        <v/>
      </c>
      <c r="Z1357">
        <f>U1357/('d_고정'!$B$8*'6_기대효과'!$H$7/8)</f>
        <v/>
      </c>
    </row>
    <row r="1358">
      <c r="A1358">
        <f>RAND()</f>
        <v/>
      </c>
      <c r="B1358">
        <f>IF('d_시나리오'!$J$2='d_시나리오'!$H$2,'d_시나리오'!$I$2,IF(A1358&lt;('d_시나리오'!$I$2-'d_시나리오'!$H$2)/('d_시나리오'!$J$2-'d_시나리오'!$H$2),'d_시나리오'!$H$2+SQRT(A1358*('d_시나리오'!$J$2-'d_시나리오'!$H$2)*('d_시나리오'!$I$2-'d_시나리오'!$H$2)),'d_시나리오'!$J$2-SQRT((1-A1358)*('d_시나리오'!$J$2-'d_시나리오'!$H$2)*('d_시나리오'!$J$2-'d_시나리오'!$I$2))))</f>
        <v/>
      </c>
      <c r="C1358">
        <f>BETAINV(RAND(),2,6)</f>
        <v/>
      </c>
      <c r="D1358">
        <f>INDEX('d_분포'!$A$2:$A$28,RANDBETWEEN(1,27))</f>
        <v/>
      </c>
      <c r="E1358">
        <f>INDEX('d_분포'!$C$2:$C$5,RANDBETWEEN(1,4))*(0.9+0.2*RAND())</f>
        <v/>
      </c>
      <c r="F1358">
        <f>RAND()</f>
        <v/>
      </c>
      <c r="G1358">
        <f>IF('d_시나리오'!$J$3='d_시나리오'!$H$3,'d_시나리오'!$I$3,IF(F1358&lt;('d_시나리오'!$I$3-'d_시나리오'!$H$3)/('d_시나리오'!$J$3-'d_시나리오'!$H$3),'d_시나리오'!$H$3+SQRT(F1358*('d_시나리오'!$J$3-'d_시나리오'!$H$3)*('d_시나리오'!$I$3-'d_시나리오'!$H$3)),'d_시나리오'!$J$3-SQRT((1-F1358)*('d_시나리오'!$J$3-'d_시나리오'!$H$3)*('d_시나리오'!$J$3-'d_시나리오'!$I$3))))</f>
        <v/>
      </c>
      <c r="H1358">
        <f>RAND()</f>
        <v/>
      </c>
      <c r="I1358">
        <f>IF('d_시나리오'!$J$4='d_시나리오'!$H$4,'d_시나리오'!$I$4,IF(H1358&lt;('d_시나리오'!$I$4-'d_시나리오'!$H$4)/('d_시나리오'!$J$4-'d_시나리오'!$H$4),'d_시나리오'!$H$4+SQRT(H1358*('d_시나리오'!$J$4-'d_시나리오'!$H$4)*('d_시나리오'!$I$4-'d_시나리오'!$H$4)),'d_시나리오'!$J$4-SQRT((1-H1358)*('d_시나리오'!$J$4-'d_시나리오'!$H$4)*('d_시나리오'!$J$4-'d_시나리오'!$I$4))))</f>
        <v/>
      </c>
      <c r="J1358">
        <f>RAND()</f>
        <v/>
      </c>
      <c r="K1358">
        <f>IF('d_시나리오'!$J$5='d_시나리오'!$H$5,'d_시나리오'!$I$5,IF(J1358&lt;('d_시나리오'!$I$5-'d_시나리오'!$H$5)/('d_시나리오'!$J$5-'d_시나리오'!$H$5),'d_시나리오'!$H$5+SQRT(J1358*('d_시나리오'!$J$5-'d_시나리오'!$H$5)*('d_시나리오'!$I$5-'d_시나리오'!$H$5)),'d_시나리오'!$J$5-SQRT((1-J1358)*('d_시나리오'!$J$5-'d_시나리오'!$H$5)*('d_시나리오'!$J$5-'d_시나리오'!$I$5))))</f>
        <v/>
      </c>
      <c r="L1358">
        <f>RAND()</f>
        <v/>
      </c>
      <c r="M1358">
        <f>IF('d_시나리오'!$J$6='d_시나리오'!$H$6,'d_시나리오'!$I$6,IF(L1358&lt;('d_시나리오'!$I$6-'d_시나리오'!$H$6)/('d_시나리오'!$J$6-'d_시나리오'!$H$6),'d_시나리오'!$H$6+SQRT(L1358*('d_시나리오'!$J$6-'d_시나리오'!$H$6)*('d_시나리오'!$I$6-'d_시나리오'!$H$6)),'d_시나리오'!$J$6-SQRT((1-L1358)*('d_시나리오'!$J$6-'d_시나리오'!$H$6)*('d_시나리오'!$J$6-'d_시나리오'!$I$6))))</f>
        <v/>
      </c>
      <c r="N1358">
        <f>INDEX('d_분포'!$B$2:$B$57,RANDBETWEEN(1,56))</f>
        <v/>
      </c>
      <c r="O1358">
        <f>BETAINV(RAND(),5,5)</f>
        <v/>
      </c>
      <c r="P1358">
        <f>'d_고정'!$B$1*'6_기대효과'!$H$7*('d_시나리오'!$I$7/'d_고정'!$B$2)*B1358</f>
        <v/>
      </c>
      <c r="Q1358">
        <f>P1358*C1358</f>
        <v/>
      </c>
      <c r="R1358">
        <f>P1358*E1358</f>
        <v/>
      </c>
      <c r="S1358">
        <f>R1358*G1358</f>
        <v/>
      </c>
      <c r="T1358">
        <f>Q1358+S1358</f>
        <v/>
      </c>
      <c r="U1358">
        <f>(Q1358*D1358+S1358*I1358)*(1-O1358)</f>
        <v/>
      </c>
      <c r="V1358">
        <f>(R1358*K1358*N1358+'d_고정'!$B$3*('6_기대효과'!$H$7/8)*N1358*'d_고정'!$B$10*M1358*('6_기대효과'!$K$7/'d_고정'!$B$9))*(1-O1358)</f>
        <v/>
      </c>
      <c r="W1358">
        <f>(S1358*I1358+R1358*MAX(K1358-'d_고정'!$B$10*M1358*('6_기대효과'!$K$7/'d_고정'!$B$9),0)*N1358)*(1-O1358)</f>
        <v/>
      </c>
      <c r="X1358">
        <f>U1358+V1358</f>
        <v/>
      </c>
      <c r="Y1358">
        <f>U1358/('d_고정'!$B$5*'6_기대효과'!$H$7/8)/'d_고정'!$B$6</f>
        <v/>
      </c>
      <c r="Z1358">
        <f>U1358/('d_고정'!$B$8*'6_기대효과'!$H$7/8)</f>
        <v/>
      </c>
    </row>
    <row r="1359">
      <c r="A1359">
        <f>RAND()</f>
        <v/>
      </c>
      <c r="B1359">
        <f>IF('d_시나리오'!$J$2='d_시나리오'!$H$2,'d_시나리오'!$I$2,IF(A1359&lt;('d_시나리오'!$I$2-'d_시나리오'!$H$2)/('d_시나리오'!$J$2-'d_시나리오'!$H$2),'d_시나리오'!$H$2+SQRT(A1359*('d_시나리오'!$J$2-'d_시나리오'!$H$2)*('d_시나리오'!$I$2-'d_시나리오'!$H$2)),'d_시나리오'!$J$2-SQRT((1-A1359)*('d_시나리오'!$J$2-'d_시나리오'!$H$2)*('d_시나리오'!$J$2-'d_시나리오'!$I$2))))</f>
        <v/>
      </c>
      <c r="C1359">
        <f>BETAINV(RAND(),2,6)</f>
        <v/>
      </c>
      <c r="D1359">
        <f>INDEX('d_분포'!$A$2:$A$28,RANDBETWEEN(1,27))</f>
        <v/>
      </c>
      <c r="E1359">
        <f>INDEX('d_분포'!$C$2:$C$5,RANDBETWEEN(1,4))*(0.9+0.2*RAND())</f>
        <v/>
      </c>
      <c r="F1359">
        <f>RAND()</f>
        <v/>
      </c>
      <c r="G1359">
        <f>IF('d_시나리오'!$J$3='d_시나리오'!$H$3,'d_시나리오'!$I$3,IF(F1359&lt;('d_시나리오'!$I$3-'d_시나리오'!$H$3)/('d_시나리오'!$J$3-'d_시나리오'!$H$3),'d_시나리오'!$H$3+SQRT(F1359*('d_시나리오'!$J$3-'d_시나리오'!$H$3)*('d_시나리오'!$I$3-'d_시나리오'!$H$3)),'d_시나리오'!$J$3-SQRT((1-F1359)*('d_시나리오'!$J$3-'d_시나리오'!$H$3)*('d_시나리오'!$J$3-'d_시나리오'!$I$3))))</f>
        <v/>
      </c>
      <c r="H1359">
        <f>RAND()</f>
        <v/>
      </c>
      <c r="I1359">
        <f>IF('d_시나리오'!$J$4='d_시나리오'!$H$4,'d_시나리오'!$I$4,IF(H1359&lt;('d_시나리오'!$I$4-'d_시나리오'!$H$4)/('d_시나리오'!$J$4-'d_시나리오'!$H$4),'d_시나리오'!$H$4+SQRT(H1359*('d_시나리오'!$J$4-'d_시나리오'!$H$4)*('d_시나리오'!$I$4-'d_시나리오'!$H$4)),'d_시나리오'!$J$4-SQRT((1-H1359)*('d_시나리오'!$J$4-'d_시나리오'!$H$4)*('d_시나리오'!$J$4-'d_시나리오'!$I$4))))</f>
        <v/>
      </c>
      <c r="J1359">
        <f>RAND()</f>
        <v/>
      </c>
      <c r="K1359">
        <f>IF('d_시나리오'!$J$5='d_시나리오'!$H$5,'d_시나리오'!$I$5,IF(J1359&lt;('d_시나리오'!$I$5-'d_시나리오'!$H$5)/('d_시나리오'!$J$5-'d_시나리오'!$H$5),'d_시나리오'!$H$5+SQRT(J1359*('d_시나리오'!$J$5-'d_시나리오'!$H$5)*('d_시나리오'!$I$5-'d_시나리오'!$H$5)),'d_시나리오'!$J$5-SQRT((1-J1359)*('d_시나리오'!$J$5-'d_시나리오'!$H$5)*('d_시나리오'!$J$5-'d_시나리오'!$I$5))))</f>
        <v/>
      </c>
      <c r="L1359">
        <f>RAND()</f>
        <v/>
      </c>
      <c r="M1359">
        <f>IF('d_시나리오'!$J$6='d_시나리오'!$H$6,'d_시나리오'!$I$6,IF(L1359&lt;('d_시나리오'!$I$6-'d_시나리오'!$H$6)/('d_시나리오'!$J$6-'d_시나리오'!$H$6),'d_시나리오'!$H$6+SQRT(L1359*('d_시나리오'!$J$6-'d_시나리오'!$H$6)*('d_시나리오'!$I$6-'d_시나리오'!$H$6)),'d_시나리오'!$J$6-SQRT((1-L1359)*('d_시나리오'!$J$6-'d_시나리오'!$H$6)*('d_시나리오'!$J$6-'d_시나리오'!$I$6))))</f>
        <v/>
      </c>
      <c r="N1359">
        <f>INDEX('d_분포'!$B$2:$B$57,RANDBETWEEN(1,56))</f>
        <v/>
      </c>
      <c r="O1359">
        <f>BETAINV(RAND(),5,5)</f>
        <v/>
      </c>
      <c r="P1359">
        <f>'d_고정'!$B$1*'6_기대효과'!$H$7*('d_시나리오'!$I$7/'d_고정'!$B$2)*B1359</f>
        <v/>
      </c>
      <c r="Q1359">
        <f>P1359*C1359</f>
        <v/>
      </c>
      <c r="R1359">
        <f>P1359*E1359</f>
        <v/>
      </c>
      <c r="S1359">
        <f>R1359*G1359</f>
        <v/>
      </c>
      <c r="T1359">
        <f>Q1359+S1359</f>
        <v/>
      </c>
      <c r="U1359">
        <f>(Q1359*D1359+S1359*I1359)*(1-O1359)</f>
        <v/>
      </c>
      <c r="V1359">
        <f>(R1359*K1359*N1359+'d_고정'!$B$3*('6_기대효과'!$H$7/8)*N1359*'d_고정'!$B$10*M1359*('6_기대효과'!$K$7/'d_고정'!$B$9))*(1-O1359)</f>
        <v/>
      </c>
      <c r="W1359">
        <f>(S1359*I1359+R1359*MAX(K1359-'d_고정'!$B$10*M1359*('6_기대효과'!$K$7/'d_고정'!$B$9),0)*N1359)*(1-O1359)</f>
        <v/>
      </c>
      <c r="X1359">
        <f>U1359+V1359</f>
        <v/>
      </c>
      <c r="Y1359">
        <f>U1359/('d_고정'!$B$5*'6_기대효과'!$H$7/8)/'d_고정'!$B$6</f>
        <v/>
      </c>
      <c r="Z1359">
        <f>U1359/('d_고정'!$B$8*'6_기대효과'!$H$7/8)</f>
        <v/>
      </c>
    </row>
    <row r="1360">
      <c r="A1360">
        <f>RAND()</f>
        <v/>
      </c>
      <c r="B1360">
        <f>IF('d_시나리오'!$J$2='d_시나리오'!$H$2,'d_시나리오'!$I$2,IF(A1360&lt;('d_시나리오'!$I$2-'d_시나리오'!$H$2)/('d_시나리오'!$J$2-'d_시나리오'!$H$2),'d_시나리오'!$H$2+SQRT(A1360*('d_시나리오'!$J$2-'d_시나리오'!$H$2)*('d_시나리오'!$I$2-'d_시나리오'!$H$2)),'d_시나리오'!$J$2-SQRT((1-A1360)*('d_시나리오'!$J$2-'d_시나리오'!$H$2)*('d_시나리오'!$J$2-'d_시나리오'!$I$2))))</f>
        <v/>
      </c>
      <c r="C1360">
        <f>BETAINV(RAND(),2,6)</f>
        <v/>
      </c>
      <c r="D1360">
        <f>INDEX('d_분포'!$A$2:$A$28,RANDBETWEEN(1,27))</f>
        <v/>
      </c>
      <c r="E1360">
        <f>INDEX('d_분포'!$C$2:$C$5,RANDBETWEEN(1,4))*(0.9+0.2*RAND())</f>
        <v/>
      </c>
      <c r="F1360">
        <f>RAND()</f>
        <v/>
      </c>
      <c r="G1360">
        <f>IF('d_시나리오'!$J$3='d_시나리오'!$H$3,'d_시나리오'!$I$3,IF(F1360&lt;('d_시나리오'!$I$3-'d_시나리오'!$H$3)/('d_시나리오'!$J$3-'d_시나리오'!$H$3),'d_시나리오'!$H$3+SQRT(F1360*('d_시나리오'!$J$3-'d_시나리오'!$H$3)*('d_시나리오'!$I$3-'d_시나리오'!$H$3)),'d_시나리오'!$J$3-SQRT((1-F1360)*('d_시나리오'!$J$3-'d_시나리오'!$H$3)*('d_시나리오'!$J$3-'d_시나리오'!$I$3))))</f>
        <v/>
      </c>
      <c r="H1360">
        <f>RAND()</f>
        <v/>
      </c>
      <c r="I1360">
        <f>IF('d_시나리오'!$J$4='d_시나리오'!$H$4,'d_시나리오'!$I$4,IF(H1360&lt;('d_시나리오'!$I$4-'d_시나리오'!$H$4)/('d_시나리오'!$J$4-'d_시나리오'!$H$4),'d_시나리오'!$H$4+SQRT(H1360*('d_시나리오'!$J$4-'d_시나리오'!$H$4)*('d_시나리오'!$I$4-'d_시나리오'!$H$4)),'d_시나리오'!$J$4-SQRT((1-H1360)*('d_시나리오'!$J$4-'d_시나리오'!$H$4)*('d_시나리오'!$J$4-'d_시나리오'!$I$4))))</f>
        <v/>
      </c>
      <c r="J1360">
        <f>RAND()</f>
        <v/>
      </c>
      <c r="K1360">
        <f>IF('d_시나리오'!$J$5='d_시나리오'!$H$5,'d_시나리오'!$I$5,IF(J1360&lt;('d_시나리오'!$I$5-'d_시나리오'!$H$5)/('d_시나리오'!$J$5-'d_시나리오'!$H$5),'d_시나리오'!$H$5+SQRT(J1360*('d_시나리오'!$J$5-'d_시나리오'!$H$5)*('d_시나리오'!$I$5-'d_시나리오'!$H$5)),'d_시나리오'!$J$5-SQRT((1-J1360)*('d_시나리오'!$J$5-'d_시나리오'!$H$5)*('d_시나리오'!$J$5-'d_시나리오'!$I$5))))</f>
        <v/>
      </c>
      <c r="L1360">
        <f>RAND()</f>
        <v/>
      </c>
      <c r="M1360">
        <f>IF('d_시나리오'!$J$6='d_시나리오'!$H$6,'d_시나리오'!$I$6,IF(L1360&lt;('d_시나리오'!$I$6-'d_시나리오'!$H$6)/('d_시나리오'!$J$6-'d_시나리오'!$H$6),'d_시나리오'!$H$6+SQRT(L1360*('d_시나리오'!$J$6-'d_시나리오'!$H$6)*('d_시나리오'!$I$6-'d_시나리오'!$H$6)),'d_시나리오'!$J$6-SQRT((1-L1360)*('d_시나리오'!$J$6-'d_시나리오'!$H$6)*('d_시나리오'!$J$6-'d_시나리오'!$I$6))))</f>
        <v/>
      </c>
      <c r="N1360">
        <f>INDEX('d_분포'!$B$2:$B$57,RANDBETWEEN(1,56))</f>
        <v/>
      </c>
      <c r="O1360">
        <f>BETAINV(RAND(),5,5)</f>
        <v/>
      </c>
      <c r="P1360">
        <f>'d_고정'!$B$1*'6_기대효과'!$H$7*('d_시나리오'!$I$7/'d_고정'!$B$2)*B1360</f>
        <v/>
      </c>
      <c r="Q1360">
        <f>P1360*C1360</f>
        <v/>
      </c>
      <c r="R1360">
        <f>P1360*E1360</f>
        <v/>
      </c>
      <c r="S1360">
        <f>R1360*G1360</f>
        <v/>
      </c>
      <c r="T1360">
        <f>Q1360+S1360</f>
        <v/>
      </c>
      <c r="U1360">
        <f>(Q1360*D1360+S1360*I1360)*(1-O1360)</f>
        <v/>
      </c>
      <c r="V1360">
        <f>(R1360*K1360*N1360+'d_고정'!$B$3*('6_기대효과'!$H$7/8)*N1360*'d_고정'!$B$10*M1360*('6_기대효과'!$K$7/'d_고정'!$B$9))*(1-O1360)</f>
        <v/>
      </c>
      <c r="W1360">
        <f>(S1360*I1360+R1360*MAX(K1360-'d_고정'!$B$10*M1360*('6_기대효과'!$K$7/'d_고정'!$B$9),0)*N1360)*(1-O1360)</f>
        <v/>
      </c>
      <c r="X1360">
        <f>U1360+V1360</f>
        <v/>
      </c>
      <c r="Y1360">
        <f>U1360/('d_고정'!$B$5*'6_기대효과'!$H$7/8)/'d_고정'!$B$6</f>
        <v/>
      </c>
      <c r="Z1360">
        <f>U1360/('d_고정'!$B$8*'6_기대효과'!$H$7/8)</f>
        <v/>
      </c>
    </row>
    <row r="1361">
      <c r="A1361">
        <f>RAND()</f>
        <v/>
      </c>
      <c r="B1361">
        <f>IF('d_시나리오'!$J$2='d_시나리오'!$H$2,'d_시나리오'!$I$2,IF(A1361&lt;('d_시나리오'!$I$2-'d_시나리오'!$H$2)/('d_시나리오'!$J$2-'d_시나리오'!$H$2),'d_시나리오'!$H$2+SQRT(A1361*('d_시나리오'!$J$2-'d_시나리오'!$H$2)*('d_시나리오'!$I$2-'d_시나리오'!$H$2)),'d_시나리오'!$J$2-SQRT((1-A1361)*('d_시나리오'!$J$2-'d_시나리오'!$H$2)*('d_시나리오'!$J$2-'d_시나리오'!$I$2))))</f>
        <v/>
      </c>
      <c r="C1361">
        <f>BETAINV(RAND(),2,6)</f>
        <v/>
      </c>
      <c r="D1361">
        <f>INDEX('d_분포'!$A$2:$A$28,RANDBETWEEN(1,27))</f>
        <v/>
      </c>
      <c r="E1361">
        <f>INDEX('d_분포'!$C$2:$C$5,RANDBETWEEN(1,4))*(0.9+0.2*RAND())</f>
        <v/>
      </c>
      <c r="F1361">
        <f>RAND()</f>
        <v/>
      </c>
      <c r="G1361">
        <f>IF('d_시나리오'!$J$3='d_시나리오'!$H$3,'d_시나리오'!$I$3,IF(F1361&lt;('d_시나리오'!$I$3-'d_시나리오'!$H$3)/('d_시나리오'!$J$3-'d_시나리오'!$H$3),'d_시나리오'!$H$3+SQRT(F1361*('d_시나리오'!$J$3-'d_시나리오'!$H$3)*('d_시나리오'!$I$3-'d_시나리오'!$H$3)),'d_시나리오'!$J$3-SQRT((1-F1361)*('d_시나리오'!$J$3-'d_시나리오'!$H$3)*('d_시나리오'!$J$3-'d_시나리오'!$I$3))))</f>
        <v/>
      </c>
      <c r="H1361">
        <f>RAND()</f>
        <v/>
      </c>
      <c r="I1361">
        <f>IF('d_시나리오'!$J$4='d_시나리오'!$H$4,'d_시나리오'!$I$4,IF(H1361&lt;('d_시나리오'!$I$4-'d_시나리오'!$H$4)/('d_시나리오'!$J$4-'d_시나리오'!$H$4),'d_시나리오'!$H$4+SQRT(H1361*('d_시나리오'!$J$4-'d_시나리오'!$H$4)*('d_시나리오'!$I$4-'d_시나리오'!$H$4)),'d_시나리오'!$J$4-SQRT((1-H1361)*('d_시나리오'!$J$4-'d_시나리오'!$H$4)*('d_시나리오'!$J$4-'d_시나리오'!$I$4))))</f>
        <v/>
      </c>
      <c r="J1361">
        <f>RAND()</f>
        <v/>
      </c>
      <c r="K1361">
        <f>IF('d_시나리오'!$J$5='d_시나리오'!$H$5,'d_시나리오'!$I$5,IF(J1361&lt;('d_시나리오'!$I$5-'d_시나리오'!$H$5)/('d_시나리오'!$J$5-'d_시나리오'!$H$5),'d_시나리오'!$H$5+SQRT(J1361*('d_시나리오'!$J$5-'d_시나리오'!$H$5)*('d_시나리오'!$I$5-'d_시나리오'!$H$5)),'d_시나리오'!$J$5-SQRT((1-J1361)*('d_시나리오'!$J$5-'d_시나리오'!$H$5)*('d_시나리오'!$J$5-'d_시나리오'!$I$5))))</f>
        <v/>
      </c>
      <c r="L1361">
        <f>RAND()</f>
        <v/>
      </c>
      <c r="M1361">
        <f>IF('d_시나리오'!$J$6='d_시나리오'!$H$6,'d_시나리오'!$I$6,IF(L1361&lt;('d_시나리오'!$I$6-'d_시나리오'!$H$6)/('d_시나리오'!$J$6-'d_시나리오'!$H$6),'d_시나리오'!$H$6+SQRT(L1361*('d_시나리오'!$J$6-'d_시나리오'!$H$6)*('d_시나리오'!$I$6-'d_시나리오'!$H$6)),'d_시나리오'!$J$6-SQRT((1-L1361)*('d_시나리오'!$J$6-'d_시나리오'!$H$6)*('d_시나리오'!$J$6-'d_시나리오'!$I$6))))</f>
        <v/>
      </c>
      <c r="N1361">
        <f>INDEX('d_분포'!$B$2:$B$57,RANDBETWEEN(1,56))</f>
        <v/>
      </c>
      <c r="O1361">
        <f>BETAINV(RAND(),5,5)</f>
        <v/>
      </c>
      <c r="P1361">
        <f>'d_고정'!$B$1*'6_기대효과'!$H$7*('d_시나리오'!$I$7/'d_고정'!$B$2)*B1361</f>
        <v/>
      </c>
      <c r="Q1361">
        <f>P1361*C1361</f>
        <v/>
      </c>
      <c r="R1361">
        <f>P1361*E1361</f>
        <v/>
      </c>
      <c r="S1361">
        <f>R1361*G1361</f>
        <v/>
      </c>
      <c r="T1361">
        <f>Q1361+S1361</f>
        <v/>
      </c>
      <c r="U1361">
        <f>(Q1361*D1361+S1361*I1361)*(1-O1361)</f>
        <v/>
      </c>
      <c r="V1361">
        <f>(R1361*K1361*N1361+'d_고정'!$B$3*('6_기대효과'!$H$7/8)*N1361*'d_고정'!$B$10*M1361*('6_기대효과'!$K$7/'d_고정'!$B$9))*(1-O1361)</f>
        <v/>
      </c>
      <c r="W1361">
        <f>(S1361*I1361+R1361*MAX(K1361-'d_고정'!$B$10*M1361*('6_기대효과'!$K$7/'d_고정'!$B$9),0)*N1361)*(1-O1361)</f>
        <v/>
      </c>
      <c r="X1361">
        <f>U1361+V1361</f>
        <v/>
      </c>
      <c r="Y1361">
        <f>U1361/('d_고정'!$B$5*'6_기대효과'!$H$7/8)/'d_고정'!$B$6</f>
        <v/>
      </c>
      <c r="Z1361">
        <f>U1361/('d_고정'!$B$8*'6_기대효과'!$H$7/8)</f>
        <v/>
      </c>
    </row>
    <row r="1362">
      <c r="A1362">
        <f>RAND()</f>
        <v/>
      </c>
      <c r="B1362">
        <f>IF('d_시나리오'!$J$2='d_시나리오'!$H$2,'d_시나리오'!$I$2,IF(A1362&lt;('d_시나리오'!$I$2-'d_시나리오'!$H$2)/('d_시나리오'!$J$2-'d_시나리오'!$H$2),'d_시나리오'!$H$2+SQRT(A1362*('d_시나리오'!$J$2-'d_시나리오'!$H$2)*('d_시나리오'!$I$2-'d_시나리오'!$H$2)),'d_시나리오'!$J$2-SQRT((1-A1362)*('d_시나리오'!$J$2-'d_시나리오'!$H$2)*('d_시나리오'!$J$2-'d_시나리오'!$I$2))))</f>
        <v/>
      </c>
      <c r="C1362">
        <f>BETAINV(RAND(),2,6)</f>
        <v/>
      </c>
      <c r="D1362">
        <f>INDEX('d_분포'!$A$2:$A$28,RANDBETWEEN(1,27))</f>
        <v/>
      </c>
      <c r="E1362">
        <f>INDEX('d_분포'!$C$2:$C$5,RANDBETWEEN(1,4))*(0.9+0.2*RAND())</f>
        <v/>
      </c>
      <c r="F1362">
        <f>RAND()</f>
        <v/>
      </c>
      <c r="G1362">
        <f>IF('d_시나리오'!$J$3='d_시나리오'!$H$3,'d_시나리오'!$I$3,IF(F1362&lt;('d_시나리오'!$I$3-'d_시나리오'!$H$3)/('d_시나리오'!$J$3-'d_시나리오'!$H$3),'d_시나리오'!$H$3+SQRT(F1362*('d_시나리오'!$J$3-'d_시나리오'!$H$3)*('d_시나리오'!$I$3-'d_시나리오'!$H$3)),'d_시나리오'!$J$3-SQRT((1-F1362)*('d_시나리오'!$J$3-'d_시나리오'!$H$3)*('d_시나리오'!$J$3-'d_시나리오'!$I$3))))</f>
        <v/>
      </c>
      <c r="H1362">
        <f>RAND()</f>
        <v/>
      </c>
      <c r="I1362">
        <f>IF('d_시나리오'!$J$4='d_시나리오'!$H$4,'d_시나리오'!$I$4,IF(H1362&lt;('d_시나리오'!$I$4-'d_시나리오'!$H$4)/('d_시나리오'!$J$4-'d_시나리오'!$H$4),'d_시나리오'!$H$4+SQRT(H1362*('d_시나리오'!$J$4-'d_시나리오'!$H$4)*('d_시나리오'!$I$4-'d_시나리오'!$H$4)),'d_시나리오'!$J$4-SQRT((1-H1362)*('d_시나리오'!$J$4-'d_시나리오'!$H$4)*('d_시나리오'!$J$4-'d_시나리오'!$I$4))))</f>
        <v/>
      </c>
      <c r="J1362">
        <f>RAND()</f>
        <v/>
      </c>
      <c r="K1362">
        <f>IF('d_시나리오'!$J$5='d_시나리오'!$H$5,'d_시나리오'!$I$5,IF(J1362&lt;('d_시나리오'!$I$5-'d_시나리오'!$H$5)/('d_시나리오'!$J$5-'d_시나리오'!$H$5),'d_시나리오'!$H$5+SQRT(J1362*('d_시나리오'!$J$5-'d_시나리오'!$H$5)*('d_시나리오'!$I$5-'d_시나리오'!$H$5)),'d_시나리오'!$J$5-SQRT((1-J1362)*('d_시나리오'!$J$5-'d_시나리오'!$H$5)*('d_시나리오'!$J$5-'d_시나리오'!$I$5))))</f>
        <v/>
      </c>
      <c r="L1362">
        <f>RAND()</f>
        <v/>
      </c>
      <c r="M1362">
        <f>IF('d_시나리오'!$J$6='d_시나리오'!$H$6,'d_시나리오'!$I$6,IF(L1362&lt;('d_시나리오'!$I$6-'d_시나리오'!$H$6)/('d_시나리오'!$J$6-'d_시나리오'!$H$6),'d_시나리오'!$H$6+SQRT(L1362*('d_시나리오'!$J$6-'d_시나리오'!$H$6)*('d_시나리오'!$I$6-'d_시나리오'!$H$6)),'d_시나리오'!$J$6-SQRT((1-L1362)*('d_시나리오'!$J$6-'d_시나리오'!$H$6)*('d_시나리오'!$J$6-'d_시나리오'!$I$6))))</f>
        <v/>
      </c>
      <c r="N1362">
        <f>INDEX('d_분포'!$B$2:$B$57,RANDBETWEEN(1,56))</f>
        <v/>
      </c>
      <c r="O1362">
        <f>BETAINV(RAND(),5,5)</f>
        <v/>
      </c>
      <c r="P1362">
        <f>'d_고정'!$B$1*'6_기대효과'!$H$7*('d_시나리오'!$I$7/'d_고정'!$B$2)*B1362</f>
        <v/>
      </c>
      <c r="Q1362">
        <f>P1362*C1362</f>
        <v/>
      </c>
      <c r="R1362">
        <f>P1362*E1362</f>
        <v/>
      </c>
      <c r="S1362">
        <f>R1362*G1362</f>
        <v/>
      </c>
      <c r="T1362">
        <f>Q1362+S1362</f>
        <v/>
      </c>
      <c r="U1362">
        <f>(Q1362*D1362+S1362*I1362)*(1-O1362)</f>
        <v/>
      </c>
      <c r="V1362">
        <f>(R1362*K1362*N1362+'d_고정'!$B$3*('6_기대효과'!$H$7/8)*N1362*'d_고정'!$B$10*M1362*('6_기대효과'!$K$7/'d_고정'!$B$9))*(1-O1362)</f>
        <v/>
      </c>
      <c r="W1362">
        <f>(S1362*I1362+R1362*MAX(K1362-'d_고정'!$B$10*M1362*('6_기대효과'!$K$7/'d_고정'!$B$9),0)*N1362)*(1-O1362)</f>
        <v/>
      </c>
      <c r="X1362">
        <f>U1362+V1362</f>
        <v/>
      </c>
      <c r="Y1362">
        <f>U1362/('d_고정'!$B$5*'6_기대효과'!$H$7/8)/'d_고정'!$B$6</f>
        <v/>
      </c>
      <c r="Z1362">
        <f>U1362/('d_고정'!$B$8*'6_기대효과'!$H$7/8)</f>
        <v/>
      </c>
    </row>
    <row r="1363">
      <c r="A1363">
        <f>RAND()</f>
        <v/>
      </c>
      <c r="B1363">
        <f>IF('d_시나리오'!$J$2='d_시나리오'!$H$2,'d_시나리오'!$I$2,IF(A1363&lt;('d_시나리오'!$I$2-'d_시나리오'!$H$2)/('d_시나리오'!$J$2-'d_시나리오'!$H$2),'d_시나리오'!$H$2+SQRT(A1363*('d_시나리오'!$J$2-'d_시나리오'!$H$2)*('d_시나리오'!$I$2-'d_시나리오'!$H$2)),'d_시나리오'!$J$2-SQRT((1-A1363)*('d_시나리오'!$J$2-'d_시나리오'!$H$2)*('d_시나리오'!$J$2-'d_시나리오'!$I$2))))</f>
        <v/>
      </c>
      <c r="C1363">
        <f>BETAINV(RAND(),2,6)</f>
        <v/>
      </c>
      <c r="D1363">
        <f>INDEX('d_분포'!$A$2:$A$28,RANDBETWEEN(1,27))</f>
        <v/>
      </c>
      <c r="E1363">
        <f>INDEX('d_분포'!$C$2:$C$5,RANDBETWEEN(1,4))*(0.9+0.2*RAND())</f>
        <v/>
      </c>
      <c r="F1363">
        <f>RAND()</f>
        <v/>
      </c>
      <c r="G1363">
        <f>IF('d_시나리오'!$J$3='d_시나리오'!$H$3,'d_시나리오'!$I$3,IF(F1363&lt;('d_시나리오'!$I$3-'d_시나리오'!$H$3)/('d_시나리오'!$J$3-'d_시나리오'!$H$3),'d_시나리오'!$H$3+SQRT(F1363*('d_시나리오'!$J$3-'d_시나리오'!$H$3)*('d_시나리오'!$I$3-'d_시나리오'!$H$3)),'d_시나리오'!$J$3-SQRT((1-F1363)*('d_시나리오'!$J$3-'d_시나리오'!$H$3)*('d_시나리오'!$J$3-'d_시나리오'!$I$3))))</f>
        <v/>
      </c>
      <c r="H1363">
        <f>RAND()</f>
        <v/>
      </c>
      <c r="I1363">
        <f>IF('d_시나리오'!$J$4='d_시나리오'!$H$4,'d_시나리오'!$I$4,IF(H1363&lt;('d_시나리오'!$I$4-'d_시나리오'!$H$4)/('d_시나리오'!$J$4-'d_시나리오'!$H$4),'d_시나리오'!$H$4+SQRT(H1363*('d_시나리오'!$J$4-'d_시나리오'!$H$4)*('d_시나리오'!$I$4-'d_시나리오'!$H$4)),'d_시나리오'!$J$4-SQRT((1-H1363)*('d_시나리오'!$J$4-'d_시나리오'!$H$4)*('d_시나리오'!$J$4-'d_시나리오'!$I$4))))</f>
        <v/>
      </c>
      <c r="J1363">
        <f>RAND()</f>
        <v/>
      </c>
      <c r="K1363">
        <f>IF('d_시나리오'!$J$5='d_시나리오'!$H$5,'d_시나리오'!$I$5,IF(J1363&lt;('d_시나리오'!$I$5-'d_시나리오'!$H$5)/('d_시나리오'!$J$5-'d_시나리오'!$H$5),'d_시나리오'!$H$5+SQRT(J1363*('d_시나리오'!$J$5-'d_시나리오'!$H$5)*('d_시나리오'!$I$5-'d_시나리오'!$H$5)),'d_시나리오'!$J$5-SQRT((1-J1363)*('d_시나리오'!$J$5-'d_시나리오'!$H$5)*('d_시나리오'!$J$5-'d_시나리오'!$I$5))))</f>
        <v/>
      </c>
      <c r="L1363">
        <f>RAND()</f>
        <v/>
      </c>
      <c r="M1363">
        <f>IF('d_시나리오'!$J$6='d_시나리오'!$H$6,'d_시나리오'!$I$6,IF(L1363&lt;('d_시나리오'!$I$6-'d_시나리오'!$H$6)/('d_시나리오'!$J$6-'d_시나리오'!$H$6),'d_시나리오'!$H$6+SQRT(L1363*('d_시나리오'!$J$6-'d_시나리오'!$H$6)*('d_시나리오'!$I$6-'d_시나리오'!$H$6)),'d_시나리오'!$J$6-SQRT((1-L1363)*('d_시나리오'!$J$6-'d_시나리오'!$H$6)*('d_시나리오'!$J$6-'d_시나리오'!$I$6))))</f>
        <v/>
      </c>
      <c r="N1363">
        <f>INDEX('d_분포'!$B$2:$B$57,RANDBETWEEN(1,56))</f>
        <v/>
      </c>
      <c r="O1363">
        <f>BETAINV(RAND(),5,5)</f>
        <v/>
      </c>
      <c r="P1363">
        <f>'d_고정'!$B$1*'6_기대효과'!$H$7*('d_시나리오'!$I$7/'d_고정'!$B$2)*B1363</f>
        <v/>
      </c>
      <c r="Q1363">
        <f>P1363*C1363</f>
        <v/>
      </c>
      <c r="R1363">
        <f>P1363*E1363</f>
        <v/>
      </c>
      <c r="S1363">
        <f>R1363*G1363</f>
        <v/>
      </c>
      <c r="T1363">
        <f>Q1363+S1363</f>
        <v/>
      </c>
      <c r="U1363">
        <f>(Q1363*D1363+S1363*I1363)*(1-O1363)</f>
        <v/>
      </c>
      <c r="V1363">
        <f>(R1363*K1363*N1363+'d_고정'!$B$3*('6_기대효과'!$H$7/8)*N1363*'d_고정'!$B$10*M1363*('6_기대효과'!$K$7/'d_고정'!$B$9))*(1-O1363)</f>
        <v/>
      </c>
      <c r="W1363">
        <f>(S1363*I1363+R1363*MAX(K1363-'d_고정'!$B$10*M1363*('6_기대효과'!$K$7/'d_고정'!$B$9),0)*N1363)*(1-O1363)</f>
        <v/>
      </c>
      <c r="X1363">
        <f>U1363+V1363</f>
        <v/>
      </c>
      <c r="Y1363">
        <f>U1363/('d_고정'!$B$5*'6_기대효과'!$H$7/8)/'d_고정'!$B$6</f>
        <v/>
      </c>
      <c r="Z1363">
        <f>U1363/('d_고정'!$B$8*'6_기대효과'!$H$7/8)</f>
        <v/>
      </c>
    </row>
    <row r="1364">
      <c r="A1364">
        <f>RAND()</f>
        <v/>
      </c>
      <c r="B1364">
        <f>IF('d_시나리오'!$J$2='d_시나리오'!$H$2,'d_시나리오'!$I$2,IF(A1364&lt;('d_시나리오'!$I$2-'d_시나리오'!$H$2)/('d_시나리오'!$J$2-'d_시나리오'!$H$2),'d_시나리오'!$H$2+SQRT(A1364*('d_시나리오'!$J$2-'d_시나리오'!$H$2)*('d_시나리오'!$I$2-'d_시나리오'!$H$2)),'d_시나리오'!$J$2-SQRT((1-A1364)*('d_시나리오'!$J$2-'d_시나리오'!$H$2)*('d_시나리오'!$J$2-'d_시나리오'!$I$2))))</f>
        <v/>
      </c>
      <c r="C1364">
        <f>BETAINV(RAND(),2,6)</f>
        <v/>
      </c>
      <c r="D1364">
        <f>INDEX('d_분포'!$A$2:$A$28,RANDBETWEEN(1,27))</f>
        <v/>
      </c>
      <c r="E1364">
        <f>INDEX('d_분포'!$C$2:$C$5,RANDBETWEEN(1,4))*(0.9+0.2*RAND())</f>
        <v/>
      </c>
      <c r="F1364">
        <f>RAND()</f>
        <v/>
      </c>
      <c r="G1364">
        <f>IF('d_시나리오'!$J$3='d_시나리오'!$H$3,'d_시나리오'!$I$3,IF(F1364&lt;('d_시나리오'!$I$3-'d_시나리오'!$H$3)/('d_시나리오'!$J$3-'d_시나리오'!$H$3),'d_시나리오'!$H$3+SQRT(F1364*('d_시나리오'!$J$3-'d_시나리오'!$H$3)*('d_시나리오'!$I$3-'d_시나리오'!$H$3)),'d_시나리오'!$J$3-SQRT((1-F1364)*('d_시나리오'!$J$3-'d_시나리오'!$H$3)*('d_시나리오'!$J$3-'d_시나리오'!$I$3))))</f>
        <v/>
      </c>
      <c r="H1364">
        <f>RAND()</f>
        <v/>
      </c>
      <c r="I1364">
        <f>IF('d_시나리오'!$J$4='d_시나리오'!$H$4,'d_시나리오'!$I$4,IF(H1364&lt;('d_시나리오'!$I$4-'d_시나리오'!$H$4)/('d_시나리오'!$J$4-'d_시나리오'!$H$4),'d_시나리오'!$H$4+SQRT(H1364*('d_시나리오'!$J$4-'d_시나리오'!$H$4)*('d_시나리오'!$I$4-'d_시나리오'!$H$4)),'d_시나리오'!$J$4-SQRT((1-H1364)*('d_시나리오'!$J$4-'d_시나리오'!$H$4)*('d_시나리오'!$J$4-'d_시나리오'!$I$4))))</f>
        <v/>
      </c>
      <c r="J1364">
        <f>RAND()</f>
        <v/>
      </c>
      <c r="K1364">
        <f>IF('d_시나리오'!$J$5='d_시나리오'!$H$5,'d_시나리오'!$I$5,IF(J1364&lt;('d_시나리오'!$I$5-'d_시나리오'!$H$5)/('d_시나리오'!$J$5-'d_시나리오'!$H$5),'d_시나리오'!$H$5+SQRT(J1364*('d_시나리오'!$J$5-'d_시나리오'!$H$5)*('d_시나리오'!$I$5-'d_시나리오'!$H$5)),'d_시나리오'!$J$5-SQRT((1-J1364)*('d_시나리오'!$J$5-'d_시나리오'!$H$5)*('d_시나리오'!$J$5-'d_시나리오'!$I$5))))</f>
        <v/>
      </c>
      <c r="L1364">
        <f>RAND()</f>
        <v/>
      </c>
      <c r="M1364">
        <f>IF('d_시나리오'!$J$6='d_시나리오'!$H$6,'d_시나리오'!$I$6,IF(L1364&lt;('d_시나리오'!$I$6-'d_시나리오'!$H$6)/('d_시나리오'!$J$6-'d_시나리오'!$H$6),'d_시나리오'!$H$6+SQRT(L1364*('d_시나리오'!$J$6-'d_시나리오'!$H$6)*('d_시나리오'!$I$6-'d_시나리오'!$H$6)),'d_시나리오'!$J$6-SQRT((1-L1364)*('d_시나리오'!$J$6-'d_시나리오'!$H$6)*('d_시나리오'!$J$6-'d_시나리오'!$I$6))))</f>
        <v/>
      </c>
      <c r="N1364">
        <f>INDEX('d_분포'!$B$2:$B$57,RANDBETWEEN(1,56))</f>
        <v/>
      </c>
      <c r="O1364">
        <f>BETAINV(RAND(),5,5)</f>
        <v/>
      </c>
      <c r="P1364">
        <f>'d_고정'!$B$1*'6_기대효과'!$H$7*('d_시나리오'!$I$7/'d_고정'!$B$2)*B1364</f>
        <v/>
      </c>
      <c r="Q1364">
        <f>P1364*C1364</f>
        <v/>
      </c>
      <c r="R1364">
        <f>P1364*E1364</f>
        <v/>
      </c>
      <c r="S1364">
        <f>R1364*G1364</f>
        <v/>
      </c>
      <c r="T1364">
        <f>Q1364+S1364</f>
        <v/>
      </c>
      <c r="U1364">
        <f>(Q1364*D1364+S1364*I1364)*(1-O1364)</f>
        <v/>
      </c>
      <c r="V1364">
        <f>(R1364*K1364*N1364+'d_고정'!$B$3*('6_기대효과'!$H$7/8)*N1364*'d_고정'!$B$10*M1364*('6_기대효과'!$K$7/'d_고정'!$B$9))*(1-O1364)</f>
        <v/>
      </c>
      <c r="W1364">
        <f>(S1364*I1364+R1364*MAX(K1364-'d_고정'!$B$10*M1364*('6_기대효과'!$K$7/'d_고정'!$B$9),0)*N1364)*(1-O1364)</f>
        <v/>
      </c>
      <c r="X1364">
        <f>U1364+V1364</f>
        <v/>
      </c>
      <c r="Y1364">
        <f>U1364/('d_고정'!$B$5*'6_기대효과'!$H$7/8)/'d_고정'!$B$6</f>
        <v/>
      </c>
      <c r="Z1364">
        <f>U1364/('d_고정'!$B$8*'6_기대효과'!$H$7/8)</f>
        <v/>
      </c>
    </row>
    <row r="1365">
      <c r="A1365">
        <f>RAND()</f>
        <v/>
      </c>
      <c r="B1365">
        <f>IF('d_시나리오'!$J$2='d_시나리오'!$H$2,'d_시나리오'!$I$2,IF(A1365&lt;('d_시나리오'!$I$2-'d_시나리오'!$H$2)/('d_시나리오'!$J$2-'d_시나리오'!$H$2),'d_시나리오'!$H$2+SQRT(A1365*('d_시나리오'!$J$2-'d_시나리오'!$H$2)*('d_시나리오'!$I$2-'d_시나리오'!$H$2)),'d_시나리오'!$J$2-SQRT((1-A1365)*('d_시나리오'!$J$2-'d_시나리오'!$H$2)*('d_시나리오'!$J$2-'d_시나리오'!$I$2))))</f>
        <v/>
      </c>
      <c r="C1365">
        <f>BETAINV(RAND(),2,6)</f>
        <v/>
      </c>
      <c r="D1365">
        <f>INDEX('d_분포'!$A$2:$A$28,RANDBETWEEN(1,27))</f>
        <v/>
      </c>
      <c r="E1365">
        <f>INDEX('d_분포'!$C$2:$C$5,RANDBETWEEN(1,4))*(0.9+0.2*RAND())</f>
        <v/>
      </c>
      <c r="F1365">
        <f>RAND()</f>
        <v/>
      </c>
      <c r="G1365">
        <f>IF('d_시나리오'!$J$3='d_시나리오'!$H$3,'d_시나리오'!$I$3,IF(F1365&lt;('d_시나리오'!$I$3-'d_시나리오'!$H$3)/('d_시나리오'!$J$3-'d_시나리오'!$H$3),'d_시나리오'!$H$3+SQRT(F1365*('d_시나리오'!$J$3-'d_시나리오'!$H$3)*('d_시나리오'!$I$3-'d_시나리오'!$H$3)),'d_시나리오'!$J$3-SQRT((1-F1365)*('d_시나리오'!$J$3-'d_시나리오'!$H$3)*('d_시나리오'!$J$3-'d_시나리오'!$I$3))))</f>
        <v/>
      </c>
      <c r="H1365">
        <f>RAND()</f>
        <v/>
      </c>
      <c r="I1365">
        <f>IF('d_시나리오'!$J$4='d_시나리오'!$H$4,'d_시나리오'!$I$4,IF(H1365&lt;('d_시나리오'!$I$4-'d_시나리오'!$H$4)/('d_시나리오'!$J$4-'d_시나리오'!$H$4),'d_시나리오'!$H$4+SQRT(H1365*('d_시나리오'!$J$4-'d_시나리오'!$H$4)*('d_시나리오'!$I$4-'d_시나리오'!$H$4)),'d_시나리오'!$J$4-SQRT((1-H1365)*('d_시나리오'!$J$4-'d_시나리오'!$H$4)*('d_시나리오'!$J$4-'d_시나리오'!$I$4))))</f>
        <v/>
      </c>
      <c r="J1365">
        <f>RAND()</f>
        <v/>
      </c>
      <c r="K1365">
        <f>IF('d_시나리오'!$J$5='d_시나리오'!$H$5,'d_시나리오'!$I$5,IF(J1365&lt;('d_시나리오'!$I$5-'d_시나리오'!$H$5)/('d_시나리오'!$J$5-'d_시나리오'!$H$5),'d_시나리오'!$H$5+SQRT(J1365*('d_시나리오'!$J$5-'d_시나리오'!$H$5)*('d_시나리오'!$I$5-'d_시나리오'!$H$5)),'d_시나리오'!$J$5-SQRT((1-J1365)*('d_시나리오'!$J$5-'d_시나리오'!$H$5)*('d_시나리오'!$J$5-'d_시나리오'!$I$5))))</f>
        <v/>
      </c>
      <c r="L1365">
        <f>RAND()</f>
        <v/>
      </c>
      <c r="M1365">
        <f>IF('d_시나리오'!$J$6='d_시나리오'!$H$6,'d_시나리오'!$I$6,IF(L1365&lt;('d_시나리오'!$I$6-'d_시나리오'!$H$6)/('d_시나리오'!$J$6-'d_시나리오'!$H$6),'d_시나리오'!$H$6+SQRT(L1365*('d_시나리오'!$J$6-'d_시나리오'!$H$6)*('d_시나리오'!$I$6-'d_시나리오'!$H$6)),'d_시나리오'!$J$6-SQRT((1-L1365)*('d_시나리오'!$J$6-'d_시나리오'!$H$6)*('d_시나리오'!$J$6-'d_시나리오'!$I$6))))</f>
        <v/>
      </c>
      <c r="N1365">
        <f>INDEX('d_분포'!$B$2:$B$57,RANDBETWEEN(1,56))</f>
        <v/>
      </c>
      <c r="O1365">
        <f>BETAINV(RAND(),5,5)</f>
        <v/>
      </c>
      <c r="P1365">
        <f>'d_고정'!$B$1*'6_기대효과'!$H$7*('d_시나리오'!$I$7/'d_고정'!$B$2)*B1365</f>
        <v/>
      </c>
      <c r="Q1365">
        <f>P1365*C1365</f>
        <v/>
      </c>
      <c r="R1365">
        <f>P1365*E1365</f>
        <v/>
      </c>
      <c r="S1365">
        <f>R1365*G1365</f>
        <v/>
      </c>
      <c r="T1365">
        <f>Q1365+S1365</f>
        <v/>
      </c>
      <c r="U1365">
        <f>(Q1365*D1365+S1365*I1365)*(1-O1365)</f>
        <v/>
      </c>
      <c r="V1365">
        <f>(R1365*K1365*N1365+'d_고정'!$B$3*('6_기대효과'!$H$7/8)*N1365*'d_고정'!$B$10*M1365*('6_기대효과'!$K$7/'d_고정'!$B$9))*(1-O1365)</f>
        <v/>
      </c>
      <c r="W1365">
        <f>(S1365*I1365+R1365*MAX(K1365-'d_고정'!$B$10*M1365*('6_기대효과'!$K$7/'d_고정'!$B$9),0)*N1365)*(1-O1365)</f>
        <v/>
      </c>
      <c r="X1365">
        <f>U1365+V1365</f>
        <v/>
      </c>
      <c r="Y1365">
        <f>U1365/('d_고정'!$B$5*'6_기대효과'!$H$7/8)/'d_고정'!$B$6</f>
        <v/>
      </c>
      <c r="Z1365">
        <f>U1365/('d_고정'!$B$8*'6_기대효과'!$H$7/8)</f>
        <v/>
      </c>
    </row>
    <row r="1366">
      <c r="A1366">
        <f>RAND()</f>
        <v/>
      </c>
      <c r="B1366">
        <f>IF('d_시나리오'!$J$2='d_시나리오'!$H$2,'d_시나리오'!$I$2,IF(A1366&lt;('d_시나리오'!$I$2-'d_시나리오'!$H$2)/('d_시나리오'!$J$2-'d_시나리오'!$H$2),'d_시나리오'!$H$2+SQRT(A1366*('d_시나리오'!$J$2-'d_시나리오'!$H$2)*('d_시나리오'!$I$2-'d_시나리오'!$H$2)),'d_시나리오'!$J$2-SQRT((1-A1366)*('d_시나리오'!$J$2-'d_시나리오'!$H$2)*('d_시나리오'!$J$2-'d_시나리오'!$I$2))))</f>
        <v/>
      </c>
      <c r="C1366">
        <f>BETAINV(RAND(),2,6)</f>
        <v/>
      </c>
      <c r="D1366">
        <f>INDEX('d_분포'!$A$2:$A$28,RANDBETWEEN(1,27))</f>
        <v/>
      </c>
      <c r="E1366">
        <f>INDEX('d_분포'!$C$2:$C$5,RANDBETWEEN(1,4))*(0.9+0.2*RAND())</f>
        <v/>
      </c>
      <c r="F1366">
        <f>RAND()</f>
        <v/>
      </c>
      <c r="G1366">
        <f>IF('d_시나리오'!$J$3='d_시나리오'!$H$3,'d_시나리오'!$I$3,IF(F1366&lt;('d_시나리오'!$I$3-'d_시나리오'!$H$3)/('d_시나리오'!$J$3-'d_시나리오'!$H$3),'d_시나리오'!$H$3+SQRT(F1366*('d_시나리오'!$J$3-'d_시나리오'!$H$3)*('d_시나리오'!$I$3-'d_시나리오'!$H$3)),'d_시나리오'!$J$3-SQRT((1-F1366)*('d_시나리오'!$J$3-'d_시나리오'!$H$3)*('d_시나리오'!$J$3-'d_시나리오'!$I$3))))</f>
        <v/>
      </c>
      <c r="H1366">
        <f>RAND()</f>
        <v/>
      </c>
      <c r="I1366">
        <f>IF('d_시나리오'!$J$4='d_시나리오'!$H$4,'d_시나리오'!$I$4,IF(H1366&lt;('d_시나리오'!$I$4-'d_시나리오'!$H$4)/('d_시나리오'!$J$4-'d_시나리오'!$H$4),'d_시나리오'!$H$4+SQRT(H1366*('d_시나리오'!$J$4-'d_시나리오'!$H$4)*('d_시나리오'!$I$4-'d_시나리오'!$H$4)),'d_시나리오'!$J$4-SQRT((1-H1366)*('d_시나리오'!$J$4-'d_시나리오'!$H$4)*('d_시나리오'!$J$4-'d_시나리오'!$I$4))))</f>
        <v/>
      </c>
      <c r="J1366">
        <f>RAND()</f>
        <v/>
      </c>
      <c r="K1366">
        <f>IF('d_시나리오'!$J$5='d_시나리오'!$H$5,'d_시나리오'!$I$5,IF(J1366&lt;('d_시나리오'!$I$5-'d_시나리오'!$H$5)/('d_시나리오'!$J$5-'d_시나리오'!$H$5),'d_시나리오'!$H$5+SQRT(J1366*('d_시나리오'!$J$5-'d_시나리오'!$H$5)*('d_시나리오'!$I$5-'d_시나리오'!$H$5)),'d_시나리오'!$J$5-SQRT((1-J1366)*('d_시나리오'!$J$5-'d_시나리오'!$H$5)*('d_시나리오'!$J$5-'d_시나리오'!$I$5))))</f>
        <v/>
      </c>
      <c r="L1366">
        <f>RAND()</f>
        <v/>
      </c>
      <c r="M1366">
        <f>IF('d_시나리오'!$J$6='d_시나리오'!$H$6,'d_시나리오'!$I$6,IF(L1366&lt;('d_시나리오'!$I$6-'d_시나리오'!$H$6)/('d_시나리오'!$J$6-'d_시나리오'!$H$6),'d_시나리오'!$H$6+SQRT(L1366*('d_시나리오'!$J$6-'d_시나리오'!$H$6)*('d_시나리오'!$I$6-'d_시나리오'!$H$6)),'d_시나리오'!$J$6-SQRT((1-L1366)*('d_시나리오'!$J$6-'d_시나리오'!$H$6)*('d_시나리오'!$J$6-'d_시나리오'!$I$6))))</f>
        <v/>
      </c>
      <c r="N1366">
        <f>INDEX('d_분포'!$B$2:$B$57,RANDBETWEEN(1,56))</f>
        <v/>
      </c>
      <c r="O1366">
        <f>BETAINV(RAND(),5,5)</f>
        <v/>
      </c>
      <c r="P1366">
        <f>'d_고정'!$B$1*'6_기대효과'!$H$7*('d_시나리오'!$I$7/'d_고정'!$B$2)*B1366</f>
        <v/>
      </c>
      <c r="Q1366">
        <f>P1366*C1366</f>
        <v/>
      </c>
      <c r="R1366">
        <f>P1366*E1366</f>
        <v/>
      </c>
      <c r="S1366">
        <f>R1366*G1366</f>
        <v/>
      </c>
      <c r="T1366">
        <f>Q1366+S1366</f>
        <v/>
      </c>
      <c r="U1366">
        <f>(Q1366*D1366+S1366*I1366)*(1-O1366)</f>
        <v/>
      </c>
      <c r="V1366">
        <f>(R1366*K1366*N1366+'d_고정'!$B$3*('6_기대효과'!$H$7/8)*N1366*'d_고정'!$B$10*M1366*('6_기대효과'!$K$7/'d_고정'!$B$9))*(1-O1366)</f>
        <v/>
      </c>
      <c r="W1366">
        <f>(S1366*I1366+R1366*MAX(K1366-'d_고정'!$B$10*M1366*('6_기대효과'!$K$7/'d_고정'!$B$9),0)*N1366)*(1-O1366)</f>
        <v/>
      </c>
      <c r="X1366">
        <f>U1366+V1366</f>
        <v/>
      </c>
      <c r="Y1366">
        <f>U1366/('d_고정'!$B$5*'6_기대효과'!$H$7/8)/'d_고정'!$B$6</f>
        <v/>
      </c>
      <c r="Z1366">
        <f>U1366/('d_고정'!$B$8*'6_기대효과'!$H$7/8)</f>
        <v/>
      </c>
    </row>
    <row r="1367">
      <c r="A1367">
        <f>RAND()</f>
        <v/>
      </c>
      <c r="B1367">
        <f>IF('d_시나리오'!$J$2='d_시나리오'!$H$2,'d_시나리오'!$I$2,IF(A1367&lt;('d_시나리오'!$I$2-'d_시나리오'!$H$2)/('d_시나리오'!$J$2-'d_시나리오'!$H$2),'d_시나리오'!$H$2+SQRT(A1367*('d_시나리오'!$J$2-'d_시나리오'!$H$2)*('d_시나리오'!$I$2-'d_시나리오'!$H$2)),'d_시나리오'!$J$2-SQRT((1-A1367)*('d_시나리오'!$J$2-'d_시나리오'!$H$2)*('d_시나리오'!$J$2-'d_시나리오'!$I$2))))</f>
        <v/>
      </c>
      <c r="C1367">
        <f>BETAINV(RAND(),2,6)</f>
        <v/>
      </c>
      <c r="D1367">
        <f>INDEX('d_분포'!$A$2:$A$28,RANDBETWEEN(1,27))</f>
        <v/>
      </c>
      <c r="E1367">
        <f>INDEX('d_분포'!$C$2:$C$5,RANDBETWEEN(1,4))*(0.9+0.2*RAND())</f>
        <v/>
      </c>
      <c r="F1367">
        <f>RAND()</f>
        <v/>
      </c>
      <c r="G1367">
        <f>IF('d_시나리오'!$J$3='d_시나리오'!$H$3,'d_시나리오'!$I$3,IF(F1367&lt;('d_시나리오'!$I$3-'d_시나리오'!$H$3)/('d_시나리오'!$J$3-'d_시나리오'!$H$3),'d_시나리오'!$H$3+SQRT(F1367*('d_시나리오'!$J$3-'d_시나리오'!$H$3)*('d_시나리오'!$I$3-'d_시나리오'!$H$3)),'d_시나리오'!$J$3-SQRT((1-F1367)*('d_시나리오'!$J$3-'d_시나리오'!$H$3)*('d_시나리오'!$J$3-'d_시나리오'!$I$3))))</f>
        <v/>
      </c>
      <c r="H1367">
        <f>RAND()</f>
        <v/>
      </c>
      <c r="I1367">
        <f>IF('d_시나리오'!$J$4='d_시나리오'!$H$4,'d_시나리오'!$I$4,IF(H1367&lt;('d_시나리오'!$I$4-'d_시나리오'!$H$4)/('d_시나리오'!$J$4-'d_시나리오'!$H$4),'d_시나리오'!$H$4+SQRT(H1367*('d_시나리오'!$J$4-'d_시나리오'!$H$4)*('d_시나리오'!$I$4-'d_시나리오'!$H$4)),'d_시나리오'!$J$4-SQRT((1-H1367)*('d_시나리오'!$J$4-'d_시나리오'!$H$4)*('d_시나리오'!$J$4-'d_시나리오'!$I$4))))</f>
        <v/>
      </c>
      <c r="J1367">
        <f>RAND()</f>
        <v/>
      </c>
      <c r="K1367">
        <f>IF('d_시나리오'!$J$5='d_시나리오'!$H$5,'d_시나리오'!$I$5,IF(J1367&lt;('d_시나리오'!$I$5-'d_시나리오'!$H$5)/('d_시나리오'!$J$5-'d_시나리오'!$H$5),'d_시나리오'!$H$5+SQRT(J1367*('d_시나리오'!$J$5-'d_시나리오'!$H$5)*('d_시나리오'!$I$5-'d_시나리오'!$H$5)),'d_시나리오'!$J$5-SQRT((1-J1367)*('d_시나리오'!$J$5-'d_시나리오'!$H$5)*('d_시나리오'!$J$5-'d_시나리오'!$I$5))))</f>
        <v/>
      </c>
      <c r="L1367">
        <f>RAND()</f>
        <v/>
      </c>
      <c r="M1367">
        <f>IF('d_시나리오'!$J$6='d_시나리오'!$H$6,'d_시나리오'!$I$6,IF(L1367&lt;('d_시나리오'!$I$6-'d_시나리오'!$H$6)/('d_시나리오'!$J$6-'d_시나리오'!$H$6),'d_시나리오'!$H$6+SQRT(L1367*('d_시나리오'!$J$6-'d_시나리오'!$H$6)*('d_시나리오'!$I$6-'d_시나리오'!$H$6)),'d_시나리오'!$J$6-SQRT((1-L1367)*('d_시나리오'!$J$6-'d_시나리오'!$H$6)*('d_시나리오'!$J$6-'d_시나리오'!$I$6))))</f>
        <v/>
      </c>
      <c r="N1367">
        <f>INDEX('d_분포'!$B$2:$B$57,RANDBETWEEN(1,56))</f>
        <v/>
      </c>
      <c r="O1367">
        <f>BETAINV(RAND(),5,5)</f>
        <v/>
      </c>
      <c r="P1367">
        <f>'d_고정'!$B$1*'6_기대효과'!$H$7*('d_시나리오'!$I$7/'d_고정'!$B$2)*B1367</f>
        <v/>
      </c>
      <c r="Q1367">
        <f>P1367*C1367</f>
        <v/>
      </c>
      <c r="R1367">
        <f>P1367*E1367</f>
        <v/>
      </c>
      <c r="S1367">
        <f>R1367*G1367</f>
        <v/>
      </c>
      <c r="T1367">
        <f>Q1367+S1367</f>
        <v/>
      </c>
      <c r="U1367">
        <f>(Q1367*D1367+S1367*I1367)*(1-O1367)</f>
        <v/>
      </c>
      <c r="V1367">
        <f>(R1367*K1367*N1367+'d_고정'!$B$3*('6_기대효과'!$H$7/8)*N1367*'d_고정'!$B$10*M1367*('6_기대효과'!$K$7/'d_고정'!$B$9))*(1-O1367)</f>
        <v/>
      </c>
      <c r="W1367">
        <f>(S1367*I1367+R1367*MAX(K1367-'d_고정'!$B$10*M1367*('6_기대효과'!$K$7/'d_고정'!$B$9),0)*N1367)*(1-O1367)</f>
        <v/>
      </c>
      <c r="X1367">
        <f>U1367+V1367</f>
        <v/>
      </c>
      <c r="Y1367">
        <f>U1367/('d_고정'!$B$5*'6_기대효과'!$H$7/8)/'d_고정'!$B$6</f>
        <v/>
      </c>
      <c r="Z1367">
        <f>U1367/('d_고정'!$B$8*'6_기대효과'!$H$7/8)</f>
        <v/>
      </c>
    </row>
    <row r="1368">
      <c r="A1368">
        <f>RAND()</f>
        <v/>
      </c>
      <c r="B1368">
        <f>IF('d_시나리오'!$J$2='d_시나리오'!$H$2,'d_시나리오'!$I$2,IF(A1368&lt;('d_시나리오'!$I$2-'d_시나리오'!$H$2)/('d_시나리오'!$J$2-'d_시나리오'!$H$2),'d_시나리오'!$H$2+SQRT(A1368*('d_시나리오'!$J$2-'d_시나리오'!$H$2)*('d_시나리오'!$I$2-'d_시나리오'!$H$2)),'d_시나리오'!$J$2-SQRT((1-A1368)*('d_시나리오'!$J$2-'d_시나리오'!$H$2)*('d_시나리오'!$J$2-'d_시나리오'!$I$2))))</f>
        <v/>
      </c>
      <c r="C1368">
        <f>BETAINV(RAND(),2,6)</f>
        <v/>
      </c>
      <c r="D1368">
        <f>INDEX('d_분포'!$A$2:$A$28,RANDBETWEEN(1,27))</f>
        <v/>
      </c>
      <c r="E1368">
        <f>INDEX('d_분포'!$C$2:$C$5,RANDBETWEEN(1,4))*(0.9+0.2*RAND())</f>
        <v/>
      </c>
      <c r="F1368">
        <f>RAND()</f>
        <v/>
      </c>
      <c r="G1368">
        <f>IF('d_시나리오'!$J$3='d_시나리오'!$H$3,'d_시나리오'!$I$3,IF(F1368&lt;('d_시나리오'!$I$3-'d_시나리오'!$H$3)/('d_시나리오'!$J$3-'d_시나리오'!$H$3),'d_시나리오'!$H$3+SQRT(F1368*('d_시나리오'!$J$3-'d_시나리오'!$H$3)*('d_시나리오'!$I$3-'d_시나리오'!$H$3)),'d_시나리오'!$J$3-SQRT((1-F1368)*('d_시나리오'!$J$3-'d_시나리오'!$H$3)*('d_시나리오'!$J$3-'d_시나리오'!$I$3))))</f>
        <v/>
      </c>
      <c r="H1368">
        <f>RAND()</f>
        <v/>
      </c>
      <c r="I1368">
        <f>IF('d_시나리오'!$J$4='d_시나리오'!$H$4,'d_시나리오'!$I$4,IF(H1368&lt;('d_시나리오'!$I$4-'d_시나리오'!$H$4)/('d_시나리오'!$J$4-'d_시나리오'!$H$4),'d_시나리오'!$H$4+SQRT(H1368*('d_시나리오'!$J$4-'d_시나리오'!$H$4)*('d_시나리오'!$I$4-'d_시나리오'!$H$4)),'d_시나리오'!$J$4-SQRT((1-H1368)*('d_시나리오'!$J$4-'d_시나리오'!$H$4)*('d_시나리오'!$J$4-'d_시나리오'!$I$4))))</f>
        <v/>
      </c>
      <c r="J1368">
        <f>RAND()</f>
        <v/>
      </c>
      <c r="K1368">
        <f>IF('d_시나리오'!$J$5='d_시나리오'!$H$5,'d_시나리오'!$I$5,IF(J1368&lt;('d_시나리오'!$I$5-'d_시나리오'!$H$5)/('d_시나리오'!$J$5-'d_시나리오'!$H$5),'d_시나리오'!$H$5+SQRT(J1368*('d_시나리오'!$J$5-'d_시나리오'!$H$5)*('d_시나리오'!$I$5-'d_시나리오'!$H$5)),'d_시나리오'!$J$5-SQRT((1-J1368)*('d_시나리오'!$J$5-'d_시나리오'!$H$5)*('d_시나리오'!$J$5-'d_시나리오'!$I$5))))</f>
        <v/>
      </c>
      <c r="L1368">
        <f>RAND()</f>
        <v/>
      </c>
      <c r="M1368">
        <f>IF('d_시나리오'!$J$6='d_시나리오'!$H$6,'d_시나리오'!$I$6,IF(L1368&lt;('d_시나리오'!$I$6-'d_시나리오'!$H$6)/('d_시나리오'!$J$6-'d_시나리오'!$H$6),'d_시나리오'!$H$6+SQRT(L1368*('d_시나리오'!$J$6-'d_시나리오'!$H$6)*('d_시나리오'!$I$6-'d_시나리오'!$H$6)),'d_시나리오'!$J$6-SQRT((1-L1368)*('d_시나리오'!$J$6-'d_시나리오'!$H$6)*('d_시나리오'!$J$6-'d_시나리오'!$I$6))))</f>
        <v/>
      </c>
      <c r="N1368">
        <f>INDEX('d_분포'!$B$2:$B$57,RANDBETWEEN(1,56))</f>
        <v/>
      </c>
      <c r="O1368">
        <f>BETAINV(RAND(),5,5)</f>
        <v/>
      </c>
      <c r="P1368">
        <f>'d_고정'!$B$1*'6_기대효과'!$H$7*('d_시나리오'!$I$7/'d_고정'!$B$2)*B1368</f>
        <v/>
      </c>
      <c r="Q1368">
        <f>P1368*C1368</f>
        <v/>
      </c>
      <c r="R1368">
        <f>P1368*E1368</f>
        <v/>
      </c>
      <c r="S1368">
        <f>R1368*G1368</f>
        <v/>
      </c>
      <c r="T1368">
        <f>Q1368+S1368</f>
        <v/>
      </c>
      <c r="U1368">
        <f>(Q1368*D1368+S1368*I1368)*(1-O1368)</f>
        <v/>
      </c>
      <c r="V1368">
        <f>(R1368*K1368*N1368+'d_고정'!$B$3*('6_기대효과'!$H$7/8)*N1368*'d_고정'!$B$10*M1368*('6_기대효과'!$K$7/'d_고정'!$B$9))*(1-O1368)</f>
        <v/>
      </c>
      <c r="W1368">
        <f>(S1368*I1368+R1368*MAX(K1368-'d_고정'!$B$10*M1368*('6_기대효과'!$K$7/'d_고정'!$B$9),0)*N1368)*(1-O1368)</f>
        <v/>
      </c>
      <c r="X1368">
        <f>U1368+V1368</f>
        <v/>
      </c>
      <c r="Y1368">
        <f>U1368/('d_고정'!$B$5*'6_기대효과'!$H$7/8)/'d_고정'!$B$6</f>
        <v/>
      </c>
      <c r="Z1368">
        <f>U1368/('d_고정'!$B$8*'6_기대효과'!$H$7/8)</f>
        <v/>
      </c>
    </row>
    <row r="1369">
      <c r="A1369">
        <f>RAND()</f>
        <v/>
      </c>
      <c r="B1369">
        <f>IF('d_시나리오'!$J$2='d_시나리오'!$H$2,'d_시나리오'!$I$2,IF(A1369&lt;('d_시나리오'!$I$2-'d_시나리오'!$H$2)/('d_시나리오'!$J$2-'d_시나리오'!$H$2),'d_시나리오'!$H$2+SQRT(A1369*('d_시나리오'!$J$2-'d_시나리오'!$H$2)*('d_시나리오'!$I$2-'d_시나리오'!$H$2)),'d_시나리오'!$J$2-SQRT((1-A1369)*('d_시나리오'!$J$2-'d_시나리오'!$H$2)*('d_시나리오'!$J$2-'d_시나리오'!$I$2))))</f>
        <v/>
      </c>
      <c r="C1369">
        <f>BETAINV(RAND(),2,6)</f>
        <v/>
      </c>
      <c r="D1369">
        <f>INDEX('d_분포'!$A$2:$A$28,RANDBETWEEN(1,27))</f>
        <v/>
      </c>
      <c r="E1369">
        <f>INDEX('d_분포'!$C$2:$C$5,RANDBETWEEN(1,4))*(0.9+0.2*RAND())</f>
        <v/>
      </c>
      <c r="F1369">
        <f>RAND()</f>
        <v/>
      </c>
      <c r="G1369">
        <f>IF('d_시나리오'!$J$3='d_시나리오'!$H$3,'d_시나리오'!$I$3,IF(F1369&lt;('d_시나리오'!$I$3-'d_시나리오'!$H$3)/('d_시나리오'!$J$3-'d_시나리오'!$H$3),'d_시나리오'!$H$3+SQRT(F1369*('d_시나리오'!$J$3-'d_시나리오'!$H$3)*('d_시나리오'!$I$3-'d_시나리오'!$H$3)),'d_시나리오'!$J$3-SQRT((1-F1369)*('d_시나리오'!$J$3-'d_시나리오'!$H$3)*('d_시나리오'!$J$3-'d_시나리오'!$I$3))))</f>
        <v/>
      </c>
      <c r="H1369">
        <f>RAND()</f>
        <v/>
      </c>
      <c r="I1369">
        <f>IF('d_시나리오'!$J$4='d_시나리오'!$H$4,'d_시나리오'!$I$4,IF(H1369&lt;('d_시나리오'!$I$4-'d_시나리오'!$H$4)/('d_시나리오'!$J$4-'d_시나리오'!$H$4),'d_시나리오'!$H$4+SQRT(H1369*('d_시나리오'!$J$4-'d_시나리오'!$H$4)*('d_시나리오'!$I$4-'d_시나리오'!$H$4)),'d_시나리오'!$J$4-SQRT((1-H1369)*('d_시나리오'!$J$4-'d_시나리오'!$H$4)*('d_시나리오'!$J$4-'d_시나리오'!$I$4))))</f>
        <v/>
      </c>
      <c r="J1369">
        <f>RAND()</f>
        <v/>
      </c>
      <c r="K1369">
        <f>IF('d_시나리오'!$J$5='d_시나리오'!$H$5,'d_시나리오'!$I$5,IF(J1369&lt;('d_시나리오'!$I$5-'d_시나리오'!$H$5)/('d_시나리오'!$J$5-'d_시나리오'!$H$5),'d_시나리오'!$H$5+SQRT(J1369*('d_시나리오'!$J$5-'d_시나리오'!$H$5)*('d_시나리오'!$I$5-'d_시나리오'!$H$5)),'d_시나리오'!$J$5-SQRT((1-J1369)*('d_시나리오'!$J$5-'d_시나리오'!$H$5)*('d_시나리오'!$J$5-'d_시나리오'!$I$5))))</f>
        <v/>
      </c>
      <c r="L1369">
        <f>RAND()</f>
        <v/>
      </c>
      <c r="M1369">
        <f>IF('d_시나리오'!$J$6='d_시나리오'!$H$6,'d_시나리오'!$I$6,IF(L1369&lt;('d_시나리오'!$I$6-'d_시나리오'!$H$6)/('d_시나리오'!$J$6-'d_시나리오'!$H$6),'d_시나리오'!$H$6+SQRT(L1369*('d_시나리오'!$J$6-'d_시나리오'!$H$6)*('d_시나리오'!$I$6-'d_시나리오'!$H$6)),'d_시나리오'!$J$6-SQRT((1-L1369)*('d_시나리오'!$J$6-'d_시나리오'!$H$6)*('d_시나리오'!$J$6-'d_시나리오'!$I$6))))</f>
        <v/>
      </c>
      <c r="N1369">
        <f>INDEX('d_분포'!$B$2:$B$57,RANDBETWEEN(1,56))</f>
        <v/>
      </c>
      <c r="O1369">
        <f>BETAINV(RAND(),5,5)</f>
        <v/>
      </c>
      <c r="P1369">
        <f>'d_고정'!$B$1*'6_기대효과'!$H$7*('d_시나리오'!$I$7/'d_고정'!$B$2)*B1369</f>
        <v/>
      </c>
      <c r="Q1369">
        <f>P1369*C1369</f>
        <v/>
      </c>
      <c r="R1369">
        <f>P1369*E1369</f>
        <v/>
      </c>
      <c r="S1369">
        <f>R1369*G1369</f>
        <v/>
      </c>
      <c r="T1369">
        <f>Q1369+S1369</f>
        <v/>
      </c>
      <c r="U1369">
        <f>(Q1369*D1369+S1369*I1369)*(1-O1369)</f>
        <v/>
      </c>
      <c r="V1369">
        <f>(R1369*K1369*N1369+'d_고정'!$B$3*('6_기대효과'!$H$7/8)*N1369*'d_고정'!$B$10*M1369*('6_기대효과'!$K$7/'d_고정'!$B$9))*(1-O1369)</f>
        <v/>
      </c>
      <c r="W1369">
        <f>(S1369*I1369+R1369*MAX(K1369-'d_고정'!$B$10*M1369*('6_기대효과'!$K$7/'d_고정'!$B$9),0)*N1369)*(1-O1369)</f>
        <v/>
      </c>
      <c r="X1369">
        <f>U1369+V1369</f>
        <v/>
      </c>
      <c r="Y1369">
        <f>U1369/('d_고정'!$B$5*'6_기대효과'!$H$7/8)/'d_고정'!$B$6</f>
        <v/>
      </c>
      <c r="Z1369">
        <f>U1369/('d_고정'!$B$8*'6_기대효과'!$H$7/8)</f>
        <v/>
      </c>
    </row>
    <row r="1370">
      <c r="A1370">
        <f>RAND()</f>
        <v/>
      </c>
      <c r="B1370">
        <f>IF('d_시나리오'!$J$2='d_시나리오'!$H$2,'d_시나리오'!$I$2,IF(A1370&lt;('d_시나리오'!$I$2-'d_시나리오'!$H$2)/('d_시나리오'!$J$2-'d_시나리오'!$H$2),'d_시나리오'!$H$2+SQRT(A1370*('d_시나리오'!$J$2-'d_시나리오'!$H$2)*('d_시나리오'!$I$2-'d_시나리오'!$H$2)),'d_시나리오'!$J$2-SQRT((1-A1370)*('d_시나리오'!$J$2-'d_시나리오'!$H$2)*('d_시나리오'!$J$2-'d_시나리오'!$I$2))))</f>
        <v/>
      </c>
      <c r="C1370">
        <f>BETAINV(RAND(),2,6)</f>
        <v/>
      </c>
      <c r="D1370">
        <f>INDEX('d_분포'!$A$2:$A$28,RANDBETWEEN(1,27))</f>
        <v/>
      </c>
      <c r="E1370">
        <f>INDEX('d_분포'!$C$2:$C$5,RANDBETWEEN(1,4))*(0.9+0.2*RAND())</f>
        <v/>
      </c>
      <c r="F1370">
        <f>RAND()</f>
        <v/>
      </c>
      <c r="G1370">
        <f>IF('d_시나리오'!$J$3='d_시나리오'!$H$3,'d_시나리오'!$I$3,IF(F1370&lt;('d_시나리오'!$I$3-'d_시나리오'!$H$3)/('d_시나리오'!$J$3-'d_시나리오'!$H$3),'d_시나리오'!$H$3+SQRT(F1370*('d_시나리오'!$J$3-'d_시나리오'!$H$3)*('d_시나리오'!$I$3-'d_시나리오'!$H$3)),'d_시나리오'!$J$3-SQRT((1-F1370)*('d_시나리오'!$J$3-'d_시나리오'!$H$3)*('d_시나리오'!$J$3-'d_시나리오'!$I$3))))</f>
        <v/>
      </c>
      <c r="H1370">
        <f>RAND()</f>
        <v/>
      </c>
      <c r="I1370">
        <f>IF('d_시나리오'!$J$4='d_시나리오'!$H$4,'d_시나리오'!$I$4,IF(H1370&lt;('d_시나리오'!$I$4-'d_시나리오'!$H$4)/('d_시나리오'!$J$4-'d_시나리오'!$H$4),'d_시나리오'!$H$4+SQRT(H1370*('d_시나리오'!$J$4-'d_시나리오'!$H$4)*('d_시나리오'!$I$4-'d_시나리오'!$H$4)),'d_시나리오'!$J$4-SQRT((1-H1370)*('d_시나리오'!$J$4-'d_시나리오'!$H$4)*('d_시나리오'!$J$4-'d_시나리오'!$I$4))))</f>
        <v/>
      </c>
      <c r="J1370">
        <f>RAND()</f>
        <v/>
      </c>
      <c r="K1370">
        <f>IF('d_시나리오'!$J$5='d_시나리오'!$H$5,'d_시나리오'!$I$5,IF(J1370&lt;('d_시나리오'!$I$5-'d_시나리오'!$H$5)/('d_시나리오'!$J$5-'d_시나리오'!$H$5),'d_시나리오'!$H$5+SQRT(J1370*('d_시나리오'!$J$5-'d_시나리오'!$H$5)*('d_시나리오'!$I$5-'d_시나리오'!$H$5)),'d_시나리오'!$J$5-SQRT((1-J1370)*('d_시나리오'!$J$5-'d_시나리오'!$H$5)*('d_시나리오'!$J$5-'d_시나리오'!$I$5))))</f>
        <v/>
      </c>
      <c r="L1370">
        <f>RAND()</f>
        <v/>
      </c>
      <c r="M1370">
        <f>IF('d_시나리오'!$J$6='d_시나리오'!$H$6,'d_시나리오'!$I$6,IF(L1370&lt;('d_시나리오'!$I$6-'d_시나리오'!$H$6)/('d_시나리오'!$J$6-'d_시나리오'!$H$6),'d_시나리오'!$H$6+SQRT(L1370*('d_시나리오'!$J$6-'d_시나리오'!$H$6)*('d_시나리오'!$I$6-'d_시나리오'!$H$6)),'d_시나리오'!$J$6-SQRT((1-L1370)*('d_시나리오'!$J$6-'d_시나리오'!$H$6)*('d_시나리오'!$J$6-'d_시나리오'!$I$6))))</f>
        <v/>
      </c>
      <c r="N1370">
        <f>INDEX('d_분포'!$B$2:$B$57,RANDBETWEEN(1,56))</f>
        <v/>
      </c>
      <c r="O1370">
        <f>BETAINV(RAND(),5,5)</f>
        <v/>
      </c>
      <c r="P1370">
        <f>'d_고정'!$B$1*'6_기대효과'!$H$7*('d_시나리오'!$I$7/'d_고정'!$B$2)*B1370</f>
        <v/>
      </c>
      <c r="Q1370">
        <f>P1370*C1370</f>
        <v/>
      </c>
      <c r="R1370">
        <f>P1370*E1370</f>
        <v/>
      </c>
      <c r="S1370">
        <f>R1370*G1370</f>
        <v/>
      </c>
      <c r="T1370">
        <f>Q1370+S1370</f>
        <v/>
      </c>
      <c r="U1370">
        <f>(Q1370*D1370+S1370*I1370)*(1-O1370)</f>
        <v/>
      </c>
      <c r="V1370">
        <f>(R1370*K1370*N1370+'d_고정'!$B$3*('6_기대효과'!$H$7/8)*N1370*'d_고정'!$B$10*M1370*('6_기대효과'!$K$7/'d_고정'!$B$9))*(1-O1370)</f>
        <v/>
      </c>
      <c r="W1370">
        <f>(S1370*I1370+R1370*MAX(K1370-'d_고정'!$B$10*M1370*('6_기대효과'!$K$7/'d_고정'!$B$9),0)*N1370)*(1-O1370)</f>
        <v/>
      </c>
      <c r="X1370">
        <f>U1370+V1370</f>
        <v/>
      </c>
      <c r="Y1370">
        <f>U1370/('d_고정'!$B$5*'6_기대효과'!$H$7/8)/'d_고정'!$B$6</f>
        <v/>
      </c>
      <c r="Z1370">
        <f>U1370/('d_고정'!$B$8*'6_기대효과'!$H$7/8)</f>
        <v/>
      </c>
    </row>
    <row r="1371">
      <c r="A1371">
        <f>RAND()</f>
        <v/>
      </c>
      <c r="B1371">
        <f>IF('d_시나리오'!$J$2='d_시나리오'!$H$2,'d_시나리오'!$I$2,IF(A1371&lt;('d_시나리오'!$I$2-'d_시나리오'!$H$2)/('d_시나리오'!$J$2-'d_시나리오'!$H$2),'d_시나리오'!$H$2+SQRT(A1371*('d_시나리오'!$J$2-'d_시나리오'!$H$2)*('d_시나리오'!$I$2-'d_시나리오'!$H$2)),'d_시나리오'!$J$2-SQRT((1-A1371)*('d_시나리오'!$J$2-'d_시나리오'!$H$2)*('d_시나리오'!$J$2-'d_시나리오'!$I$2))))</f>
        <v/>
      </c>
      <c r="C1371">
        <f>BETAINV(RAND(),2,6)</f>
        <v/>
      </c>
      <c r="D1371">
        <f>INDEX('d_분포'!$A$2:$A$28,RANDBETWEEN(1,27))</f>
        <v/>
      </c>
      <c r="E1371">
        <f>INDEX('d_분포'!$C$2:$C$5,RANDBETWEEN(1,4))*(0.9+0.2*RAND())</f>
        <v/>
      </c>
      <c r="F1371">
        <f>RAND()</f>
        <v/>
      </c>
      <c r="G1371">
        <f>IF('d_시나리오'!$J$3='d_시나리오'!$H$3,'d_시나리오'!$I$3,IF(F1371&lt;('d_시나리오'!$I$3-'d_시나리오'!$H$3)/('d_시나리오'!$J$3-'d_시나리오'!$H$3),'d_시나리오'!$H$3+SQRT(F1371*('d_시나리오'!$J$3-'d_시나리오'!$H$3)*('d_시나리오'!$I$3-'d_시나리오'!$H$3)),'d_시나리오'!$J$3-SQRT((1-F1371)*('d_시나리오'!$J$3-'d_시나리오'!$H$3)*('d_시나리오'!$J$3-'d_시나리오'!$I$3))))</f>
        <v/>
      </c>
      <c r="H1371">
        <f>RAND()</f>
        <v/>
      </c>
      <c r="I1371">
        <f>IF('d_시나리오'!$J$4='d_시나리오'!$H$4,'d_시나리오'!$I$4,IF(H1371&lt;('d_시나리오'!$I$4-'d_시나리오'!$H$4)/('d_시나리오'!$J$4-'d_시나리오'!$H$4),'d_시나리오'!$H$4+SQRT(H1371*('d_시나리오'!$J$4-'d_시나리오'!$H$4)*('d_시나리오'!$I$4-'d_시나리오'!$H$4)),'d_시나리오'!$J$4-SQRT((1-H1371)*('d_시나리오'!$J$4-'d_시나리오'!$H$4)*('d_시나리오'!$J$4-'d_시나리오'!$I$4))))</f>
        <v/>
      </c>
      <c r="J1371">
        <f>RAND()</f>
        <v/>
      </c>
      <c r="K1371">
        <f>IF('d_시나리오'!$J$5='d_시나리오'!$H$5,'d_시나리오'!$I$5,IF(J1371&lt;('d_시나리오'!$I$5-'d_시나리오'!$H$5)/('d_시나리오'!$J$5-'d_시나리오'!$H$5),'d_시나리오'!$H$5+SQRT(J1371*('d_시나리오'!$J$5-'d_시나리오'!$H$5)*('d_시나리오'!$I$5-'d_시나리오'!$H$5)),'d_시나리오'!$J$5-SQRT((1-J1371)*('d_시나리오'!$J$5-'d_시나리오'!$H$5)*('d_시나리오'!$J$5-'d_시나리오'!$I$5))))</f>
        <v/>
      </c>
      <c r="L1371">
        <f>RAND()</f>
        <v/>
      </c>
      <c r="M1371">
        <f>IF('d_시나리오'!$J$6='d_시나리오'!$H$6,'d_시나리오'!$I$6,IF(L1371&lt;('d_시나리오'!$I$6-'d_시나리오'!$H$6)/('d_시나리오'!$J$6-'d_시나리오'!$H$6),'d_시나리오'!$H$6+SQRT(L1371*('d_시나리오'!$J$6-'d_시나리오'!$H$6)*('d_시나리오'!$I$6-'d_시나리오'!$H$6)),'d_시나리오'!$J$6-SQRT((1-L1371)*('d_시나리오'!$J$6-'d_시나리오'!$H$6)*('d_시나리오'!$J$6-'d_시나리오'!$I$6))))</f>
        <v/>
      </c>
      <c r="N1371">
        <f>INDEX('d_분포'!$B$2:$B$57,RANDBETWEEN(1,56))</f>
        <v/>
      </c>
      <c r="O1371">
        <f>BETAINV(RAND(),5,5)</f>
        <v/>
      </c>
      <c r="P1371">
        <f>'d_고정'!$B$1*'6_기대효과'!$H$7*('d_시나리오'!$I$7/'d_고정'!$B$2)*B1371</f>
        <v/>
      </c>
      <c r="Q1371">
        <f>P1371*C1371</f>
        <v/>
      </c>
      <c r="R1371">
        <f>P1371*E1371</f>
        <v/>
      </c>
      <c r="S1371">
        <f>R1371*G1371</f>
        <v/>
      </c>
      <c r="T1371">
        <f>Q1371+S1371</f>
        <v/>
      </c>
      <c r="U1371">
        <f>(Q1371*D1371+S1371*I1371)*(1-O1371)</f>
        <v/>
      </c>
      <c r="V1371">
        <f>(R1371*K1371*N1371+'d_고정'!$B$3*('6_기대효과'!$H$7/8)*N1371*'d_고정'!$B$10*M1371*('6_기대효과'!$K$7/'d_고정'!$B$9))*(1-O1371)</f>
        <v/>
      </c>
      <c r="W1371">
        <f>(S1371*I1371+R1371*MAX(K1371-'d_고정'!$B$10*M1371*('6_기대효과'!$K$7/'d_고정'!$B$9),0)*N1371)*(1-O1371)</f>
        <v/>
      </c>
      <c r="X1371">
        <f>U1371+V1371</f>
        <v/>
      </c>
      <c r="Y1371">
        <f>U1371/('d_고정'!$B$5*'6_기대효과'!$H$7/8)/'d_고정'!$B$6</f>
        <v/>
      </c>
      <c r="Z1371">
        <f>U1371/('d_고정'!$B$8*'6_기대효과'!$H$7/8)</f>
        <v/>
      </c>
    </row>
    <row r="1372">
      <c r="A1372">
        <f>RAND()</f>
        <v/>
      </c>
      <c r="B1372">
        <f>IF('d_시나리오'!$J$2='d_시나리오'!$H$2,'d_시나리오'!$I$2,IF(A1372&lt;('d_시나리오'!$I$2-'d_시나리오'!$H$2)/('d_시나리오'!$J$2-'d_시나리오'!$H$2),'d_시나리오'!$H$2+SQRT(A1372*('d_시나리오'!$J$2-'d_시나리오'!$H$2)*('d_시나리오'!$I$2-'d_시나리오'!$H$2)),'d_시나리오'!$J$2-SQRT((1-A1372)*('d_시나리오'!$J$2-'d_시나리오'!$H$2)*('d_시나리오'!$J$2-'d_시나리오'!$I$2))))</f>
        <v/>
      </c>
      <c r="C1372">
        <f>BETAINV(RAND(),2,6)</f>
        <v/>
      </c>
      <c r="D1372">
        <f>INDEX('d_분포'!$A$2:$A$28,RANDBETWEEN(1,27))</f>
        <v/>
      </c>
      <c r="E1372">
        <f>INDEX('d_분포'!$C$2:$C$5,RANDBETWEEN(1,4))*(0.9+0.2*RAND())</f>
        <v/>
      </c>
      <c r="F1372">
        <f>RAND()</f>
        <v/>
      </c>
      <c r="G1372">
        <f>IF('d_시나리오'!$J$3='d_시나리오'!$H$3,'d_시나리오'!$I$3,IF(F1372&lt;('d_시나리오'!$I$3-'d_시나리오'!$H$3)/('d_시나리오'!$J$3-'d_시나리오'!$H$3),'d_시나리오'!$H$3+SQRT(F1372*('d_시나리오'!$J$3-'d_시나리오'!$H$3)*('d_시나리오'!$I$3-'d_시나리오'!$H$3)),'d_시나리오'!$J$3-SQRT((1-F1372)*('d_시나리오'!$J$3-'d_시나리오'!$H$3)*('d_시나리오'!$J$3-'d_시나리오'!$I$3))))</f>
        <v/>
      </c>
      <c r="H1372">
        <f>RAND()</f>
        <v/>
      </c>
      <c r="I1372">
        <f>IF('d_시나리오'!$J$4='d_시나리오'!$H$4,'d_시나리오'!$I$4,IF(H1372&lt;('d_시나리오'!$I$4-'d_시나리오'!$H$4)/('d_시나리오'!$J$4-'d_시나리오'!$H$4),'d_시나리오'!$H$4+SQRT(H1372*('d_시나리오'!$J$4-'d_시나리오'!$H$4)*('d_시나리오'!$I$4-'d_시나리오'!$H$4)),'d_시나리오'!$J$4-SQRT((1-H1372)*('d_시나리오'!$J$4-'d_시나리오'!$H$4)*('d_시나리오'!$J$4-'d_시나리오'!$I$4))))</f>
        <v/>
      </c>
      <c r="J1372">
        <f>RAND()</f>
        <v/>
      </c>
      <c r="K1372">
        <f>IF('d_시나리오'!$J$5='d_시나리오'!$H$5,'d_시나리오'!$I$5,IF(J1372&lt;('d_시나리오'!$I$5-'d_시나리오'!$H$5)/('d_시나리오'!$J$5-'d_시나리오'!$H$5),'d_시나리오'!$H$5+SQRT(J1372*('d_시나리오'!$J$5-'d_시나리오'!$H$5)*('d_시나리오'!$I$5-'d_시나리오'!$H$5)),'d_시나리오'!$J$5-SQRT((1-J1372)*('d_시나리오'!$J$5-'d_시나리오'!$H$5)*('d_시나리오'!$J$5-'d_시나리오'!$I$5))))</f>
        <v/>
      </c>
      <c r="L1372">
        <f>RAND()</f>
        <v/>
      </c>
      <c r="M1372">
        <f>IF('d_시나리오'!$J$6='d_시나리오'!$H$6,'d_시나리오'!$I$6,IF(L1372&lt;('d_시나리오'!$I$6-'d_시나리오'!$H$6)/('d_시나리오'!$J$6-'d_시나리오'!$H$6),'d_시나리오'!$H$6+SQRT(L1372*('d_시나리오'!$J$6-'d_시나리오'!$H$6)*('d_시나리오'!$I$6-'d_시나리오'!$H$6)),'d_시나리오'!$J$6-SQRT((1-L1372)*('d_시나리오'!$J$6-'d_시나리오'!$H$6)*('d_시나리오'!$J$6-'d_시나리오'!$I$6))))</f>
        <v/>
      </c>
      <c r="N1372">
        <f>INDEX('d_분포'!$B$2:$B$57,RANDBETWEEN(1,56))</f>
        <v/>
      </c>
      <c r="O1372">
        <f>BETAINV(RAND(),5,5)</f>
        <v/>
      </c>
      <c r="P1372">
        <f>'d_고정'!$B$1*'6_기대효과'!$H$7*('d_시나리오'!$I$7/'d_고정'!$B$2)*B1372</f>
        <v/>
      </c>
      <c r="Q1372">
        <f>P1372*C1372</f>
        <v/>
      </c>
      <c r="R1372">
        <f>P1372*E1372</f>
        <v/>
      </c>
      <c r="S1372">
        <f>R1372*G1372</f>
        <v/>
      </c>
      <c r="T1372">
        <f>Q1372+S1372</f>
        <v/>
      </c>
      <c r="U1372">
        <f>(Q1372*D1372+S1372*I1372)*(1-O1372)</f>
        <v/>
      </c>
      <c r="V1372">
        <f>(R1372*K1372*N1372+'d_고정'!$B$3*('6_기대효과'!$H$7/8)*N1372*'d_고정'!$B$10*M1372*('6_기대효과'!$K$7/'d_고정'!$B$9))*(1-O1372)</f>
        <v/>
      </c>
      <c r="W1372">
        <f>(S1372*I1372+R1372*MAX(K1372-'d_고정'!$B$10*M1372*('6_기대효과'!$K$7/'d_고정'!$B$9),0)*N1372)*(1-O1372)</f>
        <v/>
      </c>
      <c r="X1372">
        <f>U1372+V1372</f>
        <v/>
      </c>
      <c r="Y1372">
        <f>U1372/('d_고정'!$B$5*'6_기대효과'!$H$7/8)/'d_고정'!$B$6</f>
        <v/>
      </c>
      <c r="Z1372">
        <f>U1372/('d_고정'!$B$8*'6_기대효과'!$H$7/8)</f>
        <v/>
      </c>
    </row>
    <row r="1373">
      <c r="A1373">
        <f>RAND()</f>
        <v/>
      </c>
      <c r="B1373">
        <f>IF('d_시나리오'!$J$2='d_시나리오'!$H$2,'d_시나리오'!$I$2,IF(A1373&lt;('d_시나리오'!$I$2-'d_시나리오'!$H$2)/('d_시나리오'!$J$2-'d_시나리오'!$H$2),'d_시나리오'!$H$2+SQRT(A1373*('d_시나리오'!$J$2-'d_시나리오'!$H$2)*('d_시나리오'!$I$2-'d_시나리오'!$H$2)),'d_시나리오'!$J$2-SQRT((1-A1373)*('d_시나리오'!$J$2-'d_시나리오'!$H$2)*('d_시나리오'!$J$2-'d_시나리오'!$I$2))))</f>
        <v/>
      </c>
      <c r="C1373">
        <f>BETAINV(RAND(),2,6)</f>
        <v/>
      </c>
      <c r="D1373">
        <f>INDEX('d_분포'!$A$2:$A$28,RANDBETWEEN(1,27))</f>
        <v/>
      </c>
      <c r="E1373">
        <f>INDEX('d_분포'!$C$2:$C$5,RANDBETWEEN(1,4))*(0.9+0.2*RAND())</f>
        <v/>
      </c>
      <c r="F1373">
        <f>RAND()</f>
        <v/>
      </c>
      <c r="G1373">
        <f>IF('d_시나리오'!$J$3='d_시나리오'!$H$3,'d_시나리오'!$I$3,IF(F1373&lt;('d_시나리오'!$I$3-'d_시나리오'!$H$3)/('d_시나리오'!$J$3-'d_시나리오'!$H$3),'d_시나리오'!$H$3+SQRT(F1373*('d_시나리오'!$J$3-'d_시나리오'!$H$3)*('d_시나리오'!$I$3-'d_시나리오'!$H$3)),'d_시나리오'!$J$3-SQRT((1-F1373)*('d_시나리오'!$J$3-'d_시나리오'!$H$3)*('d_시나리오'!$J$3-'d_시나리오'!$I$3))))</f>
        <v/>
      </c>
      <c r="H1373">
        <f>RAND()</f>
        <v/>
      </c>
      <c r="I1373">
        <f>IF('d_시나리오'!$J$4='d_시나리오'!$H$4,'d_시나리오'!$I$4,IF(H1373&lt;('d_시나리오'!$I$4-'d_시나리오'!$H$4)/('d_시나리오'!$J$4-'d_시나리오'!$H$4),'d_시나리오'!$H$4+SQRT(H1373*('d_시나리오'!$J$4-'d_시나리오'!$H$4)*('d_시나리오'!$I$4-'d_시나리오'!$H$4)),'d_시나리오'!$J$4-SQRT((1-H1373)*('d_시나리오'!$J$4-'d_시나리오'!$H$4)*('d_시나리오'!$J$4-'d_시나리오'!$I$4))))</f>
        <v/>
      </c>
      <c r="J1373">
        <f>RAND()</f>
        <v/>
      </c>
      <c r="K1373">
        <f>IF('d_시나리오'!$J$5='d_시나리오'!$H$5,'d_시나리오'!$I$5,IF(J1373&lt;('d_시나리오'!$I$5-'d_시나리오'!$H$5)/('d_시나리오'!$J$5-'d_시나리오'!$H$5),'d_시나리오'!$H$5+SQRT(J1373*('d_시나리오'!$J$5-'d_시나리오'!$H$5)*('d_시나리오'!$I$5-'d_시나리오'!$H$5)),'d_시나리오'!$J$5-SQRT((1-J1373)*('d_시나리오'!$J$5-'d_시나리오'!$H$5)*('d_시나리오'!$J$5-'d_시나리오'!$I$5))))</f>
        <v/>
      </c>
      <c r="L1373">
        <f>RAND()</f>
        <v/>
      </c>
      <c r="M1373">
        <f>IF('d_시나리오'!$J$6='d_시나리오'!$H$6,'d_시나리오'!$I$6,IF(L1373&lt;('d_시나리오'!$I$6-'d_시나리오'!$H$6)/('d_시나리오'!$J$6-'d_시나리오'!$H$6),'d_시나리오'!$H$6+SQRT(L1373*('d_시나리오'!$J$6-'d_시나리오'!$H$6)*('d_시나리오'!$I$6-'d_시나리오'!$H$6)),'d_시나리오'!$J$6-SQRT((1-L1373)*('d_시나리오'!$J$6-'d_시나리오'!$H$6)*('d_시나리오'!$J$6-'d_시나리오'!$I$6))))</f>
        <v/>
      </c>
      <c r="N1373">
        <f>INDEX('d_분포'!$B$2:$B$57,RANDBETWEEN(1,56))</f>
        <v/>
      </c>
      <c r="O1373">
        <f>BETAINV(RAND(),5,5)</f>
        <v/>
      </c>
      <c r="P1373">
        <f>'d_고정'!$B$1*'6_기대효과'!$H$7*('d_시나리오'!$I$7/'d_고정'!$B$2)*B1373</f>
        <v/>
      </c>
      <c r="Q1373">
        <f>P1373*C1373</f>
        <v/>
      </c>
      <c r="R1373">
        <f>P1373*E1373</f>
        <v/>
      </c>
      <c r="S1373">
        <f>R1373*G1373</f>
        <v/>
      </c>
      <c r="T1373">
        <f>Q1373+S1373</f>
        <v/>
      </c>
      <c r="U1373">
        <f>(Q1373*D1373+S1373*I1373)*(1-O1373)</f>
        <v/>
      </c>
      <c r="V1373">
        <f>(R1373*K1373*N1373+'d_고정'!$B$3*('6_기대효과'!$H$7/8)*N1373*'d_고정'!$B$10*M1373*('6_기대효과'!$K$7/'d_고정'!$B$9))*(1-O1373)</f>
        <v/>
      </c>
      <c r="W1373">
        <f>(S1373*I1373+R1373*MAX(K1373-'d_고정'!$B$10*M1373*('6_기대효과'!$K$7/'d_고정'!$B$9),0)*N1373)*(1-O1373)</f>
        <v/>
      </c>
      <c r="X1373">
        <f>U1373+V1373</f>
        <v/>
      </c>
      <c r="Y1373">
        <f>U1373/('d_고정'!$B$5*'6_기대효과'!$H$7/8)/'d_고정'!$B$6</f>
        <v/>
      </c>
      <c r="Z1373">
        <f>U1373/('d_고정'!$B$8*'6_기대효과'!$H$7/8)</f>
        <v/>
      </c>
    </row>
    <row r="1374">
      <c r="A1374">
        <f>RAND()</f>
        <v/>
      </c>
      <c r="B1374">
        <f>IF('d_시나리오'!$J$2='d_시나리오'!$H$2,'d_시나리오'!$I$2,IF(A1374&lt;('d_시나리오'!$I$2-'d_시나리오'!$H$2)/('d_시나리오'!$J$2-'d_시나리오'!$H$2),'d_시나리오'!$H$2+SQRT(A1374*('d_시나리오'!$J$2-'d_시나리오'!$H$2)*('d_시나리오'!$I$2-'d_시나리오'!$H$2)),'d_시나리오'!$J$2-SQRT((1-A1374)*('d_시나리오'!$J$2-'d_시나리오'!$H$2)*('d_시나리오'!$J$2-'d_시나리오'!$I$2))))</f>
        <v/>
      </c>
      <c r="C1374">
        <f>BETAINV(RAND(),2,6)</f>
        <v/>
      </c>
      <c r="D1374">
        <f>INDEX('d_분포'!$A$2:$A$28,RANDBETWEEN(1,27))</f>
        <v/>
      </c>
      <c r="E1374">
        <f>INDEX('d_분포'!$C$2:$C$5,RANDBETWEEN(1,4))*(0.9+0.2*RAND())</f>
        <v/>
      </c>
      <c r="F1374">
        <f>RAND()</f>
        <v/>
      </c>
      <c r="G1374">
        <f>IF('d_시나리오'!$J$3='d_시나리오'!$H$3,'d_시나리오'!$I$3,IF(F1374&lt;('d_시나리오'!$I$3-'d_시나리오'!$H$3)/('d_시나리오'!$J$3-'d_시나리오'!$H$3),'d_시나리오'!$H$3+SQRT(F1374*('d_시나리오'!$J$3-'d_시나리오'!$H$3)*('d_시나리오'!$I$3-'d_시나리오'!$H$3)),'d_시나리오'!$J$3-SQRT((1-F1374)*('d_시나리오'!$J$3-'d_시나리오'!$H$3)*('d_시나리오'!$J$3-'d_시나리오'!$I$3))))</f>
        <v/>
      </c>
      <c r="H1374">
        <f>RAND()</f>
        <v/>
      </c>
      <c r="I1374">
        <f>IF('d_시나리오'!$J$4='d_시나리오'!$H$4,'d_시나리오'!$I$4,IF(H1374&lt;('d_시나리오'!$I$4-'d_시나리오'!$H$4)/('d_시나리오'!$J$4-'d_시나리오'!$H$4),'d_시나리오'!$H$4+SQRT(H1374*('d_시나리오'!$J$4-'d_시나리오'!$H$4)*('d_시나리오'!$I$4-'d_시나리오'!$H$4)),'d_시나리오'!$J$4-SQRT((1-H1374)*('d_시나리오'!$J$4-'d_시나리오'!$H$4)*('d_시나리오'!$J$4-'d_시나리오'!$I$4))))</f>
        <v/>
      </c>
      <c r="J1374">
        <f>RAND()</f>
        <v/>
      </c>
      <c r="K1374">
        <f>IF('d_시나리오'!$J$5='d_시나리오'!$H$5,'d_시나리오'!$I$5,IF(J1374&lt;('d_시나리오'!$I$5-'d_시나리오'!$H$5)/('d_시나리오'!$J$5-'d_시나리오'!$H$5),'d_시나리오'!$H$5+SQRT(J1374*('d_시나리오'!$J$5-'d_시나리오'!$H$5)*('d_시나리오'!$I$5-'d_시나리오'!$H$5)),'d_시나리오'!$J$5-SQRT((1-J1374)*('d_시나리오'!$J$5-'d_시나리오'!$H$5)*('d_시나리오'!$J$5-'d_시나리오'!$I$5))))</f>
        <v/>
      </c>
      <c r="L1374">
        <f>RAND()</f>
        <v/>
      </c>
      <c r="M1374">
        <f>IF('d_시나리오'!$J$6='d_시나리오'!$H$6,'d_시나리오'!$I$6,IF(L1374&lt;('d_시나리오'!$I$6-'d_시나리오'!$H$6)/('d_시나리오'!$J$6-'d_시나리오'!$H$6),'d_시나리오'!$H$6+SQRT(L1374*('d_시나리오'!$J$6-'d_시나리오'!$H$6)*('d_시나리오'!$I$6-'d_시나리오'!$H$6)),'d_시나리오'!$J$6-SQRT((1-L1374)*('d_시나리오'!$J$6-'d_시나리오'!$H$6)*('d_시나리오'!$J$6-'d_시나리오'!$I$6))))</f>
        <v/>
      </c>
      <c r="N1374">
        <f>INDEX('d_분포'!$B$2:$B$57,RANDBETWEEN(1,56))</f>
        <v/>
      </c>
      <c r="O1374">
        <f>BETAINV(RAND(),5,5)</f>
        <v/>
      </c>
      <c r="P1374">
        <f>'d_고정'!$B$1*'6_기대효과'!$H$7*('d_시나리오'!$I$7/'d_고정'!$B$2)*B1374</f>
        <v/>
      </c>
      <c r="Q1374">
        <f>P1374*C1374</f>
        <v/>
      </c>
      <c r="R1374">
        <f>P1374*E1374</f>
        <v/>
      </c>
      <c r="S1374">
        <f>R1374*G1374</f>
        <v/>
      </c>
      <c r="T1374">
        <f>Q1374+S1374</f>
        <v/>
      </c>
      <c r="U1374">
        <f>(Q1374*D1374+S1374*I1374)*(1-O1374)</f>
        <v/>
      </c>
      <c r="V1374">
        <f>(R1374*K1374*N1374+'d_고정'!$B$3*('6_기대효과'!$H$7/8)*N1374*'d_고정'!$B$10*M1374*('6_기대효과'!$K$7/'d_고정'!$B$9))*(1-O1374)</f>
        <v/>
      </c>
      <c r="W1374">
        <f>(S1374*I1374+R1374*MAX(K1374-'d_고정'!$B$10*M1374*('6_기대효과'!$K$7/'d_고정'!$B$9),0)*N1374)*(1-O1374)</f>
        <v/>
      </c>
      <c r="X1374">
        <f>U1374+V1374</f>
        <v/>
      </c>
      <c r="Y1374">
        <f>U1374/('d_고정'!$B$5*'6_기대효과'!$H$7/8)/'d_고정'!$B$6</f>
        <v/>
      </c>
      <c r="Z1374">
        <f>U1374/('d_고정'!$B$8*'6_기대효과'!$H$7/8)</f>
        <v/>
      </c>
    </row>
    <row r="1375">
      <c r="A1375">
        <f>RAND()</f>
        <v/>
      </c>
      <c r="B1375">
        <f>IF('d_시나리오'!$J$2='d_시나리오'!$H$2,'d_시나리오'!$I$2,IF(A1375&lt;('d_시나리오'!$I$2-'d_시나리오'!$H$2)/('d_시나리오'!$J$2-'d_시나리오'!$H$2),'d_시나리오'!$H$2+SQRT(A1375*('d_시나리오'!$J$2-'d_시나리오'!$H$2)*('d_시나리오'!$I$2-'d_시나리오'!$H$2)),'d_시나리오'!$J$2-SQRT((1-A1375)*('d_시나리오'!$J$2-'d_시나리오'!$H$2)*('d_시나리오'!$J$2-'d_시나리오'!$I$2))))</f>
        <v/>
      </c>
      <c r="C1375">
        <f>BETAINV(RAND(),2,6)</f>
        <v/>
      </c>
      <c r="D1375">
        <f>INDEX('d_분포'!$A$2:$A$28,RANDBETWEEN(1,27))</f>
        <v/>
      </c>
      <c r="E1375">
        <f>INDEX('d_분포'!$C$2:$C$5,RANDBETWEEN(1,4))*(0.9+0.2*RAND())</f>
        <v/>
      </c>
      <c r="F1375">
        <f>RAND()</f>
        <v/>
      </c>
      <c r="G1375">
        <f>IF('d_시나리오'!$J$3='d_시나리오'!$H$3,'d_시나리오'!$I$3,IF(F1375&lt;('d_시나리오'!$I$3-'d_시나리오'!$H$3)/('d_시나리오'!$J$3-'d_시나리오'!$H$3),'d_시나리오'!$H$3+SQRT(F1375*('d_시나리오'!$J$3-'d_시나리오'!$H$3)*('d_시나리오'!$I$3-'d_시나리오'!$H$3)),'d_시나리오'!$J$3-SQRT((1-F1375)*('d_시나리오'!$J$3-'d_시나리오'!$H$3)*('d_시나리오'!$J$3-'d_시나리오'!$I$3))))</f>
        <v/>
      </c>
      <c r="H1375">
        <f>RAND()</f>
        <v/>
      </c>
      <c r="I1375">
        <f>IF('d_시나리오'!$J$4='d_시나리오'!$H$4,'d_시나리오'!$I$4,IF(H1375&lt;('d_시나리오'!$I$4-'d_시나리오'!$H$4)/('d_시나리오'!$J$4-'d_시나리오'!$H$4),'d_시나리오'!$H$4+SQRT(H1375*('d_시나리오'!$J$4-'d_시나리오'!$H$4)*('d_시나리오'!$I$4-'d_시나리오'!$H$4)),'d_시나리오'!$J$4-SQRT((1-H1375)*('d_시나리오'!$J$4-'d_시나리오'!$H$4)*('d_시나리오'!$J$4-'d_시나리오'!$I$4))))</f>
        <v/>
      </c>
      <c r="J1375">
        <f>RAND()</f>
        <v/>
      </c>
      <c r="K1375">
        <f>IF('d_시나리오'!$J$5='d_시나리오'!$H$5,'d_시나리오'!$I$5,IF(J1375&lt;('d_시나리오'!$I$5-'d_시나리오'!$H$5)/('d_시나리오'!$J$5-'d_시나리오'!$H$5),'d_시나리오'!$H$5+SQRT(J1375*('d_시나리오'!$J$5-'d_시나리오'!$H$5)*('d_시나리오'!$I$5-'d_시나리오'!$H$5)),'d_시나리오'!$J$5-SQRT((1-J1375)*('d_시나리오'!$J$5-'d_시나리오'!$H$5)*('d_시나리오'!$J$5-'d_시나리오'!$I$5))))</f>
        <v/>
      </c>
      <c r="L1375">
        <f>RAND()</f>
        <v/>
      </c>
      <c r="M1375">
        <f>IF('d_시나리오'!$J$6='d_시나리오'!$H$6,'d_시나리오'!$I$6,IF(L1375&lt;('d_시나리오'!$I$6-'d_시나리오'!$H$6)/('d_시나리오'!$J$6-'d_시나리오'!$H$6),'d_시나리오'!$H$6+SQRT(L1375*('d_시나리오'!$J$6-'d_시나리오'!$H$6)*('d_시나리오'!$I$6-'d_시나리오'!$H$6)),'d_시나리오'!$J$6-SQRT((1-L1375)*('d_시나리오'!$J$6-'d_시나리오'!$H$6)*('d_시나리오'!$J$6-'d_시나리오'!$I$6))))</f>
        <v/>
      </c>
      <c r="N1375">
        <f>INDEX('d_분포'!$B$2:$B$57,RANDBETWEEN(1,56))</f>
        <v/>
      </c>
      <c r="O1375">
        <f>BETAINV(RAND(),5,5)</f>
        <v/>
      </c>
      <c r="P1375">
        <f>'d_고정'!$B$1*'6_기대효과'!$H$7*('d_시나리오'!$I$7/'d_고정'!$B$2)*B1375</f>
        <v/>
      </c>
      <c r="Q1375">
        <f>P1375*C1375</f>
        <v/>
      </c>
      <c r="R1375">
        <f>P1375*E1375</f>
        <v/>
      </c>
      <c r="S1375">
        <f>R1375*G1375</f>
        <v/>
      </c>
      <c r="T1375">
        <f>Q1375+S1375</f>
        <v/>
      </c>
      <c r="U1375">
        <f>(Q1375*D1375+S1375*I1375)*(1-O1375)</f>
        <v/>
      </c>
      <c r="V1375">
        <f>(R1375*K1375*N1375+'d_고정'!$B$3*('6_기대효과'!$H$7/8)*N1375*'d_고정'!$B$10*M1375*('6_기대효과'!$K$7/'d_고정'!$B$9))*(1-O1375)</f>
        <v/>
      </c>
      <c r="W1375">
        <f>(S1375*I1375+R1375*MAX(K1375-'d_고정'!$B$10*M1375*('6_기대효과'!$K$7/'d_고정'!$B$9),0)*N1375)*(1-O1375)</f>
        <v/>
      </c>
      <c r="X1375">
        <f>U1375+V1375</f>
        <v/>
      </c>
      <c r="Y1375">
        <f>U1375/('d_고정'!$B$5*'6_기대효과'!$H$7/8)/'d_고정'!$B$6</f>
        <v/>
      </c>
      <c r="Z1375">
        <f>U1375/('d_고정'!$B$8*'6_기대효과'!$H$7/8)</f>
        <v/>
      </c>
    </row>
    <row r="1376">
      <c r="A1376">
        <f>RAND()</f>
        <v/>
      </c>
      <c r="B1376">
        <f>IF('d_시나리오'!$J$2='d_시나리오'!$H$2,'d_시나리오'!$I$2,IF(A1376&lt;('d_시나리오'!$I$2-'d_시나리오'!$H$2)/('d_시나리오'!$J$2-'d_시나리오'!$H$2),'d_시나리오'!$H$2+SQRT(A1376*('d_시나리오'!$J$2-'d_시나리오'!$H$2)*('d_시나리오'!$I$2-'d_시나리오'!$H$2)),'d_시나리오'!$J$2-SQRT((1-A1376)*('d_시나리오'!$J$2-'d_시나리오'!$H$2)*('d_시나리오'!$J$2-'d_시나리오'!$I$2))))</f>
        <v/>
      </c>
      <c r="C1376">
        <f>BETAINV(RAND(),2,6)</f>
        <v/>
      </c>
      <c r="D1376">
        <f>INDEX('d_분포'!$A$2:$A$28,RANDBETWEEN(1,27))</f>
        <v/>
      </c>
      <c r="E1376">
        <f>INDEX('d_분포'!$C$2:$C$5,RANDBETWEEN(1,4))*(0.9+0.2*RAND())</f>
        <v/>
      </c>
      <c r="F1376">
        <f>RAND()</f>
        <v/>
      </c>
      <c r="G1376">
        <f>IF('d_시나리오'!$J$3='d_시나리오'!$H$3,'d_시나리오'!$I$3,IF(F1376&lt;('d_시나리오'!$I$3-'d_시나리오'!$H$3)/('d_시나리오'!$J$3-'d_시나리오'!$H$3),'d_시나리오'!$H$3+SQRT(F1376*('d_시나리오'!$J$3-'d_시나리오'!$H$3)*('d_시나리오'!$I$3-'d_시나리오'!$H$3)),'d_시나리오'!$J$3-SQRT((1-F1376)*('d_시나리오'!$J$3-'d_시나리오'!$H$3)*('d_시나리오'!$J$3-'d_시나리오'!$I$3))))</f>
        <v/>
      </c>
      <c r="H1376">
        <f>RAND()</f>
        <v/>
      </c>
      <c r="I1376">
        <f>IF('d_시나리오'!$J$4='d_시나리오'!$H$4,'d_시나리오'!$I$4,IF(H1376&lt;('d_시나리오'!$I$4-'d_시나리오'!$H$4)/('d_시나리오'!$J$4-'d_시나리오'!$H$4),'d_시나리오'!$H$4+SQRT(H1376*('d_시나리오'!$J$4-'d_시나리오'!$H$4)*('d_시나리오'!$I$4-'d_시나리오'!$H$4)),'d_시나리오'!$J$4-SQRT((1-H1376)*('d_시나리오'!$J$4-'d_시나리오'!$H$4)*('d_시나리오'!$J$4-'d_시나리오'!$I$4))))</f>
        <v/>
      </c>
      <c r="J1376">
        <f>RAND()</f>
        <v/>
      </c>
      <c r="K1376">
        <f>IF('d_시나리오'!$J$5='d_시나리오'!$H$5,'d_시나리오'!$I$5,IF(J1376&lt;('d_시나리오'!$I$5-'d_시나리오'!$H$5)/('d_시나리오'!$J$5-'d_시나리오'!$H$5),'d_시나리오'!$H$5+SQRT(J1376*('d_시나리오'!$J$5-'d_시나리오'!$H$5)*('d_시나리오'!$I$5-'d_시나리오'!$H$5)),'d_시나리오'!$J$5-SQRT((1-J1376)*('d_시나리오'!$J$5-'d_시나리오'!$H$5)*('d_시나리오'!$J$5-'d_시나리오'!$I$5))))</f>
        <v/>
      </c>
      <c r="L1376">
        <f>RAND()</f>
        <v/>
      </c>
      <c r="M1376">
        <f>IF('d_시나리오'!$J$6='d_시나리오'!$H$6,'d_시나리오'!$I$6,IF(L1376&lt;('d_시나리오'!$I$6-'d_시나리오'!$H$6)/('d_시나리오'!$J$6-'d_시나리오'!$H$6),'d_시나리오'!$H$6+SQRT(L1376*('d_시나리오'!$J$6-'d_시나리오'!$H$6)*('d_시나리오'!$I$6-'d_시나리오'!$H$6)),'d_시나리오'!$J$6-SQRT((1-L1376)*('d_시나리오'!$J$6-'d_시나리오'!$H$6)*('d_시나리오'!$J$6-'d_시나리오'!$I$6))))</f>
        <v/>
      </c>
      <c r="N1376">
        <f>INDEX('d_분포'!$B$2:$B$57,RANDBETWEEN(1,56))</f>
        <v/>
      </c>
      <c r="O1376">
        <f>BETAINV(RAND(),5,5)</f>
        <v/>
      </c>
      <c r="P1376">
        <f>'d_고정'!$B$1*'6_기대효과'!$H$7*('d_시나리오'!$I$7/'d_고정'!$B$2)*B1376</f>
        <v/>
      </c>
      <c r="Q1376">
        <f>P1376*C1376</f>
        <v/>
      </c>
      <c r="R1376">
        <f>P1376*E1376</f>
        <v/>
      </c>
      <c r="S1376">
        <f>R1376*G1376</f>
        <v/>
      </c>
      <c r="T1376">
        <f>Q1376+S1376</f>
        <v/>
      </c>
      <c r="U1376">
        <f>(Q1376*D1376+S1376*I1376)*(1-O1376)</f>
        <v/>
      </c>
      <c r="V1376">
        <f>(R1376*K1376*N1376+'d_고정'!$B$3*('6_기대효과'!$H$7/8)*N1376*'d_고정'!$B$10*M1376*('6_기대효과'!$K$7/'d_고정'!$B$9))*(1-O1376)</f>
        <v/>
      </c>
      <c r="W1376">
        <f>(S1376*I1376+R1376*MAX(K1376-'d_고정'!$B$10*M1376*('6_기대효과'!$K$7/'d_고정'!$B$9),0)*N1376)*(1-O1376)</f>
        <v/>
      </c>
      <c r="X1376">
        <f>U1376+V1376</f>
        <v/>
      </c>
      <c r="Y1376">
        <f>U1376/('d_고정'!$B$5*'6_기대효과'!$H$7/8)/'d_고정'!$B$6</f>
        <v/>
      </c>
      <c r="Z1376">
        <f>U1376/('d_고정'!$B$8*'6_기대효과'!$H$7/8)</f>
        <v/>
      </c>
    </row>
    <row r="1377">
      <c r="A1377">
        <f>RAND()</f>
        <v/>
      </c>
      <c r="B1377">
        <f>IF('d_시나리오'!$J$2='d_시나리오'!$H$2,'d_시나리오'!$I$2,IF(A1377&lt;('d_시나리오'!$I$2-'d_시나리오'!$H$2)/('d_시나리오'!$J$2-'d_시나리오'!$H$2),'d_시나리오'!$H$2+SQRT(A1377*('d_시나리오'!$J$2-'d_시나리오'!$H$2)*('d_시나리오'!$I$2-'d_시나리오'!$H$2)),'d_시나리오'!$J$2-SQRT((1-A1377)*('d_시나리오'!$J$2-'d_시나리오'!$H$2)*('d_시나리오'!$J$2-'d_시나리오'!$I$2))))</f>
        <v/>
      </c>
      <c r="C1377">
        <f>BETAINV(RAND(),2,6)</f>
        <v/>
      </c>
      <c r="D1377">
        <f>INDEX('d_분포'!$A$2:$A$28,RANDBETWEEN(1,27))</f>
        <v/>
      </c>
      <c r="E1377">
        <f>INDEX('d_분포'!$C$2:$C$5,RANDBETWEEN(1,4))*(0.9+0.2*RAND())</f>
        <v/>
      </c>
      <c r="F1377">
        <f>RAND()</f>
        <v/>
      </c>
      <c r="G1377">
        <f>IF('d_시나리오'!$J$3='d_시나리오'!$H$3,'d_시나리오'!$I$3,IF(F1377&lt;('d_시나리오'!$I$3-'d_시나리오'!$H$3)/('d_시나리오'!$J$3-'d_시나리오'!$H$3),'d_시나리오'!$H$3+SQRT(F1377*('d_시나리오'!$J$3-'d_시나리오'!$H$3)*('d_시나리오'!$I$3-'d_시나리오'!$H$3)),'d_시나리오'!$J$3-SQRT((1-F1377)*('d_시나리오'!$J$3-'d_시나리오'!$H$3)*('d_시나리오'!$J$3-'d_시나리오'!$I$3))))</f>
        <v/>
      </c>
      <c r="H1377">
        <f>RAND()</f>
        <v/>
      </c>
      <c r="I1377">
        <f>IF('d_시나리오'!$J$4='d_시나리오'!$H$4,'d_시나리오'!$I$4,IF(H1377&lt;('d_시나리오'!$I$4-'d_시나리오'!$H$4)/('d_시나리오'!$J$4-'d_시나리오'!$H$4),'d_시나리오'!$H$4+SQRT(H1377*('d_시나리오'!$J$4-'d_시나리오'!$H$4)*('d_시나리오'!$I$4-'d_시나리오'!$H$4)),'d_시나리오'!$J$4-SQRT((1-H1377)*('d_시나리오'!$J$4-'d_시나리오'!$H$4)*('d_시나리오'!$J$4-'d_시나리오'!$I$4))))</f>
        <v/>
      </c>
      <c r="J1377">
        <f>RAND()</f>
        <v/>
      </c>
      <c r="K1377">
        <f>IF('d_시나리오'!$J$5='d_시나리오'!$H$5,'d_시나리오'!$I$5,IF(J1377&lt;('d_시나리오'!$I$5-'d_시나리오'!$H$5)/('d_시나리오'!$J$5-'d_시나리오'!$H$5),'d_시나리오'!$H$5+SQRT(J1377*('d_시나리오'!$J$5-'d_시나리오'!$H$5)*('d_시나리오'!$I$5-'d_시나리오'!$H$5)),'d_시나리오'!$J$5-SQRT((1-J1377)*('d_시나리오'!$J$5-'d_시나리오'!$H$5)*('d_시나리오'!$J$5-'d_시나리오'!$I$5))))</f>
        <v/>
      </c>
      <c r="L1377">
        <f>RAND()</f>
        <v/>
      </c>
      <c r="M1377">
        <f>IF('d_시나리오'!$J$6='d_시나리오'!$H$6,'d_시나리오'!$I$6,IF(L1377&lt;('d_시나리오'!$I$6-'d_시나리오'!$H$6)/('d_시나리오'!$J$6-'d_시나리오'!$H$6),'d_시나리오'!$H$6+SQRT(L1377*('d_시나리오'!$J$6-'d_시나리오'!$H$6)*('d_시나리오'!$I$6-'d_시나리오'!$H$6)),'d_시나리오'!$J$6-SQRT((1-L1377)*('d_시나리오'!$J$6-'d_시나리오'!$H$6)*('d_시나리오'!$J$6-'d_시나리오'!$I$6))))</f>
        <v/>
      </c>
      <c r="N1377">
        <f>INDEX('d_분포'!$B$2:$B$57,RANDBETWEEN(1,56))</f>
        <v/>
      </c>
      <c r="O1377">
        <f>BETAINV(RAND(),5,5)</f>
        <v/>
      </c>
      <c r="P1377">
        <f>'d_고정'!$B$1*'6_기대효과'!$H$7*('d_시나리오'!$I$7/'d_고정'!$B$2)*B1377</f>
        <v/>
      </c>
      <c r="Q1377">
        <f>P1377*C1377</f>
        <v/>
      </c>
      <c r="R1377">
        <f>P1377*E1377</f>
        <v/>
      </c>
      <c r="S1377">
        <f>R1377*G1377</f>
        <v/>
      </c>
      <c r="T1377">
        <f>Q1377+S1377</f>
        <v/>
      </c>
      <c r="U1377">
        <f>(Q1377*D1377+S1377*I1377)*(1-O1377)</f>
        <v/>
      </c>
      <c r="V1377">
        <f>(R1377*K1377*N1377+'d_고정'!$B$3*('6_기대효과'!$H$7/8)*N1377*'d_고정'!$B$10*M1377*('6_기대효과'!$K$7/'d_고정'!$B$9))*(1-O1377)</f>
        <v/>
      </c>
      <c r="W1377">
        <f>(S1377*I1377+R1377*MAX(K1377-'d_고정'!$B$10*M1377*('6_기대효과'!$K$7/'d_고정'!$B$9),0)*N1377)*(1-O1377)</f>
        <v/>
      </c>
      <c r="X1377">
        <f>U1377+V1377</f>
        <v/>
      </c>
      <c r="Y1377">
        <f>U1377/('d_고정'!$B$5*'6_기대효과'!$H$7/8)/'d_고정'!$B$6</f>
        <v/>
      </c>
      <c r="Z1377">
        <f>U1377/('d_고정'!$B$8*'6_기대효과'!$H$7/8)</f>
        <v/>
      </c>
    </row>
    <row r="1378">
      <c r="A1378">
        <f>RAND()</f>
        <v/>
      </c>
      <c r="B1378">
        <f>IF('d_시나리오'!$J$2='d_시나리오'!$H$2,'d_시나리오'!$I$2,IF(A1378&lt;('d_시나리오'!$I$2-'d_시나리오'!$H$2)/('d_시나리오'!$J$2-'d_시나리오'!$H$2),'d_시나리오'!$H$2+SQRT(A1378*('d_시나리오'!$J$2-'d_시나리오'!$H$2)*('d_시나리오'!$I$2-'d_시나리오'!$H$2)),'d_시나리오'!$J$2-SQRT((1-A1378)*('d_시나리오'!$J$2-'d_시나리오'!$H$2)*('d_시나리오'!$J$2-'d_시나리오'!$I$2))))</f>
        <v/>
      </c>
      <c r="C1378">
        <f>BETAINV(RAND(),2,6)</f>
        <v/>
      </c>
      <c r="D1378">
        <f>INDEX('d_분포'!$A$2:$A$28,RANDBETWEEN(1,27))</f>
        <v/>
      </c>
      <c r="E1378">
        <f>INDEX('d_분포'!$C$2:$C$5,RANDBETWEEN(1,4))*(0.9+0.2*RAND())</f>
        <v/>
      </c>
      <c r="F1378">
        <f>RAND()</f>
        <v/>
      </c>
      <c r="G1378">
        <f>IF('d_시나리오'!$J$3='d_시나리오'!$H$3,'d_시나리오'!$I$3,IF(F1378&lt;('d_시나리오'!$I$3-'d_시나리오'!$H$3)/('d_시나리오'!$J$3-'d_시나리오'!$H$3),'d_시나리오'!$H$3+SQRT(F1378*('d_시나리오'!$J$3-'d_시나리오'!$H$3)*('d_시나리오'!$I$3-'d_시나리오'!$H$3)),'d_시나리오'!$J$3-SQRT((1-F1378)*('d_시나리오'!$J$3-'d_시나리오'!$H$3)*('d_시나리오'!$J$3-'d_시나리오'!$I$3))))</f>
        <v/>
      </c>
      <c r="H1378">
        <f>RAND()</f>
        <v/>
      </c>
      <c r="I1378">
        <f>IF('d_시나리오'!$J$4='d_시나리오'!$H$4,'d_시나리오'!$I$4,IF(H1378&lt;('d_시나리오'!$I$4-'d_시나리오'!$H$4)/('d_시나리오'!$J$4-'d_시나리오'!$H$4),'d_시나리오'!$H$4+SQRT(H1378*('d_시나리오'!$J$4-'d_시나리오'!$H$4)*('d_시나리오'!$I$4-'d_시나리오'!$H$4)),'d_시나리오'!$J$4-SQRT((1-H1378)*('d_시나리오'!$J$4-'d_시나리오'!$H$4)*('d_시나리오'!$J$4-'d_시나리오'!$I$4))))</f>
        <v/>
      </c>
      <c r="J1378">
        <f>RAND()</f>
        <v/>
      </c>
      <c r="K1378">
        <f>IF('d_시나리오'!$J$5='d_시나리오'!$H$5,'d_시나리오'!$I$5,IF(J1378&lt;('d_시나리오'!$I$5-'d_시나리오'!$H$5)/('d_시나리오'!$J$5-'d_시나리오'!$H$5),'d_시나리오'!$H$5+SQRT(J1378*('d_시나리오'!$J$5-'d_시나리오'!$H$5)*('d_시나리오'!$I$5-'d_시나리오'!$H$5)),'d_시나리오'!$J$5-SQRT((1-J1378)*('d_시나리오'!$J$5-'d_시나리오'!$H$5)*('d_시나리오'!$J$5-'d_시나리오'!$I$5))))</f>
        <v/>
      </c>
      <c r="L1378">
        <f>RAND()</f>
        <v/>
      </c>
      <c r="M1378">
        <f>IF('d_시나리오'!$J$6='d_시나리오'!$H$6,'d_시나리오'!$I$6,IF(L1378&lt;('d_시나리오'!$I$6-'d_시나리오'!$H$6)/('d_시나리오'!$J$6-'d_시나리오'!$H$6),'d_시나리오'!$H$6+SQRT(L1378*('d_시나리오'!$J$6-'d_시나리오'!$H$6)*('d_시나리오'!$I$6-'d_시나리오'!$H$6)),'d_시나리오'!$J$6-SQRT((1-L1378)*('d_시나리오'!$J$6-'d_시나리오'!$H$6)*('d_시나리오'!$J$6-'d_시나리오'!$I$6))))</f>
        <v/>
      </c>
      <c r="N1378">
        <f>INDEX('d_분포'!$B$2:$B$57,RANDBETWEEN(1,56))</f>
        <v/>
      </c>
      <c r="O1378">
        <f>BETAINV(RAND(),5,5)</f>
        <v/>
      </c>
      <c r="P1378">
        <f>'d_고정'!$B$1*'6_기대효과'!$H$7*('d_시나리오'!$I$7/'d_고정'!$B$2)*B1378</f>
        <v/>
      </c>
      <c r="Q1378">
        <f>P1378*C1378</f>
        <v/>
      </c>
      <c r="R1378">
        <f>P1378*E1378</f>
        <v/>
      </c>
      <c r="S1378">
        <f>R1378*G1378</f>
        <v/>
      </c>
      <c r="T1378">
        <f>Q1378+S1378</f>
        <v/>
      </c>
      <c r="U1378">
        <f>(Q1378*D1378+S1378*I1378)*(1-O1378)</f>
        <v/>
      </c>
      <c r="V1378">
        <f>(R1378*K1378*N1378+'d_고정'!$B$3*('6_기대효과'!$H$7/8)*N1378*'d_고정'!$B$10*M1378*('6_기대효과'!$K$7/'d_고정'!$B$9))*(1-O1378)</f>
        <v/>
      </c>
      <c r="W1378">
        <f>(S1378*I1378+R1378*MAX(K1378-'d_고정'!$B$10*M1378*('6_기대효과'!$K$7/'d_고정'!$B$9),0)*N1378)*(1-O1378)</f>
        <v/>
      </c>
      <c r="X1378">
        <f>U1378+V1378</f>
        <v/>
      </c>
      <c r="Y1378">
        <f>U1378/('d_고정'!$B$5*'6_기대효과'!$H$7/8)/'d_고정'!$B$6</f>
        <v/>
      </c>
      <c r="Z1378">
        <f>U1378/('d_고정'!$B$8*'6_기대효과'!$H$7/8)</f>
        <v/>
      </c>
    </row>
    <row r="1379">
      <c r="A1379">
        <f>RAND()</f>
        <v/>
      </c>
      <c r="B1379">
        <f>IF('d_시나리오'!$J$2='d_시나리오'!$H$2,'d_시나리오'!$I$2,IF(A1379&lt;('d_시나리오'!$I$2-'d_시나리오'!$H$2)/('d_시나리오'!$J$2-'d_시나리오'!$H$2),'d_시나리오'!$H$2+SQRT(A1379*('d_시나리오'!$J$2-'d_시나리오'!$H$2)*('d_시나리오'!$I$2-'d_시나리오'!$H$2)),'d_시나리오'!$J$2-SQRT((1-A1379)*('d_시나리오'!$J$2-'d_시나리오'!$H$2)*('d_시나리오'!$J$2-'d_시나리오'!$I$2))))</f>
        <v/>
      </c>
      <c r="C1379">
        <f>BETAINV(RAND(),2,6)</f>
        <v/>
      </c>
      <c r="D1379">
        <f>INDEX('d_분포'!$A$2:$A$28,RANDBETWEEN(1,27))</f>
        <v/>
      </c>
      <c r="E1379">
        <f>INDEX('d_분포'!$C$2:$C$5,RANDBETWEEN(1,4))*(0.9+0.2*RAND())</f>
        <v/>
      </c>
      <c r="F1379">
        <f>RAND()</f>
        <v/>
      </c>
      <c r="G1379">
        <f>IF('d_시나리오'!$J$3='d_시나리오'!$H$3,'d_시나리오'!$I$3,IF(F1379&lt;('d_시나리오'!$I$3-'d_시나리오'!$H$3)/('d_시나리오'!$J$3-'d_시나리오'!$H$3),'d_시나리오'!$H$3+SQRT(F1379*('d_시나리오'!$J$3-'d_시나리오'!$H$3)*('d_시나리오'!$I$3-'d_시나리오'!$H$3)),'d_시나리오'!$J$3-SQRT((1-F1379)*('d_시나리오'!$J$3-'d_시나리오'!$H$3)*('d_시나리오'!$J$3-'d_시나리오'!$I$3))))</f>
        <v/>
      </c>
      <c r="H1379">
        <f>RAND()</f>
        <v/>
      </c>
      <c r="I1379">
        <f>IF('d_시나리오'!$J$4='d_시나리오'!$H$4,'d_시나리오'!$I$4,IF(H1379&lt;('d_시나리오'!$I$4-'d_시나리오'!$H$4)/('d_시나리오'!$J$4-'d_시나리오'!$H$4),'d_시나리오'!$H$4+SQRT(H1379*('d_시나리오'!$J$4-'d_시나리오'!$H$4)*('d_시나리오'!$I$4-'d_시나리오'!$H$4)),'d_시나리오'!$J$4-SQRT((1-H1379)*('d_시나리오'!$J$4-'d_시나리오'!$H$4)*('d_시나리오'!$J$4-'d_시나리오'!$I$4))))</f>
        <v/>
      </c>
      <c r="J1379">
        <f>RAND()</f>
        <v/>
      </c>
      <c r="K1379">
        <f>IF('d_시나리오'!$J$5='d_시나리오'!$H$5,'d_시나리오'!$I$5,IF(J1379&lt;('d_시나리오'!$I$5-'d_시나리오'!$H$5)/('d_시나리오'!$J$5-'d_시나리오'!$H$5),'d_시나리오'!$H$5+SQRT(J1379*('d_시나리오'!$J$5-'d_시나리오'!$H$5)*('d_시나리오'!$I$5-'d_시나리오'!$H$5)),'d_시나리오'!$J$5-SQRT((1-J1379)*('d_시나리오'!$J$5-'d_시나리오'!$H$5)*('d_시나리오'!$J$5-'d_시나리오'!$I$5))))</f>
        <v/>
      </c>
      <c r="L1379">
        <f>RAND()</f>
        <v/>
      </c>
      <c r="M1379">
        <f>IF('d_시나리오'!$J$6='d_시나리오'!$H$6,'d_시나리오'!$I$6,IF(L1379&lt;('d_시나리오'!$I$6-'d_시나리오'!$H$6)/('d_시나리오'!$J$6-'d_시나리오'!$H$6),'d_시나리오'!$H$6+SQRT(L1379*('d_시나리오'!$J$6-'d_시나리오'!$H$6)*('d_시나리오'!$I$6-'d_시나리오'!$H$6)),'d_시나리오'!$J$6-SQRT((1-L1379)*('d_시나리오'!$J$6-'d_시나리오'!$H$6)*('d_시나리오'!$J$6-'d_시나리오'!$I$6))))</f>
        <v/>
      </c>
      <c r="N1379">
        <f>INDEX('d_분포'!$B$2:$B$57,RANDBETWEEN(1,56))</f>
        <v/>
      </c>
      <c r="O1379">
        <f>BETAINV(RAND(),5,5)</f>
        <v/>
      </c>
      <c r="P1379">
        <f>'d_고정'!$B$1*'6_기대효과'!$H$7*('d_시나리오'!$I$7/'d_고정'!$B$2)*B1379</f>
        <v/>
      </c>
      <c r="Q1379">
        <f>P1379*C1379</f>
        <v/>
      </c>
      <c r="R1379">
        <f>P1379*E1379</f>
        <v/>
      </c>
      <c r="S1379">
        <f>R1379*G1379</f>
        <v/>
      </c>
      <c r="T1379">
        <f>Q1379+S1379</f>
        <v/>
      </c>
      <c r="U1379">
        <f>(Q1379*D1379+S1379*I1379)*(1-O1379)</f>
        <v/>
      </c>
      <c r="V1379">
        <f>(R1379*K1379*N1379+'d_고정'!$B$3*('6_기대효과'!$H$7/8)*N1379*'d_고정'!$B$10*M1379*('6_기대효과'!$K$7/'d_고정'!$B$9))*(1-O1379)</f>
        <v/>
      </c>
      <c r="W1379">
        <f>(S1379*I1379+R1379*MAX(K1379-'d_고정'!$B$10*M1379*('6_기대효과'!$K$7/'d_고정'!$B$9),0)*N1379)*(1-O1379)</f>
        <v/>
      </c>
      <c r="X1379">
        <f>U1379+V1379</f>
        <v/>
      </c>
      <c r="Y1379">
        <f>U1379/('d_고정'!$B$5*'6_기대효과'!$H$7/8)/'d_고정'!$B$6</f>
        <v/>
      </c>
      <c r="Z1379">
        <f>U1379/('d_고정'!$B$8*'6_기대효과'!$H$7/8)</f>
        <v/>
      </c>
    </row>
    <row r="1380">
      <c r="A1380">
        <f>RAND()</f>
        <v/>
      </c>
      <c r="B1380">
        <f>IF('d_시나리오'!$J$2='d_시나리오'!$H$2,'d_시나리오'!$I$2,IF(A1380&lt;('d_시나리오'!$I$2-'d_시나리오'!$H$2)/('d_시나리오'!$J$2-'d_시나리오'!$H$2),'d_시나리오'!$H$2+SQRT(A1380*('d_시나리오'!$J$2-'d_시나리오'!$H$2)*('d_시나리오'!$I$2-'d_시나리오'!$H$2)),'d_시나리오'!$J$2-SQRT((1-A1380)*('d_시나리오'!$J$2-'d_시나리오'!$H$2)*('d_시나리오'!$J$2-'d_시나리오'!$I$2))))</f>
        <v/>
      </c>
      <c r="C1380">
        <f>BETAINV(RAND(),2,6)</f>
        <v/>
      </c>
      <c r="D1380">
        <f>INDEX('d_분포'!$A$2:$A$28,RANDBETWEEN(1,27))</f>
        <v/>
      </c>
      <c r="E1380">
        <f>INDEX('d_분포'!$C$2:$C$5,RANDBETWEEN(1,4))*(0.9+0.2*RAND())</f>
        <v/>
      </c>
      <c r="F1380">
        <f>RAND()</f>
        <v/>
      </c>
      <c r="G1380">
        <f>IF('d_시나리오'!$J$3='d_시나리오'!$H$3,'d_시나리오'!$I$3,IF(F1380&lt;('d_시나리오'!$I$3-'d_시나리오'!$H$3)/('d_시나리오'!$J$3-'d_시나리오'!$H$3),'d_시나리오'!$H$3+SQRT(F1380*('d_시나리오'!$J$3-'d_시나리오'!$H$3)*('d_시나리오'!$I$3-'d_시나리오'!$H$3)),'d_시나리오'!$J$3-SQRT((1-F1380)*('d_시나리오'!$J$3-'d_시나리오'!$H$3)*('d_시나리오'!$J$3-'d_시나리오'!$I$3))))</f>
        <v/>
      </c>
      <c r="H1380">
        <f>RAND()</f>
        <v/>
      </c>
      <c r="I1380">
        <f>IF('d_시나리오'!$J$4='d_시나리오'!$H$4,'d_시나리오'!$I$4,IF(H1380&lt;('d_시나리오'!$I$4-'d_시나리오'!$H$4)/('d_시나리오'!$J$4-'d_시나리오'!$H$4),'d_시나리오'!$H$4+SQRT(H1380*('d_시나리오'!$J$4-'d_시나리오'!$H$4)*('d_시나리오'!$I$4-'d_시나리오'!$H$4)),'d_시나리오'!$J$4-SQRT((1-H1380)*('d_시나리오'!$J$4-'d_시나리오'!$H$4)*('d_시나리오'!$J$4-'d_시나리오'!$I$4))))</f>
        <v/>
      </c>
      <c r="J1380">
        <f>RAND()</f>
        <v/>
      </c>
      <c r="K1380">
        <f>IF('d_시나리오'!$J$5='d_시나리오'!$H$5,'d_시나리오'!$I$5,IF(J1380&lt;('d_시나리오'!$I$5-'d_시나리오'!$H$5)/('d_시나리오'!$J$5-'d_시나리오'!$H$5),'d_시나리오'!$H$5+SQRT(J1380*('d_시나리오'!$J$5-'d_시나리오'!$H$5)*('d_시나리오'!$I$5-'d_시나리오'!$H$5)),'d_시나리오'!$J$5-SQRT((1-J1380)*('d_시나리오'!$J$5-'d_시나리오'!$H$5)*('d_시나리오'!$J$5-'d_시나리오'!$I$5))))</f>
        <v/>
      </c>
      <c r="L1380">
        <f>RAND()</f>
        <v/>
      </c>
      <c r="M1380">
        <f>IF('d_시나리오'!$J$6='d_시나리오'!$H$6,'d_시나리오'!$I$6,IF(L1380&lt;('d_시나리오'!$I$6-'d_시나리오'!$H$6)/('d_시나리오'!$J$6-'d_시나리오'!$H$6),'d_시나리오'!$H$6+SQRT(L1380*('d_시나리오'!$J$6-'d_시나리오'!$H$6)*('d_시나리오'!$I$6-'d_시나리오'!$H$6)),'d_시나리오'!$J$6-SQRT((1-L1380)*('d_시나리오'!$J$6-'d_시나리오'!$H$6)*('d_시나리오'!$J$6-'d_시나리오'!$I$6))))</f>
        <v/>
      </c>
      <c r="N1380">
        <f>INDEX('d_분포'!$B$2:$B$57,RANDBETWEEN(1,56))</f>
        <v/>
      </c>
      <c r="O1380">
        <f>BETAINV(RAND(),5,5)</f>
        <v/>
      </c>
      <c r="P1380">
        <f>'d_고정'!$B$1*'6_기대효과'!$H$7*('d_시나리오'!$I$7/'d_고정'!$B$2)*B1380</f>
        <v/>
      </c>
      <c r="Q1380">
        <f>P1380*C1380</f>
        <v/>
      </c>
      <c r="R1380">
        <f>P1380*E1380</f>
        <v/>
      </c>
      <c r="S1380">
        <f>R1380*G1380</f>
        <v/>
      </c>
      <c r="T1380">
        <f>Q1380+S1380</f>
        <v/>
      </c>
      <c r="U1380">
        <f>(Q1380*D1380+S1380*I1380)*(1-O1380)</f>
        <v/>
      </c>
      <c r="V1380">
        <f>(R1380*K1380*N1380+'d_고정'!$B$3*('6_기대효과'!$H$7/8)*N1380*'d_고정'!$B$10*M1380*('6_기대효과'!$K$7/'d_고정'!$B$9))*(1-O1380)</f>
        <v/>
      </c>
      <c r="W1380">
        <f>(S1380*I1380+R1380*MAX(K1380-'d_고정'!$B$10*M1380*('6_기대효과'!$K$7/'d_고정'!$B$9),0)*N1380)*(1-O1380)</f>
        <v/>
      </c>
      <c r="X1380">
        <f>U1380+V1380</f>
        <v/>
      </c>
      <c r="Y1380">
        <f>U1380/('d_고정'!$B$5*'6_기대효과'!$H$7/8)/'d_고정'!$B$6</f>
        <v/>
      </c>
      <c r="Z1380">
        <f>U1380/('d_고정'!$B$8*'6_기대효과'!$H$7/8)</f>
        <v/>
      </c>
    </row>
    <row r="1381">
      <c r="A1381">
        <f>RAND()</f>
        <v/>
      </c>
      <c r="B1381">
        <f>IF('d_시나리오'!$J$2='d_시나리오'!$H$2,'d_시나리오'!$I$2,IF(A1381&lt;('d_시나리오'!$I$2-'d_시나리오'!$H$2)/('d_시나리오'!$J$2-'d_시나리오'!$H$2),'d_시나리오'!$H$2+SQRT(A1381*('d_시나리오'!$J$2-'d_시나리오'!$H$2)*('d_시나리오'!$I$2-'d_시나리오'!$H$2)),'d_시나리오'!$J$2-SQRT((1-A1381)*('d_시나리오'!$J$2-'d_시나리오'!$H$2)*('d_시나리오'!$J$2-'d_시나리오'!$I$2))))</f>
        <v/>
      </c>
      <c r="C1381">
        <f>BETAINV(RAND(),2,6)</f>
        <v/>
      </c>
      <c r="D1381">
        <f>INDEX('d_분포'!$A$2:$A$28,RANDBETWEEN(1,27))</f>
        <v/>
      </c>
      <c r="E1381">
        <f>INDEX('d_분포'!$C$2:$C$5,RANDBETWEEN(1,4))*(0.9+0.2*RAND())</f>
        <v/>
      </c>
      <c r="F1381">
        <f>RAND()</f>
        <v/>
      </c>
      <c r="G1381">
        <f>IF('d_시나리오'!$J$3='d_시나리오'!$H$3,'d_시나리오'!$I$3,IF(F1381&lt;('d_시나리오'!$I$3-'d_시나리오'!$H$3)/('d_시나리오'!$J$3-'d_시나리오'!$H$3),'d_시나리오'!$H$3+SQRT(F1381*('d_시나리오'!$J$3-'d_시나리오'!$H$3)*('d_시나리오'!$I$3-'d_시나리오'!$H$3)),'d_시나리오'!$J$3-SQRT((1-F1381)*('d_시나리오'!$J$3-'d_시나리오'!$H$3)*('d_시나리오'!$J$3-'d_시나리오'!$I$3))))</f>
        <v/>
      </c>
      <c r="H1381">
        <f>RAND()</f>
        <v/>
      </c>
      <c r="I1381">
        <f>IF('d_시나리오'!$J$4='d_시나리오'!$H$4,'d_시나리오'!$I$4,IF(H1381&lt;('d_시나리오'!$I$4-'d_시나리오'!$H$4)/('d_시나리오'!$J$4-'d_시나리오'!$H$4),'d_시나리오'!$H$4+SQRT(H1381*('d_시나리오'!$J$4-'d_시나리오'!$H$4)*('d_시나리오'!$I$4-'d_시나리오'!$H$4)),'d_시나리오'!$J$4-SQRT((1-H1381)*('d_시나리오'!$J$4-'d_시나리오'!$H$4)*('d_시나리오'!$J$4-'d_시나리오'!$I$4))))</f>
        <v/>
      </c>
      <c r="J1381">
        <f>RAND()</f>
        <v/>
      </c>
      <c r="K1381">
        <f>IF('d_시나리오'!$J$5='d_시나리오'!$H$5,'d_시나리오'!$I$5,IF(J1381&lt;('d_시나리오'!$I$5-'d_시나리오'!$H$5)/('d_시나리오'!$J$5-'d_시나리오'!$H$5),'d_시나리오'!$H$5+SQRT(J1381*('d_시나리오'!$J$5-'d_시나리오'!$H$5)*('d_시나리오'!$I$5-'d_시나리오'!$H$5)),'d_시나리오'!$J$5-SQRT((1-J1381)*('d_시나리오'!$J$5-'d_시나리오'!$H$5)*('d_시나리오'!$J$5-'d_시나리오'!$I$5))))</f>
        <v/>
      </c>
      <c r="L1381">
        <f>RAND()</f>
        <v/>
      </c>
      <c r="M1381">
        <f>IF('d_시나리오'!$J$6='d_시나리오'!$H$6,'d_시나리오'!$I$6,IF(L1381&lt;('d_시나리오'!$I$6-'d_시나리오'!$H$6)/('d_시나리오'!$J$6-'d_시나리오'!$H$6),'d_시나리오'!$H$6+SQRT(L1381*('d_시나리오'!$J$6-'d_시나리오'!$H$6)*('d_시나리오'!$I$6-'d_시나리오'!$H$6)),'d_시나리오'!$J$6-SQRT((1-L1381)*('d_시나리오'!$J$6-'d_시나리오'!$H$6)*('d_시나리오'!$J$6-'d_시나리오'!$I$6))))</f>
        <v/>
      </c>
      <c r="N1381">
        <f>INDEX('d_분포'!$B$2:$B$57,RANDBETWEEN(1,56))</f>
        <v/>
      </c>
      <c r="O1381">
        <f>BETAINV(RAND(),5,5)</f>
        <v/>
      </c>
      <c r="P1381">
        <f>'d_고정'!$B$1*'6_기대효과'!$H$7*('d_시나리오'!$I$7/'d_고정'!$B$2)*B1381</f>
        <v/>
      </c>
      <c r="Q1381">
        <f>P1381*C1381</f>
        <v/>
      </c>
      <c r="R1381">
        <f>P1381*E1381</f>
        <v/>
      </c>
      <c r="S1381">
        <f>R1381*G1381</f>
        <v/>
      </c>
      <c r="T1381">
        <f>Q1381+S1381</f>
        <v/>
      </c>
      <c r="U1381">
        <f>(Q1381*D1381+S1381*I1381)*(1-O1381)</f>
        <v/>
      </c>
      <c r="V1381">
        <f>(R1381*K1381*N1381+'d_고정'!$B$3*('6_기대효과'!$H$7/8)*N1381*'d_고정'!$B$10*M1381*('6_기대효과'!$K$7/'d_고정'!$B$9))*(1-O1381)</f>
        <v/>
      </c>
      <c r="W1381">
        <f>(S1381*I1381+R1381*MAX(K1381-'d_고정'!$B$10*M1381*('6_기대효과'!$K$7/'d_고정'!$B$9),0)*N1381)*(1-O1381)</f>
        <v/>
      </c>
      <c r="X1381">
        <f>U1381+V1381</f>
        <v/>
      </c>
      <c r="Y1381">
        <f>U1381/('d_고정'!$B$5*'6_기대효과'!$H$7/8)/'d_고정'!$B$6</f>
        <v/>
      </c>
      <c r="Z1381">
        <f>U1381/('d_고정'!$B$8*'6_기대효과'!$H$7/8)</f>
        <v/>
      </c>
    </row>
    <row r="1382">
      <c r="A1382">
        <f>RAND()</f>
        <v/>
      </c>
      <c r="B1382">
        <f>IF('d_시나리오'!$J$2='d_시나리오'!$H$2,'d_시나리오'!$I$2,IF(A1382&lt;('d_시나리오'!$I$2-'d_시나리오'!$H$2)/('d_시나리오'!$J$2-'d_시나리오'!$H$2),'d_시나리오'!$H$2+SQRT(A1382*('d_시나리오'!$J$2-'d_시나리오'!$H$2)*('d_시나리오'!$I$2-'d_시나리오'!$H$2)),'d_시나리오'!$J$2-SQRT((1-A1382)*('d_시나리오'!$J$2-'d_시나리오'!$H$2)*('d_시나리오'!$J$2-'d_시나리오'!$I$2))))</f>
        <v/>
      </c>
      <c r="C1382">
        <f>BETAINV(RAND(),2,6)</f>
        <v/>
      </c>
      <c r="D1382">
        <f>INDEX('d_분포'!$A$2:$A$28,RANDBETWEEN(1,27))</f>
        <v/>
      </c>
      <c r="E1382">
        <f>INDEX('d_분포'!$C$2:$C$5,RANDBETWEEN(1,4))*(0.9+0.2*RAND())</f>
        <v/>
      </c>
      <c r="F1382">
        <f>RAND()</f>
        <v/>
      </c>
      <c r="G1382">
        <f>IF('d_시나리오'!$J$3='d_시나리오'!$H$3,'d_시나리오'!$I$3,IF(F1382&lt;('d_시나리오'!$I$3-'d_시나리오'!$H$3)/('d_시나리오'!$J$3-'d_시나리오'!$H$3),'d_시나리오'!$H$3+SQRT(F1382*('d_시나리오'!$J$3-'d_시나리오'!$H$3)*('d_시나리오'!$I$3-'d_시나리오'!$H$3)),'d_시나리오'!$J$3-SQRT((1-F1382)*('d_시나리오'!$J$3-'d_시나리오'!$H$3)*('d_시나리오'!$J$3-'d_시나리오'!$I$3))))</f>
        <v/>
      </c>
      <c r="H1382">
        <f>RAND()</f>
        <v/>
      </c>
      <c r="I1382">
        <f>IF('d_시나리오'!$J$4='d_시나리오'!$H$4,'d_시나리오'!$I$4,IF(H1382&lt;('d_시나리오'!$I$4-'d_시나리오'!$H$4)/('d_시나리오'!$J$4-'d_시나리오'!$H$4),'d_시나리오'!$H$4+SQRT(H1382*('d_시나리오'!$J$4-'d_시나리오'!$H$4)*('d_시나리오'!$I$4-'d_시나리오'!$H$4)),'d_시나리오'!$J$4-SQRT((1-H1382)*('d_시나리오'!$J$4-'d_시나리오'!$H$4)*('d_시나리오'!$J$4-'d_시나리오'!$I$4))))</f>
        <v/>
      </c>
      <c r="J1382">
        <f>RAND()</f>
        <v/>
      </c>
      <c r="K1382">
        <f>IF('d_시나리오'!$J$5='d_시나리오'!$H$5,'d_시나리오'!$I$5,IF(J1382&lt;('d_시나리오'!$I$5-'d_시나리오'!$H$5)/('d_시나리오'!$J$5-'d_시나리오'!$H$5),'d_시나리오'!$H$5+SQRT(J1382*('d_시나리오'!$J$5-'d_시나리오'!$H$5)*('d_시나리오'!$I$5-'d_시나리오'!$H$5)),'d_시나리오'!$J$5-SQRT((1-J1382)*('d_시나리오'!$J$5-'d_시나리오'!$H$5)*('d_시나리오'!$J$5-'d_시나리오'!$I$5))))</f>
        <v/>
      </c>
      <c r="L1382">
        <f>RAND()</f>
        <v/>
      </c>
      <c r="M1382">
        <f>IF('d_시나리오'!$J$6='d_시나리오'!$H$6,'d_시나리오'!$I$6,IF(L1382&lt;('d_시나리오'!$I$6-'d_시나리오'!$H$6)/('d_시나리오'!$J$6-'d_시나리오'!$H$6),'d_시나리오'!$H$6+SQRT(L1382*('d_시나리오'!$J$6-'d_시나리오'!$H$6)*('d_시나리오'!$I$6-'d_시나리오'!$H$6)),'d_시나리오'!$J$6-SQRT((1-L1382)*('d_시나리오'!$J$6-'d_시나리오'!$H$6)*('d_시나리오'!$J$6-'d_시나리오'!$I$6))))</f>
        <v/>
      </c>
      <c r="N1382">
        <f>INDEX('d_분포'!$B$2:$B$57,RANDBETWEEN(1,56))</f>
        <v/>
      </c>
      <c r="O1382">
        <f>BETAINV(RAND(),5,5)</f>
        <v/>
      </c>
      <c r="P1382">
        <f>'d_고정'!$B$1*'6_기대효과'!$H$7*('d_시나리오'!$I$7/'d_고정'!$B$2)*B1382</f>
        <v/>
      </c>
      <c r="Q1382">
        <f>P1382*C1382</f>
        <v/>
      </c>
      <c r="R1382">
        <f>P1382*E1382</f>
        <v/>
      </c>
      <c r="S1382">
        <f>R1382*G1382</f>
        <v/>
      </c>
      <c r="T1382">
        <f>Q1382+S1382</f>
        <v/>
      </c>
      <c r="U1382">
        <f>(Q1382*D1382+S1382*I1382)*(1-O1382)</f>
        <v/>
      </c>
      <c r="V1382">
        <f>(R1382*K1382*N1382+'d_고정'!$B$3*('6_기대효과'!$H$7/8)*N1382*'d_고정'!$B$10*M1382*('6_기대효과'!$K$7/'d_고정'!$B$9))*(1-O1382)</f>
        <v/>
      </c>
      <c r="W1382">
        <f>(S1382*I1382+R1382*MAX(K1382-'d_고정'!$B$10*M1382*('6_기대효과'!$K$7/'d_고정'!$B$9),0)*N1382)*(1-O1382)</f>
        <v/>
      </c>
      <c r="X1382">
        <f>U1382+V1382</f>
        <v/>
      </c>
      <c r="Y1382">
        <f>U1382/('d_고정'!$B$5*'6_기대효과'!$H$7/8)/'d_고정'!$B$6</f>
        <v/>
      </c>
      <c r="Z1382">
        <f>U1382/('d_고정'!$B$8*'6_기대효과'!$H$7/8)</f>
        <v/>
      </c>
    </row>
    <row r="1383">
      <c r="A1383">
        <f>RAND()</f>
        <v/>
      </c>
      <c r="B1383">
        <f>IF('d_시나리오'!$J$2='d_시나리오'!$H$2,'d_시나리오'!$I$2,IF(A1383&lt;('d_시나리오'!$I$2-'d_시나리오'!$H$2)/('d_시나리오'!$J$2-'d_시나리오'!$H$2),'d_시나리오'!$H$2+SQRT(A1383*('d_시나리오'!$J$2-'d_시나리오'!$H$2)*('d_시나리오'!$I$2-'d_시나리오'!$H$2)),'d_시나리오'!$J$2-SQRT((1-A1383)*('d_시나리오'!$J$2-'d_시나리오'!$H$2)*('d_시나리오'!$J$2-'d_시나리오'!$I$2))))</f>
        <v/>
      </c>
      <c r="C1383">
        <f>BETAINV(RAND(),2,6)</f>
        <v/>
      </c>
      <c r="D1383">
        <f>INDEX('d_분포'!$A$2:$A$28,RANDBETWEEN(1,27))</f>
        <v/>
      </c>
      <c r="E1383">
        <f>INDEX('d_분포'!$C$2:$C$5,RANDBETWEEN(1,4))*(0.9+0.2*RAND())</f>
        <v/>
      </c>
      <c r="F1383">
        <f>RAND()</f>
        <v/>
      </c>
      <c r="G1383">
        <f>IF('d_시나리오'!$J$3='d_시나리오'!$H$3,'d_시나리오'!$I$3,IF(F1383&lt;('d_시나리오'!$I$3-'d_시나리오'!$H$3)/('d_시나리오'!$J$3-'d_시나리오'!$H$3),'d_시나리오'!$H$3+SQRT(F1383*('d_시나리오'!$J$3-'d_시나리오'!$H$3)*('d_시나리오'!$I$3-'d_시나리오'!$H$3)),'d_시나리오'!$J$3-SQRT((1-F1383)*('d_시나리오'!$J$3-'d_시나리오'!$H$3)*('d_시나리오'!$J$3-'d_시나리오'!$I$3))))</f>
        <v/>
      </c>
      <c r="H1383">
        <f>RAND()</f>
        <v/>
      </c>
      <c r="I1383">
        <f>IF('d_시나리오'!$J$4='d_시나리오'!$H$4,'d_시나리오'!$I$4,IF(H1383&lt;('d_시나리오'!$I$4-'d_시나리오'!$H$4)/('d_시나리오'!$J$4-'d_시나리오'!$H$4),'d_시나리오'!$H$4+SQRT(H1383*('d_시나리오'!$J$4-'d_시나리오'!$H$4)*('d_시나리오'!$I$4-'d_시나리오'!$H$4)),'d_시나리오'!$J$4-SQRT((1-H1383)*('d_시나리오'!$J$4-'d_시나리오'!$H$4)*('d_시나리오'!$J$4-'d_시나리오'!$I$4))))</f>
        <v/>
      </c>
      <c r="J1383">
        <f>RAND()</f>
        <v/>
      </c>
      <c r="K1383">
        <f>IF('d_시나리오'!$J$5='d_시나리오'!$H$5,'d_시나리오'!$I$5,IF(J1383&lt;('d_시나리오'!$I$5-'d_시나리오'!$H$5)/('d_시나리오'!$J$5-'d_시나리오'!$H$5),'d_시나리오'!$H$5+SQRT(J1383*('d_시나리오'!$J$5-'d_시나리오'!$H$5)*('d_시나리오'!$I$5-'d_시나리오'!$H$5)),'d_시나리오'!$J$5-SQRT((1-J1383)*('d_시나리오'!$J$5-'d_시나리오'!$H$5)*('d_시나리오'!$J$5-'d_시나리오'!$I$5))))</f>
        <v/>
      </c>
      <c r="L1383">
        <f>RAND()</f>
        <v/>
      </c>
      <c r="M1383">
        <f>IF('d_시나리오'!$J$6='d_시나리오'!$H$6,'d_시나리오'!$I$6,IF(L1383&lt;('d_시나리오'!$I$6-'d_시나리오'!$H$6)/('d_시나리오'!$J$6-'d_시나리오'!$H$6),'d_시나리오'!$H$6+SQRT(L1383*('d_시나리오'!$J$6-'d_시나리오'!$H$6)*('d_시나리오'!$I$6-'d_시나리오'!$H$6)),'d_시나리오'!$J$6-SQRT((1-L1383)*('d_시나리오'!$J$6-'d_시나리오'!$H$6)*('d_시나리오'!$J$6-'d_시나리오'!$I$6))))</f>
        <v/>
      </c>
      <c r="N1383">
        <f>INDEX('d_분포'!$B$2:$B$57,RANDBETWEEN(1,56))</f>
        <v/>
      </c>
      <c r="O1383">
        <f>BETAINV(RAND(),5,5)</f>
        <v/>
      </c>
      <c r="P1383">
        <f>'d_고정'!$B$1*'6_기대효과'!$H$7*('d_시나리오'!$I$7/'d_고정'!$B$2)*B1383</f>
        <v/>
      </c>
      <c r="Q1383">
        <f>P1383*C1383</f>
        <v/>
      </c>
      <c r="R1383">
        <f>P1383*E1383</f>
        <v/>
      </c>
      <c r="S1383">
        <f>R1383*G1383</f>
        <v/>
      </c>
      <c r="T1383">
        <f>Q1383+S1383</f>
        <v/>
      </c>
      <c r="U1383">
        <f>(Q1383*D1383+S1383*I1383)*(1-O1383)</f>
        <v/>
      </c>
      <c r="V1383">
        <f>(R1383*K1383*N1383+'d_고정'!$B$3*('6_기대효과'!$H$7/8)*N1383*'d_고정'!$B$10*M1383*('6_기대효과'!$K$7/'d_고정'!$B$9))*(1-O1383)</f>
        <v/>
      </c>
      <c r="W1383">
        <f>(S1383*I1383+R1383*MAX(K1383-'d_고정'!$B$10*M1383*('6_기대효과'!$K$7/'d_고정'!$B$9),0)*N1383)*(1-O1383)</f>
        <v/>
      </c>
      <c r="X1383">
        <f>U1383+V1383</f>
        <v/>
      </c>
      <c r="Y1383">
        <f>U1383/('d_고정'!$B$5*'6_기대효과'!$H$7/8)/'d_고정'!$B$6</f>
        <v/>
      </c>
      <c r="Z1383">
        <f>U1383/('d_고정'!$B$8*'6_기대효과'!$H$7/8)</f>
        <v/>
      </c>
    </row>
    <row r="1384">
      <c r="A1384">
        <f>RAND()</f>
        <v/>
      </c>
      <c r="B1384">
        <f>IF('d_시나리오'!$J$2='d_시나리오'!$H$2,'d_시나리오'!$I$2,IF(A1384&lt;('d_시나리오'!$I$2-'d_시나리오'!$H$2)/('d_시나리오'!$J$2-'d_시나리오'!$H$2),'d_시나리오'!$H$2+SQRT(A1384*('d_시나리오'!$J$2-'d_시나리오'!$H$2)*('d_시나리오'!$I$2-'d_시나리오'!$H$2)),'d_시나리오'!$J$2-SQRT((1-A1384)*('d_시나리오'!$J$2-'d_시나리오'!$H$2)*('d_시나리오'!$J$2-'d_시나리오'!$I$2))))</f>
        <v/>
      </c>
      <c r="C1384">
        <f>BETAINV(RAND(),2,6)</f>
        <v/>
      </c>
      <c r="D1384">
        <f>INDEX('d_분포'!$A$2:$A$28,RANDBETWEEN(1,27))</f>
        <v/>
      </c>
      <c r="E1384">
        <f>INDEX('d_분포'!$C$2:$C$5,RANDBETWEEN(1,4))*(0.9+0.2*RAND())</f>
        <v/>
      </c>
      <c r="F1384">
        <f>RAND()</f>
        <v/>
      </c>
      <c r="G1384">
        <f>IF('d_시나리오'!$J$3='d_시나리오'!$H$3,'d_시나리오'!$I$3,IF(F1384&lt;('d_시나리오'!$I$3-'d_시나리오'!$H$3)/('d_시나리오'!$J$3-'d_시나리오'!$H$3),'d_시나리오'!$H$3+SQRT(F1384*('d_시나리오'!$J$3-'d_시나리오'!$H$3)*('d_시나리오'!$I$3-'d_시나리오'!$H$3)),'d_시나리오'!$J$3-SQRT((1-F1384)*('d_시나리오'!$J$3-'d_시나리오'!$H$3)*('d_시나리오'!$J$3-'d_시나리오'!$I$3))))</f>
        <v/>
      </c>
      <c r="H1384">
        <f>RAND()</f>
        <v/>
      </c>
      <c r="I1384">
        <f>IF('d_시나리오'!$J$4='d_시나리오'!$H$4,'d_시나리오'!$I$4,IF(H1384&lt;('d_시나리오'!$I$4-'d_시나리오'!$H$4)/('d_시나리오'!$J$4-'d_시나리오'!$H$4),'d_시나리오'!$H$4+SQRT(H1384*('d_시나리오'!$J$4-'d_시나리오'!$H$4)*('d_시나리오'!$I$4-'d_시나리오'!$H$4)),'d_시나리오'!$J$4-SQRT((1-H1384)*('d_시나리오'!$J$4-'d_시나리오'!$H$4)*('d_시나리오'!$J$4-'d_시나리오'!$I$4))))</f>
        <v/>
      </c>
      <c r="J1384">
        <f>RAND()</f>
        <v/>
      </c>
      <c r="K1384">
        <f>IF('d_시나리오'!$J$5='d_시나리오'!$H$5,'d_시나리오'!$I$5,IF(J1384&lt;('d_시나리오'!$I$5-'d_시나리오'!$H$5)/('d_시나리오'!$J$5-'d_시나리오'!$H$5),'d_시나리오'!$H$5+SQRT(J1384*('d_시나리오'!$J$5-'d_시나리오'!$H$5)*('d_시나리오'!$I$5-'d_시나리오'!$H$5)),'d_시나리오'!$J$5-SQRT((1-J1384)*('d_시나리오'!$J$5-'d_시나리오'!$H$5)*('d_시나리오'!$J$5-'d_시나리오'!$I$5))))</f>
        <v/>
      </c>
      <c r="L1384">
        <f>RAND()</f>
        <v/>
      </c>
      <c r="M1384">
        <f>IF('d_시나리오'!$J$6='d_시나리오'!$H$6,'d_시나리오'!$I$6,IF(L1384&lt;('d_시나리오'!$I$6-'d_시나리오'!$H$6)/('d_시나리오'!$J$6-'d_시나리오'!$H$6),'d_시나리오'!$H$6+SQRT(L1384*('d_시나리오'!$J$6-'d_시나리오'!$H$6)*('d_시나리오'!$I$6-'d_시나리오'!$H$6)),'d_시나리오'!$J$6-SQRT((1-L1384)*('d_시나리오'!$J$6-'d_시나리오'!$H$6)*('d_시나리오'!$J$6-'d_시나리오'!$I$6))))</f>
        <v/>
      </c>
      <c r="N1384">
        <f>INDEX('d_분포'!$B$2:$B$57,RANDBETWEEN(1,56))</f>
        <v/>
      </c>
      <c r="O1384">
        <f>BETAINV(RAND(),5,5)</f>
        <v/>
      </c>
      <c r="P1384">
        <f>'d_고정'!$B$1*'6_기대효과'!$H$7*('d_시나리오'!$I$7/'d_고정'!$B$2)*B1384</f>
        <v/>
      </c>
      <c r="Q1384">
        <f>P1384*C1384</f>
        <v/>
      </c>
      <c r="R1384">
        <f>P1384*E1384</f>
        <v/>
      </c>
      <c r="S1384">
        <f>R1384*G1384</f>
        <v/>
      </c>
      <c r="T1384">
        <f>Q1384+S1384</f>
        <v/>
      </c>
      <c r="U1384">
        <f>(Q1384*D1384+S1384*I1384)*(1-O1384)</f>
        <v/>
      </c>
      <c r="V1384">
        <f>(R1384*K1384*N1384+'d_고정'!$B$3*('6_기대효과'!$H$7/8)*N1384*'d_고정'!$B$10*M1384*('6_기대효과'!$K$7/'d_고정'!$B$9))*(1-O1384)</f>
        <v/>
      </c>
      <c r="W1384">
        <f>(S1384*I1384+R1384*MAX(K1384-'d_고정'!$B$10*M1384*('6_기대효과'!$K$7/'d_고정'!$B$9),0)*N1384)*(1-O1384)</f>
        <v/>
      </c>
      <c r="X1384">
        <f>U1384+V1384</f>
        <v/>
      </c>
      <c r="Y1384">
        <f>U1384/('d_고정'!$B$5*'6_기대효과'!$H$7/8)/'d_고정'!$B$6</f>
        <v/>
      </c>
      <c r="Z1384">
        <f>U1384/('d_고정'!$B$8*'6_기대효과'!$H$7/8)</f>
        <v/>
      </c>
    </row>
    <row r="1385">
      <c r="A1385">
        <f>RAND()</f>
        <v/>
      </c>
      <c r="B1385">
        <f>IF('d_시나리오'!$J$2='d_시나리오'!$H$2,'d_시나리오'!$I$2,IF(A1385&lt;('d_시나리오'!$I$2-'d_시나리오'!$H$2)/('d_시나리오'!$J$2-'d_시나리오'!$H$2),'d_시나리오'!$H$2+SQRT(A1385*('d_시나리오'!$J$2-'d_시나리오'!$H$2)*('d_시나리오'!$I$2-'d_시나리오'!$H$2)),'d_시나리오'!$J$2-SQRT((1-A1385)*('d_시나리오'!$J$2-'d_시나리오'!$H$2)*('d_시나리오'!$J$2-'d_시나리오'!$I$2))))</f>
        <v/>
      </c>
      <c r="C1385">
        <f>BETAINV(RAND(),2,6)</f>
        <v/>
      </c>
      <c r="D1385">
        <f>INDEX('d_분포'!$A$2:$A$28,RANDBETWEEN(1,27))</f>
        <v/>
      </c>
      <c r="E1385">
        <f>INDEX('d_분포'!$C$2:$C$5,RANDBETWEEN(1,4))*(0.9+0.2*RAND())</f>
        <v/>
      </c>
      <c r="F1385">
        <f>RAND()</f>
        <v/>
      </c>
      <c r="G1385">
        <f>IF('d_시나리오'!$J$3='d_시나리오'!$H$3,'d_시나리오'!$I$3,IF(F1385&lt;('d_시나리오'!$I$3-'d_시나리오'!$H$3)/('d_시나리오'!$J$3-'d_시나리오'!$H$3),'d_시나리오'!$H$3+SQRT(F1385*('d_시나리오'!$J$3-'d_시나리오'!$H$3)*('d_시나리오'!$I$3-'d_시나리오'!$H$3)),'d_시나리오'!$J$3-SQRT((1-F1385)*('d_시나리오'!$J$3-'d_시나리오'!$H$3)*('d_시나리오'!$J$3-'d_시나리오'!$I$3))))</f>
        <v/>
      </c>
      <c r="H1385">
        <f>RAND()</f>
        <v/>
      </c>
      <c r="I1385">
        <f>IF('d_시나리오'!$J$4='d_시나리오'!$H$4,'d_시나리오'!$I$4,IF(H1385&lt;('d_시나리오'!$I$4-'d_시나리오'!$H$4)/('d_시나리오'!$J$4-'d_시나리오'!$H$4),'d_시나리오'!$H$4+SQRT(H1385*('d_시나리오'!$J$4-'d_시나리오'!$H$4)*('d_시나리오'!$I$4-'d_시나리오'!$H$4)),'d_시나리오'!$J$4-SQRT((1-H1385)*('d_시나리오'!$J$4-'d_시나리오'!$H$4)*('d_시나리오'!$J$4-'d_시나리오'!$I$4))))</f>
        <v/>
      </c>
      <c r="J1385">
        <f>RAND()</f>
        <v/>
      </c>
      <c r="K1385">
        <f>IF('d_시나리오'!$J$5='d_시나리오'!$H$5,'d_시나리오'!$I$5,IF(J1385&lt;('d_시나리오'!$I$5-'d_시나리오'!$H$5)/('d_시나리오'!$J$5-'d_시나리오'!$H$5),'d_시나리오'!$H$5+SQRT(J1385*('d_시나리오'!$J$5-'d_시나리오'!$H$5)*('d_시나리오'!$I$5-'d_시나리오'!$H$5)),'d_시나리오'!$J$5-SQRT((1-J1385)*('d_시나리오'!$J$5-'d_시나리오'!$H$5)*('d_시나리오'!$J$5-'d_시나리오'!$I$5))))</f>
        <v/>
      </c>
      <c r="L1385">
        <f>RAND()</f>
        <v/>
      </c>
      <c r="M1385">
        <f>IF('d_시나리오'!$J$6='d_시나리오'!$H$6,'d_시나리오'!$I$6,IF(L1385&lt;('d_시나리오'!$I$6-'d_시나리오'!$H$6)/('d_시나리오'!$J$6-'d_시나리오'!$H$6),'d_시나리오'!$H$6+SQRT(L1385*('d_시나리오'!$J$6-'d_시나리오'!$H$6)*('d_시나리오'!$I$6-'d_시나리오'!$H$6)),'d_시나리오'!$J$6-SQRT((1-L1385)*('d_시나리오'!$J$6-'d_시나리오'!$H$6)*('d_시나리오'!$J$6-'d_시나리오'!$I$6))))</f>
        <v/>
      </c>
      <c r="N1385">
        <f>INDEX('d_분포'!$B$2:$B$57,RANDBETWEEN(1,56))</f>
        <v/>
      </c>
      <c r="O1385">
        <f>BETAINV(RAND(),5,5)</f>
        <v/>
      </c>
      <c r="P1385">
        <f>'d_고정'!$B$1*'6_기대효과'!$H$7*('d_시나리오'!$I$7/'d_고정'!$B$2)*B1385</f>
        <v/>
      </c>
      <c r="Q1385">
        <f>P1385*C1385</f>
        <v/>
      </c>
      <c r="R1385">
        <f>P1385*E1385</f>
        <v/>
      </c>
      <c r="S1385">
        <f>R1385*G1385</f>
        <v/>
      </c>
      <c r="T1385">
        <f>Q1385+S1385</f>
        <v/>
      </c>
      <c r="U1385">
        <f>(Q1385*D1385+S1385*I1385)*(1-O1385)</f>
        <v/>
      </c>
      <c r="V1385">
        <f>(R1385*K1385*N1385+'d_고정'!$B$3*('6_기대효과'!$H$7/8)*N1385*'d_고정'!$B$10*M1385*('6_기대효과'!$K$7/'d_고정'!$B$9))*(1-O1385)</f>
        <v/>
      </c>
      <c r="W1385">
        <f>(S1385*I1385+R1385*MAX(K1385-'d_고정'!$B$10*M1385*('6_기대효과'!$K$7/'d_고정'!$B$9),0)*N1385)*(1-O1385)</f>
        <v/>
      </c>
      <c r="X1385">
        <f>U1385+V1385</f>
        <v/>
      </c>
      <c r="Y1385">
        <f>U1385/('d_고정'!$B$5*'6_기대효과'!$H$7/8)/'d_고정'!$B$6</f>
        <v/>
      </c>
      <c r="Z1385">
        <f>U1385/('d_고정'!$B$8*'6_기대효과'!$H$7/8)</f>
        <v/>
      </c>
    </row>
    <row r="1386">
      <c r="A1386">
        <f>RAND()</f>
        <v/>
      </c>
      <c r="B1386">
        <f>IF('d_시나리오'!$J$2='d_시나리오'!$H$2,'d_시나리오'!$I$2,IF(A1386&lt;('d_시나리오'!$I$2-'d_시나리오'!$H$2)/('d_시나리오'!$J$2-'d_시나리오'!$H$2),'d_시나리오'!$H$2+SQRT(A1386*('d_시나리오'!$J$2-'d_시나리오'!$H$2)*('d_시나리오'!$I$2-'d_시나리오'!$H$2)),'d_시나리오'!$J$2-SQRT((1-A1386)*('d_시나리오'!$J$2-'d_시나리오'!$H$2)*('d_시나리오'!$J$2-'d_시나리오'!$I$2))))</f>
        <v/>
      </c>
      <c r="C1386">
        <f>BETAINV(RAND(),2,6)</f>
        <v/>
      </c>
      <c r="D1386">
        <f>INDEX('d_분포'!$A$2:$A$28,RANDBETWEEN(1,27))</f>
        <v/>
      </c>
      <c r="E1386">
        <f>INDEX('d_분포'!$C$2:$C$5,RANDBETWEEN(1,4))*(0.9+0.2*RAND())</f>
        <v/>
      </c>
      <c r="F1386">
        <f>RAND()</f>
        <v/>
      </c>
      <c r="G1386">
        <f>IF('d_시나리오'!$J$3='d_시나리오'!$H$3,'d_시나리오'!$I$3,IF(F1386&lt;('d_시나리오'!$I$3-'d_시나리오'!$H$3)/('d_시나리오'!$J$3-'d_시나리오'!$H$3),'d_시나리오'!$H$3+SQRT(F1386*('d_시나리오'!$J$3-'d_시나리오'!$H$3)*('d_시나리오'!$I$3-'d_시나리오'!$H$3)),'d_시나리오'!$J$3-SQRT((1-F1386)*('d_시나리오'!$J$3-'d_시나리오'!$H$3)*('d_시나리오'!$J$3-'d_시나리오'!$I$3))))</f>
        <v/>
      </c>
      <c r="H1386">
        <f>RAND()</f>
        <v/>
      </c>
      <c r="I1386">
        <f>IF('d_시나리오'!$J$4='d_시나리오'!$H$4,'d_시나리오'!$I$4,IF(H1386&lt;('d_시나리오'!$I$4-'d_시나리오'!$H$4)/('d_시나리오'!$J$4-'d_시나리오'!$H$4),'d_시나리오'!$H$4+SQRT(H1386*('d_시나리오'!$J$4-'d_시나리오'!$H$4)*('d_시나리오'!$I$4-'d_시나리오'!$H$4)),'d_시나리오'!$J$4-SQRT((1-H1386)*('d_시나리오'!$J$4-'d_시나리오'!$H$4)*('d_시나리오'!$J$4-'d_시나리오'!$I$4))))</f>
        <v/>
      </c>
      <c r="J1386">
        <f>RAND()</f>
        <v/>
      </c>
      <c r="K1386">
        <f>IF('d_시나리오'!$J$5='d_시나리오'!$H$5,'d_시나리오'!$I$5,IF(J1386&lt;('d_시나리오'!$I$5-'d_시나리오'!$H$5)/('d_시나리오'!$J$5-'d_시나리오'!$H$5),'d_시나리오'!$H$5+SQRT(J1386*('d_시나리오'!$J$5-'d_시나리오'!$H$5)*('d_시나리오'!$I$5-'d_시나리오'!$H$5)),'d_시나리오'!$J$5-SQRT((1-J1386)*('d_시나리오'!$J$5-'d_시나리오'!$H$5)*('d_시나리오'!$J$5-'d_시나리오'!$I$5))))</f>
        <v/>
      </c>
      <c r="L1386">
        <f>RAND()</f>
        <v/>
      </c>
      <c r="M1386">
        <f>IF('d_시나리오'!$J$6='d_시나리오'!$H$6,'d_시나리오'!$I$6,IF(L1386&lt;('d_시나리오'!$I$6-'d_시나리오'!$H$6)/('d_시나리오'!$J$6-'d_시나리오'!$H$6),'d_시나리오'!$H$6+SQRT(L1386*('d_시나리오'!$J$6-'d_시나리오'!$H$6)*('d_시나리오'!$I$6-'d_시나리오'!$H$6)),'d_시나리오'!$J$6-SQRT((1-L1386)*('d_시나리오'!$J$6-'d_시나리오'!$H$6)*('d_시나리오'!$J$6-'d_시나리오'!$I$6))))</f>
        <v/>
      </c>
      <c r="N1386">
        <f>INDEX('d_분포'!$B$2:$B$57,RANDBETWEEN(1,56))</f>
        <v/>
      </c>
      <c r="O1386">
        <f>BETAINV(RAND(),5,5)</f>
        <v/>
      </c>
      <c r="P1386">
        <f>'d_고정'!$B$1*'6_기대효과'!$H$7*('d_시나리오'!$I$7/'d_고정'!$B$2)*B1386</f>
        <v/>
      </c>
      <c r="Q1386">
        <f>P1386*C1386</f>
        <v/>
      </c>
      <c r="R1386">
        <f>P1386*E1386</f>
        <v/>
      </c>
      <c r="S1386">
        <f>R1386*G1386</f>
        <v/>
      </c>
      <c r="T1386">
        <f>Q1386+S1386</f>
        <v/>
      </c>
      <c r="U1386">
        <f>(Q1386*D1386+S1386*I1386)*(1-O1386)</f>
        <v/>
      </c>
      <c r="V1386">
        <f>(R1386*K1386*N1386+'d_고정'!$B$3*('6_기대효과'!$H$7/8)*N1386*'d_고정'!$B$10*M1386*('6_기대효과'!$K$7/'d_고정'!$B$9))*(1-O1386)</f>
        <v/>
      </c>
      <c r="W1386">
        <f>(S1386*I1386+R1386*MAX(K1386-'d_고정'!$B$10*M1386*('6_기대효과'!$K$7/'d_고정'!$B$9),0)*N1386)*(1-O1386)</f>
        <v/>
      </c>
      <c r="X1386">
        <f>U1386+V1386</f>
        <v/>
      </c>
      <c r="Y1386">
        <f>U1386/('d_고정'!$B$5*'6_기대효과'!$H$7/8)/'d_고정'!$B$6</f>
        <v/>
      </c>
      <c r="Z1386">
        <f>U1386/('d_고정'!$B$8*'6_기대효과'!$H$7/8)</f>
        <v/>
      </c>
    </row>
    <row r="1387">
      <c r="A1387">
        <f>RAND()</f>
        <v/>
      </c>
      <c r="B1387">
        <f>IF('d_시나리오'!$J$2='d_시나리오'!$H$2,'d_시나리오'!$I$2,IF(A1387&lt;('d_시나리오'!$I$2-'d_시나리오'!$H$2)/('d_시나리오'!$J$2-'d_시나리오'!$H$2),'d_시나리오'!$H$2+SQRT(A1387*('d_시나리오'!$J$2-'d_시나리오'!$H$2)*('d_시나리오'!$I$2-'d_시나리오'!$H$2)),'d_시나리오'!$J$2-SQRT((1-A1387)*('d_시나리오'!$J$2-'d_시나리오'!$H$2)*('d_시나리오'!$J$2-'d_시나리오'!$I$2))))</f>
        <v/>
      </c>
      <c r="C1387">
        <f>BETAINV(RAND(),2,6)</f>
        <v/>
      </c>
      <c r="D1387">
        <f>INDEX('d_분포'!$A$2:$A$28,RANDBETWEEN(1,27))</f>
        <v/>
      </c>
      <c r="E1387">
        <f>INDEX('d_분포'!$C$2:$C$5,RANDBETWEEN(1,4))*(0.9+0.2*RAND())</f>
        <v/>
      </c>
      <c r="F1387">
        <f>RAND()</f>
        <v/>
      </c>
      <c r="G1387">
        <f>IF('d_시나리오'!$J$3='d_시나리오'!$H$3,'d_시나리오'!$I$3,IF(F1387&lt;('d_시나리오'!$I$3-'d_시나리오'!$H$3)/('d_시나리오'!$J$3-'d_시나리오'!$H$3),'d_시나리오'!$H$3+SQRT(F1387*('d_시나리오'!$J$3-'d_시나리오'!$H$3)*('d_시나리오'!$I$3-'d_시나리오'!$H$3)),'d_시나리오'!$J$3-SQRT((1-F1387)*('d_시나리오'!$J$3-'d_시나리오'!$H$3)*('d_시나리오'!$J$3-'d_시나리오'!$I$3))))</f>
        <v/>
      </c>
      <c r="H1387">
        <f>RAND()</f>
        <v/>
      </c>
      <c r="I1387">
        <f>IF('d_시나리오'!$J$4='d_시나리오'!$H$4,'d_시나리오'!$I$4,IF(H1387&lt;('d_시나리오'!$I$4-'d_시나리오'!$H$4)/('d_시나리오'!$J$4-'d_시나리오'!$H$4),'d_시나리오'!$H$4+SQRT(H1387*('d_시나리오'!$J$4-'d_시나리오'!$H$4)*('d_시나리오'!$I$4-'d_시나리오'!$H$4)),'d_시나리오'!$J$4-SQRT((1-H1387)*('d_시나리오'!$J$4-'d_시나리오'!$H$4)*('d_시나리오'!$J$4-'d_시나리오'!$I$4))))</f>
        <v/>
      </c>
      <c r="J1387">
        <f>RAND()</f>
        <v/>
      </c>
      <c r="K1387">
        <f>IF('d_시나리오'!$J$5='d_시나리오'!$H$5,'d_시나리오'!$I$5,IF(J1387&lt;('d_시나리오'!$I$5-'d_시나리오'!$H$5)/('d_시나리오'!$J$5-'d_시나리오'!$H$5),'d_시나리오'!$H$5+SQRT(J1387*('d_시나리오'!$J$5-'d_시나리오'!$H$5)*('d_시나리오'!$I$5-'d_시나리오'!$H$5)),'d_시나리오'!$J$5-SQRT((1-J1387)*('d_시나리오'!$J$5-'d_시나리오'!$H$5)*('d_시나리오'!$J$5-'d_시나리오'!$I$5))))</f>
        <v/>
      </c>
      <c r="L1387">
        <f>RAND()</f>
        <v/>
      </c>
      <c r="M1387">
        <f>IF('d_시나리오'!$J$6='d_시나리오'!$H$6,'d_시나리오'!$I$6,IF(L1387&lt;('d_시나리오'!$I$6-'d_시나리오'!$H$6)/('d_시나리오'!$J$6-'d_시나리오'!$H$6),'d_시나리오'!$H$6+SQRT(L1387*('d_시나리오'!$J$6-'d_시나리오'!$H$6)*('d_시나리오'!$I$6-'d_시나리오'!$H$6)),'d_시나리오'!$J$6-SQRT((1-L1387)*('d_시나리오'!$J$6-'d_시나리오'!$H$6)*('d_시나리오'!$J$6-'d_시나리오'!$I$6))))</f>
        <v/>
      </c>
      <c r="N1387">
        <f>INDEX('d_분포'!$B$2:$B$57,RANDBETWEEN(1,56))</f>
        <v/>
      </c>
      <c r="O1387">
        <f>BETAINV(RAND(),5,5)</f>
        <v/>
      </c>
      <c r="P1387">
        <f>'d_고정'!$B$1*'6_기대효과'!$H$7*('d_시나리오'!$I$7/'d_고정'!$B$2)*B1387</f>
        <v/>
      </c>
      <c r="Q1387">
        <f>P1387*C1387</f>
        <v/>
      </c>
      <c r="R1387">
        <f>P1387*E1387</f>
        <v/>
      </c>
      <c r="S1387">
        <f>R1387*G1387</f>
        <v/>
      </c>
      <c r="T1387">
        <f>Q1387+S1387</f>
        <v/>
      </c>
      <c r="U1387">
        <f>(Q1387*D1387+S1387*I1387)*(1-O1387)</f>
        <v/>
      </c>
      <c r="V1387">
        <f>(R1387*K1387*N1387+'d_고정'!$B$3*('6_기대효과'!$H$7/8)*N1387*'d_고정'!$B$10*M1387*('6_기대효과'!$K$7/'d_고정'!$B$9))*(1-O1387)</f>
        <v/>
      </c>
      <c r="W1387">
        <f>(S1387*I1387+R1387*MAX(K1387-'d_고정'!$B$10*M1387*('6_기대효과'!$K$7/'d_고정'!$B$9),0)*N1387)*(1-O1387)</f>
        <v/>
      </c>
      <c r="X1387">
        <f>U1387+V1387</f>
        <v/>
      </c>
      <c r="Y1387">
        <f>U1387/('d_고정'!$B$5*'6_기대효과'!$H$7/8)/'d_고정'!$B$6</f>
        <v/>
      </c>
      <c r="Z1387">
        <f>U1387/('d_고정'!$B$8*'6_기대효과'!$H$7/8)</f>
        <v/>
      </c>
    </row>
    <row r="1388">
      <c r="A1388">
        <f>RAND()</f>
        <v/>
      </c>
      <c r="B1388">
        <f>IF('d_시나리오'!$J$2='d_시나리오'!$H$2,'d_시나리오'!$I$2,IF(A1388&lt;('d_시나리오'!$I$2-'d_시나리오'!$H$2)/('d_시나리오'!$J$2-'d_시나리오'!$H$2),'d_시나리오'!$H$2+SQRT(A1388*('d_시나리오'!$J$2-'d_시나리오'!$H$2)*('d_시나리오'!$I$2-'d_시나리오'!$H$2)),'d_시나리오'!$J$2-SQRT((1-A1388)*('d_시나리오'!$J$2-'d_시나리오'!$H$2)*('d_시나리오'!$J$2-'d_시나리오'!$I$2))))</f>
        <v/>
      </c>
      <c r="C1388">
        <f>BETAINV(RAND(),2,6)</f>
        <v/>
      </c>
      <c r="D1388">
        <f>INDEX('d_분포'!$A$2:$A$28,RANDBETWEEN(1,27))</f>
        <v/>
      </c>
      <c r="E1388">
        <f>INDEX('d_분포'!$C$2:$C$5,RANDBETWEEN(1,4))*(0.9+0.2*RAND())</f>
        <v/>
      </c>
      <c r="F1388">
        <f>RAND()</f>
        <v/>
      </c>
      <c r="G1388">
        <f>IF('d_시나리오'!$J$3='d_시나리오'!$H$3,'d_시나리오'!$I$3,IF(F1388&lt;('d_시나리오'!$I$3-'d_시나리오'!$H$3)/('d_시나리오'!$J$3-'d_시나리오'!$H$3),'d_시나리오'!$H$3+SQRT(F1388*('d_시나리오'!$J$3-'d_시나리오'!$H$3)*('d_시나리오'!$I$3-'d_시나리오'!$H$3)),'d_시나리오'!$J$3-SQRT((1-F1388)*('d_시나리오'!$J$3-'d_시나리오'!$H$3)*('d_시나리오'!$J$3-'d_시나리오'!$I$3))))</f>
        <v/>
      </c>
      <c r="H1388">
        <f>RAND()</f>
        <v/>
      </c>
      <c r="I1388">
        <f>IF('d_시나리오'!$J$4='d_시나리오'!$H$4,'d_시나리오'!$I$4,IF(H1388&lt;('d_시나리오'!$I$4-'d_시나리오'!$H$4)/('d_시나리오'!$J$4-'d_시나리오'!$H$4),'d_시나리오'!$H$4+SQRT(H1388*('d_시나리오'!$J$4-'d_시나리오'!$H$4)*('d_시나리오'!$I$4-'d_시나리오'!$H$4)),'d_시나리오'!$J$4-SQRT((1-H1388)*('d_시나리오'!$J$4-'d_시나리오'!$H$4)*('d_시나리오'!$J$4-'d_시나리오'!$I$4))))</f>
        <v/>
      </c>
      <c r="J1388">
        <f>RAND()</f>
        <v/>
      </c>
      <c r="K1388">
        <f>IF('d_시나리오'!$J$5='d_시나리오'!$H$5,'d_시나리오'!$I$5,IF(J1388&lt;('d_시나리오'!$I$5-'d_시나리오'!$H$5)/('d_시나리오'!$J$5-'d_시나리오'!$H$5),'d_시나리오'!$H$5+SQRT(J1388*('d_시나리오'!$J$5-'d_시나리오'!$H$5)*('d_시나리오'!$I$5-'d_시나리오'!$H$5)),'d_시나리오'!$J$5-SQRT((1-J1388)*('d_시나리오'!$J$5-'d_시나리오'!$H$5)*('d_시나리오'!$J$5-'d_시나리오'!$I$5))))</f>
        <v/>
      </c>
      <c r="L1388">
        <f>RAND()</f>
        <v/>
      </c>
      <c r="M1388">
        <f>IF('d_시나리오'!$J$6='d_시나리오'!$H$6,'d_시나리오'!$I$6,IF(L1388&lt;('d_시나리오'!$I$6-'d_시나리오'!$H$6)/('d_시나리오'!$J$6-'d_시나리오'!$H$6),'d_시나리오'!$H$6+SQRT(L1388*('d_시나리오'!$J$6-'d_시나리오'!$H$6)*('d_시나리오'!$I$6-'d_시나리오'!$H$6)),'d_시나리오'!$J$6-SQRT((1-L1388)*('d_시나리오'!$J$6-'d_시나리오'!$H$6)*('d_시나리오'!$J$6-'d_시나리오'!$I$6))))</f>
        <v/>
      </c>
      <c r="N1388">
        <f>INDEX('d_분포'!$B$2:$B$57,RANDBETWEEN(1,56))</f>
        <v/>
      </c>
      <c r="O1388">
        <f>BETAINV(RAND(),5,5)</f>
        <v/>
      </c>
      <c r="P1388">
        <f>'d_고정'!$B$1*'6_기대효과'!$H$7*('d_시나리오'!$I$7/'d_고정'!$B$2)*B1388</f>
        <v/>
      </c>
      <c r="Q1388">
        <f>P1388*C1388</f>
        <v/>
      </c>
      <c r="R1388">
        <f>P1388*E1388</f>
        <v/>
      </c>
      <c r="S1388">
        <f>R1388*G1388</f>
        <v/>
      </c>
      <c r="T1388">
        <f>Q1388+S1388</f>
        <v/>
      </c>
      <c r="U1388">
        <f>(Q1388*D1388+S1388*I1388)*(1-O1388)</f>
        <v/>
      </c>
      <c r="V1388">
        <f>(R1388*K1388*N1388+'d_고정'!$B$3*('6_기대효과'!$H$7/8)*N1388*'d_고정'!$B$10*M1388*('6_기대효과'!$K$7/'d_고정'!$B$9))*(1-O1388)</f>
        <v/>
      </c>
      <c r="W1388">
        <f>(S1388*I1388+R1388*MAX(K1388-'d_고정'!$B$10*M1388*('6_기대효과'!$K$7/'d_고정'!$B$9),0)*N1388)*(1-O1388)</f>
        <v/>
      </c>
      <c r="X1388">
        <f>U1388+V1388</f>
        <v/>
      </c>
      <c r="Y1388">
        <f>U1388/('d_고정'!$B$5*'6_기대효과'!$H$7/8)/'d_고정'!$B$6</f>
        <v/>
      </c>
      <c r="Z1388">
        <f>U1388/('d_고정'!$B$8*'6_기대효과'!$H$7/8)</f>
        <v/>
      </c>
    </row>
    <row r="1389">
      <c r="A1389">
        <f>RAND()</f>
        <v/>
      </c>
      <c r="B1389">
        <f>IF('d_시나리오'!$J$2='d_시나리오'!$H$2,'d_시나리오'!$I$2,IF(A1389&lt;('d_시나리오'!$I$2-'d_시나리오'!$H$2)/('d_시나리오'!$J$2-'d_시나리오'!$H$2),'d_시나리오'!$H$2+SQRT(A1389*('d_시나리오'!$J$2-'d_시나리오'!$H$2)*('d_시나리오'!$I$2-'d_시나리오'!$H$2)),'d_시나리오'!$J$2-SQRT((1-A1389)*('d_시나리오'!$J$2-'d_시나리오'!$H$2)*('d_시나리오'!$J$2-'d_시나리오'!$I$2))))</f>
        <v/>
      </c>
      <c r="C1389">
        <f>BETAINV(RAND(),2,6)</f>
        <v/>
      </c>
      <c r="D1389">
        <f>INDEX('d_분포'!$A$2:$A$28,RANDBETWEEN(1,27))</f>
        <v/>
      </c>
      <c r="E1389">
        <f>INDEX('d_분포'!$C$2:$C$5,RANDBETWEEN(1,4))*(0.9+0.2*RAND())</f>
        <v/>
      </c>
      <c r="F1389">
        <f>RAND()</f>
        <v/>
      </c>
      <c r="G1389">
        <f>IF('d_시나리오'!$J$3='d_시나리오'!$H$3,'d_시나리오'!$I$3,IF(F1389&lt;('d_시나리오'!$I$3-'d_시나리오'!$H$3)/('d_시나리오'!$J$3-'d_시나리오'!$H$3),'d_시나리오'!$H$3+SQRT(F1389*('d_시나리오'!$J$3-'d_시나리오'!$H$3)*('d_시나리오'!$I$3-'d_시나리오'!$H$3)),'d_시나리오'!$J$3-SQRT((1-F1389)*('d_시나리오'!$J$3-'d_시나리오'!$H$3)*('d_시나리오'!$J$3-'d_시나리오'!$I$3))))</f>
        <v/>
      </c>
      <c r="H1389">
        <f>RAND()</f>
        <v/>
      </c>
      <c r="I1389">
        <f>IF('d_시나리오'!$J$4='d_시나리오'!$H$4,'d_시나리오'!$I$4,IF(H1389&lt;('d_시나리오'!$I$4-'d_시나리오'!$H$4)/('d_시나리오'!$J$4-'d_시나리오'!$H$4),'d_시나리오'!$H$4+SQRT(H1389*('d_시나리오'!$J$4-'d_시나리오'!$H$4)*('d_시나리오'!$I$4-'d_시나리오'!$H$4)),'d_시나리오'!$J$4-SQRT((1-H1389)*('d_시나리오'!$J$4-'d_시나리오'!$H$4)*('d_시나리오'!$J$4-'d_시나리오'!$I$4))))</f>
        <v/>
      </c>
      <c r="J1389">
        <f>RAND()</f>
        <v/>
      </c>
      <c r="K1389">
        <f>IF('d_시나리오'!$J$5='d_시나리오'!$H$5,'d_시나리오'!$I$5,IF(J1389&lt;('d_시나리오'!$I$5-'d_시나리오'!$H$5)/('d_시나리오'!$J$5-'d_시나리오'!$H$5),'d_시나리오'!$H$5+SQRT(J1389*('d_시나리오'!$J$5-'d_시나리오'!$H$5)*('d_시나리오'!$I$5-'d_시나리오'!$H$5)),'d_시나리오'!$J$5-SQRT((1-J1389)*('d_시나리오'!$J$5-'d_시나리오'!$H$5)*('d_시나리오'!$J$5-'d_시나리오'!$I$5))))</f>
        <v/>
      </c>
      <c r="L1389">
        <f>RAND()</f>
        <v/>
      </c>
      <c r="M1389">
        <f>IF('d_시나리오'!$J$6='d_시나리오'!$H$6,'d_시나리오'!$I$6,IF(L1389&lt;('d_시나리오'!$I$6-'d_시나리오'!$H$6)/('d_시나리오'!$J$6-'d_시나리오'!$H$6),'d_시나리오'!$H$6+SQRT(L1389*('d_시나리오'!$J$6-'d_시나리오'!$H$6)*('d_시나리오'!$I$6-'d_시나리오'!$H$6)),'d_시나리오'!$J$6-SQRT((1-L1389)*('d_시나리오'!$J$6-'d_시나리오'!$H$6)*('d_시나리오'!$J$6-'d_시나리오'!$I$6))))</f>
        <v/>
      </c>
      <c r="N1389">
        <f>INDEX('d_분포'!$B$2:$B$57,RANDBETWEEN(1,56))</f>
        <v/>
      </c>
      <c r="O1389">
        <f>BETAINV(RAND(),5,5)</f>
        <v/>
      </c>
      <c r="P1389">
        <f>'d_고정'!$B$1*'6_기대효과'!$H$7*('d_시나리오'!$I$7/'d_고정'!$B$2)*B1389</f>
        <v/>
      </c>
      <c r="Q1389">
        <f>P1389*C1389</f>
        <v/>
      </c>
      <c r="R1389">
        <f>P1389*E1389</f>
        <v/>
      </c>
      <c r="S1389">
        <f>R1389*G1389</f>
        <v/>
      </c>
      <c r="T1389">
        <f>Q1389+S1389</f>
        <v/>
      </c>
      <c r="U1389">
        <f>(Q1389*D1389+S1389*I1389)*(1-O1389)</f>
        <v/>
      </c>
      <c r="V1389">
        <f>(R1389*K1389*N1389+'d_고정'!$B$3*('6_기대효과'!$H$7/8)*N1389*'d_고정'!$B$10*M1389*('6_기대효과'!$K$7/'d_고정'!$B$9))*(1-O1389)</f>
        <v/>
      </c>
      <c r="W1389">
        <f>(S1389*I1389+R1389*MAX(K1389-'d_고정'!$B$10*M1389*('6_기대효과'!$K$7/'d_고정'!$B$9),0)*N1389)*(1-O1389)</f>
        <v/>
      </c>
      <c r="X1389">
        <f>U1389+V1389</f>
        <v/>
      </c>
      <c r="Y1389">
        <f>U1389/('d_고정'!$B$5*'6_기대효과'!$H$7/8)/'d_고정'!$B$6</f>
        <v/>
      </c>
      <c r="Z1389">
        <f>U1389/('d_고정'!$B$8*'6_기대효과'!$H$7/8)</f>
        <v/>
      </c>
    </row>
    <row r="1390">
      <c r="A1390">
        <f>RAND()</f>
        <v/>
      </c>
      <c r="B1390">
        <f>IF('d_시나리오'!$J$2='d_시나리오'!$H$2,'d_시나리오'!$I$2,IF(A1390&lt;('d_시나리오'!$I$2-'d_시나리오'!$H$2)/('d_시나리오'!$J$2-'d_시나리오'!$H$2),'d_시나리오'!$H$2+SQRT(A1390*('d_시나리오'!$J$2-'d_시나리오'!$H$2)*('d_시나리오'!$I$2-'d_시나리오'!$H$2)),'d_시나리오'!$J$2-SQRT((1-A1390)*('d_시나리오'!$J$2-'d_시나리오'!$H$2)*('d_시나리오'!$J$2-'d_시나리오'!$I$2))))</f>
        <v/>
      </c>
      <c r="C1390">
        <f>BETAINV(RAND(),2,6)</f>
        <v/>
      </c>
      <c r="D1390">
        <f>INDEX('d_분포'!$A$2:$A$28,RANDBETWEEN(1,27))</f>
        <v/>
      </c>
      <c r="E1390">
        <f>INDEX('d_분포'!$C$2:$C$5,RANDBETWEEN(1,4))*(0.9+0.2*RAND())</f>
        <v/>
      </c>
      <c r="F1390">
        <f>RAND()</f>
        <v/>
      </c>
      <c r="G1390">
        <f>IF('d_시나리오'!$J$3='d_시나리오'!$H$3,'d_시나리오'!$I$3,IF(F1390&lt;('d_시나리오'!$I$3-'d_시나리오'!$H$3)/('d_시나리오'!$J$3-'d_시나리오'!$H$3),'d_시나리오'!$H$3+SQRT(F1390*('d_시나리오'!$J$3-'d_시나리오'!$H$3)*('d_시나리오'!$I$3-'d_시나리오'!$H$3)),'d_시나리오'!$J$3-SQRT((1-F1390)*('d_시나리오'!$J$3-'d_시나리오'!$H$3)*('d_시나리오'!$J$3-'d_시나리오'!$I$3))))</f>
        <v/>
      </c>
      <c r="H1390">
        <f>RAND()</f>
        <v/>
      </c>
      <c r="I1390">
        <f>IF('d_시나리오'!$J$4='d_시나리오'!$H$4,'d_시나리오'!$I$4,IF(H1390&lt;('d_시나리오'!$I$4-'d_시나리오'!$H$4)/('d_시나리오'!$J$4-'d_시나리오'!$H$4),'d_시나리오'!$H$4+SQRT(H1390*('d_시나리오'!$J$4-'d_시나리오'!$H$4)*('d_시나리오'!$I$4-'d_시나리오'!$H$4)),'d_시나리오'!$J$4-SQRT((1-H1390)*('d_시나리오'!$J$4-'d_시나리오'!$H$4)*('d_시나리오'!$J$4-'d_시나리오'!$I$4))))</f>
        <v/>
      </c>
      <c r="J1390">
        <f>RAND()</f>
        <v/>
      </c>
      <c r="K1390">
        <f>IF('d_시나리오'!$J$5='d_시나리오'!$H$5,'d_시나리오'!$I$5,IF(J1390&lt;('d_시나리오'!$I$5-'d_시나리오'!$H$5)/('d_시나리오'!$J$5-'d_시나리오'!$H$5),'d_시나리오'!$H$5+SQRT(J1390*('d_시나리오'!$J$5-'d_시나리오'!$H$5)*('d_시나리오'!$I$5-'d_시나리오'!$H$5)),'d_시나리오'!$J$5-SQRT((1-J1390)*('d_시나리오'!$J$5-'d_시나리오'!$H$5)*('d_시나리오'!$J$5-'d_시나리오'!$I$5))))</f>
        <v/>
      </c>
      <c r="L1390">
        <f>RAND()</f>
        <v/>
      </c>
      <c r="M1390">
        <f>IF('d_시나리오'!$J$6='d_시나리오'!$H$6,'d_시나리오'!$I$6,IF(L1390&lt;('d_시나리오'!$I$6-'d_시나리오'!$H$6)/('d_시나리오'!$J$6-'d_시나리오'!$H$6),'d_시나리오'!$H$6+SQRT(L1390*('d_시나리오'!$J$6-'d_시나리오'!$H$6)*('d_시나리오'!$I$6-'d_시나리오'!$H$6)),'d_시나리오'!$J$6-SQRT((1-L1390)*('d_시나리오'!$J$6-'d_시나리오'!$H$6)*('d_시나리오'!$J$6-'d_시나리오'!$I$6))))</f>
        <v/>
      </c>
      <c r="N1390">
        <f>INDEX('d_분포'!$B$2:$B$57,RANDBETWEEN(1,56))</f>
        <v/>
      </c>
      <c r="O1390">
        <f>BETAINV(RAND(),5,5)</f>
        <v/>
      </c>
      <c r="P1390">
        <f>'d_고정'!$B$1*'6_기대효과'!$H$7*('d_시나리오'!$I$7/'d_고정'!$B$2)*B1390</f>
        <v/>
      </c>
      <c r="Q1390">
        <f>P1390*C1390</f>
        <v/>
      </c>
      <c r="R1390">
        <f>P1390*E1390</f>
        <v/>
      </c>
      <c r="S1390">
        <f>R1390*G1390</f>
        <v/>
      </c>
      <c r="T1390">
        <f>Q1390+S1390</f>
        <v/>
      </c>
      <c r="U1390">
        <f>(Q1390*D1390+S1390*I1390)*(1-O1390)</f>
        <v/>
      </c>
      <c r="V1390">
        <f>(R1390*K1390*N1390+'d_고정'!$B$3*('6_기대효과'!$H$7/8)*N1390*'d_고정'!$B$10*M1390*('6_기대효과'!$K$7/'d_고정'!$B$9))*(1-O1390)</f>
        <v/>
      </c>
      <c r="W1390">
        <f>(S1390*I1390+R1390*MAX(K1390-'d_고정'!$B$10*M1390*('6_기대효과'!$K$7/'d_고정'!$B$9),0)*N1390)*(1-O1390)</f>
        <v/>
      </c>
      <c r="X1390">
        <f>U1390+V1390</f>
        <v/>
      </c>
      <c r="Y1390">
        <f>U1390/('d_고정'!$B$5*'6_기대효과'!$H$7/8)/'d_고정'!$B$6</f>
        <v/>
      </c>
      <c r="Z1390">
        <f>U1390/('d_고정'!$B$8*'6_기대효과'!$H$7/8)</f>
        <v/>
      </c>
    </row>
    <row r="1391">
      <c r="A1391">
        <f>RAND()</f>
        <v/>
      </c>
      <c r="B1391">
        <f>IF('d_시나리오'!$J$2='d_시나리오'!$H$2,'d_시나리오'!$I$2,IF(A1391&lt;('d_시나리오'!$I$2-'d_시나리오'!$H$2)/('d_시나리오'!$J$2-'d_시나리오'!$H$2),'d_시나리오'!$H$2+SQRT(A1391*('d_시나리오'!$J$2-'d_시나리오'!$H$2)*('d_시나리오'!$I$2-'d_시나리오'!$H$2)),'d_시나리오'!$J$2-SQRT((1-A1391)*('d_시나리오'!$J$2-'d_시나리오'!$H$2)*('d_시나리오'!$J$2-'d_시나리오'!$I$2))))</f>
        <v/>
      </c>
      <c r="C1391">
        <f>BETAINV(RAND(),2,6)</f>
        <v/>
      </c>
      <c r="D1391">
        <f>INDEX('d_분포'!$A$2:$A$28,RANDBETWEEN(1,27))</f>
        <v/>
      </c>
      <c r="E1391">
        <f>INDEX('d_분포'!$C$2:$C$5,RANDBETWEEN(1,4))*(0.9+0.2*RAND())</f>
        <v/>
      </c>
      <c r="F1391">
        <f>RAND()</f>
        <v/>
      </c>
      <c r="G1391">
        <f>IF('d_시나리오'!$J$3='d_시나리오'!$H$3,'d_시나리오'!$I$3,IF(F1391&lt;('d_시나리오'!$I$3-'d_시나리오'!$H$3)/('d_시나리오'!$J$3-'d_시나리오'!$H$3),'d_시나리오'!$H$3+SQRT(F1391*('d_시나리오'!$J$3-'d_시나리오'!$H$3)*('d_시나리오'!$I$3-'d_시나리오'!$H$3)),'d_시나리오'!$J$3-SQRT((1-F1391)*('d_시나리오'!$J$3-'d_시나리오'!$H$3)*('d_시나리오'!$J$3-'d_시나리오'!$I$3))))</f>
        <v/>
      </c>
      <c r="H1391">
        <f>RAND()</f>
        <v/>
      </c>
      <c r="I1391">
        <f>IF('d_시나리오'!$J$4='d_시나리오'!$H$4,'d_시나리오'!$I$4,IF(H1391&lt;('d_시나리오'!$I$4-'d_시나리오'!$H$4)/('d_시나리오'!$J$4-'d_시나리오'!$H$4),'d_시나리오'!$H$4+SQRT(H1391*('d_시나리오'!$J$4-'d_시나리오'!$H$4)*('d_시나리오'!$I$4-'d_시나리오'!$H$4)),'d_시나리오'!$J$4-SQRT((1-H1391)*('d_시나리오'!$J$4-'d_시나리오'!$H$4)*('d_시나리오'!$J$4-'d_시나리오'!$I$4))))</f>
        <v/>
      </c>
      <c r="J1391">
        <f>RAND()</f>
        <v/>
      </c>
      <c r="K1391">
        <f>IF('d_시나리오'!$J$5='d_시나리오'!$H$5,'d_시나리오'!$I$5,IF(J1391&lt;('d_시나리오'!$I$5-'d_시나리오'!$H$5)/('d_시나리오'!$J$5-'d_시나리오'!$H$5),'d_시나리오'!$H$5+SQRT(J1391*('d_시나리오'!$J$5-'d_시나리오'!$H$5)*('d_시나리오'!$I$5-'d_시나리오'!$H$5)),'d_시나리오'!$J$5-SQRT((1-J1391)*('d_시나리오'!$J$5-'d_시나리오'!$H$5)*('d_시나리오'!$J$5-'d_시나리오'!$I$5))))</f>
        <v/>
      </c>
      <c r="L1391">
        <f>RAND()</f>
        <v/>
      </c>
      <c r="M1391">
        <f>IF('d_시나리오'!$J$6='d_시나리오'!$H$6,'d_시나리오'!$I$6,IF(L1391&lt;('d_시나리오'!$I$6-'d_시나리오'!$H$6)/('d_시나리오'!$J$6-'d_시나리오'!$H$6),'d_시나리오'!$H$6+SQRT(L1391*('d_시나리오'!$J$6-'d_시나리오'!$H$6)*('d_시나리오'!$I$6-'d_시나리오'!$H$6)),'d_시나리오'!$J$6-SQRT((1-L1391)*('d_시나리오'!$J$6-'d_시나리오'!$H$6)*('d_시나리오'!$J$6-'d_시나리오'!$I$6))))</f>
        <v/>
      </c>
      <c r="N1391">
        <f>INDEX('d_분포'!$B$2:$B$57,RANDBETWEEN(1,56))</f>
        <v/>
      </c>
      <c r="O1391">
        <f>BETAINV(RAND(),5,5)</f>
        <v/>
      </c>
      <c r="P1391">
        <f>'d_고정'!$B$1*'6_기대효과'!$H$7*('d_시나리오'!$I$7/'d_고정'!$B$2)*B1391</f>
        <v/>
      </c>
      <c r="Q1391">
        <f>P1391*C1391</f>
        <v/>
      </c>
      <c r="R1391">
        <f>P1391*E1391</f>
        <v/>
      </c>
      <c r="S1391">
        <f>R1391*G1391</f>
        <v/>
      </c>
      <c r="T1391">
        <f>Q1391+S1391</f>
        <v/>
      </c>
      <c r="U1391">
        <f>(Q1391*D1391+S1391*I1391)*(1-O1391)</f>
        <v/>
      </c>
      <c r="V1391">
        <f>(R1391*K1391*N1391+'d_고정'!$B$3*('6_기대효과'!$H$7/8)*N1391*'d_고정'!$B$10*M1391*('6_기대효과'!$K$7/'d_고정'!$B$9))*(1-O1391)</f>
        <v/>
      </c>
      <c r="W1391">
        <f>(S1391*I1391+R1391*MAX(K1391-'d_고정'!$B$10*M1391*('6_기대효과'!$K$7/'d_고정'!$B$9),0)*N1391)*(1-O1391)</f>
        <v/>
      </c>
      <c r="X1391">
        <f>U1391+V1391</f>
        <v/>
      </c>
      <c r="Y1391">
        <f>U1391/('d_고정'!$B$5*'6_기대효과'!$H$7/8)/'d_고정'!$B$6</f>
        <v/>
      </c>
      <c r="Z1391">
        <f>U1391/('d_고정'!$B$8*'6_기대효과'!$H$7/8)</f>
        <v/>
      </c>
    </row>
    <row r="1392">
      <c r="A1392">
        <f>RAND()</f>
        <v/>
      </c>
      <c r="B1392">
        <f>IF('d_시나리오'!$J$2='d_시나리오'!$H$2,'d_시나리오'!$I$2,IF(A1392&lt;('d_시나리오'!$I$2-'d_시나리오'!$H$2)/('d_시나리오'!$J$2-'d_시나리오'!$H$2),'d_시나리오'!$H$2+SQRT(A1392*('d_시나리오'!$J$2-'d_시나리오'!$H$2)*('d_시나리오'!$I$2-'d_시나리오'!$H$2)),'d_시나리오'!$J$2-SQRT((1-A1392)*('d_시나리오'!$J$2-'d_시나리오'!$H$2)*('d_시나리오'!$J$2-'d_시나리오'!$I$2))))</f>
        <v/>
      </c>
      <c r="C1392">
        <f>BETAINV(RAND(),2,6)</f>
        <v/>
      </c>
      <c r="D1392">
        <f>INDEX('d_분포'!$A$2:$A$28,RANDBETWEEN(1,27))</f>
        <v/>
      </c>
      <c r="E1392">
        <f>INDEX('d_분포'!$C$2:$C$5,RANDBETWEEN(1,4))*(0.9+0.2*RAND())</f>
        <v/>
      </c>
      <c r="F1392">
        <f>RAND()</f>
        <v/>
      </c>
      <c r="G1392">
        <f>IF('d_시나리오'!$J$3='d_시나리오'!$H$3,'d_시나리오'!$I$3,IF(F1392&lt;('d_시나리오'!$I$3-'d_시나리오'!$H$3)/('d_시나리오'!$J$3-'d_시나리오'!$H$3),'d_시나리오'!$H$3+SQRT(F1392*('d_시나리오'!$J$3-'d_시나리오'!$H$3)*('d_시나리오'!$I$3-'d_시나리오'!$H$3)),'d_시나리오'!$J$3-SQRT((1-F1392)*('d_시나리오'!$J$3-'d_시나리오'!$H$3)*('d_시나리오'!$J$3-'d_시나리오'!$I$3))))</f>
        <v/>
      </c>
      <c r="H1392">
        <f>RAND()</f>
        <v/>
      </c>
      <c r="I1392">
        <f>IF('d_시나리오'!$J$4='d_시나리오'!$H$4,'d_시나리오'!$I$4,IF(H1392&lt;('d_시나리오'!$I$4-'d_시나리오'!$H$4)/('d_시나리오'!$J$4-'d_시나리오'!$H$4),'d_시나리오'!$H$4+SQRT(H1392*('d_시나리오'!$J$4-'d_시나리오'!$H$4)*('d_시나리오'!$I$4-'d_시나리오'!$H$4)),'d_시나리오'!$J$4-SQRT((1-H1392)*('d_시나리오'!$J$4-'d_시나리오'!$H$4)*('d_시나리오'!$J$4-'d_시나리오'!$I$4))))</f>
        <v/>
      </c>
      <c r="J1392">
        <f>RAND()</f>
        <v/>
      </c>
      <c r="K1392">
        <f>IF('d_시나리오'!$J$5='d_시나리오'!$H$5,'d_시나리오'!$I$5,IF(J1392&lt;('d_시나리오'!$I$5-'d_시나리오'!$H$5)/('d_시나리오'!$J$5-'d_시나리오'!$H$5),'d_시나리오'!$H$5+SQRT(J1392*('d_시나리오'!$J$5-'d_시나리오'!$H$5)*('d_시나리오'!$I$5-'d_시나리오'!$H$5)),'d_시나리오'!$J$5-SQRT((1-J1392)*('d_시나리오'!$J$5-'d_시나리오'!$H$5)*('d_시나리오'!$J$5-'d_시나리오'!$I$5))))</f>
        <v/>
      </c>
      <c r="L1392">
        <f>RAND()</f>
        <v/>
      </c>
      <c r="M1392">
        <f>IF('d_시나리오'!$J$6='d_시나리오'!$H$6,'d_시나리오'!$I$6,IF(L1392&lt;('d_시나리오'!$I$6-'d_시나리오'!$H$6)/('d_시나리오'!$J$6-'d_시나리오'!$H$6),'d_시나리오'!$H$6+SQRT(L1392*('d_시나리오'!$J$6-'d_시나리오'!$H$6)*('d_시나리오'!$I$6-'d_시나리오'!$H$6)),'d_시나리오'!$J$6-SQRT((1-L1392)*('d_시나리오'!$J$6-'d_시나리오'!$H$6)*('d_시나리오'!$J$6-'d_시나리오'!$I$6))))</f>
        <v/>
      </c>
      <c r="N1392">
        <f>INDEX('d_분포'!$B$2:$B$57,RANDBETWEEN(1,56))</f>
        <v/>
      </c>
      <c r="O1392">
        <f>BETAINV(RAND(),5,5)</f>
        <v/>
      </c>
      <c r="P1392">
        <f>'d_고정'!$B$1*'6_기대효과'!$H$7*('d_시나리오'!$I$7/'d_고정'!$B$2)*B1392</f>
        <v/>
      </c>
      <c r="Q1392">
        <f>P1392*C1392</f>
        <v/>
      </c>
      <c r="R1392">
        <f>P1392*E1392</f>
        <v/>
      </c>
      <c r="S1392">
        <f>R1392*G1392</f>
        <v/>
      </c>
      <c r="T1392">
        <f>Q1392+S1392</f>
        <v/>
      </c>
      <c r="U1392">
        <f>(Q1392*D1392+S1392*I1392)*(1-O1392)</f>
        <v/>
      </c>
      <c r="V1392">
        <f>(R1392*K1392*N1392+'d_고정'!$B$3*('6_기대효과'!$H$7/8)*N1392*'d_고정'!$B$10*M1392*('6_기대효과'!$K$7/'d_고정'!$B$9))*(1-O1392)</f>
        <v/>
      </c>
      <c r="W1392">
        <f>(S1392*I1392+R1392*MAX(K1392-'d_고정'!$B$10*M1392*('6_기대효과'!$K$7/'d_고정'!$B$9),0)*N1392)*(1-O1392)</f>
        <v/>
      </c>
      <c r="X1392">
        <f>U1392+V1392</f>
        <v/>
      </c>
      <c r="Y1392">
        <f>U1392/('d_고정'!$B$5*'6_기대효과'!$H$7/8)/'d_고정'!$B$6</f>
        <v/>
      </c>
      <c r="Z1392">
        <f>U1392/('d_고정'!$B$8*'6_기대효과'!$H$7/8)</f>
        <v/>
      </c>
    </row>
    <row r="1393">
      <c r="A1393">
        <f>RAND()</f>
        <v/>
      </c>
      <c r="B1393">
        <f>IF('d_시나리오'!$J$2='d_시나리오'!$H$2,'d_시나리오'!$I$2,IF(A1393&lt;('d_시나리오'!$I$2-'d_시나리오'!$H$2)/('d_시나리오'!$J$2-'d_시나리오'!$H$2),'d_시나리오'!$H$2+SQRT(A1393*('d_시나리오'!$J$2-'d_시나리오'!$H$2)*('d_시나리오'!$I$2-'d_시나리오'!$H$2)),'d_시나리오'!$J$2-SQRT((1-A1393)*('d_시나리오'!$J$2-'d_시나리오'!$H$2)*('d_시나리오'!$J$2-'d_시나리오'!$I$2))))</f>
        <v/>
      </c>
      <c r="C1393">
        <f>BETAINV(RAND(),2,6)</f>
        <v/>
      </c>
      <c r="D1393">
        <f>INDEX('d_분포'!$A$2:$A$28,RANDBETWEEN(1,27))</f>
        <v/>
      </c>
      <c r="E1393">
        <f>INDEX('d_분포'!$C$2:$C$5,RANDBETWEEN(1,4))*(0.9+0.2*RAND())</f>
        <v/>
      </c>
      <c r="F1393">
        <f>RAND()</f>
        <v/>
      </c>
      <c r="G1393">
        <f>IF('d_시나리오'!$J$3='d_시나리오'!$H$3,'d_시나리오'!$I$3,IF(F1393&lt;('d_시나리오'!$I$3-'d_시나리오'!$H$3)/('d_시나리오'!$J$3-'d_시나리오'!$H$3),'d_시나리오'!$H$3+SQRT(F1393*('d_시나리오'!$J$3-'d_시나리오'!$H$3)*('d_시나리오'!$I$3-'d_시나리오'!$H$3)),'d_시나리오'!$J$3-SQRT((1-F1393)*('d_시나리오'!$J$3-'d_시나리오'!$H$3)*('d_시나리오'!$J$3-'d_시나리오'!$I$3))))</f>
        <v/>
      </c>
      <c r="H1393">
        <f>RAND()</f>
        <v/>
      </c>
      <c r="I1393">
        <f>IF('d_시나리오'!$J$4='d_시나리오'!$H$4,'d_시나리오'!$I$4,IF(H1393&lt;('d_시나리오'!$I$4-'d_시나리오'!$H$4)/('d_시나리오'!$J$4-'d_시나리오'!$H$4),'d_시나리오'!$H$4+SQRT(H1393*('d_시나리오'!$J$4-'d_시나리오'!$H$4)*('d_시나리오'!$I$4-'d_시나리오'!$H$4)),'d_시나리오'!$J$4-SQRT((1-H1393)*('d_시나리오'!$J$4-'d_시나리오'!$H$4)*('d_시나리오'!$J$4-'d_시나리오'!$I$4))))</f>
        <v/>
      </c>
      <c r="J1393">
        <f>RAND()</f>
        <v/>
      </c>
      <c r="K1393">
        <f>IF('d_시나리오'!$J$5='d_시나리오'!$H$5,'d_시나리오'!$I$5,IF(J1393&lt;('d_시나리오'!$I$5-'d_시나리오'!$H$5)/('d_시나리오'!$J$5-'d_시나리오'!$H$5),'d_시나리오'!$H$5+SQRT(J1393*('d_시나리오'!$J$5-'d_시나리오'!$H$5)*('d_시나리오'!$I$5-'d_시나리오'!$H$5)),'d_시나리오'!$J$5-SQRT((1-J1393)*('d_시나리오'!$J$5-'d_시나리오'!$H$5)*('d_시나리오'!$J$5-'d_시나리오'!$I$5))))</f>
        <v/>
      </c>
      <c r="L1393">
        <f>RAND()</f>
        <v/>
      </c>
      <c r="M1393">
        <f>IF('d_시나리오'!$J$6='d_시나리오'!$H$6,'d_시나리오'!$I$6,IF(L1393&lt;('d_시나리오'!$I$6-'d_시나리오'!$H$6)/('d_시나리오'!$J$6-'d_시나리오'!$H$6),'d_시나리오'!$H$6+SQRT(L1393*('d_시나리오'!$J$6-'d_시나리오'!$H$6)*('d_시나리오'!$I$6-'d_시나리오'!$H$6)),'d_시나리오'!$J$6-SQRT((1-L1393)*('d_시나리오'!$J$6-'d_시나리오'!$H$6)*('d_시나리오'!$J$6-'d_시나리오'!$I$6))))</f>
        <v/>
      </c>
      <c r="N1393">
        <f>INDEX('d_분포'!$B$2:$B$57,RANDBETWEEN(1,56))</f>
        <v/>
      </c>
      <c r="O1393">
        <f>BETAINV(RAND(),5,5)</f>
        <v/>
      </c>
      <c r="P1393">
        <f>'d_고정'!$B$1*'6_기대효과'!$H$7*('d_시나리오'!$I$7/'d_고정'!$B$2)*B1393</f>
        <v/>
      </c>
      <c r="Q1393">
        <f>P1393*C1393</f>
        <v/>
      </c>
      <c r="R1393">
        <f>P1393*E1393</f>
        <v/>
      </c>
      <c r="S1393">
        <f>R1393*G1393</f>
        <v/>
      </c>
      <c r="T1393">
        <f>Q1393+S1393</f>
        <v/>
      </c>
      <c r="U1393">
        <f>(Q1393*D1393+S1393*I1393)*(1-O1393)</f>
        <v/>
      </c>
      <c r="V1393">
        <f>(R1393*K1393*N1393+'d_고정'!$B$3*('6_기대효과'!$H$7/8)*N1393*'d_고정'!$B$10*M1393*('6_기대효과'!$K$7/'d_고정'!$B$9))*(1-O1393)</f>
        <v/>
      </c>
      <c r="W1393">
        <f>(S1393*I1393+R1393*MAX(K1393-'d_고정'!$B$10*M1393*('6_기대효과'!$K$7/'d_고정'!$B$9),0)*N1393)*(1-O1393)</f>
        <v/>
      </c>
      <c r="X1393">
        <f>U1393+V1393</f>
        <v/>
      </c>
      <c r="Y1393">
        <f>U1393/('d_고정'!$B$5*'6_기대효과'!$H$7/8)/'d_고정'!$B$6</f>
        <v/>
      </c>
      <c r="Z1393">
        <f>U1393/('d_고정'!$B$8*'6_기대효과'!$H$7/8)</f>
        <v/>
      </c>
    </row>
    <row r="1394">
      <c r="A1394">
        <f>RAND()</f>
        <v/>
      </c>
      <c r="B1394">
        <f>IF('d_시나리오'!$J$2='d_시나리오'!$H$2,'d_시나리오'!$I$2,IF(A1394&lt;('d_시나리오'!$I$2-'d_시나리오'!$H$2)/('d_시나리오'!$J$2-'d_시나리오'!$H$2),'d_시나리오'!$H$2+SQRT(A1394*('d_시나리오'!$J$2-'d_시나리오'!$H$2)*('d_시나리오'!$I$2-'d_시나리오'!$H$2)),'d_시나리오'!$J$2-SQRT((1-A1394)*('d_시나리오'!$J$2-'d_시나리오'!$H$2)*('d_시나리오'!$J$2-'d_시나리오'!$I$2))))</f>
        <v/>
      </c>
      <c r="C1394">
        <f>BETAINV(RAND(),2,6)</f>
        <v/>
      </c>
      <c r="D1394">
        <f>INDEX('d_분포'!$A$2:$A$28,RANDBETWEEN(1,27))</f>
        <v/>
      </c>
      <c r="E1394">
        <f>INDEX('d_분포'!$C$2:$C$5,RANDBETWEEN(1,4))*(0.9+0.2*RAND())</f>
        <v/>
      </c>
      <c r="F1394">
        <f>RAND()</f>
        <v/>
      </c>
      <c r="G1394">
        <f>IF('d_시나리오'!$J$3='d_시나리오'!$H$3,'d_시나리오'!$I$3,IF(F1394&lt;('d_시나리오'!$I$3-'d_시나리오'!$H$3)/('d_시나리오'!$J$3-'d_시나리오'!$H$3),'d_시나리오'!$H$3+SQRT(F1394*('d_시나리오'!$J$3-'d_시나리오'!$H$3)*('d_시나리오'!$I$3-'d_시나리오'!$H$3)),'d_시나리오'!$J$3-SQRT((1-F1394)*('d_시나리오'!$J$3-'d_시나리오'!$H$3)*('d_시나리오'!$J$3-'d_시나리오'!$I$3))))</f>
        <v/>
      </c>
      <c r="H1394">
        <f>RAND()</f>
        <v/>
      </c>
      <c r="I1394">
        <f>IF('d_시나리오'!$J$4='d_시나리오'!$H$4,'d_시나리오'!$I$4,IF(H1394&lt;('d_시나리오'!$I$4-'d_시나리오'!$H$4)/('d_시나리오'!$J$4-'d_시나리오'!$H$4),'d_시나리오'!$H$4+SQRT(H1394*('d_시나리오'!$J$4-'d_시나리오'!$H$4)*('d_시나리오'!$I$4-'d_시나리오'!$H$4)),'d_시나리오'!$J$4-SQRT((1-H1394)*('d_시나리오'!$J$4-'d_시나리오'!$H$4)*('d_시나리오'!$J$4-'d_시나리오'!$I$4))))</f>
        <v/>
      </c>
      <c r="J1394">
        <f>RAND()</f>
        <v/>
      </c>
      <c r="K1394">
        <f>IF('d_시나리오'!$J$5='d_시나리오'!$H$5,'d_시나리오'!$I$5,IF(J1394&lt;('d_시나리오'!$I$5-'d_시나리오'!$H$5)/('d_시나리오'!$J$5-'d_시나리오'!$H$5),'d_시나리오'!$H$5+SQRT(J1394*('d_시나리오'!$J$5-'d_시나리오'!$H$5)*('d_시나리오'!$I$5-'d_시나리오'!$H$5)),'d_시나리오'!$J$5-SQRT((1-J1394)*('d_시나리오'!$J$5-'d_시나리오'!$H$5)*('d_시나리오'!$J$5-'d_시나리오'!$I$5))))</f>
        <v/>
      </c>
      <c r="L1394">
        <f>RAND()</f>
        <v/>
      </c>
      <c r="M1394">
        <f>IF('d_시나리오'!$J$6='d_시나리오'!$H$6,'d_시나리오'!$I$6,IF(L1394&lt;('d_시나리오'!$I$6-'d_시나리오'!$H$6)/('d_시나리오'!$J$6-'d_시나리오'!$H$6),'d_시나리오'!$H$6+SQRT(L1394*('d_시나리오'!$J$6-'d_시나리오'!$H$6)*('d_시나리오'!$I$6-'d_시나리오'!$H$6)),'d_시나리오'!$J$6-SQRT((1-L1394)*('d_시나리오'!$J$6-'d_시나리오'!$H$6)*('d_시나리오'!$J$6-'d_시나리오'!$I$6))))</f>
        <v/>
      </c>
      <c r="N1394">
        <f>INDEX('d_분포'!$B$2:$B$57,RANDBETWEEN(1,56))</f>
        <v/>
      </c>
      <c r="O1394">
        <f>BETAINV(RAND(),5,5)</f>
        <v/>
      </c>
      <c r="P1394">
        <f>'d_고정'!$B$1*'6_기대효과'!$H$7*('d_시나리오'!$I$7/'d_고정'!$B$2)*B1394</f>
        <v/>
      </c>
      <c r="Q1394">
        <f>P1394*C1394</f>
        <v/>
      </c>
      <c r="R1394">
        <f>P1394*E1394</f>
        <v/>
      </c>
      <c r="S1394">
        <f>R1394*G1394</f>
        <v/>
      </c>
      <c r="T1394">
        <f>Q1394+S1394</f>
        <v/>
      </c>
      <c r="U1394">
        <f>(Q1394*D1394+S1394*I1394)*(1-O1394)</f>
        <v/>
      </c>
      <c r="V1394">
        <f>(R1394*K1394*N1394+'d_고정'!$B$3*('6_기대효과'!$H$7/8)*N1394*'d_고정'!$B$10*M1394*('6_기대효과'!$K$7/'d_고정'!$B$9))*(1-O1394)</f>
        <v/>
      </c>
      <c r="W1394">
        <f>(S1394*I1394+R1394*MAX(K1394-'d_고정'!$B$10*M1394*('6_기대효과'!$K$7/'d_고정'!$B$9),0)*N1394)*(1-O1394)</f>
        <v/>
      </c>
      <c r="X1394">
        <f>U1394+V1394</f>
        <v/>
      </c>
      <c r="Y1394">
        <f>U1394/('d_고정'!$B$5*'6_기대효과'!$H$7/8)/'d_고정'!$B$6</f>
        <v/>
      </c>
      <c r="Z1394">
        <f>U1394/('d_고정'!$B$8*'6_기대효과'!$H$7/8)</f>
        <v/>
      </c>
    </row>
    <row r="1395">
      <c r="A1395">
        <f>RAND()</f>
        <v/>
      </c>
      <c r="B1395">
        <f>IF('d_시나리오'!$J$2='d_시나리오'!$H$2,'d_시나리오'!$I$2,IF(A1395&lt;('d_시나리오'!$I$2-'d_시나리오'!$H$2)/('d_시나리오'!$J$2-'d_시나리오'!$H$2),'d_시나리오'!$H$2+SQRT(A1395*('d_시나리오'!$J$2-'d_시나리오'!$H$2)*('d_시나리오'!$I$2-'d_시나리오'!$H$2)),'d_시나리오'!$J$2-SQRT((1-A1395)*('d_시나리오'!$J$2-'d_시나리오'!$H$2)*('d_시나리오'!$J$2-'d_시나리오'!$I$2))))</f>
        <v/>
      </c>
      <c r="C1395">
        <f>BETAINV(RAND(),2,6)</f>
        <v/>
      </c>
      <c r="D1395">
        <f>INDEX('d_분포'!$A$2:$A$28,RANDBETWEEN(1,27))</f>
        <v/>
      </c>
      <c r="E1395">
        <f>INDEX('d_분포'!$C$2:$C$5,RANDBETWEEN(1,4))*(0.9+0.2*RAND())</f>
        <v/>
      </c>
      <c r="F1395">
        <f>RAND()</f>
        <v/>
      </c>
      <c r="G1395">
        <f>IF('d_시나리오'!$J$3='d_시나리오'!$H$3,'d_시나리오'!$I$3,IF(F1395&lt;('d_시나리오'!$I$3-'d_시나리오'!$H$3)/('d_시나리오'!$J$3-'d_시나리오'!$H$3),'d_시나리오'!$H$3+SQRT(F1395*('d_시나리오'!$J$3-'d_시나리오'!$H$3)*('d_시나리오'!$I$3-'d_시나리오'!$H$3)),'d_시나리오'!$J$3-SQRT((1-F1395)*('d_시나리오'!$J$3-'d_시나리오'!$H$3)*('d_시나리오'!$J$3-'d_시나리오'!$I$3))))</f>
        <v/>
      </c>
      <c r="H1395">
        <f>RAND()</f>
        <v/>
      </c>
      <c r="I1395">
        <f>IF('d_시나리오'!$J$4='d_시나리오'!$H$4,'d_시나리오'!$I$4,IF(H1395&lt;('d_시나리오'!$I$4-'d_시나리오'!$H$4)/('d_시나리오'!$J$4-'d_시나리오'!$H$4),'d_시나리오'!$H$4+SQRT(H1395*('d_시나리오'!$J$4-'d_시나리오'!$H$4)*('d_시나리오'!$I$4-'d_시나리오'!$H$4)),'d_시나리오'!$J$4-SQRT((1-H1395)*('d_시나리오'!$J$4-'d_시나리오'!$H$4)*('d_시나리오'!$J$4-'d_시나리오'!$I$4))))</f>
        <v/>
      </c>
      <c r="J1395">
        <f>RAND()</f>
        <v/>
      </c>
      <c r="K1395">
        <f>IF('d_시나리오'!$J$5='d_시나리오'!$H$5,'d_시나리오'!$I$5,IF(J1395&lt;('d_시나리오'!$I$5-'d_시나리오'!$H$5)/('d_시나리오'!$J$5-'d_시나리오'!$H$5),'d_시나리오'!$H$5+SQRT(J1395*('d_시나리오'!$J$5-'d_시나리오'!$H$5)*('d_시나리오'!$I$5-'d_시나리오'!$H$5)),'d_시나리오'!$J$5-SQRT((1-J1395)*('d_시나리오'!$J$5-'d_시나리오'!$H$5)*('d_시나리오'!$J$5-'d_시나리오'!$I$5))))</f>
        <v/>
      </c>
      <c r="L1395">
        <f>RAND()</f>
        <v/>
      </c>
      <c r="M1395">
        <f>IF('d_시나리오'!$J$6='d_시나리오'!$H$6,'d_시나리오'!$I$6,IF(L1395&lt;('d_시나리오'!$I$6-'d_시나리오'!$H$6)/('d_시나리오'!$J$6-'d_시나리오'!$H$6),'d_시나리오'!$H$6+SQRT(L1395*('d_시나리오'!$J$6-'d_시나리오'!$H$6)*('d_시나리오'!$I$6-'d_시나리오'!$H$6)),'d_시나리오'!$J$6-SQRT((1-L1395)*('d_시나리오'!$J$6-'d_시나리오'!$H$6)*('d_시나리오'!$J$6-'d_시나리오'!$I$6))))</f>
        <v/>
      </c>
      <c r="N1395">
        <f>INDEX('d_분포'!$B$2:$B$57,RANDBETWEEN(1,56))</f>
        <v/>
      </c>
      <c r="O1395">
        <f>BETAINV(RAND(),5,5)</f>
        <v/>
      </c>
      <c r="P1395">
        <f>'d_고정'!$B$1*'6_기대효과'!$H$7*('d_시나리오'!$I$7/'d_고정'!$B$2)*B1395</f>
        <v/>
      </c>
      <c r="Q1395">
        <f>P1395*C1395</f>
        <v/>
      </c>
      <c r="R1395">
        <f>P1395*E1395</f>
        <v/>
      </c>
      <c r="S1395">
        <f>R1395*G1395</f>
        <v/>
      </c>
      <c r="T1395">
        <f>Q1395+S1395</f>
        <v/>
      </c>
      <c r="U1395">
        <f>(Q1395*D1395+S1395*I1395)*(1-O1395)</f>
        <v/>
      </c>
      <c r="V1395">
        <f>(R1395*K1395*N1395+'d_고정'!$B$3*('6_기대효과'!$H$7/8)*N1395*'d_고정'!$B$10*M1395*('6_기대효과'!$K$7/'d_고정'!$B$9))*(1-O1395)</f>
        <v/>
      </c>
      <c r="W1395">
        <f>(S1395*I1395+R1395*MAX(K1395-'d_고정'!$B$10*M1395*('6_기대효과'!$K$7/'d_고정'!$B$9),0)*N1395)*(1-O1395)</f>
        <v/>
      </c>
      <c r="X1395">
        <f>U1395+V1395</f>
        <v/>
      </c>
      <c r="Y1395">
        <f>U1395/('d_고정'!$B$5*'6_기대효과'!$H$7/8)/'d_고정'!$B$6</f>
        <v/>
      </c>
      <c r="Z1395">
        <f>U1395/('d_고정'!$B$8*'6_기대효과'!$H$7/8)</f>
        <v/>
      </c>
    </row>
    <row r="1396">
      <c r="A1396">
        <f>RAND()</f>
        <v/>
      </c>
      <c r="B1396">
        <f>IF('d_시나리오'!$J$2='d_시나리오'!$H$2,'d_시나리오'!$I$2,IF(A1396&lt;('d_시나리오'!$I$2-'d_시나리오'!$H$2)/('d_시나리오'!$J$2-'d_시나리오'!$H$2),'d_시나리오'!$H$2+SQRT(A1396*('d_시나리오'!$J$2-'d_시나리오'!$H$2)*('d_시나리오'!$I$2-'d_시나리오'!$H$2)),'d_시나리오'!$J$2-SQRT((1-A1396)*('d_시나리오'!$J$2-'d_시나리오'!$H$2)*('d_시나리오'!$J$2-'d_시나리오'!$I$2))))</f>
        <v/>
      </c>
      <c r="C1396">
        <f>BETAINV(RAND(),2,6)</f>
        <v/>
      </c>
      <c r="D1396">
        <f>INDEX('d_분포'!$A$2:$A$28,RANDBETWEEN(1,27))</f>
        <v/>
      </c>
      <c r="E1396">
        <f>INDEX('d_분포'!$C$2:$C$5,RANDBETWEEN(1,4))*(0.9+0.2*RAND())</f>
        <v/>
      </c>
      <c r="F1396">
        <f>RAND()</f>
        <v/>
      </c>
      <c r="G1396">
        <f>IF('d_시나리오'!$J$3='d_시나리오'!$H$3,'d_시나리오'!$I$3,IF(F1396&lt;('d_시나리오'!$I$3-'d_시나리오'!$H$3)/('d_시나리오'!$J$3-'d_시나리오'!$H$3),'d_시나리오'!$H$3+SQRT(F1396*('d_시나리오'!$J$3-'d_시나리오'!$H$3)*('d_시나리오'!$I$3-'d_시나리오'!$H$3)),'d_시나리오'!$J$3-SQRT((1-F1396)*('d_시나리오'!$J$3-'d_시나리오'!$H$3)*('d_시나리오'!$J$3-'d_시나리오'!$I$3))))</f>
        <v/>
      </c>
      <c r="H1396">
        <f>RAND()</f>
        <v/>
      </c>
      <c r="I1396">
        <f>IF('d_시나리오'!$J$4='d_시나리오'!$H$4,'d_시나리오'!$I$4,IF(H1396&lt;('d_시나리오'!$I$4-'d_시나리오'!$H$4)/('d_시나리오'!$J$4-'d_시나리오'!$H$4),'d_시나리오'!$H$4+SQRT(H1396*('d_시나리오'!$J$4-'d_시나리오'!$H$4)*('d_시나리오'!$I$4-'d_시나리오'!$H$4)),'d_시나리오'!$J$4-SQRT((1-H1396)*('d_시나리오'!$J$4-'d_시나리오'!$H$4)*('d_시나리오'!$J$4-'d_시나리오'!$I$4))))</f>
        <v/>
      </c>
      <c r="J1396">
        <f>RAND()</f>
        <v/>
      </c>
      <c r="K1396">
        <f>IF('d_시나리오'!$J$5='d_시나리오'!$H$5,'d_시나리오'!$I$5,IF(J1396&lt;('d_시나리오'!$I$5-'d_시나리오'!$H$5)/('d_시나리오'!$J$5-'d_시나리오'!$H$5),'d_시나리오'!$H$5+SQRT(J1396*('d_시나리오'!$J$5-'d_시나리오'!$H$5)*('d_시나리오'!$I$5-'d_시나리오'!$H$5)),'d_시나리오'!$J$5-SQRT((1-J1396)*('d_시나리오'!$J$5-'d_시나리오'!$H$5)*('d_시나리오'!$J$5-'d_시나리오'!$I$5))))</f>
        <v/>
      </c>
      <c r="L1396">
        <f>RAND()</f>
        <v/>
      </c>
      <c r="M1396">
        <f>IF('d_시나리오'!$J$6='d_시나리오'!$H$6,'d_시나리오'!$I$6,IF(L1396&lt;('d_시나리오'!$I$6-'d_시나리오'!$H$6)/('d_시나리오'!$J$6-'d_시나리오'!$H$6),'d_시나리오'!$H$6+SQRT(L1396*('d_시나리오'!$J$6-'d_시나리오'!$H$6)*('d_시나리오'!$I$6-'d_시나리오'!$H$6)),'d_시나리오'!$J$6-SQRT((1-L1396)*('d_시나리오'!$J$6-'d_시나리오'!$H$6)*('d_시나리오'!$J$6-'d_시나리오'!$I$6))))</f>
        <v/>
      </c>
      <c r="N1396">
        <f>INDEX('d_분포'!$B$2:$B$57,RANDBETWEEN(1,56))</f>
        <v/>
      </c>
      <c r="O1396">
        <f>BETAINV(RAND(),5,5)</f>
        <v/>
      </c>
      <c r="P1396">
        <f>'d_고정'!$B$1*'6_기대효과'!$H$7*('d_시나리오'!$I$7/'d_고정'!$B$2)*B1396</f>
        <v/>
      </c>
      <c r="Q1396">
        <f>P1396*C1396</f>
        <v/>
      </c>
      <c r="R1396">
        <f>P1396*E1396</f>
        <v/>
      </c>
      <c r="S1396">
        <f>R1396*G1396</f>
        <v/>
      </c>
      <c r="T1396">
        <f>Q1396+S1396</f>
        <v/>
      </c>
      <c r="U1396">
        <f>(Q1396*D1396+S1396*I1396)*(1-O1396)</f>
        <v/>
      </c>
      <c r="V1396">
        <f>(R1396*K1396*N1396+'d_고정'!$B$3*('6_기대효과'!$H$7/8)*N1396*'d_고정'!$B$10*M1396*('6_기대효과'!$K$7/'d_고정'!$B$9))*(1-O1396)</f>
        <v/>
      </c>
      <c r="W1396">
        <f>(S1396*I1396+R1396*MAX(K1396-'d_고정'!$B$10*M1396*('6_기대효과'!$K$7/'d_고정'!$B$9),0)*N1396)*(1-O1396)</f>
        <v/>
      </c>
      <c r="X1396">
        <f>U1396+V1396</f>
        <v/>
      </c>
      <c r="Y1396">
        <f>U1396/('d_고정'!$B$5*'6_기대효과'!$H$7/8)/'d_고정'!$B$6</f>
        <v/>
      </c>
      <c r="Z1396">
        <f>U1396/('d_고정'!$B$8*'6_기대효과'!$H$7/8)</f>
        <v/>
      </c>
    </row>
    <row r="1397">
      <c r="A1397">
        <f>RAND()</f>
        <v/>
      </c>
      <c r="B1397">
        <f>IF('d_시나리오'!$J$2='d_시나리오'!$H$2,'d_시나리오'!$I$2,IF(A1397&lt;('d_시나리오'!$I$2-'d_시나리오'!$H$2)/('d_시나리오'!$J$2-'d_시나리오'!$H$2),'d_시나리오'!$H$2+SQRT(A1397*('d_시나리오'!$J$2-'d_시나리오'!$H$2)*('d_시나리오'!$I$2-'d_시나리오'!$H$2)),'d_시나리오'!$J$2-SQRT((1-A1397)*('d_시나리오'!$J$2-'d_시나리오'!$H$2)*('d_시나리오'!$J$2-'d_시나리오'!$I$2))))</f>
        <v/>
      </c>
      <c r="C1397">
        <f>BETAINV(RAND(),2,6)</f>
        <v/>
      </c>
      <c r="D1397">
        <f>INDEX('d_분포'!$A$2:$A$28,RANDBETWEEN(1,27))</f>
        <v/>
      </c>
      <c r="E1397">
        <f>INDEX('d_분포'!$C$2:$C$5,RANDBETWEEN(1,4))*(0.9+0.2*RAND())</f>
        <v/>
      </c>
      <c r="F1397">
        <f>RAND()</f>
        <v/>
      </c>
      <c r="G1397">
        <f>IF('d_시나리오'!$J$3='d_시나리오'!$H$3,'d_시나리오'!$I$3,IF(F1397&lt;('d_시나리오'!$I$3-'d_시나리오'!$H$3)/('d_시나리오'!$J$3-'d_시나리오'!$H$3),'d_시나리오'!$H$3+SQRT(F1397*('d_시나리오'!$J$3-'d_시나리오'!$H$3)*('d_시나리오'!$I$3-'d_시나리오'!$H$3)),'d_시나리오'!$J$3-SQRT((1-F1397)*('d_시나리오'!$J$3-'d_시나리오'!$H$3)*('d_시나리오'!$J$3-'d_시나리오'!$I$3))))</f>
        <v/>
      </c>
      <c r="H1397">
        <f>RAND()</f>
        <v/>
      </c>
      <c r="I1397">
        <f>IF('d_시나리오'!$J$4='d_시나리오'!$H$4,'d_시나리오'!$I$4,IF(H1397&lt;('d_시나리오'!$I$4-'d_시나리오'!$H$4)/('d_시나리오'!$J$4-'d_시나리오'!$H$4),'d_시나리오'!$H$4+SQRT(H1397*('d_시나리오'!$J$4-'d_시나리오'!$H$4)*('d_시나리오'!$I$4-'d_시나리오'!$H$4)),'d_시나리오'!$J$4-SQRT((1-H1397)*('d_시나리오'!$J$4-'d_시나리오'!$H$4)*('d_시나리오'!$J$4-'d_시나리오'!$I$4))))</f>
        <v/>
      </c>
      <c r="J1397">
        <f>RAND()</f>
        <v/>
      </c>
      <c r="K1397">
        <f>IF('d_시나리오'!$J$5='d_시나리오'!$H$5,'d_시나리오'!$I$5,IF(J1397&lt;('d_시나리오'!$I$5-'d_시나리오'!$H$5)/('d_시나리오'!$J$5-'d_시나리오'!$H$5),'d_시나리오'!$H$5+SQRT(J1397*('d_시나리오'!$J$5-'d_시나리오'!$H$5)*('d_시나리오'!$I$5-'d_시나리오'!$H$5)),'d_시나리오'!$J$5-SQRT((1-J1397)*('d_시나리오'!$J$5-'d_시나리오'!$H$5)*('d_시나리오'!$J$5-'d_시나리오'!$I$5))))</f>
        <v/>
      </c>
      <c r="L1397">
        <f>RAND()</f>
        <v/>
      </c>
      <c r="M1397">
        <f>IF('d_시나리오'!$J$6='d_시나리오'!$H$6,'d_시나리오'!$I$6,IF(L1397&lt;('d_시나리오'!$I$6-'d_시나리오'!$H$6)/('d_시나리오'!$J$6-'d_시나리오'!$H$6),'d_시나리오'!$H$6+SQRT(L1397*('d_시나리오'!$J$6-'d_시나리오'!$H$6)*('d_시나리오'!$I$6-'d_시나리오'!$H$6)),'d_시나리오'!$J$6-SQRT((1-L1397)*('d_시나리오'!$J$6-'d_시나리오'!$H$6)*('d_시나리오'!$J$6-'d_시나리오'!$I$6))))</f>
        <v/>
      </c>
      <c r="N1397">
        <f>INDEX('d_분포'!$B$2:$B$57,RANDBETWEEN(1,56))</f>
        <v/>
      </c>
      <c r="O1397">
        <f>BETAINV(RAND(),5,5)</f>
        <v/>
      </c>
      <c r="P1397">
        <f>'d_고정'!$B$1*'6_기대효과'!$H$7*('d_시나리오'!$I$7/'d_고정'!$B$2)*B1397</f>
        <v/>
      </c>
      <c r="Q1397">
        <f>P1397*C1397</f>
        <v/>
      </c>
      <c r="R1397">
        <f>P1397*E1397</f>
        <v/>
      </c>
      <c r="S1397">
        <f>R1397*G1397</f>
        <v/>
      </c>
      <c r="T1397">
        <f>Q1397+S1397</f>
        <v/>
      </c>
      <c r="U1397">
        <f>(Q1397*D1397+S1397*I1397)*(1-O1397)</f>
        <v/>
      </c>
      <c r="V1397">
        <f>(R1397*K1397*N1397+'d_고정'!$B$3*('6_기대효과'!$H$7/8)*N1397*'d_고정'!$B$10*M1397*('6_기대효과'!$K$7/'d_고정'!$B$9))*(1-O1397)</f>
        <v/>
      </c>
      <c r="W1397">
        <f>(S1397*I1397+R1397*MAX(K1397-'d_고정'!$B$10*M1397*('6_기대효과'!$K$7/'d_고정'!$B$9),0)*N1397)*(1-O1397)</f>
        <v/>
      </c>
      <c r="X1397">
        <f>U1397+V1397</f>
        <v/>
      </c>
      <c r="Y1397">
        <f>U1397/('d_고정'!$B$5*'6_기대효과'!$H$7/8)/'d_고정'!$B$6</f>
        <v/>
      </c>
      <c r="Z1397">
        <f>U1397/('d_고정'!$B$8*'6_기대효과'!$H$7/8)</f>
        <v/>
      </c>
    </row>
    <row r="1398">
      <c r="A1398">
        <f>RAND()</f>
        <v/>
      </c>
      <c r="B1398">
        <f>IF('d_시나리오'!$J$2='d_시나리오'!$H$2,'d_시나리오'!$I$2,IF(A1398&lt;('d_시나리오'!$I$2-'d_시나리오'!$H$2)/('d_시나리오'!$J$2-'d_시나리오'!$H$2),'d_시나리오'!$H$2+SQRT(A1398*('d_시나리오'!$J$2-'d_시나리오'!$H$2)*('d_시나리오'!$I$2-'d_시나리오'!$H$2)),'d_시나리오'!$J$2-SQRT((1-A1398)*('d_시나리오'!$J$2-'d_시나리오'!$H$2)*('d_시나리오'!$J$2-'d_시나리오'!$I$2))))</f>
        <v/>
      </c>
      <c r="C1398">
        <f>BETAINV(RAND(),2,6)</f>
        <v/>
      </c>
      <c r="D1398">
        <f>INDEX('d_분포'!$A$2:$A$28,RANDBETWEEN(1,27))</f>
        <v/>
      </c>
      <c r="E1398">
        <f>INDEX('d_분포'!$C$2:$C$5,RANDBETWEEN(1,4))*(0.9+0.2*RAND())</f>
        <v/>
      </c>
      <c r="F1398">
        <f>RAND()</f>
        <v/>
      </c>
      <c r="G1398">
        <f>IF('d_시나리오'!$J$3='d_시나리오'!$H$3,'d_시나리오'!$I$3,IF(F1398&lt;('d_시나리오'!$I$3-'d_시나리오'!$H$3)/('d_시나리오'!$J$3-'d_시나리오'!$H$3),'d_시나리오'!$H$3+SQRT(F1398*('d_시나리오'!$J$3-'d_시나리오'!$H$3)*('d_시나리오'!$I$3-'d_시나리오'!$H$3)),'d_시나리오'!$J$3-SQRT((1-F1398)*('d_시나리오'!$J$3-'d_시나리오'!$H$3)*('d_시나리오'!$J$3-'d_시나리오'!$I$3))))</f>
        <v/>
      </c>
      <c r="H1398">
        <f>RAND()</f>
        <v/>
      </c>
      <c r="I1398">
        <f>IF('d_시나리오'!$J$4='d_시나리오'!$H$4,'d_시나리오'!$I$4,IF(H1398&lt;('d_시나리오'!$I$4-'d_시나리오'!$H$4)/('d_시나리오'!$J$4-'d_시나리오'!$H$4),'d_시나리오'!$H$4+SQRT(H1398*('d_시나리오'!$J$4-'d_시나리오'!$H$4)*('d_시나리오'!$I$4-'d_시나리오'!$H$4)),'d_시나리오'!$J$4-SQRT((1-H1398)*('d_시나리오'!$J$4-'d_시나리오'!$H$4)*('d_시나리오'!$J$4-'d_시나리오'!$I$4))))</f>
        <v/>
      </c>
      <c r="J1398">
        <f>RAND()</f>
        <v/>
      </c>
      <c r="K1398">
        <f>IF('d_시나리오'!$J$5='d_시나리오'!$H$5,'d_시나리오'!$I$5,IF(J1398&lt;('d_시나리오'!$I$5-'d_시나리오'!$H$5)/('d_시나리오'!$J$5-'d_시나리오'!$H$5),'d_시나리오'!$H$5+SQRT(J1398*('d_시나리오'!$J$5-'d_시나리오'!$H$5)*('d_시나리오'!$I$5-'d_시나리오'!$H$5)),'d_시나리오'!$J$5-SQRT((1-J1398)*('d_시나리오'!$J$5-'d_시나리오'!$H$5)*('d_시나리오'!$J$5-'d_시나리오'!$I$5))))</f>
        <v/>
      </c>
      <c r="L1398">
        <f>RAND()</f>
        <v/>
      </c>
      <c r="M1398">
        <f>IF('d_시나리오'!$J$6='d_시나리오'!$H$6,'d_시나리오'!$I$6,IF(L1398&lt;('d_시나리오'!$I$6-'d_시나리오'!$H$6)/('d_시나리오'!$J$6-'d_시나리오'!$H$6),'d_시나리오'!$H$6+SQRT(L1398*('d_시나리오'!$J$6-'d_시나리오'!$H$6)*('d_시나리오'!$I$6-'d_시나리오'!$H$6)),'d_시나리오'!$J$6-SQRT((1-L1398)*('d_시나리오'!$J$6-'d_시나리오'!$H$6)*('d_시나리오'!$J$6-'d_시나리오'!$I$6))))</f>
        <v/>
      </c>
      <c r="N1398">
        <f>INDEX('d_분포'!$B$2:$B$57,RANDBETWEEN(1,56))</f>
        <v/>
      </c>
      <c r="O1398">
        <f>BETAINV(RAND(),5,5)</f>
        <v/>
      </c>
      <c r="P1398">
        <f>'d_고정'!$B$1*'6_기대효과'!$H$7*('d_시나리오'!$I$7/'d_고정'!$B$2)*B1398</f>
        <v/>
      </c>
      <c r="Q1398">
        <f>P1398*C1398</f>
        <v/>
      </c>
      <c r="R1398">
        <f>P1398*E1398</f>
        <v/>
      </c>
      <c r="S1398">
        <f>R1398*G1398</f>
        <v/>
      </c>
      <c r="T1398">
        <f>Q1398+S1398</f>
        <v/>
      </c>
      <c r="U1398">
        <f>(Q1398*D1398+S1398*I1398)*(1-O1398)</f>
        <v/>
      </c>
      <c r="V1398">
        <f>(R1398*K1398*N1398+'d_고정'!$B$3*('6_기대효과'!$H$7/8)*N1398*'d_고정'!$B$10*M1398*('6_기대효과'!$K$7/'d_고정'!$B$9))*(1-O1398)</f>
        <v/>
      </c>
      <c r="W1398">
        <f>(S1398*I1398+R1398*MAX(K1398-'d_고정'!$B$10*M1398*('6_기대효과'!$K$7/'d_고정'!$B$9),0)*N1398)*(1-O1398)</f>
        <v/>
      </c>
      <c r="X1398">
        <f>U1398+V1398</f>
        <v/>
      </c>
      <c r="Y1398">
        <f>U1398/('d_고정'!$B$5*'6_기대효과'!$H$7/8)/'d_고정'!$B$6</f>
        <v/>
      </c>
      <c r="Z1398">
        <f>U1398/('d_고정'!$B$8*'6_기대효과'!$H$7/8)</f>
        <v/>
      </c>
    </row>
    <row r="1399">
      <c r="A1399">
        <f>RAND()</f>
        <v/>
      </c>
      <c r="B1399">
        <f>IF('d_시나리오'!$J$2='d_시나리오'!$H$2,'d_시나리오'!$I$2,IF(A1399&lt;('d_시나리오'!$I$2-'d_시나리오'!$H$2)/('d_시나리오'!$J$2-'d_시나리오'!$H$2),'d_시나리오'!$H$2+SQRT(A1399*('d_시나리오'!$J$2-'d_시나리오'!$H$2)*('d_시나리오'!$I$2-'d_시나리오'!$H$2)),'d_시나리오'!$J$2-SQRT((1-A1399)*('d_시나리오'!$J$2-'d_시나리오'!$H$2)*('d_시나리오'!$J$2-'d_시나리오'!$I$2))))</f>
        <v/>
      </c>
      <c r="C1399">
        <f>BETAINV(RAND(),2,6)</f>
        <v/>
      </c>
      <c r="D1399">
        <f>INDEX('d_분포'!$A$2:$A$28,RANDBETWEEN(1,27))</f>
        <v/>
      </c>
      <c r="E1399">
        <f>INDEX('d_분포'!$C$2:$C$5,RANDBETWEEN(1,4))*(0.9+0.2*RAND())</f>
        <v/>
      </c>
      <c r="F1399">
        <f>RAND()</f>
        <v/>
      </c>
      <c r="G1399">
        <f>IF('d_시나리오'!$J$3='d_시나리오'!$H$3,'d_시나리오'!$I$3,IF(F1399&lt;('d_시나리오'!$I$3-'d_시나리오'!$H$3)/('d_시나리오'!$J$3-'d_시나리오'!$H$3),'d_시나리오'!$H$3+SQRT(F1399*('d_시나리오'!$J$3-'d_시나리오'!$H$3)*('d_시나리오'!$I$3-'d_시나리오'!$H$3)),'d_시나리오'!$J$3-SQRT((1-F1399)*('d_시나리오'!$J$3-'d_시나리오'!$H$3)*('d_시나리오'!$J$3-'d_시나리오'!$I$3))))</f>
        <v/>
      </c>
      <c r="H1399">
        <f>RAND()</f>
        <v/>
      </c>
      <c r="I1399">
        <f>IF('d_시나리오'!$J$4='d_시나리오'!$H$4,'d_시나리오'!$I$4,IF(H1399&lt;('d_시나리오'!$I$4-'d_시나리오'!$H$4)/('d_시나리오'!$J$4-'d_시나리오'!$H$4),'d_시나리오'!$H$4+SQRT(H1399*('d_시나리오'!$J$4-'d_시나리오'!$H$4)*('d_시나리오'!$I$4-'d_시나리오'!$H$4)),'d_시나리오'!$J$4-SQRT((1-H1399)*('d_시나리오'!$J$4-'d_시나리오'!$H$4)*('d_시나리오'!$J$4-'d_시나리오'!$I$4))))</f>
        <v/>
      </c>
      <c r="J1399">
        <f>RAND()</f>
        <v/>
      </c>
      <c r="K1399">
        <f>IF('d_시나리오'!$J$5='d_시나리오'!$H$5,'d_시나리오'!$I$5,IF(J1399&lt;('d_시나리오'!$I$5-'d_시나리오'!$H$5)/('d_시나리오'!$J$5-'d_시나리오'!$H$5),'d_시나리오'!$H$5+SQRT(J1399*('d_시나리오'!$J$5-'d_시나리오'!$H$5)*('d_시나리오'!$I$5-'d_시나리오'!$H$5)),'d_시나리오'!$J$5-SQRT((1-J1399)*('d_시나리오'!$J$5-'d_시나리오'!$H$5)*('d_시나리오'!$J$5-'d_시나리오'!$I$5))))</f>
        <v/>
      </c>
      <c r="L1399">
        <f>RAND()</f>
        <v/>
      </c>
      <c r="M1399">
        <f>IF('d_시나리오'!$J$6='d_시나리오'!$H$6,'d_시나리오'!$I$6,IF(L1399&lt;('d_시나리오'!$I$6-'d_시나리오'!$H$6)/('d_시나리오'!$J$6-'d_시나리오'!$H$6),'d_시나리오'!$H$6+SQRT(L1399*('d_시나리오'!$J$6-'d_시나리오'!$H$6)*('d_시나리오'!$I$6-'d_시나리오'!$H$6)),'d_시나리오'!$J$6-SQRT((1-L1399)*('d_시나리오'!$J$6-'d_시나리오'!$H$6)*('d_시나리오'!$J$6-'d_시나리오'!$I$6))))</f>
        <v/>
      </c>
      <c r="N1399">
        <f>INDEX('d_분포'!$B$2:$B$57,RANDBETWEEN(1,56))</f>
        <v/>
      </c>
      <c r="O1399">
        <f>BETAINV(RAND(),5,5)</f>
        <v/>
      </c>
      <c r="P1399">
        <f>'d_고정'!$B$1*'6_기대효과'!$H$7*('d_시나리오'!$I$7/'d_고정'!$B$2)*B1399</f>
        <v/>
      </c>
      <c r="Q1399">
        <f>P1399*C1399</f>
        <v/>
      </c>
      <c r="R1399">
        <f>P1399*E1399</f>
        <v/>
      </c>
      <c r="S1399">
        <f>R1399*G1399</f>
        <v/>
      </c>
      <c r="T1399">
        <f>Q1399+S1399</f>
        <v/>
      </c>
      <c r="U1399">
        <f>(Q1399*D1399+S1399*I1399)*(1-O1399)</f>
        <v/>
      </c>
      <c r="V1399">
        <f>(R1399*K1399*N1399+'d_고정'!$B$3*('6_기대효과'!$H$7/8)*N1399*'d_고정'!$B$10*M1399*('6_기대효과'!$K$7/'d_고정'!$B$9))*(1-O1399)</f>
        <v/>
      </c>
      <c r="W1399">
        <f>(S1399*I1399+R1399*MAX(K1399-'d_고정'!$B$10*M1399*('6_기대효과'!$K$7/'d_고정'!$B$9),0)*N1399)*(1-O1399)</f>
        <v/>
      </c>
      <c r="X1399">
        <f>U1399+V1399</f>
        <v/>
      </c>
      <c r="Y1399">
        <f>U1399/('d_고정'!$B$5*'6_기대효과'!$H$7/8)/'d_고정'!$B$6</f>
        <v/>
      </c>
      <c r="Z1399">
        <f>U1399/('d_고정'!$B$8*'6_기대효과'!$H$7/8)</f>
        <v/>
      </c>
    </row>
    <row r="1400">
      <c r="A1400">
        <f>RAND()</f>
        <v/>
      </c>
      <c r="B1400">
        <f>IF('d_시나리오'!$J$2='d_시나리오'!$H$2,'d_시나리오'!$I$2,IF(A1400&lt;('d_시나리오'!$I$2-'d_시나리오'!$H$2)/('d_시나리오'!$J$2-'d_시나리오'!$H$2),'d_시나리오'!$H$2+SQRT(A1400*('d_시나리오'!$J$2-'d_시나리오'!$H$2)*('d_시나리오'!$I$2-'d_시나리오'!$H$2)),'d_시나리오'!$J$2-SQRT((1-A1400)*('d_시나리오'!$J$2-'d_시나리오'!$H$2)*('d_시나리오'!$J$2-'d_시나리오'!$I$2))))</f>
        <v/>
      </c>
      <c r="C1400">
        <f>BETAINV(RAND(),2,6)</f>
        <v/>
      </c>
      <c r="D1400">
        <f>INDEX('d_분포'!$A$2:$A$28,RANDBETWEEN(1,27))</f>
        <v/>
      </c>
      <c r="E1400">
        <f>INDEX('d_분포'!$C$2:$C$5,RANDBETWEEN(1,4))*(0.9+0.2*RAND())</f>
        <v/>
      </c>
      <c r="F1400">
        <f>RAND()</f>
        <v/>
      </c>
      <c r="G1400">
        <f>IF('d_시나리오'!$J$3='d_시나리오'!$H$3,'d_시나리오'!$I$3,IF(F1400&lt;('d_시나리오'!$I$3-'d_시나리오'!$H$3)/('d_시나리오'!$J$3-'d_시나리오'!$H$3),'d_시나리오'!$H$3+SQRT(F1400*('d_시나리오'!$J$3-'d_시나리오'!$H$3)*('d_시나리오'!$I$3-'d_시나리오'!$H$3)),'d_시나리오'!$J$3-SQRT((1-F1400)*('d_시나리오'!$J$3-'d_시나리오'!$H$3)*('d_시나리오'!$J$3-'d_시나리오'!$I$3))))</f>
        <v/>
      </c>
      <c r="H1400">
        <f>RAND()</f>
        <v/>
      </c>
      <c r="I1400">
        <f>IF('d_시나리오'!$J$4='d_시나리오'!$H$4,'d_시나리오'!$I$4,IF(H1400&lt;('d_시나리오'!$I$4-'d_시나리오'!$H$4)/('d_시나리오'!$J$4-'d_시나리오'!$H$4),'d_시나리오'!$H$4+SQRT(H1400*('d_시나리오'!$J$4-'d_시나리오'!$H$4)*('d_시나리오'!$I$4-'d_시나리오'!$H$4)),'d_시나리오'!$J$4-SQRT((1-H1400)*('d_시나리오'!$J$4-'d_시나리오'!$H$4)*('d_시나리오'!$J$4-'d_시나리오'!$I$4))))</f>
        <v/>
      </c>
      <c r="J1400">
        <f>RAND()</f>
        <v/>
      </c>
      <c r="K1400">
        <f>IF('d_시나리오'!$J$5='d_시나리오'!$H$5,'d_시나리오'!$I$5,IF(J1400&lt;('d_시나리오'!$I$5-'d_시나리오'!$H$5)/('d_시나리오'!$J$5-'d_시나리오'!$H$5),'d_시나리오'!$H$5+SQRT(J1400*('d_시나리오'!$J$5-'d_시나리오'!$H$5)*('d_시나리오'!$I$5-'d_시나리오'!$H$5)),'d_시나리오'!$J$5-SQRT((1-J1400)*('d_시나리오'!$J$5-'d_시나리오'!$H$5)*('d_시나리오'!$J$5-'d_시나리오'!$I$5))))</f>
        <v/>
      </c>
      <c r="L1400">
        <f>RAND()</f>
        <v/>
      </c>
      <c r="M1400">
        <f>IF('d_시나리오'!$J$6='d_시나리오'!$H$6,'d_시나리오'!$I$6,IF(L1400&lt;('d_시나리오'!$I$6-'d_시나리오'!$H$6)/('d_시나리오'!$J$6-'d_시나리오'!$H$6),'d_시나리오'!$H$6+SQRT(L1400*('d_시나리오'!$J$6-'d_시나리오'!$H$6)*('d_시나리오'!$I$6-'d_시나리오'!$H$6)),'d_시나리오'!$J$6-SQRT((1-L1400)*('d_시나리오'!$J$6-'d_시나리오'!$H$6)*('d_시나리오'!$J$6-'d_시나리오'!$I$6))))</f>
        <v/>
      </c>
      <c r="N1400">
        <f>INDEX('d_분포'!$B$2:$B$57,RANDBETWEEN(1,56))</f>
        <v/>
      </c>
      <c r="O1400">
        <f>BETAINV(RAND(),5,5)</f>
        <v/>
      </c>
      <c r="P1400">
        <f>'d_고정'!$B$1*'6_기대효과'!$H$7*('d_시나리오'!$I$7/'d_고정'!$B$2)*B1400</f>
        <v/>
      </c>
      <c r="Q1400">
        <f>P1400*C1400</f>
        <v/>
      </c>
      <c r="R1400">
        <f>P1400*E1400</f>
        <v/>
      </c>
      <c r="S1400">
        <f>R1400*G1400</f>
        <v/>
      </c>
      <c r="T1400">
        <f>Q1400+S1400</f>
        <v/>
      </c>
      <c r="U1400">
        <f>(Q1400*D1400+S1400*I1400)*(1-O1400)</f>
        <v/>
      </c>
      <c r="V1400">
        <f>(R1400*K1400*N1400+'d_고정'!$B$3*('6_기대효과'!$H$7/8)*N1400*'d_고정'!$B$10*M1400*('6_기대효과'!$K$7/'d_고정'!$B$9))*(1-O1400)</f>
        <v/>
      </c>
      <c r="W1400">
        <f>(S1400*I1400+R1400*MAX(K1400-'d_고정'!$B$10*M1400*('6_기대효과'!$K$7/'d_고정'!$B$9),0)*N1400)*(1-O1400)</f>
        <v/>
      </c>
      <c r="X1400">
        <f>U1400+V1400</f>
        <v/>
      </c>
      <c r="Y1400">
        <f>U1400/('d_고정'!$B$5*'6_기대효과'!$H$7/8)/'d_고정'!$B$6</f>
        <v/>
      </c>
      <c r="Z1400">
        <f>U1400/('d_고정'!$B$8*'6_기대효과'!$H$7/8)</f>
        <v/>
      </c>
    </row>
    <row r="1401">
      <c r="A1401">
        <f>RAND()</f>
        <v/>
      </c>
      <c r="B1401">
        <f>IF('d_시나리오'!$J$2='d_시나리오'!$H$2,'d_시나리오'!$I$2,IF(A1401&lt;('d_시나리오'!$I$2-'d_시나리오'!$H$2)/('d_시나리오'!$J$2-'d_시나리오'!$H$2),'d_시나리오'!$H$2+SQRT(A1401*('d_시나리오'!$J$2-'d_시나리오'!$H$2)*('d_시나리오'!$I$2-'d_시나리오'!$H$2)),'d_시나리오'!$J$2-SQRT((1-A1401)*('d_시나리오'!$J$2-'d_시나리오'!$H$2)*('d_시나리오'!$J$2-'d_시나리오'!$I$2))))</f>
        <v/>
      </c>
      <c r="C1401">
        <f>BETAINV(RAND(),2,6)</f>
        <v/>
      </c>
      <c r="D1401">
        <f>INDEX('d_분포'!$A$2:$A$28,RANDBETWEEN(1,27))</f>
        <v/>
      </c>
      <c r="E1401">
        <f>INDEX('d_분포'!$C$2:$C$5,RANDBETWEEN(1,4))*(0.9+0.2*RAND())</f>
        <v/>
      </c>
      <c r="F1401">
        <f>RAND()</f>
        <v/>
      </c>
      <c r="G1401">
        <f>IF('d_시나리오'!$J$3='d_시나리오'!$H$3,'d_시나리오'!$I$3,IF(F1401&lt;('d_시나리오'!$I$3-'d_시나리오'!$H$3)/('d_시나리오'!$J$3-'d_시나리오'!$H$3),'d_시나리오'!$H$3+SQRT(F1401*('d_시나리오'!$J$3-'d_시나리오'!$H$3)*('d_시나리오'!$I$3-'d_시나리오'!$H$3)),'d_시나리오'!$J$3-SQRT((1-F1401)*('d_시나리오'!$J$3-'d_시나리오'!$H$3)*('d_시나리오'!$J$3-'d_시나리오'!$I$3))))</f>
        <v/>
      </c>
      <c r="H1401">
        <f>RAND()</f>
        <v/>
      </c>
      <c r="I1401">
        <f>IF('d_시나리오'!$J$4='d_시나리오'!$H$4,'d_시나리오'!$I$4,IF(H1401&lt;('d_시나리오'!$I$4-'d_시나리오'!$H$4)/('d_시나리오'!$J$4-'d_시나리오'!$H$4),'d_시나리오'!$H$4+SQRT(H1401*('d_시나리오'!$J$4-'d_시나리오'!$H$4)*('d_시나리오'!$I$4-'d_시나리오'!$H$4)),'d_시나리오'!$J$4-SQRT((1-H1401)*('d_시나리오'!$J$4-'d_시나리오'!$H$4)*('d_시나리오'!$J$4-'d_시나리오'!$I$4))))</f>
        <v/>
      </c>
      <c r="J1401">
        <f>RAND()</f>
        <v/>
      </c>
      <c r="K1401">
        <f>IF('d_시나리오'!$J$5='d_시나리오'!$H$5,'d_시나리오'!$I$5,IF(J1401&lt;('d_시나리오'!$I$5-'d_시나리오'!$H$5)/('d_시나리오'!$J$5-'d_시나리오'!$H$5),'d_시나리오'!$H$5+SQRT(J1401*('d_시나리오'!$J$5-'d_시나리오'!$H$5)*('d_시나리오'!$I$5-'d_시나리오'!$H$5)),'d_시나리오'!$J$5-SQRT((1-J1401)*('d_시나리오'!$J$5-'d_시나리오'!$H$5)*('d_시나리오'!$J$5-'d_시나리오'!$I$5))))</f>
        <v/>
      </c>
      <c r="L1401">
        <f>RAND()</f>
        <v/>
      </c>
      <c r="M1401">
        <f>IF('d_시나리오'!$J$6='d_시나리오'!$H$6,'d_시나리오'!$I$6,IF(L1401&lt;('d_시나리오'!$I$6-'d_시나리오'!$H$6)/('d_시나리오'!$J$6-'d_시나리오'!$H$6),'d_시나리오'!$H$6+SQRT(L1401*('d_시나리오'!$J$6-'d_시나리오'!$H$6)*('d_시나리오'!$I$6-'d_시나리오'!$H$6)),'d_시나리오'!$J$6-SQRT((1-L1401)*('d_시나리오'!$J$6-'d_시나리오'!$H$6)*('d_시나리오'!$J$6-'d_시나리오'!$I$6))))</f>
        <v/>
      </c>
      <c r="N1401">
        <f>INDEX('d_분포'!$B$2:$B$57,RANDBETWEEN(1,56))</f>
        <v/>
      </c>
      <c r="O1401">
        <f>BETAINV(RAND(),5,5)</f>
        <v/>
      </c>
      <c r="P1401">
        <f>'d_고정'!$B$1*'6_기대효과'!$H$7*('d_시나리오'!$I$7/'d_고정'!$B$2)*B1401</f>
        <v/>
      </c>
      <c r="Q1401">
        <f>P1401*C1401</f>
        <v/>
      </c>
      <c r="R1401">
        <f>P1401*E1401</f>
        <v/>
      </c>
      <c r="S1401">
        <f>R1401*G1401</f>
        <v/>
      </c>
      <c r="T1401">
        <f>Q1401+S1401</f>
        <v/>
      </c>
      <c r="U1401">
        <f>(Q1401*D1401+S1401*I1401)*(1-O1401)</f>
        <v/>
      </c>
      <c r="V1401">
        <f>(R1401*K1401*N1401+'d_고정'!$B$3*('6_기대효과'!$H$7/8)*N1401*'d_고정'!$B$10*M1401*('6_기대효과'!$K$7/'d_고정'!$B$9))*(1-O1401)</f>
        <v/>
      </c>
      <c r="W1401">
        <f>(S1401*I1401+R1401*MAX(K1401-'d_고정'!$B$10*M1401*('6_기대효과'!$K$7/'d_고정'!$B$9),0)*N1401)*(1-O1401)</f>
        <v/>
      </c>
      <c r="X1401">
        <f>U1401+V1401</f>
        <v/>
      </c>
      <c r="Y1401">
        <f>U1401/('d_고정'!$B$5*'6_기대효과'!$H$7/8)/'d_고정'!$B$6</f>
        <v/>
      </c>
      <c r="Z1401">
        <f>U1401/('d_고정'!$B$8*'6_기대효과'!$H$7/8)</f>
        <v/>
      </c>
    </row>
    <row r="1402">
      <c r="A1402">
        <f>RAND()</f>
        <v/>
      </c>
      <c r="B1402">
        <f>IF('d_시나리오'!$J$2='d_시나리오'!$H$2,'d_시나리오'!$I$2,IF(A1402&lt;('d_시나리오'!$I$2-'d_시나리오'!$H$2)/('d_시나리오'!$J$2-'d_시나리오'!$H$2),'d_시나리오'!$H$2+SQRT(A1402*('d_시나리오'!$J$2-'d_시나리오'!$H$2)*('d_시나리오'!$I$2-'d_시나리오'!$H$2)),'d_시나리오'!$J$2-SQRT((1-A1402)*('d_시나리오'!$J$2-'d_시나리오'!$H$2)*('d_시나리오'!$J$2-'d_시나리오'!$I$2))))</f>
        <v/>
      </c>
      <c r="C1402">
        <f>BETAINV(RAND(),2,6)</f>
        <v/>
      </c>
      <c r="D1402">
        <f>INDEX('d_분포'!$A$2:$A$28,RANDBETWEEN(1,27))</f>
        <v/>
      </c>
      <c r="E1402">
        <f>INDEX('d_분포'!$C$2:$C$5,RANDBETWEEN(1,4))*(0.9+0.2*RAND())</f>
        <v/>
      </c>
      <c r="F1402">
        <f>RAND()</f>
        <v/>
      </c>
      <c r="G1402">
        <f>IF('d_시나리오'!$J$3='d_시나리오'!$H$3,'d_시나리오'!$I$3,IF(F1402&lt;('d_시나리오'!$I$3-'d_시나리오'!$H$3)/('d_시나리오'!$J$3-'d_시나리오'!$H$3),'d_시나리오'!$H$3+SQRT(F1402*('d_시나리오'!$J$3-'d_시나리오'!$H$3)*('d_시나리오'!$I$3-'d_시나리오'!$H$3)),'d_시나리오'!$J$3-SQRT((1-F1402)*('d_시나리오'!$J$3-'d_시나리오'!$H$3)*('d_시나리오'!$J$3-'d_시나리오'!$I$3))))</f>
        <v/>
      </c>
      <c r="H1402">
        <f>RAND()</f>
        <v/>
      </c>
      <c r="I1402">
        <f>IF('d_시나리오'!$J$4='d_시나리오'!$H$4,'d_시나리오'!$I$4,IF(H1402&lt;('d_시나리오'!$I$4-'d_시나리오'!$H$4)/('d_시나리오'!$J$4-'d_시나리오'!$H$4),'d_시나리오'!$H$4+SQRT(H1402*('d_시나리오'!$J$4-'d_시나리오'!$H$4)*('d_시나리오'!$I$4-'d_시나리오'!$H$4)),'d_시나리오'!$J$4-SQRT((1-H1402)*('d_시나리오'!$J$4-'d_시나리오'!$H$4)*('d_시나리오'!$J$4-'d_시나리오'!$I$4))))</f>
        <v/>
      </c>
      <c r="J1402">
        <f>RAND()</f>
        <v/>
      </c>
      <c r="K1402">
        <f>IF('d_시나리오'!$J$5='d_시나리오'!$H$5,'d_시나리오'!$I$5,IF(J1402&lt;('d_시나리오'!$I$5-'d_시나리오'!$H$5)/('d_시나리오'!$J$5-'d_시나리오'!$H$5),'d_시나리오'!$H$5+SQRT(J1402*('d_시나리오'!$J$5-'d_시나리오'!$H$5)*('d_시나리오'!$I$5-'d_시나리오'!$H$5)),'d_시나리오'!$J$5-SQRT((1-J1402)*('d_시나리오'!$J$5-'d_시나리오'!$H$5)*('d_시나리오'!$J$5-'d_시나리오'!$I$5))))</f>
        <v/>
      </c>
      <c r="L1402">
        <f>RAND()</f>
        <v/>
      </c>
      <c r="M1402">
        <f>IF('d_시나리오'!$J$6='d_시나리오'!$H$6,'d_시나리오'!$I$6,IF(L1402&lt;('d_시나리오'!$I$6-'d_시나리오'!$H$6)/('d_시나리오'!$J$6-'d_시나리오'!$H$6),'d_시나리오'!$H$6+SQRT(L1402*('d_시나리오'!$J$6-'d_시나리오'!$H$6)*('d_시나리오'!$I$6-'d_시나리오'!$H$6)),'d_시나리오'!$J$6-SQRT((1-L1402)*('d_시나리오'!$J$6-'d_시나리오'!$H$6)*('d_시나리오'!$J$6-'d_시나리오'!$I$6))))</f>
        <v/>
      </c>
      <c r="N1402">
        <f>INDEX('d_분포'!$B$2:$B$57,RANDBETWEEN(1,56))</f>
        <v/>
      </c>
      <c r="O1402">
        <f>BETAINV(RAND(),5,5)</f>
        <v/>
      </c>
      <c r="P1402">
        <f>'d_고정'!$B$1*'6_기대효과'!$H$7*('d_시나리오'!$I$7/'d_고정'!$B$2)*B1402</f>
        <v/>
      </c>
      <c r="Q1402">
        <f>P1402*C1402</f>
        <v/>
      </c>
      <c r="R1402">
        <f>P1402*E1402</f>
        <v/>
      </c>
      <c r="S1402">
        <f>R1402*G1402</f>
        <v/>
      </c>
      <c r="T1402">
        <f>Q1402+S1402</f>
        <v/>
      </c>
      <c r="U1402">
        <f>(Q1402*D1402+S1402*I1402)*(1-O1402)</f>
        <v/>
      </c>
      <c r="V1402">
        <f>(R1402*K1402*N1402+'d_고정'!$B$3*('6_기대효과'!$H$7/8)*N1402*'d_고정'!$B$10*M1402*('6_기대효과'!$K$7/'d_고정'!$B$9))*(1-O1402)</f>
        <v/>
      </c>
      <c r="W1402">
        <f>(S1402*I1402+R1402*MAX(K1402-'d_고정'!$B$10*M1402*('6_기대효과'!$K$7/'d_고정'!$B$9),0)*N1402)*(1-O1402)</f>
        <v/>
      </c>
      <c r="X1402">
        <f>U1402+V1402</f>
        <v/>
      </c>
      <c r="Y1402">
        <f>U1402/('d_고정'!$B$5*'6_기대효과'!$H$7/8)/'d_고정'!$B$6</f>
        <v/>
      </c>
      <c r="Z1402">
        <f>U1402/('d_고정'!$B$8*'6_기대효과'!$H$7/8)</f>
        <v/>
      </c>
    </row>
    <row r="1403">
      <c r="A1403">
        <f>RAND()</f>
        <v/>
      </c>
      <c r="B1403">
        <f>IF('d_시나리오'!$J$2='d_시나리오'!$H$2,'d_시나리오'!$I$2,IF(A1403&lt;('d_시나리오'!$I$2-'d_시나리오'!$H$2)/('d_시나리오'!$J$2-'d_시나리오'!$H$2),'d_시나리오'!$H$2+SQRT(A1403*('d_시나리오'!$J$2-'d_시나리오'!$H$2)*('d_시나리오'!$I$2-'d_시나리오'!$H$2)),'d_시나리오'!$J$2-SQRT((1-A1403)*('d_시나리오'!$J$2-'d_시나리오'!$H$2)*('d_시나리오'!$J$2-'d_시나리오'!$I$2))))</f>
        <v/>
      </c>
      <c r="C1403">
        <f>BETAINV(RAND(),2,6)</f>
        <v/>
      </c>
      <c r="D1403">
        <f>INDEX('d_분포'!$A$2:$A$28,RANDBETWEEN(1,27))</f>
        <v/>
      </c>
      <c r="E1403">
        <f>INDEX('d_분포'!$C$2:$C$5,RANDBETWEEN(1,4))*(0.9+0.2*RAND())</f>
        <v/>
      </c>
      <c r="F1403">
        <f>RAND()</f>
        <v/>
      </c>
      <c r="G1403">
        <f>IF('d_시나리오'!$J$3='d_시나리오'!$H$3,'d_시나리오'!$I$3,IF(F1403&lt;('d_시나리오'!$I$3-'d_시나리오'!$H$3)/('d_시나리오'!$J$3-'d_시나리오'!$H$3),'d_시나리오'!$H$3+SQRT(F1403*('d_시나리오'!$J$3-'d_시나리오'!$H$3)*('d_시나리오'!$I$3-'d_시나리오'!$H$3)),'d_시나리오'!$J$3-SQRT((1-F1403)*('d_시나리오'!$J$3-'d_시나리오'!$H$3)*('d_시나리오'!$J$3-'d_시나리오'!$I$3))))</f>
        <v/>
      </c>
      <c r="H1403">
        <f>RAND()</f>
        <v/>
      </c>
      <c r="I1403">
        <f>IF('d_시나리오'!$J$4='d_시나리오'!$H$4,'d_시나리오'!$I$4,IF(H1403&lt;('d_시나리오'!$I$4-'d_시나리오'!$H$4)/('d_시나리오'!$J$4-'d_시나리오'!$H$4),'d_시나리오'!$H$4+SQRT(H1403*('d_시나리오'!$J$4-'d_시나리오'!$H$4)*('d_시나리오'!$I$4-'d_시나리오'!$H$4)),'d_시나리오'!$J$4-SQRT((1-H1403)*('d_시나리오'!$J$4-'d_시나리오'!$H$4)*('d_시나리오'!$J$4-'d_시나리오'!$I$4))))</f>
        <v/>
      </c>
      <c r="J1403">
        <f>RAND()</f>
        <v/>
      </c>
      <c r="K1403">
        <f>IF('d_시나리오'!$J$5='d_시나리오'!$H$5,'d_시나리오'!$I$5,IF(J1403&lt;('d_시나리오'!$I$5-'d_시나리오'!$H$5)/('d_시나리오'!$J$5-'d_시나리오'!$H$5),'d_시나리오'!$H$5+SQRT(J1403*('d_시나리오'!$J$5-'d_시나리오'!$H$5)*('d_시나리오'!$I$5-'d_시나리오'!$H$5)),'d_시나리오'!$J$5-SQRT((1-J1403)*('d_시나리오'!$J$5-'d_시나리오'!$H$5)*('d_시나리오'!$J$5-'d_시나리오'!$I$5))))</f>
        <v/>
      </c>
      <c r="L1403">
        <f>RAND()</f>
        <v/>
      </c>
      <c r="M1403">
        <f>IF('d_시나리오'!$J$6='d_시나리오'!$H$6,'d_시나리오'!$I$6,IF(L1403&lt;('d_시나리오'!$I$6-'d_시나리오'!$H$6)/('d_시나리오'!$J$6-'d_시나리오'!$H$6),'d_시나리오'!$H$6+SQRT(L1403*('d_시나리오'!$J$6-'d_시나리오'!$H$6)*('d_시나리오'!$I$6-'d_시나리오'!$H$6)),'d_시나리오'!$J$6-SQRT((1-L1403)*('d_시나리오'!$J$6-'d_시나리오'!$H$6)*('d_시나리오'!$J$6-'d_시나리오'!$I$6))))</f>
        <v/>
      </c>
      <c r="N1403">
        <f>INDEX('d_분포'!$B$2:$B$57,RANDBETWEEN(1,56))</f>
        <v/>
      </c>
      <c r="O1403">
        <f>BETAINV(RAND(),5,5)</f>
        <v/>
      </c>
      <c r="P1403">
        <f>'d_고정'!$B$1*'6_기대효과'!$H$7*('d_시나리오'!$I$7/'d_고정'!$B$2)*B1403</f>
        <v/>
      </c>
      <c r="Q1403">
        <f>P1403*C1403</f>
        <v/>
      </c>
      <c r="R1403">
        <f>P1403*E1403</f>
        <v/>
      </c>
      <c r="S1403">
        <f>R1403*G1403</f>
        <v/>
      </c>
      <c r="T1403">
        <f>Q1403+S1403</f>
        <v/>
      </c>
      <c r="U1403">
        <f>(Q1403*D1403+S1403*I1403)*(1-O1403)</f>
        <v/>
      </c>
      <c r="V1403">
        <f>(R1403*K1403*N1403+'d_고정'!$B$3*('6_기대효과'!$H$7/8)*N1403*'d_고정'!$B$10*M1403*('6_기대효과'!$K$7/'d_고정'!$B$9))*(1-O1403)</f>
        <v/>
      </c>
      <c r="W1403">
        <f>(S1403*I1403+R1403*MAX(K1403-'d_고정'!$B$10*M1403*('6_기대효과'!$K$7/'d_고정'!$B$9),0)*N1403)*(1-O1403)</f>
        <v/>
      </c>
      <c r="X1403">
        <f>U1403+V1403</f>
        <v/>
      </c>
      <c r="Y1403">
        <f>U1403/('d_고정'!$B$5*'6_기대효과'!$H$7/8)/'d_고정'!$B$6</f>
        <v/>
      </c>
      <c r="Z1403">
        <f>U1403/('d_고정'!$B$8*'6_기대효과'!$H$7/8)</f>
        <v/>
      </c>
    </row>
    <row r="1404">
      <c r="A1404">
        <f>RAND()</f>
        <v/>
      </c>
      <c r="B1404">
        <f>IF('d_시나리오'!$J$2='d_시나리오'!$H$2,'d_시나리오'!$I$2,IF(A1404&lt;('d_시나리오'!$I$2-'d_시나리오'!$H$2)/('d_시나리오'!$J$2-'d_시나리오'!$H$2),'d_시나리오'!$H$2+SQRT(A1404*('d_시나리오'!$J$2-'d_시나리오'!$H$2)*('d_시나리오'!$I$2-'d_시나리오'!$H$2)),'d_시나리오'!$J$2-SQRT((1-A1404)*('d_시나리오'!$J$2-'d_시나리오'!$H$2)*('d_시나리오'!$J$2-'d_시나리오'!$I$2))))</f>
        <v/>
      </c>
      <c r="C1404">
        <f>BETAINV(RAND(),2,6)</f>
        <v/>
      </c>
      <c r="D1404">
        <f>INDEX('d_분포'!$A$2:$A$28,RANDBETWEEN(1,27))</f>
        <v/>
      </c>
      <c r="E1404">
        <f>INDEX('d_분포'!$C$2:$C$5,RANDBETWEEN(1,4))*(0.9+0.2*RAND())</f>
        <v/>
      </c>
      <c r="F1404">
        <f>RAND()</f>
        <v/>
      </c>
      <c r="G1404">
        <f>IF('d_시나리오'!$J$3='d_시나리오'!$H$3,'d_시나리오'!$I$3,IF(F1404&lt;('d_시나리오'!$I$3-'d_시나리오'!$H$3)/('d_시나리오'!$J$3-'d_시나리오'!$H$3),'d_시나리오'!$H$3+SQRT(F1404*('d_시나리오'!$J$3-'d_시나리오'!$H$3)*('d_시나리오'!$I$3-'d_시나리오'!$H$3)),'d_시나리오'!$J$3-SQRT((1-F1404)*('d_시나리오'!$J$3-'d_시나리오'!$H$3)*('d_시나리오'!$J$3-'d_시나리오'!$I$3))))</f>
        <v/>
      </c>
      <c r="H1404">
        <f>RAND()</f>
        <v/>
      </c>
      <c r="I1404">
        <f>IF('d_시나리오'!$J$4='d_시나리오'!$H$4,'d_시나리오'!$I$4,IF(H1404&lt;('d_시나리오'!$I$4-'d_시나리오'!$H$4)/('d_시나리오'!$J$4-'d_시나리오'!$H$4),'d_시나리오'!$H$4+SQRT(H1404*('d_시나리오'!$J$4-'d_시나리오'!$H$4)*('d_시나리오'!$I$4-'d_시나리오'!$H$4)),'d_시나리오'!$J$4-SQRT((1-H1404)*('d_시나리오'!$J$4-'d_시나리오'!$H$4)*('d_시나리오'!$J$4-'d_시나리오'!$I$4))))</f>
        <v/>
      </c>
      <c r="J1404">
        <f>RAND()</f>
        <v/>
      </c>
      <c r="K1404">
        <f>IF('d_시나리오'!$J$5='d_시나리오'!$H$5,'d_시나리오'!$I$5,IF(J1404&lt;('d_시나리오'!$I$5-'d_시나리오'!$H$5)/('d_시나리오'!$J$5-'d_시나리오'!$H$5),'d_시나리오'!$H$5+SQRT(J1404*('d_시나리오'!$J$5-'d_시나리오'!$H$5)*('d_시나리오'!$I$5-'d_시나리오'!$H$5)),'d_시나리오'!$J$5-SQRT((1-J1404)*('d_시나리오'!$J$5-'d_시나리오'!$H$5)*('d_시나리오'!$J$5-'d_시나리오'!$I$5))))</f>
        <v/>
      </c>
      <c r="L1404">
        <f>RAND()</f>
        <v/>
      </c>
      <c r="M1404">
        <f>IF('d_시나리오'!$J$6='d_시나리오'!$H$6,'d_시나리오'!$I$6,IF(L1404&lt;('d_시나리오'!$I$6-'d_시나리오'!$H$6)/('d_시나리오'!$J$6-'d_시나리오'!$H$6),'d_시나리오'!$H$6+SQRT(L1404*('d_시나리오'!$J$6-'d_시나리오'!$H$6)*('d_시나리오'!$I$6-'d_시나리오'!$H$6)),'d_시나리오'!$J$6-SQRT((1-L1404)*('d_시나리오'!$J$6-'d_시나리오'!$H$6)*('d_시나리오'!$J$6-'d_시나리오'!$I$6))))</f>
        <v/>
      </c>
      <c r="N1404">
        <f>INDEX('d_분포'!$B$2:$B$57,RANDBETWEEN(1,56))</f>
        <v/>
      </c>
      <c r="O1404">
        <f>BETAINV(RAND(),5,5)</f>
        <v/>
      </c>
      <c r="P1404">
        <f>'d_고정'!$B$1*'6_기대효과'!$H$7*('d_시나리오'!$I$7/'d_고정'!$B$2)*B1404</f>
        <v/>
      </c>
      <c r="Q1404">
        <f>P1404*C1404</f>
        <v/>
      </c>
      <c r="R1404">
        <f>P1404*E1404</f>
        <v/>
      </c>
      <c r="S1404">
        <f>R1404*G1404</f>
        <v/>
      </c>
      <c r="T1404">
        <f>Q1404+S1404</f>
        <v/>
      </c>
      <c r="U1404">
        <f>(Q1404*D1404+S1404*I1404)*(1-O1404)</f>
        <v/>
      </c>
      <c r="V1404">
        <f>(R1404*K1404*N1404+'d_고정'!$B$3*('6_기대효과'!$H$7/8)*N1404*'d_고정'!$B$10*M1404*('6_기대효과'!$K$7/'d_고정'!$B$9))*(1-O1404)</f>
        <v/>
      </c>
      <c r="W1404">
        <f>(S1404*I1404+R1404*MAX(K1404-'d_고정'!$B$10*M1404*('6_기대효과'!$K$7/'d_고정'!$B$9),0)*N1404)*(1-O1404)</f>
        <v/>
      </c>
      <c r="X1404">
        <f>U1404+V1404</f>
        <v/>
      </c>
      <c r="Y1404">
        <f>U1404/('d_고정'!$B$5*'6_기대효과'!$H$7/8)/'d_고정'!$B$6</f>
        <v/>
      </c>
      <c r="Z1404">
        <f>U1404/('d_고정'!$B$8*'6_기대효과'!$H$7/8)</f>
        <v/>
      </c>
    </row>
    <row r="1405">
      <c r="A1405">
        <f>RAND()</f>
        <v/>
      </c>
      <c r="B1405">
        <f>IF('d_시나리오'!$J$2='d_시나리오'!$H$2,'d_시나리오'!$I$2,IF(A1405&lt;('d_시나리오'!$I$2-'d_시나리오'!$H$2)/('d_시나리오'!$J$2-'d_시나리오'!$H$2),'d_시나리오'!$H$2+SQRT(A1405*('d_시나리오'!$J$2-'d_시나리오'!$H$2)*('d_시나리오'!$I$2-'d_시나리오'!$H$2)),'d_시나리오'!$J$2-SQRT((1-A1405)*('d_시나리오'!$J$2-'d_시나리오'!$H$2)*('d_시나리오'!$J$2-'d_시나리오'!$I$2))))</f>
        <v/>
      </c>
      <c r="C1405">
        <f>BETAINV(RAND(),2,6)</f>
        <v/>
      </c>
      <c r="D1405">
        <f>INDEX('d_분포'!$A$2:$A$28,RANDBETWEEN(1,27))</f>
        <v/>
      </c>
      <c r="E1405">
        <f>INDEX('d_분포'!$C$2:$C$5,RANDBETWEEN(1,4))*(0.9+0.2*RAND())</f>
        <v/>
      </c>
      <c r="F1405">
        <f>RAND()</f>
        <v/>
      </c>
      <c r="G1405">
        <f>IF('d_시나리오'!$J$3='d_시나리오'!$H$3,'d_시나리오'!$I$3,IF(F1405&lt;('d_시나리오'!$I$3-'d_시나리오'!$H$3)/('d_시나리오'!$J$3-'d_시나리오'!$H$3),'d_시나리오'!$H$3+SQRT(F1405*('d_시나리오'!$J$3-'d_시나리오'!$H$3)*('d_시나리오'!$I$3-'d_시나리오'!$H$3)),'d_시나리오'!$J$3-SQRT((1-F1405)*('d_시나리오'!$J$3-'d_시나리오'!$H$3)*('d_시나리오'!$J$3-'d_시나리오'!$I$3))))</f>
        <v/>
      </c>
      <c r="H1405">
        <f>RAND()</f>
        <v/>
      </c>
      <c r="I1405">
        <f>IF('d_시나리오'!$J$4='d_시나리오'!$H$4,'d_시나리오'!$I$4,IF(H1405&lt;('d_시나리오'!$I$4-'d_시나리오'!$H$4)/('d_시나리오'!$J$4-'d_시나리오'!$H$4),'d_시나리오'!$H$4+SQRT(H1405*('d_시나리오'!$J$4-'d_시나리오'!$H$4)*('d_시나리오'!$I$4-'d_시나리오'!$H$4)),'d_시나리오'!$J$4-SQRT((1-H1405)*('d_시나리오'!$J$4-'d_시나리오'!$H$4)*('d_시나리오'!$J$4-'d_시나리오'!$I$4))))</f>
        <v/>
      </c>
      <c r="J1405">
        <f>RAND()</f>
        <v/>
      </c>
      <c r="K1405">
        <f>IF('d_시나리오'!$J$5='d_시나리오'!$H$5,'d_시나리오'!$I$5,IF(J1405&lt;('d_시나리오'!$I$5-'d_시나리오'!$H$5)/('d_시나리오'!$J$5-'d_시나리오'!$H$5),'d_시나리오'!$H$5+SQRT(J1405*('d_시나리오'!$J$5-'d_시나리오'!$H$5)*('d_시나리오'!$I$5-'d_시나리오'!$H$5)),'d_시나리오'!$J$5-SQRT((1-J1405)*('d_시나리오'!$J$5-'d_시나리오'!$H$5)*('d_시나리오'!$J$5-'d_시나리오'!$I$5))))</f>
        <v/>
      </c>
      <c r="L1405">
        <f>RAND()</f>
        <v/>
      </c>
      <c r="M1405">
        <f>IF('d_시나리오'!$J$6='d_시나리오'!$H$6,'d_시나리오'!$I$6,IF(L1405&lt;('d_시나리오'!$I$6-'d_시나리오'!$H$6)/('d_시나리오'!$J$6-'d_시나리오'!$H$6),'d_시나리오'!$H$6+SQRT(L1405*('d_시나리오'!$J$6-'d_시나리오'!$H$6)*('d_시나리오'!$I$6-'d_시나리오'!$H$6)),'d_시나리오'!$J$6-SQRT((1-L1405)*('d_시나리오'!$J$6-'d_시나리오'!$H$6)*('d_시나리오'!$J$6-'d_시나리오'!$I$6))))</f>
        <v/>
      </c>
      <c r="N1405">
        <f>INDEX('d_분포'!$B$2:$B$57,RANDBETWEEN(1,56))</f>
        <v/>
      </c>
      <c r="O1405">
        <f>BETAINV(RAND(),5,5)</f>
        <v/>
      </c>
      <c r="P1405">
        <f>'d_고정'!$B$1*'6_기대효과'!$H$7*('d_시나리오'!$I$7/'d_고정'!$B$2)*B1405</f>
        <v/>
      </c>
      <c r="Q1405">
        <f>P1405*C1405</f>
        <v/>
      </c>
      <c r="R1405">
        <f>P1405*E1405</f>
        <v/>
      </c>
      <c r="S1405">
        <f>R1405*G1405</f>
        <v/>
      </c>
      <c r="T1405">
        <f>Q1405+S1405</f>
        <v/>
      </c>
      <c r="U1405">
        <f>(Q1405*D1405+S1405*I1405)*(1-O1405)</f>
        <v/>
      </c>
      <c r="V1405">
        <f>(R1405*K1405*N1405+'d_고정'!$B$3*('6_기대효과'!$H$7/8)*N1405*'d_고정'!$B$10*M1405*('6_기대효과'!$K$7/'d_고정'!$B$9))*(1-O1405)</f>
        <v/>
      </c>
      <c r="W1405">
        <f>(S1405*I1405+R1405*MAX(K1405-'d_고정'!$B$10*M1405*('6_기대효과'!$K$7/'d_고정'!$B$9),0)*N1405)*(1-O1405)</f>
        <v/>
      </c>
      <c r="X1405">
        <f>U1405+V1405</f>
        <v/>
      </c>
      <c r="Y1405">
        <f>U1405/('d_고정'!$B$5*'6_기대효과'!$H$7/8)/'d_고정'!$B$6</f>
        <v/>
      </c>
      <c r="Z1405">
        <f>U1405/('d_고정'!$B$8*'6_기대효과'!$H$7/8)</f>
        <v/>
      </c>
    </row>
    <row r="1406">
      <c r="A1406">
        <f>RAND()</f>
        <v/>
      </c>
      <c r="B1406">
        <f>IF('d_시나리오'!$J$2='d_시나리오'!$H$2,'d_시나리오'!$I$2,IF(A1406&lt;('d_시나리오'!$I$2-'d_시나리오'!$H$2)/('d_시나리오'!$J$2-'d_시나리오'!$H$2),'d_시나리오'!$H$2+SQRT(A1406*('d_시나리오'!$J$2-'d_시나리오'!$H$2)*('d_시나리오'!$I$2-'d_시나리오'!$H$2)),'d_시나리오'!$J$2-SQRT((1-A1406)*('d_시나리오'!$J$2-'d_시나리오'!$H$2)*('d_시나리오'!$J$2-'d_시나리오'!$I$2))))</f>
        <v/>
      </c>
      <c r="C1406">
        <f>BETAINV(RAND(),2,6)</f>
        <v/>
      </c>
      <c r="D1406">
        <f>INDEX('d_분포'!$A$2:$A$28,RANDBETWEEN(1,27))</f>
        <v/>
      </c>
      <c r="E1406">
        <f>INDEX('d_분포'!$C$2:$C$5,RANDBETWEEN(1,4))*(0.9+0.2*RAND())</f>
        <v/>
      </c>
      <c r="F1406">
        <f>RAND()</f>
        <v/>
      </c>
      <c r="G1406">
        <f>IF('d_시나리오'!$J$3='d_시나리오'!$H$3,'d_시나리오'!$I$3,IF(F1406&lt;('d_시나리오'!$I$3-'d_시나리오'!$H$3)/('d_시나리오'!$J$3-'d_시나리오'!$H$3),'d_시나리오'!$H$3+SQRT(F1406*('d_시나리오'!$J$3-'d_시나리오'!$H$3)*('d_시나리오'!$I$3-'d_시나리오'!$H$3)),'d_시나리오'!$J$3-SQRT((1-F1406)*('d_시나리오'!$J$3-'d_시나리오'!$H$3)*('d_시나리오'!$J$3-'d_시나리오'!$I$3))))</f>
        <v/>
      </c>
      <c r="H1406">
        <f>RAND()</f>
        <v/>
      </c>
      <c r="I1406">
        <f>IF('d_시나리오'!$J$4='d_시나리오'!$H$4,'d_시나리오'!$I$4,IF(H1406&lt;('d_시나리오'!$I$4-'d_시나리오'!$H$4)/('d_시나리오'!$J$4-'d_시나리오'!$H$4),'d_시나리오'!$H$4+SQRT(H1406*('d_시나리오'!$J$4-'d_시나리오'!$H$4)*('d_시나리오'!$I$4-'d_시나리오'!$H$4)),'d_시나리오'!$J$4-SQRT((1-H1406)*('d_시나리오'!$J$4-'d_시나리오'!$H$4)*('d_시나리오'!$J$4-'d_시나리오'!$I$4))))</f>
        <v/>
      </c>
      <c r="J1406">
        <f>RAND()</f>
        <v/>
      </c>
      <c r="K1406">
        <f>IF('d_시나리오'!$J$5='d_시나리오'!$H$5,'d_시나리오'!$I$5,IF(J1406&lt;('d_시나리오'!$I$5-'d_시나리오'!$H$5)/('d_시나리오'!$J$5-'d_시나리오'!$H$5),'d_시나리오'!$H$5+SQRT(J1406*('d_시나리오'!$J$5-'d_시나리오'!$H$5)*('d_시나리오'!$I$5-'d_시나리오'!$H$5)),'d_시나리오'!$J$5-SQRT((1-J1406)*('d_시나리오'!$J$5-'d_시나리오'!$H$5)*('d_시나리오'!$J$5-'d_시나리오'!$I$5))))</f>
        <v/>
      </c>
      <c r="L1406">
        <f>RAND()</f>
        <v/>
      </c>
      <c r="M1406">
        <f>IF('d_시나리오'!$J$6='d_시나리오'!$H$6,'d_시나리오'!$I$6,IF(L1406&lt;('d_시나리오'!$I$6-'d_시나리오'!$H$6)/('d_시나리오'!$J$6-'d_시나리오'!$H$6),'d_시나리오'!$H$6+SQRT(L1406*('d_시나리오'!$J$6-'d_시나리오'!$H$6)*('d_시나리오'!$I$6-'d_시나리오'!$H$6)),'d_시나리오'!$J$6-SQRT((1-L1406)*('d_시나리오'!$J$6-'d_시나리오'!$H$6)*('d_시나리오'!$J$6-'d_시나리오'!$I$6))))</f>
        <v/>
      </c>
      <c r="N1406">
        <f>INDEX('d_분포'!$B$2:$B$57,RANDBETWEEN(1,56))</f>
        <v/>
      </c>
      <c r="O1406">
        <f>BETAINV(RAND(),5,5)</f>
        <v/>
      </c>
      <c r="P1406">
        <f>'d_고정'!$B$1*'6_기대효과'!$H$7*('d_시나리오'!$I$7/'d_고정'!$B$2)*B1406</f>
        <v/>
      </c>
      <c r="Q1406">
        <f>P1406*C1406</f>
        <v/>
      </c>
      <c r="R1406">
        <f>P1406*E1406</f>
        <v/>
      </c>
      <c r="S1406">
        <f>R1406*G1406</f>
        <v/>
      </c>
      <c r="T1406">
        <f>Q1406+S1406</f>
        <v/>
      </c>
      <c r="U1406">
        <f>(Q1406*D1406+S1406*I1406)*(1-O1406)</f>
        <v/>
      </c>
      <c r="V1406">
        <f>(R1406*K1406*N1406+'d_고정'!$B$3*('6_기대효과'!$H$7/8)*N1406*'d_고정'!$B$10*M1406*('6_기대효과'!$K$7/'d_고정'!$B$9))*(1-O1406)</f>
        <v/>
      </c>
      <c r="W1406">
        <f>(S1406*I1406+R1406*MAX(K1406-'d_고정'!$B$10*M1406*('6_기대효과'!$K$7/'d_고정'!$B$9),0)*N1406)*(1-O1406)</f>
        <v/>
      </c>
      <c r="X1406">
        <f>U1406+V1406</f>
        <v/>
      </c>
      <c r="Y1406">
        <f>U1406/('d_고정'!$B$5*'6_기대효과'!$H$7/8)/'d_고정'!$B$6</f>
        <v/>
      </c>
      <c r="Z1406">
        <f>U1406/('d_고정'!$B$8*'6_기대효과'!$H$7/8)</f>
        <v/>
      </c>
    </row>
    <row r="1407">
      <c r="A1407">
        <f>RAND()</f>
        <v/>
      </c>
      <c r="B1407">
        <f>IF('d_시나리오'!$J$2='d_시나리오'!$H$2,'d_시나리오'!$I$2,IF(A1407&lt;('d_시나리오'!$I$2-'d_시나리오'!$H$2)/('d_시나리오'!$J$2-'d_시나리오'!$H$2),'d_시나리오'!$H$2+SQRT(A1407*('d_시나리오'!$J$2-'d_시나리오'!$H$2)*('d_시나리오'!$I$2-'d_시나리오'!$H$2)),'d_시나리오'!$J$2-SQRT((1-A1407)*('d_시나리오'!$J$2-'d_시나리오'!$H$2)*('d_시나리오'!$J$2-'d_시나리오'!$I$2))))</f>
        <v/>
      </c>
      <c r="C1407">
        <f>BETAINV(RAND(),2,6)</f>
        <v/>
      </c>
      <c r="D1407">
        <f>INDEX('d_분포'!$A$2:$A$28,RANDBETWEEN(1,27))</f>
        <v/>
      </c>
      <c r="E1407">
        <f>INDEX('d_분포'!$C$2:$C$5,RANDBETWEEN(1,4))*(0.9+0.2*RAND())</f>
        <v/>
      </c>
      <c r="F1407">
        <f>RAND()</f>
        <v/>
      </c>
      <c r="G1407">
        <f>IF('d_시나리오'!$J$3='d_시나리오'!$H$3,'d_시나리오'!$I$3,IF(F1407&lt;('d_시나리오'!$I$3-'d_시나리오'!$H$3)/('d_시나리오'!$J$3-'d_시나리오'!$H$3),'d_시나리오'!$H$3+SQRT(F1407*('d_시나리오'!$J$3-'d_시나리오'!$H$3)*('d_시나리오'!$I$3-'d_시나리오'!$H$3)),'d_시나리오'!$J$3-SQRT((1-F1407)*('d_시나리오'!$J$3-'d_시나리오'!$H$3)*('d_시나리오'!$J$3-'d_시나리오'!$I$3))))</f>
        <v/>
      </c>
      <c r="H1407">
        <f>RAND()</f>
        <v/>
      </c>
      <c r="I1407">
        <f>IF('d_시나리오'!$J$4='d_시나리오'!$H$4,'d_시나리오'!$I$4,IF(H1407&lt;('d_시나리오'!$I$4-'d_시나리오'!$H$4)/('d_시나리오'!$J$4-'d_시나리오'!$H$4),'d_시나리오'!$H$4+SQRT(H1407*('d_시나리오'!$J$4-'d_시나리오'!$H$4)*('d_시나리오'!$I$4-'d_시나리오'!$H$4)),'d_시나리오'!$J$4-SQRT((1-H1407)*('d_시나리오'!$J$4-'d_시나리오'!$H$4)*('d_시나리오'!$J$4-'d_시나리오'!$I$4))))</f>
        <v/>
      </c>
      <c r="J1407">
        <f>RAND()</f>
        <v/>
      </c>
      <c r="K1407">
        <f>IF('d_시나리오'!$J$5='d_시나리오'!$H$5,'d_시나리오'!$I$5,IF(J1407&lt;('d_시나리오'!$I$5-'d_시나리오'!$H$5)/('d_시나리오'!$J$5-'d_시나리오'!$H$5),'d_시나리오'!$H$5+SQRT(J1407*('d_시나리오'!$J$5-'d_시나리오'!$H$5)*('d_시나리오'!$I$5-'d_시나리오'!$H$5)),'d_시나리오'!$J$5-SQRT((1-J1407)*('d_시나리오'!$J$5-'d_시나리오'!$H$5)*('d_시나리오'!$J$5-'d_시나리오'!$I$5))))</f>
        <v/>
      </c>
      <c r="L1407">
        <f>RAND()</f>
        <v/>
      </c>
      <c r="M1407">
        <f>IF('d_시나리오'!$J$6='d_시나리오'!$H$6,'d_시나리오'!$I$6,IF(L1407&lt;('d_시나리오'!$I$6-'d_시나리오'!$H$6)/('d_시나리오'!$J$6-'d_시나리오'!$H$6),'d_시나리오'!$H$6+SQRT(L1407*('d_시나리오'!$J$6-'d_시나리오'!$H$6)*('d_시나리오'!$I$6-'d_시나리오'!$H$6)),'d_시나리오'!$J$6-SQRT((1-L1407)*('d_시나리오'!$J$6-'d_시나리오'!$H$6)*('d_시나리오'!$J$6-'d_시나리오'!$I$6))))</f>
        <v/>
      </c>
      <c r="N1407">
        <f>INDEX('d_분포'!$B$2:$B$57,RANDBETWEEN(1,56))</f>
        <v/>
      </c>
      <c r="O1407">
        <f>BETAINV(RAND(),5,5)</f>
        <v/>
      </c>
      <c r="P1407">
        <f>'d_고정'!$B$1*'6_기대효과'!$H$7*('d_시나리오'!$I$7/'d_고정'!$B$2)*B1407</f>
        <v/>
      </c>
      <c r="Q1407">
        <f>P1407*C1407</f>
        <v/>
      </c>
      <c r="R1407">
        <f>P1407*E1407</f>
        <v/>
      </c>
      <c r="S1407">
        <f>R1407*G1407</f>
        <v/>
      </c>
      <c r="T1407">
        <f>Q1407+S1407</f>
        <v/>
      </c>
      <c r="U1407">
        <f>(Q1407*D1407+S1407*I1407)*(1-O1407)</f>
        <v/>
      </c>
      <c r="V1407">
        <f>(R1407*K1407*N1407+'d_고정'!$B$3*('6_기대효과'!$H$7/8)*N1407*'d_고정'!$B$10*M1407*('6_기대효과'!$K$7/'d_고정'!$B$9))*(1-O1407)</f>
        <v/>
      </c>
      <c r="W1407">
        <f>(S1407*I1407+R1407*MAX(K1407-'d_고정'!$B$10*M1407*('6_기대효과'!$K$7/'d_고정'!$B$9),0)*N1407)*(1-O1407)</f>
        <v/>
      </c>
      <c r="X1407">
        <f>U1407+V1407</f>
        <v/>
      </c>
      <c r="Y1407">
        <f>U1407/('d_고정'!$B$5*'6_기대효과'!$H$7/8)/'d_고정'!$B$6</f>
        <v/>
      </c>
      <c r="Z1407">
        <f>U1407/('d_고정'!$B$8*'6_기대효과'!$H$7/8)</f>
        <v/>
      </c>
    </row>
    <row r="1408">
      <c r="A1408">
        <f>RAND()</f>
        <v/>
      </c>
      <c r="B1408">
        <f>IF('d_시나리오'!$J$2='d_시나리오'!$H$2,'d_시나리오'!$I$2,IF(A1408&lt;('d_시나리오'!$I$2-'d_시나리오'!$H$2)/('d_시나리오'!$J$2-'d_시나리오'!$H$2),'d_시나리오'!$H$2+SQRT(A1408*('d_시나리오'!$J$2-'d_시나리오'!$H$2)*('d_시나리오'!$I$2-'d_시나리오'!$H$2)),'d_시나리오'!$J$2-SQRT((1-A1408)*('d_시나리오'!$J$2-'d_시나리오'!$H$2)*('d_시나리오'!$J$2-'d_시나리오'!$I$2))))</f>
        <v/>
      </c>
      <c r="C1408">
        <f>BETAINV(RAND(),2,6)</f>
        <v/>
      </c>
      <c r="D1408">
        <f>INDEX('d_분포'!$A$2:$A$28,RANDBETWEEN(1,27))</f>
        <v/>
      </c>
      <c r="E1408">
        <f>INDEX('d_분포'!$C$2:$C$5,RANDBETWEEN(1,4))*(0.9+0.2*RAND())</f>
        <v/>
      </c>
      <c r="F1408">
        <f>RAND()</f>
        <v/>
      </c>
      <c r="G1408">
        <f>IF('d_시나리오'!$J$3='d_시나리오'!$H$3,'d_시나리오'!$I$3,IF(F1408&lt;('d_시나리오'!$I$3-'d_시나리오'!$H$3)/('d_시나리오'!$J$3-'d_시나리오'!$H$3),'d_시나리오'!$H$3+SQRT(F1408*('d_시나리오'!$J$3-'d_시나리오'!$H$3)*('d_시나리오'!$I$3-'d_시나리오'!$H$3)),'d_시나리오'!$J$3-SQRT((1-F1408)*('d_시나리오'!$J$3-'d_시나리오'!$H$3)*('d_시나리오'!$J$3-'d_시나리오'!$I$3))))</f>
        <v/>
      </c>
      <c r="H1408">
        <f>RAND()</f>
        <v/>
      </c>
      <c r="I1408">
        <f>IF('d_시나리오'!$J$4='d_시나리오'!$H$4,'d_시나리오'!$I$4,IF(H1408&lt;('d_시나리오'!$I$4-'d_시나리오'!$H$4)/('d_시나리오'!$J$4-'d_시나리오'!$H$4),'d_시나리오'!$H$4+SQRT(H1408*('d_시나리오'!$J$4-'d_시나리오'!$H$4)*('d_시나리오'!$I$4-'d_시나리오'!$H$4)),'d_시나리오'!$J$4-SQRT((1-H1408)*('d_시나리오'!$J$4-'d_시나리오'!$H$4)*('d_시나리오'!$J$4-'d_시나리오'!$I$4))))</f>
        <v/>
      </c>
      <c r="J1408">
        <f>RAND()</f>
        <v/>
      </c>
      <c r="K1408">
        <f>IF('d_시나리오'!$J$5='d_시나리오'!$H$5,'d_시나리오'!$I$5,IF(J1408&lt;('d_시나리오'!$I$5-'d_시나리오'!$H$5)/('d_시나리오'!$J$5-'d_시나리오'!$H$5),'d_시나리오'!$H$5+SQRT(J1408*('d_시나리오'!$J$5-'d_시나리오'!$H$5)*('d_시나리오'!$I$5-'d_시나리오'!$H$5)),'d_시나리오'!$J$5-SQRT((1-J1408)*('d_시나리오'!$J$5-'d_시나리오'!$H$5)*('d_시나리오'!$J$5-'d_시나리오'!$I$5))))</f>
        <v/>
      </c>
      <c r="L1408">
        <f>RAND()</f>
        <v/>
      </c>
      <c r="M1408">
        <f>IF('d_시나리오'!$J$6='d_시나리오'!$H$6,'d_시나리오'!$I$6,IF(L1408&lt;('d_시나리오'!$I$6-'d_시나리오'!$H$6)/('d_시나리오'!$J$6-'d_시나리오'!$H$6),'d_시나리오'!$H$6+SQRT(L1408*('d_시나리오'!$J$6-'d_시나리오'!$H$6)*('d_시나리오'!$I$6-'d_시나리오'!$H$6)),'d_시나리오'!$J$6-SQRT((1-L1408)*('d_시나리오'!$J$6-'d_시나리오'!$H$6)*('d_시나리오'!$J$6-'d_시나리오'!$I$6))))</f>
        <v/>
      </c>
      <c r="N1408">
        <f>INDEX('d_분포'!$B$2:$B$57,RANDBETWEEN(1,56))</f>
        <v/>
      </c>
      <c r="O1408">
        <f>BETAINV(RAND(),5,5)</f>
        <v/>
      </c>
      <c r="P1408">
        <f>'d_고정'!$B$1*'6_기대효과'!$H$7*('d_시나리오'!$I$7/'d_고정'!$B$2)*B1408</f>
        <v/>
      </c>
      <c r="Q1408">
        <f>P1408*C1408</f>
        <v/>
      </c>
      <c r="R1408">
        <f>P1408*E1408</f>
        <v/>
      </c>
      <c r="S1408">
        <f>R1408*G1408</f>
        <v/>
      </c>
      <c r="T1408">
        <f>Q1408+S1408</f>
        <v/>
      </c>
      <c r="U1408">
        <f>(Q1408*D1408+S1408*I1408)*(1-O1408)</f>
        <v/>
      </c>
      <c r="V1408">
        <f>(R1408*K1408*N1408+'d_고정'!$B$3*('6_기대효과'!$H$7/8)*N1408*'d_고정'!$B$10*M1408*('6_기대효과'!$K$7/'d_고정'!$B$9))*(1-O1408)</f>
        <v/>
      </c>
      <c r="W1408">
        <f>(S1408*I1408+R1408*MAX(K1408-'d_고정'!$B$10*M1408*('6_기대효과'!$K$7/'d_고정'!$B$9),0)*N1408)*(1-O1408)</f>
        <v/>
      </c>
      <c r="X1408">
        <f>U1408+V1408</f>
        <v/>
      </c>
      <c r="Y1408">
        <f>U1408/('d_고정'!$B$5*'6_기대효과'!$H$7/8)/'d_고정'!$B$6</f>
        <v/>
      </c>
      <c r="Z1408">
        <f>U1408/('d_고정'!$B$8*'6_기대효과'!$H$7/8)</f>
        <v/>
      </c>
    </row>
    <row r="1409">
      <c r="A1409">
        <f>RAND()</f>
        <v/>
      </c>
      <c r="B1409">
        <f>IF('d_시나리오'!$J$2='d_시나리오'!$H$2,'d_시나리오'!$I$2,IF(A1409&lt;('d_시나리오'!$I$2-'d_시나리오'!$H$2)/('d_시나리오'!$J$2-'d_시나리오'!$H$2),'d_시나리오'!$H$2+SQRT(A1409*('d_시나리오'!$J$2-'d_시나리오'!$H$2)*('d_시나리오'!$I$2-'d_시나리오'!$H$2)),'d_시나리오'!$J$2-SQRT((1-A1409)*('d_시나리오'!$J$2-'d_시나리오'!$H$2)*('d_시나리오'!$J$2-'d_시나리오'!$I$2))))</f>
        <v/>
      </c>
      <c r="C1409">
        <f>BETAINV(RAND(),2,6)</f>
        <v/>
      </c>
      <c r="D1409">
        <f>INDEX('d_분포'!$A$2:$A$28,RANDBETWEEN(1,27))</f>
        <v/>
      </c>
      <c r="E1409">
        <f>INDEX('d_분포'!$C$2:$C$5,RANDBETWEEN(1,4))*(0.9+0.2*RAND())</f>
        <v/>
      </c>
      <c r="F1409">
        <f>RAND()</f>
        <v/>
      </c>
      <c r="G1409">
        <f>IF('d_시나리오'!$J$3='d_시나리오'!$H$3,'d_시나리오'!$I$3,IF(F1409&lt;('d_시나리오'!$I$3-'d_시나리오'!$H$3)/('d_시나리오'!$J$3-'d_시나리오'!$H$3),'d_시나리오'!$H$3+SQRT(F1409*('d_시나리오'!$J$3-'d_시나리오'!$H$3)*('d_시나리오'!$I$3-'d_시나리오'!$H$3)),'d_시나리오'!$J$3-SQRT((1-F1409)*('d_시나리오'!$J$3-'d_시나리오'!$H$3)*('d_시나리오'!$J$3-'d_시나리오'!$I$3))))</f>
        <v/>
      </c>
      <c r="H1409">
        <f>RAND()</f>
        <v/>
      </c>
      <c r="I1409">
        <f>IF('d_시나리오'!$J$4='d_시나리오'!$H$4,'d_시나리오'!$I$4,IF(H1409&lt;('d_시나리오'!$I$4-'d_시나리오'!$H$4)/('d_시나리오'!$J$4-'d_시나리오'!$H$4),'d_시나리오'!$H$4+SQRT(H1409*('d_시나리오'!$J$4-'d_시나리오'!$H$4)*('d_시나리오'!$I$4-'d_시나리오'!$H$4)),'d_시나리오'!$J$4-SQRT((1-H1409)*('d_시나리오'!$J$4-'d_시나리오'!$H$4)*('d_시나리오'!$J$4-'d_시나리오'!$I$4))))</f>
        <v/>
      </c>
      <c r="J1409">
        <f>RAND()</f>
        <v/>
      </c>
      <c r="K1409">
        <f>IF('d_시나리오'!$J$5='d_시나리오'!$H$5,'d_시나리오'!$I$5,IF(J1409&lt;('d_시나리오'!$I$5-'d_시나리오'!$H$5)/('d_시나리오'!$J$5-'d_시나리오'!$H$5),'d_시나리오'!$H$5+SQRT(J1409*('d_시나리오'!$J$5-'d_시나리오'!$H$5)*('d_시나리오'!$I$5-'d_시나리오'!$H$5)),'d_시나리오'!$J$5-SQRT((1-J1409)*('d_시나리오'!$J$5-'d_시나리오'!$H$5)*('d_시나리오'!$J$5-'d_시나리오'!$I$5))))</f>
        <v/>
      </c>
      <c r="L1409">
        <f>RAND()</f>
        <v/>
      </c>
      <c r="M1409">
        <f>IF('d_시나리오'!$J$6='d_시나리오'!$H$6,'d_시나리오'!$I$6,IF(L1409&lt;('d_시나리오'!$I$6-'d_시나리오'!$H$6)/('d_시나리오'!$J$6-'d_시나리오'!$H$6),'d_시나리오'!$H$6+SQRT(L1409*('d_시나리오'!$J$6-'d_시나리오'!$H$6)*('d_시나리오'!$I$6-'d_시나리오'!$H$6)),'d_시나리오'!$J$6-SQRT((1-L1409)*('d_시나리오'!$J$6-'d_시나리오'!$H$6)*('d_시나리오'!$J$6-'d_시나리오'!$I$6))))</f>
        <v/>
      </c>
      <c r="N1409">
        <f>INDEX('d_분포'!$B$2:$B$57,RANDBETWEEN(1,56))</f>
        <v/>
      </c>
      <c r="O1409">
        <f>BETAINV(RAND(),5,5)</f>
        <v/>
      </c>
      <c r="P1409">
        <f>'d_고정'!$B$1*'6_기대효과'!$H$7*('d_시나리오'!$I$7/'d_고정'!$B$2)*B1409</f>
        <v/>
      </c>
      <c r="Q1409">
        <f>P1409*C1409</f>
        <v/>
      </c>
      <c r="R1409">
        <f>P1409*E1409</f>
        <v/>
      </c>
      <c r="S1409">
        <f>R1409*G1409</f>
        <v/>
      </c>
      <c r="T1409">
        <f>Q1409+S1409</f>
        <v/>
      </c>
      <c r="U1409">
        <f>(Q1409*D1409+S1409*I1409)*(1-O1409)</f>
        <v/>
      </c>
      <c r="V1409">
        <f>(R1409*K1409*N1409+'d_고정'!$B$3*('6_기대효과'!$H$7/8)*N1409*'d_고정'!$B$10*M1409*('6_기대효과'!$K$7/'d_고정'!$B$9))*(1-O1409)</f>
        <v/>
      </c>
      <c r="W1409">
        <f>(S1409*I1409+R1409*MAX(K1409-'d_고정'!$B$10*M1409*('6_기대효과'!$K$7/'d_고정'!$B$9),0)*N1409)*(1-O1409)</f>
        <v/>
      </c>
      <c r="X1409">
        <f>U1409+V1409</f>
        <v/>
      </c>
      <c r="Y1409">
        <f>U1409/('d_고정'!$B$5*'6_기대효과'!$H$7/8)/'d_고정'!$B$6</f>
        <v/>
      </c>
      <c r="Z1409">
        <f>U1409/('d_고정'!$B$8*'6_기대효과'!$H$7/8)</f>
        <v/>
      </c>
    </row>
    <row r="1410">
      <c r="A1410">
        <f>RAND()</f>
        <v/>
      </c>
      <c r="B1410">
        <f>IF('d_시나리오'!$J$2='d_시나리오'!$H$2,'d_시나리오'!$I$2,IF(A1410&lt;('d_시나리오'!$I$2-'d_시나리오'!$H$2)/('d_시나리오'!$J$2-'d_시나리오'!$H$2),'d_시나리오'!$H$2+SQRT(A1410*('d_시나리오'!$J$2-'d_시나리오'!$H$2)*('d_시나리오'!$I$2-'d_시나리오'!$H$2)),'d_시나리오'!$J$2-SQRT((1-A1410)*('d_시나리오'!$J$2-'d_시나리오'!$H$2)*('d_시나리오'!$J$2-'d_시나리오'!$I$2))))</f>
        <v/>
      </c>
      <c r="C1410">
        <f>BETAINV(RAND(),2,6)</f>
        <v/>
      </c>
      <c r="D1410">
        <f>INDEX('d_분포'!$A$2:$A$28,RANDBETWEEN(1,27))</f>
        <v/>
      </c>
      <c r="E1410">
        <f>INDEX('d_분포'!$C$2:$C$5,RANDBETWEEN(1,4))*(0.9+0.2*RAND())</f>
        <v/>
      </c>
      <c r="F1410">
        <f>RAND()</f>
        <v/>
      </c>
      <c r="G1410">
        <f>IF('d_시나리오'!$J$3='d_시나리오'!$H$3,'d_시나리오'!$I$3,IF(F1410&lt;('d_시나리오'!$I$3-'d_시나리오'!$H$3)/('d_시나리오'!$J$3-'d_시나리오'!$H$3),'d_시나리오'!$H$3+SQRT(F1410*('d_시나리오'!$J$3-'d_시나리오'!$H$3)*('d_시나리오'!$I$3-'d_시나리오'!$H$3)),'d_시나리오'!$J$3-SQRT((1-F1410)*('d_시나리오'!$J$3-'d_시나리오'!$H$3)*('d_시나리오'!$J$3-'d_시나리오'!$I$3))))</f>
        <v/>
      </c>
      <c r="H1410">
        <f>RAND()</f>
        <v/>
      </c>
      <c r="I1410">
        <f>IF('d_시나리오'!$J$4='d_시나리오'!$H$4,'d_시나리오'!$I$4,IF(H1410&lt;('d_시나리오'!$I$4-'d_시나리오'!$H$4)/('d_시나리오'!$J$4-'d_시나리오'!$H$4),'d_시나리오'!$H$4+SQRT(H1410*('d_시나리오'!$J$4-'d_시나리오'!$H$4)*('d_시나리오'!$I$4-'d_시나리오'!$H$4)),'d_시나리오'!$J$4-SQRT((1-H1410)*('d_시나리오'!$J$4-'d_시나리오'!$H$4)*('d_시나리오'!$J$4-'d_시나리오'!$I$4))))</f>
        <v/>
      </c>
      <c r="J1410">
        <f>RAND()</f>
        <v/>
      </c>
      <c r="K1410">
        <f>IF('d_시나리오'!$J$5='d_시나리오'!$H$5,'d_시나리오'!$I$5,IF(J1410&lt;('d_시나리오'!$I$5-'d_시나리오'!$H$5)/('d_시나리오'!$J$5-'d_시나리오'!$H$5),'d_시나리오'!$H$5+SQRT(J1410*('d_시나리오'!$J$5-'d_시나리오'!$H$5)*('d_시나리오'!$I$5-'d_시나리오'!$H$5)),'d_시나리오'!$J$5-SQRT((1-J1410)*('d_시나리오'!$J$5-'d_시나리오'!$H$5)*('d_시나리오'!$J$5-'d_시나리오'!$I$5))))</f>
        <v/>
      </c>
      <c r="L1410">
        <f>RAND()</f>
        <v/>
      </c>
      <c r="M1410">
        <f>IF('d_시나리오'!$J$6='d_시나리오'!$H$6,'d_시나리오'!$I$6,IF(L1410&lt;('d_시나리오'!$I$6-'d_시나리오'!$H$6)/('d_시나리오'!$J$6-'d_시나리오'!$H$6),'d_시나리오'!$H$6+SQRT(L1410*('d_시나리오'!$J$6-'d_시나리오'!$H$6)*('d_시나리오'!$I$6-'d_시나리오'!$H$6)),'d_시나리오'!$J$6-SQRT((1-L1410)*('d_시나리오'!$J$6-'d_시나리오'!$H$6)*('d_시나리오'!$J$6-'d_시나리오'!$I$6))))</f>
        <v/>
      </c>
      <c r="N1410">
        <f>INDEX('d_분포'!$B$2:$B$57,RANDBETWEEN(1,56))</f>
        <v/>
      </c>
      <c r="O1410">
        <f>BETAINV(RAND(),5,5)</f>
        <v/>
      </c>
      <c r="P1410">
        <f>'d_고정'!$B$1*'6_기대효과'!$H$7*('d_시나리오'!$I$7/'d_고정'!$B$2)*B1410</f>
        <v/>
      </c>
      <c r="Q1410">
        <f>P1410*C1410</f>
        <v/>
      </c>
      <c r="R1410">
        <f>P1410*E1410</f>
        <v/>
      </c>
      <c r="S1410">
        <f>R1410*G1410</f>
        <v/>
      </c>
      <c r="T1410">
        <f>Q1410+S1410</f>
        <v/>
      </c>
      <c r="U1410">
        <f>(Q1410*D1410+S1410*I1410)*(1-O1410)</f>
        <v/>
      </c>
      <c r="V1410">
        <f>(R1410*K1410*N1410+'d_고정'!$B$3*('6_기대효과'!$H$7/8)*N1410*'d_고정'!$B$10*M1410*('6_기대효과'!$K$7/'d_고정'!$B$9))*(1-O1410)</f>
        <v/>
      </c>
      <c r="W1410">
        <f>(S1410*I1410+R1410*MAX(K1410-'d_고정'!$B$10*M1410*('6_기대효과'!$K$7/'d_고정'!$B$9),0)*N1410)*(1-O1410)</f>
        <v/>
      </c>
      <c r="X1410">
        <f>U1410+V1410</f>
        <v/>
      </c>
      <c r="Y1410">
        <f>U1410/('d_고정'!$B$5*'6_기대효과'!$H$7/8)/'d_고정'!$B$6</f>
        <v/>
      </c>
      <c r="Z1410">
        <f>U1410/('d_고정'!$B$8*'6_기대효과'!$H$7/8)</f>
        <v/>
      </c>
    </row>
    <row r="1411">
      <c r="A1411">
        <f>RAND()</f>
        <v/>
      </c>
      <c r="B1411">
        <f>IF('d_시나리오'!$J$2='d_시나리오'!$H$2,'d_시나리오'!$I$2,IF(A1411&lt;('d_시나리오'!$I$2-'d_시나리오'!$H$2)/('d_시나리오'!$J$2-'d_시나리오'!$H$2),'d_시나리오'!$H$2+SQRT(A1411*('d_시나리오'!$J$2-'d_시나리오'!$H$2)*('d_시나리오'!$I$2-'d_시나리오'!$H$2)),'d_시나리오'!$J$2-SQRT((1-A1411)*('d_시나리오'!$J$2-'d_시나리오'!$H$2)*('d_시나리오'!$J$2-'d_시나리오'!$I$2))))</f>
        <v/>
      </c>
      <c r="C1411">
        <f>BETAINV(RAND(),2,6)</f>
        <v/>
      </c>
      <c r="D1411">
        <f>INDEX('d_분포'!$A$2:$A$28,RANDBETWEEN(1,27))</f>
        <v/>
      </c>
      <c r="E1411">
        <f>INDEX('d_분포'!$C$2:$C$5,RANDBETWEEN(1,4))*(0.9+0.2*RAND())</f>
        <v/>
      </c>
      <c r="F1411">
        <f>RAND()</f>
        <v/>
      </c>
      <c r="G1411">
        <f>IF('d_시나리오'!$J$3='d_시나리오'!$H$3,'d_시나리오'!$I$3,IF(F1411&lt;('d_시나리오'!$I$3-'d_시나리오'!$H$3)/('d_시나리오'!$J$3-'d_시나리오'!$H$3),'d_시나리오'!$H$3+SQRT(F1411*('d_시나리오'!$J$3-'d_시나리오'!$H$3)*('d_시나리오'!$I$3-'d_시나리오'!$H$3)),'d_시나리오'!$J$3-SQRT((1-F1411)*('d_시나리오'!$J$3-'d_시나리오'!$H$3)*('d_시나리오'!$J$3-'d_시나리오'!$I$3))))</f>
        <v/>
      </c>
      <c r="H1411">
        <f>RAND()</f>
        <v/>
      </c>
      <c r="I1411">
        <f>IF('d_시나리오'!$J$4='d_시나리오'!$H$4,'d_시나리오'!$I$4,IF(H1411&lt;('d_시나리오'!$I$4-'d_시나리오'!$H$4)/('d_시나리오'!$J$4-'d_시나리오'!$H$4),'d_시나리오'!$H$4+SQRT(H1411*('d_시나리오'!$J$4-'d_시나리오'!$H$4)*('d_시나리오'!$I$4-'d_시나리오'!$H$4)),'d_시나리오'!$J$4-SQRT((1-H1411)*('d_시나리오'!$J$4-'d_시나리오'!$H$4)*('d_시나리오'!$J$4-'d_시나리오'!$I$4))))</f>
        <v/>
      </c>
      <c r="J1411">
        <f>RAND()</f>
        <v/>
      </c>
      <c r="K1411">
        <f>IF('d_시나리오'!$J$5='d_시나리오'!$H$5,'d_시나리오'!$I$5,IF(J1411&lt;('d_시나리오'!$I$5-'d_시나리오'!$H$5)/('d_시나리오'!$J$5-'d_시나리오'!$H$5),'d_시나리오'!$H$5+SQRT(J1411*('d_시나리오'!$J$5-'d_시나리오'!$H$5)*('d_시나리오'!$I$5-'d_시나리오'!$H$5)),'d_시나리오'!$J$5-SQRT((1-J1411)*('d_시나리오'!$J$5-'d_시나리오'!$H$5)*('d_시나리오'!$J$5-'d_시나리오'!$I$5))))</f>
        <v/>
      </c>
      <c r="L1411">
        <f>RAND()</f>
        <v/>
      </c>
      <c r="M1411">
        <f>IF('d_시나리오'!$J$6='d_시나리오'!$H$6,'d_시나리오'!$I$6,IF(L1411&lt;('d_시나리오'!$I$6-'d_시나리오'!$H$6)/('d_시나리오'!$J$6-'d_시나리오'!$H$6),'d_시나리오'!$H$6+SQRT(L1411*('d_시나리오'!$J$6-'d_시나리오'!$H$6)*('d_시나리오'!$I$6-'d_시나리오'!$H$6)),'d_시나리오'!$J$6-SQRT((1-L1411)*('d_시나리오'!$J$6-'d_시나리오'!$H$6)*('d_시나리오'!$J$6-'d_시나리오'!$I$6))))</f>
        <v/>
      </c>
      <c r="N1411">
        <f>INDEX('d_분포'!$B$2:$B$57,RANDBETWEEN(1,56))</f>
        <v/>
      </c>
      <c r="O1411">
        <f>BETAINV(RAND(),5,5)</f>
        <v/>
      </c>
      <c r="P1411">
        <f>'d_고정'!$B$1*'6_기대효과'!$H$7*('d_시나리오'!$I$7/'d_고정'!$B$2)*B1411</f>
        <v/>
      </c>
      <c r="Q1411">
        <f>P1411*C1411</f>
        <v/>
      </c>
      <c r="R1411">
        <f>P1411*E1411</f>
        <v/>
      </c>
      <c r="S1411">
        <f>R1411*G1411</f>
        <v/>
      </c>
      <c r="T1411">
        <f>Q1411+S1411</f>
        <v/>
      </c>
      <c r="U1411">
        <f>(Q1411*D1411+S1411*I1411)*(1-O1411)</f>
        <v/>
      </c>
      <c r="V1411">
        <f>(R1411*K1411*N1411+'d_고정'!$B$3*('6_기대효과'!$H$7/8)*N1411*'d_고정'!$B$10*M1411*('6_기대효과'!$K$7/'d_고정'!$B$9))*(1-O1411)</f>
        <v/>
      </c>
      <c r="W1411">
        <f>(S1411*I1411+R1411*MAX(K1411-'d_고정'!$B$10*M1411*('6_기대효과'!$K$7/'d_고정'!$B$9),0)*N1411)*(1-O1411)</f>
        <v/>
      </c>
      <c r="X1411">
        <f>U1411+V1411</f>
        <v/>
      </c>
      <c r="Y1411">
        <f>U1411/('d_고정'!$B$5*'6_기대효과'!$H$7/8)/'d_고정'!$B$6</f>
        <v/>
      </c>
      <c r="Z1411">
        <f>U1411/('d_고정'!$B$8*'6_기대효과'!$H$7/8)</f>
        <v/>
      </c>
    </row>
    <row r="1412">
      <c r="A1412">
        <f>RAND()</f>
        <v/>
      </c>
      <c r="B1412">
        <f>IF('d_시나리오'!$J$2='d_시나리오'!$H$2,'d_시나리오'!$I$2,IF(A1412&lt;('d_시나리오'!$I$2-'d_시나리오'!$H$2)/('d_시나리오'!$J$2-'d_시나리오'!$H$2),'d_시나리오'!$H$2+SQRT(A1412*('d_시나리오'!$J$2-'d_시나리오'!$H$2)*('d_시나리오'!$I$2-'d_시나리오'!$H$2)),'d_시나리오'!$J$2-SQRT((1-A1412)*('d_시나리오'!$J$2-'d_시나리오'!$H$2)*('d_시나리오'!$J$2-'d_시나리오'!$I$2))))</f>
        <v/>
      </c>
      <c r="C1412">
        <f>BETAINV(RAND(),2,6)</f>
        <v/>
      </c>
      <c r="D1412">
        <f>INDEX('d_분포'!$A$2:$A$28,RANDBETWEEN(1,27))</f>
        <v/>
      </c>
      <c r="E1412">
        <f>INDEX('d_분포'!$C$2:$C$5,RANDBETWEEN(1,4))*(0.9+0.2*RAND())</f>
        <v/>
      </c>
      <c r="F1412">
        <f>RAND()</f>
        <v/>
      </c>
      <c r="G1412">
        <f>IF('d_시나리오'!$J$3='d_시나리오'!$H$3,'d_시나리오'!$I$3,IF(F1412&lt;('d_시나리오'!$I$3-'d_시나리오'!$H$3)/('d_시나리오'!$J$3-'d_시나리오'!$H$3),'d_시나리오'!$H$3+SQRT(F1412*('d_시나리오'!$J$3-'d_시나리오'!$H$3)*('d_시나리오'!$I$3-'d_시나리오'!$H$3)),'d_시나리오'!$J$3-SQRT((1-F1412)*('d_시나리오'!$J$3-'d_시나리오'!$H$3)*('d_시나리오'!$J$3-'d_시나리오'!$I$3))))</f>
        <v/>
      </c>
      <c r="H1412">
        <f>RAND()</f>
        <v/>
      </c>
      <c r="I1412">
        <f>IF('d_시나리오'!$J$4='d_시나리오'!$H$4,'d_시나리오'!$I$4,IF(H1412&lt;('d_시나리오'!$I$4-'d_시나리오'!$H$4)/('d_시나리오'!$J$4-'d_시나리오'!$H$4),'d_시나리오'!$H$4+SQRT(H1412*('d_시나리오'!$J$4-'d_시나리오'!$H$4)*('d_시나리오'!$I$4-'d_시나리오'!$H$4)),'d_시나리오'!$J$4-SQRT((1-H1412)*('d_시나리오'!$J$4-'d_시나리오'!$H$4)*('d_시나리오'!$J$4-'d_시나리오'!$I$4))))</f>
        <v/>
      </c>
      <c r="J1412">
        <f>RAND()</f>
        <v/>
      </c>
      <c r="K1412">
        <f>IF('d_시나리오'!$J$5='d_시나리오'!$H$5,'d_시나리오'!$I$5,IF(J1412&lt;('d_시나리오'!$I$5-'d_시나리오'!$H$5)/('d_시나리오'!$J$5-'d_시나리오'!$H$5),'d_시나리오'!$H$5+SQRT(J1412*('d_시나리오'!$J$5-'d_시나리오'!$H$5)*('d_시나리오'!$I$5-'d_시나리오'!$H$5)),'d_시나리오'!$J$5-SQRT((1-J1412)*('d_시나리오'!$J$5-'d_시나리오'!$H$5)*('d_시나리오'!$J$5-'d_시나리오'!$I$5))))</f>
        <v/>
      </c>
      <c r="L1412">
        <f>RAND()</f>
        <v/>
      </c>
      <c r="M1412">
        <f>IF('d_시나리오'!$J$6='d_시나리오'!$H$6,'d_시나리오'!$I$6,IF(L1412&lt;('d_시나리오'!$I$6-'d_시나리오'!$H$6)/('d_시나리오'!$J$6-'d_시나리오'!$H$6),'d_시나리오'!$H$6+SQRT(L1412*('d_시나리오'!$J$6-'d_시나리오'!$H$6)*('d_시나리오'!$I$6-'d_시나리오'!$H$6)),'d_시나리오'!$J$6-SQRT((1-L1412)*('d_시나리오'!$J$6-'d_시나리오'!$H$6)*('d_시나리오'!$J$6-'d_시나리오'!$I$6))))</f>
        <v/>
      </c>
      <c r="N1412">
        <f>INDEX('d_분포'!$B$2:$B$57,RANDBETWEEN(1,56))</f>
        <v/>
      </c>
      <c r="O1412">
        <f>BETAINV(RAND(),5,5)</f>
        <v/>
      </c>
      <c r="P1412">
        <f>'d_고정'!$B$1*'6_기대효과'!$H$7*('d_시나리오'!$I$7/'d_고정'!$B$2)*B1412</f>
        <v/>
      </c>
      <c r="Q1412">
        <f>P1412*C1412</f>
        <v/>
      </c>
      <c r="R1412">
        <f>P1412*E1412</f>
        <v/>
      </c>
      <c r="S1412">
        <f>R1412*G1412</f>
        <v/>
      </c>
      <c r="T1412">
        <f>Q1412+S1412</f>
        <v/>
      </c>
      <c r="U1412">
        <f>(Q1412*D1412+S1412*I1412)*(1-O1412)</f>
        <v/>
      </c>
      <c r="V1412">
        <f>(R1412*K1412*N1412+'d_고정'!$B$3*('6_기대효과'!$H$7/8)*N1412*'d_고정'!$B$10*M1412*('6_기대효과'!$K$7/'d_고정'!$B$9))*(1-O1412)</f>
        <v/>
      </c>
      <c r="W1412">
        <f>(S1412*I1412+R1412*MAX(K1412-'d_고정'!$B$10*M1412*('6_기대효과'!$K$7/'d_고정'!$B$9),0)*N1412)*(1-O1412)</f>
        <v/>
      </c>
      <c r="X1412">
        <f>U1412+V1412</f>
        <v/>
      </c>
      <c r="Y1412">
        <f>U1412/('d_고정'!$B$5*'6_기대효과'!$H$7/8)/'d_고정'!$B$6</f>
        <v/>
      </c>
      <c r="Z1412">
        <f>U1412/('d_고정'!$B$8*'6_기대효과'!$H$7/8)</f>
        <v/>
      </c>
    </row>
    <row r="1413">
      <c r="A1413">
        <f>RAND()</f>
        <v/>
      </c>
      <c r="B1413">
        <f>IF('d_시나리오'!$J$2='d_시나리오'!$H$2,'d_시나리오'!$I$2,IF(A1413&lt;('d_시나리오'!$I$2-'d_시나리오'!$H$2)/('d_시나리오'!$J$2-'d_시나리오'!$H$2),'d_시나리오'!$H$2+SQRT(A1413*('d_시나리오'!$J$2-'d_시나리오'!$H$2)*('d_시나리오'!$I$2-'d_시나리오'!$H$2)),'d_시나리오'!$J$2-SQRT((1-A1413)*('d_시나리오'!$J$2-'d_시나리오'!$H$2)*('d_시나리오'!$J$2-'d_시나리오'!$I$2))))</f>
        <v/>
      </c>
      <c r="C1413">
        <f>BETAINV(RAND(),2,6)</f>
        <v/>
      </c>
      <c r="D1413">
        <f>INDEX('d_분포'!$A$2:$A$28,RANDBETWEEN(1,27))</f>
        <v/>
      </c>
      <c r="E1413">
        <f>INDEX('d_분포'!$C$2:$C$5,RANDBETWEEN(1,4))*(0.9+0.2*RAND())</f>
        <v/>
      </c>
      <c r="F1413">
        <f>RAND()</f>
        <v/>
      </c>
      <c r="G1413">
        <f>IF('d_시나리오'!$J$3='d_시나리오'!$H$3,'d_시나리오'!$I$3,IF(F1413&lt;('d_시나리오'!$I$3-'d_시나리오'!$H$3)/('d_시나리오'!$J$3-'d_시나리오'!$H$3),'d_시나리오'!$H$3+SQRT(F1413*('d_시나리오'!$J$3-'d_시나리오'!$H$3)*('d_시나리오'!$I$3-'d_시나리오'!$H$3)),'d_시나리오'!$J$3-SQRT((1-F1413)*('d_시나리오'!$J$3-'d_시나리오'!$H$3)*('d_시나리오'!$J$3-'d_시나리오'!$I$3))))</f>
        <v/>
      </c>
      <c r="H1413">
        <f>RAND()</f>
        <v/>
      </c>
      <c r="I1413">
        <f>IF('d_시나리오'!$J$4='d_시나리오'!$H$4,'d_시나리오'!$I$4,IF(H1413&lt;('d_시나리오'!$I$4-'d_시나리오'!$H$4)/('d_시나리오'!$J$4-'d_시나리오'!$H$4),'d_시나리오'!$H$4+SQRT(H1413*('d_시나리오'!$J$4-'d_시나리오'!$H$4)*('d_시나리오'!$I$4-'d_시나리오'!$H$4)),'d_시나리오'!$J$4-SQRT((1-H1413)*('d_시나리오'!$J$4-'d_시나리오'!$H$4)*('d_시나리오'!$J$4-'d_시나리오'!$I$4))))</f>
        <v/>
      </c>
      <c r="J1413">
        <f>RAND()</f>
        <v/>
      </c>
      <c r="K1413">
        <f>IF('d_시나리오'!$J$5='d_시나리오'!$H$5,'d_시나리오'!$I$5,IF(J1413&lt;('d_시나리오'!$I$5-'d_시나리오'!$H$5)/('d_시나리오'!$J$5-'d_시나리오'!$H$5),'d_시나리오'!$H$5+SQRT(J1413*('d_시나리오'!$J$5-'d_시나리오'!$H$5)*('d_시나리오'!$I$5-'d_시나리오'!$H$5)),'d_시나리오'!$J$5-SQRT((1-J1413)*('d_시나리오'!$J$5-'d_시나리오'!$H$5)*('d_시나리오'!$J$5-'d_시나리오'!$I$5))))</f>
        <v/>
      </c>
      <c r="L1413">
        <f>RAND()</f>
        <v/>
      </c>
      <c r="M1413">
        <f>IF('d_시나리오'!$J$6='d_시나리오'!$H$6,'d_시나리오'!$I$6,IF(L1413&lt;('d_시나리오'!$I$6-'d_시나리오'!$H$6)/('d_시나리오'!$J$6-'d_시나리오'!$H$6),'d_시나리오'!$H$6+SQRT(L1413*('d_시나리오'!$J$6-'d_시나리오'!$H$6)*('d_시나리오'!$I$6-'d_시나리오'!$H$6)),'d_시나리오'!$J$6-SQRT((1-L1413)*('d_시나리오'!$J$6-'d_시나리오'!$H$6)*('d_시나리오'!$J$6-'d_시나리오'!$I$6))))</f>
        <v/>
      </c>
      <c r="N1413">
        <f>INDEX('d_분포'!$B$2:$B$57,RANDBETWEEN(1,56))</f>
        <v/>
      </c>
      <c r="O1413">
        <f>BETAINV(RAND(),5,5)</f>
        <v/>
      </c>
      <c r="P1413">
        <f>'d_고정'!$B$1*'6_기대효과'!$H$7*('d_시나리오'!$I$7/'d_고정'!$B$2)*B1413</f>
        <v/>
      </c>
      <c r="Q1413">
        <f>P1413*C1413</f>
        <v/>
      </c>
      <c r="R1413">
        <f>P1413*E1413</f>
        <v/>
      </c>
      <c r="S1413">
        <f>R1413*G1413</f>
        <v/>
      </c>
      <c r="T1413">
        <f>Q1413+S1413</f>
        <v/>
      </c>
      <c r="U1413">
        <f>(Q1413*D1413+S1413*I1413)*(1-O1413)</f>
        <v/>
      </c>
      <c r="V1413">
        <f>(R1413*K1413*N1413+'d_고정'!$B$3*('6_기대효과'!$H$7/8)*N1413*'d_고정'!$B$10*M1413*('6_기대효과'!$K$7/'d_고정'!$B$9))*(1-O1413)</f>
        <v/>
      </c>
      <c r="W1413">
        <f>(S1413*I1413+R1413*MAX(K1413-'d_고정'!$B$10*M1413*('6_기대효과'!$K$7/'d_고정'!$B$9),0)*N1413)*(1-O1413)</f>
        <v/>
      </c>
      <c r="X1413">
        <f>U1413+V1413</f>
        <v/>
      </c>
      <c r="Y1413">
        <f>U1413/('d_고정'!$B$5*'6_기대효과'!$H$7/8)/'d_고정'!$B$6</f>
        <v/>
      </c>
      <c r="Z1413">
        <f>U1413/('d_고정'!$B$8*'6_기대효과'!$H$7/8)</f>
        <v/>
      </c>
    </row>
    <row r="1414">
      <c r="A1414">
        <f>RAND()</f>
        <v/>
      </c>
      <c r="B1414">
        <f>IF('d_시나리오'!$J$2='d_시나리오'!$H$2,'d_시나리오'!$I$2,IF(A1414&lt;('d_시나리오'!$I$2-'d_시나리오'!$H$2)/('d_시나리오'!$J$2-'d_시나리오'!$H$2),'d_시나리오'!$H$2+SQRT(A1414*('d_시나리오'!$J$2-'d_시나리오'!$H$2)*('d_시나리오'!$I$2-'d_시나리오'!$H$2)),'d_시나리오'!$J$2-SQRT((1-A1414)*('d_시나리오'!$J$2-'d_시나리오'!$H$2)*('d_시나리오'!$J$2-'d_시나리오'!$I$2))))</f>
        <v/>
      </c>
      <c r="C1414">
        <f>BETAINV(RAND(),2,6)</f>
        <v/>
      </c>
      <c r="D1414">
        <f>INDEX('d_분포'!$A$2:$A$28,RANDBETWEEN(1,27))</f>
        <v/>
      </c>
      <c r="E1414">
        <f>INDEX('d_분포'!$C$2:$C$5,RANDBETWEEN(1,4))*(0.9+0.2*RAND())</f>
        <v/>
      </c>
      <c r="F1414">
        <f>RAND()</f>
        <v/>
      </c>
      <c r="G1414">
        <f>IF('d_시나리오'!$J$3='d_시나리오'!$H$3,'d_시나리오'!$I$3,IF(F1414&lt;('d_시나리오'!$I$3-'d_시나리오'!$H$3)/('d_시나리오'!$J$3-'d_시나리오'!$H$3),'d_시나리오'!$H$3+SQRT(F1414*('d_시나리오'!$J$3-'d_시나리오'!$H$3)*('d_시나리오'!$I$3-'d_시나리오'!$H$3)),'d_시나리오'!$J$3-SQRT((1-F1414)*('d_시나리오'!$J$3-'d_시나리오'!$H$3)*('d_시나리오'!$J$3-'d_시나리오'!$I$3))))</f>
        <v/>
      </c>
      <c r="H1414">
        <f>RAND()</f>
        <v/>
      </c>
      <c r="I1414">
        <f>IF('d_시나리오'!$J$4='d_시나리오'!$H$4,'d_시나리오'!$I$4,IF(H1414&lt;('d_시나리오'!$I$4-'d_시나리오'!$H$4)/('d_시나리오'!$J$4-'d_시나리오'!$H$4),'d_시나리오'!$H$4+SQRT(H1414*('d_시나리오'!$J$4-'d_시나리오'!$H$4)*('d_시나리오'!$I$4-'d_시나리오'!$H$4)),'d_시나리오'!$J$4-SQRT((1-H1414)*('d_시나리오'!$J$4-'d_시나리오'!$H$4)*('d_시나리오'!$J$4-'d_시나리오'!$I$4))))</f>
        <v/>
      </c>
      <c r="J1414">
        <f>RAND()</f>
        <v/>
      </c>
      <c r="K1414">
        <f>IF('d_시나리오'!$J$5='d_시나리오'!$H$5,'d_시나리오'!$I$5,IF(J1414&lt;('d_시나리오'!$I$5-'d_시나리오'!$H$5)/('d_시나리오'!$J$5-'d_시나리오'!$H$5),'d_시나리오'!$H$5+SQRT(J1414*('d_시나리오'!$J$5-'d_시나리오'!$H$5)*('d_시나리오'!$I$5-'d_시나리오'!$H$5)),'d_시나리오'!$J$5-SQRT((1-J1414)*('d_시나리오'!$J$5-'d_시나리오'!$H$5)*('d_시나리오'!$J$5-'d_시나리오'!$I$5))))</f>
        <v/>
      </c>
      <c r="L1414">
        <f>RAND()</f>
        <v/>
      </c>
      <c r="M1414">
        <f>IF('d_시나리오'!$J$6='d_시나리오'!$H$6,'d_시나리오'!$I$6,IF(L1414&lt;('d_시나리오'!$I$6-'d_시나리오'!$H$6)/('d_시나리오'!$J$6-'d_시나리오'!$H$6),'d_시나리오'!$H$6+SQRT(L1414*('d_시나리오'!$J$6-'d_시나리오'!$H$6)*('d_시나리오'!$I$6-'d_시나리오'!$H$6)),'d_시나리오'!$J$6-SQRT((1-L1414)*('d_시나리오'!$J$6-'d_시나리오'!$H$6)*('d_시나리오'!$J$6-'d_시나리오'!$I$6))))</f>
        <v/>
      </c>
      <c r="N1414">
        <f>INDEX('d_분포'!$B$2:$B$57,RANDBETWEEN(1,56))</f>
        <v/>
      </c>
      <c r="O1414">
        <f>BETAINV(RAND(),5,5)</f>
        <v/>
      </c>
      <c r="P1414">
        <f>'d_고정'!$B$1*'6_기대효과'!$H$7*('d_시나리오'!$I$7/'d_고정'!$B$2)*B1414</f>
        <v/>
      </c>
      <c r="Q1414">
        <f>P1414*C1414</f>
        <v/>
      </c>
      <c r="R1414">
        <f>P1414*E1414</f>
        <v/>
      </c>
      <c r="S1414">
        <f>R1414*G1414</f>
        <v/>
      </c>
      <c r="T1414">
        <f>Q1414+S1414</f>
        <v/>
      </c>
      <c r="U1414">
        <f>(Q1414*D1414+S1414*I1414)*(1-O1414)</f>
        <v/>
      </c>
      <c r="V1414">
        <f>(R1414*K1414*N1414+'d_고정'!$B$3*('6_기대효과'!$H$7/8)*N1414*'d_고정'!$B$10*M1414*('6_기대효과'!$K$7/'d_고정'!$B$9))*(1-O1414)</f>
        <v/>
      </c>
      <c r="W1414">
        <f>(S1414*I1414+R1414*MAX(K1414-'d_고정'!$B$10*M1414*('6_기대효과'!$K$7/'d_고정'!$B$9),0)*N1414)*(1-O1414)</f>
        <v/>
      </c>
      <c r="X1414">
        <f>U1414+V1414</f>
        <v/>
      </c>
      <c r="Y1414">
        <f>U1414/('d_고정'!$B$5*'6_기대효과'!$H$7/8)/'d_고정'!$B$6</f>
        <v/>
      </c>
      <c r="Z1414">
        <f>U1414/('d_고정'!$B$8*'6_기대효과'!$H$7/8)</f>
        <v/>
      </c>
    </row>
    <row r="1415">
      <c r="A1415">
        <f>RAND()</f>
        <v/>
      </c>
      <c r="B1415">
        <f>IF('d_시나리오'!$J$2='d_시나리오'!$H$2,'d_시나리오'!$I$2,IF(A1415&lt;('d_시나리오'!$I$2-'d_시나리오'!$H$2)/('d_시나리오'!$J$2-'d_시나리오'!$H$2),'d_시나리오'!$H$2+SQRT(A1415*('d_시나리오'!$J$2-'d_시나리오'!$H$2)*('d_시나리오'!$I$2-'d_시나리오'!$H$2)),'d_시나리오'!$J$2-SQRT((1-A1415)*('d_시나리오'!$J$2-'d_시나리오'!$H$2)*('d_시나리오'!$J$2-'d_시나리오'!$I$2))))</f>
        <v/>
      </c>
      <c r="C1415">
        <f>BETAINV(RAND(),2,6)</f>
        <v/>
      </c>
      <c r="D1415">
        <f>INDEX('d_분포'!$A$2:$A$28,RANDBETWEEN(1,27))</f>
        <v/>
      </c>
      <c r="E1415">
        <f>INDEX('d_분포'!$C$2:$C$5,RANDBETWEEN(1,4))*(0.9+0.2*RAND())</f>
        <v/>
      </c>
      <c r="F1415">
        <f>RAND()</f>
        <v/>
      </c>
      <c r="G1415">
        <f>IF('d_시나리오'!$J$3='d_시나리오'!$H$3,'d_시나리오'!$I$3,IF(F1415&lt;('d_시나리오'!$I$3-'d_시나리오'!$H$3)/('d_시나리오'!$J$3-'d_시나리오'!$H$3),'d_시나리오'!$H$3+SQRT(F1415*('d_시나리오'!$J$3-'d_시나리오'!$H$3)*('d_시나리오'!$I$3-'d_시나리오'!$H$3)),'d_시나리오'!$J$3-SQRT((1-F1415)*('d_시나리오'!$J$3-'d_시나리오'!$H$3)*('d_시나리오'!$J$3-'d_시나리오'!$I$3))))</f>
        <v/>
      </c>
      <c r="H1415">
        <f>RAND()</f>
        <v/>
      </c>
      <c r="I1415">
        <f>IF('d_시나리오'!$J$4='d_시나리오'!$H$4,'d_시나리오'!$I$4,IF(H1415&lt;('d_시나리오'!$I$4-'d_시나리오'!$H$4)/('d_시나리오'!$J$4-'d_시나리오'!$H$4),'d_시나리오'!$H$4+SQRT(H1415*('d_시나리오'!$J$4-'d_시나리오'!$H$4)*('d_시나리오'!$I$4-'d_시나리오'!$H$4)),'d_시나리오'!$J$4-SQRT((1-H1415)*('d_시나리오'!$J$4-'d_시나리오'!$H$4)*('d_시나리오'!$J$4-'d_시나리오'!$I$4))))</f>
        <v/>
      </c>
      <c r="J1415">
        <f>RAND()</f>
        <v/>
      </c>
      <c r="K1415">
        <f>IF('d_시나리오'!$J$5='d_시나리오'!$H$5,'d_시나리오'!$I$5,IF(J1415&lt;('d_시나리오'!$I$5-'d_시나리오'!$H$5)/('d_시나리오'!$J$5-'d_시나리오'!$H$5),'d_시나리오'!$H$5+SQRT(J1415*('d_시나리오'!$J$5-'d_시나리오'!$H$5)*('d_시나리오'!$I$5-'d_시나리오'!$H$5)),'d_시나리오'!$J$5-SQRT((1-J1415)*('d_시나리오'!$J$5-'d_시나리오'!$H$5)*('d_시나리오'!$J$5-'d_시나리오'!$I$5))))</f>
        <v/>
      </c>
      <c r="L1415">
        <f>RAND()</f>
        <v/>
      </c>
      <c r="M1415">
        <f>IF('d_시나리오'!$J$6='d_시나리오'!$H$6,'d_시나리오'!$I$6,IF(L1415&lt;('d_시나리오'!$I$6-'d_시나리오'!$H$6)/('d_시나리오'!$J$6-'d_시나리오'!$H$6),'d_시나리오'!$H$6+SQRT(L1415*('d_시나리오'!$J$6-'d_시나리오'!$H$6)*('d_시나리오'!$I$6-'d_시나리오'!$H$6)),'d_시나리오'!$J$6-SQRT((1-L1415)*('d_시나리오'!$J$6-'d_시나리오'!$H$6)*('d_시나리오'!$J$6-'d_시나리오'!$I$6))))</f>
        <v/>
      </c>
      <c r="N1415">
        <f>INDEX('d_분포'!$B$2:$B$57,RANDBETWEEN(1,56))</f>
        <v/>
      </c>
      <c r="O1415">
        <f>BETAINV(RAND(),5,5)</f>
        <v/>
      </c>
      <c r="P1415">
        <f>'d_고정'!$B$1*'6_기대효과'!$H$7*('d_시나리오'!$I$7/'d_고정'!$B$2)*B1415</f>
        <v/>
      </c>
      <c r="Q1415">
        <f>P1415*C1415</f>
        <v/>
      </c>
      <c r="R1415">
        <f>P1415*E1415</f>
        <v/>
      </c>
      <c r="S1415">
        <f>R1415*G1415</f>
        <v/>
      </c>
      <c r="T1415">
        <f>Q1415+S1415</f>
        <v/>
      </c>
      <c r="U1415">
        <f>(Q1415*D1415+S1415*I1415)*(1-O1415)</f>
        <v/>
      </c>
      <c r="V1415">
        <f>(R1415*K1415*N1415+'d_고정'!$B$3*('6_기대효과'!$H$7/8)*N1415*'d_고정'!$B$10*M1415*('6_기대효과'!$K$7/'d_고정'!$B$9))*(1-O1415)</f>
        <v/>
      </c>
      <c r="W1415">
        <f>(S1415*I1415+R1415*MAX(K1415-'d_고정'!$B$10*M1415*('6_기대효과'!$K$7/'d_고정'!$B$9),0)*N1415)*(1-O1415)</f>
        <v/>
      </c>
      <c r="X1415">
        <f>U1415+V1415</f>
        <v/>
      </c>
      <c r="Y1415">
        <f>U1415/('d_고정'!$B$5*'6_기대효과'!$H$7/8)/'d_고정'!$B$6</f>
        <v/>
      </c>
      <c r="Z1415">
        <f>U1415/('d_고정'!$B$8*'6_기대효과'!$H$7/8)</f>
        <v/>
      </c>
    </row>
    <row r="1416">
      <c r="A1416">
        <f>RAND()</f>
        <v/>
      </c>
      <c r="B1416">
        <f>IF('d_시나리오'!$J$2='d_시나리오'!$H$2,'d_시나리오'!$I$2,IF(A1416&lt;('d_시나리오'!$I$2-'d_시나리오'!$H$2)/('d_시나리오'!$J$2-'d_시나리오'!$H$2),'d_시나리오'!$H$2+SQRT(A1416*('d_시나리오'!$J$2-'d_시나리오'!$H$2)*('d_시나리오'!$I$2-'d_시나리오'!$H$2)),'d_시나리오'!$J$2-SQRT((1-A1416)*('d_시나리오'!$J$2-'d_시나리오'!$H$2)*('d_시나리오'!$J$2-'d_시나리오'!$I$2))))</f>
        <v/>
      </c>
      <c r="C1416">
        <f>BETAINV(RAND(),2,6)</f>
        <v/>
      </c>
      <c r="D1416">
        <f>INDEX('d_분포'!$A$2:$A$28,RANDBETWEEN(1,27))</f>
        <v/>
      </c>
      <c r="E1416">
        <f>INDEX('d_분포'!$C$2:$C$5,RANDBETWEEN(1,4))*(0.9+0.2*RAND())</f>
        <v/>
      </c>
      <c r="F1416">
        <f>RAND()</f>
        <v/>
      </c>
      <c r="G1416">
        <f>IF('d_시나리오'!$J$3='d_시나리오'!$H$3,'d_시나리오'!$I$3,IF(F1416&lt;('d_시나리오'!$I$3-'d_시나리오'!$H$3)/('d_시나리오'!$J$3-'d_시나리오'!$H$3),'d_시나리오'!$H$3+SQRT(F1416*('d_시나리오'!$J$3-'d_시나리오'!$H$3)*('d_시나리오'!$I$3-'d_시나리오'!$H$3)),'d_시나리오'!$J$3-SQRT((1-F1416)*('d_시나리오'!$J$3-'d_시나리오'!$H$3)*('d_시나리오'!$J$3-'d_시나리오'!$I$3))))</f>
        <v/>
      </c>
      <c r="H1416">
        <f>RAND()</f>
        <v/>
      </c>
      <c r="I1416">
        <f>IF('d_시나리오'!$J$4='d_시나리오'!$H$4,'d_시나리오'!$I$4,IF(H1416&lt;('d_시나리오'!$I$4-'d_시나리오'!$H$4)/('d_시나리오'!$J$4-'d_시나리오'!$H$4),'d_시나리오'!$H$4+SQRT(H1416*('d_시나리오'!$J$4-'d_시나리오'!$H$4)*('d_시나리오'!$I$4-'d_시나리오'!$H$4)),'d_시나리오'!$J$4-SQRT((1-H1416)*('d_시나리오'!$J$4-'d_시나리오'!$H$4)*('d_시나리오'!$J$4-'d_시나리오'!$I$4))))</f>
        <v/>
      </c>
      <c r="J1416">
        <f>RAND()</f>
        <v/>
      </c>
      <c r="K1416">
        <f>IF('d_시나리오'!$J$5='d_시나리오'!$H$5,'d_시나리오'!$I$5,IF(J1416&lt;('d_시나리오'!$I$5-'d_시나리오'!$H$5)/('d_시나리오'!$J$5-'d_시나리오'!$H$5),'d_시나리오'!$H$5+SQRT(J1416*('d_시나리오'!$J$5-'d_시나리오'!$H$5)*('d_시나리오'!$I$5-'d_시나리오'!$H$5)),'d_시나리오'!$J$5-SQRT((1-J1416)*('d_시나리오'!$J$5-'d_시나리오'!$H$5)*('d_시나리오'!$J$5-'d_시나리오'!$I$5))))</f>
        <v/>
      </c>
      <c r="L1416">
        <f>RAND()</f>
        <v/>
      </c>
      <c r="M1416">
        <f>IF('d_시나리오'!$J$6='d_시나리오'!$H$6,'d_시나리오'!$I$6,IF(L1416&lt;('d_시나리오'!$I$6-'d_시나리오'!$H$6)/('d_시나리오'!$J$6-'d_시나리오'!$H$6),'d_시나리오'!$H$6+SQRT(L1416*('d_시나리오'!$J$6-'d_시나리오'!$H$6)*('d_시나리오'!$I$6-'d_시나리오'!$H$6)),'d_시나리오'!$J$6-SQRT((1-L1416)*('d_시나리오'!$J$6-'d_시나리오'!$H$6)*('d_시나리오'!$J$6-'d_시나리오'!$I$6))))</f>
        <v/>
      </c>
      <c r="N1416">
        <f>INDEX('d_분포'!$B$2:$B$57,RANDBETWEEN(1,56))</f>
        <v/>
      </c>
      <c r="O1416">
        <f>BETAINV(RAND(),5,5)</f>
        <v/>
      </c>
      <c r="P1416">
        <f>'d_고정'!$B$1*'6_기대효과'!$H$7*('d_시나리오'!$I$7/'d_고정'!$B$2)*B1416</f>
        <v/>
      </c>
      <c r="Q1416">
        <f>P1416*C1416</f>
        <v/>
      </c>
      <c r="R1416">
        <f>P1416*E1416</f>
        <v/>
      </c>
      <c r="S1416">
        <f>R1416*G1416</f>
        <v/>
      </c>
      <c r="T1416">
        <f>Q1416+S1416</f>
        <v/>
      </c>
      <c r="U1416">
        <f>(Q1416*D1416+S1416*I1416)*(1-O1416)</f>
        <v/>
      </c>
      <c r="V1416">
        <f>(R1416*K1416*N1416+'d_고정'!$B$3*('6_기대효과'!$H$7/8)*N1416*'d_고정'!$B$10*M1416*('6_기대효과'!$K$7/'d_고정'!$B$9))*(1-O1416)</f>
        <v/>
      </c>
      <c r="W1416">
        <f>(S1416*I1416+R1416*MAX(K1416-'d_고정'!$B$10*M1416*('6_기대효과'!$K$7/'d_고정'!$B$9),0)*N1416)*(1-O1416)</f>
        <v/>
      </c>
      <c r="X1416">
        <f>U1416+V1416</f>
        <v/>
      </c>
      <c r="Y1416">
        <f>U1416/('d_고정'!$B$5*'6_기대효과'!$H$7/8)/'d_고정'!$B$6</f>
        <v/>
      </c>
      <c r="Z1416">
        <f>U1416/('d_고정'!$B$8*'6_기대효과'!$H$7/8)</f>
        <v/>
      </c>
    </row>
    <row r="1417">
      <c r="A1417">
        <f>RAND()</f>
        <v/>
      </c>
      <c r="B1417">
        <f>IF('d_시나리오'!$J$2='d_시나리오'!$H$2,'d_시나리오'!$I$2,IF(A1417&lt;('d_시나리오'!$I$2-'d_시나리오'!$H$2)/('d_시나리오'!$J$2-'d_시나리오'!$H$2),'d_시나리오'!$H$2+SQRT(A1417*('d_시나리오'!$J$2-'d_시나리오'!$H$2)*('d_시나리오'!$I$2-'d_시나리오'!$H$2)),'d_시나리오'!$J$2-SQRT((1-A1417)*('d_시나리오'!$J$2-'d_시나리오'!$H$2)*('d_시나리오'!$J$2-'d_시나리오'!$I$2))))</f>
        <v/>
      </c>
      <c r="C1417">
        <f>BETAINV(RAND(),2,6)</f>
        <v/>
      </c>
      <c r="D1417">
        <f>INDEX('d_분포'!$A$2:$A$28,RANDBETWEEN(1,27))</f>
        <v/>
      </c>
      <c r="E1417">
        <f>INDEX('d_분포'!$C$2:$C$5,RANDBETWEEN(1,4))*(0.9+0.2*RAND())</f>
        <v/>
      </c>
      <c r="F1417">
        <f>RAND()</f>
        <v/>
      </c>
      <c r="G1417">
        <f>IF('d_시나리오'!$J$3='d_시나리오'!$H$3,'d_시나리오'!$I$3,IF(F1417&lt;('d_시나리오'!$I$3-'d_시나리오'!$H$3)/('d_시나리오'!$J$3-'d_시나리오'!$H$3),'d_시나리오'!$H$3+SQRT(F1417*('d_시나리오'!$J$3-'d_시나리오'!$H$3)*('d_시나리오'!$I$3-'d_시나리오'!$H$3)),'d_시나리오'!$J$3-SQRT((1-F1417)*('d_시나리오'!$J$3-'d_시나리오'!$H$3)*('d_시나리오'!$J$3-'d_시나리오'!$I$3))))</f>
        <v/>
      </c>
      <c r="H1417">
        <f>RAND()</f>
        <v/>
      </c>
      <c r="I1417">
        <f>IF('d_시나리오'!$J$4='d_시나리오'!$H$4,'d_시나리오'!$I$4,IF(H1417&lt;('d_시나리오'!$I$4-'d_시나리오'!$H$4)/('d_시나리오'!$J$4-'d_시나리오'!$H$4),'d_시나리오'!$H$4+SQRT(H1417*('d_시나리오'!$J$4-'d_시나리오'!$H$4)*('d_시나리오'!$I$4-'d_시나리오'!$H$4)),'d_시나리오'!$J$4-SQRT((1-H1417)*('d_시나리오'!$J$4-'d_시나리오'!$H$4)*('d_시나리오'!$J$4-'d_시나리오'!$I$4))))</f>
        <v/>
      </c>
      <c r="J1417">
        <f>RAND()</f>
        <v/>
      </c>
      <c r="K1417">
        <f>IF('d_시나리오'!$J$5='d_시나리오'!$H$5,'d_시나리오'!$I$5,IF(J1417&lt;('d_시나리오'!$I$5-'d_시나리오'!$H$5)/('d_시나리오'!$J$5-'d_시나리오'!$H$5),'d_시나리오'!$H$5+SQRT(J1417*('d_시나리오'!$J$5-'d_시나리오'!$H$5)*('d_시나리오'!$I$5-'d_시나리오'!$H$5)),'d_시나리오'!$J$5-SQRT((1-J1417)*('d_시나리오'!$J$5-'d_시나리오'!$H$5)*('d_시나리오'!$J$5-'d_시나리오'!$I$5))))</f>
        <v/>
      </c>
      <c r="L1417">
        <f>RAND()</f>
        <v/>
      </c>
      <c r="M1417">
        <f>IF('d_시나리오'!$J$6='d_시나리오'!$H$6,'d_시나리오'!$I$6,IF(L1417&lt;('d_시나리오'!$I$6-'d_시나리오'!$H$6)/('d_시나리오'!$J$6-'d_시나리오'!$H$6),'d_시나리오'!$H$6+SQRT(L1417*('d_시나리오'!$J$6-'d_시나리오'!$H$6)*('d_시나리오'!$I$6-'d_시나리오'!$H$6)),'d_시나리오'!$J$6-SQRT((1-L1417)*('d_시나리오'!$J$6-'d_시나리오'!$H$6)*('d_시나리오'!$J$6-'d_시나리오'!$I$6))))</f>
        <v/>
      </c>
      <c r="N1417">
        <f>INDEX('d_분포'!$B$2:$B$57,RANDBETWEEN(1,56))</f>
        <v/>
      </c>
      <c r="O1417">
        <f>BETAINV(RAND(),5,5)</f>
        <v/>
      </c>
      <c r="P1417">
        <f>'d_고정'!$B$1*'6_기대효과'!$H$7*('d_시나리오'!$I$7/'d_고정'!$B$2)*B1417</f>
        <v/>
      </c>
      <c r="Q1417">
        <f>P1417*C1417</f>
        <v/>
      </c>
      <c r="R1417">
        <f>P1417*E1417</f>
        <v/>
      </c>
      <c r="S1417">
        <f>R1417*G1417</f>
        <v/>
      </c>
      <c r="T1417">
        <f>Q1417+S1417</f>
        <v/>
      </c>
      <c r="U1417">
        <f>(Q1417*D1417+S1417*I1417)*(1-O1417)</f>
        <v/>
      </c>
      <c r="V1417">
        <f>(R1417*K1417*N1417+'d_고정'!$B$3*('6_기대효과'!$H$7/8)*N1417*'d_고정'!$B$10*M1417*('6_기대효과'!$K$7/'d_고정'!$B$9))*(1-O1417)</f>
        <v/>
      </c>
      <c r="W1417">
        <f>(S1417*I1417+R1417*MAX(K1417-'d_고정'!$B$10*M1417*('6_기대효과'!$K$7/'d_고정'!$B$9),0)*N1417)*(1-O1417)</f>
        <v/>
      </c>
      <c r="X1417">
        <f>U1417+V1417</f>
        <v/>
      </c>
      <c r="Y1417">
        <f>U1417/('d_고정'!$B$5*'6_기대효과'!$H$7/8)/'d_고정'!$B$6</f>
        <v/>
      </c>
      <c r="Z1417">
        <f>U1417/('d_고정'!$B$8*'6_기대효과'!$H$7/8)</f>
        <v/>
      </c>
    </row>
    <row r="1418">
      <c r="A1418">
        <f>RAND()</f>
        <v/>
      </c>
      <c r="B1418">
        <f>IF('d_시나리오'!$J$2='d_시나리오'!$H$2,'d_시나리오'!$I$2,IF(A1418&lt;('d_시나리오'!$I$2-'d_시나리오'!$H$2)/('d_시나리오'!$J$2-'d_시나리오'!$H$2),'d_시나리오'!$H$2+SQRT(A1418*('d_시나리오'!$J$2-'d_시나리오'!$H$2)*('d_시나리오'!$I$2-'d_시나리오'!$H$2)),'d_시나리오'!$J$2-SQRT((1-A1418)*('d_시나리오'!$J$2-'d_시나리오'!$H$2)*('d_시나리오'!$J$2-'d_시나리오'!$I$2))))</f>
        <v/>
      </c>
      <c r="C1418">
        <f>BETAINV(RAND(),2,6)</f>
        <v/>
      </c>
      <c r="D1418">
        <f>INDEX('d_분포'!$A$2:$A$28,RANDBETWEEN(1,27))</f>
        <v/>
      </c>
      <c r="E1418">
        <f>INDEX('d_분포'!$C$2:$C$5,RANDBETWEEN(1,4))*(0.9+0.2*RAND())</f>
        <v/>
      </c>
      <c r="F1418">
        <f>RAND()</f>
        <v/>
      </c>
      <c r="G1418">
        <f>IF('d_시나리오'!$J$3='d_시나리오'!$H$3,'d_시나리오'!$I$3,IF(F1418&lt;('d_시나리오'!$I$3-'d_시나리오'!$H$3)/('d_시나리오'!$J$3-'d_시나리오'!$H$3),'d_시나리오'!$H$3+SQRT(F1418*('d_시나리오'!$J$3-'d_시나리오'!$H$3)*('d_시나리오'!$I$3-'d_시나리오'!$H$3)),'d_시나리오'!$J$3-SQRT((1-F1418)*('d_시나리오'!$J$3-'d_시나리오'!$H$3)*('d_시나리오'!$J$3-'d_시나리오'!$I$3))))</f>
        <v/>
      </c>
      <c r="H1418">
        <f>RAND()</f>
        <v/>
      </c>
      <c r="I1418">
        <f>IF('d_시나리오'!$J$4='d_시나리오'!$H$4,'d_시나리오'!$I$4,IF(H1418&lt;('d_시나리오'!$I$4-'d_시나리오'!$H$4)/('d_시나리오'!$J$4-'d_시나리오'!$H$4),'d_시나리오'!$H$4+SQRT(H1418*('d_시나리오'!$J$4-'d_시나리오'!$H$4)*('d_시나리오'!$I$4-'d_시나리오'!$H$4)),'d_시나리오'!$J$4-SQRT((1-H1418)*('d_시나리오'!$J$4-'d_시나리오'!$H$4)*('d_시나리오'!$J$4-'d_시나리오'!$I$4))))</f>
        <v/>
      </c>
      <c r="J1418">
        <f>RAND()</f>
        <v/>
      </c>
      <c r="K1418">
        <f>IF('d_시나리오'!$J$5='d_시나리오'!$H$5,'d_시나리오'!$I$5,IF(J1418&lt;('d_시나리오'!$I$5-'d_시나리오'!$H$5)/('d_시나리오'!$J$5-'d_시나리오'!$H$5),'d_시나리오'!$H$5+SQRT(J1418*('d_시나리오'!$J$5-'d_시나리오'!$H$5)*('d_시나리오'!$I$5-'d_시나리오'!$H$5)),'d_시나리오'!$J$5-SQRT((1-J1418)*('d_시나리오'!$J$5-'d_시나리오'!$H$5)*('d_시나리오'!$J$5-'d_시나리오'!$I$5))))</f>
        <v/>
      </c>
      <c r="L1418">
        <f>RAND()</f>
        <v/>
      </c>
      <c r="M1418">
        <f>IF('d_시나리오'!$J$6='d_시나리오'!$H$6,'d_시나리오'!$I$6,IF(L1418&lt;('d_시나리오'!$I$6-'d_시나리오'!$H$6)/('d_시나리오'!$J$6-'d_시나리오'!$H$6),'d_시나리오'!$H$6+SQRT(L1418*('d_시나리오'!$J$6-'d_시나리오'!$H$6)*('d_시나리오'!$I$6-'d_시나리오'!$H$6)),'d_시나리오'!$J$6-SQRT((1-L1418)*('d_시나리오'!$J$6-'d_시나리오'!$H$6)*('d_시나리오'!$J$6-'d_시나리오'!$I$6))))</f>
        <v/>
      </c>
      <c r="N1418">
        <f>INDEX('d_분포'!$B$2:$B$57,RANDBETWEEN(1,56))</f>
        <v/>
      </c>
      <c r="O1418">
        <f>BETAINV(RAND(),5,5)</f>
        <v/>
      </c>
      <c r="P1418">
        <f>'d_고정'!$B$1*'6_기대효과'!$H$7*('d_시나리오'!$I$7/'d_고정'!$B$2)*B1418</f>
        <v/>
      </c>
      <c r="Q1418">
        <f>P1418*C1418</f>
        <v/>
      </c>
      <c r="R1418">
        <f>P1418*E1418</f>
        <v/>
      </c>
      <c r="S1418">
        <f>R1418*G1418</f>
        <v/>
      </c>
      <c r="T1418">
        <f>Q1418+S1418</f>
        <v/>
      </c>
      <c r="U1418">
        <f>(Q1418*D1418+S1418*I1418)*(1-O1418)</f>
        <v/>
      </c>
      <c r="V1418">
        <f>(R1418*K1418*N1418+'d_고정'!$B$3*('6_기대효과'!$H$7/8)*N1418*'d_고정'!$B$10*M1418*('6_기대효과'!$K$7/'d_고정'!$B$9))*(1-O1418)</f>
        <v/>
      </c>
      <c r="W1418">
        <f>(S1418*I1418+R1418*MAX(K1418-'d_고정'!$B$10*M1418*('6_기대효과'!$K$7/'d_고정'!$B$9),0)*N1418)*(1-O1418)</f>
        <v/>
      </c>
      <c r="X1418">
        <f>U1418+V1418</f>
        <v/>
      </c>
      <c r="Y1418">
        <f>U1418/('d_고정'!$B$5*'6_기대효과'!$H$7/8)/'d_고정'!$B$6</f>
        <v/>
      </c>
      <c r="Z1418">
        <f>U1418/('d_고정'!$B$8*'6_기대효과'!$H$7/8)</f>
        <v/>
      </c>
    </row>
    <row r="1419">
      <c r="A1419">
        <f>RAND()</f>
        <v/>
      </c>
      <c r="B1419">
        <f>IF('d_시나리오'!$J$2='d_시나리오'!$H$2,'d_시나리오'!$I$2,IF(A1419&lt;('d_시나리오'!$I$2-'d_시나리오'!$H$2)/('d_시나리오'!$J$2-'d_시나리오'!$H$2),'d_시나리오'!$H$2+SQRT(A1419*('d_시나리오'!$J$2-'d_시나리오'!$H$2)*('d_시나리오'!$I$2-'d_시나리오'!$H$2)),'d_시나리오'!$J$2-SQRT((1-A1419)*('d_시나리오'!$J$2-'d_시나리오'!$H$2)*('d_시나리오'!$J$2-'d_시나리오'!$I$2))))</f>
        <v/>
      </c>
      <c r="C1419">
        <f>BETAINV(RAND(),2,6)</f>
        <v/>
      </c>
      <c r="D1419">
        <f>INDEX('d_분포'!$A$2:$A$28,RANDBETWEEN(1,27))</f>
        <v/>
      </c>
      <c r="E1419">
        <f>INDEX('d_분포'!$C$2:$C$5,RANDBETWEEN(1,4))*(0.9+0.2*RAND())</f>
        <v/>
      </c>
      <c r="F1419">
        <f>RAND()</f>
        <v/>
      </c>
      <c r="G1419">
        <f>IF('d_시나리오'!$J$3='d_시나리오'!$H$3,'d_시나리오'!$I$3,IF(F1419&lt;('d_시나리오'!$I$3-'d_시나리오'!$H$3)/('d_시나리오'!$J$3-'d_시나리오'!$H$3),'d_시나리오'!$H$3+SQRT(F1419*('d_시나리오'!$J$3-'d_시나리오'!$H$3)*('d_시나리오'!$I$3-'d_시나리오'!$H$3)),'d_시나리오'!$J$3-SQRT((1-F1419)*('d_시나리오'!$J$3-'d_시나리오'!$H$3)*('d_시나리오'!$J$3-'d_시나리오'!$I$3))))</f>
        <v/>
      </c>
      <c r="H1419">
        <f>RAND()</f>
        <v/>
      </c>
      <c r="I1419">
        <f>IF('d_시나리오'!$J$4='d_시나리오'!$H$4,'d_시나리오'!$I$4,IF(H1419&lt;('d_시나리오'!$I$4-'d_시나리오'!$H$4)/('d_시나리오'!$J$4-'d_시나리오'!$H$4),'d_시나리오'!$H$4+SQRT(H1419*('d_시나리오'!$J$4-'d_시나리오'!$H$4)*('d_시나리오'!$I$4-'d_시나리오'!$H$4)),'d_시나리오'!$J$4-SQRT((1-H1419)*('d_시나리오'!$J$4-'d_시나리오'!$H$4)*('d_시나리오'!$J$4-'d_시나리오'!$I$4))))</f>
        <v/>
      </c>
      <c r="J1419">
        <f>RAND()</f>
        <v/>
      </c>
      <c r="K1419">
        <f>IF('d_시나리오'!$J$5='d_시나리오'!$H$5,'d_시나리오'!$I$5,IF(J1419&lt;('d_시나리오'!$I$5-'d_시나리오'!$H$5)/('d_시나리오'!$J$5-'d_시나리오'!$H$5),'d_시나리오'!$H$5+SQRT(J1419*('d_시나리오'!$J$5-'d_시나리오'!$H$5)*('d_시나리오'!$I$5-'d_시나리오'!$H$5)),'d_시나리오'!$J$5-SQRT((1-J1419)*('d_시나리오'!$J$5-'d_시나리오'!$H$5)*('d_시나리오'!$J$5-'d_시나리오'!$I$5))))</f>
        <v/>
      </c>
      <c r="L1419">
        <f>RAND()</f>
        <v/>
      </c>
      <c r="M1419">
        <f>IF('d_시나리오'!$J$6='d_시나리오'!$H$6,'d_시나리오'!$I$6,IF(L1419&lt;('d_시나리오'!$I$6-'d_시나리오'!$H$6)/('d_시나리오'!$J$6-'d_시나리오'!$H$6),'d_시나리오'!$H$6+SQRT(L1419*('d_시나리오'!$J$6-'d_시나리오'!$H$6)*('d_시나리오'!$I$6-'d_시나리오'!$H$6)),'d_시나리오'!$J$6-SQRT((1-L1419)*('d_시나리오'!$J$6-'d_시나리오'!$H$6)*('d_시나리오'!$J$6-'d_시나리오'!$I$6))))</f>
        <v/>
      </c>
      <c r="N1419">
        <f>INDEX('d_분포'!$B$2:$B$57,RANDBETWEEN(1,56))</f>
        <v/>
      </c>
      <c r="O1419">
        <f>BETAINV(RAND(),5,5)</f>
        <v/>
      </c>
      <c r="P1419">
        <f>'d_고정'!$B$1*'6_기대효과'!$H$7*('d_시나리오'!$I$7/'d_고정'!$B$2)*B1419</f>
        <v/>
      </c>
      <c r="Q1419">
        <f>P1419*C1419</f>
        <v/>
      </c>
      <c r="R1419">
        <f>P1419*E1419</f>
        <v/>
      </c>
      <c r="S1419">
        <f>R1419*G1419</f>
        <v/>
      </c>
      <c r="T1419">
        <f>Q1419+S1419</f>
        <v/>
      </c>
      <c r="U1419">
        <f>(Q1419*D1419+S1419*I1419)*(1-O1419)</f>
        <v/>
      </c>
      <c r="V1419">
        <f>(R1419*K1419*N1419+'d_고정'!$B$3*('6_기대효과'!$H$7/8)*N1419*'d_고정'!$B$10*M1419*('6_기대효과'!$K$7/'d_고정'!$B$9))*(1-O1419)</f>
        <v/>
      </c>
      <c r="W1419">
        <f>(S1419*I1419+R1419*MAX(K1419-'d_고정'!$B$10*M1419*('6_기대효과'!$K$7/'d_고정'!$B$9),0)*N1419)*(1-O1419)</f>
        <v/>
      </c>
      <c r="X1419">
        <f>U1419+V1419</f>
        <v/>
      </c>
      <c r="Y1419">
        <f>U1419/('d_고정'!$B$5*'6_기대효과'!$H$7/8)/'d_고정'!$B$6</f>
        <v/>
      </c>
      <c r="Z1419">
        <f>U1419/('d_고정'!$B$8*'6_기대효과'!$H$7/8)</f>
        <v/>
      </c>
    </row>
    <row r="1420">
      <c r="A1420">
        <f>RAND()</f>
        <v/>
      </c>
      <c r="B1420">
        <f>IF('d_시나리오'!$J$2='d_시나리오'!$H$2,'d_시나리오'!$I$2,IF(A1420&lt;('d_시나리오'!$I$2-'d_시나리오'!$H$2)/('d_시나리오'!$J$2-'d_시나리오'!$H$2),'d_시나리오'!$H$2+SQRT(A1420*('d_시나리오'!$J$2-'d_시나리오'!$H$2)*('d_시나리오'!$I$2-'d_시나리오'!$H$2)),'d_시나리오'!$J$2-SQRT((1-A1420)*('d_시나리오'!$J$2-'d_시나리오'!$H$2)*('d_시나리오'!$J$2-'d_시나리오'!$I$2))))</f>
        <v/>
      </c>
      <c r="C1420">
        <f>BETAINV(RAND(),2,6)</f>
        <v/>
      </c>
      <c r="D1420">
        <f>INDEX('d_분포'!$A$2:$A$28,RANDBETWEEN(1,27))</f>
        <v/>
      </c>
      <c r="E1420">
        <f>INDEX('d_분포'!$C$2:$C$5,RANDBETWEEN(1,4))*(0.9+0.2*RAND())</f>
        <v/>
      </c>
      <c r="F1420">
        <f>RAND()</f>
        <v/>
      </c>
      <c r="G1420">
        <f>IF('d_시나리오'!$J$3='d_시나리오'!$H$3,'d_시나리오'!$I$3,IF(F1420&lt;('d_시나리오'!$I$3-'d_시나리오'!$H$3)/('d_시나리오'!$J$3-'d_시나리오'!$H$3),'d_시나리오'!$H$3+SQRT(F1420*('d_시나리오'!$J$3-'d_시나리오'!$H$3)*('d_시나리오'!$I$3-'d_시나리오'!$H$3)),'d_시나리오'!$J$3-SQRT((1-F1420)*('d_시나리오'!$J$3-'d_시나리오'!$H$3)*('d_시나리오'!$J$3-'d_시나리오'!$I$3))))</f>
        <v/>
      </c>
      <c r="H1420">
        <f>RAND()</f>
        <v/>
      </c>
      <c r="I1420">
        <f>IF('d_시나리오'!$J$4='d_시나리오'!$H$4,'d_시나리오'!$I$4,IF(H1420&lt;('d_시나리오'!$I$4-'d_시나리오'!$H$4)/('d_시나리오'!$J$4-'d_시나리오'!$H$4),'d_시나리오'!$H$4+SQRT(H1420*('d_시나리오'!$J$4-'d_시나리오'!$H$4)*('d_시나리오'!$I$4-'d_시나리오'!$H$4)),'d_시나리오'!$J$4-SQRT((1-H1420)*('d_시나리오'!$J$4-'d_시나리오'!$H$4)*('d_시나리오'!$J$4-'d_시나리오'!$I$4))))</f>
        <v/>
      </c>
      <c r="J1420">
        <f>RAND()</f>
        <v/>
      </c>
      <c r="K1420">
        <f>IF('d_시나리오'!$J$5='d_시나리오'!$H$5,'d_시나리오'!$I$5,IF(J1420&lt;('d_시나리오'!$I$5-'d_시나리오'!$H$5)/('d_시나리오'!$J$5-'d_시나리오'!$H$5),'d_시나리오'!$H$5+SQRT(J1420*('d_시나리오'!$J$5-'d_시나리오'!$H$5)*('d_시나리오'!$I$5-'d_시나리오'!$H$5)),'d_시나리오'!$J$5-SQRT((1-J1420)*('d_시나리오'!$J$5-'d_시나리오'!$H$5)*('d_시나리오'!$J$5-'d_시나리오'!$I$5))))</f>
        <v/>
      </c>
      <c r="L1420">
        <f>RAND()</f>
        <v/>
      </c>
      <c r="M1420">
        <f>IF('d_시나리오'!$J$6='d_시나리오'!$H$6,'d_시나리오'!$I$6,IF(L1420&lt;('d_시나리오'!$I$6-'d_시나리오'!$H$6)/('d_시나리오'!$J$6-'d_시나리오'!$H$6),'d_시나리오'!$H$6+SQRT(L1420*('d_시나리오'!$J$6-'d_시나리오'!$H$6)*('d_시나리오'!$I$6-'d_시나리오'!$H$6)),'d_시나리오'!$J$6-SQRT((1-L1420)*('d_시나리오'!$J$6-'d_시나리오'!$H$6)*('d_시나리오'!$J$6-'d_시나리오'!$I$6))))</f>
        <v/>
      </c>
      <c r="N1420">
        <f>INDEX('d_분포'!$B$2:$B$57,RANDBETWEEN(1,56))</f>
        <v/>
      </c>
      <c r="O1420">
        <f>BETAINV(RAND(),5,5)</f>
        <v/>
      </c>
      <c r="P1420">
        <f>'d_고정'!$B$1*'6_기대효과'!$H$7*('d_시나리오'!$I$7/'d_고정'!$B$2)*B1420</f>
        <v/>
      </c>
      <c r="Q1420">
        <f>P1420*C1420</f>
        <v/>
      </c>
      <c r="R1420">
        <f>P1420*E1420</f>
        <v/>
      </c>
      <c r="S1420">
        <f>R1420*G1420</f>
        <v/>
      </c>
      <c r="T1420">
        <f>Q1420+S1420</f>
        <v/>
      </c>
      <c r="U1420">
        <f>(Q1420*D1420+S1420*I1420)*(1-O1420)</f>
        <v/>
      </c>
      <c r="V1420">
        <f>(R1420*K1420*N1420+'d_고정'!$B$3*('6_기대효과'!$H$7/8)*N1420*'d_고정'!$B$10*M1420*('6_기대효과'!$K$7/'d_고정'!$B$9))*(1-O1420)</f>
        <v/>
      </c>
      <c r="W1420">
        <f>(S1420*I1420+R1420*MAX(K1420-'d_고정'!$B$10*M1420*('6_기대효과'!$K$7/'d_고정'!$B$9),0)*N1420)*(1-O1420)</f>
        <v/>
      </c>
      <c r="X1420">
        <f>U1420+V1420</f>
        <v/>
      </c>
      <c r="Y1420">
        <f>U1420/('d_고정'!$B$5*'6_기대효과'!$H$7/8)/'d_고정'!$B$6</f>
        <v/>
      </c>
      <c r="Z1420">
        <f>U1420/('d_고정'!$B$8*'6_기대효과'!$H$7/8)</f>
        <v/>
      </c>
    </row>
    <row r="1421">
      <c r="A1421">
        <f>RAND()</f>
        <v/>
      </c>
      <c r="B1421">
        <f>IF('d_시나리오'!$J$2='d_시나리오'!$H$2,'d_시나리오'!$I$2,IF(A1421&lt;('d_시나리오'!$I$2-'d_시나리오'!$H$2)/('d_시나리오'!$J$2-'d_시나리오'!$H$2),'d_시나리오'!$H$2+SQRT(A1421*('d_시나리오'!$J$2-'d_시나리오'!$H$2)*('d_시나리오'!$I$2-'d_시나리오'!$H$2)),'d_시나리오'!$J$2-SQRT((1-A1421)*('d_시나리오'!$J$2-'d_시나리오'!$H$2)*('d_시나리오'!$J$2-'d_시나리오'!$I$2))))</f>
        <v/>
      </c>
      <c r="C1421">
        <f>BETAINV(RAND(),2,6)</f>
        <v/>
      </c>
      <c r="D1421">
        <f>INDEX('d_분포'!$A$2:$A$28,RANDBETWEEN(1,27))</f>
        <v/>
      </c>
      <c r="E1421">
        <f>INDEX('d_분포'!$C$2:$C$5,RANDBETWEEN(1,4))*(0.9+0.2*RAND())</f>
        <v/>
      </c>
      <c r="F1421">
        <f>RAND()</f>
        <v/>
      </c>
      <c r="G1421">
        <f>IF('d_시나리오'!$J$3='d_시나리오'!$H$3,'d_시나리오'!$I$3,IF(F1421&lt;('d_시나리오'!$I$3-'d_시나리오'!$H$3)/('d_시나리오'!$J$3-'d_시나리오'!$H$3),'d_시나리오'!$H$3+SQRT(F1421*('d_시나리오'!$J$3-'d_시나리오'!$H$3)*('d_시나리오'!$I$3-'d_시나리오'!$H$3)),'d_시나리오'!$J$3-SQRT((1-F1421)*('d_시나리오'!$J$3-'d_시나리오'!$H$3)*('d_시나리오'!$J$3-'d_시나리오'!$I$3))))</f>
        <v/>
      </c>
      <c r="H1421">
        <f>RAND()</f>
        <v/>
      </c>
      <c r="I1421">
        <f>IF('d_시나리오'!$J$4='d_시나리오'!$H$4,'d_시나리오'!$I$4,IF(H1421&lt;('d_시나리오'!$I$4-'d_시나리오'!$H$4)/('d_시나리오'!$J$4-'d_시나리오'!$H$4),'d_시나리오'!$H$4+SQRT(H1421*('d_시나리오'!$J$4-'d_시나리오'!$H$4)*('d_시나리오'!$I$4-'d_시나리오'!$H$4)),'d_시나리오'!$J$4-SQRT((1-H1421)*('d_시나리오'!$J$4-'d_시나리오'!$H$4)*('d_시나리오'!$J$4-'d_시나리오'!$I$4))))</f>
        <v/>
      </c>
      <c r="J1421">
        <f>RAND()</f>
        <v/>
      </c>
      <c r="K1421">
        <f>IF('d_시나리오'!$J$5='d_시나리오'!$H$5,'d_시나리오'!$I$5,IF(J1421&lt;('d_시나리오'!$I$5-'d_시나리오'!$H$5)/('d_시나리오'!$J$5-'d_시나리오'!$H$5),'d_시나리오'!$H$5+SQRT(J1421*('d_시나리오'!$J$5-'d_시나리오'!$H$5)*('d_시나리오'!$I$5-'d_시나리오'!$H$5)),'d_시나리오'!$J$5-SQRT((1-J1421)*('d_시나리오'!$J$5-'d_시나리오'!$H$5)*('d_시나리오'!$J$5-'d_시나리오'!$I$5))))</f>
        <v/>
      </c>
      <c r="L1421">
        <f>RAND()</f>
        <v/>
      </c>
      <c r="M1421">
        <f>IF('d_시나리오'!$J$6='d_시나리오'!$H$6,'d_시나리오'!$I$6,IF(L1421&lt;('d_시나리오'!$I$6-'d_시나리오'!$H$6)/('d_시나리오'!$J$6-'d_시나리오'!$H$6),'d_시나리오'!$H$6+SQRT(L1421*('d_시나리오'!$J$6-'d_시나리오'!$H$6)*('d_시나리오'!$I$6-'d_시나리오'!$H$6)),'d_시나리오'!$J$6-SQRT((1-L1421)*('d_시나리오'!$J$6-'d_시나리오'!$H$6)*('d_시나리오'!$J$6-'d_시나리오'!$I$6))))</f>
        <v/>
      </c>
      <c r="N1421">
        <f>INDEX('d_분포'!$B$2:$B$57,RANDBETWEEN(1,56))</f>
        <v/>
      </c>
      <c r="O1421">
        <f>BETAINV(RAND(),5,5)</f>
        <v/>
      </c>
      <c r="P1421">
        <f>'d_고정'!$B$1*'6_기대효과'!$H$7*('d_시나리오'!$I$7/'d_고정'!$B$2)*B1421</f>
        <v/>
      </c>
      <c r="Q1421">
        <f>P1421*C1421</f>
        <v/>
      </c>
      <c r="R1421">
        <f>P1421*E1421</f>
        <v/>
      </c>
      <c r="S1421">
        <f>R1421*G1421</f>
        <v/>
      </c>
      <c r="T1421">
        <f>Q1421+S1421</f>
        <v/>
      </c>
      <c r="U1421">
        <f>(Q1421*D1421+S1421*I1421)*(1-O1421)</f>
        <v/>
      </c>
      <c r="V1421">
        <f>(R1421*K1421*N1421+'d_고정'!$B$3*('6_기대효과'!$H$7/8)*N1421*'d_고정'!$B$10*M1421*('6_기대효과'!$K$7/'d_고정'!$B$9))*(1-O1421)</f>
        <v/>
      </c>
      <c r="W1421">
        <f>(S1421*I1421+R1421*MAX(K1421-'d_고정'!$B$10*M1421*('6_기대효과'!$K$7/'d_고정'!$B$9),0)*N1421)*(1-O1421)</f>
        <v/>
      </c>
      <c r="X1421">
        <f>U1421+V1421</f>
        <v/>
      </c>
      <c r="Y1421">
        <f>U1421/('d_고정'!$B$5*'6_기대효과'!$H$7/8)/'d_고정'!$B$6</f>
        <v/>
      </c>
      <c r="Z1421">
        <f>U1421/('d_고정'!$B$8*'6_기대효과'!$H$7/8)</f>
        <v/>
      </c>
    </row>
    <row r="1422">
      <c r="A1422">
        <f>RAND()</f>
        <v/>
      </c>
      <c r="B1422">
        <f>IF('d_시나리오'!$J$2='d_시나리오'!$H$2,'d_시나리오'!$I$2,IF(A1422&lt;('d_시나리오'!$I$2-'d_시나리오'!$H$2)/('d_시나리오'!$J$2-'d_시나리오'!$H$2),'d_시나리오'!$H$2+SQRT(A1422*('d_시나리오'!$J$2-'d_시나리오'!$H$2)*('d_시나리오'!$I$2-'d_시나리오'!$H$2)),'d_시나리오'!$J$2-SQRT((1-A1422)*('d_시나리오'!$J$2-'d_시나리오'!$H$2)*('d_시나리오'!$J$2-'d_시나리오'!$I$2))))</f>
        <v/>
      </c>
      <c r="C1422">
        <f>BETAINV(RAND(),2,6)</f>
        <v/>
      </c>
      <c r="D1422">
        <f>INDEX('d_분포'!$A$2:$A$28,RANDBETWEEN(1,27))</f>
        <v/>
      </c>
      <c r="E1422">
        <f>INDEX('d_분포'!$C$2:$C$5,RANDBETWEEN(1,4))*(0.9+0.2*RAND())</f>
        <v/>
      </c>
      <c r="F1422">
        <f>RAND()</f>
        <v/>
      </c>
      <c r="G1422">
        <f>IF('d_시나리오'!$J$3='d_시나리오'!$H$3,'d_시나리오'!$I$3,IF(F1422&lt;('d_시나리오'!$I$3-'d_시나리오'!$H$3)/('d_시나리오'!$J$3-'d_시나리오'!$H$3),'d_시나리오'!$H$3+SQRT(F1422*('d_시나리오'!$J$3-'d_시나리오'!$H$3)*('d_시나리오'!$I$3-'d_시나리오'!$H$3)),'d_시나리오'!$J$3-SQRT((1-F1422)*('d_시나리오'!$J$3-'d_시나리오'!$H$3)*('d_시나리오'!$J$3-'d_시나리오'!$I$3))))</f>
        <v/>
      </c>
      <c r="H1422">
        <f>RAND()</f>
        <v/>
      </c>
      <c r="I1422">
        <f>IF('d_시나리오'!$J$4='d_시나리오'!$H$4,'d_시나리오'!$I$4,IF(H1422&lt;('d_시나리오'!$I$4-'d_시나리오'!$H$4)/('d_시나리오'!$J$4-'d_시나리오'!$H$4),'d_시나리오'!$H$4+SQRT(H1422*('d_시나리오'!$J$4-'d_시나리오'!$H$4)*('d_시나리오'!$I$4-'d_시나리오'!$H$4)),'d_시나리오'!$J$4-SQRT((1-H1422)*('d_시나리오'!$J$4-'d_시나리오'!$H$4)*('d_시나리오'!$J$4-'d_시나리오'!$I$4))))</f>
        <v/>
      </c>
      <c r="J1422">
        <f>RAND()</f>
        <v/>
      </c>
      <c r="K1422">
        <f>IF('d_시나리오'!$J$5='d_시나리오'!$H$5,'d_시나리오'!$I$5,IF(J1422&lt;('d_시나리오'!$I$5-'d_시나리오'!$H$5)/('d_시나리오'!$J$5-'d_시나리오'!$H$5),'d_시나리오'!$H$5+SQRT(J1422*('d_시나리오'!$J$5-'d_시나리오'!$H$5)*('d_시나리오'!$I$5-'d_시나리오'!$H$5)),'d_시나리오'!$J$5-SQRT((1-J1422)*('d_시나리오'!$J$5-'d_시나리오'!$H$5)*('d_시나리오'!$J$5-'d_시나리오'!$I$5))))</f>
        <v/>
      </c>
      <c r="L1422">
        <f>RAND()</f>
        <v/>
      </c>
      <c r="M1422">
        <f>IF('d_시나리오'!$J$6='d_시나리오'!$H$6,'d_시나리오'!$I$6,IF(L1422&lt;('d_시나리오'!$I$6-'d_시나리오'!$H$6)/('d_시나리오'!$J$6-'d_시나리오'!$H$6),'d_시나리오'!$H$6+SQRT(L1422*('d_시나리오'!$J$6-'d_시나리오'!$H$6)*('d_시나리오'!$I$6-'d_시나리오'!$H$6)),'d_시나리오'!$J$6-SQRT((1-L1422)*('d_시나리오'!$J$6-'d_시나리오'!$H$6)*('d_시나리오'!$J$6-'d_시나리오'!$I$6))))</f>
        <v/>
      </c>
      <c r="N1422">
        <f>INDEX('d_분포'!$B$2:$B$57,RANDBETWEEN(1,56))</f>
        <v/>
      </c>
      <c r="O1422">
        <f>BETAINV(RAND(),5,5)</f>
        <v/>
      </c>
      <c r="P1422">
        <f>'d_고정'!$B$1*'6_기대효과'!$H$7*('d_시나리오'!$I$7/'d_고정'!$B$2)*B1422</f>
        <v/>
      </c>
      <c r="Q1422">
        <f>P1422*C1422</f>
        <v/>
      </c>
      <c r="R1422">
        <f>P1422*E1422</f>
        <v/>
      </c>
      <c r="S1422">
        <f>R1422*G1422</f>
        <v/>
      </c>
      <c r="T1422">
        <f>Q1422+S1422</f>
        <v/>
      </c>
      <c r="U1422">
        <f>(Q1422*D1422+S1422*I1422)*(1-O1422)</f>
        <v/>
      </c>
      <c r="V1422">
        <f>(R1422*K1422*N1422+'d_고정'!$B$3*('6_기대효과'!$H$7/8)*N1422*'d_고정'!$B$10*M1422*('6_기대효과'!$K$7/'d_고정'!$B$9))*(1-O1422)</f>
        <v/>
      </c>
      <c r="W1422">
        <f>(S1422*I1422+R1422*MAX(K1422-'d_고정'!$B$10*M1422*('6_기대효과'!$K$7/'d_고정'!$B$9),0)*N1422)*(1-O1422)</f>
        <v/>
      </c>
      <c r="X1422">
        <f>U1422+V1422</f>
        <v/>
      </c>
      <c r="Y1422">
        <f>U1422/('d_고정'!$B$5*'6_기대효과'!$H$7/8)/'d_고정'!$B$6</f>
        <v/>
      </c>
      <c r="Z1422">
        <f>U1422/('d_고정'!$B$8*'6_기대효과'!$H$7/8)</f>
        <v/>
      </c>
    </row>
    <row r="1423">
      <c r="A1423">
        <f>RAND()</f>
        <v/>
      </c>
      <c r="B1423">
        <f>IF('d_시나리오'!$J$2='d_시나리오'!$H$2,'d_시나리오'!$I$2,IF(A1423&lt;('d_시나리오'!$I$2-'d_시나리오'!$H$2)/('d_시나리오'!$J$2-'d_시나리오'!$H$2),'d_시나리오'!$H$2+SQRT(A1423*('d_시나리오'!$J$2-'d_시나리오'!$H$2)*('d_시나리오'!$I$2-'d_시나리오'!$H$2)),'d_시나리오'!$J$2-SQRT((1-A1423)*('d_시나리오'!$J$2-'d_시나리오'!$H$2)*('d_시나리오'!$J$2-'d_시나리오'!$I$2))))</f>
        <v/>
      </c>
      <c r="C1423">
        <f>BETAINV(RAND(),2,6)</f>
        <v/>
      </c>
      <c r="D1423">
        <f>INDEX('d_분포'!$A$2:$A$28,RANDBETWEEN(1,27))</f>
        <v/>
      </c>
      <c r="E1423">
        <f>INDEX('d_분포'!$C$2:$C$5,RANDBETWEEN(1,4))*(0.9+0.2*RAND())</f>
        <v/>
      </c>
      <c r="F1423">
        <f>RAND()</f>
        <v/>
      </c>
      <c r="G1423">
        <f>IF('d_시나리오'!$J$3='d_시나리오'!$H$3,'d_시나리오'!$I$3,IF(F1423&lt;('d_시나리오'!$I$3-'d_시나리오'!$H$3)/('d_시나리오'!$J$3-'d_시나리오'!$H$3),'d_시나리오'!$H$3+SQRT(F1423*('d_시나리오'!$J$3-'d_시나리오'!$H$3)*('d_시나리오'!$I$3-'d_시나리오'!$H$3)),'d_시나리오'!$J$3-SQRT((1-F1423)*('d_시나리오'!$J$3-'d_시나리오'!$H$3)*('d_시나리오'!$J$3-'d_시나리오'!$I$3))))</f>
        <v/>
      </c>
      <c r="H1423">
        <f>RAND()</f>
        <v/>
      </c>
      <c r="I1423">
        <f>IF('d_시나리오'!$J$4='d_시나리오'!$H$4,'d_시나리오'!$I$4,IF(H1423&lt;('d_시나리오'!$I$4-'d_시나리오'!$H$4)/('d_시나리오'!$J$4-'d_시나리오'!$H$4),'d_시나리오'!$H$4+SQRT(H1423*('d_시나리오'!$J$4-'d_시나리오'!$H$4)*('d_시나리오'!$I$4-'d_시나리오'!$H$4)),'d_시나리오'!$J$4-SQRT((1-H1423)*('d_시나리오'!$J$4-'d_시나리오'!$H$4)*('d_시나리오'!$J$4-'d_시나리오'!$I$4))))</f>
        <v/>
      </c>
      <c r="J1423">
        <f>RAND()</f>
        <v/>
      </c>
      <c r="K1423">
        <f>IF('d_시나리오'!$J$5='d_시나리오'!$H$5,'d_시나리오'!$I$5,IF(J1423&lt;('d_시나리오'!$I$5-'d_시나리오'!$H$5)/('d_시나리오'!$J$5-'d_시나리오'!$H$5),'d_시나리오'!$H$5+SQRT(J1423*('d_시나리오'!$J$5-'d_시나리오'!$H$5)*('d_시나리오'!$I$5-'d_시나리오'!$H$5)),'d_시나리오'!$J$5-SQRT((1-J1423)*('d_시나리오'!$J$5-'d_시나리오'!$H$5)*('d_시나리오'!$J$5-'d_시나리오'!$I$5))))</f>
        <v/>
      </c>
      <c r="L1423">
        <f>RAND()</f>
        <v/>
      </c>
      <c r="M1423">
        <f>IF('d_시나리오'!$J$6='d_시나리오'!$H$6,'d_시나리오'!$I$6,IF(L1423&lt;('d_시나리오'!$I$6-'d_시나리오'!$H$6)/('d_시나리오'!$J$6-'d_시나리오'!$H$6),'d_시나리오'!$H$6+SQRT(L1423*('d_시나리오'!$J$6-'d_시나리오'!$H$6)*('d_시나리오'!$I$6-'d_시나리오'!$H$6)),'d_시나리오'!$J$6-SQRT((1-L1423)*('d_시나리오'!$J$6-'d_시나리오'!$H$6)*('d_시나리오'!$J$6-'d_시나리오'!$I$6))))</f>
        <v/>
      </c>
      <c r="N1423">
        <f>INDEX('d_분포'!$B$2:$B$57,RANDBETWEEN(1,56))</f>
        <v/>
      </c>
      <c r="O1423">
        <f>BETAINV(RAND(),5,5)</f>
        <v/>
      </c>
      <c r="P1423">
        <f>'d_고정'!$B$1*'6_기대효과'!$H$7*('d_시나리오'!$I$7/'d_고정'!$B$2)*B1423</f>
        <v/>
      </c>
      <c r="Q1423">
        <f>P1423*C1423</f>
        <v/>
      </c>
      <c r="R1423">
        <f>P1423*E1423</f>
        <v/>
      </c>
      <c r="S1423">
        <f>R1423*G1423</f>
        <v/>
      </c>
      <c r="T1423">
        <f>Q1423+S1423</f>
        <v/>
      </c>
      <c r="U1423">
        <f>(Q1423*D1423+S1423*I1423)*(1-O1423)</f>
        <v/>
      </c>
      <c r="V1423">
        <f>(R1423*K1423*N1423+'d_고정'!$B$3*('6_기대효과'!$H$7/8)*N1423*'d_고정'!$B$10*M1423*('6_기대효과'!$K$7/'d_고정'!$B$9))*(1-O1423)</f>
        <v/>
      </c>
      <c r="W1423">
        <f>(S1423*I1423+R1423*MAX(K1423-'d_고정'!$B$10*M1423*('6_기대효과'!$K$7/'d_고정'!$B$9),0)*N1423)*(1-O1423)</f>
        <v/>
      </c>
      <c r="X1423">
        <f>U1423+V1423</f>
        <v/>
      </c>
      <c r="Y1423">
        <f>U1423/('d_고정'!$B$5*'6_기대효과'!$H$7/8)/'d_고정'!$B$6</f>
        <v/>
      </c>
      <c r="Z1423">
        <f>U1423/('d_고정'!$B$8*'6_기대효과'!$H$7/8)</f>
        <v/>
      </c>
    </row>
    <row r="1424">
      <c r="A1424">
        <f>RAND()</f>
        <v/>
      </c>
      <c r="B1424">
        <f>IF('d_시나리오'!$J$2='d_시나리오'!$H$2,'d_시나리오'!$I$2,IF(A1424&lt;('d_시나리오'!$I$2-'d_시나리오'!$H$2)/('d_시나리오'!$J$2-'d_시나리오'!$H$2),'d_시나리오'!$H$2+SQRT(A1424*('d_시나리오'!$J$2-'d_시나리오'!$H$2)*('d_시나리오'!$I$2-'d_시나리오'!$H$2)),'d_시나리오'!$J$2-SQRT((1-A1424)*('d_시나리오'!$J$2-'d_시나리오'!$H$2)*('d_시나리오'!$J$2-'d_시나리오'!$I$2))))</f>
        <v/>
      </c>
      <c r="C1424">
        <f>BETAINV(RAND(),2,6)</f>
        <v/>
      </c>
      <c r="D1424">
        <f>INDEX('d_분포'!$A$2:$A$28,RANDBETWEEN(1,27))</f>
        <v/>
      </c>
      <c r="E1424">
        <f>INDEX('d_분포'!$C$2:$C$5,RANDBETWEEN(1,4))*(0.9+0.2*RAND())</f>
        <v/>
      </c>
      <c r="F1424">
        <f>RAND()</f>
        <v/>
      </c>
      <c r="G1424">
        <f>IF('d_시나리오'!$J$3='d_시나리오'!$H$3,'d_시나리오'!$I$3,IF(F1424&lt;('d_시나리오'!$I$3-'d_시나리오'!$H$3)/('d_시나리오'!$J$3-'d_시나리오'!$H$3),'d_시나리오'!$H$3+SQRT(F1424*('d_시나리오'!$J$3-'d_시나리오'!$H$3)*('d_시나리오'!$I$3-'d_시나리오'!$H$3)),'d_시나리오'!$J$3-SQRT((1-F1424)*('d_시나리오'!$J$3-'d_시나리오'!$H$3)*('d_시나리오'!$J$3-'d_시나리오'!$I$3))))</f>
        <v/>
      </c>
      <c r="H1424">
        <f>RAND()</f>
        <v/>
      </c>
      <c r="I1424">
        <f>IF('d_시나리오'!$J$4='d_시나리오'!$H$4,'d_시나리오'!$I$4,IF(H1424&lt;('d_시나리오'!$I$4-'d_시나리오'!$H$4)/('d_시나리오'!$J$4-'d_시나리오'!$H$4),'d_시나리오'!$H$4+SQRT(H1424*('d_시나리오'!$J$4-'d_시나리오'!$H$4)*('d_시나리오'!$I$4-'d_시나리오'!$H$4)),'d_시나리오'!$J$4-SQRT((1-H1424)*('d_시나리오'!$J$4-'d_시나리오'!$H$4)*('d_시나리오'!$J$4-'d_시나리오'!$I$4))))</f>
        <v/>
      </c>
      <c r="J1424">
        <f>RAND()</f>
        <v/>
      </c>
      <c r="K1424">
        <f>IF('d_시나리오'!$J$5='d_시나리오'!$H$5,'d_시나리오'!$I$5,IF(J1424&lt;('d_시나리오'!$I$5-'d_시나리오'!$H$5)/('d_시나리오'!$J$5-'d_시나리오'!$H$5),'d_시나리오'!$H$5+SQRT(J1424*('d_시나리오'!$J$5-'d_시나리오'!$H$5)*('d_시나리오'!$I$5-'d_시나리오'!$H$5)),'d_시나리오'!$J$5-SQRT((1-J1424)*('d_시나리오'!$J$5-'d_시나리오'!$H$5)*('d_시나리오'!$J$5-'d_시나리오'!$I$5))))</f>
        <v/>
      </c>
      <c r="L1424">
        <f>RAND()</f>
        <v/>
      </c>
      <c r="M1424">
        <f>IF('d_시나리오'!$J$6='d_시나리오'!$H$6,'d_시나리오'!$I$6,IF(L1424&lt;('d_시나리오'!$I$6-'d_시나리오'!$H$6)/('d_시나리오'!$J$6-'d_시나리오'!$H$6),'d_시나리오'!$H$6+SQRT(L1424*('d_시나리오'!$J$6-'d_시나리오'!$H$6)*('d_시나리오'!$I$6-'d_시나리오'!$H$6)),'d_시나리오'!$J$6-SQRT((1-L1424)*('d_시나리오'!$J$6-'d_시나리오'!$H$6)*('d_시나리오'!$J$6-'d_시나리오'!$I$6))))</f>
        <v/>
      </c>
      <c r="N1424">
        <f>INDEX('d_분포'!$B$2:$B$57,RANDBETWEEN(1,56))</f>
        <v/>
      </c>
      <c r="O1424">
        <f>BETAINV(RAND(),5,5)</f>
        <v/>
      </c>
      <c r="P1424">
        <f>'d_고정'!$B$1*'6_기대효과'!$H$7*('d_시나리오'!$I$7/'d_고정'!$B$2)*B1424</f>
        <v/>
      </c>
      <c r="Q1424">
        <f>P1424*C1424</f>
        <v/>
      </c>
      <c r="R1424">
        <f>P1424*E1424</f>
        <v/>
      </c>
      <c r="S1424">
        <f>R1424*G1424</f>
        <v/>
      </c>
      <c r="T1424">
        <f>Q1424+S1424</f>
        <v/>
      </c>
      <c r="U1424">
        <f>(Q1424*D1424+S1424*I1424)*(1-O1424)</f>
        <v/>
      </c>
      <c r="V1424">
        <f>(R1424*K1424*N1424+'d_고정'!$B$3*('6_기대효과'!$H$7/8)*N1424*'d_고정'!$B$10*M1424*('6_기대효과'!$K$7/'d_고정'!$B$9))*(1-O1424)</f>
        <v/>
      </c>
      <c r="W1424">
        <f>(S1424*I1424+R1424*MAX(K1424-'d_고정'!$B$10*M1424*('6_기대효과'!$K$7/'d_고정'!$B$9),0)*N1424)*(1-O1424)</f>
        <v/>
      </c>
      <c r="X1424">
        <f>U1424+V1424</f>
        <v/>
      </c>
      <c r="Y1424">
        <f>U1424/('d_고정'!$B$5*'6_기대효과'!$H$7/8)/'d_고정'!$B$6</f>
        <v/>
      </c>
      <c r="Z1424">
        <f>U1424/('d_고정'!$B$8*'6_기대효과'!$H$7/8)</f>
        <v/>
      </c>
    </row>
    <row r="1425">
      <c r="A1425">
        <f>RAND()</f>
        <v/>
      </c>
      <c r="B1425">
        <f>IF('d_시나리오'!$J$2='d_시나리오'!$H$2,'d_시나리오'!$I$2,IF(A1425&lt;('d_시나리오'!$I$2-'d_시나리오'!$H$2)/('d_시나리오'!$J$2-'d_시나리오'!$H$2),'d_시나리오'!$H$2+SQRT(A1425*('d_시나리오'!$J$2-'d_시나리오'!$H$2)*('d_시나리오'!$I$2-'d_시나리오'!$H$2)),'d_시나리오'!$J$2-SQRT((1-A1425)*('d_시나리오'!$J$2-'d_시나리오'!$H$2)*('d_시나리오'!$J$2-'d_시나리오'!$I$2))))</f>
        <v/>
      </c>
      <c r="C1425">
        <f>BETAINV(RAND(),2,6)</f>
        <v/>
      </c>
      <c r="D1425">
        <f>INDEX('d_분포'!$A$2:$A$28,RANDBETWEEN(1,27))</f>
        <v/>
      </c>
      <c r="E1425">
        <f>INDEX('d_분포'!$C$2:$C$5,RANDBETWEEN(1,4))*(0.9+0.2*RAND())</f>
        <v/>
      </c>
      <c r="F1425">
        <f>RAND()</f>
        <v/>
      </c>
      <c r="G1425">
        <f>IF('d_시나리오'!$J$3='d_시나리오'!$H$3,'d_시나리오'!$I$3,IF(F1425&lt;('d_시나리오'!$I$3-'d_시나리오'!$H$3)/('d_시나리오'!$J$3-'d_시나리오'!$H$3),'d_시나리오'!$H$3+SQRT(F1425*('d_시나리오'!$J$3-'d_시나리오'!$H$3)*('d_시나리오'!$I$3-'d_시나리오'!$H$3)),'d_시나리오'!$J$3-SQRT((1-F1425)*('d_시나리오'!$J$3-'d_시나리오'!$H$3)*('d_시나리오'!$J$3-'d_시나리오'!$I$3))))</f>
        <v/>
      </c>
      <c r="H1425">
        <f>RAND()</f>
        <v/>
      </c>
      <c r="I1425">
        <f>IF('d_시나리오'!$J$4='d_시나리오'!$H$4,'d_시나리오'!$I$4,IF(H1425&lt;('d_시나리오'!$I$4-'d_시나리오'!$H$4)/('d_시나리오'!$J$4-'d_시나리오'!$H$4),'d_시나리오'!$H$4+SQRT(H1425*('d_시나리오'!$J$4-'d_시나리오'!$H$4)*('d_시나리오'!$I$4-'d_시나리오'!$H$4)),'d_시나리오'!$J$4-SQRT((1-H1425)*('d_시나리오'!$J$4-'d_시나리오'!$H$4)*('d_시나리오'!$J$4-'d_시나리오'!$I$4))))</f>
        <v/>
      </c>
      <c r="J1425">
        <f>RAND()</f>
        <v/>
      </c>
      <c r="K1425">
        <f>IF('d_시나리오'!$J$5='d_시나리오'!$H$5,'d_시나리오'!$I$5,IF(J1425&lt;('d_시나리오'!$I$5-'d_시나리오'!$H$5)/('d_시나리오'!$J$5-'d_시나리오'!$H$5),'d_시나리오'!$H$5+SQRT(J1425*('d_시나리오'!$J$5-'d_시나리오'!$H$5)*('d_시나리오'!$I$5-'d_시나리오'!$H$5)),'d_시나리오'!$J$5-SQRT((1-J1425)*('d_시나리오'!$J$5-'d_시나리오'!$H$5)*('d_시나리오'!$J$5-'d_시나리오'!$I$5))))</f>
        <v/>
      </c>
      <c r="L1425">
        <f>RAND()</f>
        <v/>
      </c>
      <c r="M1425">
        <f>IF('d_시나리오'!$J$6='d_시나리오'!$H$6,'d_시나리오'!$I$6,IF(L1425&lt;('d_시나리오'!$I$6-'d_시나리오'!$H$6)/('d_시나리오'!$J$6-'d_시나리오'!$H$6),'d_시나리오'!$H$6+SQRT(L1425*('d_시나리오'!$J$6-'d_시나리오'!$H$6)*('d_시나리오'!$I$6-'d_시나리오'!$H$6)),'d_시나리오'!$J$6-SQRT((1-L1425)*('d_시나리오'!$J$6-'d_시나리오'!$H$6)*('d_시나리오'!$J$6-'d_시나리오'!$I$6))))</f>
        <v/>
      </c>
      <c r="N1425">
        <f>INDEX('d_분포'!$B$2:$B$57,RANDBETWEEN(1,56))</f>
        <v/>
      </c>
      <c r="O1425">
        <f>BETAINV(RAND(),5,5)</f>
        <v/>
      </c>
      <c r="P1425">
        <f>'d_고정'!$B$1*'6_기대효과'!$H$7*('d_시나리오'!$I$7/'d_고정'!$B$2)*B1425</f>
        <v/>
      </c>
      <c r="Q1425">
        <f>P1425*C1425</f>
        <v/>
      </c>
      <c r="R1425">
        <f>P1425*E1425</f>
        <v/>
      </c>
      <c r="S1425">
        <f>R1425*G1425</f>
        <v/>
      </c>
      <c r="T1425">
        <f>Q1425+S1425</f>
        <v/>
      </c>
      <c r="U1425">
        <f>(Q1425*D1425+S1425*I1425)*(1-O1425)</f>
        <v/>
      </c>
      <c r="V1425">
        <f>(R1425*K1425*N1425+'d_고정'!$B$3*('6_기대효과'!$H$7/8)*N1425*'d_고정'!$B$10*M1425*('6_기대효과'!$K$7/'d_고정'!$B$9))*(1-O1425)</f>
        <v/>
      </c>
      <c r="W1425">
        <f>(S1425*I1425+R1425*MAX(K1425-'d_고정'!$B$10*M1425*('6_기대효과'!$K$7/'d_고정'!$B$9),0)*N1425)*(1-O1425)</f>
        <v/>
      </c>
      <c r="X1425">
        <f>U1425+V1425</f>
        <v/>
      </c>
      <c r="Y1425">
        <f>U1425/('d_고정'!$B$5*'6_기대효과'!$H$7/8)/'d_고정'!$B$6</f>
        <v/>
      </c>
      <c r="Z1425">
        <f>U1425/('d_고정'!$B$8*'6_기대효과'!$H$7/8)</f>
        <v/>
      </c>
    </row>
    <row r="1426">
      <c r="A1426">
        <f>RAND()</f>
        <v/>
      </c>
      <c r="B1426">
        <f>IF('d_시나리오'!$J$2='d_시나리오'!$H$2,'d_시나리오'!$I$2,IF(A1426&lt;('d_시나리오'!$I$2-'d_시나리오'!$H$2)/('d_시나리오'!$J$2-'d_시나리오'!$H$2),'d_시나리오'!$H$2+SQRT(A1426*('d_시나리오'!$J$2-'d_시나리오'!$H$2)*('d_시나리오'!$I$2-'d_시나리오'!$H$2)),'d_시나리오'!$J$2-SQRT((1-A1426)*('d_시나리오'!$J$2-'d_시나리오'!$H$2)*('d_시나리오'!$J$2-'d_시나리오'!$I$2))))</f>
        <v/>
      </c>
      <c r="C1426">
        <f>BETAINV(RAND(),2,6)</f>
        <v/>
      </c>
      <c r="D1426">
        <f>INDEX('d_분포'!$A$2:$A$28,RANDBETWEEN(1,27))</f>
        <v/>
      </c>
      <c r="E1426">
        <f>INDEX('d_분포'!$C$2:$C$5,RANDBETWEEN(1,4))*(0.9+0.2*RAND())</f>
        <v/>
      </c>
      <c r="F1426">
        <f>RAND()</f>
        <v/>
      </c>
      <c r="G1426">
        <f>IF('d_시나리오'!$J$3='d_시나리오'!$H$3,'d_시나리오'!$I$3,IF(F1426&lt;('d_시나리오'!$I$3-'d_시나리오'!$H$3)/('d_시나리오'!$J$3-'d_시나리오'!$H$3),'d_시나리오'!$H$3+SQRT(F1426*('d_시나리오'!$J$3-'d_시나리오'!$H$3)*('d_시나리오'!$I$3-'d_시나리오'!$H$3)),'d_시나리오'!$J$3-SQRT((1-F1426)*('d_시나리오'!$J$3-'d_시나리오'!$H$3)*('d_시나리오'!$J$3-'d_시나리오'!$I$3))))</f>
        <v/>
      </c>
      <c r="H1426">
        <f>RAND()</f>
        <v/>
      </c>
      <c r="I1426">
        <f>IF('d_시나리오'!$J$4='d_시나리오'!$H$4,'d_시나리오'!$I$4,IF(H1426&lt;('d_시나리오'!$I$4-'d_시나리오'!$H$4)/('d_시나리오'!$J$4-'d_시나리오'!$H$4),'d_시나리오'!$H$4+SQRT(H1426*('d_시나리오'!$J$4-'d_시나리오'!$H$4)*('d_시나리오'!$I$4-'d_시나리오'!$H$4)),'d_시나리오'!$J$4-SQRT((1-H1426)*('d_시나리오'!$J$4-'d_시나리오'!$H$4)*('d_시나리오'!$J$4-'d_시나리오'!$I$4))))</f>
        <v/>
      </c>
      <c r="J1426">
        <f>RAND()</f>
        <v/>
      </c>
      <c r="K1426">
        <f>IF('d_시나리오'!$J$5='d_시나리오'!$H$5,'d_시나리오'!$I$5,IF(J1426&lt;('d_시나리오'!$I$5-'d_시나리오'!$H$5)/('d_시나리오'!$J$5-'d_시나리오'!$H$5),'d_시나리오'!$H$5+SQRT(J1426*('d_시나리오'!$J$5-'d_시나리오'!$H$5)*('d_시나리오'!$I$5-'d_시나리오'!$H$5)),'d_시나리오'!$J$5-SQRT((1-J1426)*('d_시나리오'!$J$5-'d_시나리오'!$H$5)*('d_시나리오'!$J$5-'d_시나리오'!$I$5))))</f>
        <v/>
      </c>
      <c r="L1426">
        <f>RAND()</f>
        <v/>
      </c>
      <c r="M1426">
        <f>IF('d_시나리오'!$J$6='d_시나리오'!$H$6,'d_시나리오'!$I$6,IF(L1426&lt;('d_시나리오'!$I$6-'d_시나리오'!$H$6)/('d_시나리오'!$J$6-'d_시나리오'!$H$6),'d_시나리오'!$H$6+SQRT(L1426*('d_시나리오'!$J$6-'d_시나리오'!$H$6)*('d_시나리오'!$I$6-'d_시나리오'!$H$6)),'d_시나리오'!$J$6-SQRT((1-L1426)*('d_시나리오'!$J$6-'d_시나리오'!$H$6)*('d_시나리오'!$J$6-'d_시나리오'!$I$6))))</f>
        <v/>
      </c>
      <c r="N1426">
        <f>INDEX('d_분포'!$B$2:$B$57,RANDBETWEEN(1,56))</f>
        <v/>
      </c>
      <c r="O1426">
        <f>BETAINV(RAND(),5,5)</f>
        <v/>
      </c>
      <c r="P1426">
        <f>'d_고정'!$B$1*'6_기대효과'!$H$7*('d_시나리오'!$I$7/'d_고정'!$B$2)*B1426</f>
        <v/>
      </c>
      <c r="Q1426">
        <f>P1426*C1426</f>
        <v/>
      </c>
      <c r="R1426">
        <f>P1426*E1426</f>
        <v/>
      </c>
      <c r="S1426">
        <f>R1426*G1426</f>
        <v/>
      </c>
      <c r="T1426">
        <f>Q1426+S1426</f>
        <v/>
      </c>
      <c r="U1426">
        <f>(Q1426*D1426+S1426*I1426)*(1-O1426)</f>
        <v/>
      </c>
      <c r="V1426">
        <f>(R1426*K1426*N1426+'d_고정'!$B$3*('6_기대효과'!$H$7/8)*N1426*'d_고정'!$B$10*M1426*('6_기대효과'!$K$7/'d_고정'!$B$9))*(1-O1426)</f>
        <v/>
      </c>
      <c r="W1426">
        <f>(S1426*I1426+R1426*MAX(K1426-'d_고정'!$B$10*M1426*('6_기대효과'!$K$7/'d_고정'!$B$9),0)*N1426)*(1-O1426)</f>
        <v/>
      </c>
      <c r="X1426">
        <f>U1426+V1426</f>
        <v/>
      </c>
      <c r="Y1426">
        <f>U1426/('d_고정'!$B$5*'6_기대효과'!$H$7/8)/'d_고정'!$B$6</f>
        <v/>
      </c>
      <c r="Z1426">
        <f>U1426/('d_고정'!$B$8*'6_기대효과'!$H$7/8)</f>
        <v/>
      </c>
    </row>
    <row r="1427">
      <c r="A1427">
        <f>RAND()</f>
        <v/>
      </c>
      <c r="B1427">
        <f>IF('d_시나리오'!$J$2='d_시나리오'!$H$2,'d_시나리오'!$I$2,IF(A1427&lt;('d_시나리오'!$I$2-'d_시나리오'!$H$2)/('d_시나리오'!$J$2-'d_시나리오'!$H$2),'d_시나리오'!$H$2+SQRT(A1427*('d_시나리오'!$J$2-'d_시나리오'!$H$2)*('d_시나리오'!$I$2-'d_시나리오'!$H$2)),'d_시나리오'!$J$2-SQRT((1-A1427)*('d_시나리오'!$J$2-'d_시나리오'!$H$2)*('d_시나리오'!$J$2-'d_시나리오'!$I$2))))</f>
        <v/>
      </c>
      <c r="C1427">
        <f>BETAINV(RAND(),2,6)</f>
        <v/>
      </c>
      <c r="D1427">
        <f>INDEX('d_분포'!$A$2:$A$28,RANDBETWEEN(1,27))</f>
        <v/>
      </c>
      <c r="E1427">
        <f>INDEX('d_분포'!$C$2:$C$5,RANDBETWEEN(1,4))*(0.9+0.2*RAND())</f>
        <v/>
      </c>
      <c r="F1427">
        <f>RAND()</f>
        <v/>
      </c>
      <c r="G1427">
        <f>IF('d_시나리오'!$J$3='d_시나리오'!$H$3,'d_시나리오'!$I$3,IF(F1427&lt;('d_시나리오'!$I$3-'d_시나리오'!$H$3)/('d_시나리오'!$J$3-'d_시나리오'!$H$3),'d_시나리오'!$H$3+SQRT(F1427*('d_시나리오'!$J$3-'d_시나리오'!$H$3)*('d_시나리오'!$I$3-'d_시나리오'!$H$3)),'d_시나리오'!$J$3-SQRT((1-F1427)*('d_시나리오'!$J$3-'d_시나리오'!$H$3)*('d_시나리오'!$J$3-'d_시나리오'!$I$3))))</f>
        <v/>
      </c>
      <c r="H1427">
        <f>RAND()</f>
        <v/>
      </c>
      <c r="I1427">
        <f>IF('d_시나리오'!$J$4='d_시나리오'!$H$4,'d_시나리오'!$I$4,IF(H1427&lt;('d_시나리오'!$I$4-'d_시나리오'!$H$4)/('d_시나리오'!$J$4-'d_시나리오'!$H$4),'d_시나리오'!$H$4+SQRT(H1427*('d_시나리오'!$J$4-'d_시나리오'!$H$4)*('d_시나리오'!$I$4-'d_시나리오'!$H$4)),'d_시나리오'!$J$4-SQRT((1-H1427)*('d_시나리오'!$J$4-'d_시나리오'!$H$4)*('d_시나리오'!$J$4-'d_시나리오'!$I$4))))</f>
        <v/>
      </c>
      <c r="J1427">
        <f>RAND()</f>
        <v/>
      </c>
      <c r="K1427">
        <f>IF('d_시나리오'!$J$5='d_시나리오'!$H$5,'d_시나리오'!$I$5,IF(J1427&lt;('d_시나리오'!$I$5-'d_시나리오'!$H$5)/('d_시나리오'!$J$5-'d_시나리오'!$H$5),'d_시나리오'!$H$5+SQRT(J1427*('d_시나리오'!$J$5-'d_시나리오'!$H$5)*('d_시나리오'!$I$5-'d_시나리오'!$H$5)),'d_시나리오'!$J$5-SQRT((1-J1427)*('d_시나리오'!$J$5-'d_시나리오'!$H$5)*('d_시나리오'!$J$5-'d_시나리오'!$I$5))))</f>
        <v/>
      </c>
      <c r="L1427">
        <f>RAND()</f>
        <v/>
      </c>
      <c r="M1427">
        <f>IF('d_시나리오'!$J$6='d_시나리오'!$H$6,'d_시나리오'!$I$6,IF(L1427&lt;('d_시나리오'!$I$6-'d_시나리오'!$H$6)/('d_시나리오'!$J$6-'d_시나리오'!$H$6),'d_시나리오'!$H$6+SQRT(L1427*('d_시나리오'!$J$6-'d_시나리오'!$H$6)*('d_시나리오'!$I$6-'d_시나리오'!$H$6)),'d_시나리오'!$J$6-SQRT((1-L1427)*('d_시나리오'!$J$6-'d_시나리오'!$H$6)*('d_시나리오'!$J$6-'d_시나리오'!$I$6))))</f>
        <v/>
      </c>
      <c r="N1427">
        <f>INDEX('d_분포'!$B$2:$B$57,RANDBETWEEN(1,56))</f>
        <v/>
      </c>
      <c r="O1427">
        <f>BETAINV(RAND(),5,5)</f>
        <v/>
      </c>
      <c r="P1427">
        <f>'d_고정'!$B$1*'6_기대효과'!$H$7*('d_시나리오'!$I$7/'d_고정'!$B$2)*B1427</f>
        <v/>
      </c>
      <c r="Q1427">
        <f>P1427*C1427</f>
        <v/>
      </c>
      <c r="R1427">
        <f>P1427*E1427</f>
        <v/>
      </c>
      <c r="S1427">
        <f>R1427*G1427</f>
        <v/>
      </c>
      <c r="T1427">
        <f>Q1427+S1427</f>
        <v/>
      </c>
      <c r="U1427">
        <f>(Q1427*D1427+S1427*I1427)*(1-O1427)</f>
        <v/>
      </c>
      <c r="V1427">
        <f>(R1427*K1427*N1427+'d_고정'!$B$3*('6_기대효과'!$H$7/8)*N1427*'d_고정'!$B$10*M1427*('6_기대효과'!$K$7/'d_고정'!$B$9))*(1-O1427)</f>
        <v/>
      </c>
      <c r="W1427">
        <f>(S1427*I1427+R1427*MAX(K1427-'d_고정'!$B$10*M1427*('6_기대효과'!$K$7/'d_고정'!$B$9),0)*N1427)*(1-O1427)</f>
        <v/>
      </c>
      <c r="X1427">
        <f>U1427+V1427</f>
        <v/>
      </c>
      <c r="Y1427">
        <f>U1427/('d_고정'!$B$5*'6_기대효과'!$H$7/8)/'d_고정'!$B$6</f>
        <v/>
      </c>
      <c r="Z1427">
        <f>U1427/('d_고정'!$B$8*'6_기대효과'!$H$7/8)</f>
        <v/>
      </c>
    </row>
    <row r="1428">
      <c r="A1428">
        <f>RAND()</f>
        <v/>
      </c>
      <c r="B1428">
        <f>IF('d_시나리오'!$J$2='d_시나리오'!$H$2,'d_시나리오'!$I$2,IF(A1428&lt;('d_시나리오'!$I$2-'d_시나리오'!$H$2)/('d_시나리오'!$J$2-'d_시나리오'!$H$2),'d_시나리오'!$H$2+SQRT(A1428*('d_시나리오'!$J$2-'d_시나리오'!$H$2)*('d_시나리오'!$I$2-'d_시나리오'!$H$2)),'d_시나리오'!$J$2-SQRT((1-A1428)*('d_시나리오'!$J$2-'d_시나리오'!$H$2)*('d_시나리오'!$J$2-'d_시나리오'!$I$2))))</f>
        <v/>
      </c>
      <c r="C1428">
        <f>BETAINV(RAND(),2,6)</f>
        <v/>
      </c>
      <c r="D1428">
        <f>INDEX('d_분포'!$A$2:$A$28,RANDBETWEEN(1,27))</f>
        <v/>
      </c>
      <c r="E1428">
        <f>INDEX('d_분포'!$C$2:$C$5,RANDBETWEEN(1,4))*(0.9+0.2*RAND())</f>
        <v/>
      </c>
      <c r="F1428">
        <f>RAND()</f>
        <v/>
      </c>
      <c r="G1428">
        <f>IF('d_시나리오'!$J$3='d_시나리오'!$H$3,'d_시나리오'!$I$3,IF(F1428&lt;('d_시나리오'!$I$3-'d_시나리오'!$H$3)/('d_시나리오'!$J$3-'d_시나리오'!$H$3),'d_시나리오'!$H$3+SQRT(F1428*('d_시나리오'!$J$3-'d_시나리오'!$H$3)*('d_시나리오'!$I$3-'d_시나리오'!$H$3)),'d_시나리오'!$J$3-SQRT((1-F1428)*('d_시나리오'!$J$3-'d_시나리오'!$H$3)*('d_시나리오'!$J$3-'d_시나리오'!$I$3))))</f>
        <v/>
      </c>
      <c r="H1428">
        <f>RAND()</f>
        <v/>
      </c>
      <c r="I1428">
        <f>IF('d_시나리오'!$J$4='d_시나리오'!$H$4,'d_시나리오'!$I$4,IF(H1428&lt;('d_시나리오'!$I$4-'d_시나리오'!$H$4)/('d_시나리오'!$J$4-'d_시나리오'!$H$4),'d_시나리오'!$H$4+SQRT(H1428*('d_시나리오'!$J$4-'d_시나리오'!$H$4)*('d_시나리오'!$I$4-'d_시나리오'!$H$4)),'d_시나리오'!$J$4-SQRT((1-H1428)*('d_시나리오'!$J$4-'d_시나리오'!$H$4)*('d_시나리오'!$J$4-'d_시나리오'!$I$4))))</f>
        <v/>
      </c>
      <c r="J1428">
        <f>RAND()</f>
        <v/>
      </c>
      <c r="K1428">
        <f>IF('d_시나리오'!$J$5='d_시나리오'!$H$5,'d_시나리오'!$I$5,IF(J1428&lt;('d_시나리오'!$I$5-'d_시나리오'!$H$5)/('d_시나리오'!$J$5-'d_시나리오'!$H$5),'d_시나리오'!$H$5+SQRT(J1428*('d_시나리오'!$J$5-'d_시나리오'!$H$5)*('d_시나리오'!$I$5-'d_시나리오'!$H$5)),'d_시나리오'!$J$5-SQRT((1-J1428)*('d_시나리오'!$J$5-'d_시나리오'!$H$5)*('d_시나리오'!$J$5-'d_시나리오'!$I$5))))</f>
        <v/>
      </c>
      <c r="L1428">
        <f>RAND()</f>
        <v/>
      </c>
      <c r="M1428">
        <f>IF('d_시나리오'!$J$6='d_시나리오'!$H$6,'d_시나리오'!$I$6,IF(L1428&lt;('d_시나리오'!$I$6-'d_시나리오'!$H$6)/('d_시나리오'!$J$6-'d_시나리오'!$H$6),'d_시나리오'!$H$6+SQRT(L1428*('d_시나리오'!$J$6-'d_시나리오'!$H$6)*('d_시나리오'!$I$6-'d_시나리오'!$H$6)),'d_시나리오'!$J$6-SQRT((1-L1428)*('d_시나리오'!$J$6-'d_시나리오'!$H$6)*('d_시나리오'!$J$6-'d_시나리오'!$I$6))))</f>
        <v/>
      </c>
      <c r="N1428">
        <f>INDEX('d_분포'!$B$2:$B$57,RANDBETWEEN(1,56))</f>
        <v/>
      </c>
      <c r="O1428">
        <f>BETAINV(RAND(),5,5)</f>
        <v/>
      </c>
      <c r="P1428">
        <f>'d_고정'!$B$1*'6_기대효과'!$H$7*('d_시나리오'!$I$7/'d_고정'!$B$2)*B1428</f>
        <v/>
      </c>
      <c r="Q1428">
        <f>P1428*C1428</f>
        <v/>
      </c>
      <c r="R1428">
        <f>P1428*E1428</f>
        <v/>
      </c>
      <c r="S1428">
        <f>R1428*G1428</f>
        <v/>
      </c>
      <c r="T1428">
        <f>Q1428+S1428</f>
        <v/>
      </c>
      <c r="U1428">
        <f>(Q1428*D1428+S1428*I1428)*(1-O1428)</f>
        <v/>
      </c>
      <c r="V1428">
        <f>(R1428*K1428*N1428+'d_고정'!$B$3*('6_기대효과'!$H$7/8)*N1428*'d_고정'!$B$10*M1428*('6_기대효과'!$K$7/'d_고정'!$B$9))*(1-O1428)</f>
        <v/>
      </c>
      <c r="W1428">
        <f>(S1428*I1428+R1428*MAX(K1428-'d_고정'!$B$10*M1428*('6_기대효과'!$K$7/'d_고정'!$B$9),0)*N1428)*(1-O1428)</f>
        <v/>
      </c>
      <c r="X1428">
        <f>U1428+V1428</f>
        <v/>
      </c>
      <c r="Y1428">
        <f>U1428/('d_고정'!$B$5*'6_기대효과'!$H$7/8)/'d_고정'!$B$6</f>
        <v/>
      </c>
      <c r="Z1428">
        <f>U1428/('d_고정'!$B$8*'6_기대효과'!$H$7/8)</f>
        <v/>
      </c>
    </row>
    <row r="1429">
      <c r="A1429">
        <f>RAND()</f>
        <v/>
      </c>
      <c r="B1429">
        <f>IF('d_시나리오'!$J$2='d_시나리오'!$H$2,'d_시나리오'!$I$2,IF(A1429&lt;('d_시나리오'!$I$2-'d_시나리오'!$H$2)/('d_시나리오'!$J$2-'d_시나리오'!$H$2),'d_시나리오'!$H$2+SQRT(A1429*('d_시나리오'!$J$2-'d_시나리오'!$H$2)*('d_시나리오'!$I$2-'d_시나리오'!$H$2)),'d_시나리오'!$J$2-SQRT((1-A1429)*('d_시나리오'!$J$2-'d_시나리오'!$H$2)*('d_시나리오'!$J$2-'d_시나리오'!$I$2))))</f>
        <v/>
      </c>
      <c r="C1429">
        <f>BETAINV(RAND(),2,6)</f>
        <v/>
      </c>
      <c r="D1429">
        <f>INDEX('d_분포'!$A$2:$A$28,RANDBETWEEN(1,27))</f>
        <v/>
      </c>
      <c r="E1429">
        <f>INDEX('d_분포'!$C$2:$C$5,RANDBETWEEN(1,4))*(0.9+0.2*RAND())</f>
        <v/>
      </c>
      <c r="F1429">
        <f>RAND()</f>
        <v/>
      </c>
      <c r="G1429">
        <f>IF('d_시나리오'!$J$3='d_시나리오'!$H$3,'d_시나리오'!$I$3,IF(F1429&lt;('d_시나리오'!$I$3-'d_시나리오'!$H$3)/('d_시나리오'!$J$3-'d_시나리오'!$H$3),'d_시나리오'!$H$3+SQRT(F1429*('d_시나리오'!$J$3-'d_시나리오'!$H$3)*('d_시나리오'!$I$3-'d_시나리오'!$H$3)),'d_시나리오'!$J$3-SQRT((1-F1429)*('d_시나리오'!$J$3-'d_시나리오'!$H$3)*('d_시나리오'!$J$3-'d_시나리오'!$I$3))))</f>
        <v/>
      </c>
      <c r="H1429">
        <f>RAND()</f>
        <v/>
      </c>
      <c r="I1429">
        <f>IF('d_시나리오'!$J$4='d_시나리오'!$H$4,'d_시나리오'!$I$4,IF(H1429&lt;('d_시나리오'!$I$4-'d_시나리오'!$H$4)/('d_시나리오'!$J$4-'d_시나리오'!$H$4),'d_시나리오'!$H$4+SQRT(H1429*('d_시나리오'!$J$4-'d_시나리오'!$H$4)*('d_시나리오'!$I$4-'d_시나리오'!$H$4)),'d_시나리오'!$J$4-SQRT((1-H1429)*('d_시나리오'!$J$4-'d_시나리오'!$H$4)*('d_시나리오'!$J$4-'d_시나리오'!$I$4))))</f>
        <v/>
      </c>
      <c r="J1429">
        <f>RAND()</f>
        <v/>
      </c>
      <c r="K1429">
        <f>IF('d_시나리오'!$J$5='d_시나리오'!$H$5,'d_시나리오'!$I$5,IF(J1429&lt;('d_시나리오'!$I$5-'d_시나리오'!$H$5)/('d_시나리오'!$J$5-'d_시나리오'!$H$5),'d_시나리오'!$H$5+SQRT(J1429*('d_시나리오'!$J$5-'d_시나리오'!$H$5)*('d_시나리오'!$I$5-'d_시나리오'!$H$5)),'d_시나리오'!$J$5-SQRT((1-J1429)*('d_시나리오'!$J$5-'d_시나리오'!$H$5)*('d_시나리오'!$J$5-'d_시나리오'!$I$5))))</f>
        <v/>
      </c>
      <c r="L1429">
        <f>RAND()</f>
        <v/>
      </c>
      <c r="M1429">
        <f>IF('d_시나리오'!$J$6='d_시나리오'!$H$6,'d_시나리오'!$I$6,IF(L1429&lt;('d_시나리오'!$I$6-'d_시나리오'!$H$6)/('d_시나리오'!$J$6-'d_시나리오'!$H$6),'d_시나리오'!$H$6+SQRT(L1429*('d_시나리오'!$J$6-'d_시나리오'!$H$6)*('d_시나리오'!$I$6-'d_시나리오'!$H$6)),'d_시나리오'!$J$6-SQRT((1-L1429)*('d_시나리오'!$J$6-'d_시나리오'!$H$6)*('d_시나리오'!$J$6-'d_시나리오'!$I$6))))</f>
        <v/>
      </c>
      <c r="N1429">
        <f>INDEX('d_분포'!$B$2:$B$57,RANDBETWEEN(1,56))</f>
        <v/>
      </c>
      <c r="O1429">
        <f>BETAINV(RAND(),5,5)</f>
        <v/>
      </c>
      <c r="P1429">
        <f>'d_고정'!$B$1*'6_기대효과'!$H$7*('d_시나리오'!$I$7/'d_고정'!$B$2)*B1429</f>
        <v/>
      </c>
      <c r="Q1429">
        <f>P1429*C1429</f>
        <v/>
      </c>
      <c r="R1429">
        <f>P1429*E1429</f>
        <v/>
      </c>
      <c r="S1429">
        <f>R1429*G1429</f>
        <v/>
      </c>
      <c r="T1429">
        <f>Q1429+S1429</f>
        <v/>
      </c>
      <c r="U1429">
        <f>(Q1429*D1429+S1429*I1429)*(1-O1429)</f>
        <v/>
      </c>
      <c r="V1429">
        <f>(R1429*K1429*N1429+'d_고정'!$B$3*('6_기대효과'!$H$7/8)*N1429*'d_고정'!$B$10*M1429*('6_기대효과'!$K$7/'d_고정'!$B$9))*(1-O1429)</f>
        <v/>
      </c>
      <c r="W1429">
        <f>(S1429*I1429+R1429*MAX(K1429-'d_고정'!$B$10*M1429*('6_기대효과'!$K$7/'d_고정'!$B$9),0)*N1429)*(1-O1429)</f>
        <v/>
      </c>
      <c r="X1429">
        <f>U1429+V1429</f>
        <v/>
      </c>
      <c r="Y1429">
        <f>U1429/('d_고정'!$B$5*'6_기대효과'!$H$7/8)/'d_고정'!$B$6</f>
        <v/>
      </c>
      <c r="Z1429">
        <f>U1429/('d_고정'!$B$8*'6_기대효과'!$H$7/8)</f>
        <v/>
      </c>
    </row>
    <row r="1430">
      <c r="A1430">
        <f>RAND()</f>
        <v/>
      </c>
      <c r="B1430">
        <f>IF('d_시나리오'!$J$2='d_시나리오'!$H$2,'d_시나리오'!$I$2,IF(A1430&lt;('d_시나리오'!$I$2-'d_시나리오'!$H$2)/('d_시나리오'!$J$2-'d_시나리오'!$H$2),'d_시나리오'!$H$2+SQRT(A1430*('d_시나리오'!$J$2-'d_시나리오'!$H$2)*('d_시나리오'!$I$2-'d_시나리오'!$H$2)),'d_시나리오'!$J$2-SQRT((1-A1430)*('d_시나리오'!$J$2-'d_시나리오'!$H$2)*('d_시나리오'!$J$2-'d_시나리오'!$I$2))))</f>
        <v/>
      </c>
      <c r="C1430">
        <f>BETAINV(RAND(),2,6)</f>
        <v/>
      </c>
      <c r="D1430">
        <f>INDEX('d_분포'!$A$2:$A$28,RANDBETWEEN(1,27))</f>
        <v/>
      </c>
      <c r="E1430">
        <f>INDEX('d_분포'!$C$2:$C$5,RANDBETWEEN(1,4))*(0.9+0.2*RAND())</f>
        <v/>
      </c>
      <c r="F1430">
        <f>RAND()</f>
        <v/>
      </c>
      <c r="G1430">
        <f>IF('d_시나리오'!$J$3='d_시나리오'!$H$3,'d_시나리오'!$I$3,IF(F1430&lt;('d_시나리오'!$I$3-'d_시나리오'!$H$3)/('d_시나리오'!$J$3-'d_시나리오'!$H$3),'d_시나리오'!$H$3+SQRT(F1430*('d_시나리오'!$J$3-'d_시나리오'!$H$3)*('d_시나리오'!$I$3-'d_시나리오'!$H$3)),'d_시나리오'!$J$3-SQRT((1-F1430)*('d_시나리오'!$J$3-'d_시나리오'!$H$3)*('d_시나리오'!$J$3-'d_시나리오'!$I$3))))</f>
        <v/>
      </c>
      <c r="H1430">
        <f>RAND()</f>
        <v/>
      </c>
      <c r="I1430">
        <f>IF('d_시나리오'!$J$4='d_시나리오'!$H$4,'d_시나리오'!$I$4,IF(H1430&lt;('d_시나리오'!$I$4-'d_시나리오'!$H$4)/('d_시나리오'!$J$4-'d_시나리오'!$H$4),'d_시나리오'!$H$4+SQRT(H1430*('d_시나리오'!$J$4-'d_시나리오'!$H$4)*('d_시나리오'!$I$4-'d_시나리오'!$H$4)),'d_시나리오'!$J$4-SQRT((1-H1430)*('d_시나리오'!$J$4-'d_시나리오'!$H$4)*('d_시나리오'!$J$4-'d_시나리오'!$I$4))))</f>
        <v/>
      </c>
      <c r="J1430">
        <f>RAND()</f>
        <v/>
      </c>
      <c r="K1430">
        <f>IF('d_시나리오'!$J$5='d_시나리오'!$H$5,'d_시나리오'!$I$5,IF(J1430&lt;('d_시나리오'!$I$5-'d_시나리오'!$H$5)/('d_시나리오'!$J$5-'d_시나리오'!$H$5),'d_시나리오'!$H$5+SQRT(J1430*('d_시나리오'!$J$5-'d_시나리오'!$H$5)*('d_시나리오'!$I$5-'d_시나리오'!$H$5)),'d_시나리오'!$J$5-SQRT((1-J1430)*('d_시나리오'!$J$5-'d_시나리오'!$H$5)*('d_시나리오'!$J$5-'d_시나리오'!$I$5))))</f>
        <v/>
      </c>
      <c r="L1430">
        <f>RAND()</f>
        <v/>
      </c>
      <c r="M1430">
        <f>IF('d_시나리오'!$J$6='d_시나리오'!$H$6,'d_시나리오'!$I$6,IF(L1430&lt;('d_시나리오'!$I$6-'d_시나리오'!$H$6)/('d_시나리오'!$J$6-'d_시나리오'!$H$6),'d_시나리오'!$H$6+SQRT(L1430*('d_시나리오'!$J$6-'d_시나리오'!$H$6)*('d_시나리오'!$I$6-'d_시나리오'!$H$6)),'d_시나리오'!$J$6-SQRT((1-L1430)*('d_시나리오'!$J$6-'d_시나리오'!$H$6)*('d_시나리오'!$J$6-'d_시나리오'!$I$6))))</f>
        <v/>
      </c>
      <c r="N1430">
        <f>INDEX('d_분포'!$B$2:$B$57,RANDBETWEEN(1,56))</f>
        <v/>
      </c>
      <c r="O1430">
        <f>BETAINV(RAND(),5,5)</f>
        <v/>
      </c>
      <c r="P1430">
        <f>'d_고정'!$B$1*'6_기대효과'!$H$7*('d_시나리오'!$I$7/'d_고정'!$B$2)*B1430</f>
        <v/>
      </c>
      <c r="Q1430">
        <f>P1430*C1430</f>
        <v/>
      </c>
      <c r="R1430">
        <f>P1430*E1430</f>
        <v/>
      </c>
      <c r="S1430">
        <f>R1430*G1430</f>
        <v/>
      </c>
      <c r="T1430">
        <f>Q1430+S1430</f>
        <v/>
      </c>
      <c r="U1430">
        <f>(Q1430*D1430+S1430*I1430)*(1-O1430)</f>
        <v/>
      </c>
      <c r="V1430">
        <f>(R1430*K1430*N1430+'d_고정'!$B$3*('6_기대효과'!$H$7/8)*N1430*'d_고정'!$B$10*M1430*('6_기대효과'!$K$7/'d_고정'!$B$9))*(1-O1430)</f>
        <v/>
      </c>
      <c r="W1430">
        <f>(S1430*I1430+R1430*MAX(K1430-'d_고정'!$B$10*M1430*('6_기대효과'!$K$7/'d_고정'!$B$9),0)*N1430)*(1-O1430)</f>
        <v/>
      </c>
      <c r="X1430">
        <f>U1430+V1430</f>
        <v/>
      </c>
      <c r="Y1430">
        <f>U1430/('d_고정'!$B$5*'6_기대효과'!$H$7/8)/'d_고정'!$B$6</f>
        <v/>
      </c>
      <c r="Z1430">
        <f>U1430/('d_고정'!$B$8*'6_기대효과'!$H$7/8)</f>
        <v/>
      </c>
    </row>
    <row r="1431">
      <c r="A1431">
        <f>RAND()</f>
        <v/>
      </c>
      <c r="B1431">
        <f>IF('d_시나리오'!$J$2='d_시나리오'!$H$2,'d_시나리오'!$I$2,IF(A1431&lt;('d_시나리오'!$I$2-'d_시나리오'!$H$2)/('d_시나리오'!$J$2-'d_시나리오'!$H$2),'d_시나리오'!$H$2+SQRT(A1431*('d_시나리오'!$J$2-'d_시나리오'!$H$2)*('d_시나리오'!$I$2-'d_시나리오'!$H$2)),'d_시나리오'!$J$2-SQRT((1-A1431)*('d_시나리오'!$J$2-'d_시나리오'!$H$2)*('d_시나리오'!$J$2-'d_시나리오'!$I$2))))</f>
        <v/>
      </c>
      <c r="C1431">
        <f>BETAINV(RAND(),2,6)</f>
        <v/>
      </c>
      <c r="D1431">
        <f>INDEX('d_분포'!$A$2:$A$28,RANDBETWEEN(1,27))</f>
        <v/>
      </c>
      <c r="E1431">
        <f>INDEX('d_분포'!$C$2:$C$5,RANDBETWEEN(1,4))*(0.9+0.2*RAND())</f>
        <v/>
      </c>
      <c r="F1431">
        <f>RAND()</f>
        <v/>
      </c>
      <c r="G1431">
        <f>IF('d_시나리오'!$J$3='d_시나리오'!$H$3,'d_시나리오'!$I$3,IF(F1431&lt;('d_시나리오'!$I$3-'d_시나리오'!$H$3)/('d_시나리오'!$J$3-'d_시나리오'!$H$3),'d_시나리오'!$H$3+SQRT(F1431*('d_시나리오'!$J$3-'d_시나리오'!$H$3)*('d_시나리오'!$I$3-'d_시나리오'!$H$3)),'d_시나리오'!$J$3-SQRT((1-F1431)*('d_시나리오'!$J$3-'d_시나리오'!$H$3)*('d_시나리오'!$J$3-'d_시나리오'!$I$3))))</f>
        <v/>
      </c>
      <c r="H1431">
        <f>RAND()</f>
        <v/>
      </c>
      <c r="I1431">
        <f>IF('d_시나리오'!$J$4='d_시나리오'!$H$4,'d_시나리오'!$I$4,IF(H1431&lt;('d_시나리오'!$I$4-'d_시나리오'!$H$4)/('d_시나리오'!$J$4-'d_시나리오'!$H$4),'d_시나리오'!$H$4+SQRT(H1431*('d_시나리오'!$J$4-'d_시나리오'!$H$4)*('d_시나리오'!$I$4-'d_시나리오'!$H$4)),'d_시나리오'!$J$4-SQRT((1-H1431)*('d_시나리오'!$J$4-'d_시나리오'!$H$4)*('d_시나리오'!$J$4-'d_시나리오'!$I$4))))</f>
        <v/>
      </c>
      <c r="J1431">
        <f>RAND()</f>
        <v/>
      </c>
      <c r="K1431">
        <f>IF('d_시나리오'!$J$5='d_시나리오'!$H$5,'d_시나리오'!$I$5,IF(J1431&lt;('d_시나리오'!$I$5-'d_시나리오'!$H$5)/('d_시나리오'!$J$5-'d_시나리오'!$H$5),'d_시나리오'!$H$5+SQRT(J1431*('d_시나리오'!$J$5-'d_시나리오'!$H$5)*('d_시나리오'!$I$5-'d_시나리오'!$H$5)),'d_시나리오'!$J$5-SQRT((1-J1431)*('d_시나리오'!$J$5-'d_시나리오'!$H$5)*('d_시나리오'!$J$5-'d_시나리오'!$I$5))))</f>
        <v/>
      </c>
      <c r="L1431">
        <f>RAND()</f>
        <v/>
      </c>
      <c r="M1431">
        <f>IF('d_시나리오'!$J$6='d_시나리오'!$H$6,'d_시나리오'!$I$6,IF(L1431&lt;('d_시나리오'!$I$6-'d_시나리오'!$H$6)/('d_시나리오'!$J$6-'d_시나리오'!$H$6),'d_시나리오'!$H$6+SQRT(L1431*('d_시나리오'!$J$6-'d_시나리오'!$H$6)*('d_시나리오'!$I$6-'d_시나리오'!$H$6)),'d_시나리오'!$J$6-SQRT((1-L1431)*('d_시나리오'!$J$6-'d_시나리오'!$H$6)*('d_시나리오'!$J$6-'d_시나리오'!$I$6))))</f>
        <v/>
      </c>
      <c r="N1431">
        <f>INDEX('d_분포'!$B$2:$B$57,RANDBETWEEN(1,56))</f>
        <v/>
      </c>
      <c r="O1431">
        <f>BETAINV(RAND(),5,5)</f>
        <v/>
      </c>
      <c r="P1431">
        <f>'d_고정'!$B$1*'6_기대효과'!$H$7*('d_시나리오'!$I$7/'d_고정'!$B$2)*B1431</f>
        <v/>
      </c>
      <c r="Q1431">
        <f>P1431*C1431</f>
        <v/>
      </c>
      <c r="R1431">
        <f>P1431*E1431</f>
        <v/>
      </c>
      <c r="S1431">
        <f>R1431*G1431</f>
        <v/>
      </c>
      <c r="T1431">
        <f>Q1431+S1431</f>
        <v/>
      </c>
      <c r="U1431">
        <f>(Q1431*D1431+S1431*I1431)*(1-O1431)</f>
        <v/>
      </c>
      <c r="V1431">
        <f>(R1431*K1431*N1431+'d_고정'!$B$3*('6_기대효과'!$H$7/8)*N1431*'d_고정'!$B$10*M1431*('6_기대효과'!$K$7/'d_고정'!$B$9))*(1-O1431)</f>
        <v/>
      </c>
      <c r="W1431">
        <f>(S1431*I1431+R1431*MAX(K1431-'d_고정'!$B$10*M1431*('6_기대효과'!$K$7/'d_고정'!$B$9),0)*N1431)*(1-O1431)</f>
        <v/>
      </c>
      <c r="X1431">
        <f>U1431+V1431</f>
        <v/>
      </c>
      <c r="Y1431">
        <f>U1431/('d_고정'!$B$5*'6_기대효과'!$H$7/8)/'d_고정'!$B$6</f>
        <v/>
      </c>
      <c r="Z1431">
        <f>U1431/('d_고정'!$B$8*'6_기대효과'!$H$7/8)</f>
        <v/>
      </c>
    </row>
    <row r="1432">
      <c r="A1432">
        <f>RAND()</f>
        <v/>
      </c>
      <c r="B1432">
        <f>IF('d_시나리오'!$J$2='d_시나리오'!$H$2,'d_시나리오'!$I$2,IF(A1432&lt;('d_시나리오'!$I$2-'d_시나리오'!$H$2)/('d_시나리오'!$J$2-'d_시나리오'!$H$2),'d_시나리오'!$H$2+SQRT(A1432*('d_시나리오'!$J$2-'d_시나리오'!$H$2)*('d_시나리오'!$I$2-'d_시나리오'!$H$2)),'d_시나리오'!$J$2-SQRT((1-A1432)*('d_시나리오'!$J$2-'d_시나리오'!$H$2)*('d_시나리오'!$J$2-'d_시나리오'!$I$2))))</f>
        <v/>
      </c>
      <c r="C1432">
        <f>BETAINV(RAND(),2,6)</f>
        <v/>
      </c>
      <c r="D1432">
        <f>INDEX('d_분포'!$A$2:$A$28,RANDBETWEEN(1,27))</f>
        <v/>
      </c>
      <c r="E1432">
        <f>INDEX('d_분포'!$C$2:$C$5,RANDBETWEEN(1,4))*(0.9+0.2*RAND())</f>
        <v/>
      </c>
      <c r="F1432">
        <f>RAND()</f>
        <v/>
      </c>
      <c r="G1432">
        <f>IF('d_시나리오'!$J$3='d_시나리오'!$H$3,'d_시나리오'!$I$3,IF(F1432&lt;('d_시나리오'!$I$3-'d_시나리오'!$H$3)/('d_시나리오'!$J$3-'d_시나리오'!$H$3),'d_시나리오'!$H$3+SQRT(F1432*('d_시나리오'!$J$3-'d_시나리오'!$H$3)*('d_시나리오'!$I$3-'d_시나리오'!$H$3)),'d_시나리오'!$J$3-SQRT((1-F1432)*('d_시나리오'!$J$3-'d_시나리오'!$H$3)*('d_시나리오'!$J$3-'d_시나리오'!$I$3))))</f>
        <v/>
      </c>
      <c r="H1432">
        <f>RAND()</f>
        <v/>
      </c>
      <c r="I1432">
        <f>IF('d_시나리오'!$J$4='d_시나리오'!$H$4,'d_시나리오'!$I$4,IF(H1432&lt;('d_시나리오'!$I$4-'d_시나리오'!$H$4)/('d_시나리오'!$J$4-'d_시나리오'!$H$4),'d_시나리오'!$H$4+SQRT(H1432*('d_시나리오'!$J$4-'d_시나리오'!$H$4)*('d_시나리오'!$I$4-'d_시나리오'!$H$4)),'d_시나리오'!$J$4-SQRT((1-H1432)*('d_시나리오'!$J$4-'d_시나리오'!$H$4)*('d_시나리오'!$J$4-'d_시나리오'!$I$4))))</f>
        <v/>
      </c>
      <c r="J1432">
        <f>RAND()</f>
        <v/>
      </c>
      <c r="K1432">
        <f>IF('d_시나리오'!$J$5='d_시나리오'!$H$5,'d_시나리오'!$I$5,IF(J1432&lt;('d_시나리오'!$I$5-'d_시나리오'!$H$5)/('d_시나리오'!$J$5-'d_시나리오'!$H$5),'d_시나리오'!$H$5+SQRT(J1432*('d_시나리오'!$J$5-'d_시나리오'!$H$5)*('d_시나리오'!$I$5-'d_시나리오'!$H$5)),'d_시나리오'!$J$5-SQRT((1-J1432)*('d_시나리오'!$J$5-'d_시나리오'!$H$5)*('d_시나리오'!$J$5-'d_시나리오'!$I$5))))</f>
        <v/>
      </c>
      <c r="L1432">
        <f>RAND()</f>
        <v/>
      </c>
      <c r="M1432">
        <f>IF('d_시나리오'!$J$6='d_시나리오'!$H$6,'d_시나리오'!$I$6,IF(L1432&lt;('d_시나리오'!$I$6-'d_시나리오'!$H$6)/('d_시나리오'!$J$6-'d_시나리오'!$H$6),'d_시나리오'!$H$6+SQRT(L1432*('d_시나리오'!$J$6-'d_시나리오'!$H$6)*('d_시나리오'!$I$6-'d_시나리오'!$H$6)),'d_시나리오'!$J$6-SQRT((1-L1432)*('d_시나리오'!$J$6-'d_시나리오'!$H$6)*('d_시나리오'!$J$6-'d_시나리오'!$I$6))))</f>
        <v/>
      </c>
      <c r="N1432">
        <f>INDEX('d_분포'!$B$2:$B$57,RANDBETWEEN(1,56))</f>
        <v/>
      </c>
      <c r="O1432">
        <f>BETAINV(RAND(),5,5)</f>
        <v/>
      </c>
      <c r="P1432">
        <f>'d_고정'!$B$1*'6_기대효과'!$H$7*('d_시나리오'!$I$7/'d_고정'!$B$2)*B1432</f>
        <v/>
      </c>
      <c r="Q1432">
        <f>P1432*C1432</f>
        <v/>
      </c>
      <c r="R1432">
        <f>P1432*E1432</f>
        <v/>
      </c>
      <c r="S1432">
        <f>R1432*G1432</f>
        <v/>
      </c>
      <c r="T1432">
        <f>Q1432+S1432</f>
        <v/>
      </c>
      <c r="U1432">
        <f>(Q1432*D1432+S1432*I1432)*(1-O1432)</f>
        <v/>
      </c>
      <c r="V1432">
        <f>(R1432*K1432*N1432+'d_고정'!$B$3*('6_기대효과'!$H$7/8)*N1432*'d_고정'!$B$10*M1432*('6_기대효과'!$K$7/'d_고정'!$B$9))*(1-O1432)</f>
        <v/>
      </c>
      <c r="W1432">
        <f>(S1432*I1432+R1432*MAX(K1432-'d_고정'!$B$10*M1432*('6_기대효과'!$K$7/'d_고정'!$B$9),0)*N1432)*(1-O1432)</f>
        <v/>
      </c>
      <c r="X1432">
        <f>U1432+V1432</f>
        <v/>
      </c>
      <c r="Y1432">
        <f>U1432/('d_고정'!$B$5*'6_기대효과'!$H$7/8)/'d_고정'!$B$6</f>
        <v/>
      </c>
      <c r="Z1432">
        <f>U1432/('d_고정'!$B$8*'6_기대효과'!$H$7/8)</f>
        <v/>
      </c>
    </row>
    <row r="1433">
      <c r="A1433">
        <f>RAND()</f>
        <v/>
      </c>
      <c r="B1433">
        <f>IF('d_시나리오'!$J$2='d_시나리오'!$H$2,'d_시나리오'!$I$2,IF(A1433&lt;('d_시나리오'!$I$2-'d_시나리오'!$H$2)/('d_시나리오'!$J$2-'d_시나리오'!$H$2),'d_시나리오'!$H$2+SQRT(A1433*('d_시나리오'!$J$2-'d_시나리오'!$H$2)*('d_시나리오'!$I$2-'d_시나리오'!$H$2)),'d_시나리오'!$J$2-SQRT((1-A1433)*('d_시나리오'!$J$2-'d_시나리오'!$H$2)*('d_시나리오'!$J$2-'d_시나리오'!$I$2))))</f>
        <v/>
      </c>
      <c r="C1433">
        <f>BETAINV(RAND(),2,6)</f>
        <v/>
      </c>
      <c r="D1433">
        <f>INDEX('d_분포'!$A$2:$A$28,RANDBETWEEN(1,27))</f>
        <v/>
      </c>
      <c r="E1433">
        <f>INDEX('d_분포'!$C$2:$C$5,RANDBETWEEN(1,4))*(0.9+0.2*RAND())</f>
        <v/>
      </c>
      <c r="F1433">
        <f>RAND()</f>
        <v/>
      </c>
      <c r="G1433">
        <f>IF('d_시나리오'!$J$3='d_시나리오'!$H$3,'d_시나리오'!$I$3,IF(F1433&lt;('d_시나리오'!$I$3-'d_시나리오'!$H$3)/('d_시나리오'!$J$3-'d_시나리오'!$H$3),'d_시나리오'!$H$3+SQRT(F1433*('d_시나리오'!$J$3-'d_시나리오'!$H$3)*('d_시나리오'!$I$3-'d_시나리오'!$H$3)),'d_시나리오'!$J$3-SQRT((1-F1433)*('d_시나리오'!$J$3-'d_시나리오'!$H$3)*('d_시나리오'!$J$3-'d_시나리오'!$I$3))))</f>
        <v/>
      </c>
      <c r="H1433">
        <f>RAND()</f>
        <v/>
      </c>
      <c r="I1433">
        <f>IF('d_시나리오'!$J$4='d_시나리오'!$H$4,'d_시나리오'!$I$4,IF(H1433&lt;('d_시나리오'!$I$4-'d_시나리오'!$H$4)/('d_시나리오'!$J$4-'d_시나리오'!$H$4),'d_시나리오'!$H$4+SQRT(H1433*('d_시나리오'!$J$4-'d_시나리오'!$H$4)*('d_시나리오'!$I$4-'d_시나리오'!$H$4)),'d_시나리오'!$J$4-SQRT((1-H1433)*('d_시나리오'!$J$4-'d_시나리오'!$H$4)*('d_시나리오'!$J$4-'d_시나리오'!$I$4))))</f>
        <v/>
      </c>
      <c r="J1433">
        <f>RAND()</f>
        <v/>
      </c>
      <c r="K1433">
        <f>IF('d_시나리오'!$J$5='d_시나리오'!$H$5,'d_시나리오'!$I$5,IF(J1433&lt;('d_시나리오'!$I$5-'d_시나리오'!$H$5)/('d_시나리오'!$J$5-'d_시나리오'!$H$5),'d_시나리오'!$H$5+SQRT(J1433*('d_시나리오'!$J$5-'d_시나리오'!$H$5)*('d_시나리오'!$I$5-'d_시나리오'!$H$5)),'d_시나리오'!$J$5-SQRT((1-J1433)*('d_시나리오'!$J$5-'d_시나리오'!$H$5)*('d_시나리오'!$J$5-'d_시나리오'!$I$5))))</f>
        <v/>
      </c>
      <c r="L1433">
        <f>RAND()</f>
        <v/>
      </c>
      <c r="M1433">
        <f>IF('d_시나리오'!$J$6='d_시나리오'!$H$6,'d_시나리오'!$I$6,IF(L1433&lt;('d_시나리오'!$I$6-'d_시나리오'!$H$6)/('d_시나리오'!$J$6-'d_시나리오'!$H$6),'d_시나리오'!$H$6+SQRT(L1433*('d_시나리오'!$J$6-'d_시나리오'!$H$6)*('d_시나리오'!$I$6-'d_시나리오'!$H$6)),'d_시나리오'!$J$6-SQRT((1-L1433)*('d_시나리오'!$J$6-'d_시나리오'!$H$6)*('d_시나리오'!$J$6-'d_시나리오'!$I$6))))</f>
        <v/>
      </c>
      <c r="N1433">
        <f>INDEX('d_분포'!$B$2:$B$57,RANDBETWEEN(1,56))</f>
        <v/>
      </c>
      <c r="O1433">
        <f>BETAINV(RAND(),5,5)</f>
        <v/>
      </c>
      <c r="P1433">
        <f>'d_고정'!$B$1*'6_기대효과'!$H$7*('d_시나리오'!$I$7/'d_고정'!$B$2)*B1433</f>
        <v/>
      </c>
      <c r="Q1433">
        <f>P1433*C1433</f>
        <v/>
      </c>
      <c r="R1433">
        <f>P1433*E1433</f>
        <v/>
      </c>
      <c r="S1433">
        <f>R1433*G1433</f>
        <v/>
      </c>
      <c r="T1433">
        <f>Q1433+S1433</f>
        <v/>
      </c>
      <c r="U1433">
        <f>(Q1433*D1433+S1433*I1433)*(1-O1433)</f>
        <v/>
      </c>
      <c r="V1433">
        <f>(R1433*K1433*N1433+'d_고정'!$B$3*('6_기대효과'!$H$7/8)*N1433*'d_고정'!$B$10*M1433*('6_기대효과'!$K$7/'d_고정'!$B$9))*(1-O1433)</f>
        <v/>
      </c>
      <c r="W1433">
        <f>(S1433*I1433+R1433*MAX(K1433-'d_고정'!$B$10*M1433*('6_기대효과'!$K$7/'d_고정'!$B$9),0)*N1433)*(1-O1433)</f>
        <v/>
      </c>
      <c r="X1433">
        <f>U1433+V1433</f>
        <v/>
      </c>
      <c r="Y1433">
        <f>U1433/('d_고정'!$B$5*'6_기대효과'!$H$7/8)/'d_고정'!$B$6</f>
        <v/>
      </c>
      <c r="Z1433">
        <f>U1433/('d_고정'!$B$8*'6_기대효과'!$H$7/8)</f>
        <v/>
      </c>
    </row>
    <row r="1434">
      <c r="A1434">
        <f>RAND()</f>
        <v/>
      </c>
      <c r="B1434">
        <f>IF('d_시나리오'!$J$2='d_시나리오'!$H$2,'d_시나리오'!$I$2,IF(A1434&lt;('d_시나리오'!$I$2-'d_시나리오'!$H$2)/('d_시나리오'!$J$2-'d_시나리오'!$H$2),'d_시나리오'!$H$2+SQRT(A1434*('d_시나리오'!$J$2-'d_시나리오'!$H$2)*('d_시나리오'!$I$2-'d_시나리오'!$H$2)),'d_시나리오'!$J$2-SQRT((1-A1434)*('d_시나리오'!$J$2-'d_시나리오'!$H$2)*('d_시나리오'!$J$2-'d_시나리오'!$I$2))))</f>
        <v/>
      </c>
      <c r="C1434">
        <f>BETAINV(RAND(),2,6)</f>
        <v/>
      </c>
      <c r="D1434">
        <f>INDEX('d_분포'!$A$2:$A$28,RANDBETWEEN(1,27))</f>
        <v/>
      </c>
      <c r="E1434">
        <f>INDEX('d_분포'!$C$2:$C$5,RANDBETWEEN(1,4))*(0.9+0.2*RAND())</f>
        <v/>
      </c>
      <c r="F1434">
        <f>RAND()</f>
        <v/>
      </c>
      <c r="G1434">
        <f>IF('d_시나리오'!$J$3='d_시나리오'!$H$3,'d_시나리오'!$I$3,IF(F1434&lt;('d_시나리오'!$I$3-'d_시나리오'!$H$3)/('d_시나리오'!$J$3-'d_시나리오'!$H$3),'d_시나리오'!$H$3+SQRT(F1434*('d_시나리오'!$J$3-'d_시나리오'!$H$3)*('d_시나리오'!$I$3-'d_시나리오'!$H$3)),'d_시나리오'!$J$3-SQRT((1-F1434)*('d_시나리오'!$J$3-'d_시나리오'!$H$3)*('d_시나리오'!$J$3-'d_시나리오'!$I$3))))</f>
        <v/>
      </c>
      <c r="H1434">
        <f>RAND()</f>
        <v/>
      </c>
      <c r="I1434">
        <f>IF('d_시나리오'!$J$4='d_시나리오'!$H$4,'d_시나리오'!$I$4,IF(H1434&lt;('d_시나리오'!$I$4-'d_시나리오'!$H$4)/('d_시나리오'!$J$4-'d_시나리오'!$H$4),'d_시나리오'!$H$4+SQRT(H1434*('d_시나리오'!$J$4-'d_시나리오'!$H$4)*('d_시나리오'!$I$4-'d_시나리오'!$H$4)),'d_시나리오'!$J$4-SQRT((1-H1434)*('d_시나리오'!$J$4-'d_시나리오'!$H$4)*('d_시나리오'!$J$4-'d_시나리오'!$I$4))))</f>
        <v/>
      </c>
      <c r="J1434">
        <f>RAND()</f>
        <v/>
      </c>
      <c r="K1434">
        <f>IF('d_시나리오'!$J$5='d_시나리오'!$H$5,'d_시나리오'!$I$5,IF(J1434&lt;('d_시나리오'!$I$5-'d_시나리오'!$H$5)/('d_시나리오'!$J$5-'d_시나리오'!$H$5),'d_시나리오'!$H$5+SQRT(J1434*('d_시나리오'!$J$5-'d_시나리오'!$H$5)*('d_시나리오'!$I$5-'d_시나리오'!$H$5)),'d_시나리오'!$J$5-SQRT((1-J1434)*('d_시나리오'!$J$5-'d_시나리오'!$H$5)*('d_시나리오'!$J$5-'d_시나리오'!$I$5))))</f>
        <v/>
      </c>
      <c r="L1434">
        <f>RAND()</f>
        <v/>
      </c>
      <c r="M1434">
        <f>IF('d_시나리오'!$J$6='d_시나리오'!$H$6,'d_시나리오'!$I$6,IF(L1434&lt;('d_시나리오'!$I$6-'d_시나리오'!$H$6)/('d_시나리오'!$J$6-'d_시나리오'!$H$6),'d_시나리오'!$H$6+SQRT(L1434*('d_시나리오'!$J$6-'d_시나리오'!$H$6)*('d_시나리오'!$I$6-'d_시나리오'!$H$6)),'d_시나리오'!$J$6-SQRT((1-L1434)*('d_시나리오'!$J$6-'d_시나리오'!$H$6)*('d_시나리오'!$J$6-'d_시나리오'!$I$6))))</f>
        <v/>
      </c>
      <c r="N1434">
        <f>INDEX('d_분포'!$B$2:$B$57,RANDBETWEEN(1,56))</f>
        <v/>
      </c>
      <c r="O1434">
        <f>BETAINV(RAND(),5,5)</f>
        <v/>
      </c>
      <c r="P1434">
        <f>'d_고정'!$B$1*'6_기대효과'!$H$7*('d_시나리오'!$I$7/'d_고정'!$B$2)*B1434</f>
        <v/>
      </c>
      <c r="Q1434">
        <f>P1434*C1434</f>
        <v/>
      </c>
      <c r="R1434">
        <f>P1434*E1434</f>
        <v/>
      </c>
      <c r="S1434">
        <f>R1434*G1434</f>
        <v/>
      </c>
      <c r="T1434">
        <f>Q1434+S1434</f>
        <v/>
      </c>
      <c r="U1434">
        <f>(Q1434*D1434+S1434*I1434)*(1-O1434)</f>
        <v/>
      </c>
      <c r="V1434">
        <f>(R1434*K1434*N1434+'d_고정'!$B$3*('6_기대효과'!$H$7/8)*N1434*'d_고정'!$B$10*M1434*('6_기대효과'!$K$7/'d_고정'!$B$9))*(1-O1434)</f>
        <v/>
      </c>
      <c r="W1434">
        <f>(S1434*I1434+R1434*MAX(K1434-'d_고정'!$B$10*M1434*('6_기대효과'!$K$7/'d_고정'!$B$9),0)*N1434)*(1-O1434)</f>
        <v/>
      </c>
      <c r="X1434">
        <f>U1434+V1434</f>
        <v/>
      </c>
      <c r="Y1434">
        <f>U1434/('d_고정'!$B$5*'6_기대효과'!$H$7/8)/'d_고정'!$B$6</f>
        <v/>
      </c>
      <c r="Z1434">
        <f>U1434/('d_고정'!$B$8*'6_기대효과'!$H$7/8)</f>
        <v/>
      </c>
    </row>
    <row r="1435">
      <c r="A1435">
        <f>RAND()</f>
        <v/>
      </c>
      <c r="B1435">
        <f>IF('d_시나리오'!$J$2='d_시나리오'!$H$2,'d_시나리오'!$I$2,IF(A1435&lt;('d_시나리오'!$I$2-'d_시나리오'!$H$2)/('d_시나리오'!$J$2-'d_시나리오'!$H$2),'d_시나리오'!$H$2+SQRT(A1435*('d_시나리오'!$J$2-'d_시나리오'!$H$2)*('d_시나리오'!$I$2-'d_시나리오'!$H$2)),'d_시나리오'!$J$2-SQRT((1-A1435)*('d_시나리오'!$J$2-'d_시나리오'!$H$2)*('d_시나리오'!$J$2-'d_시나리오'!$I$2))))</f>
        <v/>
      </c>
      <c r="C1435">
        <f>BETAINV(RAND(),2,6)</f>
        <v/>
      </c>
      <c r="D1435">
        <f>INDEX('d_분포'!$A$2:$A$28,RANDBETWEEN(1,27))</f>
        <v/>
      </c>
      <c r="E1435">
        <f>INDEX('d_분포'!$C$2:$C$5,RANDBETWEEN(1,4))*(0.9+0.2*RAND())</f>
        <v/>
      </c>
      <c r="F1435">
        <f>RAND()</f>
        <v/>
      </c>
      <c r="G1435">
        <f>IF('d_시나리오'!$J$3='d_시나리오'!$H$3,'d_시나리오'!$I$3,IF(F1435&lt;('d_시나리오'!$I$3-'d_시나리오'!$H$3)/('d_시나리오'!$J$3-'d_시나리오'!$H$3),'d_시나리오'!$H$3+SQRT(F1435*('d_시나리오'!$J$3-'d_시나리오'!$H$3)*('d_시나리오'!$I$3-'d_시나리오'!$H$3)),'d_시나리오'!$J$3-SQRT((1-F1435)*('d_시나리오'!$J$3-'d_시나리오'!$H$3)*('d_시나리오'!$J$3-'d_시나리오'!$I$3))))</f>
        <v/>
      </c>
      <c r="H1435">
        <f>RAND()</f>
        <v/>
      </c>
      <c r="I1435">
        <f>IF('d_시나리오'!$J$4='d_시나리오'!$H$4,'d_시나리오'!$I$4,IF(H1435&lt;('d_시나리오'!$I$4-'d_시나리오'!$H$4)/('d_시나리오'!$J$4-'d_시나리오'!$H$4),'d_시나리오'!$H$4+SQRT(H1435*('d_시나리오'!$J$4-'d_시나리오'!$H$4)*('d_시나리오'!$I$4-'d_시나리오'!$H$4)),'d_시나리오'!$J$4-SQRT((1-H1435)*('d_시나리오'!$J$4-'d_시나리오'!$H$4)*('d_시나리오'!$J$4-'d_시나리오'!$I$4))))</f>
        <v/>
      </c>
      <c r="J1435">
        <f>RAND()</f>
        <v/>
      </c>
      <c r="K1435">
        <f>IF('d_시나리오'!$J$5='d_시나리오'!$H$5,'d_시나리오'!$I$5,IF(J1435&lt;('d_시나리오'!$I$5-'d_시나리오'!$H$5)/('d_시나리오'!$J$5-'d_시나리오'!$H$5),'d_시나리오'!$H$5+SQRT(J1435*('d_시나리오'!$J$5-'d_시나리오'!$H$5)*('d_시나리오'!$I$5-'d_시나리오'!$H$5)),'d_시나리오'!$J$5-SQRT((1-J1435)*('d_시나리오'!$J$5-'d_시나리오'!$H$5)*('d_시나리오'!$J$5-'d_시나리오'!$I$5))))</f>
        <v/>
      </c>
      <c r="L1435">
        <f>RAND()</f>
        <v/>
      </c>
      <c r="M1435">
        <f>IF('d_시나리오'!$J$6='d_시나리오'!$H$6,'d_시나리오'!$I$6,IF(L1435&lt;('d_시나리오'!$I$6-'d_시나리오'!$H$6)/('d_시나리오'!$J$6-'d_시나리오'!$H$6),'d_시나리오'!$H$6+SQRT(L1435*('d_시나리오'!$J$6-'d_시나리오'!$H$6)*('d_시나리오'!$I$6-'d_시나리오'!$H$6)),'d_시나리오'!$J$6-SQRT((1-L1435)*('d_시나리오'!$J$6-'d_시나리오'!$H$6)*('d_시나리오'!$J$6-'d_시나리오'!$I$6))))</f>
        <v/>
      </c>
      <c r="N1435">
        <f>INDEX('d_분포'!$B$2:$B$57,RANDBETWEEN(1,56))</f>
        <v/>
      </c>
      <c r="O1435">
        <f>BETAINV(RAND(),5,5)</f>
        <v/>
      </c>
      <c r="P1435">
        <f>'d_고정'!$B$1*'6_기대효과'!$H$7*('d_시나리오'!$I$7/'d_고정'!$B$2)*B1435</f>
        <v/>
      </c>
      <c r="Q1435">
        <f>P1435*C1435</f>
        <v/>
      </c>
      <c r="R1435">
        <f>P1435*E1435</f>
        <v/>
      </c>
      <c r="S1435">
        <f>R1435*G1435</f>
        <v/>
      </c>
      <c r="T1435">
        <f>Q1435+S1435</f>
        <v/>
      </c>
      <c r="U1435">
        <f>(Q1435*D1435+S1435*I1435)*(1-O1435)</f>
        <v/>
      </c>
      <c r="V1435">
        <f>(R1435*K1435*N1435+'d_고정'!$B$3*('6_기대효과'!$H$7/8)*N1435*'d_고정'!$B$10*M1435*('6_기대효과'!$K$7/'d_고정'!$B$9))*(1-O1435)</f>
        <v/>
      </c>
      <c r="W1435">
        <f>(S1435*I1435+R1435*MAX(K1435-'d_고정'!$B$10*M1435*('6_기대효과'!$K$7/'d_고정'!$B$9),0)*N1435)*(1-O1435)</f>
        <v/>
      </c>
      <c r="X1435">
        <f>U1435+V1435</f>
        <v/>
      </c>
      <c r="Y1435">
        <f>U1435/('d_고정'!$B$5*'6_기대효과'!$H$7/8)/'d_고정'!$B$6</f>
        <v/>
      </c>
      <c r="Z1435">
        <f>U1435/('d_고정'!$B$8*'6_기대효과'!$H$7/8)</f>
        <v/>
      </c>
    </row>
    <row r="1436">
      <c r="A1436">
        <f>RAND()</f>
        <v/>
      </c>
      <c r="B1436">
        <f>IF('d_시나리오'!$J$2='d_시나리오'!$H$2,'d_시나리오'!$I$2,IF(A1436&lt;('d_시나리오'!$I$2-'d_시나리오'!$H$2)/('d_시나리오'!$J$2-'d_시나리오'!$H$2),'d_시나리오'!$H$2+SQRT(A1436*('d_시나리오'!$J$2-'d_시나리오'!$H$2)*('d_시나리오'!$I$2-'d_시나리오'!$H$2)),'d_시나리오'!$J$2-SQRT((1-A1436)*('d_시나리오'!$J$2-'d_시나리오'!$H$2)*('d_시나리오'!$J$2-'d_시나리오'!$I$2))))</f>
        <v/>
      </c>
      <c r="C1436">
        <f>BETAINV(RAND(),2,6)</f>
        <v/>
      </c>
      <c r="D1436">
        <f>INDEX('d_분포'!$A$2:$A$28,RANDBETWEEN(1,27))</f>
        <v/>
      </c>
      <c r="E1436">
        <f>INDEX('d_분포'!$C$2:$C$5,RANDBETWEEN(1,4))*(0.9+0.2*RAND())</f>
        <v/>
      </c>
      <c r="F1436">
        <f>RAND()</f>
        <v/>
      </c>
      <c r="G1436">
        <f>IF('d_시나리오'!$J$3='d_시나리오'!$H$3,'d_시나리오'!$I$3,IF(F1436&lt;('d_시나리오'!$I$3-'d_시나리오'!$H$3)/('d_시나리오'!$J$3-'d_시나리오'!$H$3),'d_시나리오'!$H$3+SQRT(F1436*('d_시나리오'!$J$3-'d_시나리오'!$H$3)*('d_시나리오'!$I$3-'d_시나리오'!$H$3)),'d_시나리오'!$J$3-SQRT((1-F1436)*('d_시나리오'!$J$3-'d_시나리오'!$H$3)*('d_시나리오'!$J$3-'d_시나리오'!$I$3))))</f>
        <v/>
      </c>
      <c r="H1436">
        <f>RAND()</f>
        <v/>
      </c>
      <c r="I1436">
        <f>IF('d_시나리오'!$J$4='d_시나리오'!$H$4,'d_시나리오'!$I$4,IF(H1436&lt;('d_시나리오'!$I$4-'d_시나리오'!$H$4)/('d_시나리오'!$J$4-'d_시나리오'!$H$4),'d_시나리오'!$H$4+SQRT(H1436*('d_시나리오'!$J$4-'d_시나리오'!$H$4)*('d_시나리오'!$I$4-'d_시나리오'!$H$4)),'d_시나리오'!$J$4-SQRT((1-H1436)*('d_시나리오'!$J$4-'d_시나리오'!$H$4)*('d_시나리오'!$J$4-'d_시나리오'!$I$4))))</f>
        <v/>
      </c>
      <c r="J1436">
        <f>RAND()</f>
        <v/>
      </c>
      <c r="K1436">
        <f>IF('d_시나리오'!$J$5='d_시나리오'!$H$5,'d_시나리오'!$I$5,IF(J1436&lt;('d_시나리오'!$I$5-'d_시나리오'!$H$5)/('d_시나리오'!$J$5-'d_시나리오'!$H$5),'d_시나리오'!$H$5+SQRT(J1436*('d_시나리오'!$J$5-'d_시나리오'!$H$5)*('d_시나리오'!$I$5-'d_시나리오'!$H$5)),'d_시나리오'!$J$5-SQRT((1-J1436)*('d_시나리오'!$J$5-'d_시나리오'!$H$5)*('d_시나리오'!$J$5-'d_시나리오'!$I$5))))</f>
        <v/>
      </c>
      <c r="L1436">
        <f>RAND()</f>
        <v/>
      </c>
      <c r="M1436">
        <f>IF('d_시나리오'!$J$6='d_시나리오'!$H$6,'d_시나리오'!$I$6,IF(L1436&lt;('d_시나리오'!$I$6-'d_시나리오'!$H$6)/('d_시나리오'!$J$6-'d_시나리오'!$H$6),'d_시나리오'!$H$6+SQRT(L1436*('d_시나리오'!$J$6-'d_시나리오'!$H$6)*('d_시나리오'!$I$6-'d_시나리오'!$H$6)),'d_시나리오'!$J$6-SQRT((1-L1436)*('d_시나리오'!$J$6-'d_시나리오'!$H$6)*('d_시나리오'!$J$6-'d_시나리오'!$I$6))))</f>
        <v/>
      </c>
      <c r="N1436">
        <f>INDEX('d_분포'!$B$2:$B$57,RANDBETWEEN(1,56))</f>
        <v/>
      </c>
      <c r="O1436">
        <f>BETAINV(RAND(),5,5)</f>
        <v/>
      </c>
      <c r="P1436">
        <f>'d_고정'!$B$1*'6_기대효과'!$H$7*('d_시나리오'!$I$7/'d_고정'!$B$2)*B1436</f>
        <v/>
      </c>
      <c r="Q1436">
        <f>P1436*C1436</f>
        <v/>
      </c>
      <c r="R1436">
        <f>P1436*E1436</f>
        <v/>
      </c>
      <c r="S1436">
        <f>R1436*G1436</f>
        <v/>
      </c>
      <c r="T1436">
        <f>Q1436+S1436</f>
        <v/>
      </c>
      <c r="U1436">
        <f>(Q1436*D1436+S1436*I1436)*(1-O1436)</f>
        <v/>
      </c>
      <c r="V1436">
        <f>(R1436*K1436*N1436+'d_고정'!$B$3*('6_기대효과'!$H$7/8)*N1436*'d_고정'!$B$10*M1436*('6_기대효과'!$K$7/'d_고정'!$B$9))*(1-O1436)</f>
        <v/>
      </c>
      <c r="W1436">
        <f>(S1436*I1436+R1436*MAX(K1436-'d_고정'!$B$10*M1436*('6_기대효과'!$K$7/'d_고정'!$B$9),0)*N1436)*(1-O1436)</f>
        <v/>
      </c>
      <c r="X1436">
        <f>U1436+V1436</f>
        <v/>
      </c>
      <c r="Y1436">
        <f>U1436/('d_고정'!$B$5*'6_기대효과'!$H$7/8)/'d_고정'!$B$6</f>
        <v/>
      </c>
      <c r="Z1436">
        <f>U1436/('d_고정'!$B$8*'6_기대효과'!$H$7/8)</f>
        <v/>
      </c>
    </row>
    <row r="1437">
      <c r="A1437">
        <f>RAND()</f>
        <v/>
      </c>
      <c r="B1437">
        <f>IF('d_시나리오'!$J$2='d_시나리오'!$H$2,'d_시나리오'!$I$2,IF(A1437&lt;('d_시나리오'!$I$2-'d_시나리오'!$H$2)/('d_시나리오'!$J$2-'d_시나리오'!$H$2),'d_시나리오'!$H$2+SQRT(A1437*('d_시나리오'!$J$2-'d_시나리오'!$H$2)*('d_시나리오'!$I$2-'d_시나리오'!$H$2)),'d_시나리오'!$J$2-SQRT((1-A1437)*('d_시나리오'!$J$2-'d_시나리오'!$H$2)*('d_시나리오'!$J$2-'d_시나리오'!$I$2))))</f>
        <v/>
      </c>
      <c r="C1437">
        <f>BETAINV(RAND(),2,6)</f>
        <v/>
      </c>
      <c r="D1437">
        <f>INDEX('d_분포'!$A$2:$A$28,RANDBETWEEN(1,27))</f>
        <v/>
      </c>
      <c r="E1437">
        <f>INDEX('d_분포'!$C$2:$C$5,RANDBETWEEN(1,4))*(0.9+0.2*RAND())</f>
        <v/>
      </c>
      <c r="F1437">
        <f>RAND()</f>
        <v/>
      </c>
      <c r="G1437">
        <f>IF('d_시나리오'!$J$3='d_시나리오'!$H$3,'d_시나리오'!$I$3,IF(F1437&lt;('d_시나리오'!$I$3-'d_시나리오'!$H$3)/('d_시나리오'!$J$3-'d_시나리오'!$H$3),'d_시나리오'!$H$3+SQRT(F1437*('d_시나리오'!$J$3-'d_시나리오'!$H$3)*('d_시나리오'!$I$3-'d_시나리오'!$H$3)),'d_시나리오'!$J$3-SQRT((1-F1437)*('d_시나리오'!$J$3-'d_시나리오'!$H$3)*('d_시나리오'!$J$3-'d_시나리오'!$I$3))))</f>
        <v/>
      </c>
      <c r="H1437">
        <f>RAND()</f>
        <v/>
      </c>
      <c r="I1437">
        <f>IF('d_시나리오'!$J$4='d_시나리오'!$H$4,'d_시나리오'!$I$4,IF(H1437&lt;('d_시나리오'!$I$4-'d_시나리오'!$H$4)/('d_시나리오'!$J$4-'d_시나리오'!$H$4),'d_시나리오'!$H$4+SQRT(H1437*('d_시나리오'!$J$4-'d_시나리오'!$H$4)*('d_시나리오'!$I$4-'d_시나리오'!$H$4)),'d_시나리오'!$J$4-SQRT((1-H1437)*('d_시나리오'!$J$4-'d_시나리오'!$H$4)*('d_시나리오'!$J$4-'d_시나리오'!$I$4))))</f>
        <v/>
      </c>
      <c r="J1437">
        <f>RAND()</f>
        <v/>
      </c>
      <c r="K1437">
        <f>IF('d_시나리오'!$J$5='d_시나리오'!$H$5,'d_시나리오'!$I$5,IF(J1437&lt;('d_시나리오'!$I$5-'d_시나리오'!$H$5)/('d_시나리오'!$J$5-'d_시나리오'!$H$5),'d_시나리오'!$H$5+SQRT(J1437*('d_시나리오'!$J$5-'d_시나리오'!$H$5)*('d_시나리오'!$I$5-'d_시나리오'!$H$5)),'d_시나리오'!$J$5-SQRT((1-J1437)*('d_시나리오'!$J$5-'d_시나리오'!$H$5)*('d_시나리오'!$J$5-'d_시나리오'!$I$5))))</f>
        <v/>
      </c>
      <c r="L1437">
        <f>RAND()</f>
        <v/>
      </c>
      <c r="M1437">
        <f>IF('d_시나리오'!$J$6='d_시나리오'!$H$6,'d_시나리오'!$I$6,IF(L1437&lt;('d_시나리오'!$I$6-'d_시나리오'!$H$6)/('d_시나리오'!$J$6-'d_시나리오'!$H$6),'d_시나리오'!$H$6+SQRT(L1437*('d_시나리오'!$J$6-'d_시나리오'!$H$6)*('d_시나리오'!$I$6-'d_시나리오'!$H$6)),'d_시나리오'!$J$6-SQRT((1-L1437)*('d_시나리오'!$J$6-'d_시나리오'!$H$6)*('d_시나리오'!$J$6-'d_시나리오'!$I$6))))</f>
        <v/>
      </c>
      <c r="N1437">
        <f>INDEX('d_분포'!$B$2:$B$57,RANDBETWEEN(1,56))</f>
        <v/>
      </c>
      <c r="O1437">
        <f>BETAINV(RAND(),5,5)</f>
        <v/>
      </c>
      <c r="P1437">
        <f>'d_고정'!$B$1*'6_기대효과'!$H$7*('d_시나리오'!$I$7/'d_고정'!$B$2)*B1437</f>
        <v/>
      </c>
      <c r="Q1437">
        <f>P1437*C1437</f>
        <v/>
      </c>
      <c r="R1437">
        <f>P1437*E1437</f>
        <v/>
      </c>
      <c r="S1437">
        <f>R1437*G1437</f>
        <v/>
      </c>
      <c r="T1437">
        <f>Q1437+S1437</f>
        <v/>
      </c>
      <c r="U1437">
        <f>(Q1437*D1437+S1437*I1437)*(1-O1437)</f>
        <v/>
      </c>
      <c r="V1437">
        <f>(R1437*K1437*N1437+'d_고정'!$B$3*('6_기대효과'!$H$7/8)*N1437*'d_고정'!$B$10*M1437*('6_기대효과'!$K$7/'d_고정'!$B$9))*(1-O1437)</f>
        <v/>
      </c>
      <c r="W1437">
        <f>(S1437*I1437+R1437*MAX(K1437-'d_고정'!$B$10*M1437*('6_기대효과'!$K$7/'d_고정'!$B$9),0)*N1437)*(1-O1437)</f>
        <v/>
      </c>
      <c r="X1437">
        <f>U1437+V1437</f>
        <v/>
      </c>
      <c r="Y1437">
        <f>U1437/('d_고정'!$B$5*'6_기대효과'!$H$7/8)/'d_고정'!$B$6</f>
        <v/>
      </c>
      <c r="Z1437">
        <f>U1437/('d_고정'!$B$8*'6_기대효과'!$H$7/8)</f>
        <v/>
      </c>
    </row>
    <row r="1438">
      <c r="A1438">
        <f>RAND()</f>
        <v/>
      </c>
      <c r="B1438">
        <f>IF('d_시나리오'!$J$2='d_시나리오'!$H$2,'d_시나리오'!$I$2,IF(A1438&lt;('d_시나리오'!$I$2-'d_시나리오'!$H$2)/('d_시나리오'!$J$2-'d_시나리오'!$H$2),'d_시나리오'!$H$2+SQRT(A1438*('d_시나리오'!$J$2-'d_시나리오'!$H$2)*('d_시나리오'!$I$2-'d_시나리오'!$H$2)),'d_시나리오'!$J$2-SQRT((1-A1438)*('d_시나리오'!$J$2-'d_시나리오'!$H$2)*('d_시나리오'!$J$2-'d_시나리오'!$I$2))))</f>
        <v/>
      </c>
      <c r="C1438">
        <f>BETAINV(RAND(),2,6)</f>
        <v/>
      </c>
      <c r="D1438">
        <f>INDEX('d_분포'!$A$2:$A$28,RANDBETWEEN(1,27))</f>
        <v/>
      </c>
      <c r="E1438">
        <f>INDEX('d_분포'!$C$2:$C$5,RANDBETWEEN(1,4))*(0.9+0.2*RAND())</f>
        <v/>
      </c>
      <c r="F1438">
        <f>RAND()</f>
        <v/>
      </c>
      <c r="G1438">
        <f>IF('d_시나리오'!$J$3='d_시나리오'!$H$3,'d_시나리오'!$I$3,IF(F1438&lt;('d_시나리오'!$I$3-'d_시나리오'!$H$3)/('d_시나리오'!$J$3-'d_시나리오'!$H$3),'d_시나리오'!$H$3+SQRT(F1438*('d_시나리오'!$J$3-'d_시나리오'!$H$3)*('d_시나리오'!$I$3-'d_시나리오'!$H$3)),'d_시나리오'!$J$3-SQRT((1-F1438)*('d_시나리오'!$J$3-'d_시나리오'!$H$3)*('d_시나리오'!$J$3-'d_시나리오'!$I$3))))</f>
        <v/>
      </c>
      <c r="H1438">
        <f>RAND()</f>
        <v/>
      </c>
      <c r="I1438">
        <f>IF('d_시나리오'!$J$4='d_시나리오'!$H$4,'d_시나리오'!$I$4,IF(H1438&lt;('d_시나리오'!$I$4-'d_시나리오'!$H$4)/('d_시나리오'!$J$4-'d_시나리오'!$H$4),'d_시나리오'!$H$4+SQRT(H1438*('d_시나리오'!$J$4-'d_시나리오'!$H$4)*('d_시나리오'!$I$4-'d_시나리오'!$H$4)),'d_시나리오'!$J$4-SQRT((1-H1438)*('d_시나리오'!$J$4-'d_시나리오'!$H$4)*('d_시나리오'!$J$4-'d_시나리오'!$I$4))))</f>
        <v/>
      </c>
      <c r="J1438">
        <f>RAND()</f>
        <v/>
      </c>
      <c r="K1438">
        <f>IF('d_시나리오'!$J$5='d_시나리오'!$H$5,'d_시나리오'!$I$5,IF(J1438&lt;('d_시나리오'!$I$5-'d_시나리오'!$H$5)/('d_시나리오'!$J$5-'d_시나리오'!$H$5),'d_시나리오'!$H$5+SQRT(J1438*('d_시나리오'!$J$5-'d_시나리오'!$H$5)*('d_시나리오'!$I$5-'d_시나리오'!$H$5)),'d_시나리오'!$J$5-SQRT((1-J1438)*('d_시나리오'!$J$5-'d_시나리오'!$H$5)*('d_시나리오'!$J$5-'d_시나리오'!$I$5))))</f>
        <v/>
      </c>
      <c r="L1438">
        <f>RAND()</f>
        <v/>
      </c>
      <c r="M1438">
        <f>IF('d_시나리오'!$J$6='d_시나리오'!$H$6,'d_시나리오'!$I$6,IF(L1438&lt;('d_시나리오'!$I$6-'d_시나리오'!$H$6)/('d_시나리오'!$J$6-'d_시나리오'!$H$6),'d_시나리오'!$H$6+SQRT(L1438*('d_시나리오'!$J$6-'d_시나리오'!$H$6)*('d_시나리오'!$I$6-'d_시나리오'!$H$6)),'d_시나리오'!$J$6-SQRT((1-L1438)*('d_시나리오'!$J$6-'d_시나리오'!$H$6)*('d_시나리오'!$J$6-'d_시나리오'!$I$6))))</f>
        <v/>
      </c>
      <c r="N1438">
        <f>INDEX('d_분포'!$B$2:$B$57,RANDBETWEEN(1,56))</f>
        <v/>
      </c>
      <c r="O1438">
        <f>BETAINV(RAND(),5,5)</f>
        <v/>
      </c>
      <c r="P1438">
        <f>'d_고정'!$B$1*'6_기대효과'!$H$7*('d_시나리오'!$I$7/'d_고정'!$B$2)*B1438</f>
        <v/>
      </c>
      <c r="Q1438">
        <f>P1438*C1438</f>
        <v/>
      </c>
      <c r="R1438">
        <f>P1438*E1438</f>
        <v/>
      </c>
      <c r="S1438">
        <f>R1438*G1438</f>
        <v/>
      </c>
      <c r="T1438">
        <f>Q1438+S1438</f>
        <v/>
      </c>
      <c r="U1438">
        <f>(Q1438*D1438+S1438*I1438)*(1-O1438)</f>
        <v/>
      </c>
      <c r="V1438">
        <f>(R1438*K1438*N1438+'d_고정'!$B$3*('6_기대효과'!$H$7/8)*N1438*'d_고정'!$B$10*M1438*('6_기대효과'!$K$7/'d_고정'!$B$9))*(1-O1438)</f>
        <v/>
      </c>
      <c r="W1438">
        <f>(S1438*I1438+R1438*MAX(K1438-'d_고정'!$B$10*M1438*('6_기대효과'!$K$7/'d_고정'!$B$9),0)*N1438)*(1-O1438)</f>
        <v/>
      </c>
      <c r="X1438">
        <f>U1438+V1438</f>
        <v/>
      </c>
      <c r="Y1438">
        <f>U1438/('d_고정'!$B$5*'6_기대효과'!$H$7/8)/'d_고정'!$B$6</f>
        <v/>
      </c>
      <c r="Z1438">
        <f>U1438/('d_고정'!$B$8*'6_기대효과'!$H$7/8)</f>
        <v/>
      </c>
    </row>
    <row r="1439">
      <c r="A1439">
        <f>RAND()</f>
        <v/>
      </c>
      <c r="B1439">
        <f>IF('d_시나리오'!$J$2='d_시나리오'!$H$2,'d_시나리오'!$I$2,IF(A1439&lt;('d_시나리오'!$I$2-'d_시나리오'!$H$2)/('d_시나리오'!$J$2-'d_시나리오'!$H$2),'d_시나리오'!$H$2+SQRT(A1439*('d_시나리오'!$J$2-'d_시나리오'!$H$2)*('d_시나리오'!$I$2-'d_시나리오'!$H$2)),'d_시나리오'!$J$2-SQRT((1-A1439)*('d_시나리오'!$J$2-'d_시나리오'!$H$2)*('d_시나리오'!$J$2-'d_시나리오'!$I$2))))</f>
        <v/>
      </c>
      <c r="C1439">
        <f>BETAINV(RAND(),2,6)</f>
        <v/>
      </c>
      <c r="D1439">
        <f>INDEX('d_분포'!$A$2:$A$28,RANDBETWEEN(1,27))</f>
        <v/>
      </c>
      <c r="E1439">
        <f>INDEX('d_분포'!$C$2:$C$5,RANDBETWEEN(1,4))*(0.9+0.2*RAND())</f>
        <v/>
      </c>
      <c r="F1439">
        <f>RAND()</f>
        <v/>
      </c>
      <c r="G1439">
        <f>IF('d_시나리오'!$J$3='d_시나리오'!$H$3,'d_시나리오'!$I$3,IF(F1439&lt;('d_시나리오'!$I$3-'d_시나리오'!$H$3)/('d_시나리오'!$J$3-'d_시나리오'!$H$3),'d_시나리오'!$H$3+SQRT(F1439*('d_시나리오'!$J$3-'d_시나리오'!$H$3)*('d_시나리오'!$I$3-'d_시나리오'!$H$3)),'d_시나리오'!$J$3-SQRT((1-F1439)*('d_시나리오'!$J$3-'d_시나리오'!$H$3)*('d_시나리오'!$J$3-'d_시나리오'!$I$3))))</f>
        <v/>
      </c>
      <c r="H1439">
        <f>RAND()</f>
        <v/>
      </c>
      <c r="I1439">
        <f>IF('d_시나리오'!$J$4='d_시나리오'!$H$4,'d_시나리오'!$I$4,IF(H1439&lt;('d_시나리오'!$I$4-'d_시나리오'!$H$4)/('d_시나리오'!$J$4-'d_시나리오'!$H$4),'d_시나리오'!$H$4+SQRT(H1439*('d_시나리오'!$J$4-'d_시나리오'!$H$4)*('d_시나리오'!$I$4-'d_시나리오'!$H$4)),'d_시나리오'!$J$4-SQRT((1-H1439)*('d_시나리오'!$J$4-'d_시나리오'!$H$4)*('d_시나리오'!$J$4-'d_시나리오'!$I$4))))</f>
        <v/>
      </c>
      <c r="J1439">
        <f>RAND()</f>
        <v/>
      </c>
      <c r="K1439">
        <f>IF('d_시나리오'!$J$5='d_시나리오'!$H$5,'d_시나리오'!$I$5,IF(J1439&lt;('d_시나리오'!$I$5-'d_시나리오'!$H$5)/('d_시나리오'!$J$5-'d_시나리오'!$H$5),'d_시나리오'!$H$5+SQRT(J1439*('d_시나리오'!$J$5-'d_시나리오'!$H$5)*('d_시나리오'!$I$5-'d_시나리오'!$H$5)),'d_시나리오'!$J$5-SQRT((1-J1439)*('d_시나리오'!$J$5-'d_시나리오'!$H$5)*('d_시나리오'!$J$5-'d_시나리오'!$I$5))))</f>
        <v/>
      </c>
      <c r="L1439">
        <f>RAND()</f>
        <v/>
      </c>
      <c r="M1439">
        <f>IF('d_시나리오'!$J$6='d_시나리오'!$H$6,'d_시나리오'!$I$6,IF(L1439&lt;('d_시나리오'!$I$6-'d_시나리오'!$H$6)/('d_시나리오'!$J$6-'d_시나리오'!$H$6),'d_시나리오'!$H$6+SQRT(L1439*('d_시나리오'!$J$6-'d_시나리오'!$H$6)*('d_시나리오'!$I$6-'d_시나리오'!$H$6)),'d_시나리오'!$J$6-SQRT((1-L1439)*('d_시나리오'!$J$6-'d_시나리오'!$H$6)*('d_시나리오'!$J$6-'d_시나리오'!$I$6))))</f>
        <v/>
      </c>
      <c r="N1439">
        <f>INDEX('d_분포'!$B$2:$B$57,RANDBETWEEN(1,56))</f>
        <v/>
      </c>
      <c r="O1439">
        <f>BETAINV(RAND(),5,5)</f>
        <v/>
      </c>
      <c r="P1439">
        <f>'d_고정'!$B$1*'6_기대효과'!$H$7*('d_시나리오'!$I$7/'d_고정'!$B$2)*B1439</f>
        <v/>
      </c>
      <c r="Q1439">
        <f>P1439*C1439</f>
        <v/>
      </c>
      <c r="R1439">
        <f>P1439*E1439</f>
        <v/>
      </c>
      <c r="S1439">
        <f>R1439*G1439</f>
        <v/>
      </c>
      <c r="T1439">
        <f>Q1439+S1439</f>
        <v/>
      </c>
      <c r="U1439">
        <f>(Q1439*D1439+S1439*I1439)*(1-O1439)</f>
        <v/>
      </c>
      <c r="V1439">
        <f>(R1439*K1439*N1439+'d_고정'!$B$3*('6_기대효과'!$H$7/8)*N1439*'d_고정'!$B$10*M1439*('6_기대효과'!$K$7/'d_고정'!$B$9))*(1-O1439)</f>
        <v/>
      </c>
      <c r="W1439">
        <f>(S1439*I1439+R1439*MAX(K1439-'d_고정'!$B$10*M1439*('6_기대효과'!$K$7/'d_고정'!$B$9),0)*N1439)*(1-O1439)</f>
        <v/>
      </c>
      <c r="X1439">
        <f>U1439+V1439</f>
        <v/>
      </c>
      <c r="Y1439">
        <f>U1439/('d_고정'!$B$5*'6_기대효과'!$H$7/8)/'d_고정'!$B$6</f>
        <v/>
      </c>
      <c r="Z1439">
        <f>U1439/('d_고정'!$B$8*'6_기대효과'!$H$7/8)</f>
        <v/>
      </c>
    </row>
    <row r="1440">
      <c r="A1440">
        <f>RAND()</f>
        <v/>
      </c>
      <c r="B1440">
        <f>IF('d_시나리오'!$J$2='d_시나리오'!$H$2,'d_시나리오'!$I$2,IF(A1440&lt;('d_시나리오'!$I$2-'d_시나리오'!$H$2)/('d_시나리오'!$J$2-'d_시나리오'!$H$2),'d_시나리오'!$H$2+SQRT(A1440*('d_시나리오'!$J$2-'d_시나리오'!$H$2)*('d_시나리오'!$I$2-'d_시나리오'!$H$2)),'d_시나리오'!$J$2-SQRT((1-A1440)*('d_시나리오'!$J$2-'d_시나리오'!$H$2)*('d_시나리오'!$J$2-'d_시나리오'!$I$2))))</f>
        <v/>
      </c>
      <c r="C1440">
        <f>BETAINV(RAND(),2,6)</f>
        <v/>
      </c>
      <c r="D1440">
        <f>INDEX('d_분포'!$A$2:$A$28,RANDBETWEEN(1,27))</f>
        <v/>
      </c>
      <c r="E1440">
        <f>INDEX('d_분포'!$C$2:$C$5,RANDBETWEEN(1,4))*(0.9+0.2*RAND())</f>
        <v/>
      </c>
      <c r="F1440">
        <f>RAND()</f>
        <v/>
      </c>
      <c r="G1440">
        <f>IF('d_시나리오'!$J$3='d_시나리오'!$H$3,'d_시나리오'!$I$3,IF(F1440&lt;('d_시나리오'!$I$3-'d_시나리오'!$H$3)/('d_시나리오'!$J$3-'d_시나리오'!$H$3),'d_시나리오'!$H$3+SQRT(F1440*('d_시나리오'!$J$3-'d_시나리오'!$H$3)*('d_시나리오'!$I$3-'d_시나리오'!$H$3)),'d_시나리오'!$J$3-SQRT((1-F1440)*('d_시나리오'!$J$3-'d_시나리오'!$H$3)*('d_시나리오'!$J$3-'d_시나리오'!$I$3))))</f>
        <v/>
      </c>
      <c r="H1440">
        <f>RAND()</f>
        <v/>
      </c>
      <c r="I1440">
        <f>IF('d_시나리오'!$J$4='d_시나리오'!$H$4,'d_시나리오'!$I$4,IF(H1440&lt;('d_시나리오'!$I$4-'d_시나리오'!$H$4)/('d_시나리오'!$J$4-'d_시나리오'!$H$4),'d_시나리오'!$H$4+SQRT(H1440*('d_시나리오'!$J$4-'d_시나리오'!$H$4)*('d_시나리오'!$I$4-'d_시나리오'!$H$4)),'d_시나리오'!$J$4-SQRT((1-H1440)*('d_시나리오'!$J$4-'d_시나리오'!$H$4)*('d_시나리오'!$J$4-'d_시나리오'!$I$4))))</f>
        <v/>
      </c>
      <c r="J1440">
        <f>RAND()</f>
        <v/>
      </c>
      <c r="K1440">
        <f>IF('d_시나리오'!$J$5='d_시나리오'!$H$5,'d_시나리오'!$I$5,IF(J1440&lt;('d_시나리오'!$I$5-'d_시나리오'!$H$5)/('d_시나리오'!$J$5-'d_시나리오'!$H$5),'d_시나리오'!$H$5+SQRT(J1440*('d_시나리오'!$J$5-'d_시나리오'!$H$5)*('d_시나리오'!$I$5-'d_시나리오'!$H$5)),'d_시나리오'!$J$5-SQRT((1-J1440)*('d_시나리오'!$J$5-'d_시나리오'!$H$5)*('d_시나리오'!$J$5-'d_시나리오'!$I$5))))</f>
        <v/>
      </c>
      <c r="L1440">
        <f>RAND()</f>
        <v/>
      </c>
      <c r="M1440">
        <f>IF('d_시나리오'!$J$6='d_시나리오'!$H$6,'d_시나리오'!$I$6,IF(L1440&lt;('d_시나리오'!$I$6-'d_시나리오'!$H$6)/('d_시나리오'!$J$6-'d_시나리오'!$H$6),'d_시나리오'!$H$6+SQRT(L1440*('d_시나리오'!$J$6-'d_시나리오'!$H$6)*('d_시나리오'!$I$6-'d_시나리오'!$H$6)),'d_시나리오'!$J$6-SQRT((1-L1440)*('d_시나리오'!$J$6-'d_시나리오'!$H$6)*('d_시나리오'!$J$6-'d_시나리오'!$I$6))))</f>
        <v/>
      </c>
      <c r="N1440">
        <f>INDEX('d_분포'!$B$2:$B$57,RANDBETWEEN(1,56))</f>
        <v/>
      </c>
      <c r="O1440">
        <f>BETAINV(RAND(),5,5)</f>
        <v/>
      </c>
      <c r="P1440">
        <f>'d_고정'!$B$1*'6_기대효과'!$H$7*('d_시나리오'!$I$7/'d_고정'!$B$2)*B1440</f>
        <v/>
      </c>
      <c r="Q1440">
        <f>P1440*C1440</f>
        <v/>
      </c>
      <c r="R1440">
        <f>P1440*E1440</f>
        <v/>
      </c>
      <c r="S1440">
        <f>R1440*G1440</f>
        <v/>
      </c>
      <c r="T1440">
        <f>Q1440+S1440</f>
        <v/>
      </c>
      <c r="U1440">
        <f>(Q1440*D1440+S1440*I1440)*(1-O1440)</f>
        <v/>
      </c>
      <c r="V1440">
        <f>(R1440*K1440*N1440+'d_고정'!$B$3*('6_기대효과'!$H$7/8)*N1440*'d_고정'!$B$10*M1440*('6_기대효과'!$K$7/'d_고정'!$B$9))*(1-O1440)</f>
        <v/>
      </c>
      <c r="W1440">
        <f>(S1440*I1440+R1440*MAX(K1440-'d_고정'!$B$10*M1440*('6_기대효과'!$K$7/'d_고정'!$B$9),0)*N1440)*(1-O1440)</f>
        <v/>
      </c>
      <c r="X1440">
        <f>U1440+V1440</f>
        <v/>
      </c>
      <c r="Y1440">
        <f>U1440/('d_고정'!$B$5*'6_기대효과'!$H$7/8)/'d_고정'!$B$6</f>
        <v/>
      </c>
      <c r="Z1440">
        <f>U1440/('d_고정'!$B$8*'6_기대효과'!$H$7/8)</f>
        <v/>
      </c>
    </row>
    <row r="1441">
      <c r="A1441">
        <f>RAND()</f>
        <v/>
      </c>
      <c r="B1441">
        <f>IF('d_시나리오'!$J$2='d_시나리오'!$H$2,'d_시나리오'!$I$2,IF(A1441&lt;('d_시나리오'!$I$2-'d_시나리오'!$H$2)/('d_시나리오'!$J$2-'d_시나리오'!$H$2),'d_시나리오'!$H$2+SQRT(A1441*('d_시나리오'!$J$2-'d_시나리오'!$H$2)*('d_시나리오'!$I$2-'d_시나리오'!$H$2)),'d_시나리오'!$J$2-SQRT((1-A1441)*('d_시나리오'!$J$2-'d_시나리오'!$H$2)*('d_시나리오'!$J$2-'d_시나리오'!$I$2))))</f>
        <v/>
      </c>
      <c r="C1441">
        <f>BETAINV(RAND(),2,6)</f>
        <v/>
      </c>
      <c r="D1441">
        <f>INDEX('d_분포'!$A$2:$A$28,RANDBETWEEN(1,27))</f>
        <v/>
      </c>
      <c r="E1441">
        <f>INDEX('d_분포'!$C$2:$C$5,RANDBETWEEN(1,4))*(0.9+0.2*RAND())</f>
        <v/>
      </c>
      <c r="F1441">
        <f>RAND()</f>
        <v/>
      </c>
      <c r="G1441">
        <f>IF('d_시나리오'!$J$3='d_시나리오'!$H$3,'d_시나리오'!$I$3,IF(F1441&lt;('d_시나리오'!$I$3-'d_시나리오'!$H$3)/('d_시나리오'!$J$3-'d_시나리오'!$H$3),'d_시나리오'!$H$3+SQRT(F1441*('d_시나리오'!$J$3-'d_시나리오'!$H$3)*('d_시나리오'!$I$3-'d_시나리오'!$H$3)),'d_시나리오'!$J$3-SQRT((1-F1441)*('d_시나리오'!$J$3-'d_시나리오'!$H$3)*('d_시나리오'!$J$3-'d_시나리오'!$I$3))))</f>
        <v/>
      </c>
      <c r="H1441">
        <f>RAND()</f>
        <v/>
      </c>
      <c r="I1441">
        <f>IF('d_시나리오'!$J$4='d_시나리오'!$H$4,'d_시나리오'!$I$4,IF(H1441&lt;('d_시나리오'!$I$4-'d_시나리오'!$H$4)/('d_시나리오'!$J$4-'d_시나리오'!$H$4),'d_시나리오'!$H$4+SQRT(H1441*('d_시나리오'!$J$4-'d_시나리오'!$H$4)*('d_시나리오'!$I$4-'d_시나리오'!$H$4)),'d_시나리오'!$J$4-SQRT((1-H1441)*('d_시나리오'!$J$4-'d_시나리오'!$H$4)*('d_시나리오'!$J$4-'d_시나리오'!$I$4))))</f>
        <v/>
      </c>
      <c r="J1441">
        <f>RAND()</f>
        <v/>
      </c>
      <c r="K1441">
        <f>IF('d_시나리오'!$J$5='d_시나리오'!$H$5,'d_시나리오'!$I$5,IF(J1441&lt;('d_시나리오'!$I$5-'d_시나리오'!$H$5)/('d_시나리오'!$J$5-'d_시나리오'!$H$5),'d_시나리오'!$H$5+SQRT(J1441*('d_시나리오'!$J$5-'d_시나리오'!$H$5)*('d_시나리오'!$I$5-'d_시나리오'!$H$5)),'d_시나리오'!$J$5-SQRT((1-J1441)*('d_시나리오'!$J$5-'d_시나리오'!$H$5)*('d_시나리오'!$J$5-'d_시나리오'!$I$5))))</f>
        <v/>
      </c>
      <c r="L1441">
        <f>RAND()</f>
        <v/>
      </c>
      <c r="M1441">
        <f>IF('d_시나리오'!$J$6='d_시나리오'!$H$6,'d_시나리오'!$I$6,IF(L1441&lt;('d_시나리오'!$I$6-'d_시나리오'!$H$6)/('d_시나리오'!$J$6-'d_시나리오'!$H$6),'d_시나리오'!$H$6+SQRT(L1441*('d_시나리오'!$J$6-'d_시나리오'!$H$6)*('d_시나리오'!$I$6-'d_시나리오'!$H$6)),'d_시나리오'!$J$6-SQRT((1-L1441)*('d_시나리오'!$J$6-'d_시나리오'!$H$6)*('d_시나리오'!$J$6-'d_시나리오'!$I$6))))</f>
        <v/>
      </c>
      <c r="N1441">
        <f>INDEX('d_분포'!$B$2:$B$57,RANDBETWEEN(1,56))</f>
        <v/>
      </c>
      <c r="O1441">
        <f>BETAINV(RAND(),5,5)</f>
        <v/>
      </c>
      <c r="P1441">
        <f>'d_고정'!$B$1*'6_기대효과'!$H$7*('d_시나리오'!$I$7/'d_고정'!$B$2)*B1441</f>
        <v/>
      </c>
      <c r="Q1441">
        <f>P1441*C1441</f>
        <v/>
      </c>
      <c r="R1441">
        <f>P1441*E1441</f>
        <v/>
      </c>
      <c r="S1441">
        <f>R1441*G1441</f>
        <v/>
      </c>
      <c r="T1441">
        <f>Q1441+S1441</f>
        <v/>
      </c>
      <c r="U1441">
        <f>(Q1441*D1441+S1441*I1441)*(1-O1441)</f>
        <v/>
      </c>
      <c r="V1441">
        <f>(R1441*K1441*N1441+'d_고정'!$B$3*('6_기대효과'!$H$7/8)*N1441*'d_고정'!$B$10*M1441*('6_기대효과'!$K$7/'d_고정'!$B$9))*(1-O1441)</f>
        <v/>
      </c>
      <c r="W1441">
        <f>(S1441*I1441+R1441*MAX(K1441-'d_고정'!$B$10*M1441*('6_기대효과'!$K$7/'d_고정'!$B$9),0)*N1441)*(1-O1441)</f>
        <v/>
      </c>
      <c r="X1441">
        <f>U1441+V1441</f>
        <v/>
      </c>
      <c r="Y1441">
        <f>U1441/('d_고정'!$B$5*'6_기대효과'!$H$7/8)/'d_고정'!$B$6</f>
        <v/>
      </c>
      <c r="Z1441">
        <f>U1441/('d_고정'!$B$8*'6_기대효과'!$H$7/8)</f>
        <v/>
      </c>
    </row>
    <row r="1442">
      <c r="A1442">
        <f>RAND()</f>
        <v/>
      </c>
      <c r="B1442">
        <f>IF('d_시나리오'!$J$2='d_시나리오'!$H$2,'d_시나리오'!$I$2,IF(A1442&lt;('d_시나리오'!$I$2-'d_시나리오'!$H$2)/('d_시나리오'!$J$2-'d_시나리오'!$H$2),'d_시나리오'!$H$2+SQRT(A1442*('d_시나리오'!$J$2-'d_시나리오'!$H$2)*('d_시나리오'!$I$2-'d_시나리오'!$H$2)),'d_시나리오'!$J$2-SQRT((1-A1442)*('d_시나리오'!$J$2-'d_시나리오'!$H$2)*('d_시나리오'!$J$2-'d_시나리오'!$I$2))))</f>
        <v/>
      </c>
      <c r="C1442">
        <f>BETAINV(RAND(),2,6)</f>
        <v/>
      </c>
      <c r="D1442">
        <f>INDEX('d_분포'!$A$2:$A$28,RANDBETWEEN(1,27))</f>
        <v/>
      </c>
      <c r="E1442">
        <f>INDEX('d_분포'!$C$2:$C$5,RANDBETWEEN(1,4))*(0.9+0.2*RAND())</f>
        <v/>
      </c>
      <c r="F1442">
        <f>RAND()</f>
        <v/>
      </c>
      <c r="G1442">
        <f>IF('d_시나리오'!$J$3='d_시나리오'!$H$3,'d_시나리오'!$I$3,IF(F1442&lt;('d_시나리오'!$I$3-'d_시나리오'!$H$3)/('d_시나리오'!$J$3-'d_시나리오'!$H$3),'d_시나리오'!$H$3+SQRT(F1442*('d_시나리오'!$J$3-'d_시나리오'!$H$3)*('d_시나리오'!$I$3-'d_시나리오'!$H$3)),'d_시나리오'!$J$3-SQRT((1-F1442)*('d_시나리오'!$J$3-'d_시나리오'!$H$3)*('d_시나리오'!$J$3-'d_시나리오'!$I$3))))</f>
        <v/>
      </c>
      <c r="H1442">
        <f>RAND()</f>
        <v/>
      </c>
      <c r="I1442">
        <f>IF('d_시나리오'!$J$4='d_시나리오'!$H$4,'d_시나리오'!$I$4,IF(H1442&lt;('d_시나리오'!$I$4-'d_시나리오'!$H$4)/('d_시나리오'!$J$4-'d_시나리오'!$H$4),'d_시나리오'!$H$4+SQRT(H1442*('d_시나리오'!$J$4-'d_시나리오'!$H$4)*('d_시나리오'!$I$4-'d_시나리오'!$H$4)),'d_시나리오'!$J$4-SQRT((1-H1442)*('d_시나리오'!$J$4-'d_시나리오'!$H$4)*('d_시나리오'!$J$4-'d_시나리오'!$I$4))))</f>
        <v/>
      </c>
      <c r="J1442">
        <f>RAND()</f>
        <v/>
      </c>
      <c r="K1442">
        <f>IF('d_시나리오'!$J$5='d_시나리오'!$H$5,'d_시나리오'!$I$5,IF(J1442&lt;('d_시나리오'!$I$5-'d_시나리오'!$H$5)/('d_시나리오'!$J$5-'d_시나리오'!$H$5),'d_시나리오'!$H$5+SQRT(J1442*('d_시나리오'!$J$5-'d_시나리오'!$H$5)*('d_시나리오'!$I$5-'d_시나리오'!$H$5)),'d_시나리오'!$J$5-SQRT((1-J1442)*('d_시나리오'!$J$5-'d_시나리오'!$H$5)*('d_시나리오'!$J$5-'d_시나리오'!$I$5))))</f>
        <v/>
      </c>
      <c r="L1442">
        <f>RAND()</f>
        <v/>
      </c>
      <c r="M1442">
        <f>IF('d_시나리오'!$J$6='d_시나리오'!$H$6,'d_시나리오'!$I$6,IF(L1442&lt;('d_시나리오'!$I$6-'d_시나리오'!$H$6)/('d_시나리오'!$J$6-'d_시나리오'!$H$6),'d_시나리오'!$H$6+SQRT(L1442*('d_시나리오'!$J$6-'d_시나리오'!$H$6)*('d_시나리오'!$I$6-'d_시나리오'!$H$6)),'d_시나리오'!$J$6-SQRT((1-L1442)*('d_시나리오'!$J$6-'d_시나리오'!$H$6)*('d_시나리오'!$J$6-'d_시나리오'!$I$6))))</f>
        <v/>
      </c>
      <c r="N1442">
        <f>INDEX('d_분포'!$B$2:$B$57,RANDBETWEEN(1,56))</f>
        <v/>
      </c>
      <c r="O1442">
        <f>BETAINV(RAND(),5,5)</f>
        <v/>
      </c>
      <c r="P1442">
        <f>'d_고정'!$B$1*'6_기대효과'!$H$7*('d_시나리오'!$I$7/'d_고정'!$B$2)*B1442</f>
        <v/>
      </c>
      <c r="Q1442">
        <f>P1442*C1442</f>
        <v/>
      </c>
      <c r="R1442">
        <f>P1442*E1442</f>
        <v/>
      </c>
      <c r="S1442">
        <f>R1442*G1442</f>
        <v/>
      </c>
      <c r="T1442">
        <f>Q1442+S1442</f>
        <v/>
      </c>
      <c r="U1442">
        <f>(Q1442*D1442+S1442*I1442)*(1-O1442)</f>
        <v/>
      </c>
      <c r="V1442">
        <f>(R1442*K1442*N1442+'d_고정'!$B$3*('6_기대효과'!$H$7/8)*N1442*'d_고정'!$B$10*M1442*('6_기대효과'!$K$7/'d_고정'!$B$9))*(1-O1442)</f>
        <v/>
      </c>
      <c r="W1442">
        <f>(S1442*I1442+R1442*MAX(K1442-'d_고정'!$B$10*M1442*('6_기대효과'!$K$7/'d_고정'!$B$9),0)*N1442)*(1-O1442)</f>
        <v/>
      </c>
      <c r="X1442">
        <f>U1442+V1442</f>
        <v/>
      </c>
      <c r="Y1442">
        <f>U1442/('d_고정'!$B$5*'6_기대효과'!$H$7/8)/'d_고정'!$B$6</f>
        <v/>
      </c>
      <c r="Z1442">
        <f>U1442/('d_고정'!$B$8*'6_기대효과'!$H$7/8)</f>
        <v/>
      </c>
    </row>
    <row r="1443">
      <c r="A1443">
        <f>RAND()</f>
        <v/>
      </c>
      <c r="B1443">
        <f>IF('d_시나리오'!$J$2='d_시나리오'!$H$2,'d_시나리오'!$I$2,IF(A1443&lt;('d_시나리오'!$I$2-'d_시나리오'!$H$2)/('d_시나리오'!$J$2-'d_시나리오'!$H$2),'d_시나리오'!$H$2+SQRT(A1443*('d_시나리오'!$J$2-'d_시나리오'!$H$2)*('d_시나리오'!$I$2-'d_시나리오'!$H$2)),'d_시나리오'!$J$2-SQRT((1-A1443)*('d_시나리오'!$J$2-'d_시나리오'!$H$2)*('d_시나리오'!$J$2-'d_시나리오'!$I$2))))</f>
        <v/>
      </c>
      <c r="C1443">
        <f>BETAINV(RAND(),2,6)</f>
        <v/>
      </c>
      <c r="D1443">
        <f>INDEX('d_분포'!$A$2:$A$28,RANDBETWEEN(1,27))</f>
        <v/>
      </c>
      <c r="E1443">
        <f>INDEX('d_분포'!$C$2:$C$5,RANDBETWEEN(1,4))*(0.9+0.2*RAND())</f>
        <v/>
      </c>
      <c r="F1443">
        <f>RAND()</f>
        <v/>
      </c>
      <c r="G1443">
        <f>IF('d_시나리오'!$J$3='d_시나리오'!$H$3,'d_시나리오'!$I$3,IF(F1443&lt;('d_시나리오'!$I$3-'d_시나리오'!$H$3)/('d_시나리오'!$J$3-'d_시나리오'!$H$3),'d_시나리오'!$H$3+SQRT(F1443*('d_시나리오'!$J$3-'d_시나리오'!$H$3)*('d_시나리오'!$I$3-'d_시나리오'!$H$3)),'d_시나리오'!$J$3-SQRT((1-F1443)*('d_시나리오'!$J$3-'d_시나리오'!$H$3)*('d_시나리오'!$J$3-'d_시나리오'!$I$3))))</f>
        <v/>
      </c>
      <c r="H1443">
        <f>RAND()</f>
        <v/>
      </c>
      <c r="I1443">
        <f>IF('d_시나리오'!$J$4='d_시나리오'!$H$4,'d_시나리오'!$I$4,IF(H1443&lt;('d_시나리오'!$I$4-'d_시나리오'!$H$4)/('d_시나리오'!$J$4-'d_시나리오'!$H$4),'d_시나리오'!$H$4+SQRT(H1443*('d_시나리오'!$J$4-'d_시나리오'!$H$4)*('d_시나리오'!$I$4-'d_시나리오'!$H$4)),'d_시나리오'!$J$4-SQRT((1-H1443)*('d_시나리오'!$J$4-'d_시나리오'!$H$4)*('d_시나리오'!$J$4-'d_시나리오'!$I$4))))</f>
        <v/>
      </c>
      <c r="J1443">
        <f>RAND()</f>
        <v/>
      </c>
      <c r="K1443">
        <f>IF('d_시나리오'!$J$5='d_시나리오'!$H$5,'d_시나리오'!$I$5,IF(J1443&lt;('d_시나리오'!$I$5-'d_시나리오'!$H$5)/('d_시나리오'!$J$5-'d_시나리오'!$H$5),'d_시나리오'!$H$5+SQRT(J1443*('d_시나리오'!$J$5-'d_시나리오'!$H$5)*('d_시나리오'!$I$5-'d_시나리오'!$H$5)),'d_시나리오'!$J$5-SQRT((1-J1443)*('d_시나리오'!$J$5-'d_시나리오'!$H$5)*('d_시나리오'!$J$5-'d_시나리오'!$I$5))))</f>
        <v/>
      </c>
      <c r="L1443">
        <f>RAND()</f>
        <v/>
      </c>
      <c r="M1443">
        <f>IF('d_시나리오'!$J$6='d_시나리오'!$H$6,'d_시나리오'!$I$6,IF(L1443&lt;('d_시나리오'!$I$6-'d_시나리오'!$H$6)/('d_시나리오'!$J$6-'d_시나리오'!$H$6),'d_시나리오'!$H$6+SQRT(L1443*('d_시나리오'!$J$6-'d_시나리오'!$H$6)*('d_시나리오'!$I$6-'d_시나리오'!$H$6)),'d_시나리오'!$J$6-SQRT((1-L1443)*('d_시나리오'!$J$6-'d_시나리오'!$H$6)*('d_시나리오'!$J$6-'d_시나리오'!$I$6))))</f>
        <v/>
      </c>
      <c r="N1443">
        <f>INDEX('d_분포'!$B$2:$B$57,RANDBETWEEN(1,56))</f>
        <v/>
      </c>
      <c r="O1443">
        <f>BETAINV(RAND(),5,5)</f>
        <v/>
      </c>
      <c r="P1443">
        <f>'d_고정'!$B$1*'6_기대효과'!$H$7*('d_시나리오'!$I$7/'d_고정'!$B$2)*B1443</f>
        <v/>
      </c>
      <c r="Q1443">
        <f>P1443*C1443</f>
        <v/>
      </c>
      <c r="R1443">
        <f>P1443*E1443</f>
        <v/>
      </c>
      <c r="S1443">
        <f>R1443*G1443</f>
        <v/>
      </c>
      <c r="T1443">
        <f>Q1443+S1443</f>
        <v/>
      </c>
      <c r="U1443">
        <f>(Q1443*D1443+S1443*I1443)*(1-O1443)</f>
        <v/>
      </c>
      <c r="V1443">
        <f>(R1443*K1443*N1443+'d_고정'!$B$3*('6_기대효과'!$H$7/8)*N1443*'d_고정'!$B$10*M1443*('6_기대효과'!$K$7/'d_고정'!$B$9))*(1-O1443)</f>
        <v/>
      </c>
      <c r="W1443">
        <f>(S1443*I1443+R1443*MAX(K1443-'d_고정'!$B$10*M1443*('6_기대효과'!$K$7/'d_고정'!$B$9),0)*N1443)*(1-O1443)</f>
        <v/>
      </c>
      <c r="X1443">
        <f>U1443+V1443</f>
        <v/>
      </c>
      <c r="Y1443">
        <f>U1443/('d_고정'!$B$5*'6_기대효과'!$H$7/8)/'d_고정'!$B$6</f>
        <v/>
      </c>
      <c r="Z1443">
        <f>U1443/('d_고정'!$B$8*'6_기대효과'!$H$7/8)</f>
        <v/>
      </c>
    </row>
    <row r="1444">
      <c r="A1444">
        <f>RAND()</f>
        <v/>
      </c>
      <c r="B1444">
        <f>IF('d_시나리오'!$J$2='d_시나리오'!$H$2,'d_시나리오'!$I$2,IF(A1444&lt;('d_시나리오'!$I$2-'d_시나리오'!$H$2)/('d_시나리오'!$J$2-'d_시나리오'!$H$2),'d_시나리오'!$H$2+SQRT(A1444*('d_시나리오'!$J$2-'d_시나리오'!$H$2)*('d_시나리오'!$I$2-'d_시나리오'!$H$2)),'d_시나리오'!$J$2-SQRT((1-A1444)*('d_시나리오'!$J$2-'d_시나리오'!$H$2)*('d_시나리오'!$J$2-'d_시나리오'!$I$2))))</f>
        <v/>
      </c>
      <c r="C1444">
        <f>BETAINV(RAND(),2,6)</f>
        <v/>
      </c>
      <c r="D1444">
        <f>INDEX('d_분포'!$A$2:$A$28,RANDBETWEEN(1,27))</f>
        <v/>
      </c>
      <c r="E1444">
        <f>INDEX('d_분포'!$C$2:$C$5,RANDBETWEEN(1,4))*(0.9+0.2*RAND())</f>
        <v/>
      </c>
      <c r="F1444">
        <f>RAND()</f>
        <v/>
      </c>
      <c r="G1444">
        <f>IF('d_시나리오'!$J$3='d_시나리오'!$H$3,'d_시나리오'!$I$3,IF(F1444&lt;('d_시나리오'!$I$3-'d_시나리오'!$H$3)/('d_시나리오'!$J$3-'d_시나리오'!$H$3),'d_시나리오'!$H$3+SQRT(F1444*('d_시나리오'!$J$3-'d_시나리오'!$H$3)*('d_시나리오'!$I$3-'d_시나리오'!$H$3)),'d_시나리오'!$J$3-SQRT((1-F1444)*('d_시나리오'!$J$3-'d_시나리오'!$H$3)*('d_시나리오'!$J$3-'d_시나리오'!$I$3))))</f>
        <v/>
      </c>
      <c r="H1444">
        <f>RAND()</f>
        <v/>
      </c>
      <c r="I1444">
        <f>IF('d_시나리오'!$J$4='d_시나리오'!$H$4,'d_시나리오'!$I$4,IF(H1444&lt;('d_시나리오'!$I$4-'d_시나리오'!$H$4)/('d_시나리오'!$J$4-'d_시나리오'!$H$4),'d_시나리오'!$H$4+SQRT(H1444*('d_시나리오'!$J$4-'d_시나리오'!$H$4)*('d_시나리오'!$I$4-'d_시나리오'!$H$4)),'d_시나리오'!$J$4-SQRT((1-H1444)*('d_시나리오'!$J$4-'d_시나리오'!$H$4)*('d_시나리오'!$J$4-'d_시나리오'!$I$4))))</f>
        <v/>
      </c>
      <c r="J1444">
        <f>RAND()</f>
        <v/>
      </c>
      <c r="K1444">
        <f>IF('d_시나리오'!$J$5='d_시나리오'!$H$5,'d_시나리오'!$I$5,IF(J1444&lt;('d_시나리오'!$I$5-'d_시나리오'!$H$5)/('d_시나리오'!$J$5-'d_시나리오'!$H$5),'d_시나리오'!$H$5+SQRT(J1444*('d_시나리오'!$J$5-'d_시나리오'!$H$5)*('d_시나리오'!$I$5-'d_시나리오'!$H$5)),'d_시나리오'!$J$5-SQRT((1-J1444)*('d_시나리오'!$J$5-'d_시나리오'!$H$5)*('d_시나리오'!$J$5-'d_시나리오'!$I$5))))</f>
        <v/>
      </c>
      <c r="L1444">
        <f>RAND()</f>
        <v/>
      </c>
      <c r="M1444">
        <f>IF('d_시나리오'!$J$6='d_시나리오'!$H$6,'d_시나리오'!$I$6,IF(L1444&lt;('d_시나리오'!$I$6-'d_시나리오'!$H$6)/('d_시나리오'!$J$6-'d_시나리오'!$H$6),'d_시나리오'!$H$6+SQRT(L1444*('d_시나리오'!$J$6-'d_시나리오'!$H$6)*('d_시나리오'!$I$6-'d_시나리오'!$H$6)),'d_시나리오'!$J$6-SQRT((1-L1444)*('d_시나리오'!$J$6-'d_시나리오'!$H$6)*('d_시나리오'!$J$6-'d_시나리오'!$I$6))))</f>
        <v/>
      </c>
      <c r="N1444">
        <f>INDEX('d_분포'!$B$2:$B$57,RANDBETWEEN(1,56))</f>
        <v/>
      </c>
      <c r="O1444">
        <f>BETAINV(RAND(),5,5)</f>
        <v/>
      </c>
      <c r="P1444">
        <f>'d_고정'!$B$1*'6_기대효과'!$H$7*('d_시나리오'!$I$7/'d_고정'!$B$2)*B1444</f>
        <v/>
      </c>
      <c r="Q1444">
        <f>P1444*C1444</f>
        <v/>
      </c>
      <c r="R1444">
        <f>P1444*E1444</f>
        <v/>
      </c>
      <c r="S1444">
        <f>R1444*G1444</f>
        <v/>
      </c>
      <c r="T1444">
        <f>Q1444+S1444</f>
        <v/>
      </c>
      <c r="U1444">
        <f>(Q1444*D1444+S1444*I1444)*(1-O1444)</f>
        <v/>
      </c>
      <c r="V1444">
        <f>(R1444*K1444*N1444+'d_고정'!$B$3*('6_기대효과'!$H$7/8)*N1444*'d_고정'!$B$10*M1444*('6_기대효과'!$K$7/'d_고정'!$B$9))*(1-O1444)</f>
        <v/>
      </c>
      <c r="W1444">
        <f>(S1444*I1444+R1444*MAX(K1444-'d_고정'!$B$10*M1444*('6_기대효과'!$K$7/'d_고정'!$B$9),0)*N1444)*(1-O1444)</f>
        <v/>
      </c>
      <c r="X1444">
        <f>U1444+V1444</f>
        <v/>
      </c>
      <c r="Y1444">
        <f>U1444/('d_고정'!$B$5*'6_기대효과'!$H$7/8)/'d_고정'!$B$6</f>
        <v/>
      </c>
      <c r="Z1444">
        <f>U1444/('d_고정'!$B$8*'6_기대효과'!$H$7/8)</f>
        <v/>
      </c>
    </row>
    <row r="1445">
      <c r="A1445">
        <f>RAND()</f>
        <v/>
      </c>
      <c r="B1445">
        <f>IF('d_시나리오'!$J$2='d_시나리오'!$H$2,'d_시나리오'!$I$2,IF(A1445&lt;('d_시나리오'!$I$2-'d_시나리오'!$H$2)/('d_시나리오'!$J$2-'d_시나리오'!$H$2),'d_시나리오'!$H$2+SQRT(A1445*('d_시나리오'!$J$2-'d_시나리오'!$H$2)*('d_시나리오'!$I$2-'d_시나리오'!$H$2)),'d_시나리오'!$J$2-SQRT((1-A1445)*('d_시나리오'!$J$2-'d_시나리오'!$H$2)*('d_시나리오'!$J$2-'d_시나리오'!$I$2))))</f>
        <v/>
      </c>
      <c r="C1445">
        <f>BETAINV(RAND(),2,6)</f>
        <v/>
      </c>
      <c r="D1445">
        <f>INDEX('d_분포'!$A$2:$A$28,RANDBETWEEN(1,27))</f>
        <v/>
      </c>
      <c r="E1445">
        <f>INDEX('d_분포'!$C$2:$C$5,RANDBETWEEN(1,4))*(0.9+0.2*RAND())</f>
        <v/>
      </c>
      <c r="F1445">
        <f>RAND()</f>
        <v/>
      </c>
      <c r="G1445">
        <f>IF('d_시나리오'!$J$3='d_시나리오'!$H$3,'d_시나리오'!$I$3,IF(F1445&lt;('d_시나리오'!$I$3-'d_시나리오'!$H$3)/('d_시나리오'!$J$3-'d_시나리오'!$H$3),'d_시나리오'!$H$3+SQRT(F1445*('d_시나리오'!$J$3-'d_시나리오'!$H$3)*('d_시나리오'!$I$3-'d_시나리오'!$H$3)),'d_시나리오'!$J$3-SQRT((1-F1445)*('d_시나리오'!$J$3-'d_시나리오'!$H$3)*('d_시나리오'!$J$3-'d_시나리오'!$I$3))))</f>
        <v/>
      </c>
      <c r="H1445">
        <f>RAND()</f>
        <v/>
      </c>
      <c r="I1445">
        <f>IF('d_시나리오'!$J$4='d_시나리오'!$H$4,'d_시나리오'!$I$4,IF(H1445&lt;('d_시나리오'!$I$4-'d_시나리오'!$H$4)/('d_시나리오'!$J$4-'d_시나리오'!$H$4),'d_시나리오'!$H$4+SQRT(H1445*('d_시나리오'!$J$4-'d_시나리오'!$H$4)*('d_시나리오'!$I$4-'d_시나리오'!$H$4)),'d_시나리오'!$J$4-SQRT((1-H1445)*('d_시나리오'!$J$4-'d_시나리오'!$H$4)*('d_시나리오'!$J$4-'d_시나리오'!$I$4))))</f>
        <v/>
      </c>
      <c r="J1445">
        <f>RAND()</f>
        <v/>
      </c>
      <c r="K1445">
        <f>IF('d_시나리오'!$J$5='d_시나리오'!$H$5,'d_시나리오'!$I$5,IF(J1445&lt;('d_시나리오'!$I$5-'d_시나리오'!$H$5)/('d_시나리오'!$J$5-'d_시나리오'!$H$5),'d_시나리오'!$H$5+SQRT(J1445*('d_시나리오'!$J$5-'d_시나리오'!$H$5)*('d_시나리오'!$I$5-'d_시나리오'!$H$5)),'d_시나리오'!$J$5-SQRT((1-J1445)*('d_시나리오'!$J$5-'d_시나리오'!$H$5)*('d_시나리오'!$J$5-'d_시나리오'!$I$5))))</f>
        <v/>
      </c>
      <c r="L1445">
        <f>RAND()</f>
        <v/>
      </c>
      <c r="M1445">
        <f>IF('d_시나리오'!$J$6='d_시나리오'!$H$6,'d_시나리오'!$I$6,IF(L1445&lt;('d_시나리오'!$I$6-'d_시나리오'!$H$6)/('d_시나리오'!$J$6-'d_시나리오'!$H$6),'d_시나리오'!$H$6+SQRT(L1445*('d_시나리오'!$J$6-'d_시나리오'!$H$6)*('d_시나리오'!$I$6-'d_시나리오'!$H$6)),'d_시나리오'!$J$6-SQRT((1-L1445)*('d_시나리오'!$J$6-'d_시나리오'!$H$6)*('d_시나리오'!$J$6-'d_시나리오'!$I$6))))</f>
        <v/>
      </c>
      <c r="N1445">
        <f>INDEX('d_분포'!$B$2:$B$57,RANDBETWEEN(1,56))</f>
        <v/>
      </c>
      <c r="O1445">
        <f>BETAINV(RAND(),5,5)</f>
        <v/>
      </c>
      <c r="P1445">
        <f>'d_고정'!$B$1*'6_기대효과'!$H$7*('d_시나리오'!$I$7/'d_고정'!$B$2)*B1445</f>
        <v/>
      </c>
      <c r="Q1445">
        <f>P1445*C1445</f>
        <v/>
      </c>
      <c r="R1445">
        <f>P1445*E1445</f>
        <v/>
      </c>
      <c r="S1445">
        <f>R1445*G1445</f>
        <v/>
      </c>
      <c r="T1445">
        <f>Q1445+S1445</f>
        <v/>
      </c>
      <c r="U1445">
        <f>(Q1445*D1445+S1445*I1445)*(1-O1445)</f>
        <v/>
      </c>
      <c r="V1445">
        <f>(R1445*K1445*N1445+'d_고정'!$B$3*('6_기대효과'!$H$7/8)*N1445*'d_고정'!$B$10*M1445*('6_기대효과'!$K$7/'d_고정'!$B$9))*(1-O1445)</f>
        <v/>
      </c>
      <c r="W1445">
        <f>(S1445*I1445+R1445*MAX(K1445-'d_고정'!$B$10*M1445*('6_기대효과'!$K$7/'d_고정'!$B$9),0)*N1445)*(1-O1445)</f>
        <v/>
      </c>
      <c r="X1445">
        <f>U1445+V1445</f>
        <v/>
      </c>
      <c r="Y1445">
        <f>U1445/('d_고정'!$B$5*'6_기대효과'!$H$7/8)/'d_고정'!$B$6</f>
        <v/>
      </c>
      <c r="Z1445">
        <f>U1445/('d_고정'!$B$8*'6_기대효과'!$H$7/8)</f>
        <v/>
      </c>
    </row>
    <row r="1446">
      <c r="A1446">
        <f>RAND()</f>
        <v/>
      </c>
      <c r="B1446">
        <f>IF('d_시나리오'!$J$2='d_시나리오'!$H$2,'d_시나리오'!$I$2,IF(A1446&lt;('d_시나리오'!$I$2-'d_시나리오'!$H$2)/('d_시나리오'!$J$2-'d_시나리오'!$H$2),'d_시나리오'!$H$2+SQRT(A1446*('d_시나리오'!$J$2-'d_시나리오'!$H$2)*('d_시나리오'!$I$2-'d_시나리오'!$H$2)),'d_시나리오'!$J$2-SQRT((1-A1446)*('d_시나리오'!$J$2-'d_시나리오'!$H$2)*('d_시나리오'!$J$2-'d_시나리오'!$I$2))))</f>
        <v/>
      </c>
      <c r="C1446">
        <f>BETAINV(RAND(),2,6)</f>
        <v/>
      </c>
      <c r="D1446">
        <f>INDEX('d_분포'!$A$2:$A$28,RANDBETWEEN(1,27))</f>
        <v/>
      </c>
      <c r="E1446">
        <f>INDEX('d_분포'!$C$2:$C$5,RANDBETWEEN(1,4))*(0.9+0.2*RAND())</f>
        <v/>
      </c>
      <c r="F1446">
        <f>RAND()</f>
        <v/>
      </c>
      <c r="G1446">
        <f>IF('d_시나리오'!$J$3='d_시나리오'!$H$3,'d_시나리오'!$I$3,IF(F1446&lt;('d_시나리오'!$I$3-'d_시나리오'!$H$3)/('d_시나리오'!$J$3-'d_시나리오'!$H$3),'d_시나리오'!$H$3+SQRT(F1446*('d_시나리오'!$J$3-'d_시나리오'!$H$3)*('d_시나리오'!$I$3-'d_시나리오'!$H$3)),'d_시나리오'!$J$3-SQRT((1-F1446)*('d_시나리오'!$J$3-'d_시나리오'!$H$3)*('d_시나리오'!$J$3-'d_시나리오'!$I$3))))</f>
        <v/>
      </c>
      <c r="H1446">
        <f>RAND()</f>
        <v/>
      </c>
      <c r="I1446">
        <f>IF('d_시나리오'!$J$4='d_시나리오'!$H$4,'d_시나리오'!$I$4,IF(H1446&lt;('d_시나리오'!$I$4-'d_시나리오'!$H$4)/('d_시나리오'!$J$4-'d_시나리오'!$H$4),'d_시나리오'!$H$4+SQRT(H1446*('d_시나리오'!$J$4-'d_시나리오'!$H$4)*('d_시나리오'!$I$4-'d_시나리오'!$H$4)),'d_시나리오'!$J$4-SQRT((1-H1446)*('d_시나리오'!$J$4-'d_시나리오'!$H$4)*('d_시나리오'!$J$4-'d_시나리오'!$I$4))))</f>
        <v/>
      </c>
      <c r="J1446">
        <f>RAND()</f>
        <v/>
      </c>
      <c r="K1446">
        <f>IF('d_시나리오'!$J$5='d_시나리오'!$H$5,'d_시나리오'!$I$5,IF(J1446&lt;('d_시나리오'!$I$5-'d_시나리오'!$H$5)/('d_시나리오'!$J$5-'d_시나리오'!$H$5),'d_시나리오'!$H$5+SQRT(J1446*('d_시나리오'!$J$5-'d_시나리오'!$H$5)*('d_시나리오'!$I$5-'d_시나리오'!$H$5)),'d_시나리오'!$J$5-SQRT((1-J1446)*('d_시나리오'!$J$5-'d_시나리오'!$H$5)*('d_시나리오'!$J$5-'d_시나리오'!$I$5))))</f>
        <v/>
      </c>
      <c r="L1446">
        <f>RAND()</f>
        <v/>
      </c>
      <c r="M1446">
        <f>IF('d_시나리오'!$J$6='d_시나리오'!$H$6,'d_시나리오'!$I$6,IF(L1446&lt;('d_시나리오'!$I$6-'d_시나리오'!$H$6)/('d_시나리오'!$J$6-'d_시나리오'!$H$6),'d_시나리오'!$H$6+SQRT(L1446*('d_시나리오'!$J$6-'d_시나리오'!$H$6)*('d_시나리오'!$I$6-'d_시나리오'!$H$6)),'d_시나리오'!$J$6-SQRT((1-L1446)*('d_시나리오'!$J$6-'d_시나리오'!$H$6)*('d_시나리오'!$J$6-'d_시나리오'!$I$6))))</f>
        <v/>
      </c>
      <c r="N1446">
        <f>INDEX('d_분포'!$B$2:$B$57,RANDBETWEEN(1,56))</f>
        <v/>
      </c>
      <c r="O1446">
        <f>BETAINV(RAND(),5,5)</f>
        <v/>
      </c>
      <c r="P1446">
        <f>'d_고정'!$B$1*'6_기대효과'!$H$7*('d_시나리오'!$I$7/'d_고정'!$B$2)*B1446</f>
        <v/>
      </c>
      <c r="Q1446">
        <f>P1446*C1446</f>
        <v/>
      </c>
      <c r="R1446">
        <f>P1446*E1446</f>
        <v/>
      </c>
      <c r="S1446">
        <f>R1446*G1446</f>
        <v/>
      </c>
      <c r="T1446">
        <f>Q1446+S1446</f>
        <v/>
      </c>
      <c r="U1446">
        <f>(Q1446*D1446+S1446*I1446)*(1-O1446)</f>
        <v/>
      </c>
      <c r="V1446">
        <f>(R1446*K1446*N1446+'d_고정'!$B$3*('6_기대효과'!$H$7/8)*N1446*'d_고정'!$B$10*M1446*('6_기대효과'!$K$7/'d_고정'!$B$9))*(1-O1446)</f>
        <v/>
      </c>
      <c r="W1446">
        <f>(S1446*I1446+R1446*MAX(K1446-'d_고정'!$B$10*M1446*('6_기대효과'!$K$7/'d_고정'!$B$9),0)*N1446)*(1-O1446)</f>
        <v/>
      </c>
      <c r="X1446">
        <f>U1446+V1446</f>
        <v/>
      </c>
      <c r="Y1446">
        <f>U1446/('d_고정'!$B$5*'6_기대효과'!$H$7/8)/'d_고정'!$B$6</f>
        <v/>
      </c>
      <c r="Z1446">
        <f>U1446/('d_고정'!$B$8*'6_기대효과'!$H$7/8)</f>
        <v/>
      </c>
    </row>
    <row r="1447">
      <c r="A1447">
        <f>RAND()</f>
        <v/>
      </c>
      <c r="B1447">
        <f>IF('d_시나리오'!$J$2='d_시나리오'!$H$2,'d_시나리오'!$I$2,IF(A1447&lt;('d_시나리오'!$I$2-'d_시나리오'!$H$2)/('d_시나리오'!$J$2-'d_시나리오'!$H$2),'d_시나리오'!$H$2+SQRT(A1447*('d_시나리오'!$J$2-'d_시나리오'!$H$2)*('d_시나리오'!$I$2-'d_시나리오'!$H$2)),'d_시나리오'!$J$2-SQRT((1-A1447)*('d_시나리오'!$J$2-'d_시나리오'!$H$2)*('d_시나리오'!$J$2-'d_시나리오'!$I$2))))</f>
        <v/>
      </c>
      <c r="C1447">
        <f>BETAINV(RAND(),2,6)</f>
        <v/>
      </c>
      <c r="D1447">
        <f>INDEX('d_분포'!$A$2:$A$28,RANDBETWEEN(1,27))</f>
        <v/>
      </c>
      <c r="E1447">
        <f>INDEX('d_분포'!$C$2:$C$5,RANDBETWEEN(1,4))*(0.9+0.2*RAND())</f>
        <v/>
      </c>
      <c r="F1447">
        <f>RAND()</f>
        <v/>
      </c>
      <c r="G1447">
        <f>IF('d_시나리오'!$J$3='d_시나리오'!$H$3,'d_시나리오'!$I$3,IF(F1447&lt;('d_시나리오'!$I$3-'d_시나리오'!$H$3)/('d_시나리오'!$J$3-'d_시나리오'!$H$3),'d_시나리오'!$H$3+SQRT(F1447*('d_시나리오'!$J$3-'d_시나리오'!$H$3)*('d_시나리오'!$I$3-'d_시나리오'!$H$3)),'d_시나리오'!$J$3-SQRT((1-F1447)*('d_시나리오'!$J$3-'d_시나리오'!$H$3)*('d_시나리오'!$J$3-'d_시나리오'!$I$3))))</f>
        <v/>
      </c>
      <c r="H1447">
        <f>RAND()</f>
        <v/>
      </c>
      <c r="I1447">
        <f>IF('d_시나리오'!$J$4='d_시나리오'!$H$4,'d_시나리오'!$I$4,IF(H1447&lt;('d_시나리오'!$I$4-'d_시나리오'!$H$4)/('d_시나리오'!$J$4-'d_시나리오'!$H$4),'d_시나리오'!$H$4+SQRT(H1447*('d_시나리오'!$J$4-'d_시나리오'!$H$4)*('d_시나리오'!$I$4-'d_시나리오'!$H$4)),'d_시나리오'!$J$4-SQRT((1-H1447)*('d_시나리오'!$J$4-'d_시나리오'!$H$4)*('d_시나리오'!$J$4-'d_시나리오'!$I$4))))</f>
        <v/>
      </c>
      <c r="J1447">
        <f>RAND()</f>
        <v/>
      </c>
      <c r="K1447">
        <f>IF('d_시나리오'!$J$5='d_시나리오'!$H$5,'d_시나리오'!$I$5,IF(J1447&lt;('d_시나리오'!$I$5-'d_시나리오'!$H$5)/('d_시나리오'!$J$5-'d_시나리오'!$H$5),'d_시나리오'!$H$5+SQRT(J1447*('d_시나리오'!$J$5-'d_시나리오'!$H$5)*('d_시나리오'!$I$5-'d_시나리오'!$H$5)),'d_시나리오'!$J$5-SQRT((1-J1447)*('d_시나리오'!$J$5-'d_시나리오'!$H$5)*('d_시나리오'!$J$5-'d_시나리오'!$I$5))))</f>
        <v/>
      </c>
      <c r="L1447">
        <f>RAND()</f>
        <v/>
      </c>
      <c r="M1447">
        <f>IF('d_시나리오'!$J$6='d_시나리오'!$H$6,'d_시나리오'!$I$6,IF(L1447&lt;('d_시나리오'!$I$6-'d_시나리오'!$H$6)/('d_시나리오'!$J$6-'d_시나리오'!$H$6),'d_시나리오'!$H$6+SQRT(L1447*('d_시나리오'!$J$6-'d_시나리오'!$H$6)*('d_시나리오'!$I$6-'d_시나리오'!$H$6)),'d_시나리오'!$J$6-SQRT((1-L1447)*('d_시나리오'!$J$6-'d_시나리오'!$H$6)*('d_시나리오'!$J$6-'d_시나리오'!$I$6))))</f>
        <v/>
      </c>
      <c r="N1447">
        <f>INDEX('d_분포'!$B$2:$B$57,RANDBETWEEN(1,56))</f>
        <v/>
      </c>
      <c r="O1447">
        <f>BETAINV(RAND(),5,5)</f>
        <v/>
      </c>
      <c r="P1447">
        <f>'d_고정'!$B$1*'6_기대효과'!$H$7*('d_시나리오'!$I$7/'d_고정'!$B$2)*B1447</f>
        <v/>
      </c>
      <c r="Q1447">
        <f>P1447*C1447</f>
        <v/>
      </c>
      <c r="R1447">
        <f>P1447*E1447</f>
        <v/>
      </c>
      <c r="S1447">
        <f>R1447*G1447</f>
        <v/>
      </c>
      <c r="T1447">
        <f>Q1447+S1447</f>
        <v/>
      </c>
      <c r="U1447">
        <f>(Q1447*D1447+S1447*I1447)*(1-O1447)</f>
        <v/>
      </c>
      <c r="V1447">
        <f>(R1447*K1447*N1447+'d_고정'!$B$3*('6_기대효과'!$H$7/8)*N1447*'d_고정'!$B$10*M1447*('6_기대효과'!$K$7/'d_고정'!$B$9))*(1-O1447)</f>
        <v/>
      </c>
      <c r="W1447">
        <f>(S1447*I1447+R1447*MAX(K1447-'d_고정'!$B$10*M1447*('6_기대효과'!$K$7/'d_고정'!$B$9),0)*N1447)*(1-O1447)</f>
        <v/>
      </c>
      <c r="X1447">
        <f>U1447+V1447</f>
        <v/>
      </c>
      <c r="Y1447">
        <f>U1447/('d_고정'!$B$5*'6_기대효과'!$H$7/8)/'d_고정'!$B$6</f>
        <v/>
      </c>
      <c r="Z1447">
        <f>U1447/('d_고정'!$B$8*'6_기대효과'!$H$7/8)</f>
        <v/>
      </c>
    </row>
    <row r="1448">
      <c r="A1448">
        <f>RAND()</f>
        <v/>
      </c>
      <c r="B1448">
        <f>IF('d_시나리오'!$J$2='d_시나리오'!$H$2,'d_시나리오'!$I$2,IF(A1448&lt;('d_시나리오'!$I$2-'d_시나리오'!$H$2)/('d_시나리오'!$J$2-'d_시나리오'!$H$2),'d_시나리오'!$H$2+SQRT(A1448*('d_시나리오'!$J$2-'d_시나리오'!$H$2)*('d_시나리오'!$I$2-'d_시나리오'!$H$2)),'d_시나리오'!$J$2-SQRT((1-A1448)*('d_시나리오'!$J$2-'d_시나리오'!$H$2)*('d_시나리오'!$J$2-'d_시나리오'!$I$2))))</f>
        <v/>
      </c>
      <c r="C1448">
        <f>BETAINV(RAND(),2,6)</f>
        <v/>
      </c>
      <c r="D1448">
        <f>INDEX('d_분포'!$A$2:$A$28,RANDBETWEEN(1,27))</f>
        <v/>
      </c>
      <c r="E1448">
        <f>INDEX('d_분포'!$C$2:$C$5,RANDBETWEEN(1,4))*(0.9+0.2*RAND())</f>
        <v/>
      </c>
      <c r="F1448">
        <f>RAND()</f>
        <v/>
      </c>
      <c r="G1448">
        <f>IF('d_시나리오'!$J$3='d_시나리오'!$H$3,'d_시나리오'!$I$3,IF(F1448&lt;('d_시나리오'!$I$3-'d_시나리오'!$H$3)/('d_시나리오'!$J$3-'d_시나리오'!$H$3),'d_시나리오'!$H$3+SQRT(F1448*('d_시나리오'!$J$3-'d_시나리오'!$H$3)*('d_시나리오'!$I$3-'d_시나리오'!$H$3)),'d_시나리오'!$J$3-SQRT((1-F1448)*('d_시나리오'!$J$3-'d_시나리오'!$H$3)*('d_시나리오'!$J$3-'d_시나리오'!$I$3))))</f>
        <v/>
      </c>
      <c r="H1448">
        <f>RAND()</f>
        <v/>
      </c>
      <c r="I1448">
        <f>IF('d_시나리오'!$J$4='d_시나리오'!$H$4,'d_시나리오'!$I$4,IF(H1448&lt;('d_시나리오'!$I$4-'d_시나리오'!$H$4)/('d_시나리오'!$J$4-'d_시나리오'!$H$4),'d_시나리오'!$H$4+SQRT(H1448*('d_시나리오'!$J$4-'d_시나리오'!$H$4)*('d_시나리오'!$I$4-'d_시나리오'!$H$4)),'d_시나리오'!$J$4-SQRT((1-H1448)*('d_시나리오'!$J$4-'d_시나리오'!$H$4)*('d_시나리오'!$J$4-'d_시나리오'!$I$4))))</f>
        <v/>
      </c>
      <c r="J1448">
        <f>RAND()</f>
        <v/>
      </c>
      <c r="K1448">
        <f>IF('d_시나리오'!$J$5='d_시나리오'!$H$5,'d_시나리오'!$I$5,IF(J1448&lt;('d_시나리오'!$I$5-'d_시나리오'!$H$5)/('d_시나리오'!$J$5-'d_시나리오'!$H$5),'d_시나리오'!$H$5+SQRT(J1448*('d_시나리오'!$J$5-'d_시나리오'!$H$5)*('d_시나리오'!$I$5-'d_시나리오'!$H$5)),'d_시나리오'!$J$5-SQRT((1-J1448)*('d_시나리오'!$J$5-'d_시나리오'!$H$5)*('d_시나리오'!$J$5-'d_시나리오'!$I$5))))</f>
        <v/>
      </c>
      <c r="L1448">
        <f>RAND()</f>
        <v/>
      </c>
      <c r="M1448">
        <f>IF('d_시나리오'!$J$6='d_시나리오'!$H$6,'d_시나리오'!$I$6,IF(L1448&lt;('d_시나리오'!$I$6-'d_시나리오'!$H$6)/('d_시나리오'!$J$6-'d_시나리오'!$H$6),'d_시나리오'!$H$6+SQRT(L1448*('d_시나리오'!$J$6-'d_시나리오'!$H$6)*('d_시나리오'!$I$6-'d_시나리오'!$H$6)),'d_시나리오'!$J$6-SQRT((1-L1448)*('d_시나리오'!$J$6-'d_시나리오'!$H$6)*('d_시나리오'!$J$6-'d_시나리오'!$I$6))))</f>
        <v/>
      </c>
      <c r="N1448">
        <f>INDEX('d_분포'!$B$2:$B$57,RANDBETWEEN(1,56))</f>
        <v/>
      </c>
      <c r="O1448">
        <f>BETAINV(RAND(),5,5)</f>
        <v/>
      </c>
      <c r="P1448">
        <f>'d_고정'!$B$1*'6_기대효과'!$H$7*('d_시나리오'!$I$7/'d_고정'!$B$2)*B1448</f>
        <v/>
      </c>
      <c r="Q1448">
        <f>P1448*C1448</f>
        <v/>
      </c>
      <c r="R1448">
        <f>P1448*E1448</f>
        <v/>
      </c>
      <c r="S1448">
        <f>R1448*G1448</f>
        <v/>
      </c>
      <c r="T1448">
        <f>Q1448+S1448</f>
        <v/>
      </c>
      <c r="U1448">
        <f>(Q1448*D1448+S1448*I1448)*(1-O1448)</f>
        <v/>
      </c>
      <c r="V1448">
        <f>(R1448*K1448*N1448+'d_고정'!$B$3*('6_기대효과'!$H$7/8)*N1448*'d_고정'!$B$10*M1448*('6_기대효과'!$K$7/'d_고정'!$B$9))*(1-O1448)</f>
        <v/>
      </c>
      <c r="W1448">
        <f>(S1448*I1448+R1448*MAX(K1448-'d_고정'!$B$10*M1448*('6_기대효과'!$K$7/'d_고정'!$B$9),0)*N1448)*(1-O1448)</f>
        <v/>
      </c>
      <c r="X1448">
        <f>U1448+V1448</f>
        <v/>
      </c>
      <c r="Y1448">
        <f>U1448/('d_고정'!$B$5*'6_기대효과'!$H$7/8)/'d_고정'!$B$6</f>
        <v/>
      </c>
      <c r="Z1448">
        <f>U1448/('d_고정'!$B$8*'6_기대효과'!$H$7/8)</f>
        <v/>
      </c>
    </row>
    <row r="1449">
      <c r="A1449">
        <f>RAND()</f>
        <v/>
      </c>
      <c r="B1449">
        <f>IF('d_시나리오'!$J$2='d_시나리오'!$H$2,'d_시나리오'!$I$2,IF(A1449&lt;('d_시나리오'!$I$2-'d_시나리오'!$H$2)/('d_시나리오'!$J$2-'d_시나리오'!$H$2),'d_시나리오'!$H$2+SQRT(A1449*('d_시나리오'!$J$2-'d_시나리오'!$H$2)*('d_시나리오'!$I$2-'d_시나리오'!$H$2)),'d_시나리오'!$J$2-SQRT((1-A1449)*('d_시나리오'!$J$2-'d_시나리오'!$H$2)*('d_시나리오'!$J$2-'d_시나리오'!$I$2))))</f>
        <v/>
      </c>
      <c r="C1449">
        <f>BETAINV(RAND(),2,6)</f>
        <v/>
      </c>
      <c r="D1449">
        <f>INDEX('d_분포'!$A$2:$A$28,RANDBETWEEN(1,27))</f>
        <v/>
      </c>
      <c r="E1449">
        <f>INDEX('d_분포'!$C$2:$C$5,RANDBETWEEN(1,4))*(0.9+0.2*RAND())</f>
        <v/>
      </c>
      <c r="F1449">
        <f>RAND()</f>
        <v/>
      </c>
      <c r="G1449">
        <f>IF('d_시나리오'!$J$3='d_시나리오'!$H$3,'d_시나리오'!$I$3,IF(F1449&lt;('d_시나리오'!$I$3-'d_시나리오'!$H$3)/('d_시나리오'!$J$3-'d_시나리오'!$H$3),'d_시나리오'!$H$3+SQRT(F1449*('d_시나리오'!$J$3-'d_시나리오'!$H$3)*('d_시나리오'!$I$3-'d_시나리오'!$H$3)),'d_시나리오'!$J$3-SQRT((1-F1449)*('d_시나리오'!$J$3-'d_시나리오'!$H$3)*('d_시나리오'!$J$3-'d_시나리오'!$I$3))))</f>
        <v/>
      </c>
      <c r="H1449">
        <f>RAND()</f>
        <v/>
      </c>
      <c r="I1449">
        <f>IF('d_시나리오'!$J$4='d_시나리오'!$H$4,'d_시나리오'!$I$4,IF(H1449&lt;('d_시나리오'!$I$4-'d_시나리오'!$H$4)/('d_시나리오'!$J$4-'d_시나리오'!$H$4),'d_시나리오'!$H$4+SQRT(H1449*('d_시나리오'!$J$4-'d_시나리오'!$H$4)*('d_시나리오'!$I$4-'d_시나리오'!$H$4)),'d_시나리오'!$J$4-SQRT((1-H1449)*('d_시나리오'!$J$4-'d_시나리오'!$H$4)*('d_시나리오'!$J$4-'d_시나리오'!$I$4))))</f>
        <v/>
      </c>
      <c r="J1449">
        <f>RAND()</f>
        <v/>
      </c>
      <c r="K1449">
        <f>IF('d_시나리오'!$J$5='d_시나리오'!$H$5,'d_시나리오'!$I$5,IF(J1449&lt;('d_시나리오'!$I$5-'d_시나리오'!$H$5)/('d_시나리오'!$J$5-'d_시나리오'!$H$5),'d_시나리오'!$H$5+SQRT(J1449*('d_시나리오'!$J$5-'d_시나리오'!$H$5)*('d_시나리오'!$I$5-'d_시나리오'!$H$5)),'d_시나리오'!$J$5-SQRT((1-J1449)*('d_시나리오'!$J$5-'d_시나리오'!$H$5)*('d_시나리오'!$J$5-'d_시나리오'!$I$5))))</f>
        <v/>
      </c>
      <c r="L1449">
        <f>RAND()</f>
        <v/>
      </c>
      <c r="M1449">
        <f>IF('d_시나리오'!$J$6='d_시나리오'!$H$6,'d_시나리오'!$I$6,IF(L1449&lt;('d_시나리오'!$I$6-'d_시나리오'!$H$6)/('d_시나리오'!$J$6-'d_시나리오'!$H$6),'d_시나리오'!$H$6+SQRT(L1449*('d_시나리오'!$J$6-'d_시나리오'!$H$6)*('d_시나리오'!$I$6-'d_시나리오'!$H$6)),'d_시나리오'!$J$6-SQRT((1-L1449)*('d_시나리오'!$J$6-'d_시나리오'!$H$6)*('d_시나리오'!$J$6-'d_시나리오'!$I$6))))</f>
        <v/>
      </c>
      <c r="N1449">
        <f>INDEX('d_분포'!$B$2:$B$57,RANDBETWEEN(1,56))</f>
        <v/>
      </c>
      <c r="O1449">
        <f>BETAINV(RAND(),5,5)</f>
        <v/>
      </c>
      <c r="P1449">
        <f>'d_고정'!$B$1*'6_기대효과'!$H$7*('d_시나리오'!$I$7/'d_고정'!$B$2)*B1449</f>
        <v/>
      </c>
      <c r="Q1449">
        <f>P1449*C1449</f>
        <v/>
      </c>
      <c r="R1449">
        <f>P1449*E1449</f>
        <v/>
      </c>
      <c r="S1449">
        <f>R1449*G1449</f>
        <v/>
      </c>
      <c r="T1449">
        <f>Q1449+S1449</f>
        <v/>
      </c>
      <c r="U1449">
        <f>(Q1449*D1449+S1449*I1449)*(1-O1449)</f>
        <v/>
      </c>
      <c r="V1449">
        <f>(R1449*K1449*N1449+'d_고정'!$B$3*('6_기대효과'!$H$7/8)*N1449*'d_고정'!$B$10*M1449*('6_기대효과'!$K$7/'d_고정'!$B$9))*(1-O1449)</f>
        <v/>
      </c>
      <c r="W1449">
        <f>(S1449*I1449+R1449*MAX(K1449-'d_고정'!$B$10*M1449*('6_기대효과'!$K$7/'d_고정'!$B$9),0)*N1449)*(1-O1449)</f>
        <v/>
      </c>
      <c r="X1449">
        <f>U1449+V1449</f>
        <v/>
      </c>
      <c r="Y1449">
        <f>U1449/('d_고정'!$B$5*'6_기대효과'!$H$7/8)/'d_고정'!$B$6</f>
        <v/>
      </c>
      <c r="Z1449">
        <f>U1449/('d_고정'!$B$8*'6_기대효과'!$H$7/8)</f>
        <v/>
      </c>
    </row>
    <row r="1450">
      <c r="A1450">
        <f>RAND()</f>
        <v/>
      </c>
      <c r="B1450">
        <f>IF('d_시나리오'!$J$2='d_시나리오'!$H$2,'d_시나리오'!$I$2,IF(A1450&lt;('d_시나리오'!$I$2-'d_시나리오'!$H$2)/('d_시나리오'!$J$2-'d_시나리오'!$H$2),'d_시나리오'!$H$2+SQRT(A1450*('d_시나리오'!$J$2-'d_시나리오'!$H$2)*('d_시나리오'!$I$2-'d_시나리오'!$H$2)),'d_시나리오'!$J$2-SQRT((1-A1450)*('d_시나리오'!$J$2-'d_시나리오'!$H$2)*('d_시나리오'!$J$2-'d_시나리오'!$I$2))))</f>
        <v/>
      </c>
      <c r="C1450">
        <f>BETAINV(RAND(),2,6)</f>
        <v/>
      </c>
      <c r="D1450">
        <f>INDEX('d_분포'!$A$2:$A$28,RANDBETWEEN(1,27))</f>
        <v/>
      </c>
      <c r="E1450">
        <f>INDEX('d_분포'!$C$2:$C$5,RANDBETWEEN(1,4))*(0.9+0.2*RAND())</f>
        <v/>
      </c>
      <c r="F1450">
        <f>RAND()</f>
        <v/>
      </c>
      <c r="G1450">
        <f>IF('d_시나리오'!$J$3='d_시나리오'!$H$3,'d_시나리오'!$I$3,IF(F1450&lt;('d_시나리오'!$I$3-'d_시나리오'!$H$3)/('d_시나리오'!$J$3-'d_시나리오'!$H$3),'d_시나리오'!$H$3+SQRT(F1450*('d_시나리오'!$J$3-'d_시나리오'!$H$3)*('d_시나리오'!$I$3-'d_시나리오'!$H$3)),'d_시나리오'!$J$3-SQRT((1-F1450)*('d_시나리오'!$J$3-'d_시나리오'!$H$3)*('d_시나리오'!$J$3-'d_시나리오'!$I$3))))</f>
        <v/>
      </c>
      <c r="H1450">
        <f>RAND()</f>
        <v/>
      </c>
      <c r="I1450">
        <f>IF('d_시나리오'!$J$4='d_시나리오'!$H$4,'d_시나리오'!$I$4,IF(H1450&lt;('d_시나리오'!$I$4-'d_시나리오'!$H$4)/('d_시나리오'!$J$4-'d_시나리오'!$H$4),'d_시나리오'!$H$4+SQRT(H1450*('d_시나리오'!$J$4-'d_시나리오'!$H$4)*('d_시나리오'!$I$4-'d_시나리오'!$H$4)),'d_시나리오'!$J$4-SQRT((1-H1450)*('d_시나리오'!$J$4-'d_시나리오'!$H$4)*('d_시나리오'!$J$4-'d_시나리오'!$I$4))))</f>
        <v/>
      </c>
      <c r="J1450">
        <f>RAND()</f>
        <v/>
      </c>
      <c r="K1450">
        <f>IF('d_시나리오'!$J$5='d_시나리오'!$H$5,'d_시나리오'!$I$5,IF(J1450&lt;('d_시나리오'!$I$5-'d_시나리오'!$H$5)/('d_시나리오'!$J$5-'d_시나리오'!$H$5),'d_시나리오'!$H$5+SQRT(J1450*('d_시나리오'!$J$5-'d_시나리오'!$H$5)*('d_시나리오'!$I$5-'d_시나리오'!$H$5)),'d_시나리오'!$J$5-SQRT((1-J1450)*('d_시나리오'!$J$5-'d_시나리오'!$H$5)*('d_시나리오'!$J$5-'d_시나리오'!$I$5))))</f>
        <v/>
      </c>
      <c r="L1450">
        <f>RAND()</f>
        <v/>
      </c>
      <c r="M1450">
        <f>IF('d_시나리오'!$J$6='d_시나리오'!$H$6,'d_시나리오'!$I$6,IF(L1450&lt;('d_시나리오'!$I$6-'d_시나리오'!$H$6)/('d_시나리오'!$J$6-'d_시나리오'!$H$6),'d_시나리오'!$H$6+SQRT(L1450*('d_시나리오'!$J$6-'d_시나리오'!$H$6)*('d_시나리오'!$I$6-'d_시나리오'!$H$6)),'d_시나리오'!$J$6-SQRT((1-L1450)*('d_시나리오'!$J$6-'d_시나리오'!$H$6)*('d_시나리오'!$J$6-'d_시나리오'!$I$6))))</f>
        <v/>
      </c>
      <c r="N1450">
        <f>INDEX('d_분포'!$B$2:$B$57,RANDBETWEEN(1,56))</f>
        <v/>
      </c>
      <c r="O1450">
        <f>BETAINV(RAND(),5,5)</f>
        <v/>
      </c>
      <c r="P1450">
        <f>'d_고정'!$B$1*'6_기대효과'!$H$7*('d_시나리오'!$I$7/'d_고정'!$B$2)*B1450</f>
        <v/>
      </c>
      <c r="Q1450">
        <f>P1450*C1450</f>
        <v/>
      </c>
      <c r="R1450">
        <f>P1450*E1450</f>
        <v/>
      </c>
      <c r="S1450">
        <f>R1450*G1450</f>
        <v/>
      </c>
      <c r="T1450">
        <f>Q1450+S1450</f>
        <v/>
      </c>
      <c r="U1450">
        <f>(Q1450*D1450+S1450*I1450)*(1-O1450)</f>
        <v/>
      </c>
      <c r="V1450">
        <f>(R1450*K1450*N1450+'d_고정'!$B$3*('6_기대효과'!$H$7/8)*N1450*'d_고정'!$B$10*M1450*('6_기대효과'!$K$7/'d_고정'!$B$9))*(1-O1450)</f>
        <v/>
      </c>
      <c r="W1450">
        <f>(S1450*I1450+R1450*MAX(K1450-'d_고정'!$B$10*M1450*('6_기대효과'!$K$7/'d_고정'!$B$9),0)*N1450)*(1-O1450)</f>
        <v/>
      </c>
      <c r="X1450">
        <f>U1450+V1450</f>
        <v/>
      </c>
      <c r="Y1450">
        <f>U1450/('d_고정'!$B$5*'6_기대효과'!$H$7/8)/'d_고정'!$B$6</f>
        <v/>
      </c>
      <c r="Z1450">
        <f>U1450/('d_고정'!$B$8*'6_기대효과'!$H$7/8)</f>
        <v/>
      </c>
    </row>
    <row r="1451">
      <c r="A1451">
        <f>RAND()</f>
        <v/>
      </c>
      <c r="B1451">
        <f>IF('d_시나리오'!$J$2='d_시나리오'!$H$2,'d_시나리오'!$I$2,IF(A1451&lt;('d_시나리오'!$I$2-'d_시나리오'!$H$2)/('d_시나리오'!$J$2-'d_시나리오'!$H$2),'d_시나리오'!$H$2+SQRT(A1451*('d_시나리오'!$J$2-'d_시나리오'!$H$2)*('d_시나리오'!$I$2-'d_시나리오'!$H$2)),'d_시나리오'!$J$2-SQRT((1-A1451)*('d_시나리오'!$J$2-'d_시나리오'!$H$2)*('d_시나리오'!$J$2-'d_시나리오'!$I$2))))</f>
        <v/>
      </c>
      <c r="C1451">
        <f>BETAINV(RAND(),2,6)</f>
        <v/>
      </c>
      <c r="D1451">
        <f>INDEX('d_분포'!$A$2:$A$28,RANDBETWEEN(1,27))</f>
        <v/>
      </c>
      <c r="E1451">
        <f>INDEX('d_분포'!$C$2:$C$5,RANDBETWEEN(1,4))*(0.9+0.2*RAND())</f>
        <v/>
      </c>
      <c r="F1451">
        <f>RAND()</f>
        <v/>
      </c>
      <c r="G1451">
        <f>IF('d_시나리오'!$J$3='d_시나리오'!$H$3,'d_시나리오'!$I$3,IF(F1451&lt;('d_시나리오'!$I$3-'d_시나리오'!$H$3)/('d_시나리오'!$J$3-'d_시나리오'!$H$3),'d_시나리오'!$H$3+SQRT(F1451*('d_시나리오'!$J$3-'d_시나리오'!$H$3)*('d_시나리오'!$I$3-'d_시나리오'!$H$3)),'d_시나리오'!$J$3-SQRT((1-F1451)*('d_시나리오'!$J$3-'d_시나리오'!$H$3)*('d_시나리오'!$J$3-'d_시나리오'!$I$3))))</f>
        <v/>
      </c>
      <c r="H1451">
        <f>RAND()</f>
        <v/>
      </c>
      <c r="I1451">
        <f>IF('d_시나리오'!$J$4='d_시나리오'!$H$4,'d_시나리오'!$I$4,IF(H1451&lt;('d_시나리오'!$I$4-'d_시나리오'!$H$4)/('d_시나리오'!$J$4-'d_시나리오'!$H$4),'d_시나리오'!$H$4+SQRT(H1451*('d_시나리오'!$J$4-'d_시나리오'!$H$4)*('d_시나리오'!$I$4-'d_시나리오'!$H$4)),'d_시나리오'!$J$4-SQRT((1-H1451)*('d_시나리오'!$J$4-'d_시나리오'!$H$4)*('d_시나리오'!$J$4-'d_시나리오'!$I$4))))</f>
        <v/>
      </c>
      <c r="J1451">
        <f>RAND()</f>
        <v/>
      </c>
      <c r="K1451">
        <f>IF('d_시나리오'!$J$5='d_시나리오'!$H$5,'d_시나리오'!$I$5,IF(J1451&lt;('d_시나리오'!$I$5-'d_시나리오'!$H$5)/('d_시나리오'!$J$5-'d_시나리오'!$H$5),'d_시나리오'!$H$5+SQRT(J1451*('d_시나리오'!$J$5-'d_시나리오'!$H$5)*('d_시나리오'!$I$5-'d_시나리오'!$H$5)),'d_시나리오'!$J$5-SQRT((1-J1451)*('d_시나리오'!$J$5-'d_시나리오'!$H$5)*('d_시나리오'!$J$5-'d_시나리오'!$I$5))))</f>
        <v/>
      </c>
      <c r="L1451">
        <f>RAND()</f>
        <v/>
      </c>
      <c r="M1451">
        <f>IF('d_시나리오'!$J$6='d_시나리오'!$H$6,'d_시나리오'!$I$6,IF(L1451&lt;('d_시나리오'!$I$6-'d_시나리오'!$H$6)/('d_시나리오'!$J$6-'d_시나리오'!$H$6),'d_시나리오'!$H$6+SQRT(L1451*('d_시나리오'!$J$6-'d_시나리오'!$H$6)*('d_시나리오'!$I$6-'d_시나리오'!$H$6)),'d_시나리오'!$J$6-SQRT((1-L1451)*('d_시나리오'!$J$6-'d_시나리오'!$H$6)*('d_시나리오'!$J$6-'d_시나리오'!$I$6))))</f>
        <v/>
      </c>
      <c r="N1451">
        <f>INDEX('d_분포'!$B$2:$B$57,RANDBETWEEN(1,56))</f>
        <v/>
      </c>
      <c r="O1451">
        <f>BETAINV(RAND(),5,5)</f>
        <v/>
      </c>
      <c r="P1451">
        <f>'d_고정'!$B$1*'6_기대효과'!$H$7*('d_시나리오'!$I$7/'d_고정'!$B$2)*B1451</f>
        <v/>
      </c>
      <c r="Q1451">
        <f>P1451*C1451</f>
        <v/>
      </c>
      <c r="R1451">
        <f>P1451*E1451</f>
        <v/>
      </c>
      <c r="S1451">
        <f>R1451*G1451</f>
        <v/>
      </c>
      <c r="T1451">
        <f>Q1451+S1451</f>
        <v/>
      </c>
      <c r="U1451">
        <f>(Q1451*D1451+S1451*I1451)*(1-O1451)</f>
        <v/>
      </c>
      <c r="V1451">
        <f>(R1451*K1451*N1451+'d_고정'!$B$3*('6_기대효과'!$H$7/8)*N1451*'d_고정'!$B$10*M1451*('6_기대효과'!$K$7/'d_고정'!$B$9))*(1-O1451)</f>
        <v/>
      </c>
      <c r="W1451">
        <f>(S1451*I1451+R1451*MAX(K1451-'d_고정'!$B$10*M1451*('6_기대효과'!$K$7/'d_고정'!$B$9),0)*N1451)*(1-O1451)</f>
        <v/>
      </c>
      <c r="X1451">
        <f>U1451+V1451</f>
        <v/>
      </c>
      <c r="Y1451">
        <f>U1451/('d_고정'!$B$5*'6_기대효과'!$H$7/8)/'d_고정'!$B$6</f>
        <v/>
      </c>
      <c r="Z1451">
        <f>U1451/('d_고정'!$B$8*'6_기대효과'!$H$7/8)</f>
        <v/>
      </c>
    </row>
    <row r="1452">
      <c r="A1452">
        <f>RAND()</f>
        <v/>
      </c>
      <c r="B1452">
        <f>IF('d_시나리오'!$J$2='d_시나리오'!$H$2,'d_시나리오'!$I$2,IF(A1452&lt;('d_시나리오'!$I$2-'d_시나리오'!$H$2)/('d_시나리오'!$J$2-'d_시나리오'!$H$2),'d_시나리오'!$H$2+SQRT(A1452*('d_시나리오'!$J$2-'d_시나리오'!$H$2)*('d_시나리오'!$I$2-'d_시나리오'!$H$2)),'d_시나리오'!$J$2-SQRT((1-A1452)*('d_시나리오'!$J$2-'d_시나리오'!$H$2)*('d_시나리오'!$J$2-'d_시나리오'!$I$2))))</f>
        <v/>
      </c>
      <c r="C1452">
        <f>BETAINV(RAND(),2,6)</f>
        <v/>
      </c>
      <c r="D1452">
        <f>INDEX('d_분포'!$A$2:$A$28,RANDBETWEEN(1,27))</f>
        <v/>
      </c>
      <c r="E1452">
        <f>INDEX('d_분포'!$C$2:$C$5,RANDBETWEEN(1,4))*(0.9+0.2*RAND())</f>
        <v/>
      </c>
      <c r="F1452">
        <f>RAND()</f>
        <v/>
      </c>
      <c r="G1452">
        <f>IF('d_시나리오'!$J$3='d_시나리오'!$H$3,'d_시나리오'!$I$3,IF(F1452&lt;('d_시나리오'!$I$3-'d_시나리오'!$H$3)/('d_시나리오'!$J$3-'d_시나리오'!$H$3),'d_시나리오'!$H$3+SQRT(F1452*('d_시나리오'!$J$3-'d_시나리오'!$H$3)*('d_시나리오'!$I$3-'d_시나리오'!$H$3)),'d_시나리오'!$J$3-SQRT((1-F1452)*('d_시나리오'!$J$3-'d_시나리오'!$H$3)*('d_시나리오'!$J$3-'d_시나리오'!$I$3))))</f>
        <v/>
      </c>
      <c r="H1452">
        <f>RAND()</f>
        <v/>
      </c>
      <c r="I1452">
        <f>IF('d_시나리오'!$J$4='d_시나리오'!$H$4,'d_시나리오'!$I$4,IF(H1452&lt;('d_시나리오'!$I$4-'d_시나리오'!$H$4)/('d_시나리오'!$J$4-'d_시나리오'!$H$4),'d_시나리오'!$H$4+SQRT(H1452*('d_시나리오'!$J$4-'d_시나리오'!$H$4)*('d_시나리오'!$I$4-'d_시나리오'!$H$4)),'d_시나리오'!$J$4-SQRT((1-H1452)*('d_시나리오'!$J$4-'d_시나리오'!$H$4)*('d_시나리오'!$J$4-'d_시나리오'!$I$4))))</f>
        <v/>
      </c>
      <c r="J1452">
        <f>RAND()</f>
        <v/>
      </c>
      <c r="K1452">
        <f>IF('d_시나리오'!$J$5='d_시나리오'!$H$5,'d_시나리오'!$I$5,IF(J1452&lt;('d_시나리오'!$I$5-'d_시나리오'!$H$5)/('d_시나리오'!$J$5-'d_시나리오'!$H$5),'d_시나리오'!$H$5+SQRT(J1452*('d_시나리오'!$J$5-'d_시나리오'!$H$5)*('d_시나리오'!$I$5-'d_시나리오'!$H$5)),'d_시나리오'!$J$5-SQRT((1-J1452)*('d_시나리오'!$J$5-'d_시나리오'!$H$5)*('d_시나리오'!$J$5-'d_시나리오'!$I$5))))</f>
        <v/>
      </c>
      <c r="L1452">
        <f>RAND()</f>
        <v/>
      </c>
      <c r="M1452">
        <f>IF('d_시나리오'!$J$6='d_시나리오'!$H$6,'d_시나리오'!$I$6,IF(L1452&lt;('d_시나리오'!$I$6-'d_시나리오'!$H$6)/('d_시나리오'!$J$6-'d_시나리오'!$H$6),'d_시나리오'!$H$6+SQRT(L1452*('d_시나리오'!$J$6-'d_시나리오'!$H$6)*('d_시나리오'!$I$6-'d_시나리오'!$H$6)),'d_시나리오'!$J$6-SQRT((1-L1452)*('d_시나리오'!$J$6-'d_시나리오'!$H$6)*('d_시나리오'!$J$6-'d_시나리오'!$I$6))))</f>
        <v/>
      </c>
      <c r="N1452">
        <f>INDEX('d_분포'!$B$2:$B$57,RANDBETWEEN(1,56))</f>
        <v/>
      </c>
      <c r="O1452">
        <f>BETAINV(RAND(),5,5)</f>
        <v/>
      </c>
      <c r="P1452">
        <f>'d_고정'!$B$1*'6_기대효과'!$H$7*('d_시나리오'!$I$7/'d_고정'!$B$2)*B1452</f>
        <v/>
      </c>
      <c r="Q1452">
        <f>P1452*C1452</f>
        <v/>
      </c>
      <c r="R1452">
        <f>P1452*E1452</f>
        <v/>
      </c>
      <c r="S1452">
        <f>R1452*G1452</f>
        <v/>
      </c>
      <c r="T1452">
        <f>Q1452+S1452</f>
        <v/>
      </c>
      <c r="U1452">
        <f>(Q1452*D1452+S1452*I1452)*(1-O1452)</f>
        <v/>
      </c>
      <c r="V1452">
        <f>(R1452*K1452*N1452+'d_고정'!$B$3*('6_기대효과'!$H$7/8)*N1452*'d_고정'!$B$10*M1452*('6_기대효과'!$K$7/'d_고정'!$B$9))*(1-O1452)</f>
        <v/>
      </c>
      <c r="W1452">
        <f>(S1452*I1452+R1452*MAX(K1452-'d_고정'!$B$10*M1452*('6_기대효과'!$K$7/'d_고정'!$B$9),0)*N1452)*(1-O1452)</f>
        <v/>
      </c>
      <c r="X1452">
        <f>U1452+V1452</f>
        <v/>
      </c>
      <c r="Y1452">
        <f>U1452/('d_고정'!$B$5*'6_기대효과'!$H$7/8)/'d_고정'!$B$6</f>
        <v/>
      </c>
      <c r="Z1452">
        <f>U1452/('d_고정'!$B$8*'6_기대효과'!$H$7/8)</f>
        <v/>
      </c>
    </row>
    <row r="1453">
      <c r="A1453">
        <f>RAND()</f>
        <v/>
      </c>
      <c r="B1453">
        <f>IF('d_시나리오'!$J$2='d_시나리오'!$H$2,'d_시나리오'!$I$2,IF(A1453&lt;('d_시나리오'!$I$2-'d_시나리오'!$H$2)/('d_시나리오'!$J$2-'d_시나리오'!$H$2),'d_시나리오'!$H$2+SQRT(A1453*('d_시나리오'!$J$2-'d_시나리오'!$H$2)*('d_시나리오'!$I$2-'d_시나리오'!$H$2)),'d_시나리오'!$J$2-SQRT((1-A1453)*('d_시나리오'!$J$2-'d_시나리오'!$H$2)*('d_시나리오'!$J$2-'d_시나리오'!$I$2))))</f>
        <v/>
      </c>
      <c r="C1453">
        <f>BETAINV(RAND(),2,6)</f>
        <v/>
      </c>
      <c r="D1453">
        <f>INDEX('d_분포'!$A$2:$A$28,RANDBETWEEN(1,27))</f>
        <v/>
      </c>
      <c r="E1453">
        <f>INDEX('d_분포'!$C$2:$C$5,RANDBETWEEN(1,4))*(0.9+0.2*RAND())</f>
        <v/>
      </c>
      <c r="F1453">
        <f>RAND()</f>
        <v/>
      </c>
      <c r="G1453">
        <f>IF('d_시나리오'!$J$3='d_시나리오'!$H$3,'d_시나리오'!$I$3,IF(F1453&lt;('d_시나리오'!$I$3-'d_시나리오'!$H$3)/('d_시나리오'!$J$3-'d_시나리오'!$H$3),'d_시나리오'!$H$3+SQRT(F1453*('d_시나리오'!$J$3-'d_시나리오'!$H$3)*('d_시나리오'!$I$3-'d_시나리오'!$H$3)),'d_시나리오'!$J$3-SQRT((1-F1453)*('d_시나리오'!$J$3-'d_시나리오'!$H$3)*('d_시나리오'!$J$3-'d_시나리오'!$I$3))))</f>
        <v/>
      </c>
      <c r="H1453">
        <f>RAND()</f>
        <v/>
      </c>
      <c r="I1453">
        <f>IF('d_시나리오'!$J$4='d_시나리오'!$H$4,'d_시나리오'!$I$4,IF(H1453&lt;('d_시나리오'!$I$4-'d_시나리오'!$H$4)/('d_시나리오'!$J$4-'d_시나리오'!$H$4),'d_시나리오'!$H$4+SQRT(H1453*('d_시나리오'!$J$4-'d_시나리오'!$H$4)*('d_시나리오'!$I$4-'d_시나리오'!$H$4)),'d_시나리오'!$J$4-SQRT((1-H1453)*('d_시나리오'!$J$4-'d_시나리오'!$H$4)*('d_시나리오'!$J$4-'d_시나리오'!$I$4))))</f>
        <v/>
      </c>
      <c r="J1453">
        <f>RAND()</f>
        <v/>
      </c>
      <c r="K1453">
        <f>IF('d_시나리오'!$J$5='d_시나리오'!$H$5,'d_시나리오'!$I$5,IF(J1453&lt;('d_시나리오'!$I$5-'d_시나리오'!$H$5)/('d_시나리오'!$J$5-'d_시나리오'!$H$5),'d_시나리오'!$H$5+SQRT(J1453*('d_시나리오'!$J$5-'d_시나리오'!$H$5)*('d_시나리오'!$I$5-'d_시나리오'!$H$5)),'d_시나리오'!$J$5-SQRT((1-J1453)*('d_시나리오'!$J$5-'d_시나리오'!$H$5)*('d_시나리오'!$J$5-'d_시나리오'!$I$5))))</f>
        <v/>
      </c>
      <c r="L1453">
        <f>RAND()</f>
        <v/>
      </c>
      <c r="M1453">
        <f>IF('d_시나리오'!$J$6='d_시나리오'!$H$6,'d_시나리오'!$I$6,IF(L1453&lt;('d_시나리오'!$I$6-'d_시나리오'!$H$6)/('d_시나리오'!$J$6-'d_시나리오'!$H$6),'d_시나리오'!$H$6+SQRT(L1453*('d_시나리오'!$J$6-'d_시나리오'!$H$6)*('d_시나리오'!$I$6-'d_시나리오'!$H$6)),'d_시나리오'!$J$6-SQRT((1-L1453)*('d_시나리오'!$J$6-'d_시나리오'!$H$6)*('d_시나리오'!$J$6-'d_시나리오'!$I$6))))</f>
        <v/>
      </c>
      <c r="N1453">
        <f>INDEX('d_분포'!$B$2:$B$57,RANDBETWEEN(1,56))</f>
        <v/>
      </c>
      <c r="O1453">
        <f>BETAINV(RAND(),5,5)</f>
        <v/>
      </c>
      <c r="P1453">
        <f>'d_고정'!$B$1*'6_기대효과'!$H$7*('d_시나리오'!$I$7/'d_고정'!$B$2)*B1453</f>
        <v/>
      </c>
      <c r="Q1453">
        <f>P1453*C1453</f>
        <v/>
      </c>
      <c r="R1453">
        <f>P1453*E1453</f>
        <v/>
      </c>
      <c r="S1453">
        <f>R1453*G1453</f>
        <v/>
      </c>
      <c r="T1453">
        <f>Q1453+S1453</f>
        <v/>
      </c>
      <c r="U1453">
        <f>(Q1453*D1453+S1453*I1453)*(1-O1453)</f>
        <v/>
      </c>
      <c r="V1453">
        <f>(R1453*K1453*N1453+'d_고정'!$B$3*('6_기대효과'!$H$7/8)*N1453*'d_고정'!$B$10*M1453*('6_기대효과'!$K$7/'d_고정'!$B$9))*(1-O1453)</f>
        <v/>
      </c>
      <c r="W1453">
        <f>(S1453*I1453+R1453*MAX(K1453-'d_고정'!$B$10*M1453*('6_기대효과'!$K$7/'d_고정'!$B$9),0)*N1453)*(1-O1453)</f>
        <v/>
      </c>
      <c r="X1453">
        <f>U1453+V1453</f>
        <v/>
      </c>
      <c r="Y1453">
        <f>U1453/('d_고정'!$B$5*'6_기대효과'!$H$7/8)/'d_고정'!$B$6</f>
        <v/>
      </c>
      <c r="Z1453">
        <f>U1453/('d_고정'!$B$8*'6_기대효과'!$H$7/8)</f>
        <v/>
      </c>
    </row>
    <row r="1454">
      <c r="A1454">
        <f>RAND()</f>
        <v/>
      </c>
      <c r="B1454">
        <f>IF('d_시나리오'!$J$2='d_시나리오'!$H$2,'d_시나리오'!$I$2,IF(A1454&lt;('d_시나리오'!$I$2-'d_시나리오'!$H$2)/('d_시나리오'!$J$2-'d_시나리오'!$H$2),'d_시나리오'!$H$2+SQRT(A1454*('d_시나리오'!$J$2-'d_시나리오'!$H$2)*('d_시나리오'!$I$2-'d_시나리오'!$H$2)),'d_시나리오'!$J$2-SQRT((1-A1454)*('d_시나리오'!$J$2-'d_시나리오'!$H$2)*('d_시나리오'!$J$2-'d_시나리오'!$I$2))))</f>
        <v/>
      </c>
      <c r="C1454">
        <f>BETAINV(RAND(),2,6)</f>
        <v/>
      </c>
      <c r="D1454">
        <f>INDEX('d_분포'!$A$2:$A$28,RANDBETWEEN(1,27))</f>
        <v/>
      </c>
      <c r="E1454">
        <f>INDEX('d_분포'!$C$2:$C$5,RANDBETWEEN(1,4))*(0.9+0.2*RAND())</f>
        <v/>
      </c>
      <c r="F1454">
        <f>RAND()</f>
        <v/>
      </c>
      <c r="G1454">
        <f>IF('d_시나리오'!$J$3='d_시나리오'!$H$3,'d_시나리오'!$I$3,IF(F1454&lt;('d_시나리오'!$I$3-'d_시나리오'!$H$3)/('d_시나리오'!$J$3-'d_시나리오'!$H$3),'d_시나리오'!$H$3+SQRT(F1454*('d_시나리오'!$J$3-'d_시나리오'!$H$3)*('d_시나리오'!$I$3-'d_시나리오'!$H$3)),'d_시나리오'!$J$3-SQRT((1-F1454)*('d_시나리오'!$J$3-'d_시나리오'!$H$3)*('d_시나리오'!$J$3-'d_시나리오'!$I$3))))</f>
        <v/>
      </c>
      <c r="H1454">
        <f>RAND()</f>
        <v/>
      </c>
      <c r="I1454">
        <f>IF('d_시나리오'!$J$4='d_시나리오'!$H$4,'d_시나리오'!$I$4,IF(H1454&lt;('d_시나리오'!$I$4-'d_시나리오'!$H$4)/('d_시나리오'!$J$4-'d_시나리오'!$H$4),'d_시나리오'!$H$4+SQRT(H1454*('d_시나리오'!$J$4-'d_시나리오'!$H$4)*('d_시나리오'!$I$4-'d_시나리오'!$H$4)),'d_시나리오'!$J$4-SQRT((1-H1454)*('d_시나리오'!$J$4-'d_시나리오'!$H$4)*('d_시나리오'!$J$4-'d_시나리오'!$I$4))))</f>
        <v/>
      </c>
      <c r="J1454">
        <f>RAND()</f>
        <v/>
      </c>
      <c r="K1454">
        <f>IF('d_시나리오'!$J$5='d_시나리오'!$H$5,'d_시나리오'!$I$5,IF(J1454&lt;('d_시나리오'!$I$5-'d_시나리오'!$H$5)/('d_시나리오'!$J$5-'d_시나리오'!$H$5),'d_시나리오'!$H$5+SQRT(J1454*('d_시나리오'!$J$5-'d_시나리오'!$H$5)*('d_시나리오'!$I$5-'d_시나리오'!$H$5)),'d_시나리오'!$J$5-SQRT((1-J1454)*('d_시나리오'!$J$5-'d_시나리오'!$H$5)*('d_시나리오'!$J$5-'d_시나리오'!$I$5))))</f>
        <v/>
      </c>
      <c r="L1454">
        <f>RAND()</f>
        <v/>
      </c>
      <c r="M1454">
        <f>IF('d_시나리오'!$J$6='d_시나리오'!$H$6,'d_시나리오'!$I$6,IF(L1454&lt;('d_시나리오'!$I$6-'d_시나리오'!$H$6)/('d_시나리오'!$J$6-'d_시나리오'!$H$6),'d_시나리오'!$H$6+SQRT(L1454*('d_시나리오'!$J$6-'d_시나리오'!$H$6)*('d_시나리오'!$I$6-'d_시나리오'!$H$6)),'d_시나리오'!$J$6-SQRT((1-L1454)*('d_시나리오'!$J$6-'d_시나리오'!$H$6)*('d_시나리오'!$J$6-'d_시나리오'!$I$6))))</f>
        <v/>
      </c>
      <c r="N1454">
        <f>INDEX('d_분포'!$B$2:$B$57,RANDBETWEEN(1,56))</f>
        <v/>
      </c>
      <c r="O1454">
        <f>BETAINV(RAND(),5,5)</f>
        <v/>
      </c>
      <c r="P1454">
        <f>'d_고정'!$B$1*'6_기대효과'!$H$7*('d_시나리오'!$I$7/'d_고정'!$B$2)*B1454</f>
        <v/>
      </c>
      <c r="Q1454">
        <f>P1454*C1454</f>
        <v/>
      </c>
      <c r="R1454">
        <f>P1454*E1454</f>
        <v/>
      </c>
      <c r="S1454">
        <f>R1454*G1454</f>
        <v/>
      </c>
      <c r="T1454">
        <f>Q1454+S1454</f>
        <v/>
      </c>
      <c r="U1454">
        <f>(Q1454*D1454+S1454*I1454)*(1-O1454)</f>
        <v/>
      </c>
      <c r="V1454">
        <f>(R1454*K1454*N1454+'d_고정'!$B$3*('6_기대효과'!$H$7/8)*N1454*'d_고정'!$B$10*M1454*('6_기대효과'!$K$7/'d_고정'!$B$9))*(1-O1454)</f>
        <v/>
      </c>
      <c r="W1454">
        <f>(S1454*I1454+R1454*MAX(K1454-'d_고정'!$B$10*M1454*('6_기대효과'!$K$7/'d_고정'!$B$9),0)*N1454)*(1-O1454)</f>
        <v/>
      </c>
      <c r="X1454">
        <f>U1454+V1454</f>
        <v/>
      </c>
      <c r="Y1454">
        <f>U1454/('d_고정'!$B$5*'6_기대효과'!$H$7/8)/'d_고정'!$B$6</f>
        <v/>
      </c>
      <c r="Z1454">
        <f>U1454/('d_고정'!$B$8*'6_기대효과'!$H$7/8)</f>
        <v/>
      </c>
    </row>
    <row r="1455">
      <c r="A1455">
        <f>RAND()</f>
        <v/>
      </c>
      <c r="B1455">
        <f>IF('d_시나리오'!$J$2='d_시나리오'!$H$2,'d_시나리오'!$I$2,IF(A1455&lt;('d_시나리오'!$I$2-'d_시나리오'!$H$2)/('d_시나리오'!$J$2-'d_시나리오'!$H$2),'d_시나리오'!$H$2+SQRT(A1455*('d_시나리오'!$J$2-'d_시나리오'!$H$2)*('d_시나리오'!$I$2-'d_시나리오'!$H$2)),'d_시나리오'!$J$2-SQRT((1-A1455)*('d_시나리오'!$J$2-'d_시나리오'!$H$2)*('d_시나리오'!$J$2-'d_시나리오'!$I$2))))</f>
        <v/>
      </c>
      <c r="C1455">
        <f>BETAINV(RAND(),2,6)</f>
        <v/>
      </c>
      <c r="D1455">
        <f>INDEX('d_분포'!$A$2:$A$28,RANDBETWEEN(1,27))</f>
        <v/>
      </c>
      <c r="E1455">
        <f>INDEX('d_분포'!$C$2:$C$5,RANDBETWEEN(1,4))*(0.9+0.2*RAND())</f>
        <v/>
      </c>
      <c r="F1455">
        <f>RAND()</f>
        <v/>
      </c>
      <c r="G1455">
        <f>IF('d_시나리오'!$J$3='d_시나리오'!$H$3,'d_시나리오'!$I$3,IF(F1455&lt;('d_시나리오'!$I$3-'d_시나리오'!$H$3)/('d_시나리오'!$J$3-'d_시나리오'!$H$3),'d_시나리오'!$H$3+SQRT(F1455*('d_시나리오'!$J$3-'d_시나리오'!$H$3)*('d_시나리오'!$I$3-'d_시나리오'!$H$3)),'d_시나리오'!$J$3-SQRT((1-F1455)*('d_시나리오'!$J$3-'d_시나리오'!$H$3)*('d_시나리오'!$J$3-'d_시나리오'!$I$3))))</f>
        <v/>
      </c>
      <c r="H1455">
        <f>RAND()</f>
        <v/>
      </c>
      <c r="I1455">
        <f>IF('d_시나리오'!$J$4='d_시나리오'!$H$4,'d_시나리오'!$I$4,IF(H1455&lt;('d_시나리오'!$I$4-'d_시나리오'!$H$4)/('d_시나리오'!$J$4-'d_시나리오'!$H$4),'d_시나리오'!$H$4+SQRT(H1455*('d_시나리오'!$J$4-'d_시나리오'!$H$4)*('d_시나리오'!$I$4-'d_시나리오'!$H$4)),'d_시나리오'!$J$4-SQRT((1-H1455)*('d_시나리오'!$J$4-'d_시나리오'!$H$4)*('d_시나리오'!$J$4-'d_시나리오'!$I$4))))</f>
        <v/>
      </c>
      <c r="J1455">
        <f>RAND()</f>
        <v/>
      </c>
      <c r="K1455">
        <f>IF('d_시나리오'!$J$5='d_시나리오'!$H$5,'d_시나리오'!$I$5,IF(J1455&lt;('d_시나리오'!$I$5-'d_시나리오'!$H$5)/('d_시나리오'!$J$5-'d_시나리오'!$H$5),'d_시나리오'!$H$5+SQRT(J1455*('d_시나리오'!$J$5-'d_시나리오'!$H$5)*('d_시나리오'!$I$5-'d_시나리오'!$H$5)),'d_시나리오'!$J$5-SQRT((1-J1455)*('d_시나리오'!$J$5-'d_시나리오'!$H$5)*('d_시나리오'!$J$5-'d_시나리오'!$I$5))))</f>
        <v/>
      </c>
      <c r="L1455">
        <f>RAND()</f>
        <v/>
      </c>
      <c r="M1455">
        <f>IF('d_시나리오'!$J$6='d_시나리오'!$H$6,'d_시나리오'!$I$6,IF(L1455&lt;('d_시나리오'!$I$6-'d_시나리오'!$H$6)/('d_시나리오'!$J$6-'d_시나리오'!$H$6),'d_시나리오'!$H$6+SQRT(L1455*('d_시나리오'!$J$6-'d_시나리오'!$H$6)*('d_시나리오'!$I$6-'d_시나리오'!$H$6)),'d_시나리오'!$J$6-SQRT((1-L1455)*('d_시나리오'!$J$6-'d_시나리오'!$H$6)*('d_시나리오'!$J$6-'d_시나리오'!$I$6))))</f>
        <v/>
      </c>
      <c r="N1455">
        <f>INDEX('d_분포'!$B$2:$B$57,RANDBETWEEN(1,56))</f>
        <v/>
      </c>
      <c r="O1455">
        <f>BETAINV(RAND(),5,5)</f>
        <v/>
      </c>
      <c r="P1455">
        <f>'d_고정'!$B$1*'6_기대효과'!$H$7*('d_시나리오'!$I$7/'d_고정'!$B$2)*B1455</f>
        <v/>
      </c>
      <c r="Q1455">
        <f>P1455*C1455</f>
        <v/>
      </c>
      <c r="R1455">
        <f>P1455*E1455</f>
        <v/>
      </c>
      <c r="S1455">
        <f>R1455*G1455</f>
        <v/>
      </c>
      <c r="T1455">
        <f>Q1455+S1455</f>
        <v/>
      </c>
      <c r="U1455">
        <f>(Q1455*D1455+S1455*I1455)*(1-O1455)</f>
        <v/>
      </c>
      <c r="V1455">
        <f>(R1455*K1455*N1455+'d_고정'!$B$3*('6_기대효과'!$H$7/8)*N1455*'d_고정'!$B$10*M1455*('6_기대효과'!$K$7/'d_고정'!$B$9))*(1-O1455)</f>
        <v/>
      </c>
      <c r="W1455">
        <f>(S1455*I1455+R1455*MAX(K1455-'d_고정'!$B$10*M1455*('6_기대효과'!$K$7/'d_고정'!$B$9),0)*N1455)*(1-O1455)</f>
        <v/>
      </c>
      <c r="X1455">
        <f>U1455+V1455</f>
        <v/>
      </c>
      <c r="Y1455">
        <f>U1455/('d_고정'!$B$5*'6_기대효과'!$H$7/8)/'d_고정'!$B$6</f>
        <v/>
      </c>
      <c r="Z1455">
        <f>U1455/('d_고정'!$B$8*'6_기대효과'!$H$7/8)</f>
        <v/>
      </c>
    </row>
    <row r="1456">
      <c r="A1456">
        <f>RAND()</f>
        <v/>
      </c>
      <c r="B1456">
        <f>IF('d_시나리오'!$J$2='d_시나리오'!$H$2,'d_시나리오'!$I$2,IF(A1456&lt;('d_시나리오'!$I$2-'d_시나리오'!$H$2)/('d_시나리오'!$J$2-'d_시나리오'!$H$2),'d_시나리오'!$H$2+SQRT(A1456*('d_시나리오'!$J$2-'d_시나리오'!$H$2)*('d_시나리오'!$I$2-'d_시나리오'!$H$2)),'d_시나리오'!$J$2-SQRT((1-A1456)*('d_시나리오'!$J$2-'d_시나리오'!$H$2)*('d_시나리오'!$J$2-'d_시나리오'!$I$2))))</f>
        <v/>
      </c>
      <c r="C1456">
        <f>BETAINV(RAND(),2,6)</f>
        <v/>
      </c>
      <c r="D1456">
        <f>INDEX('d_분포'!$A$2:$A$28,RANDBETWEEN(1,27))</f>
        <v/>
      </c>
      <c r="E1456">
        <f>INDEX('d_분포'!$C$2:$C$5,RANDBETWEEN(1,4))*(0.9+0.2*RAND())</f>
        <v/>
      </c>
      <c r="F1456">
        <f>RAND()</f>
        <v/>
      </c>
      <c r="G1456">
        <f>IF('d_시나리오'!$J$3='d_시나리오'!$H$3,'d_시나리오'!$I$3,IF(F1456&lt;('d_시나리오'!$I$3-'d_시나리오'!$H$3)/('d_시나리오'!$J$3-'d_시나리오'!$H$3),'d_시나리오'!$H$3+SQRT(F1456*('d_시나리오'!$J$3-'d_시나리오'!$H$3)*('d_시나리오'!$I$3-'d_시나리오'!$H$3)),'d_시나리오'!$J$3-SQRT((1-F1456)*('d_시나리오'!$J$3-'d_시나리오'!$H$3)*('d_시나리오'!$J$3-'d_시나리오'!$I$3))))</f>
        <v/>
      </c>
      <c r="H1456">
        <f>RAND()</f>
        <v/>
      </c>
      <c r="I1456">
        <f>IF('d_시나리오'!$J$4='d_시나리오'!$H$4,'d_시나리오'!$I$4,IF(H1456&lt;('d_시나리오'!$I$4-'d_시나리오'!$H$4)/('d_시나리오'!$J$4-'d_시나리오'!$H$4),'d_시나리오'!$H$4+SQRT(H1456*('d_시나리오'!$J$4-'d_시나리오'!$H$4)*('d_시나리오'!$I$4-'d_시나리오'!$H$4)),'d_시나리오'!$J$4-SQRT((1-H1456)*('d_시나리오'!$J$4-'d_시나리오'!$H$4)*('d_시나리오'!$J$4-'d_시나리오'!$I$4))))</f>
        <v/>
      </c>
      <c r="J1456">
        <f>RAND()</f>
        <v/>
      </c>
      <c r="K1456">
        <f>IF('d_시나리오'!$J$5='d_시나리오'!$H$5,'d_시나리오'!$I$5,IF(J1456&lt;('d_시나리오'!$I$5-'d_시나리오'!$H$5)/('d_시나리오'!$J$5-'d_시나리오'!$H$5),'d_시나리오'!$H$5+SQRT(J1456*('d_시나리오'!$J$5-'d_시나리오'!$H$5)*('d_시나리오'!$I$5-'d_시나리오'!$H$5)),'d_시나리오'!$J$5-SQRT((1-J1456)*('d_시나리오'!$J$5-'d_시나리오'!$H$5)*('d_시나리오'!$J$5-'d_시나리오'!$I$5))))</f>
        <v/>
      </c>
      <c r="L1456">
        <f>RAND()</f>
        <v/>
      </c>
      <c r="M1456">
        <f>IF('d_시나리오'!$J$6='d_시나리오'!$H$6,'d_시나리오'!$I$6,IF(L1456&lt;('d_시나리오'!$I$6-'d_시나리오'!$H$6)/('d_시나리오'!$J$6-'d_시나리오'!$H$6),'d_시나리오'!$H$6+SQRT(L1456*('d_시나리오'!$J$6-'d_시나리오'!$H$6)*('d_시나리오'!$I$6-'d_시나리오'!$H$6)),'d_시나리오'!$J$6-SQRT((1-L1456)*('d_시나리오'!$J$6-'d_시나리오'!$H$6)*('d_시나리오'!$J$6-'d_시나리오'!$I$6))))</f>
        <v/>
      </c>
      <c r="N1456">
        <f>INDEX('d_분포'!$B$2:$B$57,RANDBETWEEN(1,56))</f>
        <v/>
      </c>
      <c r="O1456">
        <f>BETAINV(RAND(),5,5)</f>
        <v/>
      </c>
      <c r="P1456">
        <f>'d_고정'!$B$1*'6_기대효과'!$H$7*('d_시나리오'!$I$7/'d_고정'!$B$2)*B1456</f>
        <v/>
      </c>
      <c r="Q1456">
        <f>P1456*C1456</f>
        <v/>
      </c>
      <c r="R1456">
        <f>P1456*E1456</f>
        <v/>
      </c>
      <c r="S1456">
        <f>R1456*G1456</f>
        <v/>
      </c>
      <c r="T1456">
        <f>Q1456+S1456</f>
        <v/>
      </c>
      <c r="U1456">
        <f>(Q1456*D1456+S1456*I1456)*(1-O1456)</f>
        <v/>
      </c>
      <c r="V1456">
        <f>(R1456*K1456*N1456+'d_고정'!$B$3*('6_기대효과'!$H$7/8)*N1456*'d_고정'!$B$10*M1456*('6_기대효과'!$K$7/'d_고정'!$B$9))*(1-O1456)</f>
        <v/>
      </c>
      <c r="W1456">
        <f>(S1456*I1456+R1456*MAX(K1456-'d_고정'!$B$10*M1456*('6_기대효과'!$K$7/'d_고정'!$B$9),0)*N1456)*(1-O1456)</f>
        <v/>
      </c>
      <c r="X1456">
        <f>U1456+V1456</f>
        <v/>
      </c>
      <c r="Y1456">
        <f>U1456/('d_고정'!$B$5*'6_기대효과'!$H$7/8)/'d_고정'!$B$6</f>
        <v/>
      </c>
      <c r="Z1456">
        <f>U1456/('d_고정'!$B$8*'6_기대효과'!$H$7/8)</f>
        <v/>
      </c>
    </row>
    <row r="1457">
      <c r="A1457">
        <f>RAND()</f>
        <v/>
      </c>
      <c r="B1457">
        <f>IF('d_시나리오'!$J$2='d_시나리오'!$H$2,'d_시나리오'!$I$2,IF(A1457&lt;('d_시나리오'!$I$2-'d_시나리오'!$H$2)/('d_시나리오'!$J$2-'d_시나리오'!$H$2),'d_시나리오'!$H$2+SQRT(A1457*('d_시나리오'!$J$2-'d_시나리오'!$H$2)*('d_시나리오'!$I$2-'d_시나리오'!$H$2)),'d_시나리오'!$J$2-SQRT((1-A1457)*('d_시나리오'!$J$2-'d_시나리오'!$H$2)*('d_시나리오'!$J$2-'d_시나리오'!$I$2))))</f>
        <v/>
      </c>
      <c r="C1457">
        <f>BETAINV(RAND(),2,6)</f>
        <v/>
      </c>
      <c r="D1457">
        <f>INDEX('d_분포'!$A$2:$A$28,RANDBETWEEN(1,27))</f>
        <v/>
      </c>
      <c r="E1457">
        <f>INDEX('d_분포'!$C$2:$C$5,RANDBETWEEN(1,4))*(0.9+0.2*RAND())</f>
        <v/>
      </c>
      <c r="F1457">
        <f>RAND()</f>
        <v/>
      </c>
      <c r="G1457">
        <f>IF('d_시나리오'!$J$3='d_시나리오'!$H$3,'d_시나리오'!$I$3,IF(F1457&lt;('d_시나리오'!$I$3-'d_시나리오'!$H$3)/('d_시나리오'!$J$3-'d_시나리오'!$H$3),'d_시나리오'!$H$3+SQRT(F1457*('d_시나리오'!$J$3-'d_시나리오'!$H$3)*('d_시나리오'!$I$3-'d_시나리오'!$H$3)),'d_시나리오'!$J$3-SQRT((1-F1457)*('d_시나리오'!$J$3-'d_시나리오'!$H$3)*('d_시나리오'!$J$3-'d_시나리오'!$I$3))))</f>
        <v/>
      </c>
      <c r="H1457">
        <f>RAND()</f>
        <v/>
      </c>
      <c r="I1457">
        <f>IF('d_시나리오'!$J$4='d_시나리오'!$H$4,'d_시나리오'!$I$4,IF(H1457&lt;('d_시나리오'!$I$4-'d_시나리오'!$H$4)/('d_시나리오'!$J$4-'d_시나리오'!$H$4),'d_시나리오'!$H$4+SQRT(H1457*('d_시나리오'!$J$4-'d_시나리오'!$H$4)*('d_시나리오'!$I$4-'d_시나리오'!$H$4)),'d_시나리오'!$J$4-SQRT((1-H1457)*('d_시나리오'!$J$4-'d_시나리오'!$H$4)*('d_시나리오'!$J$4-'d_시나리오'!$I$4))))</f>
        <v/>
      </c>
      <c r="J1457">
        <f>RAND()</f>
        <v/>
      </c>
      <c r="K1457">
        <f>IF('d_시나리오'!$J$5='d_시나리오'!$H$5,'d_시나리오'!$I$5,IF(J1457&lt;('d_시나리오'!$I$5-'d_시나리오'!$H$5)/('d_시나리오'!$J$5-'d_시나리오'!$H$5),'d_시나리오'!$H$5+SQRT(J1457*('d_시나리오'!$J$5-'d_시나리오'!$H$5)*('d_시나리오'!$I$5-'d_시나리오'!$H$5)),'d_시나리오'!$J$5-SQRT((1-J1457)*('d_시나리오'!$J$5-'d_시나리오'!$H$5)*('d_시나리오'!$J$5-'d_시나리오'!$I$5))))</f>
        <v/>
      </c>
      <c r="L1457">
        <f>RAND()</f>
        <v/>
      </c>
      <c r="M1457">
        <f>IF('d_시나리오'!$J$6='d_시나리오'!$H$6,'d_시나리오'!$I$6,IF(L1457&lt;('d_시나리오'!$I$6-'d_시나리오'!$H$6)/('d_시나리오'!$J$6-'d_시나리오'!$H$6),'d_시나리오'!$H$6+SQRT(L1457*('d_시나리오'!$J$6-'d_시나리오'!$H$6)*('d_시나리오'!$I$6-'d_시나리오'!$H$6)),'d_시나리오'!$J$6-SQRT((1-L1457)*('d_시나리오'!$J$6-'d_시나리오'!$H$6)*('d_시나리오'!$J$6-'d_시나리오'!$I$6))))</f>
        <v/>
      </c>
      <c r="N1457">
        <f>INDEX('d_분포'!$B$2:$B$57,RANDBETWEEN(1,56))</f>
        <v/>
      </c>
      <c r="O1457">
        <f>BETAINV(RAND(),5,5)</f>
        <v/>
      </c>
      <c r="P1457">
        <f>'d_고정'!$B$1*'6_기대효과'!$H$7*('d_시나리오'!$I$7/'d_고정'!$B$2)*B1457</f>
        <v/>
      </c>
      <c r="Q1457">
        <f>P1457*C1457</f>
        <v/>
      </c>
      <c r="R1457">
        <f>P1457*E1457</f>
        <v/>
      </c>
      <c r="S1457">
        <f>R1457*G1457</f>
        <v/>
      </c>
      <c r="T1457">
        <f>Q1457+S1457</f>
        <v/>
      </c>
      <c r="U1457">
        <f>(Q1457*D1457+S1457*I1457)*(1-O1457)</f>
        <v/>
      </c>
      <c r="V1457">
        <f>(R1457*K1457*N1457+'d_고정'!$B$3*('6_기대효과'!$H$7/8)*N1457*'d_고정'!$B$10*M1457*('6_기대효과'!$K$7/'d_고정'!$B$9))*(1-O1457)</f>
        <v/>
      </c>
      <c r="W1457">
        <f>(S1457*I1457+R1457*MAX(K1457-'d_고정'!$B$10*M1457*('6_기대효과'!$K$7/'d_고정'!$B$9),0)*N1457)*(1-O1457)</f>
        <v/>
      </c>
      <c r="X1457">
        <f>U1457+V1457</f>
        <v/>
      </c>
      <c r="Y1457">
        <f>U1457/('d_고정'!$B$5*'6_기대효과'!$H$7/8)/'d_고정'!$B$6</f>
        <v/>
      </c>
      <c r="Z1457">
        <f>U1457/('d_고정'!$B$8*'6_기대효과'!$H$7/8)</f>
        <v/>
      </c>
    </row>
    <row r="1458">
      <c r="A1458">
        <f>RAND()</f>
        <v/>
      </c>
      <c r="B1458">
        <f>IF('d_시나리오'!$J$2='d_시나리오'!$H$2,'d_시나리오'!$I$2,IF(A1458&lt;('d_시나리오'!$I$2-'d_시나리오'!$H$2)/('d_시나리오'!$J$2-'d_시나리오'!$H$2),'d_시나리오'!$H$2+SQRT(A1458*('d_시나리오'!$J$2-'d_시나리오'!$H$2)*('d_시나리오'!$I$2-'d_시나리오'!$H$2)),'d_시나리오'!$J$2-SQRT((1-A1458)*('d_시나리오'!$J$2-'d_시나리오'!$H$2)*('d_시나리오'!$J$2-'d_시나리오'!$I$2))))</f>
        <v/>
      </c>
      <c r="C1458">
        <f>BETAINV(RAND(),2,6)</f>
        <v/>
      </c>
      <c r="D1458">
        <f>INDEX('d_분포'!$A$2:$A$28,RANDBETWEEN(1,27))</f>
        <v/>
      </c>
      <c r="E1458">
        <f>INDEX('d_분포'!$C$2:$C$5,RANDBETWEEN(1,4))*(0.9+0.2*RAND())</f>
        <v/>
      </c>
      <c r="F1458">
        <f>RAND()</f>
        <v/>
      </c>
      <c r="G1458">
        <f>IF('d_시나리오'!$J$3='d_시나리오'!$H$3,'d_시나리오'!$I$3,IF(F1458&lt;('d_시나리오'!$I$3-'d_시나리오'!$H$3)/('d_시나리오'!$J$3-'d_시나리오'!$H$3),'d_시나리오'!$H$3+SQRT(F1458*('d_시나리오'!$J$3-'d_시나리오'!$H$3)*('d_시나리오'!$I$3-'d_시나리오'!$H$3)),'d_시나리오'!$J$3-SQRT((1-F1458)*('d_시나리오'!$J$3-'d_시나리오'!$H$3)*('d_시나리오'!$J$3-'d_시나리오'!$I$3))))</f>
        <v/>
      </c>
      <c r="H1458">
        <f>RAND()</f>
        <v/>
      </c>
      <c r="I1458">
        <f>IF('d_시나리오'!$J$4='d_시나리오'!$H$4,'d_시나리오'!$I$4,IF(H1458&lt;('d_시나리오'!$I$4-'d_시나리오'!$H$4)/('d_시나리오'!$J$4-'d_시나리오'!$H$4),'d_시나리오'!$H$4+SQRT(H1458*('d_시나리오'!$J$4-'d_시나리오'!$H$4)*('d_시나리오'!$I$4-'d_시나리오'!$H$4)),'d_시나리오'!$J$4-SQRT((1-H1458)*('d_시나리오'!$J$4-'d_시나리오'!$H$4)*('d_시나리오'!$J$4-'d_시나리오'!$I$4))))</f>
        <v/>
      </c>
      <c r="J1458">
        <f>RAND()</f>
        <v/>
      </c>
      <c r="K1458">
        <f>IF('d_시나리오'!$J$5='d_시나리오'!$H$5,'d_시나리오'!$I$5,IF(J1458&lt;('d_시나리오'!$I$5-'d_시나리오'!$H$5)/('d_시나리오'!$J$5-'d_시나리오'!$H$5),'d_시나리오'!$H$5+SQRT(J1458*('d_시나리오'!$J$5-'d_시나리오'!$H$5)*('d_시나리오'!$I$5-'d_시나리오'!$H$5)),'d_시나리오'!$J$5-SQRT((1-J1458)*('d_시나리오'!$J$5-'d_시나리오'!$H$5)*('d_시나리오'!$J$5-'d_시나리오'!$I$5))))</f>
        <v/>
      </c>
      <c r="L1458">
        <f>RAND()</f>
        <v/>
      </c>
      <c r="M1458">
        <f>IF('d_시나리오'!$J$6='d_시나리오'!$H$6,'d_시나리오'!$I$6,IF(L1458&lt;('d_시나리오'!$I$6-'d_시나리오'!$H$6)/('d_시나리오'!$J$6-'d_시나리오'!$H$6),'d_시나리오'!$H$6+SQRT(L1458*('d_시나리오'!$J$6-'d_시나리오'!$H$6)*('d_시나리오'!$I$6-'d_시나리오'!$H$6)),'d_시나리오'!$J$6-SQRT((1-L1458)*('d_시나리오'!$J$6-'d_시나리오'!$H$6)*('d_시나리오'!$J$6-'d_시나리오'!$I$6))))</f>
        <v/>
      </c>
      <c r="N1458">
        <f>INDEX('d_분포'!$B$2:$B$57,RANDBETWEEN(1,56))</f>
        <v/>
      </c>
      <c r="O1458">
        <f>BETAINV(RAND(),5,5)</f>
        <v/>
      </c>
      <c r="P1458">
        <f>'d_고정'!$B$1*'6_기대효과'!$H$7*('d_시나리오'!$I$7/'d_고정'!$B$2)*B1458</f>
        <v/>
      </c>
      <c r="Q1458">
        <f>P1458*C1458</f>
        <v/>
      </c>
      <c r="R1458">
        <f>P1458*E1458</f>
        <v/>
      </c>
      <c r="S1458">
        <f>R1458*G1458</f>
        <v/>
      </c>
      <c r="T1458">
        <f>Q1458+S1458</f>
        <v/>
      </c>
      <c r="U1458">
        <f>(Q1458*D1458+S1458*I1458)*(1-O1458)</f>
        <v/>
      </c>
      <c r="V1458">
        <f>(R1458*K1458*N1458+'d_고정'!$B$3*('6_기대효과'!$H$7/8)*N1458*'d_고정'!$B$10*M1458*('6_기대효과'!$K$7/'d_고정'!$B$9))*(1-O1458)</f>
        <v/>
      </c>
      <c r="W1458">
        <f>(S1458*I1458+R1458*MAX(K1458-'d_고정'!$B$10*M1458*('6_기대효과'!$K$7/'d_고정'!$B$9),0)*N1458)*(1-O1458)</f>
        <v/>
      </c>
      <c r="X1458">
        <f>U1458+V1458</f>
        <v/>
      </c>
      <c r="Y1458">
        <f>U1458/('d_고정'!$B$5*'6_기대효과'!$H$7/8)/'d_고정'!$B$6</f>
        <v/>
      </c>
      <c r="Z1458">
        <f>U1458/('d_고정'!$B$8*'6_기대효과'!$H$7/8)</f>
        <v/>
      </c>
    </row>
    <row r="1459">
      <c r="A1459">
        <f>RAND()</f>
        <v/>
      </c>
      <c r="B1459">
        <f>IF('d_시나리오'!$J$2='d_시나리오'!$H$2,'d_시나리오'!$I$2,IF(A1459&lt;('d_시나리오'!$I$2-'d_시나리오'!$H$2)/('d_시나리오'!$J$2-'d_시나리오'!$H$2),'d_시나리오'!$H$2+SQRT(A1459*('d_시나리오'!$J$2-'d_시나리오'!$H$2)*('d_시나리오'!$I$2-'d_시나리오'!$H$2)),'d_시나리오'!$J$2-SQRT((1-A1459)*('d_시나리오'!$J$2-'d_시나리오'!$H$2)*('d_시나리오'!$J$2-'d_시나리오'!$I$2))))</f>
        <v/>
      </c>
      <c r="C1459">
        <f>BETAINV(RAND(),2,6)</f>
        <v/>
      </c>
      <c r="D1459">
        <f>INDEX('d_분포'!$A$2:$A$28,RANDBETWEEN(1,27))</f>
        <v/>
      </c>
      <c r="E1459">
        <f>INDEX('d_분포'!$C$2:$C$5,RANDBETWEEN(1,4))*(0.9+0.2*RAND())</f>
        <v/>
      </c>
      <c r="F1459">
        <f>RAND()</f>
        <v/>
      </c>
      <c r="G1459">
        <f>IF('d_시나리오'!$J$3='d_시나리오'!$H$3,'d_시나리오'!$I$3,IF(F1459&lt;('d_시나리오'!$I$3-'d_시나리오'!$H$3)/('d_시나리오'!$J$3-'d_시나리오'!$H$3),'d_시나리오'!$H$3+SQRT(F1459*('d_시나리오'!$J$3-'d_시나리오'!$H$3)*('d_시나리오'!$I$3-'d_시나리오'!$H$3)),'d_시나리오'!$J$3-SQRT((1-F1459)*('d_시나리오'!$J$3-'d_시나리오'!$H$3)*('d_시나리오'!$J$3-'d_시나리오'!$I$3))))</f>
        <v/>
      </c>
      <c r="H1459">
        <f>RAND()</f>
        <v/>
      </c>
      <c r="I1459">
        <f>IF('d_시나리오'!$J$4='d_시나리오'!$H$4,'d_시나리오'!$I$4,IF(H1459&lt;('d_시나리오'!$I$4-'d_시나리오'!$H$4)/('d_시나리오'!$J$4-'d_시나리오'!$H$4),'d_시나리오'!$H$4+SQRT(H1459*('d_시나리오'!$J$4-'d_시나리오'!$H$4)*('d_시나리오'!$I$4-'d_시나리오'!$H$4)),'d_시나리오'!$J$4-SQRT((1-H1459)*('d_시나리오'!$J$4-'d_시나리오'!$H$4)*('d_시나리오'!$J$4-'d_시나리오'!$I$4))))</f>
        <v/>
      </c>
      <c r="J1459">
        <f>RAND()</f>
        <v/>
      </c>
      <c r="K1459">
        <f>IF('d_시나리오'!$J$5='d_시나리오'!$H$5,'d_시나리오'!$I$5,IF(J1459&lt;('d_시나리오'!$I$5-'d_시나리오'!$H$5)/('d_시나리오'!$J$5-'d_시나리오'!$H$5),'d_시나리오'!$H$5+SQRT(J1459*('d_시나리오'!$J$5-'d_시나리오'!$H$5)*('d_시나리오'!$I$5-'d_시나리오'!$H$5)),'d_시나리오'!$J$5-SQRT((1-J1459)*('d_시나리오'!$J$5-'d_시나리오'!$H$5)*('d_시나리오'!$J$5-'d_시나리오'!$I$5))))</f>
        <v/>
      </c>
      <c r="L1459">
        <f>RAND()</f>
        <v/>
      </c>
      <c r="M1459">
        <f>IF('d_시나리오'!$J$6='d_시나리오'!$H$6,'d_시나리오'!$I$6,IF(L1459&lt;('d_시나리오'!$I$6-'d_시나리오'!$H$6)/('d_시나리오'!$J$6-'d_시나리오'!$H$6),'d_시나리오'!$H$6+SQRT(L1459*('d_시나리오'!$J$6-'d_시나리오'!$H$6)*('d_시나리오'!$I$6-'d_시나리오'!$H$6)),'d_시나리오'!$J$6-SQRT((1-L1459)*('d_시나리오'!$J$6-'d_시나리오'!$H$6)*('d_시나리오'!$J$6-'d_시나리오'!$I$6))))</f>
        <v/>
      </c>
      <c r="N1459">
        <f>INDEX('d_분포'!$B$2:$B$57,RANDBETWEEN(1,56))</f>
        <v/>
      </c>
      <c r="O1459">
        <f>BETAINV(RAND(),5,5)</f>
        <v/>
      </c>
      <c r="P1459">
        <f>'d_고정'!$B$1*'6_기대효과'!$H$7*('d_시나리오'!$I$7/'d_고정'!$B$2)*B1459</f>
        <v/>
      </c>
      <c r="Q1459">
        <f>P1459*C1459</f>
        <v/>
      </c>
      <c r="R1459">
        <f>P1459*E1459</f>
        <v/>
      </c>
      <c r="S1459">
        <f>R1459*G1459</f>
        <v/>
      </c>
      <c r="T1459">
        <f>Q1459+S1459</f>
        <v/>
      </c>
      <c r="U1459">
        <f>(Q1459*D1459+S1459*I1459)*(1-O1459)</f>
        <v/>
      </c>
      <c r="V1459">
        <f>(R1459*K1459*N1459+'d_고정'!$B$3*('6_기대효과'!$H$7/8)*N1459*'d_고정'!$B$10*M1459*('6_기대효과'!$K$7/'d_고정'!$B$9))*(1-O1459)</f>
        <v/>
      </c>
      <c r="W1459">
        <f>(S1459*I1459+R1459*MAX(K1459-'d_고정'!$B$10*M1459*('6_기대효과'!$K$7/'d_고정'!$B$9),0)*N1459)*(1-O1459)</f>
        <v/>
      </c>
      <c r="X1459">
        <f>U1459+V1459</f>
        <v/>
      </c>
      <c r="Y1459">
        <f>U1459/('d_고정'!$B$5*'6_기대효과'!$H$7/8)/'d_고정'!$B$6</f>
        <v/>
      </c>
      <c r="Z1459">
        <f>U1459/('d_고정'!$B$8*'6_기대효과'!$H$7/8)</f>
        <v/>
      </c>
    </row>
    <row r="1460">
      <c r="A1460">
        <f>RAND()</f>
        <v/>
      </c>
      <c r="B1460">
        <f>IF('d_시나리오'!$J$2='d_시나리오'!$H$2,'d_시나리오'!$I$2,IF(A1460&lt;('d_시나리오'!$I$2-'d_시나리오'!$H$2)/('d_시나리오'!$J$2-'d_시나리오'!$H$2),'d_시나리오'!$H$2+SQRT(A1460*('d_시나리오'!$J$2-'d_시나리오'!$H$2)*('d_시나리오'!$I$2-'d_시나리오'!$H$2)),'d_시나리오'!$J$2-SQRT((1-A1460)*('d_시나리오'!$J$2-'d_시나리오'!$H$2)*('d_시나리오'!$J$2-'d_시나리오'!$I$2))))</f>
        <v/>
      </c>
      <c r="C1460">
        <f>BETAINV(RAND(),2,6)</f>
        <v/>
      </c>
      <c r="D1460">
        <f>INDEX('d_분포'!$A$2:$A$28,RANDBETWEEN(1,27))</f>
        <v/>
      </c>
      <c r="E1460">
        <f>INDEX('d_분포'!$C$2:$C$5,RANDBETWEEN(1,4))*(0.9+0.2*RAND())</f>
        <v/>
      </c>
      <c r="F1460">
        <f>RAND()</f>
        <v/>
      </c>
      <c r="G1460">
        <f>IF('d_시나리오'!$J$3='d_시나리오'!$H$3,'d_시나리오'!$I$3,IF(F1460&lt;('d_시나리오'!$I$3-'d_시나리오'!$H$3)/('d_시나리오'!$J$3-'d_시나리오'!$H$3),'d_시나리오'!$H$3+SQRT(F1460*('d_시나리오'!$J$3-'d_시나리오'!$H$3)*('d_시나리오'!$I$3-'d_시나리오'!$H$3)),'d_시나리오'!$J$3-SQRT((1-F1460)*('d_시나리오'!$J$3-'d_시나리오'!$H$3)*('d_시나리오'!$J$3-'d_시나리오'!$I$3))))</f>
        <v/>
      </c>
      <c r="H1460">
        <f>RAND()</f>
        <v/>
      </c>
      <c r="I1460">
        <f>IF('d_시나리오'!$J$4='d_시나리오'!$H$4,'d_시나리오'!$I$4,IF(H1460&lt;('d_시나리오'!$I$4-'d_시나리오'!$H$4)/('d_시나리오'!$J$4-'d_시나리오'!$H$4),'d_시나리오'!$H$4+SQRT(H1460*('d_시나리오'!$J$4-'d_시나리오'!$H$4)*('d_시나리오'!$I$4-'d_시나리오'!$H$4)),'d_시나리오'!$J$4-SQRT((1-H1460)*('d_시나리오'!$J$4-'d_시나리오'!$H$4)*('d_시나리오'!$J$4-'d_시나리오'!$I$4))))</f>
        <v/>
      </c>
      <c r="J1460">
        <f>RAND()</f>
        <v/>
      </c>
      <c r="K1460">
        <f>IF('d_시나리오'!$J$5='d_시나리오'!$H$5,'d_시나리오'!$I$5,IF(J1460&lt;('d_시나리오'!$I$5-'d_시나리오'!$H$5)/('d_시나리오'!$J$5-'d_시나리오'!$H$5),'d_시나리오'!$H$5+SQRT(J1460*('d_시나리오'!$J$5-'d_시나리오'!$H$5)*('d_시나리오'!$I$5-'d_시나리오'!$H$5)),'d_시나리오'!$J$5-SQRT((1-J1460)*('d_시나리오'!$J$5-'d_시나리오'!$H$5)*('d_시나리오'!$J$5-'d_시나리오'!$I$5))))</f>
        <v/>
      </c>
      <c r="L1460">
        <f>RAND()</f>
        <v/>
      </c>
      <c r="M1460">
        <f>IF('d_시나리오'!$J$6='d_시나리오'!$H$6,'d_시나리오'!$I$6,IF(L1460&lt;('d_시나리오'!$I$6-'d_시나리오'!$H$6)/('d_시나리오'!$J$6-'d_시나리오'!$H$6),'d_시나리오'!$H$6+SQRT(L1460*('d_시나리오'!$J$6-'d_시나리오'!$H$6)*('d_시나리오'!$I$6-'d_시나리오'!$H$6)),'d_시나리오'!$J$6-SQRT((1-L1460)*('d_시나리오'!$J$6-'d_시나리오'!$H$6)*('d_시나리오'!$J$6-'d_시나리오'!$I$6))))</f>
        <v/>
      </c>
      <c r="N1460">
        <f>INDEX('d_분포'!$B$2:$B$57,RANDBETWEEN(1,56))</f>
        <v/>
      </c>
      <c r="O1460">
        <f>BETAINV(RAND(),5,5)</f>
        <v/>
      </c>
      <c r="P1460">
        <f>'d_고정'!$B$1*'6_기대효과'!$H$7*('d_시나리오'!$I$7/'d_고정'!$B$2)*B1460</f>
        <v/>
      </c>
      <c r="Q1460">
        <f>P1460*C1460</f>
        <v/>
      </c>
      <c r="R1460">
        <f>P1460*E1460</f>
        <v/>
      </c>
      <c r="S1460">
        <f>R1460*G1460</f>
        <v/>
      </c>
      <c r="T1460">
        <f>Q1460+S1460</f>
        <v/>
      </c>
      <c r="U1460">
        <f>(Q1460*D1460+S1460*I1460)*(1-O1460)</f>
        <v/>
      </c>
      <c r="V1460">
        <f>(R1460*K1460*N1460+'d_고정'!$B$3*('6_기대효과'!$H$7/8)*N1460*'d_고정'!$B$10*M1460*('6_기대효과'!$K$7/'d_고정'!$B$9))*(1-O1460)</f>
        <v/>
      </c>
      <c r="W1460">
        <f>(S1460*I1460+R1460*MAX(K1460-'d_고정'!$B$10*M1460*('6_기대효과'!$K$7/'d_고정'!$B$9),0)*N1460)*(1-O1460)</f>
        <v/>
      </c>
      <c r="X1460">
        <f>U1460+V1460</f>
        <v/>
      </c>
      <c r="Y1460">
        <f>U1460/('d_고정'!$B$5*'6_기대효과'!$H$7/8)/'d_고정'!$B$6</f>
        <v/>
      </c>
      <c r="Z1460">
        <f>U1460/('d_고정'!$B$8*'6_기대효과'!$H$7/8)</f>
        <v/>
      </c>
    </row>
    <row r="1461">
      <c r="A1461">
        <f>RAND()</f>
        <v/>
      </c>
      <c r="B1461">
        <f>IF('d_시나리오'!$J$2='d_시나리오'!$H$2,'d_시나리오'!$I$2,IF(A1461&lt;('d_시나리오'!$I$2-'d_시나리오'!$H$2)/('d_시나리오'!$J$2-'d_시나리오'!$H$2),'d_시나리오'!$H$2+SQRT(A1461*('d_시나리오'!$J$2-'d_시나리오'!$H$2)*('d_시나리오'!$I$2-'d_시나리오'!$H$2)),'d_시나리오'!$J$2-SQRT((1-A1461)*('d_시나리오'!$J$2-'d_시나리오'!$H$2)*('d_시나리오'!$J$2-'d_시나리오'!$I$2))))</f>
        <v/>
      </c>
      <c r="C1461">
        <f>BETAINV(RAND(),2,6)</f>
        <v/>
      </c>
      <c r="D1461">
        <f>INDEX('d_분포'!$A$2:$A$28,RANDBETWEEN(1,27))</f>
        <v/>
      </c>
      <c r="E1461">
        <f>INDEX('d_분포'!$C$2:$C$5,RANDBETWEEN(1,4))*(0.9+0.2*RAND())</f>
        <v/>
      </c>
      <c r="F1461">
        <f>RAND()</f>
        <v/>
      </c>
      <c r="G1461">
        <f>IF('d_시나리오'!$J$3='d_시나리오'!$H$3,'d_시나리오'!$I$3,IF(F1461&lt;('d_시나리오'!$I$3-'d_시나리오'!$H$3)/('d_시나리오'!$J$3-'d_시나리오'!$H$3),'d_시나리오'!$H$3+SQRT(F1461*('d_시나리오'!$J$3-'d_시나리오'!$H$3)*('d_시나리오'!$I$3-'d_시나리오'!$H$3)),'d_시나리오'!$J$3-SQRT((1-F1461)*('d_시나리오'!$J$3-'d_시나리오'!$H$3)*('d_시나리오'!$J$3-'d_시나리오'!$I$3))))</f>
        <v/>
      </c>
      <c r="H1461">
        <f>RAND()</f>
        <v/>
      </c>
      <c r="I1461">
        <f>IF('d_시나리오'!$J$4='d_시나리오'!$H$4,'d_시나리오'!$I$4,IF(H1461&lt;('d_시나리오'!$I$4-'d_시나리오'!$H$4)/('d_시나리오'!$J$4-'d_시나리오'!$H$4),'d_시나리오'!$H$4+SQRT(H1461*('d_시나리오'!$J$4-'d_시나리오'!$H$4)*('d_시나리오'!$I$4-'d_시나리오'!$H$4)),'d_시나리오'!$J$4-SQRT((1-H1461)*('d_시나리오'!$J$4-'d_시나리오'!$H$4)*('d_시나리오'!$J$4-'d_시나리오'!$I$4))))</f>
        <v/>
      </c>
      <c r="J1461">
        <f>RAND()</f>
        <v/>
      </c>
      <c r="K1461">
        <f>IF('d_시나리오'!$J$5='d_시나리오'!$H$5,'d_시나리오'!$I$5,IF(J1461&lt;('d_시나리오'!$I$5-'d_시나리오'!$H$5)/('d_시나리오'!$J$5-'d_시나리오'!$H$5),'d_시나리오'!$H$5+SQRT(J1461*('d_시나리오'!$J$5-'d_시나리오'!$H$5)*('d_시나리오'!$I$5-'d_시나리오'!$H$5)),'d_시나리오'!$J$5-SQRT((1-J1461)*('d_시나리오'!$J$5-'d_시나리오'!$H$5)*('d_시나리오'!$J$5-'d_시나리오'!$I$5))))</f>
        <v/>
      </c>
      <c r="L1461">
        <f>RAND()</f>
        <v/>
      </c>
      <c r="M1461">
        <f>IF('d_시나리오'!$J$6='d_시나리오'!$H$6,'d_시나리오'!$I$6,IF(L1461&lt;('d_시나리오'!$I$6-'d_시나리오'!$H$6)/('d_시나리오'!$J$6-'d_시나리오'!$H$6),'d_시나리오'!$H$6+SQRT(L1461*('d_시나리오'!$J$6-'d_시나리오'!$H$6)*('d_시나리오'!$I$6-'d_시나리오'!$H$6)),'d_시나리오'!$J$6-SQRT((1-L1461)*('d_시나리오'!$J$6-'d_시나리오'!$H$6)*('d_시나리오'!$J$6-'d_시나리오'!$I$6))))</f>
        <v/>
      </c>
      <c r="N1461">
        <f>INDEX('d_분포'!$B$2:$B$57,RANDBETWEEN(1,56))</f>
        <v/>
      </c>
      <c r="O1461">
        <f>BETAINV(RAND(),5,5)</f>
        <v/>
      </c>
      <c r="P1461">
        <f>'d_고정'!$B$1*'6_기대효과'!$H$7*('d_시나리오'!$I$7/'d_고정'!$B$2)*B1461</f>
        <v/>
      </c>
      <c r="Q1461">
        <f>P1461*C1461</f>
        <v/>
      </c>
      <c r="R1461">
        <f>P1461*E1461</f>
        <v/>
      </c>
      <c r="S1461">
        <f>R1461*G1461</f>
        <v/>
      </c>
      <c r="T1461">
        <f>Q1461+S1461</f>
        <v/>
      </c>
      <c r="U1461">
        <f>(Q1461*D1461+S1461*I1461)*(1-O1461)</f>
        <v/>
      </c>
      <c r="V1461">
        <f>(R1461*K1461*N1461+'d_고정'!$B$3*('6_기대효과'!$H$7/8)*N1461*'d_고정'!$B$10*M1461*('6_기대효과'!$K$7/'d_고정'!$B$9))*(1-O1461)</f>
        <v/>
      </c>
      <c r="W1461">
        <f>(S1461*I1461+R1461*MAX(K1461-'d_고정'!$B$10*M1461*('6_기대효과'!$K$7/'d_고정'!$B$9),0)*N1461)*(1-O1461)</f>
        <v/>
      </c>
      <c r="X1461">
        <f>U1461+V1461</f>
        <v/>
      </c>
      <c r="Y1461">
        <f>U1461/('d_고정'!$B$5*'6_기대효과'!$H$7/8)/'d_고정'!$B$6</f>
        <v/>
      </c>
      <c r="Z1461">
        <f>U1461/('d_고정'!$B$8*'6_기대효과'!$H$7/8)</f>
        <v/>
      </c>
    </row>
    <row r="1462">
      <c r="A1462">
        <f>RAND()</f>
        <v/>
      </c>
      <c r="B1462">
        <f>IF('d_시나리오'!$J$2='d_시나리오'!$H$2,'d_시나리오'!$I$2,IF(A1462&lt;('d_시나리오'!$I$2-'d_시나리오'!$H$2)/('d_시나리오'!$J$2-'d_시나리오'!$H$2),'d_시나리오'!$H$2+SQRT(A1462*('d_시나리오'!$J$2-'d_시나리오'!$H$2)*('d_시나리오'!$I$2-'d_시나리오'!$H$2)),'d_시나리오'!$J$2-SQRT((1-A1462)*('d_시나리오'!$J$2-'d_시나리오'!$H$2)*('d_시나리오'!$J$2-'d_시나리오'!$I$2))))</f>
        <v/>
      </c>
      <c r="C1462">
        <f>BETAINV(RAND(),2,6)</f>
        <v/>
      </c>
      <c r="D1462">
        <f>INDEX('d_분포'!$A$2:$A$28,RANDBETWEEN(1,27))</f>
        <v/>
      </c>
      <c r="E1462">
        <f>INDEX('d_분포'!$C$2:$C$5,RANDBETWEEN(1,4))*(0.9+0.2*RAND())</f>
        <v/>
      </c>
      <c r="F1462">
        <f>RAND()</f>
        <v/>
      </c>
      <c r="G1462">
        <f>IF('d_시나리오'!$J$3='d_시나리오'!$H$3,'d_시나리오'!$I$3,IF(F1462&lt;('d_시나리오'!$I$3-'d_시나리오'!$H$3)/('d_시나리오'!$J$3-'d_시나리오'!$H$3),'d_시나리오'!$H$3+SQRT(F1462*('d_시나리오'!$J$3-'d_시나리오'!$H$3)*('d_시나리오'!$I$3-'d_시나리오'!$H$3)),'d_시나리오'!$J$3-SQRT((1-F1462)*('d_시나리오'!$J$3-'d_시나리오'!$H$3)*('d_시나리오'!$J$3-'d_시나리오'!$I$3))))</f>
        <v/>
      </c>
      <c r="H1462">
        <f>RAND()</f>
        <v/>
      </c>
      <c r="I1462">
        <f>IF('d_시나리오'!$J$4='d_시나리오'!$H$4,'d_시나리오'!$I$4,IF(H1462&lt;('d_시나리오'!$I$4-'d_시나리오'!$H$4)/('d_시나리오'!$J$4-'d_시나리오'!$H$4),'d_시나리오'!$H$4+SQRT(H1462*('d_시나리오'!$J$4-'d_시나리오'!$H$4)*('d_시나리오'!$I$4-'d_시나리오'!$H$4)),'d_시나리오'!$J$4-SQRT((1-H1462)*('d_시나리오'!$J$4-'d_시나리오'!$H$4)*('d_시나리오'!$J$4-'d_시나리오'!$I$4))))</f>
        <v/>
      </c>
      <c r="J1462">
        <f>RAND()</f>
        <v/>
      </c>
      <c r="K1462">
        <f>IF('d_시나리오'!$J$5='d_시나리오'!$H$5,'d_시나리오'!$I$5,IF(J1462&lt;('d_시나리오'!$I$5-'d_시나리오'!$H$5)/('d_시나리오'!$J$5-'d_시나리오'!$H$5),'d_시나리오'!$H$5+SQRT(J1462*('d_시나리오'!$J$5-'d_시나리오'!$H$5)*('d_시나리오'!$I$5-'d_시나리오'!$H$5)),'d_시나리오'!$J$5-SQRT((1-J1462)*('d_시나리오'!$J$5-'d_시나리오'!$H$5)*('d_시나리오'!$J$5-'d_시나리오'!$I$5))))</f>
        <v/>
      </c>
      <c r="L1462">
        <f>RAND()</f>
        <v/>
      </c>
      <c r="M1462">
        <f>IF('d_시나리오'!$J$6='d_시나리오'!$H$6,'d_시나리오'!$I$6,IF(L1462&lt;('d_시나리오'!$I$6-'d_시나리오'!$H$6)/('d_시나리오'!$J$6-'d_시나리오'!$H$6),'d_시나리오'!$H$6+SQRT(L1462*('d_시나리오'!$J$6-'d_시나리오'!$H$6)*('d_시나리오'!$I$6-'d_시나리오'!$H$6)),'d_시나리오'!$J$6-SQRT((1-L1462)*('d_시나리오'!$J$6-'d_시나리오'!$H$6)*('d_시나리오'!$J$6-'d_시나리오'!$I$6))))</f>
        <v/>
      </c>
      <c r="N1462">
        <f>INDEX('d_분포'!$B$2:$B$57,RANDBETWEEN(1,56))</f>
        <v/>
      </c>
      <c r="O1462">
        <f>BETAINV(RAND(),5,5)</f>
        <v/>
      </c>
      <c r="P1462">
        <f>'d_고정'!$B$1*'6_기대효과'!$H$7*('d_시나리오'!$I$7/'d_고정'!$B$2)*B1462</f>
        <v/>
      </c>
      <c r="Q1462">
        <f>P1462*C1462</f>
        <v/>
      </c>
      <c r="R1462">
        <f>P1462*E1462</f>
        <v/>
      </c>
      <c r="S1462">
        <f>R1462*G1462</f>
        <v/>
      </c>
      <c r="T1462">
        <f>Q1462+S1462</f>
        <v/>
      </c>
      <c r="U1462">
        <f>(Q1462*D1462+S1462*I1462)*(1-O1462)</f>
        <v/>
      </c>
      <c r="V1462">
        <f>(R1462*K1462*N1462+'d_고정'!$B$3*('6_기대효과'!$H$7/8)*N1462*'d_고정'!$B$10*M1462*('6_기대효과'!$K$7/'d_고정'!$B$9))*(1-O1462)</f>
        <v/>
      </c>
      <c r="W1462">
        <f>(S1462*I1462+R1462*MAX(K1462-'d_고정'!$B$10*M1462*('6_기대효과'!$K$7/'d_고정'!$B$9),0)*N1462)*(1-O1462)</f>
        <v/>
      </c>
      <c r="X1462">
        <f>U1462+V1462</f>
        <v/>
      </c>
      <c r="Y1462">
        <f>U1462/('d_고정'!$B$5*'6_기대효과'!$H$7/8)/'d_고정'!$B$6</f>
        <v/>
      </c>
      <c r="Z1462">
        <f>U1462/('d_고정'!$B$8*'6_기대효과'!$H$7/8)</f>
        <v/>
      </c>
    </row>
    <row r="1463">
      <c r="A1463">
        <f>RAND()</f>
        <v/>
      </c>
      <c r="B1463">
        <f>IF('d_시나리오'!$J$2='d_시나리오'!$H$2,'d_시나리오'!$I$2,IF(A1463&lt;('d_시나리오'!$I$2-'d_시나리오'!$H$2)/('d_시나리오'!$J$2-'d_시나리오'!$H$2),'d_시나리오'!$H$2+SQRT(A1463*('d_시나리오'!$J$2-'d_시나리오'!$H$2)*('d_시나리오'!$I$2-'d_시나리오'!$H$2)),'d_시나리오'!$J$2-SQRT((1-A1463)*('d_시나리오'!$J$2-'d_시나리오'!$H$2)*('d_시나리오'!$J$2-'d_시나리오'!$I$2))))</f>
        <v/>
      </c>
      <c r="C1463">
        <f>BETAINV(RAND(),2,6)</f>
        <v/>
      </c>
      <c r="D1463">
        <f>INDEX('d_분포'!$A$2:$A$28,RANDBETWEEN(1,27))</f>
        <v/>
      </c>
      <c r="E1463">
        <f>INDEX('d_분포'!$C$2:$C$5,RANDBETWEEN(1,4))*(0.9+0.2*RAND())</f>
        <v/>
      </c>
      <c r="F1463">
        <f>RAND()</f>
        <v/>
      </c>
      <c r="G1463">
        <f>IF('d_시나리오'!$J$3='d_시나리오'!$H$3,'d_시나리오'!$I$3,IF(F1463&lt;('d_시나리오'!$I$3-'d_시나리오'!$H$3)/('d_시나리오'!$J$3-'d_시나리오'!$H$3),'d_시나리오'!$H$3+SQRT(F1463*('d_시나리오'!$J$3-'d_시나리오'!$H$3)*('d_시나리오'!$I$3-'d_시나리오'!$H$3)),'d_시나리오'!$J$3-SQRT((1-F1463)*('d_시나리오'!$J$3-'d_시나리오'!$H$3)*('d_시나리오'!$J$3-'d_시나리오'!$I$3))))</f>
        <v/>
      </c>
      <c r="H1463">
        <f>RAND()</f>
        <v/>
      </c>
      <c r="I1463">
        <f>IF('d_시나리오'!$J$4='d_시나리오'!$H$4,'d_시나리오'!$I$4,IF(H1463&lt;('d_시나리오'!$I$4-'d_시나리오'!$H$4)/('d_시나리오'!$J$4-'d_시나리오'!$H$4),'d_시나리오'!$H$4+SQRT(H1463*('d_시나리오'!$J$4-'d_시나리오'!$H$4)*('d_시나리오'!$I$4-'d_시나리오'!$H$4)),'d_시나리오'!$J$4-SQRT((1-H1463)*('d_시나리오'!$J$4-'d_시나리오'!$H$4)*('d_시나리오'!$J$4-'d_시나리오'!$I$4))))</f>
        <v/>
      </c>
      <c r="J1463">
        <f>RAND()</f>
        <v/>
      </c>
      <c r="K1463">
        <f>IF('d_시나리오'!$J$5='d_시나리오'!$H$5,'d_시나리오'!$I$5,IF(J1463&lt;('d_시나리오'!$I$5-'d_시나리오'!$H$5)/('d_시나리오'!$J$5-'d_시나리오'!$H$5),'d_시나리오'!$H$5+SQRT(J1463*('d_시나리오'!$J$5-'d_시나리오'!$H$5)*('d_시나리오'!$I$5-'d_시나리오'!$H$5)),'d_시나리오'!$J$5-SQRT((1-J1463)*('d_시나리오'!$J$5-'d_시나리오'!$H$5)*('d_시나리오'!$J$5-'d_시나리오'!$I$5))))</f>
        <v/>
      </c>
      <c r="L1463">
        <f>RAND()</f>
        <v/>
      </c>
      <c r="M1463">
        <f>IF('d_시나리오'!$J$6='d_시나리오'!$H$6,'d_시나리오'!$I$6,IF(L1463&lt;('d_시나리오'!$I$6-'d_시나리오'!$H$6)/('d_시나리오'!$J$6-'d_시나리오'!$H$6),'d_시나리오'!$H$6+SQRT(L1463*('d_시나리오'!$J$6-'d_시나리오'!$H$6)*('d_시나리오'!$I$6-'d_시나리오'!$H$6)),'d_시나리오'!$J$6-SQRT((1-L1463)*('d_시나리오'!$J$6-'d_시나리오'!$H$6)*('d_시나리오'!$J$6-'d_시나리오'!$I$6))))</f>
        <v/>
      </c>
      <c r="N1463">
        <f>INDEX('d_분포'!$B$2:$B$57,RANDBETWEEN(1,56))</f>
        <v/>
      </c>
      <c r="O1463">
        <f>BETAINV(RAND(),5,5)</f>
        <v/>
      </c>
      <c r="P1463">
        <f>'d_고정'!$B$1*'6_기대효과'!$H$7*('d_시나리오'!$I$7/'d_고정'!$B$2)*B1463</f>
        <v/>
      </c>
      <c r="Q1463">
        <f>P1463*C1463</f>
        <v/>
      </c>
      <c r="R1463">
        <f>P1463*E1463</f>
        <v/>
      </c>
      <c r="S1463">
        <f>R1463*G1463</f>
        <v/>
      </c>
      <c r="T1463">
        <f>Q1463+S1463</f>
        <v/>
      </c>
      <c r="U1463">
        <f>(Q1463*D1463+S1463*I1463)*(1-O1463)</f>
        <v/>
      </c>
      <c r="V1463">
        <f>(R1463*K1463*N1463+'d_고정'!$B$3*('6_기대효과'!$H$7/8)*N1463*'d_고정'!$B$10*M1463*('6_기대효과'!$K$7/'d_고정'!$B$9))*(1-O1463)</f>
        <v/>
      </c>
      <c r="W1463">
        <f>(S1463*I1463+R1463*MAX(K1463-'d_고정'!$B$10*M1463*('6_기대효과'!$K$7/'d_고정'!$B$9),0)*N1463)*(1-O1463)</f>
        <v/>
      </c>
      <c r="X1463">
        <f>U1463+V1463</f>
        <v/>
      </c>
      <c r="Y1463">
        <f>U1463/('d_고정'!$B$5*'6_기대효과'!$H$7/8)/'d_고정'!$B$6</f>
        <v/>
      </c>
      <c r="Z1463">
        <f>U1463/('d_고정'!$B$8*'6_기대효과'!$H$7/8)</f>
        <v/>
      </c>
    </row>
    <row r="1464">
      <c r="A1464">
        <f>RAND()</f>
        <v/>
      </c>
      <c r="B1464">
        <f>IF('d_시나리오'!$J$2='d_시나리오'!$H$2,'d_시나리오'!$I$2,IF(A1464&lt;('d_시나리오'!$I$2-'d_시나리오'!$H$2)/('d_시나리오'!$J$2-'d_시나리오'!$H$2),'d_시나리오'!$H$2+SQRT(A1464*('d_시나리오'!$J$2-'d_시나리오'!$H$2)*('d_시나리오'!$I$2-'d_시나리오'!$H$2)),'d_시나리오'!$J$2-SQRT((1-A1464)*('d_시나리오'!$J$2-'d_시나리오'!$H$2)*('d_시나리오'!$J$2-'d_시나리오'!$I$2))))</f>
        <v/>
      </c>
      <c r="C1464">
        <f>BETAINV(RAND(),2,6)</f>
        <v/>
      </c>
      <c r="D1464">
        <f>INDEX('d_분포'!$A$2:$A$28,RANDBETWEEN(1,27))</f>
        <v/>
      </c>
      <c r="E1464">
        <f>INDEX('d_분포'!$C$2:$C$5,RANDBETWEEN(1,4))*(0.9+0.2*RAND())</f>
        <v/>
      </c>
      <c r="F1464">
        <f>RAND()</f>
        <v/>
      </c>
      <c r="G1464">
        <f>IF('d_시나리오'!$J$3='d_시나리오'!$H$3,'d_시나리오'!$I$3,IF(F1464&lt;('d_시나리오'!$I$3-'d_시나리오'!$H$3)/('d_시나리오'!$J$3-'d_시나리오'!$H$3),'d_시나리오'!$H$3+SQRT(F1464*('d_시나리오'!$J$3-'d_시나리오'!$H$3)*('d_시나리오'!$I$3-'d_시나리오'!$H$3)),'d_시나리오'!$J$3-SQRT((1-F1464)*('d_시나리오'!$J$3-'d_시나리오'!$H$3)*('d_시나리오'!$J$3-'d_시나리오'!$I$3))))</f>
        <v/>
      </c>
      <c r="H1464">
        <f>RAND()</f>
        <v/>
      </c>
      <c r="I1464">
        <f>IF('d_시나리오'!$J$4='d_시나리오'!$H$4,'d_시나리오'!$I$4,IF(H1464&lt;('d_시나리오'!$I$4-'d_시나리오'!$H$4)/('d_시나리오'!$J$4-'d_시나리오'!$H$4),'d_시나리오'!$H$4+SQRT(H1464*('d_시나리오'!$J$4-'d_시나리오'!$H$4)*('d_시나리오'!$I$4-'d_시나리오'!$H$4)),'d_시나리오'!$J$4-SQRT((1-H1464)*('d_시나리오'!$J$4-'d_시나리오'!$H$4)*('d_시나리오'!$J$4-'d_시나리오'!$I$4))))</f>
        <v/>
      </c>
      <c r="J1464">
        <f>RAND()</f>
        <v/>
      </c>
      <c r="K1464">
        <f>IF('d_시나리오'!$J$5='d_시나리오'!$H$5,'d_시나리오'!$I$5,IF(J1464&lt;('d_시나리오'!$I$5-'d_시나리오'!$H$5)/('d_시나리오'!$J$5-'d_시나리오'!$H$5),'d_시나리오'!$H$5+SQRT(J1464*('d_시나리오'!$J$5-'d_시나리오'!$H$5)*('d_시나리오'!$I$5-'d_시나리오'!$H$5)),'d_시나리오'!$J$5-SQRT((1-J1464)*('d_시나리오'!$J$5-'d_시나리오'!$H$5)*('d_시나리오'!$J$5-'d_시나리오'!$I$5))))</f>
        <v/>
      </c>
      <c r="L1464">
        <f>RAND()</f>
        <v/>
      </c>
      <c r="M1464">
        <f>IF('d_시나리오'!$J$6='d_시나리오'!$H$6,'d_시나리오'!$I$6,IF(L1464&lt;('d_시나리오'!$I$6-'d_시나리오'!$H$6)/('d_시나리오'!$J$6-'d_시나리오'!$H$6),'d_시나리오'!$H$6+SQRT(L1464*('d_시나리오'!$J$6-'d_시나리오'!$H$6)*('d_시나리오'!$I$6-'d_시나리오'!$H$6)),'d_시나리오'!$J$6-SQRT((1-L1464)*('d_시나리오'!$J$6-'d_시나리오'!$H$6)*('d_시나리오'!$J$6-'d_시나리오'!$I$6))))</f>
        <v/>
      </c>
      <c r="N1464">
        <f>INDEX('d_분포'!$B$2:$B$57,RANDBETWEEN(1,56))</f>
        <v/>
      </c>
      <c r="O1464">
        <f>BETAINV(RAND(),5,5)</f>
        <v/>
      </c>
      <c r="P1464">
        <f>'d_고정'!$B$1*'6_기대효과'!$H$7*('d_시나리오'!$I$7/'d_고정'!$B$2)*B1464</f>
        <v/>
      </c>
      <c r="Q1464">
        <f>P1464*C1464</f>
        <v/>
      </c>
      <c r="R1464">
        <f>P1464*E1464</f>
        <v/>
      </c>
      <c r="S1464">
        <f>R1464*G1464</f>
        <v/>
      </c>
      <c r="T1464">
        <f>Q1464+S1464</f>
        <v/>
      </c>
      <c r="U1464">
        <f>(Q1464*D1464+S1464*I1464)*(1-O1464)</f>
        <v/>
      </c>
      <c r="V1464">
        <f>(R1464*K1464*N1464+'d_고정'!$B$3*('6_기대효과'!$H$7/8)*N1464*'d_고정'!$B$10*M1464*('6_기대효과'!$K$7/'d_고정'!$B$9))*(1-O1464)</f>
        <v/>
      </c>
      <c r="W1464">
        <f>(S1464*I1464+R1464*MAX(K1464-'d_고정'!$B$10*M1464*('6_기대효과'!$K$7/'d_고정'!$B$9),0)*N1464)*(1-O1464)</f>
        <v/>
      </c>
      <c r="X1464">
        <f>U1464+V1464</f>
        <v/>
      </c>
      <c r="Y1464">
        <f>U1464/('d_고정'!$B$5*'6_기대효과'!$H$7/8)/'d_고정'!$B$6</f>
        <v/>
      </c>
      <c r="Z1464">
        <f>U1464/('d_고정'!$B$8*'6_기대효과'!$H$7/8)</f>
        <v/>
      </c>
    </row>
    <row r="1465">
      <c r="A1465">
        <f>RAND()</f>
        <v/>
      </c>
      <c r="B1465">
        <f>IF('d_시나리오'!$J$2='d_시나리오'!$H$2,'d_시나리오'!$I$2,IF(A1465&lt;('d_시나리오'!$I$2-'d_시나리오'!$H$2)/('d_시나리오'!$J$2-'d_시나리오'!$H$2),'d_시나리오'!$H$2+SQRT(A1465*('d_시나리오'!$J$2-'d_시나리오'!$H$2)*('d_시나리오'!$I$2-'d_시나리오'!$H$2)),'d_시나리오'!$J$2-SQRT((1-A1465)*('d_시나리오'!$J$2-'d_시나리오'!$H$2)*('d_시나리오'!$J$2-'d_시나리오'!$I$2))))</f>
        <v/>
      </c>
      <c r="C1465">
        <f>BETAINV(RAND(),2,6)</f>
        <v/>
      </c>
      <c r="D1465">
        <f>INDEX('d_분포'!$A$2:$A$28,RANDBETWEEN(1,27))</f>
        <v/>
      </c>
      <c r="E1465">
        <f>INDEX('d_분포'!$C$2:$C$5,RANDBETWEEN(1,4))*(0.9+0.2*RAND())</f>
        <v/>
      </c>
      <c r="F1465">
        <f>RAND()</f>
        <v/>
      </c>
      <c r="G1465">
        <f>IF('d_시나리오'!$J$3='d_시나리오'!$H$3,'d_시나리오'!$I$3,IF(F1465&lt;('d_시나리오'!$I$3-'d_시나리오'!$H$3)/('d_시나리오'!$J$3-'d_시나리오'!$H$3),'d_시나리오'!$H$3+SQRT(F1465*('d_시나리오'!$J$3-'d_시나리오'!$H$3)*('d_시나리오'!$I$3-'d_시나리오'!$H$3)),'d_시나리오'!$J$3-SQRT((1-F1465)*('d_시나리오'!$J$3-'d_시나리오'!$H$3)*('d_시나리오'!$J$3-'d_시나리오'!$I$3))))</f>
        <v/>
      </c>
      <c r="H1465">
        <f>RAND()</f>
        <v/>
      </c>
      <c r="I1465">
        <f>IF('d_시나리오'!$J$4='d_시나리오'!$H$4,'d_시나리오'!$I$4,IF(H1465&lt;('d_시나리오'!$I$4-'d_시나리오'!$H$4)/('d_시나리오'!$J$4-'d_시나리오'!$H$4),'d_시나리오'!$H$4+SQRT(H1465*('d_시나리오'!$J$4-'d_시나리오'!$H$4)*('d_시나리오'!$I$4-'d_시나리오'!$H$4)),'d_시나리오'!$J$4-SQRT((1-H1465)*('d_시나리오'!$J$4-'d_시나리오'!$H$4)*('d_시나리오'!$J$4-'d_시나리오'!$I$4))))</f>
        <v/>
      </c>
      <c r="J1465">
        <f>RAND()</f>
        <v/>
      </c>
      <c r="K1465">
        <f>IF('d_시나리오'!$J$5='d_시나리오'!$H$5,'d_시나리오'!$I$5,IF(J1465&lt;('d_시나리오'!$I$5-'d_시나리오'!$H$5)/('d_시나리오'!$J$5-'d_시나리오'!$H$5),'d_시나리오'!$H$5+SQRT(J1465*('d_시나리오'!$J$5-'d_시나리오'!$H$5)*('d_시나리오'!$I$5-'d_시나리오'!$H$5)),'d_시나리오'!$J$5-SQRT((1-J1465)*('d_시나리오'!$J$5-'d_시나리오'!$H$5)*('d_시나리오'!$J$5-'d_시나리오'!$I$5))))</f>
        <v/>
      </c>
      <c r="L1465">
        <f>RAND()</f>
        <v/>
      </c>
      <c r="M1465">
        <f>IF('d_시나리오'!$J$6='d_시나리오'!$H$6,'d_시나리오'!$I$6,IF(L1465&lt;('d_시나리오'!$I$6-'d_시나리오'!$H$6)/('d_시나리오'!$J$6-'d_시나리오'!$H$6),'d_시나리오'!$H$6+SQRT(L1465*('d_시나리오'!$J$6-'d_시나리오'!$H$6)*('d_시나리오'!$I$6-'d_시나리오'!$H$6)),'d_시나리오'!$J$6-SQRT((1-L1465)*('d_시나리오'!$J$6-'d_시나리오'!$H$6)*('d_시나리오'!$J$6-'d_시나리오'!$I$6))))</f>
        <v/>
      </c>
      <c r="N1465">
        <f>INDEX('d_분포'!$B$2:$B$57,RANDBETWEEN(1,56))</f>
        <v/>
      </c>
      <c r="O1465">
        <f>BETAINV(RAND(),5,5)</f>
        <v/>
      </c>
      <c r="P1465">
        <f>'d_고정'!$B$1*'6_기대효과'!$H$7*('d_시나리오'!$I$7/'d_고정'!$B$2)*B1465</f>
        <v/>
      </c>
      <c r="Q1465">
        <f>P1465*C1465</f>
        <v/>
      </c>
      <c r="R1465">
        <f>P1465*E1465</f>
        <v/>
      </c>
      <c r="S1465">
        <f>R1465*G1465</f>
        <v/>
      </c>
      <c r="T1465">
        <f>Q1465+S1465</f>
        <v/>
      </c>
      <c r="U1465">
        <f>(Q1465*D1465+S1465*I1465)*(1-O1465)</f>
        <v/>
      </c>
      <c r="V1465">
        <f>(R1465*K1465*N1465+'d_고정'!$B$3*('6_기대효과'!$H$7/8)*N1465*'d_고정'!$B$10*M1465*('6_기대효과'!$K$7/'d_고정'!$B$9))*(1-O1465)</f>
        <v/>
      </c>
      <c r="W1465">
        <f>(S1465*I1465+R1465*MAX(K1465-'d_고정'!$B$10*M1465*('6_기대효과'!$K$7/'d_고정'!$B$9),0)*N1465)*(1-O1465)</f>
        <v/>
      </c>
      <c r="X1465">
        <f>U1465+V1465</f>
        <v/>
      </c>
      <c r="Y1465">
        <f>U1465/('d_고정'!$B$5*'6_기대효과'!$H$7/8)/'d_고정'!$B$6</f>
        <v/>
      </c>
      <c r="Z1465">
        <f>U1465/('d_고정'!$B$8*'6_기대효과'!$H$7/8)</f>
        <v/>
      </c>
    </row>
    <row r="1466">
      <c r="A1466">
        <f>RAND()</f>
        <v/>
      </c>
      <c r="B1466">
        <f>IF('d_시나리오'!$J$2='d_시나리오'!$H$2,'d_시나리오'!$I$2,IF(A1466&lt;('d_시나리오'!$I$2-'d_시나리오'!$H$2)/('d_시나리오'!$J$2-'d_시나리오'!$H$2),'d_시나리오'!$H$2+SQRT(A1466*('d_시나리오'!$J$2-'d_시나리오'!$H$2)*('d_시나리오'!$I$2-'d_시나리오'!$H$2)),'d_시나리오'!$J$2-SQRT((1-A1466)*('d_시나리오'!$J$2-'d_시나리오'!$H$2)*('d_시나리오'!$J$2-'d_시나리오'!$I$2))))</f>
        <v/>
      </c>
      <c r="C1466">
        <f>BETAINV(RAND(),2,6)</f>
        <v/>
      </c>
      <c r="D1466">
        <f>INDEX('d_분포'!$A$2:$A$28,RANDBETWEEN(1,27))</f>
        <v/>
      </c>
      <c r="E1466">
        <f>INDEX('d_분포'!$C$2:$C$5,RANDBETWEEN(1,4))*(0.9+0.2*RAND())</f>
        <v/>
      </c>
      <c r="F1466">
        <f>RAND()</f>
        <v/>
      </c>
      <c r="G1466">
        <f>IF('d_시나리오'!$J$3='d_시나리오'!$H$3,'d_시나리오'!$I$3,IF(F1466&lt;('d_시나리오'!$I$3-'d_시나리오'!$H$3)/('d_시나리오'!$J$3-'d_시나리오'!$H$3),'d_시나리오'!$H$3+SQRT(F1466*('d_시나리오'!$J$3-'d_시나리오'!$H$3)*('d_시나리오'!$I$3-'d_시나리오'!$H$3)),'d_시나리오'!$J$3-SQRT((1-F1466)*('d_시나리오'!$J$3-'d_시나리오'!$H$3)*('d_시나리오'!$J$3-'d_시나리오'!$I$3))))</f>
        <v/>
      </c>
      <c r="H1466">
        <f>RAND()</f>
        <v/>
      </c>
      <c r="I1466">
        <f>IF('d_시나리오'!$J$4='d_시나리오'!$H$4,'d_시나리오'!$I$4,IF(H1466&lt;('d_시나리오'!$I$4-'d_시나리오'!$H$4)/('d_시나리오'!$J$4-'d_시나리오'!$H$4),'d_시나리오'!$H$4+SQRT(H1466*('d_시나리오'!$J$4-'d_시나리오'!$H$4)*('d_시나리오'!$I$4-'d_시나리오'!$H$4)),'d_시나리오'!$J$4-SQRT((1-H1466)*('d_시나리오'!$J$4-'d_시나리오'!$H$4)*('d_시나리오'!$J$4-'d_시나리오'!$I$4))))</f>
        <v/>
      </c>
      <c r="J1466">
        <f>RAND()</f>
        <v/>
      </c>
      <c r="K1466">
        <f>IF('d_시나리오'!$J$5='d_시나리오'!$H$5,'d_시나리오'!$I$5,IF(J1466&lt;('d_시나리오'!$I$5-'d_시나리오'!$H$5)/('d_시나리오'!$J$5-'d_시나리오'!$H$5),'d_시나리오'!$H$5+SQRT(J1466*('d_시나리오'!$J$5-'d_시나리오'!$H$5)*('d_시나리오'!$I$5-'d_시나리오'!$H$5)),'d_시나리오'!$J$5-SQRT((1-J1466)*('d_시나리오'!$J$5-'d_시나리오'!$H$5)*('d_시나리오'!$J$5-'d_시나리오'!$I$5))))</f>
        <v/>
      </c>
      <c r="L1466">
        <f>RAND()</f>
        <v/>
      </c>
      <c r="M1466">
        <f>IF('d_시나리오'!$J$6='d_시나리오'!$H$6,'d_시나리오'!$I$6,IF(L1466&lt;('d_시나리오'!$I$6-'d_시나리오'!$H$6)/('d_시나리오'!$J$6-'d_시나리오'!$H$6),'d_시나리오'!$H$6+SQRT(L1466*('d_시나리오'!$J$6-'d_시나리오'!$H$6)*('d_시나리오'!$I$6-'d_시나리오'!$H$6)),'d_시나리오'!$J$6-SQRT((1-L1466)*('d_시나리오'!$J$6-'d_시나리오'!$H$6)*('d_시나리오'!$J$6-'d_시나리오'!$I$6))))</f>
        <v/>
      </c>
      <c r="N1466">
        <f>INDEX('d_분포'!$B$2:$B$57,RANDBETWEEN(1,56))</f>
        <v/>
      </c>
      <c r="O1466">
        <f>BETAINV(RAND(),5,5)</f>
        <v/>
      </c>
      <c r="P1466">
        <f>'d_고정'!$B$1*'6_기대효과'!$H$7*('d_시나리오'!$I$7/'d_고정'!$B$2)*B1466</f>
        <v/>
      </c>
      <c r="Q1466">
        <f>P1466*C1466</f>
        <v/>
      </c>
      <c r="R1466">
        <f>P1466*E1466</f>
        <v/>
      </c>
      <c r="S1466">
        <f>R1466*G1466</f>
        <v/>
      </c>
      <c r="T1466">
        <f>Q1466+S1466</f>
        <v/>
      </c>
      <c r="U1466">
        <f>(Q1466*D1466+S1466*I1466)*(1-O1466)</f>
        <v/>
      </c>
      <c r="V1466">
        <f>(R1466*K1466*N1466+'d_고정'!$B$3*('6_기대효과'!$H$7/8)*N1466*'d_고정'!$B$10*M1466*('6_기대효과'!$K$7/'d_고정'!$B$9))*(1-O1466)</f>
        <v/>
      </c>
      <c r="W1466">
        <f>(S1466*I1466+R1466*MAX(K1466-'d_고정'!$B$10*M1466*('6_기대효과'!$K$7/'d_고정'!$B$9),0)*N1466)*(1-O1466)</f>
        <v/>
      </c>
      <c r="X1466">
        <f>U1466+V1466</f>
        <v/>
      </c>
      <c r="Y1466">
        <f>U1466/('d_고정'!$B$5*'6_기대효과'!$H$7/8)/'d_고정'!$B$6</f>
        <v/>
      </c>
      <c r="Z1466">
        <f>U1466/('d_고정'!$B$8*'6_기대효과'!$H$7/8)</f>
        <v/>
      </c>
    </row>
    <row r="1467">
      <c r="A1467">
        <f>RAND()</f>
        <v/>
      </c>
      <c r="B1467">
        <f>IF('d_시나리오'!$J$2='d_시나리오'!$H$2,'d_시나리오'!$I$2,IF(A1467&lt;('d_시나리오'!$I$2-'d_시나리오'!$H$2)/('d_시나리오'!$J$2-'d_시나리오'!$H$2),'d_시나리오'!$H$2+SQRT(A1467*('d_시나리오'!$J$2-'d_시나리오'!$H$2)*('d_시나리오'!$I$2-'d_시나리오'!$H$2)),'d_시나리오'!$J$2-SQRT((1-A1467)*('d_시나리오'!$J$2-'d_시나리오'!$H$2)*('d_시나리오'!$J$2-'d_시나리오'!$I$2))))</f>
        <v/>
      </c>
      <c r="C1467">
        <f>BETAINV(RAND(),2,6)</f>
        <v/>
      </c>
      <c r="D1467">
        <f>INDEX('d_분포'!$A$2:$A$28,RANDBETWEEN(1,27))</f>
        <v/>
      </c>
      <c r="E1467">
        <f>INDEX('d_분포'!$C$2:$C$5,RANDBETWEEN(1,4))*(0.9+0.2*RAND())</f>
        <v/>
      </c>
      <c r="F1467">
        <f>RAND()</f>
        <v/>
      </c>
      <c r="G1467">
        <f>IF('d_시나리오'!$J$3='d_시나리오'!$H$3,'d_시나리오'!$I$3,IF(F1467&lt;('d_시나리오'!$I$3-'d_시나리오'!$H$3)/('d_시나리오'!$J$3-'d_시나리오'!$H$3),'d_시나리오'!$H$3+SQRT(F1467*('d_시나리오'!$J$3-'d_시나리오'!$H$3)*('d_시나리오'!$I$3-'d_시나리오'!$H$3)),'d_시나리오'!$J$3-SQRT((1-F1467)*('d_시나리오'!$J$3-'d_시나리오'!$H$3)*('d_시나리오'!$J$3-'d_시나리오'!$I$3))))</f>
        <v/>
      </c>
      <c r="H1467">
        <f>RAND()</f>
        <v/>
      </c>
      <c r="I1467">
        <f>IF('d_시나리오'!$J$4='d_시나리오'!$H$4,'d_시나리오'!$I$4,IF(H1467&lt;('d_시나리오'!$I$4-'d_시나리오'!$H$4)/('d_시나리오'!$J$4-'d_시나리오'!$H$4),'d_시나리오'!$H$4+SQRT(H1467*('d_시나리오'!$J$4-'d_시나리오'!$H$4)*('d_시나리오'!$I$4-'d_시나리오'!$H$4)),'d_시나리오'!$J$4-SQRT((1-H1467)*('d_시나리오'!$J$4-'d_시나리오'!$H$4)*('d_시나리오'!$J$4-'d_시나리오'!$I$4))))</f>
        <v/>
      </c>
      <c r="J1467">
        <f>RAND()</f>
        <v/>
      </c>
      <c r="K1467">
        <f>IF('d_시나리오'!$J$5='d_시나리오'!$H$5,'d_시나리오'!$I$5,IF(J1467&lt;('d_시나리오'!$I$5-'d_시나리오'!$H$5)/('d_시나리오'!$J$5-'d_시나리오'!$H$5),'d_시나리오'!$H$5+SQRT(J1467*('d_시나리오'!$J$5-'d_시나리오'!$H$5)*('d_시나리오'!$I$5-'d_시나리오'!$H$5)),'d_시나리오'!$J$5-SQRT((1-J1467)*('d_시나리오'!$J$5-'d_시나리오'!$H$5)*('d_시나리오'!$J$5-'d_시나리오'!$I$5))))</f>
        <v/>
      </c>
      <c r="L1467">
        <f>RAND()</f>
        <v/>
      </c>
      <c r="M1467">
        <f>IF('d_시나리오'!$J$6='d_시나리오'!$H$6,'d_시나리오'!$I$6,IF(L1467&lt;('d_시나리오'!$I$6-'d_시나리오'!$H$6)/('d_시나리오'!$J$6-'d_시나리오'!$H$6),'d_시나리오'!$H$6+SQRT(L1467*('d_시나리오'!$J$6-'d_시나리오'!$H$6)*('d_시나리오'!$I$6-'d_시나리오'!$H$6)),'d_시나리오'!$J$6-SQRT((1-L1467)*('d_시나리오'!$J$6-'d_시나리오'!$H$6)*('d_시나리오'!$J$6-'d_시나리오'!$I$6))))</f>
        <v/>
      </c>
      <c r="N1467">
        <f>INDEX('d_분포'!$B$2:$B$57,RANDBETWEEN(1,56))</f>
        <v/>
      </c>
      <c r="O1467">
        <f>BETAINV(RAND(),5,5)</f>
        <v/>
      </c>
      <c r="P1467">
        <f>'d_고정'!$B$1*'6_기대효과'!$H$7*('d_시나리오'!$I$7/'d_고정'!$B$2)*B1467</f>
        <v/>
      </c>
      <c r="Q1467">
        <f>P1467*C1467</f>
        <v/>
      </c>
      <c r="R1467">
        <f>P1467*E1467</f>
        <v/>
      </c>
      <c r="S1467">
        <f>R1467*G1467</f>
        <v/>
      </c>
      <c r="T1467">
        <f>Q1467+S1467</f>
        <v/>
      </c>
      <c r="U1467">
        <f>(Q1467*D1467+S1467*I1467)*(1-O1467)</f>
        <v/>
      </c>
      <c r="V1467">
        <f>(R1467*K1467*N1467+'d_고정'!$B$3*('6_기대효과'!$H$7/8)*N1467*'d_고정'!$B$10*M1467*('6_기대효과'!$K$7/'d_고정'!$B$9))*(1-O1467)</f>
        <v/>
      </c>
      <c r="W1467">
        <f>(S1467*I1467+R1467*MAX(K1467-'d_고정'!$B$10*M1467*('6_기대효과'!$K$7/'d_고정'!$B$9),0)*N1467)*(1-O1467)</f>
        <v/>
      </c>
      <c r="X1467">
        <f>U1467+V1467</f>
        <v/>
      </c>
      <c r="Y1467">
        <f>U1467/('d_고정'!$B$5*'6_기대효과'!$H$7/8)/'d_고정'!$B$6</f>
        <v/>
      </c>
      <c r="Z1467">
        <f>U1467/('d_고정'!$B$8*'6_기대효과'!$H$7/8)</f>
        <v/>
      </c>
    </row>
    <row r="1468">
      <c r="A1468">
        <f>RAND()</f>
        <v/>
      </c>
      <c r="B1468">
        <f>IF('d_시나리오'!$J$2='d_시나리오'!$H$2,'d_시나리오'!$I$2,IF(A1468&lt;('d_시나리오'!$I$2-'d_시나리오'!$H$2)/('d_시나리오'!$J$2-'d_시나리오'!$H$2),'d_시나리오'!$H$2+SQRT(A1468*('d_시나리오'!$J$2-'d_시나리오'!$H$2)*('d_시나리오'!$I$2-'d_시나리오'!$H$2)),'d_시나리오'!$J$2-SQRT((1-A1468)*('d_시나리오'!$J$2-'d_시나리오'!$H$2)*('d_시나리오'!$J$2-'d_시나리오'!$I$2))))</f>
        <v/>
      </c>
      <c r="C1468">
        <f>BETAINV(RAND(),2,6)</f>
        <v/>
      </c>
      <c r="D1468">
        <f>INDEX('d_분포'!$A$2:$A$28,RANDBETWEEN(1,27))</f>
        <v/>
      </c>
      <c r="E1468">
        <f>INDEX('d_분포'!$C$2:$C$5,RANDBETWEEN(1,4))*(0.9+0.2*RAND())</f>
        <v/>
      </c>
      <c r="F1468">
        <f>RAND()</f>
        <v/>
      </c>
      <c r="G1468">
        <f>IF('d_시나리오'!$J$3='d_시나리오'!$H$3,'d_시나리오'!$I$3,IF(F1468&lt;('d_시나리오'!$I$3-'d_시나리오'!$H$3)/('d_시나리오'!$J$3-'d_시나리오'!$H$3),'d_시나리오'!$H$3+SQRT(F1468*('d_시나리오'!$J$3-'d_시나리오'!$H$3)*('d_시나리오'!$I$3-'d_시나리오'!$H$3)),'d_시나리오'!$J$3-SQRT((1-F1468)*('d_시나리오'!$J$3-'d_시나리오'!$H$3)*('d_시나리오'!$J$3-'d_시나리오'!$I$3))))</f>
        <v/>
      </c>
      <c r="H1468">
        <f>RAND()</f>
        <v/>
      </c>
      <c r="I1468">
        <f>IF('d_시나리오'!$J$4='d_시나리오'!$H$4,'d_시나리오'!$I$4,IF(H1468&lt;('d_시나리오'!$I$4-'d_시나리오'!$H$4)/('d_시나리오'!$J$4-'d_시나리오'!$H$4),'d_시나리오'!$H$4+SQRT(H1468*('d_시나리오'!$J$4-'d_시나리오'!$H$4)*('d_시나리오'!$I$4-'d_시나리오'!$H$4)),'d_시나리오'!$J$4-SQRT((1-H1468)*('d_시나리오'!$J$4-'d_시나리오'!$H$4)*('d_시나리오'!$J$4-'d_시나리오'!$I$4))))</f>
        <v/>
      </c>
      <c r="J1468">
        <f>RAND()</f>
        <v/>
      </c>
      <c r="K1468">
        <f>IF('d_시나리오'!$J$5='d_시나리오'!$H$5,'d_시나리오'!$I$5,IF(J1468&lt;('d_시나리오'!$I$5-'d_시나리오'!$H$5)/('d_시나리오'!$J$5-'d_시나리오'!$H$5),'d_시나리오'!$H$5+SQRT(J1468*('d_시나리오'!$J$5-'d_시나리오'!$H$5)*('d_시나리오'!$I$5-'d_시나리오'!$H$5)),'d_시나리오'!$J$5-SQRT((1-J1468)*('d_시나리오'!$J$5-'d_시나리오'!$H$5)*('d_시나리오'!$J$5-'d_시나리오'!$I$5))))</f>
        <v/>
      </c>
      <c r="L1468">
        <f>RAND()</f>
        <v/>
      </c>
      <c r="M1468">
        <f>IF('d_시나리오'!$J$6='d_시나리오'!$H$6,'d_시나리오'!$I$6,IF(L1468&lt;('d_시나리오'!$I$6-'d_시나리오'!$H$6)/('d_시나리오'!$J$6-'d_시나리오'!$H$6),'d_시나리오'!$H$6+SQRT(L1468*('d_시나리오'!$J$6-'d_시나리오'!$H$6)*('d_시나리오'!$I$6-'d_시나리오'!$H$6)),'d_시나리오'!$J$6-SQRT((1-L1468)*('d_시나리오'!$J$6-'d_시나리오'!$H$6)*('d_시나리오'!$J$6-'d_시나리오'!$I$6))))</f>
        <v/>
      </c>
      <c r="N1468">
        <f>INDEX('d_분포'!$B$2:$B$57,RANDBETWEEN(1,56))</f>
        <v/>
      </c>
      <c r="O1468">
        <f>BETAINV(RAND(),5,5)</f>
        <v/>
      </c>
      <c r="P1468">
        <f>'d_고정'!$B$1*'6_기대효과'!$H$7*('d_시나리오'!$I$7/'d_고정'!$B$2)*B1468</f>
        <v/>
      </c>
      <c r="Q1468">
        <f>P1468*C1468</f>
        <v/>
      </c>
      <c r="R1468">
        <f>P1468*E1468</f>
        <v/>
      </c>
      <c r="S1468">
        <f>R1468*G1468</f>
        <v/>
      </c>
      <c r="T1468">
        <f>Q1468+S1468</f>
        <v/>
      </c>
      <c r="U1468">
        <f>(Q1468*D1468+S1468*I1468)*(1-O1468)</f>
        <v/>
      </c>
      <c r="V1468">
        <f>(R1468*K1468*N1468+'d_고정'!$B$3*('6_기대효과'!$H$7/8)*N1468*'d_고정'!$B$10*M1468*('6_기대효과'!$K$7/'d_고정'!$B$9))*(1-O1468)</f>
        <v/>
      </c>
      <c r="W1468">
        <f>(S1468*I1468+R1468*MAX(K1468-'d_고정'!$B$10*M1468*('6_기대효과'!$K$7/'d_고정'!$B$9),0)*N1468)*(1-O1468)</f>
        <v/>
      </c>
      <c r="X1468">
        <f>U1468+V1468</f>
        <v/>
      </c>
      <c r="Y1468">
        <f>U1468/('d_고정'!$B$5*'6_기대효과'!$H$7/8)/'d_고정'!$B$6</f>
        <v/>
      </c>
      <c r="Z1468">
        <f>U1468/('d_고정'!$B$8*'6_기대효과'!$H$7/8)</f>
        <v/>
      </c>
    </row>
    <row r="1469">
      <c r="A1469">
        <f>RAND()</f>
        <v/>
      </c>
      <c r="B1469">
        <f>IF('d_시나리오'!$J$2='d_시나리오'!$H$2,'d_시나리오'!$I$2,IF(A1469&lt;('d_시나리오'!$I$2-'d_시나리오'!$H$2)/('d_시나리오'!$J$2-'d_시나리오'!$H$2),'d_시나리오'!$H$2+SQRT(A1469*('d_시나리오'!$J$2-'d_시나리오'!$H$2)*('d_시나리오'!$I$2-'d_시나리오'!$H$2)),'d_시나리오'!$J$2-SQRT((1-A1469)*('d_시나리오'!$J$2-'d_시나리오'!$H$2)*('d_시나리오'!$J$2-'d_시나리오'!$I$2))))</f>
        <v/>
      </c>
      <c r="C1469">
        <f>BETAINV(RAND(),2,6)</f>
        <v/>
      </c>
      <c r="D1469">
        <f>INDEX('d_분포'!$A$2:$A$28,RANDBETWEEN(1,27))</f>
        <v/>
      </c>
      <c r="E1469">
        <f>INDEX('d_분포'!$C$2:$C$5,RANDBETWEEN(1,4))*(0.9+0.2*RAND())</f>
        <v/>
      </c>
      <c r="F1469">
        <f>RAND()</f>
        <v/>
      </c>
      <c r="G1469">
        <f>IF('d_시나리오'!$J$3='d_시나리오'!$H$3,'d_시나리오'!$I$3,IF(F1469&lt;('d_시나리오'!$I$3-'d_시나리오'!$H$3)/('d_시나리오'!$J$3-'d_시나리오'!$H$3),'d_시나리오'!$H$3+SQRT(F1469*('d_시나리오'!$J$3-'d_시나리오'!$H$3)*('d_시나리오'!$I$3-'d_시나리오'!$H$3)),'d_시나리오'!$J$3-SQRT((1-F1469)*('d_시나리오'!$J$3-'d_시나리오'!$H$3)*('d_시나리오'!$J$3-'d_시나리오'!$I$3))))</f>
        <v/>
      </c>
      <c r="H1469">
        <f>RAND()</f>
        <v/>
      </c>
      <c r="I1469">
        <f>IF('d_시나리오'!$J$4='d_시나리오'!$H$4,'d_시나리오'!$I$4,IF(H1469&lt;('d_시나리오'!$I$4-'d_시나리오'!$H$4)/('d_시나리오'!$J$4-'d_시나리오'!$H$4),'d_시나리오'!$H$4+SQRT(H1469*('d_시나리오'!$J$4-'d_시나리오'!$H$4)*('d_시나리오'!$I$4-'d_시나리오'!$H$4)),'d_시나리오'!$J$4-SQRT((1-H1469)*('d_시나리오'!$J$4-'d_시나리오'!$H$4)*('d_시나리오'!$J$4-'d_시나리오'!$I$4))))</f>
        <v/>
      </c>
      <c r="J1469">
        <f>RAND()</f>
        <v/>
      </c>
      <c r="K1469">
        <f>IF('d_시나리오'!$J$5='d_시나리오'!$H$5,'d_시나리오'!$I$5,IF(J1469&lt;('d_시나리오'!$I$5-'d_시나리오'!$H$5)/('d_시나리오'!$J$5-'d_시나리오'!$H$5),'d_시나리오'!$H$5+SQRT(J1469*('d_시나리오'!$J$5-'d_시나리오'!$H$5)*('d_시나리오'!$I$5-'d_시나리오'!$H$5)),'d_시나리오'!$J$5-SQRT((1-J1469)*('d_시나리오'!$J$5-'d_시나리오'!$H$5)*('d_시나리오'!$J$5-'d_시나리오'!$I$5))))</f>
        <v/>
      </c>
      <c r="L1469">
        <f>RAND()</f>
        <v/>
      </c>
      <c r="M1469">
        <f>IF('d_시나리오'!$J$6='d_시나리오'!$H$6,'d_시나리오'!$I$6,IF(L1469&lt;('d_시나리오'!$I$6-'d_시나리오'!$H$6)/('d_시나리오'!$J$6-'d_시나리오'!$H$6),'d_시나리오'!$H$6+SQRT(L1469*('d_시나리오'!$J$6-'d_시나리오'!$H$6)*('d_시나리오'!$I$6-'d_시나리오'!$H$6)),'d_시나리오'!$J$6-SQRT((1-L1469)*('d_시나리오'!$J$6-'d_시나리오'!$H$6)*('d_시나리오'!$J$6-'d_시나리오'!$I$6))))</f>
        <v/>
      </c>
      <c r="N1469">
        <f>INDEX('d_분포'!$B$2:$B$57,RANDBETWEEN(1,56))</f>
        <v/>
      </c>
      <c r="O1469">
        <f>BETAINV(RAND(),5,5)</f>
        <v/>
      </c>
      <c r="P1469">
        <f>'d_고정'!$B$1*'6_기대효과'!$H$7*('d_시나리오'!$I$7/'d_고정'!$B$2)*B1469</f>
        <v/>
      </c>
      <c r="Q1469">
        <f>P1469*C1469</f>
        <v/>
      </c>
      <c r="R1469">
        <f>P1469*E1469</f>
        <v/>
      </c>
      <c r="S1469">
        <f>R1469*G1469</f>
        <v/>
      </c>
      <c r="T1469">
        <f>Q1469+S1469</f>
        <v/>
      </c>
      <c r="U1469">
        <f>(Q1469*D1469+S1469*I1469)*(1-O1469)</f>
        <v/>
      </c>
      <c r="V1469">
        <f>(R1469*K1469*N1469+'d_고정'!$B$3*('6_기대효과'!$H$7/8)*N1469*'d_고정'!$B$10*M1469*('6_기대효과'!$K$7/'d_고정'!$B$9))*(1-O1469)</f>
        <v/>
      </c>
      <c r="W1469">
        <f>(S1469*I1469+R1469*MAX(K1469-'d_고정'!$B$10*M1469*('6_기대효과'!$K$7/'d_고정'!$B$9),0)*N1469)*(1-O1469)</f>
        <v/>
      </c>
      <c r="X1469">
        <f>U1469+V1469</f>
        <v/>
      </c>
      <c r="Y1469">
        <f>U1469/('d_고정'!$B$5*'6_기대효과'!$H$7/8)/'d_고정'!$B$6</f>
        <v/>
      </c>
      <c r="Z1469">
        <f>U1469/('d_고정'!$B$8*'6_기대효과'!$H$7/8)</f>
        <v/>
      </c>
    </row>
    <row r="1470">
      <c r="A1470">
        <f>RAND()</f>
        <v/>
      </c>
      <c r="B1470">
        <f>IF('d_시나리오'!$J$2='d_시나리오'!$H$2,'d_시나리오'!$I$2,IF(A1470&lt;('d_시나리오'!$I$2-'d_시나리오'!$H$2)/('d_시나리오'!$J$2-'d_시나리오'!$H$2),'d_시나리오'!$H$2+SQRT(A1470*('d_시나리오'!$J$2-'d_시나리오'!$H$2)*('d_시나리오'!$I$2-'d_시나리오'!$H$2)),'d_시나리오'!$J$2-SQRT((1-A1470)*('d_시나리오'!$J$2-'d_시나리오'!$H$2)*('d_시나리오'!$J$2-'d_시나리오'!$I$2))))</f>
        <v/>
      </c>
      <c r="C1470">
        <f>BETAINV(RAND(),2,6)</f>
        <v/>
      </c>
      <c r="D1470">
        <f>INDEX('d_분포'!$A$2:$A$28,RANDBETWEEN(1,27))</f>
        <v/>
      </c>
      <c r="E1470">
        <f>INDEX('d_분포'!$C$2:$C$5,RANDBETWEEN(1,4))*(0.9+0.2*RAND())</f>
        <v/>
      </c>
      <c r="F1470">
        <f>RAND()</f>
        <v/>
      </c>
      <c r="G1470">
        <f>IF('d_시나리오'!$J$3='d_시나리오'!$H$3,'d_시나리오'!$I$3,IF(F1470&lt;('d_시나리오'!$I$3-'d_시나리오'!$H$3)/('d_시나리오'!$J$3-'d_시나리오'!$H$3),'d_시나리오'!$H$3+SQRT(F1470*('d_시나리오'!$J$3-'d_시나리오'!$H$3)*('d_시나리오'!$I$3-'d_시나리오'!$H$3)),'d_시나리오'!$J$3-SQRT((1-F1470)*('d_시나리오'!$J$3-'d_시나리오'!$H$3)*('d_시나리오'!$J$3-'d_시나리오'!$I$3))))</f>
        <v/>
      </c>
      <c r="H1470">
        <f>RAND()</f>
        <v/>
      </c>
      <c r="I1470">
        <f>IF('d_시나리오'!$J$4='d_시나리오'!$H$4,'d_시나리오'!$I$4,IF(H1470&lt;('d_시나리오'!$I$4-'d_시나리오'!$H$4)/('d_시나리오'!$J$4-'d_시나리오'!$H$4),'d_시나리오'!$H$4+SQRT(H1470*('d_시나리오'!$J$4-'d_시나리오'!$H$4)*('d_시나리오'!$I$4-'d_시나리오'!$H$4)),'d_시나리오'!$J$4-SQRT((1-H1470)*('d_시나리오'!$J$4-'d_시나리오'!$H$4)*('d_시나리오'!$J$4-'d_시나리오'!$I$4))))</f>
        <v/>
      </c>
      <c r="J1470">
        <f>RAND()</f>
        <v/>
      </c>
      <c r="K1470">
        <f>IF('d_시나리오'!$J$5='d_시나리오'!$H$5,'d_시나리오'!$I$5,IF(J1470&lt;('d_시나리오'!$I$5-'d_시나리오'!$H$5)/('d_시나리오'!$J$5-'d_시나리오'!$H$5),'d_시나리오'!$H$5+SQRT(J1470*('d_시나리오'!$J$5-'d_시나리오'!$H$5)*('d_시나리오'!$I$5-'d_시나리오'!$H$5)),'d_시나리오'!$J$5-SQRT((1-J1470)*('d_시나리오'!$J$5-'d_시나리오'!$H$5)*('d_시나리오'!$J$5-'d_시나리오'!$I$5))))</f>
        <v/>
      </c>
      <c r="L1470">
        <f>RAND()</f>
        <v/>
      </c>
      <c r="M1470">
        <f>IF('d_시나리오'!$J$6='d_시나리오'!$H$6,'d_시나리오'!$I$6,IF(L1470&lt;('d_시나리오'!$I$6-'d_시나리오'!$H$6)/('d_시나리오'!$J$6-'d_시나리오'!$H$6),'d_시나리오'!$H$6+SQRT(L1470*('d_시나리오'!$J$6-'d_시나리오'!$H$6)*('d_시나리오'!$I$6-'d_시나리오'!$H$6)),'d_시나리오'!$J$6-SQRT((1-L1470)*('d_시나리오'!$J$6-'d_시나리오'!$H$6)*('d_시나리오'!$J$6-'d_시나리오'!$I$6))))</f>
        <v/>
      </c>
      <c r="N1470">
        <f>INDEX('d_분포'!$B$2:$B$57,RANDBETWEEN(1,56))</f>
        <v/>
      </c>
      <c r="O1470">
        <f>BETAINV(RAND(),5,5)</f>
        <v/>
      </c>
      <c r="P1470">
        <f>'d_고정'!$B$1*'6_기대효과'!$H$7*('d_시나리오'!$I$7/'d_고정'!$B$2)*B1470</f>
        <v/>
      </c>
      <c r="Q1470">
        <f>P1470*C1470</f>
        <v/>
      </c>
      <c r="R1470">
        <f>P1470*E1470</f>
        <v/>
      </c>
      <c r="S1470">
        <f>R1470*G1470</f>
        <v/>
      </c>
      <c r="T1470">
        <f>Q1470+S1470</f>
        <v/>
      </c>
      <c r="U1470">
        <f>(Q1470*D1470+S1470*I1470)*(1-O1470)</f>
        <v/>
      </c>
      <c r="V1470">
        <f>(R1470*K1470*N1470+'d_고정'!$B$3*('6_기대효과'!$H$7/8)*N1470*'d_고정'!$B$10*M1470*('6_기대효과'!$K$7/'d_고정'!$B$9))*(1-O1470)</f>
        <v/>
      </c>
      <c r="W1470">
        <f>(S1470*I1470+R1470*MAX(K1470-'d_고정'!$B$10*M1470*('6_기대효과'!$K$7/'d_고정'!$B$9),0)*N1470)*(1-O1470)</f>
        <v/>
      </c>
      <c r="X1470">
        <f>U1470+V1470</f>
        <v/>
      </c>
      <c r="Y1470">
        <f>U1470/('d_고정'!$B$5*'6_기대효과'!$H$7/8)/'d_고정'!$B$6</f>
        <v/>
      </c>
      <c r="Z1470">
        <f>U1470/('d_고정'!$B$8*'6_기대효과'!$H$7/8)</f>
        <v/>
      </c>
    </row>
    <row r="1471">
      <c r="A1471">
        <f>RAND()</f>
        <v/>
      </c>
      <c r="B1471">
        <f>IF('d_시나리오'!$J$2='d_시나리오'!$H$2,'d_시나리오'!$I$2,IF(A1471&lt;('d_시나리오'!$I$2-'d_시나리오'!$H$2)/('d_시나리오'!$J$2-'d_시나리오'!$H$2),'d_시나리오'!$H$2+SQRT(A1471*('d_시나리오'!$J$2-'d_시나리오'!$H$2)*('d_시나리오'!$I$2-'d_시나리오'!$H$2)),'d_시나리오'!$J$2-SQRT((1-A1471)*('d_시나리오'!$J$2-'d_시나리오'!$H$2)*('d_시나리오'!$J$2-'d_시나리오'!$I$2))))</f>
        <v/>
      </c>
      <c r="C1471">
        <f>BETAINV(RAND(),2,6)</f>
        <v/>
      </c>
      <c r="D1471">
        <f>INDEX('d_분포'!$A$2:$A$28,RANDBETWEEN(1,27))</f>
        <v/>
      </c>
      <c r="E1471">
        <f>INDEX('d_분포'!$C$2:$C$5,RANDBETWEEN(1,4))*(0.9+0.2*RAND())</f>
        <v/>
      </c>
      <c r="F1471">
        <f>RAND()</f>
        <v/>
      </c>
      <c r="G1471">
        <f>IF('d_시나리오'!$J$3='d_시나리오'!$H$3,'d_시나리오'!$I$3,IF(F1471&lt;('d_시나리오'!$I$3-'d_시나리오'!$H$3)/('d_시나리오'!$J$3-'d_시나리오'!$H$3),'d_시나리오'!$H$3+SQRT(F1471*('d_시나리오'!$J$3-'d_시나리오'!$H$3)*('d_시나리오'!$I$3-'d_시나리오'!$H$3)),'d_시나리오'!$J$3-SQRT((1-F1471)*('d_시나리오'!$J$3-'d_시나리오'!$H$3)*('d_시나리오'!$J$3-'d_시나리오'!$I$3))))</f>
        <v/>
      </c>
      <c r="H1471">
        <f>RAND()</f>
        <v/>
      </c>
      <c r="I1471">
        <f>IF('d_시나리오'!$J$4='d_시나리오'!$H$4,'d_시나리오'!$I$4,IF(H1471&lt;('d_시나리오'!$I$4-'d_시나리오'!$H$4)/('d_시나리오'!$J$4-'d_시나리오'!$H$4),'d_시나리오'!$H$4+SQRT(H1471*('d_시나리오'!$J$4-'d_시나리오'!$H$4)*('d_시나리오'!$I$4-'d_시나리오'!$H$4)),'d_시나리오'!$J$4-SQRT((1-H1471)*('d_시나리오'!$J$4-'d_시나리오'!$H$4)*('d_시나리오'!$J$4-'d_시나리오'!$I$4))))</f>
        <v/>
      </c>
      <c r="J1471">
        <f>RAND()</f>
        <v/>
      </c>
      <c r="K1471">
        <f>IF('d_시나리오'!$J$5='d_시나리오'!$H$5,'d_시나리오'!$I$5,IF(J1471&lt;('d_시나리오'!$I$5-'d_시나리오'!$H$5)/('d_시나리오'!$J$5-'d_시나리오'!$H$5),'d_시나리오'!$H$5+SQRT(J1471*('d_시나리오'!$J$5-'d_시나리오'!$H$5)*('d_시나리오'!$I$5-'d_시나리오'!$H$5)),'d_시나리오'!$J$5-SQRT((1-J1471)*('d_시나리오'!$J$5-'d_시나리오'!$H$5)*('d_시나리오'!$J$5-'d_시나리오'!$I$5))))</f>
        <v/>
      </c>
      <c r="L1471">
        <f>RAND()</f>
        <v/>
      </c>
      <c r="M1471">
        <f>IF('d_시나리오'!$J$6='d_시나리오'!$H$6,'d_시나리오'!$I$6,IF(L1471&lt;('d_시나리오'!$I$6-'d_시나리오'!$H$6)/('d_시나리오'!$J$6-'d_시나리오'!$H$6),'d_시나리오'!$H$6+SQRT(L1471*('d_시나리오'!$J$6-'d_시나리오'!$H$6)*('d_시나리오'!$I$6-'d_시나리오'!$H$6)),'d_시나리오'!$J$6-SQRT((1-L1471)*('d_시나리오'!$J$6-'d_시나리오'!$H$6)*('d_시나리오'!$J$6-'d_시나리오'!$I$6))))</f>
        <v/>
      </c>
      <c r="N1471">
        <f>INDEX('d_분포'!$B$2:$B$57,RANDBETWEEN(1,56))</f>
        <v/>
      </c>
      <c r="O1471">
        <f>BETAINV(RAND(),5,5)</f>
        <v/>
      </c>
      <c r="P1471">
        <f>'d_고정'!$B$1*'6_기대효과'!$H$7*('d_시나리오'!$I$7/'d_고정'!$B$2)*B1471</f>
        <v/>
      </c>
      <c r="Q1471">
        <f>P1471*C1471</f>
        <v/>
      </c>
      <c r="R1471">
        <f>P1471*E1471</f>
        <v/>
      </c>
      <c r="S1471">
        <f>R1471*G1471</f>
        <v/>
      </c>
      <c r="T1471">
        <f>Q1471+S1471</f>
        <v/>
      </c>
      <c r="U1471">
        <f>(Q1471*D1471+S1471*I1471)*(1-O1471)</f>
        <v/>
      </c>
      <c r="V1471">
        <f>(R1471*K1471*N1471+'d_고정'!$B$3*('6_기대효과'!$H$7/8)*N1471*'d_고정'!$B$10*M1471*('6_기대효과'!$K$7/'d_고정'!$B$9))*(1-O1471)</f>
        <v/>
      </c>
      <c r="W1471">
        <f>(S1471*I1471+R1471*MAX(K1471-'d_고정'!$B$10*M1471*('6_기대효과'!$K$7/'d_고정'!$B$9),0)*N1471)*(1-O1471)</f>
        <v/>
      </c>
      <c r="X1471">
        <f>U1471+V1471</f>
        <v/>
      </c>
      <c r="Y1471">
        <f>U1471/('d_고정'!$B$5*'6_기대효과'!$H$7/8)/'d_고정'!$B$6</f>
        <v/>
      </c>
      <c r="Z1471">
        <f>U1471/('d_고정'!$B$8*'6_기대효과'!$H$7/8)</f>
        <v/>
      </c>
    </row>
    <row r="1472">
      <c r="A1472">
        <f>RAND()</f>
        <v/>
      </c>
      <c r="B1472">
        <f>IF('d_시나리오'!$J$2='d_시나리오'!$H$2,'d_시나리오'!$I$2,IF(A1472&lt;('d_시나리오'!$I$2-'d_시나리오'!$H$2)/('d_시나리오'!$J$2-'d_시나리오'!$H$2),'d_시나리오'!$H$2+SQRT(A1472*('d_시나리오'!$J$2-'d_시나리오'!$H$2)*('d_시나리오'!$I$2-'d_시나리오'!$H$2)),'d_시나리오'!$J$2-SQRT((1-A1472)*('d_시나리오'!$J$2-'d_시나리오'!$H$2)*('d_시나리오'!$J$2-'d_시나리오'!$I$2))))</f>
        <v/>
      </c>
      <c r="C1472">
        <f>BETAINV(RAND(),2,6)</f>
        <v/>
      </c>
      <c r="D1472">
        <f>INDEX('d_분포'!$A$2:$A$28,RANDBETWEEN(1,27))</f>
        <v/>
      </c>
      <c r="E1472">
        <f>INDEX('d_분포'!$C$2:$C$5,RANDBETWEEN(1,4))*(0.9+0.2*RAND())</f>
        <v/>
      </c>
      <c r="F1472">
        <f>RAND()</f>
        <v/>
      </c>
      <c r="G1472">
        <f>IF('d_시나리오'!$J$3='d_시나리오'!$H$3,'d_시나리오'!$I$3,IF(F1472&lt;('d_시나리오'!$I$3-'d_시나리오'!$H$3)/('d_시나리오'!$J$3-'d_시나리오'!$H$3),'d_시나리오'!$H$3+SQRT(F1472*('d_시나리오'!$J$3-'d_시나리오'!$H$3)*('d_시나리오'!$I$3-'d_시나리오'!$H$3)),'d_시나리오'!$J$3-SQRT((1-F1472)*('d_시나리오'!$J$3-'d_시나리오'!$H$3)*('d_시나리오'!$J$3-'d_시나리오'!$I$3))))</f>
        <v/>
      </c>
      <c r="H1472">
        <f>RAND()</f>
        <v/>
      </c>
      <c r="I1472">
        <f>IF('d_시나리오'!$J$4='d_시나리오'!$H$4,'d_시나리오'!$I$4,IF(H1472&lt;('d_시나리오'!$I$4-'d_시나리오'!$H$4)/('d_시나리오'!$J$4-'d_시나리오'!$H$4),'d_시나리오'!$H$4+SQRT(H1472*('d_시나리오'!$J$4-'d_시나리오'!$H$4)*('d_시나리오'!$I$4-'d_시나리오'!$H$4)),'d_시나리오'!$J$4-SQRT((1-H1472)*('d_시나리오'!$J$4-'d_시나리오'!$H$4)*('d_시나리오'!$J$4-'d_시나리오'!$I$4))))</f>
        <v/>
      </c>
      <c r="J1472">
        <f>RAND()</f>
        <v/>
      </c>
      <c r="K1472">
        <f>IF('d_시나리오'!$J$5='d_시나리오'!$H$5,'d_시나리오'!$I$5,IF(J1472&lt;('d_시나리오'!$I$5-'d_시나리오'!$H$5)/('d_시나리오'!$J$5-'d_시나리오'!$H$5),'d_시나리오'!$H$5+SQRT(J1472*('d_시나리오'!$J$5-'d_시나리오'!$H$5)*('d_시나리오'!$I$5-'d_시나리오'!$H$5)),'d_시나리오'!$J$5-SQRT((1-J1472)*('d_시나리오'!$J$5-'d_시나리오'!$H$5)*('d_시나리오'!$J$5-'d_시나리오'!$I$5))))</f>
        <v/>
      </c>
      <c r="L1472">
        <f>RAND()</f>
        <v/>
      </c>
      <c r="M1472">
        <f>IF('d_시나리오'!$J$6='d_시나리오'!$H$6,'d_시나리오'!$I$6,IF(L1472&lt;('d_시나리오'!$I$6-'d_시나리오'!$H$6)/('d_시나리오'!$J$6-'d_시나리오'!$H$6),'d_시나리오'!$H$6+SQRT(L1472*('d_시나리오'!$J$6-'d_시나리오'!$H$6)*('d_시나리오'!$I$6-'d_시나리오'!$H$6)),'d_시나리오'!$J$6-SQRT((1-L1472)*('d_시나리오'!$J$6-'d_시나리오'!$H$6)*('d_시나리오'!$J$6-'d_시나리오'!$I$6))))</f>
        <v/>
      </c>
      <c r="N1472">
        <f>INDEX('d_분포'!$B$2:$B$57,RANDBETWEEN(1,56))</f>
        <v/>
      </c>
      <c r="O1472">
        <f>BETAINV(RAND(),5,5)</f>
        <v/>
      </c>
      <c r="P1472">
        <f>'d_고정'!$B$1*'6_기대효과'!$H$7*('d_시나리오'!$I$7/'d_고정'!$B$2)*B1472</f>
        <v/>
      </c>
      <c r="Q1472">
        <f>P1472*C1472</f>
        <v/>
      </c>
      <c r="R1472">
        <f>P1472*E1472</f>
        <v/>
      </c>
      <c r="S1472">
        <f>R1472*G1472</f>
        <v/>
      </c>
      <c r="T1472">
        <f>Q1472+S1472</f>
        <v/>
      </c>
      <c r="U1472">
        <f>(Q1472*D1472+S1472*I1472)*(1-O1472)</f>
        <v/>
      </c>
      <c r="V1472">
        <f>(R1472*K1472*N1472+'d_고정'!$B$3*('6_기대효과'!$H$7/8)*N1472*'d_고정'!$B$10*M1472*('6_기대효과'!$K$7/'d_고정'!$B$9))*(1-O1472)</f>
        <v/>
      </c>
      <c r="W1472">
        <f>(S1472*I1472+R1472*MAX(K1472-'d_고정'!$B$10*M1472*('6_기대효과'!$K$7/'d_고정'!$B$9),0)*N1472)*(1-O1472)</f>
        <v/>
      </c>
      <c r="X1472">
        <f>U1472+V1472</f>
        <v/>
      </c>
      <c r="Y1472">
        <f>U1472/('d_고정'!$B$5*'6_기대효과'!$H$7/8)/'d_고정'!$B$6</f>
        <v/>
      </c>
      <c r="Z1472">
        <f>U1472/('d_고정'!$B$8*'6_기대효과'!$H$7/8)</f>
        <v/>
      </c>
    </row>
    <row r="1473">
      <c r="A1473">
        <f>RAND()</f>
        <v/>
      </c>
      <c r="B1473">
        <f>IF('d_시나리오'!$J$2='d_시나리오'!$H$2,'d_시나리오'!$I$2,IF(A1473&lt;('d_시나리오'!$I$2-'d_시나리오'!$H$2)/('d_시나리오'!$J$2-'d_시나리오'!$H$2),'d_시나리오'!$H$2+SQRT(A1473*('d_시나리오'!$J$2-'d_시나리오'!$H$2)*('d_시나리오'!$I$2-'d_시나리오'!$H$2)),'d_시나리오'!$J$2-SQRT((1-A1473)*('d_시나리오'!$J$2-'d_시나리오'!$H$2)*('d_시나리오'!$J$2-'d_시나리오'!$I$2))))</f>
        <v/>
      </c>
      <c r="C1473">
        <f>BETAINV(RAND(),2,6)</f>
        <v/>
      </c>
      <c r="D1473">
        <f>INDEX('d_분포'!$A$2:$A$28,RANDBETWEEN(1,27))</f>
        <v/>
      </c>
      <c r="E1473">
        <f>INDEX('d_분포'!$C$2:$C$5,RANDBETWEEN(1,4))*(0.9+0.2*RAND())</f>
        <v/>
      </c>
      <c r="F1473">
        <f>RAND()</f>
        <v/>
      </c>
      <c r="G1473">
        <f>IF('d_시나리오'!$J$3='d_시나리오'!$H$3,'d_시나리오'!$I$3,IF(F1473&lt;('d_시나리오'!$I$3-'d_시나리오'!$H$3)/('d_시나리오'!$J$3-'d_시나리오'!$H$3),'d_시나리오'!$H$3+SQRT(F1473*('d_시나리오'!$J$3-'d_시나리오'!$H$3)*('d_시나리오'!$I$3-'d_시나리오'!$H$3)),'d_시나리오'!$J$3-SQRT((1-F1473)*('d_시나리오'!$J$3-'d_시나리오'!$H$3)*('d_시나리오'!$J$3-'d_시나리오'!$I$3))))</f>
        <v/>
      </c>
      <c r="H1473">
        <f>RAND()</f>
        <v/>
      </c>
      <c r="I1473">
        <f>IF('d_시나리오'!$J$4='d_시나리오'!$H$4,'d_시나리오'!$I$4,IF(H1473&lt;('d_시나리오'!$I$4-'d_시나리오'!$H$4)/('d_시나리오'!$J$4-'d_시나리오'!$H$4),'d_시나리오'!$H$4+SQRT(H1473*('d_시나리오'!$J$4-'d_시나리오'!$H$4)*('d_시나리오'!$I$4-'d_시나리오'!$H$4)),'d_시나리오'!$J$4-SQRT((1-H1473)*('d_시나리오'!$J$4-'d_시나리오'!$H$4)*('d_시나리오'!$J$4-'d_시나리오'!$I$4))))</f>
        <v/>
      </c>
      <c r="J1473">
        <f>RAND()</f>
        <v/>
      </c>
      <c r="K1473">
        <f>IF('d_시나리오'!$J$5='d_시나리오'!$H$5,'d_시나리오'!$I$5,IF(J1473&lt;('d_시나리오'!$I$5-'d_시나리오'!$H$5)/('d_시나리오'!$J$5-'d_시나리오'!$H$5),'d_시나리오'!$H$5+SQRT(J1473*('d_시나리오'!$J$5-'d_시나리오'!$H$5)*('d_시나리오'!$I$5-'d_시나리오'!$H$5)),'d_시나리오'!$J$5-SQRT((1-J1473)*('d_시나리오'!$J$5-'d_시나리오'!$H$5)*('d_시나리오'!$J$5-'d_시나리오'!$I$5))))</f>
        <v/>
      </c>
      <c r="L1473">
        <f>RAND()</f>
        <v/>
      </c>
      <c r="M1473">
        <f>IF('d_시나리오'!$J$6='d_시나리오'!$H$6,'d_시나리오'!$I$6,IF(L1473&lt;('d_시나리오'!$I$6-'d_시나리오'!$H$6)/('d_시나리오'!$J$6-'d_시나리오'!$H$6),'d_시나리오'!$H$6+SQRT(L1473*('d_시나리오'!$J$6-'d_시나리오'!$H$6)*('d_시나리오'!$I$6-'d_시나리오'!$H$6)),'d_시나리오'!$J$6-SQRT((1-L1473)*('d_시나리오'!$J$6-'d_시나리오'!$H$6)*('d_시나리오'!$J$6-'d_시나리오'!$I$6))))</f>
        <v/>
      </c>
      <c r="N1473">
        <f>INDEX('d_분포'!$B$2:$B$57,RANDBETWEEN(1,56))</f>
        <v/>
      </c>
      <c r="O1473">
        <f>BETAINV(RAND(),5,5)</f>
        <v/>
      </c>
      <c r="P1473">
        <f>'d_고정'!$B$1*'6_기대효과'!$H$7*('d_시나리오'!$I$7/'d_고정'!$B$2)*B1473</f>
        <v/>
      </c>
      <c r="Q1473">
        <f>P1473*C1473</f>
        <v/>
      </c>
      <c r="R1473">
        <f>P1473*E1473</f>
        <v/>
      </c>
      <c r="S1473">
        <f>R1473*G1473</f>
        <v/>
      </c>
      <c r="T1473">
        <f>Q1473+S1473</f>
        <v/>
      </c>
      <c r="U1473">
        <f>(Q1473*D1473+S1473*I1473)*(1-O1473)</f>
        <v/>
      </c>
      <c r="V1473">
        <f>(R1473*K1473*N1473+'d_고정'!$B$3*('6_기대효과'!$H$7/8)*N1473*'d_고정'!$B$10*M1473*('6_기대효과'!$K$7/'d_고정'!$B$9))*(1-O1473)</f>
        <v/>
      </c>
      <c r="W1473">
        <f>(S1473*I1473+R1473*MAX(K1473-'d_고정'!$B$10*M1473*('6_기대효과'!$K$7/'d_고정'!$B$9),0)*N1473)*(1-O1473)</f>
        <v/>
      </c>
      <c r="X1473">
        <f>U1473+V1473</f>
        <v/>
      </c>
      <c r="Y1473">
        <f>U1473/('d_고정'!$B$5*'6_기대효과'!$H$7/8)/'d_고정'!$B$6</f>
        <v/>
      </c>
      <c r="Z1473">
        <f>U1473/('d_고정'!$B$8*'6_기대효과'!$H$7/8)</f>
        <v/>
      </c>
    </row>
    <row r="1474">
      <c r="A1474">
        <f>RAND()</f>
        <v/>
      </c>
      <c r="B1474">
        <f>IF('d_시나리오'!$J$2='d_시나리오'!$H$2,'d_시나리오'!$I$2,IF(A1474&lt;('d_시나리오'!$I$2-'d_시나리오'!$H$2)/('d_시나리오'!$J$2-'d_시나리오'!$H$2),'d_시나리오'!$H$2+SQRT(A1474*('d_시나리오'!$J$2-'d_시나리오'!$H$2)*('d_시나리오'!$I$2-'d_시나리오'!$H$2)),'d_시나리오'!$J$2-SQRT((1-A1474)*('d_시나리오'!$J$2-'d_시나리오'!$H$2)*('d_시나리오'!$J$2-'d_시나리오'!$I$2))))</f>
        <v/>
      </c>
      <c r="C1474">
        <f>BETAINV(RAND(),2,6)</f>
        <v/>
      </c>
      <c r="D1474">
        <f>INDEX('d_분포'!$A$2:$A$28,RANDBETWEEN(1,27))</f>
        <v/>
      </c>
      <c r="E1474">
        <f>INDEX('d_분포'!$C$2:$C$5,RANDBETWEEN(1,4))*(0.9+0.2*RAND())</f>
        <v/>
      </c>
      <c r="F1474">
        <f>RAND()</f>
        <v/>
      </c>
      <c r="G1474">
        <f>IF('d_시나리오'!$J$3='d_시나리오'!$H$3,'d_시나리오'!$I$3,IF(F1474&lt;('d_시나리오'!$I$3-'d_시나리오'!$H$3)/('d_시나리오'!$J$3-'d_시나리오'!$H$3),'d_시나리오'!$H$3+SQRT(F1474*('d_시나리오'!$J$3-'d_시나리오'!$H$3)*('d_시나리오'!$I$3-'d_시나리오'!$H$3)),'d_시나리오'!$J$3-SQRT((1-F1474)*('d_시나리오'!$J$3-'d_시나리오'!$H$3)*('d_시나리오'!$J$3-'d_시나리오'!$I$3))))</f>
        <v/>
      </c>
      <c r="H1474">
        <f>RAND()</f>
        <v/>
      </c>
      <c r="I1474">
        <f>IF('d_시나리오'!$J$4='d_시나리오'!$H$4,'d_시나리오'!$I$4,IF(H1474&lt;('d_시나리오'!$I$4-'d_시나리오'!$H$4)/('d_시나리오'!$J$4-'d_시나리오'!$H$4),'d_시나리오'!$H$4+SQRT(H1474*('d_시나리오'!$J$4-'d_시나리오'!$H$4)*('d_시나리오'!$I$4-'d_시나리오'!$H$4)),'d_시나리오'!$J$4-SQRT((1-H1474)*('d_시나리오'!$J$4-'d_시나리오'!$H$4)*('d_시나리오'!$J$4-'d_시나리오'!$I$4))))</f>
        <v/>
      </c>
      <c r="J1474">
        <f>RAND()</f>
        <v/>
      </c>
      <c r="K1474">
        <f>IF('d_시나리오'!$J$5='d_시나리오'!$H$5,'d_시나리오'!$I$5,IF(J1474&lt;('d_시나리오'!$I$5-'d_시나리오'!$H$5)/('d_시나리오'!$J$5-'d_시나리오'!$H$5),'d_시나리오'!$H$5+SQRT(J1474*('d_시나리오'!$J$5-'d_시나리오'!$H$5)*('d_시나리오'!$I$5-'d_시나리오'!$H$5)),'d_시나리오'!$J$5-SQRT((1-J1474)*('d_시나리오'!$J$5-'d_시나리오'!$H$5)*('d_시나리오'!$J$5-'d_시나리오'!$I$5))))</f>
        <v/>
      </c>
      <c r="L1474">
        <f>RAND()</f>
        <v/>
      </c>
      <c r="M1474">
        <f>IF('d_시나리오'!$J$6='d_시나리오'!$H$6,'d_시나리오'!$I$6,IF(L1474&lt;('d_시나리오'!$I$6-'d_시나리오'!$H$6)/('d_시나리오'!$J$6-'d_시나리오'!$H$6),'d_시나리오'!$H$6+SQRT(L1474*('d_시나리오'!$J$6-'d_시나리오'!$H$6)*('d_시나리오'!$I$6-'d_시나리오'!$H$6)),'d_시나리오'!$J$6-SQRT((1-L1474)*('d_시나리오'!$J$6-'d_시나리오'!$H$6)*('d_시나리오'!$J$6-'d_시나리오'!$I$6))))</f>
        <v/>
      </c>
      <c r="N1474">
        <f>INDEX('d_분포'!$B$2:$B$57,RANDBETWEEN(1,56))</f>
        <v/>
      </c>
      <c r="O1474">
        <f>BETAINV(RAND(),5,5)</f>
        <v/>
      </c>
      <c r="P1474">
        <f>'d_고정'!$B$1*'6_기대효과'!$H$7*('d_시나리오'!$I$7/'d_고정'!$B$2)*B1474</f>
        <v/>
      </c>
      <c r="Q1474">
        <f>P1474*C1474</f>
        <v/>
      </c>
      <c r="R1474">
        <f>P1474*E1474</f>
        <v/>
      </c>
      <c r="S1474">
        <f>R1474*G1474</f>
        <v/>
      </c>
      <c r="T1474">
        <f>Q1474+S1474</f>
        <v/>
      </c>
      <c r="U1474">
        <f>(Q1474*D1474+S1474*I1474)*(1-O1474)</f>
        <v/>
      </c>
      <c r="V1474">
        <f>(R1474*K1474*N1474+'d_고정'!$B$3*('6_기대효과'!$H$7/8)*N1474*'d_고정'!$B$10*M1474*('6_기대효과'!$K$7/'d_고정'!$B$9))*(1-O1474)</f>
        <v/>
      </c>
      <c r="W1474">
        <f>(S1474*I1474+R1474*MAX(K1474-'d_고정'!$B$10*M1474*('6_기대효과'!$K$7/'d_고정'!$B$9),0)*N1474)*(1-O1474)</f>
        <v/>
      </c>
      <c r="X1474">
        <f>U1474+V1474</f>
        <v/>
      </c>
      <c r="Y1474">
        <f>U1474/('d_고정'!$B$5*'6_기대효과'!$H$7/8)/'d_고정'!$B$6</f>
        <v/>
      </c>
      <c r="Z1474">
        <f>U1474/('d_고정'!$B$8*'6_기대효과'!$H$7/8)</f>
        <v/>
      </c>
    </row>
    <row r="1475">
      <c r="A1475">
        <f>RAND()</f>
        <v/>
      </c>
      <c r="B1475">
        <f>IF('d_시나리오'!$J$2='d_시나리오'!$H$2,'d_시나리오'!$I$2,IF(A1475&lt;('d_시나리오'!$I$2-'d_시나리오'!$H$2)/('d_시나리오'!$J$2-'d_시나리오'!$H$2),'d_시나리오'!$H$2+SQRT(A1475*('d_시나리오'!$J$2-'d_시나리오'!$H$2)*('d_시나리오'!$I$2-'d_시나리오'!$H$2)),'d_시나리오'!$J$2-SQRT((1-A1475)*('d_시나리오'!$J$2-'d_시나리오'!$H$2)*('d_시나리오'!$J$2-'d_시나리오'!$I$2))))</f>
        <v/>
      </c>
      <c r="C1475">
        <f>BETAINV(RAND(),2,6)</f>
        <v/>
      </c>
      <c r="D1475">
        <f>INDEX('d_분포'!$A$2:$A$28,RANDBETWEEN(1,27))</f>
        <v/>
      </c>
      <c r="E1475">
        <f>INDEX('d_분포'!$C$2:$C$5,RANDBETWEEN(1,4))*(0.9+0.2*RAND())</f>
        <v/>
      </c>
      <c r="F1475">
        <f>RAND()</f>
        <v/>
      </c>
      <c r="G1475">
        <f>IF('d_시나리오'!$J$3='d_시나리오'!$H$3,'d_시나리오'!$I$3,IF(F1475&lt;('d_시나리오'!$I$3-'d_시나리오'!$H$3)/('d_시나리오'!$J$3-'d_시나리오'!$H$3),'d_시나리오'!$H$3+SQRT(F1475*('d_시나리오'!$J$3-'d_시나리오'!$H$3)*('d_시나리오'!$I$3-'d_시나리오'!$H$3)),'d_시나리오'!$J$3-SQRT((1-F1475)*('d_시나리오'!$J$3-'d_시나리오'!$H$3)*('d_시나리오'!$J$3-'d_시나리오'!$I$3))))</f>
        <v/>
      </c>
      <c r="H1475">
        <f>RAND()</f>
        <v/>
      </c>
      <c r="I1475">
        <f>IF('d_시나리오'!$J$4='d_시나리오'!$H$4,'d_시나리오'!$I$4,IF(H1475&lt;('d_시나리오'!$I$4-'d_시나리오'!$H$4)/('d_시나리오'!$J$4-'d_시나리오'!$H$4),'d_시나리오'!$H$4+SQRT(H1475*('d_시나리오'!$J$4-'d_시나리오'!$H$4)*('d_시나리오'!$I$4-'d_시나리오'!$H$4)),'d_시나리오'!$J$4-SQRT((1-H1475)*('d_시나리오'!$J$4-'d_시나리오'!$H$4)*('d_시나리오'!$J$4-'d_시나리오'!$I$4))))</f>
        <v/>
      </c>
      <c r="J1475">
        <f>RAND()</f>
        <v/>
      </c>
      <c r="K1475">
        <f>IF('d_시나리오'!$J$5='d_시나리오'!$H$5,'d_시나리오'!$I$5,IF(J1475&lt;('d_시나리오'!$I$5-'d_시나리오'!$H$5)/('d_시나리오'!$J$5-'d_시나리오'!$H$5),'d_시나리오'!$H$5+SQRT(J1475*('d_시나리오'!$J$5-'d_시나리오'!$H$5)*('d_시나리오'!$I$5-'d_시나리오'!$H$5)),'d_시나리오'!$J$5-SQRT((1-J1475)*('d_시나리오'!$J$5-'d_시나리오'!$H$5)*('d_시나리오'!$J$5-'d_시나리오'!$I$5))))</f>
        <v/>
      </c>
      <c r="L1475">
        <f>RAND()</f>
        <v/>
      </c>
      <c r="M1475">
        <f>IF('d_시나리오'!$J$6='d_시나리오'!$H$6,'d_시나리오'!$I$6,IF(L1475&lt;('d_시나리오'!$I$6-'d_시나리오'!$H$6)/('d_시나리오'!$J$6-'d_시나리오'!$H$6),'d_시나리오'!$H$6+SQRT(L1475*('d_시나리오'!$J$6-'d_시나리오'!$H$6)*('d_시나리오'!$I$6-'d_시나리오'!$H$6)),'d_시나리오'!$J$6-SQRT((1-L1475)*('d_시나리오'!$J$6-'d_시나리오'!$H$6)*('d_시나리오'!$J$6-'d_시나리오'!$I$6))))</f>
        <v/>
      </c>
      <c r="N1475">
        <f>INDEX('d_분포'!$B$2:$B$57,RANDBETWEEN(1,56))</f>
        <v/>
      </c>
      <c r="O1475">
        <f>BETAINV(RAND(),5,5)</f>
        <v/>
      </c>
      <c r="P1475">
        <f>'d_고정'!$B$1*'6_기대효과'!$H$7*('d_시나리오'!$I$7/'d_고정'!$B$2)*B1475</f>
        <v/>
      </c>
      <c r="Q1475">
        <f>P1475*C1475</f>
        <v/>
      </c>
      <c r="R1475">
        <f>P1475*E1475</f>
        <v/>
      </c>
      <c r="S1475">
        <f>R1475*G1475</f>
        <v/>
      </c>
      <c r="T1475">
        <f>Q1475+S1475</f>
        <v/>
      </c>
      <c r="U1475">
        <f>(Q1475*D1475+S1475*I1475)*(1-O1475)</f>
        <v/>
      </c>
      <c r="V1475">
        <f>(R1475*K1475*N1475+'d_고정'!$B$3*('6_기대효과'!$H$7/8)*N1475*'d_고정'!$B$10*M1475*('6_기대효과'!$K$7/'d_고정'!$B$9))*(1-O1475)</f>
        <v/>
      </c>
      <c r="W1475">
        <f>(S1475*I1475+R1475*MAX(K1475-'d_고정'!$B$10*M1475*('6_기대효과'!$K$7/'d_고정'!$B$9),0)*N1475)*(1-O1475)</f>
        <v/>
      </c>
      <c r="X1475">
        <f>U1475+V1475</f>
        <v/>
      </c>
      <c r="Y1475">
        <f>U1475/('d_고정'!$B$5*'6_기대효과'!$H$7/8)/'d_고정'!$B$6</f>
        <v/>
      </c>
      <c r="Z1475">
        <f>U1475/('d_고정'!$B$8*'6_기대효과'!$H$7/8)</f>
        <v/>
      </c>
    </row>
    <row r="1476">
      <c r="A1476">
        <f>RAND()</f>
        <v/>
      </c>
      <c r="B1476">
        <f>IF('d_시나리오'!$J$2='d_시나리오'!$H$2,'d_시나리오'!$I$2,IF(A1476&lt;('d_시나리오'!$I$2-'d_시나리오'!$H$2)/('d_시나리오'!$J$2-'d_시나리오'!$H$2),'d_시나리오'!$H$2+SQRT(A1476*('d_시나리오'!$J$2-'d_시나리오'!$H$2)*('d_시나리오'!$I$2-'d_시나리오'!$H$2)),'d_시나리오'!$J$2-SQRT((1-A1476)*('d_시나리오'!$J$2-'d_시나리오'!$H$2)*('d_시나리오'!$J$2-'d_시나리오'!$I$2))))</f>
        <v/>
      </c>
      <c r="C1476">
        <f>BETAINV(RAND(),2,6)</f>
        <v/>
      </c>
      <c r="D1476">
        <f>INDEX('d_분포'!$A$2:$A$28,RANDBETWEEN(1,27))</f>
        <v/>
      </c>
      <c r="E1476">
        <f>INDEX('d_분포'!$C$2:$C$5,RANDBETWEEN(1,4))*(0.9+0.2*RAND())</f>
        <v/>
      </c>
      <c r="F1476">
        <f>RAND()</f>
        <v/>
      </c>
      <c r="G1476">
        <f>IF('d_시나리오'!$J$3='d_시나리오'!$H$3,'d_시나리오'!$I$3,IF(F1476&lt;('d_시나리오'!$I$3-'d_시나리오'!$H$3)/('d_시나리오'!$J$3-'d_시나리오'!$H$3),'d_시나리오'!$H$3+SQRT(F1476*('d_시나리오'!$J$3-'d_시나리오'!$H$3)*('d_시나리오'!$I$3-'d_시나리오'!$H$3)),'d_시나리오'!$J$3-SQRT((1-F1476)*('d_시나리오'!$J$3-'d_시나리오'!$H$3)*('d_시나리오'!$J$3-'d_시나리오'!$I$3))))</f>
        <v/>
      </c>
      <c r="H1476">
        <f>RAND()</f>
        <v/>
      </c>
      <c r="I1476">
        <f>IF('d_시나리오'!$J$4='d_시나리오'!$H$4,'d_시나리오'!$I$4,IF(H1476&lt;('d_시나리오'!$I$4-'d_시나리오'!$H$4)/('d_시나리오'!$J$4-'d_시나리오'!$H$4),'d_시나리오'!$H$4+SQRT(H1476*('d_시나리오'!$J$4-'d_시나리오'!$H$4)*('d_시나리오'!$I$4-'d_시나리오'!$H$4)),'d_시나리오'!$J$4-SQRT((1-H1476)*('d_시나리오'!$J$4-'d_시나리오'!$H$4)*('d_시나리오'!$J$4-'d_시나리오'!$I$4))))</f>
        <v/>
      </c>
      <c r="J1476">
        <f>RAND()</f>
        <v/>
      </c>
      <c r="K1476">
        <f>IF('d_시나리오'!$J$5='d_시나리오'!$H$5,'d_시나리오'!$I$5,IF(J1476&lt;('d_시나리오'!$I$5-'d_시나리오'!$H$5)/('d_시나리오'!$J$5-'d_시나리오'!$H$5),'d_시나리오'!$H$5+SQRT(J1476*('d_시나리오'!$J$5-'d_시나리오'!$H$5)*('d_시나리오'!$I$5-'d_시나리오'!$H$5)),'d_시나리오'!$J$5-SQRT((1-J1476)*('d_시나리오'!$J$5-'d_시나리오'!$H$5)*('d_시나리오'!$J$5-'d_시나리오'!$I$5))))</f>
        <v/>
      </c>
      <c r="L1476">
        <f>RAND()</f>
        <v/>
      </c>
      <c r="M1476">
        <f>IF('d_시나리오'!$J$6='d_시나리오'!$H$6,'d_시나리오'!$I$6,IF(L1476&lt;('d_시나리오'!$I$6-'d_시나리오'!$H$6)/('d_시나리오'!$J$6-'d_시나리오'!$H$6),'d_시나리오'!$H$6+SQRT(L1476*('d_시나리오'!$J$6-'d_시나리오'!$H$6)*('d_시나리오'!$I$6-'d_시나리오'!$H$6)),'d_시나리오'!$J$6-SQRT((1-L1476)*('d_시나리오'!$J$6-'d_시나리오'!$H$6)*('d_시나리오'!$J$6-'d_시나리오'!$I$6))))</f>
        <v/>
      </c>
      <c r="N1476">
        <f>INDEX('d_분포'!$B$2:$B$57,RANDBETWEEN(1,56))</f>
        <v/>
      </c>
      <c r="O1476">
        <f>BETAINV(RAND(),5,5)</f>
        <v/>
      </c>
      <c r="P1476">
        <f>'d_고정'!$B$1*'6_기대효과'!$H$7*('d_시나리오'!$I$7/'d_고정'!$B$2)*B1476</f>
        <v/>
      </c>
      <c r="Q1476">
        <f>P1476*C1476</f>
        <v/>
      </c>
      <c r="R1476">
        <f>P1476*E1476</f>
        <v/>
      </c>
      <c r="S1476">
        <f>R1476*G1476</f>
        <v/>
      </c>
      <c r="T1476">
        <f>Q1476+S1476</f>
        <v/>
      </c>
      <c r="U1476">
        <f>(Q1476*D1476+S1476*I1476)*(1-O1476)</f>
        <v/>
      </c>
      <c r="V1476">
        <f>(R1476*K1476*N1476+'d_고정'!$B$3*('6_기대효과'!$H$7/8)*N1476*'d_고정'!$B$10*M1476*('6_기대효과'!$K$7/'d_고정'!$B$9))*(1-O1476)</f>
        <v/>
      </c>
      <c r="W1476">
        <f>(S1476*I1476+R1476*MAX(K1476-'d_고정'!$B$10*M1476*('6_기대효과'!$K$7/'d_고정'!$B$9),0)*N1476)*(1-O1476)</f>
        <v/>
      </c>
      <c r="X1476">
        <f>U1476+V1476</f>
        <v/>
      </c>
      <c r="Y1476">
        <f>U1476/('d_고정'!$B$5*'6_기대효과'!$H$7/8)/'d_고정'!$B$6</f>
        <v/>
      </c>
      <c r="Z1476">
        <f>U1476/('d_고정'!$B$8*'6_기대효과'!$H$7/8)</f>
        <v/>
      </c>
    </row>
    <row r="1477">
      <c r="A1477">
        <f>RAND()</f>
        <v/>
      </c>
      <c r="B1477">
        <f>IF('d_시나리오'!$J$2='d_시나리오'!$H$2,'d_시나리오'!$I$2,IF(A1477&lt;('d_시나리오'!$I$2-'d_시나리오'!$H$2)/('d_시나리오'!$J$2-'d_시나리오'!$H$2),'d_시나리오'!$H$2+SQRT(A1477*('d_시나리오'!$J$2-'d_시나리오'!$H$2)*('d_시나리오'!$I$2-'d_시나리오'!$H$2)),'d_시나리오'!$J$2-SQRT((1-A1477)*('d_시나리오'!$J$2-'d_시나리오'!$H$2)*('d_시나리오'!$J$2-'d_시나리오'!$I$2))))</f>
        <v/>
      </c>
      <c r="C1477">
        <f>BETAINV(RAND(),2,6)</f>
        <v/>
      </c>
      <c r="D1477">
        <f>INDEX('d_분포'!$A$2:$A$28,RANDBETWEEN(1,27))</f>
        <v/>
      </c>
      <c r="E1477">
        <f>INDEX('d_분포'!$C$2:$C$5,RANDBETWEEN(1,4))*(0.9+0.2*RAND())</f>
        <v/>
      </c>
      <c r="F1477">
        <f>RAND()</f>
        <v/>
      </c>
      <c r="G1477">
        <f>IF('d_시나리오'!$J$3='d_시나리오'!$H$3,'d_시나리오'!$I$3,IF(F1477&lt;('d_시나리오'!$I$3-'d_시나리오'!$H$3)/('d_시나리오'!$J$3-'d_시나리오'!$H$3),'d_시나리오'!$H$3+SQRT(F1477*('d_시나리오'!$J$3-'d_시나리오'!$H$3)*('d_시나리오'!$I$3-'d_시나리오'!$H$3)),'d_시나리오'!$J$3-SQRT((1-F1477)*('d_시나리오'!$J$3-'d_시나리오'!$H$3)*('d_시나리오'!$J$3-'d_시나리오'!$I$3))))</f>
        <v/>
      </c>
      <c r="H1477">
        <f>RAND()</f>
        <v/>
      </c>
      <c r="I1477">
        <f>IF('d_시나리오'!$J$4='d_시나리오'!$H$4,'d_시나리오'!$I$4,IF(H1477&lt;('d_시나리오'!$I$4-'d_시나리오'!$H$4)/('d_시나리오'!$J$4-'d_시나리오'!$H$4),'d_시나리오'!$H$4+SQRT(H1477*('d_시나리오'!$J$4-'d_시나리오'!$H$4)*('d_시나리오'!$I$4-'d_시나리오'!$H$4)),'d_시나리오'!$J$4-SQRT((1-H1477)*('d_시나리오'!$J$4-'d_시나리오'!$H$4)*('d_시나리오'!$J$4-'d_시나리오'!$I$4))))</f>
        <v/>
      </c>
      <c r="J1477">
        <f>RAND()</f>
        <v/>
      </c>
      <c r="K1477">
        <f>IF('d_시나리오'!$J$5='d_시나리오'!$H$5,'d_시나리오'!$I$5,IF(J1477&lt;('d_시나리오'!$I$5-'d_시나리오'!$H$5)/('d_시나리오'!$J$5-'d_시나리오'!$H$5),'d_시나리오'!$H$5+SQRT(J1477*('d_시나리오'!$J$5-'d_시나리오'!$H$5)*('d_시나리오'!$I$5-'d_시나리오'!$H$5)),'d_시나리오'!$J$5-SQRT((1-J1477)*('d_시나리오'!$J$5-'d_시나리오'!$H$5)*('d_시나리오'!$J$5-'d_시나리오'!$I$5))))</f>
        <v/>
      </c>
      <c r="L1477">
        <f>RAND()</f>
        <v/>
      </c>
      <c r="M1477">
        <f>IF('d_시나리오'!$J$6='d_시나리오'!$H$6,'d_시나리오'!$I$6,IF(L1477&lt;('d_시나리오'!$I$6-'d_시나리오'!$H$6)/('d_시나리오'!$J$6-'d_시나리오'!$H$6),'d_시나리오'!$H$6+SQRT(L1477*('d_시나리오'!$J$6-'d_시나리오'!$H$6)*('d_시나리오'!$I$6-'d_시나리오'!$H$6)),'d_시나리오'!$J$6-SQRT((1-L1477)*('d_시나리오'!$J$6-'d_시나리오'!$H$6)*('d_시나리오'!$J$6-'d_시나리오'!$I$6))))</f>
        <v/>
      </c>
      <c r="N1477">
        <f>INDEX('d_분포'!$B$2:$B$57,RANDBETWEEN(1,56))</f>
        <v/>
      </c>
      <c r="O1477">
        <f>BETAINV(RAND(),5,5)</f>
        <v/>
      </c>
      <c r="P1477">
        <f>'d_고정'!$B$1*'6_기대효과'!$H$7*('d_시나리오'!$I$7/'d_고정'!$B$2)*B1477</f>
        <v/>
      </c>
      <c r="Q1477">
        <f>P1477*C1477</f>
        <v/>
      </c>
      <c r="R1477">
        <f>P1477*E1477</f>
        <v/>
      </c>
      <c r="S1477">
        <f>R1477*G1477</f>
        <v/>
      </c>
      <c r="T1477">
        <f>Q1477+S1477</f>
        <v/>
      </c>
      <c r="U1477">
        <f>(Q1477*D1477+S1477*I1477)*(1-O1477)</f>
        <v/>
      </c>
      <c r="V1477">
        <f>(R1477*K1477*N1477+'d_고정'!$B$3*('6_기대효과'!$H$7/8)*N1477*'d_고정'!$B$10*M1477*('6_기대효과'!$K$7/'d_고정'!$B$9))*(1-O1477)</f>
        <v/>
      </c>
      <c r="W1477">
        <f>(S1477*I1477+R1477*MAX(K1477-'d_고정'!$B$10*M1477*('6_기대효과'!$K$7/'d_고정'!$B$9),0)*N1477)*(1-O1477)</f>
        <v/>
      </c>
      <c r="X1477">
        <f>U1477+V1477</f>
        <v/>
      </c>
      <c r="Y1477">
        <f>U1477/('d_고정'!$B$5*'6_기대효과'!$H$7/8)/'d_고정'!$B$6</f>
        <v/>
      </c>
      <c r="Z1477">
        <f>U1477/('d_고정'!$B$8*'6_기대효과'!$H$7/8)</f>
        <v/>
      </c>
    </row>
    <row r="1478">
      <c r="A1478">
        <f>RAND()</f>
        <v/>
      </c>
      <c r="B1478">
        <f>IF('d_시나리오'!$J$2='d_시나리오'!$H$2,'d_시나리오'!$I$2,IF(A1478&lt;('d_시나리오'!$I$2-'d_시나리오'!$H$2)/('d_시나리오'!$J$2-'d_시나리오'!$H$2),'d_시나리오'!$H$2+SQRT(A1478*('d_시나리오'!$J$2-'d_시나리오'!$H$2)*('d_시나리오'!$I$2-'d_시나리오'!$H$2)),'d_시나리오'!$J$2-SQRT((1-A1478)*('d_시나리오'!$J$2-'d_시나리오'!$H$2)*('d_시나리오'!$J$2-'d_시나리오'!$I$2))))</f>
        <v/>
      </c>
      <c r="C1478">
        <f>BETAINV(RAND(),2,6)</f>
        <v/>
      </c>
      <c r="D1478">
        <f>INDEX('d_분포'!$A$2:$A$28,RANDBETWEEN(1,27))</f>
        <v/>
      </c>
      <c r="E1478">
        <f>INDEX('d_분포'!$C$2:$C$5,RANDBETWEEN(1,4))*(0.9+0.2*RAND())</f>
        <v/>
      </c>
      <c r="F1478">
        <f>RAND()</f>
        <v/>
      </c>
      <c r="G1478">
        <f>IF('d_시나리오'!$J$3='d_시나리오'!$H$3,'d_시나리오'!$I$3,IF(F1478&lt;('d_시나리오'!$I$3-'d_시나리오'!$H$3)/('d_시나리오'!$J$3-'d_시나리오'!$H$3),'d_시나리오'!$H$3+SQRT(F1478*('d_시나리오'!$J$3-'d_시나리오'!$H$3)*('d_시나리오'!$I$3-'d_시나리오'!$H$3)),'d_시나리오'!$J$3-SQRT((1-F1478)*('d_시나리오'!$J$3-'d_시나리오'!$H$3)*('d_시나리오'!$J$3-'d_시나리오'!$I$3))))</f>
        <v/>
      </c>
      <c r="H1478">
        <f>RAND()</f>
        <v/>
      </c>
      <c r="I1478">
        <f>IF('d_시나리오'!$J$4='d_시나리오'!$H$4,'d_시나리오'!$I$4,IF(H1478&lt;('d_시나리오'!$I$4-'d_시나리오'!$H$4)/('d_시나리오'!$J$4-'d_시나리오'!$H$4),'d_시나리오'!$H$4+SQRT(H1478*('d_시나리오'!$J$4-'d_시나리오'!$H$4)*('d_시나리오'!$I$4-'d_시나리오'!$H$4)),'d_시나리오'!$J$4-SQRT((1-H1478)*('d_시나리오'!$J$4-'d_시나리오'!$H$4)*('d_시나리오'!$J$4-'d_시나리오'!$I$4))))</f>
        <v/>
      </c>
      <c r="J1478">
        <f>RAND()</f>
        <v/>
      </c>
      <c r="K1478">
        <f>IF('d_시나리오'!$J$5='d_시나리오'!$H$5,'d_시나리오'!$I$5,IF(J1478&lt;('d_시나리오'!$I$5-'d_시나리오'!$H$5)/('d_시나리오'!$J$5-'d_시나리오'!$H$5),'d_시나리오'!$H$5+SQRT(J1478*('d_시나리오'!$J$5-'d_시나리오'!$H$5)*('d_시나리오'!$I$5-'d_시나리오'!$H$5)),'d_시나리오'!$J$5-SQRT((1-J1478)*('d_시나리오'!$J$5-'d_시나리오'!$H$5)*('d_시나리오'!$J$5-'d_시나리오'!$I$5))))</f>
        <v/>
      </c>
      <c r="L1478">
        <f>RAND()</f>
        <v/>
      </c>
      <c r="M1478">
        <f>IF('d_시나리오'!$J$6='d_시나리오'!$H$6,'d_시나리오'!$I$6,IF(L1478&lt;('d_시나리오'!$I$6-'d_시나리오'!$H$6)/('d_시나리오'!$J$6-'d_시나리오'!$H$6),'d_시나리오'!$H$6+SQRT(L1478*('d_시나리오'!$J$6-'d_시나리오'!$H$6)*('d_시나리오'!$I$6-'d_시나리오'!$H$6)),'d_시나리오'!$J$6-SQRT((1-L1478)*('d_시나리오'!$J$6-'d_시나리오'!$H$6)*('d_시나리오'!$J$6-'d_시나리오'!$I$6))))</f>
        <v/>
      </c>
      <c r="N1478">
        <f>INDEX('d_분포'!$B$2:$B$57,RANDBETWEEN(1,56))</f>
        <v/>
      </c>
      <c r="O1478">
        <f>BETAINV(RAND(),5,5)</f>
        <v/>
      </c>
      <c r="P1478">
        <f>'d_고정'!$B$1*'6_기대효과'!$H$7*('d_시나리오'!$I$7/'d_고정'!$B$2)*B1478</f>
        <v/>
      </c>
      <c r="Q1478">
        <f>P1478*C1478</f>
        <v/>
      </c>
      <c r="R1478">
        <f>P1478*E1478</f>
        <v/>
      </c>
      <c r="S1478">
        <f>R1478*G1478</f>
        <v/>
      </c>
      <c r="T1478">
        <f>Q1478+S1478</f>
        <v/>
      </c>
      <c r="U1478">
        <f>(Q1478*D1478+S1478*I1478)*(1-O1478)</f>
        <v/>
      </c>
      <c r="V1478">
        <f>(R1478*K1478*N1478+'d_고정'!$B$3*('6_기대효과'!$H$7/8)*N1478*'d_고정'!$B$10*M1478*('6_기대효과'!$K$7/'d_고정'!$B$9))*(1-O1478)</f>
        <v/>
      </c>
      <c r="W1478">
        <f>(S1478*I1478+R1478*MAX(K1478-'d_고정'!$B$10*M1478*('6_기대효과'!$K$7/'d_고정'!$B$9),0)*N1478)*(1-O1478)</f>
        <v/>
      </c>
      <c r="X1478">
        <f>U1478+V1478</f>
        <v/>
      </c>
      <c r="Y1478">
        <f>U1478/('d_고정'!$B$5*'6_기대효과'!$H$7/8)/'d_고정'!$B$6</f>
        <v/>
      </c>
      <c r="Z1478">
        <f>U1478/('d_고정'!$B$8*'6_기대효과'!$H$7/8)</f>
        <v/>
      </c>
    </row>
    <row r="1479">
      <c r="A1479">
        <f>RAND()</f>
        <v/>
      </c>
      <c r="B1479">
        <f>IF('d_시나리오'!$J$2='d_시나리오'!$H$2,'d_시나리오'!$I$2,IF(A1479&lt;('d_시나리오'!$I$2-'d_시나리오'!$H$2)/('d_시나리오'!$J$2-'d_시나리오'!$H$2),'d_시나리오'!$H$2+SQRT(A1479*('d_시나리오'!$J$2-'d_시나리오'!$H$2)*('d_시나리오'!$I$2-'d_시나리오'!$H$2)),'d_시나리오'!$J$2-SQRT((1-A1479)*('d_시나리오'!$J$2-'d_시나리오'!$H$2)*('d_시나리오'!$J$2-'d_시나리오'!$I$2))))</f>
        <v/>
      </c>
      <c r="C1479">
        <f>BETAINV(RAND(),2,6)</f>
        <v/>
      </c>
      <c r="D1479">
        <f>INDEX('d_분포'!$A$2:$A$28,RANDBETWEEN(1,27))</f>
        <v/>
      </c>
      <c r="E1479">
        <f>INDEX('d_분포'!$C$2:$C$5,RANDBETWEEN(1,4))*(0.9+0.2*RAND())</f>
        <v/>
      </c>
      <c r="F1479">
        <f>RAND()</f>
        <v/>
      </c>
      <c r="G1479">
        <f>IF('d_시나리오'!$J$3='d_시나리오'!$H$3,'d_시나리오'!$I$3,IF(F1479&lt;('d_시나리오'!$I$3-'d_시나리오'!$H$3)/('d_시나리오'!$J$3-'d_시나리오'!$H$3),'d_시나리오'!$H$3+SQRT(F1479*('d_시나리오'!$J$3-'d_시나리오'!$H$3)*('d_시나리오'!$I$3-'d_시나리오'!$H$3)),'d_시나리오'!$J$3-SQRT((1-F1479)*('d_시나리오'!$J$3-'d_시나리오'!$H$3)*('d_시나리오'!$J$3-'d_시나리오'!$I$3))))</f>
        <v/>
      </c>
      <c r="H1479">
        <f>RAND()</f>
        <v/>
      </c>
      <c r="I1479">
        <f>IF('d_시나리오'!$J$4='d_시나리오'!$H$4,'d_시나리오'!$I$4,IF(H1479&lt;('d_시나리오'!$I$4-'d_시나리오'!$H$4)/('d_시나리오'!$J$4-'d_시나리오'!$H$4),'d_시나리오'!$H$4+SQRT(H1479*('d_시나리오'!$J$4-'d_시나리오'!$H$4)*('d_시나리오'!$I$4-'d_시나리오'!$H$4)),'d_시나리오'!$J$4-SQRT((1-H1479)*('d_시나리오'!$J$4-'d_시나리오'!$H$4)*('d_시나리오'!$J$4-'d_시나리오'!$I$4))))</f>
        <v/>
      </c>
      <c r="J1479">
        <f>RAND()</f>
        <v/>
      </c>
      <c r="K1479">
        <f>IF('d_시나리오'!$J$5='d_시나리오'!$H$5,'d_시나리오'!$I$5,IF(J1479&lt;('d_시나리오'!$I$5-'d_시나리오'!$H$5)/('d_시나리오'!$J$5-'d_시나리오'!$H$5),'d_시나리오'!$H$5+SQRT(J1479*('d_시나리오'!$J$5-'d_시나리오'!$H$5)*('d_시나리오'!$I$5-'d_시나리오'!$H$5)),'d_시나리오'!$J$5-SQRT((1-J1479)*('d_시나리오'!$J$5-'d_시나리오'!$H$5)*('d_시나리오'!$J$5-'d_시나리오'!$I$5))))</f>
        <v/>
      </c>
      <c r="L1479">
        <f>RAND()</f>
        <v/>
      </c>
      <c r="M1479">
        <f>IF('d_시나리오'!$J$6='d_시나리오'!$H$6,'d_시나리오'!$I$6,IF(L1479&lt;('d_시나리오'!$I$6-'d_시나리오'!$H$6)/('d_시나리오'!$J$6-'d_시나리오'!$H$6),'d_시나리오'!$H$6+SQRT(L1479*('d_시나리오'!$J$6-'d_시나리오'!$H$6)*('d_시나리오'!$I$6-'d_시나리오'!$H$6)),'d_시나리오'!$J$6-SQRT((1-L1479)*('d_시나리오'!$J$6-'d_시나리오'!$H$6)*('d_시나리오'!$J$6-'d_시나리오'!$I$6))))</f>
        <v/>
      </c>
      <c r="N1479">
        <f>INDEX('d_분포'!$B$2:$B$57,RANDBETWEEN(1,56))</f>
        <v/>
      </c>
      <c r="O1479">
        <f>BETAINV(RAND(),5,5)</f>
        <v/>
      </c>
      <c r="P1479">
        <f>'d_고정'!$B$1*'6_기대효과'!$H$7*('d_시나리오'!$I$7/'d_고정'!$B$2)*B1479</f>
        <v/>
      </c>
      <c r="Q1479">
        <f>P1479*C1479</f>
        <v/>
      </c>
      <c r="R1479">
        <f>P1479*E1479</f>
        <v/>
      </c>
      <c r="S1479">
        <f>R1479*G1479</f>
        <v/>
      </c>
      <c r="T1479">
        <f>Q1479+S1479</f>
        <v/>
      </c>
      <c r="U1479">
        <f>(Q1479*D1479+S1479*I1479)*(1-O1479)</f>
        <v/>
      </c>
      <c r="V1479">
        <f>(R1479*K1479*N1479+'d_고정'!$B$3*('6_기대효과'!$H$7/8)*N1479*'d_고정'!$B$10*M1479*('6_기대효과'!$K$7/'d_고정'!$B$9))*(1-O1479)</f>
        <v/>
      </c>
      <c r="W1479">
        <f>(S1479*I1479+R1479*MAX(K1479-'d_고정'!$B$10*M1479*('6_기대효과'!$K$7/'d_고정'!$B$9),0)*N1479)*(1-O1479)</f>
        <v/>
      </c>
      <c r="X1479">
        <f>U1479+V1479</f>
        <v/>
      </c>
      <c r="Y1479">
        <f>U1479/('d_고정'!$B$5*'6_기대효과'!$H$7/8)/'d_고정'!$B$6</f>
        <v/>
      </c>
      <c r="Z1479">
        <f>U1479/('d_고정'!$B$8*'6_기대효과'!$H$7/8)</f>
        <v/>
      </c>
    </row>
    <row r="1480">
      <c r="A1480">
        <f>RAND()</f>
        <v/>
      </c>
      <c r="B1480">
        <f>IF('d_시나리오'!$J$2='d_시나리오'!$H$2,'d_시나리오'!$I$2,IF(A1480&lt;('d_시나리오'!$I$2-'d_시나리오'!$H$2)/('d_시나리오'!$J$2-'d_시나리오'!$H$2),'d_시나리오'!$H$2+SQRT(A1480*('d_시나리오'!$J$2-'d_시나리오'!$H$2)*('d_시나리오'!$I$2-'d_시나리오'!$H$2)),'d_시나리오'!$J$2-SQRT((1-A1480)*('d_시나리오'!$J$2-'d_시나리오'!$H$2)*('d_시나리오'!$J$2-'d_시나리오'!$I$2))))</f>
        <v/>
      </c>
      <c r="C1480">
        <f>BETAINV(RAND(),2,6)</f>
        <v/>
      </c>
      <c r="D1480">
        <f>INDEX('d_분포'!$A$2:$A$28,RANDBETWEEN(1,27))</f>
        <v/>
      </c>
      <c r="E1480">
        <f>INDEX('d_분포'!$C$2:$C$5,RANDBETWEEN(1,4))*(0.9+0.2*RAND())</f>
        <v/>
      </c>
      <c r="F1480">
        <f>RAND()</f>
        <v/>
      </c>
      <c r="G1480">
        <f>IF('d_시나리오'!$J$3='d_시나리오'!$H$3,'d_시나리오'!$I$3,IF(F1480&lt;('d_시나리오'!$I$3-'d_시나리오'!$H$3)/('d_시나리오'!$J$3-'d_시나리오'!$H$3),'d_시나리오'!$H$3+SQRT(F1480*('d_시나리오'!$J$3-'d_시나리오'!$H$3)*('d_시나리오'!$I$3-'d_시나리오'!$H$3)),'d_시나리오'!$J$3-SQRT((1-F1480)*('d_시나리오'!$J$3-'d_시나리오'!$H$3)*('d_시나리오'!$J$3-'d_시나리오'!$I$3))))</f>
        <v/>
      </c>
      <c r="H1480">
        <f>RAND()</f>
        <v/>
      </c>
      <c r="I1480">
        <f>IF('d_시나리오'!$J$4='d_시나리오'!$H$4,'d_시나리오'!$I$4,IF(H1480&lt;('d_시나리오'!$I$4-'d_시나리오'!$H$4)/('d_시나리오'!$J$4-'d_시나리오'!$H$4),'d_시나리오'!$H$4+SQRT(H1480*('d_시나리오'!$J$4-'d_시나리오'!$H$4)*('d_시나리오'!$I$4-'d_시나리오'!$H$4)),'d_시나리오'!$J$4-SQRT((1-H1480)*('d_시나리오'!$J$4-'d_시나리오'!$H$4)*('d_시나리오'!$J$4-'d_시나리오'!$I$4))))</f>
        <v/>
      </c>
      <c r="J1480">
        <f>RAND()</f>
        <v/>
      </c>
      <c r="K1480">
        <f>IF('d_시나리오'!$J$5='d_시나리오'!$H$5,'d_시나리오'!$I$5,IF(J1480&lt;('d_시나리오'!$I$5-'d_시나리오'!$H$5)/('d_시나리오'!$J$5-'d_시나리오'!$H$5),'d_시나리오'!$H$5+SQRT(J1480*('d_시나리오'!$J$5-'d_시나리오'!$H$5)*('d_시나리오'!$I$5-'d_시나리오'!$H$5)),'d_시나리오'!$J$5-SQRT((1-J1480)*('d_시나리오'!$J$5-'d_시나리오'!$H$5)*('d_시나리오'!$J$5-'d_시나리오'!$I$5))))</f>
        <v/>
      </c>
      <c r="L1480">
        <f>RAND()</f>
        <v/>
      </c>
      <c r="M1480">
        <f>IF('d_시나리오'!$J$6='d_시나리오'!$H$6,'d_시나리오'!$I$6,IF(L1480&lt;('d_시나리오'!$I$6-'d_시나리오'!$H$6)/('d_시나리오'!$J$6-'d_시나리오'!$H$6),'d_시나리오'!$H$6+SQRT(L1480*('d_시나리오'!$J$6-'d_시나리오'!$H$6)*('d_시나리오'!$I$6-'d_시나리오'!$H$6)),'d_시나리오'!$J$6-SQRT((1-L1480)*('d_시나리오'!$J$6-'d_시나리오'!$H$6)*('d_시나리오'!$J$6-'d_시나리오'!$I$6))))</f>
        <v/>
      </c>
      <c r="N1480">
        <f>INDEX('d_분포'!$B$2:$B$57,RANDBETWEEN(1,56))</f>
        <v/>
      </c>
      <c r="O1480">
        <f>BETAINV(RAND(),5,5)</f>
        <v/>
      </c>
      <c r="P1480">
        <f>'d_고정'!$B$1*'6_기대효과'!$H$7*('d_시나리오'!$I$7/'d_고정'!$B$2)*B1480</f>
        <v/>
      </c>
      <c r="Q1480">
        <f>P1480*C1480</f>
        <v/>
      </c>
      <c r="R1480">
        <f>P1480*E1480</f>
        <v/>
      </c>
      <c r="S1480">
        <f>R1480*G1480</f>
        <v/>
      </c>
      <c r="T1480">
        <f>Q1480+S1480</f>
        <v/>
      </c>
      <c r="U1480">
        <f>(Q1480*D1480+S1480*I1480)*(1-O1480)</f>
        <v/>
      </c>
      <c r="V1480">
        <f>(R1480*K1480*N1480+'d_고정'!$B$3*('6_기대효과'!$H$7/8)*N1480*'d_고정'!$B$10*M1480*('6_기대효과'!$K$7/'d_고정'!$B$9))*(1-O1480)</f>
        <v/>
      </c>
      <c r="W1480">
        <f>(S1480*I1480+R1480*MAX(K1480-'d_고정'!$B$10*M1480*('6_기대효과'!$K$7/'d_고정'!$B$9),0)*N1480)*(1-O1480)</f>
        <v/>
      </c>
      <c r="X1480">
        <f>U1480+V1480</f>
        <v/>
      </c>
      <c r="Y1480">
        <f>U1480/('d_고정'!$B$5*'6_기대효과'!$H$7/8)/'d_고정'!$B$6</f>
        <v/>
      </c>
      <c r="Z1480">
        <f>U1480/('d_고정'!$B$8*'6_기대효과'!$H$7/8)</f>
        <v/>
      </c>
    </row>
    <row r="1481">
      <c r="A1481">
        <f>RAND()</f>
        <v/>
      </c>
      <c r="B1481">
        <f>IF('d_시나리오'!$J$2='d_시나리오'!$H$2,'d_시나리오'!$I$2,IF(A1481&lt;('d_시나리오'!$I$2-'d_시나리오'!$H$2)/('d_시나리오'!$J$2-'d_시나리오'!$H$2),'d_시나리오'!$H$2+SQRT(A1481*('d_시나리오'!$J$2-'d_시나리오'!$H$2)*('d_시나리오'!$I$2-'d_시나리오'!$H$2)),'d_시나리오'!$J$2-SQRT((1-A1481)*('d_시나리오'!$J$2-'d_시나리오'!$H$2)*('d_시나리오'!$J$2-'d_시나리오'!$I$2))))</f>
        <v/>
      </c>
      <c r="C1481">
        <f>BETAINV(RAND(),2,6)</f>
        <v/>
      </c>
      <c r="D1481">
        <f>INDEX('d_분포'!$A$2:$A$28,RANDBETWEEN(1,27))</f>
        <v/>
      </c>
      <c r="E1481">
        <f>INDEX('d_분포'!$C$2:$C$5,RANDBETWEEN(1,4))*(0.9+0.2*RAND())</f>
        <v/>
      </c>
      <c r="F1481">
        <f>RAND()</f>
        <v/>
      </c>
      <c r="G1481">
        <f>IF('d_시나리오'!$J$3='d_시나리오'!$H$3,'d_시나리오'!$I$3,IF(F1481&lt;('d_시나리오'!$I$3-'d_시나리오'!$H$3)/('d_시나리오'!$J$3-'d_시나리오'!$H$3),'d_시나리오'!$H$3+SQRT(F1481*('d_시나리오'!$J$3-'d_시나리오'!$H$3)*('d_시나리오'!$I$3-'d_시나리오'!$H$3)),'d_시나리오'!$J$3-SQRT((1-F1481)*('d_시나리오'!$J$3-'d_시나리오'!$H$3)*('d_시나리오'!$J$3-'d_시나리오'!$I$3))))</f>
        <v/>
      </c>
      <c r="H1481">
        <f>RAND()</f>
        <v/>
      </c>
      <c r="I1481">
        <f>IF('d_시나리오'!$J$4='d_시나리오'!$H$4,'d_시나리오'!$I$4,IF(H1481&lt;('d_시나리오'!$I$4-'d_시나리오'!$H$4)/('d_시나리오'!$J$4-'d_시나리오'!$H$4),'d_시나리오'!$H$4+SQRT(H1481*('d_시나리오'!$J$4-'d_시나리오'!$H$4)*('d_시나리오'!$I$4-'d_시나리오'!$H$4)),'d_시나리오'!$J$4-SQRT((1-H1481)*('d_시나리오'!$J$4-'d_시나리오'!$H$4)*('d_시나리오'!$J$4-'d_시나리오'!$I$4))))</f>
        <v/>
      </c>
      <c r="J1481">
        <f>RAND()</f>
        <v/>
      </c>
      <c r="K1481">
        <f>IF('d_시나리오'!$J$5='d_시나리오'!$H$5,'d_시나리오'!$I$5,IF(J1481&lt;('d_시나리오'!$I$5-'d_시나리오'!$H$5)/('d_시나리오'!$J$5-'d_시나리오'!$H$5),'d_시나리오'!$H$5+SQRT(J1481*('d_시나리오'!$J$5-'d_시나리오'!$H$5)*('d_시나리오'!$I$5-'d_시나리오'!$H$5)),'d_시나리오'!$J$5-SQRT((1-J1481)*('d_시나리오'!$J$5-'d_시나리오'!$H$5)*('d_시나리오'!$J$5-'d_시나리오'!$I$5))))</f>
        <v/>
      </c>
      <c r="L1481">
        <f>RAND()</f>
        <v/>
      </c>
      <c r="M1481">
        <f>IF('d_시나리오'!$J$6='d_시나리오'!$H$6,'d_시나리오'!$I$6,IF(L1481&lt;('d_시나리오'!$I$6-'d_시나리오'!$H$6)/('d_시나리오'!$J$6-'d_시나리오'!$H$6),'d_시나리오'!$H$6+SQRT(L1481*('d_시나리오'!$J$6-'d_시나리오'!$H$6)*('d_시나리오'!$I$6-'d_시나리오'!$H$6)),'d_시나리오'!$J$6-SQRT((1-L1481)*('d_시나리오'!$J$6-'d_시나리오'!$H$6)*('d_시나리오'!$J$6-'d_시나리오'!$I$6))))</f>
        <v/>
      </c>
      <c r="N1481">
        <f>INDEX('d_분포'!$B$2:$B$57,RANDBETWEEN(1,56))</f>
        <v/>
      </c>
      <c r="O1481">
        <f>BETAINV(RAND(),5,5)</f>
        <v/>
      </c>
      <c r="P1481">
        <f>'d_고정'!$B$1*'6_기대효과'!$H$7*('d_시나리오'!$I$7/'d_고정'!$B$2)*B1481</f>
        <v/>
      </c>
      <c r="Q1481">
        <f>P1481*C1481</f>
        <v/>
      </c>
      <c r="R1481">
        <f>P1481*E1481</f>
        <v/>
      </c>
      <c r="S1481">
        <f>R1481*G1481</f>
        <v/>
      </c>
      <c r="T1481">
        <f>Q1481+S1481</f>
        <v/>
      </c>
      <c r="U1481">
        <f>(Q1481*D1481+S1481*I1481)*(1-O1481)</f>
        <v/>
      </c>
      <c r="V1481">
        <f>(R1481*K1481*N1481+'d_고정'!$B$3*('6_기대효과'!$H$7/8)*N1481*'d_고정'!$B$10*M1481*('6_기대효과'!$K$7/'d_고정'!$B$9))*(1-O1481)</f>
        <v/>
      </c>
      <c r="W1481">
        <f>(S1481*I1481+R1481*MAX(K1481-'d_고정'!$B$10*M1481*('6_기대효과'!$K$7/'d_고정'!$B$9),0)*N1481)*(1-O1481)</f>
        <v/>
      </c>
      <c r="X1481">
        <f>U1481+V1481</f>
        <v/>
      </c>
      <c r="Y1481">
        <f>U1481/('d_고정'!$B$5*'6_기대효과'!$H$7/8)/'d_고정'!$B$6</f>
        <v/>
      </c>
      <c r="Z1481">
        <f>U1481/('d_고정'!$B$8*'6_기대효과'!$H$7/8)</f>
        <v/>
      </c>
    </row>
    <row r="1482">
      <c r="A1482">
        <f>RAND()</f>
        <v/>
      </c>
      <c r="B1482">
        <f>IF('d_시나리오'!$J$2='d_시나리오'!$H$2,'d_시나리오'!$I$2,IF(A1482&lt;('d_시나리오'!$I$2-'d_시나리오'!$H$2)/('d_시나리오'!$J$2-'d_시나리오'!$H$2),'d_시나리오'!$H$2+SQRT(A1482*('d_시나리오'!$J$2-'d_시나리오'!$H$2)*('d_시나리오'!$I$2-'d_시나리오'!$H$2)),'d_시나리오'!$J$2-SQRT((1-A1482)*('d_시나리오'!$J$2-'d_시나리오'!$H$2)*('d_시나리오'!$J$2-'d_시나리오'!$I$2))))</f>
        <v/>
      </c>
      <c r="C1482">
        <f>BETAINV(RAND(),2,6)</f>
        <v/>
      </c>
      <c r="D1482">
        <f>INDEX('d_분포'!$A$2:$A$28,RANDBETWEEN(1,27))</f>
        <v/>
      </c>
      <c r="E1482">
        <f>INDEX('d_분포'!$C$2:$C$5,RANDBETWEEN(1,4))*(0.9+0.2*RAND())</f>
        <v/>
      </c>
      <c r="F1482">
        <f>RAND()</f>
        <v/>
      </c>
      <c r="G1482">
        <f>IF('d_시나리오'!$J$3='d_시나리오'!$H$3,'d_시나리오'!$I$3,IF(F1482&lt;('d_시나리오'!$I$3-'d_시나리오'!$H$3)/('d_시나리오'!$J$3-'d_시나리오'!$H$3),'d_시나리오'!$H$3+SQRT(F1482*('d_시나리오'!$J$3-'d_시나리오'!$H$3)*('d_시나리오'!$I$3-'d_시나리오'!$H$3)),'d_시나리오'!$J$3-SQRT((1-F1482)*('d_시나리오'!$J$3-'d_시나리오'!$H$3)*('d_시나리오'!$J$3-'d_시나리오'!$I$3))))</f>
        <v/>
      </c>
      <c r="H1482">
        <f>RAND()</f>
        <v/>
      </c>
      <c r="I1482">
        <f>IF('d_시나리오'!$J$4='d_시나리오'!$H$4,'d_시나리오'!$I$4,IF(H1482&lt;('d_시나리오'!$I$4-'d_시나리오'!$H$4)/('d_시나리오'!$J$4-'d_시나리오'!$H$4),'d_시나리오'!$H$4+SQRT(H1482*('d_시나리오'!$J$4-'d_시나리오'!$H$4)*('d_시나리오'!$I$4-'d_시나리오'!$H$4)),'d_시나리오'!$J$4-SQRT((1-H1482)*('d_시나리오'!$J$4-'d_시나리오'!$H$4)*('d_시나리오'!$J$4-'d_시나리오'!$I$4))))</f>
        <v/>
      </c>
      <c r="J1482">
        <f>RAND()</f>
        <v/>
      </c>
      <c r="K1482">
        <f>IF('d_시나리오'!$J$5='d_시나리오'!$H$5,'d_시나리오'!$I$5,IF(J1482&lt;('d_시나리오'!$I$5-'d_시나리오'!$H$5)/('d_시나리오'!$J$5-'d_시나리오'!$H$5),'d_시나리오'!$H$5+SQRT(J1482*('d_시나리오'!$J$5-'d_시나리오'!$H$5)*('d_시나리오'!$I$5-'d_시나리오'!$H$5)),'d_시나리오'!$J$5-SQRT((1-J1482)*('d_시나리오'!$J$5-'d_시나리오'!$H$5)*('d_시나리오'!$J$5-'d_시나리오'!$I$5))))</f>
        <v/>
      </c>
      <c r="L1482">
        <f>RAND()</f>
        <v/>
      </c>
      <c r="M1482">
        <f>IF('d_시나리오'!$J$6='d_시나리오'!$H$6,'d_시나리오'!$I$6,IF(L1482&lt;('d_시나리오'!$I$6-'d_시나리오'!$H$6)/('d_시나리오'!$J$6-'d_시나리오'!$H$6),'d_시나리오'!$H$6+SQRT(L1482*('d_시나리오'!$J$6-'d_시나리오'!$H$6)*('d_시나리오'!$I$6-'d_시나리오'!$H$6)),'d_시나리오'!$J$6-SQRT((1-L1482)*('d_시나리오'!$J$6-'d_시나리오'!$H$6)*('d_시나리오'!$J$6-'d_시나리오'!$I$6))))</f>
        <v/>
      </c>
      <c r="N1482">
        <f>INDEX('d_분포'!$B$2:$B$57,RANDBETWEEN(1,56))</f>
        <v/>
      </c>
      <c r="O1482">
        <f>BETAINV(RAND(),5,5)</f>
        <v/>
      </c>
      <c r="P1482">
        <f>'d_고정'!$B$1*'6_기대효과'!$H$7*('d_시나리오'!$I$7/'d_고정'!$B$2)*B1482</f>
        <v/>
      </c>
      <c r="Q1482">
        <f>P1482*C1482</f>
        <v/>
      </c>
      <c r="R1482">
        <f>P1482*E1482</f>
        <v/>
      </c>
      <c r="S1482">
        <f>R1482*G1482</f>
        <v/>
      </c>
      <c r="T1482">
        <f>Q1482+S1482</f>
        <v/>
      </c>
      <c r="U1482">
        <f>(Q1482*D1482+S1482*I1482)*(1-O1482)</f>
        <v/>
      </c>
      <c r="V1482">
        <f>(R1482*K1482*N1482+'d_고정'!$B$3*('6_기대효과'!$H$7/8)*N1482*'d_고정'!$B$10*M1482*('6_기대효과'!$K$7/'d_고정'!$B$9))*(1-O1482)</f>
        <v/>
      </c>
      <c r="W1482">
        <f>(S1482*I1482+R1482*MAX(K1482-'d_고정'!$B$10*M1482*('6_기대효과'!$K$7/'d_고정'!$B$9),0)*N1482)*(1-O1482)</f>
        <v/>
      </c>
      <c r="X1482">
        <f>U1482+V1482</f>
        <v/>
      </c>
      <c r="Y1482">
        <f>U1482/('d_고정'!$B$5*'6_기대효과'!$H$7/8)/'d_고정'!$B$6</f>
        <v/>
      </c>
      <c r="Z1482">
        <f>U1482/('d_고정'!$B$8*'6_기대효과'!$H$7/8)</f>
        <v/>
      </c>
    </row>
    <row r="1483">
      <c r="A1483">
        <f>RAND()</f>
        <v/>
      </c>
      <c r="B1483">
        <f>IF('d_시나리오'!$J$2='d_시나리오'!$H$2,'d_시나리오'!$I$2,IF(A1483&lt;('d_시나리오'!$I$2-'d_시나리오'!$H$2)/('d_시나리오'!$J$2-'d_시나리오'!$H$2),'d_시나리오'!$H$2+SQRT(A1483*('d_시나리오'!$J$2-'d_시나리오'!$H$2)*('d_시나리오'!$I$2-'d_시나리오'!$H$2)),'d_시나리오'!$J$2-SQRT((1-A1483)*('d_시나리오'!$J$2-'d_시나리오'!$H$2)*('d_시나리오'!$J$2-'d_시나리오'!$I$2))))</f>
        <v/>
      </c>
      <c r="C1483">
        <f>BETAINV(RAND(),2,6)</f>
        <v/>
      </c>
      <c r="D1483">
        <f>INDEX('d_분포'!$A$2:$A$28,RANDBETWEEN(1,27))</f>
        <v/>
      </c>
      <c r="E1483">
        <f>INDEX('d_분포'!$C$2:$C$5,RANDBETWEEN(1,4))*(0.9+0.2*RAND())</f>
        <v/>
      </c>
      <c r="F1483">
        <f>RAND()</f>
        <v/>
      </c>
      <c r="G1483">
        <f>IF('d_시나리오'!$J$3='d_시나리오'!$H$3,'d_시나리오'!$I$3,IF(F1483&lt;('d_시나리오'!$I$3-'d_시나리오'!$H$3)/('d_시나리오'!$J$3-'d_시나리오'!$H$3),'d_시나리오'!$H$3+SQRT(F1483*('d_시나리오'!$J$3-'d_시나리오'!$H$3)*('d_시나리오'!$I$3-'d_시나리오'!$H$3)),'d_시나리오'!$J$3-SQRT((1-F1483)*('d_시나리오'!$J$3-'d_시나리오'!$H$3)*('d_시나리오'!$J$3-'d_시나리오'!$I$3))))</f>
        <v/>
      </c>
      <c r="H1483">
        <f>RAND()</f>
        <v/>
      </c>
      <c r="I1483">
        <f>IF('d_시나리오'!$J$4='d_시나리오'!$H$4,'d_시나리오'!$I$4,IF(H1483&lt;('d_시나리오'!$I$4-'d_시나리오'!$H$4)/('d_시나리오'!$J$4-'d_시나리오'!$H$4),'d_시나리오'!$H$4+SQRT(H1483*('d_시나리오'!$J$4-'d_시나리오'!$H$4)*('d_시나리오'!$I$4-'d_시나리오'!$H$4)),'d_시나리오'!$J$4-SQRT((1-H1483)*('d_시나리오'!$J$4-'d_시나리오'!$H$4)*('d_시나리오'!$J$4-'d_시나리오'!$I$4))))</f>
        <v/>
      </c>
      <c r="J1483">
        <f>RAND()</f>
        <v/>
      </c>
      <c r="K1483">
        <f>IF('d_시나리오'!$J$5='d_시나리오'!$H$5,'d_시나리오'!$I$5,IF(J1483&lt;('d_시나리오'!$I$5-'d_시나리오'!$H$5)/('d_시나리오'!$J$5-'d_시나리오'!$H$5),'d_시나리오'!$H$5+SQRT(J1483*('d_시나리오'!$J$5-'d_시나리오'!$H$5)*('d_시나리오'!$I$5-'d_시나리오'!$H$5)),'d_시나리오'!$J$5-SQRT((1-J1483)*('d_시나리오'!$J$5-'d_시나리오'!$H$5)*('d_시나리오'!$J$5-'d_시나리오'!$I$5))))</f>
        <v/>
      </c>
      <c r="L1483">
        <f>RAND()</f>
        <v/>
      </c>
      <c r="M1483">
        <f>IF('d_시나리오'!$J$6='d_시나리오'!$H$6,'d_시나리오'!$I$6,IF(L1483&lt;('d_시나리오'!$I$6-'d_시나리오'!$H$6)/('d_시나리오'!$J$6-'d_시나리오'!$H$6),'d_시나리오'!$H$6+SQRT(L1483*('d_시나리오'!$J$6-'d_시나리오'!$H$6)*('d_시나리오'!$I$6-'d_시나리오'!$H$6)),'d_시나리오'!$J$6-SQRT((1-L1483)*('d_시나리오'!$J$6-'d_시나리오'!$H$6)*('d_시나리오'!$J$6-'d_시나리오'!$I$6))))</f>
        <v/>
      </c>
      <c r="N1483">
        <f>INDEX('d_분포'!$B$2:$B$57,RANDBETWEEN(1,56))</f>
        <v/>
      </c>
      <c r="O1483">
        <f>BETAINV(RAND(),5,5)</f>
        <v/>
      </c>
      <c r="P1483">
        <f>'d_고정'!$B$1*'6_기대효과'!$H$7*('d_시나리오'!$I$7/'d_고정'!$B$2)*B1483</f>
        <v/>
      </c>
      <c r="Q1483">
        <f>P1483*C1483</f>
        <v/>
      </c>
      <c r="R1483">
        <f>P1483*E1483</f>
        <v/>
      </c>
      <c r="S1483">
        <f>R1483*G1483</f>
        <v/>
      </c>
      <c r="T1483">
        <f>Q1483+S1483</f>
        <v/>
      </c>
      <c r="U1483">
        <f>(Q1483*D1483+S1483*I1483)*(1-O1483)</f>
        <v/>
      </c>
      <c r="V1483">
        <f>(R1483*K1483*N1483+'d_고정'!$B$3*('6_기대효과'!$H$7/8)*N1483*'d_고정'!$B$10*M1483*('6_기대효과'!$K$7/'d_고정'!$B$9))*(1-O1483)</f>
        <v/>
      </c>
      <c r="W1483">
        <f>(S1483*I1483+R1483*MAX(K1483-'d_고정'!$B$10*M1483*('6_기대효과'!$K$7/'d_고정'!$B$9),0)*N1483)*(1-O1483)</f>
        <v/>
      </c>
      <c r="X1483">
        <f>U1483+V1483</f>
        <v/>
      </c>
      <c r="Y1483">
        <f>U1483/('d_고정'!$B$5*'6_기대효과'!$H$7/8)/'d_고정'!$B$6</f>
        <v/>
      </c>
      <c r="Z1483">
        <f>U1483/('d_고정'!$B$8*'6_기대효과'!$H$7/8)</f>
        <v/>
      </c>
    </row>
    <row r="1484">
      <c r="A1484">
        <f>RAND()</f>
        <v/>
      </c>
      <c r="B1484">
        <f>IF('d_시나리오'!$J$2='d_시나리오'!$H$2,'d_시나리오'!$I$2,IF(A1484&lt;('d_시나리오'!$I$2-'d_시나리오'!$H$2)/('d_시나리오'!$J$2-'d_시나리오'!$H$2),'d_시나리오'!$H$2+SQRT(A1484*('d_시나리오'!$J$2-'d_시나리오'!$H$2)*('d_시나리오'!$I$2-'d_시나리오'!$H$2)),'d_시나리오'!$J$2-SQRT((1-A1484)*('d_시나리오'!$J$2-'d_시나리오'!$H$2)*('d_시나리오'!$J$2-'d_시나리오'!$I$2))))</f>
        <v/>
      </c>
      <c r="C1484">
        <f>BETAINV(RAND(),2,6)</f>
        <v/>
      </c>
      <c r="D1484">
        <f>INDEX('d_분포'!$A$2:$A$28,RANDBETWEEN(1,27))</f>
        <v/>
      </c>
      <c r="E1484">
        <f>INDEX('d_분포'!$C$2:$C$5,RANDBETWEEN(1,4))*(0.9+0.2*RAND())</f>
        <v/>
      </c>
      <c r="F1484">
        <f>RAND()</f>
        <v/>
      </c>
      <c r="G1484">
        <f>IF('d_시나리오'!$J$3='d_시나리오'!$H$3,'d_시나리오'!$I$3,IF(F1484&lt;('d_시나리오'!$I$3-'d_시나리오'!$H$3)/('d_시나리오'!$J$3-'d_시나리오'!$H$3),'d_시나리오'!$H$3+SQRT(F1484*('d_시나리오'!$J$3-'d_시나리오'!$H$3)*('d_시나리오'!$I$3-'d_시나리오'!$H$3)),'d_시나리오'!$J$3-SQRT((1-F1484)*('d_시나리오'!$J$3-'d_시나리오'!$H$3)*('d_시나리오'!$J$3-'d_시나리오'!$I$3))))</f>
        <v/>
      </c>
      <c r="H1484">
        <f>RAND()</f>
        <v/>
      </c>
      <c r="I1484">
        <f>IF('d_시나리오'!$J$4='d_시나리오'!$H$4,'d_시나리오'!$I$4,IF(H1484&lt;('d_시나리오'!$I$4-'d_시나리오'!$H$4)/('d_시나리오'!$J$4-'d_시나리오'!$H$4),'d_시나리오'!$H$4+SQRT(H1484*('d_시나리오'!$J$4-'d_시나리오'!$H$4)*('d_시나리오'!$I$4-'d_시나리오'!$H$4)),'d_시나리오'!$J$4-SQRT((1-H1484)*('d_시나리오'!$J$4-'d_시나리오'!$H$4)*('d_시나리오'!$J$4-'d_시나리오'!$I$4))))</f>
        <v/>
      </c>
      <c r="J1484">
        <f>RAND()</f>
        <v/>
      </c>
      <c r="K1484">
        <f>IF('d_시나리오'!$J$5='d_시나리오'!$H$5,'d_시나리오'!$I$5,IF(J1484&lt;('d_시나리오'!$I$5-'d_시나리오'!$H$5)/('d_시나리오'!$J$5-'d_시나리오'!$H$5),'d_시나리오'!$H$5+SQRT(J1484*('d_시나리오'!$J$5-'d_시나리오'!$H$5)*('d_시나리오'!$I$5-'d_시나리오'!$H$5)),'d_시나리오'!$J$5-SQRT((1-J1484)*('d_시나리오'!$J$5-'d_시나리오'!$H$5)*('d_시나리오'!$J$5-'d_시나리오'!$I$5))))</f>
        <v/>
      </c>
      <c r="L1484">
        <f>RAND()</f>
        <v/>
      </c>
      <c r="M1484">
        <f>IF('d_시나리오'!$J$6='d_시나리오'!$H$6,'d_시나리오'!$I$6,IF(L1484&lt;('d_시나리오'!$I$6-'d_시나리오'!$H$6)/('d_시나리오'!$J$6-'d_시나리오'!$H$6),'d_시나리오'!$H$6+SQRT(L1484*('d_시나리오'!$J$6-'d_시나리오'!$H$6)*('d_시나리오'!$I$6-'d_시나리오'!$H$6)),'d_시나리오'!$J$6-SQRT((1-L1484)*('d_시나리오'!$J$6-'d_시나리오'!$H$6)*('d_시나리오'!$J$6-'d_시나리오'!$I$6))))</f>
        <v/>
      </c>
      <c r="N1484">
        <f>INDEX('d_분포'!$B$2:$B$57,RANDBETWEEN(1,56))</f>
        <v/>
      </c>
      <c r="O1484">
        <f>BETAINV(RAND(),5,5)</f>
        <v/>
      </c>
      <c r="P1484">
        <f>'d_고정'!$B$1*'6_기대효과'!$H$7*('d_시나리오'!$I$7/'d_고정'!$B$2)*B1484</f>
        <v/>
      </c>
      <c r="Q1484">
        <f>P1484*C1484</f>
        <v/>
      </c>
      <c r="R1484">
        <f>P1484*E1484</f>
        <v/>
      </c>
      <c r="S1484">
        <f>R1484*G1484</f>
        <v/>
      </c>
      <c r="T1484">
        <f>Q1484+S1484</f>
        <v/>
      </c>
      <c r="U1484">
        <f>(Q1484*D1484+S1484*I1484)*(1-O1484)</f>
        <v/>
      </c>
      <c r="V1484">
        <f>(R1484*K1484*N1484+'d_고정'!$B$3*('6_기대효과'!$H$7/8)*N1484*'d_고정'!$B$10*M1484*('6_기대효과'!$K$7/'d_고정'!$B$9))*(1-O1484)</f>
        <v/>
      </c>
      <c r="W1484">
        <f>(S1484*I1484+R1484*MAX(K1484-'d_고정'!$B$10*M1484*('6_기대효과'!$K$7/'d_고정'!$B$9),0)*N1484)*(1-O1484)</f>
        <v/>
      </c>
      <c r="X1484">
        <f>U1484+V1484</f>
        <v/>
      </c>
      <c r="Y1484">
        <f>U1484/('d_고정'!$B$5*'6_기대효과'!$H$7/8)/'d_고정'!$B$6</f>
        <v/>
      </c>
      <c r="Z1484">
        <f>U1484/('d_고정'!$B$8*'6_기대효과'!$H$7/8)</f>
        <v/>
      </c>
    </row>
    <row r="1485">
      <c r="A1485">
        <f>RAND()</f>
        <v/>
      </c>
      <c r="B1485">
        <f>IF('d_시나리오'!$J$2='d_시나리오'!$H$2,'d_시나리오'!$I$2,IF(A1485&lt;('d_시나리오'!$I$2-'d_시나리오'!$H$2)/('d_시나리오'!$J$2-'d_시나리오'!$H$2),'d_시나리오'!$H$2+SQRT(A1485*('d_시나리오'!$J$2-'d_시나리오'!$H$2)*('d_시나리오'!$I$2-'d_시나리오'!$H$2)),'d_시나리오'!$J$2-SQRT((1-A1485)*('d_시나리오'!$J$2-'d_시나리오'!$H$2)*('d_시나리오'!$J$2-'d_시나리오'!$I$2))))</f>
        <v/>
      </c>
      <c r="C1485">
        <f>BETAINV(RAND(),2,6)</f>
        <v/>
      </c>
      <c r="D1485">
        <f>INDEX('d_분포'!$A$2:$A$28,RANDBETWEEN(1,27))</f>
        <v/>
      </c>
      <c r="E1485">
        <f>INDEX('d_분포'!$C$2:$C$5,RANDBETWEEN(1,4))*(0.9+0.2*RAND())</f>
        <v/>
      </c>
      <c r="F1485">
        <f>RAND()</f>
        <v/>
      </c>
      <c r="G1485">
        <f>IF('d_시나리오'!$J$3='d_시나리오'!$H$3,'d_시나리오'!$I$3,IF(F1485&lt;('d_시나리오'!$I$3-'d_시나리오'!$H$3)/('d_시나리오'!$J$3-'d_시나리오'!$H$3),'d_시나리오'!$H$3+SQRT(F1485*('d_시나리오'!$J$3-'d_시나리오'!$H$3)*('d_시나리오'!$I$3-'d_시나리오'!$H$3)),'d_시나리오'!$J$3-SQRT((1-F1485)*('d_시나리오'!$J$3-'d_시나리오'!$H$3)*('d_시나리오'!$J$3-'d_시나리오'!$I$3))))</f>
        <v/>
      </c>
      <c r="H1485">
        <f>RAND()</f>
        <v/>
      </c>
      <c r="I1485">
        <f>IF('d_시나리오'!$J$4='d_시나리오'!$H$4,'d_시나리오'!$I$4,IF(H1485&lt;('d_시나리오'!$I$4-'d_시나리오'!$H$4)/('d_시나리오'!$J$4-'d_시나리오'!$H$4),'d_시나리오'!$H$4+SQRT(H1485*('d_시나리오'!$J$4-'d_시나리오'!$H$4)*('d_시나리오'!$I$4-'d_시나리오'!$H$4)),'d_시나리오'!$J$4-SQRT((1-H1485)*('d_시나리오'!$J$4-'d_시나리오'!$H$4)*('d_시나리오'!$J$4-'d_시나리오'!$I$4))))</f>
        <v/>
      </c>
      <c r="J1485">
        <f>RAND()</f>
        <v/>
      </c>
      <c r="K1485">
        <f>IF('d_시나리오'!$J$5='d_시나리오'!$H$5,'d_시나리오'!$I$5,IF(J1485&lt;('d_시나리오'!$I$5-'d_시나리오'!$H$5)/('d_시나리오'!$J$5-'d_시나리오'!$H$5),'d_시나리오'!$H$5+SQRT(J1485*('d_시나리오'!$J$5-'d_시나리오'!$H$5)*('d_시나리오'!$I$5-'d_시나리오'!$H$5)),'d_시나리오'!$J$5-SQRT((1-J1485)*('d_시나리오'!$J$5-'d_시나리오'!$H$5)*('d_시나리오'!$J$5-'d_시나리오'!$I$5))))</f>
        <v/>
      </c>
      <c r="L1485">
        <f>RAND()</f>
        <v/>
      </c>
      <c r="M1485">
        <f>IF('d_시나리오'!$J$6='d_시나리오'!$H$6,'d_시나리오'!$I$6,IF(L1485&lt;('d_시나리오'!$I$6-'d_시나리오'!$H$6)/('d_시나리오'!$J$6-'d_시나리오'!$H$6),'d_시나리오'!$H$6+SQRT(L1485*('d_시나리오'!$J$6-'d_시나리오'!$H$6)*('d_시나리오'!$I$6-'d_시나리오'!$H$6)),'d_시나리오'!$J$6-SQRT((1-L1485)*('d_시나리오'!$J$6-'d_시나리오'!$H$6)*('d_시나리오'!$J$6-'d_시나리오'!$I$6))))</f>
        <v/>
      </c>
      <c r="N1485">
        <f>INDEX('d_분포'!$B$2:$B$57,RANDBETWEEN(1,56))</f>
        <v/>
      </c>
      <c r="O1485">
        <f>BETAINV(RAND(),5,5)</f>
        <v/>
      </c>
      <c r="P1485">
        <f>'d_고정'!$B$1*'6_기대효과'!$H$7*('d_시나리오'!$I$7/'d_고정'!$B$2)*B1485</f>
        <v/>
      </c>
      <c r="Q1485">
        <f>P1485*C1485</f>
        <v/>
      </c>
      <c r="R1485">
        <f>P1485*E1485</f>
        <v/>
      </c>
      <c r="S1485">
        <f>R1485*G1485</f>
        <v/>
      </c>
      <c r="T1485">
        <f>Q1485+S1485</f>
        <v/>
      </c>
      <c r="U1485">
        <f>(Q1485*D1485+S1485*I1485)*(1-O1485)</f>
        <v/>
      </c>
      <c r="V1485">
        <f>(R1485*K1485*N1485+'d_고정'!$B$3*('6_기대효과'!$H$7/8)*N1485*'d_고정'!$B$10*M1485*('6_기대효과'!$K$7/'d_고정'!$B$9))*(1-O1485)</f>
        <v/>
      </c>
      <c r="W1485">
        <f>(S1485*I1485+R1485*MAX(K1485-'d_고정'!$B$10*M1485*('6_기대효과'!$K$7/'d_고정'!$B$9),0)*N1485)*(1-O1485)</f>
        <v/>
      </c>
      <c r="X1485">
        <f>U1485+V1485</f>
        <v/>
      </c>
      <c r="Y1485">
        <f>U1485/('d_고정'!$B$5*'6_기대효과'!$H$7/8)/'d_고정'!$B$6</f>
        <v/>
      </c>
      <c r="Z1485">
        <f>U1485/('d_고정'!$B$8*'6_기대효과'!$H$7/8)</f>
        <v/>
      </c>
    </row>
    <row r="1486">
      <c r="A1486">
        <f>RAND()</f>
        <v/>
      </c>
      <c r="B1486">
        <f>IF('d_시나리오'!$J$2='d_시나리오'!$H$2,'d_시나리오'!$I$2,IF(A1486&lt;('d_시나리오'!$I$2-'d_시나리오'!$H$2)/('d_시나리오'!$J$2-'d_시나리오'!$H$2),'d_시나리오'!$H$2+SQRT(A1486*('d_시나리오'!$J$2-'d_시나리오'!$H$2)*('d_시나리오'!$I$2-'d_시나리오'!$H$2)),'d_시나리오'!$J$2-SQRT((1-A1486)*('d_시나리오'!$J$2-'d_시나리오'!$H$2)*('d_시나리오'!$J$2-'d_시나리오'!$I$2))))</f>
        <v/>
      </c>
      <c r="C1486">
        <f>BETAINV(RAND(),2,6)</f>
        <v/>
      </c>
      <c r="D1486">
        <f>INDEX('d_분포'!$A$2:$A$28,RANDBETWEEN(1,27))</f>
        <v/>
      </c>
      <c r="E1486">
        <f>INDEX('d_분포'!$C$2:$C$5,RANDBETWEEN(1,4))*(0.9+0.2*RAND())</f>
        <v/>
      </c>
      <c r="F1486">
        <f>RAND()</f>
        <v/>
      </c>
      <c r="G1486">
        <f>IF('d_시나리오'!$J$3='d_시나리오'!$H$3,'d_시나리오'!$I$3,IF(F1486&lt;('d_시나리오'!$I$3-'d_시나리오'!$H$3)/('d_시나리오'!$J$3-'d_시나리오'!$H$3),'d_시나리오'!$H$3+SQRT(F1486*('d_시나리오'!$J$3-'d_시나리오'!$H$3)*('d_시나리오'!$I$3-'d_시나리오'!$H$3)),'d_시나리오'!$J$3-SQRT((1-F1486)*('d_시나리오'!$J$3-'d_시나리오'!$H$3)*('d_시나리오'!$J$3-'d_시나리오'!$I$3))))</f>
        <v/>
      </c>
      <c r="H1486">
        <f>RAND()</f>
        <v/>
      </c>
      <c r="I1486">
        <f>IF('d_시나리오'!$J$4='d_시나리오'!$H$4,'d_시나리오'!$I$4,IF(H1486&lt;('d_시나리오'!$I$4-'d_시나리오'!$H$4)/('d_시나리오'!$J$4-'d_시나리오'!$H$4),'d_시나리오'!$H$4+SQRT(H1486*('d_시나리오'!$J$4-'d_시나리오'!$H$4)*('d_시나리오'!$I$4-'d_시나리오'!$H$4)),'d_시나리오'!$J$4-SQRT((1-H1486)*('d_시나리오'!$J$4-'d_시나리오'!$H$4)*('d_시나리오'!$J$4-'d_시나리오'!$I$4))))</f>
        <v/>
      </c>
      <c r="J1486">
        <f>RAND()</f>
        <v/>
      </c>
      <c r="K1486">
        <f>IF('d_시나리오'!$J$5='d_시나리오'!$H$5,'d_시나리오'!$I$5,IF(J1486&lt;('d_시나리오'!$I$5-'d_시나리오'!$H$5)/('d_시나리오'!$J$5-'d_시나리오'!$H$5),'d_시나리오'!$H$5+SQRT(J1486*('d_시나리오'!$J$5-'d_시나리오'!$H$5)*('d_시나리오'!$I$5-'d_시나리오'!$H$5)),'d_시나리오'!$J$5-SQRT((1-J1486)*('d_시나리오'!$J$5-'d_시나리오'!$H$5)*('d_시나리오'!$J$5-'d_시나리오'!$I$5))))</f>
        <v/>
      </c>
      <c r="L1486">
        <f>RAND()</f>
        <v/>
      </c>
      <c r="M1486">
        <f>IF('d_시나리오'!$J$6='d_시나리오'!$H$6,'d_시나리오'!$I$6,IF(L1486&lt;('d_시나리오'!$I$6-'d_시나리오'!$H$6)/('d_시나리오'!$J$6-'d_시나리오'!$H$6),'d_시나리오'!$H$6+SQRT(L1486*('d_시나리오'!$J$6-'d_시나리오'!$H$6)*('d_시나리오'!$I$6-'d_시나리오'!$H$6)),'d_시나리오'!$J$6-SQRT((1-L1486)*('d_시나리오'!$J$6-'d_시나리오'!$H$6)*('d_시나리오'!$J$6-'d_시나리오'!$I$6))))</f>
        <v/>
      </c>
      <c r="N1486">
        <f>INDEX('d_분포'!$B$2:$B$57,RANDBETWEEN(1,56))</f>
        <v/>
      </c>
      <c r="O1486">
        <f>BETAINV(RAND(),5,5)</f>
        <v/>
      </c>
      <c r="P1486">
        <f>'d_고정'!$B$1*'6_기대효과'!$H$7*('d_시나리오'!$I$7/'d_고정'!$B$2)*B1486</f>
        <v/>
      </c>
      <c r="Q1486">
        <f>P1486*C1486</f>
        <v/>
      </c>
      <c r="R1486">
        <f>P1486*E1486</f>
        <v/>
      </c>
      <c r="S1486">
        <f>R1486*G1486</f>
        <v/>
      </c>
      <c r="T1486">
        <f>Q1486+S1486</f>
        <v/>
      </c>
      <c r="U1486">
        <f>(Q1486*D1486+S1486*I1486)*(1-O1486)</f>
        <v/>
      </c>
      <c r="V1486">
        <f>(R1486*K1486*N1486+'d_고정'!$B$3*('6_기대효과'!$H$7/8)*N1486*'d_고정'!$B$10*M1486*('6_기대효과'!$K$7/'d_고정'!$B$9))*(1-O1486)</f>
        <v/>
      </c>
      <c r="W1486">
        <f>(S1486*I1486+R1486*MAX(K1486-'d_고정'!$B$10*M1486*('6_기대효과'!$K$7/'d_고정'!$B$9),0)*N1486)*(1-O1486)</f>
        <v/>
      </c>
      <c r="X1486">
        <f>U1486+V1486</f>
        <v/>
      </c>
      <c r="Y1486">
        <f>U1486/('d_고정'!$B$5*'6_기대효과'!$H$7/8)/'d_고정'!$B$6</f>
        <v/>
      </c>
      <c r="Z1486">
        <f>U1486/('d_고정'!$B$8*'6_기대효과'!$H$7/8)</f>
        <v/>
      </c>
    </row>
    <row r="1487">
      <c r="A1487">
        <f>RAND()</f>
        <v/>
      </c>
      <c r="B1487">
        <f>IF('d_시나리오'!$J$2='d_시나리오'!$H$2,'d_시나리오'!$I$2,IF(A1487&lt;('d_시나리오'!$I$2-'d_시나리오'!$H$2)/('d_시나리오'!$J$2-'d_시나리오'!$H$2),'d_시나리오'!$H$2+SQRT(A1487*('d_시나리오'!$J$2-'d_시나리오'!$H$2)*('d_시나리오'!$I$2-'d_시나리오'!$H$2)),'d_시나리오'!$J$2-SQRT((1-A1487)*('d_시나리오'!$J$2-'d_시나리오'!$H$2)*('d_시나리오'!$J$2-'d_시나리오'!$I$2))))</f>
        <v/>
      </c>
      <c r="C1487">
        <f>BETAINV(RAND(),2,6)</f>
        <v/>
      </c>
      <c r="D1487">
        <f>INDEX('d_분포'!$A$2:$A$28,RANDBETWEEN(1,27))</f>
        <v/>
      </c>
      <c r="E1487">
        <f>INDEX('d_분포'!$C$2:$C$5,RANDBETWEEN(1,4))*(0.9+0.2*RAND())</f>
        <v/>
      </c>
      <c r="F1487">
        <f>RAND()</f>
        <v/>
      </c>
      <c r="G1487">
        <f>IF('d_시나리오'!$J$3='d_시나리오'!$H$3,'d_시나리오'!$I$3,IF(F1487&lt;('d_시나리오'!$I$3-'d_시나리오'!$H$3)/('d_시나리오'!$J$3-'d_시나리오'!$H$3),'d_시나리오'!$H$3+SQRT(F1487*('d_시나리오'!$J$3-'d_시나리오'!$H$3)*('d_시나리오'!$I$3-'d_시나리오'!$H$3)),'d_시나리오'!$J$3-SQRT((1-F1487)*('d_시나리오'!$J$3-'d_시나리오'!$H$3)*('d_시나리오'!$J$3-'d_시나리오'!$I$3))))</f>
        <v/>
      </c>
      <c r="H1487">
        <f>RAND()</f>
        <v/>
      </c>
      <c r="I1487">
        <f>IF('d_시나리오'!$J$4='d_시나리오'!$H$4,'d_시나리오'!$I$4,IF(H1487&lt;('d_시나리오'!$I$4-'d_시나리오'!$H$4)/('d_시나리오'!$J$4-'d_시나리오'!$H$4),'d_시나리오'!$H$4+SQRT(H1487*('d_시나리오'!$J$4-'d_시나리오'!$H$4)*('d_시나리오'!$I$4-'d_시나리오'!$H$4)),'d_시나리오'!$J$4-SQRT((1-H1487)*('d_시나리오'!$J$4-'d_시나리오'!$H$4)*('d_시나리오'!$J$4-'d_시나리오'!$I$4))))</f>
        <v/>
      </c>
      <c r="J1487">
        <f>RAND()</f>
        <v/>
      </c>
      <c r="K1487">
        <f>IF('d_시나리오'!$J$5='d_시나리오'!$H$5,'d_시나리오'!$I$5,IF(J1487&lt;('d_시나리오'!$I$5-'d_시나리오'!$H$5)/('d_시나리오'!$J$5-'d_시나리오'!$H$5),'d_시나리오'!$H$5+SQRT(J1487*('d_시나리오'!$J$5-'d_시나리오'!$H$5)*('d_시나리오'!$I$5-'d_시나리오'!$H$5)),'d_시나리오'!$J$5-SQRT((1-J1487)*('d_시나리오'!$J$5-'d_시나리오'!$H$5)*('d_시나리오'!$J$5-'d_시나리오'!$I$5))))</f>
        <v/>
      </c>
      <c r="L1487">
        <f>RAND()</f>
        <v/>
      </c>
      <c r="M1487">
        <f>IF('d_시나리오'!$J$6='d_시나리오'!$H$6,'d_시나리오'!$I$6,IF(L1487&lt;('d_시나리오'!$I$6-'d_시나리오'!$H$6)/('d_시나리오'!$J$6-'d_시나리오'!$H$6),'d_시나리오'!$H$6+SQRT(L1487*('d_시나리오'!$J$6-'d_시나리오'!$H$6)*('d_시나리오'!$I$6-'d_시나리오'!$H$6)),'d_시나리오'!$J$6-SQRT((1-L1487)*('d_시나리오'!$J$6-'d_시나리오'!$H$6)*('d_시나리오'!$J$6-'d_시나리오'!$I$6))))</f>
        <v/>
      </c>
      <c r="N1487">
        <f>INDEX('d_분포'!$B$2:$B$57,RANDBETWEEN(1,56))</f>
        <v/>
      </c>
      <c r="O1487">
        <f>BETAINV(RAND(),5,5)</f>
        <v/>
      </c>
      <c r="P1487">
        <f>'d_고정'!$B$1*'6_기대효과'!$H$7*('d_시나리오'!$I$7/'d_고정'!$B$2)*B1487</f>
        <v/>
      </c>
      <c r="Q1487">
        <f>P1487*C1487</f>
        <v/>
      </c>
      <c r="R1487">
        <f>P1487*E1487</f>
        <v/>
      </c>
      <c r="S1487">
        <f>R1487*G1487</f>
        <v/>
      </c>
      <c r="T1487">
        <f>Q1487+S1487</f>
        <v/>
      </c>
      <c r="U1487">
        <f>(Q1487*D1487+S1487*I1487)*(1-O1487)</f>
        <v/>
      </c>
      <c r="V1487">
        <f>(R1487*K1487*N1487+'d_고정'!$B$3*('6_기대효과'!$H$7/8)*N1487*'d_고정'!$B$10*M1487*('6_기대효과'!$K$7/'d_고정'!$B$9))*(1-O1487)</f>
        <v/>
      </c>
      <c r="W1487">
        <f>(S1487*I1487+R1487*MAX(K1487-'d_고정'!$B$10*M1487*('6_기대효과'!$K$7/'d_고정'!$B$9),0)*N1487)*(1-O1487)</f>
        <v/>
      </c>
      <c r="X1487">
        <f>U1487+V1487</f>
        <v/>
      </c>
      <c r="Y1487">
        <f>U1487/('d_고정'!$B$5*'6_기대효과'!$H$7/8)/'d_고정'!$B$6</f>
        <v/>
      </c>
      <c r="Z1487">
        <f>U1487/('d_고정'!$B$8*'6_기대효과'!$H$7/8)</f>
        <v/>
      </c>
    </row>
    <row r="1488">
      <c r="A1488">
        <f>RAND()</f>
        <v/>
      </c>
      <c r="B1488">
        <f>IF('d_시나리오'!$J$2='d_시나리오'!$H$2,'d_시나리오'!$I$2,IF(A1488&lt;('d_시나리오'!$I$2-'d_시나리오'!$H$2)/('d_시나리오'!$J$2-'d_시나리오'!$H$2),'d_시나리오'!$H$2+SQRT(A1488*('d_시나리오'!$J$2-'d_시나리오'!$H$2)*('d_시나리오'!$I$2-'d_시나리오'!$H$2)),'d_시나리오'!$J$2-SQRT((1-A1488)*('d_시나리오'!$J$2-'d_시나리오'!$H$2)*('d_시나리오'!$J$2-'d_시나리오'!$I$2))))</f>
        <v/>
      </c>
      <c r="C1488">
        <f>BETAINV(RAND(),2,6)</f>
        <v/>
      </c>
      <c r="D1488">
        <f>INDEX('d_분포'!$A$2:$A$28,RANDBETWEEN(1,27))</f>
        <v/>
      </c>
      <c r="E1488">
        <f>INDEX('d_분포'!$C$2:$C$5,RANDBETWEEN(1,4))*(0.9+0.2*RAND())</f>
        <v/>
      </c>
      <c r="F1488">
        <f>RAND()</f>
        <v/>
      </c>
      <c r="G1488">
        <f>IF('d_시나리오'!$J$3='d_시나리오'!$H$3,'d_시나리오'!$I$3,IF(F1488&lt;('d_시나리오'!$I$3-'d_시나리오'!$H$3)/('d_시나리오'!$J$3-'d_시나리오'!$H$3),'d_시나리오'!$H$3+SQRT(F1488*('d_시나리오'!$J$3-'d_시나리오'!$H$3)*('d_시나리오'!$I$3-'d_시나리오'!$H$3)),'d_시나리오'!$J$3-SQRT((1-F1488)*('d_시나리오'!$J$3-'d_시나리오'!$H$3)*('d_시나리오'!$J$3-'d_시나리오'!$I$3))))</f>
        <v/>
      </c>
      <c r="H1488">
        <f>RAND()</f>
        <v/>
      </c>
      <c r="I1488">
        <f>IF('d_시나리오'!$J$4='d_시나리오'!$H$4,'d_시나리오'!$I$4,IF(H1488&lt;('d_시나리오'!$I$4-'d_시나리오'!$H$4)/('d_시나리오'!$J$4-'d_시나리오'!$H$4),'d_시나리오'!$H$4+SQRT(H1488*('d_시나리오'!$J$4-'d_시나리오'!$H$4)*('d_시나리오'!$I$4-'d_시나리오'!$H$4)),'d_시나리오'!$J$4-SQRT((1-H1488)*('d_시나리오'!$J$4-'d_시나리오'!$H$4)*('d_시나리오'!$J$4-'d_시나리오'!$I$4))))</f>
        <v/>
      </c>
      <c r="J1488">
        <f>RAND()</f>
        <v/>
      </c>
      <c r="K1488">
        <f>IF('d_시나리오'!$J$5='d_시나리오'!$H$5,'d_시나리오'!$I$5,IF(J1488&lt;('d_시나리오'!$I$5-'d_시나리오'!$H$5)/('d_시나리오'!$J$5-'d_시나리오'!$H$5),'d_시나리오'!$H$5+SQRT(J1488*('d_시나리오'!$J$5-'d_시나리오'!$H$5)*('d_시나리오'!$I$5-'d_시나리오'!$H$5)),'d_시나리오'!$J$5-SQRT((1-J1488)*('d_시나리오'!$J$5-'d_시나리오'!$H$5)*('d_시나리오'!$J$5-'d_시나리오'!$I$5))))</f>
        <v/>
      </c>
      <c r="L1488">
        <f>RAND()</f>
        <v/>
      </c>
      <c r="M1488">
        <f>IF('d_시나리오'!$J$6='d_시나리오'!$H$6,'d_시나리오'!$I$6,IF(L1488&lt;('d_시나리오'!$I$6-'d_시나리오'!$H$6)/('d_시나리오'!$J$6-'d_시나리오'!$H$6),'d_시나리오'!$H$6+SQRT(L1488*('d_시나리오'!$J$6-'d_시나리오'!$H$6)*('d_시나리오'!$I$6-'d_시나리오'!$H$6)),'d_시나리오'!$J$6-SQRT((1-L1488)*('d_시나리오'!$J$6-'d_시나리오'!$H$6)*('d_시나리오'!$J$6-'d_시나리오'!$I$6))))</f>
        <v/>
      </c>
      <c r="N1488">
        <f>INDEX('d_분포'!$B$2:$B$57,RANDBETWEEN(1,56))</f>
        <v/>
      </c>
      <c r="O1488">
        <f>BETAINV(RAND(),5,5)</f>
        <v/>
      </c>
      <c r="P1488">
        <f>'d_고정'!$B$1*'6_기대효과'!$H$7*('d_시나리오'!$I$7/'d_고정'!$B$2)*B1488</f>
        <v/>
      </c>
      <c r="Q1488">
        <f>P1488*C1488</f>
        <v/>
      </c>
      <c r="R1488">
        <f>P1488*E1488</f>
        <v/>
      </c>
      <c r="S1488">
        <f>R1488*G1488</f>
        <v/>
      </c>
      <c r="T1488">
        <f>Q1488+S1488</f>
        <v/>
      </c>
      <c r="U1488">
        <f>(Q1488*D1488+S1488*I1488)*(1-O1488)</f>
        <v/>
      </c>
      <c r="V1488">
        <f>(R1488*K1488*N1488+'d_고정'!$B$3*('6_기대효과'!$H$7/8)*N1488*'d_고정'!$B$10*M1488*('6_기대효과'!$K$7/'d_고정'!$B$9))*(1-O1488)</f>
        <v/>
      </c>
      <c r="W1488">
        <f>(S1488*I1488+R1488*MAX(K1488-'d_고정'!$B$10*M1488*('6_기대효과'!$K$7/'d_고정'!$B$9),0)*N1488)*(1-O1488)</f>
        <v/>
      </c>
      <c r="X1488">
        <f>U1488+V1488</f>
        <v/>
      </c>
      <c r="Y1488">
        <f>U1488/('d_고정'!$B$5*'6_기대효과'!$H$7/8)/'d_고정'!$B$6</f>
        <v/>
      </c>
      <c r="Z1488">
        <f>U1488/('d_고정'!$B$8*'6_기대효과'!$H$7/8)</f>
        <v/>
      </c>
    </row>
    <row r="1489">
      <c r="A1489">
        <f>RAND()</f>
        <v/>
      </c>
      <c r="B1489">
        <f>IF('d_시나리오'!$J$2='d_시나리오'!$H$2,'d_시나리오'!$I$2,IF(A1489&lt;('d_시나리오'!$I$2-'d_시나리오'!$H$2)/('d_시나리오'!$J$2-'d_시나리오'!$H$2),'d_시나리오'!$H$2+SQRT(A1489*('d_시나리오'!$J$2-'d_시나리오'!$H$2)*('d_시나리오'!$I$2-'d_시나리오'!$H$2)),'d_시나리오'!$J$2-SQRT((1-A1489)*('d_시나리오'!$J$2-'d_시나리오'!$H$2)*('d_시나리오'!$J$2-'d_시나리오'!$I$2))))</f>
        <v/>
      </c>
      <c r="C1489">
        <f>BETAINV(RAND(),2,6)</f>
        <v/>
      </c>
      <c r="D1489">
        <f>INDEX('d_분포'!$A$2:$A$28,RANDBETWEEN(1,27))</f>
        <v/>
      </c>
      <c r="E1489">
        <f>INDEX('d_분포'!$C$2:$C$5,RANDBETWEEN(1,4))*(0.9+0.2*RAND())</f>
        <v/>
      </c>
      <c r="F1489">
        <f>RAND()</f>
        <v/>
      </c>
      <c r="G1489">
        <f>IF('d_시나리오'!$J$3='d_시나리오'!$H$3,'d_시나리오'!$I$3,IF(F1489&lt;('d_시나리오'!$I$3-'d_시나리오'!$H$3)/('d_시나리오'!$J$3-'d_시나리오'!$H$3),'d_시나리오'!$H$3+SQRT(F1489*('d_시나리오'!$J$3-'d_시나리오'!$H$3)*('d_시나리오'!$I$3-'d_시나리오'!$H$3)),'d_시나리오'!$J$3-SQRT((1-F1489)*('d_시나리오'!$J$3-'d_시나리오'!$H$3)*('d_시나리오'!$J$3-'d_시나리오'!$I$3))))</f>
        <v/>
      </c>
      <c r="H1489">
        <f>RAND()</f>
        <v/>
      </c>
      <c r="I1489">
        <f>IF('d_시나리오'!$J$4='d_시나리오'!$H$4,'d_시나리오'!$I$4,IF(H1489&lt;('d_시나리오'!$I$4-'d_시나리오'!$H$4)/('d_시나리오'!$J$4-'d_시나리오'!$H$4),'d_시나리오'!$H$4+SQRT(H1489*('d_시나리오'!$J$4-'d_시나리오'!$H$4)*('d_시나리오'!$I$4-'d_시나리오'!$H$4)),'d_시나리오'!$J$4-SQRT((1-H1489)*('d_시나리오'!$J$4-'d_시나리오'!$H$4)*('d_시나리오'!$J$4-'d_시나리오'!$I$4))))</f>
        <v/>
      </c>
      <c r="J1489">
        <f>RAND()</f>
        <v/>
      </c>
      <c r="K1489">
        <f>IF('d_시나리오'!$J$5='d_시나리오'!$H$5,'d_시나리오'!$I$5,IF(J1489&lt;('d_시나리오'!$I$5-'d_시나리오'!$H$5)/('d_시나리오'!$J$5-'d_시나리오'!$H$5),'d_시나리오'!$H$5+SQRT(J1489*('d_시나리오'!$J$5-'d_시나리오'!$H$5)*('d_시나리오'!$I$5-'d_시나리오'!$H$5)),'d_시나리오'!$J$5-SQRT((1-J1489)*('d_시나리오'!$J$5-'d_시나리오'!$H$5)*('d_시나리오'!$J$5-'d_시나리오'!$I$5))))</f>
        <v/>
      </c>
      <c r="L1489">
        <f>RAND()</f>
        <v/>
      </c>
      <c r="M1489">
        <f>IF('d_시나리오'!$J$6='d_시나리오'!$H$6,'d_시나리오'!$I$6,IF(L1489&lt;('d_시나리오'!$I$6-'d_시나리오'!$H$6)/('d_시나리오'!$J$6-'d_시나리오'!$H$6),'d_시나리오'!$H$6+SQRT(L1489*('d_시나리오'!$J$6-'d_시나리오'!$H$6)*('d_시나리오'!$I$6-'d_시나리오'!$H$6)),'d_시나리오'!$J$6-SQRT((1-L1489)*('d_시나리오'!$J$6-'d_시나리오'!$H$6)*('d_시나리오'!$J$6-'d_시나리오'!$I$6))))</f>
        <v/>
      </c>
      <c r="N1489">
        <f>INDEX('d_분포'!$B$2:$B$57,RANDBETWEEN(1,56))</f>
        <v/>
      </c>
      <c r="O1489">
        <f>BETAINV(RAND(),5,5)</f>
        <v/>
      </c>
      <c r="P1489">
        <f>'d_고정'!$B$1*'6_기대효과'!$H$7*('d_시나리오'!$I$7/'d_고정'!$B$2)*B1489</f>
        <v/>
      </c>
      <c r="Q1489">
        <f>P1489*C1489</f>
        <v/>
      </c>
      <c r="R1489">
        <f>P1489*E1489</f>
        <v/>
      </c>
      <c r="S1489">
        <f>R1489*G1489</f>
        <v/>
      </c>
      <c r="T1489">
        <f>Q1489+S1489</f>
        <v/>
      </c>
      <c r="U1489">
        <f>(Q1489*D1489+S1489*I1489)*(1-O1489)</f>
        <v/>
      </c>
      <c r="V1489">
        <f>(R1489*K1489*N1489+'d_고정'!$B$3*('6_기대효과'!$H$7/8)*N1489*'d_고정'!$B$10*M1489*('6_기대효과'!$K$7/'d_고정'!$B$9))*(1-O1489)</f>
        <v/>
      </c>
      <c r="W1489">
        <f>(S1489*I1489+R1489*MAX(K1489-'d_고정'!$B$10*M1489*('6_기대효과'!$K$7/'d_고정'!$B$9),0)*N1489)*(1-O1489)</f>
        <v/>
      </c>
      <c r="X1489">
        <f>U1489+V1489</f>
        <v/>
      </c>
      <c r="Y1489">
        <f>U1489/('d_고정'!$B$5*'6_기대효과'!$H$7/8)/'d_고정'!$B$6</f>
        <v/>
      </c>
      <c r="Z1489">
        <f>U1489/('d_고정'!$B$8*'6_기대효과'!$H$7/8)</f>
        <v/>
      </c>
    </row>
    <row r="1490">
      <c r="A1490">
        <f>RAND()</f>
        <v/>
      </c>
      <c r="B1490">
        <f>IF('d_시나리오'!$J$2='d_시나리오'!$H$2,'d_시나리오'!$I$2,IF(A1490&lt;('d_시나리오'!$I$2-'d_시나리오'!$H$2)/('d_시나리오'!$J$2-'d_시나리오'!$H$2),'d_시나리오'!$H$2+SQRT(A1490*('d_시나리오'!$J$2-'d_시나리오'!$H$2)*('d_시나리오'!$I$2-'d_시나리오'!$H$2)),'d_시나리오'!$J$2-SQRT((1-A1490)*('d_시나리오'!$J$2-'d_시나리오'!$H$2)*('d_시나리오'!$J$2-'d_시나리오'!$I$2))))</f>
        <v/>
      </c>
      <c r="C1490">
        <f>BETAINV(RAND(),2,6)</f>
        <v/>
      </c>
      <c r="D1490">
        <f>INDEX('d_분포'!$A$2:$A$28,RANDBETWEEN(1,27))</f>
        <v/>
      </c>
      <c r="E1490">
        <f>INDEX('d_분포'!$C$2:$C$5,RANDBETWEEN(1,4))*(0.9+0.2*RAND())</f>
        <v/>
      </c>
      <c r="F1490">
        <f>RAND()</f>
        <v/>
      </c>
      <c r="G1490">
        <f>IF('d_시나리오'!$J$3='d_시나리오'!$H$3,'d_시나리오'!$I$3,IF(F1490&lt;('d_시나리오'!$I$3-'d_시나리오'!$H$3)/('d_시나리오'!$J$3-'d_시나리오'!$H$3),'d_시나리오'!$H$3+SQRT(F1490*('d_시나리오'!$J$3-'d_시나리오'!$H$3)*('d_시나리오'!$I$3-'d_시나리오'!$H$3)),'d_시나리오'!$J$3-SQRT((1-F1490)*('d_시나리오'!$J$3-'d_시나리오'!$H$3)*('d_시나리오'!$J$3-'d_시나리오'!$I$3))))</f>
        <v/>
      </c>
      <c r="H1490">
        <f>RAND()</f>
        <v/>
      </c>
      <c r="I1490">
        <f>IF('d_시나리오'!$J$4='d_시나리오'!$H$4,'d_시나리오'!$I$4,IF(H1490&lt;('d_시나리오'!$I$4-'d_시나리오'!$H$4)/('d_시나리오'!$J$4-'d_시나리오'!$H$4),'d_시나리오'!$H$4+SQRT(H1490*('d_시나리오'!$J$4-'d_시나리오'!$H$4)*('d_시나리오'!$I$4-'d_시나리오'!$H$4)),'d_시나리오'!$J$4-SQRT((1-H1490)*('d_시나리오'!$J$4-'d_시나리오'!$H$4)*('d_시나리오'!$J$4-'d_시나리오'!$I$4))))</f>
        <v/>
      </c>
      <c r="J1490">
        <f>RAND()</f>
        <v/>
      </c>
      <c r="K1490">
        <f>IF('d_시나리오'!$J$5='d_시나리오'!$H$5,'d_시나리오'!$I$5,IF(J1490&lt;('d_시나리오'!$I$5-'d_시나리오'!$H$5)/('d_시나리오'!$J$5-'d_시나리오'!$H$5),'d_시나리오'!$H$5+SQRT(J1490*('d_시나리오'!$J$5-'d_시나리오'!$H$5)*('d_시나리오'!$I$5-'d_시나리오'!$H$5)),'d_시나리오'!$J$5-SQRT((1-J1490)*('d_시나리오'!$J$5-'d_시나리오'!$H$5)*('d_시나리오'!$J$5-'d_시나리오'!$I$5))))</f>
        <v/>
      </c>
      <c r="L1490">
        <f>RAND()</f>
        <v/>
      </c>
      <c r="M1490">
        <f>IF('d_시나리오'!$J$6='d_시나리오'!$H$6,'d_시나리오'!$I$6,IF(L1490&lt;('d_시나리오'!$I$6-'d_시나리오'!$H$6)/('d_시나리오'!$J$6-'d_시나리오'!$H$6),'d_시나리오'!$H$6+SQRT(L1490*('d_시나리오'!$J$6-'d_시나리오'!$H$6)*('d_시나리오'!$I$6-'d_시나리오'!$H$6)),'d_시나리오'!$J$6-SQRT((1-L1490)*('d_시나리오'!$J$6-'d_시나리오'!$H$6)*('d_시나리오'!$J$6-'d_시나리오'!$I$6))))</f>
        <v/>
      </c>
      <c r="N1490">
        <f>INDEX('d_분포'!$B$2:$B$57,RANDBETWEEN(1,56))</f>
        <v/>
      </c>
      <c r="O1490">
        <f>BETAINV(RAND(),5,5)</f>
        <v/>
      </c>
      <c r="P1490">
        <f>'d_고정'!$B$1*'6_기대효과'!$H$7*('d_시나리오'!$I$7/'d_고정'!$B$2)*B1490</f>
        <v/>
      </c>
      <c r="Q1490">
        <f>P1490*C1490</f>
        <v/>
      </c>
      <c r="R1490">
        <f>P1490*E1490</f>
        <v/>
      </c>
      <c r="S1490">
        <f>R1490*G1490</f>
        <v/>
      </c>
      <c r="T1490">
        <f>Q1490+S1490</f>
        <v/>
      </c>
      <c r="U1490">
        <f>(Q1490*D1490+S1490*I1490)*(1-O1490)</f>
        <v/>
      </c>
      <c r="V1490">
        <f>(R1490*K1490*N1490+'d_고정'!$B$3*('6_기대효과'!$H$7/8)*N1490*'d_고정'!$B$10*M1490*('6_기대효과'!$K$7/'d_고정'!$B$9))*(1-O1490)</f>
        <v/>
      </c>
      <c r="W1490">
        <f>(S1490*I1490+R1490*MAX(K1490-'d_고정'!$B$10*M1490*('6_기대효과'!$K$7/'d_고정'!$B$9),0)*N1490)*(1-O1490)</f>
        <v/>
      </c>
      <c r="X1490">
        <f>U1490+V1490</f>
        <v/>
      </c>
      <c r="Y1490">
        <f>U1490/('d_고정'!$B$5*'6_기대효과'!$H$7/8)/'d_고정'!$B$6</f>
        <v/>
      </c>
      <c r="Z1490">
        <f>U1490/('d_고정'!$B$8*'6_기대효과'!$H$7/8)</f>
        <v/>
      </c>
    </row>
    <row r="1491">
      <c r="A1491">
        <f>RAND()</f>
        <v/>
      </c>
      <c r="B1491">
        <f>IF('d_시나리오'!$J$2='d_시나리오'!$H$2,'d_시나리오'!$I$2,IF(A1491&lt;('d_시나리오'!$I$2-'d_시나리오'!$H$2)/('d_시나리오'!$J$2-'d_시나리오'!$H$2),'d_시나리오'!$H$2+SQRT(A1491*('d_시나리오'!$J$2-'d_시나리오'!$H$2)*('d_시나리오'!$I$2-'d_시나리오'!$H$2)),'d_시나리오'!$J$2-SQRT((1-A1491)*('d_시나리오'!$J$2-'d_시나리오'!$H$2)*('d_시나리오'!$J$2-'d_시나리오'!$I$2))))</f>
        <v/>
      </c>
      <c r="C1491">
        <f>BETAINV(RAND(),2,6)</f>
        <v/>
      </c>
      <c r="D1491">
        <f>INDEX('d_분포'!$A$2:$A$28,RANDBETWEEN(1,27))</f>
        <v/>
      </c>
      <c r="E1491">
        <f>INDEX('d_분포'!$C$2:$C$5,RANDBETWEEN(1,4))*(0.9+0.2*RAND())</f>
        <v/>
      </c>
      <c r="F1491">
        <f>RAND()</f>
        <v/>
      </c>
      <c r="G1491">
        <f>IF('d_시나리오'!$J$3='d_시나리오'!$H$3,'d_시나리오'!$I$3,IF(F1491&lt;('d_시나리오'!$I$3-'d_시나리오'!$H$3)/('d_시나리오'!$J$3-'d_시나리오'!$H$3),'d_시나리오'!$H$3+SQRT(F1491*('d_시나리오'!$J$3-'d_시나리오'!$H$3)*('d_시나리오'!$I$3-'d_시나리오'!$H$3)),'d_시나리오'!$J$3-SQRT((1-F1491)*('d_시나리오'!$J$3-'d_시나리오'!$H$3)*('d_시나리오'!$J$3-'d_시나리오'!$I$3))))</f>
        <v/>
      </c>
      <c r="H1491">
        <f>RAND()</f>
        <v/>
      </c>
      <c r="I1491">
        <f>IF('d_시나리오'!$J$4='d_시나리오'!$H$4,'d_시나리오'!$I$4,IF(H1491&lt;('d_시나리오'!$I$4-'d_시나리오'!$H$4)/('d_시나리오'!$J$4-'d_시나리오'!$H$4),'d_시나리오'!$H$4+SQRT(H1491*('d_시나리오'!$J$4-'d_시나리오'!$H$4)*('d_시나리오'!$I$4-'d_시나리오'!$H$4)),'d_시나리오'!$J$4-SQRT((1-H1491)*('d_시나리오'!$J$4-'d_시나리오'!$H$4)*('d_시나리오'!$J$4-'d_시나리오'!$I$4))))</f>
        <v/>
      </c>
      <c r="J1491">
        <f>RAND()</f>
        <v/>
      </c>
      <c r="K1491">
        <f>IF('d_시나리오'!$J$5='d_시나리오'!$H$5,'d_시나리오'!$I$5,IF(J1491&lt;('d_시나리오'!$I$5-'d_시나리오'!$H$5)/('d_시나리오'!$J$5-'d_시나리오'!$H$5),'d_시나리오'!$H$5+SQRT(J1491*('d_시나리오'!$J$5-'d_시나리오'!$H$5)*('d_시나리오'!$I$5-'d_시나리오'!$H$5)),'d_시나리오'!$J$5-SQRT((1-J1491)*('d_시나리오'!$J$5-'d_시나리오'!$H$5)*('d_시나리오'!$J$5-'d_시나리오'!$I$5))))</f>
        <v/>
      </c>
      <c r="L1491">
        <f>RAND()</f>
        <v/>
      </c>
      <c r="M1491">
        <f>IF('d_시나리오'!$J$6='d_시나리오'!$H$6,'d_시나리오'!$I$6,IF(L1491&lt;('d_시나리오'!$I$6-'d_시나리오'!$H$6)/('d_시나리오'!$J$6-'d_시나리오'!$H$6),'d_시나리오'!$H$6+SQRT(L1491*('d_시나리오'!$J$6-'d_시나리오'!$H$6)*('d_시나리오'!$I$6-'d_시나리오'!$H$6)),'d_시나리오'!$J$6-SQRT((1-L1491)*('d_시나리오'!$J$6-'d_시나리오'!$H$6)*('d_시나리오'!$J$6-'d_시나리오'!$I$6))))</f>
        <v/>
      </c>
      <c r="N1491">
        <f>INDEX('d_분포'!$B$2:$B$57,RANDBETWEEN(1,56))</f>
        <v/>
      </c>
      <c r="O1491">
        <f>BETAINV(RAND(),5,5)</f>
        <v/>
      </c>
      <c r="P1491">
        <f>'d_고정'!$B$1*'6_기대효과'!$H$7*('d_시나리오'!$I$7/'d_고정'!$B$2)*B1491</f>
        <v/>
      </c>
      <c r="Q1491">
        <f>P1491*C1491</f>
        <v/>
      </c>
      <c r="R1491">
        <f>P1491*E1491</f>
        <v/>
      </c>
      <c r="S1491">
        <f>R1491*G1491</f>
        <v/>
      </c>
      <c r="T1491">
        <f>Q1491+S1491</f>
        <v/>
      </c>
      <c r="U1491">
        <f>(Q1491*D1491+S1491*I1491)*(1-O1491)</f>
        <v/>
      </c>
      <c r="V1491">
        <f>(R1491*K1491*N1491+'d_고정'!$B$3*('6_기대효과'!$H$7/8)*N1491*'d_고정'!$B$10*M1491*('6_기대효과'!$K$7/'d_고정'!$B$9))*(1-O1491)</f>
        <v/>
      </c>
      <c r="W1491">
        <f>(S1491*I1491+R1491*MAX(K1491-'d_고정'!$B$10*M1491*('6_기대효과'!$K$7/'d_고정'!$B$9),0)*N1491)*(1-O1491)</f>
        <v/>
      </c>
      <c r="X1491">
        <f>U1491+V1491</f>
        <v/>
      </c>
      <c r="Y1491">
        <f>U1491/('d_고정'!$B$5*'6_기대효과'!$H$7/8)/'d_고정'!$B$6</f>
        <v/>
      </c>
      <c r="Z1491">
        <f>U1491/('d_고정'!$B$8*'6_기대효과'!$H$7/8)</f>
        <v/>
      </c>
    </row>
    <row r="1492">
      <c r="A1492">
        <f>RAND()</f>
        <v/>
      </c>
      <c r="B1492">
        <f>IF('d_시나리오'!$J$2='d_시나리오'!$H$2,'d_시나리오'!$I$2,IF(A1492&lt;('d_시나리오'!$I$2-'d_시나리오'!$H$2)/('d_시나리오'!$J$2-'d_시나리오'!$H$2),'d_시나리오'!$H$2+SQRT(A1492*('d_시나리오'!$J$2-'d_시나리오'!$H$2)*('d_시나리오'!$I$2-'d_시나리오'!$H$2)),'d_시나리오'!$J$2-SQRT((1-A1492)*('d_시나리오'!$J$2-'d_시나리오'!$H$2)*('d_시나리오'!$J$2-'d_시나리오'!$I$2))))</f>
        <v/>
      </c>
      <c r="C1492">
        <f>BETAINV(RAND(),2,6)</f>
        <v/>
      </c>
      <c r="D1492">
        <f>INDEX('d_분포'!$A$2:$A$28,RANDBETWEEN(1,27))</f>
        <v/>
      </c>
      <c r="E1492">
        <f>INDEX('d_분포'!$C$2:$C$5,RANDBETWEEN(1,4))*(0.9+0.2*RAND())</f>
        <v/>
      </c>
      <c r="F1492">
        <f>RAND()</f>
        <v/>
      </c>
      <c r="G1492">
        <f>IF('d_시나리오'!$J$3='d_시나리오'!$H$3,'d_시나리오'!$I$3,IF(F1492&lt;('d_시나리오'!$I$3-'d_시나리오'!$H$3)/('d_시나리오'!$J$3-'d_시나리오'!$H$3),'d_시나리오'!$H$3+SQRT(F1492*('d_시나리오'!$J$3-'d_시나리오'!$H$3)*('d_시나리오'!$I$3-'d_시나리오'!$H$3)),'d_시나리오'!$J$3-SQRT((1-F1492)*('d_시나리오'!$J$3-'d_시나리오'!$H$3)*('d_시나리오'!$J$3-'d_시나리오'!$I$3))))</f>
        <v/>
      </c>
      <c r="H1492">
        <f>RAND()</f>
        <v/>
      </c>
      <c r="I1492">
        <f>IF('d_시나리오'!$J$4='d_시나리오'!$H$4,'d_시나리오'!$I$4,IF(H1492&lt;('d_시나리오'!$I$4-'d_시나리오'!$H$4)/('d_시나리오'!$J$4-'d_시나리오'!$H$4),'d_시나리오'!$H$4+SQRT(H1492*('d_시나리오'!$J$4-'d_시나리오'!$H$4)*('d_시나리오'!$I$4-'d_시나리오'!$H$4)),'d_시나리오'!$J$4-SQRT((1-H1492)*('d_시나리오'!$J$4-'d_시나리오'!$H$4)*('d_시나리오'!$J$4-'d_시나리오'!$I$4))))</f>
        <v/>
      </c>
      <c r="J1492">
        <f>RAND()</f>
        <v/>
      </c>
      <c r="K1492">
        <f>IF('d_시나리오'!$J$5='d_시나리오'!$H$5,'d_시나리오'!$I$5,IF(J1492&lt;('d_시나리오'!$I$5-'d_시나리오'!$H$5)/('d_시나리오'!$J$5-'d_시나리오'!$H$5),'d_시나리오'!$H$5+SQRT(J1492*('d_시나리오'!$J$5-'d_시나리오'!$H$5)*('d_시나리오'!$I$5-'d_시나리오'!$H$5)),'d_시나리오'!$J$5-SQRT((1-J1492)*('d_시나리오'!$J$5-'d_시나리오'!$H$5)*('d_시나리오'!$J$5-'d_시나리오'!$I$5))))</f>
        <v/>
      </c>
      <c r="L1492">
        <f>RAND()</f>
        <v/>
      </c>
      <c r="M1492">
        <f>IF('d_시나리오'!$J$6='d_시나리오'!$H$6,'d_시나리오'!$I$6,IF(L1492&lt;('d_시나리오'!$I$6-'d_시나리오'!$H$6)/('d_시나리오'!$J$6-'d_시나리오'!$H$6),'d_시나리오'!$H$6+SQRT(L1492*('d_시나리오'!$J$6-'d_시나리오'!$H$6)*('d_시나리오'!$I$6-'d_시나리오'!$H$6)),'d_시나리오'!$J$6-SQRT((1-L1492)*('d_시나리오'!$J$6-'d_시나리오'!$H$6)*('d_시나리오'!$J$6-'d_시나리오'!$I$6))))</f>
        <v/>
      </c>
      <c r="N1492">
        <f>INDEX('d_분포'!$B$2:$B$57,RANDBETWEEN(1,56))</f>
        <v/>
      </c>
      <c r="O1492">
        <f>BETAINV(RAND(),5,5)</f>
        <v/>
      </c>
      <c r="P1492">
        <f>'d_고정'!$B$1*'6_기대효과'!$H$7*('d_시나리오'!$I$7/'d_고정'!$B$2)*B1492</f>
        <v/>
      </c>
      <c r="Q1492">
        <f>P1492*C1492</f>
        <v/>
      </c>
      <c r="R1492">
        <f>P1492*E1492</f>
        <v/>
      </c>
      <c r="S1492">
        <f>R1492*G1492</f>
        <v/>
      </c>
      <c r="T1492">
        <f>Q1492+S1492</f>
        <v/>
      </c>
      <c r="U1492">
        <f>(Q1492*D1492+S1492*I1492)*(1-O1492)</f>
        <v/>
      </c>
      <c r="V1492">
        <f>(R1492*K1492*N1492+'d_고정'!$B$3*('6_기대효과'!$H$7/8)*N1492*'d_고정'!$B$10*M1492*('6_기대효과'!$K$7/'d_고정'!$B$9))*(1-O1492)</f>
        <v/>
      </c>
      <c r="W1492">
        <f>(S1492*I1492+R1492*MAX(K1492-'d_고정'!$B$10*M1492*('6_기대효과'!$K$7/'d_고정'!$B$9),0)*N1492)*(1-O1492)</f>
        <v/>
      </c>
      <c r="X1492">
        <f>U1492+V1492</f>
        <v/>
      </c>
      <c r="Y1492">
        <f>U1492/('d_고정'!$B$5*'6_기대효과'!$H$7/8)/'d_고정'!$B$6</f>
        <v/>
      </c>
      <c r="Z1492">
        <f>U1492/('d_고정'!$B$8*'6_기대효과'!$H$7/8)</f>
        <v/>
      </c>
    </row>
    <row r="1493">
      <c r="A1493">
        <f>RAND()</f>
        <v/>
      </c>
      <c r="B1493">
        <f>IF('d_시나리오'!$J$2='d_시나리오'!$H$2,'d_시나리오'!$I$2,IF(A1493&lt;('d_시나리오'!$I$2-'d_시나리오'!$H$2)/('d_시나리오'!$J$2-'d_시나리오'!$H$2),'d_시나리오'!$H$2+SQRT(A1493*('d_시나리오'!$J$2-'d_시나리오'!$H$2)*('d_시나리오'!$I$2-'d_시나리오'!$H$2)),'d_시나리오'!$J$2-SQRT((1-A1493)*('d_시나리오'!$J$2-'d_시나리오'!$H$2)*('d_시나리오'!$J$2-'d_시나리오'!$I$2))))</f>
        <v/>
      </c>
      <c r="C1493">
        <f>BETAINV(RAND(),2,6)</f>
        <v/>
      </c>
      <c r="D1493">
        <f>INDEX('d_분포'!$A$2:$A$28,RANDBETWEEN(1,27))</f>
        <v/>
      </c>
      <c r="E1493">
        <f>INDEX('d_분포'!$C$2:$C$5,RANDBETWEEN(1,4))*(0.9+0.2*RAND())</f>
        <v/>
      </c>
      <c r="F1493">
        <f>RAND()</f>
        <v/>
      </c>
      <c r="G1493">
        <f>IF('d_시나리오'!$J$3='d_시나리오'!$H$3,'d_시나리오'!$I$3,IF(F1493&lt;('d_시나리오'!$I$3-'d_시나리오'!$H$3)/('d_시나리오'!$J$3-'d_시나리오'!$H$3),'d_시나리오'!$H$3+SQRT(F1493*('d_시나리오'!$J$3-'d_시나리오'!$H$3)*('d_시나리오'!$I$3-'d_시나리오'!$H$3)),'d_시나리오'!$J$3-SQRT((1-F1493)*('d_시나리오'!$J$3-'d_시나리오'!$H$3)*('d_시나리오'!$J$3-'d_시나리오'!$I$3))))</f>
        <v/>
      </c>
      <c r="H1493">
        <f>RAND()</f>
        <v/>
      </c>
      <c r="I1493">
        <f>IF('d_시나리오'!$J$4='d_시나리오'!$H$4,'d_시나리오'!$I$4,IF(H1493&lt;('d_시나리오'!$I$4-'d_시나리오'!$H$4)/('d_시나리오'!$J$4-'d_시나리오'!$H$4),'d_시나리오'!$H$4+SQRT(H1493*('d_시나리오'!$J$4-'d_시나리오'!$H$4)*('d_시나리오'!$I$4-'d_시나리오'!$H$4)),'d_시나리오'!$J$4-SQRT((1-H1493)*('d_시나리오'!$J$4-'d_시나리오'!$H$4)*('d_시나리오'!$J$4-'d_시나리오'!$I$4))))</f>
        <v/>
      </c>
      <c r="J1493">
        <f>RAND()</f>
        <v/>
      </c>
      <c r="K1493">
        <f>IF('d_시나리오'!$J$5='d_시나리오'!$H$5,'d_시나리오'!$I$5,IF(J1493&lt;('d_시나리오'!$I$5-'d_시나리오'!$H$5)/('d_시나리오'!$J$5-'d_시나리오'!$H$5),'d_시나리오'!$H$5+SQRT(J1493*('d_시나리오'!$J$5-'d_시나리오'!$H$5)*('d_시나리오'!$I$5-'d_시나리오'!$H$5)),'d_시나리오'!$J$5-SQRT((1-J1493)*('d_시나리오'!$J$5-'d_시나리오'!$H$5)*('d_시나리오'!$J$5-'d_시나리오'!$I$5))))</f>
        <v/>
      </c>
      <c r="L1493">
        <f>RAND()</f>
        <v/>
      </c>
      <c r="M1493">
        <f>IF('d_시나리오'!$J$6='d_시나리오'!$H$6,'d_시나리오'!$I$6,IF(L1493&lt;('d_시나리오'!$I$6-'d_시나리오'!$H$6)/('d_시나리오'!$J$6-'d_시나리오'!$H$6),'d_시나리오'!$H$6+SQRT(L1493*('d_시나리오'!$J$6-'d_시나리오'!$H$6)*('d_시나리오'!$I$6-'d_시나리오'!$H$6)),'d_시나리오'!$J$6-SQRT((1-L1493)*('d_시나리오'!$J$6-'d_시나리오'!$H$6)*('d_시나리오'!$J$6-'d_시나리오'!$I$6))))</f>
        <v/>
      </c>
      <c r="N1493">
        <f>INDEX('d_분포'!$B$2:$B$57,RANDBETWEEN(1,56))</f>
        <v/>
      </c>
      <c r="O1493">
        <f>BETAINV(RAND(),5,5)</f>
        <v/>
      </c>
      <c r="P1493">
        <f>'d_고정'!$B$1*'6_기대효과'!$H$7*('d_시나리오'!$I$7/'d_고정'!$B$2)*B1493</f>
        <v/>
      </c>
      <c r="Q1493">
        <f>P1493*C1493</f>
        <v/>
      </c>
      <c r="R1493">
        <f>P1493*E1493</f>
        <v/>
      </c>
      <c r="S1493">
        <f>R1493*G1493</f>
        <v/>
      </c>
      <c r="T1493">
        <f>Q1493+S1493</f>
        <v/>
      </c>
      <c r="U1493">
        <f>(Q1493*D1493+S1493*I1493)*(1-O1493)</f>
        <v/>
      </c>
      <c r="V1493">
        <f>(R1493*K1493*N1493+'d_고정'!$B$3*('6_기대효과'!$H$7/8)*N1493*'d_고정'!$B$10*M1493*('6_기대효과'!$K$7/'d_고정'!$B$9))*(1-O1493)</f>
        <v/>
      </c>
      <c r="W1493">
        <f>(S1493*I1493+R1493*MAX(K1493-'d_고정'!$B$10*M1493*('6_기대효과'!$K$7/'d_고정'!$B$9),0)*N1493)*(1-O1493)</f>
        <v/>
      </c>
      <c r="X1493">
        <f>U1493+V1493</f>
        <v/>
      </c>
      <c r="Y1493">
        <f>U1493/('d_고정'!$B$5*'6_기대효과'!$H$7/8)/'d_고정'!$B$6</f>
        <v/>
      </c>
      <c r="Z1493">
        <f>U1493/('d_고정'!$B$8*'6_기대효과'!$H$7/8)</f>
        <v/>
      </c>
    </row>
    <row r="1494">
      <c r="A1494">
        <f>RAND()</f>
        <v/>
      </c>
      <c r="B1494">
        <f>IF('d_시나리오'!$J$2='d_시나리오'!$H$2,'d_시나리오'!$I$2,IF(A1494&lt;('d_시나리오'!$I$2-'d_시나리오'!$H$2)/('d_시나리오'!$J$2-'d_시나리오'!$H$2),'d_시나리오'!$H$2+SQRT(A1494*('d_시나리오'!$J$2-'d_시나리오'!$H$2)*('d_시나리오'!$I$2-'d_시나리오'!$H$2)),'d_시나리오'!$J$2-SQRT((1-A1494)*('d_시나리오'!$J$2-'d_시나리오'!$H$2)*('d_시나리오'!$J$2-'d_시나리오'!$I$2))))</f>
        <v/>
      </c>
      <c r="C1494">
        <f>BETAINV(RAND(),2,6)</f>
        <v/>
      </c>
      <c r="D1494">
        <f>INDEX('d_분포'!$A$2:$A$28,RANDBETWEEN(1,27))</f>
        <v/>
      </c>
      <c r="E1494">
        <f>INDEX('d_분포'!$C$2:$C$5,RANDBETWEEN(1,4))*(0.9+0.2*RAND())</f>
        <v/>
      </c>
      <c r="F1494">
        <f>RAND()</f>
        <v/>
      </c>
      <c r="G1494">
        <f>IF('d_시나리오'!$J$3='d_시나리오'!$H$3,'d_시나리오'!$I$3,IF(F1494&lt;('d_시나리오'!$I$3-'d_시나리오'!$H$3)/('d_시나리오'!$J$3-'d_시나리오'!$H$3),'d_시나리오'!$H$3+SQRT(F1494*('d_시나리오'!$J$3-'d_시나리오'!$H$3)*('d_시나리오'!$I$3-'d_시나리오'!$H$3)),'d_시나리오'!$J$3-SQRT((1-F1494)*('d_시나리오'!$J$3-'d_시나리오'!$H$3)*('d_시나리오'!$J$3-'d_시나리오'!$I$3))))</f>
        <v/>
      </c>
      <c r="H1494">
        <f>RAND()</f>
        <v/>
      </c>
      <c r="I1494">
        <f>IF('d_시나리오'!$J$4='d_시나리오'!$H$4,'d_시나리오'!$I$4,IF(H1494&lt;('d_시나리오'!$I$4-'d_시나리오'!$H$4)/('d_시나리오'!$J$4-'d_시나리오'!$H$4),'d_시나리오'!$H$4+SQRT(H1494*('d_시나리오'!$J$4-'d_시나리오'!$H$4)*('d_시나리오'!$I$4-'d_시나리오'!$H$4)),'d_시나리오'!$J$4-SQRT((1-H1494)*('d_시나리오'!$J$4-'d_시나리오'!$H$4)*('d_시나리오'!$J$4-'d_시나리오'!$I$4))))</f>
        <v/>
      </c>
      <c r="J1494">
        <f>RAND()</f>
        <v/>
      </c>
      <c r="K1494">
        <f>IF('d_시나리오'!$J$5='d_시나리오'!$H$5,'d_시나리오'!$I$5,IF(J1494&lt;('d_시나리오'!$I$5-'d_시나리오'!$H$5)/('d_시나리오'!$J$5-'d_시나리오'!$H$5),'d_시나리오'!$H$5+SQRT(J1494*('d_시나리오'!$J$5-'d_시나리오'!$H$5)*('d_시나리오'!$I$5-'d_시나리오'!$H$5)),'d_시나리오'!$J$5-SQRT((1-J1494)*('d_시나리오'!$J$5-'d_시나리오'!$H$5)*('d_시나리오'!$J$5-'d_시나리오'!$I$5))))</f>
        <v/>
      </c>
      <c r="L1494">
        <f>RAND()</f>
        <v/>
      </c>
      <c r="M1494">
        <f>IF('d_시나리오'!$J$6='d_시나리오'!$H$6,'d_시나리오'!$I$6,IF(L1494&lt;('d_시나리오'!$I$6-'d_시나리오'!$H$6)/('d_시나리오'!$J$6-'d_시나리오'!$H$6),'d_시나리오'!$H$6+SQRT(L1494*('d_시나리오'!$J$6-'d_시나리오'!$H$6)*('d_시나리오'!$I$6-'d_시나리오'!$H$6)),'d_시나리오'!$J$6-SQRT((1-L1494)*('d_시나리오'!$J$6-'d_시나리오'!$H$6)*('d_시나리오'!$J$6-'d_시나리오'!$I$6))))</f>
        <v/>
      </c>
      <c r="N1494">
        <f>INDEX('d_분포'!$B$2:$B$57,RANDBETWEEN(1,56))</f>
        <v/>
      </c>
      <c r="O1494">
        <f>BETAINV(RAND(),5,5)</f>
        <v/>
      </c>
      <c r="P1494">
        <f>'d_고정'!$B$1*'6_기대효과'!$H$7*('d_시나리오'!$I$7/'d_고정'!$B$2)*B1494</f>
        <v/>
      </c>
      <c r="Q1494">
        <f>P1494*C1494</f>
        <v/>
      </c>
      <c r="R1494">
        <f>P1494*E1494</f>
        <v/>
      </c>
      <c r="S1494">
        <f>R1494*G1494</f>
        <v/>
      </c>
      <c r="T1494">
        <f>Q1494+S1494</f>
        <v/>
      </c>
      <c r="U1494">
        <f>(Q1494*D1494+S1494*I1494)*(1-O1494)</f>
        <v/>
      </c>
      <c r="V1494">
        <f>(R1494*K1494*N1494+'d_고정'!$B$3*('6_기대효과'!$H$7/8)*N1494*'d_고정'!$B$10*M1494*('6_기대효과'!$K$7/'d_고정'!$B$9))*(1-O1494)</f>
        <v/>
      </c>
      <c r="W1494">
        <f>(S1494*I1494+R1494*MAX(K1494-'d_고정'!$B$10*M1494*('6_기대효과'!$K$7/'d_고정'!$B$9),0)*N1494)*(1-O1494)</f>
        <v/>
      </c>
      <c r="X1494">
        <f>U1494+V1494</f>
        <v/>
      </c>
      <c r="Y1494">
        <f>U1494/('d_고정'!$B$5*'6_기대효과'!$H$7/8)/'d_고정'!$B$6</f>
        <v/>
      </c>
      <c r="Z1494">
        <f>U1494/('d_고정'!$B$8*'6_기대효과'!$H$7/8)</f>
        <v/>
      </c>
    </row>
    <row r="1495">
      <c r="A1495">
        <f>RAND()</f>
        <v/>
      </c>
      <c r="B1495">
        <f>IF('d_시나리오'!$J$2='d_시나리오'!$H$2,'d_시나리오'!$I$2,IF(A1495&lt;('d_시나리오'!$I$2-'d_시나리오'!$H$2)/('d_시나리오'!$J$2-'d_시나리오'!$H$2),'d_시나리오'!$H$2+SQRT(A1495*('d_시나리오'!$J$2-'d_시나리오'!$H$2)*('d_시나리오'!$I$2-'d_시나리오'!$H$2)),'d_시나리오'!$J$2-SQRT((1-A1495)*('d_시나리오'!$J$2-'d_시나리오'!$H$2)*('d_시나리오'!$J$2-'d_시나리오'!$I$2))))</f>
        <v/>
      </c>
      <c r="C1495">
        <f>BETAINV(RAND(),2,6)</f>
        <v/>
      </c>
      <c r="D1495">
        <f>INDEX('d_분포'!$A$2:$A$28,RANDBETWEEN(1,27))</f>
        <v/>
      </c>
      <c r="E1495">
        <f>INDEX('d_분포'!$C$2:$C$5,RANDBETWEEN(1,4))*(0.9+0.2*RAND())</f>
        <v/>
      </c>
      <c r="F1495">
        <f>RAND()</f>
        <v/>
      </c>
      <c r="G1495">
        <f>IF('d_시나리오'!$J$3='d_시나리오'!$H$3,'d_시나리오'!$I$3,IF(F1495&lt;('d_시나리오'!$I$3-'d_시나리오'!$H$3)/('d_시나리오'!$J$3-'d_시나리오'!$H$3),'d_시나리오'!$H$3+SQRT(F1495*('d_시나리오'!$J$3-'d_시나리오'!$H$3)*('d_시나리오'!$I$3-'d_시나리오'!$H$3)),'d_시나리오'!$J$3-SQRT((1-F1495)*('d_시나리오'!$J$3-'d_시나리오'!$H$3)*('d_시나리오'!$J$3-'d_시나리오'!$I$3))))</f>
        <v/>
      </c>
      <c r="H1495">
        <f>RAND()</f>
        <v/>
      </c>
      <c r="I1495">
        <f>IF('d_시나리오'!$J$4='d_시나리오'!$H$4,'d_시나리오'!$I$4,IF(H1495&lt;('d_시나리오'!$I$4-'d_시나리오'!$H$4)/('d_시나리오'!$J$4-'d_시나리오'!$H$4),'d_시나리오'!$H$4+SQRT(H1495*('d_시나리오'!$J$4-'d_시나리오'!$H$4)*('d_시나리오'!$I$4-'d_시나리오'!$H$4)),'d_시나리오'!$J$4-SQRT((1-H1495)*('d_시나리오'!$J$4-'d_시나리오'!$H$4)*('d_시나리오'!$J$4-'d_시나리오'!$I$4))))</f>
        <v/>
      </c>
      <c r="J1495">
        <f>RAND()</f>
        <v/>
      </c>
      <c r="K1495">
        <f>IF('d_시나리오'!$J$5='d_시나리오'!$H$5,'d_시나리오'!$I$5,IF(J1495&lt;('d_시나리오'!$I$5-'d_시나리오'!$H$5)/('d_시나리오'!$J$5-'d_시나리오'!$H$5),'d_시나리오'!$H$5+SQRT(J1495*('d_시나리오'!$J$5-'d_시나리오'!$H$5)*('d_시나리오'!$I$5-'d_시나리오'!$H$5)),'d_시나리오'!$J$5-SQRT((1-J1495)*('d_시나리오'!$J$5-'d_시나리오'!$H$5)*('d_시나리오'!$J$5-'d_시나리오'!$I$5))))</f>
        <v/>
      </c>
      <c r="L1495">
        <f>RAND()</f>
        <v/>
      </c>
      <c r="M1495">
        <f>IF('d_시나리오'!$J$6='d_시나리오'!$H$6,'d_시나리오'!$I$6,IF(L1495&lt;('d_시나리오'!$I$6-'d_시나리오'!$H$6)/('d_시나리오'!$J$6-'d_시나리오'!$H$6),'d_시나리오'!$H$6+SQRT(L1495*('d_시나리오'!$J$6-'d_시나리오'!$H$6)*('d_시나리오'!$I$6-'d_시나리오'!$H$6)),'d_시나리오'!$J$6-SQRT((1-L1495)*('d_시나리오'!$J$6-'d_시나리오'!$H$6)*('d_시나리오'!$J$6-'d_시나리오'!$I$6))))</f>
        <v/>
      </c>
      <c r="N1495">
        <f>INDEX('d_분포'!$B$2:$B$57,RANDBETWEEN(1,56))</f>
        <v/>
      </c>
      <c r="O1495">
        <f>BETAINV(RAND(),5,5)</f>
        <v/>
      </c>
      <c r="P1495">
        <f>'d_고정'!$B$1*'6_기대효과'!$H$7*('d_시나리오'!$I$7/'d_고정'!$B$2)*B1495</f>
        <v/>
      </c>
      <c r="Q1495">
        <f>P1495*C1495</f>
        <v/>
      </c>
      <c r="R1495">
        <f>P1495*E1495</f>
        <v/>
      </c>
      <c r="S1495">
        <f>R1495*G1495</f>
        <v/>
      </c>
      <c r="T1495">
        <f>Q1495+S1495</f>
        <v/>
      </c>
      <c r="U1495">
        <f>(Q1495*D1495+S1495*I1495)*(1-O1495)</f>
        <v/>
      </c>
      <c r="V1495">
        <f>(R1495*K1495*N1495+'d_고정'!$B$3*('6_기대효과'!$H$7/8)*N1495*'d_고정'!$B$10*M1495*('6_기대효과'!$K$7/'d_고정'!$B$9))*(1-O1495)</f>
        <v/>
      </c>
      <c r="W1495">
        <f>(S1495*I1495+R1495*MAX(K1495-'d_고정'!$B$10*M1495*('6_기대효과'!$K$7/'d_고정'!$B$9),0)*N1495)*(1-O1495)</f>
        <v/>
      </c>
      <c r="X1495">
        <f>U1495+V1495</f>
        <v/>
      </c>
      <c r="Y1495">
        <f>U1495/('d_고정'!$B$5*'6_기대효과'!$H$7/8)/'d_고정'!$B$6</f>
        <v/>
      </c>
      <c r="Z1495">
        <f>U1495/('d_고정'!$B$8*'6_기대효과'!$H$7/8)</f>
        <v/>
      </c>
    </row>
    <row r="1496">
      <c r="A1496">
        <f>RAND()</f>
        <v/>
      </c>
      <c r="B1496">
        <f>IF('d_시나리오'!$J$2='d_시나리오'!$H$2,'d_시나리오'!$I$2,IF(A1496&lt;('d_시나리오'!$I$2-'d_시나리오'!$H$2)/('d_시나리오'!$J$2-'d_시나리오'!$H$2),'d_시나리오'!$H$2+SQRT(A1496*('d_시나리오'!$J$2-'d_시나리오'!$H$2)*('d_시나리오'!$I$2-'d_시나리오'!$H$2)),'d_시나리오'!$J$2-SQRT((1-A1496)*('d_시나리오'!$J$2-'d_시나리오'!$H$2)*('d_시나리오'!$J$2-'d_시나리오'!$I$2))))</f>
        <v/>
      </c>
      <c r="C1496">
        <f>BETAINV(RAND(),2,6)</f>
        <v/>
      </c>
      <c r="D1496">
        <f>INDEX('d_분포'!$A$2:$A$28,RANDBETWEEN(1,27))</f>
        <v/>
      </c>
      <c r="E1496">
        <f>INDEX('d_분포'!$C$2:$C$5,RANDBETWEEN(1,4))*(0.9+0.2*RAND())</f>
        <v/>
      </c>
      <c r="F1496">
        <f>RAND()</f>
        <v/>
      </c>
      <c r="G1496">
        <f>IF('d_시나리오'!$J$3='d_시나리오'!$H$3,'d_시나리오'!$I$3,IF(F1496&lt;('d_시나리오'!$I$3-'d_시나리오'!$H$3)/('d_시나리오'!$J$3-'d_시나리오'!$H$3),'d_시나리오'!$H$3+SQRT(F1496*('d_시나리오'!$J$3-'d_시나리오'!$H$3)*('d_시나리오'!$I$3-'d_시나리오'!$H$3)),'d_시나리오'!$J$3-SQRT((1-F1496)*('d_시나리오'!$J$3-'d_시나리오'!$H$3)*('d_시나리오'!$J$3-'d_시나리오'!$I$3))))</f>
        <v/>
      </c>
      <c r="H1496">
        <f>RAND()</f>
        <v/>
      </c>
      <c r="I1496">
        <f>IF('d_시나리오'!$J$4='d_시나리오'!$H$4,'d_시나리오'!$I$4,IF(H1496&lt;('d_시나리오'!$I$4-'d_시나리오'!$H$4)/('d_시나리오'!$J$4-'d_시나리오'!$H$4),'d_시나리오'!$H$4+SQRT(H1496*('d_시나리오'!$J$4-'d_시나리오'!$H$4)*('d_시나리오'!$I$4-'d_시나리오'!$H$4)),'d_시나리오'!$J$4-SQRT((1-H1496)*('d_시나리오'!$J$4-'d_시나리오'!$H$4)*('d_시나리오'!$J$4-'d_시나리오'!$I$4))))</f>
        <v/>
      </c>
      <c r="J1496">
        <f>RAND()</f>
        <v/>
      </c>
      <c r="K1496">
        <f>IF('d_시나리오'!$J$5='d_시나리오'!$H$5,'d_시나리오'!$I$5,IF(J1496&lt;('d_시나리오'!$I$5-'d_시나리오'!$H$5)/('d_시나리오'!$J$5-'d_시나리오'!$H$5),'d_시나리오'!$H$5+SQRT(J1496*('d_시나리오'!$J$5-'d_시나리오'!$H$5)*('d_시나리오'!$I$5-'d_시나리오'!$H$5)),'d_시나리오'!$J$5-SQRT((1-J1496)*('d_시나리오'!$J$5-'d_시나리오'!$H$5)*('d_시나리오'!$J$5-'d_시나리오'!$I$5))))</f>
        <v/>
      </c>
      <c r="L1496">
        <f>RAND()</f>
        <v/>
      </c>
      <c r="M1496">
        <f>IF('d_시나리오'!$J$6='d_시나리오'!$H$6,'d_시나리오'!$I$6,IF(L1496&lt;('d_시나리오'!$I$6-'d_시나리오'!$H$6)/('d_시나리오'!$J$6-'d_시나리오'!$H$6),'d_시나리오'!$H$6+SQRT(L1496*('d_시나리오'!$J$6-'d_시나리오'!$H$6)*('d_시나리오'!$I$6-'d_시나리오'!$H$6)),'d_시나리오'!$J$6-SQRT((1-L1496)*('d_시나리오'!$J$6-'d_시나리오'!$H$6)*('d_시나리오'!$J$6-'d_시나리오'!$I$6))))</f>
        <v/>
      </c>
      <c r="N1496">
        <f>INDEX('d_분포'!$B$2:$B$57,RANDBETWEEN(1,56))</f>
        <v/>
      </c>
      <c r="O1496">
        <f>BETAINV(RAND(),5,5)</f>
        <v/>
      </c>
      <c r="P1496">
        <f>'d_고정'!$B$1*'6_기대효과'!$H$7*('d_시나리오'!$I$7/'d_고정'!$B$2)*B1496</f>
        <v/>
      </c>
      <c r="Q1496">
        <f>P1496*C1496</f>
        <v/>
      </c>
      <c r="R1496">
        <f>P1496*E1496</f>
        <v/>
      </c>
      <c r="S1496">
        <f>R1496*G1496</f>
        <v/>
      </c>
      <c r="T1496">
        <f>Q1496+S1496</f>
        <v/>
      </c>
      <c r="U1496">
        <f>(Q1496*D1496+S1496*I1496)*(1-O1496)</f>
        <v/>
      </c>
      <c r="V1496">
        <f>(R1496*K1496*N1496+'d_고정'!$B$3*('6_기대효과'!$H$7/8)*N1496*'d_고정'!$B$10*M1496*('6_기대효과'!$K$7/'d_고정'!$B$9))*(1-O1496)</f>
        <v/>
      </c>
      <c r="W1496">
        <f>(S1496*I1496+R1496*MAX(K1496-'d_고정'!$B$10*M1496*('6_기대효과'!$K$7/'d_고정'!$B$9),0)*N1496)*(1-O1496)</f>
        <v/>
      </c>
      <c r="X1496">
        <f>U1496+V1496</f>
        <v/>
      </c>
      <c r="Y1496">
        <f>U1496/('d_고정'!$B$5*'6_기대효과'!$H$7/8)/'d_고정'!$B$6</f>
        <v/>
      </c>
      <c r="Z1496">
        <f>U1496/('d_고정'!$B$8*'6_기대효과'!$H$7/8)</f>
        <v/>
      </c>
    </row>
    <row r="1497">
      <c r="A1497">
        <f>RAND()</f>
        <v/>
      </c>
      <c r="B1497">
        <f>IF('d_시나리오'!$J$2='d_시나리오'!$H$2,'d_시나리오'!$I$2,IF(A1497&lt;('d_시나리오'!$I$2-'d_시나리오'!$H$2)/('d_시나리오'!$J$2-'d_시나리오'!$H$2),'d_시나리오'!$H$2+SQRT(A1497*('d_시나리오'!$J$2-'d_시나리오'!$H$2)*('d_시나리오'!$I$2-'d_시나리오'!$H$2)),'d_시나리오'!$J$2-SQRT((1-A1497)*('d_시나리오'!$J$2-'d_시나리오'!$H$2)*('d_시나리오'!$J$2-'d_시나리오'!$I$2))))</f>
        <v/>
      </c>
      <c r="C1497">
        <f>BETAINV(RAND(),2,6)</f>
        <v/>
      </c>
      <c r="D1497">
        <f>INDEX('d_분포'!$A$2:$A$28,RANDBETWEEN(1,27))</f>
        <v/>
      </c>
      <c r="E1497">
        <f>INDEX('d_분포'!$C$2:$C$5,RANDBETWEEN(1,4))*(0.9+0.2*RAND())</f>
        <v/>
      </c>
      <c r="F1497">
        <f>RAND()</f>
        <v/>
      </c>
      <c r="G1497">
        <f>IF('d_시나리오'!$J$3='d_시나리오'!$H$3,'d_시나리오'!$I$3,IF(F1497&lt;('d_시나리오'!$I$3-'d_시나리오'!$H$3)/('d_시나리오'!$J$3-'d_시나리오'!$H$3),'d_시나리오'!$H$3+SQRT(F1497*('d_시나리오'!$J$3-'d_시나리오'!$H$3)*('d_시나리오'!$I$3-'d_시나리오'!$H$3)),'d_시나리오'!$J$3-SQRT((1-F1497)*('d_시나리오'!$J$3-'d_시나리오'!$H$3)*('d_시나리오'!$J$3-'d_시나리오'!$I$3))))</f>
        <v/>
      </c>
      <c r="H1497">
        <f>RAND()</f>
        <v/>
      </c>
      <c r="I1497">
        <f>IF('d_시나리오'!$J$4='d_시나리오'!$H$4,'d_시나리오'!$I$4,IF(H1497&lt;('d_시나리오'!$I$4-'d_시나리오'!$H$4)/('d_시나리오'!$J$4-'d_시나리오'!$H$4),'d_시나리오'!$H$4+SQRT(H1497*('d_시나리오'!$J$4-'d_시나리오'!$H$4)*('d_시나리오'!$I$4-'d_시나리오'!$H$4)),'d_시나리오'!$J$4-SQRT((1-H1497)*('d_시나리오'!$J$4-'d_시나리오'!$H$4)*('d_시나리오'!$J$4-'d_시나리오'!$I$4))))</f>
        <v/>
      </c>
      <c r="J1497">
        <f>RAND()</f>
        <v/>
      </c>
      <c r="K1497">
        <f>IF('d_시나리오'!$J$5='d_시나리오'!$H$5,'d_시나리오'!$I$5,IF(J1497&lt;('d_시나리오'!$I$5-'d_시나리오'!$H$5)/('d_시나리오'!$J$5-'d_시나리오'!$H$5),'d_시나리오'!$H$5+SQRT(J1497*('d_시나리오'!$J$5-'d_시나리오'!$H$5)*('d_시나리오'!$I$5-'d_시나리오'!$H$5)),'d_시나리오'!$J$5-SQRT((1-J1497)*('d_시나리오'!$J$5-'d_시나리오'!$H$5)*('d_시나리오'!$J$5-'d_시나리오'!$I$5))))</f>
        <v/>
      </c>
      <c r="L1497">
        <f>RAND()</f>
        <v/>
      </c>
      <c r="M1497">
        <f>IF('d_시나리오'!$J$6='d_시나리오'!$H$6,'d_시나리오'!$I$6,IF(L1497&lt;('d_시나리오'!$I$6-'d_시나리오'!$H$6)/('d_시나리오'!$J$6-'d_시나리오'!$H$6),'d_시나리오'!$H$6+SQRT(L1497*('d_시나리오'!$J$6-'d_시나리오'!$H$6)*('d_시나리오'!$I$6-'d_시나리오'!$H$6)),'d_시나리오'!$J$6-SQRT((1-L1497)*('d_시나리오'!$J$6-'d_시나리오'!$H$6)*('d_시나리오'!$J$6-'d_시나리오'!$I$6))))</f>
        <v/>
      </c>
      <c r="N1497">
        <f>INDEX('d_분포'!$B$2:$B$57,RANDBETWEEN(1,56))</f>
        <v/>
      </c>
      <c r="O1497">
        <f>BETAINV(RAND(),5,5)</f>
        <v/>
      </c>
      <c r="P1497">
        <f>'d_고정'!$B$1*'6_기대효과'!$H$7*('d_시나리오'!$I$7/'d_고정'!$B$2)*B1497</f>
        <v/>
      </c>
      <c r="Q1497">
        <f>P1497*C1497</f>
        <v/>
      </c>
      <c r="R1497">
        <f>P1497*E1497</f>
        <v/>
      </c>
      <c r="S1497">
        <f>R1497*G1497</f>
        <v/>
      </c>
      <c r="T1497">
        <f>Q1497+S1497</f>
        <v/>
      </c>
      <c r="U1497">
        <f>(Q1497*D1497+S1497*I1497)*(1-O1497)</f>
        <v/>
      </c>
      <c r="V1497">
        <f>(R1497*K1497*N1497+'d_고정'!$B$3*('6_기대효과'!$H$7/8)*N1497*'d_고정'!$B$10*M1497*('6_기대효과'!$K$7/'d_고정'!$B$9))*(1-O1497)</f>
        <v/>
      </c>
      <c r="W1497">
        <f>(S1497*I1497+R1497*MAX(K1497-'d_고정'!$B$10*M1497*('6_기대효과'!$K$7/'d_고정'!$B$9),0)*N1497)*(1-O1497)</f>
        <v/>
      </c>
      <c r="X1497">
        <f>U1497+V1497</f>
        <v/>
      </c>
      <c r="Y1497">
        <f>U1497/('d_고정'!$B$5*'6_기대효과'!$H$7/8)/'d_고정'!$B$6</f>
        <v/>
      </c>
      <c r="Z1497">
        <f>U1497/('d_고정'!$B$8*'6_기대효과'!$H$7/8)</f>
        <v/>
      </c>
    </row>
    <row r="1498">
      <c r="A1498">
        <f>RAND()</f>
        <v/>
      </c>
      <c r="B1498">
        <f>IF('d_시나리오'!$J$2='d_시나리오'!$H$2,'d_시나리오'!$I$2,IF(A1498&lt;('d_시나리오'!$I$2-'d_시나리오'!$H$2)/('d_시나리오'!$J$2-'d_시나리오'!$H$2),'d_시나리오'!$H$2+SQRT(A1498*('d_시나리오'!$J$2-'d_시나리오'!$H$2)*('d_시나리오'!$I$2-'d_시나리오'!$H$2)),'d_시나리오'!$J$2-SQRT((1-A1498)*('d_시나리오'!$J$2-'d_시나리오'!$H$2)*('d_시나리오'!$J$2-'d_시나리오'!$I$2))))</f>
        <v/>
      </c>
      <c r="C1498">
        <f>BETAINV(RAND(),2,6)</f>
        <v/>
      </c>
      <c r="D1498">
        <f>INDEX('d_분포'!$A$2:$A$28,RANDBETWEEN(1,27))</f>
        <v/>
      </c>
      <c r="E1498">
        <f>INDEX('d_분포'!$C$2:$C$5,RANDBETWEEN(1,4))*(0.9+0.2*RAND())</f>
        <v/>
      </c>
      <c r="F1498">
        <f>RAND()</f>
        <v/>
      </c>
      <c r="G1498">
        <f>IF('d_시나리오'!$J$3='d_시나리오'!$H$3,'d_시나리오'!$I$3,IF(F1498&lt;('d_시나리오'!$I$3-'d_시나리오'!$H$3)/('d_시나리오'!$J$3-'d_시나리오'!$H$3),'d_시나리오'!$H$3+SQRT(F1498*('d_시나리오'!$J$3-'d_시나리오'!$H$3)*('d_시나리오'!$I$3-'d_시나리오'!$H$3)),'d_시나리오'!$J$3-SQRT((1-F1498)*('d_시나리오'!$J$3-'d_시나리오'!$H$3)*('d_시나리오'!$J$3-'d_시나리오'!$I$3))))</f>
        <v/>
      </c>
      <c r="H1498">
        <f>RAND()</f>
        <v/>
      </c>
      <c r="I1498">
        <f>IF('d_시나리오'!$J$4='d_시나리오'!$H$4,'d_시나리오'!$I$4,IF(H1498&lt;('d_시나리오'!$I$4-'d_시나리오'!$H$4)/('d_시나리오'!$J$4-'d_시나리오'!$H$4),'d_시나리오'!$H$4+SQRT(H1498*('d_시나리오'!$J$4-'d_시나리오'!$H$4)*('d_시나리오'!$I$4-'d_시나리오'!$H$4)),'d_시나리오'!$J$4-SQRT((1-H1498)*('d_시나리오'!$J$4-'d_시나리오'!$H$4)*('d_시나리오'!$J$4-'d_시나리오'!$I$4))))</f>
        <v/>
      </c>
      <c r="J1498">
        <f>RAND()</f>
        <v/>
      </c>
      <c r="K1498">
        <f>IF('d_시나리오'!$J$5='d_시나리오'!$H$5,'d_시나리오'!$I$5,IF(J1498&lt;('d_시나리오'!$I$5-'d_시나리오'!$H$5)/('d_시나리오'!$J$5-'d_시나리오'!$H$5),'d_시나리오'!$H$5+SQRT(J1498*('d_시나리오'!$J$5-'d_시나리오'!$H$5)*('d_시나리오'!$I$5-'d_시나리오'!$H$5)),'d_시나리오'!$J$5-SQRT((1-J1498)*('d_시나리오'!$J$5-'d_시나리오'!$H$5)*('d_시나리오'!$J$5-'d_시나리오'!$I$5))))</f>
        <v/>
      </c>
      <c r="L1498">
        <f>RAND()</f>
        <v/>
      </c>
      <c r="M1498">
        <f>IF('d_시나리오'!$J$6='d_시나리오'!$H$6,'d_시나리오'!$I$6,IF(L1498&lt;('d_시나리오'!$I$6-'d_시나리오'!$H$6)/('d_시나리오'!$J$6-'d_시나리오'!$H$6),'d_시나리오'!$H$6+SQRT(L1498*('d_시나리오'!$J$6-'d_시나리오'!$H$6)*('d_시나리오'!$I$6-'d_시나리오'!$H$6)),'d_시나리오'!$J$6-SQRT((1-L1498)*('d_시나리오'!$J$6-'d_시나리오'!$H$6)*('d_시나리오'!$J$6-'d_시나리오'!$I$6))))</f>
        <v/>
      </c>
      <c r="N1498">
        <f>INDEX('d_분포'!$B$2:$B$57,RANDBETWEEN(1,56))</f>
        <v/>
      </c>
      <c r="O1498">
        <f>BETAINV(RAND(),5,5)</f>
        <v/>
      </c>
      <c r="P1498">
        <f>'d_고정'!$B$1*'6_기대효과'!$H$7*('d_시나리오'!$I$7/'d_고정'!$B$2)*B1498</f>
        <v/>
      </c>
      <c r="Q1498">
        <f>P1498*C1498</f>
        <v/>
      </c>
      <c r="R1498">
        <f>P1498*E1498</f>
        <v/>
      </c>
      <c r="S1498">
        <f>R1498*G1498</f>
        <v/>
      </c>
      <c r="T1498">
        <f>Q1498+S1498</f>
        <v/>
      </c>
      <c r="U1498">
        <f>(Q1498*D1498+S1498*I1498)*(1-O1498)</f>
        <v/>
      </c>
      <c r="V1498">
        <f>(R1498*K1498*N1498+'d_고정'!$B$3*('6_기대효과'!$H$7/8)*N1498*'d_고정'!$B$10*M1498*('6_기대효과'!$K$7/'d_고정'!$B$9))*(1-O1498)</f>
        <v/>
      </c>
      <c r="W1498">
        <f>(S1498*I1498+R1498*MAX(K1498-'d_고정'!$B$10*M1498*('6_기대효과'!$K$7/'d_고정'!$B$9),0)*N1498)*(1-O1498)</f>
        <v/>
      </c>
      <c r="X1498">
        <f>U1498+V1498</f>
        <v/>
      </c>
      <c r="Y1498">
        <f>U1498/('d_고정'!$B$5*'6_기대효과'!$H$7/8)/'d_고정'!$B$6</f>
        <v/>
      </c>
      <c r="Z1498">
        <f>U1498/('d_고정'!$B$8*'6_기대효과'!$H$7/8)</f>
        <v/>
      </c>
    </row>
    <row r="1499">
      <c r="A1499">
        <f>RAND()</f>
        <v/>
      </c>
      <c r="B1499">
        <f>IF('d_시나리오'!$J$2='d_시나리오'!$H$2,'d_시나리오'!$I$2,IF(A1499&lt;('d_시나리오'!$I$2-'d_시나리오'!$H$2)/('d_시나리오'!$J$2-'d_시나리오'!$H$2),'d_시나리오'!$H$2+SQRT(A1499*('d_시나리오'!$J$2-'d_시나리오'!$H$2)*('d_시나리오'!$I$2-'d_시나리오'!$H$2)),'d_시나리오'!$J$2-SQRT((1-A1499)*('d_시나리오'!$J$2-'d_시나리오'!$H$2)*('d_시나리오'!$J$2-'d_시나리오'!$I$2))))</f>
        <v/>
      </c>
      <c r="C1499">
        <f>BETAINV(RAND(),2,6)</f>
        <v/>
      </c>
      <c r="D1499">
        <f>INDEX('d_분포'!$A$2:$A$28,RANDBETWEEN(1,27))</f>
        <v/>
      </c>
      <c r="E1499">
        <f>INDEX('d_분포'!$C$2:$C$5,RANDBETWEEN(1,4))*(0.9+0.2*RAND())</f>
        <v/>
      </c>
      <c r="F1499">
        <f>RAND()</f>
        <v/>
      </c>
      <c r="G1499">
        <f>IF('d_시나리오'!$J$3='d_시나리오'!$H$3,'d_시나리오'!$I$3,IF(F1499&lt;('d_시나리오'!$I$3-'d_시나리오'!$H$3)/('d_시나리오'!$J$3-'d_시나리오'!$H$3),'d_시나리오'!$H$3+SQRT(F1499*('d_시나리오'!$J$3-'d_시나리오'!$H$3)*('d_시나리오'!$I$3-'d_시나리오'!$H$3)),'d_시나리오'!$J$3-SQRT((1-F1499)*('d_시나리오'!$J$3-'d_시나리오'!$H$3)*('d_시나리오'!$J$3-'d_시나리오'!$I$3))))</f>
        <v/>
      </c>
      <c r="H1499">
        <f>RAND()</f>
        <v/>
      </c>
      <c r="I1499">
        <f>IF('d_시나리오'!$J$4='d_시나리오'!$H$4,'d_시나리오'!$I$4,IF(H1499&lt;('d_시나리오'!$I$4-'d_시나리오'!$H$4)/('d_시나리오'!$J$4-'d_시나리오'!$H$4),'d_시나리오'!$H$4+SQRT(H1499*('d_시나리오'!$J$4-'d_시나리오'!$H$4)*('d_시나리오'!$I$4-'d_시나리오'!$H$4)),'d_시나리오'!$J$4-SQRT((1-H1499)*('d_시나리오'!$J$4-'d_시나리오'!$H$4)*('d_시나리오'!$J$4-'d_시나리오'!$I$4))))</f>
        <v/>
      </c>
      <c r="J1499">
        <f>RAND()</f>
        <v/>
      </c>
      <c r="K1499">
        <f>IF('d_시나리오'!$J$5='d_시나리오'!$H$5,'d_시나리오'!$I$5,IF(J1499&lt;('d_시나리오'!$I$5-'d_시나리오'!$H$5)/('d_시나리오'!$J$5-'d_시나리오'!$H$5),'d_시나리오'!$H$5+SQRT(J1499*('d_시나리오'!$J$5-'d_시나리오'!$H$5)*('d_시나리오'!$I$5-'d_시나리오'!$H$5)),'d_시나리오'!$J$5-SQRT((1-J1499)*('d_시나리오'!$J$5-'d_시나리오'!$H$5)*('d_시나리오'!$J$5-'d_시나리오'!$I$5))))</f>
        <v/>
      </c>
      <c r="L1499">
        <f>RAND()</f>
        <v/>
      </c>
      <c r="M1499">
        <f>IF('d_시나리오'!$J$6='d_시나리오'!$H$6,'d_시나리오'!$I$6,IF(L1499&lt;('d_시나리오'!$I$6-'d_시나리오'!$H$6)/('d_시나리오'!$J$6-'d_시나리오'!$H$6),'d_시나리오'!$H$6+SQRT(L1499*('d_시나리오'!$J$6-'d_시나리오'!$H$6)*('d_시나리오'!$I$6-'d_시나리오'!$H$6)),'d_시나리오'!$J$6-SQRT((1-L1499)*('d_시나리오'!$J$6-'d_시나리오'!$H$6)*('d_시나리오'!$J$6-'d_시나리오'!$I$6))))</f>
        <v/>
      </c>
      <c r="N1499">
        <f>INDEX('d_분포'!$B$2:$B$57,RANDBETWEEN(1,56))</f>
        <v/>
      </c>
      <c r="O1499">
        <f>BETAINV(RAND(),5,5)</f>
        <v/>
      </c>
      <c r="P1499">
        <f>'d_고정'!$B$1*'6_기대효과'!$H$7*('d_시나리오'!$I$7/'d_고정'!$B$2)*B1499</f>
        <v/>
      </c>
      <c r="Q1499">
        <f>P1499*C1499</f>
        <v/>
      </c>
      <c r="R1499">
        <f>P1499*E1499</f>
        <v/>
      </c>
      <c r="S1499">
        <f>R1499*G1499</f>
        <v/>
      </c>
      <c r="T1499">
        <f>Q1499+S1499</f>
        <v/>
      </c>
      <c r="U1499">
        <f>(Q1499*D1499+S1499*I1499)*(1-O1499)</f>
        <v/>
      </c>
      <c r="V1499">
        <f>(R1499*K1499*N1499+'d_고정'!$B$3*('6_기대효과'!$H$7/8)*N1499*'d_고정'!$B$10*M1499*('6_기대효과'!$K$7/'d_고정'!$B$9))*(1-O1499)</f>
        <v/>
      </c>
      <c r="W1499">
        <f>(S1499*I1499+R1499*MAX(K1499-'d_고정'!$B$10*M1499*('6_기대효과'!$K$7/'d_고정'!$B$9),0)*N1499)*(1-O1499)</f>
        <v/>
      </c>
      <c r="X1499">
        <f>U1499+V1499</f>
        <v/>
      </c>
      <c r="Y1499">
        <f>U1499/('d_고정'!$B$5*'6_기대효과'!$H$7/8)/'d_고정'!$B$6</f>
        <v/>
      </c>
      <c r="Z1499">
        <f>U1499/('d_고정'!$B$8*'6_기대효과'!$H$7/8)</f>
        <v/>
      </c>
    </row>
    <row r="1500">
      <c r="A1500">
        <f>RAND()</f>
        <v/>
      </c>
      <c r="B1500">
        <f>IF('d_시나리오'!$J$2='d_시나리오'!$H$2,'d_시나리오'!$I$2,IF(A1500&lt;('d_시나리오'!$I$2-'d_시나리오'!$H$2)/('d_시나리오'!$J$2-'d_시나리오'!$H$2),'d_시나리오'!$H$2+SQRT(A1500*('d_시나리오'!$J$2-'d_시나리오'!$H$2)*('d_시나리오'!$I$2-'d_시나리오'!$H$2)),'d_시나리오'!$J$2-SQRT((1-A1500)*('d_시나리오'!$J$2-'d_시나리오'!$H$2)*('d_시나리오'!$J$2-'d_시나리오'!$I$2))))</f>
        <v/>
      </c>
      <c r="C1500">
        <f>BETAINV(RAND(),2,6)</f>
        <v/>
      </c>
      <c r="D1500">
        <f>INDEX('d_분포'!$A$2:$A$28,RANDBETWEEN(1,27))</f>
        <v/>
      </c>
      <c r="E1500">
        <f>INDEX('d_분포'!$C$2:$C$5,RANDBETWEEN(1,4))*(0.9+0.2*RAND())</f>
        <v/>
      </c>
      <c r="F1500">
        <f>RAND()</f>
        <v/>
      </c>
      <c r="G1500">
        <f>IF('d_시나리오'!$J$3='d_시나리오'!$H$3,'d_시나리오'!$I$3,IF(F1500&lt;('d_시나리오'!$I$3-'d_시나리오'!$H$3)/('d_시나리오'!$J$3-'d_시나리오'!$H$3),'d_시나리오'!$H$3+SQRT(F1500*('d_시나리오'!$J$3-'d_시나리오'!$H$3)*('d_시나리오'!$I$3-'d_시나리오'!$H$3)),'d_시나리오'!$J$3-SQRT((1-F1500)*('d_시나리오'!$J$3-'d_시나리오'!$H$3)*('d_시나리오'!$J$3-'d_시나리오'!$I$3))))</f>
        <v/>
      </c>
      <c r="H1500">
        <f>RAND()</f>
        <v/>
      </c>
      <c r="I1500">
        <f>IF('d_시나리오'!$J$4='d_시나리오'!$H$4,'d_시나리오'!$I$4,IF(H1500&lt;('d_시나리오'!$I$4-'d_시나리오'!$H$4)/('d_시나리오'!$J$4-'d_시나리오'!$H$4),'d_시나리오'!$H$4+SQRT(H1500*('d_시나리오'!$J$4-'d_시나리오'!$H$4)*('d_시나리오'!$I$4-'d_시나리오'!$H$4)),'d_시나리오'!$J$4-SQRT((1-H1500)*('d_시나리오'!$J$4-'d_시나리오'!$H$4)*('d_시나리오'!$J$4-'d_시나리오'!$I$4))))</f>
        <v/>
      </c>
      <c r="J1500">
        <f>RAND()</f>
        <v/>
      </c>
      <c r="K1500">
        <f>IF('d_시나리오'!$J$5='d_시나리오'!$H$5,'d_시나리오'!$I$5,IF(J1500&lt;('d_시나리오'!$I$5-'d_시나리오'!$H$5)/('d_시나리오'!$J$5-'d_시나리오'!$H$5),'d_시나리오'!$H$5+SQRT(J1500*('d_시나리오'!$J$5-'d_시나리오'!$H$5)*('d_시나리오'!$I$5-'d_시나리오'!$H$5)),'d_시나리오'!$J$5-SQRT((1-J1500)*('d_시나리오'!$J$5-'d_시나리오'!$H$5)*('d_시나리오'!$J$5-'d_시나리오'!$I$5))))</f>
        <v/>
      </c>
      <c r="L1500">
        <f>RAND()</f>
        <v/>
      </c>
      <c r="M1500">
        <f>IF('d_시나리오'!$J$6='d_시나리오'!$H$6,'d_시나리오'!$I$6,IF(L1500&lt;('d_시나리오'!$I$6-'d_시나리오'!$H$6)/('d_시나리오'!$J$6-'d_시나리오'!$H$6),'d_시나리오'!$H$6+SQRT(L1500*('d_시나리오'!$J$6-'d_시나리오'!$H$6)*('d_시나리오'!$I$6-'d_시나리오'!$H$6)),'d_시나리오'!$J$6-SQRT((1-L1500)*('d_시나리오'!$J$6-'d_시나리오'!$H$6)*('d_시나리오'!$J$6-'d_시나리오'!$I$6))))</f>
        <v/>
      </c>
      <c r="N1500">
        <f>INDEX('d_분포'!$B$2:$B$57,RANDBETWEEN(1,56))</f>
        <v/>
      </c>
      <c r="O1500">
        <f>BETAINV(RAND(),5,5)</f>
        <v/>
      </c>
      <c r="P1500">
        <f>'d_고정'!$B$1*'6_기대효과'!$H$7*('d_시나리오'!$I$7/'d_고정'!$B$2)*B1500</f>
        <v/>
      </c>
      <c r="Q1500">
        <f>P1500*C1500</f>
        <v/>
      </c>
      <c r="R1500">
        <f>P1500*E1500</f>
        <v/>
      </c>
      <c r="S1500">
        <f>R1500*G1500</f>
        <v/>
      </c>
      <c r="T1500">
        <f>Q1500+S1500</f>
        <v/>
      </c>
      <c r="U1500">
        <f>(Q1500*D1500+S1500*I1500)*(1-O1500)</f>
        <v/>
      </c>
      <c r="V1500">
        <f>(R1500*K1500*N1500+'d_고정'!$B$3*('6_기대효과'!$H$7/8)*N1500*'d_고정'!$B$10*M1500*('6_기대효과'!$K$7/'d_고정'!$B$9))*(1-O1500)</f>
        <v/>
      </c>
      <c r="W1500">
        <f>(S1500*I1500+R1500*MAX(K1500-'d_고정'!$B$10*M1500*('6_기대효과'!$K$7/'d_고정'!$B$9),0)*N1500)*(1-O1500)</f>
        <v/>
      </c>
      <c r="X1500">
        <f>U1500+V1500</f>
        <v/>
      </c>
      <c r="Y1500">
        <f>U1500/('d_고정'!$B$5*'6_기대효과'!$H$7/8)/'d_고정'!$B$6</f>
        <v/>
      </c>
      <c r="Z1500">
        <f>U1500/('d_고정'!$B$8*'6_기대효과'!$H$7/8)</f>
        <v/>
      </c>
    </row>
    <row r="1501">
      <c r="A1501">
        <f>RAND()</f>
        <v/>
      </c>
      <c r="B1501">
        <f>IF('d_시나리오'!$J$2='d_시나리오'!$H$2,'d_시나리오'!$I$2,IF(A1501&lt;('d_시나리오'!$I$2-'d_시나리오'!$H$2)/('d_시나리오'!$J$2-'d_시나리오'!$H$2),'d_시나리오'!$H$2+SQRT(A1501*('d_시나리오'!$J$2-'d_시나리오'!$H$2)*('d_시나리오'!$I$2-'d_시나리오'!$H$2)),'d_시나리오'!$J$2-SQRT((1-A1501)*('d_시나리오'!$J$2-'d_시나리오'!$H$2)*('d_시나리오'!$J$2-'d_시나리오'!$I$2))))</f>
        <v/>
      </c>
      <c r="C1501">
        <f>BETAINV(RAND(),2,6)</f>
        <v/>
      </c>
      <c r="D1501">
        <f>INDEX('d_분포'!$A$2:$A$28,RANDBETWEEN(1,27))</f>
        <v/>
      </c>
      <c r="E1501">
        <f>INDEX('d_분포'!$C$2:$C$5,RANDBETWEEN(1,4))*(0.9+0.2*RAND())</f>
        <v/>
      </c>
      <c r="F1501">
        <f>RAND()</f>
        <v/>
      </c>
      <c r="G1501">
        <f>IF('d_시나리오'!$J$3='d_시나리오'!$H$3,'d_시나리오'!$I$3,IF(F1501&lt;('d_시나리오'!$I$3-'d_시나리오'!$H$3)/('d_시나리오'!$J$3-'d_시나리오'!$H$3),'d_시나리오'!$H$3+SQRT(F1501*('d_시나리오'!$J$3-'d_시나리오'!$H$3)*('d_시나리오'!$I$3-'d_시나리오'!$H$3)),'d_시나리오'!$J$3-SQRT((1-F1501)*('d_시나리오'!$J$3-'d_시나리오'!$H$3)*('d_시나리오'!$J$3-'d_시나리오'!$I$3))))</f>
        <v/>
      </c>
      <c r="H1501">
        <f>RAND()</f>
        <v/>
      </c>
      <c r="I1501">
        <f>IF('d_시나리오'!$J$4='d_시나리오'!$H$4,'d_시나리오'!$I$4,IF(H1501&lt;('d_시나리오'!$I$4-'d_시나리오'!$H$4)/('d_시나리오'!$J$4-'d_시나리오'!$H$4),'d_시나리오'!$H$4+SQRT(H1501*('d_시나리오'!$J$4-'d_시나리오'!$H$4)*('d_시나리오'!$I$4-'d_시나리오'!$H$4)),'d_시나리오'!$J$4-SQRT((1-H1501)*('d_시나리오'!$J$4-'d_시나리오'!$H$4)*('d_시나리오'!$J$4-'d_시나리오'!$I$4))))</f>
        <v/>
      </c>
      <c r="J1501">
        <f>RAND()</f>
        <v/>
      </c>
      <c r="K1501">
        <f>IF('d_시나리오'!$J$5='d_시나리오'!$H$5,'d_시나리오'!$I$5,IF(J1501&lt;('d_시나리오'!$I$5-'d_시나리오'!$H$5)/('d_시나리오'!$J$5-'d_시나리오'!$H$5),'d_시나리오'!$H$5+SQRT(J1501*('d_시나리오'!$J$5-'d_시나리오'!$H$5)*('d_시나리오'!$I$5-'d_시나리오'!$H$5)),'d_시나리오'!$J$5-SQRT((1-J1501)*('d_시나리오'!$J$5-'d_시나리오'!$H$5)*('d_시나리오'!$J$5-'d_시나리오'!$I$5))))</f>
        <v/>
      </c>
      <c r="L1501">
        <f>RAND()</f>
        <v/>
      </c>
      <c r="M1501">
        <f>IF('d_시나리오'!$J$6='d_시나리오'!$H$6,'d_시나리오'!$I$6,IF(L1501&lt;('d_시나리오'!$I$6-'d_시나리오'!$H$6)/('d_시나리오'!$J$6-'d_시나리오'!$H$6),'d_시나리오'!$H$6+SQRT(L1501*('d_시나리오'!$J$6-'d_시나리오'!$H$6)*('d_시나리오'!$I$6-'d_시나리오'!$H$6)),'d_시나리오'!$J$6-SQRT((1-L1501)*('d_시나리오'!$J$6-'d_시나리오'!$H$6)*('d_시나리오'!$J$6-'d_시나리오'!$I$6))))</f>
        <v/>
      </c>
      <c r="N1501">
        <f>INDEX('d_분포'!$B$2:$B$57,RANDBETWEEN(1,56))</f>
        <v/>
      </c>
      <c r="O1501">
        <f>BETAINV(RAND(),5,5)</f>
        <v/>
      </c>
      <c r="P1501">
        <f>'d_고정'!$B$1*'6_기대효과'!$H$7*('d_시나리오'!$I$7/'d_고정'!$B$2)*B1501</f>
        <v/>
      </c>
      <c r="Q1501">
        <f>P1501*C1501</f>
        <v/>
      </c>
      <c r="R1501">
        <f>P1501*E1501</f>
        <v/>
      </c>
      <c r="S1501">
        <f>R1501*G1501</f>
        <v/>
      </c>
      <c r="T1501">
        <f>Q1501+S1501</f>
        <v/>
      </c>
      <c r="U1501">
        <f>(Q1501*D1501+S1501*I1501)*(1-O1501)</f>
        <v/>
      </c>
      <c r="V1501">
        <f>(R1501*K1501*N1501+'d_고정'!$B$3*('6_기대효과'!$H$7/8)*N1501*'d_고정'!$B$10*M1501*('6_기대효과'!$K$7/'d_고정'!$B$9))*(1-O1501)</f>
        <v/>
      </c>
      <c r="W1501">
        <f>(S1501*I1501+R1501*MAX(K1501-'d_고정'!$B$10*M1501*('6_기대효과'!$K$7/'d_고정'!$B$9),0)*N1501)*(1-O1501)</f>
        <v/>
      </c>
      <c r="X1501">
        <f>U1501+V1501</f>
        <v/>
      </c>
      <c r="Y1501">
        <f>U1501/('d_고정'!$B$5*'6_기대효과'!$H$7/8)/'d_고정'!$B$6</f>
        <v/>
      </c>
      <c r="Z1501">
        <f>U1501/('d_고정'!$B$8*'6_기대효과'!$H$7/8)</f>
        <v/>
      </c>
    </row>
    <row r="1502">
      <c r="A1502">
        <f>RAND()</f>
        <v/>
      </c>
      <c r="B1502">
        <f>IF('d_시나리오'!$J$2='d_시나리오'!$H$2,'d_시나리오'!$I$2,IF(A1502&lt;('d_시나리오'!$I$2-'d_시나리오'!$H$2)/('d_시나리오'!$J$2-'d_시나리오'!$H$2),'d_시나리오'!$H$2+SQRT(A1502*('d_시나리오'!$J$2-'d_시나리오'!$H$2)*('d_시나리오'!$I$2-'d_시나리오'!$H$2)),'d_시나리오'!$J$2-SQRT((1-A1502)*('d_시나리오'!$J$2-'d_시나리오'!$H$2)*('d_시나리오'!$J$2-'d_시나리오'!$I$2))))</f>
        <v/>
      </c>
      <c r="C1502">
        <f>BETAINV(RAND(),2,6)</f>
        <v/>
      </c>
      <c r="D1502">
        <f>INDEX('d_분포'!$A$2:$A$28,RANDBETWEEN(1,27))</f>
        <v/>
      </c>
      <c r="E1502">
        <f>INDEX('d_분포'!$C$2:$C$5,RANDBETWEEN(1,4))*(0.9+0.2*RAND())</f>
        <v/>
      </c>
      <c r="F1502">
        <f>RAND()</f>
        <v/>
      </c>
      <c r="G1502">
        <f>IF('d_시나리오'!$J$3='d_시나리오'!$H$3,'d_시나리오'!$I$3,IF(F1502&lt;('d_시나리오'!$I$3-'d_시나리오'!$H$3)/('d_시나리오'!$J$3-'d_시나리오'!$H$3),'d_시나리오'!$H$3+SQRT(F1502*('d_시나리오'!$J$3-'d_시나리오'!$H$3)*('d_시나리오'!$I$3-'d_시나리오'!$H$3)),'d_시나리오'!$J$3-SQRT((1-F1502)*('d_시나리오'!$J$3-'d_시나리오'!$H$3)*('d_시나리오'!$J$3-'d_시나리오'!$I$3))))</f>
        <v/>
      </c>
      <c r="H1502">
        <f>RAND()</f>
        <v/>
      </c>
      <c r="I1502">
        <f>IF('d_시나리오'!$J$4='d_시나리오'!$H$4,'d_시나리오'!$I$4,IF(H1502&lt;('d_시나리오'!$I$4-'d_시나리오'!$H$4)/('d_시나리오'!$J$4-'d_시나리오'!$H$4),'d_시나리오'!$H$4+SQRT(H1502*('d_시나리오'!$J$4-'d_시나리오'!$H$4)*('d_시나리오'!$I$4-'d_시나리오'!$H$4)),'d_시나리오'!$J$4-SQRT((1-H1502)*('d_시나리오'!$J$4-'d_시나리오'!$H$4)*('d_시나리오'!$J$4-'d_시나리오'!$I$4))))</f>
        <v/>
      </c>
      <c r="J1502">
        <f>RAND()</f>
        <v/>
      </c>
      <c r="K1502">
        <f>IF('d_시나리오'!$J$5='d_시나리오'!$H$5,'d_시나리오'!$I$5,IF(J1502&lt;('d_시나리오'!$I$5-'d_시나리오'!$H$5)/('d_시나리오'!$J$5-'d_시나리오'!$H$5),'d_시나리오'!$H$5+SQRT(J1502*('d_시나리오'!$J$5-'d_시나리오'!$H$5)*('d_시나리오'!$I$5-'d_시나리오'!$H$5)),'d_시나리오'!$J$5-SQRT((1-J1502)*('d_시나리오'!$J$5-'d_시나리오'!$H$5)*('d_시나리오'!$J$5-'d_시나리오'!$I$5))))</f>
        <v/>
      </c>
      <c r="L1502">
        <f>RAND()</f>
        <v/>
      </c>
      <c r="M1502">
        <f>IF('d_시나리오'!$J$6='d_시나리오'!$H$6,'d_시나리오'!$I$6,IF(L1502&lt;('d_시나리오'!$I$6-'d_시나리오'!$H$6)/('d_시나리오'!$J$6-'d_시나리오'!$H$6),'d_시나리오'!$H$6+SQRT(L1502*('d_시나리오'!$J$6-'d_시나리오'!$H$6)*('d_시나리오'!$I$6-'d_시나리오'!$H$6)),'d_시나리오'!$J$6-SQRT((1-L1502)*('d_시나리오'!$J$6-'d_시나리오'!$H$6)*('d_시나리오'!$J$6-'d_시나리오'!$I$6))))</f>
        <v/>
      </c>
      <c r="N1502">
        <f>INDEX('d_분포'!$B$2:$B$57,RANDBETWEEN(1,56))</f>
        <v/>
      </c>
      <c r="O1502">
        <f>BETAINV(RAND(),5,5)</f>
        <v/>
      </c>
      <c r="P1502">
        <f>'d_고정'!$B$1*'6_기대효과'!$H$7*('d_시나리오'!$I$7/'d_고정'!$B$2)*B1502</f>
        <v/>
      </c>
      <c r="Q1502">
        <f>P1502*C1502</f>
        <v/>
      </c>
      <c r="R1502">
        <f>P1502*E1502</f>
        <v/>
      </c>
      <c r="S1502">
        <f>R1502*G1502</f>
        <v/>
      </c>
      <c r="T1502">
        <f>Q1502+S1502</f>
        <v/>
      </c>
      <c r="U1502">
        <f>(Q1502*D1502+S1502*I1502)*(1-O1502)</f>
        <v/>
      </c>
      <c r="V1502">
        <f>(R1502*K1502*N1502+'d_고정'!$B$3*('6_기대효과'!$H$7/8)*N1502*'d_고정'!$B$10*M1502*('6_기대효과'!$K$7/'d_고정'!$B$9))*(1-O1502)</f>
        <v/>
      </c>
      <c r="W1502">
        <f>(S1502*I1502+R1502*MAX(K1502-'d_고정'!$B$10*M1502*('6_기대효과'!$K$7/'d_고정'!$B$9),0)*N1502)*(1-O1502)</f>
        <v/>
      </c>
      <c r="X1502">
        <f>U1502+V1502</f>
        <v/>
      </c>
      <c r="Y1502">
        <f>U1502/('d_고정'!$B$5*'6_기대효과'!$H$7/8)/'d_고정'!$B$6</f>
        <v/>
      </c>
      <c r="Z1502">
        <f>U1502/('d_고정'!$B$8*'6_기대효과'!$H$7/8)</f>
        <v/>
      </c>
    </row>
    <row r="1503">
      <c r="A1503">
        <f>RAND()</f>
        <v/>
      </c>
      <c r="B1503">
        <f>IF('d_시나리오'!$J$2='d_시나리오'!$H$2,'d_시나리오'!$I$2,IF(A1503&lt;('d_시나리오'!$I$2-'d_시나리오'!$H$2)/('d_시나리오'!$J$2-'d_시나리오'!$H$2),'d_시나리오'!$H$2+SQRT(A1503*('d_시나리오'!$J$2-'d_시나리오'!$H$2)*('d_시나리오'!$I$2-'d_시나리오'!$H$2)),'d_시나리오'!$J$2-SQRT((1-A1503)*('d_시나리오'!$J$2-'d_시나리오'!$H$2)*('d_시나리오'!$J$2-'d_시나리오'!$I$2))))</f>
        <v/>
      </c>
      <c r="C1503">
        <f>BETAINV(RAND(),2,6)</f>
        <v/>
      </c>
      <c r="D1503">
        <f>INDEX('d_분포'!$A$2:$A$28,RANDBETWEEN(1,27))</f>
        <v/>
      </c>
      <c r="E1503">
        <f>INDEX('d_분포'!$C$2:$C$5,RANDBETWEEN(1,4))*(0.9+0.2*RAND())</f>
        <v/>
      </c>
      <c r="F1503">
        <f>RAND()</f>
        <v/>
      </c>
      <c r="G1503">
        <f>IF('d_시나리오'!$J$3='d_시나리오'!$H$3,'d_시나리오'!$I$3,IF(F1503&lt;('d_시나리오'!$I$3-'d_시나리오'!$H$3)/('d_시나리오'!$J$3-'d_시나리오'!$H$3),'d_시나리오'!$H$3+SQRT(F1503*('d_시나리오'!$J$3-'d_시나리오'!$H$3)*('d_시나리오'!$I$3-'d_시나리오'!$H$3)),'d_시나리오'!$J$3-SQRT((1-F1503)*('d_시나리오'!$J$3-'d_시나리오'!$H$3)*('d_시나리오'!$J$3-'d_시나리오'!$I$3))))</f>
        <v/>
      </c>
      <c r="H1503">
        <f>RAND()</f>
        <v/>
      </c>
      <c r="I1503">
        <f>IF('d_시나리오'!$J$4='d_시나리오'!$H$4,'d_시나리오'!$I$4,IF(H1503&lt;('d_시나리오'!$I$4-'d_시나리오'!$H$4)/('d_시나리오'!$J$4-'d_시나리오'!$H$4),'d_시나리오'!$H$4+SQRT(H1503*('d_시나리오'!$J$4-'d_시나리오'!$H$4)*('d_시나리오'!$I$4-'d_시나리오'!$H$4)),'d_시나리오'!$J$4-SQRT((1-H1503)*('d_시나리오'!$J$4-'d_시나리오'!$H$4)*('d_시나리오'!$J$4-'d_시나리오'!$I$4))))</f>
        <v/>
      </c>
      <c r="J1503">
        <f>RAND()</f>
        <v/>
      </c>
      <c r="K1503">
        <f>IF('d_시나리오'!$J$5='d_시나리오'!$H$5,'d_시나리오'!$I$5,IF(J1503&lt;('d_시나리오'!$I$5-'d_시나리오'!$H$5)/('d_시나리오'!$J$5-'d_시나리오'!$H$5),'d_시나리오'!$H$5+SQRT(J1503*('d_시나리오'!$J$5-'d_시나리오'!$H$5)*('d_시나리오'!$I$5-'d_시나리오'!$H$5)),'d_시나리오'!$J$5-SQRT((1-J1503)*('d_시나리오'!$J$5-'d_시나리오'!$H$5)*('d_시나리오'!$J$5-'d_시나리오'!$I$5))))</f>
        <v/>
      </c>
      <c r="L1503">
        <f>RAND()</f>
        <v/>
      </c>
      <c r="M1503">
        <f>IF('d_시나리오'!$J$6='d_시나리오'!$H$6,'d_시나리오'!$I$6,IF(L1503&lt;('d_시나리오'!$I$6-'d_시나리오'!$H$6)/('d_시나리오'!$J$6-'d_시나리오'!$H$6),'d_시나리오'!$H$6+SQRT(L1503*('d_시나리오'!$J$6-'d_시나리오'!$H$6)*('d_시나리오'!$I$6-'d_시나리오'!$H$6)),'d_시나리오'!$J$6-SQRT((1-L1503)*('d_시나리오'!$J$6-'d_시나리오'!$H$6)*('d_시나리오'!$J$6-'d_시나리오'!$I$6))))</f>
        <v/>
      </c>
      <c r="N1503">
        <f>INDEX('d_분포'!$B$2:$B$57,RANDBETWEEN(1,56))</f>
        <v/>
      </c>
      <c r="O1503">
        <f>BETAINV(RAND(),5,5)</f>
        <v/>
      </c>
      <c r="P1503">
        <f>'d_고정'!$B$1*'6_기대효과'!$H$7*('d_시나리오'!$I$7/'d_고정'!$B$2)*B1503</f>
        <v/>
      </c>
      <c r="Q1503">
        <f>P1503*C1503</f>
        <v/>
      </c>
      <c r="R1503">
        <f>P1503*E1503</f>
        <v/>
      </c>
      <c r="S1503">
        <f>R1503*G1503</f>
        <v/>
      </c>
      <c r="T1503">
        <f>Q1503+S1503</f>
        <v/>
      </c>
      <c r="U1503">
        <f>(Q1503*D1503+S1503*I1503)*(1-O1503)</f>
        <v/>
      </c>
      <c r="V1503">
        <f>(R1503*K1503*N1503+'d_고정'!$B$3*('6_기대효과'!$H$7/8)*N1503*'d_고정'!$B$10*M1503*('6_기대효과'!$K$7/'d_고정'!$B$9))*(1-O1503)</f>
        <v/>
      </c>
      <c r="W1503">
        <f>(S1503*I1503+R1503*MAX(K1503-'d_고정'!$B$10*M1503*('6_기대효과'!$K$7/'d_고정'!$B$9),0)*N1503)*(1-O1503)</f>
        <v/>
      </c>
      <c r="X1503">
        <f>U1503+V1503</f>
        <v/>
      </c>
      <c r="Y1503">
        <f>U1503/('d_고정'!$B$5*'6_기대효과'!$H$7/8)/'d_고정'!$B$6</f>
        <v/>
      </c>
      <c r="Z1503">
        <f>U1503/('d_고정'!$B$8*'6_기대효과'!$H$7/8)</f>
        <v/>
      </c>
    </row>
    <row r="1504">
      <c r="A1504">
        <f>RAND()</f>
        <v/>
      </c>
      <c r="B1504">
        <f>IF('d_시나리오'!$J$2='d_시나리오'!$H$2,'d_시나리오'!$I$2,IF(A1504&lt;('d_시나리오'!$I$2-'d_시나리오'!$H$2)/('d_시나리오'!$J$2-'d_시나리오'!$H$2),'d_시나리오'!$H$2+SQRT(A1504*('d_시나리오'!$J$2-'d_시나리오'!$H$2)*('d_시나리오'!$I$2-'d_시나리오'!$H$2)),'d_시나리오'!$J$2-SQRT((1-A1504)*('d_시나리오'!$J$2-'d_시나리오'!$H$2)*('d_시나리오'!$J$2-'d_시나리오'!$I$2))))</f>
        <v/>
      </c>
      <c r="C1504">
        <f>BETAINV(RAND(),2,6)</f>
        <v/>
      </c>
      <c r="D1504">
        <f>INDEX('d_분포'!$A$2:$A$28,RANDBETWEEN(1,27))</f>
        <v/>
      </c>
      <c r="E1504">
        <f>INDEX('d_분포'!$C$2:$C$5,RANDBETWEEN(1,4))*(0.9+0.2*RAND())</f>
        <v/>
      </c>
      <c r="F1504">
        <f>RAND()</f>
        <v/>
      </c>
      <c r="G1504">
        <f>IF('d_시나리오'!$J$3='d_시나리오'!$H$3,'d_시나리오'!$I$3,IF(F1504&lt;('d_시나리오'!$I$3-'d_시나리오'!$H$3)/('d_시나리오'!$J$3-'d_시나리오'!$H$3),'d_시나리오'!$H$3+SQRT(F1504*('d_시나리오'!$J$3-'d_시나리오'!$H$3)*('d_시나리오'!$I$3-'d_시나리오'!$H$3)),'d_시나리오'!$J$3-SQRT((1-F1504)*('d_시나리오'!$J$3-'d_시나리오'!$H$3)*('d_시나리오'!$J$3-'d_시나리오'!$I$3))))</f>
        <v/>
      </c>
      <c r="H1504">
        <f>RAND()</f>
        <v/>
      </c>
      <c r="I1504">
        <f>IF('d_시나리오'!$J$4='d_시나리오'!$H$4,'d_시나리오'!$I$4,IF(H1504&lt;('d_시나리오'!$I$4-'d_시나리오'!$H$4)/('d_시나리오'!$J$4-'d_시나리오'!$H$4),'d_시나리오'!$H$4+SQRT(H1504*('d_시나리오'!$J$4-'d_시나리오'!$H$4)*('d_시나리오'!$I$4-'d_시나리오'!$H$4)),'d_시나리오'!$J$4-SQRT((1-H1504)*('d_시나리오'!$J$4-'d_시나리오'!$H$4)*('d_시나리오'!$J$4-'d_시나리오'!$I$4))))</f>
        <v/>
      </c>
      <c r="J1504">
        <f>RAND()</f>
        <v/>
      </c>
      <c r="K1504">
        <f>IF('d_시나리오'!$J$5='d_시나리오'!$H$5,'d_시나리오'!$I$5,IF(J1504&lt;('d_시나리오'!$I$5-'d_시나리오'!$H$5)/('d_시나리오'!$J$5-'d_시나리오'!$H$5),'d_시나리오'!$H$5+SQRT(J1504*('d_시나리오'!$J$5-'d_시나리오'!$H$5)*('d_시나리오'!$I$5-'d_시나리오'!$H$5)),'d_시나리오'!$J$5-SQRT((1-J1504)*('d_시나리오'!$J$5-'d_시나리오'!$H$5)*('d_시나리오'!$J$5-'d_시나리오'!$I$5))))</f>
        <v/>
      </c>
      <c r="L1504">
        <f>RAND()</f>
        <v/>
      </c>
      <c r="M1504">
        <f>IF('d_시나리오'!$J$6='d_시나리오'!$H$6,'d_시나리오'!$I$6,IF(L1504&lt;('d_시나리오'!$I$6-'d_시나리오'!$H$6)/('d_시나리오'!$J$6-'d_시나리오'!$H$6),'d_시나리오'!$H$6+SQRT(L1504*('d_시나리오'!$J$6-'d_시나리오'!$H$6)*('d_시나리오'!$I$6-'d_시나리오'!$H$6)),'d_시나리오'!$J$6-SQRT((1-L1504)*('d_시나리오'!$J$6-'d_시나리오'!$H$6)*('d_시나리오'!$J$6-'d_시나리오'!$I$6))))</f>
        <v/>
      </c>
      <c r="N1504">
        <f>INDEX('d_분포'!$B$2:$B$57,RANDBETWEEN(1,56))</f>
        <v/>
      </c>
      <c r="O1504">
        <f>BETAINV(RAND(),5,5)</f>
        <v/>
      </c>
      <c r="P1504">
        <f>'d_고정'!$B$1*'6_기대효과'!$H$7*('d_시나리오'!$I$7/'d_고정'!$B$2)*B1504</f>
        <v/>
      </c>
      <c r="Q1504">
        <f>P1504*C1504</f>
        <v/>
      </c>
      <c r="R1504">
        <f>P1504*E1504</f>
        <v/>
      </c>
      <c r="S1504">
        <f>R1504*G1504</f>
        <v/>
      </c>
      <c r="T1504">
        <f>Q1504+S1504</f>
        <v/>
      </c>
      <c r="U1504">
        <f>(Q1504*D1504+S1504*I1504)*(1-O1504)</f>
        <v/>
      </c>
      <c r="V1504">
        <f>(R1504*K1504*N1504+'d_고정'!$B$3*('6_기대효과'!$H$7/8)*N1504*'d_고정'!$B$10*M1504*('6_기대효과'!$K$7/'d_고정'!$B$9))*(1-O1504)</f>
        <v/>
      </c>
      <c r="W1504">
        <f>(S1504*I1504+R1504*MAX(K1504-'d_고정'!$B$10*M1504*('6_기대효과'!$K$7/'d_고정'!$B$9),0)*N1504)*(1-O1504)</f>
        <v/>
      </c>
      <c r="X1504">
        <f>U1504+V1504</f>
        <v/>
      </c>
      <c r="Y1504">
        <f>U1504/('d_고정'!$B$5*'6_기대효과'!$H$7/8)/'d_고정'!$B$6</f>
        <v/>
      </c>
      <c r="Z1504">
        <f>U1504/('d_고정'!$B$8*'6_기대효과'!$H$7/8)</f>
        <v/>
      </c>
    </row>
    <row r="1505">
      <c r="A1505">
        <f>RAND()</f>
        <v/>
      </c>
      <c r="B1505">
        <f>IF('d_시나리오'!$J$2='d_시나리오'!$H$2,'d_시나리오'!$I$2,IF(A1505&lt;('d_시나리오'!$I$2-'d_시나리오'!$H$2)/('d_시나리오'!$J$2-'d_시나리오'!$H$2),'d_시나리오'!$H$2+SQRT(A1505*('d_시나리오'!$J$2-'d_시나리오'!$H$2)*('d_시나리오'!$I$2-'d_시나리오'!$H$2)),'d_시나리오'!$J$2-SQRT((1-A1505)*('d_시나리오'!$J$2-'d_시나리오'!$H$2)*('d_시나리오'!$J$2-'d_시나리오'!$I$2))))</f>
        <v/>
      </c>
      <c r="C1505">
        <f>BETAINV(RAND(),2,6)</f>
        <v/>
      </c>
      <c r="D1505">
        <f>INDEX('d_분포'!$A$2:$A$28,RANDBETWEEN(1,27))</f>
        <v/>
      </c>
      <c r="E1505">
        <f>INDEX('d_분포'!$C$2:$C$5,RANDBETWEEN(1,4))*(0.9+0.2*RAND())</f>
        <v/>
      </c>
      <c r="F1505">
        <f>RAND()</f>
        <v/>
      </c>
      <c r="G1505">
        <f>IF('d_시나리오'!$J$3='d_시나리오'!$H$3,'d_시나리오'!$I$3,IF(F1505&lt;('d_시나리오'!$I$3-'d_시나리오'!$H$3)/('d_시나리오'!$J$3-'d_시나리오'!$H$3),'d_시나리오'!$H$3+SQRT(F1505*('d_시나리오'!$J$3-'d_시나리오'!$H$3)*('d_시나리오'!$I$3-'d_시나리오'!$H$3)),'d_시나리오'!$J$3-SQRT((1-F1505)*('d_시나리오'!$J$3-'d_시나리오'!$H$3)*('d_시나리오'!$J$3-'d_시나리오'!$I$3))))</f>
        <v/>
      </c>
      <c r="H1505">
        <f>RAND()</f>
        <v/>
      </c>
      <c r="I1505">
        <f>IF('d_시나리오'!$J$4='d_시나리오'!$H$4,'d_시나리오'!$I$4,IF(H1505&lt;('d_시나리오'!$I$4-'d_시나리오'!$H$4)/('d_시나리오'!$J$4-'d_시나리오'!$H$4),'d_시나리오'!$H$4+SQRT(H1505*('d_시나리오'!$J$4-'d_시나리오'!$H$4)*('d_시나리오'!$I$4-'d_시나리오'!$H$4)),'d_시나리오'!$J$4-SQRT((1-H1505)*('d_시나리오'!$J$4-'d_시나리오'!$H$4)*('d_시나리오'!$J$4-'d_시나리오'!$I$4))))</f>
        <v/>
      </c>
      <c r="J1505">
        <f>RAND()</f>
        <v/>
      </c>
      <c r="K1505">
        <f>IF('d_시나리오'!$J$5='d_시나리오'!$H$5,'d_시나리오'!$I$5,IF(J1505&lt;('d_시나리오'!$I$5-'d_시나리오'!$H$5)/('d_시나리오'!$J$5-'d_시나리오'!$H$5),'d_시나리오'!$H$5+SQRT(J1505*('d_시나리오'!$J$5-'d_시나리오'!$H$5)*('d_시나리오'!$I$5-'d_시나리오'!$H$5)),'d_시나리오'!$J$5-SQRT((1-J1505)*('d_시나리오'!$J$5-'d_시나리오'!$H$5)*('d_시나리오'!$J$5-'d_시나리오'!$I$5))))</f>
        <v/>
      </c>
      <c r="L1505">
        <f>RAND()</f>
        <v/>
      </c>
      <c r="M1505">
        <f>IF('d_시나리오'!$J$6='d_시나리오'!$H$6,'d_시나리오'!$I$6,IF(L1505&lt;('d_시나리오'!$I$6-'d_시나리오'!$H$6)/('d_시나리오'!$J$6-'d_시나리오'!$H$6),'d_시나리오'!$H$6+SQRT(L1505*('d_시나리오'!$J$6-'d_시나리오'!$H$6)*('d_시나리오'!$I$6-'d_시나리오'!$H$6)),'d_시나리오'!$J$6-SQRT((1-L1505)*('d_시나리오'!$J$6-'d_시나리오'!$H$6)*('d_시나리오'!$J$6-'d_시나리오'!$I$6))))</f>
        <v/>
      </c>
      <c r="N1505">
        <f>INDEX('d_분포'!$B$2:$B$57,RANDBETWEEN(1,56))</f>
        <v/>
      </c>
      <c r="O1505">
        <f>BETAINV(RAND(),5,5)</f>
        <v/>
      </c>
      <c r="P1505">
        <f>'d_고정'!$B$1*'6_기대효과'!$H$7*('d_시나리오'!$I$7/'d_고정'!$B$2)*B1505</f>
        <v/>
      </c>
      <c r="Q1505">
        <f>P1505*C1505</f>
        <v/>
      </c>
      <c r="R1505">
        <f>P1505*E1505</f>
        <v/>
      </c>
      <c r="S1505">
        <f>R1505*G1505</f>
        <v/>
      </c>
      <c r="T1505">
        <f>Q1505+S1505</f>
        <v/>
      </c>
      <c r="U1505">
        <f>(Q1505*D1505+S1505*I1505)*(1-O1505)</f>
        <v/>
      </c>
      <c r="V1505">
        <f>(R1505*K1505*N1505+'d_고정'!$B$3*('6_기대효과'!$H$7/8)*N1505*'d_고정'!$B$10*M1505*('6_기대효과'!$K$7/'d_고정'!$B$9))*(1-O1505)</f>
        <v/>
      </c>
      <c r="W1505">
        <f>(S1505*I1505+R1505*MAX(K1505-'d_고정'!$B$10*M1505*('6_기대효과'!$K$7/'d_고정'!$B$9),0)*N1505)*(1-O1505)</f>
        <v/>
      </c>
      <c r="X1505">
        <f>U1505+V1505</f>
        <v/>
      </c>
      <c r="Y1505">
        <f>U1505/('d_고정'!$B$5*'6_기대효과'!$H$7/8)/'d_고정'!$B$6</f>
        <v/>
      </c>
      <c r="Z1505">
        <f>U1505/('d_고정'!$B$8*'6_기대효과'!$H$7/8)</f>
        <v/>
      </c>
    </row>
    <row r="1506">
      <c r="A1506">
        <f>RAND()</f>
        <v/>
      </c>
      <c r="B1506">
        <f>IF('d_시나리오'!$J$2='d_시나리오'!$H$2,'d_시나리오'!$I$2,IF(A1506&lt;('d_시나리오'!$I$2-'d_시나리오'!$H$2)/('d_시나리오'!$J$2-'d_시나리오'!$H$2),'d_시나리오'!$H$2+SQRT(A1506*('d_시나리오'!$J$2-'d_시나리오'!$H$2)*('d_시나리오'!$I$2-'d_시나리오'!$H$2)),'d_시나리오'!$J$2-SQRT((1-A1506)*('d_시나리오'!$J$2-'d_시나리오'!$H$2)*('d_시나리오'!$J$2-'d_시나리오'!$I$2))))</f>
        <v/>
      </c>
      <c r="C1506">
        <f>BETAINV(RAND(),2,6)</f>
        <v/>
      </c>
      <c r="D1506">
        <f>INDEX('d_분포'!$A$2:$A$28,RANDBETWEEN(1,27))</f>
        <v/>
      </c>
      <c r="E1506">
        <f>INDEX('d_분포'!$C$2:$C$5,RANDBETWEEN(1,4))*(0.9+0.2*RAND())</f>
        <v/>
      </c>
      <c r="F1506">
        <f>RAND()</f>
        <v/>
      </c>
      <c r="G1506">
        <f>IF('d_시나리오'!$J$3='d_시나리오'!$H$3,'d_시나리오'!$I$3,IF(F1506&lt;('d_시나리오'!$I$3-'d_시나리오'!$H$3)/('d_시나리오'!$J$3-'d_시나리오'!$H$3),'d_시나리오'!$H$3+SQRT(F1506*('d_시나리오'!$J$3-'d_시나리오'!$H$3)*('d_시나리오'!$I$3-'d_시나리오'!$H$3)),'d_시나리오'!$J$3-SQRT((1-F1506)*('d_시나리오'!$J$3-'d_시나리오'!$H$3)*('d_시나리오'!$J$3-'d_시나리오'!$I$3))))</f>
        <v/>
      </c>
      <c r="H1506">
        <f>RAND()</f>
        <v/>
      </c>
      <c r="I1506">
        <f>IF('d_시나리오'!$J$4='d_시나리오'!$H$4,'d_시나리오'!$I$4,IF(H1506&lt;('d_시나리오'!$I$4-'d_시나리오'!$H$4)/('d_시나리오'!$J$4-'d_시나리오'!$H$4),'d_시나리오'!$H$4+SQRT(H1506*('d_시나리오'!$J$4-'d_시나리오'!$H$4)*('d_시나리오'!$I$4-'d_시나리오'!$H$4)),'d_시나리오'!$J$4-SQRT((1-H1506)*('d_시나리오'!$J$4-'d_시나리오'!$H$4)*('d_시나리오'!$J$4-'d_시나리오'!$I$4))))</f>
        <v/>
      </c>
      <c r="J1506">
        <f>RAND()</f>
        <v/>
      </c>
      <c r="K1506">
        <f>IF('d_시나리오'!$J$5='d_시나리오'!$H$5,'d_시나리오'!$I$5,IF(J1506&lt;('d_시나리오'!$I$5-'d_시나리오'!$H$5)/('d_시나리오'!$J$5-'d_시나리오'!$H$5),'d_시나리오'!$H$5+SQRT(J1506*('d_시나리오'!$J$5-'d_시나리오'!$H$5)*('d_시나리오'!$I$5-'d_시나리오'!$H$5)),'d_시나리오'!$J$5-SQRT((1-J1506)*('d_시나리오'!$J$5-'d_시나리오'!$H$5)*('d_시나리오'!$J$5-'d_시나리오'!$I$5))))</f>
        <v/>
      </c>
      <c r="L1506">
        <f>RAND()</f>
        <v/>
      </c>
      <c r="M1506">
        <f>IF('d_시나리오'!$J$6='d_시나리오'!$H$6,'d_시나리오'!$I$6,IF(L1506&lt;('d_시나리오'!$I$6-'d_시나리오'!$H$6)/('d_시나리오'!$J$6-'d_시나리오'!$H$6),'d_시나리오'!$H$6+SQRT(L1506*('d_시나리오'!$J$6-'d_시나리오'!$H$6)*('d_시나리오'!$I$6-'d_시나리오'!$H$6)),'d_시나리오'!$J$6-SQRT((1-L1506)*('d_시나리오'!$J$6-'d_시나리오'!$H$6)*('d_시나리오'!$J$6-'d_시나리오'!$I$6))))</f>
        <v/>
      </c>
      <c r="N1506">
        <f>INDEX('d_분포'!$B$2:$B$57,RANDBETWEEN(1,56))</f>
        <v/>
      </c>
      <c r="O1506">
        <f>BETAINV(RAND(),5,5)</f>
        <v/>
      </c>
      <c r="P1506">
        <f>'d_고정'!$B$1*'6_기대효과'!$H$7*('d_시나리오'!$I$7/'d_고정'!$B$2)*B1506</f>
        <v/>
      </c>
      <c r="Q1506">
        <f>P1506*C1506</f>
        <v/>
      </c>
      <c r="R1506">
        <f>P1506*E1506</f>
        <v/>
      </c>
      <c r="S1506">
        <f>R1506*G1506</f>
        <v/>
      </c>
      <c r="T1506">
        <f>Q1506+S1506</f>
        <v/>
      </c>
      <c r="U1506">
        <f>(Q1506*D1506+S1506*I1506)*(1-O1506)</f>
        <v/>
      </c>
      <c r="V1506">
        <f>(R1506*K1506*N1506+'d_고정'!$B$3*('6_기대효과'!$H$7/8)*N1506*'d_고정'!$B$10*M1506*('6_기대효과'!$K$7/'d_고정'!$B$9))*(1-O1506)</f>
        <v/>
      </c>
      <c r="W1506">
        <f>(S1506*I1506+R1506*MAX(K1506-'d_고정'!$B$10*M1506*('6_기대효과'!$K$7/'d_고정'!$B$9),0)*N1506)*(1-O1506)</f>
        <v/>
      </c>
      <c r="X1506">
        <f>U1506+V1506</f>
        <v/>
      </c>
      <c r="Y1506">
        <f>U1506/('d_고정'!$B$5*'6_기대효과'!$H$7/8)/'d_고정'!$B$6</f>
        <v/>
      </c>
      <c r="Z1506">
        <f>U1506/('d_고정'!$B$8*'6_기대효과'!$H$7/8)</f>
        <v/>
      </c>
    </row>
    <row r="1507">
      <c r="A1507">
        <f>RAND()</f>
        <v/>
      </c>
      <c r="B1507">
        <f>IF('d_시나리오'!$J$2='d_시나리오'!$H$2,'d_시나리오'!$I$2,IF(A1507&lt;('d_시나리오'!$I$2-'d_시나리오'!$H$2)/('d_시나리오'!$J$2-'d_시나리오'!$H$2),'d_시나리오'!$H$2+SQRT(A1507*('d_시나리오'!$J$2-'d_시나리오'!$H$2)*('d_시나리오'!$I$2-'d_시나리오'!$H$2)),'d_시나리오'!$J$2-SQRT((1-A1507)*('d_시나리오'!$J$2-'d_시나리오'!$H$2)*('d_시나리오'!$J$2-'d_시나리오'!$I$2))))</f>
        <v/>
      </c>
      <c r="C1507">
        <f>BETAINV(RAND(),2,6)</f>
        <v/>
      </c>
      <c r="D1507">
        <f>INDEX('d_분포'!$A$2:$A$28,RANDBETWEEN(1,27))</f>
        <v/>
      </c>
      <c r="E1507">
        <f>INDEX('d_분포'!$C$2:$C$5,RANDBETWEEN(1,4))*(0.9+0.2*RAND())</f>
        <v/>
      </c>
      <c r="F1507">
        <f>RAND()</f>
        <v/>
      </c>
      <c r="G1507">
        <f>IF('d_시나리오'!$J$3='d_시나리오'!$H$3,'d_시나리오'!$I$3,IF(F1507&lt;('d_시나리오'!$I$3-'d_시나리오'!$H$3)/('d_시나리오'!$J$3-'d_시나리오'!$H$3),'d_시나리오'!$H$3+SQRT(F1507*('d_시나리오'!$J$3-'d_시나리오'!$H$3)*('d_시나리오'!$I$3-'d_시나리오'!$H$3)),'d_시나리오'!$J$3-SQRT((1-F1507)*('d_시나리오'!$J$3-'d_시나리오'!$H$3)*('d_시나리오'!$J$3-'d_시나리오'!$I$3))))</f>
        <v/>
      </c>
      <c r="H1507">
        <f>RAND()</f>
        <v/>
      </c>
      <c r="I1507">
        <f>IF('d_시나리오'!$J$4='d_시나리오'!$H$4,'d_시나리오'!$I$4,IF(H1507&lt;('d_시나리오'!$I$4-'d_시나리오'!$H$4)/('d_시나리오'!$J$4-'d_시나리오'!$H$4),'d_시나리오'!$H$4+SQRT(H1507*('d_시나리오'!$J$4-'d_시나리오'!$H$4)*('d_시나리오'!$I$4-'d_시나리오'!$H$4)),'d_시나리오'!$J$4-SQRT((1-H1507)*('d_시나리오'!$J$4-'d_시나리오'!$H$4)*('d_시나리오'!$J$4-'d_시나리오'!$I$4))))</f>
        <v/>
      </c>
      <c r="J1507">
        <f>RAND()</f>
        <v/>
      </c>
      <c r="K1507">
        <f>IF('d_시나리오'!$J$5='d_시나리오'!$H$5,'d_시나리오'!$I$5,IF(J1507&lt;('d_시나리오'!$I$5-'d_시나리오'!$H$5)/('d_시나리오'!$J$5-'d_시나리오'!$H$5),'d_시나리오'!$H$5+SQRT(J1507*('d_시나리오'!$J$5-'d_시나리오'!$H$5)*('d_시나리오'!$I$5-'d_시나리오'!$H$5)),'d_시나리오'!$J$5-SQRT((1-J1507)*('d_시나리오'!$J$5-'d_시나리오'!$H$5)*('d_시나리오'!$J$5-'d_시나리오'!$I$5))))</f>
        <v/>
      </c>
      <c r="L1507">
        <f>RAND()</f>
        <v/>
      </c>
      <c r="M1507">
        <f>IF('d_시나리오'!$J$6='d_시나리오'!$H$6,'d_시나리오'!$I$6,IF(L1507&lt;('d_시나리오'!$I$6-'d_시나리오'!$H$6)/('d_시나리오'!$J$6-'d_시나리오'!$H$6),'d_시나리오'!$H$6+SQRT(L1507*('d_시나리오'!$J$6-'d_시나리오'!$H$6)*('d_시나리오'!$I$6-'d_시나리오'!$H$6)),'d_시나리오'!$J$6-SQRT((1-L1507)*('d_시나리오'!$J$6-'d_시나리오'!$H$6)*('d_시나리오'!$J$6-'d_시나리오'!$I$6))))</f>
        <v/>
      </c>
      <c r="N1507">
        <f>INDEX('d_분포'!$B$2:$B$57,RANDBETWEEN(1,56))</f>
        <v/>
      </c>
      <c r="O1507">
        <f>BETAINV(RAND(),5,5)</f>
        <v/>
      </c>
      <c r="P1507">
        <f>'d_고정'!$B$1*'6_기대효과'!$H$7*('d_시나리오'!$I$7/'d_고정'!$B$2)*B1507</f>
        <v/>
      </c>
      <c r="Q1507">
        <f>P1507*C1507</f>
        <v/>
      </c>
      <c r="R1507">
        <f>P1507*E1507</f>
        <v/>
      </c>
      <c r="S1507">
        <f>R1507*G1507</f>
        <v/>
      </c>
      <c r="T1507">
        <f>Q1507+S1507</f>
        <v/>
      </c>
      <c r="U1507">
        <f>(Q1507*D1507+S1507*I1507)*(1-O1507)</f>
        <v/>
      </c>
      <c r="V1507">
        <f>(R1507*K1507*N1507+'d_고정'!$B$3*('6_기대효과'!$H$7/8)*N1507*'d_고정'!$B$10*M1507*('6_기대효과'!$K$7/'d_고정'!$B$9))*(1-O1507)</f>
        <v/>
      </c>
      <c r="W1507">
        <f>(S1507*I1507+R1507*MAX(K1507-'d_고정'!$B$10*M1507*('6_기대효과'!$K$7/'d_고정'!$B$9),0)*N1507)*(1-O1507)</f>
        <v/>
      </c>
      <c r="X1507">
        <f>U1507+V1507</f>
        <v/>
      </c>
      <c r="Y1507">
        <f>U1507/('d_고정'!$B$5*'6_기대효과'!$H$7/8)/'d_고정'!$B$6</f>
        <v/>
      </c>
      <c r="Z1507">
        <f>U1507/('d_고정'!$B$8*'6_기대효과'!$H$7/8)</f>
        <v/>
      </c>
    </row>
    <row r="1508">
      <c r="A1508">
        <f>RAND()</f>
        <v/>
      </c>
      <c r="B1508">
        <f>IF('d_시나리오'!$J$2='d_시나리오'!$H$2,'d_시나리오'!$I$2,IF(A1508&lt;('d_시나리오'!$I$2-'d_시나리오'!$H$2)/('d_시나리오'!$J$2-'d_시나리오'!$H$2),'d_시나리오'!$H$2+SQRT(A1508*('d_시나리오'!$J$2-'d_시나리오'!$H$2)*('d_시나리오'!$I$2-'d_시나리오'!$H$2)),'d_시나리오'!$J$2-SQRT((1-A1508)*('d_시나리오'!$J$2-'d_시나리오'!$H$2)*('d_시나리오'!$J$2-'d_시나리오'!$I$2))))</f>
        <v/>
      </c>
      <c r="C1508">
        <f>BETAINV(RAND(),2,6)</f>
        <v/>
      </c>
      <c r="D1508">
        <f>INDEX('d_분포'!$A$2:$A$28,RANDBETWEEN(1,27))</f>
        <v/>
      </c>
      <c r="E1508">
        <f>INDEX('d_분포'!$C$2:$C$5,RANDBETWEEN(1,4))*(0.9+0.2*RAND())</f>
        <v/>
      </c>
      <c r="F1508">
        <f>RAND()</f>
        <v/>
      </c>
      <c r="G1508">
        <f>IF('d_시나리오'!$J$3='d_시나리오'!$H$3,'d_시나리오'!$I$3,IF(F1508&lt;('d_시나리오'!$I$3-'d_시나리오'!$H$3)/('d_시나리오'!$J$3-'d_시나리오'!$H$3),'d_시나리오'!$H$3+SQRT(F1508*('d_시나리오'!$J$3-'d_시나리오'!$H$3)*('d_시나리오'!$I$3-'d_시나리오'!$H$3)),'d_시나리오'!$J$3-SQRT((1-F1508)*('d_시나리오'!$J$3-'d_시나리오'!$H$3)*('d_시나리오'!$J$3-'d_시나리오'!$I$3))))</f>
        <v/>
      </c>
      <c r="H1508">
        <f>RAND()</f>
        <v/>
      </c>
      <c r="I1508">
        <f>IF('d_시나리오'!$J$4='d_시나리오'!$H$4,'d_시나리오'!$I$4,IF(H1508&lt;('d_시나리오'!$I$4-'d_시나리오'!$H$4)/('d_시나리오'!$J$4-'d_시나리오'!$H$4),'d_시나리오'!$H$4+SQRT(H1508*('d_시나리오'!$J$4-'d_시나리오'!$H$4)*('d_시나리오'!$I$4-'d_시나리오'!$H$4)),'d_시나리오'!$J$4-SQRT((1-H1508)*('d_시나리오'!$J$4-'d_시나리오'!$H$4)*('d_시나리오'!$J$4-'d_시나리오'!$I$4))))</f>
        <v/>
      </c>
      <c r="J1508">
        <f>RAND()</f>
        <v/>
      </c>
      <c r="K1508">
        <f>IF('d_시나리오'!$J$5='d_시나리오'!$H$5,'d_시나리오'!$I$5,IF(J1508&lt;('d_시나리오'!$I$5-'d_시나리오'!$H$5)/('d_시나리오'!$J$5-'d_시나리오'!$H$5),'d_시나리오'!$H$5+SQRT(J1508*('d_시나리오'!$J$5-'d_시나리오'!$H$5)*('d_시나리오'!$I$5-'d_시나리오'!$H$5)),'d_시나리오'!$J$5-SQRT((1-J1508)*('d_시나리오'!$J$5-'d_시나리오'!$H$5)*('d_시나리오'!$J$5-'d_시나리오'!$I$5))))</f>
        <v/>
      </c>
      <c r="L1508">
        <f>RAND()</f>
        <v/>
      </c>
      <c r="M1508">
        <f>IF('d_시나리오'!$J$6='d_시나리오'!$H$6,'d_시나리오'!$I$6,IF(L1508&lt;('d_시나리오'!$I$6-'d_시나리오'!$H$6)/('d_시나리오'!$J$6-'d_시나리오'!$H$6),'d_시나리오'!$H$6+SQRT(L1508*('d_시나리오'!$J$6-'d_시나리오'!$H$6)*('d_시나리오'!$I$6-'d_시나리오'!$H$6)),'d_시나리오'!$J$6-SQRT((1-L1508)*('d_시나리오'!$J$6-'d_시나리오'!$H$6)*('d_시나리오'!$J$6-'d_시나리오'!$I$6))))</f>
        <v/>
      </c>
      <c r="N1508">
        <f>INDEX('d_분포'!$B$2:$B$57,RANDBETWEEN(1,56))</f>
        <v/>
      </c>
      <c r="O1508">
        <f>BETAINV(RAND(),5,5)</f>
        <v/>
      </c>
      <c r="P1508">
        <f>'d_고정'!$B$1*'6_기대효과'!$H$7*('d_시나리오'!$I$7/'d_고정'!$B$2)*B1508</f>
        <v/>
      </c>
      <c r="Q1508">
        <f>P1508*C1508</f>
        <v/>
      </c>
      <c r="R1508">
        <f>P1508*E1508</f>
        <v/>
      </c>
      <c r="S1508">
        <f>R1508*G1508</f>
        <v/>
      </c>
      <c r="T1508">
        <f>Q1508+S1508</f>
        <v/>
      </c>
      <c r="U1508">
        <f>(Q1508*D1508+S1508*I1508)*(1-O1508)</f>
        <v/>
      </c>
      <c r="V1508">
        <f>(R1508*K1508*N1508+'d_고정'!$B$3*('6_기대효과'!$H$7/8)*N1508*'d_고정'!$B$10*M1508*('6_기대효과'!$K$7/'d_고정'!$B$9))*(1-O1508)</f>
        <v/>
      </c>
      <c r="W1508">
        <f>(S1508*I1508+R1508*MAX(K1508-'d_고정'!$B$10*M1508*('6_기대효과'!$K$7/'d_고정'!$B$9),0)*N1508)*(1-O1508)</f>
        <v/>
      </c>
      <c r="X1508">
        <f>U1508+V1508</f>
        <v/>
      </c>
      <c r="Y1508">
        <f>U1508/('d_고정'!$B$5*'6_기대효과'!$H$7/8)/'d_고정'!$B$6</f>
        <v/>
      </c>
      <c r="Z1508">
        <f>U1508/('d_고정'!$B$8*'6_기대효과'!$H$7/8)</f>
        <v/>
      </c>
    </row>
    <row r="1509">
      <c r="A1509">
        <f>RAND()</f>
        <v/>
      </c>
      <c r="B1509">
        <f>IF('d_시나리오'!$J$2='d_시나리오'!$H$2,'d_시나리오'!$I$2,IF(A1509&lt;('d_시나리오'!$I$2-'d_시나리오'!$H$2)/('d_시나리오'!$J$2-'d_시나리오'!$H$2),'d_시나리오'!$H$2+SQRT(A1509*('d_시나리오'!$J$2-'d_시나리오'!$H$2)*('d_시나리오'!$I$2-'d_시나리오'!$H$2)),'d_시나리오'!$J$2-SQRT((1-A1509)*('d_시나리오'!$J$2-'d_시나리오'!$H$2)*('d_시나리오'!$J$2-'d_시나리오'!$I$2))))</f>
        <v/>
      </c>
      <c r="C1509">
        <f>BETAINV(RAND(),2,6)</f>
        <v/>
      </c>
      <c r="D1509">
        <f>INDEX('d_분포'!$A$2:$A$28,RANDBETWEEN(1,27))</f>
        <v/>
      </c>
      <c r="E1509">
        <f>INDEX('d_분포'!$C$2:$C$5,RANDBETWEEN(1,4))*(0.9+0.2*RAND())</f>
        <v/>
      </c>
      <c r="F1509">
        <f>RAND()</f>
        <v/>
      </c>
      <c r="G1509">
        <f>IF('d_시나리오'!$J$3='d_시나리오'!$H$3,'d_시나리오'!$I$3,IF(F1509&lt;('d_시나리오'!$I$3-'d_시나리오'!$H$3)/('d_시나리오'!$J$3-'d_시나리오'!$H$3),'d_시나리오'!$H$3+SQRT(F1509*('d_시나리오'!$J$3-'d_시나리오'!$H$3)*('d_시나리오'!$I$3-'d_시나리오'!$H$3)),'d_시나리오'!$J$3-SQRT((1-F1509)*('d_시나리오'!$J$3-'d_시나리오'!$H$3)*('d_시나리오'!$J$3-'d_시나리오'!$I$3))))</f>
        <v/>
      </c>
      <c r="H1509">
        <f>RAND()</f>
        <v/>
      </c>
      <c r="I1509">
        <f>IF('d_시나리오'!$J$4='d_시나리오'!$H$4,'d_시나리오'!$I$4,IF(H1509&lt;('d_시나리오'!$I$4-'d_시나리오'!$H$4)/('d_시나리오'!$J$4-'d_시나리오'!$H$4),'d_시나리오'!$H$4+SQRT(H1509*('d_시나리오'!$J$4-'d_시나리오'!$H$4)*('d_시나리오'!$I$4-'d_시나리오'!$H$4)),'d_시나리오'!$J$4-SQRT((1-H1509)*('d_시나리오'!$J$4-'d_시나리오'!$H$4)*('d_시나리오'!$J$4-'d_시나리오'!$I$4))))</f>
        <v/>
      </c>
      <c r="J1509">
        <f>RAND()</f>
        <v/>
      </c>
      <c r="K1509">
        <f>IF('d_시나리오'!$J$5='d_시나리오'!$H$5,'d_시나리오'!$I$5,IF(J1509&lt;('d_시나리오'!$I$5-'d_시나리오'!$H$5)/('d_시나리오'!$J$5-'d_시나리오'!$H$5),'d_시나리오'!$H$5+SQRT(J1509*('d_시나리오'!$J$5-'d_시나리오'!$H$5)*('d_시나리오'!$I$5-'d_시나리오'!$H$5)),'d_시나리오'!$J$5-SQRT((1-J1509)*('d_시나리오'!$J$5-'d_시나리오'!$H$5)*('d_시나리오'!$J$5-'d_시나리오'!$I$5))))</f>
        <v/>
      </c>
      <c r="L1509">
        <f>RAND()</f>
        <v/>
      </c>
      <c r="M1509">
        <f>IF('d_시나리오'!$J$6='d_시나리오'!$H$6,'d_시나리오'!$I$6,IF(L1509&lt;('d_시나리오'!$I$6-'d_시나리오'!$H$6)/('d_시나리오'!$J$6-'d_시나리오'!$H$6),'d_시나리오'!$H$6+SQRT(L1509*('d_시나리오'!$J$6-'d_시나리오'!$H$6)*('d_시나리오'!$I$6-'d_시나리오'!$H$6)),'d_시나리오'!$J$6-SQRT((1-L1509)*('d_시나리오'!$J$6-'d_시나리오'!$H$6)*('d_시나리오'!$J$6-'d_시나리오'!$I$6))))</f>
        <v/>
      </c>
      <c r="N1509">
        <f>INDEX('d_분포'!$B$2:$B$57,RANDBETWEEN(1,56))</f>
        <v/>
      </c>
      <c r="O1509">
        <f>BETAINV(RAND(),5,5)</f>
        <v/>
      </c>
      <c r="P1509">
        <f>'d_고정'!$B$1*'6_기대효과'!$H$7*('d_시나리오'!$I$7/'d_고정'!$B$2)*B1509</f>
        <v/>
      </c>
      <c r="Q1509">
        <f>P1509*C1509</f>
        <v/>
      </c>
      <c r="R1509">
        <f>P1509*E1509</f>
        <v/>
      </c>
      <c r="S1509">
        <f>R1509*G1509</f>
        <v/>
      </c>
      <c r="T1509">
        <f>Q1509+S1509</f>
        <v/>
      </c>
      <c r="U1509">
        <f>(Q1509*D1509+S1509*I1509)*(1-O1509)</f>
        <v/>
      </c>
      <c r="V1509">
        <f>(R1509*K1509*N1509+'d_고정'!$B$3*('6_기대효과'!$H$7/8)*N1509*'d_고정'!$B$10*M1509*('6_기대효과'!$K$7/'d_고정'!$B$9))*(1-O1509)</f>
        <v/>
      </c>
      <c r="W1509">
        <f>(S1509*I1509+R1509*MAX(K1509-'d_고정'!$B$10*M1509*('6_기대효과'!$K$7/'d_고정'!$B$9),0)*N1509)*(1-O1509)</f>
        <v/>
      </c>
      <c r="X1509">
        <f>U1509+V1509</f>
        <v/>
      </c>
      <c r="Y1509">
        <f>U1509/('d_고정'!$B$5*'6_기대효과'!$H$7/8)/'d_고정'!$B$6</f>
        <v/>
      </c>
      <c r="Z1509">
        <f>U1509/('d_고정'!$B$8*'6_기대효과'!$H$7/8)</f>
        <v/>
      </c>
    </row>
    <row r="1510">
      <c r="A1510">
        <f>RAND()</f>
        <v/>
      </c>
      <c r="B1510">
        <f>IF('d_시나리오'!$J$2='d_시나리오'!$H$2,'d_시나리오'!$I$2,IF(A1510&lt;('d_시나리오'!$I$2-'d_시나리오'!$H$2)/('d_시나리오'!$J$2-'d_시나리오'!$H$2),'d_시나리오'!$H$2+SQRT(A1510*('d_시나리오'!$J$2-'d_시나리오'!$H$2)*('d_시나리오'!$I$2-'d_시나리오'!$H$2)),'d_시나리오'!$J$2-SQRT((1-A1510)*('d_시나리오'!$J$2-'d_시나리오'!$H$2)*('d_시나리오'!$J$2-'d_시나리오'!$I$2))))</f>
        <v/>
      </c>
      <c r="C1510">
        <f>BETAINV(RAND(),2,6)</f>
        <v/>
      </c>
      <c r="D1510">
        <f>INDEX('d_분포'!$A$2:$A$28,RANDBETWEEN(1,27))</f>
        <v/>
      </c>
      <c r="E1510">
        <f>INDEX('d_분포'!$C$2:$C$5,RANDBETWEEN(1,4))*(0.9+0.2*RAND())</f>
        <v/>
      </c>
      <c r="F1510">
        <f>RAND()</f>
        <v/>
      </c>
      <c r="G1510">
        <f>IF('d_시나리오'!$J$3='d_시나리오'!$H$3,'d_시나리오'!$I$3,IF(F1510&lt;('d_시나리오'!$I$3-'d_시나리오'!$H$3)/('d_시나리오'!$J$3-'d_시나리오'!$H$3),'d_시나리오'!$H$3+SQRT(F1510*('d_시나리오'!$J$3-'d_시나리오'!$H$3)*('d_시나리오'!$I$3-'d_시나리오'!$H$3)),'d_시나리오'!$J$3-SQRT((1-F1510)*('d_시나리오'!$J$3-'d_시나리오'!$H$3)*('d_시나리오'!$J$3-'d_시나리오'!$I$3))))</f>
        <v/>
      </c>
      <c r="H1510">
        <f>RAND()</f>
        <v/>
      </c>
      <c r="I1510">
        <f>IF('d_시나리오'!$J$4='d_시나리오'!$H$4,'d_시나리오'!$I$4,IF(H1510&lt;('d_시나리오'!$I$4-'d_시나리오'!$H$4)/('d_시나리오'!$J$4-'d_시나리오'!$H$4),'d_시나리오'!$H$4+SQRT(H1510*('d_시나리오'!$J$4-'d_시나리오'!$H$4)*('d_시나리오'!$I$4-'d_시나리오'!$H$4)),'d_시나리오'!$J$4-SQRT((1-H1510)*('d_시나리오'!$J$4-'d_시나리오'!$H$4)*('d_시나리오'!$J$4-'d_시나리오'!$I$4))))</f>
        <v/>
      </c>
      <c r="J1510">
        <f>RAND()</f>
        <v/>
      </c>
      <c r="K1510">
        <f>IF('d_시나리오'!$J$5='d_시나리오'!$H$5,'d_시나리오'!$I$5,IF(J1510&lt;('d_시나리오'!$I$5-'d_시나리오'!$H$5)/('d_시나리오'!$J$5-'d_시나리오'!$H$5),'d_시나리오'!$H$5+SQRT(J1510*('d_시나리오'!$J$5-'d_시나리오'!$H$5)*('d_시나리오'!$I$5-'d_시나리오'!$H$5)),'d_시나리오'!$J$5-SQRT((1-J1510)*('d_시나리오'!$J$5-'d_시나리오'!$H$5)*('d_시나리오'!$J$5-'d_시나리오'!$I$5))))</f>
        <v/>
      </c>
      <c r="L1510">
        <f>RAND()</f>
        <v/>
      </c>
      <c r="M1510">
        <f>IF('d_시나리오'!$J$6='d_시나리오'!$H$6,'d_시나리오'!$I$6,IF(L1510&lt;('d_시나리오'!$I$6-'d_시나리오'!$H$6)/('d_시나리오'!$J$6-'d_시나리오'!$H$6),'d_시나리오'!$H$6+SQRT(L1510*('d_시나리오'!$J$6-'d_시나리오'!$H$6)*('d_시나리오'!$I$6-'d_시나리오'!$H$6)),'d_시나리오'!$J$6-SQRT((1-L1510)*('d_시나리오'!$J$6-'d_시나리오'!$H$6)*('d_시나리오'!$J$6-'d_시나리오'!$I$6))))</f>
        <v/>
      </c>
      <c r="N1510">
        <f>INDEX('d_분포'!$B$2:$B$57,RANDBETWEEN(1,56))</f>
        <v/>
      </c>
      <c r="O1510">
        <f>BETAINV(RAND(),5,5)</f>
        <v/>
      </c>
      <c r="P1510">
        <f>'d_고정'!$B$1*'6_기대효과'!$H$7*('d_시나리오'!$I$7/'d_고정'!$B$2)*B1510</f>
        <v/>
      </c>
      <c r="Q1510">
        <f>P1510*C1510</f>
        <v/>
      </c>
      <c r="R1510">
        <f>P1510*E1510</f>
        <v/>
      </c>
      <c r="S1510">
        <f>R1510*G1510</f>
        <v/>
      </c>
      <c r="T1510">
        <f>Q1510+S1510</f>
        <v/>
      </c>
      <c r="U1510">
        <f>(Q1510*D1510+S1510*I1510)*(1-O1510)</f>
        <v/>
      </c>
      <c r="V1510">
        <f>(R1510*K1510*N1510+'d_고정'!$B$3*('6_기대효과'!$H$7/8)*N1510*'d_고정'!$B$10*M1510*('6_기대효과'!$K$7/'d_고정'!$B$9))*(1-O1510)</f>
        <v/>
      </c>
      <c r="W1510">
        <f>(S1510*I1510+R1510*MAX(K1510-'d_고정'!$B$10*M1510*('6_기대효과'!$K$7/'d_고정'!$B$9),0)*N1510)*(1-O1510)</f>
        <v/>
      </c>
      <c r="X1510">
        <f>U1510+V1510</f>
        <v/>
      </c>
      <c r="Y1510">
        <f>U1510/('d_고정'!$B$5*'6_기대효과'!$H$7/8)/'d_고정'!$B$6</f>
        <v/>
      </c>
      <c r="Z1510">
        <f>U1510/('d_고정'!$B$8*'6_기대효과'!$H$7/8)</f>
        <v/>
      </c>
    </row>
    <row r="1511">
      <c r="A1511">
        <f>RAND()</f>
        <v/>
      </c>
      <c r="B1511">
        <f>IF('d_시나리오'!$J$2='d_시나리오'!$H$2,'d_시나리오'!$I$2,IF(A1511&lt;('d_시나리오'!$I$2-'d_시나리오'!$H$2)/('d_시나리오'!$J$2-'d_시나리오'!$H$2),'d_시나리오'!$H$2+SQRT(A1511*('d_시나리오'!$J$2-'d_시나리오'!$H$2)*('d_시나리오'!$I$2-'d_시나리오'!$H$2)),'d_시나리오'!$J$2-SQRT((1-A1511)*('d_시나리오'!$J$2-'d_시나리오'!$H$2)*('d_시나리오'!$J$2-'d_시나리오'!$I$2))))</f>
        <v/>
      </c>
      <c r="C1511">
        <f>BETAINV(RAND(),2,6)</f>
        <v/>
      </c>
      <c r="D1511">
        <f>INDEX('d_분포'!$A$2:$A$28,RANDBETWEEN(1,27))</f>
        <v/>
      </c>
      <c r="E1511">
        <f>INDEX('d_분포'!$C$2:$C$5,RANDBETWEEN(1,4))*(0.9+0.2*RAND())</f>
        <v/>
      </c>
      <c r="F1511">
        <f>RAND()</f>
        <v/>
      </c>
      <c r="G1511">
        <f>IF('d_시나리오'!$J$3='d_시나리오'!$H$3,'d_시나리오'!$I$3,IF(F1511&lt;('d_시나리오'!$I$3-'d_시나리오'!$H$3)/('d_시나리오'!$J$3-'d_시나리오'!$H$3),'d_시나리오'!$H$3+SQRT(F1511*('d_시나리오'!$J$3-'d_시나리오'!$H$3)*('d_시나리오'!$I$3-'d_시나리오'!$H$3)),'d_시나리오'!$J$3-SQRT((1-F1511)*('d_시나리오'!$J$3-'d_시나리오'!$H$3)*('d_시나리오'!$J$3-'d_시나리오'!$I$3))))</f>
        <v/>
      </c>
      <c r="H1511">
        <f>RAND()</f>
        <v/>
      </c>
      <c r="I1511">
        <f>IF('d_시나리오'!$J$4='d_시나리오'!$H$4,'d_시나리오'!$I$4,IF(H1511&lt;('d_시나리오'!$I$4-'d_시나리오'!$H$4)/('d_시나리오'!$J$4-'d_시나리오'!$H$4),'d_시나리오'!$H$4+SQRT(H1511*('d_시나리오'!$J$4-'d_시나리오'!$H$4)*('d_시나리오'!$I$4-'d_시나리오'!$H$4)),'d_시나리오'!$J$4-SQRT((1-H1511)*('d_시나리오'!$J$4-'d_시나리오'!$H$4)*('d_시나리오'!$J$4-'d_시나리오'!$I$4))))</f>
        <v/>
      </c>
      <c r="J1511">
        <f>RAND()</f>
        <v/>
      </c>
      <c r="K1511">
        <f>IF('d_시나리오'!$J$5='d_시나리오'!$H$5,'d_시나리오'!$I$5,IF(J1511&lt;('d_시나리오'!$I$5-'d_시나리오'!$H$5)/('d_시나리오'!$J$5-'d_시나리오'!$H$5),'d_시나리오'!$H$5+SQRT(J1511*('d_시나리오'!$J$5-'d_시나리오'!$H$5)*('d_시나리오'!$I$5-'d_시나리오'!$H$5)),'d_시나리오'!$J$5-SQRT((1-J1511)*('d_시나리오'!$J$5-'d_시나리오'!$H$5)*('d_시나리오'!$J$5-'d_시나리오'!$I$5))))</f>
        <v/>
      </c>
      <c r="L1511">
        <f>RAND()</f>
        <v/>
      </c>
      <c r="M1511">
        <f>IF('d_시나리오'!$J$6='d_시나리오'!$H$6,'d_시나리오'!$I$6,IF(L1511&lt;('d_시나리오'!$I$6-'d_시나리오'!$H$6)/('d_시나리오'!$J$6-'d_시나리오'!$H$6),'d_시나리오'!$H$6+SQRT(L1511*('d_시나리오'!$J$6-'d_시나리오'!$H$6)*('d_시나리오'!$I$6-'d_시나리오'!$H$6)),'d_시나리오'!$J$6-SQRT((1-L1511)*('d_시나리오'!$J$6-'d_시나리오'!$H$6)*('d_시나리오'!$J$6-'d_시나리오'!$I$6))))</f>
        <v/>
      </c>
      <c r="N1511">
        <f>INDEX('d_분포'!$B$2:$B$57,RANDBETWEEN(1,56))</f>
        <v/>
      </c>
      <c r="O1511">
        <f>BETAINV(RAND(),5,5)</f>
        <v/>
      </c>
      <c r="P1511">
        <f>'d_고정'!$B$1*'6_기대효과'!$H$7*('d_시나리오'!$I$7/'d_고정'!$B$2)*B1511</f>
        <v/>
      </c>
      <c r="Q1511">
        <f>P1511*C1511</f>
        <v/>
      </c>
      <c r="R1511">
        <f>P1511*E1511</f>
        <v/>
      </c>
      <c r="S1511">
        <f>R1511*G1511</f>
        <v/>
      </c>
      <c r="T1511">
        <f>Q1511+S1511</f>
        <v/>
      </c>
      <c r="U1511">
        <f>(Q1511*D1511+S1511*I1511)*(1-O1511)</f>
        <v/>
      </c>
      <c r="V1511">
        <f>(R1511*K1511*N1511+'d_고정'!$B$3*('6_기대효과'!$H$7/8)*N1511*'d_고정'!$B$10*M1511*('6_기대효과'!$K$7/'d_고정'!$B$9))*(1-O1511)</f>
        <v/>
      </c>
      <c r="W1511">
        <f>(S1511*I1511+R1511*MAX(K1511-'d_고정'!$B$10*M1511*('6_기대효과'!$K$7/'d_고정'!$B$9),0)*N1511)*(1-O1511)</f>
        <v/>
      </c>
      <c r="X1511">
        <f>U1511+V1511</f>
        <v/>
      </c>
      <c r="Y1511">
        <f>U1511/('d_고정'!$B$5*'6_기대효과'!$H$7/8)/'d_고정'!$B$6</f>
        <v/>
      </c>
      <c r="Z1511">
        <f>U1511/('d_고정'!$B$8*'6_기대효과'!$H$7/8)</f>
        <v/>
      </c>
    </row>
    <row r="1512">
      <c r="A1512">
        <f>RAND()</f>
        <v/>
      </c>
      <c r="B1512">
        <f>IF('d_시나리오'!$J$2='d_시나리오'!$H$2,'d_시나리오'!$I$2,IF(A1512&lt;('d_시나리오'!$I$2-'d_시나리오'!$H$2)/('d_시나리오'!$J$2-'d_시나리오'!$H$2),'d_시나리오'!$H$2+SQRT(A1512*('d_시나리오'!$J$2-'d_시나리오'!$H$2)*('d_시나리오'!$I$2-'d_시나리오'!$H$2)),'d_시나리오'!$J$2-SQRT((1-A1512)*('d_시나리오'!$J$2-'d_시나리오'!$H$2)*('d_시나리오'!$J$2-'d_시나리오'!$I$2))))</f>
        <v/>
      </c>
      <c r="C1512">
        <f>BETAINV(RAND(),2,6)</f>
        <v/>
      </c>
      <c r="D1512">
        <f>INDEX('d_분포'!$A$2:$A$28,RANDBETWEEN(1,27))</f>
        <v/>
      </c>
      <c r="E1512">
        <f>INDEX('d_분포'!$C$2:$C$5,RANDBETWEEN(1,4))*(0.9+0.2*RAND())</f>
        <v/>
      </c>
      <c r="F1512">
        <f>RAND()</f>
        <v/>
      </c>
      <c r="G1512">
        <f>IF('d_시나리오'!$J$3='d_시나리오'!$H$3,'d_시나리오'!$I$3,IF(F1512&lt;('d_시나리오'!$I$3-'d_시나리오'!$H$3)/('d_시나리오'!$J$3-'d_시나리오'!$H$3),'d_시나리오'!$H$3+SQRT(F1512*('d_시나리오'!$J$3-'d_시나리오'!$H$3)*('d_시나리오'!$I$3-'d_시나리오'!$H$3)),'d_시나리오'!$J$3-SQRT((1-F1512)*('d_시나리오'!$J$3-'d_시나리오'!$H$3)*('d_시나리오'!$J$3-'d_시나리오'!$I$3))))</f>
        <v/>
      </c>
      <c r="H1512">
        <f>RAND()</f>
        <v/>
      </c>
      <c r="I1512">
        <f>IF('d_시나리오'!$J$4='d_시나리오'!$H$4,'d_시나리오'!$I$4,IF(H1512&lt;('d_시나리오'!$I$4-'d_시나리오'!$H$4)/('d_시나리오'!$J$4-'d_시나리오'!$H$4),'d_시나리오'!$H$4+SQRT(H1512*('d_시나리오'!$J$4-'d_시나리오'!$H$4)*('d_시나리오'!$I$4-'d_시나리오'!$H$4)),'d_시나리오'!$J$4-SQRT((1-H1512)*('d_시나리오'!$J$4-'d_시나리오'!$H$4)*('d_시나리오'!$J$4-'d_시나리오'!$I$4))))</f>
        <v/>
      </c>
      <c r="J1512">
        <f>RAND()</f>
        <v/>
      </c>
      <c r="K1512">
        <f>IF('d_시나리오'!$J$5='d_시나리오'!$H$5,'d_시나리오'!$I$5,IF(J1512&lt;('d_시나리오'!$I$5-'d_시나리오'!$H$5)/('d_시나리오'!$J$5-'d_시나리오'!$H$5),'d_시나리오'!$H$5+SQRT(J1512*('d_시나리오'!$J$5-'d_시나리오'!$H$5)*('d_시나리오'!$I$5-'d_시나리오'!$H$5)),'d_시나리오'!$J$5-SQRT((1-J1512)*('d_시나리오'!$J$5-'d_시나리오'!$H$5)*('d_시나리오'!$J$5-'d_시나리오'!$I$5))))</f>
        <v/>
      </c>
      <c r="L1512">
        <f>RAND()</f>
        <v/>
      </c>
      <c r="M1512">
        <f>IF('d_시나리오'!$J$6='d_시나리오'!$H$6,'d_시나리오'!$I$6,IF(L1512&lt;('d_시나리오'!$I$6-'d_시나리오'!$H$6)/('d_시나리오'!$J$6-'d_시나리오'!$H$6),'d_시나리오'!$H$6+SQRT(L1512*('d_시나리오'!$J$6-'d_시나리오'!$H$6)*('d_시나리오'!$I$6-'d_시나리오'!$H$6)),'d_시나리오'!$J$6-SQRT((1-L1512)*('d_시나리오'!$J$6-'d_시나리오'!$H$6)*('d_시나리오'!$J$6-'d_시나리오'!$I$6))))</f>
        <v/>
      </c>
      <c r="N1512">
        <f>INDEX('d_분포'!$B$2:$B$57,RANDBETWEEN(1,56))</f>
        <v/>
      </c>
      <c r="O1512">
        <f>BETAINV(RAND(),5,5)</f>
        <v/>
      </c>
      <c r="P1512">
        <f>'d_고정'!$B$1*'6_기대효과'!$H$7*('d_시나리오'!$I$7/'d_고정'!$B$2)*B1512</f>
        <v/>
      </c>
      <c r="Q1512">
        <f>P1512*C1512</f>
        <v/>
      </c>
      <c r="R1512">
        <f>P1512*E1512</f>
        <v/>
      </c>
      <c r="S1512">
        <f>R1512*G1512</f>
        <v/>
      </c>
      <c r="T1512">
        <f>Q1512+S1512</f>
        <v/>
      </c>
      <c r="U1512">
        <f>(Q1512*D1512+S1512*I1512)*(1-O1512)</f>
        <v/>
      </c>
      <c r="V1512">
        <f>(R1512*K1512*N1512+'d_고정'!$B$3*('6_기대효과'!$H$7/8)*N1512*'d_고정'!$B$10*M1512*('6_기대효과'!$K$7/'d_고정'!$B$9))*(1-O1512)</f>
        <v/>
      </c>
      <c r="W1512">
        <f>(S1512*I1512+R1512*MAX(K1512-'d_고정'!$B$10*M1512*('6_기대효과'!$K$7/'d_고정'!$B$9),0)*N1512)*(1-O1512)</f>
        <v/>
      </c>
      <c r="X1512">
        <f>U1512+V1512</f>
        <v/>
      </c>
      <c r="Y1512">
        <f>U1512/('d_고정'!$B$5*'6_기대효과'!$H$7/8)/'d_고정'!$B$6</f>
        <v/>
      </c>
      <c r="Z1512">
        <f>U1512/('d_고정'!$B$8*'6_기대효과'!$H$7/8)</f>
        <v/>
      </c>
    </row>
    <row r="1513">
      <c r="A1513">
        <f>RAND()</f>
        <v/>
      </c>
      <c r="B1513">
        <f>IF('d_시나리오'!$J$2='d_시나리오'!$H$2,'d_시나리오'!$I$2,IF(A1513&lt;('d_시나리오'!$I$2-'d_시나리오'!$H$2)/('d_시나리오'!$J$2-'d_시나리오'!$H$2),'d_시나리오'!$H$2+SQRT(A1513*('d_시나리오'!$J$2-'d_시나리오'!$H$2)*('d_시나리오'!$I$2-'d_시나리오'!$H$2)),'d_시나리오'!$J$2-SQRT((1-A1513)*('d_시나리오'!$J$2-'d_시나리오'!$H$2)*('d_시나리오'!$J$2-'d_시나리오'!$I$2))))</f>
        <v/>
      </c>
      <c r="C1513">
        <f>BETAINV(RAND(),2,6)</f>
        <v/>
      </c>
      <c r="D1513">
        <f>INDEX('d_분포'!$A$2:$A$28,RANDBETWEEN(1,27))</f>
        <v/>
      </c>
      <c r="E1513">
        <f>INDEX('d_분포'!$C$2:$C$5,RANDBETWEEN(1,4))*(0.9+0.2*RAND())</f>
        <v/>
      </c>
      <c r="F1513">
        <f>RAND()</f>
        <v/>
      </c>
      <c r="G1513">
        <f>IF('d_시나리오'!$J$3='d_시나리오'!$H$3,'d_시나리오'!$I$3,IF(F1513&lt;('d_시나리오'!$I$3-'d_시나리오'!$H$3)/('d_시나리오'!$J$3-'d_시나리오'!$H$3),'d_시나리오'!$H$3+SQRT(F1513*('d_시나리오'!$J$3-'d_시나리오'!$H$3)*('d_시나리오'!$I$3-'d_시나리오'!$H$3)),'d_시나리오'!$J$3-SQRT((1-F1513)*('d_시나리오'!$J$3-'d_시나리오'!$H$3)*('d_시나리오'!$J$3-'d_시나리오'!$I$3))))</f>
        <v/>
      </c>
      <c r="H1513">
        <f>RAND()</f>
        <v/>
      </c>
      <c r="I1513">
        <f>IF('d_시나리오'!$J$4='d_시나리오'!$H$4,'d_시나리오'!$I$4,IF(H1513&lt;('d_시나리오'!$I$4-'d_시나리오'!$H$4)/('d_시나리오'!$J$4-'d_시나리오'!$H$4),'d_시나리오'!$H$4+SQRT(H1513*('d_시나리오'!$J$4-'d_시나리오'!$H$4)*('d_시나리오'!$I$4-'d_시나리오'!$H$4)),'d_시나리오'!$J$4-SQRT((1-H1513)*('d_시나리오'!$J$4-'d_시나리오'!$H$4)*('d_시나리오'!$J$4-'d_시나리오'!$I$4))))</f>
        <v/>
      </c>
      <c r="J1513">
        <f>RAND()</f>
        <v/>
      </c>
      <c r="K1513">
        <f>IF('d_시나리오'!$J$5='d_시나리오'!$H$5,'d_시나리오'!$I$5,IF(J1513&lt;('d_시나리오'!$I$5-'d_시나리오'!$H$5)/('d_시나리오'!$J$5-'d_시나리오'!$H$5),'d_시나리오'!$H$5+SQRT(J1513*('d_시나리오'!$J$5-'d_시나리오'!$H$5)*('d_시나리오'!$I$5-'d_시나리오'!$H$5)),'d_시나리오'!$J$5-SQRT((1-J1513)*('d_시나리오'!$J$5-'d_시나리오'!$H$5)*('d_시나리오'!$J$5-'d_시나리오'!$I$5))))</f>
        <v/>
      </c>
      <c r="L1513">
        <f>RAND()</f>
        <v/>
      </c>
      <c r="M1513">
        <f>IF('d_시나리오'!$J$6='d_시나리오'!$H$6,'d_시나리오'!$I$6,IF(L1513&lt;('d_시나리오'!$I$6-'d_시나리오'!$H$6)/('d_시나리오'!$J$6-'d_시나리오'!$H$6),'d_시나리오'!$H$6+SQRT(L1513*('d_시나리오'!$J$6-'d_시나리오'!$H$6)*('d_시나리오'!$I$6-'d_시나리오'!$H$6)),'d_시나리오'!$J$6-SQRT((1-L1513)*('d_시나리오'!$J$6-'d_시나리오'!$H$6)*('d_시나리오'!$J$6-'d_시나리오'!$I$6))))</f>
        <v/>
      </c>
      <c r="N1513">
        <f>INDEX('d_분포'!$B$2:$B$57,RANDBETWEEN(1,56))</f>
        <v/>
      </c>
      <c r="O1513">
        <f>BETAINV(RAND(),5,5)</f>
        <v/>
      </c>
      <c r="P1513">
        <f>'d_고정'!$B$1*'6_기대효과'!$H$7*('d_시나리오'!$I$7/'d_고정'!$B$2)*B1513</f>
        <v/>
      </c>
      <c r="Q1513">
        <f>P1513*C1513</f>
        <v/>
      </c>
      <c r="R1513">
        <f>P1513*E1513</f>
        <v/>
      </c>
      <c r="S1513">
        <f>R1513*G1513</f>
        <v/>
      </c>
      <c r="T1513">
        <f>Q1513+S1513</f>
        <v/>
      </c>
      <c r="U1513">
        <f>(Q1513*D1513+S1513*I1513)*(1-O1513)</f>
        <v/>
      </c>
      <c r="V1513">
        <f>(R1513*K1513*N1513+'d_고정'!$B$3*('6_기대효과'!$H$7/8)*N1513*'d_고정'!$B$10*M1513*('6_기대효과'!$K$7/'d_고정'!$B$9))*(1-O1513)</f>
        <v/>
      </c>
      <c r="W1513">
        <f>(S1513*I1513+R1513*MAX(K1513-'d_고정'!$B$10*M1513*('6_기대효과'!$K$7/'d_고정'!$B$9),0)*N1513)*(1-O1513)</f>
        <v/>
      </c>
      <c r="X1513">
        <f>U1513+V1513</f>
        <v/>
      </c>
      <c r="Y1513">
        <f>U1513/('d_고정'!$B$5*'6_기대효과'!$H$7/8)/'d_고정'!$B$6</f>
        <v/>
      </c>
      <c r="Z1513">
        <f>U1513/('d_고정'!$B$8*'6_기대효과'!$H$7/8)</f>
        <v/>
      </c>
    </row>
    <row r="1514">
      <c r="A1514">
        <f>RAND()</f>
        <v/>
      </c>
      <c r="B1514">
        <f>IF('d_시나리오'!$J$2='d_시나리오'!$H$2,'d_시나리오'!$I$2,IF(A1514&lt;('d_시나리오'!$I$2-'d_시나리오'!$H$2)/('d_시나리오'!$J$2-'d_시나리오'!$H$2),'d_시나리오'!$H$2+SQRT(A1514*('d_시나리오'!$J$2-'d_시나리오'!$H$2)*('d_시나리오'!$I$2-'d_시나리오'!$H$2)),'d_시나리오'!$J$2-SQRT((1-A1514)*('d_시나리오'!$J$2-'d_시나리오'!$H$2)*('d_시나리오'!$J$2-'d_시나리오'!$I$2))))</f>
        <v/>
      </c>
      <c r="C1514">
        <f>BETAINV(RAND(),2,6)</f>
        <v/>
      </c>
      <c r="D1514">
        <f>INDEX('d_분포'!$A$2:$A$28,RANDBETWEEN(1,27))</f>
        <v/>
      </c>
      <c r="E1514">
        <f>INDEX('d_분포'!$C$2:$C$5,RANDBETWEEN(1,4))*(0.9+0.2*RAND())</f>
        <v/>
      </c>
      <c r="F1514">
        <f>RAND()</f>
        <v/>
      </c>
      <c r="G1514">
        <f>IF('d_시나리오'!$J$3='d_시나리오'!$H$3,'d_시나리오'!$I$3,IF(F1514&lt;('d_시나리오'!$I$3-'d_시나리오'!$H$3)/('d_시나리오'!$J$3-'d_시나리오'!$H$3),'d_시나리오'!$H$3+SQRT(F1514*('d_시나리오'!$J$3-'d_시나리오'!$H$3)*('d_시나리오'!$I$3-'d_시나리오'!$H$3)),'d_시나리오'!$J$3-SQRT((1-F1514)*('d_시나리오'!$J$3-'d_시나리오'!$H$3)*('d_시나리오'!$J$3-'d_시나리오'!$I$3))))</f>
        <v/>
      </c>
      <c r="H1514">
        <f>RAND()</f>
        <v/>
      </c>
      <c r="I1514">
        <f>IF('d_시나리오'!$J$4='d_시나리오'!$H$4,'d_시나리오'!$I$4,IF(H1514&lt;('d_시나리오'!$I$4-'d_시나리오'!$H$4)/('d_시나리오'!$J$4-'d_시나리오'!$H$4),'d_시나리오'!$H$4+SQRT(H1514*('d_시나리오'!$J$4-'d_시나리오'!$H$4)*('d_시나리오'!$I$4-'d_시나리오'!$H$4)),'d_시나리오'!$J$4-SQRT((1-H1514)*('d_시나리오'!$J$4-'d_시나리오'!$H$4)*('d_시나리오'!$J$4-'d_시나리오'!$I$4))))</f>
        <v/>
      </c>
      <c r="J1514">
        <f>RAND()</f>
        <v/>
      </c>
      <c r="K1514">
        <f>IF('d_시나리오'!$J$5='d_시나리오'!$H$5,'d_시나리오'!$I$5,IF(J1514&lt;('d_시나리오'!$I$5-'d_시나리오'!$H$5)/('d_시나리오'!$J$5-'d_시나리오'!$H$5),'d_시나리오'!$H$5+SQRT(J1514*('d_시나리오'!$J$5-'d_시나리오'!$H$5)*('d_시나리오'!$I$5-'d_시나리오'!$H$5)),'d_시나리오'!$J$5-SQRT((1-J1514)*('d_시나리오'!$J$5-'d_시나리오'!$H$5)*('d_시나리오'!$J$5-'d_시나리오'!$I$5))))</f>
        <v/>
      </c>
      <c r="L1514">
        <f>RAND()</f>
        <v/>
      </c>
      <c r="M1514">
        <f>IF('d_시나리오'!$J$6='d_시나리오'!$H$6,'d_시나리오'!$I$6,IF(L1514&lt;('d_시나리오'!$I$6-'d_시나리오'!$H$6)/('d_시나리오'!$J$6-'d_시나리오'!$H$6),'d_시나리오'!$H$6+SQRT(L1514*('d_시나리오'!$J$6-'d_시나리오'!$H$6)*('d_시나리오'!$I$6-'d_시나리오'!$H$6)),'d_시나리오'!$J$6-SQRT((1-L1514)*('d_시나리오'!$J$6-'d_시나리오'!$H$6)*('d_시나리오'!$J$6-'d_시나리오'!$I$6))))</f>
        <v/>
      </c>
      <c r="N1514">
        <f>INDEX('d_분포'!$B$2:$B$57,RANDBETWEEN(1,56))</f>
        <v/>
      </c>
      <c r="O1514">
        <f>BETAINV(RAND(),5,5)</f>
        <v/>
      </c>
      <c r="P1514">
        <f>'d_고정'!$B$1*'6_기대효과'!$H$7*('d_시나리오'!$I$7/'d_고정'!$B$2)*B1514</f>
        <v/>
      </c>
      <c r="Q1514">
        <f>P1514*C1514</f>
        <v/>
      </c>
      <c r="R1514">
        <f>P1514*E1514</f>
        <v/>
      </c>
      <c r="S1514">
        <f>R1514*G1514</f>
        <v/>
      </c>
      <c r="T1514">
        <f>Q1514+S1514</f>
        <v/>
      </c>
      <c r="U1514">
        <f>(Q1514*D1514+S1514*I1514)*(1-O1514)</f>
        <v/>
      </c>
      <c r="V1514">
        <f>(R1514*K1514*N1514+'d_고정'!$B$3*('6_기대효과'!$H$7/8)*N1514*'d_고정'!$B$10*M1514*('6_기대효과'!$K$7/'d_고정'!$B$9))*(1-O1514)</f>
        <v/>
      </c>
      <c r="W1514">
        <f>(S1514*I1514+R1514*MAX(K1514-'d_고정'!$B$10*M1514*('6_기대효과'!$K$7/'d_고정'!$B$9),0)*N1514)*(1-O1514)</f>
        <v/>
      </c>
      <c r="X1514">
        <f>U1514+V1514</f>
        <v/>
      </c>
      <c r="Y1514">
        <f>U1514/('d_고정'!$B$5*'6_기대효과'!$H$7/8)/'d_고정'!$B$6</f>
        <v/>
      </c>
      <c r="Z1514">
        <f>U1514/('d_고정'!$B$8*'6_기대효과'!$H$7/8)</f>
        <v/>
      </c>
    </row>
    <row r="1515">
      <c r="A1515">
        <f>RAND()</f>
        <v/>
      </c>
      <c r="B1515">
        <f>IF('d_시나리오'!$J$2='d_시나리오'!$H$2,'d_시나리오'!$I$2,IF(A1515&lt;('d_시나리오'!$I$2-'d_시나리오'!$H$2)/('d_시나리오'!$J$2-'d_시나리오'!$H$2),'d_시나리오'!$H$2+SQRT(A1515*('d_시나리오'!$J$2-'d_시나리오'!$H$2)*('d_시나리오'!$I$2-'d_시나리오'!$H$2)),'d_시나리오'!$J$2-SQRT((1-A1515)*('d_시나리오'!$J$2-'d_시나리오'!$H$2)*('d_시나리오'!$J$2-'d_시나리오'!$I$2))))</f>
        <v/>
      </c>
      <c r="C1515">
        <f>BETAINV(RAND(),2,6)</f>
        <v/>
      </c>
      <c r="D1515">
        <f>INDEX('d_분포'!$A$2:$A$28,RANDBETWEEN(1,27))</f>
        <v/>
      </c>
      <c r="E1515">
        <f>INDEX('d_분포'!$C$2:$C$5,RANDBETWEEN(1,4))*(0.9+0.2*RAND())</f>
        <v/>
      </c>
      <c r="F1515">
        <f>RAND()</f>
        <v/>
      </c>
      <c r="G1515">
        <f>IF('d_시나리오'!$J$3='d_시나리오'!$H$3,'d_시나리오'!$I$3,IF(F1515&lt;('d_시나리오'!$I$3-'d_시나리오'!$H$3)/('d_시나리오'!$J$3-'d_시나리오'!$H$3),'d_시나리오'!$H$3+SQRT(F1515*('d_시나리오'!$J$3-'d_시나리오'!$H$3)*('d_시나리오'!$I$3-'d_시나리오'!$H$3)),'d_시나리오'!$J$3-SQRT((1-F1515)*('d_시나리오'!$J$3-'d_시나리오'!$H$3)*('d_시나리오'!$J$3-'d_시나리오'!$I$3))))</f>
        <v/>
      </c>
      <c r="H1515">
        <f>RAND()</f>
        <v/>
      </c>
      <c r="I1515">
        <f>IF('d_시나리오'!$J$4='d_시나리오'!$H$4,'d_시나리오'!$I$4,IF(H1515&lt;('d_시나리오'!$I$4-'d_시나리오'!$H$4)/('d_시나리오'!$J$4-'d_시나리오'!$H$4),'d_시나리오'!$H$4+SQRT(H1515*('d_시나리오'!$J$4-'d_시나리오'!$H$4)*('d_시나리오'!$I$4-'d_시나리오'!$H$4)),'d_시나리오'!$J$4-SQRT((1-H1515)*('d_시나리오'!$J$4-'d_시나리오'!$H$4)*('d_시나리오'!$J$4-'d_시나리오'!$I$4))))</f>
        <v/>
      </c>
      <c r="J1515">
        <f>RAND()</f>
        <v/>
      </c>
      <c r="K1515">
        <f>IF('d_시나리오'!$J$5='d_시나리오'!$H$5,'d_시나리오'!$I$5,IF(J1515&lt;('d_시나리오'!$I$5-'d_시나리오'!$H$5)/('d_시나리오'!$J$5-'d_시나리오'!$H$5),'d_시나리오'!$H$5+SQRT(J1515*('d_시나리오'!$J$5-'d_시나리오'!$H$5)*('d_시나리오'!$I$5-'d_시나리오'!$H$5)),'d_시나리오'!$J$5-SQRT((1-J1515)*('d_시나리오'!$J$5-'d_시나리오'!$H$5)*('d_시나리오'!$J$5-'d_시나리오'!$I$5))))</f>
        <v/>
      </c>
      <c r="L1515">
        <f>RAND()</f>
        <v/>
      </c>
      <c r="M1515">
        <f>IF('d_시나리오'!$J$6='d_시나리오'!$H$6,'d_시나리오'!$I$6,IF(L1515&lt;('d_시나리오'!$I$6-'d_시나리오'!$H$6)/('d_시나리오'!$J$6-'d_시나리오'!$H$6),'d_시나리오'!$H$6+SQRT(L1515*('d_시나리오'!$J$6-'d_시나리오'!$H$6)*('d_시나리오'!$I$6-'d_시나리오'!$H$6)),'d_시나리오'!$J$6-SQRT((1-L1515)*('d_시나리오'!$J$6-'d_시나리오'!$H$6)*('d_시나리오'!$J$6-'d_시나리오'!$I$6))))</f>
        <v/>
      </c>
      <c r="N1515">
        <f>INDEX('d_분포'!$B$2:$B$57,RANDBETWEEN(1,56))</f>
        <v/>
      </c>
      <c r="O1515">
        <f>BETAINV(RAND(),5,5)</f>
        <v/>
      </c>
      <c r="P1515">
        <f>'d_고정'!$B$1*'6_기대효과'!$H$7*('d_시나리오'!$I$7/'d_고정'!$B$2)*B1515</f>
        <v/>
      </c>
      <c r="Q1515">
        <f>P1515*C1515</f>
        <v/>
      </c>
      <c r="R1515">
        <f>P1515*E1515</f>
        <v/>
      </c>
      <c r="S1515">
        <f>R1515*G1515</f>
        <v/>
      </c>
      <c r="T1515">
        <f>Q1515+S1515</f>
        <v/>
      </c>
      <c r="U1515">
        <f>(Q1515*D1515+S1515*I1515)*(1-O1515)</f>
        <v/>
      </c>
      <c r="V1515">
        <f>(R1515*K1515*N1515+'d_고정'!$B$3*('6_기대효과'!$H$7/8)*N1515*'d_고정'!$B$10*M1515*('6_기대효과'!$K$7/'d_고정'!$B$9))*(1-O1515)</f>
        <v/>
      </c>
      <c r="W1515">
        <f>(S1515*I1515+R1515*MAX(K1515-'d_고정'!$B$10*M1515*('6_기대효과'!$K$7/'d_고정'!$B$9),0)*N1515)*(1-O1515)</f>
        <v/>
      </c>
      <c r="X1515">
        <f>U1515+V1515</f>
        <v/>
      </c>
      <c r="Y1515">
        <f>U1515/('d_고정'!$B$5*'6_기대효과'!$H$7/8)/'d_고정'!$B$6</f>
        <v/>
      </c>
      <c r="Z1515">
        <f>U1515/('d_고정'!$B$8*'6_기대효과'!$H$7/8)</f>
        <v/>
      </c>
    </row>
    <row r="1516">
      <c r="A1516">
        <f>RAND()</f>
        <v/>
      </c>
      <c r="B1516">
        <f>IF('d_시나리오'!$J$2='d_시나리오'!$H$2,'d_시나리오'!$I$2,IF(A1516&lt;('d_시나리오'!$I$2-'d_시나리오'!$H$2)/('d_시나리오'!$J$2-'d_시나리오'!$H$2),'d_시나리오'!$H$2+SQRT(A1516*('d_시나리오'!$J$2-'d_시나리오'!$H$2)*('d_시나리오'!$I$2-'d_시나리오'!$H$2)),'d_시나리오'!$J$2-SQRT((1-A1516)*('d_시나리오'!$J$2-'d_시나리오'!$H$2)*('d_시나리오'!$J$2-'d_시나리오'!$I$2))))</f>
        <v/>
      </c>
      <c r="C1516">
        <f>BETAINV(RAND(),2,6)</f>
        <v/>
      </c>
      <c r="D1516">
        <f>INDEX('d_분포'!$A$2:$A$28,RANDBETWEEN(1,27))</f>
        <v/>
      </c>
      <c r="E1516">
        <f>INDEX('d_분포'!$C$2:$C$5,RANDBETWEEN(1,4))*(0.9+0.2*RAND())</f>
        <v/>
      </c>
      <c r="F1516">
        <f>RAND()</f>
        <v/>
      </c>
      <c r="G1516">
        <f>IF('d_시나리오'!$J$3='d_시나리오'!$H$3,'d_시나리오'!$I$3,IF(F1516&lt;('d_시나리오'!$I$3-'d_시나리오'!$H$3)/('d_시나리오'!$J$3-'d_시나리오'!$H$3),'d_시나리오'!$H$3+SQRT(F1516*('d_시나리오'!$J$3-'d_시나리오'!$H$3)*('d_시나리오'!$I$3-'d_시나리오'!$H$3)),'d_시나리오'!$J$3-SQRT((1-F1516)*('d_시나리오'!$J$3-'d_시나리오'!$H$3)*('d_시나리오'!$J$3-'d_시나리오'!$I$3))))</f>
        <v/>
      </c>
      <c r="H1516">
        <f>RAND()</f>
        <v/>
      </c>
      <c r="I1516">
        <f>IF('d_시나리오'!$J$4='d_시나리오'!$H$4,'d_시나리오'!$I$4,IF(H1516&lt;('d_시나리오'!$I$4-'d_시나리오'!$H$4)/('d_시나리오'!$J$4-'d_시나리오'!$H$4),'d_시나리오'!$H$4+SQRT(H1516*('d_시나리오'!$J$4-'d_시나리오'!$H$4)*('d_시나리오'!$I$4-'d_시나리오'!$H$4)),'d_시나리오'!$J$4-SQRT((1-H1516)*('d_시나리오'!$J$4-'d_시나리오'!$H$4)*('d_시나리오'!$J$4-'d_시나리오'!$I$4))))</f>
        <v/>
      </c>
      <c r="J1516">
        <f>RAND()</f>
        <v/>
      </c>
      <c r="K1516">
        <f>IF('d_시나리오'!$J$5='d_시나리오'!$H$5,'d_시나리오'!$I$5,IF(J1516&lt;('d_시나리오'!$I$5-'d_시나리오'!$H$5)/('d_시나리오'!$J$5-'d_시나리오'!$H$5),'d_시나리오'!$H$5+SQRT(J1516*('d_시나리오'!$J$5-'d_시나리오'!$H$5)*('d_시나리오'!$I$5-'d_시나리오'!$H$5)),'d_시나리오'!$J$5-SQRT((1-J1516)*('d_시나리오'!$J$5-'d_시나리오'!$H$5)*('d_시나리오'!$J$5-'d_시나리오'!$I$5))))</f>
        <v/>
      </c>
      <c r="L1516">
        <f>RAND()</f>
        <v/>
      </c>
      <c r="M1516">
        <f>IF('d_시나리오'!$J$6='d_시나리오'!$H$6,'d_시나리오'!$I$6,IF(L1516&lt;('d_시나리오'!$I$6-'d_시나리오'!$H$6)/('d_시나리오'!$J$6-'d_시나리오'!$H$6),'d_시나리오'!$H$6+SQRT(L1516*('d_시나리오'!$J$6-'d_시나리오'!$H$6)*('d_시나리오'!$I$6-'d_시나리오'!$H$6)),'d_시나리오'!$J$6-SQRT((1-L1516)*('d_시나리오'!$J$6-'d_시나리오'!$H$6)*('d_시나리오'!$J$6-'d_시나리오'!$I$6))))</f>
        <v/>
      </c>
      <c r="N1516">
        <f>INDEX('d_분포'!$B$2:$B$57,RANDBETWEEN(1,56))</f>
        <v/>
      </c>
      <c r="O1516">
        <f>BETAINV(RAND(),5,5)</f>
        <v/>
      </c>
      <c r="P1516">
        <f>'d_고정'!$B$1*'6_기대효과'!$H$7*('d_시나리오'!$I$7/'d_고정'!$B$2)*B1516</f>
        <v/>
      </c>
      <c r="Q1516">
        <f>P1516*C1516</f>
        <v/>
      </c>
      <c r="R1516">
        <f>P1516*E1516</f>
        <v/>
      </c>
      <c r="S1516">
        <f>R1516*G1516</f>
        <v/>
      </c>
      <c r="T1516">
        <f>Q1516+S1516</f>
        <v/>
      </c>
      <c r="U1516">
        <f>(Q1516*D1516+S1516*I1516)*(1-O1516)</f>
        <v/>
      </c>
      <c r="V1516">
        <f>(R1516*K1516*N1516+'d_고정'!$B$3*('6_기대효과'!$H$7/8)*N1516*'d_고정'!$B$10*M1516*('6_기대효과'!$K$7/'d_고정'!$B$9))*(1-O1516)</f>
        <v/>
      </c>
      <c r="W1516">
        <f>(S1516*I1516+R1516*MAX(K1516-'d_고정'!$B$10*M1516*('6_기대효과'!$K$7/'d_고정'!$B$9),0)*N1516)*(1-O1516)</f>
        <v/>
      </c>
      <c r="X1516">
        <f>U1516+V1516</f>
        <v/>
      </c>
      <c r="Y1516">
        <f>U1516/('d_고정'!$B$5*'6_기대효과'!$H$7/8)/'d_고정'!$B$6</f>
        <v/>
      </c>
      <c r="Z1516">
        <f>U1516/('d_고정'!$B$8*'6_기대효과'!$H$7/8)</f>
        <v/>
      </c>
    </row>
    <row r="1517">
      <c r="A1517">
        <f>RAND()</f>
        <v/>
      </c>
      <c r="B1517">
        <f>IF('d_시나리오'!$J$2='d_시나리오'!$H$2,'d_시나리오'!$I$2,IF(A1517&lt;('d_시나리오'!$I$2-'d_시나리오'!$H$2)/('d_시나리오'!$J$2-'d_시나리오'!$H$2),'d_시나리오'!$H$2+SQRT(A1517*('d_시나리오'!$J$2-'d_시나리오'!$H$2)*('d_시나리오'!$I$2-'d_시나리오'!$H$2)),'d_시나리오'!$J$2-SQRT((1-A1517)*('d_시나리오'!$J$2-'d_시나리오'!$H$2)*('d_시나리오'!$J$2-'d_시나리오'!$I$2))))</f>
        <v/>
      </c>
      <c r="C1517">
        <f>BETAINV(RAND(),2,6)</f>
        <v/>
      </c>
      <c r="D1517">
        <f>INDEX('d_분포'!$A$2:$A$28,RANDBETWEEN(1,27))</f>
        <v/>
      </c>
      <c r="E1517">
        <f>INDEX('d_분포'!$C$2:$C$5,RANDBETWEEN(1,4))*(0.9+0.2*RAND())</f>
        <v/>
      </c>
      <c r="F1517">
        <f>RAND()</f>
        <v/>
      </c>
      <c r="G1517">
        <f>IF('d_시나리오'!$J$3='d_시나리오'!$H$3,'d_시나리오'!$I$3,IF(F1517&lt;('d_시나리오'!$I$3-'d_시나리오'!$H$3)/('d_시나리오'!$J$3-'d_시나리오'!$H$3),'d_시나리오'!$H$3+SQRT(F1517*('d_시나리오'!$J$3-'d_시나리오'!$H$3)*('d_시나리오'!$I$3-'d_시나리오'!$H$3)),'d_시나리오'!$J$3-SQRT((1-F1517)*('d_시나리오'!$J$3-'d_시나리오'!$H$3)*('d_시나리오'!$J$3-'d_시나리오'!$I$3))))</f>
        <v/>
      </c>
      <c r="H1517">
        <f>RAND()</f>
        <v/>
      </c>
      <c r="I1517">
        <f>IF('d_시나리오'!$J$4='d_시나리오'!$H$4,'d_시나리오'!$I$4,IF(H1517&lt;('d_시나리오'!$I$4-'d_시나리오'!$H$4)/('d_시나리오'!$J$4-'d_시나리오'!$H$4),'d_시나리오'!$H$4+SQRT(H1517*('d_시나리오'!$J$4-'d_시나리오'!$H$4)*('d_시나리오'!$I$4-'d_시나리오'!$H$4)),'d_시나리오'!$J$4-SQRT((1-H1517)*('d_시나리오'!$J$4-'d_시나리오'!$H$4)*('d_시나리오'!$J$4-'d_시나리오'!$I$4))))</f>
        <v/>
      </c>
      <c r="J1517">
        <f>RAND()</f>
        <v/>
      </c>
      <c r="K1517">
        <f>IF('d_시나리오'!$J$5='d_시나리오'!$H$5,'d_시나리오'!$I$5,IF(J1517&lt;('d_시나리오'!$I$5-'d_시나리오'!$H$5)/('d_시나리오'!$J$5-'d_시나리오'!$H$5),'d_시나리오'!$H$5+SQRT(J1517*('d_시나리오'!$J$5-'d_시나리오'!$H$5)*('d_시나리오'!$I$5-'d_시나리오'!$H$5)),'d_시나리오'!$J$5-SQRT((1-J1517)*('d_시나리오'!$J$5-'d_시나리오'!$H$5)*('d_시나리오'!$J$5-'d_시나리오'!$I$5))))</f>
        <v/>
      </c>
      <c r="L1517">
        <f>RAND()</f>
        <v/>
      </c>
      <c r="M1517">
        <f>IF('d_시나리오'!$J$6='d_시나리오'!$H$6,'d_시나리오'!$I$6,IF(L1517&lt;('d_시나리오'!$I$6-'d_시나리오'!$H$6)/('d_시나리오'!$J$6-'d_시나리오'!$H$6),'d_시나리오'!$H$6+SQRT(L1517*('d_시나리오'!$J$6-'d_시나리오'!$H$6)*('d_시나리오'!$I$6-'d_시나리오'!$H$6)),'d_시나리오'!$J$6-SQRT((1-L1517)*('d_시나리오'!$J$6-'d_시나리오'!$H$6)*('d_시나리오'!$J$6-'d_시나리오'!$I$6))))</f>
        <v/>
      </c>
      <c r="N1517">
        <f>INDEX('d_분포'!$B$2:$B$57,RANDBETWEEN(1,56))</f>
        <v/>
      </c>
      <c r="O1517">
        <f>BETAINV(RAND(),5,5)</f>
        <v/>
      </c>
      <c r="P1517">
        <f>'d_고정'!$B$1*'6_기대효과'!$H$7*('d_시나리오'!$I$7/'d_고정'!$B$2)*B1517</f>
        <v/>
      </c>
      <c r="Q1517">
        <f>P1517*C1517</f>
        <v/>
      </c>
      <c r="R1517">
        <f>P1517*E1517</f>
        <v/>
      </c>
      <c r="S1517">
        <f>R1517*G1517</f>
        <v/>
      </c>
      <c r="T1517">
        <f>Q1517+S1517</f>
        <v/>
      </c>
      <c r="U1517">
        <f>(Q1517*D1517+S1517*I1517)*(1-O1517)</f>
        <v/>
      </c>
      <c r="V1517">
        <f>(R1517*K1517*N1517+'d_고정'!$B$3*('6_기대효과'!$H$7/8)*N1517*'d_고정'!$B$10*M1517*('6_기대효과'!$K$7/'d_고정'!$B$9))*(1-O1517)</f>
        <v/>
      </c>
      <c r="W1517">
        <f>(S1517*I1517+R1517*MAX(K1517-'d_고정'!$B$10*M1517*('6_기대효과'!$K$7/'d_고정'!$B$9),0)*N1517)*(1-O1517)</f>
        <v/>
      </c>
      <c r="X1517">
        <f>U1517+V1517</f>
        <v/>
      </c>
      <c r="Y1517">
        <f>U1517/('d_고정'!$B$5*'6_기대효과'!$H$7/8)/'d_고정'!$B$6</f>
        <v/>
      </c>
      <c r="Z1517">
        <f>U1517/('d_고정'!$B$8*'6_기대효과'!$H$7/8)</f>
        <v/>
      </c>
    </row>
    <row r="1518">
      <c r="A1518">
        <f>RAND()</f>
        <v/>
      </c>
      <c r="B1518">
        <f>IF('d_시나리오'!$J$2='d_시나리오'!$H$2,'d_시나리오'!$I$2,IF(A1518&lt;('d_시나리오'!$I$2-'d_시나리오'!$H$2)/('d_시나리오'!$J$2-'d_시나리오'!$H$2),'d_시나리오'!$H$2+SQRT(A1518*('d_시나리오'!$J$2-'d_시나리오'!$H$2)*('d_시나리오'!$I$2-'d_시나리오'!$H$2)),'d_시나리오'!$J$2-SQRT((1-A1518)*('d_시나리오'!$J$2-'d_시나리오'!$H$2)*('d_시나리오'!$J$2-'d_시나리오'!$I$2))))</f>
        <v/>
      </c>
      <c r="C1518">
        <f>BETAINV(RAND(),2,6)</f>
        <v/>
      </c>
      <c r="D1518">
        <f>INDEX('d_분포'!$A$2:$A$28,RANDBETWEEN(1,27))</f>
        <v/>
      </c>
      <c r="E1518">
        <f>INDEX('d_분포'!$C$2:$C$5,RANDBETWEEN(1,4))*(0.9+0.2*RAND())</f>
        <v/>
      </c>
      <c r="F1518">
        <f>RAND()</f>
        <v/>
      </c>
      <c r="G1518">
        <f>IF('d_시나리오'!$J$3='d_시나리오'!$H$3,'d_시나리오'!$I$3,IF(F1518&lt;('d_시나리오'!$I$3-'d_시나리오'!$H$3)/('d_시나리오'!$J$3-'d_시나리오'!$H$3),'d_시나리오'!$H$3+SQRT(F1518*('d_시나리오'!$J$3-'d_시나리오'!$H$3)*('d_시나리오'!$I$3-'d_시나리오'!$H$3)),'d_시나리오'!$J$3-SQRT((1-F1518)*('d_시나리오'!$J$3-'d_시나리오'!$H$3)*('d_시나리오'!$J$3-'d_시나리오'!$I$3))))</f>
        <v/>
      </c>
      <c r="H1518">
        <f>RAND()</f>
        <v/>
      </c>
      <c r="I1518">
        <f>IF('d_시나리오'!$J$4='d_시나리오'!$H$4,'d_시나리오'!$I$4,IF(H1518&lt;('d_시나리오'!$I$4-'d_시나리오'!$H$4)/('d_시나리오'!$J$4-'d_시나리오'!$H$4),'d_시나리오'!$H$4+SQRT(H1518*('d_시나리오'!$J$4-'d_시나리오'!$H$4)*('d_시나리오'!$I$4-'d_시나리오'!$H$4)),'d_시나리오'!$J$4-SQRT((1-H1518)*('d_시나리오'!$J$4-'d_시나리오'!$H$4)*('d_시나리오'!$J$4-'d_시나리오'!$I$4))))</f>
        <v/>
      </c>
      <c r="J1518">
        <f>RAND()</f>
        <v/>
      </c>
      <c r="K1518">
        <f>IF('d_시나리오'!$J$5='d_시나리오'!$H$5,'d_시나리오'!$I$5,IF(J1518&lt;('d_시나리오'!$I$5-'d_시나리오'!$H$5)/('d_시나리오'!$J$5-'d_시나리오'!$H$5),'d_시나리오'!$H$5+SQRT(J1518*('d_시나리오'!$J$5-'d_시나리오'!$H$5)*('d_시나리오'!$I$5-'d_시나리오'!$H$5)),'d_시나리오'!$J$5-SQRT((1-J1518)*('d_시나리오'!$J$5-'d_시나리오'!$H$5)*('d_시나리오'!$J$5-'d_시나리오'!$I$5))))</f>
        <v/>
      </c>
      <c r="L1518">
        <f>RAND()</f>
        <v/>
      </c>
      <c r="M1518">
        <f>IF('d_시나리오'!$J$6='d_시나리오'!$H$6,'d_시나리오'!$I$6,IF(L1518&lt;('d_시나리오'!$I$6-'d_시나리오'!$H$6)/('d_시나리오'!$J$6-'d_시나리오'!$H$6),'d_시나리오'!$H$6+SQRT(L1518*('d_시나리오'!$J$6-'d_시나리오'!$H$6)*('d_시나리오'!$I$6-'d_시나리오'!$H$6)),'d_시나리오'!$J$6-SQRT((1-L1518)*('d_시나리오'!$J$6-'d_시나리오'!$H$6)*('d_시나리오'!$J$6-'d_시나리오'!$I$6))))</f>
        <v/>
      </c>
      <c r="N1518">
        <f>INDEX('d_분포'!$B$2:$B$57,RANDBETWEEN(1,56))</f>
        <v/>
      </c>
      <c r="O1518">
        <f>BETAINV(RAND(),5,5)</f>
        <v/>
      </c>
      <c r="P1518">
        <f>'d_고정'!$B$1*'6_기대효과'!$H$7*('d_시나리오'!$I$7/'d_고정'!$B$2)*B1518</f>
        <v/>
      </c>
      <c r="Q1518">
        <f>P1518*C1518</f>
        <v/>
      </c>
      <c r="R1518">
        <f>P1518*E1518</f>
        <v/>
      </c>
      <c r="S1518">
        <f>R1518*G1518</f>
        <v/>
      </c>
      <c r="T1518">
        <f>Q1518+S1518</f>
        <v/>
      </c>
      <c r="U1518">
        <f>(Q1518*D1518+S1518*I1518)*(1-O1518)</f>
        <v/>
      </c>
      <c r="V1518">
        <f>(R1518*K1518*N1518+'d_고정'!$B$3*('6_기대효과'!$H$7/8)*N1518*'d_고정'!$B$10*M1518*('6_기대효과'!$K$7/'d_고정'!$B$9))*(1-O1518)</f>
        <v/>
      </c>
      <c r="W1518">
        <f>(S1518*I1518+R1518*MAX(K1518-'d_고정'!$B$10*M1518*('6_기대효과'!$K$7/'d_고정'!$B$9),0)*N1518)*(1-O1518)</f>
        <v/>
      </c>
      <c r="X1518">
        <f>U1518+V1518</f>
        <v/>
      </c>
      <c r="Y1518">
        <f>U1518/('d_고정'!$B$5*'6_기대효과'!$H$7/8)/'d_고정'!$B$6</f>
        <v/>
      </c>
      <c r="Z1518">
        <f>U1518/('d_고정'!$B$8*'6_기대효과'!$H$7/8)</f>
        <v/>
      </c>
    </row>
    <row r="1519">
      <c r="A1519">
        <f>RAND()</f>
        <v/>
      </c>
      <c r="B1519">
        <f>IF('d_시나리오'!$J$2='d_시나리오'!$H$2,'d_시나리오'!$I$2,IF(A1519&lt;('d_시나리오'!$I$2-'d_시나리오'!$H$2)/('d_시나리오'!$J$2-'d_시나리오'!$H$2),'d_시나리오'!$H$2+SQRT(A1519*('d_시나리오'!$J$2-'d_시나리오'!$H$2)*('d_시나리오'!$I$2-'d_시나리오'!$H$2)),'d_시나리오'!$J$2-SQRT((1-A1519)*('d_시나리오'!$J$2-'d_시나리오'!$H$2)*('d_시나리오'!$J$2-'d_시나리오'!$I$2))))</f>
        <v/>
      </c>
      <c r="C1519">
        <f>BETAINV(RAND(),2,6)</f>
        <v/>
      </c>
      <c r="D1519">
        <f>INDEX('d_분포'!$A$2:$A$28,RANDBETWEEN(1,27))</f>
        <v/>
      </c>
      <c r="E1519">
        <f>INDEX('d_분포'!$C$2:$C$5,RANDBETWEEN(1,4))*(0.9+0.2*RAND())</f>
        <v/>
      </c>
      <c r="F1519">
        <f>RAND()</f>
        <v/>
      </c>
      <c r="G1519">
        <f>IF('d_시나리오'!$J$3='d_시나리오'!$H$3,'d_시나리오'!$I$3,IF(F1519&lt;('d_시나리오'!$I$3-'d_시나리오'!$H$3)/('d_시나리오'!$J$3-'d_시나리오'!$H$3),'d_시나리오'!$H$3+SQRT(F1519*('d_시나리오'!$J$3-'d_시나리오'!$H$3)*('d_시나리오'!$I$3-'d_시나리오'!$H$3)),'d_시나리오'!$J$3-SQRT((1-F1519)*('d_시나리오'!$J$3-'d_시나리오'!$H$3)*('d_시나리오'!$J$3-'d_시나리오'!$I$3))))</f>
        <v/>
      </c>
      <c r="H1519">
        <f>RAND()</f>
        <v/>
      </c>
      <c r="I1519">
        <f>IF('d_시나리오'!$J$4='d_시나리오'!$H$4,'d_시나리오'!$I$4,IF(H1519&lt;('d_시나리오'!$I$4-'d_시나리오'!$H$4)/('d_시나리오'!$J$4-'d_시나리오'!$H$4),'d_시나리오'!$H$4+SQRT(H1519*('d_시나리오'!$J$4-'d_시나리오'!$H$4)*('d_시나리오'!$I$4-'d_시나리오'!$H$4)),'d_시나리오'!$J$4-SQRT((1-H1519)*('d_시나리오'!$J$4-'d_시나리오'!$H$4)*('d_시나리오'!$J$4-'d_시나리오'!$I$4))))</f>
        <v/>
      </c>
      <c r="J1519">
        <f>RAND()</f>
        <v/>
      </c>
      <c r="K1519">
        <f>IF('d_시나리오'!$J$5='d_시나리오'!$H$5,'d_시나리오'!$I$5,IF(J1519&lt;('d_시나리오'!$I$5-'d_시나리오'!$H$5)/('d_시나리오'!$J$5-'d_시나리오'!$H$5),'d_시나리오'!$H$5+SQRT(J1519*('d_시나리오'!$J$5-'d_시나리오'!$H$5)*('d_시나리오'!$I$5-'d_시나리오'!$H$5)),'d_시나리오'!$J$5-SQRT((1-J1519)*('d_시나리오'!$J$5-'d_시나리오'!$H$5)*('d_시나리오'!$J$5-'d_시나리오'!$I$5))))</f>
        <v/>
      </c>
      <c r="L1519">
        <f>RAND()</f>
        <v/>
      </c>
      <c r="M1519">
        <f>IF('d_시나리오'!$J$6='d_시나리오'!$H$6,'d_시나리오'!$I$6,IF(L1519&lt;('d_시나리오'!$I$6-'d_시나리오'!$H$6)/('d_시나리오'!$J$6-'d_시나리오'!$H$6),'d_시나리오'!$H$6+SQRT(L1519*('d_시나리오'!$J$6-'d_시나리오'!$H$6)*('d_시나리오'!$I$6-'d_시나리오'!$H$6)),'d_시나리오'!$J$6-SQRT((1-L1519)*('d_시나리오'!$J$6-'d_시나리오'!$H$6)*('d_시나리오'!$J$6-'d_시나리오'!$I$6))))</f>
        <v/>
      </c>
      <c r="N1519">
        <f>INDEX('d_분포'!$B$2:$B$57,RANDBETWEEN(1,56))</f>
        <v/>
      </c>
      <c r="O1519">
        <f>BETAINV(RAND(),5,5)</f>
        <v/>
      </c>
      <c r="P1519">
        <f>'d_고정'!$B$1*'6_기대효과'!$H$7*('d_시나리오'!$I$7/'d_고정'!$B$2)*B1519</f>
        <v/>
      </c>
      <c r="Q1519">
        <f>P1519*C1519</f>
        <v/>
      </c>
      <c r="R1519">
        <f>P1519*E1519</f>
        <v/>
      </c>
      <c r="S1519">
        <f>R1519*G1519</f>
        <v/>
      </c>
      <c r="T1519">
        <f>Q1519+S1519</f>
        <v/>
      </c>
      <c r="U1519">
        <f>(Q1519*D1519+S1519*I1519)*(1-O1519)</f>
        <v/>
      </c>
      <c r="V1519">
        <f>(R1519*K1519*N1519+'d_고정'!$B$3*('6_기대효과'!$H$7/8)*N1519*'d_고정'!$B$10*M1519*('6_기대효과'!$K$7/'d_고정'!$B$9))*(1-O1519)</f>
        <v/>
      </c>
      <c r="W1519">
        <f>(S1519*I1519+R1519*MAX(K1519-'d_고정'!$B$10*M1519*('6_기대효과'!$K$7/'d_고정'!$B$9),0)*N1519)*(1-O1519)</f>
        <v/>
      </c>
      <c r="X1519">
        <f>U1519+V1519</f>
        <v/>
      </c>
      <c r="Y1519">
        <f>U1519/('d_고정'!$B$5*'6_기대효과'!$H$7/8)/'d_고정'!$B$6</f>
        <v/>
      </c>
      <c r="Z1519">
        <f>U1519/('d_고정'!$B$8*'6_기대효과'!$H$7/8)</f>
        <v/>
      </c>
    </row>
    <row r="1520">
      <c r="A1520">
        <f>RAND()</f>
        <v/>
      </c>
      <c r="B1520">
        <f>IF('d_시나리오'!$J$2='d_시나리오'!$H$2,'d_시나리오'!$I$2,IF(A1520&lt;('d_시나리오'!$I$2-'d_시나리오'!$H$2)/('d_시나리오'!$J$2-'d_시나리오'!$H$2),'d_시나리오'!$H$2+SQRT(A1520*('d_시나리오'!$J$2-'d_시나리오'!$H$2)*('d_시나리오'!$I$2-'d_시나리오'!$H$2)),'d_시나리오'!$J$2-SQRT((1-A1520)*('d_시나리오'!$J$2-'d_시나리오'!$H$2)*('d_시나리오'!$J$2-'d_시나리오'!$I$2))))</f>
        <v/>
      </c>
      <c r="C1520">
        <f>BETAINV(RAND(),2,6)</f>
        <v/>
      </c>
      <c r="D1520">
        <f>INDEX('d_분포'!$A$2:$A$28,RANDBETWEEN(1,27))</f>
        <v/>
      </c>
      <c r="E1520">
        <f>INDEX('d_분포'!$C$2:$C$5,RANDBETWEEN(1,4))*(0.9+0.2*RAND())</f>
        <v/>
      </c>
      <c r="F1520">
        <f>RAND()</f>
        <v/>
      </c>
      <c r="G1520">
        <f>IF('d_시나리오'!$J$3='d_시나리오'!$H$3,'d_시나리오'!$I$3,IF(F1520&lt;('d_시나리오'!$I$3-'d_시나리오'!$H$3)/('d_시나리오'!$J$3-'d_시나리오'!$H$3),'d_시나리오'!$H$3+SQRT(F1520*('d_시나리오'!$J$3-'d_시나리오'!$H$3)*('d_시나리오'!$I$3-'d_시나리오'!$H$3)),'d_시나리오'!$J$3-SQRT((1-F1520)*('d_시나리오'!$J$3-'d_시나리오'!$H$3)*('d_시나리오'!$J$3-'d_시나리오'!$I$3))))</f>
        <v/>
      </c>
      <c r="H1520">
        <f>RAND()</f>
        <v/>
      </c>
      <c r="I1520">
        <f>IF('d_시나리오'!$J$4='d_시나리오'!$H$4,'d_시나리오'!$I$4,IF(H1520&lt;('d_시나리오'!$I$4-'d_시나리오'!$H$4)/('d_시나리오'!$J$4-'d_시나리오'!$H$4),'d_시나리오'!$H$4+SQRT(H1520*('d_시나리오'!$J$4-'d_시나리오'!$H$4)*('d_시나리오'!$I$4-'d_시나리오'!$H$4)),'d_시나리오'!$J$4-SQRT((1-H1520)*('d_시나리오'!$J$4-'d_시나리오'!$H$4)*('d_시나리오'!$J$4-'d_시나리오'!$I$4))))</f>
        <v/>
      </c>
      <c r="J1520">
        <f>RAND()</f>
        <v/>
      </c>
      <c r="K1520">
        <f>IF('d_시나리오'!$J$5='d_시나리오'!$H$5,'d_시나리오'!$I$5,IF(J1520&lt;('d_시나리오'!$I$5-'d_시나리오'!$H$5)/('d_시나리오'!$J$5-'d_시나리오'!$H$5),'d_시나리오'!$H$5+SQRT(J1520*('d_시나리오'!$J$5-'d_시나리오'!$H$5)*('d_시나리오'!$I$5-'d_시나리오'!$H$5)),'d_시나리오'!$J$5-SQRT((1-J1520)*('d_시나리오'!$J$5-'d_시나리오'!$H$5)*('d_시나리오'!$J$5-'d_시나리오'!$I$5))))</f>
        <v/>
      </c>
      <c r="L1520">
        <f>RAND()</f>
        <v/>
      </c>
      <c r="M1520">
        <f>IF('d_시나리오'!$J$6='d_시나리오'!$H$6,'d_시나리오'!$I$6,IF(L1520&lt;('d_시나리오'!$I$6-'d_시나리오'!$H$6)/('d_시나리오'!$J$6-'d_시나리오'!$H$6),'d_시나리오'!$H$6+SQRT(L1520*('d_시나리오'!$J$6-'d_시나리오'!$H$6)*('d_시나리오'!$I$6-'d_시나리오'!$H$6)),'d_시나리오'!$J$6-SQRT((1-L1520)*('d_시나리오'!$J$6-'d_시나리오'!$H$6)*('d_시나리오'!$J$6-'d_시나리오'!$I$6))))</f>
        <v/>
      </c>
      <c r="N1520">
        <f>INDEX('d_분포'!$B$2:$B$57,RANDBETWEEN(1,56))</f>
        <v/>
      </c>
      <c r="O1520">
        <f>BETAINV(RAND(),5,5)</f>
        <v/>
      </c>
      <c r="P1520">
        <f>'d_고정'!$B$1*'6_기대효과'!$H$7*('d_시나리오'!$I$7/'d_고정'!$B$2)*B1520</f>
        <v/>
      </c>
      <c r="Q1520">
        <f>P1520*C1520</f>
        <v/>
      </c>
      <c r="R1520">
        <f>P1520*E1520</f>
        <v/>
      </c>
      <c r="S1520">
        <f>R1520*G1520</f>
        <v/>
      </c>
      <c r="T1520">
        <f>Q1520+S1520</f>
        <v/>
      </c>
      <c r="U1520">
        <f>(Q1520*D1520+S1520*I1520)*(1-O1520)</f>
        <v/>
      </c>
      <c r="V1520">
        <f>(R1520*K1520*N1520+'d_고정'!$B$3*('6_기대효과'!$H$7/8)*N1520*'d_고정'!$B$10*M1520*('6_기대효과'!$K$7/'d_고정'!$B$9))*(1-O1520)</f>
        <v/>
      </c>
      <c r="W1520">
        <f>(S1520*I1520+R1520*MAX(K1520-'d_고정'!$B$10*M1520*('6_기대효과'!$K$7/'d_고정'!$B$9),0)*N1520)*(1-O1520)</f>
        <v/>
      </c>
      <c r="X1520">
        <f>U1520+V1520</f>
        <v/>
      </c>
      <c r="Y1520">
        <f>U1520/('d_고정'!$B$5*'6_기대효과'!$H$7/8)/'d_고정'!$B$6</f>
        <v/>
      </c>
      <c r="Z1520">
        <f>U1520/('d_고정'!$B$8*'6_기대효과'!$H$7/8)</f>
        <v/>
      </c>
    </row>
    <row r="1521">
      <c r="A1521">
        <f>RAND()</f>
        <v/>
      </c>
      <c r="B1521">
        <f>IF('d_시나리오'!$J$2='d_시나리오'!$H$2,'d_시나리오'!$I$2,IF(A1521&lt;('d_시나리오'!$I$2-'d_시나리오'!$H$2)/('d_시나리오'!$J$2-'d_시나리오'!$H$2),'d_시나리오'!$H$2+SQRT(A1521*('d_시나리오'!$J$2-'d_시나리오'!$H$2)*('d_시나리오'!$I$2-'d_시나리오'!$H$2)),'d_시나리오'!$J$2-SQRT((1-A1521)*('d_시나리오'!$J$2-'d_시나리오'!$H$2)*('d_시나리오'!$J$2-'d_시나리오'!$I$2))))</f>
        <v/>
      </c>
      <c r="C1521">
        <f>BETAINV(RAND(),2,6)</f>
        <v/>
      </c>
      <c r="D1521">
        <f>INDEX('d_분포'!$A$2:$A$28,RANDBETWEEN(1,27))</f>
        <v/>
      </c>
      <c r="E1521">
        <f>INDEX('d_분포'!$C$2:$C$5,RANDBETWEEN(1,4))*(0.9+0.2*RAND())</f>
        <v/>
      </c>
      <c r="F1521">
        <f>RAND()</f>
        <v/>
      </c>
      <c r="G1521">
        <f>IF('d_시나리오'!$J$3='d_시나리오'!$H$3,'d_시나리오'!$I$3,IF(F1521&lt;('d_시나리오'!$I$3-'d_시나리오'!$H$3)/('d_시나리오'!$J$3-'d_시나리오'!$H$3),'d_시나리오'!$H$3+SQRT(F1521*('d_시나리오'!$J$3-'d_시나리오'!$H$3)*('d_시나리오'!$I$3-'d_시나리오'!$H$3)),'d_시나리오'!$J$3-SQRT((1-F1521)*('d_시나리오'!$J$3-'d_시나리오'!$H$3)*('d_시나리오'!$J$3-'d_시나리오'!$I$3))))</f>
        <v/>
      </c>
      <c r="H1521">
        <f>RAND()</f>
        <v/>
      </c>
      <c r="I1521">
        <f>IF('d_시나리오'!$J$4='d_시나리오'!$H$4,'d_시나리오'!$I$4,IF(H1521&lt;('d_시나리오'!$I$4-'d_시나리오'!$H$4)/('d_시나리오'!$J$4-'d_시나리오'!$H$4),'d_시나리오'!$H$4+SQRT(H1521*('d_시나리오'!$J$4-'d_시나리오'!$H$4)*('d_시나리오'!$I$4-'d_시나리오'!$H$4)),'d_시나리오'!$J$4-SQRT((1-H1521)*('d_시나리오'!$J$4-'d_시나리오'!$H$4)*('d_시나리오'!$J$4-'d_시나리오'!$I$4))))</f>
        <v/>
      </c>
      <c r="J1521">
        <f>RAND()</f>
        <v/>
      </c>
      <c r="K1521">
        <f>IF('d_시나리오'!$J$5='d_시나리오'!$H$5,'d_시나리오'!$I$5,IF(J1521&lt;('d_시나리오'!$I$5-'d_시나리오'!$H$5)/('d_시나리오'!$J$5-'d_시나리오'!$H$5),'d_시나리오'!$H$5+SQRT(J1521*('d_시나리오'!$J$5-'d_시나리오'!$H$5)*('d_시나리오'!$I$5-'d_시나리오'!$H$5)),'d_시나리오'!$J$5-SQRT((1-J1521)*('d_시나리오'!$J$5-'d_시나리오'!$H$5)*('d_시나리오'!$J$5-'d_시나리오'!$I$5))))</f>
        <v/>
      </c>
      <c r="L1521">
        <f>RAND()</f>
        <v/>
      </c>
      <c r="M1521">
        <f>IF('d_시나리오'!$J$6='d_시나리오'!$H$6,'d_시나리오'!$I$6,IF(L1521&lt;('d_시나리오'!$I$6-'d_시나리오'!$H$6)/('d_시나리오'!$J$6-'d_시나리오'!$H$6),'d_시나리오'!$H$6+SQRT(L1521*('d_시나리오'!$J$6-'d_시나리오'!$H$6)*('d_시나리오'!$I$6-'d_시나리오'!$H$6)),'d_시나리오'!$J$6-SQRT((1-L1521)*('d_시나리오'!$J$6-'d_시나리오'!$H$6)*('d_시나리오'!$J$6-'d_시나리오'!$I$6))))</f>
        <v/>
      </c>
      <c r="N1521">
        <f>INDEX('d_분포'!$B$2:$B$57,RANDBETWEEN(1,56))</f>
        <v/>
      </c>
      <c r="O1521">
        <f>BETAINV(RAND(),5,5)</f>
        <v/>
      </c>
      <c r="P1521">
        <f>'d_고정'!$B$1*'6_기대효과'!$H$7*('d_시나리오'!$I$7/'d_고정'!$B$2)*B1521</f>
        <v/>
      </c>
      <c r="Q1521">
        <f>P1521*C1521</f>
        <v/>
      </c>
      <c r="R1521">
        <f>P1521*E1521</f>
        <v/>
      </c>
      <c r="S1521">
        <f>R1521*G1521</f>
        <v/>
      </c>
      <c r="T1521">
        <f>Q1521+S1521</f>
        <v/>
      </c>
      <c r="U1521">
        <f>(Q1521*D1521+S1521*I1521)*(1-O1521)</f>
        <v/>
      </c>
      <c r="V1521">
        <f>(R1521*K1521*N1521+'d_고정'!$B$3*('6_기대효과'!$H$7/8)*N1521*'d_고정'!$B$10*M1521*('6_기대효과'!$K$7/'d_고정'!$B$9))*(1-O1521)</f>
        <v/>
      </c>
      <c r="W1521">
        <f>(S1521*I1521+R1521*MAX(K1521-'d_고정'!$B$10*M1521*('6_기대효과'!$K$7/'d_고정'!$B$9),0)*N1521)*(1-O1521)</f>
        <v/>
      </c>
      <c r="X1521">
        <f>U1521+V1521</f>
        <v/>
      </c>
      <c r="Y1521">
        <f>U1521/('d_고정'!$B$5*'6_기대효과'!$H$7/8)/'d_고정'!$B$6</f>
        <v/>
      </c>
      <c r="Z1521">
        <f>U1521/('d_고정'!$B$8*'6_기대효과'!$H$7/8)</f>
        <v/>
      </c>
    </row>
    <row r="1522">
      <c r="A1522">
        <f>RAND()</f>
        <v/>
      </c>
      <c r="B1522">
        <f>IF('d_시나리오'!$J$2='d_시나리오'!$H$2,'d_시나리오'!$I$2,IF(A1522&lt;('d_시나리오'!$I$2-'d_시나리오'!$H$2)/('d_시나리오'!$J$2-'d_시나리오'!$H$2),'d_시나리오'!$H$2+SQRT(A1522*('d_시나리오'!$J$2-'d_시나리오'!$H$2)*('d_시나리오'!$I$2-'d_시나리오'!$H$2)),'d_시나리오'!$J$2-SQRT((1-A1522)*('d_시나리오'!$J$2-'d_시나리오'!$H$2)*('d_시나리오'!$J$2-'d_시나리오'!$I$2))))</f>
        <v/>
      </c>
      <c r="C1522">
        <f>BETAINV(RAND(),2,6)</f>
        <v/>
      </c>
      <c r="D1522">
        <f>INDEX('d_분포'!$A$2:$A$28,RANDBETWEEN(1,27))</f>
        <v/>
      </c>
      <c r="E1522">
        <f>INDEX('d_분포'!$C$2:$C$5,RANDBETWEEN(1,4))*(0.9+0.2*RAND())</f>
        <v/>
      </c>
      <c r="F1522">
        <f>RAND()</f>
        <v/>
      </c>
      <c r="G1522">
        <f>IF('d_시나리오'!$J$3='d_시나리오'!$H$3,'d_시나리오'!$I$3,IF(F1522&lt;('d_시나리오'!$I$3-'d_시나리오'!$H$3)/('d_시나리오'!$J$3-'d_시나리오'!$H$3),'d_시나리오'!$H$3+SQRT(F1522*('d_시나리오'!$J$3-'d_시나리오'!$H$3)*('d_시나리오'!$I$3-'d_시나리오'!$H$3)),'d_시나리오'!$J$3-SQRT((1-F1522)*('d_시나리오'!$J$3-'d_시나리오'!$H$3)*('d_시나리오'!$J$3-'d_시나리오'!$I$3))))</f>
        <v/>
      </c>
      <c r="H1522">
        <f>RAND()</f>
        <v/>
      </c>
      <c r="I1522">
        <f>IF('d_시나리오'!$J$4='d_시나리오'!$H$4,'d_시나리오'!$I$4,IF(H1522&lt;('d_시나리오'!$I$4-'d_시나리오'!$H$4)/('d_시나리오'!$J$4-'d_시나리오'!$H$4),'d_시나리오'!$H$4+SQRT(H1522*('d_시나리오'!$J$4-'d_시나리오'!$H$4)*('d_시나리오'!$I$4-'d_시나리오'!$H$4)),'d_시나리오'!$J$4-SQRT((1-H1522)*('d_시나리오'!$J$4-'d_시나리오'!$H$4)*('d_시나리오'!$J$4-'d_시나리오'!$I$4))))</f>
        <v/>
      </c>
      <c r="J1522">
        <f>RAND()</f>
        <v/>
      </c>
      <c r="K1522">
        <f>IF('d_시나리오'!$J$5='d_시나리오'!$H$5,'d_시나리오'!$I$5,IF(J1522&lt;('d_시나리오'!$I$5-'d_시나리오'!$H$5)/('d_시나리오'!$J$5-'d_시나리오'!$H$5),'d_시나리오'!$H$5+SQRT(J1522*('d_시나리오'!$J$5-'d_시나리오'!$H$5)*('d_시나리오'!$I$5-'d_시나리오'!$H$5)),'d_시나리오'!$J$5-SQRT((1-J1522)*('d_시나리오'!$J$5-'d_시나리오'!$H$5)*('d_시나리오'!$J$5-'d_시나리오'!$I$5))))</f>
        <v/>
      </c>
      <c r="L1522">
        <f>RAND()</f>
        <v/>
      </c>
      <c r="M1522">
        <f>IF('d_시나리오'!$J$6='d_시나리오'!$H$6,'d_시나리오'!$I$6,IF(L1522&lt;('d_시나리오'!$I$6-'d_시나리오'!$H$6)/('d_시나리오'!$J$6-'d_시나리오'!$H$6),'d_시나리오'!$H$6+SQRT(L1522*('d_시나리오'!$J$6-'d_시나리오'!$H$6)*('d_시나리오'!$I$6-'d_시나리오'!$H$6)),'d_시나리오'!$J$6-SQRT((1-L1522)*('d_시나리오'!$J$6-'d_시나리오'!$H$6)*('d_시나리오'!$J$6-'d_시나리오'!$I$6))))</f>
        <v/>
      </c>
      <c r="N1522">
        <f>INDEX('d_분포'!$B$2:$B$57,RANDBETWEEN(1,56))</f>
        <v/>
      </c>
      <c r="O1522">
        <f>BETAINV(RAND(),5,5)</f>
        <v/>
      </c>
      <c r="P1522">
        <f>'d_고정'!$B$1*'6_기대효과'!$H$7*('d_시나리오'!$I$7/'d_고정'!$B$2)*B1522</f>
        <v/>
      </c>
      <c r="Q1522">
        <f>P1522*C1522</f>
        <v/>
      </c>
      <c r="R1522">
        <f>P1522*E1522</f>
        <v/>
      </c>
      <c r="S1522">
        <f>R1522*G1522</f>
        <v/>
      </c>
      <c r="T1522">
        <f>Q1522+S1522</f>
        <v/>
      </c>
      <c r="U1522">
        <f>(Q1522*D1522+S1522*I1522)*(1-O1522)</f>
        <v/>
      </c>
      <c r="V1522">
        <f>(R1522*K1522*N1522+'d_고정'!$B$3*('6_기대효과'!$H$7/8)*N1522*'d_고정'!$B$10*M1522*('6_기대효과'!$K$7/'d_고정'!$B$9))*(1-O1522)</f>
        <v/>
      </c>
      <c r="W1522">
        <f>(S1522*I1522+R1522*MAX(K1522-'d_고정'!$B$10*M1522*('6_기대효과'!$K$7/'d_고정'!$B$9),0)*N1522)*(1-O1522)</f>
        <v/>
      </c>
      <c r="X1522">
        <f>U1522+V1522</f>
        <v/>
      </c>
      <c r="Y1522">
        <f>U1522/('d_고정'!$B$5*'6_기대효과'!$H$7/8)/'d_고정'!$B$6</f>
        <v/>
      </c>
      <c r="Z1522">
        <f>U1522/('d_고정'!$B$8*'6_기대효과'!$H$7/8)</f>
        <v/>
      </c>
    </row>
    <row r="1523">
      <c r="A1523">
        <f>RAND()</f>
        <v/>
      </c>
      <c r="B1523">
        <f>IF('d_시나리오'!$J$2='d_시나리오'!$H$2,'d_시나리오'!$I$2,IF(A1523&lt;('d_시나리오'!$I$2-'d_시나리오'!$H$2)/('d_시나리오'!$J$2-'d_시나리오'!$H$2),'d_시나리오'!$H$2+SQRT(A1523*('d_시나리오'!$J$2-'d_시나리오'!$H$2)*('d_시나리오'!$I$2-'d_시나리오'!$H$2)),'d_시나리오'!$J$2-SQRT((1-A1523)*('d_시나리오'!$J$2-'d_시나리오'!$H$2)*('d_시나리오'!$J$2-'d_시나리오'!$I$2))))</f>
        <v/>
      </c>
      <c r="C1523">
        <f>BETAINV(RAND(),2,6)</f>
        <v/>
      </c>
      <c r="D1523">
        <f>INDEX('d_분포'!$A$2:$A$28,RANDBETWEEN(1,27))</f>
        <v/>
      </c>
      <c r="E1523">
        <f>INDEX('d_분포'!$C$2:$C$5,RANDBETWEEN(1,4))*(0.9+0.2*RAND())</f>
        <v/>
      </c>
      <c r="F1523">
        <f>RAND()</f>
        <v/>
      </c>
      <c r="G1523">
        <f>IF('d_시나리오'!$J$3='d_시나리오'!$H$3,'d_시나리오'!$I$3,IF(F1523&lt;('d_시나리오'!$I$3-'d_시나리오'!$H$3)/('d_시나리오'!$J$3-'d_시나리오'!$H$3),'d_시나리오'!$H$3+SQRT(F1523*('d_시나리오'!$J$3-'d_시나리오'!$H$3)*('d_시나리오'!$I$3-'d_시나리오'!$H$3)),'d_시나리오'!$J$3-SQRT((1-F1523)*('d_시나리오'!$J$3-'d_시나리오'!$H$3)*('d_시나리오'!$J$3-'d_시나리오'!$I$3))))</f>
        <v/>
      </c>
      <c r="H1523">
        <f>RAND()</f>
        <v/>
      </c>
      <c r="I1523">
        <f>IF('d_시나리오'!$J$4='d_시나리오'!$H$4,'d_시나리오'!$I$4,IF(H1523&lt;('d_시나리오'!$I$4-'d_시나리오'!$H$4)/('d_시나리오'!$J$4-'d_시나리오'!$H$4),'d_시나리오'!$H$4+SQRT(H1523*('d_시나리오'!$J$4-'d_시나리오'!$H$4)*('d_시나리오'!$I$4-'d_시나리오'!$H$4)),'d_시나리오'!$J$4-SQRT((1-H1523)*('d_시나리오'!$J$4-'d_시나리오'!$H$4)*('d_시나리오'!$J$4-'d_시나리오'!$I$4))))</f>
        <v/>
      </c>
      <c r="J1523">
        <f>RAND()</f>
        <v/>
      </c>
      <c r="K1523">
        <f>IF('d_시나리오'!$J$5='d_시나리오'!$H$5,'d_시나리오'!$I$5,IF(J1523&lt;('d_시나리오'!$I$5-'d_시나리오'!$H$5)/('d_시나리오'!$J$5-'d_시나리오'!$H$5),'d_시나리오'!$H$5+SQRT(J1523*('d_시나리오'!$J$5-'d_시나리오'!$H$5)*('d_시나리오'!$I$5-'d_시나리오'!$H$5)),'d_시나리오'!$J$5-SQRT((1-J1523)*('d_시나리오'!$J$5-'d_시나리오'!$H$5)*('d_시나리오'!$J$5-'d_시나리오'!$I$5))))</f>
        <v/>
      </c>
      <c r="L1523">
        <f>RAND()</f>
        <v/>
      </c>
      <c r="M1523">
        <f>IF('d_시나리오'!$J$6='d_시나리오'!$H$6,'d_시나리오'!$I$6,IF(L1523&lt;('d_시나리오'!$I$6-'d_시나리오'!$H$6)/('d_시나리오'!$J$6-'d_시나리오'!$H$6),'d_시나리오'!$H$6+SQRT(L1523*('d_시나리오'!$J$6-'d_시나리오'!$H$6)*('d_시나리오'!$I$6-'d_시나리오'!$H$6)),'d_시나리오'!$J$6-SQRT((1-L1523)*('d_시나리오'!$J$6-'d_시나리오'!$H$6)*('d_시나리오'!$J$6-'d_시나리오'!$I$6))))</f>
        <v/>
      </c>
      <c r="N1523">
        <f>INDEX('d_분포'!$B$2:$B$57,RANDBETWEEN(1,56))</f>
        <v/>
      </c>
      <c r="O1523">
        <f>BETAINV(RAND(),5,5)</f>
        <v/>
      </c>
      <c r="P1523">
        <f>'d_고정'!$B$1*'6_기대효과'!$H$7*('d_시나리오'!$I$7/'d_고정'!$B$2)*B1523</f>
        <v/>
      </c>
      <c r="Q1523">
        <f>P1523*C1523</f>
        <v/>
      </c>
      <c r="R1523">
        <f>P1523*E1523</f>
        <v/>
      </c>
      <c r="S1523">
        <f>R1523*G1523</f>
        <v/>
      </c>
      <c r="T1523">
        <f>Q1523+S1523</f>
        <v/>
      </c>
      <c r="U1523">
        <f>(Q1523*D1523+S1523*I1523)*(1-O1523)</f>
        <v/>
      </c>
      <c r="V1523">
        <f>(R1523*K1523*N1523+'d_고정'!$B$3*('6_기대효과'!$H$7/8)*N1523*'d_고정'!$B$10*M1523*('6_기대효과'!$K$7/'d_고정'!$B$9))*(1-O1523)</f>
        <v/>
      </c>
      <c r="W1523">
        <f>(S1523*I1523+R1523*MAX(K1523-'d_고정'!$B$10*M1523*('6_기대효과'!$K$7/'d_고정'!$B$9),0)*N1523)*(1-O1523)</f>
        <v/>
      </c>
      <c r="X1523">
        <f>U1523+V1523</f>
        <v/>
      </c>
      <c r="Y1523">
        <f>U1523/('d_고정'!$B$5*'6_기대효과'!$H$7/8)/'d_고정'!$B$6</f>
        <v/>
      </c>
      <c r="Z1523">
        <f>U1523/('d_고정'!$B$8*'6_기대효과'!$H$7/8)</f>
        <v/>
      </c>
    </row>
    <row r="1524">
      <c r="A1524">
        <f>RAND()</f>
        <v/>
      </c>
      <c r="B1524">
        <f>IF('d_시나리오'!$J$2='d_시나리오'!$H$2,'d_시나리오'!$I$2,IF(A1524&lt;('d_시나리오'!$I$2-'d_시나리오'!$H$2)/('d_시나리오'!$J$2-'d_시나리오'!$H$2),'d_시나리오'!$H$2+SQRT(A1524*('d_시나리오'!$J$2-'d_시나리오'!$H$2)*('d_시나리오'!$I$2-'d_시나리오'!$H$2)),'d_시나리오'!$J$2-SQRT((1-A1524)*('d_시나리오'!$J$2-'d_시나리오'!$H$2)*('d_시나리오'!$J$2-'d_시나리오'!$I$2))))</f>
        <v/>
      </c>
      <c r="C1524">
        <f>BETAINV(RAND(),2,6)</f>
        <v/>
      </c>
      <c r="D1524">
        <f>INDEX('d_분포'!$A$2:$A$28,RANDBETWEEN(1,27))</f>
        <v/>
      </c>
      <c r="E1524">
        <f>INDEX('d_분포'!$C$2:$C$5,RANDBETWEEN(1,4))*(0.9+0.2*RAND())</f>
        <v/>
      </c>
      <c r="F1524">
        <f>RAND()</f>
        <v/>
      </c>
      <c r="G1524">
        <f>IF('d_시나리오'!$J$3='d_시나리오'!$H$3,'d_시나리오'!$I$3,IF(F1524&lt;('d_시나리오'!$I$3-'d_시나리오'!$H$3)/('d_시나리오'!$J$3-'d_시나리오'!$H$3),'d_시나리오'!$H$3+SQRT(F1524*('d_시나리오'!$J$3-'d_시나리오'!$H$3)*('d_시나리오'!$I$3-'d_시나리오'!$H$3)),'d_시나리오'!$J$3-SQRT((1-F1524)*('d_시나리오'!$J$3-'d_시나리오'!$H$3)*('d_시나리오'!$J$3-'d_시나리오'!$I$3))))</f>
        <v/>
      </c>
      <c r="H1524">
        <f>RAND()</f>
        <v/>
      </c>
      <c r="I1524">
        <f>IF('d_시나리오'!$J$4='d_시나리오'!$H$4,'d_시나리오'!$I$4,IF(H1524&lt;('d_시나리오'!$I$4-'d_시나리오'!$H$4)/('d_시나리오'!$J$4-'d_시나리오'!$H$4),'d_시나리오'!$H$4+SQRT(H1524*('d_시나리오'!$J$4-'d_시나리오'!$H$4)*('d_시나리오'!$I$4-'d_시나리오'!$H$4)),'d_시나리오'!$J$4-SQRT((1-H1524)*('d_시나리오'!$J$4-'d_시나리오'!$H$4)*('d_시나리오'!$J$4-'d_시나리오'!$I$4))))</f>
        <v/>
      </c>
      <c r="J1524">
        <f>RAND()</f>
        <v/>
      </c>
      <c r="K1524">
        <f>IF('d_시나리오'!$J$5='d_시나리오'!$H$5,'d_시나리오'!$I$5,IF(J1524&lt;('d_시나리오'!$I$5-'d_시나리오'!$H$5)/('d_시나리오'!$J$5-'d_시나리오'!$H$5),'d_시나리오'!$H$5+SQRT(J1524*('d_시나리오'!$J$5-'d_시나리오'!$H$5)*('d_시나리오'!$I$5-'d_시나리오'!$H$5)),'d_시나리오'!$J$5-SQRT((1-J1524)*('d_시나리오'!$J$5-'d_시나리오'!$H$5)*('d_시나리오'!$J$5-'d_시나리오'!$I$5))))</f>
        <v/>
      </c>
      <c r="L1524">
        <f>RAND()</f>
        <v/>
      </c>
      <c r="M1524">
        <f>IF('d_시나리오'!$J$6='d_시나리오'!$H$6,'d_시나리오'!$I$6,IF(L1524&lt;('d_시나리오'!$I$6-'d_시나리오'!$H$6)/('d_시나리오'!$J$6-'d_시나리오'!$H$6),'d_시나리오'!$H$6+SQRT(L1524*('d_시나리오'!$J$6-'d_시나리오'!$H$6)*('d_시나리오'!$I$6-'d_시나리오'!$H$6)),'d_시나리오'!$J$6-SQRT((1-L1524)*('d_시나리오'!$J$6-'d_시나리오'!$H$6)*('d_시나리오'!$J$6-'d_시나리오'!$I$6))))</f>
        <v/>
      </c>
      <c r="N1524">
        <f>INDEX('d_분포'!$B$2:$B$57,RANDBETWEEN(1,56))</f>
        <v/>
      </c>
      <c r="O1524">
        <f>BETAINV(RAND(),5,5)</f>
        <v/>
      </c>
      <c r="P1524">
        <f>'d_고정'!$B$1*'6_기대효과'!$H$7*('d_시나리오'!$I$7/'d_고정'!$B$2)*B1524</f>
        <v/>
      </c>
      <c r="Q1524">
        <f>P1524*C1524</f>
        <v/>
      </c>
      <c r="R1524">
        <f>P1524*E1524</f>
        <v/>
      </c>
      <c r="S1524">
        <f>R1524*G1524</f>
        <v/>
      </c>
      <c r="T1524">
        <f>Q1524+S1524</f>
        <v/>
      </c>
      <c r="U1524">
        <f>(Q1524*D1524+S1524*I1524)*(1-O1524)</f>
        <v/>
      </c>
      <c r="V1524">
        <f>(R1524*K1524*N1524+'d_고정'!$B$3*('6_기대효과'!$H$7/8)*N1524*'d_고정'!$B$10*M1524*('6_기대효과'!$K$7/'d_고정'!$B$9))*(1-O1524)</f>
        <v/>
      </c>
      <c r="W1524">
        <f>(S1524*I1524+R1524*MAX(K1524-'d_고정'!$B$10*M1524*('6_기대효과'!$K$7/'d_고정'!$B$9),0)*N1524)*(1-O1524)</f>
        <v/>
      </c>
      <c r="X1524">
        <f>U1524+V1524</f>
        <v/>
      </c>
      <c r="Y1524">
        <f>U1524/('d_고정'!$B$5*'6_기대효과'!$H$7/8)/'d_고정'!$B$6</f>
        <v/>
      </c>
      <c r="Z1524">
        <f>U1524/('d_고정'!$B$8*'6_기대효과'!$H$7/8)</f>
        <v/>
      </c>
    </row>
    <row r="1525">
      <c r="A1525">
        <f>RAND()</f>
        <v/>
      </c>
      <c r="B1525">
        <f>IF('d_시나리오'!$J$2='d_시나리오'!$H$2,'d_시나리오'!$I$2,IF(A1525&lt;('d_시나리오'!$I$2-'d_시나리오'!$H$2)/('d_시나리오'!$J$2-'d_시나리오'!$H$2),'d_시나리오'!$H$2+SQRT(A1525*('d_시나리오'!$J$2-'d_시나리오'!$H$2)*('d_시나리오'!$I$2-'d_시나리오'!$H$2)),'d_시나리오'!$J$2-SQRT((1-A1525)*('d_시나리오'!$J$2-'d_시나리오'!$H$2)*('d_시나리오'!$J$2-'d_시나리오'!$I$2))))</f>
        <v/>
      </c>
      <c r="C1525">
        <f>BETAINV(RAND(),2,6)</f>
        <v/>
      </c>
      <c r="D1525">
        <f>INDEX('d_분포'!$A$2:$A$28,RANDBETWEEN(1,27))</f>
        <v/>
      </c>
      <c r="E1525">
        <f>INDEX('d_분포'!$C$2:$C$5,RANDBETWEEN(1,4))*(0.9+0.2*RAND())</f>
        <v/>
      </c>
      <c r="F1525">
        <f>RAND()</f>
        <v/>
      </c>
      <c r="G1525">
        <f>IF('d_시나리오'!$J$3='d_시나리오'!$H$3,'d_시나리오'!$I$3,IF(F1525&lt;('d_시나리오'!$I$3-'d_시나리오'!$H$3)/('d_시나리오'!$J$3-'d_시나리오'!$H$3),'d_시나리오'!$H$3+SQRT(F1525*('d_시나리오'!$J$3-'d_시나리오'!$H$3)*('d_시나리오'!$I$3-'d_시나리오'!$H$3)),'d_시나리오'!$J$3-SQRT((1-F1525)*('d_시나리오'!$J$3-'d_시나리오'!$H$3)*('d_시나리오'!$J$3-'d_시나리오'!$I$3))))</f>
        <v/>
      </c>
      <c r="H1525">
        <f>RAND()</f>
        <v/>
      </c>
      <c r="I1525">
        <f>IF('d_시나리오'!$J$4='d_시나리오'!$H$4,'d_시나리오'!$I$4,IF(H1525&lt;('d_시나리오'!$I$4-'d_시나리오'!$H$4)/('d_시나리오'!$J$4-'d_시나리오'!$H$4),'d_시나리오'!$H$4+SQRT(H1525*('d_시나리오'!$J$4-'d_시나리오'!$H$4)*('d_시나리오'!$I$4-'d_시나리오'!$H$4)),'d_시나리오'!$J$4-SQRT((1-H1525)*('d_시나리오'!$J$4-'d_시나리오'!$H$4)*('d_시나리오'!$J$4-'d_시나리오'!$I$4))))</f>
        <v/>
      </c>
      <c r="J1525">
        <f>RAND()</f>
        <v/>
      </c>
      <c r="K1525">
        <f>IF('d_시나리오'!$J$5='d_시나리오'!$H$5,'d_시나리오'!$I$5,IF(J1525&lt;('d_시나리오'!$I$5-'d_시나리오'!$H$5)/('d_시나리오'!$J$5-'d_시나리오'!$H$5),'d_시나리오'!$H$5+SQRT(J1525*('d_시나리오'!$J$5-'d_시나리오'!$H$5)*('d_시나리오'!$I$5-'d_시나리오'!$H$5)),'d_시나리오'!$J$5-SQRT((1-J1525)*('d_시나리오'!$J$5-'d_시나리오'!$H$5)*('d_시나리오'!$J$5-'d_시나리오'!$I$5))))</f>
        <v/>
      </c>
      <c r="L1525">
        <f>RAND()</f>
        <v/>
      </c>
      <c r="M1525">
        <f>IF('d_시나리오'!$J$6='d_시나리오'!$H$6,'d_시나리오'!$I$6,IF(L1525&lt;('d_시나리오'!$I$6-'d_시나리오'!$H$6)/('d_시나리오'!$J$6-'d_시나리오'!$H$6),'d_시나리오'!$H$6+SQRT(L1525*('d_시나리오'!$J$6-'d_시나리오'!$H$6)*('d_시나리오'!$I$6-'d_시나리오'!$H$6)),'d_시나리오'!$J$6-SQRT((1-L1525)*('d_시나리오'!$J$6-'d_시나리오'!$H$6)*('d_시나리오'!$J$6-'d_시나리오'!$I$6))))</f>
        <v/>
      </c>
      <c r="N1525">
        <f>INDEX('d_분포'!$B$2:$B$57,RANDBETWEEN(1,56))</f>
        <v/>
      </c>
      <c r="O1525">
        <f>BETAINV(RAND(),5,5)</f>
        <v/>
      </c>
      <c r="P1525">
        <f>'d_고정'!$B$1*'6_기대효과'!$H$7*('d_시나리오'!$I$7/'d_고정'!$B$2)*B1525</f>
        <v/>
      </c>
      <c r="Q1525">
        <f>P1525*C1525</f>
        <v/>
      </c>
      <c r="R1525">
        <f>P1525*E1525</f>
        <v/>
      </c>
      <c r="S1525">
        <f>R1525*G1525</f>
        <v/>
      </c>
      <c r="T1525">
        <f>Q1525+S1525</f>
        <v/>
      </c>
      <c r="U1525">
        <f>(Q1525*D1525+S1525*I1525)*(1-O1525)</f>
        <v/>
      </c>
      <c r="V1525">
        <f>(R1525*K1525*N1525+'d_고정'!$B$3*('6_기대효과'!$H$7/8)*N1525*'d_고정'!$B$10*M1525*('6_기대효과'!$K$7/'d_고정'!$B$9))*(1-O1525)</f>
        <v/>
      </c>
      <c r="W1525">
        <f>(S1525*I1525+R1525*MAX(K1525-'d_고정'!$B$10*M1525*('6_기대효과'!$K$7/'d_고정'!$B$9),0)*N1525)*(1-O1525)</f>
        <v/>
      </c>
      <c r="X1525">
        <f>U1525+V1525</f>
        <v/>
      </c>
      <c r="Y1525">
        <f>U1525/('d_고정'!$B$5*'6_기대효과'!$H$7/8)/'d_고정'!$B$6</f>
        <v/>
      </c>
      <c r="Z1525">
        <f>U1525/('d_고정'!$B$8*'6_기대효과'!$H$7/8)</f>
        <v/>
      </c>
    </row>
    <row r="1526">
      <c r="A1526">
        <f>RAND()</f>
        <v/>
      </c>
      <c r="B1526">
        <f>IF('d_시나리오'!$J$2='d_시나리오'!$H$2,'d_시나리오'!$I$2,IF(A1526&lt;('d_시나리오'!$I$2-'d_시나리오'!$H$2)/('d_시나리오'!$J$2-'d_시나리오'!$H$2),'d_시나리오'!$H$2+SQRT(A1526*('d_시나리오'!$J$2-'d_시나리오'!$H$2)*('d_시나리오'!$I$2-'d_시나리오'!$H$2)),'d_시나리오'!$J$2-SQRT((1-A1526)*('d_시나리오'!$J$2-'d_시나리오'!$H$2)*('d_시나리오'!$J$2-'d_시나리오'!$I$2))))</f>
        <v/>
      </c>
      <c r="C1526">
        <f>BETAINV(RAND(),2,6)</f>
        <v/>
      </c>
      <c r="D1526">
        <f>INDEX('d_분포'!$A$2:$A$28,RANDBETWEEN(1,27))</f>
        <v/>
      </c>
      <c r="E1526">
        <f>INDEX('d_분포'!$C$2:$C$5,RANDBETWEEN(1,4))*(0.9+0.2*RAND())</f>
        <v/>
      </c>
      <c r="F1526">
        <f>RAND()</f>
        <v/>
      </c>
      <c r="G1526">
        <f>IF('d_시나리오'!$J$3='d_시나리오'!$H$3,'d_시나리오'!$I$3,IF(F1526&lt;('d_시나리오'!$I$3-'d_시나리오'!$H$3)/('d_시나리오'!$J$3-'d_시나리오'!$H$3),'d_시나리오'!$H$3+SQRT(F1526*('d_시나리오'!$J$3-'d_시나리오'!$H$3)*('d_시나리오'!$I$3-'d_시나리오'!$H$3)),'d_시나리오'!$J$3-SQRT((1-F1526)*('d_시나리오'!$J$3-'d_시나리오'!$H$3)*('d_시나리오'!$J$3-'d_시나리오'!$I$3))))</f>
        <v/>
      </c>
      <c r="H1526">
        <f>RAND()</f>
        <v/>
      </c>
      <c r="I1526">
        <f>IF('d_시나리오'!$J$4='d_시나리오'!$H$4,'d_시나리오'!$I$4,IF(H1526&lt;('d_시나리오'!$I$4-'d_시나리오'!$H$4)/('d_시나리오'!$J$4-'d_시나리오'!$H$4),'d_시나리오'!$H$4+SQRT(H1526*('d_시나리오'!$J$4-'d_시나리오'!$H$4)*('d_시나리오'!$I$4-'d_시나리오'!$H$4)),'d_시나리오'!$J$4-SQRT((1-H1526)*('d_시나리오'!$J$4-'d_시나리오'!$H$4)*('d_시나리오'!$J$4-'d_시나리오'!$I$4))))</f>
        <v/>
      </c>
      <c r="J1526">
        <f>RAND()</f>
        <v/>
      </c>
      <c r="K1526">
        <f>IF('d_시나리오'!$J$5='d_시나리오'!$H$5,'d_시나리오'!$I$5,IF(J1526&lt;('d_시나리오'!$I$5-'d_시나리오'!$H$5)/('d_시나리오'!$J$5-'d_시나리오'!$H$5),'d_시나리오'!$H$5+SQRT(J1526*('d_시나리오'!$J$5-'d_시나리오'!$H$5)*('d_시나리오'!$I$5-'d_시나리오'!$H$5)),'d_시나리오'!$J$5-SQRT((1-J1526)*('d_시나리오'!$J$5-'d_시나리오'!$H$5)*('d_시나리오'!$J$5-'d_시나리오'!$I$5))))</f>
        <v/>
      </c>
      <c r="L1526">
        <f>RAND()</f>
        <v/>
      </c>
      <c r="M1526">
        <f>IF('d_시나리오'!$J$6='d_시나리오'!$H$6,'d_시나리오'!$I$6,IF(L1526&lt;('d_시나리오'!$I$6-'d_시나리오'!$H$6)/('d_시나리오'!$J$6-'d_시나리오'!$H$6),'d_시나리오'!$H$6+SQRT(L1526*('d_시나리오'!$J$6-'d_시나리오'!$H$6)*('d_시나리오'!$I$6-'d_시나리오'!$H$6)),'d_시나리오'!$J$6-SQRT((1-L1526)*('d_시나리오'!$J$6-'d_시나리오'!$H$6)*('d_시나리오'!$J$6-'d_시나리오'!$I$6))))</f>
        <v/>
      </c>
      <c r="N1526">
        <f>INDEX('d_분포'!$B$2:$B$57,RANDBETWEEN(1,56))</f>
        <v/>
      </c>
      <c r="O1526">
        <f>BETAINV(RAND(),5,5)</f>
        <v/>
      </c>
      <c r="P1526">
        <f>'d_고정'!$B$1*'6_기대효과'!$H$7*('d_시나리오'!$I$7/'d_고정'!$B$2)*B1526</f>
        <v/>
      </c>
      <c r="Q1526">
        <f>P1526*C1526</f>
        <v/>
      </c>
      <c r="R1526">
        <f>P1526*E1526</f>
        <v/>
      </c>
      <c r="S1526">
        <f>R1526*G1526</f>
        <v/>
      </c>
      <c r="T1526">
        <f>Q1526+S1526</f>
        <v/>
      </c>
      <c r="U1526">
        <f>(Q1526*D1526+S1526*I1526)*(1-O1526)</f>
        <v/>
      </c>
      <c r="V1526">
        <f>(R1526*K1526*N1526+'d_고정'!$B$3*('6_기대효과'!$H$7/8)*N1526*'d_고정'!$B$10*M1526*('6_기대효과'!$K$7/'d_고정'!$B$9))*(1-O1526)</f>
        <v/>
      </c>
      <c r="W1526">
        <f>(S1526*I1526+R1526*MAX(K1526-'d_고정'!$B$10*M1526*('6_기대효과'!$K$7/'d_고정'!$B$9),0)*N1526)*(1-O1526)</f>
        <v/>
      </c>
      <c r="X1526">
        <f>U1526+V1526</f>
        <v/>
      </c>
      <c r="Y1526">
        <f>U1526/('d_고정'!$B$5*'6_기대효과'!$H$7/8)/'d_고정'!$B$6</f>
        <v/>
      </c>
      <c r="Z1526">
        <f>U1526/('d_고정'!$B$8*'6_기대효과'!$H$7/8)</f>
        <v/>
      </c>
    </row>
    <row r="1527">
      <c r="A1527">
        <f>RAND()</f>
        <v/>
      </c>
      <c r="B1527">
        <f>IF('d_시나리오'!$J$2='d_시나리오'!$H$2,'d_시나리오'!$I$2,IF(A1527&lt;('d_시나리오'!$I$2-'d_시나리오'!$H$2)/('d_시나리오'!$J$2-'d_시나리오'!$H$2),'d_시나리오'!$H$2+SQRT(A1527*('d_시나리오'!$J$2-'d_시나리오'!$H$2)*('d_시나리오'!$I$2-'d_시나리오'!$H$2)),'d_시나리오'!$J$2-SQRT((1-A1527)*('d_시나리오'!$J$2-'d_시나리오'!$H$2)*('d_시나리오'!$J$2-'d_시나리오'!$I$2))))</f>
        <v/>
      </c>
      <c r="C1527">
        <f>BETAINV(RAND(),2,6)</f>
        <v/>
      </c>
      <c r="D1527">
        <f>INDEX('d_분포'!$A$2:$A$28,RANDBETWEEN(1,27))</f>
        <v/>
      </c>
      <c r="E1527">
        <f>INDEX('d_분포'!$C$2:$C$5,RANDBETWEEN(1,4))*(0.9+0.2*RAND())</f>
        <v/>
      </c>
      <c r="F1527">
        <f>RAND()</f>
        <v/>
      </c>
      <c r="G1527">
        <f>IF('d_시나리오'!$J$3='d_시나리오'!$H$3,'d_시나리오'!$I$3,IF(F1527&lt;('d_시나리오'!$I$3-'d_시나리오'!$H$3)/('d_시나리오'!$J$3-'d_시나리오'!$H$3),'d_시나리오'!$H$3+SQRT(F1527*('d_시나리오'!$J$3-'d_시나리오'!$H$3)*('d_시나리오'!$I$3-'d_시나리오'!$H$3)),'d_시나리오'!$J$3-SQRT((1-F1527)*('d_시나리오'!$J$3-'d_시나리오'!$H$3)*('d_시나리오'!$J$3-'d_시나리오'!$I$3))))</f>
        <v/>
      </c>
      <c r="H1527">
        <f>RAND()</f>
        <v/>
      </c>
      <c r="I1527">
        <f>IF('d_시나리오'!$J$4='d_시나리오'!$H$4,'d_시나리오'!$I$4,IF(H1527&lt;('d_시나리오'!$I$4-'d_시나리오'!$H$4)/('d_시나리오'!$J$4-'d_시나리오'!$H$4),'d_시나리오'!$H$4+SQRT(H1527*('d_시나리오'!$J$4-'d_시나리오'!$H$4)*('d_시나리오'!$I$4-'d_시나리오'!$H$4)),'d_시나리오'!$J$4-SQRT((1-H1527)*('d_시나리오'!$J$4-'d_시나리오'!$H$4)*('d_시나리오'!$J$4-'d_시나리오'!$I$4))))</f>
        <v/>
      </c>
      <c r="J1527">
        <f>RAND()</f>
        <v/>
      </c>
      <c r="K1527">
        <f>IF('d_시나리오'!$J$5='d_시나리오'!$H$5,'d_시나리오'!$I$5,IF(J1527&lt;('d_시나리오'!$I$5-'d_시나리오'!$H$5)/('d_시나리오'!$J$5-'d_시나리오'!$H$5),'d_시나리오'!$H$5+SQRT(J1527*('d_시나리오'!$J$5-'d_시나리오'!$H$5)*('d_시나리오'!$I$5-'d_시나리오'!$H$5)),'d_시나리오'!$J$5-SQRT((1-J1527)*('d_시나리오'!$J$5-'d_시나리오'!$H$5)*('d_시나리오'!$J$5-'d_시나리오'!$I$5))))</f>
        <v/>
      </c>
      <c r="L1527">
        <f>RAND()</f>
        <v/>
      </c>
      <c r="M1527">
        <f>IF('d_시나리오'!$J$6='d_시나리오'!$H$6,'d_시나리오'!$I$6,IF(L1527&lt;('d_시나리오'!$I$6-'d_시나리오'!$H$6)/('d_시나리오'!$J$6-'d_시나리오'!$H$6),'d_시나리오'!$H$6+SQRT(L1527*('d_시나리오'!$J$6-'d_시나리오'!$H$6)*('d_시나리오'!$I$6-'d_시나리오'!$H$6)),'d_시나리오'!$J$6-SQRT((1-L1527)*('d_시나리오'!$J$6-'d_시나리오'!$H$6)*('d_시나리오'!$J$6-'d_시나리오'!$I$6))))</f>
        <v/>
      </c>
      <c r="N1527">
        <f>INDEX('d_분포'!$B$2:$B$57,RANDBETWEEN(1,56))</f>
        <v/>
      </c>
      <c r="O1527">
        <f>BETAINV(RAND(),5,5)</f>
        <v/>
      </c>
      <c r="P1527">
        <f>'d_고정'!$B$1*'6_기대효과'!$H$7*('d_시나리오'!$I$7/'d_고정'!$B$2)*B1527</f>
        <v/>
      </c>
      <c r="Q1527">
        <f>P1527*C1527</f>
        <v/>
      </c>
      <c r="R1527">
        <f>P1527*E1527</f>
        <v/>
      </c>
      <c r="S1527">
        <f>R1527*G1527</f>
        <v/>
      </c>
      <c r="T1527">
        <f>Q1527+S1527</f>
        <v/>
      </c>
      <c r="U1527">
        <f>(Q1527*D1527+S1527*I1527)*(1-O1527)</f>
        <v/>
      </c>
      <c r="V1527">
        <f>(R1527*K1527*N1527+'d_고정'!$B$3*('6_기대효과'!$H$7/8)*N1527*'d_고정'!$B$10*M1527*('6_기대효과'!$K$7/'d_고정'!$B$9))*(1-O1527)</f>
        <v/>
      </c>
      <c r="W1527">
        <f>(S1527*I1527+R1527*MAX(K1527-'d_고정'!$B$10*M1527*('6_기대효과'!$K$7/'d_고정'!$B$9),0)*N1527)*(1-O1527)</f>
        <v/>
      </c>
      <c r="X1527">
        <f>U1527+V1527</f>
        <v/>
      </c>
      <c r="Y1527">
        <f>U1527/('d_고정'!$B$5*'6_기대효과'!$H$7/8)/'d_고정'!$B$6</f>
        <v/>
      </c>
      <c r="Z1527">
        <f>U1527/('d_고정'!$B$8*'6_기대효과'!$H$7/8)</f>
        <v/>
      </c>
    </row>
    <row r="1528">
      <c r="A1528">
        <f>RAND()</f>
        <v/>
      </c>
      <c r="B1528">
        <f>IF('d_시나리오'!$J$2='d_시나리오'!$H$2,'d_시나리오'!$I$2,IF(A1528&lt;('d_시나리오'!$I$2-'d_시나리오'!$H$2)/('d_시나리오'!$J$2-'d_시나리오'!$H$2),'d_시나리오'!$H$2+SQRT(A1528*('d_시나리오'!$J$2-'d_시나리오'!$H$2)*('d_시나리오'!$I$2-'d_시나리오'!$H$2)),'d_시나리오'!$J$2-SQRT((1-A1528)*('d_시나리오'!$J$2-'d_시나리오'!$H$2)*('d_시나리오'!$J$2-'d_시나리오'!$I$2))))</f>
        <v/>
      </c>
      <c r="C1528">
        <f>BETAINV(RAND(),2,6)</f>
        <v/>
      </c>
      <c r="D1528">
        <f>INDEX('d_분포'!$A$2:$A$28,RANDBETWEEN(1,27))</f>
        <v/>
      </c>
      <c r="E1528">
        <f>INDEX('d_분포'!$C$2:$C$5,RANDBETWEEN(1,4))*(0.9+0.2*RAND())</f>
        <v/>
      </c>
      <c r="F1528">
        <f>RAND()</f>
        <v/>
      </c>
      <c r="G1528">
        <f>IF('d_시나리오'!$J$3='d_시나리오'!$H$3,'d_시나리오'!$I$3,IF(F1528&lt;('d_시나리오'!$I$3-'d_시나리오'!$H$3)/('d_시나리오'!$J$3-'d_시나리오'!$H$3),'d_시나리오'!$H$3+SQRT(F1528*('d_시나리오'!$J$3-'d_시나리오'!$H$3)*('d_시나리오'!$I$3-'d_시나리오'!$H$3)),'d_시나리오'!$J$3-SQRT((1-F1528)*('d_시나리오'!$J$3-'d_시나리오'!$H$3)*('d_시나리오'!$J$3-'d_시나리오'!$I$3))))</f>
        <v/>
      </c>
      <c r="H1528">
        <f>RAND()</f>
        <v/>
      </c>
      <c r="I1528">
        <f>IF('d_시나리오'!$J$4='d_시나리오'!$H$4,'d_시나리오'!$I$4,IF(H1528&lt;('d_시나리오'!$I$4-'d_시나리오'!$H$4)/('d_시나리오'!$J$4-'d_시나리오'!$H$4),'d_시나리오'!$H$4+SQRT(H1528*('d_시나리오'!$J$4-'d_시나리오'!$H$4)*('d_시나리오'!$I$4-'d_시나리오'!$H$4)),'d_시나리오'!$J$4-SQRT((1-H1528)*('d_시나리오'!$J$4-'d_시나리오'!$H$4)*('d_시나리오'!$J$4-'d_시나리오'!$I$4))))</f>
        <v/>
      </c>
      <c r="J1528">
        <f>RAND()</f>
        <v/>
      </c>
      <c r="K1528">
        <f>IF('d_시나리오'!$J$5='d_시나리오'!$H$5,'d_시나리오'!$I$5,IF(J1528&lt;('d_시나리오'!$I$5-'d_시나리오'!$H$5)/('d_시나리오'!$J$5-'d_시나리오'!$H$5),'d_시나리오'!$H$5+SQRT(J1528*('d_시나리오'!$J$5-'d_시나리오'!$H$5)*('d_시나리오'!$I$5-'d_시나리오'!$H$5)),'d_시나리오'!$J$5-SQRT((1-J1528)*('d_시나리오'!$J$5-'d_시나리오'!$H$5)*('d_시나리오'!$J$5-'d_시나리오'!$I$5))))</f>
        <v/>
      </c>
      <c r="L1528">
        <f>RAND()</f>
        <v/>
      </c>
      <c r="M1528">
        <f>IF('d_시나리오'!$J$6='d_시나리오'!$H$6,'d_시나리오'!$I$6,IF(L1528&lt;('d_시나리오'!$I$6-'d_시나리오'!$H$6)/('d_시나리오'!$J$6-'d_시나리오'!$H$6),'d_시나리오'!$H$6+SQRT(L1528*('d_시나리오'!$J$6-'d_시나리오'!$H$6)*('d_시나리오'!$I$6-'d_시나리오'!$H$6)),'d_시나리오'!$J$6-SQRT((1-L1528)*('d_시나리오'!$J$6-'d_시나리오'!$H$6)*('d_시나리오'!$J$6-'d_시나리오'!$I$6))))</f>
        <v/>
      </c>
      <c r="N1528">
        <f>INDEX('d_분포'!$B$2:$B$57,RANDBETWEEN(1,56))</f>
        <v/>
      </c>
      <c r="O1528">
        <f>BETAINV(RAND(),5,5)</f>
        <v/>
      </c>
      <c r="P1528">
        <f>'d_고정'!$B$1*'6_기대효과'!$H$7*('d_시나리오'!$I$7/'d_고정'!$B$2)*B1528</f>
        <v/>
      </c>
      <c r="Q1528">
        <f>P1528*C1528</f>
        <v/>
      </c>
      <c r="R1528">
        <f>P1528*E1528</f>
        <v/>
      </c>
      <c r="S1528">
        <f>R1528*G1528</f>
        <v/>
      </c>
      <c r="T1528">
        <f>Q1528+S1528</f>
        <v/>
      </c>
      <c r="U1528">
        <f>(Q1528*D1528+S1528*I1528)*(1-O1528)</f>
        <v/>
      </c>
      <c r="V1528">
        <f>(R1528*K1528*N1528+'d_고정'!$B$3*('6_기대효과'!$H$7/8)*N1528*'d_고정'!$B$10*M1528*('6_기대효과'!$K$7/'d_고정'!$B$9))*(1-O1528)</f>
        <v/>
      </c>
      <c r="W1528">
        <f>(S1528*I1528+R1528*MAX(K1528-'d_고정'!$B$10*M1528*('6_기대효과'!$K$7/'d_고정'!$B$9),0)*N1528)*(1-O1528)</f>
        <v/>
      </c>
      <c r="X1528">
        <f>U1528+V1528</f>
        <v/>
      </c>
      <c r="Y1528">
        <f>U1528/('d_고정'!$B$5*'6_기대효과'!$H$7/8)/'d_고정'!$B$6</f>
        <v/>
      </c>
      <c r="Z1528">
        <f>U1528/('d_고정'!$B$8*'6_기대효과'!$H$7/8)</f>
        <v/>
      </c>
    </row>
    <row r="1529">
      <c r="A1529">
        <f>RAND()</f>
        <v/>
      </c>
      <c r="B1529">
        <f>IF('d_시나리오'!$J$2='d_시나리오'!$H$2,'d_시나리오'!$I$2,IF(A1529&lt;('d_시나리오'!$I$2-'d_시나리오'!$H$2)/('d_시나리오'!$J$2-'d_시나리오'!$H$2),'d_시나리오'!$H$2+SQRT(A1529*('d_시나리오'!$J$2-'d_시나리오'!$H$2)*('d_시나리오'!$I$2-'d_시나리오'!$H$2)),'d_시나리오'!$J$2-SQRT((1-A1529)*('d_시나리오'!$J$2-'d_시나리오'!$H$2)*('d_시나리오'!$J$2-'d_시나리오'!$I$2))))</f>
        <v/>
      </c>
      <c r="C1529">
        <f>BETAINV(RAND(),2,6)</f>
        <v/>
      </c>
      <c r="D1529">
        <f>INDEX('d_분포'!$A$2:$A$28,RANDBETWEEN(1,27))</f>
        <v/>
      </c>
      <c r="E1529">
        <f>INDEX('d_분포'!$C$2:$C$5,RANDBETWEEN(1,4))*(0.9+0.2*RAND())</f>
        <v/>
      </c>
      <c r="F1529">
        <f>RAND()</f>
        <v/>
      </c>
      <c r="G1529">
        <f>IF('d_시나리오'!$J$3='d_시나리오'!$H$3,'d_시나리오'!$I$3,IF(F1529&lt;('d_시나리오'!$I$3-'d_시나리오'!$H$3)/('d_시나리오'!$J$3-'d_시나리오'!$H$3),'d_시나리오'!$H$3+SQRT(F1529*('d_시나리오'!$J$3-'d_시나리오'!$H$3)*('d_시나리오'!$I$3-'d_시나리오'!$H$3)),'d_시나리오'!$J$3-SQRT((1-F1529)*('d_시나리오'!$J$3-'d_시나리오'!$H$3)*('d_시나리오'!$J$3-'d_시나리오'!$I$3))))</f>
        <v/>
      </c>
      <c r="H1529">
        <f>RAND()</f>
        <v/>
      </c>
      <c r="I1529">
        <f>IF('d_시나리오'!$J$4='d_시나리오'!$H$4,'d_시나리오'!$I$4,IF(H1529&lt;('d_시나리오'!$I$4-'d_시나리오'!$H$4)/('d_시나리오'!$J$4-'d_시나리오'!$H$4),'d_시나리오'!$H$4+SQRT(H1529*('d_시나리오'!$J$4-'d_시나리오'!$H$4)*('d_시나리오'!$I$4-'d_시나리오'!$H$4)),'d_시나리오'!$J$4-SQRT((1-H1529)*('d_시나리오'!$J$4-'d_시나리오'!$H$4)*('d_시나리오'!$J$4-'d_시나리오'!$I$4))))</f>
        <v/>
      </c>
      <c r="J1529">
        <f>RAND()</f>
        <v/>
      </c>
      <c r="K1529">
        <f>IF('d_시나리오'!$J$5='d_시나리오'!$H$5,'d_시나리오'!$I$5,IF(J1529&lt;('d_시나리오'!$I$5-'d_시나리오'!$H$5)/('d_시나리오'!$J$5-'d_시나리오'!$H$5),'d_시나리오'!$H$5+SQRT(J1529*('d_시나리오'!$J$5-'d_시나리오'!$H$5)*('d_시나리오'!$I$5-'d_시나리오'!$H$5)),'d_시나리오'!$J$5-SQRT((1-J1529)*('d_시나리오'!$J$5-'d_시나리오'!$H$5)*('d_시나리오'!$J$5-'d_시나리오'!$I$5))))</f>
        <v/>
      </c>
      <c r="L1529">
        <f>RAND()</f>
        <v/>
      </c>
      <c r="M1529">
        <f>IF('d_시나리오'!$J$6='d_시나리오'!$H$6,'d_시나리오'!$I$6,IF(L1529&lt;('d_시나리오'!$I$6-'d_시나리오'!$H$6)/('d_시나리오'!$J$6-'d_시나리오'!$H$6),'d_시나리오'!$H$6+SQRT(L1529*('d_시나리오'!$J$6-'d_시나리오'!$H$6)*('d_시나리오'!$I$6-'d_시나리오'!$H$6)),'d_시나리오'!$J$6-SQRT((1-L1529)*('d_시나리오'!$J$6-'d_시나리오'!$H$6)*('d_시나리오'!$J$6-'d_시나리오'!$I$6))))</f>
        <v/>
      </c>
      <c r="N1529">
        <f>INDEX('d_분포'!$B$2:$B$57,RANDBETWEEN(1,56))</f>
        <v/>
      </c>
      <c r="O1529">
        <f>BETAINV(RAND(),5,5)</f>
        <v/>
      </c>
      <c r="P1529">
        <f>'d_고정'!$B$1*'6_기대효과'!$H$7*('d_시나리오'!$I$7/'d_고정'!$B$2)*B1529</f>
        <v/>
      </c>
      <c r="Q1529">
        <f>P1529*C1529</f>
        <v/>
      </c>
      <c r="R1529">
        <f>P1529*E1529</f>
        <v/>
      </c>
      <c r="S1529">
        <f>R1529*G1529</f>
        <v/>
      </c>
      <c r="T1529">
        <f>Q1529+S1529</f>
        <v/>
      </c>
      <c r="U1529">
        <f>(Q1529*D1529+S1529*I1529)*(1-O1529)</f>
        <v/>
      </c>
      <c r="V1529">
        <f>(R1529*K1529*N1529+'d_고정'!$B$3*('6_기대효과'!$H$7/8)*N1529*'d_고정'!$B$10*M1529*('6_기대효과'!$K$7/'d_고정'!$B$9))*(1-O1529)</f>
        <v/>
      </c>
      <c r="W1529">
        <f>(S1529*I1529+R1529*MAX(K1529-'d_고정'!$B$10*M1529*('6_기대효과'!$K$7/'d_고정'!$B$9),0)*N1529)*(1-O1529)</f>
        <v/>
      </c>
      <c r="X1529">
        <f>U1529+V1529</f>
        <v/>
      </c>
      <c r="Y1529">
        <f>U1529/('d_고정'!$B$5*'6_기대효과'!$H$7/8)/'d_고정'!$B$6</f>
        <v/>
      </c>
      <c r="Z1529">
        <f>U1529/('d_고정'!$B$8*'6_기대효과'!$H$7/8)</f>
        <v/>
      </c>
    </row>
    <row r="1530">
      <c r="A1530">
        <f>RAND()</f>
        <v/>
      </c>
      <c r="B1530">
        <f>IF('d_시나리오'!$J$2='d_시나리오'!$H$2,'d_시나리오'!$I$2,IF(A1530&lt;('d_시나리오'!$I$2-'d_시나리오'!$H$2)/('d_시나리오'!$J$2-'d_시나리오'!$H$2),'d_시나리오'!$H$2+SQRT(A1530*('d_시나리오'!$J$2-'d_시나리오'!$H$2)*('d_시나리오'!$I$2-'d_시나리오'!$H$2)),'d_시나리오'!$J$2-SQRT((1-A1530)*('d_시나리오'!$J$2-'d_시나리오'!$H$2)*('d_시나리오'!$J$2-'d_시나리오'!$I$2))))</f>
        <v/>
      </c>
      <c r="C1530">
        <f>BETAINV(RAND(),2,6)</f>
        <v/>
      </c>
      <c r="D1530">
        <f>INDEX('d_분포'!$A$2:$A$28,RANDBETWEEN(1,27))</f>
        <v/>
      </c>
      <c r="E1530">
        <f>INDEX('d_분포'!$C$2:$C$5,RANDBETWEEN(1,4))*(0.9+0.2*RAND())</f>
        <v/>
      </c>
      <c r="F1530">
        <f>RAND()</f>
        <v/>
      </c>
      <c r="G1530">
        <f>IF('d_시나리오'!$J$3='d_시나리오'!$H$3,'d_시나리오'!$I$3,IF(F1530&lt;('d_시나리오'!$I$3-'d_시나리오'!$H$3)/('d_시나리오'!$J$3-'d_시나리오'!$H$3),'d_시나리오'!$H$3+SQRT(F1530*('d_시나리오'!$J$3-'d_시나리오'!$H$3)*('d_시나리오'!$I$3-'d_시나리오'!$H$3)),'d_시나리오'!$J$3-SQRT((1-F1530)*('d_시나리오'!$J$3-'d_시나리오'!$H$3)*('d_시나리오'!$J$3-'d_시나리오'!$I$3))))</f>
        <v/>
      </c>
      <c r="H1530">
        <f>RAND()</f>
        <v/>
      </c>
      <c r="I1530">
        <f>IF('d_시나리오'!$J$4='d_시나리오'!$H$4,'d_시나리오'!$I$4,IF(H1530&lt;('d_시나리오'!$I$4-'d_시나리오'!$H$4)/('d_시나리오'!$J$4-'d_시나리오'!$H$4),'d_시나리오'!$H$4+SQRT(H1530*('d_시나리오'!$J$4-'d_시나리오'!$H$4)*('d_시나리오'!$I$4-'d_시나리오'!$H$4)),'d_시나리오'!$J$4-SQRT((1-H1530)*('d_시나리오'!$J$4-'d_시나리오'!$H$4)*('d_시나리오'!$J$4-'d_시나리오'!$I$4))))</f>
        <v/>
      </c>
      <c r="J1530">
        <f>RAND()</f>
        <v/>
      </c>
      <c r="K1530">
        <f>IF('d_시나리오'!$J$5='d_시나리오'!$H$5,'d_시나리오'!$I$5,IF(J1530&lt;('d_시나리오'!$I$5-'d_시나리오'!$H$5)/('d_시나리오'!$J$5-'d_시나리오'!$H$5),'d_시나리오'!$H$5+SQRT(J1530*('d_시나리오'!$J$5-'d_시나리오'!$H$5)*('d_시나리오'!$I$5-'d_시나리오'!$H$5)),'d_시나리오'!$J$5-SQRT((1-J1530)*('d_시나리오'!$J$5-'d_시나리오'!$H$5)*('d_시나리오'!$J$5-'d_시나리오'!$I$5))))</f>
        <v/>
      </c>
      <c r="L1530">
        <f>RAND()</f>
        <v/>
      </c>
      <c r="M1530">
        <f>IF('d_시나리오'!$J$6='d_시나리오'!$H$6,'d_시나리오'!$I$6,IF(L1530&lt;('d_시나리오'!$I$6-'d_시나리오'!$H$6)/('d_시나리오'!$J$6-'d_시나리오'!$H$6),'d_시나리오'!$H$6+SQRT(L1530*('d_시나리오'!$J$6-'d_시나리오'!$H$6)*('d_시나리오'!$I$6-'d_시나리오'!$H$6)),'d_시나리오'!$J$6-SQRT((1-L1530)*('d_시나리오'!$J$6-'d_시나리오'!$H$6)*('d_시나리오'!$J$6-'d_시나리오'!$I$6))))</f>
        <v/>
      </c>
      <c r="N1530">
        <f>INDEX('d_분포'!$B$2:$B$57,RANDBETWEEN(1,56))</f>
        <v/>
      </c>
      <c r="O1530">
        <f>BETAINV(RAND(),5,5)</f>
        <v/>
      </c>
      <c r="P1530">
        <f>'d_고정'!$B$1*'6_기대효과'!$H$7*('d_시나리오'!$I$7/'d_고정'!$B$2)*B1530</f>
        <v/>
      </c>
      <c r="Q1530">
        <f>P1530*C1530</f>
        <v/>
      </c>
      <c r="R1530">
        <f>P1530*E1530</f>
        <v/>
      </c>
      <c r="S1530">
        <f>R1530*G1530</f>
        <v/>
      </c>
      <c r="T1530">
        <f>Q1530+S1530</f>
        <v/>
      </c>
      <c r="U1530">
        <f>(Q1530*D1530+S1530*I1530)*(1-O1530)</f>
        <v/>
      </c>
      <c r="V1530">
        <f>(R1530*K1530*N1530+'d_고정'!$B$3*('6_기대효과'!$H$7/8)*N1530*'d_고정'!$B$10*M1530*('6_기대효과'!$K$7/'d_고정'!$B$9))*(1-O1530)</f>
        <v/>
      </c>
      <c r="W1530">
        <f>(S1530*I1530+R1530*MAX(K1530-'d_고정'!$B$10*M1530*('6_기대효과'!$K$7/'d_고정'!$B$9),0)*N1530)*(1-O1530)</f>
        <v/>
      </c>
      <c r="X1530">
        <f>U1530+V1530</f>
        <v/>
      </c>
      <c r="Y1530">
        <f>U1530/('d_고정'!$B$5*'6_기대효과'!$H$7/8)/'d_고정'!$B$6</f>
        <v/>
      </c>
      <c r="Z1530">
        <f>U1530/('d_고정'!$B$8*'6_기대효과'!$H$7/8)</f>
        <v/>
      </c>
    </row>
    <row r="1531">
      <c r="A1531">
        <f>RAND()</f>
        <v/>
      </c>
      <c r="B1531">
        <f>IF('d_시나리오'!$J$2='d_시나리오'!$H$2,'d_시나리오'!$I$2,IF(A1531&lt;('d_시나리오'!$I$2-'d_시나리오'!$H$2)/('d_시나리오'!$J$2-'d_시나리오'!$H$2),'d_시나리오'!$H$2+SQRT(A1531*('d_시나리오'!$J$2-'d_시나리오'!$H$2)*('d_시나리오'!$I$2-'d_시나리오'!$H$2)),'d_시나리오'!$J$2-SQRT((1-A1531)*('d_시나리오'!$J$2-'d_시나리오'!$H$2)*('d_시나리오'!$J$2-'d_시나리오'!$I$2))))</f>
        <v/>
      </c>
      <c r="C1531">
        <f>BETAINV(RAND(),2,6)</f>
        <v/>
      </c>
      <c r="D1531">
        <f>INDEX('d_분포'!$A$2:$A$28,RANDBETWEEN(1,27))</f>
        <v/>
      </c>
      <c r="E1531">
        <f>INDEX('d_분포'!$C$2:$C$5,RANDBETWEEN(1,4))*(0.9+0.2*RAND())</f>
        <v/>
      </c>
      <c r="F1531">
        <f>RAND()</f>
        <v/>
      </c>
      <c r="G1531">
        <f>IF('d_시나리오'!$J$3='d_시나리오'!$H$3,'d_시나리오'!$I$3,IF(F1531&lt;('d_시나리오'!$I$3-'d_시나리오'!$H$3)/('d_시나리오'!$J$3-'d_시나리오'!$H$3),'d_시나리오'!$H$3+SQRT(F1531*('d_시나리오'!$J$3-'d_시나리오'!$H$3)*('d_시나리오'!$I$3-'d_시나리오'!$H$3)),'d_시나리오'!$J$3-SQRT((1-F1531)*('d_시나리오'!$J$3-'d_시나리오'!$H$3)*('d_시나리오'!$J$3-'d_시나리오'!$I$3))))</f>
        <v/>
      </c>
      <c r="H1531">
        <f>RAND()</f>
        <v/>
      </c>
      <c r="I1531">
        <f>IF('d_시나리오'!$J$4='d_시나리오'!$H$4,'d_시나리오'!$I$4,IF(H1531&lt;('d_시나리오'!$I$4-'d_시나리오'!$H$4)/('d_시나리오'!$J$4-'d_시나리오'!$H$4),'d_시나리오'!$H$4+SQRT(H1531*('d_시나리오'!$J$4-'d_시나리오'!$H$4)*('d_시나리오'!$I$4-'d_시나리오'!$H$4)),'d_시나리오'!$J$4-SQRT((1-H1531)*('d_시나리오'!$J$4-'d_시나리오'!$H$4)*('d_시나리오'!$J$4-'d_시나리오'!$I$4))))</f>
        <v/>
      </c>
      <c r="J1531">
        <f>RAND()</f>
        <v/>
      </c>
      <c r="K1531">
        <f>IF('d_시나리오'!$J$5='d_시나리오'!$H$5,'d_시나리오'!$I$5,IF(J1531&lt;('d_시나리오'!$I$5-'d_시나리오'!$H$5)/('d_시나리오'!$J$5-'d_시나리오'!$H$5),'d_시나리오'!$H$5+SQRT(J1531*('d_시나리오'!$J$5-'d_시나리오'!$H$5)*('d_시나리오'!$I$5-'d_시나리오'!$H$5)),'d_시나리오'!$J$5-SQRT((1-J1531)*('d_시나리오'!$J$5-'d_시나리오'!$H$5)*('d_시나리오'!$J$5-'d_시나리오'!$I$5))))</f>
        <v/>
      </c>
      <c r="L1531">
        <f>RAND()</f>
        <v/>
      </c>
      <c r="M1531">
        <f>IF('d_시나리오'!$J$6='d_시나리오'!$H$6,'d_시나리오'!$I$6,IF(L1531&lt;('d_시나리오'!$I$6-'d_시나리오'!$H$6)/('d_시나리오'!$J$6-'d_시나리오'!$H$6),'d_시나리오'!$H$6+SQRT(L1531*('d_시나리오'!$J$6-'d_시나리오'!$H$6)*('d_시나리오'!$I$6-'d_시나리오'!$H$6)),'d_시나리오'!$J$6-SQRT((1-L1531)*('d_시나리오'!$J$6-'d_시나리오'!$H$6)*('d_시나리오'!$J$6-'d_시나리오'!$I$6))))</f>
        <v/>
      </c>
      <c r="N1531">
        <f>INDEX('d_분포'!$B$2:$B$57,RANDBETWEEN(1,56))</f>
        <v/>
      </c>
      <c r="O1531">
        <f>BETAINV(RAND(),5,5)</f>
        <v/>
      </c>
      <c r="P1531">
        <f>'d_고정'!$B$1*'6_기대효과'!$H$7*('d_시나리오'!$I$7/'d_고정'!$B$2)*B1531</f>
        <v/>
      </c>
      <c r="Q1531">
        <f>P1531*C1531</f>
        <v/>
      </c>
      <c r="R1531">
        <f>P1531*E1531</f>
        <v/>
      </c>
      <c r="S1531">
        <f>R1531*G1531</f>
        <v/>
      </c>
      <c r="T1531">
        <f>Q1531+S1531</f>
        <v/>
      </c>
      <c r="U1531">
        <f>(Q1531*D1531+S1531*I1531)*(1-O1531)</f>
        <v/>
      </c>
      <c r="V1531">
        <f>(R1531*K1531*N1531+'d_고정'!$B$3*('6_기대효과'!$H$7/8)*N1531*'d_고정'!$B$10*M1531*('6_기대효과'!$K$7/'d_고정'!$B$9))*(1-O1531)</f>
        <v/>
      </c>
      <c r="W1531">
        <f>(S1531*I1531+R1531*MAX(K1531-'d_고정'!$B$10*M1531*('6_기대효과'!$K$7/'d_고정'!$B$9),0)*N1531)*(1-O1531)</f>
        <v/>
      </c>
      <c r="X1531">
        <f>U1531+V1531</f>
        <v/>
      </c>
      <c r="Y1531">
        <f>U1531/('d_고정'!$B$5*'6_기대효과'!$H$7/8)/'d_고정'!$B$6</f>
        <v/>
      </c>
      <c r="Z1531">
        <f>U1531/('d_고정'!$B$8*'6_기대효과'!$H$7/8)</f>
        <v/>
      </c>
    </row>
    <row r="1532">
      <c r="A1532">
        <f>RAND()</f>
        <v/>
      </c>
      <c r="B1532">
        <f>IF('d_시나리오'!$J$2='d_시나리오'!$H$2,'d_시나리오'!$I$2,IF(A1532&lt;('d_시나리오'!$I$2-'d_시나리오'!$H$2)/('d_시나리오'!$J$2-'d_시나리오'!$H$2),'d_시나리오'!$H$2+SQRT(A1532*('d_시나리오'!$J$2-'d_시나리오'!$H$2)*('d_시나리오'!$I$2-'d_시나리오'!$H$2)),'d_시나리오'!$J$2-SQRT((1-A1532)*('d_시나리오'!$J$2-'d_시나리오'!$H$2)*('d_시나리오'!$J$2-'d_시나리오'!$I$2))))</f>
        <v/>
      </c>
      <c r="C1532">
        <f>BETAINV(RAND(),2,6)</f>
        <v/>
      </c>
      <c r="D1532">
        <f>INDEX('d_분포'!$A$2:$A$28,RANDBETWEEN(1,27))</f>
        <v/>
      </c>
      <c r="E1532">
        <f>INDEX('d_분포'!$C$2:$C$5,RANDBETWEEN(1,4))*(0.9+0.2*RAND())</f>
        <v/>
      </c>
      <c r="F1532">
        <f>RAND()</f>
        <v/>
      </c>
      <c r="G1532">
        <f>IF('d_시나리오'!$J$3='d_시나리오'!$H$3,'d_시나리오'!$I$3,IF(F1532&lt;('d_시나리오'!$I$3-'d_시나리오'!$H$3)/('d_시나리오'!$J$3-'d_시나리오'!$H$3),'d_시나리오'!$H$3+SQRT(F1532*('d_시나리오'!$J$3-'d_시나리오'!$H$3)*('d_시나리오'!$I$3-'d_시나리오'!$H$3)),'d_시나리오'!$J$3-SQRT((1-F1532)*('d_시나리오'!$J$3-'d_시나리오'!$H$3)*('d_시나리오'!$J$3-'d_시나리오'!$I$3))))</f>
        <v/>
      </c>
      <c r="H1532">
        <f>RAND()</f>
        <v/>
      </c>
      <c r="I1532">
        <f>IF('d_시나리오'!$J$4='d_시나리오'!$H$4,'d_시나리오'!$I$4,IF(H1532&lt;('d_시나리오'!$I$4-'d_시나리오'!$H$4)/('d_시나리오'!$J$4-'d_시나리오'!$H$4),'d_시나리오'!$H$4+SQRT(H1532*('d_시나리오'!$J$4-'d_시나리오'!$H$4)*('d_시나리오'!$I$4-'d_시나리오'!$H$4)),'d_시나리오'!$J$4-SQRT((1-H1532)*('d_시나리오'!$J$4-'d_시나리오'!$H$4)*('d_시나리오'!$J$4-'d_시나리오'!$I$4))))</f>
        <v/>
      </c>
      <c r="J1532">
        <f>RAND()</f>
        <v/>
      </c>
      <c r="K1532">
        <f>IF('d_시나리오'!$J$5='d_시나리오'!$H$5,'d_시나리오'!$I$5,IF(J1532&lt;('d_시나리오'!$I$5-'d_시나리오'!$H$5)/('d_시나리오'!$J$5-'d_시나리오'!$H$5),'d_시나리오'!$H$5+SQRT(J1532*('d_시나리오'!$J$5-'d_시나리오'!$H$5)*('d_시나리오'!$I$5-'d_시나리오'!$H$5)),'d_시나리오'!$J$5-SQRT((1-J1532)*('d_시나리오'!$J$5-'d_시나리오'!$H$5)*('d_시나리오'!$J$5-'d_시나리오'!$I$5))))</f>
        <v/>
      </c>
      <c r="L1532">
        <f>RAND()</f>
        <v/>
      </c>
      <c r="M1532">
        <f>IF('d_시나리오'!$J$6='d_시나리오'!$H$6,'d_시나리오'!$I$6,IF(L1532&lt;('d_시나리오'!$I$6-'d_시나리오'!$H$6)/('d_시나리오'!$J$6-'d_시나리오'!$H$6),'d_시나리오'!$H$6+SQRT(L1532*('d_시나리오'!$J$6-'d_시나리오'!$H$6)*('d_시나리오'!$I$6-'d_시나리오'!$H$6)),'d_시나리오'!$J$6-SQRT((1-L1532)*('d_시나리오'!$J$6-'d_시나리오'!$H$6)*('d_시나리오'!$J$6-'d_시나리오'!$I$6))))</f>
        <v/>
      </c>
      <c r="N1532">
        <f>INDEX('d_분포'!$B$2:$B$57,RANDBETWEEN(1,56))</f>
        <v/>
      </c>
      <c r="O1532">
        <f>BETAINV(RAND(),5,5)</f>
        <v/>
      </c>
      <c r="P1532">
        <f>'d_고정'!$B$1*'6_기대효과'!$H$7*('d_시나리오'!$I$7/'d_고정'!$B$2)*B1532</f>
        <v/>
      </c>
      <c r="Q1532">
        <f>P1532*C1532</f>
        <v/>
      </c>
      <c r="R1532">
        <f>P1532*E1532</f>
        <v/>
      </c>
      <c r="S1532">
        <f>R1532*G1532</f>
        <v/>
      </c>
      <c r="T1532">
        <f>Q1532+S1532</f>
        <v/>
      </c>
      <c r="U1532">
        <f>(Q1532*D1532+S1532*I1532)*(1-O1532)</f>
        <v/>
      </c>
      <c r="V1532">
        <f>(R1532*K1532*N1532+'d_고정'!$B$3*('6_기대효과'!$H$7/8)*N1532*'d_고정'!$B$10*M1532*('6_기대효과'!$K$7/'d_고정'!$B$9))*(1-O1532)</f>
        <v/>
      </c>
      <c r="W1532">
        <f>(S1532*I1532+R1532*MAX(K1532-'d_고정'!$B$10*M1532*('6_기대효과'!$K$7/'d_고정'!$B$9),0)*N1532)*(1-O1532)</f>
        <v/>
      </c>
      <c r="X1532">
        <f>U1532+V1532</f>
        <v/>
      </c>
      <c r="Y1532">
        <f>U1532/('d_고정'!$B$5*'6_기대효과'!$H$7/8)/'d_고정'!$B$6</f>
        <v/>
      </c>
      <c r="Z1532">
        <f>U1532/('d_고정'!$B$8*'6_기대효과'!$H$7/8)</f>
        <v/>
      </c>
    </row>
    <row r="1533">
      <c r="A1533">
        <f>RAND()</f>
        <v/>
      </c>
      <c r="B1533">
        <f>IF('d_시나리오'!$J$2='d_시나리오'!$H$2,'d_시나리오'!$I$2,IF(A1533&lt;('d_시나리오'!$I$2-'d_시나리오'!$H$2)/('d_시나리오'!$J$2-'d_시나리오'!$H$2),'d_시나리오'!$H$2+SQRT(A1533*('d_시나리오'!$J$2-'d_시나리오'!$H$2)*('d_시나리오'!$I$2-'d_시나리오'!$H$2)),'d_시나리오'!$J$2-SQRT((1-A1533)*('d_시나리오'!$J$2-'d_시나리오'!$H$2)*('d_시나리오'!$J$2-'d_시나리오'!$I$2))))</f>
        <v/>
      </c>
      <c r="C1533">
        <f>BETAINV(RAND(),2,6)</f>
        <v/>
      </c>
      <c r="D1533">
        <f>INDEX('d_분포'!$A$2:$A$28,RANDBETWEEN(1,27))</f>
        <v/>
      </c>
      <c r="E1533">
        <f>INDEX('d_분포'!$C$2:$C$5,RANDBETWEEN(1,4))*(0.9+0.2*RAND())</f>
        <v/>
      </c>
      <c r="F1533">
        <f>RAND()</f>
        <v/>
      </c>
      <c r="G1533">
        <f>IF('d_시나리오'!$J$3='d_시나리오'!$H$3,'d_시나리오'!$I$3,IF(F1533&lt;('d_시나리오'!$I$3-'d_시나리오'!$H$3)/('d_시나리오'!$J$3-'d_시나리오'!$H$3),'d_시나리오'!$H$3+SQRT(F1533*('d_시나리오'!$J$3-'d_시나리오'!$H$3)*('d_시나리오'!$I$3-'d_시나리오'!$H$3)),'d_시나리오'!$J$3-SQRT((1-F1533)*('d_시나리오'!$J$3-'d_시나리오'!$H$3)*('d_시나리오'!$J$3-'d_시나리오'!$I$3))))</f>
        <v/>
      </c>
      <c r="H1533">
        <f>RAND()</f>
        <v/>
      </c>
      <c r="I1533">
        <f>IF('d_시나리오'!$J$4='d_시나리오'!$H$4,'d_시나리오'!$I$4,IF(H1533&lt;('d_시나리오'!$I$4-'d_시나리오'!$H$4)/('d_시나리오'!$J$4-'d_시나리오'!$H$4),'d_시나리오'!$H$4+SQRT(H1533*('d_시나리오'!$J$4-'d_시나리오'!$H$4)*('d_시나리오'!$I$4-'d_시나리오'!$H$4)),'d_시나리오'!$J$4-SQRT((1-H1533)*('d_시나리오'!$J$4-'d_시나리오'!$H$4)*('d_시나리오'!$J$4-'d_시나리오'!$I$4))))</f>
        <v/>
      </c>
      <c r="J1533">
        <f>RAND()</f>
        <v/>
      </c>
      <c r="K1533">
        <f>IF('d_시나리오'!$J$5='d_시나리오'!$H$5,'d_시나리오'!$I$5,IF(J1533&lt;('d_시나리오'!$I$5-'d_시나리오'!$H$5)/('d_시나리오'!$J$5-'d_시나리오'!$H$5),'d_시나리오'!$H$5+SQRT(J1533*('d_시나리오'!$J$5-'d_시나리오'!$H$5)*('d_시나리오'!$I$5-'d_시나리오'!$H$5)),'d_시나리오'!$J$5-SQRT((1-J1533)*('d_시나리오'!$J$5-'d_시나리오'!$H$5)*('d_시나리오'!$J$5-'d_시나리오'!$I$5))))</f>
        <v/>
      </c>
      <c r="L1533">
        <f>RAND()</f>
        <v/>
      </c>
      <c r="M1533">
        <f>IF('d_시나리오'!$J$6='d_시나리오'!$H$6,'d_시나리오'!$I$6,IF(L1533&lt;('d_시나리오'!$I$6-'d_시나리오'!$H$6)/('d_시나리오'!$J$6-'d_시나리오'!$H$6),'d_시나리오'!$H$6+SQRT(L1533*('d_시나리오'!$J$6-'d_시나리오'!$H$6)*('d_시나리오'!$I$6-'d_시나리오'!$H$6)),'d_시나리오'!$J$6-SQRT((1-L1533)*('d_시나리오'!$J$6-'d_시나리오'!$H$6)*('d_시나리오'!$J$6-'d_시나리오'!$I$6))))</f>
        <v/>
      </c>
      <c r="N1533">
        <f>INDEX('d_분포'!$B$2:$B$57,RANDBETWEEN(1,56))</f>
        <v/>
      </c>
      <c r="O1533">
        <f>BETAINV(RAND(),5,5)</f>
        <v/>
      </c>
      <c r="P1533">
        <f>'d_고정'!$B$1*'6_기대효과'!$H$7*('d_시나리오'!$I$7/'d_고정'!$B$2)*B1533</f>
        <v/>
      </c>
      <c r="Q1533">
        <f>P1533*C1533</f>
        <v/>
      </c>
      <c r="R1533">
        <f>P1533*E1533</f>
        <v/>
      </c>
      <c r="S1533">
        <f>R1533*G1533</f>
        <v/>
      </c>
      <c r="T1533">
        <f>Q1533+S1533</f>
        <v/>
      </c>
      <c r="U1533">
        <f>(Q1533*D1533+S1533*I1533)*(1-O1533)</f>
        <v/>
      </c>
      <c r="V1533">
        <f>(R1533*K1533*N1533+'d_고정'!$B$3*('6_기대효과'!$H$7/8)*N1533*'d_고정'!$B$10*M1533*('6_기대효과'!$K$7/'d_고정'!$B$9))*(1-O1533)</f>
        <v/>
      </c>
      <c r="W1533">
        <f>(S1533*I1533+R1533*MAX(K1533-'d_고정'!$B$10*M1533*('6_기대효과'!$K$7/'d_고정'!$B$9),0)*N1533)*(1-O1533)</f>
        <v/>
      </c>
      <c r="X1533">
        <f>U1533+V1533</f>
        <v/>
      </c>
      <c r="Y1533">
        <f>U1533/('d_고정'!$B$5*'6_기대효과'!$H$7/8)/'d_고정'!$B$6</f>
        <v/>
      </c>
      <c r="Z1533">
        <f>U1533/('d_고정'!$B$8*'6_기대효과'!$H$7/8)</f>
        <v/>
      </c>
    </row>
    <row r="1534">
      <c r="A1534">
        <f>RAND()</f>
        <v/>
      </c>
      <c r="B1534">
        <f>IF('d_시나리오'!$J$2='d_시나리오'!$H$2,'d_시나리오'!$I$2,IF(A1534&lt;('d_시나리오'!$I$2-'d_시나리오'!$H$2)/('d_시나리오'!$J$2-'d_시나리오'!$H$2),'d_시나리오'!$H$2+SQRT(A1534*('d_시나리오'!$J$2-'d_시나리오'!$H$2)*('d_시나리오'!$I$2-'d_시나리오'!$H$2)),'d_시나리오'!$J$2-SQRT((1-A1534)*('d_시나리오'!$J$2-'d_시나리오'!$H$2)*('d_시나리오'!$J$2-'d_시나리오'!$I$2))))</f>
        <v/>
      </c>
      <c r="C1534">
        <f>BETAINV(RAND(),2,6)</f>
        <v/>
      </c>
      <c r="D1534">
        <f>INDEX('d_분포'!$A$2:$A$28,RANDBETWEEN(1,27))</f>
        <v/>
      </c>
      <c r="E1534">
        <f>INDEX('d_분포'!$C$2:$C$5,RANDBETWEEN(1,4))*(0.9+0.2*RAND())</f>
        <v/>
      </c>
      <c r="F1534">
        <f>RAND()</f>
        <v/>
      </c>
      <c r="G1534">
        <f>IF('d_시나리오'!$J$3='d_시나리오'!$H$3,'d_시나리오'!$I$3,IF(F1534&lt;('d_시나리오'!$I$3-'d_시나리오'!$H$3)/('d_시나리오'!$J$3-'d_시나리오'!$H$3),'d_시나리오'!$H$3+SQRT(F1534*('d_시나리오'!$J$3-'d_시나리오'!$H$3)*('d_시나리오'!$I$3-'d_시나리오'!$H$3)),'d_시나리오'!$J$3-SQRT((1-F1534)*('d_시나리오'!$J$3-'d_시나리오'!$H$3)*('d_시나리오'!$J$3-'d_시나리오'!$I$3))))</f>
        <v/>
      </c>
      <c r="H1534">
        <f>RAND()</f>
        <v/>
      </c>
      <c r="I1534">
        <f>IF('d_시나리오'!$J$4='d_시나리오'!$H$4,'d_시나리오'!$I$4,IF(H1534&lt;('d_시나리오'!$I$4-'d_시나리오'!$H$4)/('d_시나리오'!$J$4-'d_시나리오'!$H$4),'d_시나리오'!$H$4+SQRT(H1534*('d_시나리오'!$J$4-'d_시나리오'!$H$4)*('d_시나리오'!$I$4-'d_시나리오'!$H$4)),'d_시나리오'!$J$4-SQRT((1-H1534)*('d_시나리오'!$J$4-'d_시나리오'!$H$4)*('d_시나리오'!$J$4-'d_시나리오'!$I$4))))</f>
        <v/>
      </c>
      <c r="J1534">
        <f>RAND()</f>
        <v/>
      </c>
      <c r="K1534">
        <f>IF('d_시나리오'!$J$5='d_시나리오'!$H$5,'d_시나리오'!$I$5,IF(J1534&lt;('d_시나리오'!$I$5-'d_시나리오'!$H$5)/('d_시나리오'!$J$5-'d_시나리오'!$H$5),'d_시나리오'!$H$5+SQRT(J1534*('d_시나리오'!$J$5-'d_시나리오'!$H$5)*('d_시나리오'!$I$5-'d_시나리오'!$H$5)),'d_시나리오'!$J$5-SQRT((1-J1534)*('d_시나리오'!$J$5-'d_시나리오'!$H$5)*('d_시나리오'!$J$5-'d_시나리오'!$I$5))))</f>
        <v/>
      </c>
      <c r="L1534">
        <f>RAND()</f>
        <v/>
      </c>
      <c r="M1534">
        <f>IF('d_시나리오'!$J$6='d_시나리오'!$H$6,'d_시나리오'!$I$6,IF(L1534&lt;('d_시나리오'!$I$6-'d_시나리오'!$H$6)/('d_시나리오'!$J$6-'d_시나리오'!$H$6),'d_시나리오'!$H$6+SQRT(L1534*('d_시나리오'!$J$6-'d_시나리오'!$H$6)*('d_시나리오'!$I$6-'d_시나리오'!$H$6)),'d_시나리오'!$J$6-SQRT((1-L1534)*('d_시나리오'!$J$6-'d_시나리오'!$H$6)*('d_시나리오'!$J$6-'d_시나리오'!$I$6))))</f>
        <v/>
      </c>
      <c r="N1534">
        <f>INDEX('d_분포'!$B$2:$B$57,RANDBETWEEN(1,56))</f>
        <v/>
      </c>
      <c r="O1534">
        <f>BETAINV(RAND(),5,5)</f>
        <v/>
      </c>
      <c r="P1534">
        <f>'d_고정'!$B$1*'6_기대효과'!$H$7*('d_시나리오'!$I$7/'d_고정'!$B$2)*B1534</f>
        <v/>
      </c>
      <c r="Q1534">
        <f>P1534*C1534</f>
        <v/>
      </c>
      <c r="R1534">
        <f>P1534*E1534</f>
        <v/>
      </c>
      <c r="S1534">
        <f>R1534*G1534</f>
        <v/>
      </c>
      <c r="T1534">
        <f>Q1534+S1534</f>
        <v/>
      </c>
      <c r="U1534">
        <f>(Q1534*D1534+S1534*I1534)*(1-O1534)</f>
        <v/>
      </c>
      <c r="V1534">
        <f>(R1534*K1534*N1534+'d_고정'!$B$3*('6_기대효과'!$H$7/8)*N1534*'d_고정'!$B$10*M1534*('6_기대효과'!$K$7/'d_고정'!$B$9))*(1-O1534)</f>
        <v/>
      </c>
      <c r="W1534">
        <f>(S1534*I1534+R1534*MAX(K1534-'d_고정'!$B$10*M1534*('6_기대효과'!$K$7/'d_고정'!$B$9),0)*N1534)*(1-O1534)</f>
        <v/>
      </c>
      <c r="X1534">
        <f>U1534+V1534</f>
        <v/>
      </c>
      <c r="Y1534">
        <f>U1534/('d_고정'!$B$5*'6_기대효과'!$H$7/8)/'d_고정'!$B$6</f>
        <v/>
      </c>
      <c r="Z1534">
        <f>U1534/('d_고정'!$B$8*'6_기대효과'!$H$7/8)</f>
        <v/>
      </c>
    </row>
    <row r="1535">
      <c r="A1535">
        <f>RAND()</f>
        <v/>
      </c>
      <c r="B1535">
        <f>IF('d_시나리오'!$J$2='d_시나리오'!$H$2,'d_시나리오'!$I$2,IF(A1535&lt;('d_시나리오'!$I$2-'d_시나리오'!$H$2)/('d_시나리오'!$J$2-'d_시나리오'!$H$2),'d_시나리오'!$H$2+SQRT(A1535*('d_시나리오'!$J$2-'d_시나리오'!$H$2)*('d_시나리오'!$I$2-'d_시나리오'!$H$2)),'d_시나리오'!$J$2-SQRT((1-A1535)*('d_시나리오'!$J$2-'d_시나리오'!$H$2)*('d_시나리오'!$J$2-'d_시나리오'!$I$2))))</f>
        <v/>
      </c>
      <c r="C1535">
        <f>BETAINV(RAND(),2,6)</f>
        <v/>
      </c>
      <c r="D1535">
        <f>INDEX('d_분포'!$A$2:$A$28,RANDBETWEEN(1,27))</f>
        <v/>
      </c>
      <c r="E1535">
        <f>INDEX('d_분포'!$C$2:$C$5,RANDBETWEEN(1,4))*(0.9+0.2*RAND())</f>
        <v/>
      </c>
      <c r="F1535">
        <f>RAND()</f>
        <v/>
      </c>
      <c r="G1535">
        <f>IF('d_시나리오'!$J$3='d_시나리오'!$H$3,'d_시나리오'!$I$3,IF(F1535&lt;('d_시나리오'!$I$3-'d_시나리오'!$H$3)/('d_시나리오'!$J$3-'d_시나리오'!$H$3),'d_시나리오'!$H$3+SQRT(F1535*('d_시나리오'!$J$3-'d_시나리오'!$H$3)*('d_시나리오'!$I$3-'d_시나리오'!$H$3)),'d_시나리오'!$J$3-SQRT((1-F1535)*('d_시나리오'!$J$3-'d_시나리오'!$H$3)*('d_시나리오'!$J$3-'d_시나리오'!$I$3))))</f>
        <v/>
      </c>
      <c r="H1535">
        <f>RAND()</f>
        <v/>
      </c>
      <c r="I1535">
        <f>IF('d_시나리오'!$J$4='d_시나리오'!$H$4,'d_시나리오'!$I$4,IF(H1535&lt;('d_시나리오'!$I$4-'d_시나리오'!$H$4)/('d_시나리오'!$J$4-'d_시나리오'!$H$4),'d_시나리오'!$H$4+SQRT(H1535*('d_시나리오'!$J$4-'d_시나리오'!$H$4)*('d_시나리오'!$I$4-'d_시나리오'!$H$4)),'d_시나리오'!$J$4-SQRT((1-H1535)*('d_시나리오'!$J$4-'d_시나리오'!$H$4)*('d_시나리오'!$J$4-'d_시나리오'!$I$4))))</f>
        <v/>
      </c>
      <c r="J1535">
        <f>RAND()</f>
        <v/>
      </c>
      <c r="K1535">
        <f>IF('d_시나리오'!$J$5='d_시나리오'!$H$5,'d_시나리오'!$I$5,IF(J1535&lt;('d_시나리오'!$I$5-'d_시나리오'!$H$5)/('d_시나리오'!$J$5-'d_시나리오'!$H$5),'d_시나리오'!$H$5+SQRT(J1535*('d_시나리오'!$J$5-'d_시나리오'!$H$5)*('d_시나리오'!$I$5-'d_시나리오'!$H$5)),'d_시나리오'!$J$5-SQRT((1-J1535)*('d_시나리오'!$J$5-'d_시나리오'!$H$5)*('d_시나리오'!$J$5-'d_시나리오'!$I$5))))</f>
        <v/>
      </c>
      <c r="L1535">
        <f>RAND()</f>
        <v/>
      </c>
      <c r="M1535">
        <f>IF('d_시나리오'!$J$6='d_시나리오'!$H$6,'d_시나리오'!$I$6,IF(L1535&lt;('d_시나리오'!$I$6-'d_시나리오'!$H$6)/('d_시나리오'!$J$6-'d_시나리오'!$H$6),'d_시나리오'!$H$6+SQRT(L1535*('d_시나리오'!$J$6-'d_시나리오'!$H$6)*('d_시나리오'!$I$6-'d_시나리오'!$H$6)),'d_시나리오'!$J$6-SQRT((1-L1535)*('d_시나리오'!$J$6-'d_시나리오'!$H$6)*('d_시나리오'!$J$6-'d_시나리오'!$I$6))))</f>
        <v/>
      </c>
      <c r="N1535">
        <f>INDEX('d_분포'!$B$2:$B$57,RANDBETWEEN(1,56))</f>
        <v/>
      </c>
      <c r="O1535">
        <f>BETAINV(RAND(),5,5)</f>
        <v/>
      </c>
      <c r="P1535">
        <f>'d_고정'!$B$1*'6_기대효과'!$H$7*('d_시나리오'!$I$7/'d_고정'!$B$2)*B1535</f>
        <v/>
      </c>
      <c r="Q1535">
        <f>P1535*C1535</f>
        <v/>
      </c>
      <c r="R1535">
        <f>P1535*E1535</f>
        <v/>
      </c>
      <c r="S1535">
        <f>R1535*G1535</f>
        <v/>
      </c>
      <c r="T1535">
        <f>Q1535+S1535</f>
        <v/>
      </c>
      <c r="U1535">
        <f>(Q1535*D1535+S1535*I1535)*(1-O1535)</f>
        <v/>
      </c>
      <c r="V1535">
        <f>(R1535*K1535*N1535+'d_고정'!$B$3*('6_기대효과'!$H$7/8)*N1535*'d_고정'!$B$10*M1535*('6_기대효과'!$K$7/'d_고정'!$B$9))*(1-O1535)</f>
        <v/>
      </c>
      <c r="W1535">
        <f>(S1535*I1535+R1535*MAX(K1535-'d_고정'!$B$10*M1535*('6_기대효과'!$K$7/'d_고정'!$B$9),0)*N1535)*(1-O1535)</f>
        <v/>
      </c>
      <c r="X1535">
        <f>U1535+V1535</f>
        <v/>
      </c>
      <c r="Y1535">
        <f>U1535/('d_고정'!$B$5*'6_기대효과'!$H$7/8)/'d_고정'!$B$6</f>
        <v/>
      </c>
      <c r="Z1535">
        <f>U1535/('d_고정'!$B$8*'6_기대효과'!$H$7/8)</f>
        <v/>
      </c>
    </row>
    <row r="1536">
      <c r="A1536">
        <f>RAND()</f>
        <v/>
      </c>
      <c r="B1536">
        <f>IF('d_시나리오'!$J$2='d_시나리오'!$H$2,'d_시나리오'!$I$2,IF(A1536&lt;('d_시나리오'!$I$2-'d_시나리오'!$H$2)/('d_시나리오'!$J$2-'d_시나리오'!$H$2),'d_시나리오'!$H$2+SQRT(A1536*('d_시나리오'!$J$2-'d_시나리오'!$H$2)*('d_시나리오'!$I$2-'d_시나리오'!$H$2)),'d_시나리오'!$J$2-SQRT((1-A1536)*('d_시나리오'!$J$2-'d_시나리오'!$H$2)*('d_시나리오'!$J$2-'d_시나리오'!$I$2))))</f>
        <v/>
      </c>
      <c r="C1536">
        <f>BETAINV(RAND(),2,6)</f>
        <v/>
      </c>
      <c r="D1536">
        <f>INDEX('d_분포'!$A$2:$A$28,RANDBETWEEN(1,27))</f>
        <v/>
      </c>
      <c r="E1536">
        <f>INDEX('d_분포'!$C$2:$C$5,RANDBETWEEN(1,4))*(0.9+0.2*RAND())</f>
        <v/>
      </c>
      <c r="F1536">
        <f>RAND()</f>
        <v/>
      </c>
      <c r="G1536">
        <f>IF('d_시나리오'!$J$3='d_시나리오'!$H$3,'d_시나리오'!$I$3,IF(F1536&lt;('d_시나리오'!$I$3-'d_시나리오'!$H$3)/('d_시나리오'!$J$3-'d_시나리오'!$H$3),'d_시나리오'!$H$3+SQRT(F1536*('d_시나리오'!$J$3-'d_시나리오'!$H$3)*('d_시나리오'!$I$3-'d_시나리오'!$H$3)),'d_시나리오'!$J$3-SQRT((1-F1536)*('d_시나리오'!$J$3-'d_시나리오'!$H$3)*('d_시나리오'!$J$3-'d_시나리오'!$I$3))))</f>
        <v/>
      </c>
      <c r="H1536">
        <f>RAND()</f>
        <v/>
      </c>
      <c r="I1536">
        <f>IF('d_시나리오'!$J$4='d_시나리오'!$H$4,'d_시나리오'!$I$4,IF(H1536&lt;('d_시나리오'!$I$4-'d_시나리오'!$H$4)/('d_시나리오'!$J$4-'d_시나리오'!$H$4),'d_시나리오'!$H$4+SQRT(H1536*('d_시나리오'!$J$4-'d_시나리오'!$H$4)*('d_시나리오'!$I$4-'d_시나리오'!$H$4)),'d_시나리오'!$J$4-SQRT((1-H1536)*('d_시나리오'!$J$4-'d_시나리오'!$H$4)*('d_시나리오'!$J$4-'d_시나리오'!$I$4))))</f>
        <v/>
      </c>
      <c r="J1536">
        <f>RAND()</f>
        <v/>
      </c>
      <c r="K1536">
        <f>IF('d_시나리오'!$J$5='d_시나리오'!$H$5,'d_시나리오'!$I$5,IF(J1536&lt;('d_시나리오'!$I$5-'d_시나리오'!$H$5)/('d_시나리오'!$J$5-'d_시나리오'!$H$5),'d_시나리오'!$H$5+SQRT(J1536*('d_시나리오'!$J$5-'d_시나리오'!$H$5)*('d_시나리오'!$I$5-'d_시나리오'!$H$5)),'d_시나리오'!$J$5-SQRT((1-J1536)*('d_시나리오'!$J$5-'d_시나리오'!$H$5)*('d_시나리오'!$J$5-'d_시나리오'!$I$5))))</f>
        <v/>
      </c>
      <c r="L1536">
        <f>RAND()</f>
        <v/>
      </c>
      <c r="M1536">
        <f>IF('d_시나리오'!$J$6='d_시나리오'!$H$6,'d_시나리오'!$I$6,IF(L1536&lt;('d_시나리오'!$I$6-'d_시나리오'!$H$6)/('d_시나리오'!$J$6-'d_시나리오'!$H$6),'d_시나리오'!$H$6+SQRT(L1536*('d_시나리오'!$J$6-'d_시나리오'!$H$6)*('d_시나리오'!$I$6-'d_시나리오'!$H$6)),'d_시나리오'!$J$6-SQRT((1-L1536)*('d_시나리오'!$J$6-'d_시나리오'!$H$6)*('d_시나리오'!$J$6-'d_시나리오'!$I$6))))</f>
        <v/>
      </c>
      <c r="N1536">
        <f>INDEX('d_분포'!$B$2:$B$57,RANDBETWEEN(1,56))</f>
        <v/>
      </c>
      <c r="O1536">
        <f>BETAINV(RAND(),5,5)</f>
        <v/>
      </c>
      <c r="P1536">
        <f>'d_고정'!$B$1*'6_기대효과'!$H$7*('d_시나리오'!$I$7/'d_고정'!$B$2)*B1536</f>
        <v/>
      </c>
      <c r="Q1536">
        <f>P1536*C1536</f>
        <v/>
      </c>
      <c r="R1536">
        <f>P1536*E1536</f>
        <v/>
      </c>
      <c r="S1536">
        <f>R1536*G1536</f>
        <v/>
      </c>
      <c r="T1536">
        <f>Q1536+S1536</f>
        <v/>
      </c>
      <c r="U1536">
        <f>(Q1536*D1536+S1536*I1536)*(1-O1536)</f>
        <v/>
      </c>
      <c r="V1536">
        <f>(R1536*K1536*N1536+'d_고정'!$B$3*('6_기대효과'!$H$7/8)*N1536*'d_고정'!$B$10*M1536*('6_기대효과'!$K$7/'d_고정'!$B$9))*(1-O1536)</f>
        <v/>
      </c>
      <c r="W1536">
        <f>(S1536*I1536+R1536*MAX(K1536-'d_고정'!$B$10*M1536*('6_기대효과'!$K$7/'d_고정'!$B$9),0)*N1536)*(1-O1536)</f>
        <v/>
      </c>
      <c r="X1536">
        <f>U1536+V1536</f>
        <v/>
      </c>
      <c r="Y1536">
        <f>U1536/('d_고정'!$B$5*'6_기대효과'!$H$7/8)/'d_고정'!$B$6</f>
        <v/>
      </c>
      <c r="Z1536">
        <f>U1536/('d_고정'!$B$8*'6_기대효과'!$H$7/8)</f>
        <v/>
      </c>
    </row>
    <row r="1537">
      <c r="A1537">
        <f>RAND()</f>
        <v/>
      </c>
      <c r="B1537">
        <f>IF('d_시나리오'!$J$2='d_시나리오'!$H$2,'d_시나리오'!$I$2,IF(A1537&lt;('d_시나리오'!$I$2-'d_시나리오'!$H$2)/('d_시나리오'!$J$2-'d_시나리오'!$H$2),'d_시나리오'!$H$2+SQRT(A1537*('d_시나리오'!$J$2-'d_시나리오'!$H$2)*('d_시나리오'!$I$2-'d_시나리오'!$H$2)),'d_시나리오'!$J$2-SQRT((1-A1537)*('d_시나리오'!$J$2-'d_시나리오'!$H$2)*('d_시나리오'!$J$2-'d_시나리오'!$I$2))))</f>
        <v/>
      </c>
      <c r="C1537">
        <f>BETAINV(RAND(),2,6)</f>
        <v/>
      </c>
      <c r="D1537">
        <f>INDEX('d_분포'!$A$2:$A$28,RANDBETWEEN(1,27))</f>
        <v/>
      </c>
      <c r="E1537">
        <f>INDEX('d_분포'!$C$2:$C$5,RANDBETWEEN(1,4))*(0.9+0.2*RAND())</f>
        <v/>
      </c>
      <c r="F1537">
        <f>RAND()</f>
        <v/>
      </c>
      <c r="G1537">
        <f>IF('d_시나리오'!$J$3='d_시나리오'!$H$3,'d_시나리오'!$I$3,IF(F1537&lt;('d_시나리오'!$I$3-'d_시나리오'!$H$3)/('d_시나리오'!$J$3-'d_시나리오'!$H$3),'d_시나리오'!$H$3+SQRT(F1537*('d_시나리오'!$J$3-'d_시나리오'!$H$3)*('d_시나리오'!$I$3-'d_시나리오'!$H$3)),'d_시나리오'!$J$3-SQRT((1-F1537)*('d_시나리오'!$J$3-'d_시나리오'!$H$3)*('d_시나리오'!$J$3-'d_시나리오'!$I$3))))</f>
        <v/>
      </c>
      <c r="H1537">
        <f>RAND()</f>
        <v/>
      </c>
      <c r="I1537">
        <f>IF('d_시나리오'!$J$4='d_시나리오'!$H$4,'d_시나리오'!$I$4,IF(H1537&lt;('d_시나리오'!$I$4-'d_시나리오'!$H$4)/('d_시나리오'!$J$4-'d_시나리오'!$H$4),'d_시나리오'!$H$4+SQRT(H1537*('d_시나리오'!$J$4-'d_시나리오'!$H$4)*('d_시나리오'!$I$4-'d_시나리오'!$H$4)),'d_시나리오'!$J$4-SQRT((1-H1537)*('d_시나리오'!$J$4-'d_시나리오'!$H$4)*('d_시나리오'!$J$4-'d_시나리오'!$I$4))))</f>
        <v/>
      </c>
      <c r="J1537">
        <f>RAND()</f>
        <v/>
      </c>
      <c r="K1537">
        <f>IF('d_시나리오'!$J$5='d_시나리오'!$H$5,'d_시나리오'!$I$5,IF(J1537&lt;('d_시나리오'!$I$5-'d_시나리오'!$H$5)/('d_시나리오'!$J$5-'d_시나리오'!$H$5),'d_시나리오'!$H$5+SQRT(J1537*('d_시나리오'!$J$5-'d_시나리오'!$H$5)*('d_시나리오'!$I$5-'d_시나리오'!$H$5)),'d_시나리오'!$J$5-SQRT((1-J1537)*('d_시나리오'!$J$5-'d_시나리오'!$H$5)*('d_시나리오'!$J$5-'d_시나리오'!$I$5))))</f>
        <v/>
      </c>
      <c r="L1537">
        <f>RAND()</f>
        <v/>
      </c>
      <c r="M1537">
        <f>IF('d_시나리오'!$J$6='d_시나리오'!$H$6,'d_시나리오'!$I$6,IF(L1537&lt;('d_시나리오'!$I$6-'d_시나리오'!$H$6)/('d_시나리오'!$J$6-'d_시나리오'!$H$6),'d_시나리오'!$H$6+SQRT(L1537*('d_시나리오'!$J$6-'d_시나리오'!$H$6)*('d_시나리오'!$I$6-'d_시나리오'!$H$6)),'d_시나리오'!$J$6-SQRT((1-L1537)*('d_시나리오'!$J$6-'d_시나리오'!$H$6)*('d_시나리오'!$J$6-'d_시나리오'!$I$6))))</f>
        <v/>
      </c>
      <c r="N1537">
        <f>INDEX('d_분포'!$B$2:$B$57,RANDBETWEEN(1,56))</f>
        <v/>
      </c>
      <c r="O1537">
        <f>BETAINV(RAND(),5,5)</f>
        <v/>
      </c>
      <c r="P1537">
        <f>'d_고정'!$B$1*'6_기대효과'!$H$7*('d_시나리오'!$I$7/'d_고정'!$B$2)*B1537</f>
        <v/>
      </c>
      <c r="Q1537">
        <f>P1537*C1537</f>
        <v/>
      </c>
      <c r="R1537">
        <f>P1537*E1537</f>
        <v/>
      </c>
      <c r="S1537">
        <f>R1537*G1537</f>
        <v/>
      </c>
      <c r="T1537">
        <f>Q1537+S1537</f>
        <v/>
      </c>
      <c r="U1537">
        <f>(Q1537*D1537+S1537*I1537)*(1-O1537)</f>
        <v/>
      </c>
      <c r="V1537">
        <f>(R1537*K1537*N1537+'d_고정'!$B$3*('6_기대효과'!$H$7/8)*N1537*'d_고정'!$B$10*M1537*('6_기대효과'!$K$7/'d_고정'!$B$9))*(1-O1537)</f>
        <v/>
      </c>
      <c r="W1537">
        <f>(S1537*I1537+R1537*MAX(K1537-'d_고정'!$B$10*M1537*('6_기대효과'!$K$7/'d_고정'!$B$9),0)*N1537)*(1-O1537)</f>
        <v/>
      </c>
      <c r="X1537">
        <f>U1537+V1537</f>
        <v/>
      </c>
      <c r="Y1537">
        <f>U1537/('d_고정'!$B$5*'6_기대효과'!$H$7/8)/'d_고정'!$B$6</f>
        <v/>
      </c>
      <c r="Z1537">
        <f>U1537/('d_고정'!$B$8*'6_기대효과'!$H$7/8)</f>
        <v/>
      </c>
    </row>
    <row r="1538">
      <c r="A1538">
        <f>RAND()</f>
        <v/>
      </c>
      <c r="B1538">
        <f>IF('d_시나리오'!$J$2='d_시나리오'!$H$2,'d_시나리오'!$I$2,IF(A1538&lt;('d_시나리오'!$I$2-'d_시나리오'!$H$2)/('d_시나리오'!$J$2-'d_시나리오'!$H$2),'d_시나리오'!$H$2+SQRT(A1538*('d_시나리오'!$J$2-'d_시나리오'!$H$2)*('d_시나리오'!$I$2-'d_시나리오'!$H$2)),'d_시나리오'!$J$2-SQRT((1-A1538)*('d_시나리오'!$J$2-'d_시나리오'!$H$2)*('d_시나리오'!$J$2-'d_시나리오'!$I$2))))</f>
        <v/>
      </c>
      <c r="C1538">
        <f>BETAINV(RAND(),2,6)</f>
        <v/>
      </c>
      <c r="D1538">
        <f>INDEX('d_분포'!$A$2:$A$28,RANDBETWEEN(1,27))</f>
        <v/>
      </c>
      <c r="E1538">
        <f>INDEX('d_분포'!$C$2:$C$5,RANDBETWEEN(1,4))*(0.9+0.2*RAND())</f>
        <v/>
      </c>
      <c r="F1538">
        <f>RAND()</f>
        <v/>
      </c>
      <c r="G1538">
        <f>IF('d_시나리오'!$J$3='d_시나리오'!$H$3,'d_시나리오'!$I$3,IF(F1538&lt;('d_시나리오'!$I$3-'d_시나리오'!$H$3)/('d_시나리오'!$J$3-'d_시나리오'!$H$3),'d_시나리오'!$H$3+SQRT(F1538*('d_시나리오'!$J$3-'d_시나리오'!$H$3)*('d_시나리오'!$I$3-'d_시나리오'!$H$3)),'d_시나리오'!$J$3-SQRT((1-F1538)*('d_시나리오'!$J$3-'d_시나리오'!$H$3)*('d_시나리오'!$J$3-'d_시나리오'!$I$3))))</f>
        <v/>
      </c>
      <c r="H1538">
        <f>RAND()</f>
        <v/>
      </c>
      <c r="I1538">
        <f>IF('d_시나리오'!$J$4='d_시나리오'!$H$4,'d_시나리오'!$I$4,IF(H1538&lt;('d_시나리오'!$I$4-'d_시나리오'!$H$4)/('d_시나리오'!$J$4-'d_시나리오'!$H$4),'d_시나리오'!$H$4+SQRT(H1538*('d_시나리오'!$J$4-'d_시나리오'!$H$4)*('d_시나리오'!$I$4-'d_시나리오'!$H$4)),'d_시나리오'!$J$4-SQRT((1-H1538)*('d_시나리오'!$J$4-'d_시나리오'!$H$4)*('d_시나리오'!$J$4-'d_시나리오'!$I$4))))</f>
        <v/>
      </c>
      <c r="J1538">
        <f>RAND()</f>
        <v/>
      </c>
      <c r="K1538">
        <f>IF('d_시나리오'!$J$5='d_시나리오'!$H$5,'d_시나리오'!$I$5,IF(J1538&lt;('d_시나리오'!$I$5-'d_시나리오'!$H$5)/('d_시나리오'!$J$5-'d_시나리오'!$H$5),'d_시나리오'!$H$5+SQRT(J1538*('d_시나리오'!$J$5-'d_시나리오'!$H$5)*('d_시나리오'!$I$5-'d_시나리오'!$H$5)),'d_시나리오'!$J$5-SQRT((1-J1538)*('d_시나리오'!$J$5-'d_시나리오'!$H$5)*('d_시나리오'!$J$5-'d_시나리오'!$I$5))))</f>
        <v/>
      </c>
      <c r="L1538">
        <f>RAND()</f>
        <v/>
      </c>
      <c r="M1538">
        <f>IF('d_시나리오'!$J$6='d_시나리오'!$H$6,'d_시나리오'!$I$6,IF(L1538&lt;('d_시나리오'!$I$6-'d_시나리오'!$H$6)/('d_시나리오'!$J$6-'d_시나리오'!$H$6),'d_시나리오'!$H$6+SQRT(L1538*('d_시나리오'!$J$6-'d_시나리오'!$H$6)*('d_시나리오'!$I$6-'d_시나리오'!$H$6)),'d_시나리오'!$J$6-SQRT((1-L1538)*('d_시나리오'!$J$6-'d_시나리오'!$H$6)*('d_시나리오'!$J$6-'d_시나리오'!$I$6))))</f>
        <v/>
      </c>
      <c r="N1538">
        <f>INDEX('d_분포'!$B$2:$B$57,RANDBETWEEN(1,56))</f>
        <v/>
      </c>
      <c r="O1538">
        <f>BETAINV(RAND(),5,5)</f>
        <v/>
      </c>
      <c r="P1538">
        <f>'d_고정'!$B$1*'6_기대효과'!$H$7*('d_시나리오'!$I$7/'d_고정'!$B$2)*B1538</f>
        <v/>
      </c>
      <c r="Q1538">
        <f>P1538*C1538</f>
        <v/>
      </c>
      <c r="R1538">
        <f>P1538*E1538</f>
        <v/>
      </c>
      <c r="S1538">
        <f>R1538*G1538</f>
        <v/>
      </c>
      <c r="T1538">
        <f>Q1538+S1538</f>
        <v/>
      </c>
      <c r="U1538">
        <f>(Q1538*D1538+S1538*I1538)*(1-O1538)</f>
        <v/>
      </c>
      <c r="V1538">
        <f>(R1538*K1538*N1538+'d_고정'!$B$3*('6_기대효과'!$H$7/8)*N1538*'d_고정'!$B$10*M1538*('6_기대효과'!$K$7/'d_고정'!$B$9))*(1-O1538)</f>
        <v/>
      </c>
      <c r="W1538">
        <f>(S1538*I1538+R1538*MAX(K1538-'d_고정'!$B$10*M1538*('6_기대효과'!$K$7/'d_고정'!$B$9),0)*N1538)*(1-O1538)</f>
        <v/>
      </c>
      <c r="X1538">
        <f>U1538+V1538</f>
        <v/>
      </c>
      <c r="Y1538">
        <f>U1538/('d_고정'!$B$5*'6_기대효과'!$H$7/8)/'d_고정'!$B$6</f>
        <v/>
      </c>
      <c r="Z1538">
        <f>U1538/('d_고정'!$B$8*'6_기대효과'!$H$7/8)</f>
        <v/>
      </c>
    </row>
    <row r="1539">
      <c r="A1539">
        <f>RAND()</f>
        <v/>
      </c>
      <c r="B1539">
        <f>IF('d_시나리오'!$J$2='d_시나리오'!$H$2,'d_시나리오'!$I$2,IF(A1539&lt;('d_시나리오'!$I$2-'d_시나리오'!$H$2)/('d_시나리오'!$J$2-'d_시나리오'!$H$2),'d_시나리오'!$H$2+SQRT(A1539*('d_시나리오'!$J$2-'d_시나리오'!$H$2)*('d_시나리오'!$I$2-'d_시나리오'!$H$2)),'d_시나리오'!$J$2-SQRT((1-A1539)*('d_시나리오'!$J$2-'d_시나리오'!$H$2)*('d_시나리오'!$J$2-'d_시나리오'!$I$2))))</f>
        <v/>
      </c>
      <c r="C1539">
        <f>BETAINV(RAND(),2,6)</f>
        <v/>
      </c>
      <c r="D1539">
        <f>INDEX('d_분포'!$A$2:$A$28,RANDBETWEEN(1,27))</f>
        <v/>
      </c>
      <c r="E1539">
        <f>INDEX('d_분포'!$C$2:$C$5,RANDBETWEEN(1,4))*(0.9+0.2*RAND())</f>
        <v/>
      </c>
      <c r="F1539">
        <f>RAND()</f>
        <v/>
      </c>
      <c r="G1539">
        <f>IF('d_시나리오'!$J$3='d_시나리오'!$H$3,'d_시나리오'!$I$3,IF(F1539&lt;('d_시나리오'!$I$3-'d_시나리오'!$H$3)/('d_시나리오'!$J$3-'d_시나리오'!$H$3),'d_시나리오'!$H$3+SQRT(F1539*('d_시나리오'!$J$3-'d_시나리오'!$H$3)*('d_시나리오'!$I$3-'d_시나리오'!$H$3)),'d_시나리오'!$J$3-SQRT((1-F1539)*('d_시나리오'!$J$3-'d_시나리오'!$H$3)*('d_시나리오'!$J$3-'d_시나리오'!$I$3))))</f>
        <v/>
      </c>
      <c r="H1539">
        <f>RAND()</f>
        <v/>
      </c>
      <c r="I1539">
        <f>IF('d_시나리오'!$J$4='d_시나리오'!$H$4,'d_시나리오'!$I$4,IF(H1539&lt;('d_시나리오'!$I$4-'d_시나리오'!$H$4)/('d_시나리오'!$J$4-'d_시나리오'!$H$4),'d_시나리오'!$H$4+SQRT(H1539*('d_시나리오'!$J$4-'d_시나리오'!$H$4)*('d_시나리오'!$I$4-'d_시나리오'!$H$4)),'d_시나리오'!$J$4-SQRT((1-H1539)*('d_시나리오'!$J$4-'d_시나리오'!$H$4)*('d_시나리오'!$J$4-'d_시나리오'!$I$4))))</f>
        <v/>
      </c>
      <c r="J1539">
        <f>RAND()</f>
        <v/>
      </c>
      <c r="K1539">
        <f>IF('d_시나리오'!$J$5='d_시나리오'!$H$5,'d_시나리오'!$I$5,IF(J1539&lt;('d_시나리오'!$I$5-'d_시나리오'!$H$5)/('d_시나리오'!$J$5-'d_시나리오'!$H$5),'d_시나리오'!$H$5+SQRT(J1539*('d_시나리오'!$J$5-'d_시나리오'!$H$5)*('d_시나리오'!$I$5-'d_시나리오'!$H$5)),'d_시나리오'!$J$5-SQRT((1-J1539)*('d_시나리오'!$J$5-'d_시나리오'!$H$5)*('d_시나리오'!$J$5-'d_시나리오'!$I$5))))</f>
        <v/>
      </c>
      <c r="L1539">
        <f>RAND()</f>
        <v/>
      </c>
      <c r="M1539">
        <f>IF('d_시나리오'!$J$6='d_시나리오'!$H$6,'d_시나리오'!$I$6,IF(L1539&lt;('d_시나리오'!$I$6-'d_시나리오'!$H$6)/('d_시나리오'!$J$6-'d_시나리오'!$H$6),'d_시나리오'!$H$6+SQRT(L1539*('d_시나리오'!$J$6-'d_시나리오'!$H$6)*('d_시나리오'!$I$6-'d_시나리오'!$H$6)),'d_시나리오'!$J$6-SQRT((1-L1539)*('d_시나리오'!$J$6-'d_시나리오'!$H$6)*('d_시나리오'!$J$6-'d_시나리오'!$I$6))))</f>
        <v/>
      </c>
      <c r="N1539">
        <f>INDEX('d_분포'!$B$2:$B$57,RANDBETWEEN(1,56))</f>
        <v/>
      </c>
      <c r="O1539">
        <f>BETAINV(RAND(),5,5)</f>
        <v/>
      </c>
      <c r="P1539">
        <f>'d_고정'!$B$1*'6_기대효과'!$H$7*('d_시나리오'!$I$7/'d_고정'!$B$2)*B1539</f>
        <v/>
      </c>
      <c r="Q1539">
        <f>P1539*C1539</f>
        <v/>
      </c>
      <c r="R1539">
        <f>P1539*E1539</f>
        <v/>
      </c>
      <c r="S1539">
        <f>R1539*G1539</f>
        <v/>
      </c>
      <c r="T1539">
        <f>Q1539+S1539</f>
        <v/>
      </c>
      <c r="U1539">
        <f>(Q1539*D1539+S1539*I1539)*(1-O1539)</f>
        <v/>
      </c>
      <c r="V1539">
        <f>(R1539*K1539*N1539+'d_고정'!$B$3*('6_기대효과'!$H$7/8)*N1539*'d_고정'!$B$10*M1539*('6_기대효과'!$K$7/'d_고정'!$B$9))*(1-O1539)</f>
        <v/>
      </c>
      <c r="W1539">
        <f>(S1539*I1539+R1539*MAX(K1539-'d_고정'!$B$10*M1539*('6_기대효과'!$K$7/'d_고정'!$B$9),0)*N1539)*(1-O1539)</f>
        <v/>
      </c>
      <c r="X1539">
        <f>U1539+V1539</f>
        <v/>
      </c>
      <c r="Y1539">
        <f>U1539/('d_고정'!$B$5*'6_기대효과'!$H$7/8)/'d_고정'!$B$6</f>
        <v/>
      </c>
      <c r="Z1539">
        <f>U1539/('d_고정'!$B$8*'6_기대효과'!$H$7/8)</f>
        <v/>
      </c>
    </row>
    <row r="1540">
      <c r="A1540">
        <f>RAND()</f>
        <v/>
      </c>
      <c r="B1540">
        <f>IF('d_시나리오'!$J$2='d_시나리오'!$H$2,'d_시나리오'!$I$2,IF(A1540&lt;('d_시나리오'!$I$2-'d_시나리오'!$H$2)/('d_시나리오'!$J$2-'d_시나리오'!$H$2),'d_시나리오'!$H$2+SQRT(A1540*('d_시나리오'!$J$2-'d_시나리오'!$H$2)*('d_시나리오'!$I$2-'d_시나리오'!$H$2)),'d_시나리오'!$J$2-SQRT((1-A1540)*('d_시나리오'!$J$2-'d_시나리오'!$H$2)*('d_시나리오'!$J$2-'d_시나리오'!$I$2))))</f>
        <v/>
      </c>
      <c r="C1540">
        <f>BETAINV(RAND(),2,6)</f>
        <v/>
      </c>
      <c r="D1540">
        <f>INDEX('d_분포'!$A$2:$A$28,RANDBETWEEN(1,27))</f>
        <v/>
      </c>
      <c r="E1540">
        <f>INDEX('d_분포'!$C$2:$C$5,RANDBETWEEN(1,4))*(0.9+0.2*RAND())</f>
        <v/>
      </c>
      <c r="F1540">
        <f>RAND()</f>
        <v/>
      </c>
      <c r="G1540">
        <f>IF('d_시나리오'!$J$3='d_시나리오'!$H$3,'d_시나리오'!$I$3,IF(F1540&lt;('d_시나리오'!$I$3-'d_시나리오'!$H$3)/('d_시나리오'!$J$3-'d_시나리오'!$H$3),'d_시나리오'!$H$3+SQRT(F1540*('d_시나리오'!$J$3-'d_시나리오'!$H$3)*('d_시나리오'!$I$3-'d_시나리오'!$H$3)),'d_시나리오'!$J$3-SQRT((1-F1540)*('d_시나리오'!$J$3-'d_시나리오'!$H$3)*('d_시나리오'!$J$3-'d_시나리오'!$I$3))))</f>
        <v/>
      </c>
      <c r="H1540">
        <f>RAND()</f>
        <v/>
      </c>
      <c r="I1540">
        <f>IF('d_시나리오'!$J$4='d_시나리오'!$H$4,'d_시나리오'!$I$4,IF(H1540&lt;('d_시나리오'!$I$4-'d_시나리오'!$H$4)/('d_시나리오'!$J$4-'d_시나리오'!$H$4),'d_시나리오'!$H$4+SQRT(H1540*('d_시나리오'!$J$4-'d_시나리오'!$H$4)*('d_시나리오'!$I$4-'d_시나리오'!$H$4)),'d_시나리오'!$J$4-SQRT((1-H1540)*('d_시나리오'!$J$4-'d_시나리오'!$H$4)*('d_시나리오'!$J$4-'d_시나리오'!$I$4))))</f>
        <v/>
      </c>
      <c r="J1540">
        <f>RAND()</f>
        <v/>
      </c>
      <c r="K1540">
        <f>IF('d_시나리오'!$J$5='d_시나리오'!$H$5,'d_시나리오'!$I$5,IF(J1540&lt;('d_시나리오'!$I$5-'d_시나리오'!$H$5)/('d_시나리오'!$J$5-'d_시나리오'!$H$5),'d_시나리오'!$H$5+SQRT(J1540*('d_시나리오'!$J$5-'d_시나리오'!$H$5)*('d_시나리오'!$I$5-'d_시나리오'!$H$5)),'d_시나리오'!$J$5-SQRT((1-J1540)*('d_시나리오'!$J$5-'d_시나리오'!$H$5)*('d_시나리오'!$J$5-'d_시나리오'!$I$5))))</f>
        <v/>
      </c>
      <c r="L1540">
        <f>RAND()</f>
        <v/>
      </c>
      <c r="M1540">
        <f>IF('d_시나리오'!$J$6='d_시나리오'!$H$6,'d_시나리오'!$I$6,IF(L1540&lt;('d_시나리오'!$I$6-'d_시나리오'!$H$6)/('d_시나리오'!$J$6-'d_시나리오'!$H$6),'d_시나리오'!$H$6+SQRT(L1540*('d_시나리오'!$J$6-'d_시나리오'!$H$6)*('d_시나리오'!$I$6-'d_시나리오'!$H$6)),'d_시나리오'!$J$6-SQRT((1-L1540)*('d_시나리오'!$J$6-'d_시나리오'!$H$6)*('d_시나리오'!$J$6-'d_시나리오'!$I$6))))</f>
        <v/>
      </c>
      <c r="N1540">
        <f>INDEX('d_분포'!$B$2:$B$57,RANDBETWEEN(1,56))</f>
        <v/>
      </c>
      <c r="O1540">
        <f>BETAINV(RAND(),5,5)</f>
        <v/>
      </c>
      <c r="P1540">
        <f>'d_고정'!$B$1*'6_기대효과'!$H$7*('d_시나리오'!$I$7/'d_고정'!$B$2)*B1540</f>
        <v/>
      </c>
      <c r="Q1540">
        <f>P1540*C1540</f>
        <v/>
      </c>
      <c r="R1540">
        <f>P1540*E1540</f>
        <v/>
      </c>
      <c r="S1540">
        <f>R1540*G1540</f>
        <v/>
      </c>
      <c r="T1540">
        <f>Q1540+S1540</f>
        <v/>
      </c>
      <c r="U1540">
        <f>(Q1540*D1540+S1540*I1540)*(1-O1540)</f>
        <v/>
      </c>
      <c r="V1540">
        <f>(R1540*K1540*N1540+'d_고정'!$B$3*('6_기대효과'!$H$7/8)*N1540*'d_고정'!$B$10*M1540*('6_기대효과'!$K$7/'d_고정'!$B$9))*(1-O1540)</f>
        <v/>
      </c>
      <c r="W1540">
        <f>(S1540*I1540+R1540*MAX(K1540-'d_고정'!$B$10*M1540*('6_기대효과'!$K$7/'d_고정'!$B$9),0)*N1540)*(1-O1540)</f>
        <v/>
      </c>
      <c r="X1540">
        <f>U1540+V1540</f>
        <v/>
      </c>
      <c r="Y1540">
        <f>U1540/('d_고정'!$B$5*'6_기대효과'!$H$7/8)/'d_고정'!$B$6</f>
        <v/>
      </c>
      <c r="Z1540">
        <f>U1540/('d_고정'!$B$8*'6_기대효과'!$H$7/8)</f>
        <v/>
      </c>
    </row>
    <row r="1541">
      <c r="A1541">
        <f>RAND()</f>
        <v/>
      </c>
      <c r="B1541">
        <f>IF('d_시나리오'!$J$2='d_시나리오'!$H$2,'d_시나리오'!$I$2,IF(A1541&lt;('d_시나리오'!$I$2-'d_시나리오'!$H$2)/('d_시나리오'!$J$2-'d_시나리오'!$H$2),'d_시나리오'!$H$2+SQRT(A1541*('d_시나리오'!$J$2-'d_시나리오'!$H$2)*('d_시나리오'!$I$2-'d_시나리오'!$H$2)),'d_시나리오'!$J$2-SQRT((1-A1541)*('d_시나리오'!$J$2-'d_시나리오'!$H$2)*('d_시나리오'!$J$2-'d_시나리오'!$I$2))))</f>
        <v/>
      </c>
      <c r="C1541">
        <f>BETAINV(RAND(),2,6)</f>
        <v/>
      </c>
      <c r="D1541">
        <f>INDEX('d_분포'!$A$2:$A$28,RANDBETWEEN(1,27))</f>
        <v/>
      </c>
      <c r="E1541">
        <f>INDEX('d_분포'!$C$2:$C$5,RANDBETWEEN(1,4))*(0.9+0.2*RAND())</f>
        <v/>
      </c>
      <c r="F1541">
        <f>RAND()</f>
        <v/>
      </c>
      <c r="G1541">
        <f>IF('d_시나리오'!$J$3='d_시나리오'!$H$3,'d_시나리오'!$I$3,IF(F1541&lt;('d_시나리오'!$I$3-'d_시나리오'!$H$3)/('d_시나리오'!$J$3-'d_시나리오'!$H$3),'d_시나리오'!$H$3+SQRT(F1541*('d_시나리오'!$J$3-'d_시나리오'!$H$3)*('d_시나리오'!$I$3-'d_시나리오'!$H$3)),'d_시나리오'!$J$3-SQRT((1-F1541)*('d_시나리오'!$J$3-'d_시나리오'!$H$3)*('d_시나리오'!$J$3-'d_시나리오'!$I$3))))</f>
        <v/>
      </c>
      <c r="H1541">
        <f>RAND()</f>
        <v/>
      </c>
      <c r="I1541">
        <f>IF('d_시나리오'!$J$4='d_시나리오'!$H$4,'d_시나리오'!$I$4,IF(H1541&lt;('d_시나리오'!$I$4-'d_시나리오'!$H$4)/('d_시나리오'!$J$4-'d_시나리오'!$H$4),'d_시나리오'!$H$4+SQRT(H1541*('d_시나리오'!$J$4-'d_시나리오'!$H$4)*('d_시나리오'!$I$4-'d_시나리오'!$H$4)),'d_시나리오'!$J$4-SQRT((1-H1541)*('d_시나리오'!$J$4-'d_시나리오'!$H$4)*('d_시나리오'!$J$4-'d_시나리오'!$I$4))))</f>
        <v/>
      </c>
      <c r="J1541">
        <f>RAND()</f>
        <v/>
      </c>
      <c r="K1541">
        <f>IF('d_시나리오'!$J$5='d_시나리오'!$H$5,'d_시나리오'!$I$5,IF(J1541&lt;('d_시나리오'!$I$5-'d_시나리오'!$H$5)/('d_시나리오'!$J$5-'d_시나리오'!$H$5),'d_시나리오'!$H$5+SQRT(J1541*('d_시나리오'!$J$5-'d_시나리오'!$H$5)*('d_시나리오'!$I$5-'d_시나리오'!$H$5)),'d_시나리오'!$J$5-SQRT((1-J1541)*('d_시나리오'!$J$5-'d_시나리오'!$H$5)*('d_시나리오'!$J$5-'d_시나리오'!$I$5))))</f>
        <v/>
      </c>
      <c r="L1541">
        <f>RAND()</f>
        <v/>
      </c>
      <c r="M1541">
        <f>IF('d_시나리오'!$J$6='d_시나리오'!$H$6,'d_시나리오'!$I$6,IF(L1541&lt;('d_시나리오'!$I$6-'d_시나리오'!$H$6)/('d_시나리오'!$J$6-'d_시나리오'!$H$6),'d_시나리오'!$H$6+SQRT(L1541*('d_시나리오'!$J$6-'d_시나리오'!$H$6)*('d_시나리오'!$I$6-'d_시나리오'!$H$6)),'d_시나리오'!$J$6-SQRT((1-L1541)*('d_시나리오'!$J$6-'d_시나리오'!$H$6)*('d_시나리오'!$J$6-'d_시나리오'!$I$6))))</f>
        <v/>
      </c>
      <c r="N1541">
        <f>INDEX('d_분포'!$B$2:$B$57,RANDBETWEEN(1,56))</f>
        <v/>
      </c>
      <c r="O1541">
        <f>BETAINV(RAND(),5,5)</f>
        <v/>
      </c>
      <c r="P1541">
        <f>'d_고정'!$B$1*'6_기대효과'!$H$7*('d_시나리오'!$I$7/'d_고정'!$B$2)*B1541</f>
        <v/>
      </c>
      <c r="Q1541">
        <f>P1541*C1541</f>
        <v/>
      </c>
      <c r="R1541">
        <f>P1541*E1541</f>
        <v/>
      </c>
      <c r="S1541">
        <f>R1541*G1541</f>
        <v/>
      </c>
      <c r="T1541">
        <f>Q1541+S1541</f>
        <v/>
      </c>
      <c r="U1541">
        <f>(Q1541*D1541+S1541*I1541)*(1-O1541)</f>
        <v/>
      </c>
      <c r="V1541">
        <f>(R1541*K1541*N1541+'d_고정'!$B$3*('6_기대효과'!$H$7/8)*N1541*'d_고정'!$B$10*M1541*('6_기대효과'!$K$7/'d_고정'!$B$9))*(1-O1541)</f>
        <v/>
      </c>
      <c r="W1541">
        <f>(S1541*I1541+R1541*MAX(K1541-'d_고정'!$B$10*M1541*('6_기대효과'!$K$7/'d_고정'!$B$9),0)*N1541)*(1-O1541)</f>
        <v/>
      </c>
      <c r="X1541">
        <f>U1541+V1541</f>
        <v/>
      </c>
      <c r="Y1541">
        <f>U1541/('d_고정'!$B$5*'6_기대효과'!$H$7/8)/'d_고정'!$B$6</f>
        <v/>
      </c>
      <c r="Z1541">
        <f>U1541/('d_고정'!$B$8*'6_기대효과'!$H$7/8)</f>
        <v/>
      </c>
    </row>
    <row r="1542">
      <c r="A1542">
        <f>RAND()</f>
        <v/>
      </c>
      <c r="B1542">
        <f>IF('d_시나리오'!$J$2='d_시나리오'!$H$2,'d_시나리오'!$I$2,IF(A1542&lt;('d_시나리오'!$I$2-'d_시나리오'!$H$2)/('d_시나리오'!$J$2-'d_시나리오'!$H$2),'d_시나리오'!$H$2+SQRT(A1542*('d_시나리오'!$J$2-'d_시나리오'!$H$2)*('d_시나리오'!$I$2-'d_시나리오'!$H$2)),'d_시나리오'!$J$2-SQRT((1-A1542)*('d_시나리오'!$J$2-'d_시나리오'!$H$2)*('d_시나리오'!$J$2-'d_시나리오'!$I$2))))</f>
        <v/>
      </c>
      <c r="C1542">
        <f>BETAINV(RAND(),2,6)</f>
        <v/>
      </c>
      <c r="D1542">
        <f>INDEX('d_분포'!$A$2:$A$28,RANDBETWEEN(1,27))</f>
        <v/>
      </c>
      <c r="E1542">
        <f>INDEX('d_분포'!$C$2:$C$5,RANDBETWEEN(1,4))*(0.9+0.2*RAND())</f>
        <v/>
      </c>
      <c r="F1542">
        <f>RAND()</f>
        <v/>
      </c>
      <c r="G1542">
        <f>IF('d_시나리오'!$J$3='d_시나리오'!$H$3,'d_시나리오'!$I$3,IF(F1542&lt;('d_시나리오'!$I$3-'d_시나리오'!$H$3)/('d_시나리오'!$J$3-'d_시나리오'!$H$3),'d_시나리오'!$H$3+SQRT(F1542*('d_시나리오'!$J$3-'d_시나리오'!$H$3)*('d_시나리오'!$I$3-'d_시나리오'!$H$3)),'d_시나리오'!$J$3-SQRT((1-F1542)*('d_시나리오'!$J$3-'d_시나리오'!$H$3)*('d_시나리오'!$J$3-'d_시나리오'!$I$3))))</f>
        <v/>
      </c>
      <c r="H1542">
        <f>RAND()</f>
        <v/>
      </c>
      <c r="I1542">
        <f>IF('d_시나리오'!$J$4='d_시나리오'!$H$4,'d_시나리오'!$I$4,IF(H1542&lt;('d_시나리오'!$I$4-'d_시나리오'!$H$4)/('d_시나리오'!$J$4-'d_시나리오'!$H$4),'d_시나리오'!$H$4+SQRT(H1542*('d_시나리오'!$J$4-'d_시나리오'!$H$4)*('d_시나리오'!$I$4-'d_시나리오'!$H$4)),'d_시나리오'!$J$4-SQRT((1-H1542)*('d_시나리오'!$J$4-'d_시나리오'!$H$4)*('d_시나리오'!$J$4-'d_시나리오'!$I$4))))</f>
        <v/>
      </c>
      <c r="J1542">
        <f>RAND()</f>
        <v/>
      </c>
      <c r="K1542">
        <f>IF('d_시나리오'!$J$5='d_시나리오'!$H$5,'d_시나리오'!$I$5,IF(J1542&lt;('d_시나리오'!$I$5-'d_시나리오'!$H$5)/('d_시나리오'!$J$5-'d_시나리오'!$H$5),'d_시나리오'!$H$5+SQRT(J1542*('d_시나리오'!$J$5-'d_시나리오'!$H$5)*('d_시나리오'!$I$5-'d_시나리오'!$H$5)),'d_시나리오'!$J$5-SQRT((1-J1542)*('d_시나리오'!$J$5-'d_시나리오'!$H$5)*('d_시나리오'!$J$5-'d_시나리오'!$I$5))))</f>
        <v/>
      </c>
      <c r="L1542">
        <f>RAND()</f>
        <v/>
      </c>
      <c r="M1542">
        <f>IF('d_시나리오'!$J$6='d_시나리오'!$H$6,'d_시나리오'!$I$6,IF(L1542&lt;('d_시나리오'!$I$6-'d_시나리오'!$H$6)/('d_시나리오'!$J$6-'d_시나리오'!$H$6),'d_시나리오'!$H$6+SQRT(L1542*('d_시나리오'!$J$6-'d_시나리오'!$H$6)*('d_시나리오'!$I$6-'d_시나리오'!$H$6)),'d_시나리오'!$J$6-SQRT((1-L1542)*('d_시나리오'!$J$6-'d_시나리오'!$H$6)*('d_시나리오'!$J$6-'d_시나리오'!$I$6))))</f>
        <v/>
      </c>
      <c r="N1542">
        <f>INDEX('d_분포'!$B$2:$B$57,RANDBETWEEN(1,56))</f>
        <v/>
      </c>
      <c r="O1542">
        <f>BETAINV(RAND(),5,5)</f>
        <v/>
      </c>
      <c r="P1542">
        <f>'d_고정'!$B$1*'6_기대효과'!$H$7*('d_시나리오'!$I$7/'d_고정'!$B$2)*B1542</f>
        <v/>
      </c>
      <c r="Q1542">
        <f>P1542*C1542</f>
        <v/>
      </c>
      <c r="R1542">
        <f>P1542*E1542</f>
        <v/>
      </c>
      <c r="S1542">
        <f>R1542*G1542</f>
        <v/>
      </c>
      <c r="T1542">
        <f>Q1542+S1542</f>
        <v/>
      </c>
      <c r="U1542">
        <f>(Q1542*D1542+S1542*I1542)*(1-O1542)</f>
        <v/>
      </c>
      <c r="V1542">
        <f>(R1542*K1542*N1542+'d_고정'!$B$3*('6_기대효과'!$H$7/8)*N1542*'d_고정'!$B$10*M1542*('6_기대효과'!$K$7/'d_고정'!$B$9))*(1-O1542)</f>
        <v/>
      </c>
      <c r="W1542">
        <f>(S1542*I1542+R1542*MAX(K1542-'d_고정'!$B$10*M1542*('6_기대효과'!$K$7/'d_고정'!$B$9),0)*N1542)*(1-O1542)</f>
        <v/>
      </c>
      <c r="X1542">
        <f>U1542+V1542</f>
        <v/>
      </c>
      <c r="Y1542">
        <f>U1542/('d_고정'!$B$5*'6_기대효과'!$H$7/8)/'d_고정'!$B$6</f>
        <v/>
      </c>
      <c r="Z1542">
        <f>U1542/('d_고정'!$B$8*'6_기대효과'!$H$7/8)</f>
        <v/>
      </c>
    </row>
    <row r="1543">
      <c r="A1543">
        <f>RAND()</f>
        <v/>
      </c>
      <c r="B1543">
        <f>IF('d_시나리오'!$J$2='d_시나리오'!$H$2,'d_시나리오'!$I$2,IF(A1543&lt;('d_시나리오'!$I$2-'d_시나리오'!$H$2)/('d_시나리오'!$J$2-'d_시나리오'!$H$2),'d_시나리오'!$H$2+SQRT(A1543*('d_시나리오'!$J$2-'d_시나리오'!$H$2)*('d_시나리오'!$I$2-'d_시나리오'!$H$2)),'d_시나리오'!$J$2-SQRT((1-A1543)*('d_시나리오'!$J$2-'d_시나리오'!$H$2)*('d_시나리오'!$J$2-'d_시나리오'!$I$2))))</f>
        <v/>
      </c>
      <c r="C1543">
        <f>BETAINV(RAND(),2,6)</f>
        <v/>
      </c>
      <c r="D1543">
        <f>INDEX('d_분포'!$A$2:$A$28,RANDBETWEEN(1,27))</f>
        <v/>
      </c>
      <c r="E1543">
        <f>INDEX('d_분포'!$C$2:$C$5,RANDBETWEEN(1,4))*(0.9+0.2*RAND())</f>
        <v/>
      </c>
      <c r="F1543">
        <f>RAND()</f>
        <v/>
      </c>
      <c r="G1543">
        <f>IF('d_시나리오'!$J$3='d_시나리오'!$H$3,'d_시나리오'!$I$3,IF(F1543&lt;('d_시나리오'!$I$3-'d_시나리오'!$H$3)/('d_시나리오'!$J$3-'d_시나리오'!$H$3),'d_시나리오'!$H$3+SQRT(F1543*('d_시나리오'!$J$3-'d_시나리오'!$H$3)*('d_시나리오'!$I$3-'d_시나리오'!$H$3)),'d_시나리오'!$J$3-SQRT((1-F1543)*('d_시나리오'!$J$3-'d_시나리오'!$H$3)*('d_시나리오'!$J$3-'d_시나리오'!$I$3))))</f>
        <v/>
      </c>
      <c r="H1543">
        <f>RAND()</f>
        <v/>
      </c>
      <c r="I1543">
        <f>IF('d_시나리오'!$J$4='d_시나리오'!$H$4,'d_시나리오'!$I$4,IF(H1543&lt;('d_시나리오'!$I$4-'d_시나리오'!$H$4)/('d_시나리오'!$J$4-'d_시나리오'!$H$4),'d_시나리오'!$H$4+SQRT(H1543*('d_시나리오'!$J$4-'d_시나리오'!$H$4)*('d_시나리오'!$I$4-'d_시나리오'!$H$4)),'d_시나리오'!$J$4-SQRT((1-H1543)*('d_시나리오'!$J$4-'d_시나리오'!$H$4)*('d_시나리오'!$J$4-'d_시나리오'!$I$4))))</f>
        <v/>
      </c>
      <c r="J1543">
        <f>RAND()</f>
        <v/>
      </c>
      <c r="K1543">
        <f>IF('d_시나리오'!$J$5='d_시나리오'!$H$5,'d_시나리오'!$I$5,IF(J1543&lt;('d_시나리오'!$I$5-'d_시나리오'!$H$5)/('d_시나리오'!$J$5-'d_시나리오'!$H$5),'d_시나리오'!$H$5+SQRT(J1543*('d_시나리오'!$J$5-'d_시나리오'!$H$5)*('d_시나리오'!$I$5-'d_시나리오'!$H$5)),'d_시나리오'!$J$5-SQRT((1-J1543)*('d_시나리오'!$J$5-'d_시나리오'!$H$5)*('d_시나리오'!$J$5-'d_시나리오'!$I$5))))</f>
        <v/>
      </c>
      <c r="L1543">
        <f>RAND()</f>
        <v/>
      </c>
      <c r="M1543">
        <f>IF('d_시나리오'!$J$6='d_시나리오'!$H$6,'d_시나리오'!$I$6,IF(L1543&lt;('d_시나리오'!$I$6-'d_시나리오'!$H$6)/('d_시나리오'!$J$6-'d_시나리오'!$H$6),'d_시나리오'!$H$6+SQRT(L1543*('d_시나리오'!$J$6-'d_시나리오'!$H$6)*('d_시나리오'!$I$6-'d_시나리오'!$H$6)),'d_시나리오'!$J$6-SQRT((1-L1543)*('d_시나리오'!$J$6-'d_시나리오'!$H$6)*('d_시나리오'!$J$6-'d_시나리오'!$I$6))))</f>
        <v/>
      </c>
      <c r="N1543">
        <f>INDEX('d_분포'!$B$2:$B$57,RANDBETWEEN(1,56))</f>
        <v/>
      </c>
      <c r="O1543">
        <f>BETAINV(RAND(),5,5)</f>
        <v/>
      </c>
      <c r="P1543">
        <f>'d_고정'!$B$1*'6_기대효과'!$H$7*('d_시나리오'!$I$7/'d_고정'!$B$2)*B1543</f>
        <v/>
      </c>
      <c r="Q1543">
        <f>P1543*C1543</f>
        <v/>
      </c>
      <c r="R1543">
        <f>P1543*E1543</f>
        <v/>
      </c>
      <c r="S1543">
        <f>R1543*G1543</f>
        <v/>
      </c>
      <c r="T1543">
        <f>Q1543+S1543</f>
        <v/>
      </c>
      <c r="U1543">
        <f>(Q1543*D1543+S1543*I1543)*(1-O1543)</f>
        <v/>
      </c>
      <c r="V1543">
        <f>(R1543*K1543*N1543+'d_고정'!$B$3*('6_기대효과'!$H$7/8)*N1543*'d_고정'!$B$10*M1543*('6_기대효과'!$K$7/'d_고정'!$B$9))*(1-O1543)</f>
        <v/>
      </c>
      <c r="W1543">
        <f>(S1543*I1543+R1543*MAX(K1543-'d_고정'!$B$10*M1543*('6_기대효과'!$K$7/'d_고정'!$B$9),0)*N1543)*(1-O1543)</f>
        <v/>
      </c>
      <c r="X1543">
        <f>U1543+V1543</f>
        <v/>
      </c>
      <c r="Y1543">
        <f>U1543/('d_고정'!$B$5*'6_기대효과'!$H$7/8)/'d_고정'!$B$6</f>
        <v/>
      </c>
      <c r="Z1543">
        <f>U1543/('d_고정'!$B$8*'6_기대효과'!$H$7/8)</f>
        <v/>
      </c>
    </row>
    <row r="1544">
      <c r="A1544">
        <f>RAND()</f>
        <v/>
      </c>
      <c r="B1544">
        <f>IF('d_시나리오'!$J$2='d_시나리오'!$H$2,'d_시나리오'!$I$2,IF(A1544&lt;('d_시나리오'!$I$2-'d_시나리오'!$H$2)/('d_시나리오'!$J$2-'d_시나리오'!$H$2),'d_시나리오'!$H$2+SQRT(A1544*('d_시나리오'!$J$2-'d_시나리오'!$H$2)*('d_시나리오'!$I$2-'d_시나리오'!$H$2)),'d_시나리오'!$J$2-SQRT((1-A1544)*('d_시나리오'!$J$2-'d_시나리오'!$H$2)*('d_시나리오'!$J$2-'d_시나리오'!$I$2))))</f>
        <v/>
      </c>
      <c r="C1544">
        <f>BETAINV(RAND(),2,6)</f>
        <v/>
      </c>
      <c r="D1544">
        <f>INDEX('d_분포'!$A$2:$A$28,RANDBETWEEN(1,27))</f>
        <v/>
      </c>
      <c r="E1544">
        <f>INDEX('d_분포'!$C$2:$C$5,RANDBETWEEN(1,4))*(0.9+0.2*RAND())</f>
        <v/>
      </c>
      <c r="F1544">
        <f>RAND()</f>
        <v/>
      </c>
      <c r="G1544">
        <f>IF('d_시나리오'!$J$3='d_시나리오'!$H$3,'d_시나리오'!$I$3,IF(F1544&lt;('d_시나리오'!$I$3-'d_시나리오'!$H$3)/('d_시나리오'!$J$3-'d_시나리오'!$H$3),'d_시나리오'!$H$3+SQRT(F1544*('d_시나리오'!$J$3-'d_시나리오'!$H$3)*('d_시나리오'!$I$3-'d_시나리오'!$H$3)),'d_시나리오'!$J$3-SQRT((1-F1544)*('d_시나리오'!$J$3-'d_시나리오'!$H$3)*('d_시나리오'!$J$3-'d_시나리오'!$I$3))))</f>
        <v/>
      </c>
      <c r="H1544">
        <f>RAND()</f>
        <v/>
      </c>
      <c r="I1544">
        <f>IF('d_시나리오'!$J$4='d_시나리오'!$H$4,'d_시나리오'!$I$4,IF(H1544&lt;('d_시나리오'!$I$4-'d_시나리오'!$H$4)/('d_시나리오'!$J$4-'d_시나리오'!$H$4),'d_시나리오'!$H$4+SQRT(H1544*('d_시나리오'!$J$4-'d_시나리오'!$H$4)*('d_시나리오'!$I$4-'d_시나리오'!$H$4)),'d_시나리오'!$J$4-SQRT((1-H1544)*('d_시나리오'!$J$4-'d_시나리오'!$H$4)*('d_시나리오'!$J$4-'d_시나리오'!$I$4))))</f>
        <v/>
      </c>
      <c r="J1544">
        <f>RAND()</f>
        <v/>
      </c>
      <c r="K1544">
        <f>IF('d_시나리오'!$J$5='d_시나리오'!$H$5,'d_시나리오'!$I$5,IF(J1544&lt;('d_시나리오'!$I$5-'d_시나리오'!$H$5)/('d_시나리오'!$J$5-'d_시나리오'!$H$5),'d_시나리오'!$H$5+SQRT(J1544*('d_시나리오'!$J$5-'d_시나리오'!$H$5)*('d_시나리오'!$I$5-'d_시나리오'!$H$5)),'d_시나리오'!$J$5-SQRT((1-J1544)*('d_시나리오'!$J$5-'d_시나리오'!$H$5)*('d_시나리오'!$J$5-'d_시나리오'!$I$5))))</f>
        <v/>
      </c>
      <c r="L1544">
        <f>RAND()</f>
        <v/>
      </c>
      <c r="M1544">
        <f>IF('d_시나리오'!$J$6='d_시나리오'!$H$6,'d_시나리오'!$I$6,IF(L1544&lt;('d_시나리오'!$I$6-'d_시나리오'!$H$6)/('d_시나리오'!$J$6-'d_시나리오'!$H$6),'d_시나리오'!$H$6+SQRT(L1544*('d_시나리오'!$J$6-'d_시나리오'!$H$6)*('d_시나리오'!$I$6-'d_시나리오'!$H$6)),'d_시나리오'!$J$6-SQRT((1-L1544)*('d_시나리오'!$J$6-'d_시나리오'!$H$6)*('d_시나리오'!$J$6-'d_시나리오'!$I$6))))</f>
        <v/>
      </c>
      <c r="N1544">
        <f>INDEX('d_분포'!$B$2:$B$57,RANDBETWEEN(1,56))</f>
        <v/>
      </c>
      <c r="O1544">
        <f>BETAINV(RAND(),5,5)</f>
        <v/>
      </c>
      <c r="P1544">
        <f>'d_고정'!$B$1*'6_기대효과'!$H$7*('d_시나리오'!$I$7/'d_고정'!$B$2)*B1544</f>
        <v/>
      </c>
      <c r="Q1544">
        <f>P1544*C1544</f>
        <v/>
      </c>
      <c r="R1544">
        <f>P1544*E1544</f>
        <v/>
      </c>
      <c r="S1544">
        <f>R1544*G1544</f>
        <v/>
      </c>
      <c r="T1544">
        <f>Q1544+S1544</f>
        <v/>
      </c>
      <c r="U1544">
        <f>(Q1544*D1544+S1544*I1544)*(1-O1544)</f>
        <v/>
      </c>
      <c r="V1544">
        <f>(R1544*K1544*N1544+'d_고정'!$B$3*('6_기대효과'!$H$7/8)*N1544*'d_고정'!$B$10*M1544*('6_기대효과'!$K$7/'d_고정'!$B$9))*(1-O1544)</f>
        <v/>
      </c>
      <c r="W1544">
        <f>(S1544*I1544+R1544*MAX(K1544-'d_고정'!$B$10*M1544*('6_기대효과'!$K$7/'d_고정'!$B$9),0)*N1544)*(1-O1544)</f>
        <v/>
      </c>
      <c r="X1544">
        <f>U1544+V1544</f>
        <v/>
      </c>
      <c r="Y1544">
        <f>U1544/('d_고정'!$B$5*'6_기대효과'!$H$7/8)/'d_고정'!$B$6</f>
        <v/>
      </c>
      <c r="Z1544">
        <f>U1544/('d_고정'!$B$8*'6_기대효과'!$H$7/8)</f>
        <v/>
      </c>
    </row>
    <row r="1545">
      <c r="A1545">
        <f>RAND()</f>
        <v/>
      </c>
      <c r="B1545">
        <f>IF('d_시나리오'!$J$2='d_시나리오'!$H$2,'d_시나리오'!$I$2,IF(A1545&lt;('d_시나리오'!$I$2-'d_시나리오'!$H$2)/('d_시나리오'!$J$2-'d_시나리오'!$H$2),'d_시나리오'!$H$2+SQRT(A1545*('d_시나리오'!$J$2-'d_시나리오'!$H$2)*('d_시나리오'!$I$2-'d_시나리오'!$H$2)),'d_시나리오'!$J$2-SQRT((1-A1545)*('d_시나리오'!$J$2-'d_시나리오'!$H$2)*('d_시나리오'!$J$2-'d_시나리오'!$I$2))))</f>
        <v/>
      </c>
      <c r="C1545">
        <f>BETAINV(RAND(),2,6)</f>
        <v/>
      </c>
      <c r="D1545">
        <f>INDEX('d_분포'!$A$2:$A$28,RANDBETWEEN(1,27))</f>
        <v/>
      </c>
      <c r="E1545">
        <f>INDEX('d_분포'!$C$2:$C$5,RANDBETWEEN(1,4))*(0.9+0.2*RAND())</f>
        <v/>
      </c>
      <c r="F1545">
        <f>RAND()</f>
        <v/>
      </c>
      <c r="G1545">
        <f>IF('d_시나리오'!$J$3='d_시나리오'!$H$3,'d_시나리오'!$I$3,IF(F1545&lt;('d_시나리오'!$I$3-'d_시나리오'!$H$3)/('d_시나리오'!$J$3-'d_시나리오'!$H$3),'d_시나리오'!$H$3+SQRT(F1545*('d_시나리오'!$J$3-'d_시나리오'!$H$3)*('d_시나리오'!$I$3-'d_시나리오'!$H$3)),'d_시나리오'!$J$3-SQRT((1-F1545)*('d_시나리오'!$J$3-'d_시나리오'!$H$3)*('d_시나리오'!$J$3-'d_시나리오'!$I$3))))</f>
        <v/>
      </c>
      <c r="H1545">
        <f>RAND()</f>
        <v/>
      </c>
      <c r="I1545">
        <f>IF('d_시나리오'!$J$4='d_시나리오'!$H$4,'d_시나리오'!$I$4,IF(H1545&lt;('d_시나리오'!$I$4-'d_시나리오'!$H$4)/('d_시나리오'!$J$4-'d_시나리오'!$H$4),'d_시나리오'!$H$4+SQRT(H1545*('d_시나리오'!$J$4-'d_시나리오'!$H$4)*('d_시나리오'!$I$4-'d_시나리오'!$H$4)),'d_시나리오'!$J$4-SQRT((1-H1545)*('d_시나리오'!$J$4-'d_시나리오'!$H$4)*('d_시나리오'!$J$4-'d_시나리오'!$I$4))))</f>
        <v/>
      </c>
      <c r="J1545">
        <f>RAND()</f>
        <v/>
      </c>
      <c r="K1545">
        <f>IF('d_시나리오'!$J$5='d_시나리오'!$H$5,'d_시나리오'!$I$5,IF(J1545&lt;('d_시나리오'!$I$5-'d_시나리오'!$H$5)/('d_시나리오'!$J$5-'d_시나리오'!$H$5),'d_시나리오'!$H$5+SQRT(J1545*('d_시나리오'!$J$5-'d_시나리오'!$H$5)*('d_시나리오'!$I$5-'d_시나리오'!$H$5)),'d_시나리오'!$J$5-SQRT((1-J1545)*('d_시나리오'!$J$5-'d_시나리오'!$H$5)*('d_시나리오'!$J$5-'d_시나리오'!$I$5))))</f>
        <v/>
      </c>
      <c r="L1545">
        <f>RAND()</f>
        <v/>
      </c>
      <c r="M1545">
        <f>IF('d_시나리오'!$J$6='d_시나리오'!$H$6,'d_시나리오'!$I$6,IF(L1545&lt;('d_시나리오'!$I$6-'d_시나리오'!$H$6)/('d_시나리오'!$J$6-'d_시나리오'!$H$6),'d_시나리오'!$H$6+SQRT(L1545*('d_시나리오'!$J$6-'d_시나리오'!$H$6)*('d_시나리오'!$I$6-'d_시나리오'!$H$6)),'d_시나리오'!$J$6-SQRT((1-L1545)*('d_시나리오'!$J$6-'d_시나리오'!$H$6)*('d_시나리오'!$J$6-'d_시나리오'!$I$6))))</f>
        <v/>
      </c>
      <c r="N1545">
        <f>INDEX('d_분포'!$B$2:$B$57,RANDBETWEEN(1,56))</f>
        <v/>
      </c>
      <c r="O1545">
        <f>BETAINV(RAND(),5,5)</f>
        <v/>
      </c>
      <c r="P1545">
        <f>'d_고정'!$B$1*'6_기대효과'!$H$7*('d_시나리오'!$I$7/'d_고정'!$B$2)*B1545</f>
        <v/>
      </c>
      <c r="Q1545">
        <f>P1545*C1545</f>
        <v/>
      </c>
      <c r="R1545">
        <f>P1545*E1545</f>
        <v/>
      </c>
      <c r="S1545">
        <f>R1545*G1545</f>
        <v/>
      </c>
      <c r="T1545">
        <f>Q1545+S1545</f>
        <v/>
      </c>
      <c r="U1545">
        <f>(Q1545*D1545+S1545*I1545)*(1-O1545)</f>
        <v/>
      </c>
      <c r="V1545">
        <f>(R1545*K1545*N1545+'d_고정'!$B$3*('6_기대효과'!$H$7/8)*N1545*'d_고정'!$B$10*M1545*('6_기대효과'!$K$7/'d_고정'!$B$9))*(1-O1545)</f>
        <v/>
      </c>
      <c r="W1545">
        <f>(S1545*I1545+R1545*MAX(K1545-'d_고정'!$B$10*M1545*('6_기대효과'!$K$7/'d_고정'!$B$9),0)*N1545)*(1-O1545)</f>
        <v/>
      </c>
      <c r="X1545">
        <f>U1545+V1545</f>
        <v/>
      </c>
      <c r="Y1545">
        <f>U1545/('d_고정'!$B$5*'6_기대효과'!$H$7/8)/'d_고정'!$B$6</f>
        <v/>
      </c>
      <c r="Z1545">
        <f>U1545/('d_고정'!$B$8*'6_기대효과'!$H$7/8)</f>
        <v/>
      </c>
    </row>
    <row r="1546">
      <c r="A1546">
        <f>RAND()</f>
        <v/>
      </c>
      <c r="B1546">
        <f>IF('d_시나리오'!$J$2='d_시나리오'!$H$2,'d_시나리오'!$I$2,IF(A1546&lt;('d_시나리오'!$I$2-'d_시나리오'!$H$2)/('d_시나리오'!$J$2-'d_시나리오'!$H$2),'d_시나리오'!$H$2+SQRT(A1546*('d_시나리오'!$J$2-'d_시나리오'!$H$2)*('d_시나리오'!$I$2-'d_시나리오'!$H$2)),'d_시나리오'!$J$2-SQRT((1-A1546)*('d_시나리오'!$J$2-'d_시나리오'!$H$2)*('d_시나리오'!$J$2-'d_시나리오'!$I$2))))</f>
        <v/>
      </c>
      <c r="C1546">
        <f>BETAINV(RAND(),2,6)</f>
        <v/>
      </c>
      <c r="D1546">
        <f>INDEX('d_분포'!$A$2:$A$28,RANDBETWEEN(1,27))</f>
        <v/>
      </c>
      <c r="E1546">
        <f>INDEX('d_분포'!$C$2:$C$5,RANDBETWEEN(1,4))*(0.9+0.2*RAND())</f>
        <v/>
      </c>
      <c r="F1546">
        <f>RAND()</f>
        <v/>
      </c>
      <c r="G1546">
        <f>IF('d_시나리오'!$J$3='d_시나리오'!$H$3,'d_시나리오'!$I$3,IF(F1546&lt;('d_시나리오'!$I$3-'d_시나리오'!$H$3)/('d_시나리오'!$J$3-'d_시나리오'!$H$3),'d_시나리오'!$H$3+SQRT(F1546*('d_시나리오'!$J$3-'d_시나리오'!$H$3)*('d_시나리오'!$I$3-'d_시나리오'!$H$3)),'d_시나리오'!$J$3-SQRT((1-F1546)*('d_시나리오'!$J$3-'d_시나리오'!$H$3)*('d_시나리오'!$J$3-'d_시나리오'!$I$3))))</f>
        <v/>
      </c>
      <c r="H1546">
        <f>RAND()</f>
        <v/>
      </c>
      <c r="I1546">
        <f>IF('d_시나리오'!$J$4='d_시나리오'!$H$4,'d_시나리오'!$I$4,IF(H1546&lt;('d_시나리오'!$I$4-'d_시나리오'!$H$4)/('d_시나리오'!$J$4-'d_시나리오'!$H$4),'d_시나리오'!$H$4+SQRT(H1546*('d_시나리오'!$J$4-'d_시나리오'!$H$4)*('d_시나리오'!$I$4-'d_시나리오'!$H$4)),'d_시나리오'!$J$4-SQRT((1-H1546)*('d_시나리오'!$J$4-'d_시나리오'!$H$4)*('d_시나리오'!$J$4-'d_시나리오'!$I$4))))</f>
        <v/>
      </c>
      <c r="J1546">
        <f>RAND()</f>
        <v/>
      </c>
      <c r="K1546">
        <f>IF('d_시나리오'!$J$5='d_시나리오'!$H$5,'d_시나리오'!$I$5,IF(J1546&lt;('d_시나리오'!$I$5-'d_시나리오'!$H$5)/('d_시나리오'!$J$5-'d_시나리오'!$H$5),'d_시나리오'!$H$5+SQRT(J1546*('d_시나리오'!$J$5-'d_시나리오'!$H$5)*('d_시나리오'!$I$5-'d_시나리오'!$H$5)),'d_시나리오'!$J$5-SQRT((1-J1546)*('d_시나리오'!$J$5-'d_시나리오'!$H$5)*('d_시나리오'!$J$5-'d_시나리오'!$I$5))))</f>
        <v/>
      </c>
      <c r="L1546">
        <f>RAND()</f>
        <v/>
      </c>
      <c r="M1546">
        <f>IF('d_시나리오'!$J$6='d_시나리오'!$H$6,'d_시나리오'!$I$6,IF(L1546&lt;('d_시나리오'!$I$6-'d_시나리오'!$H$6)/('d_시나리오'!$J$6-'d_시나리오'!$H$6),'d_시나리오'!$H$6+SQRT(L1546*('d_시나리오'!$J$6-'d_시나리오'!$H$6)*('d_시나리오'!$I$6-'d_시나리오'!$H$6)),'d_시나리오'!$J$6-SQRT((1-L1546)*('d_시나리오'!$J$6-'d_시나리오'!$H$6)*('d_시나리오'!$J$6-'d_시나리오'!$I$6))))</f>
        <v/>
      </c>
      <c r="N1546">
        <f>INDEX('d_분포'!$B$2:$B$57,RANDBETWEEN(1,56))</f>
        <v/>
      </c>
      <c r="O1546">
        <f>BETAINV(RAND(),5,5)</f>
        <v/>
      </c>
      <c r="P1546">
        <f>'d_고정'!$B$1*'6_기대효과'!$H$7*('d_시나리오'!$I$7/'d_고정'!$B$2)*B1546</f>
        <v/>
      </c>
      <c r="Q1546">
        <f>P1546*C1546</f>
        <v/>
      </c>
      <c r="R1546">
        <f>P1546*E1546</f>
        <v/>
      </c>
      <c r="S1546">
        <f>R1546*G1546</f>
        <v/>
      </c>
      <c r="T1546">
        <f>Q1546+S1546</f>
        <v/>
      </c>
      <c r="U1546">
        <f>(Q1546*D1546+S1546*I1546)*(1-O1546)</f>
        <v/>
      </c>
      <c r="V1546">
        <f>(R1546*K1546*N1546+'d_고정'!$B$3*('6_기대효과'!$H$7/8)*N1546*'d_고정'!$B$10*M1546*('6_기대효과'!$K$7/'d_고정'!$B$9))*(1-O1546)</f>
        <v/>
      </c>
      <c r="W1546">
        <f>(S1546*I1546+R1546*MAX(K1546-'d_고정'!$B$10*M1546*('6_기대효과'!$K$7/'d_고정'!$B$9),0)*N1546)*(1-O1546)</f>
        <v/>
      </c>
      <c r="X1546">
        <f>U1546+V1546</f>
        <v/>
      </c>
      <c r="Y1546">
        <f>U1546/('d_고정'!$B$5*'6_기대효과'!$H$7/8)/'d_고정'!$B$6</f>
        <v/>
      </c>
      <c r="Z1546">
        <f>U1546/('d_고정'!$B$8*'6_기대효과'!$H$7/8)</f>
        <v/>
      </c>
    </row>
    <row r="1547">
      <c r="A1547">
        <f>RAND()</f>
        <v/>
      </c>
      <c r="B1547">
        <f>IF('d_시나리오'!$J$2='d_시나리오'!$H$2,'d_시나리오'!$I$2,IF(A1547&lt;('d_시나리오'!$I$2-'d_시나리오'!$H$2)/('d_시나리오'!$J$2-'d_시나리오'!$H$2),'d_시나리오'!$H$2+SQRT(A1547*('d_시나리오'!$J$2-'d_시나리오'!$H$2)*('d_시나리오'!$I$2-'d_시나리오'!$H$2)),'d_시나리오'!$J$2-SQRT((1-A1547)*('d_시나리오'!$J$2-'d_시나리오'!$H$2)*('d_시나리오'!$J$2-'d_시나리오'!$I$2))))</f>
        <v/>
      </c>
      <c r="C1547">
        <f>BETAINV(RAND(),2,6)</f>
        <v/>
      </c>
      <c r="D1547">
        <f>INDEX('d_분포'!$A$2:$A$28,RANDBETWEEN(1,27))</f>
        <v/>
      </c>
      <c r="E1547">
        <f>INDEX('d_분포'!$C$2:$C$5,RANDBETWEEN(1,4))*(0.9+0.2*RAND())</f>
        <v/>
      </c>
      <c r="F1547">
        <f>RAND()</f>
        <v/>
      </c>
      <c r="G1547">
        <f>IF('d_시나리오'!$J$3='d_시나리오'!$H$3,'d_시나리오'!$I$3,IF(F1547&lt;('d_시나리오'!$I$3-'d_시나리오'!$H$3)/('d_시나리오'!$J$3-'d_시나리오'!$H$3),'d_시나리오'!$H$3+SQRT(F1547*('d_시나리오'!$J$3-'d_시나리오'!$H$3)*('d_시나리오'!$I$3-'d_시나리오'!$H$3)),'d_시나리오'!$J$3-SQRT((1-F1547)*('d_시나리오'!$J$3-'d_시나리오'!$H$3)*('d_시나리오'!$J$3-'d_시나리오'!$I$3))))</f>
        <v/>
      </c>
      <c r="H1547">
        <f>RAND()</f>
        <v/>
      </c>
      <c r="I1547">
        <f>IF('d_시나리오'!$J$4='d_시나리오'!$H$4,'d_시나리오'!$I$4,IF(H1547&lt;('d_시나리오'!$I$4-'d_시나리오'!$H$4)/('d_시나리오'!$J$4-'d_시나리오'!$H$4),'d_시나리오'!$H$4+SQRT(H1547*('d_시나리오'!$J$4-'d_시나리오'!$H$4)*('d_시나리오'!$I$4-'d_시나리오'!$H$4)),'d_시나리오'!$J$4-SQRT((1-H1547)*('d_시나리오'!$J$4-'d_시나리오'!$H$4)*('d_시나리오'!$J$4-'d_시나리오'!$I$4))))</f>
        <v/>
      </c>
      <c r="J1547">
        <f>RAND()</f>
        <v/>
      </c>
      <c r="K1547">
        <f>IF('d_시나리오'!$J$5='d_시나리오'!$H$5,'d_시나리오'!$I$5,IF(J1547&lt;('d_시나리오'!$I$5-'d_시나리오'!$H$5)/('d_시나리오'!$J$5-'d_시나리오'!$H$5),'d_시나리오'!$H$5+SQRT(J1547*('d_시나리오'!$J$5-'d_시나리오'!$H$5)*('d_시나리오'!$I$5-'d_시나리오'!$H$5)),'d_시나리오'!$J$5-SQRT((1-J1547)*('d_시나리오'!$J$5-'d_시나리오'!$H$5)*('d_시나리오'!$J$5-'d_시나리오'!$I$5))))</f>
        <v/>
      </c>
      <c r="L1547">
        <f>RAND()</f>
        <v/>
      </c>
      <c r="M1547">
        <f>IF('d_시나리오'!$J$6='d_시나리오'!$H$6,'d_시나리오'!$I$6,IF(L1547&lt;('d_시나리오'!$I$6-'d_시나리오'!$H$6)/('d_시나리오'!$J$6-'d_시나리오'!$H$6),'d_시나리오'!$H$6+SQRT(L1547*('d_시나리오'!$J$6-'d_시나리오'!$H$6)*('d_시나리오'!$I$6-'d_시나리오'!$H$6)),'d_시나리오'!$J$6-SQRT((1-L1547)*('d_시나리오'!$J$6-'d_시나리오'!$H$6)*('d_시나리오'!$J$6-'d_시나리오'!$I$6))))</f>
        <v/>
      </c>
      <c r="N1547">
        <f>INDEX('d_분포'!$B$2:$B$57,RANDBETWEEN(1,56))</f>
        <v/>
      </c>
      <c r="O1547">
        <f>BETAINV(RAND(),5,5)</f>
        <v/>
      </c>
      <c r="P1547">
        <f>'d_고정'!$B$1*'6_기대효과'!$H$7*('d_시나리오'!$I$7/'d_고정'!$B$2)*B1547</f>
        <v/>
      </c>
      <c r="Q1547">
        <f>P1547*C1547</f>
        <v/>
      </c>
      <c r="R1547">
        <f>P1547*E1547</f>
        <v/>
      </c>
      <c r="S1547">
        <f>R1547*G1547</f>
        <v/>
      </c>
      <c r="T1547">
        <f>Q1547+S1547</f>
        <v/>
      </c>
      <c r="U1547">
        <f>(Q1547*D1547+S1547*I1547)*(1-O1547)</f>
        <v/>
      </c>
      <c r="V1547">
        <f>(R1547*K1547*N1547+'d_고정'!$B$3*('6_기대효과'!$H$7/8)*N1547*'d_고정'!$B$10*M1547*('6_기대효과'!$K$7/'d_고정'!$B$9))*(1-O1547)</f>
        <v/>
      </c>
      <c r="W1547">
        <f>(S1547*I1547+R1547*MAX(K1547-'d_고정'!$B$10*M1547*('6_기대효과'!$K$7/'d_고정'!$B$9),0)*N1547)*(1-O1547)</f>
        <v/>
      </c>
      <c r="X1547">
        <f>U1547+V1547</f>
        <v/>
      </c>
      <c r="Y1547">
        <f>U1547/('d_고정'!$B$5*'6_기대효과'!$H$7/8)/'d_고정'!$B$6</f>
        <v/>
      </c>
      <c r="Z1547">
        <f>U1547/('d_고정'!$B$8*'6_기대효과'!$H$7/8)</f>
        <v/>
      </c>
    </row>
    <row r="1548">
      <c r="A1548">
        <f>RAND()</f>
        <v/>
      </c>
      <c r="B1548">
        <f>IF('d_시나리오'!$J$2='d_시나리오'!$H$2,'d_시나리오'!$I$2,IF(A1548&lt;('d_시나리오'!$I$2-'d_시나리오'!$H$2)/('d_시나리오'!$J$2-'d_시나리오'!$H$2),'d_시나리오'!$H$2+SQRT(A1548*('d_시나리오'!$J$2-'d_시나리오'!$H$2)*('d_시나리오'!$I$2-'d_시나리오'!$H$2)),'d_시나리오'!$J$2-SQRT((1-A1548)*('d_시나리오'!$J$2-'d_시나리오'!$H$2)*('d_시나리오'!$J$2-'d_시나리오'!$I$2))))</f>
        <v/>
      </c>
      <c r="C1548">
        <f>BETAINV(RAND(),2,6)</f>
        <v/>
      </c>
      <c r="D1548">
        <f>INDEX('d_분포'!$A$2:$A$28,RANDBETWEEN(1,27))</f>
        <v/>
      </c>
      <c r="E1548">
        <f>INDEX('d_분포'!$C$2:$C$5,RANDBETWEEN(1,4))*(0.9+0.2*RAND())</f>
        <v/>
      </c>
      <c r="F1548">
        <f>RAND()</f>
        <v/>
      </c>
      <c r="G1548">
        <f>IF('d_시나리오'!$J$3='d_시나리오'!$H$3,'d_시나리오'!$I$3,IF(F1548&lt;('d_시나리오'!$I$3-'d_시나리오'!$H$3)/('d_시나리오'!$J$3-'d_시나리오'!$H$3),'d_시나리오'!$H$3+SQRT(F1548*('d_시나리오'!$J$3-'d_시나리오'!$H$3)*('d_시나리오'!$I$3-'d_시나리오'!$H$3)),'d_시나리오'!$J$3-SQRT((1-F1548)*('d_시나리오'!$J$3-'d_시나리오'!$H$3)*('d_시나리오'!$J$3-'d_시나리오'!$I$3))))</f>
        <v/>
      </c>
      <c r="H1548">
        <f>RAND()</f>
        <v/>
      </c>
      <c r="I1548">
        <f>IF('d_시나리오'!$J$4='d_시나리오'!$H$4,'d_시나리오'!$I$4,IF(H1548&lt;('d_시나리오'!$I$4-'d_시나리오'!$H$4)/('d_시나리오'!$J$4-'d_시나리오'!$H$4),'d_시나리오'!$H$4+SQRT(H1548*('d_시나리오'!$J$4-'d_시나리오'!$H$4)*('d_시나리오'!$I$4-'d_시나리오'!$H$4)),'d_시나리오'!$J$4-SQRT((1-H1548)*('d_시나리오'!$J$4-'d_시나리오'!$H$4)*('d_시나리오'!$J$4-'d_시나리오'!$I$4))))</f>
        <v/>
      </c>
      <c r="J1548">
        <f>RAND()</f>
        <v/>
      </c>
      <c r="K1548">
        <f>IF('d_시나리오'!$J$5='d_시나리오'!$H$5,'d_시나리오'!$I$5,IF(J1548&lt;('d_시나리오'!$I$5-'d_시나리오'!$H$5)/('d_시나리오'!$J$5-'d_시나리오'!$H$5),'d_시나리오'!$H$5+SQRT(J1548*('d_시나리오'!$J$5-'d_시나리오'!$H$5)*('d_시나리오'!$I$5-'d_시나리오'!$H$5)),'d_시나리오'!$J$5-SQRT((1-J1548)*('d_시나리오'!$J$5-'d_시나리오'!$H$5)*('d_시나리오'!$J$5-'d_시나리오'!$I$5))))</f>
        <v/>
      </c>
      <c r="L1548">
        <f>RAND()</f>
        <v/>
      </c>
      <c r="M1548">
        <f>IF('d_시나리오'!$J$6='d_시나리오'!$H$6,'d_시나리오'!$I$6,IF(L1548&lt;('d_시나리오'!$I$6-'d_시나리오'!$H$6)/('d_시나리오'!$J$6-'d_시나리오'!$H$6),'d_시나리오'!$H$6+SQRT(L1548*('d_시나리오'!$J$6-'d_시나리오'!$H$6)*('d_시나리오'!$I$6-'d_시나리오'!$H$6)),'d_시나리오'!$J$6-SQRT((1-L1548)*('d_시나리오'!$J$6-'d_시나리오'!$H$6)*('d_시나리오'!$J$6-'d_시나리오'!$I$6))))</f>
        <v/>
      </c>
      <c r="N1548">
        <f>INDEX('d_분포'!$B$2:$B$57,RANDBETWEEN(1,56))</f>
        <v/>
      </c>
      <c r="O1548">
        <f>BETAINV(RAND(),5,5)</f>
        <v/>
      </c>
      <c r="P1548">
        <f>'d_고정'!$B$1*'6_기대효과'!$H$7*('d_시나리오'!$I$7/'d_고정'!$B$2)*B1548</f>
        <v/>
      </c>
      <c r="Q1548">
        <f>P1548*C1548</f>
        <v/>
      </c>
      <c r="R1548">
        <f>P1548*E1548</f>
        <v/>
      </c>
      <c r="S1548">
        <f>R1548*G1548</f>
        <v/>
      </c>
      <c r="T1548">
        <f>Q1548+S1548</f>
        <v/>
      </c>
      <c r="U1548">
        <f>(Q1548*D1548+S1548*I1548)*(1-O1548)</f>
        <v/>
      </c>
      <c r="V1548">
        <f>(R1548*K1548*N1548+'d_고정'!$B$3*('6_기대효과'!$H$7/8)*N1548*'d_고정'!$B$10*M1548*('6_기대효과'!$K$7/'d_고정'!$B$9))*(1-O1548)</f>
        <v/>
      </c>
      <c r="W1548">
        <f>(S1548*I1548+R1548*MAX(K1548-'d_고정'!$B$10*M1548*('6_기대효과'!$K$7/'d_고정'!$B$9),0)*N1548)*(1-O1548)</f>
        <v/>
      </c>
      <c r="X1548">
        <f>U1548+V1548</f>
        <v/>
      </c>
      <c r="Y1548">
        <f>U1548/('d_고정'!$B$5*'6_기대효과'!$H$7/8)/'d_고정'!$B$6</f>
        <v/>
      </c>
      <c r="Z1548">
        <f>U1548/('d_고정'!$B$8*'6_기대효과'!$H$7/8)</f>
        <v/>
      </c>
    </row>
    <row r="1549">
      <c r="A1549">
        <f>RAND()</f>
        <v/>
      </c>
      <c r="B1549">
        <f>IF('d_시나리오'!$J$2='d_시나리오'!$H$2,'d_시나리오'!$I$2,IF(A1549&lt;('d_시나리오'!$I$2-'d_시나리오'!$H$2)/('d_시나리오'!$J$2-'d_시나리오'!$H$2),'d_시나리오'!$H$2+SQRT(A1549*('d_시나리오'!$J$2-'d_시나리오'!$H$2)*('d_시나리오'!$I$2-'d_시나리오'!$H$2)),'d_시나리오'!$J$2-SQRT((1-A1549)*('d_시나리오'!$J$2-'d_시나리오'!$H$2)*('d_시나리오'!$J$2-'d_시나리오'!$I$2))))</f>
        <v/>
      </c>
      <c r="C1549">
        <f>BETAINV(RAND(),2,6)</f>
        <v/>
      </c>
      <c r="D1549">
        <f>INDEX('d_분포'!$A$2:$A$28,RANDBETWEEN(1,27))</f>
        <v/>
      </c>
      <c r="E1549">
        <f>INDEX('d_분포'!$C$2:$C$5,RANDBETWEEN(1,4))*(0.9+0.2*RAND())</f>
        <v/>
      </c>
      <c r="F1549">
        <f>RAND()</f>
        <v/>
      </c>
      <c r="G1549">
        <f>IF('d_시나리오'!$J$3='d_시나리오'!$H$3,'d_시나리오'!$I$3,IF(F1549&lt;('d_시나리오'!$I$3-'d_시나리오'!$H$3)/('d_시나리오'!$J$3-'d_시나리오'!$H$3),'d_시나리오'!$H$3+SQRT(F1549*('d_시나리오'!$J$3-'d_시나리오'!$H$3)*('d_시나리오'!$I$3-'d_시나리오'!$H$3)),'d_시나리오'!$J$3-SQRT((1-F1549)*('d_시나리오'!$J$3-'d_시나리오'!$H$3)*('d_시나리오'!$J$3-'d_시나리오'!$I$3))))</f>
        <v/>
      </c>
      <c r="H1549">
        <f>RAND()</f>
        <v/>
      </c>
      <c r="I1549">
        <f>IF('d_시나리오'!$J$4='d_시나리오'!$H$4,'d_시나리오'!$I$4,IF(H1549&lt;('d_시나리오'!$I$4-'d_시나리오'!$H$4)/('d_시나리오'!$J$4-'d_시나리오'!$H$4),'d_시나리오'!$H$4+SQRT(H1549*('d_시나리오'!$J$4-'d_시나리오'!$H$4)*('d_시나리오'!$I$4-'d_시나리오'!$H$4)),'d_시나리오'!$J$4-SQRT((1-H1549)*('d_시나리오'!$J$4-'d_시나리오'!$H$4)*('d_시나리오'!$J$4-'d_시나리오'!$I$4))))</f>
        <v/>
      </c>
      <c r="J1549">
        <f>RAND()</f>
        <v/>
      </c>
      <c r="K1549">
        <f>IF('d_시나리오'!$J$5='d_시나리오'!$H$5,'d_시나리오'!$I$5,IF(J1549&lt;('d_시나리오'!$I$5-'d_시나리오'!$H$5)/('d_시나리오'!$J$5-'d_시나리오'!$H$5),'d_시나리오'!$H$5+SQRT(J1549*('d_시나리오'!$J$5-'d_시나리오'!$H$5)*('d_시나리오'!$I$5-'d_시나리오'!$H$5)),'d_시나리오'!$J$5-SQRT((1-J1549)*('d_시나리오'!$J$5-'d_시나리오'!$H$5)*('d_시나리오'!$J$5-'d_시나리오'!$I$5))))</f>
        <v/>
      </c>
      <c r="L1549">
        <f>RAND()</f>
        <v/>
      </c>
      <c r="M1549">
        <f>IF('d_시나리오'!$J$6='d_시나리오'!$H$6,'d_시나리오'!$I$6,IF(L1549&lt;('d_시나리오'!$I$6-'d_시나리오'!$H$6)/('d_시나리오'!$J$6-'d_시나리오'!$H$6),'d_시나리오'!$H$6+SQRT(L1549*('d_시나리오'!$J$6-'d_시나리오'!$H$6)*('d_시나리오'!$I$6-'d_시나리오'!$H$6)),'d_시나리오'!$J$6-SQRT((1-L1549)*('d_시나리오'!$J$6-'d_시나리오'!$H$6)*('d_시나리오'!$J$6-'d_시나리오'!$I$6))))</f>
        <v/>
      </c>
      <c r="N1549">
        <f>INDEX('d_분포'!$B$2:$B$57,RANDBETWEEN(1,56))</f>
        <v/>
      </c>
      <c r="O1549">
        <f>BETAINV(RAND(),5,5)</f>
        <v/>
      </c>
      <c r="P1549">
        <f>'d_고정'!$B$1*'6_기대효과'!$H$7*('d_시나리오'!$I$7/'d_고정'!$B$2)*B1549</f>
        <v/>
      </c>
      <c r="Q1549">
        <f>P1549*C1549</f>
        <v/>
      </c>
      <c r="R1549">
        <f>P1549*E1549</f>
        <v/>
      </c>
      <c r="S1549">
        <f>R1549*G1549</f>
        <v/>
      </c>
      <c r="T1549">
        <f>Q1549+S1549</f>
        <v/>
      </c>
      <c r="U1549">
        <f>(Q1549*D1549+S1549*I1549)*(1-O1549)</f>
        <v/>
      </c>
      <c r="V1549">
        <f>(R1549*K1549*N1549+'d_고정'!$B$3*('6_기대효과'!$H$7/8)*N1549*'d_고정'!$B$10*M1549*('6_기대효과'!$K$7/'d_고정'!$B$9))*(1-O1549)</f>
        <v/>
      </c>
      <c r="W1549">
        <f>(S1549*I1549+R1549*MAX(K1549-'d_고정'!$B$10*M1549*('6_기대효과'!$K$7/'d_고정'!$B$9),0)*N1549)*(1-O1549)</f>
        <v/>
      </c>
      <c r="X1549">
        <f>U1549+V1549</f>
        <v/>
      </c>
      <c r="Y1549">
        <f>U1549/('d_고정'!$B$5*'6_기대효과'!$H$7/8)/'d_고정'!$B$6</f>
        <v/>
      </c>
      <c r="Z1549">
        <f>U1549/('d_고정'!$B$8*'6_기대효과'!$H$7/8)</f>
        <v/>
      </c>
    </row>
    <row r="1550">
      <c r="A1550">
        <f>RAND()</f>
        <v/>
      </c>
      <c r="B1550">
        <f>IF('d_시나리오'!$J$2='d_시나리오'!$H$2,'d_시나리오'!$I$2,IF(A1550&lt;('d_시나리오'!$I$2-'d_시나리오'!$H$2)/('d_시나리오'!$J$2-'d_시나리오'!$H$2),'d_시나리오'!$H$2+SQRT(A1550*('d_시나리오'!$J$2-'d_시나리오'!$H$2)*('d_시나리오'!$I$2-'d_시나리오'!$H$2)),'d_시나리오'!$J$2-SQRT((1-A1550)*('d_시나리오'!$J$2-'d_시나리오'!$H$2)*('d_시나리오'!$J$2-'d_시나리오'!$I$2))))</f>
        <v/>
      </c>
      <c r="C1550">
        <f>BETAINV(RAND(),2,6)</f>
        <v/>
      </c>
      <c r="D1550">
        <f>INDEX('d_분포'!$A$2:$A$28,RANDBETWEEN(1,27))</f>
        <v/>
      </c>
      <c r="E1550">
        <f>INDEX('d_분포'!$C$2:$C$5,RANDBETWEEN(1,4))*(0.9+0.2*RAND())</f>
        <v/>
      </c>
      <c r="F1550">
        <f>RAND()</f>
        <v/>
      </c>
      <c r="G1550">
        <f>IF('d_시나리오'!$J$3='d_시나리오'!$H$3,'d_시나리오'!$I$3,IF(F1550&lt;('d_시나리오'!$I$3-'d_시나리오'!$H$3)/('d_시나리오'!$J$3-'d_시나리오'!$H$3),'d_시나리오'!$H$3+SQRT(F1550*('d_시나리오'!$J$3-'d_시나리오'!$H$3)*('d_시나리오'!$I$3-'d_시나리오'!$H$3)),'d_시나리오'!$J$3-SQRT((1-F1550)*('d_시나리오'!$J$3-'d_시나리오'!$H$3)*('d_시나리오'!$J$3-'d_시나리오'!$I$3))))</f>
        <v/>
      </c>
      <c r="H1550">
        <f>RAND()</f>
        <v/>
      </c>
      <c r="I1550">
        <f>IF('d_시나리오'!$J$4='d_시나리오'!$H$4,'d_시나리오'!$I$4,IF(H1550&lt;('d_시나리오'!$I$4-'d_시나리오'!$H$4)/('d_시나리오'!$J$4-'d_시나리오'!$H$4),'d_시나리오'!$H$4+SQRT(H1550*('d_시나리오'!$J$4-'d_시나리오'!$H$4)*('d_시나리오'!$I$4-'d_시나리오'!$H$4)),'d_시나리오'!$J$4-SQRT((1-H1550)*('d_시나리오'!$J$4-'d_시나리오'!$H$4)*('d_시나리오'!$J$4-'d_시나리오'!$I$4))))</f>
        <v/>
      </c>
      <c r="J1550">
        <f>RAND()</f>
        <v/>
      </c>
      <c r="K1550">
        <f>IF('d_시나리오'!$J$5='d_시나리오'!$H$5,'d_시나리오'!$I$5,IF(J1550&lt;('d_시나리오'!$I$5-'d_시나리오'!$H$5)/('d_시나리오'!$J$5-'d_시나리오'!$H$5),'d_시나리오'!$H$5+SQRT(J1550*('d_시나리오'!$J$5-'d_시나리오'!$H$5)*('d_시나리오'!$I$5-'d_시나리오'!$H$5)),'d_시나리오'!$J$5-SQRT((1-J1550)*('d_시나리오'!$J$5-'d_시나리오'!$H$5)*('d_시나리오'!$J$5-'d_시나리오'!$I$5))))</f>
        <v/>
      </c>
      <c r="L1550">
        <f>RAND()</f>
        <v/>
      </c>
      <c r="M1550">
        <f>IF('d_시나리오'!$J$6='d_시나리오'!$H$6,'d_시나리오'!$I$6,IF(L1550&lt;('d_시나리오'!$I$6-'d_시나리오'!$H$6)/('d_시나리오'!$J$6-'d_시나리오'!$H$6),'d_시나리오'!$H$6+SQRT(L1550*('d_시나리오'!$J$6-'d_시나리오'!$H$6)*('d_시나리오'!$I$6-'d_시나리오'!$H$6)),'d_시나리오'!$J$6-SQRT((1-L1550)*('d_시나리오'!$J$6-'d_시나리오'!$H$6)*('d_시나리오'!$J$6-'d_시나리오'!$I$6))))</f>
        <v/>
      </c>
      <c r="N1550">
        <f>INDEX('d_분포'!$B$2:$B$57,RANDBETWEEN(1,56))</f>
        <v/>
      </c>
      <c r="O1550">
        <f>BETAINV(RAND(),5,5)</f>
        <v/>
      </c>
      <c r="P1550">
        <f>'d_고정'!$B$1*'6_기대효과'!$H$7*('d_시나리오'!$I$7/'d_고정'!$B$2)*B1550</f>
        <v/>
      </c>
      <c r="Q1550">
        <f>P1550*C1550</f>
        <v/>
      </c>
      <c r="R1550">
        <f>P1550*E1550</f>
        <v/>
      </c>
      <c r="S1550">
        <f>R1550*G1550</f>
        <v/>
      </c>
      <c r="T1550">
        <f>Q1550+S1550</f>
        <v/>
      </c>
      <c r="U1550">
        <f>(Q1550*D1550+S1550*I1550)*(1-O1550)</f>
        <v/>
      </c>
      <c r="V1550">
        <f>(R1550*K1550*N1550+'d_고정'!$B$3*('6_기대효과'!$H$7/8)*N1550*'d_고정'!$B$10*M1550*('6_기대효과'!$K$7/'d_고정'!$B$9))*(1-O1550)</f>
        <v/>
      </c>
      <c r="W1550">
        <f>(S1550*I1550+R1550*MAX(K1550-'d_고정'!$B$10*M1550*('6_기대효과'!$K$7/'d_고정'!$B$9),0)*N1550)*(1-O1550)</f>
        <v/>
      </c>
      <c r="X1550">
        <f>U1550+V1550</f>
        <v/>
      </c>
      <c r="Y1550">
        <f>U1550/('d_고정'!$B$5*'6_기대효과'!$H$7/8)/'d_고정'!$B$6</f>
        <v/>
      </c>
      <c r="Z1550">
        <f>U1550/('d_고정'!$B$8*'6_기대효과'!$H$7/8)</f>
        <v/>
      </c>
    </row>
    <row r="1551">
      <c r="A1551">
        <f>RAND()</f>
        <v/>
      </c>
      <c r="B1551">
        <f>IF('d_시나리오'!$J$2='d_시나리오'!$H$2,'d_시나리오'!$I$2,IF(A1551&lt;('d_시나리오'!$I$2-'d_시나리오'!$H$2)/('d_시나리오'!$J$2-'d_시나리오'!$H$2),'d_시나리오'!$H$2+SQRT(A1551*('d_시나리오'!$J$2-'d_시나리오'!$H$2)*('d_시나리오'!$I$2-'d_시나리오'!$H$2)),'d_시나리오'!$J$2-SQRT((1-A1551)*('d_시나리오'!$J$2-'d_시나리오'!$H$2)*('d_시나리오'!$J$2-'d_시나리오'!$I$2))))</f>
        <v/>
      </c>
      <c r="C1551">
        <f>BETAINV(RAND(),2,6)</f>
        <v/>
      </c>
      <c r="D1551">
        <f>INDEX('d_분포'!$A$2:$A$28,RANDBETWEEN(1,27))</f>
        <v/>
      </c>
      <c r="E1551">
        <f>INDEX('d_분포'!$C$2:$C$5,RANDBETWEEN(1,4))*(0.9+0.2*RAND())</f>
        <v/>
      </c>
      <c r="F1551">
        <f>RAND()</f>
        <v/>
      </c>
      <c r="G1551">
        <f>IF('d_시나리오'!$J$3='d_시나리오'!$H$3,'d_시나리오'!$I$3,IF(F1551&lt;('d_시나리오'!$I$3-'d_시나리오'!$H$3)/('d_시나리오'!$J$3-'d_시나리오'!$H$3),'d_시나리오'!$H$3+SQRT(F1551*('d_시나리오'!$J$3-'d_시나리오'!$H$3)*('d_시나리오'!$I$3-'d_시나리오'!$H$3)),'d_시나리오'!$J$3-SQRT((1-F1551)*('d_시나리오'!$J$3-'d_시나리오'!$H$3)*('d_시나리오'!$J$3-'d_시나리오'!$I$3))))</f>
        <v/>
      </c>
      <c r="H1551">
        <f>RAND()</f>
        <v/>
      </c>
      <c r="I1551">
        <f>IF('d_시나리오'!$J$4='d_시나리오'!$H$4,'d_시나리오'!$I$4,IF(H1551&lt;('d_시나리오'!$I$4-'d_시나리오'!$H$4)/('d_시나리오'!$J$4-'d_시나리오'!$H$4),'d_시나리오'!$H$4+SQRT(H1551*('d_시나리오'!$J$4-'d_시나리오'!$H$4)*('d_시나리오'!$I$4-'d_시나리오'!$H$4)),'d_시나리오'!$J$4-SQRT((1-H1551)*('d_시나리오'!$J$4-'d_시나리오'!$H$4)*('d_시나리오'!$J$4-'d_시나리오'!$I$4))))</f>
        <v/>
      </c>
      <c r="J1551">
        <f>RAND()</f>
        <v/>
      </c>
      <c r="K1551">
        <f>IF('d_시나리오'!$J$5='d_시나리오'!$H$5,'d_시나리오'!$I$5,IF(J1551&lt;('d_시나리오'!$I$5-'d_시나리오'!$H$5)/('d_시나리오'!$J$5-'d_시나리오'!$H$5),'d_시나리오'!$H$5+SQRT(J1551*('d_시나리오'!$J$5-'d_시나리오'!$H$5)*('d_시나리오'!$I$5-'d_시나리오'!$H$5)),'d_시나리오'!$J$5-SQRT((1-J1551)*('d_시나리오'!$J$5-'d_시나리오'!$H$5)*('d_시나리오'!$J$5-'d_시나리오'!$I$5))))</f>
        <v/>
      </c>
      <c r="L1551">
        <f>RAND()</f>
        <v/>
      </c>
      <c r="M1551">
        <f>IF('d_시나리오'!$J$6='d_시나리오'!$H$6,'d_시나리오'!$I$6,IF(L1551&lt;('d_시나리오'!$I$6-'d_시나리오'!$H$6)/('d_시나리오'!$J$6-'d_시나리오'!$H$6),'d_시나리오'!$H$6+SQRT(L1551*('d_시나리오'!$J$6-'d_시나리오'!$H$6)*('d_시나리오'!$I$6-'d_시나리오'!$H$6)),'d_시나리오'!$J$6-SQRT((1-L1551)*('d_시나리오'!$J$6-'d_시나리오'!$H$6)*('d_시나리오'!$J$6-'d_시나리오'!$I$6))))</f>
        <v/>
      </c>
      <c r="N1551">
        <f>INDEX('d_분포'!$B$2:$B$57,RANDBETWEEN(1,56))</f>
        <v/>
      </c>
      <c r="O1551">
        <f>BETAINV(RAND(),5,5)</f>
        <v/>
      </c>
      <c r="P1551">
        <f>'d_고정'!$B$1*'6_기대효과'!$H$7*('d_시나리오'!$I$7/'d_고정'!$B$2)*B1551</f>
        <v/>
      </c>
      <c r="Q1551">
        <f>P1551*C1551</f>
        <v/>
      </c>
      <c r="R1551">
        <f>P1551*E1551</f>
        <v/>
      </c>
      <c r="S1551">
        <f>R1551*G1551</f>
        <v/>
      </c>
      <c r="T1551">
        <f>Q1551+S1551</f>
        <v/>
      </c>
      <c r="U1551">
        <f>(Q1551*D1551+S1551*I1551)*(1-O1551)</f>
        <v/>
      </c>
      <c r="V1551">
        <f>(R1551*K1551*N1551+'d_고정'!$B$3*('6_기대효과'!$H$7/8)*N1551*'d_고정'!$B$10*M1551*('6_기대효과'!$K$7/'d_고정'!$B$9))*(1-O1551)</f>
        <v/>
      </c>
      <c r="W1551">
        <f>(S1551*I1551+R1551*MAX(K1551-'d_고정'!$B$10*M1551*('6_기대효과'!$K$7/'d_고정'!$B$9),0)*N1551)*(1-O1551)</f>
        <v/>
      </c>
      <c r="X1551">
        <f>U1551+V1551</f>
        <v/>
      </c>
      <c r="Y1551">
        <f>U1551/('d_고정'!$B$5*'6_기대효과'!$H$7/8)/'d_고정'!$B$6</f>
        <v/>
      </c>
      <c r="Z1551">
        <f>U1551/('d_고정'!$B$8*'6_기대효과'!$H$7/8)</f>
        <v/>
      </c>
    </row>
    <row r="1552">
      <c r="A1552">
        <f>RAND()</f>
        <v/>
      </c>
      <c r="B1552">
        <f>IF('d_시나리오'!$J$2='d_시나리오'!$H$2,'d_시나리오'!$I$2,IF(A1552&lt;('d_시나리오'!$I$2-'d_시나리오'!$H$2)/('d_시나리오'!$J$2-'d_시나리오'!$H$2),'d_시나리오'!$H$2+SQRT(A1552*('d_시나리오'!$J$2-'d_시나리오'!$H$2)*('d_시나리오'!$I$2-'d_시나리오'!$H$2)),'d_시나리오'!$J$2-SQRT((1-A1552)*('d_시나리오'!$J$2-'d_시나리오'!$H$2)*('d_시나리오'!$J$2-'d_시나리오'!$I$2))))</f>
        <v/>
      </c>
      <c r="C1552">
        <f>BETAINV(RAND(),2,6)</f>
        <v/>
      </c>
      <c r="D1552">
        <f>INDEX('d_분포'!$A$2:$A$28,RANDBETWEEN(1,27))</f>
        <v/>
      </c>
      <c r="E1552">
        <f>INDEX('d_분포'!$C$2:$C$5,RANDBETWEEN(1,4))*(0.9+0.2*RAND())</f>
        <v/>
      </c>
      <c r="F1552">
        <f>RAND()</f>
        <v/>
      </c>
      <c r="G1552">
        <f>IF('d_시나리오'!$J$3='d_시나리오'!$H$3,'d_시나리오'!$I$3,IF(F1552&lt;('d_시나리오'!$I$3-'d_시나리오'!$H$3)/('d_시나리오'!$J$3-'d_시나리오'!$H$3),'d_시나리오'!$H$3+SQRT(F1552*('d_시나리오'!$J$3-'d_시나리오'!$H$3)*('d_시나리오'!$I$3-'d_시나리오'!$H$3)),'d_시나리오'!$J$3-SQRT((1-F1552)*('d_시나리오'!$J$3-'d_시나리오'!$H$3)*('d_시나리오'!$J$3-'d_시나리오'!$I$3))))</f>
        <v/>
      </c>
      <c r="H1552">
        <f>RAND()</f>
        <v/>
      </c>
      <c r="I1552">
        <f>IF('d_시나리오'!$J$4='d_시나리오'!$H$4,'d_시나리오'!$I$4,IF(H1552&lt;('d_시나리오'!$I$4-'d_시나리오'!$H$4)/('d_시나리오'!$J$4-'d_시나리오'!$H$4),'d_시나리오'!$H$4+SQRT(H1552*('d_시나리오'!$J$4-'d_시나리오'!$H$4)*('d_시나리오'!$I$4-'d_시나리오'!$H$4)),'d_시나리오'!$J$4-SQRT((1-H1552)*('d_시나리오'!$J$4-'d_시나리오'!$H$4)*('d_시나리오'!$J$4-'d_시나리오'!$I$4))))</f>
        <v/>
      </c>
      <c r="J1552">
        <f>RAND()</f>
        <v/>
      </c>
      <c r="K1552">
        <f>IF('d_시나리오'!$J$5='d_시나리오'!$H$5,'d_시나리오'!$I$5,IF(J1552&lt;('d_시나리오'!$I$5-'d_시나리오'!$H$5)/('d_시나리오'!$J$5-'d_시나리오'!$H$5),'d_시나리오'!$H$5+SQRT(J1552*('d_시나리오'!$J$5-'d_시나리오'!$H$5)*('d_시나리오'!$I$5-'d_시나리오'!$H$5)),'d_시나리오'!$J$5-SQRT((1-J1552)*('d_시나리오'!$J$5-'d_시나리오'!$H$5)*('d_시나리오'!$J$5-'d_시나리오'!$I$5))))</f>
        <v/>
      </c>
      <c r="L1552">
        <f>RAND()</f>
        <v/>
      </c>
      <c r="M1552">
        <f>IF('d_시나리오'!$J$6='d_시나리오'!$H$6,'d_시나리오'!$I$6,IF(L1552&lt;('d_시나리오'!$I$6-'d_시나리오'!$H$6)/('d_시나리오'!$J$6-'d_시나리오'!$H$6),'d_시나리오'!$H$6+SQRT(L1552*('d_시나리오'!$J$6-'d_시나리오'!$H$6)*('d_시나리오'!$I$6-'d_시나리오'!$H$6)),'d_시나리오'!$J$6-SQRT((1-L1552)*('d_시나리오'!$J$6-'d_시나리오'!$H$6)*('d_시나리오'!$J$6-'d_시나리오'!$I$6))))</f>
        <v/>
      </c>
      <c r="N1552">
        <f>INDEX('d_분포'!$B$2:$B$57,RANDBETWEEN(1,56))</f>
        <v/>
      </c>
      <c r="O1552">
        <f>BETAINV(RAND(),5,5)</f>
        <v/>
      </c>
      <c r="P1552">
        <f>'d_고정'!$B$1*'6_기대효과'!$H$7*('d_시나리오'!$I$7/'d_고정'!$B$2)*B1552</f>
        <v/>
      </c>
      <c r="Q1552">
        <f>P1552*C1552</f>
        <v/>
      </c>
      <c r="R1552">
        <f>P1552*E1552</f>
        <v/>
      </c>
      <c r="S1552">
        <f>R1552*G1552</f>
        <v/>
      </c>
      <c r="T1552">
        <f>Q1552+S1552</f>
        <v/>
      </c>
      <c r="U1552">
        <f>(Q1552*D1552+S1552*I1552)*(1-O1552)</f>
        <v/>
      </c>
      <c r="V1552">
        <f>(R1552*K1552*N1552+'d_고정'!$B$3*('6_기대효과'!$H$7/8)*N1552*'d_고정'!$B$10*M1552*('6_기대효과'!$K$7/'d_고정'!$B$9))*(1-O1552)</f>
        <v/>
      </c>
      <c r="W1552">
        <f>(S1552*I1552+R1552*MAX(K1552-'d_고정'!$B$10*M1552*('6_기대효과'!$K$7/'d_고정'!$B$9),0)*N1552)*(1-O1552)</f>
        <v/>
      </c>
      <c r="X1552">
        <f>U1552+V1552</f>
        <v/>
      </c>
      <c r="Y1552">
        <f>U1552/('d_고정'!$B$5*'6_기대효과'!$H$7/8)/'d_고정'!$B$6</f>
        <v/>
      </c>
      <c r="Z1552">
        <f>U1552/('d_고정'!$B$8*'6_기대효과'!$H$7/8)</f>
        <v/>
      </c>
    </row>
    <row r="1553">
      <c r="A1553">
        <f>RAND()</f>
        <v/>
      </c>
      <c r="B1553">
        <f>IF('d_시나리오'!$J$2='d_시나리오'!$H$2,'d_시나리오'!$I$2,IF(A1553&lt;('d_시나리오'!$I$2-'d_시나리오'!$H$2)/('d_시나리오'!$J$2-'d_시나리오'!$H$2),'d_시나리오'!$H$2+SQRT(A1553*('d_시나리오'!$J$2-'d_시나리오'!$H$2)*('d_시나리오'!$I$2-'d_시나리오'!$H$2)),'d_시나리오'!$J$2-SQRT((1-A1553)*('d_시나리오'!$J$2-'d_시나리오'!$H$2)*('d_시나리오'!$J$2-'d_시나리오'!$I$2))))</f>
        <v/>
      </c>
      <c r="C1553">
        <f>BETAINV(RAND(),2,6)</f>
        <v/>
      </c>
      <c r="D1553">
        <f>INDEX('d_분포'!$A$2:$A$28,RANDBETWEEN(1,27))</f>
        <v/>
      </c>
      <c r="E1553">
        <f>INDEX('d_분포'!$C$2:$C$5,RANDBETWEEN(1,4))*(0.9+0.2*RAND())</f>
        <v/>
      </c>
      <c r="F1553">
        <f>RAND()</f>
        <v/>
      </c>
      <c r="G1553">
        <f>IF('d_시나리오'!$J$3='d_시나리오'!$H$3,'d_시나리오'!$I$3,IF(F1553&lt;('d_시나리오'!$I$3-'d_시나리오'!$H$3)/('d_시나리오'!$J$3-'d_시나리오'!$H$3),'d_시나리오'!$H$3+SQRT(F1553*('d_시나리오'!$J$3-'d_시나리오'!$H$3)*('d_시나리오'!$I$3-'d_시나리오'!$H$3)),'d_시나리오'!$J$3-SQRT((1-F1553)*('d_시나리오'!$J$3-'d_시나리오'!$H$3)*('d_시나리오'!$J$3-'d_시나리오'!$I$3))))</f>
        <v/>
      </c>
      <c r="H1553">
        <f>RAND()</f>
        <v/>
      </c>
      <c r="I1553">
        <f>IF('d_시나리오'!$J$4='d_시나리오'!$H$4,'d_시나리오'!$I$4,IF(H1553&lt;('d_시나리오'!$I$4-'d_시나리오'!$H$4)/('d_시나리오'!$J$4-'d_시나리오'!$H$4),'d_시나리오'!$H$4+SQRT(H1553*('d_시나리오'!$J$4-'d_시나리오'!$H$4)*('d_시나리오'!$I$4-'d_시나리오'!$H$4)),'d_시나리오'!$J$4-SQRT((1-H1553)*('d_시나리오'!$J$4-'d_시나리오'!$H$4)*('d_시나리오'!$J$4-'d_시나리오'!$I$4))))</f>
        <v/>
      </c>
      <c r="J1553">
        <f>RAND()</f>
        <v/>
      </c>
      <c r="K1553">
        <f>IF('d_시나리오'!$J$5='d_시나리오'!$H$5,'d_시나리오'!$I$5,IF(J1553&lt;('d_시나리오'!$I$5-'d_시나리오'!$H$5)/('d_시나리오'!$J$5-'d_시나리오'!$H$5),'d_시나리오'!$H$5+SQRT(J1553*('d_시나리오'!$J$5-'d_시나리오'!$H$5)*('d_시나리오'!$I$5-'d_시나리오'!$H$5)),'d_시나리오'!$J$5-SQRT((1-J1553)*('d_시나리오'!$J$5-'d_시나리오'!$H$5)*('d_시나리오'!$J$5-'d_시나리오'!$I$5))))</f>
        <v/>
      </c>
      <c r="L1553">
        <f>RAND()</f>
        <v/>
      </c>
      <c r="M1553">
        <f>IF('d_시나리오'!$J$6='d_시나리오'!$H$6,'d_시나리오'!$I$6,IF(L1553&lt;('d_시나리오'!$I$6-'d_시나리오'!$H$6)/('d_시나리오'!$J$6-'d_시나리오'!$H$6),'d_시나리오'!$H$6+SQRT(L1553*('d_시나리오'!$J$6-'d_시나리오'!$H$6)*('d_시나리오'!$I$6-'d_시나리오'!$H$6)),'d_시나리오'!$J$6-SQRT((1-L1553)*('d_시나리오'!$J$6-'d_시나리오'!$H$6)*('d_시나리오'!$J$6-'d_시나리오'!$I$6))))</f>
        <v/>
      </c>
      <c r="N1553">
        <f>INDEX('d_분포'!$B$2:$B$57,RANDBETWEEN(1,56))</f>
        <v/>
      </c>
      <c r="O1553">
        <f>BETAINV(RAND(),5,5)</f>
        <v/>
      </c>
      <c r="P1553">
        <f>'d_고정'!$B$1*'6_기대효과'!$H$7*('d_시나리오'!$I$7/'d_고정'!$B$2)*B1553</f>
        <v/>
      </c>
      <c r="Q1553">
        <f>P1553*C1553</f>
        <v/>
      </c>
      <c r="R1553">
        <f>P1553*E1553</f>
        <v/>
      </c>
      <c r="S1553">
        <f>R1553*G1553</f>
        <v/>
      </c>
      <c r="T1553">
        <f>Q1553+S1553</f>
        <v/>
      </c>
      <c r="U1553">
        <f>(Q1553*D1553+S1553*I1553)*(1-O1553)</f>
        <v/>
      </c>
      <c r="V1553">
        <f>(R1553*K1553*N1553+'d_고정'!$B$3*('6_기대효과'!$H$7/8)*N1553*'d_고정'!$B$10*M1553*('6_기대효과'!$K$7/'d_고정'!$B$9))*(1-O1553)</f>
        <v/>
      </c>
      <c r="W1553">
        <f>(S1553*I1553+R1553*MAX(K1553-'d_고정'!$B$10*M1553*('6_기대효과'!$K$7/'d_고정'!$B$9),0)*N1553)*(1-O1553)</f>
        <v/>
      </c>
      <c r="X1553">
        <f>U1553+V1553</f>
        <v/>
      </c>
      <c r="Y1553">
        <f>U1553/('d_고정'!$B$5*'6_기대효과'!$H$7/8)/'d_고정'!$B$6</f>
        <v/>
      </c>
      <c r="Z1553">
        <f>U1553/('d_고정'!$B$8*'6_기대효과'!$H$7/8)</f>
        <v/>
      </c>
    </row>
    <row r="1554">
      <c r="A1554">
        <f>RAND()</f>
        <v/>
      </c>
      <c r="B1554">
        <f>IF('d_시나리오'!$J$2='d_시나리오'!$H$2,'d_시나리오'!$I$2,IF(A1554&lt;('d_시나리오'!$I$2-'d_시나리오'!$H$2)/('d_시나리오'!$J$2-'d_시나리오'!$H$2),'d_시나리오'!$H$2+SQRT(A1554*('d_시나리오'!$J$2-'d_시나리오'!$H$2)*('d_시나리오'!$I$2-'d_시나리오'!$H$2)),'d_시나리오'!$J$2-SQRT((1-A1554)*('d_시나리오'!$J$2-'d_시나리오'!$H$2)*('d_시나리오'!$J$2-'d_시나리오'!$I$2))))</f>
        <v/>
      </c>
      <c r="C1554">
        <f>BETAINV(RAND(),2,6)</f>
        <v/>
      </c>
      <c r="D1554">
        <f>INDEX('d_분포'!$A$2:$A$28,RANDBETWEEN(1,27))</f>
        <v/>
      </c>
      <c r="E1554">
        <f>INDEX('d_분포'!$C$2:$C$5,RANDBETWEEN(1,4))*(0.9+0.2*RAND())</f>
        <v/>
      </c>
      <c r="F1554">
        <f>RAND()</f>
        <v/>
      </c>
      <c r="G1554">
        <f>IF('d_시나리오'!$J$3='d_시나리오'!$H$3,'d_시나리오'!$I$3,IF(F1554&lt;('d_시나리오'!$I$3-'d_시나리오'!$H$3)/('d_시나리오'!$J$3-'d_시나리오'!$H$3),'d_시나리오'!$H$3+SQRT(F1554*('d_시나리오'!$J$3-'d_시나리오'!$H$3)*('d_시나리오'!$I$3-'d_시나리오'!$H$3)),'d_시나리오'!$J$3-SQRT((1-F1554)*('d_시나리오'!$J$3-'d_시나리오'!$H$3)*('d_시나리오'!$J$3-'d_시나리오'!$I$3))))</f>
        <v/>
      </c>
      <c r="H1554">
        <f>RAND()</f>
        <v/>
      </c>
      <c r="I1554">
        <f>IF('d_시나리오'!$J$4='d_시나리오'!$H$4,'d_시나리오'!$I$4,IF(H1554&lt;('d_시나리오'!$I$4-'d_시나리오'!$H$4)/('d_시나리오'!$J$4-'d_시나리오'!$H$4),'d_시나리오'!$H$4+SQRT(H1554*('d_시나리오'!$J$4-'d_시나리오'!$H$4)*('d_시나리오'!$I$4-'d_시나리오'!$H$4)),'d_시나리오'!$J$4-SQRT((1-H1554)*('d_시나리오'!$J$4-'d_시나리오'!$H$4)*('d_시나리오'!$J$4-'d_시나리오'!$I$4))))</f>
        <v/>
      </c>
      <c r="J1554">
        <f>RAND()</f>
        <v/>
      </c>
      <c r="K1554">
        <f>IF('d_시나리오'!$J$5='d_시나리오'!$H$5,'d_시나리오'!$I$5,IF(J1554&lt;('d_시나리오'!$I$5-'d_시나리오'!$H$5)/('d_시나리오'!$J$5-'d_시나리오'!$H$5),'d_시나리오'!$H$5+SQRT(J1554*('d_시나리오'!$J$5-'d_시나리오'!$H$5)*('d_시나리오'!$I$5-'d_시나리오'!$H$5)),'d_시나리오'!$J$5-SQRT((1-J1554)*('d_시나리오'!$J$5-'d_시나리오'!$H$5)*('d_시나리오'!$J$5-'d_시나리오'!$I$5))))</f>
        <v/>
      </c>
      <c r="L1554">
        <f>RAND()</f>
        <v/>
      </c>
      <c r="M1554">
        <f>IF('d_시나리오'!$J$6='d_시나리오'!$H$6,'d_시나리오'!$I$6,IF(L1554&lt;('d_시나리오'!$I$6-'d_시나리오'!$H$6)/('d_시나리오'!$J$6-'d_시나리오'!$H$6),'d_시나리오'!$H$6+SQRT(L1554*('d_시나리오'!$J$6-'d_시나리오'!$H$6)*('d_시나리오'!$I$6-'d_시나리오'!$H$6)),'d_시나리오'!$J$6-SQRT((1-L1554)*('d_시나리오'!$J$6-'d_시나리오'!$H$6)*('d_시나리오'!$J$6-'d_시나리오'!$I$6))))</f>
        <v/>
      </c>
      <c r="N1554">
        <f>INDEX('d_분포'!$B$2:$B$57,RANDBETWEEN(1,56))</f>
        <v/>
      </c>
      <c r="O1554">
        <f>BETAINV(RAND(),5,5)</f>
        <v/>
      </c>
      <c r="P1554">
        <f>'d_고정'!$B$1*'6_기대효과'!$H$7*('d_시나리오'!$I$7/'d_고정'!$B$2)*B1554</f>
        <v/>
      </c>
      <c r="Q1554">
        <f>P1554*C1554</f>
        <v/>
      </c>
      <c r="R1554">
        <f>P1554*E1554</f>
        <v/>
      </c>
      <c r="S1554">
        <f>R1554*G1554</f>
        <v/>
      </c>
      <c r="T1554">
        <f>Q1554+S1554</f>
        <v/>
      </c>
      <c r="U1554">
        <f>(Q1554*D1554+S1554*I1554)*(1-O1554)</f>
        <v/>
      </c>
      <c r="V1554">
        <f>(R1554*K1554*N1554+'d_고정'!$B$3*('6_기대효과'!$H$7/8)*N1554*'d_고정'!$B$10*M1554*('6_기대효과'!$K$7/'d_고정'!$B$9))*(1-O1554)</f>
        <v/>
      </c>
      <c r="W1554">
        <f>(S1554*I1554+R1554*MAX(K1554-'d_고정'!$B$10*M1554*('6_기대효과'!$K$7/'d_고정'!$B$9),0)*N1554)*(1-O1554)</f>
        <v/>
      </c>
      <c r="X1554">
        <f>U1554+V1554</f>
        <v/>
      </c>
      <c r="Y1554">
        <f>U1554/('d_고정'!$B$5*'6_기대효과'!$H$7/8)/'d_고정'!$B$6</f>
        <v/>
      </c>
      <c r="Z1554">
        <f>U1554/('d_고정'!$B$8*'6_기대효과'!$H$7/8)</f>
        <v/>
      </c>
    </row>
    <row r="1555">
      <c r="A1555">
        <f>RAND()</f>
        <v/>
      </c>
      <c r="B1555">
        <f>IF('d_시나리오'!$J$2='d_시나리오'!$H$2,'d_시나리오'!$I$2,IF(A1555&lt;('d_시나리오'!$I$2-'d_시나리오'!$H$2)/('d_시나리오'!$J$2-'d_시나리오'!$H$2),'d_시나리오'!$H$2+SQRT(A1555*('d_시나리오'!$J$2-'d_시나리오'!$H$2)*('d_시나리오'!$I$2-'d_시나리오'!$H$2)),'d_시나리오'!$J$2-SQRT((1-A1555)*('d_시나리오'!$J$2-'d_시나리오'!$H$2)*('d_시나리오'!$J$2-'d_시나리오'!$I$2))))</f>
        <v/>
      </c>
      <c r="C1555">
        <f>BETAINV(RAND(),2,6)</f>
        <v/>
      </c>
      <c r="D1555">
        <f>INDEX('d_분포'!$A$2:$A$28,RANDBETWEEN(1,27))</f>
        <v/>
      </c>
      <c r="E1555">
        <f>INDEX('d_분포'!$C$2:$C$5,RANDBETWEEN(1,4))*(0.9+0.2*RAND())</f>
        <v/>
      </c>
      <c r="F1555">
        <f>RAND()</f>
        <v/>
      </c>
      <c r="G1555">
        <f>IF('d_시나리오'!$J$3='d_시나리오'!$H$3,'d_시나리오'!$I$3,IF(F1555&lt;('d_시나리오'!$I$3-'d_시나리오'!$H$3)/('d_시나리오'!$J$3-'d_시나리오'!$H$3),'d_시나리오'!$H$3+SQRT(F1555*('d_시나리오'!$J$3-'d_시나리오'!$H$3)*('d_시나리오'!$I$3-'d_시나리오'!$H$3)),'d_시나리오'!$J$3-SQRT((1-F1555)*('d_시나리오'!$J$3-'d_시나리오'!$H$3)*('d_시나리오'!$J$3-'d_시나리오'!$I$3))))</f>
        <v/>
      </c>
      <c r="H1555">
        <f>RAND()</f>
        <v/>
      </c>
      <c r="I1555">
        <f>IF('d_시나리오'!$J$4='d_시나리오'!$H$4,'d_시나리오'!$I$4,IF(H1555&lt;('d_시나리오'!$I$4-'d_시나리오'!$H$4)/('d_시나리오'!$J$4-'d_시나리오'!$H$4),'d_시나리오'!$H$4+SQRT(H1555*('d_시나리오'!$J$4-'d_시나리오'!$H$4)*('d_시나리오'!$I$4-'d_시나리오'!$H$4)),'d_시나리오'!$J$4-SQRT((1-H1555)*('d_시나리오'!$J$4-'d_시나리오'!$H$4)*('d_시나리오'!$J$4-'d_시나리오'!$I$4))))</f>
        <v/>
      </c>
      <c r="J1555">
        <f>RAND()</f>
        <v/>
      </c>
      <c r="K1555">
        <f>IF('d_시나리오'!$J$5='d_시나리오'!$H$5,'d_시나리오'!$I$5,IF(J1555&lt;('d_시나리오'!$I$5-'d_시나리오'!$H$5)/('d_시나리오'!$J$5-'d_시나리오'!$H$5),'d_시나리오'!$H$5+SQRT(J1555*('d_시나리오'!$J$5-'d_시나리오'!$H$5)*('d_시나리오'!$I$5-'d_시나리오'!$H$5)),'d_시나리오'!$J$5-SQRT((1-J1555)*('d_시나리오'!$J$5-'d_시나리오'!$H$5)*('d_시나리오'!$J$5-'d_시나리오'!$I$5))))</f>
        <v/>
      </c>
      <c r="L1555">
        <f>RAND()</f>
        <v/>
      </c>
      <c r="M1555">
        <f>IF('d_시나리오'!$J$6='d_시나리오'!$H$6,'d_시나리오'!$I$6,IF(L1555&lt;('d_시나리오'!$I$6-'d_시나리오'!$H$6)/('d_시나리오'!$J$6-'d_시나리오'!$H$6),'d_시나리오'!$H$6+SQRT(L1555*('d_시나리오'!$J$6-'d_시나리오'!$H$6)*('d_시나리오'!$I$6-'d_시나리오'!$H$6)),'d_시나리오'!$J$6-SQRT((1-L1555)*('d_시나리오'!$J$6-'d_시나리오'!$H$6)*('d_시나리오'!$J$6-'d_시나리오'!$I$6))))</f>
        <v/>
      </c>
      <c r="N1555">
        <f>INDEX('d_분포'!$B$2:$B$57,RANDBETWEEN(1,56))</f>
        <v/>
      </c>
      <c r="O1555">
        <f>BETAINV(RAND(),5,5)</f>
        <v/>
      </c>
      <c r="P1555">
        <f>'d_고정'!$B$1*'6_기대효과'!$H$7*('d_시나리오'!$I$7/'d_고정'!$B$2)*B1555</f>
        <v/>
      </c>
      <c r="Q1555">
        <f>P1555*C1555</f>
        <v/>
      </c>
      <c r="R1555">
        <f>P1555*E1555</f>
        <v/>
      </c>
      <c r="S1555">
        <f>R1555*G1555</f>
        <v/>
      </c>
      <c r="T1555">
        <f>Q1555+S1555</f>
        <v/>
      </c>
      <c r="U1555">
        <f>(Q1555*D1555+S1555*I1555)*(1-O1555)</f>
        <v/>
      </c>
      <c r="V1555">
        <f>(R1555*K1555*N1555+'d_고정'!$B$3*('6_기대효과'!$H$7/8)*N1555*'d_고정'!$B$10*M1555*('6_기대효과'!$K$7/'d_고정'!$B$9))*(1-O1555)</f>
        <v/>
      </c>
      <c r="W1555">
        <f>(S1555*I1555+R1555*MAX(K1555-'d_고정'!$B$10*M1555*('6_기대효과'!$K$7/'d_고정'!$B$9),0)*N1555)*(1-O1555)</f>
        <v/>
      </c>
      <c r="X1555">
        <f>U1555+V1555</f>
        <v/>
      </c>
      <c r="Y1555">
        <f>U1555/('d_고정'!$B$5*'6_기대효과'!$H$7/8)/'d_고정'!$B$6</f>
        <v/>
      </c>
      <c r="Z1555">
        <f>U1555/('d_고정'!$B$8*'6_기대효과'!$H$7/8)</f>
        <v/>
      </c>
    </row>
    <row r="1556">
      <c r="A1556">
        <f>RAND()</f>
        <v/>
      </c>
      <c r="B1556">
        <f>IF('d_시나리오'!$J$2='d_시나리오'!$H$2,'d_시나리오'!$I$2,IF(A1556&lt;('d_시나리오'!$I$2-'d_시나리오'!$H$2)/('d_시나리오'!$J$2-'d_시나리오'!$H$2),'d_시나리오'!$H$2+SQRT(A1556*('d_시나리오'!$J$2-'d_시나리오'!$H$2)*('d_시나리오'!$I$2-'d_시나리오'!$H$2)),'d_시나리오'!$J$2-SQRT((1-A1556)*('d_시나리오'!$J$2-'d_시나리오'!$H$2)*('d_시나리오'!$J$2-'d_시나리오'!$I$2))))</f>
        <v/>
      </c>
      <c r="C1556">
        <f>BETAINV(RAND(),2,6)</f>
        <v/>
      </c>
      <c r="D1556">
        <f>INDEX('d_분포'!$A$2:$A$28,RANDBETWEEN(1,27))</f>
        <v/>
      </c>
      <c r="E1556">
        <f>INDEX('d_분포'!$C$2:$C$5,RANDBETWEEN(1,4))*(0.9+0.2*RAND())</f>
        <v/>
      </c>
      <c r="F1556">
        <f>RAND()</f>
        <v/>
      </c>
      <c r="G1556">
        <f>IF('d_시나리오'!$J$3='d_시나리오'!$H$3,'d_시나리오'!$I$3,IF(F1556&lt;('d_시나리오'!$I$3-'d_시나리오'!$H$3)/('d_시나리오'!$J$3-'d_시나리오'!$H$3),'d_시나리오'!$H$3+SQRT(F1556*('d_시나리오'!$J$3-'d_시나리오'!$H$3)*('d_시나리오'!$I$3-'d_시나리오'!$H$3)),'d_시나리오'!$J$3-SQRT((1-F1556)*('d_시나리오'!$J$3-'d_시나리오'!$H$3)*('d_시나리오'!$J$3-'d_시나리오'!$I$3))))</f>
        <v/>
      </c>
      <c r="H1556">
        <f>RAND()</f>
        <v/>
      </c>
      <c r="I1556">
        <f>IF('d_시나리오'!$J$4='d_시나리오'!$H$4,'d_시나리오'!$I$4,IF(H1556&lt;('d_시나리오'!$I$4-'d_시나리오'!$H$4)/('d_시나리오'!$J$4-'d_시나리오'!$H$4),'d_시나리오'!$H$4+SQRT(H1556*('d_시나리오'!$J$4-'d_시나리오'!$H$4)*('d_시나리오'!$I$4-'d_시나리오'!$H$4)),'d_시나리오'!$J$4-SQRT((1-H1556)*('d_시나리오'!$J$4-'d_시나리오'!$H$4)*('d_시나리오'!$J$4-'d_시나리오'!$I$4))))</f>
        <v/>
      </c>
      <c r="J1556">
        <f>RAND()</f>
        <v/>
      </c>
      <c r="K1556">
        <f>IF('d_시나리오'!$J$5='d_시나리오'!$H$5,'d_시나리오'!$I$5,IF(J1556&lt;('d_시나리오'!$I$5-'d_시나리오'!$H$5)/('d_시나리오'!$J$5-'d_시나리오'!$H$5),'d_시나리오'!$H$5+SQRT(J1556*('d_시나리오'!$J$5-'d_시나리오'!$H$5)*('d_시나리오'!$I$5-'d_시나리오'!$H$5)),'d_시나리오'!$J$5-SQRT((1-J1556)*('d_시나리오'!$J$5-'d_시나리오'!$H$5)*('d_시나리오'!$J$5-'d_시나리오'!$I$5))))</f>
        <v/>
      </c>
      <c r="L1556">
        <f>RAND()</f>
        <v/>
      </c>
      <c r="M1556">
        <f>IF('d_시나리오'!$J$6='d_시나리오'!$H$6,'d_시나리오'!$I$6,IF(L1556&lt;('d_시나리오'!$I$6-'d_시나리오'!$H$6)/('d_시나리오'!$J$6-'d_시나리오'!$H$6),'d_시나리오'!$H$6+SQRT(L1556*('d_시나리오'!$J$6-'d_시나리오'!$H$6)*('d_시나리오'!$I$6-'d_시나리오'!$H$6)),'d_시나리오'!$J$6-SQRT((1-L1556)*('d_시나리오'!$J$6-'d_시나리오'!$H$6)*('d_시나리오'!$J$6-'d_시나리오'!$I$6))))</f>
        <v/>
      </c>
      <c r="N1556">
        <f>INDEX('d_분포'!$B$2:$B$57,RANDBETWEEN(1,56))</f>
        <v/>
      </c>
      <c r="O1556">
        <f>BETAINV(RAND(),5,5)</f>
        <v/>
      </c>
      <c r="P1556">
        <f>'d_고정'!$B$1*'6_기대효과'!$H$7*('d_시나리오'!$I$7/'d_고정'!$B$2)*B1556</f>
        <v/>
      </c>
      <c r="Q1556">
        <f>P1556*C1556</f>
        <v/>
      </c>
      <c r="R1556">
        <f>P1556*E1556</f>
        <v/>
      </c>
      <c r="S1556">
        <f>R1556*G1556</f>
        <v/>
      </c>
      <c r="T1556">
        <f>Q1556+S1556</f>
        <v/>
      </c>
      <c r="U1556">
        <f>(Q1556*D1556+S1556*I1556)*(1-O1556)</f>
        <v/>
      </c>
      <c r="V1556">
        <f>(R1556*K1556*N1556+'d_고정'!$B$3*('6_기대효과'!$H$7/8)*N1556*'d_고정'!$B$10*M1556*('6_기대효과'!$K$7/'d_고정'!$B$9))*(1-O1556)</f>
        <v/>
      </c>
      <c r="W1556">
        <f>(S1556*I1556+R1556*MAX(K1556-'d_고정'!$B$10*M1556*('6_기대효과'!$K$7/'d_고정'!$B$9),0)*N1556)*(1-O1556)</f>
        <v/>
      </c>
      <c r="X1556">
        <f>U1556+V1556</f>
        <v/>
      </c>
      <c r="Y1556">
        <f>U1556/('d_고정'!$B$5*'6_기대효과'!$H$7/8)/'d_고정'!$B$6</f>
        <v/>
      </c>
      <c r="Z1556">
        <f>U1556/('d_고정'!$B$8*'6_기대효과'!$H$7/8)</f>
        <v/>
      </c>
    </row>
    <row r="1557">
      <c r="A1557">
        <f>RAND()</f>
        <v/>
      </c>
      <c r="B1557">
        <f>IF('d_시나리오'!$J$2='d_시나리오'!$H$2,'d_시나리오'!$I$2,IF(A1557&lt;('d_시나리오'!$I$2-'d_시나리오'!$H$2)/('d_시나리오'!$J$2-'d_시나리오'!$H$2),'d_시나리오'!$H$2+SQRT(A1557*('d_시나리오'!$J$2-'d_시나리오'!$H$2)*('d_시나리오'!$I$2-'d_시나리오'!$H$2)),'d_시나리오'!$J$2-SQRT((1-A1557)*('d_시나리오'!$J$2-'d_시나리오'!$H$2)*('d_시나리오'!$J$2-'d_시나리오'!$I$2))))</f>
        <v/>
      </c>
      <c r="C1557">
        <f>BETAINV(RAND(),2,6)</f>
        <v/>
      </c>
      <c r="D1557">
        <f>INDEX('d_분포'!$A$2:$A$28,RANDBETWEEN(1,27))</f>
        <v/>
      </c>
      <c r="E1557">
        <f>INDEX('d_분포'!$C$2:$C$5,RANDBETWEEN(1,4))*(0.9+0.2*RAND())</f>
        <v/>
      </c>
      <c r="F1557">
        <f>RAND()</f>
        <v/>
      </c>
      <c r="G1557">
        <f>IF('d_시나리오'!$J$3='d_시나리오'!$H$3,'d_시나리오'!$I$3,IF(F1557&lt;('d_시나리오'!$I$3-'d_시나리오'!$H$3)/('d_시나리오'!$J$3-'d_시나리오'!$H$3),'d_시나리오'!$H$3+SQRT(F1557*('d_시나리오'!$J$3-'d_시나리오'!$H$3)*('d_시나리오'!$I$3-'d_시나리오'!$H$3)),'d_시나리오'!$J$3-SQRT((1-F1557)*('d_시나리오'!$J$3-'d_시나리오'!$H$3)*('d_시나리오'!$J$3-'d_시나리오'!$I$3))))</f>
        <v/>
      </c>
      <c r="H1557">
        <f>RAND()</f>
        <v/>
      </c>
      <c r="I1557">
        <f>IF('d_시나리오'!$J$4='d_시나리오'!$H$4,'d_시나리오'!$I$4,IF(H1557&lt;('d_시나리오'!$I$4-'d_시나리오'!$H$4)/('d_시나리오'!$J$4-'d_시나리오'!$H$4),'d_시나리오'!$H$4+SQRT(H1557*('d_시나리오'!$J$4-'d_시나리오'!$H$4)*('d_시나리오'!$I$4-'d_시나리오'!$H$4)),'d_시나리오'!$J$4-SQRT((1-H1557)*('d_시나리오'!$J$4-'d_시나리오'!$H$4)*('d_시나리오'!$J$4-'d_시나리오'!$I$4))))</f>
        <v/>
      </c>
      <c r="J1557">
        <f>RAND()</f>
        <v/>
      </c>
      <c r="K1557">
        <f>IF('d_시나리오'!$J$5='d_시나리오'!$H$5,'d_시나리오'!$I$5,IF(J1557&lt;('d_시나리오'!$I$5-'d_시나리오'!$H$5)/('d_시나리오'!$J$5-'d_시나리오'!$H$5),'d_시나리오'!$H$5+SQRT(J1557*('d_시나리오'!$J$5-'d_시나리오'!$H$5)*('d_시나리오'!$I$5-'d_시나리오'!$H$5)),'d_시나리오'!$J$5-SQRT((1-J1557)*('d_시나리오'!$J$5-'d_시나리오'!$H$5)*('d_시나리오'!$J$5-'d_시나리오'!$I$5))))</f>
        <v/>
      </c>
      <c r="L1557">
        <f>RAND()</f>
        <v/>
      </c>
      <c r="M1557">
        <f>IF('d_시나리오'!$J$6='d_시나리오'!$H$6,'d_시나리오'!$I$6,IF(L1557&lt;('d_시나리오'!$I$6-'d_시나리오'!$H$6)/('d_시나리오'!$J$6-'d_시나리오'!$H$6),'d_시나리오'!$H$6+SQRT(L1557*('d_시나리오'!$J$6-'d_시나리오'!$H$6)*('d_시나리오'!$I$6-'d_시나리오'!$H$6)),'d_시나리오'!$J$6-SQRT((1-L1557)*('d_시나리오'!$J$6-'d_시나리오'!$H$6)*('d_시나리오'!$J$6-'d_시나리오'!$I$6))))</f>
        <v/>
      </c>
      <c r="N1557">
        <f>INDEX('d_분포'!$B$2:$B$57,RANDBETWEEN(1,56))</f>
        <v/>
      </c>
      <c r="O1557">
        <f>BETAINV(RAND(),5,5)</f>
        <v/>
      </c>
      <c r="P1557">
        <f>'d_고정'!$B$1*'6_기대효과'!$H$7*('d_시나리오'!$I$7/'d_고정'!$B$2)*B1557</f>
        <v/>
      </c>
      <c r="Q1557">
        <f>P1557*C1557</f>
        <v/>
      </c>
      <c r="R1557">
        <f>P1557*E1557</f>
        <v/>
      </c>
      <c r="S1557">
        <f>R1557*G1557</f>
        <v/>
      </c>
      <c r="T1557">
        <f>Q1557+S1557</f>
        <v/>
      </c>
      <c r="U1557">
        <f>(Q1557*D1557+S1557*I1557)*(1-O1557)</f>
        <v/>
      </c>
      <c r="V1557">
        <f>(R1557*K1557*N1557+'d_고정'!$B$3*('6_기대효과'!$H$7/8)*N1557*'d_고정'!$B$10*M1557*('6_기대효과'!$K$7/'d_고정'!$B$9))*(1-O1557)</f>
        <v/>
      </c>
      <c r="W1557">
        <f>(S1557*I1557+R1557*MAX(K1557-'d_고정'!$B$10*M1557*('6_기대효과'!$K$7/'d_고정'!$B$9),0)*N1557)*(1-O1557)</f>
        <v/>
      </c>
      <c r="X1557">
        <f>U1557+V1557</f>
        <v/>
      </c>
      <c r="Y1557">
        <f>U1557/('d_고정'!$B$5*'6_기대효과'!$H$7/8)/'d_고정'!$B$6</f>
        <v/>
      </c>
      <c r="Z1557">
        <f>U1557/('d_고정'!$B$8*'6_기대효과'!$H$7/8)</f>
        <v/>
      </c>
    </row>
    <row r="1558">
      <c r="A1558">
        <f>RAND()</f>
        <v/>
      </c>
      <c r="B1558">
        <f>IF('d_시나리오'!$J$2='d_시나리오'!$H$2,'d_시나리오'!$I$2,IF(A1558&lt;('d_시나리오'!$I$2-'d_시나리오'!$H$2)/('d_시나리오'!$J$2-'d_시나리오'!$H$2),'d_시나리오'!$H$2+SQRT(A1558*('d_시나리오'!$J$2-'d_시나리오'!$H$2)*('d_시나리오'!$I$2-'d_시나리오'!$H$2)),'d_시나리오'!$J$2-SQRT((1-A1558)*('d_시나리오'!$J$2-'d_시나리오'!$H$2)*('d_시나리오'!$J$2-'d_시나리오'!$I$2))))</f>
        <v/>
      </c>
      <c r="C1558">
        <f>BETAINV(RAND(),2,6)</f>
        <v/>
      </c>
      <c r="D1558">
        <f>INDEX('d_분포'!$A$2:$A$28,RANDBETWEEN(1,27))</f>
        <v/>
      </c>
      <c r="E1558">
        <f>INDEX('d_분포'!$C$2:$C$5,RANDBETWEEN(1,4))*(0.9+0.2*RAND())</f>
        <v/>
      </c>
      <c r="F1558">
        <f>RAND()</f>
        <v/>
      </c>
      <c r="G1558">
        <f>IF('d_시나리오'!$J$3='d_시나리오'!$H$3,'d_시나리오'!$I$3,IF(F1558&lt;('d_시나리오'!$I$3-'d_시나리오'!$H$3)/('d_시나리오'!$J$3-'d_시나리오'!$H$3),'d_시나리오'!$H$3+SQRT(F1558*('d_시나리오'!$J$3-'d_시나리오'!$H$3)*('d_시나리오'!$I$3-'d_시나리오'!$H$3)),'d_시나리오'!$J$3-SQRT((1-F1558)*('d_시나리오'!$J$3-'d_시나리오'!$H$3)*('d_시나리오'!$J$3-'d_시나리오'!$I$3))))</f>
        <v/>
      </c>
      <c r="H1558">
        <f>RAND()</f>
        <v/>
      </c>
      <c r="I1558">
        <f>IF('d_시나리오'!$J$4='d_시나리오'!$H$4,'d_시나리오'!$I$4,IF(H1558&lt;('d_시나리오'!$I$4-'d_시나리오'!$H$4)/('d_시나리오'!$J$4-'d_시나리오'!$H$4),'d_시나리오'!$H$4+SQRT(H1558*('d_시나리오'!$J$4-'d_시나리오'!$H$4)*('d_시나리오'!$I$4-'d_시나리오'!$H$4)),'d_시나리오'!$J$4-SQRT((1-H1558)*('d_시나리오'!$J$4-'d_시나리오'!$H$4)*('d_시나리오'!$J$4-'d_시나리오'!$I$4))))</f>
        <v/>
      </c>
      <c r="J1558">
        <f>RAND()</f>
        <v/>
      </c>
      <c r="K1558">
        <f>IF('d_시나리오'!$J$5='d_시나리오'!$H$5,'d_시나리오'!$I$5,IF(J1558&lt;('d_시나리오'!$I$5-'d_시나리오'!$H$5)/('d_시나리오'!$J$5-'d_시나리오'!$H$5),'d_시나리오'!$H$5+SQRT(J1558*('d_시나리오'!$J$5-'d_시나리오'!$H$5)*('d_시나리오'!$I$5-'d_시나리오'!$H$5)),'d_시나리오'!$J$5-SQRT((1-J1558)*('d_시나리오'!$J$5-'d_시나리오'!$H$5)*('d_시나리오'!$J$5-'d_시나리오'!$I$5))))</f>
        <v/>
      </c>
      <c r="L1558">
        <f>RAND()</f>
        <v/>
      </c>
      <c r="M1558">
        <f>IF('d_시나리오'!$J$6='d_시나리오'!$H$6,'d_시나리오'!$I$6,IF(L1558&lt;('d_시나리오'!$I$6-'d_시나리오'!$H$6)/('d_시나리오'!$J$6-'d_시나리오'!$H$6),'d_시나리오'!$H$6+SQRT(L1558*('d_시나리오'!$J$6-'d_시나리오'!$H$6)*('d_시나리오'!$I$6-'d_시나리오'!$H$6)),'d_시나리오'!$J$6-SQRT((1-L1558)*('d_시나리오'!$J$6-'d_시나리오'!$H$6)*('d_시나리오'!$J$6-'d_시나리오'!$I$6))))</f>
        <v/>
      </c>
      <c r="N1558">
        <f>INDEX('d_분포'!$B$2:$B$57,RANDBETWEEN(1,56))</f>
        <v/>
      </c>
      <c r="O1558">
        <f>BETAINV(RAND(),5,5)</f>
        <v/>
      </c>
      <c r="P1558">
        <f>'d_고정'!$B$1*'6_기대효과'!$H$7*('d_시나리오'!$I$7/'d_고정'!$B$2)*B1558</f>
        <v/>
      </c>
      <c r="Q1558">
        <f>P1558*C1558</f>
        <v/>
      </c>
      <c r="R1558">
        <f>P1558*E1558</f>
        <v/>
      </c>
      <c r="S1558">
        <f>R1558*G1558</f>
        <v/>
      </c>
      <c r="T1558">
        <f>Q1558+S1558</f>
        <v/>
      </c>
      <c r="U1558">
        <f>(Q1558*D1558+S1558*I1558)*(1-O1558)</f>
        <v/>
      </c>
      <c r="V1558">
        <f>(R1558*K1558*N1558+'d_고정'!$B$3*('6_기대효과'!$H$7/8)*N1558*'d_고정'!$B$10*M1558*('6_기대효과'!$K$7/'d_고정'!$B$9))*(1-O1558)</f>
        <v/>
      </c>
      <c r="W1558">
        <f>(S1558*I1558+R1558*MAX(K1558-'d_고정'!$B$10*M1558*('6_기대효과'!$K$7/'d_고정'!$B$9),0)*N1558)*(1-O1558)</f>
        <v/>
      </c>
      <c r="X1558">
        <f>U1558+V1558</f>
        <v/>
      </c>
      <c r="Y1558">
        <f>U1558/('d_고정'!$B$5*'6_기대효과'!$H$7/8)/'d_고정'!$B$6</f>
        <v/>
      </c>
      <c r="Z1558">
        <f>U1558/('d_고정'!$B$8*'6_기대효과'!$H$7/8)</f>
        <v/>
      </c>
    </row>
    <row r="1559">
      <c r="A1559">
        <f>RAND()</f>
        <v/>
      </c>
      <c r="B1559">
        <f>IF('d_시나리오'!$J$2='d_시나리오'!$H$2,'d_시나리오'!$I$2,IF(A1559&lt;('d_시나리오'!$I$2-'d_시나리오'!$H$2)/('d_시나리오'!$J$2-'d_시나리오'!$H$2),'d_시나리오'!$H$2+SQRT(A1559*('d_시나리오'!$J$2-'d_시나리오'!$H$2)*('d_시나리오'!$I$2-'d_시나리오'!$H$2)),'d_시나리오'!$J$2-SQRT((1-A1559)*('d_시나리오'!$J$2-'d_시나리오'!$H$2)*('d_시나리오'!$J$2-'d_시나리오'!$I$2))))</f>
        <v/>
      </c>
      <c r="C1559">
        <f>BETAINV(RAND(),2,6)</f>
        <v/>
      </c>
      <c r="D1559">
        <f>INDEX('d_분포'!$A$2:$A$28,RANDBETWEEN(1,27))</f>
        <v/>
      </c>
      <c r="E1559">
        <f>INDEX('d_분포'!$C$2:$C$5,RANDBETWEEN(1,4))*(0.9+0.2*RAND())</f>
        <v/>
      </c>
      <c r="F1559">
        <f>RAND()</f>
        <v/>
      </c>
      <c r="G1559">
        <f>IF('d_시나리오'!$J$3='d_시나리오'!$H$3,'d_시나리오'!$I$3,IF(F1559&lt;('d_시나리오'!$I$3-'d_시나리오'!$H$3)/('d_시나리오'!$J$3-'d_시나리오'!$H$3),'d_시나리오'!$H$3+SQRT(F1559*('d_시나리오'!$J$3-'d_시나리오'!$H$3)*('d_시나리오'!$I$3-'d_시나리오'!$H$3)),'d_시나리오'!$J$3-SQRT((1-F1559)*('d_시나리오'!$J$3-'d_시나리오'!$H$3)*('d_시나리오'!$J$3-'d_시나리오'!$I$3))))</f>
        <v/>
      </c>
      <c r="H1559">
        <f>RAND()</f>
        <v/>
      </c>
      <c r="I1559">
        <f>IF('d_시나리오'!$J$4='d_시나리오'!$H$4,'d_시나리오'!$I$4,IF(H1559&lt;('d_시나리오'!$I$4-'d_시나리오'!$H$4)/('d_시나리오'!$J$4-'d_시나리오'!$H$4),'d_시나리오'!$H$4+SQRT(H1559*('d_시나리오'!$J$4-'d_시나리오'!$H$4)*('d_시나리오'!$I$4-'d_시나리오'!$H$4)),'d_시나리오'!$J$4-SQRT((1-H1559)*('d_시나리오'!$J$4-'d_시나리오'!$H$4)*('d_시나리오'!$J$4-'d_시나리오'!$I$4))))</f>
        <v/>
      </c>
      <c r="J1559">
        <f>RAND()</f>
        <v/>
      </c>
      <c r="K1559">
        <f>IF('d_시나리오'!$J$5='d_시나리오'!$H$5,'d_시나리오'!$I$5,IF(J1559&lt;('d_시나리오'!$I$5-'d_시나리오'!$H$5)/('d_시나리오'!$J$5-'d_시나리오'!$H$5),'d_시나리오'!$H$5+SQRT(J1559*('d_시나리오'!$J$5-'d_시나리오'!$H$5)*('d_시나리오'!$I$5-'d_시나리오'!$H$5)),'d_시나리오'!$J$5-SQRT((1-J1559)*('d_시나리오'!$J$5-'d_시나리오'!$H$5)*('d_시나리오'!$J$5-'d_시나리오'!$I$5))))</f>
        <v/>
      </c>
      <c r="L1559">
        <f>RAND()</f>
        <v/>
      </c>
      <c r="M1559">
        <f>IF('d_시나리오'!$J$6='d_시나리오'!$H$6,'d_시나리오'!$I$6,IF(L1559&lt;('d_시나리오'!$I$6-'d_시나리오'!$H$6)/('d_시나리오'!$J$6-'d_시나리오'!$H$6),'d_시나리오'!$H$6+SQRT(L1559*('d_시나리오'!$J$6-'d_시나리오'!$H$6)*('d_시나리오'!$I$6-'d_시나리오'!$H$6)),'d_시나리오'!$J$6-SQRT((1-L1559)*('d_시나리오'!$J$6-'d_시나리오'!$H$6)*('d_시나리오'!$J$6-'d_시나리오'!$I$6))))</f>
        <v/>
      </c>
      <c r="N1559">
        <f>INDEX('d_분포'!$B$2:$B$57,RANDBETWEEN(1,56))</f>
        <v/>
      </c>
      <c r="O1559">
        <f>BETAINV(RAND(),5,5)</f>
        <v/>
      </c>
      <c r="P1559">
        <f>'d_고정'!$B$1*'6_기대효과'!$H$7*('d_시나리오'!$I$7/'d_고정'!$B$2)*B1559</f>
        <v/>
      </c>
      <c r="Q1559">
        <f>P1559*C1559</f>
        <v/>
      </c>
      <c r="R1559">
        <f>P1559*E1559</f>
        <v/>
      </c>
      <c r="S1559">
        <f>R1559*G1559</f>
        <v/>
      </c>
      <c r="T1559">
        <f>Q1559+S1559</f>
        <v/>
      </c>
      <c r="U1559">
        <f>(Q1559*D1559+S1559*I1559)*(1-O1559)</f>
        <v/>
      </c>
      <c r="V1559">
        <f>(R1559*K1559*N1559+'d_고정'!$B$3*('6_기대효과'!$H$7/8)*N1559*'d_고정'!$B$10*M1559*('6_기대효과'!$K$7/'d_고정'!$B$9))*(1-O1559)</f>
        <v/>
      </c>
      <c r="W1559">
        <f>(S1559*I1559+R1559*MAX(K1559-'d_고정'!$B$10*M1559*('6_기대효과'!$K$7/'d_고정'!$B$9),0)*N1559)*(1-O1559)</f>
        <v/>
      </c>
      <c r="X1559">
        <f>U1559+V1559</f>
        <v/>
      </c>
      <c r="Y1559">
        <f>U1559/('d_고정'!$B$5*'6_기대효과'!$H$7/8)/'d_고정'!$B$6</f>
        <v/>
      </c>
      <c r="Z1559">
        <f>U1559/('d_고정'!$B$8*'6_기대효과'!$H$7/8)</f>
        <v/>
      </c>
    </row>
    <row r="1560">
      <c r="A1560">
        <f>RAND()</f>
        <v/>
      </c>
      <c r="B1560">
        <f>IF('d_시나리오'!$J$2='d_시나리오'!$H$2,'d_시나리오'!$I$2,IF(A1560&lt;('d_시나리오'!$I$2-'d_시나리오'!$H$2)/('d_시나리오'!$J$2-'d_시나리오'!$H$2),'d_시나리오'!$H$2+SQRT(A1560*('d_시나리오'!$J$2-'d_시나리오'!$H$2)*('d_시나리오'!$I$2-'d_시나리오'!$H$2)),'d_시나리오'!$J$2-SQRT((1-A1560)*('d_시나리오'!$J$2-'d_시나리오'!$H$2)*('d_시나리오'!$J$2-'d_시나리오'!$I$2))))</f>
        <v/>
      </c>
      <c r="C1560">
        <f>BETAINV(RAND(),2,6)</f>
        <v/>
      </c>
      <c r="D1560">
        <f>INDEX('d_분포'!$A$2:$A$28,RANDBETWEEN(1,27))</f>
        <v/>
      </c>
      <c r="E1560">
        <f>INDEX('d_분포'!$C$2:$C$5,RANDBETWEEN(1,4))*(0.9+0.2*RAND())</f>
        <v/>
      </c>
      <c r="F1560">
        <f>RAND()</f>
        <v/>
      </c>
      <c r="G1560">
        <f>IF('d_시나리오'!$J$3='d_시나리오'!$H$3,'d_시나리오'!$I$3,IF(F1560&lt;('d_시나리오'!$I$3-'d_시나리오'!$H$3)/('d_시나리오'!$J$3-'d_시나리오'!$H$3),'d_시나리오'!$H$3+SQRT(F1560*('d_시나리오'!$J$3-'d_시나리오'!$H$3)*('d_시나리오'!$I$3-'d_시나리오'!$H$3)),'d_시나리오'!$J$3-SQRT((1-F1560)*('d_시나리오'!$J$3-'d_시나리오'!$H$3)*('d_시나리오'!$J$3-'d_시나리오'!$I$3))))</f>
        <v/>
      </c>
      <c r="H1560">
        <f>RAND()</f>
        <v/>
      </c>
      <c r="I1560">
        <f>IF('d_시나리오'!$J$4='d_시나리오'!$H$4,'d_시나리오'!$I$4,IF(H1560&lt;('d_시나리오'!$I$4-'d_시나리오'!$H$4)/('d_시나리오'!$J$4-'d_시나리오'!$H$4),'d_시나리오'!$H$4+SQRT(H1560*('d_시나리오'!$J$4-'d_시나리오'!$H$4)*('d_시나리오'!$I$4-'d_시나리오'!$H$4)),'d_시나리오'!$J$4-SQRT((1-H1560)*('d_시나리오'!$J$4-'d_시나리오'!$H$4)*('d_시나리오'!$J$4-'d_시나리오'!$I$4))))</f>
        <v/>
      </c>
      <c r="J1560">
        <f>RAND()</f>
        <v/>
      </c>
      <c r="K1560">
        <f>IF('d_시나리오'!$J$5='d_시나리오'!$H$5,'d_시나리오'!$I$5,IF(J1560&lt;('d_시나리오'!$I$5-'d_시나리오'!$H$5)/('d_시나리오'!$J$5-'d_시나리오'!$H$5),'d_시나리오'!$H$5+SQRT(J1560*('d_시나리오'!$J$5-'d_시나리오'!$H$5)*('d_시나리오'!$I$5-'d_시나리오'!$H$5)),'d_시나리오'!$J$5-SQRT((1-J1560)*('d_시나리오'!$J$5-'d_시나리오'!$H$5)*('d_시나리오'!$J$5-'d_시나리오'!$I$5))))</f>
        <v/>
      </c>
      <c r="L1560">
        <f>RAND()</f>
        <v/>
      </c>
      <c r="M1560">
        <f>IF('d_시나리오'!$J$6='d_시나리오'!$H$6,'d_시나리오'!$I$6,IF(L1560&lt;('d_시나리오'!$I$6-'d_시나리오'!$H$6)/('d_시나리오'!$J$6-'d_시나리오'!$H$6),'d_시나리오'!$H$6+SQRT(L1560*('d_시나리오'!$J$6-'d_시나리오'!$H$6)*('d_시나리오'!$I$6-'d_시나리오'!$H$6)),'d_시나리오'!$J$6-SQRT((1-L1560)*('d_시나리오'!$J$6-'d_시나리오'!$H$6)*('d_시나리오'!$J$6-'d_시나리오'!$I$6))))</f>
        <v/>
      </c>
      <c r="N1560">
        <f>INDEX('d_분포'!$B$2:$B$57,RANDBETWEEN(1,56))</f>
        <v/>
      </c>
      <c r="O1560">
        <f>BETAINV(RAND(),5,5)</f>
        <v/>
      </c>
      <c r="P1560">
        <f>'d_고정'!$B$1*'6_기대효과'!$H$7*('d_시나리오'!$I$7/'d_고정'!$B$2)*B1560</f>
        <v/>
      </c>
      <c r="Q1560">
        <f>P1560*C1560</f>
        <v/>
      </c>
      <c r="R1560">
        <f>P1560*E1560</f>
        <v/>
      </c>
      <c r="S1560">
        <f>R1560*G1560</f>
        <v/>
      </c>
      <c r="T1560">
        <f>Q1560+S1560</f>
        <v/>
      </c>
      <c r="U1560">
        <f>(Q1560*D1560+S1560*I1560)*(1-O1560)</f>
        <v/>
      </c>
      <c r="V1560">
        <f>(R1560*K1560*N1560+'d_고정'!$B$3*('6_기대효과'!$H$7/8)*N1560*'d_고정'!$B$10*M1560*('6_기대효과'!$K$7/'d_고정'!$B$9))*(1-O1560)</f>
        <v/>
      </c>
      <c r="W1560">
        <f>(S1560*I1560+R1560*MAX(K1560-'d_고정'!$B$10*M1560*('6_기대효과'!$K$7/'d_고정'!$B$9),0)*N1560)*(1-O1560)</f>
        <v/>
      </c>
      <c r="X1560">
        <f>U1560+V1560</f>
        <v/>
      </c>
      <c r="Y1560">
        <f>U1560/('d_고정'!$B$5*'6_기대효과'!$H$7/8)/'d_고정'!$B$6</f>
        <v/>
      </c>
      <c r="Z1560">
        <f>U1560/('d_고정'!$B$8*'6_기대효과'!$H$7/8)</f>
        <v/>
      </c>
    </row>
    <row r="1561">
      <c r="A1561">
        <f>RAND()</f>
        <v/>
      </c>
      <c r="B1561">
        <f>IF('d_시나리오'!$J$2='d_시나리오'!$H$2,'d_시나리오'!$I$2,IF(A1561&lt;('d_시나리오'!$I$2-'d_시나리오'!$H$2)/('d_시나리오'!$J$2-'d_시나리오'!$H$2),'d_시나리오'!$H$2+SQRT(A1561*('d_시나리오'!$J$2-'d_시나리오'!$H$2)*('d_시나리오'!$I$2-'d_시나리오'!$H$2)),'d_시나리오'!$J$2-SQRT((1-A1561)*('d_시나리오'!$J$2-'d_시나리오'!$H$2)*('d_시나리오'!$J$2-'d_시나리오'!$I$2))))</f>
        <v/>
      </c>
      <c r="C1561">
        <f>BETAINV(RAND(),2,6)</f>
        <v/>
      </c>
      <c r="D1561">
        <f>INDEX('d_분포'!$A$2:$A$28,RANDBETWEEN(1,27))</f>
        <v/>
      </c>
      <c r="E1561">
        <f>INDEX('d_분포'!$C$2:$C$5,RANDBETWEEN(1,4))*(0.9+0.2*RAND())</f>
        <v/>
      </c>
      <c r="F1561">
        <f>RAND()</f>
        <v/>
      </c>
      <c r="G1561">
        <f>IF('d_시나리오'!$J$3='d_시나리오'!$H$3,'d_시나리오'!$I$3,IF(F1561&lt;('d_시나리오'!$I$3-'d_시나리오'!$H$3)/('d_시나리오'!$J$3-'d_시나리오'!$H$3),'d_시나리오'!$H$3+SQRT(F1561*('d_시나리오'!$J$3-'d_시나리오'!$H$3)*('d_시나리오'!$I$3-'d_시나리오'!$H$3)),'d_시나리오'!$J$3-SQRT((1-F1561)*('d_시나리오'!$J$3-'d_시나리오'!$H$3)*('d_시나리오'!$J$3-'d_시나리오'!$I$3))))</f>
        <v/>
      </c>
      <c r="H1561">
        <f>RAND()</f>
        <v/>
      </c>
      <c r="I1561">
        <f>IF('d_시나리오'!$J$4='d_시나리오'!$H$4,'d_시나리오'!$I$4,IF(H1561&lt;('d_시나리오'!$I$4-'d_시나리오'!$H$4)/('d_시나리오'!$J$4-'d_시나리오'!$H$4),'d_시나리오'!$H$4+SQRT(H1561*('d_시나리오'!$J$4-'d_시나리오'!$H$4)*('d_시나리오'!$I$4-'d_시나리오'!$H$4)),'d_시나리오'!$J$4-SQRT((1-H1561)*('d_시나리오'!$J$4-'d_시나리오'!$H$4)*('d_시나리오'!$J$4-'d_시나리오'!$I$4))))</f>
        <v/>
      </c>
      <c r="J1561">
        <f>RAND()</f>
        <v/>
      </c>
      <c r="K1561">
        <f>IF('d_시나리오'!$J$5='d_시나리오'!$H$5,'d_시나리오'!$I$5,IF(J1561&lt;('d_시나리오'!$I$5-'d_시나리오'!$H$5)/('d_시나리오'!$J$5-'d_시나리오'!$H$5),'d_시나리오'!$H$5+SQRT(J1561*('d_시나리오'!$J$5-'d_시나리오'!$H$5)*('d_시나리오'!$I$5-'d_시나리오'!$H$5)),'d_시나리오'!$J$5-SQRT((1-J1561)*('d_시나리오'!$J$5-'d_시나리오'!$H$5)*('d_시나리오'!$J$5-'d_시나리오'!$I$5))))</f>
        <v/>
      </c>
      <c r="L1561">
        <f>RAND()</f>
        <v/>
      </c>
      <c r="M1561">
        <f>IF('d_시나리오'!$J$6='d_시나리오'!$H$6,'d_시나리오'!$I$6,IF(L1561&lt;('d_시나리오'!$I$6-'d_시나리오'!$H$6)/('d_시나리오'!$J$6-'d_시나리오'!$H$6),'d_시나리오'!$H$6+SQRT(L1561*('d_시나리오'!$J$6-'d_시나리오'!$H$6)*('d_시나리오'!$I$6-'d_시나리오'!$H$6)),'d_시나리오'!$J$6-SQRT((1-L1561)*('d_시나리오'!$J$6-'d_시나리오'!$H$6)*('d_시나리오'!$J$6-'d_시나리오'!$I$6))))</f>
        <v/>
      </c>
      <c r="N1561">
        <f>INDEX('d_분포'!$B$2:$B$57,RANDBETWEEN(1,56))</f>
        <v/>
      </c>
      <c r="O1561">
        <f>BETAINV(RAND(),5,5)</f>
        <v/>
      </c>
      <c r="P1561">
        <f>'d_고정'!$B$1*'6_기대효과'!$H$7*('d_시나리오'!$I$7/'d_고정'!$B$2)*B1561</f>
        <v/>
      </c>
      <c r="Q1561">
        <f>P1561*C1561</f>
        <v/>
      </c>
      <c r="R1561">
        <f>P1561*E1561</f>
        <v/>
      </c>
      <c r="S1561">
        <f>R1561*G1561</f>
        <v/>
      </c>
      <c r="T1561">
        <f>Q1561+S1561</f>
        <v/>
      </c>
      <c r="U1561">
        <f>(Q1561*D1561+S1561*I1561)*(1-O1561)</f>
        <v/>
      </c>
      <c r="V1561">
        <f>(R1561*K1561*N1561+'d_고정'!$B$3*('6_기대효과'!$H$7/8)*N1561*'d_고정'!$B$10*M1561*('6_기대효과'!$K$7/'d_고정'!$B$9))*(1-O1561)</f>
        <v/>
      </c>
      <c r="W1561">
        <f>(S1561*I1561+R1561*MAX(K1561-'d_고정'!$B$10*M1561*('6_기대효과'!$K$7/'d_고정'!$B$9),0)*N1561)*(1-O1561)</f>
        <v/>
      </c>
      <c r="X1561">
        <f>U1561+V1561</f>
        <v/>
      </c>
      <c r="Y1561">
        <f>U1561/('d_고정'!$B$5*'6_기대효과'!$H$7/8)/'d_고정'!$B$6</f>
        <v/>
      </c>
      <c r="Z1561">
        <f>U1561/('d_고정'!$B$8*'6_기대효과'!$H$7/8)</f>
        <v/>
      </c>
    </row>
    <row r="1562">
      <c r="A1562">
        <f>RAND()</f>
        <v/>
      </c>
      <c r="B1562">
        <f>IF('d_시나리오'!$J$2='d_시나리오'!$H$2,'d_시나리오'!$I$2,IF(A1562&lt;('d_시나리오'!$I$2-'d_시나리오'!$H$2)/('d_시나리오'!$J$2-'d_시나리오'!$H$2),'d_시나리오'!$H$2+SQRT(A1562*('d_시나리오'!$J$2-'d_시나리오'!$H$2)*('d_시나리오'!$I$2-'d_시나리오'!$H$2)),'d_시나리오'!$J$2-SQRT((1-A1562)*('d_시나리오'!$J$2-'d_시나리오'!$H$2)*('d_시나리오'!$J$2-'d_시나리오'!$I$2))))</f>
        <v/>
      </c>
      <c r="C1562">
        <f>BETAINV(RAND(),2,6)</f>
        <v/>
      </c>
      <c r="D1562">
        <f>INDEX('d_분포'!$A$2:$A$28,RANDBETWEEN(1,27))</f>
        <v/>
      </c>
      <c r="E1562">
        <f>INDEX('d_분포'!$C$2:$C$5,RANDBETWEEN(1,4))*(0.9+0.2*RAND())</f>
        <v/>
      </c>
      <c r="F1562">
        <f>RAND()</f>
        <v/>
      </c>
      <c r="G1562">
        <f>IF('d_시나리오'!$J$3='d_시나리오'!$H$3,'d_시나리오'!$I$3,IF(F1562&lt;('d_시나리오'!$I$3-'d_시나리오'!$H$3)/('d_시나리오'!$J$3-'d_시나리오'!$H$3),'d_시나리오'!$H$3+SQRT(F1562*('d_시나리오'!$J$3-'d_시나리오'!$H$3)*('d_시나리오'!$I$3-'d_시나리오'!$H$3)),'d_시나리오'!$J$3-SQRT((1-F1562)*('d_시나리오'!$J$3-'d_시나리오'!$H$3)*('d_시나리오'!$J$3-'d_시나리오'!$I$3))))</f>
        <v/>
      </c>
      <c r="H1562">
        <f>RAND()</f>
        <v/>
      </c>
      <c r="I1562">
        <f>IF('d_시나리오'!$J$4='d_시나리오'!$H$4,'d_시나리오'!$I$4,IF(H1562&lt;('d_시나리오'!$I$4-'d_시나리오'!$H$4)/('d_시나리오'!$J$4-'d_시나리오'!$H$4),'d_시나리오'!$H$4+SQRT(H1562*('d_시나리오'!$J$4-'d_시나리오'!$H$4)*('d_시나리오'!$I$4-'d_시나리오'!$H$4)),'d_시나리오'!$J$4-SQRT((1-H1562)*('d_시나리오'!$J$4-'d_시나리오'!$H$4)*('d_시나리오'!$J$4-'d_시나리오'!$I$4))))</f>
        <v/>
      </c>
      <c r="J1562">
        <f>RAND()</f>
        <v/>
      </c>
      <c r="K1562">
        <f>IF('d_시나리오'!$J$5='d_시나리오'!$H$5,'d_시나리오'!$I$5,IF(J1562&lt;('d_시나리오'!$I$5-'d_시나리오'!$H$5)/('d_시나리오'!$J$5-'d_시나리오'!$H$5),'d_시나리오'!$H$5+SQRT(J1562*('d_시나리오'!$J$5-'d_시나리오'!$H$5)*('d_시나리오'!$I$5-'d_시나리오'!$H$5)),'d_시나리오'!$J$5-SQRT((1-J1562)*('d_시나리오'!$J$5-'d_시나리오'!$H$5)*('d_시나리오'!$J$5-'d_시나리오'!$I$5))))</f>
        <v/>
      </c>
      <c r="L1562">
        <f>RAND()</f>
        <v/>
      </c>
      <c r="M1562">
        <f>IF('d_시나리오'!$J$6='d_시나리오'!$H$6,'d_시나리오'!$I$6,IF(L1562&lt;('d_시나리오'!$I$6-'d_시나리오'!$H$6)/('d_시나리오'!$J$6-'d_시나리오'!$H$6),'d_시나리오'!$H$6+SQRT(L1562*('d_시나리오'!$J$6-'d_시나리오'!$H$6)*('d_시나리오'!$I$6-'d_시나리오'!$H$6)),'d_시나리오'!$J$6-SQRT((1-L1562)*('d_시나리오'!$J$6-'d_시나리오'!$H$6)*('d_시나리오'!$J$6-'d_시나리오'!$I$6))))</f>
        <v/>
      </c>
      <c r="N1562">
        <f>INDEX('d_분포'!$B$2:$B$57,RANDBETWEEN(1,56))</f>
        <v/>
      </c>
      <c r="O1562">
        <f>BETAINV(RAND(),5,5)</f>
        <v/>
      </c>
      <c r="P1562">
        <f>'d_고정'!$B$1*'6_기대효과'!$H$7*('d_시나리오'!$I$7/'d_고정'!$B$2)*B1562</f>
        <v/>
      </c>
      <c r="Q1562">
        <f>P1562*C1562</f>
        <v/>
      </c>
      <c r="R1562">
        <f>P1562*E1562</f>
        <v/>
      </c>
      <c r="S1562">
        <f>R1562*G1562</f>
        <v/>
      </c>
      <c r="T1562">
        <f>Q1562+S1562</f>
        <v/>
      </c>
      <c r="U1562">
        <f>(Q1562*D1562+S1562*I1562)*(1-O1562)</f>
        <v/>
      </c>
      <c r="V1562">
        <f>(R1562*K1562*N1562+'d_고정'!$B$3*('6_기대효과'!$H$7/8)*N1562*'d_고정'!$B$10*M1562*('6_기대효과'!$K$7/'d_고정'!$B$9))*(1-O1562)</f>
        <v/>
      </c>
      <c r="W1562">
        <f>(S1562*I1562+R1562*MAX(K1562-'d_고정'!$B$10*M1562*('6_기대효과'!$K$7/'d_고정'!$B$9),0)*N1562)*(1-O1562)</f>
        <v/>
      </c>
      <c r="X1562">
        <f>U1562+V1562</f>
        <v/>
      </c>
      <c r="Y1562">
        <f>U1562/('d_고정'!$B$5*'6_기대효과'!$H$7/8)/'d_고정'!$B$6</f>
        <v/>
      </c>
      <c r="Z1562">
        <f>U1562/('d_고정'!$B$8*'6_기대효과'!$H$7/8)</f>
        <v/>
      </c>
    </row>
    <row r="1563">
      <c r="A1563">
        <f>RAND()</f>
        <v/>
      </c>
      <c r="B1563">
        <f>IF('d_시나리오'!$J$2='d_시나리오'!$H$2,'d_시나리오'!$I$2,IF(A1563&lt;('d_시나리오'!$I$2-'d_시나리오'!$H$2)/('d_시나리오'!$J$2-'d_시나리오'!$H$2),'d_시나리오'!$H$2+SQRT(A1563*('d_시나리오'!$J$2-'d_시나리오'!$H$2)*('d_시나리오'!$I$2-'d_시나리오'!$H$2)),'d_시나리오'!$J$2-SQRT((1-A1563)*('d_시나리오'!$J$2-'d_시나리오'!$H$2)*('d_시나리오'!$J$2-'d_시나리오'!$I$2))))</f>
        <v/>
      </c>
      <c r="C1563">
        <f>BETAINV(RAND(),2,6)</f>
        <v/>
      </c>
      <c r="D1563">
        <f>INDEX('d_분포'!$A$2:$A$28,RANDBETWEEN(1,27))</f>
        <v/>
      </c>
      <c r="E1563">
        <f>INDEX('d_분포'!$C$2:$C$5,RANDBETWEEN(1,4))*(0.9+0.2*RAND())</f>
        <v/>
      </c>
      <c r="F1563">
        <f>RAND()</f>
        <v/>
      </c>
      <c r="G1563">
        <f>IF('d_시나리오'!$J$3='d_시나리오'!$H$3,'d_시나리오'!$I$3,IF(F1563&lt;('d_시나리오'!$I$3-'d_시나리오'!$H$3)/('d_시나리오'!$J$3-'d_시나리오'!$H$3),'d_시나리오'!$H$3+SQRT(F1563*('d_시나리오'!$J$3-'d_시나리오'!$H$3)*('d_시나리오'!$I$3-'d_시나리오'!$H$3)),'d_시나리오'!$J$3-SQRT((1-F1563)*('d_시나리오'!$J$3-'d_시나리오'!$H$3)*('d_시나리오'!$J$3-'d_시나리오'!$I$3))))</f>
        <v/>
      </c>
      <c r="H1563">
        <f>RAND()</f>
        <v/>
      </c>
      <c r="I1563">
        <f>IF('d_시나리오'!$J$4='d_시나리오'!$H$4,'d_시나리오'!$I$4,IF(H1563&lt;('d_시나리오'!$I$4-'d_시나리오'!$H$4)/('d_시나리오'!$J$4-'d_시나리오'!$H$4),'d_시나리오'!$H$4+SQRT(H1563*('d_시나리오'!$J$4-'d_시나리오'!$H$4)*('d_시나리오'!$I$4-'d_시나리오'!$H$4)),'d_시나리오'!$J$4-SQRT((1-H1563)*('d_시나리오'!$J$4-'d_시나리오'!$H$4)*('d_시나리오'!$J$4-'d_시나리오'!$I$4))))</f>
        <v/>
      </c>
      <c r="J1563">
        <f>RAND()</f>
        <v/>
      </c>
      <c r="K1563">
        <f>IF('d_시나리오'!$J$5='d_시나리오'!$H$5,'d_시나리오'!$I$5,IF(J1563&lt;('d_시나리오'!$I$5-'d_시나리오'!$H$5)/('d_시나리오'!$J$5-'d_시나리오'!$H$5),'d_시나리오'!$H$5+SQRT(J1563*('d_시나리오'!$J$5-'d_시나리오'!$H$5)*('d_시나리오'!$I$5-'d_시나리오'!$H$5)),'d_시나리오'!$J$5-SQRT((1-J1563)*('d_시나리오'!$J$5-'d_시나리오'!$H$5)*('d_시나리오'!$J$5-'d_시나리오'!$I$5))))</f>
        <v/>
      </c>
      <c r="L1563">
        <f>RAND()</f>
        <v/>
      </c>
      <c r="M1563">
        <f>IF('d_시나리오'!$J$6='d_시나리오'!$H$6,'d_시나리오'!$I$6,IF(L1563&lt;('d_시나리오'!$I$6-'d_시나리오'!$H$6)/('d_시나리오'!$J$6-'d_시나리오'!$H$6),'d_시나리오'!$H$6+SQRT(L1563*('d_시나리오'!$J$6-'d_시나리오'!$H$6)*('d_시나리오'!$I$6-'d_시나리오'!$H$6)),'d_시나리오'!$J$6-SQRT((1-L1563)*('d_시나리오'!$J$6-'d_시나리오'!$H$6)*('d_시나리오'!$J$6-'d_시나리오'!$I$6))))</f>
        <v/>
      </c>
      <c r="N1563">
        <f>INDEX('d_분포'!$B$2:$B$57,RANDBETWEEN(1,56))</f>
        <v/>
      </c>
      <c r="O1563">
        <f>BETAINV(RAND(),5,5)</f>
        <v/>
      </c>
      <c r="P1563">
        <f>'d_고정'!$B$1*'6_기대효과'!$H$7*('d_시나리오'!$I$7/'d_고정'!$B$2)*B1563</f>
        <v/>
      </c>
      <c r="Q1563">
        <f>P1563*C1563</f>
        <v/>
      </c>
      <c r="R1563">
        <f>P1563*E1563</f>
        <v/>
      </c>
      <c r="S1563">
        <f>R1563*G1563</f>
        <v/>
      </c>
      <c r="T1563">
        <f>Q1563+S1563</f>
        <v/>
      </c>
      <c r="U1563">
        <f>(Q1563*D1563+S1563*I1563)*(1-O1563)</f>
        <v/>
      </c>
      <c r="V1563">
        <f>(R1563*K1563*N1563+'d_고정'!$B$3*('6_기대효과'!$H$7/8)*N1563*'d_고정'!$B$10*M1563*('6_기대효과'!$K$7/'d_고정'!$B$9))*(1-O1563)</f>
        <v/>
      </c>
      <c r="W1563">
        <f>(S1563*I1563+R1563*MAX(K1563-'d_고정'!$B$10*M1563*('6_기대효과'!$K$7/'d_고정'!$B$9),0)*N1563)*(1-O1563)</f>
        <v/>
      </c>
      <c r="X1563">
        <f>U1563+V1563</f>
        <v/>
      </c>
      <c r="Y1563">
        <f>U1563/('d_고정'!$B$5*'6_기대효과'!$H$7/8)/'d_고정'!$B$6</f>
        <v/>
      </c>
      <c r="Z1563">
        <f>U1563/('d_고정'!$B$8*'6_기대효과'!$H$7/8)</f>
        <v/>
      </c>
    </row>
    <row r="1564">
      <c r="A1564">
        <f>RAND()</f>
        <v/>
      </c>
      <c r="B1564">
        <f>IF('d_시나리오'!$J$2='d_시나리오'!$H$2,'d_시나리오'!$I$2,IF(A1564&lt;('d_시나리오'!$I$2-'d_시나리오'!$H$2)/('d_시나리오'!$J$2-'d_시나리오'!$H$2),'d_시나리오'!$H$2+SQRT(A1564*('d_시나리오'!$J$2-'d_시나리오'!$H$2)*('d_시나리오'!$I$2-'d_시나리오'!$H$2)),'d_시나리오'!$J$2-SQRT((1-A1564)*('d_시나리오'!$J$2-'d_시나리오'!$H$2)*('d_시나리오'!$J$2-'d_시나리오'!$I$2))))</f>
        <v/>
      </c>
      <c r="C1564">
        <f>BETAINV(RAND(),2,6)</f>
        <v/>
      </c>
      <c r="D1564">
        <f>INDEX('d_분포'!$A$2:$A$28,RANDBETWEEN(1,27))</f>
        <v/>
      </c>
      <c r="E1564">
        <f>INDEX('d_분포'!$C$2:$C$5,RANDBETWEEN(1,4))*(0.9+0.2*RAND())</f>
        <v/>
      </c>
      <c r="F1564">
        <f>RAND()</f>
        <v/>
      </c>
      <c r="G1564">
        <f>IF('d_시나리오'!$J$3='d_시나리오'!$H$3,'d_시나리오'!$I$3,IF(F1564&lt;('d_시나리오'!$I$3-'d_시나리오'!$H$3)/('d_시나리오'!$J$3-'d_시나리오'!$H$3),'d_시나리오'!$H$3+SQRT(F1564*('d_시나리오'!$J$3-'d_시나리오'!$H$3)*('d_시나리오'!$I$3-'d_시나리오'!$H$3)),'d_시나리오'!$J$3-SQRT((1-F1564)*('d_시나리오'!$J$3-'d_시나리오'!$H$3)*('d_시나리오'!$J$3-'d_시나리오'!$I$3))))</f>
        <v/>
      </c>
      <c r="H1564">
        <f>RAND()</f>
        <v/>
      </c>
      <c r="I1564">
        <f>IF('d_시나리오'!$J$4='d_시나리오'!$H$4,'d_시나리오'!$I$4,IF(H1564&lt;('d_시나리오'!$I$4-'d_시나리오'!$H$4)/('d_시나리오'!$J$4-'d_시나리오'!$H$4),'d_시나리오'!$H$4+SQRT(H1564*('d_시나리오'!$J$4-'d_시나리오'!$H$4)*('d_시나리오'!$I$4-'d_시나리오'!$H$4)),'d_시나리오'!$J$4-SQRT((1-H1564)*('d_시나리오'!$J$4-'d_시나리오'!$H$4)*('d_시나리오'!$J$4-'d_시나리오'!$I$4))))</f>
        <v/>
      </c>
      <c r="J1564">
        <f>RAND()</f>
        <v/>
      </c>
      <c r="K1564">
        <f>IF('d_시나리오'!$J$5='d_시나리오'!$H$5,'d_시나리오'!$I$5,IF(J1564&lt;('d_시나리오'!$I$5-'d_시나리오'!$H$5)/('d_시나리오'!$J$5-'d_시나리오'!$H$5),'d_시나리오'!$H$5+SQRT(J1564*('d_시나리오'!$J$5-'d_시나리오'!$H$5)*('d_시나리오'!$I$5-'d_시나리오'!$H$5)),'d_시나리오'!$J$5-SQRT((1-J1564)*('d_시나리오'!$J$5-'d_시나리오'!$H$5)*('d_시나리오'!$J$5-'d_시나리오'!$I$5))))</f>
        <v/>
      </c>
      <c r="L1564">
        <f>RAND()</f>
        <v/>
      </c>
      <c r="M1564">
        <f>IF('d_시나리오'!$J$6='d_시나리오'!$H$6,'d_시나리오'!$I$6,IF(L1564&lt;('d_시나리오'!$I$6-'d_시나리오'!$H$6)/('d_시나리오'!$J$6-'d_시나리오'!$H$6),'d_시나리오'!$H$6+SQRT(L1564*('d_시나리오'!$J$6-'d_시나리오'!$H$6)*('d_시나리오'!$I$6-'d_시나리오'!$H$6)),'d_시나리오'!$J$6-SQRT((1-L1564)*('d_시나리오'!$J$6-'d_시나리오'!$H$6)*('d_시나리오'!$J$6-'d_시나리오'!$I$6))))</f>
        <v/>
      </c>
      <c r="N1564">
        <f>INDEX('d_분포'!$B$2:$B$57,RANDBETWEEN(1,56))</f>
        <v/>
      </c>
      <c r="O1564">
        <f>BETAINV(RAND(),5,5)</f>
        <v/>
      </c>
      <c r="P1564">
        <f>'d_고정'!$B$1*'6_기대효과'!$H$7*('d_시나리오'!$I$7/'d_고정'!$B$2)*B1564</f>
        <v/>
      </c>
      <c r="Q1564">
        <f>P1564*C1564</f>
        <v/>
      </c>
      <c r="R1564">
        <f>P1564*E1564</f>
        <v/>
      </c>
      <c r="S1564">
        <f>R1564*G1564</f>
        <v/>
      </c>
      <c r="T1564">
        <f>Q1564+S1564</f>
        <v/>
      </c>
      <c r="U1564">
        <f>(Q1564*D1564+S1564*I1564)*(1-O1564)</f>
        <v/>
      </c>
      <c r="V1564">
        <f>(R1564*K1564*N1564+'d_고정'!$B$3*('6_기대효과'!$H$7/8)*N1564*'d_고정'!$B$10*M1564*('6_기대효과'!$K$7/'d_고정'!$B$9))*(1-O1564)</f>
        <v/>
      </c>
      <c r="W1564">
        <f>(S1564*I1564+R1564*MAX(K1564-'d_고정'!$B$10*M1564*('6_기대효과'!$K$7/'d_고정'!$B$9),0)*N1564)*(1-O1564)</f>
        <v/>
      </c>
      <c r="X1564">
        <f>U1564+V1564</f>
        <v/>
      </c>
      <c r="Y1564">
        <f>U1564/('d_고정'!$B$5*'6_기대효과'!$H$7/8)/'d_고정'!$B$6</f>
        <v/>
      </c>
      <c r="Z1564">
        <f>U1564/('d_고정'!$B$8*'6_기대효과'!$H$7/8)</f>
        <v/>
      </c>
    </row>
    <row r="1565">
      <c r="A1565">
        <f>RAND()</f>
        <v/>
      </c>
      <c r="B1565">
        <f>IF('d_시나리오'!$J$2='d_시나리오'!$H$2,'d_시나리오'!$I$2,IF(A1565&lt;('d_시나리오'!$I$2-'d_시나리오'!$H$2)/('d_시나리오'!$J$2-'d_시나리오'!$H$2),'d_시나리오'!$H$2+SQRT(A1565*('d_시나리오'!$J$2-'d_시나리오'!$H$2)*('d_시나리오'!$I$2-'d_시나리오'!$H$2)),'d_시나리오'!$J$2-SQRT((1-A1565)*('d_시나리오'!$J$2-'d_시나리오'!$H$2)*('d_시나리오'!$J$2-'d_시나리오'!$I$2))))</f>
        <v/>
      </c>
      <c r="C1565">
        <f>BETAINV(RAND(),2,6)</f>
        <v/>
      </c>
      <c r="D1565">
        <f>INDEX('d_분포'!$A$2:$A$28,RANDBETWEEN(1,27))</f>
        <v/>
      </c>
      <c r="E1565">
        <f>INDEX('d_분포'!$C$2:$C$5,RANDBETWEEN(1,4))*(0.9+0.2*RAND())</f>
        <v/>
      </c>
      <c r="F1565">
        <f>RAND()</f>
        <v/>
      </c>
      <c r="G1565">
        <f>IF('d_시나리오'!$J$3='d_시나리오'!$H$3,'d_시나리오'!$I$3,IF(F1565&lt;('d_시나리오'!$I$3-'d_시나리오'!$H$3)/('d_시나리오'!$J$3-'d_시나리오'!$H$3),'d_시나리오'!$H$3+SQRT(F1565*('d_시나리오'!$J$3-'d_시나리오'!$H$3)*('d_시나리오'!$I$3-'d_시나리오'!$H$3)),'d_시나리오'!$J$3-SQRT((1-F1565)*('d_시나리오'!$J$3-'d_시나리오'!$H$3)*('d_시나리오'!$J$3-'d_시나리오'!$I$3))))</f>
        <v/>
      </c>
      <c r="H1565">
        <f>RAND()</f>
        <v/>
      </c>
      <c r="I1565">
        <f>IF('d_시나리오'!$J$4='d_시나리오'!$H$4,'d_시나리오'!$I$4,IF(H1565&lt;('d_시나리오'!$I$4-'d_시나리오'!$H$4)/('d_시나리오'!$J$4-'d_시나리오'!$H$4),'d_시나리오'!$H$4+SQRT(H1565*('d_시나리오'!$J$4-'d_시나리오'!$H$4)*('d_시나리오'!$I$4-'d_시나리오'!$H$4)),'d_시나리오'!$J$4-SQRT((1-H1565)*('d_시나리오'!$J$4-'d_시나리오'!$H$4)*('d_시나리오'!$J$4-'d_시나리오'!$I$4))))</f>
        <v/>
      </c>
      <c r="J1565">
        <f>RAND()</f>
        <v/>
      </c>
      <c r="K1565">
        <f>IF('d_시나리오'!$J$5='d_시나리오'!$H$5,'d_시나리오'!$I$5,IF(J1565&lt;('d_시나리오'!$I$5-'d_시나리오'!$H$5)/('d_시나리오'!$J$5-'d_시나리오'!$H$5),'d_시나리오'!$H$5+SQRT(J1565*('d_시나리오'!$J$5-'d_시나리오'!$H$5)*('d_시나리오'!$I$5-'d_시나리오'!$H$5)),'d_시나리오'!$J$5-SQRT((1-J1565)*('d_시나리오'!$J$5-'d_시나리오'!$H$5)*('d_시나리오'!$J$5-'d_시나리오'!$I$5))))</f>
        <v/>
      </c>
      <c r="L1565">
        <f>RAND()</f>
        <v/>
      </c>
      <c r="M1565">
        <f>IF('d_시나리오'!$J$6='d_시나리오'!$H$6,'d_시나리오'!$I$6,IF(L1565&lt;('d_시나리오'!$I$6-'d_시나리오'!$H$6)/('d_시나리오'!$J$6-'d_시나리오'!$H$6),'d_시나리오'!$H$6+SQRT(L1565*('d_시나리오'!$J$6-'d_시나리오'!$H$6)*('d_시나리오'!$I$6-'d_시나리오'!$H$6)),'d_시나리오'!$J$6-SQRT((1-L1565)*('d_시나리오'!$J$6-'d_시나리오'!$H$6)*('d_시나리오'!$J$6-'d_시나리오'!$I$6))))</f>
        <v/>
      </c>
      <c r="N1565">
        <f>INDEX('d_분포'!$B$2:$B$57,RANDBETWEEN(1,56))</f>
        <v/>
      </c>
      <c r="O1565">
        <f>BETAINV(RAND(),5,5)</f>
        <v/>
      </c>
      <c r="P1565">
        <f>'d_고정'!$B$1*'6_기대효과'!$H$7*('d_시나리오'!$I$7/'d_고정'!$B$2)*B1565</f>
        <v/>
      </c>
      <c r="Q1565">
        <f>P1565*C1565</f>
        <v/>
      </c>
      <c r="R1565">
        <f>P1565*E1565</f>
        <v/>
      </c>
      <c r="S1565">
        <f>R1565*G1565</f>
        <v/>
      </c>
      <c r="T1565">
        <f>Q1565+S1565</f>
        <v/>
      </c>
      <c r="U1565">
        <f>(Q1565*D1565+S1565*I1565)*(1-O1565)</f>
        <v/>
      </c>
      <c r="V1565">
        <f>(R1565*K1565*N1565+'d_고정'!$B$3*('6_기대효과'!$H$7/8)*N1565*'d_고정'!$B$10*M1565*('6_기대효과'!$K$7/'d_고정'!$B$9))*(1-O1565)</f>
        <v/>
      </c>
      <c r="W1565">
        <f>(S1565*I1565+R1565*MAX(K1565-'d_고정'!$B$10*M1565*('6_기대효과'!$K$7/'d_고정'!$B$9),0)*N1565)*(1-O1565)</f>
        <v/>
      </c>
      <c r="X1565">
        <f>U1565+V1565</f>
        <v/>
      </c>
      <c r="Y1565">
        <f>U1565/('d_고정'!$B$5*'6_기대효과'!$H$7/8)/'d_고정'!$B$6</f>
        <v/>
      </c>
      <c r="Z1565">
        <f>U1565/('d_고정'!$B$8*'6_기대효과'!$H$7/8)</f>
        <v/>
      </c>
    </row>
    <row r="1566">
      <c r="A1566">
        <f>RAND()</f>
        <v/>
      </c>
      <c r="B1566">
        <f>IF('d_시나리오'!$J$2='d_시나리오'!$H$2,'d_시나리오'!$I$2,IF(A1566&lt;('d_시나리오'!$I$2-'d_시나리오'!$H$2)/('d_시나리오'!$J$2-'d_시나리오'!$H$2),'d_시나리오'!$H$2+SQRT(A1566*('d_시나리오'!$J$2-'d_시나리오'!$H$2)*('d_시나리오'!$I$2-'d_시나리오'!$H$2)),'d_시나리오'!$J$2-SQRT((1-A1566)*('d_시나리오'!$J$2-'d_시나리오'!$H$2)*('d_시나리오'!$J$2-'d_시나리오'!$I$2))))</f>
        <v/>
      </c>
      <c r="C1566">
        <f>BETAINV(RAND(),2,6)</f>
        <v/>
      </c>
      <c r="D1566">
        <f>INDEX('d_분포'!$A$2:$A$28,RANDBETWEEN(1,27))</f>
        <v/>
      </c>
      <c r="E1566">
        <f>INDEX('d_분포'!$C$2:$C$5,RANDBETWEEN(1,4))*(0.9+0.2*RAND())</f>
        <v/>
      </c>
      <c r="F1566">
        <f>RAND()</f>
        <v/>
      </c>
      <c r="G1566">
        <f>IF('d_시나리오'!$J$3='d_시나리오'!$H$3,'d_시나리오'!$I$3,IF(F1566&lt;('d_시나리오'!$I$3-'d_시나리오'!$H$3)/('d_시나리오'!$J$3-'d_시나리오'!$H$3),'d_시나리오'!$H$3+SQRT(F1566*('d_시나리오'!$J$3-'d_시나리오'!$H$3)*('d_시나리오'!$I$3-'d_시나리오'!$H$3)),'d_시나리오'!$J$3-SQRT((1-F1566)*('d_시나리오'!$J$3-'d_시나리오'!$H$3)*('d_시나리오'!$J$3-'d_시나리오'!$I$3))))</f>
        <v/>
      </c>
      <c r="H1566">
        <f>RAND()</f>
        <v/>
      </c>
      <c r="I1566">
        <f>IF('d_시나리오'!$J$4='d_시나리오'!$H$4,'d_시나리오'!$I$4,IF(H1566&lt;('d_시나리오'!$I$4-'d_시나리오'!$H$4)/('d_시나리오'!$J$4-'d_시나리오'!$H$4),'d_시나리오'!$H$4+SQRT(H1566*('d_시나리오'!$J$4-'d_시나리오'!$H$4)*('d_시나리오'!$I$4-'d_시나리오'!$H$4)),'d_시나리오'!$J$4-SQRT((1-H1566)*('d_시나리오'!$J$4-'d_시나리오'!$H$4)*('d_시나리오'!$J$4-'d_시나리오'!$I$4))))</f>
        <v/>
      </c>
      <c r="J1566">
        <f>RAND()</f>
        <v/>
      </c>
      <c r="K1566">
        <f>IF('d_시나리오'!$J$5='d_시나리오'!$H$5,'d_시나리오'!$I$5,IF(J1566&lt;('d_시나리오'!$I$5-'d_시나리오'!$H$5)/('d_시나리오'!$J$5-'d_시나리오'!$H$5),'d_시나리오'!$H$5+SQRT(J1566*('d_시나리오'!$J$5-'d_시나리오'!$H$5)*('d_시나리오'!$I$5-'d_시나리오'!$H$5)),'d_시나리오'!$J$5-SQRT((1-J1566)*('d_시나리오'!$J$5-'d_시나리오'!$H$5)*('d_시나리오'!$J$5-'d_시나리오'!$I$5))))</f>
        <v/>
      </c>
      <c r="L1566">
        <f>RAND()</f>
        <v/>
      </c>
      <c r="M1566">
        <f>IF('d_시나리오'!$J$6='d_시나리오'!$H$6,'d_시나리오'!$I$6,IF(L1566&lt;('d_시나리오'!$I$6-'d_시나리오'!$H$6)/('d_시나리오'!$J$6-'d_시나리오'!$H$6),'d_시나리오'!$H$6+SQRT(L1566*('d_시나리오'!$J$6-'d_시나리오'!$H$6)*('d_시나리오'!$I$6-'d_시나리오'!$H$6)),'d_시나리오'!$J$6-SQRT((1-L1566)*('d_시나리오'!$J$6-'d_시나리오'!$H$6)*('d_시나리오'!$J$6-'d_시나리오'!$I$6))))</f>
        <v/>
      </c>
      <c r="N1566">
        <f>INDEX('d_분포'!$B$2:$B$57,RANDBETWEEN(1,56))</f>
        <v/>
      </c>
      <c r="O1566">
        <f>BETAINV(RAND(),5,5)</f>
        <v/>
      </c>
      <c r="P1566">
        <f>'d_고정'!$B$1*'6_기대효과'!$H$7*('d_시나리오'!$I$7/'d_고정'!$B$2)*B1566</f>
        <v/>
      </c>
      <c r="Q1566">
        <f>P1566*C1566</f>
        <v/>
      </c>
      <c r="R1566">
        <f>P1566*E1566</f>
        <v/>
      </c>
      <c r="S1566">
        <f>R1566*G1566</f>
        <v/>
      </c>
      <c r="T1566">
        <f>Q1566+S1566</f>
        <v/>
      </c>
      <c r="U1566">
        <f>(Q1566*D1566+S1566*I1566)*(1-O1566)</f>
        <v/>
      </c>
      <c r="V1566">
        <f>(R1566*K1566*N1566+'d_고정'!$B$3*('6_기대효과'!$H$7/8)*N1566*'d_고정'!$B$10*M1566*('6_기대효과'!$K$7/'d_고정'!$B$9))*(1-O1566)</f>
        <v/>
      </c>
      <c r="W1566">
        <f>(S1566*I1566+R1566*MAX(K1566-'d_고정'!$B$10*M1566*('6_기대효과'!$K$7/'d_고정'!$B$9),0)*N1566)*(1-O1566)</f>
        <v/>
      </c>
      <c r="X1566">
        <f>U1566+V1566</f>
        <v/>
      </c>
      <c r="Y1566">
        <f>U1566/('d_고정'!$B$5*'6_기대효과'!$H$7/8)/'d_고정'!$B$6</f>
        <v/>
      </c>
      <c r="Z1566">
        <f>U1566/('d_고정'!$B$8*'6_기대효과'!$H$7/8)</f>
        <v/>
      </c>
    </row>
    <row r="1567">
      <c r="A1567">
        <f>RAND()</f>
        <v/>
      </c>
      <c r="B1567">
        <f>IF('d_시나리오'!$J$2='d_시나리오'!$H$2,'d_시나리오'!$I$2,IF(A1567&lt;('d_시나리오'!$I$2-'d_시나리오'!$H$2)/('d_시나리오'!$J$2-'d_시나리오'!$H$2),'d_시나리오'!$H$2+SQRT(A1567*('d_시나리오'!$J$2-'d_시나리오'!$H$2)*('d_시나리오'!$I$2-'d_시나리오'!$H$2)),'d_시나리오'!$J$2-SQRT((1-A1567)*('d_시나리오'!$J$2-'d_시나리오'!$H$2)*('d_시나리오'!$J$2-'d_시나리오'!$I$2))))</f>
        <v/>
      </c>
      <c r="C1567">
        <f>BETAINV(RAND(),2,6)</f>
        <v/>
      </c>
      <c r="D1567">
        <f>INDEX('d_분포'!$A$2:$A$28,RANDBETWEEN(1,27))</f>
        <v/>
      </c>
      <c r="E1567">
        <f>INDEX('d_분포'!$C$2:$C$5,RANDBETWEEN(1,4))*(0.9+0.2*RAND())</f>
        <v/>
      </c>
      <c r="F1567">
        <f>RAND()</f>
        <v/>
      </c>
      <c r="G1567">
        <f>IF('d_시나리오'!$J$3='d_시나리오'!$H$3,'d_시나리오'!$I$3,IF(F1567&lt;('d_시나리오'!$I$3-'d_시나리오'!$H$3)/('d_시나리오'!$J$3-'d_시나리오'!$H$3),'d_시나리오'!$H$3+SQRT(F1567*('d_시나리오'!$J$3-'d_시나리오'!$H$3)*('d_시나리오'!$I$3-'d_시나리오'!$H$3)),'d_시나리오'!$J$3-SQRT((1-F1567)*('d_시나리오'!$J$3-'d_시나리오'!$H$3)*('d_시나리오'!$J$3-'d_시나리오'!$I$3))))</f>
        <v/>
      </c>
      <c r="H1567">
        <f>RAND()</f>
        <v/>
      </c>
      <c r="I1567">
        <f>IF('d_시나리오'!$J$4='d_시나리오'!$H$4,'d_시나리오'!$I$4,IF(H1567&lt;('d_시나리오'!$I$4-'d_시나리오'!$H$4)/('d_시나리오'!$J$4-'d_시나리오'!$H$4),'d_시나리오'!$H$4+SQRT(H1567*('d_시나리오'!$J$4-'d_시나리오'!$H$4)*('d_시나리오'!$I$4-'d_시나리오'!$H$4)),'d_시나리오'!$J$4-SQRT((1-H1567)*('d_시나리오'!$J$4-'d_시나리오'!$H$4)*('d_시나리오'!$J$4-'d_시나리오'!$I$4))))</f>
        <v/>
      </c>
      <c r="J1567">
        <f>RAND()</f>
        <v/>
      </c>
      <c r="K1567">
        <f>IF('d_시나리오'!$J$5='d_시나리오'!$H$5,'d_시나리오'!$I$5,IF(J1567&lt;('d_시나리오'!$I$5-'d_시나리오'!$H$5)/('d_시나리오'!$J$5-'d_시나리오'!$H$5),'d_시나리오'!$H$5+SQRT(J1567*('d_시나리오'!$J$5-'d_시나리오'!$H$5)*('d_시나리오'!$I$5-'d_시나리오'!$H$5)),'d_시나리오'!$J$5-SQRT((1-J1567)*('d_시나리오'!$J$5-'d_시나리오'!$H$5)*('d_시나리오'!$J$5-'d_시나리오'!$I$5))))</f>
        <v/>
      </c>
      <c r="L1567">
        <f>RAND()</f>
        <v/>
      </c>
      <c r="M1567">
        <f>IF('d_시나리오'!$J$6='d_시나리오'!$H$6,'d_시나리오'!$I$6,IF(L1567&lt;('d_시나리오'!$I$6-'d_시나리오'!$H$6)/('d_시나리오'!$J$6-'d_시나리오'!$H$6),'d_시나리오'!$H$6+SQRT(L1567*('d_시나리오'!$J$6-'d_시나리오'!$H$6)*('d_시나리오'!$I$6-'d_시나리오'!$H$6)),'d_시나리오'!$J$6-SQRT((1-L1567)*('d_시나리오'!$J$6-'d_시나리오'!$H$6)*('d_시나리오'!$J$6-'d_시나리오'!$I$6))))</f>
        <v/>
      </c>
      <c r="N1567">
        <f>INDEX('d_분포'!$B$2:$B$57,RANDBETWEEN(1,56))</f>
        <v/>
      </c>
      <c r="O1567">
        <f>BETAINV(RAND(),5,5)</f>
        <v/>
      </c>
      <c r="P1567">
        <f>'d_고정'!$B$1*'6_기대효과'!$H$7*('d_시나리오'!$I$7/'d_고정'!$B$2)*B1567</f>
        <v/>
      </c>
      <c r="Q1567">
        <f>P1567*C1567</f>
        <v/>
      </c>
      <c r="R1567">
        <f>P1567*E1567</f>
        <v/>
      </c>
      <c r="S1567">
        <f>R1567*G1567</f>
        <v/>
      </c>
      <c r="T1567">
        <f>Q1567+S1567</f>
        <v/>
      </c>
      <c r="U1567">
        <f>(Q1567*D1567+S1567*I1567)*(1-O1567)</f>
        <v/>
      </c>
      <c r="V1567">
        <f>(R1567*K1567*N1567+'d_고정'!$B$3*('6_기대효과'!$H$7/8)*N1567*'d_고정'!$B$10*M1567*('6_기대효과'!$K$7/'d_고정'!$B$9))*(1-O1567)</f>
        <v/>
      </c>
      <c r="W1567">
        <f>(S1567*I1567+R1567*MAX(K1567-'d_고정'!$B$10*M1567*('6_기대효과'!$K$7/'d_고정'!$B$9),0)*N1567)*(1-O1567)</f>
        <v/>
      </c>
      <c r="X1567">
        <f>U1567+V1567</f>
        <v/>
      </c>
      <c r="Y1567">
        <f>U1567/('d_고정'!$B$5*'6_기대효과'!$H$7/8)/'d_고정'!$B$6</f>
        <v/>
      </c>
      <c r="Z1567">
        <f>U1567/('d_고정'!$B$8*'6_기대효과'!$H$7/8)</f>
        <v/>
      </c>
    </row>
    <row r="1568">
      <c r="A1568">
        <f>RAND()</f>
        <v/>
      </c>
      <c r="B1568">
        <f>IF('d_시나리오'!$J$2='d_시나리오'!$H$2,'d_시나리오'!$I$2,IF(A1568&lt;('d_시나리오'!$I$2-'d_시나리오'!$H$2)/('d_시나리오'!$J$2-'d_시나리오'!$H$2),'d_시나리오'!$H$2+SQRT(A1568*('d_시나리오'!$J$2-'d_시나리오'!$H$2)*('d_시나리오'!$I$2-'d_시나리오'!$H$2)),'d_시나리오'!$J$2-SQRT((1-A1568)*('d_시나리오'!$J$2-'d_시나리오'!$H$2)*('d_시나리오'!$J$2-'d_시나리오'!$I$2))))</f>
        <v/>
      </c>
      <c r="C1568">
        <f>BETAINV(RAND(),2,6)</f>
        <v/>
      </c>
      <c r="D1568">
        <f>INDEX('d_분포'!$A$2:$A$28,RANDBETWEEN(1,27))</f>
        <v/>
      </c>
      <c r="E1568">
        <f>INDEX('d_분포'!$C$2:$C$5,RANDBETWEEN(1,4))*(0.9+0.2*RAND())</f>
        <v/>
      </c>
      <c r="F1568">
        <f>RAND()</f>
        <v/>
      </c>
      <c r="G1568">
        <f>IF('d_시나리오'!$J$3='d_시나리오'!$H$3,'d_시나리오'!$I$3,IF(F1568&lt;('d_시나리오'!$I$3-'d_시나리오'!$H$3)/('d_시나리오'!$J$3-'d_시나리오'!$H$3),'d_시나리오'!$H$3+SQRT(F1568*('d_시나리오'!$J$3-'d_시나리오'!$H$3)*('d_시나리오'!$I$3-'d_시나리오'!$H$3)),'d_시나리오'!$J$3-SQRT((1-F1568)*('d_시나리오'!$J$3-'d_시나리오'!$H$3)*('d_시나리오'!$J$3-'d_시나리오'!$I$3))))</f>
        <v/>
      </c>
      <c r="H1568">
        <f>RAND()</f>
        <v/>
      </c>
      <c r="I1568">
        <f>IF('d_시나리오'!$J$4='d_시나리오'!$H$4,'d_시나리오'!$I$4,IF(H1568&lt;('d_시나리오'!$I$4-'d_시나리오'!$H$4)/('d_시나리오'!$J$4-'d_시나리오'!$H$4),'d_시나리오'!$H$4+SQRT(H1568*('d_시나리오'!$J$4-'d_시나리오'!$H$4)*('d_시나리오'!$I$4-'d_시나리오'!$H$4)),'d_시나리오'!$J$4-SQRT((1-H1568)*('d_시나리오'!$J$4-'d_시나리오'!$H$4)*('d_시나리오'!$J$4-'d_시나리오'!$I$4))))</f>
        <v/>
      </c>
      <c r="J1568">
        <f>RAND()</f>
        <v/>
      </c>
      <c r="K1568">
        <f>IF('d_시나리오'!$J$5='d_시나리오'!$H$5,'d_시나리오'!$I$5,IF(J1568&lt;('d_시나리오'!$I$5-'d_시나리오'!$H$5)/('d_시나리오'!$J$5-'d_시나리오'!$H$5),'d_시나리오'!$H$5+SQRT(J1568*('d_시나리오'!$J$5-'d_시나리오'!$H$5)*('d_시나리오'!$I$5-'d_시나리오'!$H$5)),'d_시나리오'!$J$5-SQRT((1-J1568)*('d_시나리오'!$J$5-'d_시나리오'!$H$5)*('d_시나리오'!$J$5-'d_시나리오'!$I$5))))</f>
        <v/>
      </c>
      <c r="L1568">
        <f>RAND()</f>
        <v/>
      </c>
      <c r="M1568">
        <f>IF('d_시나리오'!$J$6='d_시나리오'!$H$6,'d_시나리오'!$I$6,IF(L1568&lt;('d_시나리오'!$I$6-'d_시나리오'!$H$6)/('d_시나리오'!$J$6-'d_시나리오'!$H$6),'d_시나리오'!$H$6+SQRT(L1568*('d_시나리오'!$J$6-'d_시나리오'!$H$6)*('d_시나리오'!$I$6-'d_시나리오'!$H$6)),'d_시나리오'!$J$6-SQRT((1-L1568)*('d_시나리오'!$J$6-'d_시나리오'!$H$6)*('d_시나리오'!$J$6-'d_시나리오'!$I$6))))</f>
        <v/>
      </c>
      <c r="N1568">
        <f>INDEX('d_분포'!$B$2:$B$57,RANDBETWEEN(1,56))</f>
        <v/>
      </c>
      <c r="O1568">
        <f>BETAINV(RAND(),5,5)</f>
        <v/>
      </c>
      <c r="P1568">
        <f>'d_고정'!$B$1*'6_기대효과'!$H$7*('d_시나리오'!$I$7/'d_고정'!$B$2)*B1568</f>
        <v/>
      </c>
      <c r="Q1568">
        <f>P1568*C1568</f>
        <v/>
      </c>
      <c r="R1568">
        <f>P1568*E1568</f>
        <v/>
      </c>
      <c r="S1568">
        <f>R1568*G1568</f>
        <v/>
      </c>
      <c r="T1568">
        <f>Q1568+S1568</f>
        <v/>
      </c>
      <c r="U1568">
        <f>(Q1568*D1568+S1568*I1568)*(1-O1568)</f>
        <v/>
      </c>
      <c r="V1568">
        <f>(R1568*K1568*N1568+'d_고정'!$B$3*('6_기대효과'!$H$7/8)*N1568*'d_고정'!$B$10*M1568*('6_기대효과'!$K$7/'d_고정'!$B$9))*(1-O1568)</f>
        <v/>
      </c>
      <c r="W1568">
        <f>(S1568*I1568+R1568*MAX(K1568-'d_고정'!$B$10*M1568*('6_기대효과'!$K$7/'d_고정'!$B$9),0)*N1568)*(1-O1568)</f>
        <v/>
      </c>
      <c r="X1568">
        <f>U1568+V1568</f>
        <v/>
      </c>
      <c r="Y1568">
        <f>U1568/('d_고정'!$B$5*'6_기대효과'!$H$7/8)/'d_고정'!$B$6</f>
        <v/>
      </c>
      <c r="Z1568">
        <f>U1568/('d_고정'!$B$8*'6_기대효과'!$H$7/8)</f>
        <v/>
      </c>
    </row>
    <row r="1569">
      <c r="A1569">
        <f>RAND()</f>
        <v/>
      </c>
      <c r="B1569">
        <f>IF('d_시나리오'!$J$2='d_시나리오'!$H$2,'d_시나리오'!$I$2,IF(A1569&lt;('d_시나리오'!$I$2-'d_시나리오'!$H$2)/('d_시나리오'!$J$2-'d_시나리오'!$H$2),'d_시나리오'!$H$2+SQRT(A1569*('d_시나리오'!$J$2-'d_시나리오'!$H$2)*('d_시나리오'!$I$2-'d_시나리오'!$H$2)),'d_시나리오'!$J$2-SQRT((1-A1569)*('d_시나리오'!$J$2-'d_시나리오'!$H$2)*('d_시나리오'!$J$2-'d_시나리오'!$I$2))))</f>
        <v/>
      </c>
      <c r="C1569">
        <f>BETAINV(RAND(),2,6)</f>
        <v/>
      </c>
      <c r="D1569">
        <f>INDEX('d_분포'!$A$2:$A$28,RANDBETWEEN(1,27))</f>
        <v/>
      </c>
      <c r="E1569">
        <f>INDEX('d_분포'!$C$2:$C$5,RANDBETWEEN(1,4))*(0.9+0.2*RAND())</f>
        <v/>
      </c>
      <c r="F1569">
        <f>RAND()</f>
        <v/>
      </c>
      <c r="G1569">
        <f>IF('d_시나리오'!$J$3='d_시나리오'!$H$3,'d_시나리오'!$I$3,IF(F1569&lt;('d_시나리오'!$I$3-'d_시나리오'!$H$3)/('d_시나리오'!$J$3-'d_시나리오'!$H$3),'d_시나리오'!$H$3+SQRT(F1569*('d_시나리오'!$J$3-'d_시나리오'!$H$3)*('d_시나리오'!$I$3-'d_시나리오'!$H$3)),'d_시나리오'!$J$3-SQRT((1-F1569)*('d_시나리오'!$J$3-'d_시나리오'!$H$3)*('d_시나리오'!$J$3-'d_시나리오'!$I$3))))</f>
        <v/>
      </c>
      <c r="H1569">
        <f>RAND()</f>
        <v/>
      </c>
      <c r="I1569">
        <f>IF('d_시나리오'!$J$4='d_시나리오'!$H$4,'d_시나리오'!$I$4,IF(H1569&lt;('d_시나리오'!$I$4-'d_시나리오'!$H$4)/('d_시나리오'!$J$4-'d_시나리오'!$H$4),'d_시나리오'!$H$4+SQRT(H1569*('d_시나리오'!$J$4-'d_시나리오'!$H$4)*('d_시나리오'!$I$4-'d_시나리오'!$H$4)),'d_시나리오'!$J$4-SQRT((1-H1569)*('d_시나리오'!$J$4-'d_시나리오'!$H$4)*('d_시나리오'!$J$4-'d_시나리오'!$I$4))))</f>
        <v/>
      </c>
      <c r="J1569">
        <f>RAND()</f>
        <v/>
      </c>
      <c r="K1569">
        <f>IF('d_시나리오'!$J$5='d_시나리오'!$H$5,'d_시나리오'!$I$5,IF(J1569&lt;('d_시나리오'!$I$5-'d_시나리오'!$H$5)/('d_시나리오'!$J$5-'d_시나리오'!$H$5),'d_시나리오'!$H$5+SQRT(J1569*('d_시나리오'!$J$5-'d_시나리오'!$H$5)*('d_시나리오'!$I$5-'d_시나리오'!$H$5)),'d_시나리오'!$J$5-SQRT((1-J1569)*('d_시나리오'!$J$5-'d_시나리오'!$H$5)*('d_시나리오'!$J$5-'d_시나리오'!$I$5))))</f>
        <v/>
      </c>
      <c r="L1569">
        <f>RAND()</f>
        <v/>
      </c>
      <c r="M1569">
        <f>IF('d_시나리오'!$J$6='d_시나리오'!$H$6,'d_시나리오'!$I$6,IF(L1569&lt;('d_시나리오'!$I$6-'d_시나리오'!$H$6)/('d_시나리오'!$J$6-'d_시나리오'!$H$6),'d_시나리오'!$H$6+SQRT(L1569*('d_시나리오'!$J$6-'d_시나리오'!$H$6)*('d_시나리오'!$I$6-'d_시나리오'!$H$6)),'d_시나리오'!$J$6-SQRT((1-L1569)*('d_시나리오'!$J$6-'d_시나리오'!$H$6)*('d_시나리오'!$J$6-'d_시나리오'!$I$6))))</f>
        <v/>
      </c>
      <c r="N1569">
        <f>INDEX('d_분포'!$B$2:$B$57,RANDBETWEEN(1,56))</f>
        <v/>
      </c>
      <c r="O1569">
        <f>BETAINV(RAND(),5,5)</f>
        <v/>
      </c>
      <c r="P1569">
        <f>'d_고정'!$B$1*'6_기대효과'!$H$7*('d_시나리오'!$I$7/'d_고정'!$B$2)*B1569</f>
        <v/>
      </c>
      <c r="Q1569">
        <f>P1569*C1569</f>
        <v/>
      </c>
      <c r="R1569">
        <f>P1569*E1569</f>
        <v/>
      </c>
      <c r="S1569">
        <f>R1569*G1569</f>
        <v/>
      </c>
      <c r="T1569">
        <f>Q1569+S1569</f>
        <v/>
      </c>
      <c r="U1569">
        <f>(Q1569*D1569+S1569*I1569)*(1-O1569)</f>
        <v/>
      </c>
      <c r="V1569">
        <f>(R1569*K1569*N1569+'d_고정'!$B$3*('6_기대효과'!$H$7/8)*N1569*'d_고정'!$B$10*M1569*('6_기대효과'!$K$7/'d_고정'!$B$9))*(1-O1569)</f>
        <v/>
      </c>
      <c r="W1569">
        <f>(S1569*I1569+R1569*MAX(K1569-'d_고정'!$B$10*M1569*('6_기대효과'!$K$7/'d_고정'!$B$9),0)*N1569)*(1-O1569)</f>
        <v/>
      </c>
      <c r="X1569">
        <f>U1569+V1569</f>
        <v/>
      </c>
      <c r="Y1569">
        <f>U1569/('d_고정'!$B$5*'6_기대효과'!$H$7/8)/'d_고정'!$B$6</f>
        <v/>
      </c>
      <c r="Z1569">
        <f>U1569/('d_고정'!$B$8*'6_기대효과'!$H$7/8)</f>
        <v/>
      </c>
    </row>
    <row r="1570">
      <c r="A1570">
        <f>RAND()</f>
        <v/>
      </c>
      <c r="B1570">
        <f>IF('d_시나리오'!$J$2='d_시나리오'!$H$2,'d_시나리오'!$I$2,IF(A1570&lt;('d_시나리오'!$I$2-'d_시나리오'!$H$2)/('d_시나리오'!$J$2-'d_시나리오'!$H$2),'d_시나리오'!$H$2+SQRT(A1570*('d_시나리오'!$J$2-'d_시나리오'!$H$2)*('d_시나리오'!$I$2-'d_시나리오'!$H$2)),'d_시나리오'!$J$2-SQRT((1-A1570)*('d_시나리오'!$J$2-'d_시나리오'!$H$2)*('d_시나리오'!$J$2-'d_시나리오'!$I$2))))</f>
        <v/>
      </c>
      <c r="C1570">
        <f>BETAINV(RAND(),2,6)</f>
        <v/>
      </c>
      <c r="D1570">
        <f>INDEX('d_분포'!$A$2:$A$28,RANDBETWEEN(1,27))</f>
        <v/>
      </c>
      <c r="E1570">
        <f>INDEX('d_분포'!$C$2:$C$5,RANDBETWEEN(1,4))*(0.9+0.2*RAND())</f>
        <v/>
      </c>
      <c r="F1570">
        <f>RAND()</f>
        <v/>
      </c>
      <c r="G1570">
        <f>IF('d_시나리오'!$J$3='d_시나리오'!$H$3,'d_시나리오'!$I$3,IF(F1570&lt;('d_시나리오'!$I$3-'d_시나리오'!$H$3)/('d_시나리오'!$J$3-'d_시나리오'!$H$3),'d_시나리오'!$H$3+SQRT(F1570*('d_시나리오'!$J$3-'d_시나리오'!$H$3)*('d_시나리오'!$I$3-'d_시나리오'!$H$3)),'d_시나리오'!$J$3-SQRT((1-F1570)*('d_시나리오'!$J$3-'d_시나리오'!$H$3)*('d_시나리오'!$J$3-'d_시나리오'!$I$3))))</f>
        <v/>
      </c>
      <c r="H1570">
        <f>RAND()</f>
        <v/>
      </c>
      <c r="I1570">
        <f>IF('d_시나리오'!$J$4='d_시나리오'!$H$4,'d_시나리오'!$I$4,IF(H1570&lt;('d_시나리오'!$I$4-'d_시나리오'!$H$4)/('d_시나리오'!$J$4-'d_시나리오'!$H$4),'d_시나리오'!$H$4+SQRT(H1570*('d_시나리오'!$J$4-'d_시나리오'!$H$4)*('d_시나리오'!$I$4-'d_시나리오'!$H$4)),'d_시나리오'!$J$4-SQRT((1-H1570)*('d_시나리오'!$J$4-'d_시나리오'!$H$4)*('d_시나리오'!$J$4-'d_시나리오'!$I$4))))</f>
        <v/>
      </c>
      <c r="J1570">
        <f>RAND()</f>
        <v/>
      </c>
      <c r="K1570">
        <f>IF('d_시나리오'!$J$5='d_시나리오'!$H$5,'d_시나리오'!$I$5,IF(J1570&lt;('d_시나리오'!$I$5-'d_시나리오'!$H$5)/('d_시나리오'!$J$5-'d_시나리오'!$H$5),'d_시나리오'!$H$5+SQRT(J1570*('d_시나리오'!$J$5-'d_시나리오'!$H$5)*('d_시나리오'!$I$5-'d_시나리오'!$H$5)),'d_시나리오'!$J$5-SQRT((1-J1570)*('d_시나리오'!$J$5-'d_시나리오'!$H$5)*('d_시나리오'!$J$5-'d_시나리오'!$I$5))))</f>
        <v/>
      </c>
      <c r="L1570">
        <f>RAND()</f>
        <v/>
      </c>
      <c r="M1570">
        <f>IF('d_시나리오'!$J$6='d_시나리오'!$H$6,'d_시나리오'!$I$6,IF(L1570&lt;('d_시나리오'!$I$6-'d_시나리오'!$H$6)/('d_시나리오'!$J$6-'d_시나리오'!$H$6),'d_시나리오'!$H$6+SQRT(L1570*('d_시나리오'!$J$6-'d_시나리오'!$H$6)*('d_시나리오'!$I$6-'d_시나리오'!$H$6)),'d_시나리오'!$J$6-SQRT((1-L1570)*('d_시나리오'!$J$6-'d_시나리오'!$H$6)*('d_시나리오'!$J$6-'d_시나리오'!$I$6))))</f>
        <v/>
      </c>
      <c r="N1570">
        <f>INDEX('d_분포'!$B$2:$B$57,RANDBETWEEN(1,56))</f>
        <v/>
      </c>
      <c r="O1570">
        <f>BETAINV(RAND(),5,5)</f>
        <v/>
      </c>
      <c r="P1570">
        <f>'d_고정'!$B$1*'6_기대효과'!$H$7*('d_시나리오'!$I$7/'d_고정'!$B$2)*B1570</f>
        <v/>
      </c>
      <c r="Q1570">
        <f>P1570*C1570</f>
        <v/>
      </c>
      <c r="R1570">
        <f>P1570*E1570</f>
        <v/>
      </c>
      <c r="S1570">
        <f>R1570*G1570</f>
        <v/>
      </c>
      <c r="T1570">
        <f>Q1570+S1570</f>
        <v/>
      </c>
      <c r="U1570">
        <f>(Q1570*D1570+S1570*I1570)*(1-O1570)</f>
        <v/>
      </c>
      <c r="V1570">
        <f>(R1570*K1570*N1570+'d_고정'!$B$3*('6_기대효과'!$H$7/8)*N1570*'d_고정'!$B$10*M1570*('6_기대효과'!$K$7/'d_고정'!$B$9))*(1-O1570)</f>
        <v/>
      </c>
      <c r="W1570">
        <f>(S1570*I1570+R1570*MAX(K1570-'d_고정'!$B$10*M1570*('6_기대효과'!$K$7/'d_고정'!$B$9),0)*N1570)*(1-O1570)</f>
        <v/>
      </c>
      <c r="X1570">
        <f>U1570+V1570</f>
        <v/>
      </c>
      <c r="Y1570">
        <f>U1570/('d_고정'!$B$5*'6_기대효과'!$H$7/8)/'d_고정'!$B$6</f>
        <v/>
      </c>
      <c r="Z1570">
        <f>U1570/('d_고정'!$B$8*'6_기대효과'!$H$7/8)</f>
        <v/>
      </c>
    </row>
    <row r="1571">
      <c r="A1571">
        <f>RAND()</f>
        <v/>
      </c>
      <c r="B1571">
        <f>IF('d_시나리오'!$J$2='d_시나리오'!$H$2,'d_시나리오'!$I$2,IF(A1571&lt;('d_시나리오'!$I$2-'d_시나리오'!$H$2)/('d_시나리오'!$J$2-'d_시나리오'!$H$2),'d_시나리오'!$H$2+SQRT(A1571*('d_시나리오'!$J$2-'d_시나리오'!$H$2)*('d_시나리오'!$I$2-'d_시나리오'!$H$2)),'d_시나리오'!$J$2-SQRT((1-A1571)*('d_시나리오'!$J$2-'d_시나리오'!$H$2)*('d_시나리오'!$J$2-'d_시나리오'!$I$2))))</f>
        <v/>
      </c>
      <c r="C1571">
        <f>BETAINV(RAND(),2,6)</f>
        <v/>
      </c>
      <c r="D1571">
        <f>INDEX('d_분포'!$A$2:$A$28,RANDBETWEEN(1,27))</f>
        <v/>
      </c>
      <c r="E1571">
        <f>INDEX('d_분포'!$C$2:$C$5,RANDBETWEEN(1,4))*(0.9+0.2*RAND())</f>
        <v/>
      </c>
      <c r="F1571">
        <f>RAND()</f>
        <v/>
      </c>
      <c r="G1571">
        <f>IF('d_시나리오'!$J$3='d_시나리오'!$H$3,'d_시나리오'!$I$3,IF(F1571&lt;('d_시나리오'!$I$3-'d_시나리오'!$H$3)/('d_시나리오'!$J$3-'d_시나리오'!$H$3),'d_시나리오'!$H$3+SQRT(F1571*('d_시나리오'!$J$3-'d_시나리오'!$H$3)*('d_시나리오'!$I$3-'d_시나리오'!$H$3)),'d_시나리오'!$J$3-SQRT((1-F1571)*('d_시나리오'!$J$3-'d_시나리오'!$H$3)*('d_시나리오'!$J$3-'d_시나리오'!$I$3))))</f>
        <v/>
      </c>
      <c r="H1571">
        <f>RAND()</f>
        <v/>
      </c>
      <c r="I1571">
        <f>IF('d_시나리오'!$J$4='d_시나리오'!$H$4,'d_시나리오'!$I$4,IF(H1571&lt;('d_시나리오'!$I$4-'d_시나리오'!$H$4)/('d_시나리오'!$J$4-'d_시나리오'!$H$4),'d_시나리오'!$H$4+SQRT(H1571*('d_시나리오'!$J$4-'d_시나리오'!$H$4)*('d_시나리오'!$I$4-'d_시나리오'!$H$4)),'d_시나리오'!$J$4-SQRT((1-H1571)*('d_시나리오'!$J$4-'d_시나리오'!$H$4)*('d_시나리오'!$J$4-'d_시나리오'!$I$4))))</f>
        <v/>
      </c>
      <c r="J1571">
        <f>RAND()</f>
        <v/>
      </c>
      <c r="K1571">
        <f>IF('d_시나리오'!$J$5='d_시나리오'!$H$5,'d_시나리오'!$I$5,IF(J1571&lt;('d_시나리오'!$I$5-'d_시나리오'!$H$5)/('d_시나리오'!$J$5-'d_시나리오'!$H$5),'d_시나리오'!$H$5+SQRT(J1571*('d_시나리오'!$J$5-'d_시나리오'!$H$5)*('d_시나리오'!$I$5-'d_시나리오'!$H$5)),'d_시나리오'!$J$5-SQRT((1-J1571)*('d_시나리오'!$J$5-'d_시나리오'!$H$5)*('d_시나리오'!$J$5-'d_시나리오'!$I$5))))</f>
        <v/>
      </c>
      <c r="L1571">
        <f>RAND()</f>
        <v/>
      </c>
      <c r="M1571">
        <f>IF('d_시나리오'!$J$6='d_시나리오'!$H$6,'d_시나리오'!$I$6,IF(L1571&lt;('d_시나리오'!$I$6-'d_시나리오'!$H$6)/('d_시나리오'!$J$6-'d_시나리오'!$H$6),'d_시나리오'!$H$6+SQRT(L1571*('d_시나리오'!$J$6-'d_시나리오'!$H$6)*('d_시나리오'!$I$6-'d_시나리오'!$H$6)),'d_시나리오'!$J$6-SQRT((1-L1571)*('d_시나리오'!$J$6-'d_시나리오'!$H$6)*('d_시나리오'!$J$6-'d_시나리오'!$I$6))))</f>
        <v/>
      </c>
      <c r="N1571">
        <f>INDEX('d_분포'!$B$2:$B$57,RANDBETWEEN(1,56))</f>
        <v/>
      </c>
      <c r="O1571">
        <f>BETAINV(RAND(),5,5)</f>
        <v/>
      </c>
      <c r="P1571">
        <f>'d_고정'!$B$1*'6_기대효과'!$H$7*('d_시나리오'!$I$7/'d_고정'!$B$2)*B1571</f>
        <v/>
      </c>
      <c r="Q1571">
        <f>P1571*C1571</f>
        <v/>
      </c>
      <c r="R1571">
        <f>P1571*E1571</f>
        <v/>
      </c>
      <c r="S1571">
        <f>R1571*G1571</f>
        <v/>
      </c>
      <c r="T1571">
        <f>Q1571+S1571</f>
        <v/>
      </c>
      <c r="U1571">
        <f>(Q1571*D1571+S1571*I1571)*(1-O1571)</f>
        <v/>
      </c>
      <c r="V1571">
        <f>(R1571*K1571*N1571+'d_고정'!$B$3*('6_기대효과'!$H$7/8)*N1571*'d_고정'!$B$10*M1571*('6_기대효과'!$K$7/'d_고정'!$B$9))*(1-O1571)</f>
        <v/>
      </c>
      <c r="W1571">
        <f>(S1571*I1571+R1571*MAX(K1571-'d_고정'!$B$10*M1571*('6_기대효과'!$K$7/'d_고정'!$B$9),0)*N1571)*(1-O1571)</f>
        <v/>
      </c>
      <c r="X1571">
        <f>U1571+V1571</f>
        <v/>
      </c>
      <c r="Y1571">
        <f>U1571/('d_고정'!$B$5*'6_기대효과'!$H$7/8)/'d_고정'!$B$6</f>
        <v/>
      </c>
      <c r="Z1571">
        <f>U1571/('d_고정'!$B$8*'6_기대효과'!$H$7/8)</f>
        <v/>
      </c>
    </row>
    <row r="1572">
      <c r="A1572">
        <f>RAND()</f>
        <v/>
      </c>
      <c r="B1572">
        <f>IF('d_시나리오'!$J$2='d_시나리오'!$H$2,'d_시나리오'!$I$2,IF(A1572&lt;('d_시나리오'!$I$2-'d_시나리오'!$H$2)/('d_시나리오'!$J$2-'d_시나리오'!$H$2),'d_시나리오'!$H$2+SQRT(A1572*('d_시나리오'!$J$2-'d_시나리오'!$H$2)*('d_시나리오'!$I$2-'d_시나리오'!$H$2)),'d_시나리오'!$J$2-SQRT((1-A1572)*('d_시나리오'!$J$2-'d_시나리오'!$H$2)*('d_시나리오'!$J$2-'d_시나리오'!$I$2))))</f>
        <v/>
      </c>
      <c r="C1572">
        <f>BETAINV(RAND(),2,6)</f>
        <v/>
      </c>
      <c r="D1572">
        <f>INDEX('d_분포'!$A$2:$A$28,RANDBETWEEN(1,27))</f>
        <v/>
      </c>
      <c r="E1572">
        <f>INDEX('d_분포'!$C$2:$C$5,RANDBETWEEN(1,4))*(0.9+0.2*RAND())</f>
        <v/>
      </c>
      <c r="F1572">
        <f>RAND()</f>
        <v/>
      </c>
      <c r="G1572">
        <f>IF('d_시나리오'!$J$3='d_시나리오'!$H$3,'d_시나리오'!$I$3,IF(F1572&lt;('d_시나리오'!$I$3-'d_시나리오'!$H$3)/('d_시나리오'!$J$3-'d_시나리오'!$H$3),'d_시나리오'!$H$3+SQRT(F1572*('d_시나리오'!$J$3-'d_시나리오'!$H$3)*('d_시나리오'!$I$3-'d_시나리오'!$H$3)),'d_시나리오'!$J$3-SQRT((1-F1572)*('d_시나리오'!$J$3-'d_시나리오'!$H$3)*('d_시나리오'!$J$3-'d_시나리오'!$I$3))))</f>
        <v/>
      </c>
      <c r="H1572">
        <f>RAND()</f>
        <v/>
      </c>
      <c r="I1572">
        <f>IF('d_시나리오'!$J$4='d_시나리오'!$H$4,'d_시나리오'!$I$4,IF(H1572&lt;('d_시나리오'!$I$4-'d_시나리오'!$H$4)/('d_시나리오'!$J$4-'d_시나리오'!$H$4),'d_시나리오'!$H$4+SQRT(H1572*('d_시나리오'!$J$4-'d_시나리오'!$H$4)*('d_시나리오'!$I$4-'d_시나리오'!$H$4)),'d_시나리오'!$J$4-SQRT((1-H1572)*('d_시나리오'!$J$4-'d_시나리오'!$H$4)*('d_시나리오'!$J$4-'d_시나리오'!$I$4))))</f>
        <v/>
      </c>
      <c r="J1572">
        <f>RAND()</f>
        <v/>
      </c>
      <c r="K1572">
        <f>IF('d_시나리오'!$J$5='d_시나리오'!$H$5,'d_시나리오'!$I$5,IF(J1572&lt;('d_시나리오'!$I$5-'d_시나리오'!$H$5)/('d_시나리오'!$J$5-'d_시나리오'!$H$5),'d_시나리오'!$H$5+SQRT(J1572*('d_시나리오'!$J$5-'d_시나리오'!$H$5)*('d_시나리오'!$I$5-'d_시나리오'!$H$5)),'d_시나리오'!$J$5-SQRT((1-J1572)*('d_시나리오'!$J$5-'d_시나리오'!$H$5)*('d_시나리오'!$J$5-'d_시나리오'!$I$5))))</f>
        <v/>
      </c>
      <c r="L1572">
        <f>RAND()</f>
        <v/>
      </c>
      <c r="M1572">
        <f>IF('d_시나리오'!$J$6='d_시나리오'!$H$6,'d_시나리오'!$I$6,IF(L1572&lt;('d_시나리오'!$I$6-'d_시나리오'!$H$6)/('d_시나리오'!$J$6-'d_시나리오'!$H$6),'d_시나리오'!$H$6+SQRT(L1572*('d_시나리오'!$J$6-'d_시나리오'!$H$6)*('d_시나리오'!$I$6-'d_시나리오'!$H$6)),'d_시나리오'!$J$6-SQRT((1-L1572)*('d_시나리오'!$J$6-'d_시나리오'!$H$6)*('d_시나리오'!$J$6-'d_시나리오'!$I$6))))</f>
        <v/>
      </c>
      <c r="N1572">
        <f>INDEX('d_분포'!$B$2:$B$57,RANDBETWEEN(1,56))</f>
        <v/>
      </c>
      <c r="O1572">
        <f>BETAINV(RAND(),5,5)</f>
        <v/>
      </c>
      <c r="P1572">
        <f>'d_고정'!$B$1*'6_기대효과'!$H$7*('d_시나리오'!$I$7/'d_고정'!$B$2)*B1572</f>
        <v/>
      </c>
      <c r="Q1572">
        <f>P1572*C1572</f>
        <v/>
      </c>
      <c r="R1572">
        <f>P1572*E1572</f>
        <v/>
      </c>
      <c r="S1572">
        <f>R1572*G1572</f>
        <v/>
      </c>
      <c r="T1572">
        <f>Q1572+S1572</f>
        <v/>
      </c>
      <c r="U1572">
        <f>(Q1572*D1572+S1572*I1572)*(1-O1572)</f>
        <v/>
      </c>
      <c r="V1572">
        <f>(R1572*K1572*N1572+'d_고정'!$B$3*('6_기대효과'!$H$7/8)*N1572*'d_고정'!$B$10*M1572*('6_기대효과'!$K$7/'d_고정'!$B$9))*(1-O1572)</f>
        <v/>
      </c>
      <c r="W1572">
        <f>(S1572*I1572+R1572*MAX(K1572-'d_고정'!$B$10*M1572*('6_기대효과'!$K$7/'d_고정'!$B$9),0)*N1572)*(1-O1572)</f>
        <v/>
      </c>
      <c r="X1572">
        <f>U1572+V1572</f>
        <v/>
      </c>
      <c r="Y1572">
        <f>U1572/('d_고정'!$B$5*'6_기대효과'!$H$7/8)/'d_고정'!$B$6</f>
        <v/>
      </c>
      <c r="Z1572">
        <f>U1572/('d_고정'!$B$8*'6_기대효과'!$H$7/8)</f>
        <v/>
      </c>
    </row>
    <row r="1573">
      <c r="A1573">
        <f>RAND()</f>
        <v/>
      </c>
      <c r="B1573">
        <f>IF('d_시나리오'!$J$2='d_시나리오'!$H$2,'d_시나리오'!$I$2,IF(A1573&lt;('d_시나리오'!$I$2-'d_시나리오'!$H$2)/('d_시나리오'!$J$2-'d_시나리오'!$H$2),'d_시나리오'!$H$2+SQRT(A1573*('d_시나리오'!$J$2-'d_시나리오'!$H$2)*('d_시나리오'!$I$2-'d_시나리오'!$H$2)),'d_시나리오'!$J$2-SQRT((1-A1573)*('d_시나리오'!$J$2-'d_시나리오'!$H$2)*('d_시나리오'!$J$2-'d_시나리오'!$I$2))))</f>
        <v/>
      </c>
      <c r="C1573">
        <f>BETAINV(RAND(),2,6)</f>
        <v/>
      </c>
      <c r="D1573">
        <f>INDEX('d_분포'!$A$2:$A$28,RANDBETWEEN(1,27))</f>
        <v/>
      </c>
      <c r="E1573">
        <f>INDEX('d_분포'!$C$2:$C$5,RANDBETWEEN(1,4))*(0.9+0.2*RAND())</f>
        <v/>
      </c>
      <c r="F1573">
        <f>RAND()</f>
        <v/>
      </c>
      <c r="G1573">
        <f>IF('d_시나리오'!$J$3='d_시나리오'!$H$3,'d_시나리오'!$I$3,IF(F1573&lt;('d_시나리오'!$I$3-'d_시나리오'!$H$3)/('d_시나리오'!$J$3-'d_시나리오'!$H$3),'d_시나리오'!$H$3+SQRT(F1573*('d_시나리오'!$J$3-'d_시나리오'!$H$3)*('d_시나리오'!$I$3-'d_시나리오'!$H$3)),'d_시나리오'!$J$3-SQRT((1-F1573)*('d_시나리오'!$J$3-'d_시나리오'!$H$3)*('d_시나리오'!$J$3-'d_시나리오'!$I$3))))</f>
        <v/>
      </c>
      <c r="H1573">
        <f>RAND()</f>
        <v/>
      </c>
      <c r="I1573">
        <f>IF('d_시나리오'!$J$4='d_시나리오'!$H$4,'d_시나리오'!$I$4,IF(H1573&lt;('d_시나리오'!$I$4-'d_시나리오'!$H$4)/('d_시나리오'!$J$4-'d_시나리오'!$H$4),'d_시나리오'!$H$4+SQRT(H1573*('d_시나리오'!$J$4-'d_시나리오'!$H$4)*('d_시나리오'!$I$4-'d_시나리오'!$H$4)),'d_시나리오'!$J$4-SQRT((1-H1573)*('d_시나리오'!$J$4-'d_시나리오'!$H$4)*('d_시나리오'!$J$4-'d_시나리오'!$I$4))))</f>
        <v/>
      </c>
      <c r="J1573">
        <f>RAND()</f>
        <v/>
      </c>
      <c r="K1573">
        <f>IF('d_시나리오'!$J$5='d_시나리오'!$H$5,'d_시나리오'!$I$5,IF(J1573&lt;('d_시나리오'!$I$5-'d_시나리오'!$H$5)/('d_시나리오'!$J$5-'d_시나리오'!$H$5),'d_시나리오'!$H$5+SQRT(J1573*('d_시나리오'!$J$5-'d_시나리오'!$H$5)*('d_시나리오'!$I$5-'d_시나리오'!$H$5)),'d_시나리오'!$J$5-SQRT((1-J1573)*('d_시나리오'!$J$5-'d_시나리오'!$H$5)*('d_시나리오'!$J$5-'d_시나리오'!$I$5))))</f>
        <v/>
      </c>
      <c r="L1573">
        <f>RAND()</f>
        <v/>
      </c>
      <c r="M1573">
        <f>IF('d_시나리오'!$J$6='d_시나리오'!$H$6,'d_시나리오'!$I$6,IF(L1573&lt;('d_시나리오'!$I$6-'d_시나리오'!$H$6)/('d_시나리오'!$J$6-'d_시나리오'!$H$6),'d_시나리오'!$H$6+SQRT(L1573*('d_시나리오'!$J$6-'d_시나리오'!$H$6)*('d_시나리오'!$I$6-'d_시나리오'!$H$6)),'d_시나리오'!$J$6-SQRT((1-L1573)*('d_시나리오'!$J$6-'d_시나리오'!$H$6)*('d_시나리오'!$J$6-'d_시나리오'!$I$6))))</f>
        <v/>
      </c>
      <c r="N1573">
        <f>INDEX('d_분포'!$B$2:$B$57,RANDBETWEEN(1,56))</f>
        <v/>
      </c>
      <c r="O1573">
        <f>BETAINV(RAND(),5,5)</f>
        <v/>
      </c>
      <c r="P1573">
        <f>'d_고정'!$B$1*'6_기대효과'!$H$7*('d_시나리오'!$I$7/'d_고정'!$B$2)*B1573</f>
        <v/>
      </c>
      <c r="Q1573">
        <f>P1573*C1573</f>
        <v/>
      </c>
      <c r="R1573">
        <f>P1573*E1573</f>
        <v/>
      </c>
      <c r="S1573">
        <f>R1573*G1573</f>
        <v/>
      </c>
      <c r="T1573">
        <f>Q1573+S1573</f>
        <v/>
      </c>
      <c r="U1573">
        <f>(Q1573*D1573+S1573*I1573)*(1-O1573)</f>
        <v/>
      </c>
      <c r="V1573">
        <f>(R1573*K1573*N1573+'d_고정'!$B$3*('6_기대효과'!$H$7/8)*N1573*'d_고정'!$B$10*M1573*('6_기대효과'!$K$7/'d_고정'!$B$9))*(1-O1573)</f>
        <v/>
      </c>
      <c r="W1573">
        <f>(S1573*I1573+R1573*MAX(K1573-'d_고정'!$B$10*M1573*('6_기대효과'!$K$7/'d_고정'!$B$9),0)*N1573)*(1-O1573)</f>
        <v/>
      </c>
      <c r="X1573">
        <f>U1573+V1573</f>
        <v/>
      </c>
      <c r="Y1573">
        <f>U1573/('d_고정'!$B$5*'6_기대효과'!$H$7/8)/'d_고정'!$B$6</f>
        <v/>
      </c>
      <c r="Z1573">
        <f>U1573/('d_고정'!$B$8*'6_기대효과'!$H$7/8)</f>
        <v/>
      </c>
    </row>
    <row r="1574">
      <c r="A1574">
        <f>RAND()</f>
        <v/>
      </c>
      <c r="B1574">
        <f>IF('d_시나리오'!$J$2='d_시나리오'!$H$2,'d_시나리오'!$I$2,IF(A1574&lt;('d_시나리오'!$I$2-'d_시나리오'!$H$2)/('d_시나리오'!$J$2-'d_시나리오'!$H$2),'d_시나리오'!$H$2+SQRT(A1574*('d_시나리오'!$J$2-'d_시나리오'!$H$2)*('d_시나리오'!$I$2-'d_시나리오'!$H$2)),'d_시나리오'!$J$2-SQRT((1-A1574)*('d_시나리오'!$J$2-'d_시나리오'!$H$2)*('d_시나리오'!$J$2-'d_시나리오'!$I$2))))</f>
        <v/>
      </c>
      <c r="C1574">
        <f>BETAINV(RAND(),2,6)</f>
        <v/>
      </c>
      <c r="D1574">
        <f>INDEX('d_분포'!$A$2:$A$28,RANDBETWEEN(1,27))</f>
        <v/>
      </c>
      <c r="E1574">
        <f>INDEX('d_분포'!$C$2:$C$5,RANDBETWEEN(1,4))*(0.9+0.2*RAND())</f>
        <v/>
      </c>
      <c r="F1574">
        <f>RAND()</f>
        <v/>
      </c>
      <c r="G1574">
        <f>IF('d_시나리오'!$J$3='d_시나리오'!$H$3,'d_시나리오'!$I$3,IF(F1574&lt;('d_시나리오'!$I$3-'d_시나리오'!$H$3)/('d_시나리오'!$J$3-'d_시나리오'!$H$3),'d_시나리오'!$H$3+SQRT(F1574*('d_시나리오'!$J$3-'d_시나리오'!$H$3)*('d_시나리오'!$I$3-'d_시나리오'!$H$3)),'d_시나리오'!$J$3-SQRT((1-F1574)*('d_시나리오'!$J$3-'d_시나리오'!$H$3)*('d_시나리오'!$J$3-'d_시나리오'!$I$3))))</f>
        <v/>
      </c>
      <c r="H1574">
        <f>RAND()</f>
        <v/>
      </c>
      <c r="I1574">
        <f>IF('d_시나리오'!$J$4='d_시나리오'!$H$4,'d_시나리오'!$I$4,IF(H1574&lt;('d_시나리오'!$I$4-'d_시나리오'!$H$4)/('d_시나리오'!$J$4-'d_시나리오'!$H$4),'d_시나리오'!$H$4+SQRT(H1574*('d_시나리오'!$J$4-'d_시나리오'!$H$4)*('d_시나리오'!$I$4-'d_시나리오'!$H$4)),'d_시나리오'!$J$4-SQRT((1-H1574)*('d_시나리오'!$J$4-'d_시나리오'!$H$4)*('d_시나리오'!$J$4-'d_시나리오'!$I$4))))</f>
        <v/>
      </c>
      <c r="J1574">
        <f>RAND()</f>
        <v/>
      </c>
      <c r="K1574">
        <f>IF('d_시나리오'!$J$5='d_시나리오'!$H$5,'d_시나리오'!$I$5,IF(J1574&lt;('d_시나리오'!$I$5-'d_시나리오'!$H$5)/('d_시나리오'!$J$5-'d_시나리오'!$H$5),'d_시나리오'!$H$5+SQRT(J1574*('d_시나리오'!$J$5-'d_시나리오'!$H$5)*('d_시나리오'!$I$5-'d_시나리오'!$H$5)),'d_시나리오'!$J$5-SQRT((1-J1574)*('d_시나리오'!$J$5-'d_시나리오'!$H$5)*('d_시나리오'!$J$5-'d_시나리오'!$I$5))))</f>
        <v/>
      </c>
      <c r="L1574">
        <f>RAND()</f>
        <v/>
      </c>
      <c r="M1574">
        <f>IF('d_시나리오'!$J$6='d_시나리오'!$H$6,'d_시나리오'!$I$6,IF(L1574&lt;('d_시나리오'!$I$6-'d_시나리오'!$H$6)/('d_시나리오'!$J$6-'d_시나리오'!$H$6),'d_시나리오'!$H$6+SQRT(L1574*('d_시나리오'!$J$6-'d_시나리오'!$H$6)*('d_시나리오'!$I$6-'d_시나리오'!$H$6)),'d_시나리오'!$J$6-SQRT((1-L1574)*('d_시나리오'!$J$6-'d_시나리오'!$H$6)*('d_시나리오'!$J$6-'d_시나리오'!$I$6))))</f>
        <v/>
      </c>
      <c r="N1574">
        <f>INDEX('d_분포'!$B$2:$B$57,RANDBETWEEN(1,56))</f>
        <v/>
      </c>
      <c r="O1574">
        <f>BETAINV(RAND(),5,5)</f>
        <v/>
      </c>
      <c r="P1574">
        <f>'d_고정'!$B$1*'6_기대효과'!$H$7*('d_시나리오'!$I$7/'d_고정'!$B$2)*B1574</f>
        <v/>
      </c>
      <c r="Q1574">
        <f>P1574*C1574</f>
        <v/>
      </c>
      <c r="R1574">
        <f>P1574*E1574</f>
        <v/>
      </c>
      <c r="S1574">
        <f>R1574*G1574</f>
        <v/>
      </c>
      <c r="T1574">
        <f>Q1574+S1574</f>
        <v/>
      </c>
      <c r="U1574">
        <f>(Q1574*D1574+S1574*I1574)*(1-O1574)</f>
        <v/>
      </c>
      <c r="V1574">
        <f>(R1574*K1574*N1574+'d_고정'!$B$3*('6_기대효과'!$H$7/8)*N1574*'d_고정'!$B$10*M1574*('6_기대효과'!$K$7/'d_고정'!$B$9))*(1-O1574)</f>
        <v/>
      </c>
      <c r="W1574">
        <f>(S1574*I1574+R1574*MAX(K1574-'d_고정'!$B$10*M1574*('6_기대효과'!$K$7/'d_고정'!$B$9),0)*N1574)*(1-O1574)</f>
        <v/>
      </c>
      <c r="X1574">
        <f>U1574+V1574</f>
        <v/>
      </c>
      <c r="Y1574">
        <f>U1574/('d_고정'!$B$5*'6_기대효과'!$H$7/8)/'d_고정'!$B$6</f>
        <v/>
      </c>
      <c r="Z1574">
        <f>U1574/('d_고정'!$B$8*'6_기대효과'!$H$7/8)</f>
        <v/>
      </c>
    </row>
    <row r="1575">
      <c r="A1575">
        <f>RAND()</f>
        <v/>
      </c>
      <c r="B1575">
        <f>IF('d_시나리오'!$J$2='d_시나리오'!$H$2,'d_시나리오'!$I$2,IF(A1575&lt;('d_시나리오'!$I$2-'d_시나리오'!$H$2)/('d_시나리오'!$J$2-'d_시나리오'!$H$2),'d_시나리오'!$H$2+SQRT(A1575*('d_시나리오'!$J$2-'d_시나리오'!$H$2)*('d_시나리오'!$I$2-'d_시나리오'!$H$2)),'d_시나리오'!$J$2-SQRT((1-A1575)*('d_시나리오'!$J$2-'d_시나리오'!$H$2)*('d_시나리오'!$J$2-'d_시나리오'!$I$2))))</f>
        <v/>
      </c>
      <c r="C1575">
        <f>BETAINV(RAND(),2,6)</f>
        <v/>
      </c>
      <c r="D1575">
        <f>INDEX('d_분포'!$A$2:$A$28,RANDBETWEEN(1,27))</f>
        <v/>
      </c>
      <c r="E1575">
        <f>INDEX('d_분포'!$C$2:$C$5,RANDBETWEEN(1,4))*(0.9+0.2*RAND())</f>
        <v/>
      </c>
      <c r="F1575">
        <f>RAND()</f>
        <v/>
      </c>
      <c r="G1575">
        <f>IF('d_시나리오'!$J$3='d_시나리오'!$H$3,'d_시나리오'!$I$3,IF(F1575&lt;('d_시나리오'!$I$3-'d_시나리오'!$H$3)/('d_시나리오'!$J$3-'d_시나리오'!$H$3),'d_시나리오'!$H$3+SQRT(F1575*('d_시나리오'!$J$3-'d_시나리오'!$H$3)*('d_시나리오'!$I$3-'d_시나리오'!$H$3)),'d_시나리오'!$J$3-SQRT((1-F1575)*('d_시나리오'!$J$3-'d_시나리오'!$H$3)*('d_시나리오'!$J$3-'d_시나리오'!$I$3))))</f>
        <v/>
      </c>
      <c r="H1575">
        <f>RAND()</f>
        <v/>
      </c>
      <c r="I1575">
        <f>IF('d_시나리오'!$J$4='d_시나리오'!$H$4,'d_시나리오'!$I$4,IF(H1575&lt;('d_시나리오'!$I$4-'d_시나리오'!$H$4)/('d_시나리오'!$J$4-'d_시나리오'!$H$4),'d_시나리오'!$H$4+SQRT(H1575*('d_시나리오'!$J$4-'d_시나리오'!$H$4)*('d_시나리오'!$I$4-'d_시나리오'!$H$4)),'d_시나리오'!$J$4-SQRT((1-H1575)*('d_시나리오'!$J$4-'d_시나리오'!$H$4)*('d_시나리오'!$J$4-'d_시나리오'!$I$4))))</f>
        <v/>
      </c>
      <c r="J1575">
        <f>RAND()</f>
        <v/>
      </c>
      <c r="K1575">
        <f>IF('d_시나리오'!$J$5='d_시나리오'!$H$5,'d_시나리오'!$I$5,IF(J1575&lt;('d_시나리오'!$I$5-'d_시나리오'!$H$5)/('d_시나리오'!$J$5-'d_시나리오'!$H$5),'d_시나리오'!$H$5+SQRT(J1575*('d_시나리오'!$J$5-'d_시나리오'!$H$5)*('d_시나리오'!$I$5-'d_시나리오'!$H$5)),'d_시나리오'!$J$5-SQRT((1-J1575)*('d_시나리오'!$J$5-'d_시나리오'!$H$5)*('d_시나리오'!$J$5-'d_시나리오'!$I$5))))</f>
        <v/>
      </c>
      <c r="L1575">
        <f>RAND()</f>
        <v/>
      </c>
      <c r="M1575">
        <f>IF('d_시나리오'!$J$6='d_시나리오'!$H$6,'d_시나리오'!$I$6,IF(L1575&lt;('d_시나리오'!$I$6-'d_시나리오'!$H$6)/('d_시나리오'!$J$6-'d_시나리오'!$H$6),'d_시나리오'!$H$6+SQRT(L1575*('d_시나리오'!$J$6-'d_시나리오'!$H$6)*('d_시나리오'!$I$6-'d_시나리오'!$H$6)),'d_시나리오'!$J$6-SQRT((1-L1575)*('d_시나리오'!$J$6-'d_시나리오'!$H$6)*('d_시나리오'!$J$6-'d_시나리오'!$I$6))))</f>
        <v/>
      </c>
      <c r="N1575">
        <f>INDEX('d_분포'!$B$2:$B$57,RANDBETWEEN(1,56))</f>
        <v/>
      </c>
      <c r="O1575">
        <f>BETAINV(RAND(),5,5)</f>
        <v/>
      </c>
      <c r="P1575">
        <f>'d_고정'!$B$1*'6_기대효과'!$H$7*('d_시나리오'!$I$7/'d_고정'!$B$2)*B1575</f>
        <v/>
      </c>
      <c r="Q1575">
        <f>P1575*C1575</f>
        <v/>
      </c>
      <c r="R1575">
        <f>P1575*E1575</f>
        <v/>
      </c>
      <c r="S1575">
        <f>R1575*G1575</f>
        <v/>
      </c>
      <c r="T1575">
        <f>Q1575+S1575</f>
        <v/>
      </c>
      <c r="U1575">
        <f>(Q1575*D1575+S1575*I1575)*(1-O1575)</f>
        <v/>
      </c>
      <c r="V1575">
        <f>(R1575*K1575*N1575+'d_고정'!$B$3*('6_기대효과'!$H$7/8)*N1575*'d_고정'!$B$10*M1575*('6_기대효과'!$K$7/'d_고정'!$B$9))*(1-O1575)</f>
        <v/>
      </c>
      <c r="W1575">
        <f>(S1575*I1575+R1575*MAX(K1575-'d_고정'!$B$10*M1575*('6_기대효과'!$K$7/'d_고정'!$B$9),0)*N1575)*(1-O1575)</f>
        <v/>
      </c>
      <c r="X1575">
        <f>U1575+V1575</f>
        <v/>
      </c>
      <c r="Y1575">
        <f>U1575/('d_고정'!$B$5*'6_기대효과'!$H$7/8)/'d_고정'!$B$6</f>
        <v/>
      </c>
      <c r="Z1575">
        <f>U1575/('d_고정'!$B$8*'6_기대효과'!$H$7/8)</f>
        <v/>
      </c>
    </row>
    <row r="1576">
      <c r="A1576">
        <f>RAND()</f>
        <v/>
      </c>
      <c r="B1576">
        <f>IF('d_시나리오'!$J$2='d_시나리오'!$H$2,'d_시나리오'!$I$2,IF(A1576&lt;('d_시나리오'!$I$2-'d_시나리오'!$H$2)/('d_시나리오'!$J$2-'d_시나리오'!$H$2),'d_시나리오'!$H$2+SQRT(A1576*('d_시나리오'!$J$2-'d_시나리오'!$H$2)*('d_시나리오'!$I$2-'d_시나리오'!$H$2)),'d_시나리오'!$J$2-SQRT((1-A1576)*('d_시나리오'!$J$2-'d_시나리오'!$H$2)*('d_시나리오'!$J$2-'d_시나리오'!$I$2))))</f>
        <v/>
      </c>
      <c r="C1576">
        <f>BETAINV(RAND(),2,6)</f>
        <v/>
      </c>
      <c r="D1576">
        <f>INDEX('d_분포'!$A$2:$A$28,RANDBETWEEN(1,27))</f>
        <v/>
      </c>
      <c r="E1576">
        <f>INDEX('d_분포'!$C$2:$C$5,RANDBETWEEN(1,4))*(0.9+0.2*RAND())</f>
        <v/>
      </c>
      <c r="F1576">
        <f>RAND()</f>
        <v/>
      </c>
      <c r="G1576">
        <f>IF('d_시나리오'!$J$3='d_시나리오'!$H$3,'d_시나리오'!$I$3,IF(F1576&lt;('d_시나리오'!$I$3-'d_시나리오'!$H$3)/('d_시나리오'!$J$3-'d_시나리오'!$H$3),'d_시나리오'!$H$3+SQRT(F1576*('d_시나리오'!$J$3-'d_시나리오'!$H$3)*('d_시나리오'!$I$3-'d_시나리오'!$H$3)),'d_시나리오'!$J$3-SQRT((1-F1576)*('d_시나리오'!$J$3-'d_시나리오'!$H$3)*('d_시나리오'!$J$3-'d_시나리오'!$I$3))))</f>
        <v/>
      </c>
      <c r="H1576">
        <f>RAND()</f>
        <v/>
      </c>
      <c r="I1576">
        <f>IF('d_시나리오'!$J$4='d_시나리오'!$H$4,'d_시나리오'!$I$4,IF(H1576&lt;('d_시나리오'!$I$4-'d_시나리오'!$H$4)/('d_시나리오'!$J$4-'d_시나리오'!$H$4),'d_시나리오'!$H$4+SQRT(H1576*('d_시나리오'!$J$4-'d_시나리오'!$H$4)*('d_시나리오'!$I$4-'d_시나리오'!$H$4)),'d_시나리오'!$J$4-SQRT((1-H1576)*('d_시나리오'!$J$4-'d_시나리오'!$H$4)*('d_시나리오'!$J$4-'d_시나리오'!$I$4))))</f>
        <v/>
      </c>
      <c r="J1576">
        <f>RAND()</f>
        <v/>
      </c>
      <c r="K1576">
        <f>IF('d_시나리오'!$J$5='d_시나리오'!$H$5,'d_시나리오'!$I$5,IF(J1576&lt;('d_시나리오'!$I$5-'d_시나리오'!$H$5)/('d_시나리오'!$J$5-'d_시나리오'!$H$5),'d_시나리오'!$H$5+SQRT(J1576*('d_시나리오'!$J$5-'d_시나리오'!$H$5)*('d_시나리오'!$I$5-'d_시나리오'!$H$5)),'d_시나리오'!$J$5-SQRT((1-J1576)*('d_시나리오'!$J$5-'d_시나리오'!$H$5)*('d_시나리오'!$J$5-'d_시나리오'!$I$5))))</f>
        <v/>
      </c>
      <c r="L1576">
        <f>RAND()</f>
        <v/>
      </c>
      <c r="M1576">
        <f>IF('d_시나리오'!$J$6='d_시나리오'!$H$6,'d_시나리오'!$I$6,IF(L1576&lt;('d_시나리오'!$I$6-'d_시나리오'!$H$6)/('d_시나리오'!$J$6-'d_시나리오'!$H$6),'d_시나리오'!$H$6+SQRT(L1576*('d_시나리오'!$J$6-'d_시나리오'!$H$6)*('d_시나리오'!$I$6-'d_시나리오'!$H$6)),'d_시나리오'!$J$6-SQRT((1-L1576)*('d_시나리오'!$J$6-'d_시나리오'!$H$6)*('d_시나리오'!$J$6-'d_시나리오'!$I$6))))</f>
        <v/>
      </c>
      <c r="N1576">
        <f>INDEX('d_분포'!$B$2:$B$57,RANDBETWEEN(1,56))</f>
        <v/>
      </c>
      <c r="O1576">
        <f>BETAINV(RAND(),5,5)</f>
        <v/>
      </c>
      <c r="P1576">
        <f>'d_고정'!$B$1*'6_기대효과'!$H$7*('d_시나리오'!$I$7/'d_고정'!$B$2)*B1576</f>
        <v/>
      </c>
      <c r="Q1576">
        <f>P1576*C1576</f>
        <v/>
      </c>
      <c r="R1576">
        <f>P1576*E1576</f>
        <v/>
      </c>
      <c r="S1576">
        <f>R1576*G1576</f>
        <v/>
      </c>
      <c r="T1576">
        <f>Q1576+S1576</f>
        <v/>
      </c>
      <c r="U1576">
        <f>(Q1576*D1576+S1576*I1576)*(1-O1576)</f>
        <v/>
      </c>
      <c r="V1576">
        <f>(R1576*K1576*N1576+'d_고정'!$B$3*('6_기대효과'!$H$7/8)*N1576*'d_고정'!$B$10*M1576*('6_기대효과'!$K$7/'d_고정'!$B$9))*(1-O1576)</f>
        <v/>
      </c>
      <c r="W1576">
        <f>(S1576*I1576+R1576*MAX(K1576-'d_고정'!$B$10*M1576*('6_기대효과'!$K$7/'d_고정'!$B$9),0)*N1576)*(1-O1576)</f>
        <v/>
      </c>
      <c r="X1576">
        <f>U1576+V1576</f>
        <v/>
      </c>
      <c r="Y1576">
        <f>U1576/('d_고정'!$B$5*'6_기대효과'!$H$7/8)/'d_고정'!$B$6</f>
        <v/>
      </c>
      <c r="Z1576">
        <f>U1576/('d_고정'!$B$8*'6_기대효과'!$H$7/8)</f>
        <v/>
      </c>
    </row>
    <row r="1577">
      <c r="A1577">
        <f>RAND()</f>
        <v/>
      </c>
      <c r="B1577">
        <f>IF('d_시나리오'!$J$2='d_시나리오'!$H$2,'d_시나리오'!$I$2,IF(A1577&lt;('d_시나리오'!$I$2-'d_시나리오'!$H$2)/('d_시나리오'!$J$2-'d_시나리오'!$H$2),'d_시나리오'!$H$2+SQRT(A1577*('d_시나리오'!$J$2-'d_시나리오'!$H$2)*('d_시나리오'!$I$2-'d_시나리오'!$H$2)),'d_시나리오'!$J$2-SQRT((1-A1577)*('d_시나리오'!$J$2-'d_시나리오'!$H$2)*('d_시나리오'!$J$2-'d_시나리오'!$I$2))))</f>
        <v/>
      </c>
      <c r="C1577">
        <f>BETAINV(RAND(),2,6)</f>
        <v/>
      </c>
      <c r="D1577">
        <f>INDEX('d_분포'!$A$2:$A$28,RANDBETWEEN(1,27))</f>
        <v/>
      </c>
      <c r="E1577">
        <f>INDEX('d_분포'!$C$2:$C$5,RANDBETWEEN(1,4))*(0.9+0.2*RAND())</f>
        <v/>
      </c>
      <c r="F1577">
        <f>RAND()</f>
        <v/>
      </c>
      <c r="G1577">
        <f>IF('d_시나리오'!$J$3='d_시나리오'!$H$3,'d_시나리오'!$I$3,IF(F1577&lt;('d_시나리오'!$I$3-'d_시나리오'!$H$3)/('d_시나리오'!$J$3-'d_시나리오'!$H$3),'d_시나리오'!$H$3+SQRT(F1577*('d_시나리오'!$J$3-'d_시나리오'!$H$3)*('d_시나리오'!$I$3-'d_시나리오'!$H$3)),'d_시나리오'!$J$3-SQRT((1-F1577)*('d_시나리오'!$J$3-'d_시나리오'!$H$3)*('d_시나리오'!$J$3-'d_시나리오'!$I$3))))</f>
        <v/>
      </c>
      <c r="H1577">
        <f>RAND()</f>
        <v/>
      </c>
      <c r="I1577">
        <f>IF('d_시나리오'!$J$4='d_시나리오'!$H$4,'d_시나리오'!$I$4,IF(H1577&lt;('d_시나리오'!$I$4-'d_시나리오'!$H$4)/('d_시나리오'!$J$4-'d_시나리오'!$H$4),'d_시나리오'!$H$4+SQRT(H1577*('d_시나리오'!$J$4-'d_시나리오'!$H$4)*('d_시나리오'!$I$4-'d_시나리오'!$H$4)),'d_시나리오'!$J$4-SQRT((1-H1577)*('d_시나리오'!$J$4-'d_시나리오'!$H$4)*('d_시나리오'!$J$4-'d_시나리오'!$I$4))))</f>
        <v/>
      </c>
      <c r="J1577">
        <f>RAND()</f>
        <v/>
      </c>
      <c r="K1577">
        <f>IF('d_시나리오'!$J$5='d_시나리오'!$H$5,'d_시나리오'!$I$5,IF(J1577&lt;('d_시나리오'!$I$5-'d_시나리오'!$H$5)/('d_시나리오'!$J$5-'d_시나리오'!$H$5),'d_시나리오'!$H$5+SQRT(J1577*('d_시나리오'!$J$5-'d_시나리오'!$H$5)*('d_시나리오'!$I$5-'d_시나리오'!$H$5)),'d_시나리오'!$J$5-SQRT((1-J1577)*('d_시나리오'!$J$5-'d_시나리오'!$H$5)*('d_시나리오'!$J$5-'d_시나리오'!$I$5))))</f>
        <v/>
      </c>
      <c r="L1577">
        <f>RAND()</f>
        <v/>
      </c>
      <c r="M1577">
        <f>IF('d_시나리오'!$J$6='d_시나리오'!$H$6,'d_시나리오'!$I$6,IF(L1577&lt;('d_시나리오'!$I$6-'d_시나리오'!$H$6)/('d_시나리오'!$J$6-'d_시나리오'!$H$6),'d_시나리오'!$H$6+SQRT(L1577*('d_시나리오'!$J$6-'d_시나리오'!$H$6)*('d_시나리오'!$I$6-'d_시나리오'!$H$6)),'d_시나리오'!$J$6-SQRT((1-L1577)*('d_시나리오'!$J$6-'d_시나리오'!$H$6)*('d_시나리오'!$J$6-'d_시나리오'!$I$6))))</f>
        <v/>
      </c>
      <c r="N1577">
        <f>INDEX('d_분포'!$B$2:$B$57,RANDBETWEEN(1,56))</f>
        <v/>
      </c>
      <c r="O1577">
        <f>BETAINV(RAND(),5,5)</f>
        <v/>
      </c>
      <c r="P1577">
        <f>'d_고정'!$B$1*'6_기대효과'!$H$7*('d_시나리오'!$I$7/'d_고정'!$B$2)*B1577</f>
        <v/>
      </c>
      <c r="Q1577">
        <f>P1577*C1577</f>
        <v/>
      </c>
      <c r="R1577">
        <f>P1577*E1577</f>
        <v/>
      </c>
      <c r="S1577">
        <f>R1577*G1577</f>
        <v/>
      </c>
      <c r="T1577">
        <f>Q1577+S1577</f>
        <v/>
      </c>
      <c r="U1577">
        <f>(Q1577*D1577+S1577*I1577)*(1-O1577)</f>
        <v/>
      </c>
      <c r="V1577">
        <f>(R1577*K1577*N1577+'d_고정'!$B$3*('6_기대효과'!$H$7/8)*N1577*'d_고정'!$B$10*M1577*('6_기대효과'!$K$7/'d_고정'!$B$9))*(1-O1577)</f>
        <v/>
      </c>
      <c r="W1577">
        <f>(S1577*I1577+R1577*MAX(K1577-'d_고정'!$B$10*M1577*('6_기대효과'!$K$7/'d_고정'!$B$9),0)*N1577)*(1-O1577)</f>
        <v/>
      </c>
      <c r="X1577">
        <f>U1577+V1577</f>
        <v/>
      </c>
      <c r="Y1577">
        <f>U1577/('d_고정'!$B$5*'6_기대효과'!$H$7/8)/'d_고정'!$B$6</f>
        <v/>
      </c>
      <c r="Z1577">
        <f>U1577/('d_고정'!$B$8*'6_기대효과'!$H$7/8)</f>
        <v/>
      </c>
    </row>
    <row r="1578">
      <c r="A1578">
        <f>RAND()</f>
        <v/>
      </c>
      <c r="B1578">
        <f>IF('d_시나리오'!$J$2='d_시나리오'!$H$2,'d_시나리오'!$I$2,IF(A1578&lt;('d_시나리오'!$I$2-'d_시나리오'!$H$2)/('d_시나리오'!$J$2-'d_시나리오'!$H$2),'d_시나리오'!$H$2+SQRT(A1578*('d_시나리오'!$J$2-'d_시나리오'!$H$2)*('d_시나리오'!$I$2-'d_시나리오'!$H$2)),'d_시나리오'!$J$2-SQRT((1-A1578)*('d_시나리오'!$J$2-'d_시나리오'!$H$2)*('d_시나리오'!$J$2-'d_시나리오'!$I$2))))</f>
        <v/>
      </c>
      <c r="C1578">
        <f>BETAINV(RAND(),2,6)</f>
        <v/>
      </c>
      <c r="D1578">
        <f>INDEX('d_분포'!$A$2:$A$28,RANDBETWEEN(1,27))</f>
        <v/>
      </c>
      <c r="E1578">
        <f>INDEX('d_분포'!$C$2:$C$5,RANDBETWEEN(1,4))*(0.9+0.2*RAND())</f>
        <v/>
      </c>
      <c r="F1578">
        <f>RAND()</f>
        <v/>
      </c>
      <c r="G1578">
        <f>IF('d_시나리오'!$J$3='d_시나리오'!$H$3,'d_시나리오'!$I$3,IF(F1578&lt;('d_시나리오'!$I$3-'d_시나리오'!$H$3)/('d_시나리오'!$J$3-'d_시나리오'!$H$3),'d_시나리오'!$H$3+SQRT(F1578*('d_시나리오'!$J$3-'d_시나리오'!$H$3)*('d_시나리오'!$I$3-'d_시나리오'!$H$3)),'d_시나리오'!$J$3-SQRT((1-F1578)*('d_시나리오'!$J$3-'d_시나리오'!$H$3)*('d_시나리오'!$J$3-'d_시나리오'!$I$3))))</f>
        <v/>
      </c>
      <c r="H1578">
        <f>RAND()</f>
        <v/>
      </c>
      <c r="I1578">
        <f>IF('d_시나리오'!$J$4='d_시나리오'!$H$4,'d_시나리오'!$I$4,IF(H1578&lt;('d_시나리오'!$I$4-'d_시나리오'!$H$4)/('d_시나리오'!$J$4-'d_시나리오'!$H$4),'d_시나리오'!$H$4+SQRT(H1578*('d_시나리오'!$J$4-'d_시나리오'!$H$4)*('d_시나리오'!$I$4-'d_시나리오'!$H$4)),'d_시나리오'!$J$4-SQRT((1-H1578)*('d_시나리오'!$J$4-'d_시나리오'!$H$4)*('d_시나리오'!$J$4-'d_시나리오'!$I$4))))</f>
        <v/>
      </c>
      <c r="J1578">
        <f>RAND()</f>
        <v/>
      </c>
      <c r="K1578">
        <f>IF('d_시나리오'!$J$5='d_시나리오'!$H$5,'d_시나리오'!$I$5,IF(J1578&lt;('d_시나리오'!$I$5-'d_시나리오'!$H$5)/('d_시나리오'!$J$5-'d_시나리오'!$H$5),'d_시나리오'!$H$5+SQRT(J1578*('d_시나리오'!$J$5-'d_시나리오'!$H$5)*('d_시나리오'!$I$5-'d_시나리오'!$H$5)),'d_시나리오'!$J$5-SQRT((1-J1578)*('d_시나리오'!$J$5-'d_시나리오'!$H$5)*('d_시나리오'!$J$5-'d_시나리오'!$I$5))))</f>
        <v/>
      </c>
      <c r="L1578">
        <f>RAND()</f>
        <v/>
      </c>
      <c r="M1578">
        <f>IF('d_시나리오'!$J$6='d_시나리오'!$H$6,'d_시나리오'!$I$6,IF(L1578&lt;('d_시나리오'!$I$6-'d_시나리오'!$H$6)/('d_시나리오'!$J$6-'d_시나리오'!$H$6),'d_시나리오'!$H$6+SQRT(L1578*('d_시나리오'!$J$6-'d_시나리오'!$H$6)*('d_시나리오'!$I$6-'d_시나리오'!$H$6)),'d_시나리오'!$J$6-SQRT((1-L1578)*('d_시나리오'!$J$6-'d_시나리오'!$H$6)*('d_시나리오'!$J$6-'d_시나리오'!$I$6))))</f>
        <v/>
      </c>
      <c r="N1578">
        <f>INDEX('d_분포'!$B$2:$B$57,RANDBETWEEN(1,56))</f>
        <v/>
      </c>
      <c r="O1578">
        <f>BETAINV(RAND(),5,5)</f>
        <v/>
      </c>
      <c r="P1578">
        <f>'d_고정'!$B$1*'6_기대효과'!$H$7*('d_시나리오'!$I$7/'d_고정'!$B$2)*B1578</f>
        <v/>
      </c>
      <c r="Q1578">
        <f>P1578*C1578</f>
        <v/>
      </c>
      <c r="R1578">
        <f>P1578*E1578</f>
        <v/>
      </c>
      <c r="S1578">
        <f>R1578*G1578</f>
        <v/>
      </c>
      <c r="T1578">
        <f>Q1578+S1578</f>
        <v/>
      </c>
      <c r="U1578">
        <f>(Q1578*D1578+S1578*I1578)*(1-O1578)</f>
        <v/>
      </c>
      <c r="V1578">
        <f>(R1578*K1578*N1578+'d_고정'!$B$3*('6_기대효과'!$H$7/8)*N1578*'d_고정'!$B$10*M1578*('6_기대효과'!$K$7/'d_고정'!$B$9))*(1-O1578)</f>
        <v/>
      </c>
      <c r="W1578">
        <f>(S1578*I1578+R1578*MAX(K1578-'d_고정'!$B$10*M1578*('6_기대효과'!$K$7/'d_고정'!$B$9),0)*N1578)*(1-O1578)</f>
        <v/>
      </c>
      <c r="X1578">
        <f>U1578+V1578</f>
        <v/>
      </c>
      <c r="Y1578">
        <f>U1578/('d_고정'!$B$5*'6_기대효과'!$H$7/8)/'d_고정'!$B$6</f>
        <v/>
      </c>
      <c r="Z1578">
        <f>U1578/('d_고정'!$B$8*'6_기대효과'!$H$7/8)</f>
        <v/>
      </c>
    </row>
    <row r="1579">
      <c r="A1579">
        <f>RAND()</f>
        <v/>
      </c>
      <c r="B1579">
        <f>IF('d_시나리오'!$J$2='d_시나리오'!$H$2,'d_시나리오'!$I$2,IF(A1579&lt;('d_시나리오'!$I$2-'d_시나리오'!$H$2)/('d_시나리오'!$J$2-'d_시나리오'!$H$2),'d_시나리오'!$H$2+SQRT(A1579*('d_시나리오'!$J$2-'d_시나리오'!$H$2)*('d_시나리오'!$I$2-'d_시나리오'!$H$2)),'d_시나리오'!$J$2-SQRT((1-A1579)*('d_시나리오'!$J$2-'d_시나리오'!$H$2)*('d_시나리오'!$J$2-'d_시나리오'!$I$2))))</f>
        <v/>
      </c>
      <c r="C1579">
        <f>BETAINV(RAND(),2,6)</f>
        <v/>
      </c>
      <c r="D1579">
        <f>INDEX('d_분포'!$A$2:$A$28,RANDBETWEEN(1,27))</f>
        <v/>
      </c>
      <c r="E1579">
        <f>INDEX('d_분포'!$C$2:$C$5,RANDBETWEEN(1,4))*(0.9+0.2*RAND())</f>
        <v/>
      </c>
      <c r="F1579">
        <f>RAND()</f>
        <v/>
      </c>
      <c r="G1579">
        <f>IF('d_시나리오'!$J$3='d_시나리오'!$H$3,'d_시나리오'!$I$3,IF(F1579&lt;('d_시나리오'!$I$3-'d_시나리오'!$H$3)/('d_시나리오'!$J$3-'d_시나리오'!$H$3),'d_시나리오'!$H$3+SQRT(F1579*('d_시나리오'!$J$3-'d_시나리오'!$H$3)*('d_시나리오'!$I$3-'d_시나리오'!$H$3)),'d_시나리오'!$J$3-SQRT((1-F1579)*('d_시나리오'!$J$3-'d_시나리오'!$H$3)*('d_시나리오'!$J$3-'d_시나리오'!$I$3))))</f>
        <v/>
      </c>
      <c r="H1579">
        <f>RAND()</f>
        <v/>
      </c>
      <c r="I1579">
        <f>IF('d_시나리오'!$J$4='d_시나리오'!$H$4,'d_시나리오'!$I$4,IF(H1579&lt;('d_시나리오'!$I$4-'d_시나리오'!$H$4)/('d_시나리오'!$J$4-'d_시나리오'!$H$4),'d_시나리오'!$H$4+SQRT(H1579*('d_시나리오'!$J$4-'d_시나리오'!$H$4)*('d_시나리오'!$I$4-'d_시나리오'!$H$4)),'d_시나리오'!$J$4-SQRT((1-H1579)*('d_시나리오'!$J$4-'d_시나리오'!$H$4)*('d_시나리오'!$J$4-'d_시나리오'!$I$4))))</f>
        <v/>
      </c>
      <c r="J1579">
        <f>RAND()</f>
        <v/>
      </c>
      <c r="K1579">
        <f>IF('d_시나리오'!$J$5='d_시나리오'!$H$5,'d_시나리오'!$I$5,IF(J1579&lt;('d_시나리오'!$I$5-'d_시나리오'!$H$5)/('d_시나리오'!$J$5-'d_시나리오'!$H$5),'d_시나리오'!$H$5+SQRT(J1579*('d_시나리오'!$J$5-'d_시나리오'!$H$5)*('d_시나리오'!$I$5-'d_시나리오'!$H$5)),'d_시나리오'!$J$5-SQRT((1-J1579)*('d_시나리오'!$J$5-'d_시나리오'!$H$5)*('d_시나리오'!$J$5-'d_시나리오'!$I$5))))</f>
        <v/>
      </c>
      <c r="L1579">
        <f>RAND()</f>
        <v/>
      </c>
      <c r="M1579">
        <f>IF('d_시나리오'!$J$6='d_시나리오'!$H$6,'d_시나리오'!$I$6,IF(L1579&lt;('d_시나리오'!$I$6-'d_시나리오'!$H$6)/('d_시나리오'!$J$6-'d_시나리오'!$H$6),'d_시나리오'!$H$6+SQRT(L1579*('d_시나리오'!$J$6-'d_시나리오'!$H$6)*('d_시나리오'!$I$6-'d_시나리오'!$H$6)),'d_시나리오'!$J$6-SQRT((1-L1579)*('d_시나리오'!$J$6-'d_시나리오'!$H$6)*('d_시나리오'!$J$6-'d_시나리오'!$I$6))))</f>
        <v/>
      </c>
      <c r="N1579">
        <f>INDEX('d_분포'!$B$2:$B$57,RANDBETWEEN(1,56))</f>
        <v/>
      </c>
      <c r="O1579">
        <f>BETAINV(RAND(),5,5)</f>
        <v/>
      </c>
      <c r="P1579">
        <f>'d_고정'!$B$1*'6_기대효과'!$H$7*('d_시나리오'!$I$7/'d_고정'!$B$2)*B1579</f>
        <v/>
      </c>
      <c r="Q1579">
        <f>P1579*C1579</f>
        <v/>
      </c>
      <c r="R1579">
        <f>P1579*E1579</f>
        <v/>
      </c>
      <c r="S1579">
        <f>R1579*G1579</f>
        <v/>
      </c>
      <c r="T1579">
        <f>Q1579+S1579</f>
        <v/>
      </c>
      <c r="U1579">
        <f>(Q1579*D1579+S1579*I1579)*(1-O1579)</f>
        <v/>
      </c>
      <c r="V1579">
        <f>(R1579*K1579*N1579+'d_고정'!$B$3*('6_기대효과'!$H$7/8)*N1579*'d_고정'!$B$10*M1579*('6_기대효과'!$K$7/'d_고정'!$B$9))*(1-O1579)</f>
        <v/>
      </c>
      <c r="W1579">
        <f>(S1579*I1579+R1579*MAX(K1579-'d_고정'!$B$10*M1579*('6_기대효과'!$K$7/'d_고정'!$B$9),0)*N1579)*(1-O1579)</f>
        <v/>
      </c>
      <c r="X1579">
        <f>U1579+V1579</f>
        <v/>
      </c>
      <c r="Y1579">
        <f>U1579/('d_고정'!$B$5*'6_기대효과'!$H$7/8)/'d_고정'!$B$6</f>
        <v/>
      </c>
      <c r="Z1579">
        <f>U1579/('d_고정'!$B$8*'6_기대효과'!$H$7/8)</f>
        <v/>
      </c>
    </row>
    <row r="1580">
      <c r="A1580">
        <f>RAND()</f>
        <v/>
      </c>
      <c r="B1580">
        <f>IF('d_시나리오'!$J$2='d_시나리오'!$H$2,'d_시나리오'!$I$2,IF(A1580&lt;('d_시나리오'!$I$2-'d_시나리오'!$H$2)/('d_시나리오'!$J$2-'d_시나리오'!$H$2),'d_시나리오'!$H$2+SQRT(A1580*('d_시나리오'!$J$2-'d_시나리오'!$H$2)*('d_시나리오'!$I$2-'d_시나리오'!$H$2)),'d_시나리오'!$J$2-SQRT((1-A1580)*('d_시나리오'!$J$2-'d_시나리오'!$H$2)*('d_시나리오'!$J$2-'d_시나리오'!$I$2))))</f>
        <v/>
      </c>
      <c r="C1580">
        <f>BETAINV(RAND(),2,6)</f>
        <v/>
      </c>
      <c r="D1580">
        <f>INDEX('d_분포'!$A$2:$A$28,RANDBETWEEN(1,27))</f>
        <v/>
      </c>
      <c r="E1580">
        <f>INDEX('d_분포'!$C$2:$C$5,RANDBETWEEN(1,4))*(0.9+0.2*RAND())</f>
        <v/>
      </c>
      <c r="F1580">
        <f>RAND()</f>
        <v/>
      </c>
      <c r="G1580">
        <f>IF('d_시나리오'!$J$3='d_시나리오'!$H$3,'d_시나리오'!$I$3,IF(F1580&lt;('d_시나리오'!$I$3-'d_시나리오'!$H$3)/('d_시나리오'!$J$3-'d_시나리오'!$H$3),'d_시나리오'!$H$3+SQRT(F1580*('d_시나리오'!$J$3-'d_시나리오'!$H$3)*('d_시나리오'!$I$3-'d_시나리오'!$H$3)),'d_시나리오'!$J$3-SQRT((1-F1580)*('d_시나리오'!$J$3-'d_시나리오'!$H$3)*('d_시나리오'!$J$3-'d_시나리오'!$I$3))))</f>
        <v/>
      </c>
      <c r="H1580">
        <f>RAND()</f>
        <v/>
      </c>
      <c r="I1580">
        <f>IF('d_시나리오'!$J$4='d_시나리오'!$H$4,'d_시나리오'!$I$4,IF(H1580&lt;('d_시나리오'!$I$4-'d_시나리오'!$H$4)/('d_시나리오'!$J$4-'d_시나리오'!$H$4),'d_시나리오'!$H$4+SQRT(H1580*('d_시나리오'!$J$4-'d_시나리오'!$H$4)*('d_시나리오'!$I$4-'d_시나리오'!$H$4)),'d_시나리오'!$J$4-SQRT((1-H1580)*('d_시나리오'!$J$4-'d_시나리오'!$H$4)*('d_시나리오'!$J$4-'d_시나리오'!$I$4))))</f>
        <v/>
      </c>
      <c r="J1580">
        <f>RAND()</f>
        <v/>
      </c>
      <c r="K1580">
        <f>IF('d_시나리오'!$J$5='d_시나리오'!$H$5,'d_시나리오'!$I$5,IF(J1580&lt;('d_시나리오'!$I$5-'d_시나리오'!$H$5)/('d_시나리오'!$J$5-'d_시나리오'!$H$5),'d_시나리오'!$H$5+SQRT(J1580*('d_시나리오'!$J$5-'d_시나리오'!$H$5)*('d_시나리오'!$I$5-'d_시나리오'!$H$5)),'d_시나리오'!$J$5-SQRT((1-J1580)*('d_시나리오'!$J$5-'d_시나리오'!$H$5)*('d_시나리오'!$J$5-'d_시나리오'!$I$5))))</f>
        <v/>
      </c>
      <c r="L1580">
        <f>RAND()</f>
        <v/>
      </c>
      <c r="M1580">
        <f>IF('d_시나리오'!$J$6='d_시나리오'!$H$6,'d_시나리오'!$I$6,IF(L1580&lt;('d_시나리오'!$I$6-'d_시나리오'!$H$6)/('d_시나리오'!$J$6-'d_시나리오'!$H$6),'d_시나리오'!$H$6+SQRT(L1580*('d_시나리오'!$J$6-'d_시나리오'!$H$6)*('d_시나리오'!$I$6-'d_시나리오'!$H$6)),'d_시나리오'!$J$6-SQRT((1-L1580)*('d_시나리오'!$J$6-'d_시나리오'!$H$6)*('d_시나리오'!$J$6-'d_시나리오'!$I$6))))</f>
        <v/>
      </c>
      <c r="N1580">
        <f>INDEX('d_분포'!$B$2:$B$57,RANDBETWEEN(1,56))</f>
        <v/>
      </c>
      <c r="O1580">
        <f>BETAINV(RAND(),5,5)</f>
        <v/>
      </c>
      <c r="P1580">
        <f>'d_고정'!$B$1*'6_기대효과'!$H$7*('d_시나리오'!$I$7/'d_고정'!$B$2)*B1580</f>
        <v/>
      </c>
      <c r="Q1580">
        <f>P1580*C1580</f>
        <v/>
      </c>
      <c r="R1580">
        <f>P1580*E1580</f>
        <v/>
      </c>
      <c r="S1580">
        <f>R1580*G1580</f>
        <v/>
      </c>
      <c r="T1580">
        <f>Q1580+S1580</f>
        <v/>
      </c>
      <c r="U1580">
        <f>(Q1580*D1580+S1580*I1580)*(1-O1580)</f>
        <v/>
      </c>
      <c r="V1580">
        <f>(R1580*K1580*N1580+'d_고정'!$B$3*('6_기대효과'!$H$7/8)*N1580*'d_고정'!$B$10*M1580*('6_기대효과'!$K$7/'d_고정'!$B$9))*(1-O1580)</f>
        <v/>
      </c>
      <c r="W1580">
        <f>(S1580*I1580+R1580*MAX(K1580-'d_고정'!$B$10*M1580*('6_기대효과'!$K$7/'d_고정'!$B$9),0)*N1580)*(1-O1580)</f>
        <v/>
      </c>
      <c r="X1580">
        <f>U1580+V1580</f>
        <v/>
      </c>
      <c r="Y1580">
        <f>U1580/('d_고정'!$B$5*'6_기대효과'!$H$7/8)/'d_고정'!$B$6</f>
        <v/>
      </c>
      <c r="Z1580">
        <f>U1580/('d_고정'!$B$8*'6_기대효과'!$H$7/8)</f>
        <v/>
      </c>
    </row>
    <row r="1581">
      <c r="A1581">
        <f>RAND()</f>
        <v/>
      </c>
      <c r="B1581">
        <f>IF('d_시나리오'!$J$2='d_시나리오'!$H$2,'d_시나리오'!$I$2,IF(A1581&lt;('d_시나리오'!$I$2-'d_시나리오'!$H$2)/('d_시나리오'!$J$2-'d_시나리오'!$H$2),'d_시나리오'!$H$2+SQRT(A1581*('d_시나리오'!$J$2-'d_시나리오'!$H$2)*('d_시나리오'!$I$2-'d_시나리오'!$H$2)),'d_시나리오'!$J$2-SQRT((1-A1581)*('d_시나리오'!$J$2-'d_시나리오'!$H$2)*('d_시나리오'!$J$2-'d_시나리오'!$I$2))))</f>
        <v/>
      </c>
      <c r="C1581">
        <f>BETAINV(RAND(),2,6)</f>
        <v/>
      </c>
      <c r="D1581">
        <f>INDEX('d_분포'!$A$2:$A$28,RANDBETWEEN(1,27))</f>
        <v/>
      </c>
      <c r="E1581">
        <f>INDEX('d_분포'!$C$2:$C$5,RANDBETWEEN(1,4))*(0.9+0.2*RAND())</f>
        <v/>
      </c>
      <c r="F1581">
        <f>RAND()</f>
        <v/>
      </c>
      <c r="G1581">
        <f>IF('d_시나리오'!$J$3='d_시나리오'!$H$3,'d_시나리오'!$I$3,IF(F1581&lt;('d_시나리오'!$I$3-'d_시나리오'!$H$3)/('d_시나리오'!$J$3-'d_시나리오'!$H$3),'d_시나리오'!$H$3+SQRT(F1581*('d_시나리오'!$J$3-'d_시나리오'!$H$3)*('d_시나리오'!$I$3-'d_시나리오'!$H$3)),'d_시나리오'!$J$3-SQRT((1-F1581)*('d_시나리오'!$J$3-'d_시나리오'!$H$3)*('d_시나리오'!$J$3-'d_시나리오'!$I$3))))</f>
        <v/>
      </c>
      <c r="H1581">
        <f>RAND()</f>
        <v/>
      </c>
      <c r="I1581">
        <f>IF('d_시나리오'!$J$4='d_시나리오'!$H$4,'d_시나리오'!$I$4,IF(H1581&lt;('d_시나리오'!$I$4-'d_시나리오'!$H$4)/('d_시나리오'!$J$4-'d_시나리오'!$H$4),'d_시나리오'!$H$4+SQRT(H1581*('d_시나리오'!$J$4-'d_시나리오'!$H$4)*('d_시나리오'!$I$4-'d_시나리오'!$H$4)),'d_시나리오'!$J$4-SQRT((1-H1581)*('d_시나리오'!$J$4-'d_시나리오'!$H$4)*('d_시나리오'!$J$4-'d_시나리오'!$I$4))))</f>
        <v/>
      </c>
      <c r="J1581">
        <f>RAND()</f>
        <v/>
      </c>
      <c r="K1581">
        <f>IF('d_시나리오'!$J$5='d_시나리오'!$H$5,'d_시나리오'!$I$5,IF(J1581&lt;('d_시나리오'!$I$5-'d_시나리오'!$H$5)/('d_시나리오'!$J$5-'d_시나리오'!$H$5),'d_시나리오'!$H$5+SQRT(J1581*('d_시나리오'!$J$5-'d_시나리오'!$H$5)*('d_시나리오'!$I$5-'d_시나리오'!$H$5)),'d_시나리오'!$J$5-SQRT((1-J1581)*('d_시나리오'!$J$5-'d_시나리오'!$H$5)*('d_시나리오'!$J$5-'d_시나리오'!$I$5))))</f>
        <v/>
      </c>
      <c r="L1581">
        <f>RAND()</f>
        <v/>
      </c>
      <c r="M1581">
        <f>IF('d_시나리오'!$J$6='d_시나리오'!$H$6,'d_시나리오'!$I$6,IF(L1581&lt;('d_시나리오'!$I$6-'d_시나리오'!$H$6)/('d_시나리오'!$J$6-'d_시나리오'!$H$6),'d_시나리오'!$H$6+SQRT(L1581*('d_시나리오'!$J$6-'d_시나리오'!$H$6)*('d_시나리오'!$I$6-'d_시나리오'!$H$6)),'d_시나리오'!$J$6-SQRT((1-L1581)*('d_시나리오'!$J$6-'d_시나리오'!$H$6)*('d_시나리오'!$J$6-'d_시나리오'!$I$6))))</f>
        <v/>
      </c>
      <c r="N1581">
        <f>INDEX('d_분포'!$B$2:$B$57,RANDBETWEEN(1,56))</f>
        <v/>
      </c>
      <c r="O1581">
        <f>BETAINV(RAND(),5,5)</f>
        <v/>
      </c>
      <c r="P1581">
        <f>'d_고정'!$B$1*'6_기대효과'!$H$7*('d_시나리오'!$I$7/'d_고정'!$B$2)*B1581</f>
        <v/>
      </c>
      <c r="Q1581">
        <f>P1581*C1581</f>
        <v/>
      </c>
      <c r="R1581">
        <f>P1581*E1581</f>
        <v/>
      </c>
      <c r="S1581">
        <f>R1581*G1581</f>
        <v/>
      </c>
      <c r="T1581">
        <f>Q1581+S1581</f>
        <v/>
      </c>
      <c r="U1581">
        <f>(Q1581*D1581+S1581*I1581)*(1-O1581)</f>
        <v/>
      </c>
      <c r="V1581">
        <f>(R1581*K1581*N1581+'d_고정'!$B$3*('6_기대효과'!$H$7/8)*N1581*'d_고정'!$B$10*M1581*('6_기대효과'!$K$7/'d_고정'!$B$9))*(1-O1581)</f>
        <v/>
      </c>
      <c r="W1581">
        <f>(S1581*I1581+R1581*MAX(K1581-'d_고정'!$B$10*M1581*('6_기대효과'!$K$7/'d_고정'!$B$9),0)*N1581)*(1-O1581)</f>
        <v/>
      </c>
      <c r="X1581">
        <f>U1581+V1581</f>
        <v/>
      </c>
      <c r="Y1581">
        <f>U1581/('d_고정'!$B$5*'6_기대효과'!$H$7/8)/'d_고정'!$B$6</f>
        <v/>
      </c>
      <c r="Z1581">
        <f>U1581/('d_고정'!$B$8*'6_기대효과'!$H$7/8)</f>
        <v/>
      </c>
    </row>
    <row r="1582">
      <c r="A1582">
        <f>RAND()</f>
        <v/>
      </c>
      <c r="B1582">
        <f>IF('d_시나리오'!$J$2='d_시나리오'!$H$2,'d_시나리오'!$I$2,IF(A1582&lt;('d_시나리오'!$I$2-'d_시나리오'!$H$2)/('d_시나리오'!$J$2-'d_시나리오'!$H$2),'d_시나리오'!$H$2+SQRT(A1582*('d_시나리오'!$J$2-'d_시나리오'!$H$2)*('d_시나리오'!$I$2-'d_시나리오'!$H$2)),'d_시나리오'!$J$2-SQRT((1-A1582)*('d_시나리오'!$J$2-'d_시나리오'!$H$2)*('d_시나리오'!$J$2-'d_시나리오'!$I$2))))</f>
        <v/>
      </c>
      <c r="C1582">
        <f>BETAINV(RAND(),2,6)</f>
        <v/>
      </c>
      <c r="D1582">
        <f>INDEX('d_분포'!$A$2:$A$28,RANDBETWEEN(1,27))</f>
        <v/>
      </c>
      <c r="E1582">
        <f>INDEX('d_분포'!$C$2:$C$5,RANDBETWEEN(1,4))*(0.9+0.2*RAND())</f>
        <v/>
      </c>
      <c r="F1582">
        <f>RAND()</f>
        <v/>
      </c>
      <c r="G1582">
        <f>IF('d_시나리오'!$J$3='d_시나리오'!$H$3,'d_시나리오'!$I$3,IF(F1582&lt;('d_시나리오'!$I$3-'d_시나리오'!$H$3)/('d_시나리오'!$J$3-'d_시나리오'!$H$3),'d_시나리오'!$H$3+SQRT(F1582*('d_시나리오'!$J$3-'d_시나리오'!$H$3)*('d_시나리오'!$I$3-'d_시나리오'!$H$3)),'d_시나리오'!$J$3-SQRT((1-F1582)*('d_시나리오'!$J$3-'d_시나리오'!$H$3)*('d_시나리오'!$J$3-'d_시나리오'!$I$3))))</f>
        <v/>
      </c>
      <c r="H1582">
        <f>RAND()</f>
        <v/>
      </c>
      <c r="I1582">
        <f>IF('d_시나리오'!$J$4='d_시나리오'!$H$4,'d_시나리오'!$I$4,IF(H1582&lt;('d_시나리오'!$I$4-'d_시나리오'!$H$4)/('d_시나리오'!$J$4-'d_시나리오'!$H$4),'d_시나리오'!$H$4+SQRT(H1582*('d_시나리오'!$J$4-'d_시나리오'!$H$4)*('d_시나리오'!$I$4-'d_시나리오'!$H$4)),'d_시나리오'!$J$4-SQRT((1-H1582)*('d_시나리오'!$J$4-'d_시나리오'!$H$4)*('d_시나리오'!$J$4-'d_시나리오'!$I$4))))</f>
        <v/>
      </c>
      <c r="J1582">
        <f>RAND()</f>
        <v/>
      </c>
      <c r="K1582">
        <f>IF('d_시나리오'!$J$5='d_시나리오'!$H$5,'d_시나리오'!$I$5,IF(J1582&lt;('d_시나리오'!$I$5-'d_시나리오'!$H$5)/('d_시나리오'!$J$5-'d_시나리오'!$H$5),'d_시나리오'!$H$5+SQRT(J1582*('d_시나리오'!$J$5-'d_시나리오'!$H$5)*('d_시나리오'!$I$5-'d_시나리오'!$H$5)),'d_시나리오'!$J$5-SQRT((1-J1582)*('d_시나리오'!$J$5-'d_시나리오'!$H$5)*('d_시나리오'!$J$5-'d_시나리오'!$I$5))))</f>
        <v/>
      </c>
      <c r="L1582">
        <f>RAND()</f>
        <v/>
      </c>
      <c r="M1582">
        <f>IF('d_시나리오'!$J$6='d_시나리오'!$H$6,'d_시나리오'!$I$6,IF(L1582&lt;('d_시나리오'!$I$6-'d_시나리오'!$H$6)/('d_시나리오'!$J$6-'d_시나리오'!$H$6),'d_시나리오'!$H$6+SQRT(L1582*('d_시나리오'!$J$6-'d_시나리오'!$H$6)*('d_시나리오'!$I$6-'d_시나리오'!$H$6)),'d_시나리오'!$J$6-SQRT((1-L1582)*('d_시나리오'!$J$6-'d_시나리오'!$H$6)*('d_시나리오'!$J$6-'d_시나리오'!$I$6))))</f>
        <v/>
      </c>
      <c r="N1582">
        <f>INDEX('d_분포'!$B$2:$B$57,RANDBETWEEN(1,56))</f>
        <v/>
      </c>
      <c r="O1582">
        <f>BETAINV(RAND(),5,5)</f>
        <v/>
      </c>
      <c r="P1582">
        <f>'d_고정'!$B$1*'6_기대효과'!$H$7*('d_시나리오'!$I$7/'d_고정'!$B$2)*B1582</f>
        <v/>
      </c>
      <c r="Q1582">
        <f>P1582*C1582</f>
        <v/>
      </c>
      <c r="R1582">
        <f>P1582*E1582</f>
        <v/>
      </c>
      <c r="S1582">
        <f>R1582*G1582</f>
        <v/>
      </c>
      <c r="T1582">
        <f>Q1582+S1582</f>
        <v/>
      </c>
      <c r="U1582">
        <f>(Q1582*D1582+S1582*I1582)*(1-O1582)</f>
        <v/>
      </c>
      <c r="V1582">
        <f>(R1582*K1582*N1582+'d_고정'!$B$3*('6_기대효과'!$H$7/8)*N1582*'d_고정'!$B$10*M1582*('6_기대효과'!$K$7/'d_고정'!$B$9))*(1-O1582)</f>
        <v/>
      </c>
      <c r="W1582">
        <f>(S1582*I1582+R1582*MAX(K1582-'d_고정'!$B$10*M1582*('6_기대효과'!$K$7/'d_고정'!$B$9),0)*N1582)*(1-O1582)</f>
        <v/>
      </c>
      <c r="X1582">
        <f>U1582+V1582</f>
        <v/>
      </c>
      <c r="Y1582">
        <f>U1582/('d_고정'!$B$5*'6_기대효과'!$H$7/8)/'d_고정'!$B$6</f>
        <v/>
      </c>
      <c r="Z1582">
        <f>U1582/('d_고정'!$B$8*'6_기대효과'!$H$7/8)</f>
        <v/>
      </c>
    </row>
    <row r="1583">
      <c r="A1583">
        <f>RAND()</f>
        <v/>
      </c>
      <c r="B1583">
        <f>IF('d_시나리오'!$J$2='d_시나리오'!$H$2,'d_시나리오'!$I$2,IF(A1583&lt;('d_시나리오'!$I$2-'d_시나리오'!$H$2)/('d_시나리오'!$J$2-'d_시나리오'!$H$2),'d_시나리오'!$H$2+SQRT(A1583*('d_시나리오'!$J$2-'d_시나리오'!$H$2)*('d_시나리오'!$I$2-'d_시나리오'!$H$2)),'d_시나리오'!$J$2-SQRT((1-A1583)*('d_시나리오'!$J$2-'d_시나리오'!$H$2)*('d_시나리오'!$J$2-'d_시나리오'!$I$2))))</f>
        <v/>
      </c>
      <c r="C1583">
        <f>BETAINV(RAND(),2,6)</f>
        <v/>
      </c>
      <c r="D1583">
        <f>INDEX('d_분포'!$A$2:$A$28,RANDBETWEEN(1,27))</f>
        <v/>
      </c>
      <c r="E1583">
        <f>INDEX('d_분포'!$C$2:$C$5,RANDBETWEEN(1,4))*(0.9+0.2*RAND())</f>
        <v/>
      </c>
      <c r="F1583">
        <f>RAND()</f>
        <v/>
      </c>
      <c r="G1583">
        <f>IF('d_시나리오'!$J$3='d_시나리오'!$H$3,'d_시나리오'!$I$3,IF(F1583&lt;('d_시나리오'!$I$3-'d_시나리오'!$H$3)/('d_시나리오'!$J$3-'d_시나리오'!$H$3),'d_시나리오'!$H$3+SQRT(F1583*('d_시나리오'!$J$3-'d_시나리오'!$H$3)*('d_시나리오'!$I$3-'d_시나리오'!$H$3)),'d_시나리오'!$J$3-SQRT((1-F1583)*('d_시나리오'!$J$3-'d_시나리오'!$H$3)*('d_시나리오'!$J$3-'d_시나리오'!$I$3))))</f>
        <v/>
      </c>
      <c r="H1583">
        <f>RAND()</f>
        <v/>
      </c>
      <c r="I1583">
        <f>IF('d_시나리오'!$J$4='d_시나리오'!$H$4,'d_시나리오'!$I$4,IF(H1583&lt;('d_시나리오'!$I$4-'d_시나리오'!$H$4)/('d_시나리오'!$J$4-'d_시나리오'!$H$4),'d_시나리오'!$H$4+SQRT(H1583*('d_시나리오'!$J$4-'d_시나리오'!$H$4)*('d_시나리오'!$I$4-'d_시나리오'!$H$4)),'d_시나리오'!$J$4-SQRT((1-H1583)*('d_시나리오'!$J$4-'d_시나리오'!$H$4)*('d_시나리오'!$J$4-'d_시나리오'!$I$4))))</f>
        <v/>
      </c>
      <c r="J1583">
        <f>RAND()</f>
        <v/>
      </c>
      <c r="K1583">
        <f>IF('d_시나리오'!$J$5='d_시나리오'!$H$5,'d_시나리오'!$I$5,IF(J1583&lt;('d_시나리오'!$I$5-'d_시나리오'!$H$5)/('d_시나리오'!$J$5-'d_시나리오'!$H$5),'d_시나리오'!$H$5+SQRT(J1583*('d_시나리오'!$J$5-'d_시나리오'!$H$5)*('d_시나리오'!$I$5-'d_시나리오'!$H$5)),'d_시나리오'!$J$5-SQRT((1-J1583)*('d_시나리오'!$J$5-'d_시나리오'!$H$5)*('d_시나리오'!$J$5-'d_시나리오'!$I$5))))</f>
        <v/>
      </c>
      <c r="L1583">
        <f>RAND()</f>
        <v/>
      </c>
      <c r="M1583">
        <f>IF('d_시나리오'!$J$6='d_시나리오'!$H$6,'d_시나리오'!$I$6,IF(L1583&lt;('d_시나리오'!$I$6-'d_시나리오'!$H$6)/('d_시나리오'!$J$6-'d_시나리오'!$H$6),'d_시나리오'!$H$6+SQRT(L1583*('d_시나리오'!$J$6-'d_시나리오'!$H$6)*('d_시나리오'!$I$6-'d_시나리오'!$H$6)),'d_시나리오'!$J$6-SQRT((1-L1583)*('d_시나리오'!$J$6-'d_시나리오'!$H$6)*('d_시나리오'!$J$6-'d_시나리오'!$I$6))))</f>
        <v/>
      </c>
      <c r="N1583">
        <f>INDEX('d_분포'!$B$2:$B$57,RANDBETWEEN(1,56))</f>
        <v/>
      </c>
      <c r="O1583">
        <f>BETAINV(RAND(),5,5)</f>
        <v/>
      </c>
      <c r="P1583">
        <f>'d_고정'!$B$1*'6_기대효과'!$H$7*('d_시나리오'!$I$7/'d_고정'!$B$2)*B1583</f>
        <v/>
      </c>
      <c r="Q1583">
        <f>P1583*C1583</f>
        <v/>
      </c>
      <c r="R1583">
        <f>P1583*E1583</f>
        <v/>
      </c>
      <c r="S1583">
        <f>R1583*G1583</f>
        <v/>
      </c>
      <c r="T1583">
        <f>Q1583+S1583</f>
        <v/>
      </c>
      <c r="U1583">
        <f>(Q1583*D1583+S1583*I1583)*(1-O1583)</f>
        <v/>
      </c>
      <c r="V1583">
        <f>(R1583*K1583*N1583+'d_고정'!$B$3*('6_기대효과'!$H$7/8)*N1583*'d_고정'!$B$10*M1583*('6_기대효과'!$K$7/'d_고정'!$B$9))*(1-O1583)</f>
        <v/>
      </c>
      <c r="W1583">
        <f>(S1583*I1583+R1583*MAX(K1583-'d_고정'!$B$10*M1583*('6_기대효과'!$K$7/'d_고정'!$B$9),0)*N1583)*(1-O1583)</f>
        <v/>
      </c>
      <c r="X1583">
        <f>U1583+V1583</f>
        <v/>
      </c>
      <c r="Y1583">
        <f>U1583/('d_고정'!$B$5*'6_기대효과'!$H$7/8)/'d_고정'!$B$6</f>
        <v/>
      </c>
      <c r="Z1583">
        <f>U1583/('d_고정'!$B$8*'6_기대효과'!$H$7/8)</f>
        <v/>
      </c>
    </row>
    <row r="1584">
      <c r="A1584">
        <f>RAND()</f>
        <v/>
      </c>
      <c r="B1584">
        <f>IF('d_시나리오'!$J$2='d_시나리오'!$H$2,'d_시나리오'!$I$2,IF(A1584&lt;('d_시나리오'!$I$2-'d_시나리오'!$H$2)/('d_시나리오'!$J$2-'d_시나리오'!$H$2),'d_시나리오'!$H$2+SQRT(A1584*('d_시나리오'!$J$2-'d_시나리오'!$H$2)*('d_시나리오'!$I$2-'d_시나리오'!$H$2)),'d_시나리오'!$J$2-SQRT((1-A1584)*('d_시나리오'!$J$2-'d_시나리오'!$H$2)*('d_시나리오'!$J$2-'d_시나리오'!$I$2))))</f>
        <v/>
      </c>
      <c r="C1584">
        <f>BETAINV(RAND(),2,6)</f>
        <v/>
      </c>
      <c r="D1584">
        <f>INDEX('d_분포'!$A$2:$A$28,RANDBETWEEN(1,27))</f>
        <v/>
      </c>
      <c r="E1584">
        <f>INDEX('d_분포'!$C$2:$C$5,RANDBETWEEN(1,4))*(0.9+0.2*RAND())</f>
        <v/>
      </c>
      <c r="F1584">
        <f>RAND()</f>
        <v/>
      </c>
      <c r="G1584">
        <f>IF('d_시나리오'!$J$3='d_시나리오'!$H$3,'d_시나리오'!$I$3,IF(F1584&lt;('d_시나리오'!$I$3-'d_시나리오'!$H$3)/('d_시나리오'!$J$3-'d_시나리오'!$H$3),'d_시나리오'!$H$3+SQRT(F1584*('d_시나리오'!$J$3-'d_시나리오'!$H$3)*('d_시나리오'!$I$3-'d_시나리오'!$H$3)),'d_시나리오'!$J$3-SQRT((1-F1584)*('d_시나리오'!$J$3-'d_시나리오'!$H$3)*('d_시나리오'!$J$3-'d_시나리오'!$I$3))))</f>
        <v/>
      </c>
      <c r="H1584">
        <f>RAND()</f>
        <v/>
      </c>
      <c r="I1584">
        <f>IF('d_시나리오'!$J$4='d_시나리오'!$H$4,'d_시나리오'!$I$4,IF(H1584&lt;('d_시나리오'!$I$4-'d_시나리오'!$H$4)/('d_시나리오'!$J$4-'d_시나리오'!$H$4),'d_시나리오'!$H$4+SQRT(H1584*('d_시나리오'!$J$4-'d_시나리오'!$H$4)*('d_시나리오'!$I$4-'d_시나리오'!$H$4)),'d_시나리오'!$J$4-SQRT((1-H1584)*('d_시나리오'!$J$4-'d_시나리오'!$H$4)*('d_시나리오'!$J$4-'d_시나리오'!$I$4))))</f>
        <v/>
      </c>
      <c r="J1584">
        <f>RAND()</f>
        <v/>
      </c>
      <c r="K1584">
        <f>IF('d_시나리오'!$J$5='d_시나리오'!$H$5,'d_시나리오'!$I$5,IF(J1584&lt;('d_시나리오'!$I$5-'d_시나리오'!$H$5)/('d_시나리오'!$J$5-'d_시나리오'!$H$5),'d_시나리오'!$H$5+SQRT(J1584*('d_시나리오'!$J$5-'d_시나리오'!$H$5)*('d_시나리오'!$I$5-'d_시나리오'!$H$5)),'d_시나리오'!$J$5-SQRT((1-J1584)*('d_시나리오'!$J$5-'d_시나리오'!$H$5)*('d_시나리오'!$J$5-'d_시나리오'!$I$5))))</f>
        <v/>
      </c>
      <c r="L1584">
        <f>RAND()</f>
        <v/>
      </c>
      <c r="M1584">
        <f>IF('d_시나리오'!$J$6='d_시나리오'!$H$6,'d_시나리오'!$I$6,IF(L1584&lt;('d_시나리오'!$I$6-'d_시나리오'!$H$6)/('d_시나리오'!$J$6-'d_시나리오'!$H$6),'d_시나리오'!$H$6+SQRT(L1584*('d_시나리오'!$J$6-'d_시나리오'!$H$6)*('d_시나리오'!$I$6-'d_시나리오'!$H$6)),'d_시나리오'!$J$6-SQRT((1-L1584)*('d_시나리오'!$J$6-'d_시나리오'!$H$6)*('d_시나리오'!$J$6-'d_시나리오'!$I$6))))</f>
        <v/>
      </c>
      <c r="N1584">
        <f>INDEX('d_분포'!$B$2:$B$57,RANDBETWEEN(1,56))</f>
        <v/>
      </c>
      <c r="O1584">
        <f>BETAINV(RAND(),5,5)</f>
        <v/>
      </c>
      <c r="P1584">
        <f>'d_고정'!$B$1*'6_기대효과'!$H$7*('d_시나리오'!$I$7/'d_고정'!$B$2)*B1584</f>
        <v/>
      </c>
      <c r="Q1584">
        <f>P1584*C1584</f>
        <v/>
      </c>
      <c r="R1584">
        <f>P1584*E1584</f>
        <v/>
      </c>
      <c r="S1584">
        <f>R1584*G1584</f>
        <v/>
      </c>
      <c r="T1584">
        <f>Q1584+S1584</f>
        <v/>
      </c>
      <c r="U1584">
        <f>(Q1584*D1584+S1584*I1584)*(1-O1584)</f>
        <v/>
      </c>
      <c r="V1584">
        <f>(R1584*K1584*N1584+'d_고정'!$B$3*('6_기대효과'!$H$7/8)*N1584*'d_고정'!$B$10*M1584*('6_기대효과'!$K$7/'d_고정'!$B$9))*(1-O1584)</f>
        <v/>
      </c>
      <c r="W1584">
        <f>(S1584*I1584+R1584*MAX(K1584-'d_고정'!$B$10*M1584*('6_기대효과'!$K$7/'d_고정'!$B$9),0)*N1584)*(1-O1584)</f>
        <v/>
      </c>
      <c r="X1584">
        <f>U1584+V1584</f>
        <v/>
      </c>
      <c r="Y1584">
        <f>U1584/('d_고정'!$B$5*'6_기대효과'!$H$7/8)/'d_고정'!$B$6</f>
        <v/>
      </c>
      <c r="Z1584">
        <f>U1584/('d_고정'!$B$8*'6_기대효과'!$H$7/8)</f>
        <v/>
      </c>
    </row>
    <row r="1585">
      <c r="A1585">
        <f>RAND()</f>
        <v/>
      </c>
      <c r="B1585">
        <f>IF('d_시나리오'!$J$2='d_시나리오'!$H$2,'d_시나리오'!$I$2,IF(A1585&lt;('d_시나리오'!$I$2-'d_시나리오'!$H$2)/('d_시나리오'!$J$2-'d_시나리오'!$H$2),'d_시나리오'!$H$2+SQRT(A1585*('d_시나리오'!$J$2-'d_시나리오'!$H$2)*('d_시나리오'!$I$2-'d_시나리오'!$H$2)),'d_시나리오'!$J$2-SQRT((1-A1585)*('d_시나리오'!$J$2-'d_시나리오'!$H$2)*('d_시나리오'!$J$2-'d_시나리오'!$I$2))))</f>
        <v/>
      </c>
      <c r="C1585">
        <f>BETAINV(RAND(),2,6)</f>
        <v/>
      </c>
      <c r="D1585">
        <f>INDEX('d_분포'!$A$2:$A$28,RANDBETWEEN(1,27))</f>
        <v/>
      </c>
      <c r="E1585">
        <f>INDEX('d_분포'!$C$2:$C$5,RANDBETWEEN(1,4))*(0.9+0.2*RAND())</f>
        <v/>
      </c>
      <c r="F1585">
        <f>RAND()</f>
        <v/>
      </c>
      <c r="G1585">
        <f>IF('d_시나리오'!$J$3='d_시나리오'!$H$3,'d_시나리오'!$I$3,IF(F1585&lt;('d_시나리오'!$I$3-'d_시나리오'!$H$3)/('d_시나리오'!$J$3-'d_시나리오'!$H$3),'d_시나리오'!$H$3+SQRT(F1585*('d_시나리오'!$J$3-'d_시나리오'!$H$3)*('d_시나리오'!$I$3-'d_시나리오'!$H$3)),'d_시나리오'!$J$3-SQRT((1-F1585)*('d_시나리오'!$J$3-'d_시나리오'!$H$3)*('d_시나리오'!$J$3-'d_시나리오'!$I$3))))</f>
        <v/>
      </c>
      <c r="H1585">
        <f>RAND()</f>
        <v/>
      </c>
      <c r="I1585">
        <f>IF('d_시나리오'!$J$4='d_시나리오'!$H$4,'d_시나리오'!$I$4,IF(H1585&lt;('d_시나리오'!$I$4-'d_시나리오'!$H$4)/('d_시나리오'!$J$4-'d_시나리오'!$H$4),'d_시나리오'!$H$4+SQRT(H1585*('d_시나리오'!$J$4-'d_시나리오'!$H$4)*('d_시나리오'!$I$4-'d_시나리오'!$H$4)),'d_시나리오'!$J$4-SQRT((1-H1585)*('d_시나리오'!$J$4-'d_시나리오'!$H$4)*('d_시나리오'!$J$4-'d_시나리오'!$I$4))))</f>
        <v/>
      </c>
      <c r="J1585">
        <f>RAND()</f>
        <v/>
      </c>
      <c r="K1585">
        <f>IF('d_시나리오'!$J$5='d_시나리오'!$H$5,'d_시나리오'!$I$5,IF(J1585&lt;('d_시나리오'!$I$5-'d_시나리오'!$H$5)/('d_시나리오'!$J$5-'d_시나리오'!$H$5),'d_시나리오'!$H$5+SQRT(J1585*('d_시나리오'!$J$5-'d_시나리오'!$H$5)*('d_시나리오'!$I$5-'d_시나리오'!$H$5)),'d_시나리오'!$J$5-SQRT((1-J1585)*('d_시나리오'!$J$5-'d_시나리오'!$H$5)*('d_시나리오'!$J$5-'d_시나리오'!$I$5))))</f>
        <v/>
      </c>
      <c r="L1585">
        <f>RAND()</f>
        <v/>
      </c>
      <c r="M1585">
        <f>IF('d_시나리오'!$J$6='d_시나리오'!$H$6,'d_시나리오'!$I$6,IF(L1585&lt;('d_시나리오'!$I$6-'d_시나리오'!$H$6)/('d_시나리오'!$J$6-'d_시나리오'!$H$6),'d_시나리오'!$H$6+SQRT(L1585*('d_시나리오'!$J$6-'d_시나리오'!$H$6)*('d_시나리오'!$I$6-'d_시나리오'!$H$6)),'d_시나리오'!$J$6-SQRT((1-L1585)*('d_시나리오'!$J$6-'d_시나리오'!$H$6)*('d_시나리오'!$J$6-'d_시나리오'!$I$6))))</f>
        <v/>
      </c>
      <c r="N1585">
        <f>INDEX('d_분포'!$B$2:$B$57,RANDBETWEEN(1,56))</f>
        <v/>
      </c>
      <c r="O1585">
        <f>BETAINV(RAND(),5,5)</f>
        <v/>
      </c>
      <c r="P1585">
        <f>'d_고정'!$B$1*'6_기대효과'!$H$7*('d_시나리오'!$I$7/'d_고정'!$B$2)*B1585</f>
        <v/>
      </c>
      <c r="Q1585">
        <f>P1585*C1585</f>
        <v/>
      </c>
      <c r="R1585">
        <f>P1585*E1585</f>
        <v/>
      </c>
      <c r="S1585">
        <f>R1585*G1585</f>
        <v/>
      </c>
      <c r="T1585">
        <f>Q1585+S1585</f>
        <v/>
      </c>
      <c r="U1585">
        <f>(Q1585*D1585+S1585*I1585)*(1-O1585)</f>
        <v/>
      </c>
      <c r="V1585">
        <f>(R1585*K1585*N1585+'d_고정'!$B$3*('6_기대효과'!$H$7/8)*N1585*'d_고정'!$B$10*M1585*('6_기대효과'!$K$7/'d_고정'!$B$9))*(1-O1585)</f>
        <v/>
      </c>
      <c r="W1585">
        <f>(S1585*I1585+R1585*MAX(K1585-'d_고정'!$B$10*M1585*('6_기대효과'!$K$7/'d_고정'!$B$9),0)*N1585)*(1-O1585)</f>
        <v/>
      </c>
      <c r="X1585">
        <f>U1585+V1585</f>
        <v/>
      </c>
      <c r="Y1585">
        <f>U1585/('d_고정'!$B$5*'6_기대효과'!$H$7/8)/'d_고정'!$B$6</f>
        <v/>
      </c>
      <c r="Z1585">
        <f>U1585/('d_고정'!$B$8*'6_기대효과'!$H$7/8)</f>
        <v/>
      </c>
    </row>
    <row r="1586">
      <c r="A1586">
        <f>RAND()</f>
        <v/>
      </c>
      <c r="B1586">
        <f>IF('d_시나리오'!$J$2='d_시나리오'!$H$2,'d_시나리오'!$I$2,IF(A1586&lt;('d_시나리오'!$I$2-'d_시나리오'!$H$2)/('d_시나리오'!$J$2-'d_시나리오'!$H$2),'d_시나리오'!$H$2+SQRT(A1586*('d_시나리오'!$J$2-'d_시나리오'!$H$2)*('d_시나리오'!$I$2-'d_시나리오'!$H$2)),'d_시나리오'!$J$2-SQRT((1-A1586)*('d_시나리오'!$J$2-'d_시나리오'!$H$2)*('d_시나리오'!$J$2-'d_시나리오'!$I$2))))</f>
        <v/>
      </c>
      <c r="C1586">
        <f>BETAINV(RAND(),2,6)</f>
        <v/>
      </c>
      <c r="D1586">
        <f>INDEX('d_분포'!$A$2:$A$28,RANDBETWEEN(1,27))</f>
        <v/>
      </c>
      <c r="E1586">
        <f>INDEX('d_분포'!$C$2:$C$5,RANDBETWEEN(1,4))*(0.9+0.2*RAND())</f>
        <v/>
      </c>
      <c r="F1586">
        <f>RAND()</f>
        <v/>
      </c>
      <c r="G1586">
        <f>IF('d_시나리오'!$J$3='d_시나리오'!$H$3,'d_시나리오'!$I$3,IF(F1586&lt;('d_시나리오'!$I$3-'d_시나리오'!$H$3)/('d_시나리오'!$J$3-'d_시나리오'!$H$3),'d_시나리오'!$H$3+SQRT(F1586*('d_시나리오'!$J$3-'d_시나리오'!$H$3)*('d_시나리오'!$I$3-'d_시나리오'!$H$3)),'d_시나리오'!$J$3-SQRT((1-F1586)*('d_시나리오'!$J$3-'d_시나리오'!$H$3)*('d_시나리오'!$J$3-'d_시나리오'!$I$3))))</f>
        <v/>
      </c>
      <c r="H1586">
        <f>RAND()</f>
        <v/>
      </c>
      <c r="I1586">
        <f>IF('d_시나리오'!$J$4='d_시나리오'!$H$4,'d_시나리오'!$I$4,IF(H1586&lt;('d_시나리오'!$I$4-'d_시나리오'!$H$4)/('d_시나리오'!$J$4-'d_시나리오'!$H$4),'d_시나리오'!$H$4+SQRT(H1586*('d_시나리오'!$J$4-'d_시나리오'!$H$4)*('d_시나리오'!$I$4-'d_시나리오'!$H$4)),'d_시나리오'!$J$4-SQRT((1-H1586)*('d_시나리오'!$J$4-'d_시나리오'!$H$4)*('d_시나리오'!$J$4-'d_시나리오'!$I$4))))</f>
        <v/>
      </c>
      <c r="J1586">
        <f>RAND()</f>
        <v/>
      </c>
      <c r="K1586">
        <f>IF('d_시나리오'!$J$5='d_시나리오'!$H$5,'d_시나리오'!$I$5,IF(J1586&lt;('d_시나리오'!$I$5-'d_시나리오'!$H$5)/('d_시나리오'!$J$5-'d_시나리오'!$H$5),'d_시나리오'!$H$5+SQRT(J1586*('d_시나리오'!$J$5-'d_시나리오'!$H$5)*('d_시나리오'!$I$5-'d_시나리오'!$H$5)),'d_시나리오'!$J$5-SQRT((1-J1586)*('d_시나리오'!$J$5-'d_시나리오'!$H$5)*('d_시나리오'!$J$5-'d_시나리오'!$I$5))))</f>
        <v/>
      </c>
      <c r="L1586">
        <f>RAND()</f>
        <v/>
      </c>
      <c r="M1586">
        <f>IF('d_시나리오'!$J$6='d_시나리오'!$H$6,'d_시나리오'!$I$6,IF(L1586&lt;('d_시나리오'!$I$6-'d_시나리오'!$H$6)/('d_시나리오'!$J$6-'d_시나리오'!$H$6),'d_시나리오'!$H$6+SQRT(L1586*('d_시나리오'!$J$6-'d_시나리오'!$H$6)*('d_시나리오'!$I$6-'d_시나리오'!$H$6)),'d_시나리오'!$J$6-SQRT((1-L1586)*('d_시나리오'!$J$6-'d_시나리오'!$H$6)*('d_시나리오'!$J$6-'d_시나리오'!$I$6))))</f>
        <v/>
      </c>
      <c r="N1586">
        <f>INDEX('d_분포'!$B$2:$B$57,RANDBETWEEN(1,56))</f>
        <v/>
      </c>
      <c r="O1586">
        <f>BETAINV(RAND(),5,5)</f>
        <v/>
      </c>
      <c r="P1586">
        <f>'d_고정'!$B$1*'6_기대효과'!$H$7*('d_시나리오'!$I$7/'d_고정'!$B$2)*B1586</f>
        <v/>
      </c>
      <c r="Q1586">
        <f>P1586*C1586</f>
        <v/>
      </c>
      <c r="R1586">
        <f>P1586*E1586</f>
        <v/>
      </c>
      <c r="S1586">
        <f>R1586*G1586</f>
        <v/>
      </c>
      <c r="T1586">
        <f>Q1586+S1586</f>
        <v/>
      </c>
      <c r="U1586">
        <f>(Q1586*D1586+S1586*I1586)*(1-O1586)</f>
        <v/>
      </c>
      <c r="V1586">
        <f>(R1586*K1586*N1586+'d_고정'!$B$3*('6_기대효과'!$H$7/8)*N1586*'d_고정'!$B$10*M1586*('6_기대효과'!$K$7/'d_고정'!$B$9))*(1-O1586)</f>
        <v/>
      </c>
      <c r="W1586">
        <f>(S1586*I1586+R1586*MAX(K1586-'d_고정'!$B$10*M1586*('6_기대효과'!$K$7/'d_고정'!$B$9),0)*N1586)*(1-O1586)</f>
        <v/>
      </c>
      <c r="X1586">
        <f>U1586+V1586</f>
        <v/>
      </c>
      <c r="Y1586">
        <f>U1586/('d_고정'!$B$5*'6_기대효과'!$H$7/8)/'d_고정'!$B$6</f>
        <v/>
      </c>
      <c r="Z1586">
        <f>U1586/('d_고정'!$B$8*'6_기대효과'!$H$7/8)</f>
        <v/>
      </c>
    </row>
    <row r="1587">
      <c r="A1587">
        <f>RAND()</f>
        <v/>
      </c>
      <c r="B1587">
        <f>IF('d_시나리오'!$J$2='d_시나리오'!$H$2,'d_시나리오'!$I$2,IF(A1587&lt;('d_시나리오'!$I$2-'d_시나리오'!$H$2)/('d_시나리오'!$J$2-'d_시나리오'!$H$2),'d_시나리오'!$H$2+SQRT(A1587*('d_시나리오'!$J$2-'d_시나리오'!$H$2)*('d_시나리오'!$I$2-'d_시나리오'!$H$2)),'d_시나리오'!$J$2-SQRT((1-A1587)*('d_시나리오'!$J$2-'d_시나리오'!$H$2)*('d_시나리오'!$J$2-'d_시나리오'!$I$2))))</f>
        <v/>
      </c>
      <c r="C1587">
        <f>BETAINV(RAND(),2,6)</f>
        <v/>
      </c>
      <c r="D1587">
        <f>INDEX('d_분포'!$A$2:$A$28,RANDBETWEEN(1,27))</f>
        <v/>
      </c>
      <c r="E1587">
        <f>INDEX('d_분포'!$C$2:$C$5,RANDBETWEEN(1,4))*(0.9+0.2*RAND())</f>
        <v/>
      </c>
      <c r="F1587">
        <f>RAND()</f>
        <v/>
      </c>
      <c r="G1587">
        <f>IF('d_시나리오'!$J$3='d_시나리오'!$H$3,'d_시나리오'!$I$3,IF(F1587&lt;('d_시나리오'!$I$3-'d_시나리오'!$H$3)/('d_시나리오'!$J$3-'d_시나리오'!$H$3),'d_시나리오'!$H$3+SQRT(F1587*('d_시나리오'!$J$3-'d_시나리오'!$H$3)*('d_시나리오'!$I$3-'d_시나리오'!$H$3)),'d_시나리오'!$J$3-SQRT((1-F1587)*('d_시나리오'!$J$3-'d_시나리오'!$H$3)*('d_시나리오'!$J$3-'d_시나리오'!$I$3))))</f>
        <v/>
      </c>
      <c r="H1587">
        <f>RAND()</f>
        <v/>
      </c>
      <c r="I1587">
        <f>IF('d_시나리오'!$J$4='d_시나리오'!$H$4,'d_시나리오'!$I$4,IF(H1587&lt;('d_시나리오'!$I$4-'d_시나리오'!$H$4)/('d_시나리오'!$J$4-'d_시나리오'!$H$4),'d_시나리오'!$H$4+SQRT(H1587*('d_시나리오'!$J$4-'d_시나리오'!$H$4)*('d_시나리오'!$I$4-'d_시나리오'!$H$4)),'d_시나리오'!$J$4-SQRT((1-H1587)*('d_시나리오'!$J$4-'d_시나리오'!$H$4)*('d_시나리오'!$J$4-'d_시나리오'!$I$4))))</f>
        <v/>
      </c>
      <c r="J1587">
        <f>RAND()</f>
        <v/>
      </c>
      <c r="K1587">
        <f>IF('d_시나리오'!$J$5='d_시나리오'!$H$5,'d_시나리오'!$I$5,IF(J1587&lt;('d_시나리오'!$I$5-'d_시나리오'!$H$5)/('d_시나리오'!$J$5-'d_시나리오'!$H$5),'d_시나리오'!$H$5+SQRT(J1587*('d_시나리오'!$J$5-'d_시나리오'!$H$5)*('d_시나리오'!$I$5-'d_시나리오'!$H$5)),'d_시나리오'!$J$5-SQRT((1-J1587)*('d_시나리오'!$J$5-'d_시나리오'!$H$5)*('d_시나리오'!$J$5-'d_시나리오'!$I$5))))</f>
        <v/>
      </c>
      <c r="L1587">
        <f>RAND()</f>
        <v/>
      </c>
      <c r="M1587">
        <f>IF('d_시나리오'!$J$6='d_시나리오'!$H$6,'d_시나리오'!$I$6,IF(L1587&lt;('d_시나리오'!$I$6-'d_시나리오'!$H$6)/('d_시나리오'!$J$6-'d_시나리오'!$H$6),'d_시나리오'!$H$6+SQRT(L1587*('d_시나리오'!$J$6-'d_시나리오'!$H$6)*('d_시나리오'!$I$6-'d_시나리오'!$H$6)),'d_시나리오'!$J$6-SQRT((1-L1587)*('d_시나리오'!$J$6-'d_시나리오'!$H$6)*('d_시나리오'!$J$6-'d_시나리오'!$I$6))))</f>
        <v/>
      </c>
      <c r="N1587">
        <f>INDEX('d_분포'!$B$2:$B$57,RANDBETWEEN(1,56))</f>
        <v/>
      </c>
      <c r="O1587">
        <f>BETAINV(RAND(),5,5)</f>
        <v/>
      </c>
      <c r="P1587">
        <f>'d_고정'!$B$1*'6_기대효과'!$H$7*('d_시나리오'!$I$7/'d_고정'!$B$2)*B1587</f>
        <v/>
      </c>
      <c r="Q1587">
        <f>P1587*C1587</f>
        <v/>
      </c>
      <c r="R1587">
        <f>P1587*E1587</f>
        <v/>
      </c>
      <c r="S1587">
        <f>R1587*G1587</f>
        <v/>
      </c>
      <c r="T1587">
        <f>Q1587+S1587</f>
        <v/>
      </c>
      <c r="U1587">
        <f>(Q1587*D1587+S1587*I1587)*(1-O1587)</f>
        <v/>
      </c>
      <c r="V1587">
        <f>(R1587*K1587*N1587+'d_고정'!$B$3*('6_기대효과'!$H$7/8)*N1587*'d_고정'!$B$10*M1587*('6_기대효과'!$K$7/'d_고정'!$B$9))*(1-O1587)</f>
        <v/>
      </c>
      <c r="W1587">
        <f>(S1587*I1587+R1587*MAX(K1587-'d_고정'!$B$10*M1587*('6_기대효과'!$K$7/'d_고정'!$B$9),0)*N1587)*(1-O1587)</f>
        <v/>
      </c>
      <c r="X1587">
        <f>U1587+V1587</f>
        <v/>
      </c>
      <c r="Y1587">
        <f>U1587/('d_고정'!$B$5*'6_기대효과'!$H$7/8)/'d_고정'!$B$6</f>
        <v/>
      </c>
      <c r="Z1587">
        <f>U1587/('d_고정'!$B$8*'6_기대효과'!$H$7/8)</f>
        <v/>
      </c>
    </row>
    <row r="1588">
      <c r="A1588">
        <f>RAND()</f>
        <v/>
      </c>
      <c r="B1588">
        <f>IF('d_시나리오'!$J$2='d_시나리오'!$H$2,'d_시나리오'!$I$2,IF(A1588&lt;('d_시나리오'!$I$2-'d_시나리오'!$H$2)/('d_시나리오'!$J$2-'d_시나리오'!$H$2),'d_시나리오'!$H$2+SQRT(A1588*('d_시나리오'!$J$2-'d_시나리오'!$H$2)*('d_시나리오'!$I$2-'d_시나리오'!$H$2)),'d_시나리오'!$J$2-SQRT((1-A1588)*('d_시나리오'!$J$2-'d_시나리오'!$H$2)*('d_시나리오'!$J$2-'d_시나리오'!$I$2))))</f>
        <v/>
      </c>
      <c r="C1588">
        <f>BETAINV(RAND(),2,6)</f>
        <v/>
      </c>
      <c r="D1588">
        <f>INDEX('d_분포'!$A$2:$A$28,RANDBETWEEN(1,27))</f>
        <v/>
      </c>
      <c r="E1588">
        <f>INDEX('d_분포'!$C$2:$C$5,RANDBETWEEN(1,4))*(0.9+0.2*RAND())</f>
        <v/>
      </c>
      <c r="F1588">
        <f>RAND()</f>
        <v/>
      </c>
      <c r="G1588">
        <f>IF('d_시나리오'!$J$3='d_시나리오'!$H$3,'d_시나리오'!$I$3,IF(F1588&lt;('d_시나리오'!$I$3-'d_시나리오'!$H$3)/('d_시나리오'!$J$3-'d_시나리오'!$H$3),'d_시나리오'!$H$3+SQRT(F1588*('d_시나리오'!$J$3-'d_시나리오'!$H$3)*('d_시나리오'!$I$3-'d_시나리오'!$H$3)),'d_시나리오'!$J$3-SQRT((1-F1588)*('d_시나리오'!$J$3-'d_시나리오'!$H$3)*('d_시나리오'!$J$3-'d_시나리오'!$I$3))))</f>
        <v/>
      </c>
      <c r="H1588">
        <f>RAND()</f>
        <v/>
      </c>
      <c r="I1588">
        <f>IF('d_시나리오'!$J$4='d_시나리오'!$H$4,'d_시나리오'!$I$4,IF(H1588&lt;('d_시나리오'!$I$4-'d_시나리오'!$H$4)/('d_시나리오'!$J$4-'d_시나리오'!$H$4),'d_시나리오'!$H$4+SQRT(H1588*('d_시나리오'!$J$4-'d_시나리오'!$H$4)*('d_시나리오'!$I$4-'d_시나리오'!$H$4)),'d_시나리오'!$J$4-SQRT((1-H1588)*('d_시나리오'!$J$4-'d_시나리오'!$H$4)*('d_시나리오'!$J$4-'d_시나리오'!$I$4))))</f>
        <v/>
      </c>
      <c r="J1588">
        <f>RAND()</f>
        <v/>
      </c>
      <c r="K1588">
        <f>IF('d_시나리오'!$J$5='d_시나리오'!$H$5,'d_시나리오'!$I$5,IF(J1588&lt;('d_시나리오'!$I$5-'d_시나리오'!$H$5)/('d_시나리오'!$J$5-'d_시나리오'!$H$5),'d_시나리오'!$H$5+SQRT(J1588*('d_시나리오'!$J$5-'d_시나리오'!$H$5)*('d_시나리오'!$I$5-'d_시나리오'!$H$5)),'d_시나리오'!$J$5-SQRT((1-J1588)*('d_시나리오'!$J$5-'d_시나리오'!$H$5)*('d_시나리오'!$J$5-'d_시나리오'!$I$5))))</f>
        <v/>
      </c>
      <c r="L1588">
        <f>RAND()</f>
        <v/>
      </c>
      <c r="M1588">
        <f>IF('d_시나리오'!$J$6='d_시나리오'!$H$6,'d_시나리오'!$I$6,IF(L1588&lt;('d_시나리오'!$I$6-'d_시나리오'!$H$6)/('d_시나리오'!$J$6-'d_시나리오'!$H$6),'d_시나리오'!$H$6+SQRT(L1588*('d_시나리오'!$J$6-'d_시나리오'!$H$6)*('d_시나리오'!$I$6-'d_시나리오'!$H$6)),'d_시나리오'!$J$6-SQRT((1-L1588)*('d_시나리오'!$J$6-'d_시나리오'!$H$6)*('d_시나리오'!$J$6-'d_시나리오'!$I$6))))</f>
        <v/>
      </c>
      <c r="N1588">
        <f>INDEX('d_분포'!$B$2:$B$57,RANDBETWEEN(1,56))</f>
        <v/>
      </c>
      <c r="O1588">
        <f>BETAINV(RAND(),5,5)</f>
        <v/>
      </c>
      <c r="P1588">
        <f>'d_고정'!$B$1*'6_기대효과'!$H$7*('d_시나리오'!$I$7/'d_고정'!$B$2)*B1588</f>
        <v/>
      </c>
      <c r="Q1588">
        <f>P1588*C1588</f>
        <v/>
      </c>
      <c r="R1588">
        <f>P1588*E1588</f>
        <v/>
      </c>
      <c r="S1588">
        <f>R1588*G1588</f>
        <v/>
      </c>
      <c r="T1588">
        <f>Q1588+S1588</f>
        <v/>
      </c>
      <c r="U1588">
        <f>(Q1588*D1588+S1588*I1588)*(1-O1588)</f>
        <v/>
      </c>
      <c r="V1588">
        <f>(R1588*K1588*N1588+'d_고정'!$B$3*('6_기대효과'!$H$7/8)*N1588*'d_고정'!$B$10*M1588*('6_기대효과'!$K$7/'d_고정'!$B$9))*(1-O1588)</f>
        <v/>
      </c>
      <c r="W1588">
        <f>(S1588*I1588+R1588*MAX(K1588-'d_고정'!$B$10*M1588*('6_기대효과'!$K$7/'d_고정'!$B$9),0)*N1588)*(1-O1588)</f>
        <v/>
      </c>
      <c r="X1588">
        <f>U1588+V1588</f>
        <v/>
      </c>
      <c r="Y1588">
        <f>U1588/('d_고정'!$B$5*'6_기대효과'!$H$7/8)/'d_고정'!$B$6</f>
        <v/>
      </c>
      <c r="Z1588">
        <f>U1588/('d_고정'!$B$8*'6_기대효과'!$H$7/8)</f>
        <v/>
      </c>
    </row>
    <row r="1589">
      <c r="A1589">
        <f>RAND()</f>
        <v/>
      </c>
      <c r="B1589">
        <f>IF('d_시나리오'!$J$2='d_시나리오'!$H$2,'d_시나리오'!$I$2,IF(A1589&lt;('d_시나리오'!$I$2-'d_시나리오'!$H$2)/('d_시나리오'!$J$2-'d_시나리오'!$H$2),'d_시나리오'!$H$2+SQRT(A1589*('d_시나리오'!$J$2-'d_시나리오'!$H$2)*('d_시나리오'!$I$2-'d_시나리오'!$H$2)),'d_시나리오'!$J$2-SQRT((1-A1589)*('d_시나리오'!$J$2-'d_시나리오'!$H$2)*('d_시나리오'!$J$2-'d_시나리오'!$I$2))))</f>
        <v/>
      </c>
      <c r="C1589">
        <f>BETAINV(RAND(),2,6)</f>
        <v/>
      </c>
      <c r="D1589">
        <f>INDEX('d_분포'!$A$2:$A$28,RANDBETWEEN(1,27))</f>
        <v/>
      </c>
      <c r="E1589">
        <f>INDEX('d_분포'!$C$2:$C$5,RANDBETWEEN(1,4))*(0.9+0.2*RAND())</f>
        <v/>
      </c>
      <c r="F1589">
        <f>RAND()</f>
        <v/>
      </c>
      <c r="G1589">
        <f>IF('d_시나리오'!$J$3='d_시나리오'!$H$3,'d_시나리오'!$I$3,IF(F1589&lt;('d_시나리오'!$I$3-'d_시나리오'!$H$3)/('d_시나리오'!$J$3-'d_시나리오'!$H$3),'d_시나리오'!$H$3+SQRT(F1589*('d_시나리오'!$J$3-'d_시나리오'!$H$3)*('d_시나리오'!$I$3-'d_시나리오'!$H$3)),'d_시나리오'!$J$3-SQRT((1-F1589)*('d_시나리오'!$J$3-'d_시나리오'!$H$3)*('d_시나리오'!$J$3-'d_시나리오'!$I$3))))</f>
        <v/>
      </c>
      <c r="H1589">
        <f>RAND()</f>
        <v/>
      </c>
      <c r="I1589">
        <f>IF('d_시나리오'!$J$4='d_시나리오'!$H$4,'d_시나리오'!$I$4,IF(H1589&lt;('d_시나리오'!$I$4-'d_시나리오'!$H$4)/('d_시나리오'!$J$4-'d_시나리오'!$H$4),'d_시나리오'!$H$4+SQRT(H1589*('d_시나리오'!$J$4-'d_시나리오'!$H$4)*('d_시나리오'!$I$4-'d_시나리오'!$H$4)),'d_시나리오'!$J$4-SQRT((1-H1589)*('d_시나리오'!$J$4-'d_시나리오'!$H$4)*('d_시나리오'!$J$4-'d_시나리오'!$I$4))))</f>
        <v/>
      </c>
      <c r="J1589">
        <f>RAND()</f>
        <v/>
      </c>
      <c r="K1589">
        <f>IF('d_시나리오'!$J$5='d_시나리오'!$H$5,'d_시나리오'!$I$5,IF(J1589&lt;('d_시나리오'!$I$5-'d_시나리오'!$H$5)/('d_시나리오'!$J$5-'d_시나리오'!$H$5),'d_시나리오'!$H$5+SQRT(J1589*('d_시나리오'!$J$5-'d_시나리오'!$H$5)*('d_시나리오'!$I$5-'d_시나리오'!$H$5)),'d_시나리오'!$J$5-SQRT((1-J1589)*('d_시나리오'!$J$5-'d_시나리오'!$H$5)*('d_시나리오'!$J$5-'d_시나리오'!$I$5))))</f>
        <v/>
      </c>
      <c r="L1589">
        <f>RAND()</f>
        <v/>
      </c>
      <c r="M1589">
        <f>IF('d_시나리오'!$J$6='d_시나리오'!$H$6,'d_시나리오'!$I$6,IF(L1589&lt;('d_시나리오'!$I$6-'d_시나리오'!$H$6)/('d_시나리오'!$J$6-'d_시나리오'!$H$6),'d_시나리오'!$H$6+SQRT(L1589*('d_시나리오'!$J$6-'d_시나리오'!$H$6)*('d_시나리오'!$I$6-'d_시나리오'!$H$6)),'d_시나리오'!$J$6-SQRT((1-L1589)*('d_시나리오'!$J$6-'d_시나리오'!$H$6)*('d_시나리오'!$J$6-'d_시나리오'!$I$6))))</f>
        <v/>
      </c>
      <c r="N1589">
        <f>INDEX('d_분포'!$B$2:$B$57,RANDBETWEEN(1,56))</f>
        <v/>
      </c>
      <c r="O1589">
        <f>BETAINV(RAND(),5,5)</f>
        <v/>
      </c>
      <c r="P1589">
        <f>'d_고정'!$B$1*'6_기대효과'!$H$7*('d_시나리오'!$I$7/'d_고정'!$B$2)*B1589</f>
        <v/>
      </c>
      <c r="Q1589">
        <f>P1589*C1589</f>
        <v/>
      </c>
      <c r="R1589">
        <f>P1589*E1589</f>
        <v/>
      </c>
      <c r="S1589">
        <f>R1589*G1589</f>
        <v/>
      </c>
      <c r="T1589">
        <f>Q1589+S1589</f>
        <v/>
      </c>
      <c r="U1589">
        <f>(Q1589*D1589+S1589*I1589)*(1-O1589)</f>
        <v/>
      </c>
      <c r="V1589">
        <f>(R1589*K1589*N1589+'d_고정'!$B$3*('6_기대효과'!$H$7/8)*N1589*'d_고정'!$B$10*M1589*('6_기대효과'!$K$7/'d_고정'!$B$9))*(1-O1589)</f>
        <v/>
      </c>
      <c r="W1589">
        <f>(S1589*I1589+R1589*MAX(K1589-'d_고정'!$B$10*M1589*('6_기대효과'!$K$7/'d_고정'!$B$9),0)*N1589)*(1-O1589)</f>
        <v/>
      </c>
      <c r="X1589">
        <f>U1589+V1589</f>
        <v/>
      </c>
      <c r="Y1589">
        <f>U1589/('d_고정'!$B$5*'6_기대효과'!$H$7/8)/'d_고정'!$B$6</f>
        <v/>
      </c>
      <c r="Z1589">
        <f>U1589/('d_고정'!$B$8*'6_기대효과'!$H$7/8)</f>
        <v/>
      </c>
    </row>
    <row r="1590">
      <c r="A1590">
        <f>RAND()</f>
        <v/>
      </c>
      <c r="B1590">
        <f>IF('d_시나리오'!$J$2='d_시나리오'!$H$2,'d_시나리오'!$I$2,IF(A1590&lt;('d_시나리오'!$I$2-'d_시나리오'!$H$2)/('d_시나리오'!$J$2-'d_시나리오'!$H$2),'d_시나리오'!$H$2+SQRT(A1590*('d_시나리오'!$J$2-'d_시나리오'!$H$2)*('d_시나리오'!$I$2-'d_시나리오'!$H$2)),'d_시나리오'!$J$2-SQRT((1-A1590)*('d_시나리오'!$J$2-'d_시나리오'!$H$2)*('d_시나리오'!$J$2-'d_시나리오'!$I$2))))</f>
        <v/>
      </c>
      <c r="C1590">
        <f>BETAINV(RAND(),2,6)</f>
        <v/>
      </c>
      <c r="D1590">
        <f>INDEX('d_분포'!$A$2:$A$28,RANDBETWEEN(1,27))</f>
        <v/>
      </c>
      <c r="E1590">
        <f>INDEX('d_분포'!$C$2:$C$5,RANDBETWEEN(1,4))*(0.9+0.2*RAND())</f>
        <v/>
      </c>
      <c r="F1590">
        <f>RAND()</f>
        <v/>
      </c>
      <c r="G1590">
        <f>IF('d_시나리오'!$J$3='d_시나리오'!$H$3,'d_시나리오'!$I$3,IF(F1590&lt;('d_시나리오'!$I$3-'d_시나리오'!$H$3)/('d_시나리오'!$J$3-'d_시나리오'!$H$3),'d_시나리오'!$H$3+SQRT(F1590*('d_시나리오'!$J$3-'d_시나리오'!$H$3)*('d_시나리오'!$I$3-'d_시나리오'!$H$3)),'d_시나리오'!$J$3-SQRT((1-F1590)*('d_시나리오'!$J$3-'d_시나리오'!$H$3)*('d_시나리오'!$J$3-'d_시나리오'!$I$3))))</f>
        <v/>
      </c>
      <c r="H1590">
        <f>RAND()</f>
        <v/>
      </c>
      <c r="I1590">
        <f>IF('d_시나리오'!$J$4='d_시나리오'!$H$4,'d_시나리오'!$I$4,IF(H1590&lt;('d_시나리오'!$I$4-'d_시나리오'!$H$4)/('d_시나리오'!$J$4-'d_시나리오'!$H$4),'d_시나리오'!$H$4+SQRT(H1590*('d_시나리오'!$J$4-'d_시나리오'!$H$4)*('d_시나리오'!$I$4-'d_시나리오'!$H$4)),'d_시나리오'!$J$4-SQRT((1-H1590)*('d_시나리오'!$J$4-'d_시나리오'!$H$4)*('d_시나리오'!$J$4-'d_시나리오'!$I$4))))</f>
        <v/>
      </c>
      <c r="J1590">
        <f>RAND()</f>
        <v/>
      </c>
      <c r="K1590">
        <f>IF('d_시나리오'!$J$5='d_시나리오'!$H$5,'d_시나리오'!$I$5,IF(J1590&lt;('d_시나리오'!$I$5-'d_시나리오'!$H$5)/('d_시나리오'!$J$5-'d_시나리오'!$H$5),'d_시나리오'!$H$5+SQRT(J1590*('d_시나리오'!$J$5-'d_시나리오'!$H$5)*('d_시나리오'!$I$5-'d_시나리오'!$H$5)),'d_시나리오'!$J$5-SQRT((1-J1590)*('d_시나리오'!$J$5-'d_시나리오'!$H$5)*('d_시나리오'!$J$5-'d_시나리오'!$I$5))))</f>
        <v/>
      </c>
      <c r="L1590">
        <f>RAND()</f>
        <v/>
      </c>
      <c r="M1590">
        <f>IF('d_시나리오'!$J$6='d_시나리오'!$H$6,'d_시나리오'!$I$6,IF(L1590&lt;('d_시나리오'!$I$6-'d_시나리오'!$H$6)/('d_시나리오'!$J$6-'d_시나리오'!$H$6),'d_시나리오'!$H$6+SQRT(L1590*('d_시나리오'!$J$6-'d_시나리오'!$H$6)*('d_시나리오'!$I$6-'d_시나리오'!$H$6)),'d_시나리오'!$J$6-SQRT((1-L1590)*('d_시나리오'!$J$6-'d_시나리오'!$H$6)*('d_시나리오'!$J$6-'d_시나리오'!$I$6))))</f>
        <v/>
      </c>
      <c r="N1590">
        <f>INDEX('d_분포'!$B$2:$B$57,RANDBETWEEN(1,56))</f>
        <v/>
      </c>
      <c r="O1590">
        <f>BETAINV(RAND(),5,5)</f>
        <v/>
      </c>
      <c r="P1590">
        <f>'d_고정'!$B$1*'6_기대효과'!$H$7*('d_시나리오'!$I$7/'d_고정'!$B$2)*B1590</f>
        <v/>
      </c>
      <c r="Q1590">
        <f>P1590*C1590</f>
        <v/>
      </c>
      <c r="R1590">
        <f>P1590*E1590</f>
        <v/>
      </c>
      <c r="S1590">
        <f>R1590*G1590</f>
        <v/>
      </c>
      <c r="T1590">
        <f>Q1590+S1590</f>
        <v/>
      </c>
      <c r="U1590">
        <f>(Q1590*D1590+S1590*I1590)*(1-O1590)</f>
        <v/>
      </c>
      <c r="V1590">
        <f>(R1590*K1590*N1590+'d_고정'!$B$3*('6_기대효과'!$H$7/8)*N1590*'d_고정'!$B$10*M1590*('6_기대효과'!$K$7/'d_고정'!$B$9))*(1-O1590)</f>
        <v/>
      </c>
      <c r="W1590">
        <f>(S1590*I1590+R1590*MAX(K1590-'d_고정'!$B$10*M1590*('6_기대효과'!$K$7/'d_고정'!$B$9),0)*N1590)*(1-O1590)</f>
        <v/>
      </c>
      <c r="X1590">
        <f>U1590+V1590</f>
        <v/>
      </c>
      <c r="Y1590">
        <f>U1590/('d_고정'!$B$5*'6_기대효과'!$H$7/8)/'d_고정'!$B$6</f>
        <v/>
      </c>
      <c r="Z1590">
        <f>U1590/('d_고정'!$B$8*'6_기대효과'!$H$7/8)</f>
        <v/>
      </c>
    </row>
    <row r="1591">
      <c r="A1591">
        <f>RAND()</f>
        <v/>
      </c>
      <c r="B1591">
        <f>IF('d_시나리오'!$J$2='d_시나리오'!$H$2,'d_시나리오'!$I$2,IF(A1591&lt;('d_시나리오'!$I$2-'d_시나리오'!$H$2)/('d_시나리오'!$J$2-'d_시나리오'!$H$2),'d_시나리오'!$H$2+SQRT(A1591*('d_시나리오'!$J$2-'d_시나리오'!$H$2)*('d_시나리오'!$I$2-'d_시나리오'!$H$2)),'d_시나리오'!$J$2-SQRT((1-A1591)*('d_시나리오'!$J$2-'d_시나리오'!$H$2)*('d_시나리오'!$J$2-'d_시나리오'!$I$2))))</f>
        <v/>
      </c>
      <c r="C1591">
        <f>BETAINV(RAND(),2,6)</f>
        <v/>
      </c>
      <c r="D1591">
        <f>INDEX('d_분포'!$A$2:$A$28,RANDBETWEEN(1,27))</f>
        <v/>
      </c>
      <c r="E1591">
        <f>INDEX('d_분포'!$C$2:$C$5,RANDBETWEEN(1,4))*(0.9+0.2*RAND())</f>
        <v/>
      </c>
      <c r="F1591">
        <f>RAND()</f>
        <v/>
      </c>
      <c r="G1591">
        <f>IF('d_시나리오'!$J$3='d_시나리오'!$H$3,'d_시나리오'!$I$3,IF(F1591&lt;('d_시나리오'!$I$3-'d_시나리오'!$H$3)/('d_시나리오'!$J$3-'d_시나리오'!$H$3),'d_시나리오'!$H$3+SQRT(F1591*('d_시나리오'!$J$3-'d_시나리오'!$H$3)*('d_시나리오'!$I$3-'d_시나리오'!$H$3)),'d_시나리오'!$J$3-SQRT((1-F1591)*('d_시나리오'!$J$3-'d_시나리오'!$H$3)*('d_시나리오'!$J$3-'d_시나리오'!$I$3))))</f>
        <v/>
      </c>
      <c r="H1591">
        <f>RAND()</f>
        <v/>
      </c>
      <c r="I1591">
        <f>IF('d_시나리오'!$J$4='d_시나리오'!$H$4,'d_시나리오'!$I$4,IF(H1591&lt;('d_시나리오'!$I$4-'d_시나리오'!$H$4)/('d_시나리오'!$J$4-'d_시나리오'!$H$4),'d_시나리오'!$H$4+SQRT(H1591*('d_시나리오'!$J$4-'d_시나리오'!$H$4)*('d_시나리오'!$I$4-'d_시나리오'!$H$4)),'d_시나리오'!$J$4-SQRT((1-H1591)*('d_시나리오'!$J$4-'d_시나리오'!$H$4)*('d_시나리오'!$J$4-'d_시나리오'!$I$4))))</f>
        <v/>
      </c>
      <c r="J1591">
        <f>RAND()</f>
        <v/>
      </c>
      <c r="K1591">
        <f>IF('d_시나리오'!$J$5='d_시나리오'!$H$5,'d_시나리오'!$I$5,IF(J1591&lt;('d_시나리오'!$I$5-'d_시나리오'!$H$5)/('d_시나리오'!$J$5-'d_시나리오'!$H$5),'d_시나리오'!$H$5+SQRT(J1591*('d_시나리오'!$J$5-'d_시나리오'!$H$5)*('d_시나리오'!$I$5-'d_시나리오'!$H$5)),'d_시나리오'!$J$5-SQRT((1-J1591)*('d_시나리오'!$J$5-'d_시나리오'!$H$5)*('d_시나리오'!$J$5-'d_시나리오'!$I$5))))</f>
        <v/>
      </c>
      <c r="L1591">
        <f>RAND()</f>
        <v/>
      </c>
      <c r="M1591">
        <f>IF('d_시나리오'!$J$6='d_시나리오'!$H$6,'d_시나리오'!$I$6,IF(L1591&lt;('d_시나리오'!$I$6-'d_시나리오'!$H$6)/('d_시나리오'!$J$6-'d_시나리오'!$H$6),'d_시나리오'!$H$6+SQRT(L1591*('d_시나리오'!$J$6-'d_시나리오'!$H$6)*('d_시나리오'!$I$6-'d_시나리오'!$H$6)),'d_시나리오'!$J$6-SQRT((1-L1591)*('d_시나리오'!$J$6-'d_시나리오'!$H$6)*('d_시나리오'!$J$6-'d_시나리오'!$I$6))))</f>
        <v/>
      </c>
      <c r="N1591">
        <f>INDEX('d_분포'!$B$2:$B$57,RANDBETWEEN(1,56))</f>
        <v/>
      </c>
      <c r="O1591">
        <f>BETAINV(RAND(),5,5)</f>
        <v/>
      </c>
      <c r="P1591">
        <f>'d_고정'!$B$1*'6_기대효과'!$H$7*('d_시나리오'!$I$7/'d_고정'!$B$2)*B1591</f>
        <v/>
      </c>
      <c r="Q1591">
        <f>P1591*C1591</f>
        <v/>
      </c>
      <c r="R1591">
        <f>P1591*E1591</f>
        <v/>
      </c>
      <c r="S1591">
        <f>R1591*G1591</f>
        <v/>
      </c>
      <c r="T1591">
        <f>Q1591+S1591</f>
        <v/>
      </c>
      <c r="U1591">
        <f>(Q1591*D1591+S1591*I1591)*(1-O1591)</f>
        <v/>
      </c>
      <c r="V1591">
        <f>(R1591*K1591*N1591+'d_고정'!$B$3*('6_기대효과'!$H$7/8)*N1591*'d_고정'!$B$10*M1591*('6_기대효과'!$K$7/'d_고정'!$B$9))*(1-O1591)</f>
        <v/>
      </c>
      <c r="W1591">
        <f>(S1591*I1591+R1591*MAX(K1591-'d_고정'!$B$10*M1591*('6_기대효과'!$K$7/'d_고정'!$B$9),0)*N1591)*(1-O1591)</f>
        <v/>
      </c>
      <c r="X1591">
        <f>U1591+V1591</f>
        <v/>
      </c>
      <c r="Y1591">
        <f>U1591/('d_고정'!$B$5*'6_기대효과'!$H$7/8)/'d_고정'!$B$6</f>
        <v/>
      </c>
      <c r="Z1591">
        <f>U1591/('d_고정'!$B$8*'6_기대효과'!$H$7/8)</f>
        <v/>
      </c>
    </row>
    <row r="1592">
      <c r="A1592">
        <f>RAND()</f>
        <v/>
      </c>
      <c r="B1592">
        <f>IF('d_시나리오'!$J$2='d_시나리오'!$H$2,'d_시나리오'!$I$2,IF(A1592&lt;('d_시나리오'!$I$2-'d_시나리오'!$H$2)/('d_시나리오'!$J$2-'d_시나리오'!$H$2),'d_시나리오'!$H$2+SQRT(A1592*('d_시나리오'!$J$2-'d_시나리오'!$H$2)*('d_시나리오'!$I$2-'d_시나리오'!$H$2)),'d_시나리오'!$J$2-SQRT((1-A1592)*('d_시나리오'!$J$2-'d_시나리오'!$H$2)*('d_시나리오'!$J$2-'d_시나리오'!$I$2))))</f>
        <v/>
      </c>
      <c r="C1592">
        <f>BETAINV(RAND(),2,6)</f>
        <v/>
      </c>
      <c r="D1592">
        <f>INDEX('d_분포'!$A$2:$A$28,RANDBETWEEN(1,27))</f>
        <v/>
      </c>
      <c r="E1592">
        <f>INDEX('d_분포'!$C$2:$C$5,RANDBETWEEN(1,4))*(0.9+0.2*RAND())</f>
        <v/>
      </c>
      <c r="F1592">
        <f>RAND()</f>
        <v/>
      </c>
      <c r="G1592">
        <f>IF('d_시나리오'!$J$3='d_시나리오'!$H$3,'d_시나리오'!$I$3,IF(F1592&lt;('d_시나리오'!$I$3-'d_시나리오'!$H$3)/('d_시나리오'!$J$3-'d_시나리오'!$H$3),'d_시나리오'!$H$3+SQRT(F1592*('d_시나리오'!$J$3-'d_시나리오'!$H$3)*('d_시나리오'!$I$3-'d_시나리오'!$H$3)),'d_시나리오'!$J$3-SQRT((1-F1592)*('d_시나리오'!$J$3-'d_시나리오'!$H$3)*('d_시나리오'!$J$3-'d_시나리오'!$I$3))))</f>
        <v/>
      </c>
      <c r="H1592">
        <f>RAND()</f>
        <v/>
      </c>
      <c r="I1592">
        <f>IF('d_시나리오'!$J$4='d_시나리오'!$H$4,'d_시나리오'!$I$4,IF(H1592&lt;('d_시나리오'!$I$4-'d_시나리오'!$H$4)/('d_시나리오'!$J$4-'d_시나리오'!$H$4),'d_시나리오'!$H$4+SQRT(H1592*('d_시나리오'!$J$4-'d_시나리오'!$H$4)*('d_시나리오'!$I$4-'d_시나리오'!$H$4)),'d_시나리오'!$J$4-SQRT((1-H1592)*('d_시나리오'!$J$4-'d_시나리오'!$H$4)*('d_시나리오'!$J$4-'d_시나리오'!$I$4))))</f>
        <v/>
      </c>
      <c r="J1592">
        <f>RAND()</f>
        <v/>
      </c>
      <c r="K1592">
        <f>IF('d_시나리오'!$J$5='d_시나리오'!$H$5,'d_시나리오'!$I$5,IF(J1592&lt;('d_시나리오'!$I$5-'d_시나리오'!$H$5)/('d_시나리오'!$J$5-'d_시나리오'!$H$5),'d_시나리오'!$H$5+SQRT(J1592*('d_시나리오'!$J$5-'d_시나리오'!$H$5)*('d_시나리오'!$I$5-'d_시나리오'!$H$5)),'d_시나리오'!$J$5-SQRT((1-J1592)*('d_시나리오'!$J$5-'d_시나리오'!$H$5)*('d_시나리오'!$J$5-'d_시나리오'!$I$5))))</f>
        <v/>
      </c>
      <c r="L1592">
        <f>RAND()</f>
        <v/>
      </c>
      <c r="M1592">
        <f>IF('d_시나리오'!$J$6='d_시나리오'!$H$6,'d_시나리오'!$I$6,IF(L1592&lt;('d_시나리오'!$I$6-'d_시나리오'!$H$6)/('d_시나리오'!$J$6-'d_시나리오'!$H$6),'d_시나리오'!$H$6+SQRT(L1592*('d_시나리오'!$J$6-'d_시나리오'!$H$6)*('d_시나리오'!$I$6-'d_시나리오'!$H$6)),'d_시나리오'!$J$6-SQRT((1-L1592)*('d_시나리오'!$J$6-'d_시나리오'!$H$6)*('d_시나리오'!$J$6-'d_시나리오'!$I$6))))</f>
        <v/>
      </c>
      <c r="N1592">
        <f>INDEX('d_분포'!$B$2:$B$57,RANDBETWEEN(1,56))</f>
        <v/>
      </c>
      <c r="O1592">
        <f>BETAINV(RAND(),5,5)</f>
        <v/>
      </c>
      <c r="P1592">
        <f>'d_고정'!$B$1*'6_기대효과'!$H$7*('d_시나리오'!$I$7/'d_고정'!$B$2)*B1592</f>
        <v/>
      </c>
      <c r="Q1592">
        <f>P1592*C1592</f>
        <v/>
      </c>
      <c r="R1592">
        <f>P1592*E1592</f>
        <v/>
      </c>
      <c r="S1592">
        <f>R1592*G1592</f>
        <v/>
      </c>
      <c r="T1592">
        <f>Q1592+S1592</f>
        <v/>
      </c>
      <c r="U1592">
        <f>(Q1592*D1592+S1592*I1592)*(1-O1592)</f>
        <v/>
      </c>
      <c r="V1592">
        <f>(R1592*K1592*N1592+'d_고정'!$B$3*('6_기대효과'!$H$7/8)*N1592*'d_고정'!$B$10*M1592*('6_기대효과'!$K$7/'d_고정'!$B$9))*(1-O1592)</f>
        <v/>
      </c>
      <c r="W1592">
        <f>(S1592*I1592+R1592*MAX(K1592-'d_고정'!$B$10*M1592*('6_기대효과'!$K$7/'d_고정'!$B$9),0)*N1592)*(1-O1592)</f>
        <v/>
      </c>
      <c r="X1592">
        <f>U1592+V1592</f>
        <v/>
      </c>
      <c r="Y1592">
        <f>U1592/('d_고정'!$B$5*'6_기대효과'!$H$7/8)/'d_고정'!$B$6</f>
        <v/>
      </c>
      <c r="Z1592">
        <f>U1592/('d_고정'!$B$8*'6_기대효과'!$H$7/8)</f>
        <v/>
      </c>
    </row>
    <row r="1593">
      <c r="A1593">
        <f>RAND()</f>
        <v/>
      </c>
      <c r="B1593">
        <f>IF('d_시나리오'!$J$2='d_시나리오'!$H$2,'d_시나리오'!$I$2,IF(A1593&lt;('d_시나리오'!$I$2-'d_시나리오'!$H$2)/('d_시나리오'!$J$2-'d_시나리오'!$H$2),'d_시나리오'!$H$2+SQRT(A1593*('d_시나리오'!$J$2-'d_시나리오'!$H$2)*('d_시나리오'!$I$2-'d_시나리오'!$H$2)),'d_시나리오'!$J$2-SQRT((1-A1593)*('d_시나리오'!$J$2-'d_시나리오'!$H$2)*('d_시나리오'!$J$2-'d_시나리오'!$I$2))))</f>
        <v/>
      </c>
      <c r="C1593">
        <f>BETAINV(RAND(),2,6)</f>
        <v/>
      </c>
      <c r="D1593">
        <f>INDEX('d_분포'!$A$2:$A$28,RANDBETWEEN(1,27))</f>
        <v/>
      </c>
      <c r="E1593">
        <f>INDEX('d_분포'!$C$2:$C$5,RANDBETWEEN(1,4))*(0.9+0.2*RAND())</f>
        <v/>
      </c>
      <c r="F1593">
        <f>RAND()</f>
        <v/>
      </c>
      <c r="G1593">
        <f>IF('d_시나리오'!$J$3='d_시나리오'!$H$3,'d_시나리오'!$I$3,IF(F1593&lt;('d_시나리오'!$I$3-'d_시나리오'!$H$3)/('d_시나리오'!$J$3-'d_시나리오'!$H$3),'d_시나리오'!$H$3+SQRT(F1593*('d_시나리오'!$J$3-'d_시나리오'!$H$3)*('d_시나리오'!$I$3-'d_시나리오'!$H$3)),'d_시나리오'!$J$3-SQRT((1-F1593)*('d_시나리오'!$J$3-'d_시나리오'!$H$3)*('d_시나리오'!$J$3-'d_시나리오'!$I$3))))</f>
        <v/>
      </c>
      <c r="H1593">
        <f>RAND()</f>
        <v/>
      </c>
      <c r="I1593">
        <f>IF('d_시나리오'!$J$4='d_시나리오'!$H$4,'d_시나리오'!$I$4,IF(H1593&lt;('d_시나리오'!$I$4-'d_시나리오'!$H$4)/('d_시나리오'!$J$4-'d_시나리오'!$H$4),'d_시나리오'!$H$4+SQRT(H1593*('d_시나리오'!$J$4-'d_시나리오'!$H$4)*('d_시나리오'!$I$4-'d_시나리오'!$H$4)),'d_시나리오'!$J$4-SQRT((1-H1593)*('d_시나리오'!$J$4-'d_시나리오'!$H$4)*('d_시나리오'!$J$4-'d_시나리오'!$I$4))))</f>
        <v/>
      </c>
      <c r="J1593">
        <f>RAND()</f>
        <v/>
      </c>
      <c r="K1593">
        <f>IF('d_시나리오'!$J$5='d_시나리오'!$H$5,'d_시나리오'!$I$5,IF(J1593&lt;('d_시나리오'!$I$5-'d_시나리오'!$H$5)/('d_시나리오'!$J$5-'d_시나리오'!$H$5),'d_시나리오'!$H$5+SQRT(J1593*('d_시나리오'!$J$5-'d_시나리오'!$H$5)*('d_시나리오'!$I$5-'d_시나리오'!$H$5)),'d_시나리오'!$J$5-SQRT((1-J1593)*('d_시나리오'!$J$5-'d_시나리오'!$H$5)*('d_시나리오'!$J$5-'d_시나리오'!$I$5))))</f>
        <v/>
      </c>
      <c r="L1593">
        <f>RAND()</f>
        <v/>
      </c>
      <c r="M1593">
        <f>IF('d_시나리오'!$J$6='d_시나리오'!$H$6,'d_시나리오'!$I$6,IF(L1593&lt;('d_시나리오'!$I$6-'d_시나리오'!$H$6)/('d_시나리오'!$J$6-'d_시나리오'!$H$6),'d_시나리오'!$H$6+SQRT(L1593*('d_시나리오'!$J$6-'d_시나리오'!$H$6)*('d_시나리오'!$I$6-'d_시나리오'!$H$6)),'d_시나리오'!$J$6-SQRT((1-L1593)*('d_시나리오'!$J$6-'d_시나리오'!$H$6)*('d_시나리오'!$J$6-'d_시나리오'!$I$6))))</f>
        <v/>
      </c>
      <c r="N1593">
        <f>INDEX('d_분포'!$B$2:$B$57,RANDBETWEEN(1,56))</f>
        <v/>
      </c>
      <c r="O1593">
        <f>BETAINV(RAND(),5,5)</f>
        <v/>
      </c>
      <c r="P1593">
        <f>'d_고정'!$B$1*'6_기대효과'!$H$7*('d_시나리오'!$I$7/'d_고정'!$B$2)*B1593</f>
        <v/>
      </c>
      <c r="Q1593">
        <f>P1593*C1593</f>
        <v/>
      </c>
      <c r="R1593">
        <f>P1593*E1593</f>
        <v/>
      </c>
      <c r="S1593">
        <f>R1593*G1593</f>
        <v/>
      </c>
      <c r="T1593">
        <f>Q1593+S1593</f>
        <v/>
      </c>
      <c r="U1593">
        <f>(Q1593*D1593+S1593*I1593)*(1-O1593)</f>
        <v/>
      </c>
      <c r="V1593">
        <f>(R1593*K1593*N1593+'d_고정'!$B$3*('6_기대효과'!$H$7/8)*N1593*'d_고정'!$B$10*M1593*('6_기대효과'!$K$7/'d_고정'!$B$9))*(1-O1593)</f>
        <v/>
      </c>
      <c r="W1593">
        <f>(S1593*I1593+R1593*MAX(K1593-'d_고정'!$B$10*M1593*('6_기대효과'!$K$7/'d_고정'!$B$9),0)*N1593)*(1-O1593)</f>
        <v/>
      </c>
      <c r="X1593">
        <f>U1593+V1593</f>
        <v/>
      </c>
      <c r="Y1593">
        <f>U1593/('d_고정'!$B$5*'6_기대효과'!$H$7/8)/'d_고정'!$B$6</f>
        <v/>
      </c>
      <c r="Z1593">
        <f>U1593/('d_고정'!$B$8*'6_기대효과'!$H$7/8)</f>
        <v/>
      </c>
    </row>
    <row r="1594">
      <c r="A1594">
        <f>RAND()</f>
        <v/>
      </c>
      <c r="B1594">
        <f>IF('d_시나리오'!$J$2='d_시나리오'!$H$2,'d_시나리오'!$I$2,IF(A1594&lt;('d_시나리오'!$I$2-'d_시나리오'!$H$2)/('d_시나리오'!$J$2-'d_시나리오'!$H$2),'d_시나리오'!$H$2+SQRT(A1594*('d_시나리오'!$J$2-'d_시나리오'!$H$2)*('d_시나리오'!$I$2-'d_시나리오'!$H$2)),'d_시나리오'!$J$2-SQRT((1-A1594)*('d_시나리오'!$J$2-'d_시나리오'!$H$2)*('d_시나리오'!$J$2-'d_시나리오'!$I$2))))</f>
        <v/>
      </c>
      <c r="C1594">
        <f>BETAINV(RAND(),2,6)</f>
        <v/>
      </c>
      <c r="D1594">
        <f>INDEX('d_분포'!$A$2:$A$28,RANDBETWEEN(1,27))</f>
        <v/>
      </c>
      <c r="E1594">
        <f>INDEX('d_분포'!$C$2:$C$5,RANDBETWEEN(1,4))*(0.9+0.2*RAND())</f>
        <v/>
      </c>
      <c r="F1594">
        <f>RAND()</f>
        <v/>
      </c>
      <c r="G1594">
        <f>IF('d_시나리오'!$J$3='d_시나리오'!$H$3,'d_시나리오'!$I$3,IF(F1594&lt;('d_시나리오'!$I$3-'d_시나리오'!$H$3)/('d_시나리오'!$J$3-'d_시나리오'!$H$3),'d_시나리오'!$H$3+SQRT(F1594*('d_시나리오'!$J$3-'d_시나리오'!$H$3)*('d_시나리오'!$I$3-'d_시나리오'!$H$3)),'d_시나리오'!$J$3-SQRT((1-F1594)*('d_시나리오'!$J$3-'d_시나리오'!$H$3)*('d_시나리오'!$J$3-'d_시나리오'!$I$3))))</f>
        <v/>
      </c>
      <c r="H1594">
        <f>RAND()</f>
        <v/>
      </c>
      <c r="I1594">
        <f>IF('d_시나리오'!$J$4='d_시나리오'!$H$4,'d_시나리오'!$I$4,IF(H1594&lt;('d_시나리오'!$I$4-'d_시나리오'!$H$4)/('d_시나리오'!$J$4-'d_시나리오'!$H$4),'d_시나리오'!$H$4+SQRT(H1594*('d_시나리오'!$J$4-'d_시나리오'!$H$4)*('d_시나리오'!$I$4-'d_시나리오'!$H$4)),'d_시나리오'!$J$4-SQRT((1-H1594)*('d_시나리오'!$J$4-'d_시나리오'!$H$4)*('d_시나리오'!$J$4-'d_시나리오'!$I$4))))</f>
        <v/>
      </c>
      <c r="J1594">
        <f>RAND()</f>
        <v/>
      </c>
      <c r="K1594">
        <f>IF('d_시나리오'!$J$5='d_시나리오'!$H$5,'d_시나리오'!$I$5,IF(J1594&lt;('d_시나리오'!$I$5-'d_시나리오'!$H$5)/('d_시나리오'!$J$5-'d_시나리오'!$H$5),'d_시나리오'!$H$5+SQRT(J1594*('d_시나리오'!$J$5-'d_시나리오'!$H$5)*('d_시나리오'!$I$5-'d_시나리오'!$H$5)),'d_시나리오'!$J$5-SQRT((1-J1594)*('d_시나리오'!$J$5-'d_시나리오'!$H$5)*('d_시나리오'!$J$5-'d_시나리오'!$I$5))))</f>
        <v/>
      </c>
      <c r="L1594">
        <f>RAND()</f>
        <v/>
      </c>
      <c r="M1594">
        <f>IF('d_시나리오'!$J$6='d_시나리오'!$H$6,'d_시나리오'!$I$6,IF(L1594&lt;('d_시나리오'!$I$6-'d_시나리오'!$H$6)/('d_시나리오'!$J$6-'d_시나리오'!$H$6),'d_시나리오'!$H$6+SQRT(L1594*('d_시나리오'!$J$6-'d_시나리오'!$H$6)*('d_시나리오'!$I$6-'d_시나리오'!$H$6)),'d_시나리오'!$J$6-SQRT((1-L1594)*('d_시나리오'!$J$6-'d_시나리오'!$H$6)*('d_시나리오'!$J$6-'d_시나리오'!$I$6))))</f>
        <v/>
      </c>
      <c r="N1594">
        <f>INDEX('d_분포'!$B$2:$B$57,RANDBETWEEN(1,56))</f>
        <v/>
      </c>
      <c r="O1594">
        <f>BETAINV(RAND(),5,5)</f>
        <v/>
      </c>
      <c r="P1594">
        <f>'d_고정'!$B$1*'6_기대효과'!$H$7*('d_시나리오'!$I$7/'d_고정'!$B$2)*B1594</f>
        <v/>
      </c>
      <c r="Q1594">
        <f>P1594*C1594</f>
        <v/>
      </c>
      <c r="R1594">
        <f>P1594*E1594</f>
        <v/>
      </c>
      <c r="S1594">
        <f>R1594*G1594</f>
        <v/>
      </c>
      <c r="T1594">
        <f>Q1594+S1594</f>
        <v/>
      </c>
      <c r="U1594">
        <f>(Q1594*D1594+S1594*I1594)*(1-O1594)</f>
        <v/>
      </c>
      <c r="V1594">
        <f>(R1594*K1594*N1594+'d_고정'!$B$3*('6_기대효과'!$H$7/8)*N1594*'d_고정'!$B$10*M1594*('6_기대효과'!$K$7/'d_고정'!$B$9))*(1-O1594)</f>
        <v/>
      </c>
      <c r="W1594">
        <f>(S1594*I1594+R1594*MAX(K1594-'d_고정'!$B$10*M1594*('6_기대효과'!$K$7/'d_고정'!$B$9),0)*N1594)*(1-O1594)</f>
        <v/>
      </c>
      <c r="X1594">
        <f>U1594+V1594</f>
        <v/>
      </c>
      <c r="Y1594">
        <f>U1594/('d_고정'!$B$5*'6_기대효과'!$H$7/8)/'d_고정'!$B$6</f>
        <v/>
      </c>
      <c r="Z1594">
        <f>U1594/('d_고정'!$B$8*'6_기대효과'!$H$7/8)</f>
        <v/>
      </c>
    </row>
    <row r="1595">
      <c r="A1595">
        <f>RAND()</f>
        <v/>
      </c>
      <c r="B1595">
        <f>IF('d_시나리오'!$J$2='d_시나리오'!$H$2,'d_시나리오'!$I$2,IF(A1595&lt;('d_시나리오'!$I$2-'d_시나리오'!$H$2)/('d_시나리오'!$J$2-'d_시나리오'!$H$2),'d_시나리오'!$H$2+SQRT(A1595*('d_시나리오'!$J$2-'d_시나리오'!$H$2)*('d_시나리오'!$I$2-'d_시나리오'!$H$2)),'d_시나리오'!$J$2-SQRT((1-A1595)*('d_시나리오'!$J$2-'d_시나리오'!$H$2)*('d_시나리오'!$J$2-'d_시나리오'!$I$2))))</f>
        <v/>
      </c>
      <c r="C1595">
        <f>BETAINV(RAND(),2,6)</f>
        <v/>
      </c>
      <c r="D1595">
        <f>INDEX('d_분포'!$A$2:$A$28,RANDBETWEEN(1,27))</f>
        <v/>
      </c>
      <c r="E1595">
        <f>INDEX('d_분포'!$C$2:$C$5,RANDBETWEEN(1,4))*(0.9+0.2*RAND())</f>
        <v/>
      </c>
      <c r="F1595">
        <f>RAND()</f>
        <v/>
      </c>
      <c r="G1595">
        <f>IF('d_시나리오'!$J$3='d_시나리오'!$H$3,'d_시나리오'!$I$3,IF(F1595&lt;('d_시나리오'!$I$3-'d_시나리오'!$H$3)/('d_시나리오'!$J$3-'d_시나리오'!$H$3),'d_시나리오'!$H$3+SQRT(F1595*('d_시나리오'!$J$3-'d_시나리오'!$H$3)*('d_시나리오'!$I$3-'d_시나리오'!$H$3)),'d_시나리오'!$J$3-SQRT((1-F1595)*('d_시나리오'!$J$3-'d_시나리오'!$H$3)*('d_시나리오'!$J$3-'d_시나리오'!$I$3))))</f>
        <v/>
      </c>
      <c r="H1595">
        <f>RAND()</f>
        <v/>
      </c>
      <c r="I1595">
        <f>IF('d_시나리오'!$J$4='d_시나리오'!$H$4,'d_시나리오'!$I$4,IF(H1595&lt;('d_시나리오'!$I$4-'d_시나리오'!$H$4)/('d_시나리오'!$J$4-'d_시나리오'!$H$4),'d_시나리오'!$H$4+SQRT(H1595*('d_시나리오'!$J$4-'d_시나리오'!$H$4)*('d_시나리오'!$I$4-'d_시나리오'!$H$4)),'d_시나리오'!$J$4-SQRT((1-H1595)*('d_시나리오'!$J$4-'d_시나리오'!$H$4)*('d_시나리오'!$J$4-'d_시나리오'!$I$4))))</f>
        <v/>
      </c>
      <c r="J1595">
        <f>RAND()</f>
        <v/>
      </c>
      <c r="K1595">
        <f>IF('d_시나리오'!$J$5='d_시나리오'!$H$5,'d_시나리오'!$I$5,IF(J1595&lt;('d_시나리오'!$I$5-'d_시나리오'!$H$5)/('d_시나리오'!$J$5-'d_시나리오'!$H$5),'d_시나리오'!$H$5+SQRT(J1595*('d_시나리오'!$J$5-'d_시나리오'!$H$5)*('d_시나리오'!$I$5-'d_시나리오'!$H$5)),'d_시나리오'!$J$5-SQRT((1-J1595)*('d_시나리오'!$J$5-'d_시나리오'!$H$5)*('d_시나리오'!$J$5-'d_시나리오'!$I$5))))</f>
        <v/>
      </c>
      <c r="L1595">
        <f>RAND()</f>
        <v/>
      </c>
      <c r="M1595">
        <f>IF('d_시나리오'!$J$6='d_시나리오'!$H$6,'d_시나리오'!$I$6,IF(L1595&lt;('d_시나리오'!$I$6-'d_시나리오'!$H$6)/('d_시나리오'!$J$6-'d_시나리오'!$H$6),'d_시나리오'!$H$6+SQRT(L1595*('d_시나리오'!$J$6-'d_시나리오'!$H$6)*('d_시나리오'!$I$6-'d_시나리오'!$H$6)),'d_시나리오'!$J$6-SQRT((1-L1595)*('d_시나리오'!$J$6-'d_시나리오'!$H$6)*('d_시나리오'!$J$6-'d_시나리오'!$I$6))))</f>
        <v/>
      </c>
      <c r="N1595">
        <f>INDEX('d_분포'!$B$2:$B$57,RANDBETWEEN(1,56))</f>
        <v/>
      </c>
      <c r="O1595">
        <f>BETAINV(RAND(),5,5)</f>
        <v/>
      </c>
      <c r="P1595">
        <f>'d_고정'!$B$1*'6_기대효과'!$H$7*('d_시나리오'!$I$7/'d_고정'!$B$2)*B1595</f>
        <v/>
      </c>
      <c r="Q1595">
        <f>P1595*C1595</f>
        <v/>
      </c>
      <c r="R1595">
        <f>P1595*E1595</f>
        <v/>
      </c>
      <c r="S1595">
        <f>R1595*G1595</f>
        <v/>
      </c>
      <c r="T1595">
        <f>Q1595+S1595</f>
        <v/>
      </c>
      <c r="U1595">
        <f>(Q1595*D1595+S1595*I1595)*(1-O1595)</f>
        <v/>
      </c>
      <c r="V1595">
        <f>(R1595*K1595*N1595+'d_고정'!$B$3*('6_기대효과'!$H$7/8)*N1595*'d_고정'!$B$10*M1595*('6_기대효과'!$K$7/'d_고정'!$B$9))*(1-O1595)</f>
        <v/>
      </c>
      <c r="W1595">
        <f>(S1595*I1595+R1595*MAX(K1595-'d_고정'!$B$10*M1595*('6_기대효과'!$K$7/'d_고정'!$B$9),0)*N1595)*(1-O1595)</f>
        <v/>
      </c>
      <c r="X1595">
        <f>U1595+V1595</f>
        <v/>
      </c>
      <c r="Y1595">
        <f>U1595/('d_고정'!$B$5*'6_기대효과'!$H$7/8)/'d_고정'!$B$6</f>
        <v/>
      </c>
      <c r="Z1595">
        <f>U1595/('d_고정'!$B$8*'6_기대효과'!$H$7/8)</f>
        <v/>
      </c>
    </row>
    <row r="1596">
      <c r="A1596">
        <f>RAND()</f>
        <v/>
      </c>
      <c r="B1596">
        <f>IF('d_시나리오'!$J$2='d_시나리오'!$H$2,'d_시나리오'!$I$2,IF(A1596&lt;('d_시나리오'!$I$2-'d_시나리오'!$H$2)/('d_시나리오'!$J$2-'d_시나리오'!$H$2),'d_시나리오'!$H$2+SQRT(A1596*('d_시나리오'!$J$2-'d_시나리오'!$H$2)*('d_시나리오'!$I$2-'d_시나리오'!$H$2)),'d_시나리오'!$J$2-SQRT((1-A1596)*('d_시나리오'!$J$2-'d_시나리오'!$H$2)*('d_시나리오'!$J$2-'d_시나리오'!$I$2))))</f>
        <v/>
      </c>
      <c r="C1596">
        <f>BETAINV(RAND(),2,6)</f>
        <v/>
      </c>
      <c r="D1596">
        <f>INDEX('d_분포'!$A$2:$A$28,RANDBETWEEN(1,27))</f>
        <v/>
      </c>
      <c r="E1596">
        <f>INDEX('d_분포'!$C$2:$C$5,RANDBETWEEN(1,4))*(0.9+0.2*RAND())</f>
        <v/>
      </c>
      <c r="F1596">
        <f>RAND()</f>
        <v/>
      </c>
      <c r="G1596">
        <f>IF('d_시나리오'!$J$3='d_시나리오'!$H$3,'d_시나리오'!$I$3,IF(F1596&lt;('d_시나리오'!$I$3-'d_시나리오'!$H$3)/('d_시나리오'!$J$3-'d_시나리오'!$H$3),'d_시나리오'!$H$3+SQRT(F1596*('d_시나리오'!$J$3-'d_시나리오'!$H$3)*('d_시나리오'!$I$3-'d_시나리오'!$H$3)),'d_시나리오'!$J$3-SQRT((1-F1596)*('d_시나리오'!$J$3-'d_시나리오'!$H$3)*('d_시나리오'!$J$3-'d_시나리오'!$I$3))))</f>
        <v/>
      </c>
      <c r="H1596">
        <f>RAND()</f>
        <v/>
      </c>
      <c r="I1596">
        <f>IF('d_시나리오'!$J$4='d_시나리오'!$H$4,'d_시나리오'!$I$4,IF(H1596&lt;('d_시나리오'!$I$4-'d_시나리오'!$H$4)/('d_시나리오'!$J$4-'d_시나리오'!$H$4),'d_시나리오'!$H$4+SQRT(H1596*('d_시나리오'!$J$4-'d_시나리오'!$H$4)*('d_시나리오'!$I$4-'d_시나리오'!$H$4)),'d_시나리오'!$J$4-SQRT((1-H1596)*('d_시나리오'!$J$4-'d_시나리오'!$H$4)*('d_시나리오'!$J$4-'d_시나리오'!$I$4))))</f>
        <v/>
      </c>
      <c r="J1596">
        <f>RAND()</f>
        <v/>
      </c>
      <c r="K1596">
        <f>IF('d_시나리오'!$J$5='d_시나리오'!$H$5,'d_시나리오'!$I$5,IF(J1596&lt;('d_시나리오'!$I$5-'d_시나리오'!$H$5)/('d_시나리오'!$J$5-'d_시나리오'!$H$5),'d_시나리오'!$H$5+SQRT(J1596*('d_시나리오'!$J$5-'d_시나리오'!$H$5)*('d_시나리오'!$I$5-'d_시나리오'!$H$5)),'d_시나리오'!$J$5-SQRT((1-J1596)*('d_시나리오'!$J$5-'d_시나리오'!$H$5)*('d_시나리오'!$J$5-'d_시나리오'!$I$5))))</f>
        <v/>
      </c>
      <c r="L1596">
        <f>RAND()</f>
        <v/>
      </c>
      <c r="M1596">
        <f>IF('d_시나리오'!$J$6='d_시나리오'!$H$6,'d_시나리오'!$I$6,IF(L1596&lt;('d_시나리오'!$I$6-'d_시나리오'!$H$6)/('d_시나리오'!$J$6-'d_시나리오'!$H$6),'d_시나리오'!$H$6+SQRT(L1596*('d_시나리오'!$J$6-'d_시나리오'!$H$6)*('d_시나리오'!$I$6-'d_시나리오'!$H$6)),'d_시나리오'!$J$6-SQRT((1-L1596)*('d_시나리오'!$J$6-'d_시나리오'!$H$6)*('d_시나리오'!$J$6-'d_시나리오'!$I$6))))</f>
        <v/>
      </c>
      <c r="N1596">
        <f>INDEX('d_분포'!$B$2:$B$57,RANDBETWEEN(1,56))</f>
        <v/>
      </c>
      <c r="O1596">
        <f>BETAINV(RAND(),5,5)</f>
        <v/>
      </c>
      <c r="P1596">
        <f>'d_고정'!$B$1*'6_기대효과'!$H$7*('d_시나리오'!$I$7/'d_고정'!$B$2)*B1596</f>
        <v/>
      </c>
      <c r="Q1596">
        <f>P1596*C1596</f>
        <v/>
      </c>
      <c r="R1596">
        <f>P1596*E1596</f>
        <v/>
      </c>
      <c r="S1596">
        <f>R1596*G1596</f>
        <v/>
      </c>
      <c r="T1596">
        <f>Q1596+S1596</f>
        <v/>
      </c>
      <c r="U1596">
        <f>(Q1596*D1596+S1596*I1596)*(1-O1596)</f>
        <v/>
      </c>
      <c r="V1596">
        <f>(R1596*K1596*N1596+'d_고정'!$B$3*('6_기대효과'!$H$7/8)*N1596*'d_고정'!$B$10*M1596*('6_기대효과'!$K$7/'d_고정'!$B$9))*(1-O1596)</f>
        <v/>
      </c>
      <c r="W1596">
        <f>(S1596*I1596+R1596*MAX(K1596-'d_고정'!$B$10*M1596*('6_기대효과'!$K$7/'d_고정'!$B$9),0)*N1596)*(1-O1596)</f>
        <v/>
      </c>
      <c r="X1596">
        <f>U1596+V1596</f>
        <v/>
      </c>
      <c r="Y1596">
        <f>U1596/('d_고정'!$B$5*'6_기대효과'!$H$7/8)/'d_고정'!$B$6</f>
        <v/>
      </c>
      <c r="Z1596">
        <f>U1596/('d_고정'!$B$8*'6_기대효과'!$H$7/8)</f>
        <v/>
      </c>
    </row>
    <row r="1597">
      <c r="A1597">
        <f>RAND()</f>
        <v/>
      </c>
      <c r="B1597">
        <f>IF('d_시나리오'!$J$2='d_시나리오'!$H$2,'d_시나리오'!$I$2,IF(A1597&lt;('d_시나리오'!$I$2-'d_시나리오'!$H$2)/('d_시나리오'!$J$2-'d_시나리오'!$H$2),'d_시나리오'!$H$2+SQRT(A1597*('d_시나리오'!$J$2-'d_시나리오'!$H$2)*('d_시나리오'!$I$2-'d_시나리오'!$H$2)),'d_시나리오'!$J$2-SQRT((1-A1597)*('d_시나리오'!$J$2-'d_시나리오'!$H$2)*('d_시나리오'!$J$2-'d_시나리오'!$I$2))))</f>
        <v/>
      </c>
      <c r="C1597">
        <f>BETAINV(RAND(),2,6)</f>
        <v/>
      </c>
      <c r="D1597">
        <f>INDEX('d_분포'!$A$2:$A$28,RANDBETWEEN(1,27))</f>
        <v/>
      </c>
      <c r="E1597">
        <f>INDEX('d_분포'!$C$2:$C$5,RANDBETWEEN(1,4))*(0.9+0.2*RAND())</f>
        <v/>
      </c>
      <c r="F1597">
        <f>RAND()</f>
        <v/>
      </c>
      <c r="G1597">
        <f>IF('d_시나리오'!$J$3='d_시나리오'!$H$3,'d_시나리오'!$I$3,IF(F1597&lt;('d_시나리오'!$I$3-'d_시나리오'!$H$3)/('d_시나리오'!$J$3-'d_시나리오'!$H$3),'d_시나리오'!$H$3+SQRT(F1597*('d_시나리오'!$J$3-'d_시나리오'!$H$3)*('d_시나리오'!$I$3-'d_시나리오'!$H$3)),'d_시나리오'!$J$3-SQRT((1-F1597)*('d_시나리오'!$J$3-'d_시나리오'!$H$3)*('d_시나리오'!$J$3-'d_시나리오'!$I$3))))</f>
        <v/>
      </c>
      <c r="H1597">
        <f>RAND()</f>
        <v/>
      </c>
      <c r="I1597">
        <f>IF('d_시나리오'!$J$4='d_시나리오'!$H$4,'d_시나리오'!$I$4,IF(H1597&lt;('d_시나리오'!$I$4-'d_시나리오'!$H$4)/('d_시나리오'!$J$4-'d_시나리오'!$H$4),'d_시나리오'!$H$4+SQRT(H1597*('d_시나리오'!$J$4-'d_시나리오'!$H$4)*('d_시나리오'!$I$4-'d_시나리오'!$H$4)),'d_시나리오'!$J$4-SQRT((1-H1597)*('d_시나리오'!$J$4-'d_시나리오'!$H$4)*('d_시나리오'!$J$4-'d_시나리오'!$I$4))))</f>
        <v/>
      </c>
      <c r="J1597">
        <f>RAND()</f>
        <v/>
      </c>
      <c r="K1597">
        <f>IF('d_시나리오'!$J$5='d_시나리오'!$H$5,'d_시나리오'!$I$5,IF(J1597&lt;('d_시나리오'!$I$5-'d_시나리오'!$H$5)/('d_시나리오'!$J$5-'d_시나리오'!$H$5),'d_시나리오'!$H$5+SQRT(J1597*('d_시나리오'!$J$5-'d_시나리오'!$H$5)*('d_시나리오'!$I$5-'d_시나리오'!$H$5)),'d_시나리오'!$J$5-SQRT((1-J1597)*('d_시나리오'!$J$5-'d_시나리오'!$H$5)*('d_시나리오'!$J$5-'d_시나리오'!$I$5))))</f>
        <v/>
      </c>
      <c r="L1597">
        <f>RAND()</f>
        <v/>
      </c>
      <c r="M1597">
        <f>IF('d_시나리오'!$J$6='d_시나리오'!$H$6,'d_시나리오'!$I$6,IF(L1597&lt;('d_시나리오'!$I$6-'d_시나리오'!$H$6)/('d_시나리오'!$J$6-'d_시나리오'!$H$6),'d_시나리오'!$H$6+SQRT(L1597*('d_시나리오'!$J$6-'d_시나리오'!$H$6)*('d_시나리오'!$I$6-'d_시나리오'!$H$6)),'d_시나리오'!$J$6-SQRT((1-L1597)*('d_시나리오'!$J$6-'d_시나리오'!$H$6)*('d_시나리오'!$J$6-'d_시나리오'!$I$6))))</f>
        <v/>
      </c>
      <c r="N1597">
        <f>INDEX('d_분포'!$B$2:$B$57,RANDBETWEEN(1,56))</f>
        <v/>
      </c>
      <c r="O1597">
        <f>BETAINV(RAND(),5,5)</f>
        <v/>
      </c>
      <c r="P1597">
        <f>'d_고정'!$B$1*'6_기대효과'!$H$7*('d_시나리오'!$I$7/'d_고정'!$B$2)*B1597</f>
        <v/>
      </c>
      <c r="Q1597">
        <f>P1597*C1597</f>
        <v/>
      </c>
      <c r="R1597">
        <f>P1597*E1597</f>
        <v/>
      </c>
      <c r="S1597">
        <f>R1597*G1597</f>
        <v/>
      </c>
      <c r="T1597">
        <f>Q1597+S1597</f>
        <v/>
      </c>
      <c r="U1597">
        <f>(Q1597*D1597+S1597*I1597)*(1-O1597)</f>
        <v/>
      </c>
      <c r="V1597">
        <f>(R1597*K1597*N1597+'d_고정'!$B$3*('6_기대효과'!$H$7/8)*N1597*'d_고정'!$B$10*M1597*('6_기대효과'!$K$7/'d_고정'!$B$9))*(1-O1597)</f>
        <v/>
      </c>
      <c r="W1597">
        <f>(S1597*I1597+R1597*MAX(K1597-'d_고정'!$B$10*M1597*('6_기대효과'!$K$7/'d_고정'!$B$9),0)*N1597)*(1-O1597)</f>
        <v/>
      </c>
      <c r="X1597">
        <f>U1597+V1597</f>
        <v/>
      </c>
      <c r="Y1597">
        <f>U1597/('d_고정'!$B$5*'6_기대효과'!$H$7/8)/'d_고정'!$B$6</f>
        <v/>
      </c>
      <c r="Z1597">
        <f>U1597/('d_고정'!$B$8*'6_기대효과'!$H$7/8)</f>
        <v/>
      </c>
    </row>
    <row r="1598">
      <c r="A1598">
        <f>RAND()</f>
        <v/>
      </c>
      <c r="B1598">
        <f>IF('d_시나리오'!$J$2='d_시나리오'!$H$2,'d_시나리오'!$I$2,IF(A1598&lt;('d_시나리오'!$I$2-'d_시나리오'!$H$2)/('d_시나리오'!$J$2-'d_시나리오'!$H$2),'d_시나리오'!$H$2+SQRT(A1598*('d_시나리오'!$J$2-'d_시나리오'!$H$2)*('d_시나리오'!$I$2-'d_시나리오'!$H$2)),'d_시나리오'!$J$2-SQRT((1-A1598)*('d_시나리오'!$J$2-'d_시나리오'!$H$2)*('d_시나리오'!$J$2-'d_시나리오'!$I$2))))</f>
        <v/>
      </c>
      <c r="C1598">
        <f>BETAINV(RAND(),2,6)</f>
        <v/>
      </c>
      <c r="D1598">
        <f>INDEX('d_분포'!$A$2:$A$28,RANDBETWEEN(1,27))</f>
        <v/>
      </c>
      <c r="E1598">
        <f>INDEX('d_분포'!$C$2:$C$5,RANDBETWEEN(1,4))*(0.9+0.2*RAND())</f>
        <v/>
      </c>
      <c r="F1598">
        <f>RAND()</f>
        <v/>
      </c>
      <c r="G1598">
        <f>IF('d_시나리오'!$J$3='d_시나리오'!$H$3,'d_시나리오'!$I$3,IF(F1598&lt;('d_시나리오'!$I$3-'d_시나리오'!$H$3)/('d_시나리오'!$J$3-'d_시나리오'!$H$3),'d_시나리오'!$H$3+SQRT(F1598*('d_시나리오'!$J$3-'d_시나리오'!$H$3)*('d_시나리오'!$I$3-'d_시나리오'!$H$3)),'d_시나리오'!$J$3-SQRT((1-F1598)*('d_시나리오'!$J$3-'d_시나리오'!$H$3)*('d_시나리오'!$J$3-'d_시나리오'!$I$3))))</f>
        <v/>
      </c>
      <c r="H1598">
        <f>RAND()</f>
        <v/>
      </c>
      <c r="I1598">
        <f>IF('d_시나리오'!$J$4='d_시나리오'!$H$4,'d_시나리오'!$I$4,IF(H1598&lt;('d_시나리오'!$I$4-'d_시나리오'!$H$4)/('d_시나리오'!$J$4-'d_시나리오'!$H$4),'d_시나리오'!$H$4+SQRT(H1598*('d_시나리오'!$J$4-'d_시나리오'!$H$4)*('d_시나리오'!$I$4-'d_시나리오'!$H$4)),'d_시나리오'!$J$4-SQRT((1-H1598)*('d_시나리오'!$J$4-'d_시나리오'!$H$4)*('d_시나리오'!$J$4-'d_시나리오'!$I$4))))</f>
        <v/>
      </c>
      <c r="J1598">
        <f>RAND()</f>
        <v/>
      </c>
      <c r="K1598">
        <f>IF('d_시나리오'!$J$5='d_시나리오'!$H$5,'d_시나리오'!$I$5,IF(J1598&lt;('d_시나리오'!$I$5-'d_시나리오'!$H$5)/('d_시나리오'!$J$5-'d_시나리오'!$H$5),'d_시나리오'!$H$5+SQRT(J1598*('d_시나리오'!$J$5-'d_시나리오'!$H$5)*('d_시나리오'!$I$5-'d_시나리오'!$H$5)),'d_시나리오'!$J$5-SQRT((1-J1598)*('d_시나리오'!$J$5-'d_시나리오'!$H$5)*('d_시나리오'!$J$5-'d_시나리오'!$I$5))))</f>
        <v/>
      </c>
      <c r="L1598">
        <f>RAND()</f>
        <v/>
      </c>
      <c r="M1598">
        <f>IF('d_시나리오'!$J$6='d_시나리오'!$H$6,'d_시나리오'!$I$6,IF(L1598&lt;('d_시나리오'!$I$6-'d_시나리오'!$H$6)/('d_시나리오'!$J$6-'d_시나리오'!$H$6),'d_시나리오'!$H$6+SQRT(L1598*('d_시나리오'!$J$6-'d_시나리오'!$H$6)*('d_시나리오'!$I$6-'d_시나리오'!$H$6)),'d_시나리오'!$J$6-SQRT((1-L1598)*('d_시나리오'!$J$6-'d_시나리오'!$H$6)*('d_시나리오'!$J$6-'d_시나리오'!$I$6))))</f>
        <v/>
      </c>
      <c r="N1598">
        <f>INDEX('d_분포'!$B$2:$B$57,RANDBETWEEN(1,56))</f>
        <v/>
      </c>
      <c r="O1598">
        <f>BETAINV(RAND(),5,5)</f>
        <v/>
      </c>
      <c r="P1598">
        <f>'d_고정'!$B$1*'6_기대효과'!$H$7*('d_시나리오'!$I$7/'d_고정'!$B$2)*B1598</f>
        <v/>
      </c>
      <c r="Q1598">
        <f>P1598*C1598</f>
        <v/>
      </c>
      <c r="R1598">
        <f>P1598*E1598</f>
        <v/>
      </c>
      <c r="S1598">
        <f>R1598*G1598</f>
        <v/>
      </c>
      <c r="T1598">
        <f>Q1598+S1598</f>
        <v/>
      </c>
      <c r="U1598">
        <f>(Q1598*D1598+S1598*I1598)*(1-O1598)</f>
        <v/>
      </c>
      <c r="V1598">
        <f>(R1598*K1598*N1598+'d_고정'!$B$3*('6_기대효과'!$H$7/8)*N1598*'d_고정'!$B$10*M1598*('6_기대효과'!$K$7/'d_고정'!$B$9))*(1-O1598)</f>
        <v/>
      </c>
      <c r="W1598">
        <f>(S1598*I1598+R1598*MAX(K1598-'d_고정'!$B$10*M1598*('6_기대효과'!$K$7/'d_고정'!$B$9),0)*N1598)*(1-O1598)</f>
        <v/>
      </c>
      <c r="X1598">
        <f>U1598+V1598</f>
        <v/>
      </c>
      <c r="Y1598">
        <f>U1598/('d_고정'!$B$5*'6_기대효과'!$H$7/8)/'d_고정'!$B$6</f>
        <v/>
      </c>
      <c r="Z1598">
        <f>U1598/('d_고정'!$B$8*'6_기대효과'!$H$7/8)</f>
        <v/>
      </c>
    </row>
    <row r="1599">
      <c r="A1599">
        <f>RAND()</f>
        <v/>
      </c>
      <c r="B1599">
        <f>IF('d_시나리오'!$J$2='d_시나리오'!$H$2,'d_시나리오'!$I$2,IF(A1599&lt;('d_시나리오'!$I$2-'d_시나리오'!$H$2)/('d_시나리오'!$J$2-'d_시나리오'!$H$2),'d_시나리오'!$H$2+SQRT(A1599*('d_시나리오'!$J$2-'d_시나리오'!$H$2)*('d_시나리오'!$I$2-'d_시나리오'!$H$2)),'d_시나리오'!$J$2-SQRT((1-A1599)*('d_시나리오'!$J$2-'d_시나리오'!$H$2)*('d_시나리오'!$J$2-'d_시나리오'!$I$2))))</f>
        <v/>
      </c>
      <c r="C1599">
        <f>BETAINV(RAND(),2,6)</f>
        <v/>
      </c>
      <c r="D1599">
        <f>INDEX('d_분포'!$A$2:$A$28,RANDBETWEEN(1,27))</f>
        <v/>
      </c>
      <c r="E1599">
        <f>INDEX('d_분포'!$C$2:$C$5,RANDBETWEEN(1,4))*(0.9+0.2*RAND())</f>
        <v/>
      </c>
      <c r="F1599">
        <f>RAND()</f>
        <v/>
      </c>
      <c r="G1599">
        <f>IF('d_시나리오'!$J$3='d_시나리오'!$H$3,'d_시나리오'!$I$3,IF(F1599&lt;('d_시나리오'!$I$3-'d_시나리오'!$H$3)/('d_시나리오'!$J$3-'d_시나리오'!$H$3),'d_시나리오'!$H$3+SQRT(F1599*('d_시나리오'!$J$3-'d_시나리오'!$H$3)*('d_시나리오'!$I$3-'d_시나리오'!$H$3)),'d_시나리오'!$J$3-SQRT((1-F1599)*('d_시나리오'!$J$3-'d_시나리오'!$H$3)*('d_시나리오'!$J$3-'d_시나리오'!$I$3))))</f>
        <v/>
      </c>
      <c r="H1599">
        <f>RAND()</f>
        <v/>
      </c>
      <c r="I1599">
        <f>IF('d_시나리오'!$J$4='d_시나리오'!$H$4,'d_시나리오'!$I$4,IF(H1599&lt;('d_시나리오'!$I$4-'d_시나리오'!$H$4)/('d_시나리오'!$J$4-'d_시나리오'!$H$4),'d_시나리오'!$H$4+SQRT(H1599*('d_시나리오'!$J$4-'d_시나리오'!$H$4)*('d_시나리오'!$I$4-'d_시나리오'!$H$4)),'d_시나리오'!$J$4-SQRT((1-H1599)*('d_시나리오'!$J$4-'d_시나리오'!$H$4)*('d_시나리오'!$J$4-'d_시나리오'!$I$4))))</f>
        <v/>
      </c>
      <c r="J1599">
        <f>RAND()</f>
        <v/>
      </c>
      <c r="K1599">
        <f>IF('d_시나리오'!$J$5='d_시나리오'!$H$5,'d_시나리오'!$I$5,IF(J1599&lt;('d_시나리오'!$I$5-'d_시나리오'!$H$5)/('d_시나리오'!$J$5-'d_시나리오'!$H$5),'d_시나리오'!$H$5+SQRT(J1599*('d_시나리오'!$J$5-'d_시나리오'!$H$5)*('d_시나리오'!$I$5-'d_시나리오'!$H$5)),'d_시나리오'!$J$5-SQRT((1-J1599)*('d_시나리오'!$J$5-'d_시나리오'!$H$5)*('d_시나리오'!$J$5-'d_시나리오'!$I$5))))</f>
        <v/>
      </c>
      <c r="L1599">
        <f>RAND()</f>
        <v/>
      </c>
      <c r="M1599">
        <f>IF('d_시나리오'!$J$6='d_시나리오'!$H$6,'d_시나리오'!$I$6,IF(L1599&lt;('d_시나리오'!$I$6-'d_시나리오'!$H$6)/('d_시나리오'!$J$6-'d_시나리오'!$H$6),'d_시나리오'!$H$6+SQRT(L1599*('d_시나리오'!$J$6-'d_시나리오'!$H$6)*('d_시나리오'!$I$6-'d_시나리오'!$H$6)),'d_시나리오'!$J$6-SQRT((1-L1599)*('d_시나리오'!$J$6-'d_시나리오'!$H$6)*('d_시나리오'!$J$6-'d_시나리오'!$I$6))))</f>
        <v/>
      </c>
      <c r="N1599">
        <f>INDEX('d_분포'!$B$2:$B$57,RANDBETWEEN(1,56))</f>
        <v/>
      </c>
      <c r="O1599">
        <f>BETAINV(RAND(),5,5)</f>
        <v/>
      </c>
      <c r="P1599">
        <f>'d_고정'!$B$1*'6_기대효과'!$H$7*('d_시나리오'!$I$7/'d_고정'!$B$2)*B1599</f>
        <v/>
      </c>
      <c r="Q1599">
        <f>P1599*C1599</f>
        <v/>
      </c>
      <c r="R1599">
        <f>P1599*E1599</f>
        <v/>
      </c>
      <c r="S1599">
        <f>R1599*G1599</f>
        <v/>
      </c>
      <c r="T1599">
        <f>Q1599+S1599</f>
        <v/>
      </c>
      <c r="U1599">
        <f>(Q1599*D1599+S1599*I1599)*(1-O1599)</f>
        <v/>
      </c>
      <c r="V1599">
        <f>(R1599*K1599*N1599+'d_고정'!$B$3*('6_기대효과'!$H$7/8)*N1599*'d_고정'!$B$10*M1599*('6_기대효과'!$K$7/'d_고정'!$B$9))*(1-O1599)</f>
        <v/>
      </c>
      <c r="W1599">
        <f>(S1599*I1599+R1599*MAX(K1599-'d_고정'!$B$10*M1599*('6_기대효과'!$K$7/'d_고정'!$B$9),0)*N1599)*(1-O1599)</f>
        <v/>
      </c>
      <c r="X1599">
        <f>U1599+V1599</f>
        <v/>
      </c>
      <c r="Y1599">
        <f>U1599/('d_고정'!$B$5*'6_기대효과'!$H$7/8)/'d_고정'!$B$6</f>
        <v/>
      </c>
      <c r="Z1599">
        <f>U1599/('d_고정'!$B$8*'6_기대효과'!$H$7/8)</f>
        <v/>
      </c>
    </row>
    <row r="1600">
      <c r="A1600">
        <f>RAND()</f>
        <v/>
      </c>
      <c r="B1600">
        <f>IF('d_시나리오'!$J$2='d_시나리오'!$H$2,'d_시나리오'!$I$2,IF(A1600&lt;('d_시나리오'!$I$2-'d_시나리오'!$H$2)/('d_시나리오'!$J$2-'d_시나리오'!$H$2),'d_시나리오'!$H$2+SQRT(A1600*('d_시나리오'!$J$2-'d_시나리오'!$H$2)*('d_시나리오'!$I$2-'d_시나리오'!$H$2)),'d_시나리오'!$J$2-SQRT((1-A1600)*('d_시나리오'!$J$2-'d_시나리오'!$H$2)*('d_시나리오'!$J$2-'d_시나리오'!$I$2))))</f>
        <v/>
      </c>
      <c r="C1600">
        <f>BETAINV(RAND(),2,6)</f>
        <v/>
      </c>
      <c r="D1600">
        <f>INDEX('d_분포'!$A$2:$A$28,RANDBETWEEN(1,27))</f>
        <v/>
      </c>
      <c r="E1600">
        <f>INDEX('d_분포'!$C$2:$C$5,RANDBETWEEN(1,4))*(0.9+0.2*RAND())</f>
        <v/>
      </c>
      <c r="F1600">
        <f>RAND()</f>
        <v/>
      </c>
      <c r="G1600">
        <f>IF('d_시나리오'!$J$3='d_시나리오'!$H$3,'d_시나리오'!$I$3,IF(F1600&lt;('d_시나리오'!$I$3-'d_시나리오'!$H$3)/('d_시나리오'!$J$3-'d_시나리오'!$H$3),'d_시나리오'!$H$3+SQRT(F1600*('d_시나리오'!$J$3-'d_시나리오'!$H$3)*('d_시나리오'!$I$3-'d_시나리오'!$H$3)),'d_시나리오'!$J$3-SQRT((1-F1600)*('d_시나리오'!$J$3-'d_시나리오'!$H$3)*('d_시나리오'!$J$3-'d_시나리오'!$I$3))))</f>
        <v/>
      </c>
      <c r="H1600">
        <f>RAND()</f>
        <v/>
      </c>
      <c r="I1600">
        <f>IF('d_시나리오'!$J$4='d_시나리오'!$H$4,'d_시나리오'!$I$4,IF(H1600&lt;('d_시나리오'!$I$4-'d_시나리오'!$H$4)/('d_시나리오'!$J$4-'d_시나리오'!$H$4),'d_시나리오'!$H$4+SQRT(H1600*('d_시나리오'!$J$4-'d_시나리오'!$H$4)*('d_시나리오'!$I$4-'d_시나리오'!$H$4)),'d_시나리오'!$J$4-SQRT((1-H1600)*('d_시나리오'!$J$4-'d_시나리오'!$H$4)*('d_시나리오'!$J$4-'d_시나리오'!$I$4))))</f>
        <v/>
      </c>
      <c r="J1600">
        <f>RAND()</f>
        <v/>
      </c>
      <c r="K1600">
        <f>IF('d_시나리오'!$J$5='d_시나리오'!$H$5,'d_시나리오'!$I$5,IF(J1600&lt;('d_시나리오'!$I$5-'d_시나리오'!$H$5)/('d_시나리오'!$J$5-'d_시나리오'!$H$5),'d_시나리오'!$H$5+SQRT(J1600*('d_시나리오'!$J$5-'d_시나리오'!$H$5)*('d_시나리오'!$I$5-'d_시나리오'!$H$5)),'d_시나리오'!$J$5-SQRT((1-J1600)*('d_시나리오'!$J$5-'d_시나리오'!$H$5)*('d_시나리오'!$J$5-'d_시나리오'!$I$5))))</f>
        <v/>
      </c>
      <c r="L1600">
        <f>RAND()</f>
        <v/>
      </c>
      <c r="M1600">
        <f>IF('d_시나리오'!$J$6='d_시나리오'!$H$6,'d_시나리오'!$I$6,IF(L1600&lt;('d_시나리오'!$I$6-'d_시나리오'!$H$6)/('d_시나리오'!$J$6-'d_시나리오'!$H$6),'d_시나리오'!$H$6+SQRT(L1600*('d_시나리오'!$J$6-'d_시나리오'!$H$6)*('d_시나리오'!$I$6-'d_시나리오'!$H$6)),'d_시나리오'!$J$6-SQRT((1-L1600)*('d_시나리오'!$J$6-'d_시나리오'!$H$6)*('d_시나리오'!$J$6-'d_시나리오'!$I$6))))</f>
        <v/>
      </c>
      <c r="N1600">
        <f>INDEX('d_분포'!$B$2:$B$57,RANDBETWEEN(1,56))</f>
        <v/>
      </c>
      <c r="O1600">
        <f>BETAINV(RAND(),5,5)</f>
        <v/>
      </c>
      <c r="P1600">
        <f>'d_고정'!$B$1*'6_기대효과'!$H$7*('d_시나리오'!$I$7/'d_고정'!$B$2)*B1600</f>
        <v/>
      </c>
      <c r="Q1600">
        <f>P1600*C1600</f>
        <v/>
      </c>
      <c r="R1600">
        <f>P1600*E1600</f>
        <v/>
      </c>
      <c r="S1600">
        <f>R1600*G1600</f>
        <v/>
      </c>
      <c r="T1600">
        <f>Q1600+S1600</f>
        <v/>
      </c>
      <c r="U1600">
        <f>(Q1600*D1600+S1600*I1600)*(1-O1600)</f>
        <v/>
      </c>
      <c r="V1600">
        <f>(R1600*K1600*N1600+'d_고정'!$B$3*('6_기대효과'!$H$7/8)*N1600*'d_고정'!$B$10*M1600*('6_기대효과'!$K$7/'d_고정'!$B$9))*(1-O1600)</f>
        <v/>
      </c>
      <c r="W1600">
        <f>(S1600*I1600+R1600*MAX(K1600-'d_고정'!$B$10*M1600*('6_기대효과'!$K$7/'d_고정'!$B$9),0)*N1600)*(1-O1600)</f>
        <v/>
      </c>
      <c r="X1600">
        <f>U1600+V1600</f>
        <v/>
      </c>
      <c r="Y1600">
        <f>U1600/('d_고정'!$B$5*'6_기대효과'!$H$7/8)/'d_고정'!$B$6</f>
        <v/>
      </c>
      <c r="Z1600">
        <f>U1600/('d_고정'!$B$8*'6_기대효과'!$H$7/8)</f>
        <v/>
      </c>
    </row>
    <row r="1601">
      <c r="A1601">
        <f>RAND()</f>
        <v/>
      </c>
      <c r="B1601">
        <f>IF('d_시나리오'!$J$2='d_시나리오'!$H$2,'d_시나리오'!$I$2,IF(A1601&lt;('d_시나리오'!$I$2-'d_시나리오'!$H$2)/('d_시나리오'!$J$2-'d_시나리오'!$H$2),'d_시나리오'!$H$2+SQRT(A1601*('d_시나리오'!$J$2-'d_시나리오'!$H$2)*('d_시나리오'!$I$2-'d_시나리오'!$H$2)),'d_시나리오'!$J$2-SQRT((1-A1601)*('d_시나리오'!$J$2-'d_시나리오'!$H$2)*('d_시나리오'!$J$2-'d_시나리오'!$I$2))))</f>
        <v/>
      </c>
      <c r="C1601">
        <f>BETAINV(RAND(),2,6)</f>
        <v/>
      </c>
      <c r="D1601">
        <f>INDEX('d_분포'!$A$2:$A$28,RANDBETWEEN(1,27))</f>
        <v/>
      </c>
      <c r="E1601">
        <f>INDEX('d_분포'!$C$2:$C$5,RANDBETWEEN(1,4))*(0.9+0.2*RAND())</f>
        <v/>
      </c>
      <c r="F1601">
        <f>RAND()</f>
        <v/>
      </c>
      <c r="G1601">
        <f>IF('d_시나리오'!$J$3='d_시나리오'!$H$3,'d_시나리오'!$I$3,IF(F1601&lt;('d_시나리오'!$I$3-'d_시나리오'!$H$3)/('d_시나리오'!$J$3-'d_시나리오'!$H$3),'d_시나리오'!$H$3+SQRT(F1601*('d_시나리오'!$J$3-'d_시나리오'!$H$3)*('d_시나리오'!$I$3-'d_시나리오'!$H$3)),'d_시나리오'!$J$3-SQRT((1-F1601)*('d_시나리오'!$J$3-'d_시나리오'!$H$3)*('d_시나리오'!$J$3-'d_시나리오'!$I$3))))</f>
        <v/>
      </c>
      <c r="H1601">
        <f>RAND()</f>
        <v/>
      </c>
      <c r="I1601">
        <f>IF('d_시나리오'!$J$4='d_시나리오'!$H$4,'d_시나리오'!$I$4,IF(H1601&lt;('d_시나리오'!$I$4-'d_시나리오'!$H$4)/('d_시나리오'!$J$4-'d_시나리오'!$H$4),'d_시나리오'!$H$4+SQRT(H1601*('d_시나리오'!$J$4-'d_시나리오'!$H$4)*('d_시나리오'!$I$4-'d_시나리오'!$H$4)),'d_시나리오'!$J$4-SQRT((1-H1601)*('d_시나리오'!$J$4-'d_시나리오'!$H$4)*('d_시나리오'!$J$4-'d_시나리오'!$I$4))))</f>
        <v/>
      </c>
      <c r="J1601">
        <f>RAND()</f>
        <v/>
      </c>
      <c r="K1601">
        <f>IF('d_시나리오'!$J$5='d_시나리오'!$H$5,'d_시나리오'!$I$5,IF(J1601&lt;('d_시나리오'!$I$5-'d_시나리오'!$H$5)/('d_시나리오'!$J$5-'d_시나리오'!$H$5),'d_시나리오'!$H$5+SQRT(J1601*('d_시나리오'!$J$5-'d_시나리오'!$H$5)*('d_시나리오'!$I$5-'d_시나리오'!$H$5)),'d_시나리오'!$J$5-SQRT((1-J1601)*('d_시나리오'!$J$5-'d_시나리오'!$H$5)*('d_시나리오'!$J$5-'d_시나리오'!$I$5))))</f>
        <v/>
      </c>
      <c r="L1601">
        <f>RAND()</f>
        <v/>
      </c>
      <c r="M1601">
        <f>IF('d_시나리오'!$J$6='d_시나리오'!$H$6,'d_시나리오'!$I$6,IF(L1601&lt;('d_시나리오'!$I$6-'d_시나리오'!$H$6)/('d_시나리오'!$J$6-'d_시나리오'!$H$6),'d_시나리오'!$H$6+SQRT(L1601*('d_시나리오'!$J$6-'d_시나리오'!$H$6)*('d_시나리오'!$I$6-'d_시나리오'!$H$6)),'d_시나리오'!$J$6-SQRT((1-L1601)*('d_시나리오'!$J$6-'d_시나리오'!$H$6)*('d_시나리오'!$J$6-'d_시나리오'!$I$6))))</f>
        <v/>
      </c>
      <c r="N1601">
        <f>INDEX('d_분포'!$B$2:$B$57,RANDBETWEEN(1,56))</f>
        <v/>
      </c>
      <c r="O1601">
        <f>BETAINV(RAND(),5,5)</f>
        <v/>
      </c>
      <c r="P1601">
        <f>'d_고정'!$B$1*'6_기대효과'!$H$7*('d_시나리오'!$I$7/'d_고정'!$B$2)*B1601</f>
        <v/>
      </c>
      <c r="Q1601">
        <f>P1601*C1601</f>
        <v/>
      </c>
      <c r="R1601">
        <f>P1601*E1601</f>
        <v/>
      </c>
      <c r="S1601">
        <f>R1601*G1601</f>
        <v/>
      </c>
      <c r="T1601">
        <f>Q1601+S1601</f>
        <v/>
      </c>
      <c r="U1601">
        <f>(Q1601*D1601+S1601*I1601)*(1-O1601)</f>
        <v/>
      </c>
      <c r="V1601">
        <f>(R1601*K1601*N1601+'d_고정'!$B$3*('6_기대효과'!$H$7/8)*N1601*'d_고정'!$B$10*M1601*('6_기대효과'!$K$7/'d_고정'!$B$9))*(1-O1601)</f>
        <v/>
      </c>
      <c r="W1601">
        <f>(S1601*I1601+R1601*MAX(K1601-'d_고정'!$B$10*M1601*('6_기대효과'!$K$7/'d_고정'!$B$9),0)*N1601)*(1-O1601)</f>
        <v/>
      </c>
      <c r="X1601">
        <f>U1601+V1601</f>
        <v/>
      </c>
      <c r="Y1601">
        <f>U1601/('d_고정'!$B$5*'6_기대효과'!$H$7/8)/'d_고정'!$B$6</f>
        <v/>
      </c>
      <c r="Z1601">
        <f>U1601/('d_고정'!$B$8*'6_기대효과'!$H$7/8)</f>
        <v/>
      </c>
    </row>
    <row r="1602">
      <c r="A1602">
        <f>RAND()</f>
        <v/>
      </c>
      <c r="B1602">
        <f>IF('d_시나리오'!$J$2='d_시나리오'!$H$2,'d_시나리오'!$I$2,IF(A1602&lt;('d_시나리오'!$I$2-'d_시나리오'!$H$2)/('d_시나리오'!$J$2-'d_시나리오'!$H$2),'d_시나리오'!$H$2+SQRT(A1602*('d_시나리오'!$J$2-'d_시나리오'!$H$2)*('d_시나리오'!$I$2-'d_시나리오'!$H$2)),'d_시나리오'!$J$2-SQRT((1-A1602)*('d_시나리오'!$J$2-'d_시나리오'!$H$2)*('d_시나리오'!$J$2-'d_시나리오'!$I$2))))</f>
        <v/>
      </c>
      <c r="C1602">
        <f>BETAINV(RAND(),2,6)</f>
        <v/>
      </c>
      <c r="D1602">
        <f>INDEX('d_분포'!$A$2:$A$28,RANDBETWEEN(1,27))</f>
        <v/>
      </c>
      <c r="E1602">
        <f>INDEX('d_분포'!$C$2:$C$5,RANDBETWEEN(1,4))*(0.9+0.2*RAND())</f>
        <v/>
      </c>
      <c r="F1602">
        <f>RAND()</f>
        <v/>
      </c>
      <c r="G1602">
        <f>IF('d_시나리오'!$J$3='d_시나리오'!$H$3,'d_시나리오'!$I$3,IF(F1602&lt;('d_시나리오'!$I$3-'d_시나리오'!$H$3)/('d_시나리오'!$J$3-'d_시나리오'!$H$3),'d_시나리오'!$H$3+SQRT(F1602*('d_시나리오'!$J$3-'d_시나리오'!$H$3)*('d_시나리오'!$I$3-'d_시나리오'!$H$3)),'d_시나리오'!$J$3-SQRT((1-F1602)*('d_시나리오'!$J$3-'d_시나리오'!$H$3)*('d_시나리오'!$J$3-'d_시나리오'!$I$3))))</f>
        <v/>
      </c>
      <c r="H1602">
        <f>RAND()</f>
        <v/>
      </c>
      <c r="I1602">
        <f>IF('d_시나리오'!$J$4='d_시나리오'!$H$4,'d_시나리오'!$I$4,IF(H1602&lt;('d_시나리오'!$I$4-'d_시나리오'!$H$4)/('d_시나리오'!$J$4-'d_시나리오'!$H$4),'d_시나리오'!$H$4+SQRT(H1602*('d_시나리오'!$J$4-'d_시나리오'!$H$4)*('d_시나리오'!$I$4-'d_시나리오'!$H$4)),'d_시나리오'!$J$4-SQRT((1-H1602)*('d_시나리오'!$J$4-'d_시나리오'!$H$4)*('d_시나리오'!$J$4-'d_시나리오'!$I$4))))</f>
        <v/>
      </c>
      <c r="J1602">
        <f>RAND()</f>
        <v/>
      </c>
      <c r="K1602">
        <f>IF('d_시나리오'!$J$5='d_시나리오'!$H$5,'d_시나리오'!$I$5,IF(J1602&lt;('d_시나리오'!$I$5-'d_시나리오'!$H$5)/('d_시나리오'!$J$5-'d_시나리오'!$H$5),'d_시나리오'!$H$5+SQRT(J1602*('d_시나리오'!$J$5-'d_시나리오'!$H$5)*('d_시나리오'!$I$5-'d_시나리오'!$H$5)),'d_시나리오'!$J$5-SQRT((1-J1602)*('d_시나리오'!$J$5-'d_시나리오'!$H$5)*('d_시나리오'!$J$5-'d_시나리오'!$I$5))))</f>
        <v/>
      </c>
      <c r="L1602">
        <f>RAND()</f>
        <v/>
      </c>
      <c r="M1602">
        <f>IF('d_시나리오'!$J$6='d_시나리오'!$H$6,'d_시나리오'!$I$6,IF(L1602&lt;('d_시나리오'!$I$6-'d_시나리오'!$H$6)/('d_시나리오'!$J$6-'d_시나리오'!$H$6),'d_시나리오'!$H$6+SQRT(L1602*('d_시나리오'!$J$6-'d_시나리오'!$H$6)*('d_시나리오'!$I$6-'d_시나리오'!$H$6)),'d_시나리오'!$J$6-SQRT((1-L1602)*('d_시나리오'!$J$6-'d_시나리오'!$H$6)*('d_시나리오'!$J$6-'d_시나리오'!$I$6))))</f>
        <v/>
      </c>
      <c r="N1602">
        <f>INDEX('d_분포'!$B$2:$B$57,RANDBETWEEN(1,56))</f>
        <v/>
      </c>
      <c r="O1602">
        <f>BETAINV(RAND(),5,5)</f>
        <v/>
      </c>
      <c r="P1602">
        <f>'d_고정'!$B$1*'6_기대효과'!$H$7*('d_시나리오'!$I$7/'d_고정'!$B$2)*B1602</f>
        <v/>
      </c>
      <c r="Q1602">
        <f>P1602*C1602</f>
        <v/>
      </c>
      <c r="R1602">
        <f>P1602*E1602</f>
        <v/>
      </c>
      <c r="S1602">
        <f>R1602*G1602</f>
        <v/>
      </c>
      <c r="T1602">
        <f>Q1602+S1602</f>
        <v/>
      </c>
      <c r="U1602">
        <f>(Q1602*D1602+S1602*I1602)*(1-O1602)</f>
        <v/>
      </c>
      <c r="V1602">
        <f>(R1602*K1602*N1602+'d_고정'!$B$3*('6_기대효과'!$H$7/8)*N1602*'d_고정'!$B$10*M1602*('6_기대효과'!$K$7/'d_고정'!$B$9))*(1-O1602)</f>
        <v/>
      </c>
      <c r="W1602">
        <f>(S1602*I1602+R1602*MAX(K1602-'d_고정'!$B$10*M1602*('6_기대효과'!$K$7/'d_고정'!$B$9),0)*N1602)*(1-O1602)</f>
        <v/>
      </c>
      <c r="X1602">
        <f>U1602+V1602</f>
        <v/>
      </c>
      <c r="Y1602">
        <f>U1602/('d_고정'!$B$5*'6_기대효과'!$H$7/8)/'d_고정'!$B$6</f>
        <v/>
      </c>
      <c r="Z1602">
        <f>U1602/('d_고정'!$B$8*'6_기대효과'!$H$7/8)</f>
        <v/>
      </c>
    </row>
    <row r="1603">
      <c r="A1603">
        <f>RAND()</f>
        <v/>
      </c>
      <c r="B1603">
        <f>IF('d_시나리오'!$J$2='d_시나리오'!$H$2,'d_시나리오'!$I$2,IF(A1603&lt;('d_시나리오'!$I$2-'d_시나리오'!$H$2)/('d_시나리오'!$J$2-'d_시나리오'!$H$2),'d_시나리오'!$H$2+SQRT(A1603*('d_시나리오'!$J$2-'d_시나리오'!$H$2)*('d_시나리오'!$I$2-'d_시나리오'!$H$2)),'d_시나리오'!$J$2-SQRT((1-A1603)*('d_시나리오'!$J$2-'d_시나리오'!$H$2)*('d_시나리오'!$J$2-'d_시나리오'!$I$2))))</f>
        <v/>
      </c>
      <c r="C1603">
        <f>BETAINV(RAND(),2,6)</f>
        <v/>
      </c>
      <c r="D1603">
        <f>INDEX('d_분포'!$A$2:$A$28,RANDBETWEEN(1,27))</f>
        <v/>
      </c>
      <c r="E1603">
        <f>INDEX('d_분포'!$C$2:$C$5,RANDBETWEEN(1,4))*(0.9+0.2*RAND())</f>
        <v/>
      </c>
      <c r="F1603">
        <f>RAND()</f>
        <v/>
      </c>
      <c r="G1603">
        <f>IF('d_시나리오'!$J$3='d_시나리오'!$H$3,'d_시나리오'!$I$3,IF(F1603&lt;('d_시나리오'!$I$3-'d_시나리오'!$H$3)/('d_시나리오'!$J$3-'d_시나리오'!$H$3),'d_시나리오'!$H$3+SQRT(F1603*('d_시나리오'!$J$3-'d_시나리오'!$H$3)*('d_시나리오'!$I$3-'d_시나리오'!$H$3)),'d_시나리오'!$J$3-SQRT((1-F1603)*('d_시나리오'!$J$3-'d_시나리오'!$H$3)*('d_시나리오'!$J$3-'d_시나리오'!$I$3))))</f>
        <v/>
      </c>
      <c r="H1603">
        <f>RAND()</f>
        <v/>
      </c>
      <c r="I1603">
        <f>IF('d_시나리오'!$J$4='d_시나리오'!$H$4,'d_시나리오'!$I$4,IF(H1603&lt;('d_시나리오'!$I$4-'d_시나리오'!$H$4)/('d_시나리오'!$J$4-'d_시나리오'!$H$4),'d_시나리오'!$H$4+SQRT(H1603*('d_시나리오'!$J$4-'d_시나리오'!$H$4)*('d_시나리오'!$I$4-'d_시나리오'!$H$4)),'d_시나리오'!$J$4-SQRT((1-H1603)*('d_시나리오'!$J$4-'d_시나리오'!$H$4)*('d_시나리오'!$J$4-'d_시나리오'!$I$4))))</f>
        <v/>
      </c>
      <c r="J1603">
        <f>RAND()</f>
        <v/>
      </c>
      <c r="K1603">
        <f>IF('d_시나리오'!$J$5='d_시나리오'!$H$5,'d_시나리오'!$I$5,IF(J1603&lt;('d_시나리오'!$I$5-'d_시나리오'!$H$5)/('d_시나리오'!$J$5-'d_시나리오'!$H$5),'d_시나리오'!$H$5+SQRT(J1603*('d_시나리오'!$J$5-'d_시나리오'!$H$5)*('d_시나리오'!$I$5-'d_시나리오'!$H$5)),'d_시나리오'!$J$5-SQRT((1-J1603)*('d_시나리오'!$J$5-'d_시나리오'!$H$5)*('d_시나리오'!$J$5-'d_시나리오'!$I$5))))</f>
        <v/>
      </c>
      <c r="L1603">
        <f>RAND()</f>
        <v/>
      </c>
      <c r="M1603">
        <f>IF('d_시나리오'!$J$6='d_시나리오'!$H$6,'d_시나리오'!$I$6,IF(L1603&lt;('d_시나리오'!$I$6-'d_시나리오'!$H$6)/('d_시나리오'!$J$6-'d_시나리오'!$H$6),'d_시나리오'!$H$6+SQRT(L1603*('d_시나리오'!$J$6-'d_시나리오'!$H$6)*('d_시나리오'!$I$6-'d_시나리오'!$H$6)),'d_시나리오'!$J$6-SQRT((1-L1603)*('d_시나리오'!$J$6-'d_시나리오'!$H$6)*('d_시나리오'!$J$6-'d_시나리오'!$I$6))))</f>
        <v/>
      </c>
      <c r="N1603">
        <f>INDEX('d_분포'!$B$2:$B$57,RANDBETWEEN(1,56))</f>
        <v/>
      </c>
      <c r="O1603">
        <f>BETAINV(RAND(),5,5)</f>
        <v/>
      </c>
      <c r="P1603">
        <f>'d_고정'!$B$1*'6_기대효과'!$H$7*('d_시나리오'!$I$7/'d_고정'!$B$2)*B1603</f>
        <v/>
      </c>
      <c r="Q1603">
        <f>P1603*C1603</f>
        <v/>
      </c>
      <c r="R1603">
        <f>P1603*E1603</f>
        <v/>
      </c>
      <c r="S1603">
        <f>R1603*G1603</f>
        <v/>
      </c>
      <c r="T1603">
        <f>Q1603+S1603</f>
        <v/>
      </c>
      <c r="U1603">
        <f>(Q1603*D1603+S1603*I1603)*(1-O1603)</f>
        <v/>
      </c>
      <c r="V1603">
        <f>(R1603*K1603*N1603+'d_고정'!$B$3*('6_기대효과'!$H$7/8)*N1603*'d_고정'!$B$10*M1603*('6_기대효과'!$K$7/'d_고정'!$B$9))*(1-O1603)</f>
        <v/>
      </c>
      <c r="W1603">
        <f>(S1603*I1603+R1603*MAX(K1603-'d_고정'!$B$10*M1603*('6_기대효과'!$K$7/'d_고정'!$B$9),0)*N1603)*(1-O1603)</f>
        <v/>
      </c>
      <c r="X1603">
        <f>U1603+V1603</f>
        <v/>
      </c>
      <c r="Y1603">
        <f>U1603/('d_고정'!$B$5*'6_기대효과'!$H$7/8)/'d_고정'!$B$6</f>
        <v/>
      </c>
      <c r="Z1603">
        <f>U1603/('d_고정'!$B$8*'6_기대효과'!$H$7/8)</f>
        <v/>
      </c>
    </row>
    <row r="1604">
      <c r="A1604">
        <f>RAND()</f>
        <v/>
      </c>
      <c r="B1604">
        <f>IF('d_시나리오'!$J$2='d_시나리오'!$H$2,'d_시나리오'!$I$2,IF(A1604&lt;('d_시나리오'!$I$2-'d_시나리오'!$H$2)/('d_시나리오'!$J$2-'d_시나리오'!$H$2),'d_시나리오'!$H$2+SQRT(A1604*('d_시나리오'!$J$2-'d_시나리오'!$H$2)*('d_시나리오'!$I$2-'d_시나리오'!$H$2)),'d_시나리오'!$J$2-SQRT((1-A1604)*('d_시나리오'!$J$2-'d_시나리오'!$H$2)*('d_시나리오'!$J$2-'d_시나리오'!$I$2))))</f>
        <v/>
      </c>
      <c r="C1604">
        <f>BETAINV(RAND(),2,6)</f>
        <v/>
      </c>
      <c r="D1604">
        <f>INDEX('d_분포'!$A$2:$A$28,RANDBETWEEN(1,27))</f>
        <v/>
      </c>
      <c r="E1604">
        <f>INDEX('d_분포'!$C$2:$C$5,RANDBETWEEN(1,4))*(0.9+0.2*RAND())</f>
        <v/>
      </c>
      <c r="F1604">
        <f>RAND()</f>
        <v/>
      </c>
      <c r="G1604">
        <f>IF('d_시나리오'!$J$3='d_시나리오'!$H$3,'d_시나리오'!$I$3,IF(F1604&lt;('d_시나리오'!$I$3-'d_시나리오'!$H$3)/('d_시나리오'!$J$3-'d_시나리오'!$H$3),'d_시나리오'!$H$3+SQRT(F1604*('d_시나리오'!$J$3-'d_시나리오'!$H$3)*('d_시나리오'!$I$3-'d_시나리오'!$H$3)),'d_시나리오'!$J$3-SQRT((1-F1604)*('d_시나리오'!$J$3-'d_시나리오'!$H$3)*('d_시나리오'!$J$3-'d_시나리오'!$I$3))))</f>
        <v/>
      </c>
      <c r="H1604">
        <f>RAND()</f>
        <v/>
      </c>
      <c r="I1604">
        <f>IF('d_시나리오'!$J$4='d_시나리오'!$H$4,'d_시나리오'!$I$4,IF(H1604&lt;('d_시나리오'!$I$4-'d_시나리오'!$H$4)/('d_시나리오'!$J$4-'d_시나리오'!$H$4),'d_시나리오'!$H$4+SQRT(H1604*('d_시나리오'!$J$4-'d_시나리오'!$H$4)*('d_시나리오'!$I$4-'d_시나리오'!$H$4)),'d_시나리오'!$J$4-SQRT((1-H1604)*('d_시나리오'!$J$4-'d_시나리오'!$H$4)*('d_시나리오'!$J$4-'d_시나리오'!$I$4))))</f>
        <v/>
      </c>
      <c r="J1604">
        <f>RAND()</f>
        <v/>
      </c>
      <c r="K1604">
        <f>IF('d_시나리오'!$J$5='d_시나리오'!$H$5,'d_시나리오'!$I$5,IF(J1604&lt;('d_시나리오'!$I$5-'d_시나리오'!$H$5)/('d_시나리오'!$J$5-'d_시나리오'!$H$5),'d_시나리오'!$H$5+SQRT(J1604*('d_시나리오'!$J$5-'d_시나리오'!$H$5)*('d_시나리오'!$I$5-'d_시나리오'!$H$5)),'d_시나리오'!$J$5-SQRT((1-J1604)*('d_시나리오'!$J$5-'d_시나리오'!$H$5)*('d_시나리오'!$J$5-'d_시나리오'!$I$5))))</f>
        <v/>
      </c>
      <c r="L1604">
        <f>RAND()</f>
        <v/>
      </c>
      <c r="M1604">
        <f>IF('d_시나리오'!$J$6='d_시나리오'!$H$6,'d_시나리오'!$I$6,IF(L1604&lt;('d_시나리오'!$I$6-'d_시나리오'!$H$6)/('d_시나리오'!$J$6-'d_시나리오'!$H$6),'d_시나리오'!$H$6+SQRT(L1604*('d_시나리오'!$J$6-'d_시나리오'!$H$6)*('d_시나리오'!$I$6-'d_시나리오'!$H$6)),'d_시나리오'!$J$6-SQRT((1-L1604)*('d_시나리오'!$J$6-'d_시나리오'!$H$6)*('d_시나리오'!$J$6-'d_시나리오'!$I$6))))</f>
        <v/>
      </c>
      <c r="N1604">
        <f>INDEX('d_분포'!$B$2:$B$57,RANDBETWEEN(1,56))</f>
        <v/>
      </c>
      <c r="O1604">
        <f>BETAINV(RAND(),5,5)</f>
        <v/>
      </c>
      <c r="P1604">
        <f>'d_고정'!$B$1*'6_기대효과'!$H$7*('d_시나리오'!$I$7/'d_고정'!$B$2)*B1604</f>
        <v/>
      </c>
      <c r="Q1604">
        <f>P1604*C1604</f>
        <v/>
      </c>
      <c r="R1604">
        <f>P1604*E1604</f>
        <v/>
      </c>
      <c r="S1604">
        <f>R1604*G1604</f>
        <v/>
      </c>
      <c r="T1604">
        <f>Q1604+S1604</f>
        <v/>
      </c>
      <c r="U1604">
        <f>(Q1604*D1604+S1604*I1604)*(1-O1604)</f>
        <v/>
      </c>
      <c r="V1604">
        <f>(R1604*K1604*N1604+'d_고정'!$B$3*('6_기대효과'!$H$7/8)*N1604*'d_고정'!$B$10*M1604*('6_기대효과'!$K$7/'d_고정'!$B$9))*(1-O1604)</f>
        <v/>
      </c>
      <c r="W1604">
        <f>(S1604*I1604+R1604*MAX(K1604-'d_고정'!$B$10*M1604*('6_기대효과'!$K$7/'d_고정'!$B$9),0)*N1604)*(1-O1604)</f>
        <v/>
      </c>
      <c r="X1604">
        <f>U1604+V1604</f>
        <v/>
      </c>
      <c r="Y1604">
        <f>U1604/('d_고정'!$B$5*'6_기대효과'!$H$7/8)/'d_고정'!$B$6</f>
        <v/>
      </c>
      <c r="Z1604">
        <f>U1604/('d_고정'!$B$8*'6_기대효과'!$H$7/8)</f>
        <v/>
      </c>
    </row>
    <row r="1605">
      <c r="A1605">
        <f>RAND()</f>
        <v/>
      </c>
      <c r="B1605">
        <f>IF('d_시나리오'!$J$2='d_시나리오'!$H$2,'d_시나리오'!$I$2,IF(A1605&lt;('d_시나리오'!$I$2-'d_시나리오'!$H$2)/('d_시나리오'!$J$2-'d_시나리오'!$H$2),'d_시나리오'!$H$2+SQRT(A1605*('d_시나리오'!$J$2-'d_시나리오'!$H$2)*('d_시나리오'!$I$2-'d_시나리오'!$H$2)),'d_시나리오'!$J$2-SQRT((1-A1605)*('d_시나리오'!$J$2-'d_시나리오'!$H$2)*('d_시나리오'!$J$2-'d_시나리오'!$I$2))))</f>
        <v/>
      </c>
      <c r="C1605">
        <f>BETAINV(RAND(),2,6)</f>
        <v/>
      </c>
      <c r="D1605">
        <f>INDEX('d_분포'!$A$2:$A$28,RANDBETWEEN(1,27))</f>
        <v/>
      </c>
      <c r="E1605">
        <f>INDEX('d_분포'!$C$2:$C$5,RANDBETWEEN(1,4))*(0.9+0.2*RAND())</f>
        <v/>
      </c>
      <c r="F1605">
        <f>RAND()</f>
        <v/>
      </c>
      <c r="G1605">
        <f>IF('d_시나리오'!$J$3='d_시나리오'!$H$3,'d_시나리오'!$I$3,IF(F1605&lt;('d_시나리오'!$I$3-'d_시나리오'!$H$3)/('d_시나리오'!$J$3-'d_시나리오'!$H$3),'d_시나리오'!$H$3+SQRT(F1605*('d_시나리오'!$J$3-'d_시나리오'!$H$3)*('d_시나리오'!$I$3-'d_시나리오'!$H$3)),'d_시나리오'!$J$3-SQRT((1-F1605)*('d_시나리오'!$J$3-'d_시나리오'!$H$3)*('d_시나리오'!$J$3-'d_시나리오'!$I$3))))</f>
        <v/>
      </c>
      <c r="H1605">
        <f>RAND()</f>
        <v/>
      </c>
      <c r="I1605">
        <f>IF('d_시나리오'!$J$4='d_시나리오'!$H$4,'d_시나리오'!$I$4,IF(H1605&lt;('d_시나리오'!$I$4-'d_시나리오'!$H$4)/('d_시나리오'!$J$4-'d_시나리오'!$H$4),'d_시나리오'!$H$4+SQRT(H1605*('d_시나리오'!$J$4-'d_시나리오'!$H$4)*('d_시나리오'!$I$4-'d_시나리오'!$H$4)),'d_시나리오'!$J$4-SQRT((1-H1605)*('d_시나리오'!$J$4-'d_시나리오'!$H$4)*('d_시나리오'!$J$4-'d_시나리오'!$I$4))))</f>
        <v/>
      </c>
      <c r="J1605">
        <f>RAND()</f>
        <v/>
      </c>
      <c r="K1605">
        <f>IF('d_시나리오'!$J$5='d_시나리오'!$H$5,'d_시나리오'!$I$5,IF(J1605&lt;('d_시나리오'!$I$5-'d_시나리오'!$H$5)/('d_시나리오'!$J$5-'d_시나리오'!$H$5),'d_시나리오'!$H$5+SQRT(J1605*('d_시나리오'!$J$5-'d_시나리오'!$H$5)*('d_시나리오'!$I$5-'d_시나리오'!$H$5)),'d_시나리오'!$J$5-SQRT((1-J1605)*('d_시나리오'!$J$5-'d_시나리오'!$H$5)*('d_시나리오'!$J$5-'d_시나리오'!$I$5))))</f>
        <v/>
      </c>
      <c r="L1605">
        <f>RAND()</f>
        <v/>
      </c>
      <c r="M1605">
        <f>IF('d_시나리오'!$J$6='d_시나리오'!$H$6,'d_시나리오'!$I$6,IF(L1605&lt;('d_시나리오'!$I$6-'d_시나리오'!$H$6)/('d_시나리오'!$J$6-'d_시나리오'!$H$6),'d_시나리오'!$H$6+SQRT(L1605*('d_시나리오'!$J$6-'d_시나리오'!$H$6)*('d_시나리오'!$I$6-'d_시나리오'!$H$6)),'d_시나리오'!$J$6-SQRT((1-L1605)*('d_시나리오'!$J$6-'d_시나리오'!$H$6)*('d_시나리오'!$J$6-'d_시나리오'!$I$6))))</f>
        <v/>
      </c>
      <c r="N1605">
        <f>INDEX('d_분포'!$B$2:$B$57,RANDBETWEEN(1,56))</f>
        <v/>
      </c>
      <c r="O1605">
        <f>BETAINV(RAND(),5,5)</f>
        <v/>
      </c>
      <c r="P1605">
        <f>'d_고정'!$B$1*'6_기대효과'!$H$7*('d_시나리오'!$I$7/'d_고정'!$B$2)*B1605</f>
        <v/>
      </c>
      <c r="Q1605">
        <f>P1605*C1605</f>
        <v/>
      </c>
      <c r="R1605">
        <f>P1605*E1605</f>
        <v/>
      </c>
      <c r="S1605">
        <f>R1605*G1605</f>
        <v/>
      </c>
      <c r="T1605">
        <f>Q1605+S1605</f>
        <v/>
      </c>
      <c r="U1605">
        <f>(Q1605*D1605+S1605*I1605)*(1-O1605)</f>
        <v/>
      </c>
      <c r="V1605">
        <f>(R1605*K1605*N1605+'d_고정'!$B$3*('6_기대효과'!$H$7/8)*N1605*'d_고정'!$B$10*M1605*('6_기대효과'!$K$7/'d_고정'!$B$9))*(1-O1605)</f>
        <v/>
      </c>
      <c r="W1605">
        <f>(S1605*I1605+R1605*MAX(K1605-'d_고정'!$B$10*M1605*('6_기대효과'!$K$7/'d_고정'!$B$9),0)*N1605)*(1-O1605)</f>
        <v/>
      </c>
      <c r="X1605">
        <f>U1605+V1605</f>
        <v/>
      </c>
      <c r="Y1605">
        <f>U1605/('d_고정'!$B$5*'6_기대효과'!$H$7/8)/'d_고정'!$B$6</f>
        <v/>
      </c>
      <c r="Z1605">
        <f>U1605/('d_고정'!$B$8*'6_기대효과'!$H$7/8)</f>
        <v/>
      </c>
    </row>
    <row r="1606">
      <c r="A1606">
        <f>RAND()</f>
        <v/>
      </c>
      <c r="B1606">
        <f>IF('d_시나리오'!$J$2='d_시나리오'!$H$2,'d_시나리오'!$I$2,IF(A1606&lt;('d_시나리오'!$I$2-'d_시나리오'!$H$2)/('d_시나리오'!$J$2-'d_시나리오'!$H$2),'d_시나리오'!$H$2+SQRT(A1606*('d_시나리오'!$J$2-'d_시나리오'!$H$2)*('d_시나리오'!$I$2-'d_시나리오'!$H$2)),'d_시나리오'!$J$2-SQRT((1-A1606)*('d_시나리오'!$J$2-'d_시나리오'!$H$2)*('d_시나리오'!$J$2-'d_시나리오'!$I$2))))</f>
        <v/>
      </c>
      <c r="C1606">
        <f>BETAINV(RAND(),2,6)</f>
        <v/>
      </c>
      <c r="D1606">
        <f>INDEX('d_분포'!$A$2:$A$28,RANDBETWEEN(1,27))</f>
        <v/>
      </c>
      <c r="E1606">
        <f>INDEX('d_분포'!$C$2:$C$5,RANDBETWEEN(1,4))*(0.9+0.2*RAND())</f>
        <v/>
      </c>
      <c r="F1606">
        <f>RAND()</f>
        <v/>
      </c>
      <c r="G1606">
        <f>IF('d_시나리오'!$J$3='d_시나리오'!$H$3,'d_시나리오'!$I$3,IF(F1606&lt;('d_시나리오'!$I$3-'d_시나리오'!$H$3)/('d_시나리오'!$J$3-'d_시나리오'!$H$3),'d_시나리오'!$H$3+SQRT(F1606*('d_시나리오'!$J$3-'d_시나리오'!$H$3)*('d_시나리오'!$I$3-'d_시나리오'!$H$3)),'d_시나리오'!$J$3-SQRT((1-F1606)*('d_시나리오'!$J$3-'d_시나리오'!$H$3)*('d_시나리오'!$J$3-'d_시나리오'!$I$3))))</f>
        <v/>
      </c>
      <c r="H1606">
        <f>RAND()</f>
        <v/>
      </c>
      <c r="I1606">
        <f>IF('d_시나리오'!$J$4='d_시나리오'!$H$4,'d_시나리오'!$I$4,IF(H1606&lt;('d_시나리오'!$I$4-'d_시나리오'!$H$4)/('d_시나리오'!$J$4-'d_시나리오'!$H$4),'d_시나리오'!$H$4+SQRT(H1606*('d_시나리오'!$J$4-'d_시나리오'!$H$4)*('d_시나리오'!$I$4-'d_시나리오'!$H$4)),'d_시나리오'!$J$4-SQRT((1-H1606)*('d_시나리오'!$J$4-'d_시나리오'!$H$4)*('d_시나리오'!$J$4-'d_시나리오'!$I$4))))</f>
        <v/>
      </c>
      <c r="J1606">
        <f>RAND()</f>
        <v/>
      </c>
      <c r="K1606">
        <f>IF('d_시나리오'!$J$5='d_시나리오'!$H$5,'d_시나리오'!$I$5,IF(J1606&lt;('d_시나리오'!$I$5-'d_시나리오'!$H$5)/('d_시나리오'!$J$5-'d_시나리오'!$H$5),'d_시나리오'!$H$5+SQRT(J1606*('d_시나리오'!$J$5-'d_시나리오'!$H$5)*('d_시나리오'!$I$5-'d_시나리오'!$H$5)),'d_시나리오'!$J$5-SQRT((1-J1606)*('d_시나리오'!$J$5-'d_시나리오'!$H$5)*('d_시나리오'!$J$5-'d_시나리오'!$I$5))))</f>
        <v/>
      </c>
      <c r="L1606">
        <f>RAND()</f>
        <v/>
      </c>
      <c r="M1606">
        <f>IF('d_시나리오'!$J$6='d_시나리오'!$H$6,'d_시나리오'!$I$6,IF(L1606&lt;('d_시나리오'!$I$6-'d_시나리오'!$H$6)/('d_시나리오'!$J$6-'d_시나리오'!$H$6),'d_시나리오'!$H$6+SQRT(L1606*('d_시나리오'!$J$6-'d_시나리오'!$H$6)*('d_시나리오'!$I$6-'d_시나리오'!$H$6)),'d_시나리오'!$J$6-SQRT((1-L1606)*('d_시나리오'!$J$6-'d_시나리오'!$H$6)*('d_시나리오'!$J$6-'d_시나리오'!$I$6))))</f>
        <v/>
      </c>
      <c r="N1606">
        <f>INDEX('d_분포'!$B$2:$B$57,RANDBETWEEN(1,56))</f>
        <v/>
      </c>
      <c r="O1606">
        <f>BETAINV(RAND(),5,5)</f>
        <v/>
      </c>
      <c r="P1606">
        <f>'d_고정'!$B$1*'6_기대효과'!$H$7*('d_시나리오'!$I$7/'d_고정'!$B$2)*B1606</f>
        <v/>
      </c>
      <c r="Q1606">
        <f>P1606*C1606</f>
        <v/>
      </c>
      <c r="R1606">
        <f>P1606*E1606</f>
        <v/>
      </c>
      <c r="S1606">
        <f>R1606*G1606</f>
        <v/>
      </c>
      <c r="T1606">
        <f>Q1606+S1606</f>
        <v/>
      </c>
      <c r="U1606">
        <f>(Q1606*D1606+S1606*I1606)*(1-O1606)</f>
        <v/>
      </c>
      <c r="V1606">
        <f>(R1606*K1606*N1606+'d_고정'!$B$3*('6_기대효과'!$H$7/8)*N1606*'d_고정'!$B$10*M1606*('6_기대효과'!$K$7/'d_고정'!$B$9))*(1-O1606)</f>
        <v/>
      </c>
      <c r="W1606">
        <f>(S1606*I1606+R1606*MAX(K1606-'d_고정'!$B$10*M1606*('6_기대효과'!$K$7/'d_고정'!$B$9),0)*N1606)*(1-O1606)</f>
        <v/>
      </c>
      <c r="X1606">
        <f>U1606+V1606</f>
        <v/>
      </c>
      <c r="Y1606">
        <f>U1606/('d_고정'!$B$5*'6_기대효과'!$H$7/8)/'d_고정'!$B$6</f>
        <v/>
      </c>
      <c r="Z1606">
        <f>U1606/('d_고정'!$B$8*'6_기대효과'!$H$7/8)</f>
        <v/>
      </c>
    </row>
    <row r="1607">
      <c r="A1607">
        <f>RAND()</f>
        <v/>
      </c>
      <c r="B1607">
        <f>IF('d_시나리오'!$J$2='d_시나리오'!$H$2,'d_시나리오'!$I$2,IF(A1607&lt;('d_시나리오'!$I$2-'d_시나리오'!$H$2)/('d_시나리오'!$J$2-'d_시나리오'!$H$2),'d_시나리오'!$H$2+SQRT(A1607*('d_시나리오'!$J$2-'d_시나리오'!$H$2)*('d_시나리오'!$I$2-'d_시나리오'!$H$2)),'d_시나리오'!$J$2-SQRT((1-A1607)*('d_시나리오'!$J$2-'d_시나리오'!$H$2)*('d_시나리오'!$J$2-'d_시나리오'!$I$2))))</f>
        <v/>
      </c>
      <c r="C1607">
        <f>BETAINV(RAND(),2,6)</f>
        <v/>
      </c>
      <c r="D1607">
        <f>INDEX('d_분포'!$A$2:$A$28,RANDBETWEEN(1,27))</f>
        <v/>
      </c>
      <c r="E1607">
        <f>INDEX('d_분포'!$C$2:$C$5,RANDBETWEEN(1,4))*(0.9+0.2*RAND())</f>
        <v/>
      </c>
      <c r="F1607">
        <f>RAND()</f>
        <v/>
      </c>
      <c r="G1607">
        <f>IF('d_시나리오'!$J$3='d_시나리오'!$H$3,'d_시나리오'!$I$3,IF(F1607&lt;('d_시나리오'!$I$3-'d_시나리오'!$H$3)/('d_시나리오'!$J$3-'d_시나리오'!$H$3),'d_시나리오'!$H$3+SQRT(F1607*('d_시나리오'!$J$3-'d_시나리오'!$H$3)*('d_시나리오'!$I$3-'d_시나리오'!$H$3)),'d_시나리오'!$J$3-SQRT((1-F1607)*('d_시나리오'!$J$3-'d_시나리오'!$H$3)*('d_시나리오'!$J$3-'d_시나리오'!$I$3))))</f>
        <v/>
      </c>
      <c r="H1607">
        <f>RAND()</f>
        <v/>
      </c>
      <c r="I1607">
        <f>IF('d_시나리오'!$J$4='d_시나리오'!$H$4,'d_시나리오'!$I$4,IF(H1607&lt;('d_시나리오'!$I$4-'d_시나리오'!$H$4)/('d_시나리오'!$J$4-'d_시나리오'!$H$4),'d_시나리오'!$H$4+SQRT(H1607*('d_시나리오'!$J$4-'d_시나리오'!$H$4)*('d_시나리오'!$I$4-'d_시나리오'!$H$4)),'d_시나리오'!$J$4-SQRT((1-H1607)*('d_시나리오'!$J$4-'d_시나리오'!$H$4)*('d_시나리오'!$J$4-'d_시나리오'!$I$4))))</f>
        <v/>
      </c>
      <c r="J1607">
        <f>RAND()</f>
        <v/>
      </c>
      <c r="K1607">
        <f>IF('d_시나리오'!$J$5='d_시나리오'!$H$5,'d_시나리오'!$I$5,IF(J1607&lt;('d_시나리오'!$I$5-'d_시나리오'!$H$5)/('d_시나리오'!$J$5-'d_시나리오'!$H$5),'d_시나리오'!$H$5+SQRT(J1607*('d_시나리오'!$J$5-'d_시나리오'!$H$5)*('d_시나리오'!$I$5-'d_시나리오'!$H$5)),'d_시나리오'!$J$5-SQRT((1-J1607)*('d_시나리오'!$J$5-'d_시나리오'!$H$5)*('d_시나리오'!$J$5-'d_시나리오'!$I$5))))</f>
        <v/>
      </c>
      <c r="L1607">
        <f>RAND()</f>
        <v/>
      </c>
      <c r="M1607">
        <f>IF('d_시나리오'!$J$6='d_시나리오'!$H$6,'d_시나리오'!$I$6,IF(L1607&lt;('d_시나리오'!$I$6-'d_시나리오'!$H$6)/('d_시나리오'!$J$6-'d_시나리오'!$H$6),'d_시나리오'!$H$6+SQRT(L1607*('d_시나리오'!$J$6-'d_시나리오'!$H$6)*('d_시나리오'!$I$6-'d_시나리오'!$H$6)),'d_시나리오'!$J$6-SQRT((1-L1607)*('d_시나리오'!$J$6-'d_시나리오'!$H$6)*('d_시나리오'!$J$6-'d_시나리오'!$I$6))))</f>
        <v/>
      </c>
      <c r="N1607">
        <f>INDEX('d_분포'!$B$2:$B$57,RANDBETWEEN(1,56))</f>
        <v/>
      </c>
      <c r="O1607">
        <f>BETAINV(RAND(),5,5)</f>
        <v/>
      </c>
      <c r="P1607">
        <f>'d_고정'!$B$1*'6_기대효과'!$H$7*('d_시나리오'!$I$7/'d_고정'!$B$2)*B1607</f>
        <v/>
      </c>
      <c r="Q1607">
        <f>P1607*C1607</f>
        <v/>
      </c>
      <c r="R1607">
        <f>P1607*E1607</f>
        <v/>
      </c>
      <c r="S1607">
        <f>R1607*G1607</f>
        <v/>
      </c>
      <c r="T1607">
        <f>Q1607+S1607</f>
        <v/>
      </c>
      <c r="U1607">
        <f>(Q1607*D1607+S1607*I1607)*(1-O1607)</f>
        <v/>
      </c>
      <c r="V1607">
        <f>(R1607*K1607*N1607+'d_고정'!$B$3*('6_기대효과'!$H$7/8)*N1607*'d_고정'!$B$10*M1607*('6_기대효과'!$K$7/'d_고정'!$B$9))*(1-O1607)</f>
        <v/>
      </c>
      <c r="W1607">
        <f>(S1607*I1607+R1607*MAX(K1607-'d_고정'!$B$10*M1607*('6_기대효과'!$K$7/'d_고정'!$B$9),0)*N1607)*(1-O1607)</f>
        <v/>
      </c>
      <c r="X1607">
        <f>U1607+V1607</f>
        <v/>
      </c>
      <c r="Y1607">
        <f>U1607/('d_고정'!$B$5*'6_기대효과'!$H$7/8)/'d_고정'!$B$6</f>
        <v/>
      </c>
      <c r="Z1607">
        <f>U1607/('d_고정'!$B$8*'6_기대효과'!$H$7/8)</f>
        <v/>
      </c>
    </row>
    <row r="1608">
      <c r="A1608">
        <f>RAND()</f>
        <v/>
      </c>
      <c r="B1608">
        <f>IF('d_시나리오'!$J$2='d_시나리오'!$H$2,'d_시나리오'!$I$2,IF(A1608&lt;('d_시나리오'!$I$2-'d_시나리오'!$H$2)/('d_시나리오'!$J$2-'d_시나리오'!$H$2),'d_시나리오'!$H$2+SQRT(A1608*('d_시나리오'!$J$2-'d_시나리오'!$H$2)*('d_시나리오'!$I$2-'d_시나리오'!$H$2)),'d_시나리오'!$J$2-SQRT((1-A1608)*('d_시나리오'!$J$2-'d_시나리오'!$H$2)*('d_시나리오'!$J$2-'d_시나리오'!$I$2))))</f>
        <v/>
      </c>
      <c r="C1608">
        <f>BETAINV(RAND(),2,6)</f>
        <v/>
      </c>
      <c r="D1608">
        <f>INDEX('d_분포'!$A$2:$A$28,RANDBETWEEN(1,27))</f>
        <v/>
      </c>
      <c r="E1608">
        <f>INDEX('d_분포'!$C$2:$C$5,RANDBETWEEN(1,4))*(0.9+0.2*RAND())</f>
        <v/>
      </c>
      <c r="F1608">
        <f>RAND()</f>
        <v/>
      </c>
      <c r="G1608">
        <f>IF('d_시나리오'!$J$3='d_시나리오'!$H$3,'d_시나리오'!$I$3,IF(F1608&lt;('d_시나리오'!$I$3-'d_시나리오'!$H$3)/('d_시나리오'!$J$3-'d_시나리오'!$H$3),'d_시나리오'!$H$3+SQRT(F1608*('d_시나리오'!$J$3-'d_시나리오'!$H$3)*('d_시나리오'!$I$3-'d_시나리오'!$H$3)),'d_시나리오'!$J$3-SQRT((1-F1608)*('d_시나리오'!$J$3-'d_시나리오'!$H$3)*('d_시나리오'!$J$3-'d_시나리오'!$I$3))))</f>
        <v/>
      </c>
      <c r="H1608">
        <f>RAND()</f>
        <v/>
      </c>
      <c r="I1608">
        <f>IF('d_시나리오'!$J$4='d_시나리오'!$H$4,'d_시나리오'!$I$4,IF(H1608&lt;('d_시나리오'!$I$4-'d_시나리오'!$H$4)/('d_시나리오'!$J$4-'d_시나리오'!$H$4),'d_시나리오'!$H$4+SQRT(H1608*('d_시나리오'!$J$4-'d_시나리오'!$H$4)*('d_시나리오'!$I$4-'d_시나리오'!$H$4)),'d_시나리오'!$J$4-SQRT((1-H1608)*('d_시나리오'!$J$4-'d_시나리오'!$H$4)*('d_시나리오'!$J$4-'d_시나리오'!$I$4))))</f>
        <v/>
      </c>
      <c r="J1608">
        <f>RAND()</f>
        <v/>
      </c>
      <c r="K1608">
        <f>IF('d_시나리오'!$J$5='d_시나리오'!$H$5,'d_시나리오'!$I$5,IF(J1608&lt;('d_시나리오'!$I$5-'d_시나리오'!$H$5)/('d_시나리오'!$J$5-'d_시나리오'!$H$5),'d_시나리오'!$H$5+SQRT(J1608*('d_시나리오'!$J$5-'d_시나리오'!$H$5)*('d_시나리오'!$I$5-'d_시나리오'!$H$5)),'d_시나리오'!$J$5-SQRT((1-J1608)*('d_시나리오'!$J$5-'d_시나리오'!$H$5)*('d_시나리오'!$J$5-'d_시나리오'!$I$5))))</f>
        <v/>
      </c>
      <c r="L1608">
        <f>RAND()</f>
        <v/>
      </c>
      <c r="M1608">
        <f>IF('d_시나리오'!$J$6='d_시나리오'!$H$6,'d_시나리오'!$I$6,IF(L1608&lt;('d_시나리오'!$I$6-'d_시나리오'!$H$6)/('d_시나리오'!$J$6-'d_시나리오'!$H$6),'d_시나리오'!$H$6+SQRT(L1608*('d_시나리오'!$J$6-'d_시나리오'!$H$6)*('d_시나리오'!$I$6-'d_시나리오'!$H$6)),'d_시나리오'!$J$6-SQRT((1-L1608)*('d_시나리오'!$J$6-'d_시나리오'!$H$6)*('d_시나리오'!$J$6-'d_시나리오'!$I$6))))</f>
        <v/>
      </c>
      <c r="N1608">
        <f>INDEX('d_분포'!$B$2:$B$57,RANDBETWEEN(1,56))</f>
        <v/>
      </c>
      <c r="O1608">
        <f>BETAINV(RAND(),5,5)</f>
        <v/>
      </c>
      <c r="P1608">
        <f>'d_고정'!$B$1*'6_기대효과'!$H$7*('d_시나리오'!$I$7/'d_고정'!$B$2)*B1608</f>
        <v/>
      </c>
      <c r="Q1608">
        <f>P1608*C1608</f>
        <v/>
      </c>
      <c r="R1608">
        <f>P1608*E1608</f>
        <v/>
      </c>
      <c r="S1608">
        <f>R1608*G1608</f>
        <v/>
      </c>
      <c r="T1608">
        <f>Q1608+S1608</f>
        <v/>
      </c>
      <c r="U1608">
        <f>(Q1608*D1608+S1608*I1608)*(1-O1608)</f>
        <v/>
      </c>
      <c r="V1608">
        <f>(R1608*K1608*N1608+'d_고정'!$B$3*('6_기대효과'!$H$7/8)*N1608*'d_고정'!$B$10*M1608*('6_기대효과'!$K$7/'d_고정'!$B$9))*(1-O1608)</f>
        <v/>
      </c>
      <c r="W1608">
        <f>(S1608*I1608+R1608*MAX(K1608-'d_고정'!$B$10*M1608*('6_기대효과'!$K$7/'d_고정'!$B$9),0)*N1608)*(1-O1608)</f>
        <v/>
      </c>
      <c r="X1608">
        <f>U1608+V1608</f>
        <v/>
      </c>
      <c r="Y1608">
        <f>U1608/('d_고정'!$B$5*'6_기대효과'!$H$7/8)/'d_고정'!$B$6</f>
        <v/>
      </c>
      <c r="Z1608">
        <f>U1608/('d_고정'!$B$8*'6_기대효과'!$H$7/8)</f>
        <v/>
      </c>
    </row>
    <row r="1609">
      <c r="A1609">
        <f>RAND()</f>
        <v/>
      </c>
      <c r="B1609">
        <f>IF('d_시나리오'!$J$2='d_시나리오'!$H$2,'d_시나리오'!$I$2,IF(A1609&lt;('d_시나리오'!$I$2-'d_시나리오'!$H$2)/('d_시나리오'!$J$2-'d_시나리오'!$H$2),'d_시나리오'!$H$2+SQRT(A1609*('d_시나리오'!$J$2-'d_시나리오'!$H$2)*('d_시나리오'!$I$2-'d_시나리오'!$H$2)),'d_시나리오'!$J$2-SQRT((1-A1609)*('d_시나리오'!$J$2-'d_시나리오'!$H$2)*('d_시나리오'!$J$2-'d_시나리오'!$I$2))))</f>
        <v/>
      </c>
      <c r="C1609">
        <f>BETAINV(RAND(),2,6)</f>
        <v/>
      </c>
      <c r="D1609">
        <f>INDEX('d_분포'!$A$2:$A$28,RANDBETWEEN(1,27))</f>
        <v/>
      </c>
      <c r="E1609">
        <f>INDEX('d_분포'!$C$2:$C$5,RANDBETWEEN(1,4))*(0.9+0.2*RAND())</f>
        <v/>
      </c>
      <c r="F1609">
        <f>RAND()</f>
        <v/>
      </c>
      <c r="G1609">
        <f>IF('d_시나리오'!$J$3='d_시나리오'!$H$3,'d_시나리오'!$I$3,IF(F1609&lt;('d_시나리오'!$I$3-'d_시나리오'!$H$3)/('d_시나리오'!$J$3-'d_시나리오'!$H$3),'d_시나리오'!$H$3+SQRT(F1609*('d_시나리오'!$J$3-'d_시나리오'!$H$3)*('d_시나리오'!$I$3-'d_시나리오'!$H$3)),'d_시나리오'!$J$3-SQRT((1-F1609)*('d_시나리오'!$J$3-'d_시나리오'!$H$3)*('d_시나리오'!$J$3-'d_시나리오'!$I$3))))</f>
        <v/>
      </c>
      <c r="H1609">
        <f>RAND()</f>
        <v/>
      </c>
      <c r="I1609">
        <f>IF('d_시나리오'!$J$4='d_시나리오'!$H$4,'d_시나리오'!$I$4,IF(H1609&lt;('d_시나리오'!$I$4-'d_시나리오'!$H$4)/('d_시나리오'!$J$4-'d_시나리오'!$H$4),'d_시나리오'!$H$4+SQRT(H1609*('d_시나리오'!$J$4-'d_시나리오'!$H$4)*('d_시나리오'!$I$4-'d_시나리오'!$H$4)),'d_시나리오'!$J$4-SQRT((1-H1609)*('d_시나리오'!$J$4-'d_시나리오'!$H$4)*('d_시나리오'!$J$4-'d_시나리오'!$I$4))))</f>
        <v/>
      </c>
      <c r="J1609">
        <f>RAND()</f>
        <v/>
      </c>
      <c r="K1609">
        <f>IF('d_시나리오'!$J$5='d_시나리오'!$H$5,'d_시나리오'!$I$5,IF(J1609&lt;('d_시나리오'!$I$5-'d_시나리오'!$H$5)/('d_시나리오'!$J$5-'d_시나리오'!$H$5),'d_시나리오'!$H$5+SQRT(J1609*('d_시나리오'!$J$5-'d_시나리오'!$H$5)*('d_시나리오'!$I$5-'d_시나리오'!$H$5)),'d_시나리오'!$J$5-SQRT((1-J1609)*('d_시나리오'!$J$5-'d_시나리오'!$H$5)*('d_시나리오'!$J$5-'d_시나리오'!$I$5))))</f>
        <v/>
      </c>
      <c r="L1609">
        <f>RAND()</f>
        <v/>
      </c>
      <c r="M1609">
        <f>IF('d_시나리오'!$J$6='d_시나리오'!$H$6,'d_시나리오'!$I$6,IF(L1609&lt;('d_시나리오'!$I$6-'d_시나리오'!$H$6)/('d_시나리오'!$J$6-'d_시나리오'!$H$6),'d_시나리오'!$H$6+SQRT(L1609*('d_시나리오'!$J$6-'d_시나리오'!$H$6)*('d_시나리오'!$I$6-'d_시나리오'!$H$6)),'d_시나리오'!$J$6-SQRT((1-L1609)*('d_시나리오'!$J$6-'d_시나리오'!$H$6)*('d_시나리오'!$J$6-'d_시나리오'!$I$6))))</f>
        <v/>
      </c>
      <c r="N1609">
        <f>INDEX('d_분포'!$B$2:$B$57,RANDBETWEEN(1,56))</f>
        <v/>
      </c>
      <c r="O1609">
        <f>BETAINV(RAND(),5,5)</f>
        <v/>
      </c>
      <c r="P1609">
        <f>'d_고정'!$B$1*'6_기대효과'!$H$7*('d_시나리오'!$I$7/'d_고정'!$B$2)*B1609</f>
        <v/>
      </c>
      <c r="Q1609">
        <f>P1609*C1609</f>
        <v/>
      </c>
      <c r="R1609">
        <f>P1609*E1609</f>
        <v/>
      </c>
      <c r="S1609">
        <f>R1609*G1609</f>
        <v/>
      </c>
      <c r="T1609">
        <f>Q1609+S1609</f>
        <v/>
      </c>
      <c r="U1609">
        <f>(Q1609*D1609+S1609*I1609)*(1-O1609)</f>
        <v/>
      </c>
      <c r="V1609">
        <f>(R1609*K1609*N1609+'d_고정'!$B$3*('6_기대효과'!$H$7/8)*N1609*'d_고정'!$B$10*M1609*('6_기대효과'!$K$7/'d_고정'!$B$9))*(1-O1609)</f>
        <v/>
      </c>
      <c r="W1609">
        <f>(S1609*I1609+R1609*MAX(K1609-'d_고정'!$B$10*M1609*('6_기대효과'!$K$7/'d_고정'!$B$9),0)*N1609)*(1-O1609)</f>
        <v/>
      </c>
      <c r="X1609">
        <f>U1609+V1609</f>
        <v/>
      </c>
      <c r="Y1609">
        <f>U1609/('d_고정'!$B$5*'6_기대효과'!$H$7/8)/'d_고정'!$B$6</f>
        <v/>
      </c>
      <c r="Z1609">
        <f>U1609/('d_고정'!$B$8*'6_기대효과'!$H$7/8)</f>
        <v/>
      </c>
    </row>
    <row r="1610">
      <c r="A1610">
        <f>RAND()</f>
        <v/>
      </c>
      <c r="B1610">
        <f>IF('d_시나리오'!$J$2='d_시나리오'!$H$2,'d_시나리오'!$I$2,IF(A1610&lt;('d_시나리오'!$I$2-'d_시나리오'!$H$2)/('d_시나리오'!$J$2-'d_시나리오'!$H$2),'d_시나리오'!$H$2+SQRT(A1610*('d_시나리오'!$J$2-'d_시나리오'!$H$2)*('d_시나리오'!$I$2-'d_시나리오'!$H$2)),'d_시나리오'!$J$2-SQRT((1-A1610)*('d_시나리오'!$J$2-'d_시나리오'!$H$2)*('d_시나리오'!$J$2-'d_시나리오'!$I$2))))</f>
        <v/>
      </c>
      <c r="C1610">
        <f>BETAINV(RAND(),2,6)</f>
        <v/>
      </c>
      <c r="D1610">
        <f>INDEX('d_분포'!$A$2:$A$28,RANDBETWEEN(1,27))</f>
        <v/>
      </c>
      <c r="E1610">
        <f>INDEX('d_분포'!$C$2:$C$5,RANDBETWEEN(1,4))*(0.9+0.2*RAND())</f>
        <v/>
      </c>
      <c r="F1610">
        <f>RAND()</f>
        <v/>
      </c>
      <c r="G1610">
        <f>IF('d_시나리오'!$J$3='d_시나리오'!$H$3,'d_시나리오'!$I$3,IF(F1610&lt;('d_시나리오'!$I$3-'d_시나리오'!$H$3)/('d_시나리오'!$J$3-'d_시나리오'!$H$3),'d_시나리오'!$H$3+SQRT(F1610*('d_시나리오'!$J$3-'d_시나리오'!$H$3)*('d_시나리오'!$I$3-'d_시나리오'!$H$3)),'d_시나리오'!$J$3-SQRT((1-F1610)*('d_시나리오'!$J$3-'d_시나리오'!$H$3)*('d_시나리오'!$J$3-'d_시나리오'!$I$3))))</f>
        <v/>
      </c>
      <c r="H1610">
        <f>RAND()</f>
        <v/>
      </c>
      <c r="I1610">
        <f>IF('d_시나리오'!$J$4='d_시나리오'!$H$4,'d_시나리오'!$I$4,IF(H1610&lt;('d_시나리오'!$I$4-'d_시나리오'!$H$4)/('d_시나리오'!$J$4-'d_시나리오'!$H$4),'d_시나리오'!$H$4+SQRT(H1610*('d_시나리오'!$J$4-'d_시나리오'!$H$4)*('d_시나리오'!$I$4-'d_시나리오'!$H$4)),'d_시나리오'!$J$4-SQRT((1-H1610)*('d_시나리오'!$J$4-'d_시나리오'!$H$4)*('d_시나리오'!$J$4-'d_시나리오'!$I$4))))</f>
        <v/>
      </c>
      <c r="J1610">
        <f>RAND()</f>
        <v/>
      </c>
      <c r="K1610">
        <f>IF('d_시나리오'!$J$5='d_시나리오'!$H$5,'d_시나리오'!$I$5,IF(J1610&lt;('d_시나리오'!$I$5-'d_시나리오'!$H$5)/('d_시나리오'!$J$5-'d_시나리오'!$H$5),'d_시나리오'!$H$5+SQRT(J1610*('d_시나리오'!$J$5-'d_시나리오'!$H$5)*('d_시나리오'!$I$5-'d_시나리오'!$H$5)),'d_시나리오'!$J$5-SQRT((1-J1610)*('d_시나리오'!$J$5-'d_시나리오'!$H$5)*('d_시나리오'!$J$5-'d_시나리오'!$I$5))))</f>
        <v/>
      </c>
      <c r="L1610">
        <f>RAND()</f>
        <v/>
      </c>
      <c r="M1610">
        <f>IF('d_시나리오'!$J$6='d_시나리오'!$H$6,'d_시나리오'!$I$6,IF(L1610&lt;('d_시나리오'!$I$6-'d_시나리오'!$H$6)/('d_시나리오'!$J$6-'d_시나리오'!$H$6),'d_시나리오'!$H$6+SQRT(L1610*('d_시나리오'!$J$6-'d_시나리오'!$H$6)*('d_시나리오'!$I$6-'d_시나리오'!$H$6)),'d_시나리오'!$J$6-SQRT((1-L1610)*('d_시나리오'!$J$6-'d_시나리오'!$H$6)*('d_시나리오'!$J$6-'d_시나리오'!$I$6))))</f>
        <v/>
      </c>
      <c r="N1610">
        <f>INDEX('d_분포'!$B$2:$B$57,RANDBETWEEN(1,56))</f>
        <v/>
      </c>
      <c r="O1610">
        <f>BETAINV(RAND(),5,5)</f>
        <v/>
      </c>
      <c r="P1610">
        <f>'d_고정'!$B$1*'6_기대효과'!$H$7*('d_시나리오'!$I$7/'d_고정'!$B$2)*B1610</f>
        <v/>
      </c>
      <c r="Q1610">
        <f>P1610*C1610</f>
        <v/>
      </c>
      <c r="R1610">
        <f>P1610*E1610</f>
        <v/>
      </c>
      <c r="S1610">
        <f>R1610*G1610</f>
        <v/>
      </c>
      <c r="T1610">
        <f>Q1610+S1610</f>
        <v/>
      </c>
      <c r="U1610">
        <f>(Q1610*D1610+S1610*I1610)*(1-O1610)</f>
        <v/>
      </c>
      <c r="V1610">
        <f>(R1610*K1610*N1610+'d_고정'!$B$3*('6_기대효과'!$H$7/8)*N1610*'d_고정'!$B$10*M1610*('6_기대효과'!$K$7/'d_고정'!$B$9))*(1-O1610)</f>
        <v/>
      </c>
      <c r="W1610">
        <f>(S1610*I1610+R1610*MAX(K1610-'d_고정'!$B$10*M1610*('6_기대효과'!$K$7/'d_고정'!$B$9),0)*N1610)*(1-O1610)</f>
        <v/>
      </c>
      <c r="X1610">
        <f>U1610+V1610</f>
        <v/>
      </c>
      <c r="Y1610">
        <f>U1610/('d_고정'!$B$5*'6_기대효과'!$H$7/8)/'d_고정'!$B$6</f>
        <v/>
      </c>
      <c r="Z1610">
        <f>U1610/('d_고정'!$B$8*'6_기대효과'!$H$7/8)</f>
        <v/>
      </c>
    </row>
    <row r="1611">
      <c r="A1611">
        <f>RAND()</f>
        <v/>
      </c>
      <c r="B1611">
        <f>IF('d_시나리오'!$J$2='d_시나리오'!$H$2,'d_시나리오'!$I$2,IF(A1611&lt;('d_시나리오'!$I$2-'d_시나리오'!$H$2)/('d_시나리오'!$J$2-'d_시나리오'!$H$2),'d_시나리오'!$H$2+SQRT(A1611*('d_시나리오'!$J$2-'d_시나리오'!$H$2)*('d_시나리오'!$I$2-'d_시나리오'!$H$2)),'d_시나리오'!$J$2-SQRT((1-A1611)*('d_시나리오'!$J$2-'d_시나리오'!$H$2)*('d_시나리오'!$J$2-'d_시나리오'!$I$2))))</f>
        <v/>
      </c>
      <c r="C1611">
        <f>BETAINV(RAND(),2,6)</f>
        <v/>
      </c>
      <c r="D1611">
        <f>INDEX('d_분포'!$A$2:$A$28,RANDBETWEEN(1,27))</f>
        <v/>
      </c>
      <c r="E1611">
        <f>INDEX('d_분포'!$C$2:$C$5,RANDBETWEEN(1,4))*(0.9+0.2*RAND())</f>
        <v/>
      </c>
      <c r="F1611">
        <f>RAND()</f>
        <v/>
      </c>
      <c r="G1611">
        <f>IF('d_시나리오'!$J$3='d_시나리오'!$H$3,'d_시나리오'!$I$3,IF(F1611&lt;('d_시나리오'!$I$3-'d_시나리오'!$H$3)/('d_시나리오'!$J$3-'d_시나리오'!$H$3),'d_시나리오'!$H$3+SQRT(F1611*('d_시나리오'!$J$3-'d_시나리오'!$H$3)*('d_시나리오'!$I$3-'d_시나리오'!$H$3)),'d_시나리오'!$J$3-SQRT((1-F1611)*('d_시나리오'!$J$3-'d_시나리오'!$H$3)*('d_시나리오'!$J$3-'d_시나리오'!$I$3))))</f>
        <v/>
      </c>
      <c r="H1611">
        <f>RAND()</f>
        <v/>
      </c>
      <c r="I1611">
        <f>IF('d_시나리오'!$J$4='d_시나리오'!$H$4,'d_시나리오'!$I$4,IF(H1611&lt;('d_시나리오'!$I$4-'d_시나리오'!$H$4)/('d_시나리오'!$J$4-'d_시나리오'!$H$4),'d_시나리오'!$H$4+SQRT(H1611*('d_시나리오'!$J$4-'d_시나리오'!$H$4)*('d_시나리오'!$I$4-'d_시나리오'!$H$4)),'d_시나리오'!$J$4-SQRT((1-H1611)*('d_시나리오'!$J$4-'d_시나리오'!$H$4)*('d_시나리오'!$J$4-'d_시나리오'!$I$4))))</f>
        <v/>
      </c>
      <c r="J1611">
        <f>RAND()</f>
        <v/>
      </c>
      <c r="K1611">
        <f>IF('d_시나리오'!$J$5='d_시나리오'!$H$5,'d_시나리오'!$I$5,IF(J1611&lt;('d_시나리오'!$I$5-'d_시나리오'!$H$5)/('d_시나리오'!$J$5-'d_시나리오'!$H$5),'d_시나리오'!$H$5+SQRT(J1611*('d_시나리오'!$J$5-'d_시나리오'!$H$5)*('d_시나리오'!$I$5-'d_시나리오'!$H$5)),'d_시나리오'!$J$5-SQRT((1-J1611)*('d_시나리오'!$J$5-'d_시나리오'!$H$5)*('d_시나리오'!$J$5-'d_시나리오'!$I$5))))</f>
        <v/>
      </c>
      <c r="L1611">
        <f>RAND()</f>
        <v/>
      </c>
      <c r="M1611">
        <f>IF('d_시나리오'!$J$6='d_시나리오'!$H$6,'d_시나리오'!$I$6,IF(L1611&lt;('d_시나리오'!$I$6-'d_시나리오'!$H$6)/('d_시나리오'!$J$6-'d_시나리오'!$H$6),'d_시나리오'!$H$6+SQRT(L1611*('d_시나리오'!$J$6-'d_시나리오'!$H$6)*('d_시나리오'!$I$6-'d_시나리오'!$H$6)),'d_시나리오'!$J$6-SQRT((1-L1611)*('d_시나리오'!$J$6-'d_시나리오'!$H$6)*('d_시나리오'!$J$6-'d_시나리오'!$I$6))))</f>
        <v/>
      </c>
      <c r="N1611">
        <f>INDEX('d_분포'!$B$2:$B$57,RANDBETWEEN(1,56))</f>
        <v/>
      </c>
      <c r="O1611">
        <f>BETAINV(RAND(),5,5)</f>
        <v/>
      </c>
      <c r="P1611">
        <f>'d_고정'!$B$1*'6_기대효과'!$H$7*('d_시나리오'!$I$7/'d_고정'!$B$2)*B1611</f>
        <v/>
      </c>
      <c r="Q1611">
        <f>P1611*C1611</f>
        <v/>
      </c>
      <c r="R1611">
        <f>P1611*E1611</f>
        <v/>
      </c>
      <c r="S1611">
        <f>R1611*G1611</f>
        <v/>
      </c>
      <c r="T1611">
        <f>Q1611+S1611</f>
        <v/>
      </c>
      <c r="U1611">
        <f>(Q1611*D1611+S1611*I1611)*(1-O1611)</f>
        <v/>
      </c>
      <c r="V1611">
        <f>(R1611*K1611*N1611+'d_고정'!$B$3*('6_기대효과'!$H$7/8)*N1611*'d_고정'!$B$10*M1611*('6_기대효과'!$K$7/'d_고정'!$B$9))*(1-O1611)</f>
        <v/>
      </c>
      <c r="W1611">
        <f>(S1611*I1611+R1611*MAX(K1611-'d_고정'!$B$10*M1611*('6_기대효과'!$K$7/'d_고정'!$B$9),0)*N1611)*(1-O1611)</f>
        <v/>
      </c>
      <c r="X1611">
        <f>U1611+V1611</f>
        <v/>
      </c>
      <c r="Y1611">
        <f>U1611/('d_고정'!$B$5*'6_기대효과'!$H$7/8)/'d_고정'!$B$6</f>
        <v/>
      </c>
      <c r="Z1611">
        <f>U1611/('d_고정'!$B$8*'6_기대효과'!$H$7/8)</f>
        <v/>
      </c>
    </row>
    <row r="1612">
      <c r="A1612">
        <f>RAND()</f>
        <v/>
      </c>
      <c r="B1612">
        <f>IF('d_시나리오'!$J$2='d_시나리오'!$H$2,'d_시나리오'!$I$2,IF(A1612&lt;('d_시나리오'!$I$2-'d_시나리오'!$H$2)/('d_시나리오'!$J$2-'d_시나리오'!$H$2),'d_시나리오'!$H$2+SQRT(A1612*('d_시나리오'!$J$2-'d_시나리오'!$H$2)*('d_시나리오'!$I$2-'d_시나리오'!$H$2)),'d_시나리오'!$J$2-SQRT((1-A1612)*('d_시나리오'!$J$2-'d_시나리오'!$H$2)*('d_시나리오'!$J$2-'d_시나리오'!$I$2))))</f>
        <v/>
      </c>
      <c r="C1612">
        <f>BETAINV(RAND(),2,6)</f>
        <v/>
      </c>
      <c r="D1612">
        <f>INDEX('d_분포'!$A$2:$A$28,RANDBETWEEN(1,27))</f>
        <v/>
      </c>
      <c r="E1612">
        <f>INDEX('d_분포'!$C$2:$C$5,RANDBETWEEN(1,4))*(0.9+0.2*RAND())</f>
        <v/>
      </c>
      <c r="F1612">
        <f>RAND()</f>
        <v/>
      </c>
      <c r="G1612">
        <f>IF('d_시나리오'!$J$3='d_시나리오'!$H$3,'d_시나리오'!$I$3,IF(F1612&lt;('d_시나리오'!$I$3-'d_시나리오'!$H$3)/('d_시나리오'!$J$3-'d_시나리오'!$H$3),'d_시나리오'!$H$3+SQRT(F1612*('d_시나리오'!$J$3-'d_시나리오'!$H$3)*('d_시나리오'!$I$3-'d_시나리오'!$H$3)),'d_시나리오'!$J$3-SQRT((1-F1612)*('d_시나리오'!$J$3-'d_시나리오'!$H$3)*('d_시나리오'!$J$3-'d_시나리오'!$I$3))))</f>
        <v/>
      </c>
      <c r="H1612">
        <f>RAND()</f>
        <v/>
      </c>
      <c r="I1612">
        <f>IF('d_시나리오'!$J$4='d_시나리오'!$H$4,'d_시나리오'!$I$4,IF(H1612&lt;('d_시나리오'!$I$4-'d_시나리오'!$H$4)/('d_시나리오'!$J$4-'d_시나리오'!$H$4),'d_시나리오'!$H$4+SQRT(H1612*('d_시나리오'!$J$4-'d_시나리오'!$H$4)*('d_시나리오'!$I$4-'d_시나리오'!$H$4)),'d_시나리오'!$J$4-SQRT((1-H1612)*('d_시나리오'!$J$4-'d_시나리오'!$H$4)*('d_시나리오'!$J$4-'d_시나리오'!$I$4))))</f>
        <v/>
      </c>
      <c r="J1612">
        <f>RAND()</f>
        <v/>
      </c>
      <c r="K1612">
        <f>IF('d_시나리오'!$J$5='d_시나리오'!$H$5,'d_시나리오'!$I$5,IF(J1612&lt;('d_시나리오'!$I$5-'d_시나리오'!$H$5)/('d_시나리오'!$J$5-'d_시나리오'!$H$5),'d_시나리오'!$H$5+SQRT(J1612*('d_시나리오'!$J$5-'d_시나리오'!$H$5)*('d_시나리오'!$I$5-'d_시나리오'!$H$5)),'d_시나리오'!$J$5-SQRT((1-J1612)*('d_시나리오'!$J$5-'d_시나리오'!$H$5)*('d_시나리오'!$J$5-'d_시나리오'!$I$5))))</f>
        <v/>
      </c>
      <c r="L1612">
        <f>RAND()</f>
        <v/>
      </c>
      <c r="M1612">
        <f>IF('d_시나리오'!$J$6='d_시나리오'!$H$6,'d_시나리오'!$I$6,IF(L1612&lt;('d_시나리오'!$I$6-'d_시나리오'!$H$6)/('d_시나리오'!$J$6-'d_시나리오'!$H$6),'d_시나리오'!$H$6+SQRT(L1612*('d_시나리오'!$J$6-'d_시나리오'!$H$6)*('d_시나리오'!$I$6-'d_시나리오'!$H$6)),'d_시나리오'!$J$6-SQRT((1-L1612)*('d_시나리오'!$J$6-'d_시나리오'!$H$6)*('d_시나리오'!$J$6-'d_시나리오'!$I$6))))</f>
        <v/>
      </c>
      <c r="N1612">
        <f>INDEX('d_분포'!$B$2:$B$57,RANDBETWEEN(1,56))</f>
        <v/>
      </c>
      <c r="O1612">
        <f>BETAINV(RAND(),5,5)</f>
        <v/>
      </c>
      <c r="P1612">
        <f>'d_고정'!$B$1*'6_기대효과'!$H$7*('d_시나리오'!$I$7/'d_고정'!$B$2)*B1612</f>
        <v/>
      </c>
      <c r="Q1612">
        <f>P1612*C1612</f>
        <v/>
      </c>
      <c r="R1612">
        <f>P1612*E1612</f>
        <v/>
      </c>
      <c r="S1612">
        <f>R1612*G1612</f>
        <v/>
      </c>
      <c r="T1612">
        <f>Q1612+S1612</f>
        <v/>
      </c>
      <c r="U1612">
        <f>(Q1612*D1612+S1612*I1612)*(1-O1612)</f>
        <v/>
      </c>
      <c r="V1612">
        <f>(R1612*K1612*N1612+'d_고정'!$B$3*('6_기대효과'!$H$7/8)*N1612*'d_고정'!$B$10*M1612*('6_기대효과'!$K$7/'d_고정'!$B$9))*(1-O1612)</f>
        <v/>
      </c>
      <c r="W1612">
        <f>(S1612*I1612+R1612*MAX(K1612-'d_고정'!$B$10*M1612*('6_기대효과'!$K$7/'d_고정'!$B$9),0)*N1612)*(1-O1612)</f>
        <v/>
      </c>
      <c r="X1612">
        <f>U1612+V1612</f>
        <v/>
      </c>
      <c r="Y1612">
        <f>U1612/('d_고정'!$B$5*'6_기대효과'!$H$7/8)/'d_고정'!$B$6</f>
        <v/>
      </c>
      <c r="Z1612">
        <f>U1612/('d_고정'!$B$8*'6_기대효과'!$H$7/8)</f>
        <v/>
      </c>
    </row>
    <row r="1613">
      <c r="A1613">
        <f>RAND()</f>
        <v/>
      </c>
      <c r="B1613">
        <f>IF('d_시나리오'!$J$2='d_시나리오'!$H$2,'d_시나리오'!$I$2,IF(A1613&lt;('d_시나리오'!$I$2-'d_시나리오'!$H$2)/('d_시나리오'!$J$2-'d_시나리오'!$H$2),'d_시나리오'!$H$2+SQRT(A1613*('d_시나리오'!$J$2-'d_시나리오'!$H$2)*('d_시나리오'!$I$2-'d_시나리오'!$H$2)),'d_시나리오'!$J$2-SQRT((1-A1613)*('d_시나리오'!$J$2-'d_시나리오'!$H$2)*('d_시나리오'!$J$2-'d_시나리오'!$I$2))))</f>
        <v/>
      </c>
      <c r="C1613">
        <f>BETAINV(RAND(),2,6)</f>
        <v/>
      </c>
      <c r="D1613">
        <f>INDEX('d_분포'!$A$2:$A$28,RANDBETWEEN(1,27))</f>
        <v/>
      </c>
      <c r="E1613">
        <f>INDEX('d_분포'!$C$2:$C$5,RANDBETWEEN(1,4))*(0.9+0.2*RAND())</f>
        <v/>
      </c>
      <c r="F1613">
        <f>RAND()</f>
        <v/>
      </c>
      <c r="G1613">
        <f>IF('d_시나리오'!$J$3='d_시나리오'!$H$3,'d_시나리오'!$I$3,IF(F1613&lt;('d_시나리오'!$I$3-'d_시나리오'!$H$3)/('d_시나리오'!$J$3-'d_시나리오'!$H$3),'d_시나리오'!$H$3+SQRT(F1613*('d_시나리오'!$J$3-'d_시나리오'!$H$3)*('d_시나리오'!$I$3-'d_시나리오'!$H$3)),'d_시나리오'!$J$3-SQRT((1-F1613)*('d_시나리오'!$J$3-'d_시나리오'!$H$3)*('d_시나리오'!$J$3-'d_시나리오'!$I$3))))</f>
        <v/>
      </c>
      <c r="H1613">
        <f>RAND()</f>
        <v/>
      </c>
      <c r="I1613">
        <f>IF('d_시나리오'!$J$4='d_시나리오'!$H$4,'d_시나리오'!$I$4,IF(H1613&lt;('d_시나리오'!$I$4-'d_시나리오'!$H$4)/('d_시나리오'!$J$4-'d_시나리오'!$H$4),'d_시나리오'!$H$4+SQRT(H1613*('d_시나리오'!$J$4-'d_시나리오'!$H$4)*('d_시나리오'!$I$4-'d_시나리오'!$H$4)),'d_시나리오'!$J$4-SQRT((1-H1613)*('d_시나리오'!$J$4-'d_시나리오'!$H$4)*('d_시나리오'!$J$4-'d_시나리오'!$I$4))))</f>
        <v/>
      </c>
      <c r="J1613">
        <f>RAND()</f>
        <v/>
      </c>
      <c r="K1613">
        <f>IF('d_시나리오'!$J$5='d_시나리오'!$H$5,'d_시나리오'!$I$5,IF(J1613&lt;('d_시나리오'!$I$5-'d_시나리오'!$H$5)/('d_시나리오'!$J$5-'d_시나리오'!$H$5),'d_시나리오'!$H$5+SQRT(J1613*('d_시나리오'!$J$5-'d_시나리오'!$H$5)*('d_시나리오'!$I$5-'d_시나리오'!$H$5)),'d_시나리오'!$J$5-SQRT((1-J1613)*('d_시나리오'!$J$5-'d_시나리오'!$H$5)*('d_시나리오'!$J$5-'d_시나리오'!$I$5))))</f>
        <v/>
      </c>
      <c r="L1613">
        <f>RAND()</f>
        <v/>
      </c>
      <c r="M1613">
        <f>IF('d_시나리오'!$J$6='d_시나리오'!$H$6,'d_시나리오'!$I$6,IF(L1613&lt;('d_시나리오'!$I$6-'d_시나리오'!$H$6)/('d_시나리오'!$J$6-'d_시나리오'!$H$6),'d_시나리오'!$H$6+SQRT(L1613*('d_시나리오'!$J$6-'d_시나리오'!$H$6)*('d_시나리오'!$I$6-'d_시나리오'!$H$6)),'d_시나리오'!$J$6-SQRT((1-L1613)*('d_시나리오'!$J$6-'d_시나리오'!$H$6)*('d_시나리오'!$J$6-'d_시나리오'!$I$6))))</f>
        <v/>
      </c>
      <c r="N1613">
        <f>INDEX('d_분포'!$B$2:$B$57,RANDBETWEEN(1,56))</f>
        <v/>
      </c>
      <c r="O1613">
        <f>BETAINV(RAND(),5,5)</f>
        <v/>
      </c>
      <c r="P1613">
        <f>'d_고정'!$B$1*'6_기대효과'!$H$7*('d_시나리오'!$I$7/'d_고정'!$B$2)*B1613</f>
        <v/>
      </c>
      <c r="Q1613">
        <f>P1613*C1613</f>
        <v/>
      </c>
      <c r="R1613">
        <f>P1613*E1613</f>
        <v/>
      </c>
      <c r="S1613">
        <f>R1613*G1613</f>
        <v/>
      </c>
      <c r="T1613">
        <f>Q1613+S1613</f>
        <v/>
      </c>
      <c r="U1613">
        <f>(Q1613*D1613+S1613*I1613)*(1-O1613)</f>
        <v/>
      </c>
      <c r="V1613">
        <f>(R1613*K1613*N1613+'d_고정'!$B$3*('6_기대효과'!$H$7/8)*N1613*'d_고정'!$B$10*M1613*('6_기대효과'!$K$7/'d_고정'!$B$9))*(1-O1613)</f>
        <v/>
      </c>
      <c r="W1613">
        <f>(S1613*I1613+R1613*MAX(K1613-'d_고정'!$B$10*M1613*('6_기대효과'!$K$7/'d_고정'!$B$9),0)*N1613)*(1-O1613)</f>
        <v/>
      </c>
      <c r="X1613">
        <f>U1613+V1613</f>
        <v/>
      </c>
      <c r="Y1613">
        <f>U1613/('d_고정'!$B$5*'6_기대효과'!$H$7/8)/'d_고정'!$B$6</f>
        <v/>
      </c>
      <c r="Z1613">
        <f>U1613/('d_고정'!$B$8*'6_기대효과'!$H$7/8)</f>
        <v/>
      </c>
    </row>
    <row r="1614">
      <c r="A1614">
        <f>RAND()</f>
        <v/>
      </c>
      <c r="B1614">
        <f>IF('d_시나리오'!$J$2='d_시나리오'!$H$2,'d_시나리오'!$I$2,IF(A1614&lt;('d_시나리오'!$I$2-'d_시나리오'!$H$2)/('d_시나리오'!$J$2-'d_시나리오'!$H$2),'d_시나리오'!$H$2+SQRT(A1614*('d_시나리오'!$J$2-'d_시나리오'!$H$2)*('d_시나리오'!$I$2-'d_시나리오'!$H$2)),'d_시나리오'!$J$2-SQRT((1-A1614)*('d_시나리오'!$J$2-'d_시나리오'!$H$2)*('d_시나리오'!$J$2-'d_시나리오'!$I$2))))</f>
        <v/>
      </c>
      <c r="C1614">
        <f>BETAINV(RAND(),2,6)</f>
        <v/>
      </c>
      <c r="D1614">
        <f>INDEX('d_분포'!$A$2:$A$28,RANDBETWEEN(1,27))</f>
        <v/>
      </c>
      <c r="E1614">
        <f>INDEX('d_분포'!$C$2:$C$5,RANDBETWEEN(1,4))*(0.9+0.2*RAND())</f>
        <v/>
      </c>
      <c r="F1614">
        <f>RAND()</f>
        <v/>
      </c>
      <c r="G1614">
        <f>IF('d_시나리오'!$J$3='d_시나리오'!$H$3,'d_시나리오'!$I$3,IF(F1614&lt;('d_시나리오'!$I$3-'d_시나리오'!$H$3)/('d_시나리오'!$J$3-'d_시나리오'!$H$3),'d_시나리오'!$H$3+SQRT(F1614*('d_시나리오'!$J$3-'d_시나리오'!$H$3)*('d_시나리오'!$I$3-'d_시나리오'!$H$3)),'d_시나리오'!$J$3-SQRT((1-F1614)*('d_시나리오'!$J$3-'d_시나리오'!$H$3)*('d_시나리오'!$J$3-'d_시나리오'!$I$3))))</f>
        <v/>
      </c>
      <c r="H1614">
        <f>RAND()</f>
        <v/>
      </c>
      <c r="I1614">
        <f>IF('d_시나리오'!$J$4='d_시나리오'!$H$4,'d_시나리오'!$I$4,IF(H1614&lt;('d_시나리오'!$I$4-'d_시나리오'!$H$4)/('d_시나리오'!$J$4-'d_시나리오'!$H$4),'d_시나리오'!$H$4+SQRT(H1614*('d_시나리오'!$J$4-'d_시나리오'!$H$4)*('d_시나리오'!$I$4-'d_시나리오'!$H$4)),'d_시나리오'!$J$4-SQRT((1-H1614)*('d_시나리오'!$J$4-'d_시나리오'!$H$4)*('d_시나리오'!$J$4-'d_시나리오'!$I$4))))</f>
        <v/>
      </c>
      <c r="J1614">
        <f>RAND()</f>
        <v/>
      </c>
      <c r="K1614">
        <f>IF('d_시나리오'!$J$5='d_시나리오'!$H$5,'d_시나리오'!$I$5,IF(J1614&lt;('d_시나리오'!$I$5-'d_시나리오'!$H$5)/('d_시나리오'!$J$5-'d_시나리오'!$H$5),'d_시나리오'!$H$5+SQRT(J1614*('d_시나리오'!$J$5-'d_시나리오'!$H$5)*('d_시나리오'!$I$5-'d_시나리오'!$H$5)),'d_시나리오'!$J$5-SQRT((1-J1614)*('d_시나리오'!$J$5-'d_시나리오'!$H$5)*('d_시나리오'!$J$5-'d_시나리오'!$I$5))))</f>
        <v/>
      </c>
      <c r="L1614">
        <f>RAND()</f>
        <v/>
      </c>
      <c r="M1614">
        <f>IF('d_시나리오'!$J$6='d_시나리오'!$H$6,'d_시나리오'!$I$6,IF(L1614&lt;('d_시나리오'!$I$6-'d_시나리오'!$H$6)/('d_시나리오'!$J$6-'d_시나리오'!$H$6),'d_시나리오'!$H$6+SQRT(L1614*('d_시나리오'!$J$6-'d_시나리오'!$H$6)*('d_시나리오'!$I$6-'d_시나리오'!$H$6)),'d_시나리오'!$J$6-SQRT((1-L1614)*('d_시나리오'!$J$6-'d_시나리오'!$H$6)*('d_시나리오'!$J$6-'d_시나리오'!$I$6))))</f>
        <v/>
      </c>
      <c r="N1614">
        <f>INDEX('d_분포'!$B$2:$B$57,RANDBETWEEN(1,56))</f>
        <v/>
      </c>
      <c r="O1614">
        <f>BETAINV(RAND(),5,5)</f>
        <v/>
      </c>
      <c r="P1614">
        <f>'d_고정'!$B$1*'6_기대효과'!$H$7*('d_시나리오'!$I$7/'d_고정'!$B$2)*B1614</f>
        <v/>
      </c>
      <c r="Q1614">
        <f>P1614*C1614</f>
        <v/>
      </c>
      <c r="R1614">
        <f>P1614*E1614</f>
        <v/>
      </c>
      <c r="S1614">
        <f>R1614*G1614</f>
        <v/>
      </c>
      <c r="T1614">
        <f>Q1614+S1614</f>
        <v/>
      </c>
      <c r="U1614">
        <f>(Q1614*D1614+S1614*I1614)*(1-O1614)</f>
        <v/>
      </c>
      <c r="V1614">
        <f>(R1614*K1614*N1614+'d_고정'!$B$3*('6_기대효과'!$H$7/8)*N1614*'d_고정'!$B$10*M1614*('6_기대효과'!$K$7/'d_고정'!$B$9))*(1-O1614)</f>
        <v/>
      </c>
      <c r="W1614">
        <f>(S1614*I1614+R1614*MAX(K1614-'d_고정'!$B$10*M1614*('6_기대효과'!$K$7/'d_고정'!$B$9),0)*N1614)*(1-O1614)</f>
        <v/>
      </c>
      <c r="X1614">
        <f>U1614+V1614</f>
        <v/>
      </c>
      <c r="Y1614">
        <f>U1614/('d_고정'!$B$5*'6_기대효과'!$H$7/8)/'d_고정'!$B$6</f>
        <v/>
      </c>
      <c r="Z1614">
        <f>U1614/('d_고정'!$B$8*'6_기대효과'!$H$7/8)</f>
        <v/>
      </c>
    </row>
    <row r="1615">
      <c r="A1615">
        <f>RAND()</f>
        <v/>
      </c>
      <c r="B1615">
        <f>IF('d_시나리오'!$J$2='d_시나리오'!$H$2,'d_시나리오'!$I$2,IF(A1615&lt;('d_시나리오'!$I$2-'d_시나리오'!$H$2)/('d_시나리오'!$J$2-'d_시나리오'!$H$2),'d_시나리오'!$H$2+SQRT(A1615*('d_시나리오'!$J$2-'d_시나리오'!$H$2)*('d_시나리오'!$I$2-'d_시나리오'!$H$2)),'d_시나리오'!$J$2-SQRT((1-A1615)*('d_시나리오'!$J$2-'d_시나리오'!$H$2)*('d_시나리오'!$J$2-'d_시나리오'!$I$2))))</f>
        <v/>
      </c>
      <c r="C1615">
        <f>BETAINV(RAND(),2,6)</f>
        <v/>
      </c>
      <c r="D1615">
        <f>INDEX('d_분포'!$A$2:$A$28,RANDBETWEEN(1,27))</f>
        <v/>
      </c>
      <c r="E1615">
        <f>INDEX('d_분포'!$C$2:$C$5,RANDBETWEEN(1,4))*(0.9+0.2*RAND())</f>
        <v/>
      </c>
      <c r="F1615">
        <f>RAND()</f>
        <v/>
      </c>
      <c r="G1615">
        <f>IF('d_시나리오'!$J$3='d_시나리오'!$H$3,'d_시나리오'!$I$3,IF(F1615&lt;('d_시나리오'!$I$3-'d_시나리오'!$H$3)/('d_시나리오'!$J$3-'d_시나리오'!$H$3),'d_시나리오'!$H$3+SQRT(F1615*('d_시나리오'!$J$3-'d_시나리오'!$H$3)*('d_시나리오'!$I$3-'d_시나리오'!$H$3)),'d_시나리오'!$J$3-SQRT((1-F1615)*('d_시나리오'!$J$3-'d_시나리오'!$H$3)*('d_시나리오'!$J$3-'d_시나리오'!$I$3))))</f>
        <v/>
      </c>
      <c r="H1615">
        <f>RAND()</f>
        <v/>
      </c>
      <c r="I1615">
        <f>IF('d_시나리오'!$J$4='d_시나리오'!$H$4,'d_시나리오'!$I$4,IF(H1615&lt;('d_시나리오'!$I$4-'d_시나리오'!$H$4)/('d_시나리오'!$J$4-'d_시나리오'!$H$4),'d_시나리오'!$H$4+SQRT(H1615*('d_시나리오'!$J$4-'d_시나리오'!$H$4)*('d_시나리오'!$I$4-'d_시나리오'!$H$4)),'d_시나리오'!$J$4-SQRT((1-H1615)*('d_시나리오'!$J$4-'d_시나리오'!$H$4)*('d_시나리오'!$J$4-'d_시나리오'!$I$4))))</f>
        <v/>
      </c>
      <c r="J1615">
        <f>RAND()</f>
        <v/>
      </c>
      <c r="K1615">
        <f>IF('d_시나리오'!$J$5='d_시나리오'!$H$5,'d_시나리오'!$I$5,IF(J1615&lt;('d_시나리오'!$I$5-'d_시나리오'!$H$5)/('d_시나리오'!$J$5-'d_시나리오'!$H$5),'d_시나리오'!$H$5+SQRT(J1615*('d_시나리오'!$J$5-'d_시나리오'!$H$5)*('d_시나리오'!$I$5-'d_시나리오'!$H$5)),'d_시나리오'!$J$5-SQRT((1-J1615)*('d_시나리오'!$J$5-'d_시나리오'!$H$5)*('d_시나리오'!$J$5-'d_시나리오'!$I$5))))</f>
        <v/>
      </c>
      <c r="L1615">
        <f>RAND()</f>
        <v/>
      </c>
      <c r="M1615">
        <f>IF('d_시나리오'!$J$6='d_시나리오'!$H$6,'d_시나리오'!$I$6,IF(L1615&lt;('d_시나리오'!$I$6-'d_시나리오'!$H$6)/('d_시나리오'!$J$6-'d_시나리오'!$H$6),'d_시나리오'!$H$6+SQRT(L1615*('d_시나리오'!$J$6-'d_시나리오'!$H$6)*('d_시나리오'!$I$6-'d_시나리오'!$H$6)),'d_시나리오'!$J$6-SQRT((1-L1615)*('d_시나리오'!$J$6-'d_시나리오'!$H$6)*('d_시나리오'!$J$6-'d_시나리오'!$I$6))))</f>
        <v/>
      </c>
      <c r="N1615">
        <f>INDEX('d_분포'!$B$2:$B$57,RANDBETWEEN(1,56))</f>
        <v/>
      </c>
      <c r="O1615">
        <f>BETAINV(RAND(),5,5)</f>
        <v/>
      </c>
      <c r="P1615">
        <f>'d_고정'!$B$1*'6_기대효과'!$H$7*('d_시나리오'!$I$7/'d_고정'!$B$2)*B1615</f>
        <v/>
      </c>
      <c r="Q1615">
        <f>P1615*C1615</f>
        <v/>
      </c>
      <c r="R1615">
        <f>P1615*E1615</f>
        <v/>
      </c>
      <c r="S1615">
        <f>R1615*G1615</f>
        <v/>
      </c>
      <c r="T1615">
        <f>Q1615+S1615</f>
        <v/>
      </c>
      <c r="U1615">
        <f>(Q1615*D1615+S1615*I1615)*(1-O1615)</f>
        <v/>
      </c>
      <c r="V1615">
        <f>(R1615*K1615*N1615+'d_고정'!$B$3*('6_기대효과'!$H$7/8)*N1615*'d_고정'!$B$10*M1615*('6_기대효과'!$K$7/'d_고정'!$B$9))*(1-O1615)</f>
        <v/>
      </c>
      <c r="W1615">
        <f>(S1615*I1615+R1615*MAX(K1615-'d_고정'!$B$10*M1615*('6_기대효과'!$K$7/'d_고정'!$B$9),0)*N1615)*(1-O1615)</f>
        <v/>
      </c>
      <c r="X1615">
        <f>U1615+V1615</f>
        <v/>
      </c>
      <c r="Y1615">
        <f>U1615/('d_고정'!$B$5*'6_기대효과'!$H$7/8)/'d_고정'!$B$6</f>
        <v/>
      </c>
      <c r="Z1615">
        <f>U1615/('d_고정'!$B$8*'6_기대효과'!$H$7/8)</f>
        <v/>
      </c>
    </row>
    <row r="1616">
      <c r="A1616">
        <f>RAND()</f>
        <v/>
      </c>
      <c r="B1616">
        <f>IF('d_시나리오'!$J$2='d_시나리오'!$H$2,'d_시나리오'!$I$2,IF(A1616&lt;('d_시나리오'!$I$2-'d_시나리오'!$H$2)/('d_시나리오'!$J$2-'d_시나리오'!$H$2),'d_시나리오'!$H$2+SQRT(A1616*('d_시나리오'!$J$2-'d_시나리오'!$H$2)*('d_시나리오'!$I$2-'d_시나리오'!$H$2)),'d_시나리오'!$J$2-SQRT((1-A1616)*('d_시나리오'!$J$2-'d_시나리오'!$H$2)*('d_시나리오'!$J$2-'d_시나리오'!$I$2))))</f>
        <v/>
      </c>
      <c r="C1616">
        <f>BETAINV(RAND(),2,6)</f>
        <v/>
      </c>
      <c r="D1616">
        <f>INDEX('d_분포'!$A$2:$A$28,RANDBETWEEN(1,27))</f>
        <v/>
      </c>
      <c r="E1616">
        <f>INDEX('d_분포'!$C$2:$C$5,RANDBETWEEN(1,4))*(0.9+0.2*RAND())</f>
        <v/>
      </c>
      <c r="F1616">
        <f>RAND()</f>
        <v/>
      </c>
      <c r="G1616">
        <f>IF('d_시나리오'!$J$3='d_시나리오'!$H$3,'d_시나리오'!$I$3,IF(F1616&lt;('d_시나리오'!$I$3-'d_시나리오'!$H$3)/('d_시나리오'!$J$3-'d_시나리오'!$H$3),'d_시나리오'!$H$3+SQRT(F1616*('d_시나리오'!$J$3-'d_시나리오'!$H$3)*('d_시나리오'!$I$3-'d_시나리오'!$H$3)),'d_시나리오'!$J$3-SQRT((1-F1616)*('d_시나리오'!$J$3-'d_시나리오'!$H$3)*('d_시나리오'!$J$3-'d_시나리오'!$I$3))))</f>
        <v/>
      </c>
      <c r="H1616">
        <f>RAND()</f>
        <v/>
      </c>
      <c r="I1616">
        <f>IF('d_시나리오'!$J$4='d_시나리오'!$H$4,'d_시나리오'!$I$4,IF(H1616&lt;('d_시나리오'!$I$4-'d_시나리오'!$H$4)/('d_시나리오'!$J$4-'d_시나리오'!$H$4),'d_시나리오'!$H$4+SQRT(H1616*('d_시나리오'!$J$4-'d_시나리오'!$H$4)*('d_시나리오'!$I$4-'d_시나리오'!$H$4)),'d_시나리오'!$J$4-SQRT((1-H1616)*('d_시나리오'!$J$4-'d_시나리오'!$H$4)*('d_시나리오'!$J$4-'d_시나리오'!$I$4))))</f>
        <v/>
      </c>
      <c r="J1616">
        <f>RAND()</f>
        <v/>
      </c>
      <c r="K1616">
        <f>IF('d_시나리오'!$J$5='d_시나리오'!$H$5,'d_시나리오'!$I$5,IF(J1616&lt;('d_시나리오'!$I$5-'d_시나리오'!$H$5)/('d_시나리오'!$J$5-'d_시나리오'!$H$5),'d_시나리오'!$H$5+SQRT(J1616*('d_시나리오'!$J$5-'d_시나리오'!$H$5)*('d_시나리오'!$I$5-'d_시나리오'!$H$5)),'d_시나리오'!$J$5-SQRT((1-J1616)*('d_시나리오'!$J$5-'d_시나리오'!$H$5)*('d_시나리오'!$J$5-'d_시나리오'!$I$5))))</f>
        <v/>
      </c>
      <c r="L1616">
        <f>RAND()</f>
        <v/>
      </c>
      <c r="M1616">
        <f>IF('d_시나리오'!$J$6='d_시나리오'!$H$6,'d_시나리오'!$I$6,IF(L1616&lt;('d_시나리오'!$I$6-'d_시나리오'!$H$6)/('d_시나리오'!$J$6-'d_시나리오'!$H$6),'d_시나리오'!$H$6+SQRT(L1616*('d_시나리오'!$J$6-'d_시나리오'!$H$6)*('d_시나리오'!$I$6-'d_시나리오'!$H$6)),'d_시나리오'!$J$6-SQRT((1-L1616)*('d_시나리오'!$J$6-'d_시나리오'!$H$6)*('d_시나리오'!$J$6-'d_시나리오'!$I$6))))</f>
        <v/>
      </c>
      <c r="N1616">
        <f>INDEX('d_분포'!$B$2:$B$57,RANDBETWEEN(1,56))</f>
        <v/>
      </c>
      <c r="O1616">
        <f>BETAINV(RAND(),5,5)</f>
        <v/>
      </c>
      <c r="P1616">
        <f>'d_고정'!$B$1*'6_기대효과'!$H$7*('d_시나리오'!$I$7/'d_고정'!$B$2)*B1616</f>
        <v/>
      </c>
      <c r="Q1616">
        <f>P1616*C1616</f>
        <v/>
      </c>
      <c r="R1616">
        <f>P1616*E1616</f>
        <v/>
      </c>
      <c r="S1616">
        <f>R1616*G1616</f>
        <v/>
      </c>
      <c r="T1616">
        <f>Q1616+S1616</f>
        <v/>
      </c>
      <c r="U1616">
        <f>(Q1616*D1616+S1616*I1616)*(1-O1616)</f>
        <v/>
      </c>
      <c r="V1616">
        <f>(R1616*K1616*N1616+'d_고정'!$B$3*('6_기대효과'!$H$7/8)*N1616*'d_고정'!$B$10*M1616*('6_기대효과'!$K$7/'d_고정'!$B$9))*(1-O1616)</f>
        <v/>
      </c>
      <c r="W1616">
        <f>(S1616*I1616+R1616*MAX(K1616-'d_고정'!$B$10*M1616*('6_기대효과'!$K$7/'d_고정'!$B$9),0)*N1616)*(1-O1616)</f>
        <v/>
      </c>
      <c r="X1616">
        <f>U1616+V1616</f>
        <v/>
      </c>
      <c r="Y1616">
        <f>U1616/('d_고정'!$B$5*'6_기대효과'!$H$7/8)/'d_고정'!$B$6</f>
        <v/>
      </c>
      <c r="Z1616">
        <f>U1616/('d_고정'!$B$8*'6_기대효과'!$H$7/8)</f>
        <v/>
      </c>
    </row>
    <row r="1617">
      <c r="A1617">
        <f>RAND()</f>
        <v/>
      </c>
      <c r="B1617">
        <f>IF('d_시나리오'!$J$2='d_시나리오'!$H$2,'d_시나리오'!$I$2,IF(A1617&lt;('d_시나리오'!$I$2-'d_시나리오'!$H$2)/('d_시나리오'!$J$2-'d_시나리오'!$H$2),'d_시나리오'!$H$2+SQRT(A1617*('d_시나리오'!$J$2-'d_시나리오'!$H$2)*('d_시나리오'!$I$2-'d_시나리오'!$H$2)),'d_시나리오'!$J$2-SQRT((1-A1617)*('d_시나리오'!$J$2-'d_시나리오'!$H$2)*('d_시나리오'!$J$2-'d_시나리오'!$I$2))))</f>
        <v/>
      </c>
      <c r="C1617">
        <f>BETAINV(RAND(),2,6)</f>
        <v/>
      </c>
      <c r="D1617">
        <f>INDEX('d_분포'!$A$2:$A$28,RANDBETWEEN(1,27))</f>
        <v/>
      </c>
      <c r="E1617">
        <f>INDEX('d_분포'!$C$2:$C$5,RANDBETWEEN(1,4))*(0.9+0.2*RAND())</f>
        <v/>
      </c>
      <c r="F1617">
        <f>RAND()</f>
        <v/>
      </c>
      <c r="G1617">
        <f>IF('d_시나리오'!$J$3='d_시나리오'!$H$3,'d_시나리오'!$I$3,IF(F1617&lt;('d_시나리오'!$I$3-'d_시나리오'!$H$3)/('d_시나리오'!$J$3-'d_시나리오'!$H$3),'d_시나리오'!$H$3+SQRT(F1617*('d_시나리오'!$J$3-'d_시나리오'!$H$3)*('d_시나리오'!$I$3-'d_시나리오'!$H$3)),'d_시나리오'!$J$3-SQRT((1-F1617)*('d_시나리오'!$J$3-'d_시나리오'!$H$3)*('d_시나리오'!$J$3-'d_시나리오'!$I$3))))</f>
        <v/>
      </c>
      <c r="H1617">
        <f>RAND()</f>
        <v/>
      </c>
      <c r="I1617">
        <f>IF('d_시나리오'!$J$4='d_시나리오'!$H$4,'d_시나리오'!$I$4,IF(H1617&lt;('d_시나리오'!$I$4-'d_시나리오'!$H$4)/('d_시나리오'!$J$4-'d_시나리오'!$H$4),'d_시나리오'!$H$4+SQRT(H1617*('d_시나리오'!$J$4-'d_시나리오'!$H$4)*('d_시나리오'!$I$4-'d_시나리오'!$H$4)),'d_시나리오'!$J$4-SQRT((1-H1617)*('d_시나리오'!$J$4-'d_시나리오'!$H$4)*('d_시나리오'!$J$4-'d_시나리오'!$I$4))))</f>
        <v/>
      </c>
      <c r="J1617">
        <f>RAND()</f>
        <v/>
      </c>
      <c r="K1617">
        <f>IF('d_시나리오'!$J$5='d_시나리오'!$H$5,'d_시나리오'!$I$5,IF(J1617&lt;('d_시나리오'!$I$5-'d_시나리오'!$H$5)/('d_시나리오'!$J$5-'d_시나리오'!$H$5),'d_시나리오'!$H$5+SQRT(J1617*('d_시나리오'!$J$5-'d_시나리오'!$H$5)*('d_시나리오'!$I$5-'d_시나리오'!$H$5)),'d_시나리오'!$J$5-SQRT((1-J1617)*('d_시나리오'!$J$5-'d_시나리오'!$H$5)*('d_시나리오'!$J$5-'d_시나리오'!$I$5))))</f>
        <v/>
      </c>
      <c r="L1617">
        <f>RAND()</f>
        <v/>
      </c>
      <c r="M1617">
        <f>IF('d_시나리오'!$J$6='d_시나리오'!$H$6,'d_시나리오'!$I$6,IF(L1617&lt;('d_시나리오'!$I$6-'d_시나리오'!$H$6)/('d_시나리오'!$J$6-'d_시나리오'!$H$6),'d_시나리오'!$H$6+SQRT(L1617*('d_시나리오'!$J$6-'d_시나리오'!$H$6)*('d_시나리오'!$I$6-'d_시나리오'!$H$6)),'d_시나리오'!$J$6-SQRT((1-L1617)*('d_시나리오'!$J$6-'d_시나리오'!$H$6)*('d_시나리오'!$J$6-'d_시나리오'!$I$6))))</f>
        <v/>
      </c>
      <c r="N1617">
        <f>INDEX('d_분포'!$B$2:$B$57,RANDBETWEEN(1,56))</f>
        <v/>
      </c>
      <c r="O1617">
        <f>BETAINV(RAND(),5,5)</f>
        <v/>
      </c>
      <c r="P1617">
        <f>'d_고정'!$B$1*'6_기대효과'!$H$7*('d_시나리오'!$I$7/'d_고정'!$B$2)*B1617</f>
        <v/>
      </c>
      <c r="Q1617">
        <f>P1617*C1617</f>
        <v/>
      </c>
      <c r="R1617">
        <f>P1617*E1617</f>
        <v/>
      </c>
      <c r="S1617">
        <f>R1617*G1617</f>
        <v/>
      </c>
      <c r="T1617">
        <f>Q1617+S1617</f>
        <v/>
      </c>
      <c r="U1617">
        <f>(Q1617*D1617+S1617*I1617)*(1-O1617)</f>
        <v/>
      </c>
      <c r="V1617">
        <f>(R1617*K1617*N1617+'d_고정'!$B$3*('6_기대효과'!$H$7/8)*N1617*'d_고정'!$B$10*M1617*('6_기대효과'!$K$7/'d_고정'!$B$9))*(1-O1617)</f>
        <v/>
      </c>
      <c r="W1617">
        <f>(S1617*I1617+R1617*MAX(K1617-'d_고정'!$B$10*M1617*('6_기대효과'!$K$7/'d_고정'!$B$9),0)*N1617)*(1-O1617)</f>
        <v/>
      </c>
      <c r="X1617">
        <f>U1617+V1617</f>
        <v/>
      </c>
      <c r="Y1617">
        <f>U1617/('d_고정'!$B$5*'6_기대효과'!$H$7/8)/'d_고정'!$B$6</f>
        <v/>
      </c>
      <c r="Z1617">
        <f>U1617/('d_고정'!$B$8*'6_기대효과'!$H$7/8)</f>
        <v/>
      </c>
    </row>
    <row r="1618">
      <c r="A1618">
        <f>RAND()</f>
        <v/>
      </c>
      <c r="B1618">
        <f>IF('d_시나리오'!$J$2='d_시나리오'!$H$2,'d_시나리오'!$I$2,IF(A1618&lt;('d_시나리오'!$I$2-'d_시나리오'!$H$2)/('d_시나리오'!$J$2-'d_시나리오'!$H$2),'d_시나리오'!$H$2+SQRT(A1618*('d_시나리오'!$J$2-'d_시나리오'!$H$2)*('d_시나리오'!$I$2-'d_시나리오'!$H$2)),'d_시나리오'!$J$2-SQRT((1-A1618)*('d_시나리오'!$J$2-'d_시나리오'!$H$2)*('d_시나리오'!$J$2-'d_시나리오'!$I$2))))</f>
        <v/>
      </c>
      <c r="C1618">
        <f>BETAINV(RAND(),2,6)</f>
        <v/>
      </c>
      <c r="D1618">
        <f>INDEX('d_분포'!$A$2:$A$28,RANDBETWEEN(1,27))</f>
        <v/>
      </c>
      <c r="E1618">
        <f>INDEX('d_분포'!$C$2:$C$5,RANDBETWEEN(1,4))*(0.9+0.2*RAND())</f>
        <v/>
      </c>
      <c r="F1618">
        <f>RAND()</f>
        <v/>
      </c>
      <c r="G1618">
        <f>IF('d_시나리오'!$J$3='d_시나리오'!$H$3,'d_시나리오'!$I$3,IF(F1618&lt;('d_시나리오'!$I$3-'d_시나리오'!$H$3)/('d_시나리오'!$J$3-'d_시나리오'!$H$3),'d_시나리오'!$H$3+SQRT(F1618*('d_시나리오'!$J$3-'d_시나리오'!$H$3)*('d_시나리오'!$I$3-'d_시나리오'!$H$3)),'d_시나리오'!$J$3-SQRT((1-F1618)*('d_시나리오'!$J$3-'d_시나리오'!$H$3)*('d_시나리오'!$J$3-'d_시나리오'!$I$3))))</f>
        <v/>
      </c>
      <c r="H1618">
        <f>RAND()</f>
        <v/>
      </c>
      <c r="I1618">
        <f>IF('d_시나리오'!$J$4='d_시나리오'!$H$4,'d_시나리오'!$I$4,IF(H1618&lt;('d_시나리오'!$I$4-'d_시나리오'!$H$4)/('d_시나리오'!$J$4-'d_시나리오'!$H$4),'d_시나리오'!$H$4+SQRT(H1618*('d_시나리오'!$J$4-'d_시나리오'!$H$4)*('d_시나리오'!$I$4-'d_시나리오'!$H$4)),'d_시나리오'!$J$4-SQRT((1-H1618)*('d_시나리오'!$J$4-'d_시나리오'!$H$4)*('d_시나리오'!$J$4-'d_시나리오'!$I$4))))</f>
        <v/>
      </c>
      <c r="J1618">
        <f>RAND()</f>
        <v/>
      </c>
      <c r="K1618">
        <f>IF('d_시나리오'!$J$5='d_시나리오'!$H$5,'d_시나리오'!$I$5,IF(J1618&lt;('d_시나리오'!$I$5-'d_시나리오'!$H$5)/('d_시나리오'!$J$5-'d_시나리오'!$H$5),'d_시나리오'!$H$5+SQRT(J1618*('d_시나리오'!$J$5-'d_시나리오'!$H$5)*('d_시나리오'!$I$5-'d_시나리오'!$H$5)),'d_시나리오'!$J$5-SQRT((1-J1618)*('d_시나리오'!$J$5-'d_시나리오'!$H$5)*('d_시나리오'!$J$5-'d_시나리오'!$I$5))))</f>
        <v/>
      </c>
      <c r="L1618">
        <f>RAND()</f>
        <v/>
      </c>
      <c r="M1618">
        <f>IF('d_시나리오'!$J$6='d_시나리오'!$H$6,'d_시나리오'!$I$6,IF(L1618&lt;('d_시나리오'!$I$6-'d_시나리오'!$H$6)/('d_시나리오'!$J$6-'d_시나리오'!$H$6),'d_시나리오'!$H$6+SQRT(L1618*('d_시나리오'!$J$6-'d_시나리오'!$H$6)*('d_시나리오'!$I$6-'d_시나리오'!$H$6)),'d_시나리오'!$J$6-SQRT((1-L1618)*('d_시나리오'!$J$6-'d_시나리오'!$H$6)*('d_시나리오'!$J$6-'d_시나리오'!$I$6))))</f>
        <v/>
      </c>
      <c r="N1618">
        <f>INDEX('d_분포'!$B$2:$B$57,RANDBETWEEN(1,56))</f>
        <v/>
      </c>
      <c r="O1618">
        <f>BETAINV(RAND(),5,5)</f>
        <v/>
      </c>
      <c r="P1618">
        <f>'d_고정'!$B$1*'6_기대효과'!$H$7*('d_시나리오'!$I$7/'d_고정'!$B$2)*B1618</f>
        <v/>
      </c>
      <c r="Q1618">
        <f>P1618*C1618</f>
        <v/>
      </c>
      <c r="R1618">
        <f>P1618*E1618</f>
        <v/>
      </c>
      <c r="S1618">
        <f>R1618*G1618</f>
        <v/>
      </c>
      <c r="T1618">
        <f>Q1618+S1618</f>
        <v/>
      </c>
      <c r="U1618">
        <f>(Q1618*D1618+S1618*I1618)*(1-O1618)</f>
        <v/>
      </c>
      <c r="V1618">
        <f>(R1618*K1618*N1618+'d_고정'!$B$3*('6_기대효과'!$H$7/8)*N1618*'d_고정'!$B$10*M1618*('6_기대효과'!$K$7/'d_고정'!$B$9))*(1-O1618)</f>
        <v/>
      </c>
      <c r="W1618">
        <f>(S1618*I1618+R1618*MAX(K1618-'d_고정'!$B$10*M1618*('6_기대효과'!$K$7/'d_고정'!$B$9),0)*N1618)*(1-O1618)</f>
        <v/>
      </c>
      <c r="X1618">
        <f>U1618+V1618</f>
        <v/>
      </c>
      <c r="Y1618">
        <f>U1618/('d_고정'!$B$5*'6_기대효과'!$H$7/8)/'d_고정'!$B$6</f>
        <v/>
      </c>
      <c r="Z1618">
        <f>U1618/('d_고정'!$B$8*'6_기대효과'!$H$7/8)</f>
        <v/>
      </c>
    </row>
    <row r="1619">
      <c r="A1619">
        <f>RAND()</f>
        <v/>
      </c>
      <c r="B1619">
        <f>IF('d_시나리오'!$J$2='d_시나리오'!$H$2,'d_시나리오'!$I$2,IF(A1619&lt;('d_시나리오'!$I$2-'d_시나리오'!$H$2)/('d_시나리오'!$J$2-'d_시나리오'!$H$2),'d_시나리오'!$H$2+SQRT(A1619*('d_시나리오'!$J$2-'d_시나리오'!$H$2)*('d_시나리오'!$I$2-'d_시나리오'!$H$2)),'d_시나리오'!$J$2-SQRT((1-A1619)*('d_시나리오'!$J$2-'d_시나리오'!$H$2)*('d_시나리오'!$J$2-'d_시나리오'!$I$2))))</f>
        <v/>
      </c>
      <c r="C1619">
        <f>BETAINV(RAND(),2,6)</f>
        <v/>
      </c>
      <c r="D1619">
        <f>INDEX('d_분포'!$A$2:$A$28,RANDBETWEEN(1,27))</f>
        <v/>
      </c>
      <c r="E1619">
        <f>INDEX('d_분포'!$C$2:$C$5,RANDBETWEEN(1,4))*(0.9+0.2*RAND())</f>
        <v/>
      </c>
      <c r="F1619">
        <f>RAND()</f>
        <v/>
      </c>
      <c r="G1619">
        <f>IF('d_시나리오'!$J$3='d_시나리오'!$H$3,'d_시나리오'!$I$3,IF(F1619&lt;('d_시나리오'!$I$3-'d_시나리오'!$H$3)/('d_시나리오'!$J$3-'d_시나리오'!$H$3),'d_시나리오'!$H$3+SQRT(F1619*('d_시나리오'!$J$3-'d_시나리오'!$H$3)*('d_시나리오'!$I$3-'d_시나리오'!$H$3)),'d_시나리오'!$J$3-SQRT((1-F1619)*('d_시나리오'!$J$3-'d_시나리오'!$H$3)*('d_시나리오'!$J$3-'d_시나리오'!$I$3))))</f>
        <v/>
      </c>
      <c r="H1619">
        <f>RAND()</f>
        <v/>
      </c>
      <c r="I1619">
        <f>IF('d_시나리오'!$J$4='d_시나리오'!$H$4,'d_시나리오'!$I$4,IF(H1619&lt;('d_시나리오'!$I$4-'d_시나리오'!$H$4)/('d_시나리오'!$J$4-'d_시나리오'!$H$4),'d_시나리오'!$H$4+SQRT(H1619*('d_시나리오'!$J$4-'d_시나리오'!$H$4)*('d_시나리오'!$I$4-'d_시나리오'!$H$4)),'d_시나리오'!$J$4-SQRT((1-H1619)*('d_시나리오'!$J$4-'d_시나리오'!$H$4)*('d_시나리오'!$J$4-'d_시나리오'!$I$4))))</f>
        <v/>
      </c>
      <c r="J1619">
        <f>RAND()</f>
        <v/>
      </c>
      <c r="K1619">
        <f>IF('d_시나리오'!$J$5='d_시나리오'!$H$5,'d_시나리오'!$I$5,IF(J1619&lt;('d_시나리오'!$I$5-'d_시나리오'!$H$5)/('d_시나리오'!$J$5-'d_시나리오'!$H$5),'d_시나리오'!$H$5+SQRT(J1619*('d_시나리오'!$J$5-'d_시나리오'!$H$5)*('d_시나리오'!$I$5-'d_시나리오'!$H$5)),'d_시나리오'!$J$5-SQRT((1-J1619)*('d_시나리오'!$J$5-'d_시나리오'!$H$5)*('d_시나리오'!$J$5-'d_시나리오'!$I$5))))</f>
        <v/>
      </c>
      <c r="L1619">
        <f>RAND()</f>
        <v/>
      </c>
      <c r="M1619">
        <f>IF('d_시나리오'!$J$6='d_시나리오'!$H$6,'d_시나리오'!$I$6,IF(L1619&lt;('d_시나리오'!$I$6-'d_시나리오'!$H$6)/('d_시나리오'!$J$6-'d_시나리오'!$H$6),'d_시나리오'!$H$6+SQRT(L1619*('d_시나리오'!$J$6-'d_시나리오'!$H$6)*('d_시나리오'!$I$6-'d_시나리오'!$H$6)),'d_시나리오'!$J$6-SQRT((1-L1619)*('d_시나리오'!$J$6-'d_시나리오'!$H$6)*('d_시나리오'!$J$6-'d_시나리오'!$I$6))))</f>
        <v/>
      </c>
      <c r="N1619">
        <f>INDEX('d_분포'!$B$2:$B$57,RANDBETWEEN(1,56))</f>
        <v/>
      </c>
      <c r="O1619">
        <f>BETAINV(RAND(),5,5)</f>
        <v/>
      </c>
      <c r="P1619">
        <f>'d_고정'!$B$1*'6_기대효과'!$H$7*('d_시나리오'!$I$7/'d_고정'!$B$2)*B1619</f>
        <v/>
      </c>
      <c r="Q1619">
        <f>P1619*C1619</f>
        <v/>
      </c>
      <c r="R1619">
        <f>P1619*E1619</f>
        <v/>
      </c>
      <c r="S1619">
        <f>R1619*G1619</f>
        <v/>
      </c>
      <c r="T1619">
        <f>Q1619+S1619</f>
        <v/>
      </c>
      <c r="U1619">
        <f>(Q1619*D1619+S1619*I1619)*(1-O1619)</f>
        <v/>
      </c>
      <c r="V1619">
        <f>(R1619*K1619*N1619+'d_고정'!$B$3*('6_기대효과'!$H$7/8)*N1619*'d_고정'!$B$10*M1619*('6_기대효과'!$K$7/'d_고정'!$B$9))*(1-O1619)</f>
        <v/>
      </c>
      <c r="W1619">
        <f>(S1619*I1619+R1619*MAX(K1619-'d_고정'!$B$10*M1619*('6_기대효과'!$K$7/'d_고정'!$B$9),0)*N1619)*(1-O1619)</f>
        <v/>
      </c>
      <c r="X1619">
        <f>U1619+V1619</f>
        <v/>
      </c>
      <c r="Y1619">
        <f>U1619/('d_고정'!$B$5*'6_기대효과'!$H$7/8)/'d_고정'!$B$6</f>
        <v/>
      </c>
      <c r="Z1619">
        <f>U1619/('d_고정'!$B$8*'6_기대효과'!$H$7/8)</f>
        <v/>
      </c>
    </row>
    <row r="1620">
      <c r="A1620">
        <f>RAND()</f>
        <v/>
      </c>
      <c r="B1620">
        <f>IF('d_시나리오'!$J$2='d_시나리오'!$H$2,'d_시나리오'!$I$2,IF(A1620&lt;('d_시나리오'!$I$2-'d_시나리오'!$H$2)/('d_시나리오'!$J$2-'d_시나리오'!$H$2),'d_시나리오'!$H$2+SQRT(A1620*('d_시나리오'!$J$2-'d_시나리오'!$H$2)*('d_시나리오'!$I$2-'d_시나리오'!$H$2)),'d_시나리오'!$J$2-SQRT((1-A1620)*('d_시나리오'!$J$2-'d_시나리오'!$H$2)*('d_시나리오'!$J$2-'d_시나리오'!$I$2))))</f>
        <v/>
      </c>
      <c r="C1620">
        <f>BETAINV(RAND(),2,6)</f>
        <v/>
      </c>
      <c r="D1620">
        <f>INDEX('d_분포'!$A$2:$A$28,RANDBETWEEN(1,27))</f>
        <v/>
      </c>
      <c r="E1620">
        <f>INDEX('d_분포'!$C$2:$C$5,RANDBETWEEN(1,4))*(0.9+0.2*RAND())</f>
        <v/>
      </c>
      <c r="F1620">
        <f>RAND()</f>
        <v/>
      </c>
      <c r="G1620">
        <f>IF('d_시나리오'!$J$3='d_시나리오'!$H$3,'d_시나리오'!$I$3,IF(F1620&lt;('d_시나리오'!$I$3-'d_시나리오'!$H$3)/('d_시나리오'!$J$3-'d_시나리오'!$H$3),'d_시나리오'!$H$3+SQRT(F1620*('d_시나리오'!$J$3-'d_시나리오'!$H$3)*('d_시나리오'!$I$3-'d_시나리오'!$H$3)),'d_시나리오'!$J$3-SQRT((1-F1620)*('d_시나리오'!$J$3-'d_시나리오'!$H$3)*('d_시나리오'!$J$3-'d_시나리오'!$I$3))))</f>
        <v/>
      </c>
      <c r="H1620">
        <f>RAND()</f>
        <v/>
      </c>
      <c r="I1620">
        <f>IF('d_시나리오'!$J$4='d_시나리오'!$H$4,'d_시나리오'!$I$4,IF(H1620&lt;('d_시나리오'!$I$4-'d_시나리오'!$H$4)/('d_시나리오'!$J$4-'d_시나리오'!$H$4),'d_시나리오'!$H$4+SQRT(H1620*('d_시나리오'!$J$4-'d_시나리오'!$H$4)*('d_시나리오'!$I$4-'d_시나리오'!$H$4)),'d_시나리오'!$J$4-SQRT((1-H1620)*('d_시나리오'!$J$4-'d_시나리오'!$H$4)*('d_시나리오'!$J$4-'d_시나리오'!$I$4))))</f>
        <v/>
      </c>
      <c r="J1620">
        <f>RAND()</f>
        <v/>
      </c>
      <c r="K1620">
        <f>IF('d_시나리오'!$J$5='d_시나리오'!$H$5,'d_시나리오'!$I$5,IF(J1620&lt;('d_시나리오'!$I$5-'d_시나리오'!$H$5)/('d_시나리오'!$J$5-'d_시나리오'!$H$5),'d_시나리오'!$H$5+SQRT(J1620*('d_시나리오'!$J$5-'d_시나리오'!$H$5)*('d_시나리오'!$I$5-'d_시나리오'!$H$5)),'d_시나리오'!$J$5-SQRT((1-J1620)*('d_시나리오'!$J$5-'d_시나리오'!$H$5)*('d_시나리오'!$J$5-'d_시나리오'!$I$5))))</f>
        <v/>
      </c>
      <c r="L1620">
        <f>RAND()</f>
        <v/>
      </c>
      <c r="M1620">
        <f>IF('d_시나리오'!$J$6='d_시나리오'!$H$6,'d_시나리오'!$I$6,IF(L1620&lt;('d_시나리오'!$I$6-'d_시나리오'!$H$6)/('d_시나리오'!$J$6-'d_시나리오'!$H$6),'d_시나리오'!$H$6+SQRT(L1620*('d_시나리오'!$J$6-'d_시나리오'!$H$6)*('d_시나리오'!$I$6-'d_시나리오'!$H$6)),'d_시나리오'!$J$6-SQRT((1-L1620)*('d_시나리오'!$J$6-'d_시나리오'!$H$6)*('d_시나리오'!$J$6-'d_시나리오'!$I$6))))</f>
        <v/>
      </c>
      <c r="N1620">
        <f>INDEX('d_분포'!$B$2:$B$57,RANDBETWEEN(1,56))</f>
        <v/>
      </c>
      <c r="O1620">
        <f>BETAINV(RAND(),5,5)</f>
        <v/>
      </c>
      <c r="P1620">
        <f>'d_고정'!$B$1*'6_기대효과'!$H$7*('d_시나리오'!$I$7/'d_고정'!$B$2)*B1620</f>
        <v/>
      </c>
      <c r="Q1620">
        <f>P1620*C1620</f>
        <v/>
      </c>
      <c r="R1620">
        <f>P1620*E1620</f>
        <v/>
      </c>
      <c r="S1620">
        <f>R1620*G1620</f>
        <v/>
      </c>
      <c r="T1620">
        <f>Q1620+S1620</f>
        <v/>
      </c>
      <c r="U1620">
        <f>(Q1620*D1620+S1620*I1620)*(1-O1620)</f>
        <v/>
      </c>
      <c r="V1620">
        <f>(R1620*K1620*N1620+'d_고정'!$B$3*('6_기대효과'!$H$7/8)*N1620*'d_고정'!$B$10*M1620*('6_기대효과'!$K$7/'d_고정'!$B$9))*(1-O1620)</f>
        <v/>
      </c>
      <c r="W1620">
        <f>(S1620*I1620+R1620*MAX(K1620-'d_고정'!$B$10*M1620*('6_기대효과'!$K$7/'d_고정'!$B$9),0)*N1620)*(1-O1620)</f>
        <v/>
      </c>
      <c r="X1620">
        <f>U1620+V1620</f>
        <v/>
      </c>
      <c r="Y1620">
        <f>U1620/('d_고정'!$B$5*'6_기대효과'!$H$7/8)/'d_고정'!$B$6</f>
        <v/>
      </c>
      <c r="Z1620">
        <f>U1620/('d_고정'!$B$8*'6_기대효과'!$H$7/8)</f>
        <v/>
      </c>
    </row>
    <row r="1621">
      <c r="A1621">
        <f>RAND()</f>
        <v/>
      </c>
      <c r="B1621">
        <f>IF('d_시나리오'!$J$2='d_시나리오'!$H$2,'d_시나리오'!$I$2,IF(A1621&lt;('d_시나리오'!$I$2-'d_시나리오'!$H$2)/('d_시나리오'!$J$2-'d_시나리오'!$H$2),'d_시나리오'!$H$2+SQRT(A1621*('d_시나리오'!$J$2-'d_시나리오'!$H$2)*('d_시나리오'!$I$2-'d_시나리오'!$H$2)),'d_시나리오'!$J$2-SQRT((1-A1621)*('d_시나리오'!$J$2-'d_시나리오'!$H$2)*('d_시나리오'!$J$2-'d_시나리오'!$I$2))))</f>
        <v/>
      </c>
      <c r="C1621">
        <f>BETAINV(RAND(),2,6)</f>
        <v/>
      </c>
      <c r="D1621">
        <f>INDEX('d_분포'!$A$2:$A$28,RANDBETWEEN(1,27))</f>
        <v/>
      </c>
      <c r="E1621">
        <f>INDEX('d_분포'!$C$2:$C$5,RANDBETWEEN(1,4))*(0.9+0.2*RAND())</f>
        <v/>
      </c>
      <c r="F1621">
        <f>RAND()</f>
        <v/>
      </c>
      <c r="G1621">
        <f>IF('d_시나리오'!$J$3='d_시나리오'!$H$3,'d_시나리오'!$I$3,IF(F1621&lt;('d_시나리오'!$I$3-'d_시나리오'!$H$3)/('d_시나리오'!$J$3-'d_시나리오'!$H$3),'d_시나리오'!$H$3+SQRT(F1621*('d_시나리오'!$J$3-'d_시나리오'!$H$3)*('d_시나리오'!$I$3-'d_시나리오'!$H$3)),'d_시나리오'!$J$3-SQRT((1-F1621)*('d_시나리오'!$J$3-'d_시나리오'!$H$3)*('d_시나리오'!$J$3-'d_시나리오'!$I$3))))</f>
        <v/>
      </c>
      <c r="H1621">
        <f>RAND()</f>
        <v/>
      </c>
      <c r="I1621">
        <f>IF('d_시나리오'!$J$4='d_시나리오'!$H$4,'d_시나리오'!$I$4,IF(H1621&lt;('d_시나리오'!$I$4-'d_시나리오'!$H$4)/('d_시나리오'!$J$4-'d_시나리오'!$H$4),'d_시나리오'!$H$4+SQRT(H1621*('d_시나리오'!$J$4-'d_시나리오'!$H$4)*('d_시나리오'!$I$4-'d_시나리오'!$H$4)),'d_시나리오'!$J$4-SQRT((1-H1621)*('d_시나리오'!$J$4-'d_시나리오'!$H$4)*('d_시나리오'!$J$4-'d_시나리오'!$I$4))))</f>
        <v/>
      </c>
      <c r="J1621">
        <f>RAND()</f>
        <v/>
      </c>
      <c r="K1621">
        <f>IF('d_시나리오'!$J$5='d_시나리오'!$H$5,'d_시나리오'!$I$5,IF(J1621&lt;('d_시나리오'!$I$5-'d_시나리오'!$H$5)/('d_시나리오'!$J$5-'d_시나리오'!$H$5),'d_시나리오'!$H$5+SQRT(J1621*('d_시나리오'!$J$5-'d_시나리오'!$H$5)*('d_시나리오'!$I$5-'d_시나리오'!$H$5)),'d_시나리오'!$J$5-SQRT((1-J1621)*('d_시나리오'!$J$5-'d_시나리오'!$H$5)*('d_시나리오'!$J$5-'d_시나리오'!$I$5))))</f>
        <v/>
      </c>
      <c r="L1621">
        <f>RAND()</f>
        <v/>
      </c>
      <c r="M1621">
        <f>IF('d_시나리오'!$J$6='d_시나리오'!$H$6,'d_시나리오'!$I$6,IF(L1621&lt;('d_시나리오'!$I$6-'d_시나리오'!$H$6)/('d_시나리오'!$J$6-'d_시나리오'!$H$6),'d_시나리오'!$H$6+SQRT(L1621*('d_시나리오'!$J$6-'d_시나리오'!$H$6)*('d_시나리오'!$I$6-'d_시나리오'!$H$6)),'d_시나리오'!$J$6-SQRT((1-L1621)*('d_시나리오'!$J$6-'d_시나리오'!$H$6)*('d_시나리오'!$J$6-'d_시나리오'!$I$6))))</f>
        <v/>
      </c>
      <c r="N1621">
        <f>INDEX('d_분포'!$B$2:$B$57,RANDBETWEEN(1,56))</f>
        <v/>
      </c>
      <c r="O1621">
        <f>BETAINV(RAND(),5,5)</f>
        <v/>
      </c>
      <c r="P1621">
        <f>'d_고정'!$B$1*'6_기대효과'!$H$7*('d_시나리오'!$I$7/'d_고정'!$B$2)*B1621</f>
        <v/>
      </c>
      <c r="Q1621">
        <f>P1621*C1621</f>
        <v/>
      </c>
      <c r="R1621">
        <f>P1621*E1621</f>
        <v/>
      </c>
      <c r="S1621">
        <f>R1621*G1621</f>
        <v/>
      </c>
      <c r="T1621">
        <f>Q1621+S1621</f>
        <v/>
      </c>
      <c r="U1621">
        <f>(Q1621*D1621+S1621*I1621)*(1-O1621)</f>
        <v/>
      </c>
      <c r="V1621">
        <f>(R1621*K1621*N1621+'d_고정'!$B$3*('6_기대효과'!$H$7/8)*N1621*'d_고정'!$B$10*M1621*('6_기대효과'!$K$7/'d_고정'!$B$9))*(1-O1621)</f>
        <v/>
      </c>
      <c r="W1621">
        <f>(S1621*I1621+R1621*MAX(K1621-'d_고정'!$B$10*M1621*('6_기대효과'!$K$7/'d_고정'!$B$9),0)*N1621)*(1-O1621)</f>
        <v/>
      </c>
      <c r="X1621">
        <f>U1621+V1621</f>
        <v/>
      </c>
      <c r="Y1621">
        <f>U1621/('d_고정'!$B$5*'6_기대효과'!$H$7/8)/'d_고정'!$B$6</f>
        <v/>
      </c>
      <c r="Z1621">
        <f>U1621/('d_고정'!$B$8*'6_기대효과'!$H$7/8)</f>
        <v/>
      </c>
    </row>
    <row r="1622">
      <c r="A1622">
        <f>RAND()</f>
        <v/>
      </c>
      <c r="B1622">
        <f>IF('d_시나리오'!$J$2='d_시나리오'!$H$2,'d_시나리오'!$I$2,IF(A1622&lt;('d_시나리오'!$I$2-'d_시나리오'!$H$2)/('d_시나리오'!$J$2-'d_시나리오'!$H$2),'d_시나리오'!$H$2+SQRT(A1622*('d_시나리오'!$J$2-'d_시나리오'!$H$2)*('d_시나리오'!$I$2-'d_시나리오'!$H$2)),'d_시나리오'!$J$2-SQRT((1-A1622)*('d_시나리오'!$J$2-'d_시나리오'!$H$2)*('d_시나리오'!$J$2-'d_시나리오'!$I$2))))</f>
        <v/>
      </c>
      <c r="C1622">
        <f>BETAINV(RAND(),2,6)</f>
        <v/>
      </c>
      <c r="D1622">
        <f>INDEX('d_분포'!$A$2:$A$28,RANDBETWEEN(1,27))</f>
        <v/>
      </c>
      <c r="E1622">
        <f>INDEX('d_분포'!$C$2:$C$5,RANDBETWEEN(1,4))*(0.9+0.2*RAND())</f>
        <v/>
      </c>
      <c r="F1622">
        <f>RAND()</f>
        <v/>
      </c>
      <c r="G1622">
        <f>IF('d_시나리오'!$J$3='d_시나리오'!$H$3,'d_시나리오'!$I$3,IF(F1622&lt;('d_시나리오'!$I$3-'d_시나리오'!$H$3)/('d_시나리오'!$J$3-'d_시나리오'!$H$3),'d_시나리오'!$H$3+SQRT(F1622*('d_시나리오'!$J$3-'d_시나리오'!$H$3)*('d_시나리오'!$I$3-'d_시나리오'!$H$3)),'d_시나리오'!$J$3-SQRT((1-F1622)*('d_시나리오'!$J$3-'d_시나리오'!$H$3)*('d_시나리오'!$J$3-'d_시나리오'!$I$3))))</f>
        <v/>
      </c>
      <c r="H1622">
        <f>RAND()</f>
        <v/>
      </c>
      <c r="I1622">
        <f>IF('d_시나리오'!$J$4='d_시나리오'!$H$4,'d_시나리오'!$I$4,IF(H1622&lt;('d_시나리오'!$I$4-'d_시나리오'!$H$4)/('d_시나리오'!$J$4-'d_시나리오'!$H$4),'d_시나리오'!$H$4+SQRT(H1622*('d_시나리오'!$J$4-'d_시나리오'!$H$4)*('d_시나리오'!$I$4-'d_시나리오'!$H$4)),'d_시나리오'!$J$4-SQRT((1-H1622)*('d_시나리오'!$J$4-'d_시나리오'!$H$4)*('d_시나리오'!$J$4-'d_시나리오'!$I$4))))</f>
        <v/>
      </c>
      <c r="J1622">
        <f>RAND()</f>
        <v/>
      </c>
      <c r="K1622">
        <f>IF('d_시나리오'!$J$5='d_시나리오'!$H$5,'d_시나리오'!$I$5,IF(J1622&lt;('d_시나리오'!$I$5-'d_시나리오'!$H$5)/('d_시나리오'!$J$5-'d_시나리오'!$H$5),'d_시나리오'!$H$5+SQRT(J1622*('d_시나리오'!$J$5-'d_시나리오'!$H$5)*('d_시나리오'!$I$5-'d_시나리오'!$H$5)),'d_시나리오'!$J$5-SQRT((1-J1622)*('d_시나리오'!$J$5-'d_시나리오'!$H$5)*('d_시나리오'!$J$5-'d_시나리오'!$I$5))))</f>
        <v/>
      </c>
      <c r="L1622">
        <f>RAND()</f>
        <v/>
      </c>
      <c r="M1622">
        <f>IF('d_시나리오'!$J$6='d_시나리오'!$H$6,'d_시나리오'!$I$6,IF(L1622&lt;('d_시나리오'!$I$6-'d_시나리오'!$H$6)/('d_시나리오'!$J$6-'d_시나리오'!$H$6),'d_시나리오'!$H$6+SQRT(L1622*('d_시나리오'!$J$6-'d_시나리오'!$H$6)*('d_시나리오'!$I$6-'d_시나리오'!$H$6)),'d_시나리오'!$J$6-SQRT((1-L1622)*('d_시나리오'!$J$6-'d_시나리오'!$H$6)*('d_시나리오'!$J$6-'d_시나리오'!$I$6))))</f>
        <v/>
      </c>
      <c r="N1622">
        <f>INDEX('d_분포'!$B$2:$B$57,RANDBETWEEN(1,56))</f>
        <v/>
      </c>
      <c r="O1622">
        <f>BETAINV(RAND(),5,5)</f>
        <v/>
      </c>
      <c r="P1622">
        <f>'d_고정'!$B$1*'6_기대효과'!$H$7*('d_시나리오'!$I$7/'d_고정'!$B$2)*B1622</f>
        <v/>
      </c>
      <c r="Q1622">
        <f>P1622*C1622</f>
        <v/>
      </c>
      <c r="R1622">
        <f>P1622*E1622</f>
        <v/>
      </c>
      <c r="S1622">
        <f>R1622*G1622</f>
        <v/>
      </c>
      <c r="T1622">
        <f>Q1622+S1622</f>
        <v/>
      </c>
      <c r="U1622">
        <f>(Q1622*D1622+S1622*I1622)*(1-O1622)</f>
        <v/>
      </c>
      <c r="V1622">
        <f>(R1622*K1622*N1622+'d_고정'!$B$3*('6_기대효과'!$H$7/8)*N1622*'d_고정'!$B$10*M1622*('6_기대효과'!$K$7/'d_고정'!$B$9))*(1-O1622)</f>
        <v/>
      </c>
      <c r="W1622">
        <f>(S1622*I1622+R1622*MAX(K1622-'d_고정'!$B$10*M1622*('6_기대효과'!$K$7/'d_고정'!$B$9),0)*N1622)*(1-O1622)</f>
        <v/>
      </c>
      <c r="X1622">
        <f>U1622+V1622</f>
        <v/>
      </c>
      <c r="Y1622">
        <f>U1622/('d_고정'!$B$5*'6_기대효과'!$H$7/8)/'d_고정'!$B$6</f>
        <v/>
      </c>
      <c r="Z1622">
        <f>U1622/('d_고정'!$B$8*'6_기대효과'!$H$7/8)</f>
        <v/>
      </c>
    </row>
    <row r="1623">
      <c r="A1623">
        <f>RAND()</f>
        <v/>
      </c>
      <c r="B1623">
        <f>IF('d_시나리오'!$J$2='d_시나리오'!$H$2,'d_시나리오'!$I$2,IF(A1623&lt;('d_시나리오'!$I$2-'d_시나리오'!$H$2)/('d_시나리오'!$J$2-'d_시나리오'!$H$2),'d_시나리오'!$H$2+SQRT(A1623*('d_시나리오'!$J$2-'d_시나리오'!$H$2)*('d_시나리오'!$I$2-'d_시나리오'!$H$2)),'d_시나리오'!$J$2-SQRT((1-A1623)*('d_시나리오'!$J$2-'d_시나리오'!$H$2)*('d_시나리오'!$J$2-'d_시나리오'!$I$2))))</f>
        <v/>
      </c>
      <c r="C1623">
        <f>BETAINV(RAND(),2,6)</f>
        <v/>
      </c>
      <c r="D1623">
        <f>INDEX('d_분포'!$A$2:$A$28,RANDBETWEEN(1,27))</f>
        <v/>
      </c>
      <c r="E1623">
        <f>INDEX('d_분포'!$C$2:$C$5,RANDBETWEEN(1,4))*(0.9+0.2*RAND())</f>
        <v/>
      </c>
      <c r="F1623">
        <f>RAND()</f>
        <v/>
      </c>
      <c r="G1623">
        <f>IF('d_시나리오'!$J$3='d_시나리오'!$H$3,'d_시나리오'!$I$3,IF(F1623&lt;('d_시나리오'!$I$3-'d_시나리오'!$H$3)/('d_시나리오'!$J$3-'d_시나리오'!$H$3),'d_시나리오'!$H$3+SQRT(F1623*('d_시나리오'!$J$3-'d_시나리오'!$H$3)*('d_시나리오'!$I$3-'d_시나리오'!$H$3)),'d_시나리오'!$J$3-SQRT((1-F1623)*('d_시나리오'!$J$3-'d_시나리오'!$H$3)*('d_시나리오'!$J$3-'d_시나리오'!$I$3))))</f>
        <v/>
      </c>
      <c r="H1623">
        <f>RAND()</f>
        <v/>
      </c>
      <c r="I1623">
        <f>IF('d_시나리오'!$J$4='d_시나리오'!$H$4,'d_시나리오'!$I$4,IF(H1623&lt;('d_시나리오'!$I$4-'d_시나리오'!$H$4)/('d_시나리오'!$J$4-'d_시나리오'!$H$4),'d_시나리오'!$H$4+SQRT(H1623*('d_시나리오'!$J$4-'d_시나리오'!$H$4)*('d_시나리오'!$I$4-'d_시나리오'!$H$4)),'d_시나리오'!$J$4-SQRT((1-H1623)*('d_시나리오'!$J$4-'d_시나리오'!$H$4)*('d_시나리오'!$J$4-'d_시나리오'!$I$4))))</f>
        <v/>
      </c>
      <c r="J1623">
        <f>RAND()</f>
        <v/>
      </c>
      <c r="K1623">
        <f>IF('d_시나리오'!$J$5='d_시나리오'!$H$5,'d_시나리오'!$I$5,IF(J1623&lt;('d_시나리오'!$I$5-'d_시나리오'!$H$5)/('d_시나리오'!$J$5-'d_시나리오'!$H$5),'d_시나리오'!$H$5+SQRT(J1623*('d_시나리오'!$J$5-'d_시나리오'!$H$5)*('d_시나리오'!$I$5-'d_시나리오'!$H$5)),'d_시나리오'!$J$5-SQRT((1-J1623)*('d_시나리오'!$J$5-'d_시나리오'!$H$5)*('d_시나리오'!$J$5-'d_시나리오'!$I$5))))</f>
        <v/>
      </c>
      <c r="L1623">
        <f>RAND()</f>
        <v/>
      </c>
      <c r="M1623">
        <f>IF('d_시나리오'!$J$6='d_시나리오'!$H$6,'d_시나리오'!$I$6,IF(L1623&lt;('d_시나리오'!$I$6-'d_시나리오'!$H$6)/('d_시나리오'!$J$6-'d_시나리오'!$H$6),'d_시나리오'!$H$6+SQRT(L1623*('d_시나리오'!$J$6-'d_시나리오'!$H$6)*('d_시나리오'!$I$6-'d_시나리오'!$H$6)),'d_시나리오'!$J$6-SQRT((1-L1623)*('d_시나리오'!$J$6-'d_시나리오'!$H$6)*('d_시나리오'!$J$6-'d_시나리오'!$I$6))))</f>
        <v/>
      </c>
      <c r="N1623">
        <f>INDEX('d_분포'!$B$2:$B$57,RANDBETWEEN(1,56))</f>
        <v/>
      </c>
      <c r="O1623">
        <f>BETAINV(RAND(),5,5)</f>
        <v/>
      </c>
      <c r="P1623">
        <f>'d_고정'!$B$1*'6_기대효과'!$H$7*('d_시나리오'!$I$7/'d_고정'!$B$2)*B1623</f>
        <v/>
      </c>
      <c r="Q1623">
        <f>P1623*C1623</f>
        <v/>
      </c>
      <c r="R1623">
        <f>P1623*E1623</f>
        <v/>
      </c>
      <c r="S1623">
        <f>R1623*G1623</f>
        <v/>
      </c>
      <c r="T1623">
        <f>Q1623+S1623</f>
        <v/>
      </c>
      <c r="U1623">
        <f>(Q1623*D1623+S1623*I1623)*(1-O1623)</f>
        <v/>
      </c>
      <c r="V1623">
        <f>(R1623*K1623*N1623+'d_고정'!$B$3*('6_기대효과'!$H$7/8)*N1623*'d_고정'!$B$10*M1623*('6_기대효과'!$K$7/'d_고정'!$B$9))*(1-O1623)</f>
        <v/>
      </c>
      <c r="W1623">
        <f>(S1623*I1623+R1623*MAX(K1623-'d_고정'!$B$10*M1623*('6_기대효과'!$K$7/'d_고정'!$B$9),0)*N1623)*(1-O1623)</f>
        <v/>
      </c>
      <c r="X1623">
        <f>U1623+V1623</f>
        <v/>
      </c>
      <c r="Y1623">
        <f>U1623/('d_고정'!$B$5*'6_기대효과'!$H$7/8)/'d_고정'!$B$6</f>
        <v/>
      </c>
      <c r="Z1623">
        <f>U1623/('d_고정'!$B$8*'6_기대효과'!$H$7/8)</f>
        <v/>
      </c>
    </row>
    <row r="1624">
      <c r="A1624">
        <f>RAND()</f>
        <v/>
      </c>
      <c r="B1624">
        <f>IF('d_시나리오'!$J$2='d_시나리오'!$H$2,'d_시나리오'!$I$2,IF(A1624&lt;('d_시나리오'!$I$2-'d_시나리오'!$H$2)/('d_시나리오'!$J$2-'d_시나리오'!$H$2),'d_시나리오'!$H$2+SQRT(A1624*('d_시나리오'!$J$2-'d_시나리오'!$H$2)*('d_시나리오'!$I$2-'d_시나리오'!$H$2)),'d_시나리오'!$J$2-SQRT((1-A1624)*('d_시나리오'!$J$2-'d_시나리오'!$H$2)*('d_시나리오'!$J$2-'d_시나리오'!$I$2))))</f>
        <v/>
      </c>
      <c r="C1624">
        <f>BETAINV(RAND(),2,6)</f>
        <v/>
      </c>
      <c r="D1624">
        <f>INDEX('d_분포'!$A$2:$A$28,RANDBETWEEN(1,27))</f>
        <v/>
      </c>
      <c r="E1624">
        <f>INDEX('d_분포'!$C$2:$C$5,RANDBETWEEN(1,4))*(0.9+0.2*RAND())</f>
        <v/>
      </c>
      <c r="F1624">
        <f>RAND()</f>
        <v/>
      </c>
      <c r="G1624">
        <f>IF('d_시나리오'!$J$3='d_시나리오'!$H$3,'d_시나리오'!$I$3,IF(F1624&lt;('d_시나리오'!$I$3-'d_시나리오'!$H$3)/('d_시나리오'!$J$3-'d_시나리오'!$H$3),'d_시나리오'!$H$3+SQRT(F1624*('d_시나리오'!$J$3-'d_시나리오'!$H$3)*('d_시나리오'!$I$3-'d_시나리오'!$H$3)),'d_시나리오'!$J$3-SQRT((1-F1624)*('d_시나리오'!$J$3-'d_시나리오'!$H$3)*('d_시나리오'!$J$3-'d_시나리오'!$I$3))))</f>
        <v/>
      </c>
      <c r="H1624">
        <f>RAND()</f>
        <v/>
      </c>
      <c r="I1624">
        <f>IF('d_시나리오'!$J$4='d_시나리오'!$H$4,'d_시나리오'!$I$4,IF(H1624&lt;('d_시나리오'!$I$4-'d_시나리오'!$H$4)/('d_시나리오'!$J$4-'d_시나리오'!$H$4),'d_시나리오'!$H$4+SQRT(H1624*('d_시나리오'!$J$4-'d_시나리오'!$H$4)*('d_시나리오'!$I$4-'d_시나리오'!$H$4)),'d_시나리오'!$J$4-SQRT((1-H1624)*('d_시나리오'!$J$4-'d_시나리오'!$H$4)*('d_시나리오'!$J$4-'d_시나리오'!$I$4))))</f>
        <v/>
      </c>
      <c r="J1624">
        <f>RAND()</f>
        <v/>
      </c>
      <c r="K1624">
        <f>IF('d_시나리오'!$J$5='d_시나리오'!$H$5,'d_시나리오'!$I$5,IF(J1624&lt;('d_시나리오'!$I$5-'d_시나리오'!$H$5)/('d_시나리오'!$J$5-'d_시나리오'!$H$5),'d_시나리오'!$H$5+SQRT(J1624*('d_시나리오'!$J$5-'d_시나리오'!$H$5)*('d_시나리오'!$I$5-'d_시나리오'!$H$5)),'d_시나리오'!$J$5-SQRT((1-J1624)*('d_시나리오'!$J$5-'d_시나리오'!$H$5)*('d_시나리오'!$J$5-'d_시나리오'!$I$5))))</f>
        <v/>
      </c>
      <c r="L1624">
        <f>RAND()</f>
        <v/>
      </c>
      <c r="M1624">
        <f>IF('d_시나리오'!$J$6='d_시나리오'!$H$6,'d_시나리오'!$I$6,IF(L1624&lt;('d_시나리오'!$I$6-'d_시나리오'!$H$6)/('d_시나리오'!$J$6-'d_시나리오'!$H$6),'d_시나리오'!$H$6+SQRT(L1624*('d_시나리오'!$J$6-'d_시나리오'!$H$6)*('d_시나리오'!$I$6-'d_시나리오'!$H$6)),'d_시나리오'!$J$6-SQRT((1-L1624)*('d_시나리오'!$J$6-'d_시나리오'!$H$6)*('d_시나리오'!$J$6-'d_시나리오'!$I$6))))</f>
        <v/>
      </c>
      <c r="N1624">
        <f>INDEX('d_분포'!$B$2:$B$57,RANDBETWEEN(1,56))</f>
        <v/>
      </c>
      <c r="O1624">
        <f>BETAINV(RAND(),5,5)</f>
        <v/>
      </c>
      <c r="P1624">
        <f>'d_고정'!$B$1*'6_기대효과'!$H$7*('d_시나리오'!$I$7/'d_고정'!$B$2)*B1624</f>
        <v/>
      </c>
      <c r="Q1624">
        <f>P1624*C1624</f>
        <v/>
      </c>
      <c r="R1624">
        <f>P1624*E1624</f>
        <v/>
      </c>
      <c r="S1624">
        <f>R1624*G1624</f>
        <v/>
      </c>
      <c r="T1624">
        <f>Q1624+S1624</f>
        <v/>
      </c>
      <c r="U1624">
        <f>(Q1624*D1624+S1624*I1624)*(1-O1624)</f>
        <v/>
      </c>
      <c r="V1624">
        <f>(R1624*K1624*N1624+'d_고정'!$B$3*('6_기대효과'!$H$7/8)*N1624*'d_고정'!$B$10*M1624*('6_기대효과'!$K$7/'d_고정'!$B$9))*(1-O1624)</f>
        <v/>
      </c>
      <c r="W1624">
        <f>(S1624*I1624+R1624*MAX(K1624-'d_고정'!$B$10*M1624*('6_기대효과'!$K$7/'d_고정'!$B$9),0)*N1624)*(1-O1624)</f>
        <v/>
      </c>
      <c r="X1624">
        <f>U1624+V1624</f>
        <v/>
      </c>
      <c r="Y1624">
        <f>U1624/('d_고정'!$B$5*'6_기대효과'!$H$7/8)/'d_고정'!$B$6</f>
        <v/>
      </c>
      <c r="Z1624">
        <f>U1624/('d_고정'!$B$8*'6_기대효과'!$H$7/8)</f>
        <v/>
      </c>
    </row>
    <row r="1625">
      <c r="A1625">
        <f>RAND()</f>
        <v/>
      </c>
      <c r="B1625">
        <f>IF('d_시나리오'!$J$2='d_시나리오'!$H$2,'d_시나리오'!$I$2,IF(A1625&lt;('d_시나리오'!$I$2-'d_시나리오'!$H$2)/('d_시나리오'!$J$2-'d_시나리오'!$H$2),'d_시나리오'!$H$2+SQRT(A1625*('d_시나리오'!$J$2-'d_시나리오'!$H$2)*('d_시나리오'!$I$2-'d_시나리오'!$H$2)),'d_시나리오'!$J$2-SQRT((1-A1625)*('d_시나리오'!$J$2-'d_시나리오'!$H$2)*('d_시나리오'!$J$2-'d_시나리오'!$I$2))))</f>
        <v/>
      </c>
      <c r="C1625">
        <f>BETAINV(RAND(),2,6)</f>
        <v/>
      </c>
      <c r="D1625">
        <f>INDEX('d_분포'!$A$2:$A$28,RANDBETWEEN(1,27))</f>
        <v/>
      </c>
      <c r="E1625">
        <f>INDEX('d_분포'!$C$2:$C$5,RANDBETWEEN(1,4))*(0.9+0.2*RAND())</f>
        <v/>
      </c>
      <c r="F1625">
        <f>RAND()</f>
        <v/>
      </c>
      <c r="G1625">
        <f>IF('d_시나리오'!$J$3='d_시나리오'!$H$3,'d_시나리오'!$I$3,IF(F1625&lt;('d_시나리오'!$I$3-'d_시나리오'!$H$3)/('d_시나리오'!$J$3-'d_시나리오'!$H$3),'d_시나리오'!$H$3+SQRT(F1625*('d_시나리오'!$J$3-'d_시나리오'!$H$3)*('d_시나리오'!$I$3-'d_시나리오'!$H$3)),'d_시나리오'!$J$3-SQRT((1-F1625)*('d_시나리오'!$J$3-'d_시나리오'!$H$3)*('d_시나리오'!$J$3-'d_시나리오'!$I$3))))</f>
        <v/>
      </c>
      <c r="H1625">
        <f>RAND()</f>
        <v/>
      </c>
      <c r="I1625">
        <f>IF('d_시나리오'!$J$4='d_시나리오'!$H$4,'d_시나리오'!$I$4,IF(H1625&lt;('d_시나리오'!$I$4-'d_시나리오'!$H$4)/('d_시나리오'!$J$4-'d_시나리오'!$H$4),'d_시나리오'!$H$4+SQRT(H1625*('d_시나리오'!$J$4-'d_시나리오'!$H$4)*('d_시나리오'!$I$4-'d_시나리오'!$H$4)),'d_시나리오'!$J$4-SQRT((1-H1625)*('d_시나리오'!$J$4-'d_시나리오'!$H$4)*('d_시나리오'!$J$4-'d_시나리오'!$I$4))))</f>
        <v/>
      </c>
      <c r="J1625">
        <f>RAND()</f>
        <v/>
      </c>
      <c r="K1625">
        <f>IF('d_시나리오'!$J$5='d_시나리오'!$H$5,'d_시나리오'!$I$5,IF(J1625&lt;('d_시나리오'!$I$5-'d_시나리오'!$H$5)/('d_시나리오'!$J$5-'d_시나리오'!$H$5),'d_시나리오'!$H$5+SQRT(J1625*('d_시나리오'!$J$5-'d_시나리오'!$H$5)*('d_시나리오'!$I$5-'d_시나리오'!$H$5)),'d_시나리오'!$J$5-SQRT((1-J1625)*('d_시나리오'!$J$5-'d_시나리오'!$H$5)*('d_시나리오'!$J$5-'d_시나리오'!$I$5))))</f>
        <v/>
      </c>
      <c r="L1625">
        <f>RAND()</f>
        <v/>
      </c>
      <c r="M1625">
        <f>IF('d_시나리오'!$J$6='d_시나리오'!$H$6,'d_시나리오'!$I$6,IF(L1625&lt;('d_시나리오'!$I$6-'d_시나리오'!$H$6)/('d_시나리오'!$J$6-'d_시나리오'!$H$6),'d_시나리오'!$H$6+SQRT(L1625*('d_시나리오'!$J$6-'d_시나리오'!$H$6)*('d_시나리오'!$I$6-'d_시나리오'!$H$6)),'d_시나리오'!$J$6-SQRT((1-L1625)*('d_시나리오'!$J$6-'d_시나리오'!$H$6)*('d_시나리오'!$J$6-'d_시나리오'!$I$6))))</f>
        <v/>
      </c>
      <c r="N1625">
        <f>INDEX('d_분포'!$B$2:$B$57,RANDBETWEEN(1,56))</f>
        <v/>
      </c>
      <c r="O1625">
        <f>BETAINV(RAND(),5,5)</f>
        <v/>
      </c>
      <c r="P1625">
        <f>'d_고정'!$B$1*'6_기대효과'!$H$7*('d_시나리오'!$I$7/'d_고정'!$B$2)*B1625</f>
        <v/>
      </c>
      <c r="Q1625">
        <f>P1625*C1625</f>
        <v/>
      </c>
      <c r="R1625">
        <f>P1625*E1625</f>
        <v/>
      </c>
      <c r="S1625">
        <f>R1625*G1625</f>
        <v/>
      </c>
      <c r="T1625">
        <f>Q1625+S1625</f>
        <v/>
      </c>
      <c r="U1625">
        <f>(Q1625*D1625+S1625*I1625)*(1-O1625)</f>
        <v/>
      </c>
      <c r="V1625">
        <f>(R1625*K1625*N1625+'d_고정'!$B$3*('6_기대효과'!$H$7/8)*N1625*'d_고정'!$B$10*M1625*('6_기대효과'!$K$7/'d_고정'!$B$9))*(1-O1625)</f>
        <v/>
      </c>
      <c r="W1625">
        <f>(S1625*I1625+R1625*MAX(K1625-'d_고정'!$B$10*M1625*('6_기대효과'!$K$7/'d_고정'!$B$9),0)*N1625)*(1-O1625)</f>
        <v/>
      </c>
      <c r="X1625">
        <f>U1625+V1625</f>
        <v/>
      </c>
      <c r="Y1625">
        <f>U1625/('d_고정'!$B$5*'6_기대효과'!$H$7/8)/'d_고정'!$B$6</f>
        <v/>
      </c>
      <c r="Z1625">
        <f>U1625/('d_고정'!$B$8*'6_기대효과'!$H$7/8)</f>
        <v/>
      </c>
    </row>
    <row r="1626">
      <c r="A1626">
        <f>RAND()</f>
        <v/>
      </c>
      <c r="B1626">
        <f>IF('d_시나리오'!$J$2='d_시나리오'!$H$2,'d_시나리오'!$I$2,IF(A1626&lt;('d_시나리오'!$I$2-'d_시나리오'!$H$2)/('d_시나리오'!$J$2-'d_시나리오'!$H$2),'d_시나리오'!$H$2+SQRT(A1626*('d_시나리오'!$J$2-'d_시나리오'!$H$2)*('d_시나리오'!$I$2-'d_시나리오'!$H$2)),'d_시나리오'!$J$2-SQRT((1-A1626)*('d_시나리오'!$J$2-'d_시나리오'!$H$2)*('d_시나리오'!$J$2-'d_시나리오'!$I$2))))</f>
        <v/>
      </c>
      <c r="C1626">
        <f>BETAINV(RAND(),2,6)</f>
        <v/>
      </c>
      <c r="D1626">
        <f>INDEX('d_분포'!$A$2:$A$28,RANDBETWEEN(1,27))</f>
        <v/>
      </c>
      <c r="E1626">
        <f>INDEX('d_분포'!$C$2:$C$5,RANDBETWEEN(1,4))*(0.9+0.2*RAND())</f>
        <v/>
      </c>
      <c r="F1626">
        <f>RAND()</f>
        <v/>
      </c>
      <c r="G1626">
        <f>IF('d_시나리오'!$J$3='d_시나리오'!$H$3,'d_시나리오'!$I$3,IF(F1626&lt;('d_시나리오'!$I$3-'d_시나리오'!$H$3)/('d_시나리오'!$J$3-'d_시나리오'!$H$3),'d_시나리오'!$H$3+SQRT(F1626*('d_시나리오'!$J$3-'d_시나리오'!$H$3)*('d_시나리오'!$I$3-'d_시나리오'!$H$3)),'d_시나리오'!$J$3-SQRT((1-F1626)*('d_시나리오'!$J$3-'d_시나리오'!$H$3)*('d_시나리오'!$J$3-'d_시나리오'!$I$3))))</f>
        <v/>
      </c>
      <c r="H1626">
        <f>RAND()</f>
        <v/>
      </c>
      <c r="I1626">
        <f>IF('d_시나리오'!$J$4='d_시나리오'!$H$4,'d_시나리오'!$I$4,IF(H1626&lt;('d_시나리오'!$I$4-'d_시나리오'!$H$4)/('d_시나리오'!$J$4-'d_시나리오'!$H$4),'d_시나리오'!$H$4+SQRT(H1626*('d_시나리오'!$J$4-'d_시나리오'!$H$4)*('d_시나리오'!$I$4-'d_시나리오'!$H$4)),'d_시나리오'!$J$4-SQRT((1-H1626)*('d_시나리오'!$J$4-'d_시나리오'!$H$4)*('d_시나리오'!$J$4-'d_시나리오'!$I$4))))</f>
        <v/>
      </c>
      <c r="J1626">
        <f>RAND()</f>
        <v/>
      </c>
      <c r="K1626">
        <f>IF('d_시나리오'!$J$5='d_시나리오'!$H$5,'d_시나리오'!$I$5,IF(J1626&lt;('d_시나리오'!$I$5-'d_시나리오'!$H$5)/('d_시나리오'!$J$5-'d_시나리오'!$H$5),'d_시나리오'!$H$5+SQRT(J1626*('d_시나리오'!$J$5-'d_시나리오'!$H$5)*('d_시나리오'!$I$5-'d_시나리오'!$H$5)),'d_시나리오'!$J$5-SQRT((1-J1626)*('d_시나리오'!$J$5-'d_시나리오'!$H$5)*('d_시나리오'!$J$5-'d_시나리오'!$I$5))))</f>
        <v/>
      </c>
      <c r="L1626">
        <f>RAND()</f>
        <v/>
      </c>
      <c r="M1626">
        <f>IF('d_시나리오'!$J$6='d_시나리오'!$H$6,'d_시나리오'!$I$6,IF(L1626&lt;('d_시나리오'!$I$6-'d_시나리오'!$H$6)/('d_시나리오'!$J$6-'d_시나리오'!$H$6),'d_시나리오'!$H$6+SQRT(L1626*('d_시나리오'!$J$6-'d_시나리오'!$H$6)*('d_시나리오'!$I$6-'d_시나리오'!$H$6)),'d_시나리오'!$J$6-SQRT((1-L1626)*('d_시나리오'!$J$6-'d_시나리오'!$H$6)*('d_시나리오'!$J$6-'d_시나리오'!$I$6))))</f>
        <v/>
      </c>
      <c r="N1626">
        <f>INDEX('d_분포'!$B$2:$B$57,RANDBETWEEN(1,56))</f>
        <v/>
      </c>
      <c r="O1626">
        <f>BETAINV(RAND(),5,5)</f>
        <v/>
      </c>
      <c r="P1626">
        <f>'d_고정'!$B$1*'6_기대효과'!$H$7*('d_시나리오'!$I$7/'d_고정'!$B$2)*B1626</f>
        <v/>
      </c>
      <c r="Q1626">
        <f>P1626*C1626</f>
        <v/>
      </c>
      <c r="R1626">
        <f>P1626*E1626</f>
        <v/>
      </c>
      <c r="S1626">
        <f>R1626*G1626</f>
        <v/>
      </c>
      <c r="T1626">
        <f>Q1626+S1626</f>
        <v/>
      </c>
      <c r="U1626">
        <f>(Q1626*D1626+S1626*I1626)*(1-O1626)</f>
        <v/>
      </c>
      <c r="V1626">
        <f>(R1626*K1626*N1626+'d_고정'!$B$3*('6_기대효과'!$H$7/8)*N1626*'d_고정'!$B$10*M1626*('6_기대효과'!$K$7/'d_고정'!$B$9))*(1-O1626)</f>
        <v/>
      </c>
      <c r="W1626">
        <f>(S1626*I1626+R1626*MAX(K1626-'d_고정'!$B$10*M1626*('6_기대효과'!$K$7/'d_고정'!$B$9),0)*N1626)*(1-O1626)</f>
        <v/>
      </c>
      <c r="X1626">
        <f>U1626+V1626</f>
        <v/>
      </c>
      <c r="Y1626">
        <f>U1626/('d_고정'!$B$5*'6_기대효과'!$H$7/8)/'d_고정'!$B$6</f>
        <v/>
      </c>
      <c r="Z1626">
        <f>U1626/('d_고정'!$B$8*'6_기대효과'!$H$7/8)</f>
        <v/>
      </c>
    </row>
    <row r="1627">
      <c r="A1627">
        <f>RAND()</f>
        <v/>
      </c>
      <c r="B1627">
        <f>IF('d_시나리오'!$J$2='d_시나리오'!$H$2,'d_시나리오'!$I$2,IF(A1627&lt;('d_시나리오'!$I$2-'d_시나리오'!$H$2)/('d_시나리오'!$J$2-'d_시나리오'!$H$2),'d_시나리오'!$H$2+SQRT(A1627*('d_시나리오'!$J$2-'d_시나리오'!$H$2)*('d_시나리오'!$I$2-'d_시나리오'!$H$2)),'d_시나리오'!$J$2-SQRT((1-A1627)*('d_시나리오'!$J$2-'d_시나리오'!$H$2)*('d_시나리오'!$J$2-'d_시나리오'!$I$2))))</f>
        <v/>
      </c>
      <c r="C1627">
        <f>BETAINV(RAND(),2,6)</f>
        <v/>
      </c>
      <c r="D1627">
        <f>INDEX('d_분포'!$A$2:$A$28,RANDBETWEEN(1,27))</f>
        <v/>
      </c>
      <c r="E1627">
        <f>INDEX('d_분포'!$C$2:$C$5,RANDBETWEEN(1,4))*(0.9+0.2*RAND())</f>
        <v/>
      </c>
      <c r="F1627">
        <f>RAND()</f>
        <v/>
      </c>
      <c r="G1627">
        <f>IF('d_시나리오'!$J$3='d_시나리오'!$H$3,'d_시나리오'!$I$3,IF(F1627&lt;('d_시나리오'!$I$3-'d_시나리오'!$H$3)/('d_시나리오'!$J$3-'d_시나리오'!$H$3),'d_시나리오'!$H$3+SQRT(F1627*('d_시나리오'!$J$3-'d_시나리오'!$H$3)*('d_시나리오'!$I$3-'d_시나리오'!$H$3)),'d_시나리오'!$J$3-SQRT((1-F1627)*('d_시나리오'!$J$3-'d_시나리오'!$H$3)*('d_시나리오'!$J$3-'d_시나리오'!$I$3))))</f>
        <v/>
      </c>
      <c r="H1627">
        <f>RAND()</f>
        <v/>
      </c>
      <c r="I1627">
        <f>IF('d_시나리오'!$J$4='d_시나리오'!$H$4,'d_시나리오'!$I$4,IF(H1627&lt;('d_시나리오'!$I$4-'d_시나리오'!$H$4)/('d_시나리오'!$J$4-'d_시나리오'!$H$4),'d_시나리오'!$H$4+SQRT(H1627*('d_시나리오'!$J$4-'d_시나리오'!$H$4)*('d_시나리오'!$I$4-'d_시나리오'!$H$4)),'d_시나리오'!$J$4-SQRT((1-H1627)*('d_시나리오'!$J$4-'d_시나리오'!$H$4)*('d_시나리오'!$J$4-'d_시나리오'!$I$4))))</f>
        <v/>
      </c>
      <c r="J1627">
        <f>RAND()</f>
        <v/>
      </c>
      <c r="K1627">
        <f>IF('d_시나리오'!$J$5='d_시나리오'!$H$5,'d_시나리오'!$I$5,IF(J1627&lt;('d_시나리오'!$I$5-'d_시나리오'!$H$5)/('d_시나리오'!$J$5-'d_시나리오'!$H$5),'d_시나리오'!$H$5+SQRT(J1627*('d_시나리오'!$J$5-'d_시나리오'!$H$5)*('d_시나리오'!$I$5-'d_시나리오'!$H$5)),'d_시나리오'!$J$5-SQRT((1-J1627)*('d_시나리오'!$J$5-'d_시나리오'!$H$5)*('d_시나리오'!$J$5-'d_시나리오'!$I$5))))</f>
        <v/>
      </c>
      <c r="L1627">
        <f>RAND()</f>
        <v/>
      </c>
      <c r="M1627">
        <f>IF('d_시나리오'!$J$6='d_시나리오'!$H$6,'d_시나리오'!$I$6,IF(L1627&lt;('d_시나리오'!$I$6-'d_시나리오'!$H$6)/('d_시나리오'!$J$6-'d_시나리오'!$H$6),'d_시나리오'!$H$6+SQRT(L1627*('d_시나리오'!$J$6-'d_시나리오'!$H$6)*('d_시나리오'!$I$6-'d_시나리오'!$H$6)),'d_시나리오'!$J$6-SQRT((1-L1627)*('d_시나리오'!$J$6-'d_시나리오'!$H$6)*('d_시나리오'!$J$6-'d_시나리오'!$I$6))))</f>
        <v/>
      </c>
      <c r="N1627">
        <f>INDEX('d_분포'!$B$2:$B$57,RANDBETWEEN(1,56))</f>
        <v/>
      </c>
      <c r="O1627">
        <f>BETAINV(RAND(),5,5)</f>
        <v/>
      </c>
      <c r="P1627">
        <f>'d_고정'!$B$1*'6_기대효과'!$H$7*('d_시나리오'!$I$7/'d_고정'!$B$2)*B1627</f>
        <v/>
      </c>
      <c r="Q1627">
        <f>P1627*C1627</f>
        <v/>
      </c>
      <c r="R1627">
        <f>P1627*E1627</f>
        <v/>
      </c>
      <c r="S1627">
        <f>R1627*G1627</f>
        <v/>
      </c>
      <c r="T1627">
        <f>Q1627+S1627</f>
        <v/>
      </c>
      <c r="U1627">
        <f>(Q1627*D1627+S1627*I1627)*(1-O1627)</f>
        <v/>
      </c>
      <c r="V1627">
        <f>(R1627*K1627*N1627+'d_고정'!$B$3*('6_기대효과'!$H$7/8)*N1627*'d_고정'!$B$10*M1627*('6_기대효과'!$K$7/'d_고정'!$B$9))*(1-O1627)</f>
        <v/>
      </c>
      <c r="W1627">
        <f>(S1627*I1627+R1627*MAX(K1627-'d_고정'!$B$10*M1627*('6_기대효과'!$K$7/'d_고정'!$B$9),0)*N1627)*(1-O1627)</f>
        <v/>
      </c>
      <c r="X1627">
        <f>U1627+V1627</f>
        <v/>
      </c>
      <c r="Y1627">
        <f>U1627/('d_고정'!$B$5*'6_기대효과'!$H$7/8)/'d_고정'!$B$6</f>
        <v/>
      </c>
      <c r="Z1627">
        <f>U1627/('d_고정'!$B$8*'6_기대효과'!$H$7/8)</f>
        <v/>
      </c>
    </row>
    <row r="1628">
      <c r="A1628">
        <f>RAND()</f>
        <v/>
      </c>
      <c r="B1628">
        <f>IF('d_시나리오'!$J$2='d_시나리오'!$H$2,'d_시나리오'!$I$2,IF(A1628&lt;('d_시나리오'!$I$2-'d_시나리오'!$H$2)/('d_시나리오'!$J$2-'d_시나리오'!$H$2),'d_시나리오'!$H$2+SQRT(A1628*('d_시나리오'!$J$2-'d_시나리오'!$H$2)*('d_시나리오'!$I$2-'d_시나리오'!$H$2)),'d_시나리오'!$J$2-SQRT((1-A1628)*('d_시나리오'!$J$2-'d_시나리오'!$H$2)*('d_시나리오'!$J$2-'d_시나리오'!$I$2))))</f>
        <v/>
      </c>
      <c r="C1628">
        <f>BETAINV(RAND(),2,6)</f>
        <v/>
      </c>
      <c r="D1628">
        <f>INDEX('d_분포'!$A$2:$A$28,RANDBETWEEN(1,27))</f>
        <v/>
      </c>
      <c r="E1628">
        <f>INDEX('d_분포'!$C$2:$C$5,RANDBETWEEN(1,4))*(0.9+0.2*RAND())</f>
        <v/>
      </c>
      <c r="F1628">
        <f>RAND()</f>
        <v/>
      </c>
      <c r="G1628">
        <f>IF('d_시나리오'!$J$3='d_시나리오'!$H$3,'d_시나리오'!$I$3,IF(F1628&lt;('d_시나리오'!$I$3-'d_시나리오'!$H$3)/('d_시나리오'!$J$3-'d_시나리오'!$H$3),'d_시나리오'!$H$3+SQRT(F1628*('d_시나리오'!$J$3-'d_시나리오'!$H$3)*('d_시나리오'!$I$3-'d_시나리오'!$H$3)),'d_시나리오'!$J$3-SQRT((1-F1628)*('d_시나리오'!$J$3-'d_시나리오'!$H$3)*('d_시나리오'!$J$3-'d_시나리오'!$I$3))))</f>
        <v/>
      </c>
      <c r="H1628">
        <f>RAND()</f>
        <v/>
      </c>
      <c r="I1628">
        <f>IF('d_시나리오'!$J$4='d_시나리오'!$H$4,'d_시나리오'!$I$4,IF(H1628&lt;('d_시나리오'!$I$4-'d_시나리오'!$H$4)/('d_시나리오'!$J$4-'d_시나리오'!$H$4),'d_시나리오'!$H$4+SQRT(H1628*('d_시나리오'!$J$4-'d_시나리오'!$H$4)*('d_시나리오'!$I$4-'d_시나리오'!$H$4)),'d_시나리오'!$J$4-SQRT((1-H1628)*('d_시나리오'!$J$4-'d_시나리오'!$H$4)*('d_시나리오'!$J$4-'d_시나리오'!$I$4))))</f>
        <v/>
      </c>
      <c r="J1628">
        <f>RAND()</f>
        <v/>
      </c>
      <c r="K1628">
        <f>IF('d_시나리오'!$J$5='d_시나리오'!$H$5,'d_시나리오'!$I$5,IF(J1628&lt;('d_시나리오'!$I$5-'d_시나리오'!$H$5)/('d_시나리오'!$J$5-'d_시나리오'!$H$5),'d_시나리오'!$H$5+SQRT(J1628*('d_시나리오'!$J$5-'d_시나리오'!$H$5)*('d_시나리오'!$I$5-'d_시나리오'!$H$5)),'d_시나리오'!$J$5-SQRT((1-J1628)*('d_시나리오'!$J$5-'d_시나리오'!$H$5)*('d_시나리오'!$J$5-'d_시나리오'!$I$5))))</f>
        <v/>
      </c>
      <c r="L1628">
        <f>RAND()</f>
        <v/>
      </c>
      <c r="M1628">
        <f>IF('d_시나리오'!$J$6='d_시나리오'!$H$6,'d_시나리오'!$I$6,IF(L1628&lt;('d_시나리오'!$I$6-'d_시나리오'!$H$6)/('d_시나리오'!$J$6-'d_시나리오'!$H$6),'d_시나리오'!$H$6+SQRT(L1628*('d_시나리오'!$J$6-'d_시나리오'!$H$6)*('d_시나리오'!$I$6-'d_시나리오'!$H$6)),'d_시나리오'!$J$6-SQRT((1-L1628)*('d_시나리오'!$J$6-'d_시나리오'!$H$6)*('d_시나리오'!$J$6-'d_시나리오'!$I$6))))</f>
        <v/>
      </c>
      <c r="N1628">
        <f>INDEX('d_분포'!$B$2:$B$57,RANDBETWEEN(1,56))</f>
        <v/>
      </c>
      <c r="O1628">
        <f>BETAINV(RAND(),5,5)</f>
        <v/>
      </c>
      <c r="P1628">
        <f>'d_고정'!$B$1*'6_기대효과'!$H$7*('d_시나리오'!$I$7/'d_고정'!$B$2)*B1628</f>
        <v/>
      </c>
      <c r="Q1628">
        <f>P1628*C1628</f>
        <v/>
      </c>
      <c r="R1628">
        <f>P1628*E1628</f>
        <v/>
      </c>
      <c r="S1628">
        <f>R1628*G1628</f>
        <v/>
      </c>
      <c r="T1628">
        <f>Q1628+S1628</f>
        <v/>
      </c>
      <c r="U1628">
        <f>(Q1628*D1628+S1628*I1628)*(1-O1628)</f>
        <v/>
      </c>
      <c r="V1628">
        <f>(R1628*K1628*N1628+'d_고정'!$B$3*('6_기대효과'!$H$7/8)*N1628*'d_고정'!$B$10*M1628*('6_기대효과'!$K$7/'d_고정'!$B$9))*(1-O1628)</f>
        <v/>
      </c>
      <c r="W1628">
        <f>(S1628*I1628+R1628*MAX(K1628-'d_고정'!$B$10*M1628*('6_기대효과'!$K$7/'d_고정'!$B$9),0)*N1628)*(1-O1628)</f>
        <v/>
      </c>
      <c r="X1628">
        <f>U1628+V1628</f>
        <v/>
      </c>
      <c r="Y1628">
        <f>U1628/('d_고정'!$B$5*'6_기대효과'!$H$7/8)/'d_고정'!$B$6</f>
        <v/>
      </c>
      <c r="Z1628">
        <f>U1628/('d_고정'!$B$8*'6_기대효과'!$H$7/8)</f>
        <v/>
      </c>
    </row>
    <row r="1629">
      <c r="A1629">
        <f>RAND()</f>
        <v/>
      </c>
      <c r="B1629">
        <f>IF('d_시나리오'!$J$2='d_시나리오'!$H$2,'d_시나리오'!$I$2,IF(A1629&lt;('d_시나리오'!$I$2-'d_시나리오'!$H$2)/('d_시나리오'!$J$2-'d_시나리오'!$H$2),'d_시나리오'!$H$2+SQRT(A1629*('d_시나리오'!$J$2-'d_시나리오'!$H$2)*('d_시나리오'!$I$2-'d_시나리오'!$H$2)),'d_시나리오'!$J$2-SQRT((1-A1629)*('d_시나리오'!$J$2-'d_시나리오'!$H$2)*('d_시나리오'!$J$2-'d_시나리오'!$I$2))))</f>
        <v/>
      </c>
      <c r="C1629">
        <f>BETAINV(RAND(),2,6)</f>
        <v/>
      </c>
      <c r="D1629">
        <f>INDEX('d_분포'!$A$2:$A$28,RANDBETWEEN(1,27))</f>
        <v/>
      </c>
      <c r="E1629">
        <f>INDEX('d_분포'!$C$2:$C$5,RANDBETWEEN(1,4))*(0.9+0.2*RAND())</f>
        <v/>
      </c>
      <c r="F1629">
        <f>RAND()</f>
        <v/>
      </c>
      <c r="G1629">
        <f>IF('d_시나리오'!$J$3='d_시나리오'!$H$3,'d_시나리오'!$I$3,IF(F1629&lt;('d_시나리오'!$I$3-'d_시나리오'!$H$3)/('d_시나리오'!$J$3-'d_시나리오'!$H$3),'d_시나리오'!$H$3+SQRT(F1629*('d_시나리오'!$J$3-'d_시나리오'!$H$3)*('d_시나리오'!$I$3-'d_시나리오'!$H$3)),'d_시나리오'!$J$3-SQRT((1-F1629)*('d_시나리오'!$J$3-'d_시나리오'!$H$3)*('d_시나리오'!$J$3-'d_시나리오'!$I$3))))</f>
        <v/>
      </c>
      <c r="H1629">
        <f>RAND()</f>
        <v/>
      </c>
      <c r="I1629">
        <f>IF('d_시나리오'!$J$4='d_시나리오'!$H$4,'d_시나리오'!$I$4,IF(H1629&lt;('d_시나리오'!$I$4-'d_시나리오'!$H$4)/('d_시나리오'!$J$4-'d_시나리오'!$H$4),'d_시나리오'!$H$4+SQRT(H1629*('d_시나리오'!$J$4-'d_시나리오'!$H$4)*('d_시나리오'!$I$4-'d_시나리오'!$H$4)),'d_시나리오'!$J$4-SQRT((1-H1629)*('d_시나리오'!$J$4-'d_시나리오'!$H$4)*('d_시나리오'!$J$4-'d_시나리오'!$I$4))))</f>
        <v/>
      </c>
      <c r="J1629">
        <f>RAND()</f>
        <v/>
      </c>
      <c r="K1629">
        <f>IF('d_시나리오'!$J$5='d_시나리오'!$H$5,'d_시나리오'!$I$5,IF(J1629&lt;('d_시나리오'!$I$5-'d_시나리오'!$H$5)/('d_시나리오'!$J$5-'d_시나리오'!$H$5),'d_시나리오'!$H$5+SQRT(J1629*('d_시나리오'!$J$5-'d_시나리오'!$H$5)*('d_시나리오'!$I$5-'d_시나리오'!$H$5)),'d_시나리오'!$J$5-SQRT((1-J1629)*('d_시나리오'!$J$5-'d_시나리오'!$H$5)*('d_시나리오'!$J$5-'d_시나리오'!$I$5))))</f>
        <v/>
      </c>
      <c r="L1629">
        <f>RAND()</f>
        <v/>
      </c>
      <c r="M1629">
        <f>IF('d_시나리오'!$J$6='d_시나리오'!$H$6,'d_시나리오'!$I$6,IF(L1629&lt;('d_시나리오'!$I$6-'d_시나리오'!$H$6)/('d_시나리오'!$J$6-'d_시나리오'!$H$6),'d_시나리오'!$H$6+SQRT(L1629*('d_시나리오'!$J$6-'d_시나리오'!$H$6)*('d_시나리오'!$I$6-'d_시나리오'!$H$6)),'d_시나리오'!$J$6-SQRT((1-L1629)*('d_시나리오'!$J$6-'d_시나리오'!$H$6)*('d_시나리오'!$J$6-'d_시나리오'!$I$6))))</f>
        <v/>
      </c>
      <c r="N1629">
        <f>INDEX('d_분포'!$B$2:$B$57,RANDBETWEEN(1,56))</f>
        <v/>
      </c>
      <c r="O1629">
        <f>BETAINV(RAND(),5,5)</f>
        <v/>
      </c>
      <c r="P1629">
        <f>'d_고정'!$B$1*'6_기대효과'!$H$7*('d_시나리오'!$I$7/'d_고정'!$B$2)*B1629</f>
        <v/>
      </c>
      <c r="Q1629">
        <f>P1629*C1629</f>
        <v/>
      </c>
      <c r="R1629">
        <f>P1629*E1629</f>
        <v/>
      </c>
      <c r="S1629">
        <f>R1629*G1629</f>
        <v/>
      </c>
      <c r="T1629">
        <f>Q1629+S1629</f>
        <v/>
      </c>
      <c r="U1629">
        <f>(Q1629*D1629+S1629*I1629)*(1-O1629)</f>
        <v/>
      </c>
      <c r="V1629">
        <f>(R1629*K1629*N1629+'d_고정'!$B$3*('6_기대효과'!$H$7/8)*N1629*'d_고정'!$B$10*M1629*('6_기대효과'!$K$7/'d_고정'!$B$9))*(1-O1629)</f>
        <v/>
      </c>
      <c r="W1629">
        <f>(S1629*I1629+R1629*MAX(K1629-'d_고정'!$B$10*M1629*('6_기대효과'!$K$7/'d_고정'!$B$9),0)*N1629)*(1-O1629)</f>
        <v/>
      </c>
      <c r="X1629">
        <f>U1629+V1629</f>
        <v/>
      </c>
      <c r="Y1629">
        <f>U1629/('d_고정'!$B$5*'6_기대효과'!$H$7/8)/'d_고정'!$B$6</f>
        <v/>
      </c>
      <c r="Z1629">
        <f>U1629/('d_고정'!$B$8*'6_기대효과'!$H$7/8)</f>
        <v/>
      </c>
    </row>
    <row r="1630">
      <c r="A1630">
        <f>RAND()</f>
        <v/>
      </c>
      <c r="B1630">
        <f>IF('d_시나리오'!$J$2='d_시나리오'!$H$2,'d_시나리오'!$I$2,IF(A1630&lt;('d_시나리오'!$I$2-'d_시나리오'!$H$2)/('d_시나리오'!$J$2-'d_시나리오'!$H$2),'d_시나리오'!$H$2+SQRT(A1630*('d_시나리오'!$J$2-'d_시나리오'!$H$2)*('d_시나리오'!$I$2-'d_시나리오'!$H$2)),'d_시나리오'!$J$2-SQRT((1-A1630)*('d_시나리오'!$J$2-'d_시나리오'!$H$2)*('d_시나리오'!$J$2-'d_시나리오'!$I$2))))</f>
        <v/>
      </c>
      <c r="C1630">
        <f>BETAINV(RAND(),2,6)</f>
        <v/>
      </c>
      <c r="D1630">
        <f>INDEX('d_분포'!$A$2:$A$28,RANDBETWEEN(1,27))</f>
        <v/>
      </c>
      <c r="E1630">
        <f>INDEX('d_분포'!$C$2:$C$5,RANDBETWEEN(1,4))*(0.9+0.2*RAND())</f>
        <v/>
      </c>
      <c r="F1630">
        <f>RAND()</f>
        <v/>
      </c>
      <c r="G1630">
        <f>IF('d_시나리오'!$J$3='d_시나리오'!$H$3,'d_시나리오'!$I$3,IF(F1630&lt;('d_시나리오'!$I$3-'d_시나리오'!$H$3)/('d_시나리오'!$J$3-'d_시나리오'!$H$3),'d_시나리오'!$H$3+SQRT(F1630*('d_시나리오'!$J$3-'d_시나리오'!$H$3)*('d_시나리오'!$I$3-'d_시나리오'!$H$3)),'d_시나리오'!$J$3-SQRT((1-F1630)*('d_시나리오'!$J$3-'d_시나리오'!$H$3)*('d_시나리오'!$J$3-'d_시나리오'!$I$3))))</f>
        <v/>
      </c>
      <c r="H1630">
        <f>RAND()</f>
        <v/>
      </c>
      <c r="I1630">
        <f>IF('d_시나리오'!$J$4='d_시나리오'!$H$4,'d_시나리오'!$I$4,IF(H1630&lt;('d_시나리오'!$I$4-'d_시나리오'!$H$4)/('d_시나리오'!$J$4-'d_시나리오'!$H$4),'d_시나리오'!$H$4+SQRT(H1630*('d_시나리오'!$J$4-'d_시나리오'!$H$4)*('d_시나리오'!$I$4-'d_시나리오'!$H$4)),'d_시나리오'!$J$4-SQRT((1-H1630)*('d_시나리오'!$J$4-'d_시나리오'!$H$4)*('d_시나리오'!$J$4-'d_시나리오'!$I$4))))</f>
        <v/>
      </c>
      <c r="J1630">
        <f>RAND()</f>
        <v/>
      </c>
      <c r="K1630">
        <f>IF('d_시나리오'!$J$5='d_시나리오'!$H$5,'d_시나리오'!$I$5,IF(J1630&lt;('d_시나리오'!$I$5-'d_시나리오'!$H$5)/('d_시나리오'!$J$5-'d_시나리오'!$H$5),'d_시나리오'!$H$5+SQRT(J1630*('d_시나리오'!$J$5-'d_시나리오'!$H$5)*('d_시나리오'!$I$5-'d_시나리오'!$H$5)),'d_시나리오'!$J$5-SQRT((1-J1630)*('d_시나리오'!$J$5-'d_시나리오'!$H$5)*('d_시나리오'!$J$5-'d_시나리오'!$I$5))))</f>
        <v/>
      </c>
      <c r="L1630">
        <f>RAND()</f>
        <v/>
      </c>
      <c r="M1630">
        <f>IF('d_시나리오'!$J$6='d_시나리오'!$H$6,'d_시나리오'!$I$6,IF(L1630&lt;('d_시나리오'!$I$6-'d_시나리오'!$H$6)/('d_시나리오'!$J$6-'d_시나리오'!$H$6),'d_시나리오'!$H$6+SQRT(L1630*('d_시나리오'!$J$6-'d_시나리오'!$H$6)*('d_시나리오'!$I$6-'d_시나리오'!$H$6)),'d_시나리오'!$J$6-SQRT((1-L1630)*('d_시나리오'!$J$6-'d_시나리오'!$H$6)*('d_시나리오'!$J$6-'d_시나리오'!$I$6))))</f>
        <v/>
      </c>
      <c r="N1630">
        <f>INDEX('d_분포'!$B$2:$B$57,RANDBETWEEN(1,56))</f>
        <v/>
      </c>
      <c r="O1630">
        <f>BETAINV(RAND(),5,5)</f>
        <v/>
      </c>
      <c r="P1630">
        <f>'d_고정'!$B$1*'6_기대효과'!$H$7*('d_시나리오'!$I$7/'d_고정'!$B$2)*B1630</f>
        <v/>
      </c>
      <c r="Q1630">
        <f>P1630*C1630</f>
        <v/>
      </c>
      <c r="R1630">
        <f>P1630*E1630</f>
        <v/>
      </c>
      <c r="S1630">
        <f>R1630*G1630</f>
        <v/>
      </c>
      <c r="T1630">
        <f>Q1630+S1630</f>
        <v/>
      </c>
      <c r="U1630">
        <f>(Q1630*D1630+S1630*I1630)*(1-O1630)</f>
        <v/>
      </c>
      <c r="V1630">
        <f>(R1630*K1630*N1630+'d_고정'!$B$3*('6_기대효과'!$H$7/8)*N1630*'d_고정'!$B$10*M1630*('6_기대효과'!$K$7/'d_고정'!$B$9))*(1-O1630)</f>
        <v/>
      </c>
      <c r="W1630">
        <f>(S1630*I1630+R1630*MAX(K1630-'d_고정'!$B$10*M1630*('6_기대효과'!$K$7/'d_고정'!$B$9),0)*N1630)*(1-O1630)</f>
        <v/>
      </c>
      <c r="X1630">
        <f>U1630+V1630</f>
        <v/>
      </c>
      <c r="Y1630">
        <f>U1630/('d_고정'!$B$5*'6_기대효과'!$H$7/8)/'d_고정'!$B$6</f>
        <v/>
      </c>
      <c r="Z1630">
        <f>U1630/('d_고정'!$B$8*'6_기대효과'!$H$7/8)</f>
        <v/>
      </c>
    </row>
    <row r="1631">
      <c r="A1631">
        <f>RAND()</f>
        <v/>
      </c>
      <c r="B1631">
        <f>IF('d_시나리오'!$J$2='d_시나리오'!$H$2,'d_시나리오'!$I$2,IF(A1631&lt;('d_시나리오'!$I$2-'d_시나리오'!$H$2)/('d_시나리오'!$J$2-'d_시나리오'!$H$2),'d_시나리오'!$H$2+SQRT(A1631*('d_시나리오'!$J$2-'d_시나리오'!$H$2)*('d_시나리오'!$I$2-'d_시나리오'!$H$2)),'d_시나리오'!$J$2-SQRT((1-A1631)*('d_시나리오'!$J$2-'d_시나리오'!$H$2)*('d_시나리오'!$J$2-'d_시나리오'!$I$2))))</f>
        <v/>
      </c>
      <c r="C1631">
        <f>BETAINV(RAND(),2,6)</f>
        <v/>
      </c>
      <c r="D1631">
        <f>INDEX('d_분포'!$A$2:$A$28,RANDBETWEEN(1,27))</f>
        <v/>
      </c>
      <c r="E1631">
        <f>INDEX('d_분포'!$C$2:$C$5,RANDBETWEEN(1,4))*(0.9+0.2*RAND())</f>
        <v/>
      </c>
      <c r="F1631">
        <f>RAND()</f>
        <v/>
      </c>
      <c r="G1631">
        <f>IF('d_시나리오'!$J$3='d_시나리오'!$H$3,'d_시나리오'!$I$3,IF(F1631&lt;('d_시나리오'!$I$3-'d_시나리오'!$H$3)/('d_시나리오'!$J$3-'d_시나리오'!$H$3),'d_시나리오'!$H$3+SQRT(F1631*('d_시나리오'!$J$3-'d_시나리오'!$H$3)*('d_시나리오'!$I$3-'d_시나리오'!$H$3)),'d_시나리오'!$J$3-SQRT((1-F1631)*('d_시나리오'!$J$3-'d_시나리오'!$H$3)*('d_시나리오'!$J$3-'d_시나리오'!$I$3))))</f>
        <v/>
      </c>
      <c r="H1631">
        <f>RAND()</f>
        <v/>
      </c>
      <c r="I1631">
        <f>IF('d_시나리오'!$J$4='d_시나리오'!$H$4,'d_시나리오'!$I$4,IF(H1631&lt;('d_시나리오'!$I$4-'d_시나리오'!$H$4)/('d_시나리오'!$J$4-'d_시나리오'!$H$4),'d_시나리오'!$H$4+SQRT(H1631*('d_시나리오'!$J$4-'d_시나리오'!$H$4)*('d_시나리오'!$I$4-'d_시나리오'!$H$4)),'d_시나리오'!$J$4-SQRT((1-H1631)*('d_시나리오'!$J$4-'d_시나리오'!$H$4)*('d_시나리오'!$J$4-'d_시나리오'!$I$4))))</f>
        <v/>
      </c>
      <c r="J1631">
        <f>RAND()</f>
        <v/>
      </c>
      <c r="K1631">
        <f>IF('d_시나리오'!$J$5='d_시나리오'!$H$5,'d_시나리오'!$I$5,IF(J1631&lt;('d_시나리오'!$I$5-'d_시나리오'!$H$5)/('d_시나리오'!$J$5-'d_시나리오'!$H$5),'d_시나리오'!$H$5+SQRT(J1631*('d_시나리오'!$J$5-'d_시나리오'!$H$5)*('d_시나리오'!$I$5-'d_시나리오'!$H$5)),'d_시나리오'!$J$5-SQRT((1-J1631)*('d_시나리오'!$J$5-'d_시나리오'!$H$5)*('d_시나리오'!$J$5-'d_시나리오'!$I$5))))</f>
        <v/>
      </c>
      <c r="L1631">
        <f>RAND()</f>
        <v/>
      </c>
      <c r="M1631">
        <f>IF('d_시나리오'!$J$6='d_시나리오'!$H$6,'d_시나리오'!$I$6,IF(L1631&lt;('d_시나리오'!$I$6-'d_시나리오'!$H$6)/('d_시나리오'!$J$6-'d_시나리오'!$H$6),'d_시나리오'!$H$6+SQRT(L1631*('d_시나리오'!$J$6-'d_시나리오'!$H$6)*('d_시나리오'!$I$6-'d_시나리오'!$H$6)),'d_시나리오'!$J$6-SQRT((1-L1631)*('d_시나리오'!$J$6-'d_시나리오'!$H$6)*('d_시나리오'!$J$6-'d_시나리오'!$I$6))))</f>
        <v/>
      </c>
      <c r="N1631">
        <f>INDEX('d_분포'!$B$2:$B$57,RANDBETWEEN(1,56))</f>
        <v/>
      </c>
      <c r="O1631">
        <f>BETAINV(RAND(),5,5)</f>
        <v/>
      </c>
      <c r="P1631">
        <f>'d_고정'!$B$1*'6_기대효과'!$H$7*('d_시나리오'!$I$7/'d_고정'!$B$2)*B1631</f>
        <v/>
      </c>
      <c r="Q1631">
        <f>P1631*C1631</f>
        <v/>
      </c>
      <c r="R1631">
        <f>P1631*E1631</f>
        <v/>
      </c>
      <c r="S1631">
        <f>R1631*G1631</f>
        <v/>
      </c>
      <c r="T1631">
        <f>Q1631+S1631</f>
        <v/>
      </c>
      <c r="U1631">
        <f>(Q1631*D1631+S1631*I1631)*(1-O1631)</f>
        <v/>
      </c>
      <c r="V1631">
        <f>(R1631*K1631*N1631+'d_고정'!$B$3*('6_기대효과'!$H$7/8)*N1631*'d_고정'!$B$10*M1631*('6_기대효과'!$K$7/'d_고정'!$B$9))*(1-O1631)</f>
        <v/>
      </c>
      <c r="W1631">
        <f>(S1631*I1631+R1631*MAX(K1631-'d_고정'!$B$10*M1631*('6_기대효과'!$K$7/'d_고정'!$B$9),0)*N1631)*(1-O1631)</f>
        <v/>
      </c>
      <c r="X1631">
        <f>U1631+V1631</f>
        <v/>
      </c>
      <c r="Y1631">
        <f>U1631/('d_고정'!$B$5*'6_기대효과'!$H$7/8)/'d_고정'!$B$6</f>
        <v/>
      </c>
      <c r="Z1631">
        <f>U1631/('d_고정'!$B$8*'6_기대효과'!$H$7/8)</f>
        <v/>
      </c>
    </row>
    <row r="1632">
      <c r="A1632">
        <f>RAND()</f>
        <v/>
      </c>
      <c r="B1632">
        <f>IF('d_시나리오'!$J$2='d_시나리오'!$H$2,'d_시나리오'!$I$2,IF(A1632&lt;('d_시나리오'!$I$2-'d_시나리오'!$H$2)/('d_시나리오'!$J$2-'d_시나리오'!$H$2),'d_시나리오'!$H$2+SQRT(A1632*('d_시나리오'!$J$2-'d_시나리오'!$H$2)*('d_시나리오'!$I$2-'d_시나리오'!$H$2)),'d_시나리오'!$J$2-SQRT((1-A1632)*('d_시나리오'!$J$2-'d_시나리오'!$H$2)*('d_시나리오'!$J$2-'d_시나리오'!$I$2))))</f>
        <v/>
      </c>
      <c r="C1632">
        <f>BETAINV(RAND(),2,6)</f>
        <v/>
      </c>
      <c r="D1632">
        <f>INDEX('d_분포'!$A$2:$A$28,RANDBETWEEN(1,27))</f>
        <v/>
      </c>
      <c r="E1632">
        <f>INDEX('d_분포'!$C$2:$C$5,RANDBETWEEN(1,4))*(0.9+0.2*RAND())</f>
        <v/>
      </c>
      <c r="F1632">
        <f>RAND()</f>
        <v/>
      </c>
      <c r="G1632">
        <f>IF('d_시나리오'!$J$3='d_시나리오'!$H$3,'d_시나리오'!$I$3,IF(F1632&lt;('d_시나리오'!$I$3-'d_시나리오'!$H$3)/('d_시나리오'!$J$3-'d_시나리오'!$H$3),'d_시나리오'!$H$3+SQRT(F1632*('d_시나리오'!$J$3-'d_시나리오'!$H$3)*('d_시나리오'!$I$3-'d_시나리오'!$H$3)),'d_시나리오'!$J$3-SQRT((1-F1632)*('d_시나리오'!$J$3-'d_시나리오'!$H$3)*('d_시나리오'!$J$3-'d_시나리오'!$I$3))))</f>
        <v/>
      </c>
      <c r="H1632">
        <f>RAND()</f>
        <v/>
      </c>
      <c r="I1632">
        <f>IF('d_시나리오'!$J$4='d_시나리오'!$H$4,'d_시나리오'!$I$4,IF(H1632&lt;('d_시나리오'!$I$4-'d_시나리오'!$H$4)/('d_시나리오'!$J$4-'d_시나리오'!$H$4),'d_시나리오'!$H$4+SQRT(H1632*('d_시나리오'!$J$4-'d_시나리오'!$H$4)*('d_시나리오'!$I$4-'d_시나리오'!$H$4)),'d_시나리오'!$J$4-SQRT((1-H1632)*('d_시나리오'!$J$4-'d_시나리오'!$H$4)*('d_시나리오'!$J$4-'d_시나리오'!$I$4))))</f>
        <v/>
      </c>
      <c r="J1632">
        <f>RAND()</f>
        <v/>
      </c>
      <c r="K1632">
        <f>IF('d_시나리오'!$J$5='d_시나리오'!$H$5,'d_시나리오'!$I$5,IF(J1632&lt;('d_시나리오'!$I$5-'d_시나리오'!$H$5)/('d_시나리오'!$J$5-'d_시나리오'!$H$5),'d_시나리오'!$H$5+SQRT(J1632*('d_시나리오'!$J$5-'d_시나리오'!$H$5)*('d_시나리오'!$I$5-'d_시나리오'!$H$5)),'d_시나리오'!$J$5-SQRT((1-J1632)*('d_시나리오'!$J$5-'d_시나리오'!$H$5)*('d_시나리오'!$J$5-'d_시나리오'!$I$5))))</f>
        <v/>
      </c>
      <c r="L1632">
        <f>RAND()</f>
        <v/>
      </c>
      <c r="M1632">
        <f>IF('d_시나리오'!$J$6='d_시나리오'!$H$6,'d_시나리오'!$I$6,IF(L1632&lt;('d_시나리오'!$I$6-'d_시나리오'!$H$6)/('d_시나리오'!$J$6-'d_시나리오'!$H$6),'d_시나리오'!$H$6+SQRT(L1632*('d_시나리오'!$J$6-'d_시나리오'!$H$6)*('d_시나리오'!$I$6-'d_시나리오'!$H$6)),'d_시나리오'!$J$6-SQRT((1-L1632)*('d_시나리오'!$J$6-'d_시나리오'!$H$6)*('d_시나리오'!$J$6-'d_시나리오'!$I$6))))</f>
        <v/>
      </c>
      <c r="N1632">
        <f>INDEX('d_분포'!$B$2:$B$57,RANDBETWEEN(1,56))</f>
        <v/>
      </c>
      <c r="O1632">
        <f>BETAINV(RAND(),5,5)</f>
        <v/>
      </c>
      <c r="P1632">
        <f>'d_고정'!$B$1*'6_기대효과'!$H$7*('d_시나리오'!$I$7/'d_고정'!$B$2)*B1632</f>
        <v/>
      </c>
      <c r="Q1632">
        <f>P1632*C1632</f>
        <v/>
      </c>
      <c r="R1632">
        <f>P1632*E1632</f>
        <v/>
      </c>
      <c r="S1632">
        <f>R1632*G1632</f>
        <v/>
      </c>
      <c r="T1632">
        <f>Q1632+S1632</f>
        <v/>
      </c>
      <c r="U1632">
        <f>(Q1632*D1632+S1632*I1632)*(1-O1632)</f>
        <v/>
      </c>
      <c r="V1632">
        <f>(R1632*K1632*N1632+'d_고정'!$B$3*('6_기대효과'!$H$7/8)*N1632*'d_고정'!$B$10*M1632*('6_기대효과'!$K$7/'d_고정'!$B$9))*(1-O1632)</f>
        <v/>
      </c>
      <c r="W1632">
        <f>(S1632*I1632+R1632*MAX(K1632-'d_고정'!$B$10*M1632*('6_기대효과'!$K$7/'d_고정'!$B$9),0)*N1632)*(1-O1632)</f>
        <v/>
      </c>
      <c r="X1632">
        <f>U1632+V1632</f>
        <v/>
      </c>
      <c r="Y1632">
        <f>U1632/('d_고정'!$B$5*'6_기대효과'!$H$7/8)/'d_고정'!$B$6</f>
        <v/>
      </c>
      <c r="Z1632">
        <f>U1632/('d_고정'!$B$8*'6_기대효과'!$H$7/8)</f>
        <v/>
      </c>
    </row>
    <row r="1633">
      <c r="A1633">
        <f>RAND()</f>
        <v/>
      </c>
      <c r="B1633">
        <f>IF('d_시나리오'!$J$2='d_시나리오'!$H$2,'d_시나리오'!$I$2,IF(A1633&lt;('d_시나리오'!$I$2-'d_시나리오'!$H$2)/('d_시나리오'!$J$2-'d_시나리오'!$H$2),'d_시나리오'!$H$2+SQRT(A1633*('d_시나리오'!$J$2-'d_시나리오'!$H$2)*('d_시나리오'!$I$2-'d_시나리오'!$H$2)),'d_시나리오'!$J$2-SQRT((1-A1633)*('d_시나리오'!$J$2-'d_시나리오'!$H$2)*('d_시나리오'!$J$2-'d_시나리오'!$I$2))))</f>
        <v/>
      </c>
      <c r="C1633">
        <f>BETAINV(RAND(),2,6)</f>
        <v/>
      </c>
      <c r="D1633">
        <f>INDEX('d_분포'!$A$2:$A$28,RANDBETWEEN(1,27))</f>
        <v/>
      </c>
      <c r="E1633">
        <f>INDEX('d_분포'!$C$2:$C$5,RANDBETWEEN(1,4))*(0.9+0.2*RAND())</f>
        <v/>
      </c>
      <c r="F1633">
        <f>RAND()</f>
        <v/>
      </c>
      <c r="G1633">
        <f>IF('d_시나리오'!$J$3='d_시나리오'!$H$3,'d_시나리오'!$I$3,IF(F1633&lt;('d_시나리오'!$I$3-'d_시나리오'!$H$3)/('d_시나리오'!$J$3-'d_시나리오'!$H$3),'d_시나리오'!$H$3+SQRT(F1633*('d_시나리오'!$J$3-'d_시나리오'!$H$3)*('d_시나리오'!$I$3-'d_시나리오'!$H$3)),'d_시나리오'!$J$3-SQRT((1-F1633)*('d_시나리오'!$J$3-'d_시나리오'!$H$3)*('d_시나리오'!$J$3-'d_시나리오'!$I$3))))</f>
        <v/>
      </c>
      <c r="H1633">
        <f>RAND()</f>
        <v/>
      </c>
      <c r="I1633">
        <f>IF('d_시나리오'!$J$4='d_시나리오'!$H$4,'d_시나리오'!$I$4,IF(H1633&lt;('d_시나리오'!$I$4-'d_시나리오'!$H$4)/('d_시나리오'!$J$4-'d_시나리오'!$H$4),'d_시나리오'!$H$4+SQRT(H1633*('d_시나리오'!$J$4-'d_시나리오'!$H$4)*('d_시나리오'!$I$4-'d_시나리오'!$H$4)),'d_시나리오'!$J$4-SQRT((1-H1633)*('d_시나리오'!$J$4-'d_시나리오'!$H$4)*('d_시나리오'!$J$4-'d_시나리오'!$I$4))))</f>
        <v/>
      </c>
      <c r="J1633">
        <f>RAND()</f>
        <v/>
      </c>
      <c r="K1633">
        <f>IF('d_시나리오'!$J$5='d_시나리오'!$H$5,'d_시나리오'!$I$5,IF(J1633&lt;('d_시나리오'!$I$5-'d_시나리오'!$H$5)/('d_시나리오'!$J$5-'d_시나리오'!$H$5),'d_시나리오'!$H$5+SQRT(J1633*('d_시나리오'!$J$5-'d_시나리오'!$H$5)*('d_시나리오'!$I$5-'d_시나리오'!$H$5)),'d_시나리오'!$J$5-SQRT((1-J1633)*('d_시나리오'!$J$5-'d_시나리오'!$H$5)*('d_시나리오'!$J$5-'d_시나리오'!$I$5))))</f>
        <v/>
      </c>
      <c r="L1633">
        <f>RAND()</f>
        <v/>
      </c>
      <c r="M1633">
        <f>IF('d_시나리오'!$J$6='d_시나리오'!$H$6,'d_시나리오'!$I$6,IF(L1633&lt;('d_시나리오'!$I$6-'d_시나리오'!$H$6)/('d_시나리오'!$J$6-'d_시나리오'!$H$6),'d_시나리오'!$H$6+SQRT(L1633*('d_시나리오'!$J$6-'d_시나리오'!$H$6)*('d_시나리오'!$I$6-'d_시나리오'!$H$6)),'d_시나리오'!$J$6-SQRT((1-L1633)*('d_시나리오'!$J$6-'d_시나리오'!$H$6)*('d_시나리오'!$J$6-'d_시나리오'!$I$6))))</f>
        <v/>
      </c>
      <c r="N1633">
        <f>INDEX('d_분포'!$B$2:$B$57,RANDBETWEEN(1,56))</f>
        <v/>
      </c>
      <c r="O1633">
        <f>BETAINV(RAND(),5,5)</f>
        <v/>
      </c>
      <c r="P1633">
        <f>'d_고정'!$B$1*'6_기대효과'!$H$7*('d_시나리오'!$I$7/'d_고정'!$B$2)*B1633</f>
        <v/>
      </c>
      <c r="Q1633">
        <f>P1633*C1633</f>
        <v/>
      </c>
      <c r="R1633">
        <f>P1633*E1633</f>
        <v/>
      </c>
      <c r="S1633">
        <f>R1633*G1633</f>
        <v/>
      </c>
      <c r="T1633">
        <f>Q1633+S1633</f>
        <v/>
      </c>
      <c r="U1633">
        <f>(Q1633*D1633+S1633*I1633)*(1-O1633)</f>
        <v/>
      </c>
      <c r="V1633">
        <f>(R1633*K1633*N1633+'d_고정'!$B$3*('6_기대효과'!$H$7/8)*N1633*'d_고정'!$B$10*M1633*('6_기대효과'!$K$7/'d_고정'!$B$9))*(1-O1633)</f>
        <v/>
      </c>
      <c r="W1633">
        <f>(S1633*I1633+R1633*MAX(K1633-'d_고정'!$B$10*M1633*('6_기대효과'!$K$7/'d_고정'!$B$9),0)*N1633)*(1-O1633)</f>
        <v/>
      </c>
      <c r="X1633">
        <f>U1633+V1633</f>
        <v/>
      </c>
      <c r="Y1633">
        <f>U1633/('d_고정'!$B$5*'6_기대효과'!$H$7/8)/'d_고정'!$B$6</f>
        <v/>
      </c>
      <c r="Z1633">
        <f>U1633/('d_고정'!$B$8*'6_기대효과'!$H$7/8)</f>
        <v/>
      </c>
    </row>
    <row r="1634">
      <c r="A1634">
        <f>RAND()</f>
        <v/>
      </c>
      <c r="B1634">
        <f>IF('d_시나리오'!$J$2='d_시나리오'!$H$2,'d_시나리오'!$I$2,IF(A1634&lt;('d_시나리오'!$I$2-'d_시나리오'!$H$2)/('d_시나리오'!$J$2-'d_시나리오'!$H$2),'d_시나리오'!$H$2+SQRT(A1634*('d_시나리오'!$J$2-'d_시나리오'!$H$2)*('d_시나리오'!$I$2-'d_시나리오'!$H$2)),'d_시나리오'!$J$2-SQRT((1-A1634)*('d_시나리오'!$J$2-'d_시나리오'!$H$2)*('d_시나리오'!$J$2-'d_시나리오'!$I$2))))</f>
        <v/>
      </c>
      <c r="C1634">
        <f>BETAINV(RAND(),2,6)</f>
        <v/>
      </c>
      <c r="D1634">
        <f>INDEX('d_분포'!$A$2:$A$28,RANDBETWEEN(1,27))</f>
        <v/>
      </c>
      <c r="E1634">
        <f>INDEX('d_분포'!$C$2:$C$5,RANDBETWEEN(1,4))*(0.9+0.2*RAND())</f>
        <v/>
      </c>
      <c r="F1634">
        <f>RAND()</f>
        <v/>
      </c>
      <c r="G1634">
        <f>IF('d_시나리오'!$J$3='d_시나리오'!$H$3,'d_시나리오'!$I$3,IF(F1634&lt;('d_시나리오'!$I$3-'d_시나리오'!$H$3)/('d_시나리오'!$J$3-'d_시나리오'!$H$3),'d_시나리오'!$H$3+SQRT(F1634*('d_시나리오'!$J$3-'d_시나리오'!$H$3)*('d_시나리오'!$I$3-'d_시나리오'!$H$3)),'d_시나리오'!$J$3-SQRT((1-F1634)*('d_시나리오'!$J$3-'d_시나리오'!$H$3)*('d_시나리오'!$J$3-'d_시나리오'!$I$3))))</f>
        <v/>
      </c>
      <c r="H1634">
        <f>RAND()</f>
        <v/>
      </c>
      <c r="I1634">
        <f>IF('d_시나리오'!$J$4='d_시나리오'!$H$4,'d_시나리오'!$I$4,IF(H1634&lt;('d_시나리오'!$I$4-'d_시나리오'!$H$4)/('d_시나리오'!$J$4-'d_시나리오'!$H$4),'d_시나리오'!$H$4+SQRT(H1634*('d_시나리오'!$J$4-'d_시나리오'!$H$4)*('d_시나리오'!$I$4-'d_시나리오'!$H$4)),'d_시나리오'!$J$4-SQRT((1-H1634)*('d_시나리오'!$J$4-'d_시나리오'!$H$4)*('d_시나리오'!$J$4-'d_시나리오'!$I$4))))</f>
        <v/>
      </c>
      <c r="J1634">
        <f>RAND()</f>
        <v/>
      </c>
      <c r="K1634">
        <f>IF('d_시나리오'!$J$5='d_시나리오'!$H$5,'d_시나리오'!$I$5,IF(J1634&lt;('d_시나리오'!$I$5-'d_시나리오'!$H$5)/('d_시나리오'!$J$5-'d_시나리오'!$H$5),'d_시나리오'!$H$5+SQRT(J1634*('d_시나리오'!$J$5-'d_시나리오'!$H$5)*('d_시나리오'!$I$5-'d_시나리오'!$H$5)),'d_시나리오'!$J$5-SQRT((1-J1634)*('d_시나리오'!$J$5-'d_시나리오'!$H$5)*('d_시나리오'!$J$5-'d_시나리오'!$I$5))))</f>
        <v/>
      </c>
      <c r="L1634">
        <f>RAND()</f>
        <v/>
      </c>
      <c r="M1634">
        <f>IF('d_시나리오'!$J$6='d_시나리오'!$H$6,'d_시나리오'!$I$6,IF(L1634&lt;('d_시나리오'!$I$6-'d_시나리오'!$H$6)/('d_시나리오'!$J$6-'d_시나리오'!$H$6),'d_시나리오'!$H$6+SQRT(L1634*('d_시나리오'!$J$6-'d_시나리오'!$H$6)*('d_시나리오'!$I$6-'d_시나리오'!$H$6)),'d_시나리오'!$J$6-SQRT((1-L1634)*('d_시나리오'!$J$6-'d_시나리오'!$H$6)*('d_시나리오'!$J$6-'d_시나리오'!$I$6))))</f>
        <v/>
      </c>
      <c r="N1634">
        <f>INDEX('d_분포'!$B$2:$B$57,RANDBETWEEN(1,56))</f>
        <v/>
      </c>
      <c r="O1634">
        <f>BETAINV(RAND(),5,5)</f>
        <v/>
      </c>
      <c r="P1634">
        <f>'d_고정'!$B$1*'6_기대효과'!$H$7*('d_시나리오'!$I$7/'d_고정'!$B$2)*B1634</f>
        <v/>
      </c>
      <c r="Q1634">
        <f>P1634*C1634</f>
        <v/>
      </c>
      <c r="R1634">
        <f>P1634*E1634</f>
        <v/>
      </c>
      <c r="S1634">
        <f>R1634*G1634</f>
        <v/>
      </c>
      <c r="T1634">
        <f>Q1634+S1634</f>
        <v/>
      </c>
      <c r="U1634">
        <f>(Q1634*D1634+S1634*I1634)*(1-O1634)</f>
        <v/>
      </c>
      <c r="V1634">
        <f>(R1634*K1634*N1634+'d_고정'!$B$3*('6_기대효과'!$H$7/8)*N1634*'d_고정'!$B$10*M1634*('6_기대효과'!$K$7/'d_고정'!$B$9))*(1-O1634)</f>
        <v/>
      </c>
      <c r="W1634">
        <f>(S1634*I1634+R1634*MAX(K1634-'d_고정'!$B$10*M1634*('6_기대효과'!$K$7/'d_고정'!$B$9),0)*N1634)*(1-O1634)</f>
        <v/>
      </c>
      <c r="X1634">
        <f>U1634+V1634</f>
        <v/>
      </c>
      <c r="Y1634">
        <f>U1634/('d_고정'!$B$5*'6_기대효과'!$H$7/8)/'d_고정'!$B$6</f>
        <v/>
      </c>
      <c r="Z1634">
        <f>U1634/('d_고정'!$B$8*'6_기대효과'!$H$7/8)</f>
        <v/>
      </c>
    </row>
    <row r="1635">
      <c r="A1635">
        <f>RAND()</f>
        <v/>
      </c>
      <c r="B1635">
        <f>IF('d_시나리오'!$J$2='d_시나리오'!$H$2,'d_시나리오'!$I$2,IF(A1635&lt;('d_시나리오'!$I$2-'d_시나리오'!$H$2)/('d_시나리오'!$J$2-'d_시나리오'!$H$2),'d_시나리오'!$H$2+SQRT(A1635*('d_시나리오'!$J$2-'d_시나리오'!$H$2)*('d_시나리오'!$I$2-'d_시나리오'!$H$2)),'d_시나리오'!$J$2-SQRT((1-A1635)*('d_시나리오'!$J$2-'d_시나리오'!$H$2)*('d_시나리오'!$J$2-'d_시나리오'!$I$2))))</f>
        <v/>
      </c>
      <c r="C1635">
        <f>BETAINV(RAND(),2,6)</f>
        <v/>
      </c>
      <c r="D1635">
        <f>INDEX('d_분포'!$A$2:$A$28,RANDBETWEEN(1,27))</f>
        <v/>
      </c>
      <c r="E1635">
        <f>INDEX('d_분포'!$C$2:$C$5,RANDBETWEEN(1,4))*(0.9+0.2*RAND())</f>
        <v/>
      </c>
      <c r="F1635">
        <f>RAND()</f>
        <v/>
      </c>
      <c r="G1635">
        <f>IF('d_시나리오'!$J$3='d_시나리오'!$H$3,'d_시나리오'!$I$3,IF(F1635&lt;('d_시나리오'!$I$3-'d_시나리오'!$H$3)/('d_시나리오'!$J$3-'d_시나리오'!$H$3),'d_시나리오'!$H$3+SQRT(F1635*('d_시나리오'!$J$3-'d_시나리오'!$H$3)*('d_시나리오'!$I$3-'d_시나리오'!$H$3)),'d_시나리오'!$J$3-SQRT((1-F1635)*('d_시나리오'!$J$3-'d_시나리오'!$H$3)*('d_시나리오'!$J$3-'d_시나리오'!$I$3))))</f>
        <v/>
      </c>
      <c r="H1635">
        <f>RAND()</f>
        <v/>
      </c>
      <c r="I1635">
        <f>IF('d_시나리오'!$J$4='d_시나리오'!$H$4,'d_시나리오'!$I$4,IF(H1635&lt;('d_시나리오'!$I$4-'d_시나리오'!$H$4)/('d_시나리오'!$J$4-'d_시나리오'!$H$4),'d_시나리오'!$H$4+SQRT(H1635*('d_시나리오'!$J$4-'d_시나리오'!$H$4)*('d_시나리오'!$I$4-'d_시나리오'!$H$4)),'d_시나리오'!$J$4-SQRT((1-H1635)*('d_시나리오'!$J$4-'d_시나리오'!$H$4)*('d_시나리오'!$J$4-'d_시나리오'!$I$4))))</f>
        <v/>
      </c>
      <c r="J1635">
        <f>RAND()</f>
        <v/>
      </c>
      <c r="K1635">
        <f>IF('d_시나리오'!$J$5='d_시나리오'!$H$5,'d_시나리오'!$I$5,IF(J1635&lt;('d_시나리오'!$I$5-'d_시나리오'!$H$5)/('d_시나리오'!$J$5-'d_시나리오'!$H$5),'d_시나리오'!$H$5+SQRT(J1635*('d_시나리오'!$J$5-'d_시나리오'!$H$5)*('d_시나리오'!$I$5-'d_시나리오'!$H$5)),'d_시나리오'!$J$5-SQRT((1-J1635)*('d_시나리오'!$J$5-'d_시나리오'!$H$5)*('d_시나리오'!$J$5-'d_시나리오'!$I$5))))</f>
        <v/>
      </c>
      <c r="L1635">
        <f>RAND()</f>
        <v/>
      </c>
      <c r="M1635">
        <f>IF('d_시나리오'!$J$6='d_시나리오'!$H$6,'d_시나리오'!$I$6,IF(L1635&lt;('d_시나리오'!$I$6-'d_시나리오'!$H$6)/('d_시나리오'!$J$6-'d_시나리오'!$H$6),'d_시나리오'!$H$6+SQRT(L1635*('d_시나리오'!$J$6-'d_시나리오'!$H$6)*('d_시나리오'!$I$6-'d_시나리오'!$H$6)),'d_시나리오'!$J$6-SQRT((1-L1635)*('d_시나리오'!$J$6-'d_시나리오'!$H$6)*('d_시나리오'!$J$6-'d_시나리오'!$I$6))))</f>
        <v/>
      </c>
      <c r="N1635">
        <f>INDEX('d_분포'!$B$2:$B$57,RANDBETWEEN(1,56))</f>
        <v/>
      </c>
      <c r="O1635">
        <f>BETAINV(RAND(),5,5)</f>
        <v/>
      </c>
      <c r="P1635">
        <f>'d_고정'!$B$1*'6_기대효과'!$H$7*('d_시나리오'!$I$7/'d_고정'!$B$2)*B1635</f>
        <v/>
      </c>
      <c r="Q1635">
        <f>P1635*C1635</f>
        <v/>
      </c>
      <c r="R1635">
        <f>P1635*E1635</f>
        <v/>
      </c>
      <c r="S1635">
        <f>R1635*G1635</f>
        <v/>
      </c>
      <c r="T1635">
        <f>Q1635+S1635</f>
        <v/>
      </c>
      <c r="U1635">
        <f>(Q1635*D1635+S1635*I1635)*(1-O1635)</f>
        <v/>
      </c>
      <c r="V1635">
        <f>(R1635*K1635*N1635+'d_고정'!$B$3*('6_기대효과'!$H$7/8)*N1635*'d_고정'!$B$10*M1635*('6_기대효과'!$K$7/'d_고정'!$B$9))*(1-O1635)</f>
        <v/>
      </c>
      <c r="W1635">
        <f>(S1635*I1635+R1635*MAX(K1635-'d_고정'!$B$10*M1635*('6_기대효과'!$K$7/'d_고정'!$B$9),0)*N1635)*(1-O1635)</f>
        <v/>
      </c>
      <c r="X1635">
        <f>U1635+V1635</f>
        <v/>
      </c>
      <c r="Y1635">
        <f>U1635/('d_고정'!$B$5*'6_기대효과'!$H$7/8)/'d_고정'!$B$6</f>
        <v/>
      </c>
      <c r="Z1635">
        <f>U1635/('d_고정'!$B$8*'6_기대효과'!$H$7/8)</f>
        <v/>
      </c>
    </row>
    <row r="1636">
      <c r="A1636">
        <f>RAND()</f>
        <v/>
      </c>
      <c r="B1636">
        <f>IF('d_시나리오'!$J$2='d_시나리오'!$H$2,'d_시나리오'!$I$2,IF(A1636&lt;('d_시나리오'!$I$2-'d_시나리오'!$H$2)/('d_시나리오'!$J$2-'d_시나리오'!$H$2),'d_시나리오'!$H$2+SQRT(A1636*('d_시나리오'!$J$2-'d_시나리오'!$H$2)*('d_시나리오'!$I$2-'d_시나리오'!$H$2)),'d_시나리오'!$J$2-SQRT((1-A1636)*('d_시나리오'!$J$2-'d_시나리오'!$H$2)*('d_시나리오'!$J$2-'d_시나리오'!$I$2))))</f>
        <v/>
      </c>
      <c r="C1636">
        <f>BETAINV(RAND(),2,6)</f>
        <v/>
      </c>
      <c r="D1636">
        <f>INDEX('d_분포'!$A$2:$A$28,RANDBETWEEN(1,27))</f>
        <v/>
      </c>
      <c r="E1636">
        <f>INDEX('d_분포'!$C$2:$C$5,RANDBETWEEN(1,4))*(0.9+0.2*RAND())</f>
        <v/>
      </c>
      <c r="F1636">
        <f>RAND()</f>
        <v/>
      </c>
      <c r="G1636">
        <f>IF('d_시나리오'!$J$3='d_시나리오'!$H$3,'d_시나리오'!$I$3,IF(F1636&lt;('d_시나리오'!$I$3-'d_시나리오'!$H$3)/('d_시나리오'!$J$3-'d_시나리오'!$H$3),'d_시나리오'!$H$3+SQRT(F1636*('d_시나리오'!$J$3-'d_시나리오'!$H$3)*('d_시나리오'!$I$3-'d_시나리오'!$H$3)),'d_시나리오'!$J$3-SQRT((1-F1636)*('d_시나리오'!$J$3-'d_시나리오'!$H$3)*('d_시나리오'!$J$3-'d_시나리오'!$I$3))))</f>
        <v/>
      </c>
      <c r="H1636">
        <f>RAND()</f>
        <v/>
      </c>
      <c r="I1636">
        <f>IF('d_시나리오'!$J$4='d_시나리오'!$H$4,'d_시나리오'!$I$4,IF(H1636&lt;('d_시나리오'!$I$4-'d_시나리오'!$H$4)/('d_시나리오'!$J$4-'d_시나리오'!$H$4),'d_시나리오'!$H$4+SQRT(H1636*('d_시나리오'!$J$4-'d_시나리오'!$H$4)*('d_시나리오'!$I$4-'d_시나리오'!$H$4)),'d_시나리오'!$J$4-SQRT((1-H1636)*('d_시나리오'!$J$4-'d_시나리오'!$H$4)*('d_시나리오'!$J$4-'d_시나리오'!$I$4))))</f>
        <v/>
      </c>
      <c r="J1636">
        <f>RAND()</f>
        <v/>
      </c>
      <c r="K1636">
        <f>IF('d_시나리오'!$J$5='d_시나리오'!$H$5,'d_시나리오'!$I$5,IF(J1636&lt;('d_시나리오'!$I$5-'d_시나리오'!$H$5)/('d_시나리오'!$J$5-'d_시나리오'!$H$5),'d_시나리오'!$H$5+SQRT(J1636*('d_시나리오'!$J$5-'d_시나리오'!$H$5)*('d_시나리오'!$I$5-'d_시나리오'!$H$5)),'d_시나리오'!$J$5-SQRT((1-J1636)*('d_시나리오'!$J$5-'d_시나리오'!$H$5)*('d_시나리오'!$J$5-'d_시나리오'!$I$5))))</f>
        <v/>
      </c>
      <c r="L1636">
        <f>RAND()</f>
        <v/>
      </c>
      <c r="M1636">
        <f>IF('d_시나리오'!$J$6='d_시나리오'!$H$6,'d_시나리오'!$I$6,IF(L1636&lt;('d_시나리오'!$I$6-'d_시나리오'!$H$6)/('d_시나리오'!$J$6-'d_시나리오'!$H$6),'d_시나리오'!$H$6+SQRT(L1636*('d_시나리오'!$J$6-'d_시나리오'!$H$6)*('d_시나리오'!$I$6-'d_시나리오'!$H$6)),'d_시나리오'!$J$6-SQRT((1-L1636)*('d_시나리오'!$J$6-'d_시나리오'!$H$6)*('d_시나리오'!$J$6-'d_시나리오'!$I$6))))</f>
        <v/>
      </c>
      <c r="N1636">
        <f>INDEX('d_분포'!$B$2:$B$57,RANDBETWEEN(1,56))</f>
        <v/>
      </c>
      <c r="O1636">
        <f>BETAINV(RAND(),5,5)</f>
        <v/>
      </c>
      <c r="P1636">
        <f>'d_고정'!$B$1*'6_기대효과'!$H$7*('d_시나리오'!$I$7/'d_고정'!$B$2)*B1636</f>
        <v/>
      </c>
      <c r="Q1636">
        <f>P1636*C1636</f>
        <v/>
      </c>
      <c r="R1636">
        <f>P1636*E1636</f>
        <v/>
      </c>
      <c r="S1636">
        <f>R1636*G1636</f>
        <v/>
      </c>
      <c r="T1636">
        <f>Q1636+S1636</f>
        <v/>
      </c>
      <c r="U1636">
        <f>(Q1636*D1636+S1636*I1636)*(1-O1636)</f>
        <v/>
      </c>
      <c r="V1636">
        <f>(R1636*K1636*N1636+'d_고정'!$B$3*('6_기대효과'!$H$7/8)*N1636*'d_고정'!$B$10*M1636*('6_기대효과'!$K$7/'d_고정'!$B$9))*(1-O1636)</f>
        <v/>
      </c>
      <c r="W1636">
        <f>(S1636*I1636+R1636*MAX(K1636-'d_고정'!$B$10*M1636*('6_기대효과'!$K$7/'d_고정'!$B$9),0)*N1636)*(1-O1636)</f>
        <v/>
      </c>
      <c r="X1636">
        <f>U1636+V1636</f>
        <v/>
      </c>
      <c r="Y1636">
        <f>U1636/('d_고정'!$B$5*'6_기대효과'!$H$7/8)/'d_고정'!$B$6</f>
        <v/>
      </c>
      <c r="Z1636">
        <f>U1636/('d_고정'!$B$8*'6_기대효과'!$H$7/8)</f>
        <v/>
      </c>
    </row>
    <row r="1637">
      <c r="A1637">
        <f>RAND()</f>
        <v/>
      </c>
      <c r="B1637">
        <f>IF('d_시나리오'!$J$2='d_시나리오'!$H$2,'d_시나리오'!$I$2,IF(A1637&lt;('d_시나리오'!$I$2-'d_시나리오'!$H$2)/('d_시나리오'!$J$2-'d_시나리오'!$H$2),'d_시나리오'!$H$2+SQRT(A1637*('d_시나리오'!$J$2-'d_시나리오'!$H$2)*('d_시나리오'!$I$2-'d_시나리오'!$H$2)),'d_시나리오'!$J$2-SQRT((1-A1637)*('d_시나리오'!$J$2-'d_시나리오'!$H$2)*('d_시나리오'!$J$2-'d_시나리오'!$I$2))))</f>
        <v/>
      </c>
      <c r="C1637">
        <f>BETAINV(RAND(),2,6)</f>
        <v/>
      </c>
      <c r="D1637">
        <f>INDEX('d_분포'!$A$2:$A$28,RANDBETWEEN(1,27))</f>
        <v/>
      </c>
      <c r="E1637">
        <f>INDEX('d_분포'!$C$2:$C$5,RANDBETWEEN(1,4))*(0.9+0.2*RAND())</f>
        <v/>
      </c>
      <c r="F1637">
        <f>RAND()</f>
        <v/>
      </c>
      <c r="G1637">
        <f>IF('d_시나리오'!$J$3='d_시나리오'!$H$3,'d_시나리오'!$I$3,IF(F1637&lt;('d_시나리오'!$I$3-'d_시나리오'!$H$3)/('d_시나리오'!$J$3-'d_시나리오'!$H$3),'d_시나리오'!$H$3+SQRT(F1637*('d_시나리오'!$J$3-'d_시나리오'!$H$3)*('d_시나리오'!$I$3-'d_시나리오'!$H$3)),'d_시나리오'!$J$3-SQRT((1-F1637)*('d_시나리오'!$J$3-'d_시나리오'!$H$3)*('d_시나리오'!$J$3-'d_시나리오'!$I$3))))</f>
        <v/>
      </c>
      <c r="H1637">
        <f>RAND()</f>
        <v/>
      </c>
      <c r="I1637">
        <f>IF('d_시나리오'!$J$4='d_시나리오'!$H$4,'d_시나리오'!$I$4,IF(H1637&lt;('d_시나리오'!$I$4-'d_시나리오'!$H$4)/('d_시나리오'!$J$4-'d_시나리오'!$H$4),'d_시나리오'!$H$4+SQRT(H1637*('d_시나리오'!$J$4-'d_시나리오'!$H$4)*('d_시나리오'!$I$4-'d_시나리오'!$H$4)),'d_시나리오'!$J$4-SQRT((1-H1637)*('d_시나리오'!$J$4-'d_시나리오'!$H$4)*('d_시나리오'!$J$4-'d_시나리오'!$I$4))))</f>
        <v/>
      </c>
      <c r="J1637">
        <f>RAND()</f>
        <v/>
      </c>
      <c r="K1637">
        <f>IF('d_시나리오'!$J$5='d_시나리오'!$H$5,'d_시나리오'!$I$5,IF(J1637&lt;('d_시나리오'!$I$5-'d_시나리오'!$H$5)/('d_시나리오'!$J$5-'d_시나리오'!$H$5),'d_시나리오'!$H$5+SQRT(J1637*('d_시나리오'!$J$5-'d_시나리오'!$H$5)*('d_시나리오'!$I$5-'d_시나리오'!$H$5)),'d_시나리오'!$J$5-SQRT((1-J1637)*('d_시나리오'!$J$5-'d_시나리오'!$H$5)*('d_시나리오'!$J$5-'d_시나리오'!$I$5))))</f>
        <v/>
      </c>
      <c r="L1637">
        <f>RAND()</f>
        <v/>
      </c>
      <c r="M1637">
        <f>IF('d_시나리오'!$J$6='d_시나리오'!$H$6,'d_시나리오'!$I$6,IF(L1637&lt;('d_시나리오'!$I$6-'d_시나리오'!$H$6)/('d_시나리오'!$J$6-'d_시나리오'!$H$6),'d_시나리오'!$H$6+SQRT(L1637*('d_시나리오'!$J$6-'d_시나리오'!$H$6)*('d_시나리오'!$I$6-'d_시나리오'!$H$6)),'d_시나리오'!$J$6-SQRT((1-L1637)*('d_시나리오'!$J$6-'d_시나리오'!$H$6)*('d_시나리오'!$J$6-'d_시나리오'!$I$6))))</f>
        <v/>
      </c>
      <c r="N1637">
        <f>INDEX('d_분포'!$B$2:$B$57,RANDBETWEEN(1,56))</f>
        <v/>
      </c>
      <c r="O1637">
        <f>BETAINV(RAND(),5,5)</f>
        <v/>
      </c>
      <c r="P1637">
        <f>'d_고정'!$B$1*'6_기대효과'!$H$7*('d_시나리오'!$I$7/'d_고정'!$B$2)*B1637</f>
        <v/>
      </c>
      <c r="Q1637">
        <f>P1637*C1637</f>
        <v/>
      </c>
      <c r="R1637">
        <f>P1637*E1637</f>
        <v/>
      </c>
      <c r="S1637">
        <f>R1637*G1637</f>
        <v/>
      </c>
      <c r="T1637">
        <f>Q1637+S1637</f>
        <v/>
      </c>
      <c r="U1637">
        <f>(Q1637*D1637+S1637*I1637)*(1-O1637)</f>
        <v/>
      </c>
      <c r="V1637">
        <f>(R1637*K1637*N1637+'d_고정'!$B$3*('6_기대효과'!$H$7/8)*N1637*'d_고정'!$B$10*M1637*('6_기대효과'!$K$7/'d_고정'!$B$9))*(1-O1637)</f>
        <v/>
      </c>
      <c r="W1637">
        <f>(S1637*I1637+R1637*MAX(K1637-'d_고정'!$B$10*M1637*('6_기대효과'!$K$7/'d_고정'!$B$9),0)*N1637)*(1-O1637)</f>
        <v/>
      </c>
      <c r="X1637">
        <f>U1637+V1637</f>
        <v/>
      </c>
      <c r="Y1637">
        <f>U1637/('d_고정'!$B$5*'6_기대효과'!$H$7/8)/'d_고정'!$B$6</f>
        <v/>
      </c>
      <c r="Z1637">
        <f>U1637/('d_고정'!$B$8*'6_기대효과'!$H$7/8)</f>
        <v/>
      </c>
    </row>
    <row r="1638">
      <c r="A1638">
        <f>RAND()</f>
        <v/>
      </c>
      <c r="B1638">
        <f>IF('d_시나리오'!$J$2='d_시나리오'!$H$2,'d_시나리오'!$I$2,IF(A1638&lt;('d_시나리오'!$I$2-'d_시나리오'!$H$2)/('d_시나리오'!$J$2-'d_시나리오'!$H$2),'d_시나리오'!$H$2+SQRT(A1638*('d_시나리오'!$J$2-'d_시나리오'!$H$2)*('d_시나리오'!$I$2-'d_시나리오'!$H$2)),'d_시나리오'!$J$2-SQRT((1-A1638)*('d_시나리오'!$J$2-'d_시나리오'!$H$2)*('d_시나리오'!$J$2-'d_시나리오'!$I$2))))</f>
        <v/>
      </c>
      <c r="C1638">
        <f>BETAINV(RAND(),2,6)</f>
        <v/>
      </c>
      <c r="D1638">
        <f>INDEX('d_분포'!$A$2:$A$28,RANDBETWEEN(1,27))</f>
        <v/>
      </c>
      <c r="E1638">
        <f>INDEX('d_분포'!$C$2:$C$5,RANDBETWEEN(1,4))*(0.9+0.2*RAND())</f>
        <v/>
      </c>
      <c r="F1638">
        <f>RAND()</f>
        <v/>
      </c>
      <c r="G1638">
        <f>IF('d_시나리오'!$J$3='d_시나리오'!$H$3,'d_시나리오'!$I$3,IF(F1638&lt;('d_시나리오'!$I$3-'d_시나리오'!$H$3)/('d_시나리오'!$J$3-'d_시나리오'!$H$3),'d_시나리오'!$H$3+SQRT(F1638*('d_시나리오'!$J$3-'d_시나리오'!$H$3)*('d_시나리오'!$I$3-'d_시나리오'!$H$3)),'d_시나리오'!$J$3-SQRT((1-F1638)*('d_시나리오'!$J$3-'d_시나리오'!$H$3)*('d_시나리오'!$J$3-'d_시나리오'!$I$3))))</f>
        <v/>
      </c>
      <c r="H1638">
        <f>RAND()</f>
        <v/>
      </c>
      <c r="I1638">
        <f>IF('d_시나리오'!$J$4='d_시나리오'!$H$4,'d_시나리오'!$I$4,IF(H1638&lt;('d_시나리오'!$I$4-'d_시나리오'!$H$4)/('d_시나리오'!$J$4-'d_시나리오'!$H$4),'d_시나리오'!$H$4+SQRT(H1638*('d_시나리오'!$J$4-'d_시나리오'!$H$4)*('d_시나리오'!$I$4-'d_시나리오'!$H$4)),'d_시나리오'!$J$4-SQRT((1-H1638)*('d_시나리오'!$J$4-'d_시나리오'!$H$4)*('d_시나리오'!$J$4-'d_시나리오'!$I$4))))</f>
        <v/>
      </c>
      <c r="J1638">
        <f>RAND()</f>
        <v/>
      </c>
      <c r="K1638">
        <f>IF('d_시나리오'!$J$5='d_시나리오'!$H$5,'d_시나리오'!$I$5,IF(J1638&lt;('d_시나리오'!$I$5-'d_시나리오'!$H$5)/('d_시나리오'!$J$5-'d_시나리오'!$H$5),'d_시나리오'!$H$5+SQRT(J1638*('d_시나리오'!$J$5-'d_시나리오'!$H$5)*('d_시나리오'!$I$5-'d_시나리오'!$H$5)),'d_시나리오'!$J$5-SQRT((1-J1638)*('d_시나리오'!$J$5-'d_시나리오'!$H$5)*('d_시나리오'!$J$5-'d_시나리오'!$I$5))))</f>
        <v/>
      </c>
      <c r="L1638">
        <f>RAND()</f>
        <v/>
      </c>
      <c r="M1638">
        <f>IF('d_시나리오'!$J$6='d_시나리오'!$H$6,'d_시나리오'!$I$6,IF(L1638&lt;('d_시나리오'!$I$6-'d_시나리오'!$H$6)/('d_시나리오'!$J$6-'d_시나리오'!$H$6),'d_시나리오'!$H$6+SQRT(L1638*('d_시나리오'!$J$6-'d_시나리오'!$H$6)*('d_시나리오'!$I$6-'d_시나리오'!$H$6)),'d_시나리오'!$J$6-SQRT((1-L1638)*('d_시나리오'!$J$6-'d_시나리오'!$H$6)*('d_시나리오'!$J$6-'d_시나리오'!$I$6))))</f>
        <v/>
      </c>
      <c r="N1638">
        <f>INDEX('d_분포'!$B$2:$B$57,RANDBETWEEN(1,56))</f>
        <v/>
      </c>
      <c r="O1638">
        <f>BETAINV(RAND(),5,5)</f>
        <v/>
      </c>
      <c r="P1638">
        <f>'d_고정'!$B$1*'6_기대효과'!$H$7*('d_시나리오'!$I$7/'d_고정'!$B$2)*B1638</f>
        <v/>
      </c>
      <c r="Q1638">
        <f>P1638*C1638</f>
        <v/>
      </c>
      <c r="R1638">
        <f>P1638*E1638</f>
        <v/>
      </c>
      <c r="S1638">
        <f>R1638*G1638</f>
        <v/>
      </c>
      <c r="T1638">
        <f>Q1638+S1638</f>
        <v/>
      </c>
      <c r="U1638">
        <f>(Q1638*D1638+S1638*I1638)*(1-O1638)</f>
        <v/>
      </c>
      <c r="V1638">
        <f>(R1638*K1638*N1638+'d_고정'!$B$3*('6_기대효과'!$H$7/8)*N1638*'d_고정'!$B$10*M1638*('6_기대효과'!$K$7/'d_고정'!$B$9))*(1-O1638)</f>
        <v/>
      </c>
      <c r="W1638">
        <f>(S1638*I1638+R1638*MAX(K1638-'d_고정'!$B$10*M1638*('6_기대효과'!$K$7/'d_고정'!$B$9),0)*N1638)*(1-O1638)</f>
        <v/>
      </c>
      <c r="X1638">
        <f>U1638+V1638</f>
        <v/>
      </c>
      <c r="Y1638">
        <f>U1638/('d_고정'!$B$5*'6_기대효과'!$H$7/8)/'d_고정'!$B$6</f>
        <v/>
      </c>
      <c r="Z1638">
        <f>U1638/('d_고정'!$B$8*'6_기대효과'!$H$7/8)</f>
        <v/>
      </c>
    </row>
    <row r="1639">
      <c r="A1639">
        <f>RAND()</f>
        <v/>
      </c>
      <c r="B1639">
        <f>IF('d_시나리오'!$J$2='d_시나리오'!$H$2,'d_시나리오'!$I$2,IF(A1639&lt;('d_시나리오'!$I$2-'d_시나리오'!$H$2)/('d_시나리오'!$J$2-'d_시나리오'!$H$2),'d_시나리오'!$H$2+SQRT(A1639*('d_시나리오'!$J$2-'d_시나리오'!$H$2)*('d_시나리오'!$I$2-'d_시나리오'!$H$2)),'d_시나리오'!$J$2-SQRT((1-A1639)*('d_시나리오'!$J$2-'d_시나리오'!$H$2)*('d_시나리오'!$J$2-'d_시나리오'!$I$2))))</f>
        <v/>
      </c>
      <c r="C1639">
        <f>BETAINV(RAND(),2,6)</f>
        <v/>
      </c>
      <c r="D1639">
        <f>INDEX('d_분포'!$A$2:$A$28,RANDBETWEEN(1,27))</f>
        <v/>
      </c>
      <c r="E1639">
        <f>INDEX('d_분포'!$C$2:$C$5,RANDBETWEEN(1,4))*(0.9+0.2*RAND())</f>
        <v/>
      </c>
      <c r="F1639">
        <f>RAND()</f>
        <v/>
      </c>
      <c r="G1639">
        <f>IF('d_시나리오'!$J$3='d_시나리오'!$H$3,'d_시나리오'!$I$3,IF(F1639&lt;('d_시나리오'!$I$3-'d_시나리오'!$H$3)/('d_시나리오'!$J$3-'d_시나리오'!$H$3),'d_시나리오'!$H$3+SQRT(F1639*('d_시나리오'!$J$3-'d_시나리오'!$H$3)*('d_시나리오'!$I$3-'d_시나리오'!$H$3)),'d_시나리오'!$J$3-SQRT((1-F1639)*('d_시나리오'!$J$3-'d_시나리오'!$H$3)*('d_시나리오'!$J$3-'d_시나리오'!$I$3))))</f>
        <v/>
      </c>
      <c r="H1639">
        <f>RAND()</f>
        <v/>
      </c>
      <c r="I1639">
        <f>IF('d_시나리오'!$J$4='d_시나리오'!$H$4,'d_시나리오'!$I$4,IF(H1639&lt;('d_시나리오'!$I$4-'d_시나리오'!$H$4)/('d_시나리오'!$J$4-'d_시나리오'!$H$4),'d_시나리오'!$H$4+SQRT(H1639*('d_시나리오'!$J$4-'d_시나리오'!$H$4)*('d_시나리오'!$I$4-'d_시나리오'!$H$4)),'d_시나리오'!$J$4-SQRT((1-H1639)*('d_시나리오'!$J$4-'d_시나리오'!$H$4)*('d_시나리오'!$J$4-'d_시나리오'!$I$4))))</f>
        <v/>
      </c>
      <c r="J1639">
        <f>RAND()</f>
        <v/>
      </c>
      <c r="K1639">
        <f>IF('d_시나리오'!$J$5='d_시나리오'!$H$5,'d_시나리오'!$I$5,IF(J1639&lt;('d_시나리오'!$I$5-'d_시나리오'!$H$5)/('d_시나리오'!$J$5-'d_시나리오'!$H$5),'d_시나리오'!$H$5+SQRT(J1639*('d_시나리오'!$J$5-'d_시나리오'!$H$5)*('d_시나리오'!$I$5-'d_시나리오'!$H$5)),'d_시나리오'!$J$5-SQRT((1-J1639)*('d_시나리오'!$J$5-'d_시나리오'!$H$5)*('d_시나리오'!$J$5-'d_시나리오'!$I$5))))</f>
        <v/>
      </c>
      <c r="L1639">
        <f>RAND()</f>
        <v/>
      </c>
      <c r="M1639">
        <f>IF('d_시나리오'!$J$6='d_시나리오'!$H$6,'d_시나리오'!$I$6,IF(L1639&lt;('d_시나리오'!$I$6-'d_시나리오'!$H$6)/('d_시나리오'!$J$6-'d_시나리오'!$H$6),'d_시나리오'!$H$6+SQRT(L1639*('d_시나리오'!$J$6-'d_시나리오'!$H$6)*('d_시나리오'!$I$6-'d_시나리오'!$H$6)),'d_시나리오'!$J$6-SQRT((1-L1639)*('d_시나리오'!$J$6-'d_시나리오'!$H$6)*('d_시나리오'!$J$6-'d_시나리오'!$I$6))))</f>
        <v/>
      </c>
      <c r="N1639">
        <f>INDEX('d_분포'!$B$2:$B$57,RANDBETWEEN(1,56))</f>
        <v/>
      </c>
      <c r="O1639">
        <f>BETAINV(RAND(),5,5)</f>
        <v/>
      </c>
      <c r="P1639">
        <f>'d_고정'!$B$1*'6_기대효과'!$H$7*('d_시나리오'!$I$7/'d_고정'!$B$2)*B1639</f>
        <v/>
      </c>
      <c r="Q1639">
        <f>P1639*C1639</f>
        <v/>
      </c>
      <c r="R1639">
        <f>P1639*E1639</f>
        <v/>
      </c>
      <c r="S1639">
        <f>R1639*G1639</f>
        <v/>
      </c>
      <c r="T1639">
        <f>Q1639+S1639</f>
        <v/>
      </c>
      <c r="U1639">
        <f>(Q1639*D1639+S1639*I1639)*(1-O1639)</f>
        <v/>
      </c>
      <c r="V1639">
        <f>(R1639*K1639*N1639+'d_고정'!$B$3*('6_기대효과'!$H$7/8)*N1639*'d_고정'!$B$10*M1639*('6_기대효과'!$K$7/'d_고정'!$B$9))*(1-O1639)</f>
        <v/>
      </c>
      <c r="W1639">
        <f>(S1639*I1639+R1639*MAX(K1639-'d_고정'!$B$10*M1639*('6_기대효과'!$K$7/'d_고정'!$B$9),0)*N1639)*(1-O1639)</f>
        <v/>
      </c>
      <c r="X1639">
        <f>U1639+V1639</f>
        <v/>
      </c>
      <c r="Y1639">
        <f>U1639/('d_고정'!$B$5*'6_기대효과'!$H$7/8)/'d_고정'!$B$6</f>
        <v/>
      </c>
      <c r="Z1639">
        <f>U1639/('d_고정'!$B$8*'6_기대효과'!$H$7/8)</f>
        <v/>
      </c>
    </row>
    <row r="1640">
      <c r="A1640">
        <f>RAND()</f>
        <v/>
      </c>
      <c r="B1640">
        <f>IF('d_시나리오'!$J$2='d_시나리오'!$H$2,'d_시나리오'!$I$2,IF(A1640&lt;('d_시나리오'!$I$2-'d_시나리오'!$H$2)/('d_시나리오'!$J$2-'d_시나리오'!$H$2),'d_시나리오'!$H$2+SQRT(A1640*('d_시나리오'!$J$2-'d_시나리오'!$H$2)*('d_시나리오'!$I$2-'d_시나리오'!$H$2)),'d_시나리오'!$J$2-SQRT((1-A1640)*('d_시나리오'!$J$2-'d_시나리오'!$H$2)*('d_시나리오'!$J$2-'d_시나리오'!$I$2))))</f>
        <v/>
      </c>
      <c r="C1640">
        <f>BETAINV(RAND(),2,6)</f>
        <v/>
      </c>
      <c r="D1640">
        <f>INDEX('d_분포'!$A$2:$A$28,RANDBETWEEN(1,27))</f>
        <v/>
      </c>
      <c r="E1640">
        <f>INDEX('d_분포'!$C$2:$C$5,RANDBETWEEN(1,4))*(0.9+0.2*RAND())</f>
        <v/>
      </c>
      <c r="F1640">
        <f>RAND()</f>
        <v/>
      </c>
      <c r="G1640">
        <f>IF('d_시나리오'!$J$3='d_시나리오'!$H$3,'d_시나리오'!$I$3,IF(F1640&lt;('d_시나리오'!$I$3-'d_시나리오'!$H$3)/('d_시나리오'!$J$3-'d_시나리오'!$H$3),'d_시나리오'!$H$3+SQRT(F1640*('d_시나리오'!$J$3-'d_시나리오'!$H$3)*('d_시나리오'!$I$3-'d_시나리오'!$H$3)),'d_시나리오'!$J$3-SQRT((1-F1640)*('d_시나리오'!$J$3-'d_시나리오'!$H$3)*('d_시나리오'!$J$3-'d_시나리오'!$I$3))))</f>
        <v/>
      </c>
      <c r="H1640">
        <f>RAND()</f>
        <v/>
      </c>
      <c r="I1640">
        <f>IF('d_시나리오'!$J$4='d_시나리오'!$H$4,'d_시나리오'!$I$4,IF(H1640&lt;('d_시나리오'!$I$4-'d_시나리오'!$H$4)/('d_시나리오'!$J$4-'d_시나리오'!$H$4),'d_시나리오'!$H$4+SQRT(H1640*('d_시나리오'!$J$4-'d_시나리오'!$H$4)*('d_시나리오'!$I$4-'d_시나리오'!$H$4)),'d_시나리오'!$J$4-SQRT((1-H1640)*('d_시나리오'!$J$4-'d_시나리오'!$H$4)*('d_시나리오'!$J$4-'d_시나리오'!$I$4))))</f>
        <v/>
      </c>
      <c r="J1640">
        <f>RAND()</f>
        <v/>
      </c>
      <c r="K1640">
        <f>IF('d_시나리오'!$J$5='d_시나리오'!$H$5,'d_시나리오'!$I$5,IF(J1640&lt;('d_시나리오'!$I$5-'d_시나리오'!$H$5)/('d_시나리오'!$J$5-'d_시나리오'!$H$5),'d_시나리오'!$H$5+SQRT(J1640*('d_시나리오'!$J$5-'d_시나리오'!$H$5)*('d_시나리오'!$I$5-'d_시나리오'!$H$5)),'d_시나리오'!$J$5-SQRT((1-J1640)*('d_시나리오'!$J$5-'d_시나리오'!$H$5)*('d_시나리오'!$J$5-'d_시나리오'!$I$5))))</f>
        <v/>
      </c>
      <c r="L1640">
        <f>RAND()</f>
        <v/>
      </c>
      <c r="M1640">
        <f>IF('d_시나리오'!$J$6='d_시나리오'!$H$6,'d_시나리오'!$I$6,IF(L1640&lt;('d_시나리오'!$I$6-'d_시나리오'!$H$6)/('d_시나리오'!$J$6-'d_시나리오'!$H$6),'d_시나리오'!$H$6+SQRT(L1640*('d_시나리오'!$J$6-'d_시나리오'!$H$6)*('d_시나리오'!$I$6-'d_시나리오'!$H$6)),'d_시나리오'!$J$6-SQRT((1-L1640)*('d_시나리오'!$J$6-'d_시나리오'!$H$6)*('d_시나리오'!$J$6-'d_시나리오'!$I$6))))</f>
        <v/>
      </c>
      <c r="N1640">
        <f>INDEX('d_분포'!$B$2:$B$57,RANDBETWEEN(1,56))</f>
        <v/>
      </c>
      <c r="O1640">
        <f>BETAINV(RAND(),5,5)</f>
        <v/>
      </c>
      <c r="P1640">
        <f>'d_고정'!$B$1*'6_기대효과'!$H$7*('d_시나리오'!$I$7/'d_고정'!$B$2)*B1640</f>
        <v/>
      </c>
      <c r="Q1640">
        <f>P1640*C1640</f>
        <v/>
      </c>
      <c r="R1640">
        <f>P1640*E1640</f>
        <v/>
      </c>
      <c r="S1640">
        <f>R1640*G1640</f>
        <v/>
      </c>
      <c r="T1640">
        <f>Q1640+S1640</f>
        <v/>
      </c>
      <c r="U1640">
        <f>(Q1640*D1640+S1640*I1640)*(1-O1640)</f>
        <v/>
      </c>
      <c r="V1640">
        <f>(R1640*K1640*N1640+'d_고정'!$B$3*('6_기대효과'!$H$7/8)*N1640*'d_고정'!$B$10*M1640*('6_기대효과'!$K$7/'d_고정'!$B$9))*(1-O1640)</f>
        <v/>
      </c>
      <c r="W1640">
        <f>(S1640*I1640+R1640*MAX(K1640-'d_고정'!$B$10*M1640*('6_기대효과'!$K$7/'d_고정'!$B$9),0)*N1640)*(1-O1640)</f>
        <v/>
      </c>
      <c r="X1640">
        <f>U1640+V1640</f>
        <v/>
      </c>
      <c r="Y1640">
        <f>U1640/('d_고정'!$B$5*'6_기대효과'!$H$7/8)/'d_고정'!$B$6</f>
        <v/>
      </c>
      <c r="Z1640">
        <f>U1640/('d_고정'!$B$8*'6_기대효과'!$H$7/8)</f>
        <v/>
      </c>
    </row>
    <row r="1641">
      <c r="A1641">
        <f>RAND()</f>
        <v/>
      </c>
      <c r="B1641">
        <f>IF('d_시나리오'!$J$2='d_시나리오'!$H$2,'d_시나리오'!$I$2,IF(A1641&lt;('d_시나리오'!$I$2-'d_시나리오'!$H$2)/('d_시나리오'!$J$2-'d_시나리오'!$H$2),'d_시나리오'!$H$2+SQRT(A1641*('d_시나리오'!$J$2-'d_시나리오'!$H$2)*('d_시나리오'!$I$2-'d_시나리오'!$H$2)),'d_시나리오'!$J$2-SQRT((1-A1641)*('d_시나리오'!$J$2-'d_시나리오'!$H$2)*('d_시나리오'!$J$2-'d_시나리오'!$I$2))))</f>
        <v/>
      </c>
      <c r="C1641">
        <f>BETAINV(RAND(),2,6)</f>
        <v/>
      </c>
      <c r="D1641">
        <f>INDEX('d_분포'!$A$2:$A$28,RANDBETWEEN(1,27))</f>
        <v/>
      </c>
      <c r="E1641">
        <f>INDEX('d_분포'!$C$2:$C$5,RANDBETWEEN(1,4))*(0.9+0.2*RAND())</f>
        <v/>
      </c>
      <c r="F1641">
        <f>RAND()</f>
        <v/>
      </c>
      <c r="G1641">
        <f>IF('d_시나리오'!$J$3='d_시나리오'!$H$3,'d_시나리오'!$I$3,IF(F1641&lt;('d_시나리오'!$I$3-'d_시나리오'!$H$3)/('d_시나리오'!$J$3-'d_시나리오'!$H$3),'d_시나리오'!$H$3+SQRT(F1641*('d_시나리오'!$J$3-'d_시나리오'!$H$3)*('d_시나리오'!$I$3-'d_시나리오'!$H$3)),'d_시나리오'!$J$3-SQRT((1-F1641)*('d_시나리오'!$J$3-'d_시나리오'!$H$3)*('d_시나리오'!$J$3-'d_시나리오'!$I$3))))</f>
        <v/>
      </c>
      <c r="H1641">
        <f>RAND()</f>
        <v/>
      </c>
      <c r="I1641">
        <f>IF('d_시나리오'!$J$4='d_시나리오'!$H$4,'d_시나리오'!$I$4,IF(H1641&lt;('d_시나리오'!$I$4-'d_시나리오'!$H$4)/('d_시나리오'!$J$4-'d_시나리오'!$H$4),'d_시나리오'!$H$4+SQRT(H1641*('d_시나리오'!$J$4-'d_시나리오'!$H$4)*('d_시나리오'!$I$4-'d_시나리오'!$H$4)),'d_시나리오'!$J$4-SQRT((1-H1641)*('d_시나리오'!$J$4-'d_시나리오'!$H$4)*('d_시나리오'!$J$4-'d_시나리오'!$I$4))))</f>
        <v/>
      </c>
      <c r="J1641">
        <f>RAND()</f>
        <v/>
      </c>
      <c r="K1641">
        <f>IF('d_시나리오'!$J$5='d_시나리오'!$H$5,'d_시나리오'!$I$5,IF(J1641&lt;('d_시나리오'!$I$5-'d_시나리오'!$H$5)/('d_시나리오'!$J$5-'d_시나리오'!$H$5),'d_시나리오'!$H$5+SQRT(J1641*('d_시나리오'!$J$5-'d_시나리오'!$H$5)*('d_시나리오'!$I$5-'d_시나리오'!$H$5)),'d_시나리오'!$J$5-SQRT((1-J1641)*('d_시나리오'!$J$5-'d_시나리오'!$H$5)*('d_시나리오'!$J$5-'d_시나리오'!$I$5))))</f>
        <v/>
      </c>
      <c r="L1641">
        <f>RAND()</f>
        <v/>
      </c>
      <c r="M1641">
        <f>IF('d_시나리오'!$J$6='d_시나리오'!$H$6,'d_시나리오'!$I$6,IF(L1641&lt;('d_시나리오'!$I$6-'d_시나리오'!$H$6)/('d_시나리오'!$J$6-'d_시나리오'!$H$6),'d_시나리오'!$H$6+SQRT(L1641*('d_시나리오'!$J$6-'d_시나리오'!$H$6)*('d_시나리오'!$I$6-'d_시나리오'!$H$6)),'d_시나리오'!$J$6-SQRT((1-L1641)*('d_시나리오'!$J$6-'d_시나리오'!$H$6)*('d_시나리오'!$J$6-'d_시나리오'!$I$6))))</f>
        <v/>
      </c>
      <c r="N1641">
        <f>INDEX('d_분포'!$B$2:$B$57,RANDBETWEEN(1,56))</f>
        <v/>
      </c>
      <c r="O1641">
        <f>BETAINV(RAND(),5,5)</f>
        <v/>
      </c>
      <c r="P1641">
        <f>'d_고정'!$B$1*'6_기대효과'!$H$7*('d_시나리오'!$I$7/'d_고정'!$B$2)*B1641</f>
        <v/>
      </c>
      <c r="Q1641">
        <f>P1641*C1641</f>
        <v/>
      </c>
      <c r="R1641">
        <f>P1641*E1641</f>
        <v/>
      </c>
      <c r="S1641">
        <f>R1641*G1641</f>
        <v/>
      </c>
      <c r="T1641">
        <f>Q1641+S1641</f>
        <v/>
      </c>
      <c r="U1641">
        <f>(Q1641*D1641+S1641*I1641)*(1-O1641)</f>
        <v/>
      </c>
      <c r="V1641">
        <f>(R1641*K1641*N1641+'d_고정'!$B$3*('6_기대효과'!$H$7/8)*N1641*'d_고정'!$B$10*M1641*('6_기대효과'!$K$7/'d_고정'!$B$9))*(1-O1641)</f>
        <v/>
      </c>
      <c r="W1641">
        <f>(S1641*I1641+R1641*MAX(K1641-'d_고정'!$B$10*M1641*('6_기대효과'!$K$7/'d_고정'!$B$9),0)*N1641)*(1-O1641)</f>
        <v/>
      </c>
      <c r="X1641">
        <f>U1641+V1641</f>
        <v/>
      </c>
      <c r="Y1641">
        <f>U1641/('d_고정'!$B$5*'6_기대효과'!$H$7/8)/'d_고정'!$B$6</f>
        <v/>
      </c>
      <c r="Z1641">
        <f>U1641/('d_고정'!$B$8*'6_기대효과'!$H$7/8)</f>
        <v/>
      </c>
    </row>
    <row r="1642">
      <c r="A1642">
        <f>RAND()</f>
        <v/>
      </c>
      <c r="B1642">
        <f>IF('d_시나리오'!$J$2='d_시나리오'!$H$2,'d_시나리오'!$I$2,IF(A1642&lt;('d_시나리오'!$I$2-'d_시나리오'!$H$2)/('d_시나리오'!$J$2-'d_시나리오'!$H$2),'d_시나리오'!$H$2+SQRT(A1642*('d_시나리오'!$J$2-'d_시나리오'!$H$2)*('d_시나리오'!$I$2-'d_시나리오'!$H$2)),'d_시나리오'!$J$2-SQRT((1-A1642)*('d_시나리오'!$J$2-'d_시나리오'!$H$2)*('d_시나리오'!$J$2-'d_시나리오'!$I$2))))</f>
        <v/>
      </c>
      <c r="C1642">
        <f>BETAINV(RAND(),2,6)</f>
        <v/>
      </c>
      <c r="D1642">
        <f>INDEX('d_분포'!$A$2:$A$28,RANDBETWEEN(1,27))</f>
        <v/>
      </c>
      <c r="E1642">
        <f>INDEX('d_분포'!$C$2:$C$5,RANDBETWEEN(1,4))*(0.9+0.2*RAND())</f>
        <v/>
      </c>
      <c r="F1642">
        <f>RAND()</f>
        <v/>
      </c>
      <c r="G1642">
        <f>IF('d_시나리오'!$J$3='d_시나리오'!$H$3,'d_시나리오'!$I$3,IF(F1642&lt;('d_시나리오'!$I$3-'d_시나리오'!$H$3)/('d_시나리오'!$J$3-'d_시나리오'!$H$3),'d_시나리오'!$H$3+SQRT(F1642*('d_시나리오'!$J$3-'d_시나리오'!$H$3)*('d_시나리오'!$I$3-'d_시나리오'!$H$3)),'d_시나리오'!$J$3-SQRT((1-F1642)*('d_시나리오'!$J$3-'d_시나리오'!$H$3)*('d_시나리오'!$J$3-'d_시나리오'!$I$3))))</f>
        <v/>
      </c>
      <c r="H1642">
        <f>RAND()</f>
        <v/>
      </c>
      <c r="I1642">
        <f>IF('d_시나리오'!$J$4='d_시나리오'!$H$4,'d_시나리오'!$I$4,IF(H1642&lt;('d_시나리오'!$I$4-'d_시나리오'!$H$4)/('d_시나리오'!$J$4-'d_시나리오'!$H$4),'d_시나리오'!$H$4+SQRT(H1642*('d_시나리오'!$J$4-'d_시나리오'!$H$4)*('d_시나리오'!$I$4-'d_시나리오'!$H$4)),'d_시나리오'!$J$4-SQRT((1-H1642)*('d_시나리오'!$J$4-'d_시나리오'!$H$4)*('d_시나리오'!$J$4-'d_시나리오'!$I$4))))</f>
        <v/>
      </c>
      <c r="J1642">
        <f>RAND()</f>
        <v/>
      </c>
      <c r="K1642">
        <f>IF('d_시나리오'!$J$5='d_시나리오'!$H$5,'d_시나리오'!$I$5,IF(J1642&lt;('d_시나리오'!$I$5-'d_시나리오'!$H$5)/('d_시나리오'!$J$5-'d_시나리오'!$H$5),'d_시나리오'!$H$5+SQRT(J1642*('d_시나리오'!$J$5-'d_시나리오'!$H$5)*('d_시나리오'!$I$5-'d_시나리오'!$H$5)),'d_시나리오'!$J$5-SQRT((1-J1642)*('d_시나리오'!$J$5-'d_시나리오'!$H$5)*('d_시나리오'!$J$5-'d_시나리오'!$I$5))))</f>
        <v/>
      </c>
      <c r="L1642">
        <f>RAND()</f>
        <v/>
      </c>
      <c r="M1642">
        <f>IF('d_시나리오'!$J$6='d_시나리오'!$H$6,'d_시나리오'!$I$6,IF(L1642&lt;('d_시나리오'!$I$6-'d_시나리오'!$H$6)/('d_시나리오'!$J$6-'d_시나리오'!$H$6),'d_시나리오'!$H$6+SQRT(L1642*('d_시나리오'!$J$6-'d_시나리오'!$H$6)*('d_시나리오'!$I$6-'d_시나리오'!$H$6)),'d_시나리오'!$J$6-SQRT((1-L1642)*('d_시나리오'!$J$6-'d_시나리오'!$H$6)*('d_시나리오'!$J$6-'d_시나리오'!$I$6))))</f>
        <v/>
      </c>
      <c r="N1642">
        <f>INDEX('d_분포'!$B$2:$B$57,RANDBETWEEN(1,56))</f>
        <v/>
      </c>
      <c r="O1642">
        <f>BETAINV(RAND(),5,5)</f>
        <v/>
      </c>
      <c r="P1642">
        <f>'d_고정'!$B$1*'6_기대효과'!$H$7*('d_시나리오'!$I$7/'d_고정'!$B$2)*B1642</f>
        <v/>
      </c>
      <c r="Q1642">
        <f>P1642*C1642</f>
        <v/>
      </c>
      <c r="R1642">
        <f>P1642*E1642</f>
        <v/>
      </c>
      <c r="S1642">
        <f>R1642*G1642</f>
        <v/>
      </c>
      <c r="T1642">
        <f>Q1642+S1642</f>
        <v/>
      </c>
      <c r="U1642">
        <f>(Q1642*D1642+S1642*I1642)*(1-O1642)</f>
        <v/>
      </c>
      <c r="V1642">
        <f>(R1642*K1642*N1642+'d_고정'!$B$3*('6_기대효과'!$H$7/8)*N1642*'d_고정'!$B$10*M1642*('6_기대효과'!$K$7/'d_고정'!$B$9))*(1-O1642)</f>
        <v/>
      </c>
      <c r="W1642">
        <f>(S1642*I1642+R1642*MAX(K1642-'d_고정'!$B$10*M1642*('6_기대효과'!$K$7/'d_고정'!$B$9),0)*N1642)*(1-O1642)</f>
        <v/>
      </c>
      <c r="X1642">
        <f>U1642+V1642</f>
        <v/>
      </c>
      <c r="Y1642">
        <f>U1642/('d_고정'!$B$5*'6_기대효과'!$H$7/8)/'d_고정'!$B$6</f>
        <v/>
      </c>
      <c r="Z1642">
        <f>U1642/('d_고정'!$B$8*'6_기대효과'!$H$7/8)</f>
        <v/>
      </c>
    </row>
    <row r="1643">
      <c r="A1643">
        <f>RAND()</f>
        <v/>
      </c>
      <c r="B1643">
        <f>IF('d_시나리오'!$J$2='d_시나리오'!$H$2,'d_시나리오'!$I$2,IF(A1643&lt;('d_시나리오'!$I$2-'d_시나리오'!$H$2)/('d_시나리오'!$J$2-'d_시나리오'!$H$2),'d_시나리오'!$H$2+SQRT(A1643*('d_시나리오'!$J$2-'d_시나리오'!$H$2)*('d_시나리오'!$I$2-'d_시나리오'!$H$2)),'d_시나리오'!$J$2-SQRT((1-A1643)*('d_시나리오'!$J$2-'d_시나리오'!$H$2)*('d_시나리오'!$J$2-'d_시나리오'!$I$2))))</f>
        <v/>
      </c>
      <c r="C1643">
        <f>BETAINV(RAND(),2,6)</f>
        <v/>
      </c>
      <c r="D1643">
        <f>INDEX('d_분포'!$A$2:$A$28,RANDBETWEEN(1,27))</f>
        <v/>
      </c>
      <c r="E1643">
        <f>INDEX('d_분포'!$C$2:$C$5,RANDBETWEEN(1,4))*(0.9+0.2*RAND())</f>
        <v/>
      </c>
      <c r="F1643">
        <f>RAND()</f>
        <v/>
      </c>
      <c r="G1643">
        <f>IF('d_시나리오'!$J$3='d_시나리오'!$H$3,'d_시나리오'!$I$3,IF(F1643&lt;('d_시나리오'!$I$3-'d_시나리오'!$H$3)/('d_시나리오'!$J$3-'d_시나리오'!$H$3),'d_시나리오'!$H$3+SQRT(F1643*('d_시나리오'!$J$3-'d_시나리오'!$H$3)*('d_시나리오'!$I$3-'d_시나리오'!$H$3)),'d_시나리오'!$J$3-SQRT((1-F1643)*('d_시나리오'!$J$3-'d_시나리오'!$H$3)*('d_시나리오'!$J$3-'d_시나리오'!$I$3))))</f>
        <v/>
      </c>
      <c r="H1643">
        <f>RAND()</f>
        <v/>
      </c>
      <c r="I1643">
        <f>IF('d_시나리오'!$J$4='d_시나리오'!$H$4,'d_시나리오'!$I$4,IF(H1643&lt;('d_시나리오'!$I$4-'d_시나리오'!$H$4)/('d_시나리오'!$J$4-'d_시나리오'!$H$4),'d_시나리오'!$H$4+SQRT(H1643*('d_시나리오'!$J$4-'d_시나리오'!$H$4)*('d_시나리오'!$I$4-'d_시나리오'!$H$4)),'d_시나리오'!$J$4-SQRT((1-H1643)*('d_시나리오'!$J$4-'d_시나리오'!$H$4)*('d_시나리오'!$J$4-'d_시나리오'!$I$4))))</f>
        <v/>
      </c>
      <c r="J1643">
        <f>RAND()</f>
        <v/>
      </c>
      <c r="K1643">
        <f>IF('d_시나리오'!$J$5='d_시나리오'!$H$5,'d_시나리오'!$I$5,IF(J1643&lt;('d_시나리오'!$I$5-'d_시나리오'!$H$5)/('d_시나리오'!$J$5-'d_시나리오'!$H$5),'d_시나리오'!$H$5+SQRT(J1643*('d_시나리오'!$J$5-'d_시나리오'!$H$5)*('d_시나리오'!$I$5-'d_시나리오'!$H$5)),'d_시나리오'!$J$5-SQRT((1-J1643)*('d_시나리오'!$J$5-'d_시나리오'!$H$5)*('d_시나리오'!$J$5-'d_시나리오'!$I$5))))</f>
        <v/>
      </c>
      <c r="L1643">
        <f>RAND()</f>
        <v/>
      </c>
      <c r="M1643">
        <f>IF('d_시나리오'!$J$6='d_시나리오'!$H$6,'d_시나리오'!$I$6,IF(L1643&lt;('d_시나리오'!$I$6-'d_시나리오'!$H$6)/('d_시나리오'!$J$6-'d_시나리오'!$H$6),'d_시나리오'!$H$6+SQRT(L1643*('d_시나리오'!$J$6-'d_시나리오'!$H$6)*('d_시나리오'!$I$6-'d_시나리오'!$H$6)),'d_시나리오'!$J$6-SQRT((1-L1643)*('d_시나리오'!$J$6-'d_시나리오'!$H$6)*('d_시나리오'!$J$6-'d_시나리오'!$I$6))))</f>
        <v/>
      </c>
      <c r="N1643">
        <f>INDEX('d_분포'!$B$2:$B$57,RANDBETWEEN(1,56))</f>
        <v/>
      </c>
      <c r="O1643">
        <f>BETAINV(RAND(),5,5)</f>
        <v/>
      </c>
      <c r="P1643">
        <f>'d_고정'!$B$1*'6_기대효과'!$H$7*('d_시나리오'!$I$7/'d_고정'!$B$2)*B1643</f>
        <v/>
      </c>
      <c r="Q1643">
        <f>P1643*C1643</f>
        <v/>
      </c>
      <c r="R1643">
        <f>P1643*E1643</f>
        <v/>
      </c>
      <c r="S1643">
        <f>R1643*G1643</f>
        <v/>
      </c>
      <c r="T1643">
        <f>Q1643+S1643</f>
        <v/>
      </c>
      <c r="U1643">
        <f>(Q1643*D1643+S1643*I1643)*(1-O1643)</f>
        <v/>
      </c>
      <c r="V1643">
        <f>(R1643*K1643*N1643+'d_고정'!$B$3*('6_기대효과'!$H$7/8)*N1643*'d_고정'!$B$10*M1643*('6_기대효과'!$K$7/'d_고정'!$B$9))*(1-O1643)</f>
        <v/>
      </c>
      <c r="W1643">
        <f>(S1643*I1643+R1643*MAX(K1643-'d_고정'!$B$10*M1643*('6_기대효과'!$K$7/'d_고정'!$B$9),0)*N1643)*(1-O1643)</f>
        <v/>
      </c>
      <c r="X1643">
        <f>U1643+V1643</f>
        <v/>
      </c>
      <c r="Y1643">
        <f>U1643/('d_고정'!$B$5*'6_기대효과'!$H$7/8)/'d_고정'!$B$6</f>
        <v/>
      </c>
      <c r="Z1643">
        <f>U1643/('d_고정'!$B$8*'6_기대효과'!$H$7/8)</f>
        <v/>
      </c>
    </row>
    <row r="1644">
      <c r="A1644">
        <f>RAND()</f>
        <v/>
      </c>
      <c r="B1644">
        <f>IF('d_시나리오'!$J$2='d_시나리오'!$H$2,'d_시나리오'!$I$2,IF(A1644&lt;('d_시나리오'!$I$2-'d_시나리오'!$H$2)/('d_시나리오'!$J$2-'d_시나리오'!$H$2),'d_시나리오'!$H$2+SQRT(A1644*('d_시나리오'!$J$2-'d_시나리오'!$H$2)*('d_시나리오'!$I$2-'d_시나리오'!$H$2)),'d_시나리오'!$J$2-SQRT((1-A1644)*('d_시나리오'!$J$2-'d_시나리오'!$H$2)*('d_시나리오'!$J$2-'d_시나리오'!$I$2))))</f>
        <v/>
      </c>
      <c r="C1644">
        <f>BETAINV(RAND(),2,6)</f>
        <v/>
      </c>
      <c r="D1644">
        <f>INDEX('d_분포'!$A$2:$A$28,RANDBETWEEN(1,27))</f>
        <v/>
      </c>
      <c r="E1644">
        <f>INDEX('d_분포'!$C$2:$C$5,RANDBETWEEN(1,4))*(0.9+0.2*RAND())</f>
        <v/>
      </c>
      <c r="F1644">
        <f>RAND()</f>
        <v/>
      </c>
      <c r="G1644">
        <f>IF('d_시나리오'!$J$3='d_시나리오'!$H$3,'d_시나리오'!$I$3,IF(F1644&lt;('d_시나리오'!$I$3-'d_시나리오'!$H$3)/('d_시나리오'!$J$3-'d_시나리오'!$H$3),'d_시나리오'!$H$3+SQRT(F1644*('d_시나리오'!$J$3-'d_시나리오'!$H$3)*('d_시나리오'!$I$3-'d_시나리오'!$H$3)),'d_시나리오'!$J$3-SQRT((1-F1644)*('d_시나리오'!$J$3-'d_시나리오'!$H$3)*('d_시나리오'!$J$3-'d_시나리오'!$I$3))))</f>
        <v/>
      </c>
      <c r="H1644">
        <f>RAND()</f>
        <v/>
      </c>
      <c r="I1644">
        <f>IF('d_시나리오'!$J$4='d_시나리오'!$H$4,'d_시나리오'!$I$4,IF(H1644&lt;('d_시나리오'!$I$4-'d_시나리오'!$H$4)/('d_시나리오'!$J$4-'d_시나리오'!$H$4),'d_시나리오'!$H$4+SQRT(H1644*('d_시나리오'!$J$4-'d_시나리오'!$H$4)*('d_시나리오'!$I$4-'d_시나리오'!$H$4)),'d_시나리오'!$J$4-SQRT((1-H1644)*('d_시나리오'!$J$4-'d_시나리오'!$H$4)*('d_시나리오'!$J$4-'d_시나리오'!$I$4))))</f>
        <v/>
      </c>
      <c r="J1644">
        <f>RAND()</f>
        <v/>
      </c>
      <c r="K1644">
        <f>IF('d_시나리오'!$J$5='d_시나리오'!$H$5,'d_시나리오'!$I$5,IF(J1644&lt;('d_시나리오'!$I$5-'d_시나리오'!$H$5)/('d_시나리오'!$J$5-'d_시나리오'!$H$5),'d_시나리오'!$H$5+SQRT(J1644*('d_시나리오'!$J$5-'d_시나리오'!$H$5)*('d_시나리오'!$I$5-'d_시나리오'!$H$5)),'d_시나리오'!$J$5-SQRT((1-J1644)*('d_시나리오'!$J$5-'d_시나리오'!$H$5)*('d_시나리오'!$J$5-'d_시나리오'!$I$5))))</f>
        <v/>
      </c>
      <c r="L1644">
        <f>RAND()</f>
        <v/>
      </c>
      <c r="M1644">
        <f>IF('d_시나리오'!$J$6='d_시나리오'!$H$6,'d_시나리오'!$I$6,IF(L1644&lt;('d_시나리오'!$I$6-'d_시나리오'!$H$6)/('d_시나리오'!$J$6-'d_시나리오'!$H$6),'d_시나리오'!$H$6+SQRT(L1644*('d_시나리오'!$J$6-'d_시나리오'!$H$6)*('d_시나리오'!$I$6-'d_시나리오'!$H$6)),'d_시나리오'!$J$6-SQRT((1-L1644)*('d_시나리오'!$J$6-'d_시나리오'!$H$6)*('d_시나리오'!$J$6-'d_시나리오'!$I$6))))</f>
        <v/>
      </c>
      <c r="N1644">
        <f>INDEX('d_분포'!$B$2:$B$57,RANDBETWEEN(1,56))</f>
        <v/>
      </c>
      <c r="O1644">
        <f>BETAINV(RAND(),5,5)</f>
        <v/>
      </c>
      <c r="P1644">
        <f>'d_고정'!$B$1*'6_기대효과'!$H$7*('d_시나리오'!$I$7/'d_고정'!$B$2)*B1644</f>
        <v/>
      </c>
      <c r="Q1644">
        <f>P1644*C1644</f>
        <v/>
      </c>
      <c r="R1644">
        <f>P1644*E1644</f>
        <v/>
      </c>
      <c r="S1644">
        <f>R1644*G1644</f>
        <v/>
      </c>
      <c r="T1644">
        <f>Q1644+S1644</f>
        <v/>
      </c>
      <c r="U1644">
        <f>(Q1644*D1644+S1644*I1644)*(1-O1644)</f>
        <v/>
      </c>
      <c r="V1644">
        <f>(R1644*K1644*N1644+'d_고정'!$B$3*('6_기대효과'!$H$7/8)*N1644*'d_고정'!$B$10*M1644*('6_기대효과'!$K$7/'d_고정'!$B$9))*(1-O1644)</f>
        <v/>
      </c>
      <c r="W1644">
        <f>(S1644*I1644+R1644*MAX(K1644-'d_고정'!$B$10*M1644*('6_기대효과'!$K$7/'d_고정'!$B$9),0)*N1644)*(1-O1644)</f>
        <v/>
      </c>
      <c r="X1644">
        <f>U1644+V1644</f>
        <v/>
      </c>
      <c r="Y1644">
        <f>U1644/('d_고정'!$B$5*'6_기대효과'!$H$7/8)/'d_고정'!$B$6</f>
        <v/>
      </c>
      <c r="Z1644">
        <f>U1644/('d_고정'!$B$8*'6_기대효과'!$H$7/8)</f>
        <v/>
      </c>
    </row>
    <row r="1645">
      <c r="A1645">
        <f>RAND()</f>
        <v/>
      </c>
      <c r="B1645">
        <f>IF('d_시나리오'!$J$2='d_시나리오'!$H$2,'d_시나리오'!$I$2,IF(A1645&lt;('d_시나리오'!$I$2-'d_시나리오'!$H$2)/('d_시나리오'!$J$2-'d_시나리오'!$H$2),'d_시나리오'!$H$2+SQRT(A1645*('d_시나리오'!$J$2-'d_시나리오'!$H$2)*('d_시나리오'!$I$2-'d_시나리오'!$H$2)),'d_시나리오'!$J$2-SQRT((1-A1645)*('d_시나리오'!$J$2-'d_시나리오'!$H$2)*('d_시나리오'!$J$2-'d_시나리오'!$I$2))))</f>
        <v/>
      </c>
      <c r="C1645">
        <f>BETAINV(RAND(),2,6)</f>
        <v/>
      </c>
      <c r="D1645">
        <f>INDEX('d_분포'!$A$2:$A$28,RANDBETWEEN(1,27))</f>
        <v/>
      </c>
      <c r="E1645">
        <f>INDEX('d_분포'!$C$2:$C$5,RANDBETWEEN(1,4))*(0.9+0.2*RAND())</f>
        <v/>
      </c>
      <c r="F1645">
        <f>RAND()</f>
        <v/>
      </c>
      <c r="G1645">
        <f>IF('d_시나리오'!$J$3='d_시나리오'!$H$3,'d_시나리오'!$I$3,IF(F1645&lt;('d_시나리오'!$I$3-'d_시나리오'!$H$3)/('d_시나리오'!$J$3-'d_시나리오'!$H$3),'d_시나리오'!$H$3+SQRT(F1645*('d_시나리오'!$J$3-'d_시나리오'!$H$3)*('d_시나리오'!$I$3-'d_시나리오'!$H$3)),'d_시나리오'!$J$3-SQRT((1-F1645)*('d_시나리오'!$J$3-'d_시나리오'!$H$3)*('d_시나리오'!$J$3-'d_시나리오'!$I$3))))</f>
        <v/>
      </c>
      <c r="H1645">
        <f>RAND()</f>
        <v/>
      </c>
      <c r="I1645">
        <f>IF('d_시나리오'!$J$4='d_시나리오'!$H$4,'d_시나리오'!$I$4,IF(H1645&lt;('d_시나리오'!$I$4-'d_시나리오'!$H$4)/('d_시나리오'!$J$4-'d_시나리오'!$H$4),'d_시나리오'!$H$4+SQRT(H1645*('d_시나리오'!$J$4-'d_시나리오'!$H$4)*('d_시나리오'!$I$4-'d_시나리오'!$H$4)),'d_시나리오'!$J$4-SQRT((1-H1645)*('d_시나리오'!$J$4-'d_시나리오'!$H$4)*('d_시나리오'!$J$4-'d_시나리오'!$I$4))))</f>
        <v/>
      </c>
      <c r="J1645">
        <f>RAND()</f>
        <v/>
      </c>
      <c r="K1645">
        <f>IF('d_시나리오'!$J$5='d_시나리오'!$H$5,'d_시나리오'!$I$5,IF(J1645&lt;('d_시나리오'!$I$5-'d_시나리오'!$H$5)/('d_시나리오'!$J$5-'d_시나리오'!$H$5),'d_시나리오'!$H$5+SQRT(J1645*('d_시나리오'!$J$5-'d_시나리오'!$H$5)*('d_시나리오'!$I$5-'d_시나리오'!$H$5)),'d_시나리오'!$J$5-SQRT((1-J1645)*('d_시나리오'!$J$5-'d_시나리오'!$H$5)*('d_시나리오'!$J$5-'d_시나리오'!$I$5))))</f>
        <v/>
      </c>
      <c r="L1645">
        <f>RAND()</f>
        <v/>
      </c>
      <c r="M1645">
        <f>IF('d_시나리오'!$J$6='d_시나리오'!$H$6,'d_시나리오'!$I$6,IF(L1645&lt;('d_시나리오'!$I$6-'d_시나리오'!$H$6)/('d_시나리오'!$J$6-'d_시나리오'!$H$6),'d_시나리오'!$H$6+SQRT(L1645*('d_시나리오'!$J$6-'d_시나리오'!$H$6)*('d_시나리오'!$I$6-'d_시나리오'!$H$6)),'d_시나리오'!$J$6-SQRT((1-L1645)*('d_시나리오'!$J$6-'d_시나리오'!$H$6)*('d_시나리오'!$J$6-'d_시나리오'!$I$6))))</f>
        <v/>
      </c>
      <c r="N1645">
        <f>INDEX('d_분포'!$B$2:$B$57,RANDBETWEEN(1,56))</f>
        <v/>
      </c>
      <c r="O1645">
        <f>BETAINV(RAND(),5,5)</f>
        <v/>
      </c>
      <c r="P1645">
        <f>'d_고정'!$B$1*'6_기대효과'!$H$7*('d_시나리오'!$I$7/'d_고정'!$B$2)*B1645</f>
        <v/>
      </c>
      <c r="Q1645">
        <f>P1645*C1645</f>
        <v/>
      </c>
      <c r="R1645">
        <f>P1645*E1645</f>
        <v/>
      </c>
      <c r="S1645">
        <f>R1645*G1645</f>
        <v/>
      </c>
      <c r="T1645">
        <f>Q1645+S1645</f>
        <v/>
      </c>
      <c r="U1645">
        <f>(Q1645*D1645+S1645*I1645)*(1-O1645)</f>
        <v/>
      </c>
      <c r="V1645">
        <f>(R1645*K1645*N1645+'d_고정'!$B$3*('6_기대효과'!$H$7/8)*N1645*'d_고정'!$B$10*M1645*('6_기대효과'!$K$7/'d_고정'!$B$9))*(1-O1645)</f>
        <v/>
      </c>
      <c r="W1645">
        <f>(S1645*I1645+R1645*MAX(K1645-'d_고정'!$B$10*M1645*('6_기대효과'!$K$7/'d_고정'!$B$9),0)*N1645)*(1-O1645)</f>
        <v/>
      </c>
      <c r="X1645">
        <f>U1645+V1645</f>
        <v/>
      </c>
      <c r="Y1645">
        <f>U1645/('d_고정'!$B$5*'6_기대효과'!$H$7/8)/'d_고정'!$B$6</f>
        <v/>
      </c>
      <c r="Z1645">
        <f>U1645/('d_고정'!$B$8*'6_기대효과'!$H$7/8)</f>
        <v/>
      </c>
    </row>
    <row r="1646">
      <c r="A1646">
        <f>RAND()</f>
        <v/>
      </c>
      <c r="B1646">
        <f>IF('d_시나리오'!$J$2='d_시나리오'!$H$2,'d_시나리오'!$I$2,IF(A1646&lt;('d_시나리오'!$I$2-'d_시나리오'!$H$2)/('d_시나리오'!$J$2-'d_시나리오'!$H$2),'d_시나리오'!$H$2+SQRT(A1646*('d_시나리오'!$J$2-'d_시나리오'!$H$2)*('d_시나리오'!$I$2-'d_시나리오'!$H$2)),'d_시나리오'!$J$2-SQRT((1-A1646)*('d_시나리오'!$J$2-'d_시나리오'!$H$2)*('d_시나리오'!$J$2-'d_시나리오'!$I$2))))</f>
        <v/>
      </c>
      <c r="C1646">
        <f>BETAINV(RAND(),2,6)</f>
        <v/>
      </c>
      <c r="D1646">
        <f>INDEX('d_분포'!$A$2:$A$28,RANDBETWEEN(1,27))</f>
        <v/>
      </c>
      <c r="E1646">
        <f>INDEX('d_분포'!$C$2:$C$5,RANDBETWEEN(1,4))*(0.9+0.2*RAND())</f>
        <v/>
      </c>
      <c r="F1646">
        <f>RAND()</f>
        <v/>
      </c>
      <c r="G1646">
        <f>IF('d_시나리오'!$J$3='d_시나리오'!$H$3,'d_시나리오'!$I$3,IF(F1646&lt;('d_시나리오'!$I$3-'d_시나리오'!$H$3)/('d_시나리오'!$J$3-'d_시나리오'!$H$3),'d_시나리오'!$H$3+SQRT(F1646*('d_시나리오'!$J$3-'d_시나리오'!$H$3)*('d_시나리오'!$I$3-'d_시나리오'!$H$3)),'d_시나리오'!$J$3-SQRT((1-F1646)*('d_시나리오'!$J$3-'d_시나리오'!$H$3)*('d_시나리오'!$J$3-'d_시나리오'!$I$3))))</f>
        <v/>
      </c>
      <c r="H1646">
        <f>RAND()</f>
        <v/>
      </c>
      <c r="I1646">
        <f>IF('d_시나리오'!$J$4='d_시나리오'!$H$4,'d_시나리오'!$I$4,IF(H1646&lt;('d_시나리오'!$I$4-'d_시나리오'!$H$4)/('d_시나리오'!$J$4-'d_시나리오'!$H$4),'d_시나리오'!$H$4+SQRT(H1646*('d_시나리오'!$J$4-'d_시나리오'!$H$4)*('d_시나리오'!$I$4-'d_시나리오'!$H$4)),'d_시나리오'!$J$4-SQRT((1-H1646)*('d_시나리오'!$J$4-'d_시나리오'!$H$4)*('d_시나리오'!$J$4-'d_시나리오'!$I$4))))</f>
        <v/>
      </c>
      <c r="J1646">
        <f>RAND()</f>
        <v/>
      </c>
      <c r="K1646">
        <f>IF('d_시나리오'!$J$5='d_시나리오'!$H$5,'d_시나리오'!$I$5,IF(J1646&lt;('d_시나리오'!$I$5-'d_시나리오'!$H$5)/('d_시나리오'!$J$5-'d_시나리오'!$H$5),'d_시나리오'!$H$5+SQRT(J1646*('d_시나리오'!$J$5-'d_시나리오'!$H$5)*('d_시나리오'!$I$5-'d_시나리오'!$H$5)),'d_시나리오'!$J$5-SQRT((1-J1646)*('d_시나리오'!$J$5-'d_시나리오'!$H$5)*('d_시나리오'!$J$5-'d_시나리오'!$I$5))))</f>
        <v/>
      </c>
      <c r="L1646">
        <f>RAND()</f>
        <v/>
      </c>
      <c r="M1646">
        <f>IF('d_시나리오'!$J$6='d_시나리오'!$H$6,'d_시나리오'!$I$6,IF(L1646&lt;('d_시나리오'!$I$6-'d_시나리오'!$H$6)/('d_시나리오'!$J$6-'d_시나리오'!$H$6),'d_시나리오'!$H$6+SQRT(L1646*('d_시나리오'!$J$6-'d_시나리오'!$H$6)*('d_시나리오'!$I$6-'d_시나리오'!$H$6)),'d_시나리오'!$J$6-SQRT((1-L1646)*('d_시나리오'!$J$6-'d_시나리오'!$H$6)*('d_시나리오'!$J$6-'d_시나리오'!$I$6))))</f>
        <v/>
      </c>
      <c r="N1646">
        <f>INDEX('d_분포'!$B$2:$B$57,RANDBETWEEN(1,56))</f>
        <v/>
      </c>
      <c r="O1646">
        <f>BETAINV(RAND(),5,5)</f>
        <v/>
      </c>
      <c r="P1646">
        <f>'d_고정'!$B$1*'6_기대효과'!$H$7*('d_시나리오'!$I$7/'d_고정'!$B$2)*B1646</f>
        <v/>
      </c>
      <c r="Q1646">
        <f>P1646*C1646</f>
        <v/>
      </c>
      <c r="R1646">
        <f>P1646*E1646</f>
        <v/>
      </c>
      <c r="S1646">
        <f>R1646*G1646</f>
        <v/>
      </c>
      <c r="T1646">
        <f>Q1646+S1646</f>
        <v/>
      </c>
      <c r="U1646">
        <f>(Q1646*D1646+S1646*I1646)*(1-O1646)</f>
        <v/>
      </c>
      <c r="V1646">
        <f>(R1646*K1646*N1646+'d_고정'!$B$3*('6_기대효과'!$H$7/8)*N1646*'d_고정'!$B$10*M1646*('6_기대효과'!$K$7/'d_고정'!$B$9))*(1-O1646)</f>
        <v/>
      </c>
      <c r="W1646">
        <f>(S1646*I1646+R1646*MAX(K1646-'d_고정'!$B$10*M1646*('6_기대효과'!$K$7/'d_고정'!$B$9),0)*N1646)*(1-O1646)</f>
        <v/>
      </c>
      <c r="X1646">
        <f>U1646+V1646</f>
        <v/>
      </c>
      <c r="Y1646">
        <f>U1646/('d_고정'!$B$5*'6_기대효과'!$H$7/8)/'d_고정'!$B$6</f>
        <v/>
      </c>
      <c r="Z1646">
        <f>U1646/('d_고정'!$B$8*'6_기대효과'!$H$7/8)</f>
        <v/>
      </c>
    </row>
    <row r="1647">
      <c r="A1647">
        <f>RAND()</f>
        <v/>
      </c>
      <c r="B1647">
        <f>IF('d_시나리오'!$J$2='d_시나리오'!$H$2,'d_시나리오'!$I$2,IF(A1647&lt;('d_시나리오'!$I$2-'d_시나리오'!$H$2)/('d_시나리오'!$J$2-'d_시나리오'!$H$2),'d_시나리오'!$H$2+SQRT(A1647*('d_시나리오'!$J$2-'d_시나리오'!$H$2)*('d_시나리오'!$I$2-'d_시나리오'!$H$2)),'d_시나리오'!$J$2-SQRT((1-A1647)*('d_시나리오'!$J$2-'d_시나리오'!$H$2)*('d_시나리오'!$J$2-'d_시나리오'!$I$2))))</f>
        <v/>
      </c>
      <c r="C1647">
        <f>BETAINV(RAND(),2,6)</f>
        <v/>
      </c>
      <c r="D1647">
        <f>INDEX('d_분포'!$A$2:$A$28,RANDBETWEEN(1,27))</f>
        <v/>
      </c>
      <c r="E1647">
        <f>INDEX('d_분포'!$C$2:$C$5,RANDBETWEEN(1,4))*(0.9+0.2*RAND())</f>
        <v/>
      </c>
      <c r="F1647">
        <f>RAND()</f>
        <v/>
      </c>
      <c r="G1647">
        <f>IF('d_시나리오'!$J$3='d_시나리오'!$H$3,'d_시나리오'!$I$3,IF(F1647&lt;('d_시나리오'!$I$3-'d_시나리오'!$H$3)/('d_시나리오'!$J$3-'d_시나리오'!$H$3),'d_시나리오'!$H$3+SQRT(F1647*('d_시나리오'!$J$3-'d_시나리오'!$H$3)*('d_시나리오'!$I$3-'d_시나리오'!$H$3)),'d_시나리오'!$J$3-SQRT((1-F1647)*('d_시나리오'!$J$3-'d_시나리오'!$H$3)*('d_시나리오'!$J$3-'d_시나리오'!$I$3))))</f>
        <v/>
      </c>
      <c r="H1647">
        <f>RAND()</f>
        <v/>
      </c>
      <c r="I1647">
        <f>IF('d_시나리오'!$J$4='d_시나리오'!$H$4,'d_시나리오'!$I$4,IF(H1647&lt;('d_시나리오'!$I$4-'d_시나리오'!$H$4)/('d_시나리오'!$J$4-'d_시나리오'!$H$4),'d_시나리오'!$H$4+SQRT(H1647*('d_시나리오'!$J$4-'d_시나리오'!$H$4)*('d_시나리오'!$I$4-'d_시나리오'!$H$4)),'d_시나리오'!$J$4-SQRT((1-H1647)*('d_시나리오'!$J$4-'d_시나리오'!$H$4)*('d_시나리오'!$J$4-'d_시나리오'!$I$4))))</f>
        <v/>
      </c>
      <c r="J1647">
        <f>RAND()</f>
        <v/>
      </c>
      <c r="K1647">
        <f>IF('d_시나리오'!$J$5='d_시나리오'!$H$5,'d_시나리오'!$I$5,IF(J1647&lt;('d_시나리오'!$I$5-'d_시나리오'!$H$5)/('d_시나리오'!$J$5-'d_시나리오'!$H$5),'d_시나리오'!$H$5+SQRT(J1647*('d_시나리오'!$J$5-'d_시나리오'!$H$5)*('d_시나리오'!$I$5-'d_시나리오'!$H$5)),'d_시나리오'!$J$5-SQRT((1-J1647)*('d_시나리오'!$J$5-'d_시나리오'!$H$5)*('d_시나리오'!$J$5-'d_시나리오'!$I$5))))</f>
        <v/>
      </c>
      <c r="L1647">
        <f>RAND()</f>
        <v/>
      </c>
      <c r="M1647">
        <f>IF('d_시나리오'!$J$6='d_시나리오'!$H$6,'d_시나리오'!$I$6,IF(L1647&lt;('d_시나리오'!$I$6-'d_시나리오'!$H$6)/('d_시나리오'!$J$6-'d_시나리오'!$H$6),'d_시나리오'!$H$6+SQRT(L1647*('d_시나리오'!$J$6-'d_시나리오'!$H$6)*('d_시나리오'!$I$6-'d_시나리오'!$H$6)),'d_시나리오'!$J$6-SQRT((1-L1647)*('d_시나리오'!$J$6-'d_시나리오'!$H$6)*('d_시나리오'!$J$6-'d_시나리오'!$I$6))))</f>
        <v/>
      </c>
      <c r="N1647">
        <f>INDEX('d_분포'!$B$2:$B$57,RANDBETWEEN(1,56))</f>
        <v/>
      </c>
      <c r="O1647">
        <f>BETAINV(RAND(),5,5)</f>
        <v/>
      </c>
      <c r="P1647">
        <f>'d_고정'!$B$1*'6_기대효과'!$H$7*('d_시나리오'!$I$7/'d_고정'!$B$2)*B1647</f>
        <v/>
      </c>
      <c r="Q1647">
        <f>P1647*C1647</f>
        <v/>
      </c>
      <c r="R1647">
        <f>P1647*E1647</f>
        <v/>
      </c>
      <c r="S1647">
        <f>R1647*G1647</f>
        <v/>
      </c>
      <c r="T1647">
        <f>Q1647+S1647</f>
        <v/>
      </c>
      <c r="U1647">
        <f>(Q1647*D1647+S1647*I1647)*(1-O1647)</f>
        <v/>
      </c>
      <c r="V1647">
        <f>(R1647*K1647*N1647+'d_고정'!$B$3*('6_기대효과'!$H$7/8)*N1647*'d_고정'!$B$10*M1647*('6_기대효과'!$K$7/'d_고정'!$B$9))*(1-O1647)</f>
        <v/>
      </c>
      <c r="W1647">
        <f>(S1647*I1647+R1647*MAX(K1647-'d_고정'!$B$10*M1647*('6_기대효과'!$K$7/'d_고정'!$B$9),0)*N1647)*(1-O1647)</f>
        <v/>
      </c>
      <c r="X1647">
        <f>U1647+V1647</f>
        <v/>
      </c>
      <c r="Y1647">
        <f>U1647/('d_고정'!$B$5*'6_기대효과'!$H$7/8)/'d_고정'!$B$6</f>
        <v/>
      </c>
      <c r="Z1647">
        <f>U1647/('d_고정'!$B$8*'6_기대효과'!$H$7/8)</f>
        <v/>
      </c>
    </row>
    <row r="1648">
      <c r="A1648">
        <f>RAND()</f>
        <v/>
      </c>
      <c r="B1648">
        <f>IF('d_시나리오'!$J$2='d_시나리오'!$H$2,'d_시나리오'!$I$2,IF(A1648&lt;('d_시나리오'!$I$2-'d_시나리오'!$H$2)/('d_시나리오'!$J$2-'d_시나리오'!$H$2),'d_시나리오'!$H$2+SQRT(A1648*('d_시나리오'!$J$2-'d_시나리오'!$H$2)*('d_시나리오'!$I$2-'d_시나리오'!$H$2)),'d_시나리오'!$J$2-SQRT((1-A1648)*('d_시나리오'!$J$2-'d_시나리오'!$H$2)*('d_시나리오'!$J$2-'d_시나리오'!$I$2))))</f>
        <v/>
      </c>
      <c r="C1648">
        <f>BETAINV(RAND(),2,6)</f>
        <v/>
      </c>
      <c r="D1648">
        <f>INDEX('d_분포'!$A$2:$A$28,RANDBETWEEN(1,27))</f>
        <v/>
      </c>
      <c r="E1648">
        <f>INDEX('d_분포'!$C$2:$C$5,RANDBETWEEN(1,4))*(0.9+0.2*RAND())</f>
        <v/>
      </c>
      <c r="F1648">
        <f>RAND()</f>
        <v/>
      </c>
      <c r="G1648">
        <f>IF('d_시나리오'!$J$3='d_시나리오'!$H$3,'d_시나리오'!$I$3,IF(F1648&lt;('d_시나리오'!$I$3-'d_시나리오'!$H$3)/('d_시나리오'!$J$3-'d_시나리오'!$H$3),'d_시나리오'!$H$3+SQRT(F1648*('d_시나리오'!$J$3-'d_시나리오'!$H$3)*('d_시나리오'!$I$3-'d_시나리오'!$H$3)),'d_시나리오'!$J$3-SQRT((1-F1648)*('d_시나리오'!$J$3-'d_시나리오'!$H$3)*('d_시나리오'!$J$3-'d_시나리오'!$I$3))))</f>
        <v/>
      </c>
      <c r="H1648">
        <f>RAND()</f>
        <v/>
      </c>
      <c r="I1648">
        <f>IF('d_시나리오'!$J$4='d_시나리오'!$H$4,'d_시나리오'!$I$4,IF(H1648&lt;('d_시나리오'!$I$4-'d_시나리오'!$H$4)/('d_시나리오'!$J$4-'d_시나리오'!$H$4),'d_시나리오'!$H$4+SQRT(H1648*('d_시나리오'!$J$4-'d_시나리오'!$H$4)*('d_시나리오'!$I$4-'d_시나리오'!$H$4)),'d_시나리오'!$J$4-SQRT((1-H1648)*('d_시나리오'!$J$4-'d_시나리오'!$H$4)*('d_시나리오'!$J$4-'d_시나리오'!$I$4))))</f>
        <v/>
      </c>
      <c r="J1648">
        <f>RAND()</f>
        <v/>
      </c>
      <c r="K1648">
        <f>IF('d_시나리오'!$J$5='d_시나리오'!$H$5,'d_시나리오'!$I$5,IF(J1648&lt;('d_시나리오'!$I$5-'d_시나리오'!$H$5)/('d_시나리오'!$J$5-'d_시나리오'!$H$5),'d_시나리오'!$H$5+SQRT(J1648*('d_시나리오'!$J$5-'d_시나리오'!$H$5)*('d_시나리오'!$I$5-'d_시나리오'!$H$5)),'d_시나리오'!$J$5-SQRT((1-J1648)*('d_시나리오'!$J$5-'d_시나리오'!$H$5)*('d_시나리오'!$J$5-'d_시나리오'!$I$5))))</f>
        <v/>
      </c>
      <c r="L1648">
        <f>RAND()</f>
        <v/>
      </c>
      <c r="M1648">
        <f>IF('d_시나리오'!$J$6='d_시나리오'!$H$6,'d_시나리오'!$I$6,IF(L1648&lt;('d_시나리오'!$I$6-'d_시나리오'!$H$6)/('d_시나리오'!$J$6-'d_시나리오'!$H$6),'d_시나리오'!$H$6+SQRT(L1648*('d_시나리오'!$J$6-'d_시나리오'!$H$6)*('d_시나리오'!$I$6-'d_시나리오'!$H$6)),'d_시나리오'!$J$6-SQRT((1-L1648)*('d_시나리오'!$J$6-'d_시나리오'!$H$6)*('d_시나리오'!$J$6-'d_시나리오'!$I$6))))</f>
        <v/>
      </c>
      <c r="N1648">
        <f>INDEX('d_분포'!$B$2:$B$57,RANDBETWEEN(1,56))</f>
        <v/>
      </c>
      <c r="O1648">
        <f>BETAINV(RAND(),5,5)</f>
        <v/>
      </c>
      <c r="P1648">
        <f>'d_고정'!$B$1*'6_기대효과'!$H$7*('d_시나리오'!$I$7/'d_고정'!$B$2)*B1648</f>
        <v/>
      </c>
      <c r="Q1648">
        <f>P1648*C1648</f>
        <v/>
      </c>
      <c r="R1648">
        <f>P1648*E1648</f>
        <v/>
      </c>
      <c r="S1648">
        <f>R1648*G1648</f>
        <v/>
      </c>
      <c r="T1648">
        <f>Q1648+S1648</f>
        <v/>
      </c>
      <c r="U1648">
        <f>(Q1648*D1648+S1648*I1648)*(1-O1648)</f>
        <v/>
      </c>
      <c r="V1648">
        <f>(R1648*K1648*N1648+'d_고정'!$B$3*('6_기대효과'!$H$7/8)*N1648*'d_고정'!$B$10*M1648*('6_기대효과'!$K$7/'d_고정'!$B$9))*(1-O1648)</f>
        <v/>
      </c>
      <c r="W1648">
        <f>(S1648*I1648+R1648*MAX(K1648-'d_고정'!$B$10*M1648*('6_기대효과'!$K$7/'d_고정'!$B$9),0)*N1648)*(1-O1648)</f>
        <v/>
      </c>
      <c r="X1648">
        <f>U1648+V1648</f>
        <v/>
      </c>
      <c r="Y1648">
        <f>U1648/('d_고정'!$B$5*'6_기대효과'!$H$7/8)/'d_고정'!$B$6</f>
        <v/>
      </c>
      <c r="Z1648">
        <f>U1648/('d_고정'!$B$8*'6_기대효과'!$H$7/8)</f>
        <v/>
      </c>
    </row>
    <row r="1649">
      <c r="A1649">
        <f>RAND()</f>
        <v/>
      </c>
      <c r="B1649">
        <f>IF('d_시나리오'!$J$2='d_시나리오'!$H$2,'d_시나리오'!$I$2,IF(A1649&lt;('d_시나리오'!$I$2-'d_시나리오'!$H$2)/('d_시나리오'!$J$2-'d_시나리오'!$H$2),'d_시나리오'!$H$2+SQRT(A1649*('d_시나리오'!$J$2-'d_시나리오'!$H$2)*('d_시나리오'!$I$2-'d_시나리오'!$H$2)),'d_시나리오'!$J$2-SQRT((1-A1649)*('d_시나리오'!$J$2-'d_시나리오'!$H$2)*('d_시나리오'!$J$2-'d_시나리오'!$I$2))))</f>
        <v/>
      </c>
      <c r="C1649">
        <f>BETAINV(RAND(),2,6)</f>
        <v/>
      </c>
      <c r="D1649">
        <f>INDEX('d_분포'!$A$2:$A$28,RANDBETWEEN(1,27))</f>
        <v/>
      </c>
      <c r="E1649">
        <f>INDEX('d_분포'!$C$2:$C$5,RANDBETWEEN(1,4))*(0.9+0.2*RAND())</f>
        <v/>
      </c>
      <c r="F1649">
        <f>RAND()</f>
        <v/>
      </c>
      <c r="G1649">
        <f>IF('d_시나리오'!$J$3='d_시나리오'!$H$3,'d_시나리오'!$I$3,IF(F1649&lt;('d_시나리오'!$I$3-'d_시나리오'!$H$3)/('d_시나리오'!$J$3-'d_시나리오'!$H$3),'d_시나리오'!$H$3+SQRT(F1649*('d_시나리오'!$J$3-'d_시나리오'!$H$3)*('d_시나리오'!$I$3-'d_시나리오'!$H$3)),'d_시나리오'!$J$3-SQRT((1-F1649)*('d_시나리오'!$J$3-'d_시나리오'!$H$3)*('d_시나리오'!$J$3-'d_시나리오'!$I$3))))</f>
        <v/>
      </c>
      <c r="H1649">
        <f>RAND()</f>
        <v/>
      </c>
      <c r="I1649">
        <f>IF('d_시나리오'!$J$4='d_시나리오'!$H$4,'d_시나리오'!$I$4,IF(H1649&lt;('d_시나리오'!$I$4-'d_시나리오'!$H$4)/('d_시나리오'!$J$4-'d_시나리오'!$H$4),'d_시나리오'!$H$4+SQRT(H1649*('d_시나리오'!$J$4-'d_시나리오'!$H$4)*('d_시나리오'!$I$4-'d_시나리오'!$H$4)),'d_시나리오'!$J$4-SQRT((1-H1649)*('d_시나리오'!$J$4-'d_시나리오'!$H$4)*('d_시나리오'!$J$4-'d_시나리오'!$I$4))))</f>
        <v/>
      </c>
      <c r="J1649">
        <f>RAND()</f>
        <v/>
      </c>
      <c r="K1649">
        <f>IF('d_시나리오'!$J$5='d_시나리오'!$H$5,'d_시나리오'!$I$5,IF(J1649&lt;('d_시나리오'!$I$5-'d_시나리오'!$H$5)/('d_시나리오'!$J$5-'d_시나리오'!$H$5),'d_시나리오'!$H$5+SQRT(J1649*('d_시나리오'!$J$5-'d_시나리오'!$H$5)*('d_시나리오'!$I$5-'d_시나리오'!$H$5)),'d_시나리오'!$J$5-SQRT((1-J1649)*('d_시나리오'!$J$5-'d_시나리오'!$H$5)*('d_시나리오'!$J$5-'d_시나리오'!$I$5))))</f>
        <v/>
      </c>
      <c r="L1649">
        <f>RAND()</f>
        <v/>
      </c>
      <c r="M1649">
        <f>IF('d_시나리오'!$J$6='d_시나리오'!$H$6,'d_시나리오'!$I$6,IF(L1649&lt;('d_시나리오'!$I$6-'d_시나리오'!$H$6)/('d_시나리오'!$J$6-'d_시나리오'!$H$6),'d_시나리오'!$H$6+SQRT(L1649*('d_시나리오'!$J$6-'d_시나리오'!$H$6)*('d_시나리오'!$I$6-'d_시나리오'!$H$6)),'d_시나리오'!$J$6-SQRT((1-L1649)*('d_시나리오'!$J$6-'d_시나리오'!$H$6)*('d_시나리오'!$J$6-'d_시나리오'!$I$6))))</f>
        <v/>
      </c>
      <c r="N1649">
        <f>INDEX('d_분포'!$B$2:$B$57,RANDBETWEEN(1,56))</f>
        <v/>
      </c>
      <c r="O1649">
        <f>BETAINV(RAND(),5,5)</f>
        <v/>
      </c>
      <c r="P1649">
        <f>'d_고정'!$B$1*'6_기대효과'!$H$7*('d_시나리오'!$I$7/'d_고정'!$B$2)*B1649</f>
        <v/>
      </c>
      <c r="Q1649">
        <f>P1649*C1649</f>
        <v/>
      </c>
      <c r="R1649">
        <f>P1649*E1649</f>
        <v/>
      </c>
      <c r="S1649">
        <f>R1649*G1649</f>
        <v/>
      </c>
      <c r="T1649">
        <f>Q1649+S1649</f>
        <v/>
      </c>
      <c r="U1649">
        <f>(Q1649*D1649+S1649*I1649)*(1-O1649)</f>
        <v/>
      </c>
      <c r="V1649">
        <f>(R1649*K1649*N1649+'d_고정'!$B$3*('6_기대효과'!$H$7/8)*N1649*'d_고정'!$B$10*M1649*('6_기대효과'!$K$7/'d_고정'!$B$9))*(1-O1649)</f>
        <v/>
      </c>
      <c r="W1649">
        <f>(S1649*I1649+R1649*MAX(K1649-'d_고정'!$B$10*M1649*('6_기대효과'!$K$7/'d_고정'!$B$9),0)*N1649)*(1-O1649)</f>
        <v/>
      </c>
      <c r="X1649">
        <f>U1649+V1649</f>
        <v/>
      </c>
      <c r="Y1649">
        <f>U1649/('d_고정'!$B$5*'6_기대효과'!$H$7/8)/'d_고정'!$B$6</f>
        <v/>
      </c>
      <c r="Z1649">
        <f>U1649/('d_고정'!$B$8*'6_기대효과'!$H$7/8)</f>
        <v/>
      </c>
    </row>
    <row r="1650">
      <c r="A1650">
        <f>RAND()</f>
        <v/>
      </c>
      <c r="B1650">
        <f>IF('d_시나리오'!$J$2='d_시나리오'!$H$2,'d_시나리오'!$I$2,IF(A1650&lt;('d_시나리오'!$I$2-'d_시나리오'!$H$2)/('d_시나리오'!$J$2-'d_시나리오'!$H$2),'d_시나리오'!$H$2+SQRT(A1650*('d_시나리오'!$J$2-'d_시나리오'!$H$2)*('d_시나리오'!$I$2-'d_시나리오'!$H$2)),'d_시나리오'!$J$2-SQRT((1-A1650)*('d_시나리오'!$J$2-'d_시나리오'!$H$2)*('d_시나리오'!$J$2-'d_시나리오'!$I$2))))</f>
        <v/>
      </c>
      <c r="C1650">
        <f>BETAINV(RAND(),2,6)</f>
        <v/>
      </c>
      <c r="D1650">
        <f>INDEX('d_분포'!$A$2:$A$28,RANDBETWEEN(1,27))</f>
        <v/>
      </c>
      <c r="E1650">
        <f>INDEX('d_분포'!$C$2:$C$5,RANDBETWEEN(1,4))*(0.9+0.2*RAND())</f>
        <v/>
      </c>
      <c r="F1650">
        <f>RAND()</f>
        <v/>
      </c>
      <c r="G1650">
        <f>IF('d_시나리오'!$J$3='d_시나리오'!$H$3,'d_시나리오'!$I$3,IF(F1650&lt;('d_시나리오'!$I$3-'d_시나리오'!$H$3)/('d_시나리오'!$J$3-'d_시나리오'!$H$3),'d_시나리오'!$H$3+SQRT(F1650*('d_시나리오'!$J$3-'d_시나리오'!$H$3)*('d_시나리오'!$I$3-'d_시나리오'!$H$3)),'d_시나리오'!$J$3-SQRT((1-F1650)*('d_시나리오'!$J$3-'d_시나리오'!$H$3)*('d_시나리오'!$J$3-'d_시나리오'!$I$3))))</f>
        <v/>
      </c>
      <c r="H1650">
        <f>RAND()</f>
        <v/>
      </c>
      <c r="I1650">
        <f>IF('d_시나리오'!$J$4='d_시나리오'!$H$4,'d_시나리오'!$I$4,IF(H1650&lt;('d_시나리오'!$I$4-'d_시나리오'!$H$4)/('d_시나리오'!$J$4-'d_시나리오'!$H$4),'d_시나리오'!$H$4+SQRT(H1650*('d_시나리오'!$J$4-'d_시나리오'!$H$4)*('d_시나리오'!$I$4-'d_시나리오'!$H$4)),'d_시나리오'!$J$4-SQRT((1-H1650)*('d_시나리오'!$J$4-'d_시나리오'!$H$4)*('d_시나리오'!$J$4-'d_시나리오'!$I$4))))</f>
        <v/>
      </c>
      <c r="J1650">
        <f>RAND()</f>
        <v/>
      </c>
      <c r="K1650">
        <f>IF('d_시나리오'!$J$5='d_시나리오'!$H$5,'d_시나리오'!$I$5,IF(J1650&lt;('d_시나리오'!$I$5-'d_시나리오'!$H$5)/('d_시나리오'!$J$5-'d_시나리오'!$H$5),'d_시나리오'!$H$5+SQRT(J1650*('d_시나리오'!$J$5-'d_시나리오'!$H$5)*('d_시나리오'!$I$5-'d_시나리오'!$H$5)),'d_시나리오'!$J$5-SQRT((1-J1650)*('d_시나리오'!$J$5-'d_시나리오'!$H$5)*('d_시나리오'!$J$5-'d_시나리오'!$I$5))))</f>
        <v/>
      </c>
      <c r="L1650">
        <f>RAND()</f>
        <v/>
      </c>
      <c r="M1650">
        <f>IF('d_시나리오'!$J$6='d_시나리오'!$H$6,'d_시나리오'!$I$6,IF(L1650&lt;('d_시나리오'!$I$6-'d_시나리오'!$H$6)/('d_시나리오'!$J$6-'d_시나리오'!$H$6),'d_시나리오'!$H$6+SQRT(L1650*('d_시나리오'!$J$6-'d_시나리오'!$H$6)*('d_시나리오'!$I$6-'d_시나리오'!$H$6)),'d_시나리오'!$J$6-SQRT((1-L1650)*('d_시나리오'!$J$6-'d_시나리오'!$H$6)*('d_시나리오'!$J$6-'d_시나리오'!$I$6))))</f>
        <v/>
      </c>
      <c r="N1650">
        <f>INDEX('d_분포'!$B$2:$B$57,RANDBETWEEN(1,56))</f>
        <v/>
      </c>
      <c r="O1650">
        <f>BETAINV(RAND(),5,5)</f>
        <v/>
      </c>
      <c r="P1650">
        <f>'d_고정'!$B$1*'6_기대효과'!$H$7*('d_시나리오'!$I$7/'d_고정'!$B$2)*B1650</f>
        <v/>
      </c>
      <c r="Q1650">
        <f>P1650*C1650</f>
        <v/>
      </c>
      <c r="R1650">
        <f>P1650*E1650</f>
        <v/>
      </c>
      <c r="S1650">
        <f>R1650*G1650</f>
        <v/>
      </c>
      <c r="T1650">
        <f>Q1650+S1650</f>
        <v/>
      </c>
      <c r="U1650">
        <f>(Q1650*D1650+S1650*I1650)*(1-O1650)</f>
        <v/>
      </c>
      <c r="V1650">
        <f>(R1650*K1650*N1650+'d_고정'!$B$3*('6_기대효과'!$H$7/8)*N1650*'d_고정'!$B$10*M1650*('6_기대효과'!$K$7/'d_고정'!$B$9))*(1-O1650)</f>
        <v/>
      </c>
      <c r="W1650">
        <f>(S1650*I1650+R1650*MAX(K1650-'d_고정'!$B$10*M1650*('6_기대효과'!$K$7/'d_고정'!$B$9),0)*N1650)*(1-O1650)</f>
        <v/>
      </c>
      <c r="X1650">
        <f>U1650+V1650</f>
        <v/>
      </c>
      <c r="Y1650">
        <f>U1650/('d_고정'!$B$5*'6_기대효과'!$H$7/8)/'d_고정'!$B$6</f>
        <v/>
      </c>
      <c r="Z1650">
        <f>U1650/('d_고정'!$B$8*'6_기대효과'!$H$7/8)</f>
        <v/>
      </c>
    </row>
    <row r="1651">
      <c r="A1651">
        <f>RAND()</f>
        <v/>
      </c>
      <c r="B1651">
        <f>IF('d_시나리오'!$J$2='d_시나리오'!$H$2,'d_시나리오'!$I$2,IF(A1651&lt;('d_시나리오'!$I$2-'d_시나리오'!$H$2)/('d_시나리오'!$J$2-'d_시나리오'!$H$2),'d_시나리오'!$H$2+SQRT(A1651*('d_시나리오'!$J$2-'d_시나리오'!$H$2)*('d_시나리오'!$I$2-'d_시나리오'!$H$2)),'d_시나리오'!$J$2-SQRT((1-A1651)*('d_시나리오'!$J$2-'d_시나리오'!$H$2)*('d_시나리오'!$J$2-'d_시나리오'!$I$2))))</f>
        <v/>
      </c>
      <c r="C1651">
        <f>BETAINV(RAND(),2,6)</f>
        <v/>
      </c>
      <c r="D1651">
        <f>INDEX('d_분포'!$A$2:$A$28,RANDBETWEEN(1,27))</f>
        <v/>
      </c>
      <c r="E1651">
        <f>INDEX('d_분포'!$C$2:$C$5,RANDBETWEEN(1,4))*(0.9+0.2*RAND())</f>
        <v/>
      </c>
      <c r="F1651">
        <f>RAND()</f>
        <v/>
      </c>
      <c r="G1651">
        <f>IF('d_시나리오'!$J$3='d_시나리오'!$H$3,'d_시나리오'!$I$3,IF(F1651&lt;('d_시나리오'!$I$3-'d_시나리오'!$H$3)/('d_시나리오'!$J$3-'d_시나리오'!$H$3),'d_시나리오'!$H$3+SQRT(F1651*('d_시나리오'!$J$3-'d_시나리오'!$H$3)*('d_시나리오'!$I$3-'d_시나리오'!$H$3)),'d_시나리오'!$J$3-SQRT((1-F1651)*('d_시나리오'!$J$3-'d_시나리오'!$H$3)*('d_시나리오'!$J$3-'d_시나리오'!$I$3))))</f>
        <v/>
      </c>
      <c r="H1651">
        <f>RAND()</f>
        <v/>
      </c>
      <c r="I1651">
        <f>IF('d_시나리오'!$J$4='d_시나리오'!$H$4,'d_시나리오'!$I$4,IF(H1651&lt;('d_시나리오'!$I$4-'d_시나리오'!$H$4)/('d_시나리오'!$J$4-'d_시나리오'!$H$4),'d_시나리오'!$H$4+SQRT(H1651*('d_시나리오'!$J$4-'d_시나리오'!$H$4)*('d_시나리오'!$I$4-'d_시나리오'!$H$4)),'d_시나리오'!$J$4-SQRT((1-H1651)*('d_시나리오'!$J$4-'d_시나리오'!$H$4)*('d_시나리오'!$J$4-'d_시나리오'!$I$4))))</f>
        <v/>
      </c>
      <c r="J1651">
        <f>RAND()</f>
        <v/>
      </c>
      <c r="K1651">
        <f>IF('d_시나리오'!$J$5='d_시나리오'!$H$5,'d_시나리오'!$I$5,IF(J1651&lt;('d_시나리오'!$I$5-'d_시나리오'!$H$5)/('d_시나리오'!$J$5-'d_시나리오'!$H$5),'d_시나리오'!$H$5+SQRT(J1651*('d_시나리오'!$J$5-'d_시나리오'!$H$5)*('d_시나리오'!$I$5-'d_시나리오'!$H$5)),'d_시나리오'!$J$5-SQRT((1-J1651)*('d_시나리오'!$J$5-'d_시나리오'!$H$5)*('d_시나리오'!$J$5-'d_시나리오'!$I$5))))</f>
        <v/>
      </c>
      <c r="L1651">
        <f>RAND()</f>
        <v/>
      </c>
      <c r="M1651">
        <f>IF('d_시나리오'!$J$6='d_시나리오'!$H$6,'d_시나리오'!$I$6,IF(L1651&lt;('d_시나리오'!$I$6-'d_시나리오'!$H$6)/('d_시나리오'!$J$6-'d_시나리오'!$H$6),'d_시나리오'!$H$6+SQRT(L1651*('d_시나리오'!$J$6-'d_시나리오'!$H$6)*('d_시나리오'!$I$6-'d_시나리오'!$H$6)),'d_시나리오'!$J$6-SQRT((1-L1651)*('d_시나리오'!$J$6-'d_시나리오'!$H$6)*('d_시나리오'!$J$6-'d_시나리오'!$I$6))))</f>
        <v/>
      </c>
      <c r="N1651">
        <f>INDEX('d_분포'!$B$2:$B$57,RANDBETWEEN(1,56))</f>
        <v/>
      </c>
      <c r="O1651">
        <f>BETAINV(RAND(),5,5)</f>
        <v/>
      </c>
      <c r="P1651">
        <f>'d_고정'!$B$1*'6_기대효과'!$H$7*('d_시나리오'!$I$7/'d_고정'!$B$2)*B1651</f>
        <v/>
      </c>
      <c r="Q1651">
        <f>P1651*C1651</f>
        <v/>
      </c>
      <c r="R1651">
        <f>P1651*E1651</f>
        <v/>
      </c>
      <c r="S1651">
        <f>R1651*G1651</f>
        <v/>
      </c>
      <c r="T1651">
        <f>Q1651+S1651</f>
        <v/>
      </c>
      <c r="U1651">
        <f>(Q1651*D1651+S1651*I1651)*(1-O1651)</f>
        <v/>
      </c>
      <c r="V1651">
        <f>(R1651*K1651*N1651+'d_고정'!$B$3*('6_기대효과'!$H$7/8)*N1651*'d_고정'!$B$10*M1651*('6_기대효과'!$K$7/'d_고정'!$B$9))*(1-O1651)</f>
        <v/>
      </c>
      <c r="W1651">
        <f>(S1651*I1651+R1651*MAX(K1651-'d_고정'!$B$10*M1651*('6_기대효과'!$K$7/'d_고정'!$B$9),0)*N1651)*(1-O1651)</f>
        <v/>
      </c>
      <c r="X1651">
        <f>U1651+V1651</f>
        <v/>
      </c>
      <c r="Y1651">
        <f>U1651/('d_고정'!$B$5*'6_기대효과'!$H$7/8)/'d_고정'!$B$6</f>
        <v/>
      </c>
      <c r="Z1651">
        <f>U1651/('d_고정'!$B$8*'6_기대효과'!$H$7/8)</f>
        <v/>
      </c>
    </row>
    <row r="1652">
      <c r="A1652">
        <f>RAND()</f>
        <v/>
      </c>
      <c r="B1652">
        <f>IF('d_시나리오'!$J$2='d_시나리오'!$H$2,'d_시나리오'!$I$2,IF(A1652&lt;('d_시나리오'!$I$2-'d_시나리오'!$H$2)/('d_시나리오'!$J$2-'d_시나리오'!$H$2),'d_시나리오'!$H$2+SQRT(A1652*('d_시나리오'!$J$2-'d_시나리오'!$H$2)*('d_시나리오'!$I$2-'d_시나리오'!$H$2)),'d_시나리오'!$J$2-SQRT((1-A1652)*('d_시나리오'!$J$2-'d_시나리오'!$H$2)*('d_시나리오'!$J$2-'d_시나리오'!$I$2))))</f>
        <v/>
      </c>
      <c r="C1652">
        <f>BETAINV(RAND(),2,6)</f>
        <v/>
      </c>
      <c r="D1652">
        <f>INDEX('d_분포'!$A$2:$A$28,RANDBETWEEN(1,27))</f>
        <v/>
      </c>
      <c r="E1652">
        <f>INDEX('d_분포'!$C$2:$C$5,RANDBETWEEN(1,4))*(0.9+0.2*RAND())</f>
        <v/>
      </c>
      <c r="F1652">
        <f>RAND()</f>
        <v/>
      </c>
      <c r="G1652">
        <f>IF('d_시나리오'!$J$3='d_시나리오'!$H$3,'d_시나리오'!$I$3,IF(F1652&lt;('d_시나리오'!$I$3-'d_시나리오'!$H$3)/('d_시나리오'!$J$3-'d_시나리오'!$H$3),'d_시나리오'!$H$3+SQRT(F1652*('d_시나리오'!$J$3-'d_시나리오'!$H$3)*('d_시나리오'!$I$3-'d_시나리오'!$H$3)),'d_시나리오'!$J$3-SQRT((1-F1652)*('d_시나리오'!$J$3-'d_시나리오'!$H$3)*('d_시나리오'!$J$3-'d_시나리오'!$I$3))))</f>
        <v/>
      </c>
      <c r="H1652">
        <f>RAND()</f>
        <v/>
      </c>
      <c r="I1652">
        <f>IF('d_시나리오'!$J$4='d_시나리오'!$H$4,'d_시나리오'!$I$4,IF(H1652&lt;('d_시나리오'!$I$4-'d_시나리오'!$H$4)/('d_시나리오'!$J$4-'d_시나리오'!$H$4),'d_시나리오'!$H$4+SQRT(H1652*('d_시나리오'!$J$4-'d_시나리오'!$H$4)*('d_시나리오'!$I$4-'d_시나리오'!$H$4)),'d_시나리오'!$J$4-SQRT((1-H1652)*('d_시나리오'!$J$4-'d_시나리오'!$H$4)*('d_시나리오'!$J$4-'d_시나리오'!$I$4))))</f>
        <v/>
      </c>
      <c r="J1652">
        <f>RAND()</f>
        <v/>
      </c>
      <c r="K1652">
        <f>IF('d_시나리오'!$J$5='d_시나리오'!$H$5,'d_시나리오'!$I$5,IF(J1652&lt;('d_시나리오'!$I$5-'d_시나리오'!$H$5)/('d_시나리오'!$J$5-'d_시나리오'!$H$5),'d_시나리오'!$H$5+SQRT(J1652*('d_시나리오'!$J$5-'d_시나리오'!$H$5)*('d_시나리오'!$I$5-'d_시나리오'!$H$5)),'d_시나리오'!$J$5-SQRT((1-J1652)*('d_시나리오'!$J$5-'d_시나리오'!$H$5)*('d_시나리오'!$J$5-'d_시나리오'!$I$5))))</f>
        <v/>
      </c>
      <c r="L1652">
        <f>RAND()</f>
        <v/>
      </c>
      <c r="M1652">
        <f>IF('d_시나리오'!$J$6='d_시나리오'!$H$6,'d_시나리오'!$I$6,IF(L1652&lt;('d_시나리오'!$I$6-'d_시나리오'!$H$6)/('d_시나리오'!$J$6-'d_시나리오'!$H$6),'d_시나리오'!$H$6+SQRT(L1652*('d_시나리오'!$J$6-'d_시나리오'!$H$6)*('d_시나리오'!$I$6-'d_시나리오'!$H$6)),'d_시나리오'!$J$6-SQRT((1-L1652)*('d_시나리오'!$J$6-'d_시나리오'!$H$6)*('d_시나리오'!$J$6-'d_시나리오'!$I$6))))</f>
        <v/>
      </c>
      <c r="N1652">
        <f>INDEX('d_분포'!$B$2:$B$57,RANDBETWEEN(1,56))</f>
        <v/>
      </c>
      <c r="O1652">
        <f>BETAINV(RAND(),5,5)</f>
        <v/>
      </c>
      <c r="P1652">
        <f>'d_고정'!$B$1*'6_기대효과'!$H$7*('d_시나리오'!$I$7/'d_고정'!$B$2)*B1652</f>
        <v/>
      </c>
      <c r="Q1652">
        <f>P1652*C1652</f>
        <v/>
      </c>
      <c r="R1652">
        <f>P1652*E1652</f>
        <v/>
      </c>
      <c r="S1652">
        <f>R1652*G1652</f>
        <v/>
      </c>
      <c r="T1652">
        <f>Q1652+S1652</f>
        <v/>
      </c>
      <c r="U1652">
        <f>(Q1652*D1652+S1652*I1652)*(1-O1652)</f>
        <v/>
      </c>
      <c r="V1652">
        <f>(R1652*K1652*N1652+'d_고정'!$B$3*('6_기대효과'!$H$7/8)*N1652*'d_고정'!$B$10*M1652*('6_기대효과'!$K$7/'d_고정'!$B$9))*(1-O1652)</f>
        <v/>
      </c>
      <c r="W1652">
        <f>(S1652*I1652+R1652*MAX(K1652-'d_고정'!$B$10*M1652*('6_기대효과'!$K$7/'d_고정'!$B$9),0)*N1652)*(1-O1652)</f>
        <v/>
      </c>
      <c r="X1652">
        <f>U1652+V1652</f>
        <v/>
      </c>
      <c r="Y1652">
        <f>U1652/('d_고정'!$B$5*'6_기대효과'!$H$7/8)/'d_고정'!$B$6</f>
        <v/>
      </c>
      <c r="Z1652">
        <f>U1652/('d_고정'!$B$8*'6_기대효과'!$H$7/8)</f>
        <v/>
      </c>
    </row>
    <row r="1653">
      <c r="A1653">
        <f>RAND()</f>
        <v/>
      </c>
      <c r="B1653">
        <f>IF('d_시나리오'!$J$2='d_시나리오'!$H$2,'d_시나리오'!$I$2,IF(A1653&lt;('d_시나리오'!$I$2-'d_시나리오'!$H$2)/('d_시나리오'!$J$2-'d_시나리오'!$H$2),'d_시나리오'!$H$2+SQRT(A1653*('d_시나리오'!$J$2-'d_시나리오'!$H$2)*('d_시나리오'!$I$2-'d_시나리오'!$H$2)),'d_시나리오'!$J$2-SQRT((1-A1653)*('d_시나리오'!$J$2-'d_시나리오'!$H$2)*('d_시나리오'!$J$2-'d_시나리오'!$I$2))))</f>
        <v/>
      </c>
      <c r="C1653">
        <f>BETAINV(RAND(),2,6)</f>
        <v/>
      </c>
      <c r="D1653">
        <f>INDEX('d_분포'!$A$2:$A$28,RANDBETWEEN(1,27))</f>
        <v/>
      </c>
      <c r="E1653">
        <f>INDEX('d_분포'!$C$2:$C$5,RANDBETWEEN(1,4))*(0.9+0.2*RAND())</f>
        <v/>
      </c>
      <c r="F1653">
        <f>RAND()</f>
        <v/>
      </c>
      <c r="G1653">
        <f>IF('d_시나리오'!$J$3='d_시나리오'!$H$3,'d_시나리오'!$I$3,IF(F1653&lt;('d_시나리오'!$I$3-'d_시나리오'!$H$3)/('d_시나리오'!$J$3-'d_시나리오'!$H$3),'d_시나리오'!$H$3+SQRT(F1653*('d_시나리오'!$J$3-'d_시나리오'!$H$3)*('d_시나리오'!$I$3-'d_시나리오'!$H$3)),'d_시나리오'!$J$3-SQRT((1-F1653)*('d_시나리오'!$J$3-'d_시나리오'!$H$3)*('d_시나리오'!$J$3-'d_시나리오'!$I$3))))</f>
        <v/>
      </c>
      <c r="H1653">
        <f>RAND()</f>
        <v/>
      </c>
      <c r="I1653">
        <f>IF('d_시나리오'!$J$4='d_시나리오'!$H$4,'d_시나리오'!$I$4,IF(H1653&lt;('d_시나리오'!$I$4-'d_시나리오'!$H$4)/('d_시나리오'!$J$4-'d_시나리오'!$H$4),'d_시나리오'!$H$4+SQRT(H1653*('d_시나리오'!$J$4-'d_시나리오'!$H$4)*('d_시나리오'!$I$4-'d_시나리오'!$H$4)),'d_시나리오'!$J$4-SQRT((1-H1653)*('d_시나리오'!$J$4-'d_시나리오'!$H$4)*('d_시나리오'!$J$4-'d_시나리오'!$I$4))))</f>
        <v/>
      </c>
      <c r="J1653">
        <f>RAND()</f>
        <v/>
      </c>
      <c r="K1653">
        <f>IF('d_시나리오'!$J$5='d_시나리오'!$H$5,'d_시나리오'!$I$5,IF(J1653&lt;('d_시나리오'!$I$5-'d_시나리오'!$H$5)/('d_시나리오'!$J$5-'d_시나리오'!$H$5),'d_시나리오'!$H$5+SQRT(J1653*('d_시나리오'!$J$5-'d_시나리오'!$H$5)*('d_시나리오'!$I$5-'d_시나리오'!$H$5)),'d_시나리오'!$J$5-SQRT((1-J1653)*('d_시나리오'!$J$5-'d_시나리오'!$H$5)*('d_시나리오'!$J$5-'d_시나리오'!$I$5))))</f>
        <v/>
      </c>
      <c r="L1653">
        <f>RAND()</f>
        <v/>
      </c>
      <c r="M1653">
        <f>IF('d_시나리오'!$J$6='d_시나리오'!$H$6,'d_시나리오'!$I$6,IF(L1653&lt;('d_시나리오'!$I$6-'d_시나리오'!$H$6)/('d_시나리오'!$J$6-'d_시나리오'!$H$6),'d_시나리오'!$H$6+SQRT(L1653*('d_시나리오'!$J$6-'d_시나리오'!$H$6)*('d_시나리오'!$I$6-'d_시나리오'!$H$6)),'d_시나리오'!$J$6-SQRT((1-L1653)*('d_시나리오'!$J$6-'d_시나리오'!$H$6)*('d_시나리오'!$J$6-'d_시나리오'!$I$6))))</f>
        <v/>
      </c>
      <c r="N1653">
        <f>INDEX('d_분포'!$B$2:$B$57,RANDBETWEEN(1,56))</f>
        <v/>
      </c>
      <c r="O1653">
        <f>BETAINV(RAND(),5,5)</f>
        <v/>
      </c>
      <c r="P1653">
        <f>'d_고정'!$B$1*'6_기대효과'!$H$7*('d_시나리오'!$I$7/'d_고정'!$B$2)*B1653</f>
        <v/>
      </c>
      <c r="Q1653">
        <f>P1653*C1653</f>
        <v/>
      </c>
      <c r="R1653">
        <f>P1653*E1653</f>
        <v/>
      </c>
      <c r="S1653">
        <f>R1653*G1653</f>
        <v/>
      </c>
      <c r="T1653">
        <f>Q1653+S1653</f>
        <v/>
      </c>
      <c r="U1653">
        <f>(Q1653*D1653+S1653*I1653)*(1-O1653)</f>
        <v/>
      </c>
      <c r="V1653">
        <f>(R1653*K1653*N1653+'d_고정'!$B$3*('6_기대효과'!$H$7/8)*N1653*'d_고정'!$B$10*M1653*('6_기대효과'!$K$7/'d_고정'!$B$9))*(1-O1653)</f>
        <v/>
      </c>
      <c r="W1653">
        <f>(S1653*I1653+R1653*MAX(K1653-'d_고정'!$B$10*M1653*('6_기대효과'!$K$7/'d_고정'!$B$9),0)*N1653)*(1-O1653)</f>
        <v/>
      </c>
      <c r="X1653">
        <f>U1653+V1653</f>
        <v/>
      </c>
      <c r="Y1653">
        <f>U1653/('d_고정'!$B$5*'6_기대효과'!$H$7/8)/'d_고정'!$B$6</f>
        <v/>
      </c>
      <c r="Z1653">
        <f>U1653/('d_고정'!$B$8*'6_기대효과'!$H$7/8)</f>
        <v/>
      </c>
    </row>
    <row r="1654">
      <c r="A1654">
        <f>RAND()</f>
        <v/>
      </c>
      <c r="B1654">
        <f>IF('d_시나리오'!$J$2='d_시나리오'!$H$2,'d_시나리오'!$I$2,IF(A1654&lt;('d_시나리오'!$I$2-'d_시나리오'!$H$2)/('d_시나리오'!$J$2-'d_시나리오'!$H$2),'d_시나리오'!$H$2+SQRT(A1654*('d_시나리오'!$J$2-'d_시나리오'!$H$2)*('d_시나리오'!$I$2-'d_시나리오'!$H$2)),'d_시나리오'!$J$2-SQRT((1-A1654)*('d_시나리오'!$J$2-'d_시나리오'!$H$2)*('d_시나리오'!$J$2-'d_시나리오'!$I$2))))</f>
        <v/>
      </c>
      <c r="C1654">
        <f>BETAINV(RAND(),2,6)</f>
        <v/>
      </c>
      <c r="D1654">
        <f>INDEX('d_분포'!$A$2:$A$28,RANDBETWEEN(1,27))</f>
        <v/>
      </c>
      <c r="E1654">
        <f>INDEX('d_분포'!$C$2:$C$5,RANDBETWEEN(1,4))*(0.9+0.2*RAND())</f>
        <v/>
      </c>
      <c r="F1654">
        <f>RAND()</f>
        <v/>
      </c>
      <c r="G1654">
        <f>IF('d_시나리오'!$J$3='d_시나리오'!$H$3,'d_시나리오'!$I$3,IF(F1654&lt;('d_시나리오'!$I$3-'d_시나리오'!$H$3)/('d_시나리오'!$J$3-'d_시나리오'!$H$3),'d_시나리오'!$H$3+SQRT(F1654*('d_시나리오'!$J$3-'d_시나리오'!$H$3)*('d_시나리오'!$I$3-'d_시나리오'!$H$3)),'d_시나리오'!$J$3-SQRT((1-F1654)*('d_시나리오'!$J$3-'d_시나리오'!$H$3)*('d_시나리오'!$J$3-'d_시나리오'!$I$3))))</f>
        <v/>
      </c>
      <c r="H1654">
        <f>RAND()</f>
        <v/>
      </c>
      <c r="I1654">
        <f>IF('d_시나리오'!$J$4='d_시나리오'!$H$4,'d_시나리오'!$I$4,IF(H1654&lt;('d_시나리오'!$I$4-'d_시나리오'!$H$4)/('d_시나리오'!$J$4-'d_시나리오'!$H$4),'d_시나리오'!$H$4+SQRT(H1654*('d_시나리오'!$J$4-'d_시나리오'!$H$4)*('d_시나리오'!$I$4-'d_시나리오'!$H$4)),'d_시나리오'!$J$4-SQRT((1-H1654)*('d_시나리오'!$J$4-'d_시나리오'!$H$4)*('d_시나리오'!$J$4-'d_시나리오'!$I$4))))</f>
        <v/>
      </c>
      <c r="J1654">
        <f>RAND()</f>
        <v/>
      </c>
      <c r="K1654">
        <f>IF('d_시나리오'!$J$5='d_시나리오'!$H$5,'d_시나리오'!$I$5,IF(J1654&lt;('d_시나리오'!$I$5-'d_시나리오'!$H$5)/('d_시나리오'!$J$5-'d_시나리오'!$H$5),'d_시나리오'!$H$5+SQRT(J1654*('d_시나리오'!$J$5-'d_시나리오'!$H$5)*('d_시나리오'!$I$5-'d_시나리오'!$H$5)),'d_시나리오'!$J$5-SQRT((1-J1654)*('d_시나리오'!$J$5-'d_시나리오'!$H$5)*('d_시나리오'!$J$5-'d_시나리오'!$I$5))))</f>
        <v/>
      </c>
      <c r="L1654">
        <f>RAND()</f>
        <v/>
      </c>
      <c r="M1654">
        <f>IF('d_시나리오'!$J$6='d_시나리오'!$H$6,'d_시나리오'!$I$6,IF(L1654&lt;('d_시나리오'!$I$6-'d_시나리오'!$H$6)/('d_시나리오'!$J$6-'d_시나리오'!$H$6),'d_시나리오'!$H$6+SQRT(L1654*('d_시나리오'!$J$6-'d_시나리오'!$H$6)*('d_시나리오'!$I$6-'d_시나리오'!$H$6)),'d_시나리오'!$J$6-SQRT((1-L1654)*('d_시나리오'!$J$6-'d_시나리오'!$H$6)*('d_시나리오'!$J$6-'d_시나리오'!$I$6))))</f>
        <v/>
      </c>
      <c r="N1654">
        <f>INDEX('d_분포'!$B$2:$B$57,RANDBETWEEN(1,56))</f>
        <v/>
      </c>
      <c r="O1654">
        <f>BETAINV(RAND(),5,5)</f>
        <v/>
      </c>
      <c r="P1654">
        <f>'d_고정'!$B$1*'6_기대효과'!$H$7*('d_시나리오'!$I$7/'d_고정'!$B$2)*B1654</f>
        <v/>
      </c>
      <c r="Q1654">
        <f>P1654*C1654</f>
        <v/>
      </c>
      <c r="R1654">
        <f>P1654*E1654</f>
        <v/>
      </c>
      <c r="S1654">
        <f>R1654*G1654</f>
        <v/>
      </c>
      <c r="T1654">
        <f>Q1654+S1654</f>
        <v/>
      </c>
      <c r="U1654">
        <f>(Q1654*D1654+S1654*I1654)*(1-O1654)</f>
        <v/>
      </c>
      <c r="V1654">
        <f>(R1654*K1654*N1654+'d_고정'!$B$3*('6_기대효과'!$H$7/8)*N1654*'d_고정'!$B$10*M1654*('6_기대효과'!$K$7/'d_고정'!$B$9))*(1-O1654)</f>
        <v/>
      </c>
      <c r="W1654">
        <f>(S1654*I1654+R1654*MAX(K1654-'d_고정'!$B$10*M1654*('6_기대효과'!$K$7/'d_고정'!$B$9),0)*N1654)*(1-O1654)</f>
        <v/>
      </c>
      <c r="X1654">
        <f>U1654+V1654</f>
        <v/>
      </c>
      <c r="Y1654">
        <f>U1654/('d_고정'!$B$5*'6_기대효과'!$H$7/8)/'d_고정'!$B$6</f>
        <v/>
      </c>
      <c r="Z1654">
        <f>U1654/('d_고정'!$B$8*'6_기대효과'!$H$7/8)</f>
        <v/>
      </c>
    </row>
    <row r="1655">
      <c r="A1655">
        <f>RAND()</f>
        <v/>
      </c>
      <c r="B1655">
        <f>IF('d_시나리오'!$J$2='d_시나리오'!$H$2,'d_시나리오'!$I$2,IF(A1655&lt;('d_시나리오'!$I$2-'d_시나리오'!$H$2)/('d_시나리오'!$J$2-'d_시나리오'!$H$2),'d_시나리오'!$H$2+SQRT(A1655*('d_시나리오'!$J$2-'d_시나리오'!$H$2)*('d_시나리오'!$I$2-'d_시나리오'!$H$2)),'d_시나리오'!$J$2-SQRT((1-A1655)*('d_시나리오'!$J$2-'d_시나리오'!$H$2)*('d_시나리오'!$J$2-'d_시나리오'!$I$2))))</f>
        <v/>
      </c>
      <c r="C1655">
        <f>BETAINV(RAND(),2,6)</f>
        <v/>
      </c>
      <c r="D1655">
        <f>INDEX('d_분포'!$A$2:$A$28,RANDBETWEEN(1,27))</f>
        <v/>
      </c>
      <c r="E1655">
        <f>INDEX('d_분포'!$C$2:$C$5,RANDBETWEEN(1,4))*(0.9+0.2*RAND())</f>
        <v/>
      </c>
      <c r="F1655">
        <f>RAND()</f>
        <v/>
      </c>
      <c r="G1655">
        <f>IF('d_시나리오'!$J$3='d_시나리오'!$H$3,'d_시나리오'!$I$3,IF(F1655&lt;('d_시나리오'!$I$3-'d_시나리오'!$H$3)/('d_시나리오'!$J$3-'d_시나리오'!$H$3),'d_시나리오'!$H$3+SQRT(F1655*('d_시나리오'!$J$3-'d_시나리오'!$H$3)*('d_시나리오'!$I$3-'d_시나리오'!$H$3)),'d_시나리오'!$J$3-SQRT((1-F1655)*('d_시나리오'!$J$3-'d_시나리오'!$H$3)*('d_시나리오'!$J$3-'d_시나리오'!$I$3))))</f>
        <v/>
      </c>
      <c r="H1655">
        <f>RAND()</f>
        <v/>
      </c>
      <c r="I1655">
        <f>IF('d_시나리오'!$J$4='d_시나리오'!$H$4,'d_시나리오'!$I$4,IF(H1655&lt;('d_시나리오'!$I$4-'d_시나리오'!$H$4)/('d_시나리오'!$J$4-'d_시나리오'!$H$4),'d_시나리오'!$H$4+SQRT(H1655*('d_시나리오'!$J$4-'d_시나리오'!$H$4)*('d_시나리오'!$I$4-'d_시나리오'!$H$4)),'d_시나리오'!$J$4-SQRT((1-H1655)*('d_시나리오'!$J$4-'d_시나리오'!$H$4)*('d_시나리오'!$J$4-'d_시나리오'!$I$4))))</f>
        <v/>
      </c>
      <c r="J1655">
        <f>RAND()</f>
        <v/>
      </c>
      <c r="K1655">
        <f>IF('d_시나리오'!$J$5='d_시나리오'!$H$5,'d_시나리오'!$I$5,IF(J1655&lt;('d_시나리오'!$I$5-'d_시나리오'!$H$5)/('d_시나리오'!$J$5-'d_시나리오'!$H$5),'d_시나리오'!$H$5+SQRT(J1655*('d_시나리오'!$J$5-'d_시나리오'!$H$5)*('d_시나리오'!$I$5-'d_시나리오'!$H$5)),'d_시나리오'!$J$5-SQRT((1-J1655)*('d_시나리오'!$J$5-'d_시나리오'!$H$5)*('d_시나리오'!$J$5-'d_시나리오'!$I$5))))</f>
        <v/>
      </c>
      <c r="L1655">
        <f>RAND()</f>
        <v/>
      </c>
      <c r="M1655">
        <f>IF('d_시나리오'!$J$6='d_시나리오'!$H$6,'d_시나리오'!$I$6,IF(L1655&lt;('d_시나리오'!$I$6-'d_시나리오'!$H$6)/('d_시나리오'!$J$6-'d_시나리오'!$H$6),'d_시나리오'!$H$6+SQRT(L1655*('d_시나리오'!$J$6-'d_시나리오'!$H$6)*('d_시나리오'!$I$6-'d_시나리오'!$H$6)),'d_시나리오'!$J$6-SQRT((1-L1655)*('d_시나리오'!$J$6-'d_시나리오'!$H$6)*('d_시나리오'!$J$6-'d_시나리오'!$I$6))))</f>
        <v/>
      </c>
      <c r="N1655">
        <f>INDEX('d_분포'!$B$2:$B$57,RANDBETWEEN(1,56))</f>
        <v/>
      </c>
      <c r="O1655">
        <f>BETAINV(RAND(),5,5)</f>
        <v/>
      </c>
      <c r="P1655">
        <f>'d_고정'!$B$1*'6_기대효과'!$H$7*('d_시나리오'!$I$7/'d_고정'!$B$2)*B1655</f>
        <v/>
      </c>
      <c r="Q1655">
        <f>P1655*C1655</f>
        <v/>
      </c>
      <c r="R1655">
        <f>P1655*E1655</f>
        <v/>
      </c>
      <c r="S1655">
        <f>R1655*G1655</f>
        <v/>
      </c>
      <c r="T1655">
        <f>Q1655+S1655</f>
        <v/>
      </c>
      <c r="U1655">
        <f>(Q1655*D1655+S1655*I1655)*(1-O1655)</f>
        <v/>
      </c>
      <c r="V1655">
        <f>(R1655*K1655*N1655+'d_고정'!$B$3*('6_기대효과'!$H$7/8)*N1655*'d_고정'!$B$10*M1655*('6_기대효과'!$K$7/'d_고정'!$B$9))*(1-O1655)</f>
        <v/>
      </c>
      <c r="W1655">
        <f>(S1655*I1655+R1655*MAX(K1655-'d_고정'!$B$10*M1655*('6_기대효과'!$K$7/'d_고정'!$B$9),0)*N1655)*(1-O1655)</f>
        <v/>
      </c>
      <c r="X1655">
        <f>U1655+V1655</f>
        <v/>
      </c>
      <c r="Y1655">
        <f>U1655/('d_고정'!$B$5*'6_기대효과'!$H$7/8)/'d_고정'!$B$6</f>
        <v/>
      </c>
      <c r="Z1655">
        <f>U1655/('d_고정'!$B$8*'6_기대효과'!$H$7/8)</f>
        <v/>
      </c>
    </row>
    <row r="1656">
      <c r="A1656">
        <f>RAND()</f>
        <v/>
      </c>
      <c r="B1656">
        <f>IF('d_시나리오'!$J$2='d_시나리오'!$H$2,'d_시나리오'!$I$2,IF(A1656&lt;('d_시나리오'!$I$2-'d_시나리오'!$H$2)/('d_시나리오'!$J$2-'d_시나리오'!$H$2),'d_시나리오'!$H$2+SQRT(A1656*('d_시나리오'!$J$2-'d_시나리오'!$H$2)*('d_시나리오'!$I$2-'d_시나리오'!$H$2)),'d_시나리오'!$J$2-SQRT((1-A1656)*('d_시나리오'!$J$2-'d_시나리오'!$H$2)*('d_시나리오'!$J$2-'d_시나리오'!$I$2))))</f>
        <v/>
      </c>
      <c r="C1656">
        <f>BETAINV(RAND(),2,6)</f>
        <v/>
      </c>
      <c r="D1656">
        <f>INDEX('d_분포'!$A$2:$A$28,RANDBETWEEN(1,27))</f>
        <v/>
      </c>
      <c r="E1656">
        <f>INDEX('d_분포'!$C$2:$C$5,RANDBETWEEN(1,4))*(0.9+0.2*RAND())</f>
        <v/>
      </c>
      <c r="F1656">
        <f>RAND()</f>
        <v/>
      </c>
      <c r="G1656">
        <f>IF('d_시나리오'!$J$3='d_시나리오'!$H$3,'d_시나리오'!$I$3,IF(F1656&lt;('d_시나리오'!$I$3-'d_시나리오'!$H$3)/('d_시나리오'!$J$3-'d_시나리오'!$H$3),'d_시나리오'!$H$3+SQRT(F1656*('d_시나리오'!$J$3-'d_시나리오'!$H$3)*('d_시나리오'!$I$3-'d_시나리오'!$H$3)),'d_시나리오'!$J$3-SQRT((1-F1656)*('d_시나리오'!$J$3-'d_시나리오'!$H$3)*('d_시나리오'!$J$3-'d_시나리오'!$I$3))))</f>
        <v/>
      </c>
      <c r="H1656">
        <f>RAND()</f>
        <v/>
      </c>
      <c r="I1656">
        <f>IF('d_시나리오'!$J$4='d_시나리오'!$H$4,'d_시나리오'!$I$4,IF(H1656&lt;('d_시나리오'!$I$4-'d_시나리오'!$H$4)/('d_시나리오'!$J$4-'d_시나리오'!$H$4),'d_시나리오'!$H$4+SQRT(H1656*('d_시나리오'!$J$4-'d_시나리오'!$H$4)*('d_시나리오'!$I$4-'d_시나리오'!$H$4)),'d_시나리오'!$J$4-SQRT((1-H1656)*('d_시나리오'!$J$4-'d_시나리오'!$H$4)*('d_시나리오'!$J$4-'d_시나리오'!$I$4))))</f>
        <v/>
      </c>
      <c r="J1656">
        <f>RAND()</f>
        <v/>
      </c>
      <c r="K1656">
        <f>IF('d_시나리오'!$J$5='d_시나리오'!$H$5,'d_시나리오'!$I$5,IF(J1656&lt;('d_시나리오'!$I$5-'d_시나리오'!$H$5)/('d_시나리오'!$J$5-'d_시나리오'!$H$5),'d_시나리오'!$H$5+SQRT(J1656*('d_시나리오'!$J$5-'d_시나리오'!$H$5)*('d_시나리오'!$I$5-'d_시나리오'!$H$5)),'d_시나리오'!$J$5-SQRT((1-J1656)*('d_시나리오'!$J$5-'d_시나리오'!$H$5)*('d_시나리오'!$J$5-'d_시나리오'!$I$5))))</f>
        <v/>
      </c>
      <c r="L1656">
        <f>RAND()</f>
        <v/>
      </c>
      <c r="M1656">
        <f>IF('d_시나리오'!$J$6='d_시나리오'!$H$6,'d_시나리오'!$I$6,IF(L1656&lt;('d_시나리오'!$I$6-'d_시나리오'!$H$6)/('d_시나리오'!$J$6-'d_시나리오'!$H$6),'d_시나리오'!$H$6+SQRT(L1656*('d_시나리오'!$J$6-'d_시나리오'!$H$6)*('d_시나리오'!$I$6-'d_시나리오'!$H$6)),'d_시나리오'!$J$6-SQRT((1-L1656)*('d_시나리오'!$J$6-'d_시나리오'!$H$6)*('d_시나리오'!$J$6-'d_시나리오'!$I$6))))</f>
        <v/>
      </c>
      <c r="N1656">
        <f>INDEX('d_분포'!$B$2:$B$57,RANDBETWEEN(1,56))</f>
        <v/>
      </c>
      <c r="O1656">
        <f>BETAINV(RAND(),5,5)</f>
        <v/>
      </c>
      <c r="P1656">
        <f>'d_고정'!$B$1*'6_기대효과'!$H$7*('d_시나리오'!$I$7/'d_고정'!$B$2)*B1656</f>
        <v/>
      </c>
      <c r="Q1656">
        <f>P1656*C1656</f>
        <v/>
      </c>
      <c r="R1656">
        <f>P1656*E1656</f>
        <v/>
      </c>
      <c r="S1656">
        <f>R1656*G1656</f>
        <v/>
      </c>
      <c r="T1656">
        <f>Q1656+S1656</f>
        <v/>
      </c>
      <c r="U1656">
        <f>(Q1656*D1656+S1656*I1656)*(1-O1656)</f>
        <v/>
      </c>
      <c r="V1656">
        <f>(R1656*K1656*N1656+'d_고정'!$B$3*('6_기대효과'!$H$7/8)*N1656*'d_고정'!$B$10*M1656*('6_기대효과'!$K$7/'d_고정'!$B$9))*(1-O1656)</f>
        <v/>
      </c>
      <c r="W1656">
        <f>(S1656*I1656+R1656*MAX(K1656-'d_고정'!$B$10*M1656*('6_기대효과'!$K$7/'d_고정'!$B$9),0)*N1656)*(1-O1656)</f>
        <v/>
      </c>
      <c r="X1656">
        <f>U1656+V1656</f>
        <v/>
      </c>
      <c r="Y1656">
        <f>U1656/('d_고정'!$B$5*'6_기대효과'!$H$7/8)/'d_고정'!$B$6</f>
        <v/>
      </c>
      <c r="Z1656">
        <f>U1656/('d_고정'!$B$8*'6_기대효과'!$H$7/8)</f>
        <v/>
      </c>
    </row>
    <row r="1657">
      <c r="A1657">
        <f>RAND()</f>
        <v/>
      </c>
      <c r="B1657">
        <f>IF('d_시나리오'!$J$2='d_시나리오'!$H$2,'d_시나리오'!$I$2,IF(A1657&lt;('d_시나리오'!$I$2-'d_시나리오'!$H$2)/('d_시나리오'!$J$2-'d_시나리오'!$H$2),'d_시나리오'!$H$2+SQRT(A1657*('d_시나리오'!$J$2-'d_시나리오'!$H$2)*('d_시나리오'!$I$2-'d_시나리오'!$H$2)),'d_시나리오'!$J$2-SQRT((1-A1657)*('d_시나리오'!$J$2-'d_시나리오'!$H$2)*('d_시나리오'!$J$2-'d_시나리오'!$I$2))))</f>
        <v/>
      </c>
      <c r="C1657">
        <f>BETAINV(RAND(),2,6)</f>
        <v/>
      </c>
      <c r="D1657">
        <f>INDEX('d_분포'!$A$2:$A$28,RANDBETWEEN(1,27))</f>
        <v/>
      </c>
      <c r="E1657">
        <f>INDEX('d_분포'!$C$2:$C$5,RANDBETWEEN(1,4))*(0.9+0.2*RAND())</f>
        <v/>
      </c>
      <c r="F1657">
        <f>RAND()</f>
        <v/>
      </c>
      <c r="G1657">
        <f>IF('d_시나리오'!$J$3='d_시나리오'!$H$3,'d_시나리오'!$I$3,IF(F1657&lt;('d_시나리오'!$I$3-'d_시나리오'!$H$3)/('d_시나리오'!$J$3-'d_시나리오'!$H$3),'d_시나리오'!$H$3+SQRT(F1657*('d_시나리오'!$J$3-'d_시나리오'!$H$3)*('d_시나리오'!$I$3-'d_시나리오'!$H$3)),'d_시나리오'!$J$3-SQRT((1-F1657)*('d_시나리오'!$J$3-'d_시나리오'!$H$3)*('d_시나리오'!$J$3-'d_시나리오'!$I$3))))</f>
        <v/>
      </c>
      <c r="H1657">
        <f>RAND()</f>
        <v/>
      </c>
      <c r="I1657">
        <f>IF('d_시나리오'!$J$4='d_시나리오'!$H$4,'d_시나리오'!$I$4,IF(H1657&lt;('d_시나리오'!$I$4-'d_시나리오'!$H$4)/('d_시나리오'!$J$4-'d_시나리오'!$H$4),'d_시나리오'!$H$4+SQRT(H1657*('d_시나리오'!$J$4-'d_시나리오'!$H$4)*('d_시나리오'!$I$4-'d_시나리오'!$H$4)),'d_시나리오'!$J$4-SQRT((1-H1657)*('d_시나리오'!$J$4-'d_시나리오'!$H$4)*('d_시나리오'!$J$4-'d_시나리오'!$I$4))))</f>
        <v/>
      </c>
      <c r="J1657">
        <f>RAND()</f>
        <v/>
      </c>
      <c r="K1657">
        <f>IF('d_시나리오'!$J$5='d_시나리오'!$H$5,'d_시나리오'!$I$5,IF(J1657&lt;('d_시나리오'!$I$5-'d_시나리오'!$H$5)/('d_시나리오'!$J$5-'d_시나리오'!$H$5),'d_시나리오'!$H$5+SQRT(J1657*('d_시나리오'!$J$5-'d_시나리오'!$H$5)*('d_시나리오'!$I$5-'d_시나리오'!$H$5)),'d_시나리오'!$J$5-SQRT((1-J1657)*('d_시나리오'!$J$5-'d_시나리오'!$H$5)*('d_시나리오'!$J$5-'d_시나리오'!$I$5))))</f>
        <v/>
      </c>
      <c r="L1657">
        <f>RAND()</f>
        <v/>
      </c>
      <c r="M1657">
        <f>IF('d_시나리오'!$J$6='d_시나리오'!$H$6,'d_시나리오'!$I$6,IF(L1657&lt;('d_시나리오'!$I$6-'d_시나리오'!$H$6)/('d_시나리오'!$J$6-'d_시나리오'!$H$6),'d_시나리오'!$H$6+SQRT(L1657*('d_시나리오'!$J$6-'d_시나리오'!$H$6)*('d_시나리오'!$I$6-'d_시나리오'!$H$6)),'d_시나리오'!$J$6-SQRT((1-L1657)*('d_시나리오'!$J$6-'d_시나리오'!$H$6)*('d_시나리오'!$J$6-'d_시나리오'!$I$6))))</f>
        <v/>
      </c>
      <c r="N1657">
        <f>INDEX('d_분포'!$B$2:$B$57,RANDBETWEEN(1,56))</f>
        <v/>
      </c>
      <c r="O1657">
        <f>BETAINV(RAND(),5,5)</f>
        <v/>
      </c>
      <c r="P1657">
        <f>'d_고정'!$B$1*'6_기대효과'!$H$7*('d_시나리오'!$I$7/'d_고정'!$B$2)*B1657</f>
        <v/>
      </c>
      <c r="Q1657">
        <f>P1657*C1657</f>
        <v/>
      </c>
      <c r="R1657">
        <f>P1657*E1657</f>
        <v/>
      </c>
      <c r="S1657">
        <f>R1657*G1657</f>
        <v/>
      </c>
      <c r="T1657">
        <f>Q1657+S1657</f>
        <v/>
      </c>
      <c r="U1657">
        <f>(Q1657*D1657+S1657*I1657)*(1-O1657)</f>
        <v/>
      </c>
      <c r="V1657">
        <f>(R1657*K1657*N1657+'d_고정'!$B$3*('6_기대효과'!$H$7/8)*N1657*'d_고정'!$B$10*M1657*('6_기대효과'!$K$7/'d_고정'!$B$9))*(1-O1657)</f>
        <v/>
      </c>
      <c r="W1657">
        <f>(S1657*I1657+R1657*MAX(K1657-'d_고정'!$B$10*M1657*('6_기대효과'!$K$7/'d_고정'!$B$9),0)*N1657)*(1-O1657)</f>
        <v/>
      </c>
      <c r="X1657">
        <f>U1657+V1657</f>
        <v/>
      </c>
      <c r="Y1657">
        <f>U1657/('d_고정'!$B$5*'6_기대효과'!$H$7/8)/'d_고정'!$B$6</f>
        <v/>
      </c>
      <c r="Z1657">
        <f>U1657/('d_고정'!$B$8*'6_기대효과'!$H$7/8)</f>
        <v/>
      </c>
    </row>
    <row r="1658">
      <c r="A1658">
        <f>RAND()</f>
        <v/>
      </c>
      <c r="B1658">
        <f>IF('d_시나리오'!$J$2='d_시나리오'!$H$2,'d_시나리오'!$I$2,IF(A1658&lt;('d_시나리오'!$I$2-'d_시나리오'!$H$2)/('d_시나리오'!$J$2-'d_시나리오'!$H$2),'d_시나리오'!$H$2+SQRT(A1658*('d_시나리오'!$J$2-'d_시나리오'!$H$2)*('d_시나리오'!$I$2-'d_시나리오'!$H$2)),'d_시나리오'!$J$2-SQRT((1-A1658)*('d_시나리오'!$J$2-'d_시나리오'!$H$2)*('d_시나리오'!$J$2-'d_시나리오'!$I$2))))</f>
        <v/>
      </c>
      <c r="C1658">
        <f>BETAINV(RAND(),2,6)</f>
        <v/>
      </c>
      <c r="D1658">
        <f>INDEX('d_분포'!$A$2:$A$28,RANDBETWEEN(1,27))</f>
        <v/>
      </c>
      <c r="E1658">
        <f>INDEX('d_분포'!$C$2:$C$5,RANDBETWEEN(1,4))*(0.9+0.2*RAND())</f>
        <v/>
      </c>
      <c r="F1658">
        <f>RAND()</f>
        <v/>
      </c>
      <c r="G1658">
        <f>IF('d_시나리오'!$J$3='d_시나리오'!$H$3,'d_시나리오'!$I$3,IF(F1658&lt;('d_시나리오'!$I$3-'d_시나리오'!$H$3)/('d_시나리오'!$J$3-'d_시나리오'!$H$3),'d_시나리오'!$H$3+SQRT(F1658*('d_시나리오'!$J$3-'d_시나리오'!$H$3)*('d_시나리오'!$I$3-'d_시나리오'!$H$3)),'d_시나리오'!$J$3-SQRT((1-F1658)*('d_시나리오'!$J$3-'d_시나리오'!$H$3)*('d_시나리오'!$J$3-'d_시나리오'!$I$3))))</f>
        <v/>
      </c>
      <c r="H1658">
        <f>RAND()</f>
        <v/>
      </c>
      <c r="I1658">
        <f>IF('d_시나리오'!$J$4='d_시나리오'!$H$4,'d_시나리오'!$I$4,IF(H1658&lt;('d_시나리오'!$I$4-'d_시나리오'!$H$4)/('d_시나리오'!$J$4-'d_시나리오'!$H$4),'d_시나리오'!$H$4+SQRT(H1658*('d_시나리오'!$J$4-'d_시나리오'!$H$4)*('d_시나리오'!$I$4-'d_시나리오'!$H$4)),'d_시나리오'!$J$4-SQRT((1-H1658)*('d_시나리오'!$J$4-'d_시나리오'!$H$4)*('d_시나리오'!$J$4-'d_시나리오'!$I$4))))</f>
        <v/>
      </c>
      <c r="J1658">
        <f>RAND()</f>
        <v/>
      </c>
      <c r="K1658">
        <f>IF('d_시나리오'!$J$5='d_시나리오'!$H$5,'d_시나리오'!$I$5,IF(J1658&lt;('d_시나리오'!$I$5-'d_시나리오'!$H$5)/('d_시나리오'!$J$5-'d_시나리오'!$H$5),'d_시나리오'!$H$5+SQRT(J1658*('d_시나리오'!$J$5-'d_시나리오'!$H$5)*('d_시나리오'!$I$5-'d_시나리오'!$H$5)),'d_시나리오'!$J$5-SQRT((1-J1658)*('d_시나리오'!$J$5-'d_시나리오'!$H$5)*('d_시나리오'!$J$5-'d_시나리오'!$I$5))))</f>
        <v/>
      </c>
      <c r="L1658">
        <f>RAND()</f>
        <v/>
      </c>
      <c r="M1658">
        <f>IF('d_시나리오'!$J$6='d_시나리오'!$H$6,'d_시나리오'!$I$6,IF(L1658&lt;('d_시나리오'!$I$6-'d_시나리오'!$H$6)/('d_시나리오'!$J$6-'d_시나리오'!$H$6),'d_시나리오'!$H$6+SQRT(L1658*('d_시나리오'!$J$6-'d_시나리오'!$H$6)*('d_시나리오'!$I$6-'d_시나리오'!$H$6)),'d_시나리오'!$J$6-SQRT((1-L1658)*('d_시나리오'!$J$6-'d_시나리오'!$H$6)*('d_시나리오'!$J$6-'d_시나리오'!$I$6))))</f>
        <v/>
      </c>
      <c r="N1658">
        <f>INDEX('d_분포'!$B$2:$B$57,RANDBETWEEN(1,56))</f>
        <v/>
      </c>
      <c r="O1658">
        <f>BETAINV(RAND(),5,5)</f>
        <v/>
      </c>
      <c r="P1658">
        <f>'d_고정'!$B$1*'6_기대효과'!$H$7*('d_시나리오'!$I$7/'d_고정'!$B$2)*B1658</f>
        <v/>
      </c>
      <c r="Q1658">
        <f>P1658*C1658</f>
        <v/>
      </c>
      <c r="R1658">
        <f>P1658*E1658</f>
        <v/>
      </c>
      <c r="S1658">
        <f>R1658*G1658</f>
        <v/>
      </c>
      <c r="T1658">
        <f>Q1658+S1658</f>
        <v/>
      </c>
      <c r="U1658">
        <f>(Q1658*D1658+S1658*I1658)*(1-O1658)</f>
        <v/>
      </c>
      <c r="V1658">
        <f>(R1658*K1658*N1658+'d_고정'!$B$3*('6_기대효과'!$H$7/8)*N1658*'d_고정'!$B$10*M1658*('6_기대효과'!$K$7/'d_고정'!$B$9))*(1-O1658)</f>
        <v/>
      </c>
      <c r="W1658">
        <f>(S1658*I1658+R1658*MAX(K1658-'d_고정'!$B$10*M1658*('6_기대효과'!$K$7/'d_고정'!$B$9),0)*N1658)*(1-O1658)</f>
        <v/>
      </c>
      <c r="X1658">
        <f>U1658+V1658</f>
        <v/>
      </c>
      <c r="Y1658">
        <f>U1658/('d_고정'!$B$5*'6_기대효과'!$H$7/8)/'d_고정'!$B$6</f>
        <v/>
      </c>
      <c r="Z1658">
        <f>U1658/('d_고정'!$B$8*'6_기대효과'!$H$7/8)</f>
        <v/>
      </c>
    </row>
    <row r="1659">
      <c r="A1659">
        <f>RAND()</f>
        <v/>
      </c>
      <c r="B1659">
        <f>IF('d_시나리오'!$J$2='d_시나리오'!$H$2,'d_시나리오'!$I$2,IF(A1659&lt;('d_시나리오'!$I$2-'d_시나리오'!$H$2)/('d_시나리오'!$J$2-'d_시나리오'!$H$2),'d_시나리오'!$H$2+SQRT(A1659*('d_시나리오'!$J$2-'d_시나리오'!$H$2)*('d_시나리오'!$I$2-'d_시나리오'!$H$2)),'d_시나리오'!$J$2-SQRT((1-A1659)*('d_시나리오'!$J$2-'d_시나리오'!$H$2)*('d_시나리오'!$J$2-'d_시나리오'!$I$2))))</f>
        <v/>
      </c>
      <c r="C1659">
        <f>BETAINV(RAND(),2,6)</f>
        <v/>
      </c>
      <c r="D1659">
        <f>INDEX('d_분포'!$A$2:$A$28,RANDBETWEEN(1,27))</f>
        <v/>
      </c>
      <c r="E1659">
        <f>INDEX('d_분포'!$C$2:$C$5,RANDBETWEEN(1,4))*(0.9+0.2*RAND())</f>
        <v/>
      </c>
      <c r="F1659">
        <f>RAND()</f>
        <v/>
      </c>
      <c r="G1659">
        <f>IF('d_시나리오'!$J$3='d_시나리오'!$H$3,'d_시나리오'!$I$3,IF(F1659&lt;('d_시나리오'!$I$3-'d_시나리오'!$H$3)/('d_시나리오'!$J$3-'d_시나리오'!$H$3),'d_시나리오'!$H$3+SQRT(F1659*('d_시나리오'!$J$3-'d_시나리오'!$H$3)*('d_시나리오'!$I$3-'d_시나리오'!$H$3)),'d_시나리오'!$J$3-SQRT((1-F1659)*('d_시나리오'!$J$3-'d_시나리오'!$H$3)*('d_시나리오'!$J$3-'d_시나리오'!$I$3))))</f>
        <v/>
      </c>
      <c r="H1659">
        <f>RAND()</f>
        <v/>
      </c>
      <c r="I1659">
        <f>IF('d_시나리오'!$J$4='d_시나리오'!$H$4,'d_시나리오'!$I$4,IF(H1659&lt;('d_시나리오'!$I$4-'d_시나리오'!$H$4)/('d_시나리오'!$J$4-'d_시나리오'!$H$4),'d_시나리오'!$H$4+SQRT(H1659*('d_시나리오'!$J$4-'d_시나리오'!$H$4)*('d_시나리오'!$I$4-'d_시나리오'!$H$4)),'d_시나리오'!$J$4-SQRT((1-H1659)*('d_시나리오'!$J$4-'d_시나리오'!$H$4)*('d_시나리오'!$J$4-'d_시나리오'!$I$4))))</f>
        <v/>
      </c>
      <c r="J1659">
        <f>RAND()</f>
        <v/>
      </c>
      <c r="K1659">
        <f>IF('d_시나리오'!$J$5='d_시나리오'!$H$5,'d_시나리오'!$I$5,IF(J1659&lt;('d_시나리오'!$I$5-'d_시나리오'!$H$5)/('d_시나리오'!$J$5-'d_시나리오'!$H$5),'d_시나리오'!$H$5+SQRT(J1659*('d_시나리오'!$J$5-'d_시나리오'!$H$5)*('d_시나리오'!$I$5-'d_시나리오'!$H$5)),'d_시나리오'!$J$5-SQRT((1-J1659)*('d_시나리오'!$J$5-'d_시나리오'!$H$5)*('d_시나리오'!$J$5-'d_시나리오'!$I$5))))</f>
        <v/>
      </c>
      <c r="L1659">
        <f>RAND()</f>
        <v/>
      </c>
      <c r="M1659">
        <f>IF('d_시나리오'!$J$6='d_시나리오'!$H$6,'d_시나리오'!$I$6,IF(L1659&lt;('d_시나리오'!$I$6-'d_시나리오'!$H$6)/('d_시나리오'!$J$6-'d_시나리오'!$H$6),'d_시나리오'!$H$6+SQRT(L1659*('d_시나리오'!$J$6-'d_시나리오'!$H$6)*('d_시나리오'!$I$6-'d_시나리오'!$H$6)),'d_시나리오'!$J$6-SQRT((1-L1659)*('d_시나리오'!$J$6-'d_시나리오'!$H$6)*('d_시나리오'!$J$6-'d_시나리오'!$I$6))))</f>
        <v/>
      </c>
      <c r="N1659">
        <f>INDEX('d_분포'!$B$2:$B$57,RANDBETWEEN(1,56))</f>
        <v/>
      </c>
      <c r="O1659">
        <f>BETAINV(RAND(),5,5)</f>
        <v/>
      </c>
      <c r="P1659">
        <f>'d_고정'!$B$1*'6_기대효과'!$H$7*('d_시나리오'!$I$7/'d_고정'!$B$2)*B1659</f>
        <v/>
      </c>
      <c r="Q1659">
        <f>P1659*C1659</f>
        <v/>
      </c>
      <c r="R1659">
        <f>P1659*E1659</f>
        <v/>
      </c>
      <c r="S1659">
        <f>R1659*G1659</f>
        <v/>
      </c>
      <c r="T1659">
        <f>Q1659+S1659</f>
        <v/>
      </c>
      <c r="U1659">
        <f>(Q1659*D1659+S1659*I1659)*(1-O1659)</f>
        <v/>
      </c>
      <c r="V1659">
        <f>(R1659*K1659*N1659+'d_고정'!$B$3*('6_기대효과'!$H$7/8)*N1659*'d_고정'!$B$10*M1659*('6_기대효과'!$K$7/'d_고정'!$B$9))*(1-O1659)</f>
        <v/>
      </c>
      <c r="W1659">
        <f>(S1659*I1659+R1659*MAX(K1659-'d_고정'!$B$10*M1659*('6_기대효과'!$K$7/'d_고정'!$B$9),0)*N1659)*(1-O1659)</f>
        <v/>
      </c>
      <c r="X1659">
        <f>U1659+V1659</f>
        <v/>
      </c>
      <c r="Y1659">
        <f>U1659/('d_고정'!$B$5*'6_기대효과'!$H$7/8)/'d_고정'!$B$6</f>
        <v/>
      </c>
      <c r="Z1659">
        <f>U1659/('d_고정'!$B$8*'6_기대효과'!$H$7/8)</f>
        <v/>
      </c>
    </row>
    <row r="1660">
      <c r="A1660">
        <f>RAND()</f>
        <v/>
      </c>
      <c r="B1660">
        <f>IF('d_시나리오'!$J$2='d_시나리오'!$H$2,'d_시나리오'!$I$2,IF(A1660&lt;('d_시나리오'!$I$2-'d_시나리오'!$H$2)/('d_시나리오'!$J$2-'d_시나리오'!$H$2),'d_시나리오'!$H$2+SQRT(A1660*('d_시나리오'!$J$2-'d_시나리오'!$H$2)*('d_시나리오'!$I$2-'d_시나리오'!$H$2)),'d_시나리오'!$J$2-SQRT((1-A1660)*('d_시나리오'!$J$2-'d_시나리오'!$H$2)*('d_시나리오'!$J$2-'d_시나리오'!$I$2))))</f>
        <v/>
      </c>
      <c r="C1660">
        <f>BETAINV(RAND(),2,6)</f>
        <v/>
      </c>
      <c r="D1660">
        <f>INDEX('d_분포'!$A$2:$A$28,RANDBETWEEN(1,27))</f>
        <v/>
      </c>
      <c r="E1660">
        <f>INDEX('d_분포'!$C$2:$C$5,RANDBETWEEN(1,4))*(0.9+0.2*RAND())</f>
        <v/>
      </c>
      <c r="F1660">
        <f>RAND()</f>
        <v/>
      </c>
      <c r="G1660">
        <f>IF('d_시나리오'!$J$3='d_시나리오'!$H$3,'d_시나리오'!$I$3,IF(F1660&lt;('d_시나리오'!$I$3-'d_시나리오'!$H$3)/('d_시나리오'!$J$3-'d_시나리오'!$H$3),'d_시나리오'!$H$3+SQRT(F1660*('d_시나리오'!$J$3-'d_시나리오'!$H$3)*('d_시나리오'!$I$3-'d_시나리오'!$H$3)),'d_시나리오'!$J$3-SQRT((1-F1660)*('d_시나리오'!$J$3-'d_시나리오'!$H$3)*('d_시나리오'!$J$3-'d_시나리오'!$I$3))))</f>
        <v/>
      </c>
      <c r="H1660">
        <f>RAND()</f>
        <v/>
      </c>
      <c r="I1660">
        <f>IF('d_시나리오'!$J$4='d_시나리오'!$H$4,'d_시나리오'!$I$4,IF(H1660&lt;('d_시나리오'!$I$4-'d_시나리오'!$H$4)/('d_시나리오'!$J$4-'d_시나리오'!$H$4),'d_시나리오'!$H$4+SQRT(H1660*('d_시나리오'!$J$4-'d_시나리오'!$H$4)*('d_시나리오'!$I$4-'d_시나리오'!$H$4)),'d_시나리오'!$J$4-SQRT((1-H1660)*('d_시나리오'!$J$4-'d_시나리오'!$H$4)*('d_시나리오'!$J$4-'d_시나리오'!$I$4))))</f>
        <v/>
      </c>
      <c r="J1660">
        <f>RAND()</f>
        <v/>
      </c>
      <c r="K1660">
        <f>IF('d_시나리오'!$J$5='d_시나리오'!$H$5,'d_시나리오'!$I$5,IF(J1660&lt;('d_시나리오'!$I$5-'d_시나리오'!$H$5)/('d_시나리오'!$J$5-'d_시나리오'!$H$5),'d_시나리오'!$H$5+SQRT(J1660*('d_시나리오'!$J$5-'d_시나리오'!$H$5)*('d_시나리오'!$I$5-'d_시나리오'!$H$5)),'d_시나리오'!$J$5-SQRT((1-J1660)*('d_시나리오'!$J$5-'d_시나리오'!$H$5)*('d_시나리오'!$J$5-'d_시나리오'!$I$5))))</f>
        <v/>
      </c>
      <c r="L1660">
        <f>RAND()</f>
        <v/>
      </c>
      <c r="M1660">
        <f>IF('d_시나리오'!$J$6='d_시나리오'!$H$6,'d_시나리오'!$I$6,IF(L1660&lt;('d_시나리오'!$I$6-'d_시나리오'!$H$6)/('d_시나리오'!$J$6-'d_시나리오'!$H$6),'d_시나리오'!$H$6+SQRT(L1660*('d_시나리오'!$J$6-'d_시나리오'!$H$6)*('d_시나리오'!$I$6-'d_시나리오'!$H$6)),'d_시나리오'!$J$6-SQRT((1-L1660)*('d_시나리오'!$J$6-'d_시나리오'!$H$6)*('d_시나리오'!$J$6-'d_시나리오'!$I$6))))</f>
        <v/>
      </c>
      <c r="N1660">
        <f>INDEX('d_분포'!$B$2:$B$57,RANDBETWEEN(1,56))</f>
        <v/>
      </c>
      <c r="O1660">
        <f>BETAINV(RAND(),5,5)</f>
        <v/>
      </c>
      <c r="P1660">
        <f>'d_고정'!$B$1*'6_기대효과'!$H$7*('d_시나리오'!$I$7/'d_고정'!$B$2)*B1660</f>
        <v/>
      </c>
      <c r="Q1660">
        <f>P1660*C1660</f>
        <v/>
      </c>
      <c r="R1660">
        <f>P1660*E1660</f>
        <v/>
      </c>
      <c r="S1660">
        <f>R1660*G1660</f>
        <v/>
      </c>
      <c r="T1660">
        <f>Q1660+S1660</f>
        <v/>
      </c>
      <c r="U1660">
        <f>(Q1660*D1660+S1660*I1660)*(1-O1660)</f>
        <v/>
      </c>
      <c r="V1660">
        <f>(R1660*K1660*N1660+'d_고정'!$B$3*('6_기대효과'!$H$7/8)*N1660*'d_고정'!$B$10*M1660*('6_기대효과'!$K$7/'d_고정'!$B$9))*(1-O1660)</f>
        <v/>
      </c>
      <c r="W1660">
        <f>(S1660*I1660+R1660*MAX(K1660-'d_고정'!$B$10*M1660*('6_기대효과'!$K$7/'d_고정'!$B$9),0)*N1660)*(1-O1660)</f>
        <v/>
      </c>
      <c r="X1660">
        <f>U1660+V1660</f>
        <v/>
      </c>
      <c r="Y1660">
        <f>U1660/('d_고정'!$B$5*'6_기대효과'!$H$7/8)/'d_고정'!$B$6</f>
        <v/>
      </c>
      <c r="Z1660">
        <f>U1660/('d_고정'!$B$8*'6_기대효과'!$H$7/8)</f>
        <v/>
      </c>
    </row>
    <row r="1661">
      <c r="A1661">
        <f>RAND()</f>
        <v/>
      </c>
      <c r="B1661">
        <f>IF('d_시나리오'!$J$2='d_시나리오'!$H$2,'d_시나리오'!$I$2,IF(A1661&lt;('d_시나리오'!$I$2-'d_시나리오'!$H$2)/('d_시나리오'!$J$2-'d_시나리오'!$H$2),'d_시나리오'!$H$2+SQRT(A1661*('d_시나리오'!$J$2-'d_시나리오'!$H$2)*('d_시나리오'!$I$2-'d_시나리오'!$H$2)),'d_시나리오'!$J$2-SQRT((1-A1661)*('d_시나리오'!$J$2-'d_시나리오'!$H$2)*('d_시나리오'!$J$2-'d_시나리오'!$I$2))))</f>
        <v/>
      </c>
      <c r="C1661">
        <f>BETAINV(RAND(),2,6)</f>
        <v/>
      </c>
      <c r="D1661">
        <f>INDEX('d_분포'!$A$2:$A$28,RANDBETWEEN(1,27))</f>
        <v/>
      </c>
      <c r="E1661">
        <f>INDEX('d_분포'!$C$2:$C$5,RANDBETWEEN(1,4))*(0.9+0.2*RAND())</f>
        <v/>
      </c>
      <c r="F1661">
        <f>RAND()</f>
        <v/>
      </c>
      <c r="G1661">
        <f>IF('d_시나리오'!$J$3='d_시나리오'!$H$3,'d_시나리오'!$I$3,IF(F1661&lt;('d_시나리오'!$I$3-'d_시나리오'!$H$3)/('d_시나리오'!$J$3-'d_시나리오'!$H$3),'d_시나리오'!$H$3+SQRT(F1661*('d_시나리오'!$J$3-'d_시나리오'!$H$3)*('d_시나리오'!$I$3-'d_시나리오'!$H$3)),'d_시나리오'!$J$3-SQRT((1-F1661)*('d_시나리오'!$J$3-'d_시나리오'!$H$3)*('d_시나리오'!$J$3-'d_시나리오'!$I$3))))</f>
        <v/>
      </c>
      <c r="H1661">
        <f>RAND()</f>
        <v/>
      </c>
      <c r="I1661">
        <f>IF('d_시나리오'!$J$4='d_시나리오'!$H$4,'d_시나리오'!$I$4,IF(H1661&lt;('d_시나리오'!$I$4-'d_시나리오'!$H$4)/('d_시나리오'!$J$4-'d_시나리오'!$H$4),'d_시나리오'!$H$4+SQRT(H1661*('d_시나리오'!$J$4-'d_시나리오'!$H$4)*('d_시나리오'!$I$4-'d_시나리오'!$H$4)),'d_시나리오'!$J$4-SQRT((1-H1661)*('d_시나리오'!$J$4-'d_시나리오'!$H$4)*('d_시나리오'!$J$4-'d_시나리오'!$I$4))))</f>
        <v/>
      </c>
      <c r="J1661">
        <f>RAND()</f>
        <v/>
      </c>
      <c r="K1661">
        <f>IF('d_시나리오'!$J$5='d_시나리오'!$H$5,'d_시나리오'!$I$5,IF(J1661&lt;('d_시나리오'!$I$5-'d_시나리오'!$H$5)/('d_시나리오'!$J$5-'d_시나리오'!$H$5),'d_시나리오'!$H$5+SQRT(J1661*('d_시나리오'!$J$5-'d_시나리오'!$H$5)*('d_시나리오'!$I$5-'d_시나리오'!$H$5)),'d_시나리오'!$J$5-SQRT((1-J1661)*('d_시나리오'!$J$5-'d_시나리오'!$H$5)*('d_시나리오'!$J$5-'d_시나리오'!$I$5))))</f>
        <v/>
      </c>
      <c r="L1661">
        <f>RAND()</f>
        <v/>
      </c>
      <c r="M1661">
        <f>IF('d_시나리오'!$J$6='d_시나리오'!$H$6,'d_시나리오'!$I$6,IF(L1661&lt;('d_시나리오'!$I$6-'d_시나리오'!$H$6)/('d_시나리오'!$J$6-'d_시나리오'!$H$6),'d_시나리오'!$H$6+SQRT(L1661*('d_시나리오'!$J$6-'d_시나리오'!$H$6)*('d_시나리오'!$I$6-'d_시나리오'!$H$6)),'d_시나리오'!$J$6-SQRT((1-L1661)*('d_시나리오'!$J$6-'d_시나리오'!$H$6)*('d_시나리오'!$J$6-'d_시나리오'!$I$6))))</f>
        <v/>
      </c>
      <c r="N1661">
        <f>INDEX('d_분포'!$B$2:$B$57,RANDBETWEEN(1,56))</f>
        <v/>
      </c>
      <c r="O1661">
        <f>BETAINV(RAND(),5,5)</f>
        <v/>
      </c>
      <c r="P1661">
        <f>'d_고정'!$B$1*'6_기대효과'!$H$7*('d_시나리오'!$I$7/'d_고정'!$B$2)*B1661</f>
        <v/>
      </c>
      <c r="Q1661">
        <f>P1661*C1661</f>
        <v/>
      </c>
      <c r="R1661">
        <f>P1661*E1661</f>
        <v/>
      </c>
      <c r="S1661">
        <f>R1661*G1661</f>
        <v/>
      </c>
      <c r="T1661">
        <f>Q1661+S1661</f>
        <v/>
      </c>
      <c r="U1661">
        <f>(Q1661*D1661+S1661*I1661)*(1-O1661)</f>
        <v/>
      </c>
      <c r="V1661">
        <f>(R1661*K1661*N1661+'d_고정'!$B$3*('6_기대효과'!$H$7/8)*N1661*'d_고정'!$B$10*M1661*('6_기대효과'!$K$7/'d_고정'!$B$9))*(1-O1661)</f>
        <v/>
      </c>
      <c r="W1661">
        <f>(S1661*I1661+R1661*MAX(K1661-'d_고정'!$B$10*M1661*('6_기대효과'!$K$7/'d_고정'!$B$9),0)*N1661)*(1-O1661)</f>
        <v/>
      </c>
      <c r="X1661">
        <f>U1661+V1661</f>
        <v/>
      </c>
      <c r="Y1661">
        <f>U1661/('d_고정'!$B$5*'6_기대효과'!$H$7/8)/'d_고정'!$B$6</f>
        <v/>
      </c>
      <c r="Z1661">
        <f>U1661/('d_고정'!$B$8*'6_기대효과'!$H$7/8)</f>
        <v/>
      </c>
    </row>
    <row r="1662">
      <c r="A1662">
        <f>RAND()</f>
        <v/>
      </c>
      <c r="B1662">
        <f>IF('d_시나리오'!$J$2='d_시나리오'!$H$2,'d_시나리오'!$I$2,IF(A1662&lt;('d_시나리오'!$I$2-'d_시나리오'!$H$2)/('d_시나리오'!$J$2-'d_시나리오'!$H$2),'d_시나리오'!$H$2+SQRT(A1662*('d_시나리오'!$J$2-'d_시나리오'!$H$2)*('d_시나리오'!$I$2-'d_시나리오'!$H$2)),'d_시나리오'!$J$2-SQRT((1-A1662)*('d_시나리오'!$J$2-'d_시나리오'!$H$2)*('d_시나리오'!$J$2-'d_시나리오'!$I$2))))</f>
        <v/>
      </c>
      <c r="C1662">
        <f>BETAINV(RAND(),2,6)</f>
        <v/>
      </c>
      <c r="D1662">
        <f>INDEX('d_분포'!$A$2:$A$28,RANDBETWEEN(1,27))</f>
        <v/>
      </c>
      <c r="E1662">
        <f>INDEX('d_분포'!$C$2:$C$5,RANDBETWEEN(1,4))*(0.9+0.2*RAND())</f>
        <v/>
      </c>
      <c r="F1662">
        <f>RAND()</f>
        <v/>
      </c>
      <c r="G1662">
        <f>IF('d_시나리오'!$J$3='d_시나리오'!$H$3,'d_시나리오'!$I$3,IF(F1662&lt;('d_시나리오'!$I$3-'d_시나리오'!$H$3)/('d_시나리오'!$J$3-'d_시나리오'!$H$3),'d_시나리오'!$H$3+SQRT(F1662*('d_시나리오'!$J$3-'d_시나리오'!$H$3)*('d_시나리오'!$I$3-'d_시나리오'!$H$3)),'d_시나리오'!$J$3-SQRT((1-F1662)*('d_시나리오'!$J$3-'d_시나리오'!$H$3)*('d_시나리오'!$J$3-'d_시나리오'!$I$3))))</f>
        <v/>
      </c>
      <c r="H1662">
        <f>RAND()</f>
        <v/>
      </c>
      <c r="I1662">
        <f>IF('d_시나리오'!$J$4='d_시나리오'!$H$4,'d_시나리오'!$I$4,IF(H1662&lt;('d_시나리오'!$I$4-'d_시나리오'!$H$4)/('d_시나리오'!$J$4-'d_시나리오'!$H$4),'d_시나리오'!$H$4+SQRT(H1662*('d_시나리오'!$J$4-'d_시나리오'!$H$4)*('d_시나리오'!$I$4-'d_시나리오'!$H$4)),'d_시나리오'!$J$4-SQRT((1-H1662)*('d_시나리오'!$J$4-'d_시나리오'!$H$4)*('d_시나리오'!$J$4-'d_시나리오'!$I$4))))</f>
        <v/>
      </c>
      <c r="J1662">
        <f>RAND()</f>
        <v/>
      </c>
      <c r="K1662">
        <f>IF('d_시나리오'!$J$5='d_시나리오'!$H$5,'d_시나리오'!$I$5,IF(J1662&lt;('d_시나리오'!$I$5-'d_시나리오'!$H$5)/('d_시나리오'!$J$5-'d_시나리오'!$H$5),'d_시나리오'!$H$5+SQRT(J1662*('d_시나리오'!$J$5-'d_시나리오'!$H$5)*('d_시나리오'!$I$5-'d_시나리오'!$H$5)),'d_시나리오'!$J$5-SQRT((1-J1662)*('d_시나리오'!$J$5-'d_시나리오'!$H$5)*('d_시나리오'!$J$5-'d_시나리오'!$I$5))))</f>
        <v/>
      </c>
      <c r="L1662">
        <f>RAND()</f>
        <v/>
      </c>
      <c r="M1662">
        <f>IF('d_시나리오'!$J$6='d_시나리오'!$H$6,'d_시나리오'!$I$6,IF(L1662&lt;('d_시나리오'!$I$6-'d_시나리오'!$H$6)/('d_시나리오'!$J$6-'d_시나리오'!$H$6),'d_시나리오'!$H$6+SQRT(L1662*('d_시나리오'!$J$6-'d_시나리오'!$H$6)*('d_시나리오'!$I$6-'d_시나리오'!$H$6)),'d_시나리오'!$J$6-SQRT((1-L1662)*('d_시나리오'!$J$6-'d_시나리오'!$H$6)*('d_시나리오'!$J$6-'d_시나리오'!$I$6))))</f>
        <v/>
      </c>
      <c r="N1662">
        <f>INDEX('d_분포'!$B$2:$B$57,RANDBETWEEN(1,56))</f>
        <v/>
      </c>
      <c r="O1662">
        <f>BETAINV(RAND(),5,5)</f>
        <v/>
      </c>
      <c r="P1662">
        <f>'d_고정'!$B$1*'6_기대효과'!$H$7*('d_시나리오'!$I$7/'d_고정'!$B$2)*B1662</f>
        <v/>
      </c>
      <c r="Q1662">
        <f>P1662*C1662</f>
        <v/>
      </c>
      <c r="R1662">
        <f>P1662*E1662</f>
        <v/>
      </c>
      <c r="S1662">
        <f>R1662*G1662</f>
        <v/>
      </c>
      <c r="T1662">
        <f>Q1662+S1662</f>
        <v/>
      </c>
      <c r="U1662">
        <f>(Q1662*D1662+S1662*I1662)*(1-O1662)</f>
        <v/>
      </c>
      <c r="V1662">
        <f>(R1662*K1662*N1662+'d_고정'!$B$3*('6_기대효과'!$H$7/8)*N1662*'d_고정'!$B$10*M1662*('6_기대효과'!$K$7/'d_고정'!$B$9))*(1-O1662)</f>
        <v/>
      </c>
      <c r="W1662">
        <f>(S1662*I1662+R1662*MAX(K1662-'d_고정'!$B$10*M1662*('6_기대효과'!$K$7/'d_고정'!$B$9),0)*N1662)*(1-O1662)</f>
        <v/>
      </c>
      <c r="X1662">
        <f>U1662+V1662</f>
        <v/>
      </c>
      <c r="Y1662">
        <f>U1662/('d_고정'!$B$5*'6_기대효과'!$H$7/8)/'d_고정'!$B$6</f>
        <v/>
      </c>
      <c r="Z1662">
        <f>U1662/('d_고정'!$B$8*'6_기대효과'!$H$7/8)</f>
        <v/>
      </c>
    </row>
    <row r="1663">
      <c r="A1663">
        <f>RAND()</f>
        <v/>
      </c>
      <c r="B1663">
        <f>IF('d_시나리오'!$J$2='d_시나리오'!$H$2,'d_시나리오'!$I$2,IF(A1663&lt;('d_시나리오'!$I$2-'d_시나리오'!$H$2)/('d_시나리오'!$J$2-'d_시나리오'!$H$2),'d_시나리오'!$H$2+SQRT(A1663*('d_시나리오'!$J$2-'d_시나리오'!$H$2)*('d_시나리오'!$I$2-'d_시나리오'!$H$2)),'d_시나리오'!$J$2-SQRT((1-A1663)*('d_시나리오'!$J$2-'d_시나리오'!$H$2)*('d_시나리오'!$J$2-'d_시나리오'!$I$2))))</f>
        <v/>
      </c>
      <c r="C1663">
        <f>BETAINV(RAND(),2,6)</f>
        <v/>
      </c>
      <c r="D1663">
        <f>INDEX('d_분포'!$A$2:$A$28,RANDBETWEEN(1,27))</f>
        <v/>
      </c>
      <c r="E1663">
        <f>INDEX('d_분포'!$C$2:$C$5,RANDBETWEEN(1,4))*(0.9+0.2*RAND())</f>
        <v/>
      </c>
      <c r="F1663">
        <f>RAND()</f>
        <v/>
      </c>
      <c r="G1663">
        <f>IF('d_시나리오'!$J$3='d_시나리오'!$H$3,'d_시나리오'!$I$3,IF(F1663&lt;('d_시나리오'!$I$3-'d_시나리오'!$H$3)/('d_시나리오'!$J$3-'d_시나리오'!$H$3),'d_시나리오'!$H$3+SQRT(F1663*('d_시나리오'!$J$3-'d_시나리오'!$H$3)*('d_시나리오'!$I$3-'d_시나리오'!$H$3)),'d_시나리오'!$J$3-SQRT((1-F1663)*('d_시나리오'!$J$3-'d_시나리오'!$H$3)*('d_시나리오'!$J$3-'d_시나리오'!$I$3))))</f>
        <v/>
      </c>
      <c r="H1663">
        <f>RAND()</f>
        <v/>
      </c>
      <c r="I1663">
        <f>IF('d_시나리오'!$J$4='d_시나리오'!$H$4,'d_시나리오'!$I$4,IF(H1663&lt;('d_시나리오'!$I$4-'d_시나리오'!$H$4)/('d_시나리오'!$J$4-'d_시나리오'!$H$4),'d_시나리오'!$H$4+SQRT(H1663*('d_시나리오'!$J$4-'d_시나리오'!$H$4)*('d_시나리오'!$I$4-'d_시나리오'!$H$4)),'d_시나리오'!$J$4-SQRT((1-H1663)*('d_시나리오'!$J$4-'d_시나리오'!$H$4)*('d_시나리오'!$J$4-'d_시나리오'!$I$4))))</f>
        <v/>
      </c>
      <c r="J1663">
        <f>RAND()</f>
        <v/>
      </c>
      <c r="K1663">
        <f>IF('d_시나리오'!$J$5='d_시나리오'!$H$5,'d_시나리오'!$I$5,IF(J1663&lt;('d_시나리오'!$I$5-'d_시나리오'!$H$5)/('d_시나리오'!$J$5-'d_시나리오'!$H$5),'d_시나리오'!$H$5+SQRT(J1663*('d_시나리오'!$J$5-'d_시나리오'!$H$5)*('d_시나리오'!$I$5-'d_시나리오'!$H$5)),'d_시나리오'!$J$5-SQRT((1-J1663)*('d_시나리오'!$J$5-'d_시나리오'!$H$5)*('d_시나리오'!$J$5-'d_시나리오'!$I$5))))</f>
        <v/>
      </c>
      <c r="L1663">
        <f>RAND()</f>
        <v/>
      </c>
      <c r="M1663">
        <f>IF('d_시나리오'!$J$6='d_시나리오'!$H$6,'d_시나리오'!$I$6,IF(L1663&lt;('d_시나리오'!$I$6-'d_시나리오'!$H$6)/('d_시나리오'!$J$6-'d_시나리오'!$H$6),'d_시나리오'!$H$6+SQRT(L1663*('d_시나리오'!$J$6-'d_시나리오'!$H$6)*('d_시나리오'!$I$6-'d_시나리오'!$H$6)),'d_시나리오'!$J$6-SQRT((1-L1663)*('d_시나리오'!$J$6-'d_시나리오'!$H$6)*('d_시나리오'!$J$6-'d_시나리오'!$I$6))))</f>
        <v/>
      </c>
      <c r="N1663">
        <f>INDEX('d_분포'!$B$2:$B$57,RANDBETWEEN(1,56))</f>
        <v/>
      </c>
      <c r="O1663">
        <f>BETAINV(RAND(),5,5)</f>
        <v/>
      </c>
      <c r="P1663">
        <f>'d_고정'!$B$1*'6_기대효과'!$H$7*('d_시나리오'!$I$7/'d_고정'!$B$2)*B1663</f>
        <v/>
      </c>
      <c r="Q1663">
        <f>P1663*C1663</f>
        <v/>
      </c>
      <c r="R1663">
        <f>P1663*E1663</f>
        <v/>
      </c>
      <c r="S1663">
        <f>R1663*G1663</f>
        <v/>
      </c>
      <c r="T1663">
        <f>Q1663+S1663</f>
        <v/>
      </c>
      <c r="U1663">
        <f>(Q1663*D1663+S1663*I1663)*(1-O1663)</f>
        <v/>
      </c>
      <c r="V1663">
        <f>(R1663*K1663*N1663+'d_고정'!$B$3*('6_기대효과'!$H$7/8)*N1663*'d_고정'!$B$10*M1663*('6_기대효과'!$K$7/'d_고정'!$B$9))*(1-O1663)</f>
        <v/>
      </c>
      <c r="W1663">
        <f>(S1663*I1663+R1663*MAX(K1663-'d_고정'!$B$10*M1663*('6_기대효과'!$K$7/'d_고정'!$B$9),0)*N1663)*(1-O1663)</f>
        <v/>
      </c>
      <c r="X1663">
        <f>U1663+V1663</f>
        <v/>
      </c>
      <c r="Y1663">
        <f>U1663/('d_고정'!$B$5*'6_기대효과'!$H$7/8)/'d_고정'!$B$6</f>
        <v/>
      </c>
      <c r="Z1663">
        <f>U1663/('d_고정'!$B$8*'6_기대효과'!$H$7/8)</f>
        <v/>
      </c>
    </row>
    <row r="1664">
      <c r="A1664">
        <f>RAND()</f>
        <v/>
      </c>
      <c r="B1664">
        <f>IF('d_시나리오'!$J$2='d_시나리오'!$H$2,'d_시나리오'!$I$2,IF(A1664&lt;('d_시나리오'!$I$2-'d_시나리오'!$H$2)/('d_시나리오'!$J$2-'d_시나리오'!$H$2),'d_시나리오'!$H$2+SQRT(A1664*('d_시나리오'!$J$2-'d_시나리오'!$H$2)*('d_시나리오'!$I$2-'d_시나리오'!$H$2)),'d_시나리오'!$J$2-SQRT((1-A1664)*('d_시나리오'!$J$2-'d_시나리오'!$H$2)*('d_시나리오'!$J$2-'d_시나리오'!$I$2))))</f>
        <v/>
      </c>
      <c r="C1664">
        <f>BETAINV(RAND(),2,6)</f>
        <v/>
      </c>
      <c r="D1664">
        <f>INDEX('d_분포'!$A$2:$A$28,RANDBETWEEN(1,27))</f>
        <v/>
      </c>
      <c r="E1664">
        <f>INDEX('d_분포'!$C$2:$C$5,RANDBETWEEN(1,4))*(0.9+0.2*RAND())</f>
        <v/>
      </c>
      <c r="F1664">
        <f>RAND()</f>
        <v/>
      </c>
      <c r="G1664">
        <f>IF('d_시나리오'!$J$3='d_시나리오'!$H$3,'d_시나리오'!$I$3,IF(F1664&lt;('d_시나리오'!$I$3-'d_시나리오'!$H$3)/('d_시나리오'!$J$3-'d_시나리오'!$H$3),'d_시나리오'!$H$3+SQRT(F1664*('d_시나리오'!$J$3-'d_시나리오'!$H$3)*('d_시나리오'!$I$3-'d_시나리오'!$H$3)),'d_시나리오'!$J$3-SQRT((1-F1664)*('d_시나리오'!$J$3-'d_시나리오'!$H$3)*('d_시나리오'!$J$3-'d_시나리오'!$I$3))))</f>
        <v/>
      </c>
      <c r="H1664">
        <f>RAND()</f>
        <v/>
      </c>
      <c r="I1664">
        <f>IF('d_시나리오'!$J$4='d_시나리오'!$H$4,'d_시나리오'!$I$4,IF(H1664&lt;('d_시나리오'!$I$4-'d_시나리오'!$H$4)/('d_시나리오'!$J$4-'d_시나리오'!$H$4),'d_시나리오'!$H$4+SQRT(H1664*('d_시나리오'!$J$4-'d_시나리오'!$H$4)*('d_시나리오'!$I$4-'d_시나리오'!$H$4)),'d_시나리오'!$J$4-SQRT((1-H1664)*('d_시나리오'!$J$4-'d_시나리오'!$H$4)*('d_시나리오'!$J$4-'d_시나리오'!$I$4))))</f>
        <v/>
      </c>
      <c r="J1664">
        <f>RAND()</f>
        <v/>
      </c>
      <c r="K1664">
        <f>IF('d_시나리오'!$J$5='d_시나리오'!$H$5,'d_시나리오'!$I$5,IF(J1664&lt;('d_시나리오'!$I$5-'d_시나리오'!$H$5)/('d_시나리오'!$J$5-'d_시나리오'!$H$5),'d_시나리오'!$H$5+SQRT(J1664*('d_시나리오'!$J$5-'d_시나리오'!$H$5)*('d_시나리오'!$I$5-'d_시나리오'!$H$5)),'d_시나리오'!$J$5-SQRT((1-J1664)*('d_시나리오'!$J$5-'d_시나리오'!$H$5)*('d_시나리오'!$J$5-'d_시나리오'!$I$5))))</f>
        <v/>
      </c>
      <c r="L1664">
        <f>RAND()</f>
        <v/>
      </c>
      <c r="M1664">
        <f>IF('d_시나리오'!$J$6='d_시나리오'!$H$6,'d_시나리오'!$I$6,IF(L1664&lt;('d_시나리오'!$I$6-'d_시나리오'!$H$6)/('d_시나리오'!$J$6-'d_시나리오'!$H$6),'d_시나리오'!$H$6+SQRT(L1664*('d_시나리오'!$J$6-'d_시나리오'!$H$6)*('d_시나리오'!$I$6-'d_시나리오'!$H$6)),'d_시나리오'!$J$6-SQRT((1-L1664)*('d_시나리오'!$J$6-'d_시나리오'!$H$6)*('d_시나리오'!$J$6-'d_시나리오'!$I$6))))</f>
        <v/>
      </c>
      <c r="N1664">
        <f>INDEX('d_분포'!$B$2:$B$57,RANDBETWEEN(1,56))</f>
        <v/>
      </c>
      <c r="O1664">
        <f>BETAINV(RAND(),5,5)</f>
        <v/>
      </c>
      <c r="P1664">
        <f>'d_고정'!$B$1*'6_기대효과'!$H$7*('d_시나리오'!$I$7/'d_고정'!$B$2)*B1664</f>
        <v/>
      </c>
      <c r="Q1664">
        <f>P1664*C1664</f>
        <v/>
      </c>
      <c r="R1664">
        <f>P1664*E1664</f>
        <v/>
      </c>
      <c r="S1664">
        <f>R1664*G1664</f>
        <v/>
      </c>
      <c r="T1664">
        <f>Q1664+S1664</f>
        <v/>
      </c>
      <c r="U1664">
        <f>(Q1664*D1664+S1664*I1664)*(1-O1664)</f>
        <v/>
      </c>
      <c r="V1664">
        <f>(R1664*K1664*N1664+'d_고정'!$B$3*('6_기대효과'!$H$7/8)*N1664*'d_고정'!$B$10*M1664*('6_기대효과'!$K$7/'d_고정'!$B$9))*(1-O1664)</f>
        <v/>
      </c>
      <c r="W1664">
        <f>(S1664*I1664+R1664*MAX(K1664-'d_고정'!$B$10*M1664*('6_기대효과'!$K$7/'d_고정'!$B$9),0)*N1664)*(1-O1664)</f>
        <v/>
      </c>
      <c r="X1664">
        <f>U1664+V1664</f>
        <v/>
      </c>
      <c r="Y1664">
        <f>U1664/('d_고정'!$B$5*'6_기대효과'!$H$7/8)/'d_고정'!$B$6</f>
        <v/>
      </c>
      <c r="Z1664">
        <f>U1664/('d_고정'!$B$8*'6_기대효과'!$H$7/8)</f>
        <v/>
      </c>
    </row>
    <row r="1665">
      <c r="A1665">
        <f>RAND()</f>
        <v/>
      </c>
      <c r="B1665">
        <f>IF('d_시나리오'!$J$2='d_시나리오'!$H$2,'d_시나리오'!$I$2,IF(A1665&lt;('d_시나리오'!$I$2-'d_시나리오'!$H$2)/('d_시나리오'!$J$2-'d_시나리오'!$H$2),'d_시나리오'!$H$2+SQRT(A1665*('d_시나리오'!$J$2-'d_시나리오'!$H$2)*('d_시나리오'!$I$2-'d_시나리오'!$H$2)),'d_시나리오'!$J$2-SQRT((1-A1665)*('d_시나리오'!$J$2-'d_시나리오'!$H$2)*('d_시나리오'!$J$2-'d_시나리오'!$I$2))))</f>
        <v/>
      </c>
      <c r="C1665">
        <f>BETAINV(RAND(),2,6)</f>
        <v/>
      </c>
      <c r="D1665">
        <f>INDEX('d_분포'!$A$2:$A$28,RANDBETWEEN(1,27))</f>
        <v/>
      </c>
      <c r="E1665">
        <f>INDEX('d_분포'!$C$2:$C$5,RANDBETWEEN(1,4))*(0.9+0.2*RAND())</f>
        <v/>
      </c>
      <c r="F1665">
        <f>RAND()</f>
        <v/>
      </c>
      <c r="G1665">
        <f>IF('d_시나리오'!$J$3='d_시나리오'!$H$3,'d_시나리오'!$I$3,IF(F1665&lt;('d_시나리오'!$I$3-'d_시나리오'!$H$3)/('d_시나리오'!$J$3-'d_시나리오'!$H$3),'d_시나리오'!$H$3+SQRT(F1665*('d_시나리오'!$J$3-'d_시나리오'!$H$3)*('d_시나리오'!$I$3-'d_시나리오'!$H$3)),'d_시나리오'!$J$3-SQRT((1-F1665)*('d_시나리오'!$J$3-'d_시나리오'!$H$3)*('d_시나리오'!$J$3-'d_시나리오'!$I$3))))</f>
        <v/>
      </c>
      <c r="H1665">
        <f>RAND()</f>
        <v/>
      </c>
      <c r="I1665">
        <f>IF('d_시나리오'!$J$4='d_시나리오'!$H$4,'d_시나리오'!$I$4,IF(H1665&lt;('d_시나리오'!$I$4-'d_시나리오'!$H$4)/('d_시나리오'!$J$4-'d_시나리오'!$H$4),'d_시나리오'!$H$4+SQRT(H1665*('d_시나리오'!$J$4-'d_시나리오'!$H$4)*('d_시나리오'!$I$4-'d_시나리오'!$H$4)),'d_시나리오'!$J$4-SQRT((1-H1665)*('d_시나리오'!$J$4-'d_시나리오'!$H$4)*('d_시나리오'!$J$4-'d_시나리오'!$I$4))))</f>
        <v/>
      </c>
      <c r="J1665">
        <f>RAND()</f>
        <v/>
      </c>
      <c r="K1665">
        <f>IF('d_시나리오'!$J$5='d_시나리오'!$H$5,'d_시나리오'!$I$5,IF(J1665&lt;('d_시나리오'!$I$5-'d_시나리오'!$H$5)/('d_시나리오'!$J$5-'d_시나리오'!$H$5),'d_시나리오'!$H$5+SQRT(J1665*('d_시나리오'!$J$5-'d_시나리오'!$H$5)*('d_시나리오'!$I$5-'d_시나리오'!$H$5)),'d_시나리오'!$J$5-SQRT((1-J1665)*('d_시나리오'!$J$5-'d_시나리오'!$H$5)*('d_시나리오'!$J$5-'d_시나리오'!$I$5))))</f>
        <v/>
      </c>
      <c r="L1665">
        <f>RAND()</f>
        <v/>
      </c>
      <c r="M1665">
        <f>IF('d_시나리오'!$J$6='d_시나리오'!$H$6,'d_시나리오'!$I$6,IF(L1665&lt;('d_시나리오'!$I$6-'d_시나리오'!$H$6)/('d_시나리오'!$J$6-'d_시나리오'!$H$6),'d_시나리오'!$H$6+SQRT(L1665*('d_시나리오'!$J$6-'d_시나리오'!$H$6)*('d_시나리오'!$I$6-'d_시나리오'!$H$6)),'d_시나리오'!$J$6-SQRT((1-L1665)*('d_시나리오'!$J$6-'d_시나리오'!$H$6)*('d_시나리오'!$J$6-'d_시나리오'!$I$6))))</f>
        <v/>
      </c>
      <c r="N1665">
        <f>INDEX('d_분포'!$B$2:$B$57,RANDBETWEEN(1,56))</f>
        <v/>
      </c>
      <c r="O1665">
        <f>BETAINV(RAND(),5,5)</f>
        <v/>
      </c>
      <c r="P1665">
        <f>'d_고정'!$B$1*'6_기대효과'!$H$7*('d_시나리오'!$I$7/'d_고정'!$B$2)*B1665</f>
        <v/>
      </c>
      <c r="Q1665">
        <f>P1665*C1665</f>
        <v/>
      </c>
      <c r="R1665">
        <f>P1665*E1665</f>
        <v/>
      </c>
      <c r="S1665">
        <f>R1665*G1665</f>
        <v/>
      </c>
      <c r="T1665">
        <f>Q1665+S1665</f>
        <v/>
      </c>
      <c r="U1665">
        <f>(Q1665*D1665+S1665*I1665)*(1-O1665)</f>
        <v/>
      </c>
      <c r="V1665">
        <f>(R1665*K1665*N1665+'d_고정'!$B$3*('6_기대효과'!$H$7/8)*N1665*'d_고정'!$B$10*M1665*('6_기대효과'!$K$7/'d_고정'!$B$9))*(1-O1665)</f>
        <v/>
      </c>
      <c r="W1665">
        <f>(S1665*I1665+R1665*MAX(K1665-'d_고정'!$B$10*M1665*('6_기대효과'!$K$7/'d_고정'!$B$9),0)*N1665)*(1-O1665)</f>
        <v/>
      </c>
      <c r="X1665">
        <f>U1665+V1665</f>
        <v/>
      </c>
      <c r="Y1665">
        <f>U1665/('d_고정'!$B$5*'6_기대효과'!$H$7/8)/'d_고정'!$B$6</f>
        <v/>
      </c>
      <c r="Z1665">
        <f>U1665/('d_고정'!$B$8*'6_기대효과'!$H$7/8)</f>
        <v/>
      </c>
    </row>
    <row r="1666">
      <c r="A1666">
        <f>RAND()</f>
        <v/>
      </c>
      <c r="B1666">
        <f>IF('d_시나리오'!$J$2='d_시나리오'!$H$2,'d_시나리오'!$I$2,IF(A1666&lt;('d_시나리오'!$I$2-'d_시나리오'!$H$2)/('d_시나리오'!$J$2-'d_시나리오'!$H$2),'d_시나리오'!$H$2+SQRT(A1666*('d_시나리오'!$J$2-'d_시나리오'!$H$2)*('d_시나리오'!$I$2-'d_시나리오'!$H$2)),'d_시나리오'!$J$2-SQRT((1-A1666)*('d_시나리오'!$J$2-'d_시나리오'!$H$2)*('d_시나리오'!$J$2-'d_시나리오'!$I$2))))</f>
        <v/>
      </c>
      <c r="C1666">
        <f>BETAINV(RAND(),2,6)</f>
        <v/>
      </c>
      <c r="D1666">
        <f>INDEX('d_분포'!$A$2:$A$28,RANDBETWEEN(1,27))</f>
        <v/>
      </c>
      <c r="E1666">
        <f>INDEX('d_분포'!$C$2:$C$5,RANDBETWEEN(1,4))*(0.9+0.2*RAND())</f>
        <v/>
      </c>
      <c r="F1666">
        <f>RAND()</f>
        <v/>
      </c>
      <c r="G1666">
        <f>IF('d_시나리오'!$J$3='d_시나리오'!$H$3,'d_시나리오'!$I$3,IF(F1666&lt;('d_시나리오'!$I$3-'d_시나리오'!$H$3)/('d_시나리오'!$J$3-'d_시나리오'!$H$3),'d_시나리오'!$H$3+SQRT(F1666*('d_시나리오'!$J$3-'d_시나리오'!$H$3)*('d_시나리오'!$I$3-'d_시나리오'!$H$3)),'d_시나리오'!$J$3-SQRT((1-F1666)*('d_시나리오'!$J$3-'d_시나리오'!$H$3)*('d_시나리오'!$J$3-'d_시나리오'!$I$3))))</f>
        <v/>
      </c>
      <c r="H1666">
        <f>RAND()</f>
        <v/>
      </c>
      <c r="I1666">
        <f>IF('d_시나리오'!$J$4='d_시나리오'!$H$4,'d_시나리오'!$I$4,IF(H1666&lt;('d_시나리오'!$I$4-'d_시나리오'!$H$4)/('d_시나리오'!$J$4-'d_시나리오'!$H$4),'d_시나리오'!$H$4+SQRT(H1666*('d_시나리오'!$J$4-'d_시나리오'!$H$4)*('d_시나리오'!$I$4-'d_시나리오'!$H$4)),'d_시나리오'!$J$4-SQRT((1-H1666)*('d_시나리오'!$J$4-'d_시나리오'!$H$4)*('d_시나리오'!$J$4-'d_시나리오'!$I$4))))</f>
        <v/>
      </c>
      <c r="J1666">
        <f>RAND()</f>
        <v/>
      </c>
      <c r="K1666">
        <f>IF('d_시나리오'!$J$5='d_시나리오'!$H$5,'d_시나리오'!$I$5,IF(J1666&lt;('d_시나리오'!$I$5-'d_시나리오'!$H$5)/('d_시나리오'!$J$5-'d_시나리오'!$H$5),'d_시나리오'!$H$5+SQRT(J1666*('d_시나리오'!$J$5-'d_시나리오'!$H$5)*('d_시나리오'!$I$5-'d_시나리오'!$H$5)),'d_시나리오'!$J$5-SQRT((1-J1666)*('d_시나리오'!$J$5-'d_시나리오'!$H$5)*('d_시나리오'!$J$5-'d_시나리오'!$I$5))))</f>
        <v/>
      </c>
      <c r="L1666">
        <f>RAND()</f>
        <v/>
      </c>
      <c r="M1666">
        <f>IF('d_시나리오'!$J$6='d_시나리오'!$H$6,'d_시나리오'!$I$6,IF(L1666&lt;('d_시나리오'!$I$6-'d_시나리오'!$H$6)/('d_시나리오'!$J$6-'d_시나리오'!$H$6),'d_시나리오'!$H$6+SQRT(L1666*('d_시나리오'!$J$6-'d_시나리오'!$H$6)*('d_시나리오'!$I$6-'d_시나리오'!$H$6)),'d_시나리오'!$J$6-SQRT((1-L1666)*('d_시나리오'!$J$6-'d_시나리오'!$H$6)*('d_시나리오'!$J$6-'d_시나리오'!$I$6))))</f>
        <v/>
      </c>
      <c r="N1666">
        <f>INDEX('d_분포'!$B$2:$B$57,RANDBETWEEN(1,56))</f>
        <v/>
      </c>
      <c r="O1666">
        <f>BETAINV(RAND(),5,5)</f>
        <v/>
      </c>
      <c r="P1666">
        <f>'d_고정'!$B$1*'6_기대효과'!$H$7*('d_시나리오'!$I$7/'d_고정'!$B$2)*B1666</f>
        <v/>
      </c>
      <c r="Q1666">
        <f>P1666*C1666</f>
        <v/>
      </c>
      <c r="R1666">
        <f>P1666*E1666</f>
        <v/>
      </c>
      <c r="S1666">
        <f>R1666*G1666</f>
        <v/>
      </c>
      <c r="T1666">
        <f>Q1666+S1666</f>
        <v/>
      </c>
      <c r="U1666">
        <f>(Q1666*D1666+S1666*I1666)*(1-O1666)</f>
        <v/>
      </c>
      <c r="V1666">
        <f>(R1666*K1666*N1666+'d_고정'!$B$3*('6_기대효과'!$H$7/8)*N1666*'d_고정'!$B$10*M1666*('6_기대효과'!$K$7/'d_고정'!$B$9))*(1-O1666)</f>
        <v/>
      </c>
      <c r="W1666">
        <f>(S1666*I1666+R1666*MAX(K1666-'d_고정'!$B$10*M1666*('6_기대효과'!$K$7/'d_고정'!$B$9),0)*N1666)*(1-O1666)</f>
        <v/>
      </c>
      <c r="X1666">
        <f>U1666+V1666</f>
        <v/>
      </c>
      <c r="Y1666">
        <f>U1666/('d_고정'!$B$5*'6_기대효과'!$H$7/8)/'d_고정'!$B$6</f>
        <v/>
      </c>
      <c r="Z1666">
        <f>U1666/('d_고정'!$B$8*'6_기대효과'!$H$7/8)</f>
        <v/>
      </c>
    </row>
    <row r="1667">
      <c r="A1667">
        <f>RAND()</f>
        <v/>
      </c>
      <c r="B1667">
        <f>IF('d_시나리오'!$J$2='d_시나리오'!$H$2,'d_시나리오'!$I$2,IF(A1667&lt;('d_시나리오'!$I$2-'d_시나리오'!$H$2)/('d_시나리오'!$J$2-'d_시나리오'!$H$2),'d_시나리오'!$H$2+SQRT(A1667*('d_시나리오'!$J$2-'d_시나리오'!$H$2)*('d_시나리오'!$I$2-'d_시나리오'!$H$2)),'d_시나리오'!$J$2-SQRT((1-A1667)*('d_시나리오'!$J$2-'d_시나리오'!$H$2)*('d_시나리오'!$J$2-'d_시나리오'!$I$2))))</f>
        <v/>
      </c>
      <c r="C1667">
        <f>BETAINV(RAND(),2,6)</f>
        <v/>
      </c>
      <c r="D1667">
        <f>INDEX('d_분포'!$A$2:$A$28,RANDBETWEEN(1,27))</f>
        <v/>
      </c>
      <c r="E1667">
        <f>INDEX('d_분포'!$C$2:$C$5,RANDBETWEEN(1,4))*(0.9+0.2*RAND())</f>
        <v/>
      </c>
      <c r="F1667">
        <f>RAND()</f>
        <v/>
      </c>
      <c r="G1667">
        <f>IF('d_시나리오'!$J$3='d_시나리오'!$H$3,'d_시나리오'!$I$3,IF(F1667&lt;('d_시나리오'!$I$3-'d_시나리오'!$H$3)/('d_시나리오'!$J$3-'d_시나리오'!$H$3),'d_시나리오'!$H$3+SQRT(F1667*('d_시나리오'!$J$3-'d_시나리오'!$H$3)*('d_시나리오'!$I$3-'d_시나리오'!$H$3)),'d_시나리오'!$J$3-SQRT((1-F1667)*('d_시나리오'!$J$3-'d_시나리오'!$H$3)*('d_시나리오'!$J$3-'d_시나리오'!$I$3))))</f>
        <v/>
      </c>
      <c r="H1667">
        <f>RAND()</f>
        <v/>
      </c>
      <c r="I1667">
        <f>IF('d_시나리오'!$J$4='d_시나리오'!$H$4,'d_시나리오'!$I$4,IF(H1667&lt;('d_시나리오'!$I$4-'d_시나리오'!$H$4)/('d_시나리오'!$J$4-'d_시나리오'!$H$4),'d_시나리오'!$H$4+SQRT(H1667*('d_시나리오'!$J$4-'d_시나리오'!$H$4)*('d_시나리오'!$I$4-'d_시나리오'!$H$4)),'d_시나리오'!$J$4-SQRT((1-H1667)*('d_시나리오'!$J$4-'d_시나리오'!$H$4)*('d_시나리오'!$J$4-'d_시나리오'!$I$4))))</f>
        <v/>
      </c>
      <c r="J1667">
        <f>RAND()</f>
        <v/>
      </c>
      <c r="K1667">
        <f>IF('d_시나리오'!$J$5='d_시나리오'!$H$5,'d_시나리오'!$I$5,IF(J1667&lt;('d_시나리오'!$I$5-'d_시나리오'!$H$5)/('d_시나리오'!$J$5-'d_시나리오'!$H$5),'d_시나리오'!$H$5+SQRT(J1667*('d_시나리오'!$J$5-'d_시나리오'!$H$5)*('d_시나리오'!$I$5-'d_시나리오'!$H$5)),'d_시나리오'!$J$5-SQRT((1-J1667)*('d_시나리오'!$J$5-'d_시나리오'!$H$5)*('d_시나리오'!$J$5-'d_시나리오'!$I$5))))</f>
        <v/>
      </c>
      <c r="L1667">
        <f>RAND()</f>
        <v/>
      </c>
      <c r="M1667">
        <f>IF('d_시나리오'!$J$6='d_시나리오'!$H$6,'d_시나리오'!$I$6,IF(L1667&lt;('d_시나리오'!$I$6-'d_시나리오'!$H$6)/('d_시나리오'!$J$6-'d_시나리오'!$H$6),'d_시나리오'!$H$6+SQRT(L1667*('d_시나리오'!$J$6-'d_시나리오'!$H$6)*('d_시나리오'!$I$6-'d_시나리오'!$H$6)),'d_시나리오'!$J$6-SQRT((1-L1667)*('d_시나리오'!$J$6-'d_시나리오'!$H$6)*('d_시나리오'!$J$6-'d_시나리오'!$I$6))))</f>
        <v/>
      </c>
      <c r="N1667">
        <f>INDEX('d_분포'!$B$2:$B$57,RANDBETWEEN(1,56))</f>
        <v/>
      </c>
      <c r="O1667">
        <f>BETAINV(RAND(),5,5)</f>
        <v/>
      </c>
      <c r="P1667">
        <f>'d_고정'!$B$1*'6_기대효과'!$H$7*('d_시나리오'!$I$7/'d_고정'!$B$2)*B1667</f>
        <v/>
      </c>
      <c r="Q1667">
        <f>P1667*C1667</f>
        <v/>
      </c>
      <c r="R1667">
        <f>P1667*E1667</f>
        <v/>
      </c>
      <c r="S1667">
        <f>R1667*G1667</f>
        <v/>
      </c>
      <c r="T1667">
        <f>Q1667+S1667</f>
        <v/>
      </c>
      <c r="U1667">
        <f>(Q1667*D1667+S1667*I1667)*(1-O1667)</f>
        <v/>
      </c>
      <c r="V1667">
        <f>(R1667*K1667*N1667+'d_고정'!$B$3*('6_기대효과'!$H$7/8)*N1667*'d_고정'!$B$10*M1667*('6_기대효과'!$K$7/'d_고정'!$B$9))*(1-O1667)</f>
        <v/>
      </c>
      <c r="W1667">
        <f>(S1667*I1667+R1667*MAX(K1667-'d_고정'!$B$10*M1667*('6_기대효과'!$K$7/'d_고정'!$B$9),0)*N1667)*(1-O1667)</f>
        <v/>
      </c>
      <c r="X1667">
        <f>U1667+V1667</f>
        <v/>
      </c>
      <c r="Y1667">
        <f>U1667/('d_고정'!$B$5*'6_기대효과'!$H$7/8)/'d_고정'!$B$6</f>
        <v/>
      </c>
      <c r="Z1667">
        <f>U1667/('d_고정'!$B$8*'6_기대효과'!$H$7/8)</f>
        <v/>
      </c>
    </row>
    <row r="1668">
      <c r="A1668">
        <f>RAND()</f>
        <v/>
      </c>
      <c r="B1668">
        <f>IF('d_시나리오'!$J$2='d_시나리오'!$H$2,'d_시나리오'!$I$2,IF(A1668&lt;('d_시나리오'!$I$2-'d_시나리오'!$H$2)/('d_시나리오'!$J$2-'d_시나리오'!$H$2),'d_시나리오'!$H$2+SQRT(A1668*('d_시나리오'!$J$2-'d_시나리오'!$H$2)*('d_시나리오'!$I$2-'d_시나리오'!$H$2)),'d_시나리오'!$J$2-SQRT((1-A1668)*('d_시나리오'!$J$2-'d_시나리오'!$H$2)*('d_시나리오'!$J$2-'d_시나리오'!$I$2))))</f>
        <v/>
      </c>
      <c r="C1668">
        <f>BETAINV(RAND(),2,6)</f>
        <v/>
      </c>
      <c r="D1668">
        <f>INDEX('d_분포'!$A$2:$A$28,RANDBETWEEN(1,27))</f>
        <v/>
      </c>
      <c r="E1668">
        <f>INDEX('d_분포'!$C$2:$C$5,RANDBETWEEN(1,4))*(0.9+0.2*RAND())</f>
        <v/>
      </c>
      <c r="F1668">
        <f>RAND()</f>
        <v/>
      </c>
      <c r="G1668">
        <f>IF('d_시나리오'!$J$3='d_시나리오'!$H$3,'d_시나리오'!$I$3,IF(F1668&lt;('d_시나리오'!$I$3-'d_시나리오'!$H$3)/('d_시나리오'!$J$3-'d_시나리오'!$H$3),'d_시나리오'!$H$3+SQRT(F1668*('d_시나리오'!$J$3-'d_시나리오'!$H$3)*('d_시나리오'!$I$3-'d_시나리오'!$H$3)),'d_시나리오'!$J$3-SQRT((1-F1668)*('d_시나리오'!$J$3-'d_시나리오'!$H$3)*('d_시나리오'!$J$3-'d_시나리오'!$I$3))))</f>
        <v/>
      </c>
      <c r="H1668">
        <f>RAND()</f>
        <v/>
      </c>
      <c r="I1668">
        <f>IF('d_시나리오'!$J$4='d_시나리오'!$H$4,'d_시나리오'!$I$4,IF(H1668&lt;('d_시나리오'!$I$4-'d_시나리오'!$H$4)/('d_시나리오'!$J$4-'d_시나리오'!$H$4),'d_시나리오'!$H$4+SQRT(H1668*('d_시나리오'!$J$4-'d_시나리오'!$H$4)*('d_시나리오'!$I$4-'d_시나리오'!$H$4)),'d_시나리오'!$J$4-SQRT((1-H1668)*('d_시나리오'!$J$4-'d_시나리오'!$H$4)*('d_시나리오'!$J$4-'d_시나리오'!$I$4))))</f>
        <v/>
      </c>
      <c r="J1668">
        <f>RAND()</f>
        <v/>
      </c>
      <c r="K1668">
        <f>IF('d_시나리오'!$J$5='d_시나리오'!$H$5,'d_시나리오'!$I$5,IF(J1668&lt;('d_시나리오'!$I$5-'d_시나리오'!$H$5)/('d_시나리오'!$J$5-'d_시나리오'!$H$5),'d_시나리오'!$H$5+SQRT(J1668*('d_시나리오'!$J$5-'d_시나리오'!$H$5)*('d_시나리오'!$I$5-'d_시나리오'!$H$5)),'d_시나리오'!$J$5-SQRT((1-J1668)*('d_시나리오'!$J$5-'d_시나리오'!$H$5)*('d_시나리오'!$J$5-'d_시나리오'!$I$5))))</f>
        <v/>
      </c>
      <c r="L1668">
        <f>RAND()</f>
        <v/>
      </c>
      <c r="M1668">
        <f>IF('d_시나리오'!$J$6='d_시나리오'!$H$6,'d_시나리오'!$I$6,IF(L1668&lt;('d_시나리오'!$I$6-'d_시나리오'!$H$6)/('d_시나리오'!$J$6-'d_시나리오'!$H$6),'d_시나리오'!$H$6+SQRT(L1668*('d_시나리오'!$J$6-'d_시나리오'!$H$6)*('d_시나리오'!$I$6-'d_시나리오'!$H$6)),'d_시나리오'!$J$6-SQRT((1-L1668)*('d_시나리오'!$J$6-'d_시나리오'!$H$6)*('d_시나리오'!$J$6-'d_시나리오'!$I$6))))</f>
        <v/>
      </c>
      <c r="N1668">
        <f>INDEX('d_분포'!$B$2:$B$57,RANDBETWEEN(1,56))</f>
        <v/>
      </c>
      <c r="O1668">
        <f>BETAINV(RAND(),5,5)</f>
        <v/>
      </c>
      <c r="P1668">
        <f>'d_고정'!$B$1*'6_기대효과'!$H$7*('d_시나리오'!$I$7/'d_고정'!$B$2)*B1668</f>
        <v/>
      </c>
      <c r="Q1668">
        <f>P1668*C1668</f>
        <v/>
      </c>
      <c r="R1668">
        <f>P1668*E1668</f>
        <v/>
      </c>
      <c r="S1668">
        <f>R1668*G1668</f>
        <v/>
      </c>
      <c r="T1668">
        <f>Q1668+S1668</f>
        <v/>
      </c>
      <c r="U1668">
        <f>(Q1668*D1668+S1668*I1668)*(1-O1668)</f>
        <v/>
      </c>
      <c r="V1668">
        <f>(R1668*K1668*N1668+'d_고정'!$B$3*('6_기대효과'!$H$7/8)*N1668*'d_고정'!$B$10*M1668*('6_기대효과'!$K$7/'d_고정'!$B$9))*(1-O1668)</f>
        <v/>
      </c>
      <c r="W1668">
        <f>(S1668*I1668+R1668*MAX(K1668-'d_고정'!$B$10*M1668*('6_기대효과'!$K$7/'d_고정'!$B$9),0)*N1668)*(1-O1668)</f>
        <v/>
      </c>
      <c r="X1668">
        <f>U1668+V1668</f>
        <v/>
      </c>
      <c r="Y1668">
        <f>U1668/('d_고정'!$B$5*'6_기대효과'!$H$7/8)/'d_고정'!$B$6</f>
        <v/>
      </c>
      <c r="Z1668">
        <f>U1668/('d_고정'!$B$8*'6_기대효과'!$H$7/8)</f>
        <v/>
      </c>
    </row>
    <row r="1669">
      <c r="A1669">
        <f>RAND()</f>
        <v/>
      </c>
      <c r="B1669">
        <f>IF('d_시나리오'!$J$2='d_시나리오'!$H$2,'d_시나리오'!$I$2,IF(A1669&lt;('d_시나리오'!$I$2-'d_시나리오'!$H$2)/('d_시나리오'!$J$2-'d_시나리오'!$H$2),'d_시나리오'!$H$2+SQRT(A1669*('d_시나리오'!$J$2-'d_시나리오'!$H$2)*('d_시나리오'!$I$2-'d_시나리오'!$H$2)),'d_시나리오'!$J$2-SQRT((1-A1669)*('d_시나리오'!$J$2-'d_시나리오'!$H$2)*('d_시나리오'!$J$2-'d_시나리오'!$I$2))))</f>
        <v/>
      </c>
      <c r="C1669">
        <f>BETAINV(RAND(),2,6)</f>
        <v/>
      </c>
      <c r="D1669">
        <f>INDEX('d_분포'!$A$2:$A$28,RANDBETWEEN(1,27))</f>
        <v/>
      </c>
      <c r="E1669">
        <f>INDEX('d_분포'!$C$2:$C$5,RANDBETWEEN(1,4))*(0.9+0.2*RAND())</f>
        <v/>
      </c>
      <c r="F1669">
        <f>RAND()</f>
        <v/>
      </c>
      <c r="G1669">
        <f>IF('d_시나리오'!$J$3='d_시나리오'!$H$3,'d_시나리오'!$I$3,IF(F1669&lt;('d_시나리오'!$I$3-'d_시나리오'!$H$3)/('d_시나리오'!$J$3-'d_시나리오'!$H$3),'d_시나리오'!$H$3+SQRT(F1669*('d_시나리오'!$J$3-'d_시나리오'!$H$3)*('d_시나리오'!$I$3-'d_시나리오'!$H$3)),'d_시나리오'!$J$3-SQRT((1-F1669)*('d_시나리오'!$J$3-'d_시나리오'!$H$3)*('d_시나리오'!$J$3-'d_시나리오'!$I$3))))</f>
        <v/>
      </c>
      <c r="H1669">
        <f>RAND()</f>
        <v/>
      </c>
      <c r="I1669">
        <f>IF('d_시나리오'!$J$4='d_시나리오'!$H$4,'d_시나리오'!$I$4,IF(H1669&lt;('d_시나리오'!$I$4-'d_시나리오'!$H$4)/('d_시나리오'!$J$4-'d_시나리오'!$H$4),'d_시나리오'!$H$4+SQRT(H1669*('d_시나리오'!$J$4-'d_시나리오'!$H$4)*('d_시나리오'!$I$4-'d_시나리오'!$H$4)),'d_시나리오'!$J$4-SQRT((1-H1669)*('d_시나리오'!$J$4-'d_시나리오'!$H$4)*('d_시나리오'!$J$4-'d_시나리오'!$I$4))))</f>
        <v/>
      </c>
      <c r="J1669">
        <f>RAND()</f>
        <v/>
      </c>
      <c r="K1669">
        <f>IF('d_시나리오'!$J$5='d_시나리오'!$H$5,'d_시나리오'!$I$5,IF(J1669&lt;('d_시나리오'!$I$5-'d_시나리오'!$H$5)/('d_시나리오'!$J$5-'d_시나리오'!$H$5),'d_시나리오'!$H$5+SQRT(J1669*('d_시나리오'!$J$5-'d_시나리오'!$H$5)*('d_시나리오'!$I$5-'d_시나리오'!$H$5)),'d_시나리오'!$J$5-SQRT((1-J1669)*('d_시나리오'!$J$5-'d_시나리오'!$H$5)*('d_시나리오'!$J$5-'d_시나리오'!$I$5))))</f>
        <v/>
      </c>
      <c r="L1669">
        <f>RAND()</f>
        <v/>
      </c>
      <c r="M1669">
        <f>IF('d_시나리오'!$J$6='d_시나리오'!$H$6,'d_시나리오'!$I$6,IF(L1669&lt;('d_시나리오'!$I$6-'d_시나리오'!$H$6)/('d_시나리오'!$J$6-'d_시나리오'!$H$6),'d_시나리오'!$H$6+SQRT(L1669*('d_시나리오'!$J$6-'d_시나리오'!$H$6)*('d_시나리오'!$I$6-'d_시나리오'!$H$6)),'d_시나리오'!$J$6-SQRT((1-L1669)*('d_시나리오'!$J$6-'d_시나리오'!$H$6)*('d_시나리오'!$J$6-'d_시나리오'!$I$6))))</f>
        <v/>
      </c>
      <c r="N1669">
        <f>INDEX('d_분포'!$B$2:$B$57,RANDBETWEEN(1,56))</f>
        <v/>
      </c>
      <c r="O1669">
        <f>BETAINV(RAND(),5,5)</f>
        <v/>
      </c>
      <c r="P1669">
        <f>'d_고정'!$B$1*'6_기대효과'!$H$7*('d_시나리오'!$I$7/'d_고정'!$B$2)*B1669</f>
        <v/>
      </c>
      <c r="Q1669">
        <f>P1669*C1669</f>
        <v/>
      </c>
      <c r="R1669">
        <f>P1669*E1669</f>
        <v/>
      </c>
      <c r="S1669">
        <f>R1669*G1669</f>
        <v/>
      </c>
      <c r="T1669">
        <f>Q1669+S1669</f>
        <v/>
      </c>
      <c r="U1669">
        <f>(Q1669*D1669+S1669*I1669)*(1-O1669)</f>
        <v/>
      </c>
      <c r="V1669">
        <f>(R1669*K1669*N1669+'d_고정'!$B$3*('6_기대효과'!$H$7/8)*N1669*'d_고정'!$B$10*M1669*('6_기대효과'!$K$7/'d_고정'!$B$9))*(1-O1669)</f>
        <v/>
      </c>
      <c r="W1669">
        <f>(S1669*I1669+R1669*MAX(K1669-'d_고정'!$B$10*M1669*('6_기대효과'!$K$7/'d_고정'!$B$9),0)*N1669)*(1-O1669)</f>
        <v/>
      </c>
      <c r="X1669">
        <f>U1669+V1669</f>
        <v/>
      </c>
      <c r="Y1669">
        <f>U1669/('d_고정'!$B$5*'6_기대효과'!$H$7/8)/'d_고정'!$B$6</f>
        <v/>
      </c>
      <c r="Z1669">
        <f>U1669/('d_고정'!$B$8*'6_기대효과'!$H$7/8)</f>
        <v/>
      </c>
    </row>
    <row r="1670">
      <c r="A1670">
        <f>RAND()</f>
        <v/>
      </c>
      <c r="B1670">
        <f>IF('d_시나리오'!$J$2='d_시나리오'!$H$2,'d_시나리오'!$I$2,IF(A1670&lt;('d_시나리오'!$I$2-'d_시나리오'!$H$2)/('d_시나리오'!$J$2-'d_시나리오'!$H$2),'d_시나리오'!$H$2+SQRT(A1670*('d_시나리오'!$J$2-'d_시나리오'!$H$2)*('d_시나리오'!$I$2-'d_시나리오'!$H$2)),'d_시나리오'!$J$2-SQRT((1-A1670)*('d_시나리오'!$J$2-'d_시나리오'!$H$2)*('d_시나리오'!$J$2-'d_시나리오'!$I$2))))</f>
        <v/>
      </c>
      <c r="C1670">
        <f>BETAINV(RAND(),2,6)</f>
        <v/>
      </c>
      <c r="D1670">
        <f>INDEX('d_분포'!$A$2:$A$28,RANDBETWEEN(1,27))</f>
        <v/>
      </c>
      <c r="E1670">
        <f>INDEX('d_분포'!$C$2:$C$5,RANDBETWEEN(1,4))*(0.9+0.2*RAND())</f>
        <v/>
      </c>
      <c r="F1670">
        <f>RAND()</f>
        <v/>
      </c>
      <c r="G1670">
        <f>IF('d_시나리오'!$J$3='d_시나리오'!$H$3,'d_시나리오'!$I$3,IF(F1670&lt;('d_시나리오'!$I$3-'d_시나리오'!$H$3)/('d_시나리오'!$J$3-'d_시나리오'!$H$3),'d_시나리오'!$H$3+SQRT(F1670*('d_시나리오'!$J$3-'d_시나리오'!$H$3)*('d_시나리오'!$I$3-'d_시나리오'!$H$3)),'d_시나리오'!$J$3-SQRT((1-F1670)*('d_시나리오'!$J$3-'d_시나리오'!$H$3)*('d_시나리오'!$J$3-'d_시나리오'!$I$3))))</f>
        <v/>
      </c>
      <c r="H1670">
        <f>RAND()</f>
        <v/>
      </c>
      <c r="I1670">
        <f>IF('d_시나리오'!$J$4='d_시나리오'!$H$4,'d_시나리오'!$I$4,IF(H1670&lt;('d_시나리오'!$I$4-'d_시나리오'!$H$4)/('d_시나리오'!$J$4-'d_시나리오'!$H$4),'d_시나리오'!$H$4+SQRT(H1670*('d_시나리오'!$J$4-'d_시나리오'!$H$4)*('d_시나리오'!$I$4-'d_시나리오'!$H$4)),'d_시나리오'!$J$4-SQRT((1-H1670)*('d_시나리오'!$J$4-'d_시나리오'!$H$4)*('d_시나리오'!$J$4-'d_시나리오'!$I$4))))</f>
        <v/>
      </c>
      <c r="J1670">
        <f>RAND()</f>
        <v/>
      </c>
      <c r="K1670">
        <f>IF('d_시나리오'!$J$5='d_시나리오'!$H$5,'d_시나리오'!$I$5,IF(J1670&lt;('d_시나리오'!$I$5-'d_시나리오'!$H$5)/('d_시나리오'!$J$5-'d_시나리오'!$H$5),'d_시나리오'!$H$5+SQRT(J1670*('d_시나리오'!$J$5-'d_시나리오'!$H$5)*('d_시나리오'!$I$5-'d_시나리오'!$H$5)),'d_시나리오'!$J$5-SQRT((1-J1670)*('d_시나리오'!$J$5-'d_시나리오'!$H$5)*('d_시나리오'!$J$5-'d_시나리오'!$I$5))))</f>
        <v/>
      </c>
      <c r="L1670">
        <f>RAND()</f>
        <v/>
      </c>
      <c r="M1670">
        <f>IF('d_시나리오'!$J$6='d_시나리오'!$H$6,'d_시나리오'!$I$6,IF(L1670&lt;('d_시나리오'!$I$6-'d_시나리오'!$H$6)/('d_시나리오'!$J$6-'d_시나리오'!$H$6),'d_시나리오'!$H$6+SQRT(L1670*('d_시나리오'!$J$6-'d_시나리오'!$H$6)*('d_시나리오'!$I$6-'d_시나리오'!$H$6)),'d_시나리오'!$J$6-SQRT((1-L1670)*('d_시나리오'!$J$6-'d_시나리오'!$H$6)*('d_시나리오'!$J$6-'d_시나리오'!$I$6))))</f>
        <v/>
      </c>
      <c r="N1670">
        <f>INDEX('d_분포'!$B$2:$B$57,RANDBETWEEN(1,56))</f>
        <v/>
      </c>
      <c r="O1670">
        <f>BETAINV(RAND(),5,5)</f>
        <v/>
      </c>
      <c r="P1670">
        <f>'d_고정'!$B$1*'6_기대효과'!$H$7*('d_시나리오'!$I$7/'d_고정'!$B$2)*B1670</f>
        <v/>
      </c>
      <c r="Q1670">
        <f>P1670*C1670</f>
        <v/>
      </c>
      <c r="R1670">
        <f>P1670*E1670</f>
        <v/>
      </c>
      <c r="S1670">
        <f>R1670*G1670</f>
        <v/>
      </c>
      <c r="T1670">
        <f>Q1670+S1670</f>
        <v/>
      </c>
      <c r="U1670">
        <f>(Q1670*D1670+S1670*I1670)*(1-O1670)</f>
        <v/>
      </c>
      <c r="V1670">
        <f>(R1670*K1670*N1670+'d_고정'!$B$3*('6_기대효과'!$H$7/8)*N1670*'d_고정'!$B$10*M1670*('6_기대효과'!$K$7/'d_고정'!$B$9))*(1-O1670)</f>
        <v/>
      </c>
      <c r="W1670">
        <f>(S1670*I1670+R1670*MAX(K1670-'d_고정'!$B$10*M1670*('6_기대효과'!$K$7/'d_고정'!$B$9),0)*N1670)*(1-O1670)</f>
        <v/>
      </c>
      <c r="X1670">
        <f>U1670+V1670</f>
        <v/>
      </c>
      <c r="Y1670">
        <f>U1670/('d_고정'!$B$5*'6_기대효과'!$H$7/8)/'d_고정'!$B$6</f>
        <v/>
      </c>
      <c r="Z1670">
        <f>U1670/('d_고정'!$B$8*'6_기대효과'!$H$7/8)</f>
        <v/>
      </c>
    </row>
    <row r="1671">
      <c r="A1671">
        <f>RAND()</f>
        <v/>
      </c>
      <c r="B1671">
        <f>IF('d_시나리오'!$J$2='d_시나리오'!$H$2,'d_시나리오'!$I$2,IF(A1671&lt;('d_시나리오'!$I$2-'d_시나리오'!$H$2)/('d_시나리오'!$J$2-'d_시나리오'!$H$2),'d_시나리오'!$H$2+SQRT(A1671*('d_시나리오'!$J$2-'d_시나리오'!$H$2)*('d_시나리오'!$I$2-'d_시나리오'!$H$2)),'d_시나리오'!$J$2-SQRT((1-A1671)*('d_시나리오'!$J$2-'d_시나리오'!$H$2)*('d_시나리오'!$J$2-'d_시나리오'!$I$2))))</f>
        <v/>
      </c>
      <c r="C1671">
        <f>BETAINV(RAND(),2,6)</f>
        <v/>
      </c>
      <c r="D1671">
        <f>INDEX('d_분포'!$A$2:$A$28,RANDBETWEEN(1,27))</f>
        <v/>
      </c>
      <c r="E1671">
        <f>INDEX('d_분포'!$C$2:$C$5,RANDBETWEEN(1,4))*(0.9+0.2*RAND())</f>
        <v/>
      </c>
      <c r="F1671">
        <f>RAND()</f>
        <v/>
      </c>
      <c r="G1671">
        <f>IF('d_시나리오'!$J$3='d_시나리오'!$H$3,'d_시나리오'!$I$3,IF(F1671&lt;('d_시나리오'!$I$3-'d_시나리오'!$H$3)/('d_시나리오'!$J$3-'d_시나리오'!$H$3),'d_시나리오'!$H$3+SQRT(F1671*('d_시나리오'!$J$3-'d_시나리오'!$H$3)*('d_시나리오'!$I$3-'d_시나리오'!$H$3)),'d_시나리오'!$J$3-SQRT((1-F1671)*('d_시나리오'!$J$3-'d_시나리오'!$H$3)*('d_시나리오'!$J$3-'d_시나리오'!$I$3))))</f>
        <v/>
      </c>
      <c r="H1671">
        <f>RAND()</f>
        <v/>
      </c>
      <c r="I1671">
        <f>IF('d_시나리오'!$J$4='d_시나리오'!$H$4,'d_시나리오'!$I$4,IF(H1671&lt;('d_시나리오'!$I$4-'d_시나리오'!$H$4)/('d_시나리오'!$J$4-'d_시나리오'!$H$4),'d_시나리오'!$H$4+SQRT(H1671*('d_시나리오'!$J$4-'d_시나리오'!$H$4)*('d_시나리오'!$I$4-'d_시나리오'!$H$4)),'d_시나리오'!$J$4-SQRT((1-H1671)*('d_시나리오'!$J$4-'d_시나리오'!$H$4)*('d_시나리오'!$J$4-'d_시나리오'!$I$4))))</f>
        <v/>
      </c>
      <c r="J1671">
        <f>RAND()</f>
        <v/>
      </c>
      <c r="K1671">
        <f>IF('d_시나리오'!$J$5='d_시나리오'!$H$5,'d_시나리오'!$I$5,IF(J1671&lt;('d_시나리오'!$I$5-'d_시나리오'!$H$5)/('d_시나리오'!$J$5-'d_시나리오'!$H$5),'d_시나리오'!$H$5+SQRT(J1671*('d_시나리오'!$J$5-'d_시나리오'!$H$5)*('d_시나리오'!$I$5-'d_시나리오'!$H$5)),'d_시나리오'!$J$5-SQRT((1-J1671)*('d_시나리오'!$J$5-'d_시나리오'!$H$5)*('d_시나리오'!$J$5-'d_시나리오'!$I$5))))</f>
        <v/>
      </c>
      <c r="L1671">
        <f>RAND()</f>
        <v/>
      </c>
      <c r="M1671">
        <f>IF('d_시나리오'!$J$6='d_시나리오'!$H$6,'d_시나리오'!$I$6,IF(L1671&lt;('d_시나리오'!$I$6-'d_시나리오'!$H$6)/('d_시나리오'!$J$6-'d_시나리오'!$H$6),'d_시나리오'!$H$6+SQRT(L1671*('d_시나리오'!$J$6-'d_시나리오'!$H$6)*('d_시나리오'!$I$6-'d_시나리오'!$H$6)),'d_시나리오'!$J$6-SQRT((1-L1671)*('d_시나리오'!$J$6-'d_시나리오'!$H$6)*('d_시나리오'!$J$6-'d_시나리오'!$I$6))))</f>
        <v/>
      </c>
      <c r="N1671">
        <f>INDEX('d_분포'!$B$2:$B$57,RANDBETWEEN(1,56))</f>
        <v/>
      </c>
      <c r="O1671">
        <f>BETAINV(RAND(),5,5)</f>
        <v/>
      </c>
      <c r="P1671">
        <f>'d_고정'!$B$1*'6_기대효과'!$H$7*('d_시나리오'!$I$7/'d_고정'!$B$2)*B1671</f>
        <v/>
      </c>
      <c r="Q1671">
        <f>P1671*C1671</f>
        <v/>
      </c>
      <c r="R1671">
        <f>P1671*E1671</f>
        <v/>
      </c>
      <c r="S1671">
        <f>R1671*G1671</f>
        <v/>
      </c>
      <c r="T1671">
        <f>Q1671+S1671</f>
        <v/>
      </c>
      <c r="U1671">
        <f>(Q1671*D1671+S1671*I1671)*(1-O1671)</f>
        <v/>
      </c>
      <c r="V1671">
        <f>(R1671*K1671*N1671+'d_고정'!$B$3*('6_기대효과'!$H$7/8)*N1671*'d_고정'!$B$10*M1671*('6_기대효과'!$K$7/'d_고정'!$B$9))*(1-O1671)</f>
        <v/>
      </c>
      <c r="W1671">
        <f>(S1671*I1671+R1671*MAX(K1671-'d_고정'!$B$10*M1671*('6_기대효과'!$K$7/'d_고정'!$B$9),0)*N1671)*(1-O1671)</f>
        <v/>
      </c>
      <c r="X1671">
        <f>U1671+V1671</f>
        <v/>
      </c>
      <c r="Y1671">
        <f>U1671/('d_고정'!$B$5*'6_기대효과'!$H$7/8)/'d_고정'!$B$6</f>
        <v/>
      </c>
      <c r="Z1671">
        <f>U1671/('d_고정'!$B$8*'6_기대효과'!$H$7/8)</f>
        <v/>
      </c>
    </row>
    <row r="1672">
      <c r="A1672">
        <f>RAND()</f>
        <v/>
      </c>
      <c r="B1672">
        <f>IF('d_시나리오'!$J$2='d_시나리오'!$H$2,'d_시나리오'!$I$2,IF(A1672&lt;('d_시나리오'!$I$2-'d_시나리오'!$H$2)/('d_시나리오'!$J$2-'d_시나리오'!$H$2),'d_시나리오'!$H$2+SQRT(A1672*('d_시나리오'!$J$2-'d_시나리오'!$H$2)*('d_시나리오'!$I$2-'d_시나리오'!$H$2)),'d_시나리오'!$J$2-SQRT((1-A1672)*('d_시나리오'!$J$2-'d_시나리오'!$H$2)*('d_시나리오'!$J$2-'d_시나리오'!$I$2))))</f>
        <v/>
      </c>
      <c r="C1672">
        <f>BETAINV(RAND(),2,6)</f>
        <v/>
      </c>
      <c r="D1672">
        <f>INDEX('d_분포'!$A$2:$A$28,RANDBETWEEN(1,27))</f>
        <v/>
      </c>
      <c r="E1672">
        <f>INDEX('d_분포'!$C$2:$C$5,RANDBETWEEN(1,4))*(0.9+0.2*RAND())</f>
        <v/>
      </c>
      <c r="F1672">
        <f>RAND()</f>
        <v/>
      </c>
      <c r="G1672">
        <f>IF('d_시나리오'!$J$3='d_시나리오'!$H$3,'d_시나리오'!$I$3,IF(F1672&lt;('d_시나리오'!$I$3-'d_시나리오'!$H$3)/('d_시나리오'!$J$3-'d_시나리오'!$H$3),'d_시나리오'!$H$3+SQRT(F1672*('d_시나리오'!$J$3-'d_시나리오'!$H$3)*('d_시나리오'!$I$3-'d_시나리오'!$H$3)),'d_시나리오'!$J$3-SQRT((1-F1672)*('d_시나리오'!$J$3-'d_시나리오'!$H$3)*('d_시나리오'!$J$3-'d_시나리오'!$I$3))))</f>
        <v/>
      </c>
      <c r="H1672">
        <f>RAND()</f>
        <v/>
      </c>
      <c r="I1672">
        <f>IF('d_시나리오'!$J$4='d_시나리오'!$H$4,'d_시나리오'!$I$4,IF(H1672&lt;('d_시나리오'!$I$4-'d_시나리오'!$H$4)/('d_시나리오'!$J$4-'d_시나리오'!$H$4),'d_시나리오'!$H$4+SQRT(H1672*('d_시나리오'!$J$4-'d_시나리오'!$H$4)*('d_시나리오'!$I$4-'d_시나리오'!$H$4)),'d_시나리오'!$J$4-SQRT((1-H1672)*('d_시나리오'!$J$4-'d_시나리오'!$H$4)*('d_시나리오'!$J$4-'d_시나리오'!$I$4))))</f>
        <v/>
      </c>
      <c r="J1672">
        <f>RAND()</f>
        <v/>
      </c>
      <c r="K1672">
        <f>IF('d_시나리오'!$J$5='d_시나리오'!$H$5,'d_시나리오'!$I$5,IF(J1672&lt;('d_시나리오'!$I$5-'d_시나리오'!$H$5)/('d_시나리오'!$J$5-'d_시나리오'!$H$5),'d_시나리오'!$H$5+SQRT(J1672*('d_시나리오'!$J$5-'d_시나리오'!$H$5)*('d_시나리오'!$I$5-'d_시나리오'!$H$5)),'d_시나리오'!$J$5-SQRT((1-J1672)*('d_시나리오'!$J$5-'d_시나리오'!$H$5)*('d_시나리오'!$J$5-'d_시나리오'!$I$5))))</f>
        <v/>
      </c>
      <c r="L1672">
        <f>RAND()</f>
        <v/>
      </c>
      <c r="M1672">
        <f>IF('d_시나리오'!$J$6='d_시나리오'!$H$6,'d_시나리오'!$I$6,IF(L1672&lt;('d_시나리오'!$I$6-'d_시나리오'!$H$6)/('d_시나리오'!$J$6-'d_시나리오'!$H$6),'d_시나리오'!$H$6+SQRT(L1672*('d_시나리오'!$J$6-'d_시나리오'!$H$6)*('d_시나리오'!$I$6-'d_시나리오'!$H$6)),'d_시나리오'!$J$6-SQRT((1-L1672)*('d_시나리오'!$J$6-'d_시나리오'!$H$6)*('d_시나리오'!$J$6-'d_시나리오'!$I$6))))</f>
        <v/>
      </c>
      <c r="N1672">
        <f>INDEX('d_분포'!$B$2:$B$57,RANDBETWEEN(1,56))</f>
        <v/>
      </c>
      <c r="O1672">
        <f>BETAINV(RAND(),5,5)</f>
        <v/>
      </c>
      <c r="P1672">
        <f>'d_고정'!$B$1*'6_기대효과'!$H$7*('d_시나리오'!$I$7/'d_고정'!$B$2)*B1672</f>
        <v/>
      </c>
      <c r="Q1672">
        <f>P1672*C1672</f>
        <v/>
      </c>
      <c r="R1672">
        <f>P1672*E1672</f>
        <v/>
      </c>
      <c r="S1672">
        <f>R1672*G1672</f>
        <v/>
      </c>
      <c r="T1672">
        <f>Q1672+S1672</f>
        <v/>
      </c>
      <c r="U1672">
        <f>(Q1672*D1672+S1672*I1672)*(1-O1672)</f>
        <v/>
      </c>
      <c r="V1672">
        <f>(R1672*K1672*N1672+'d_고정'!$B$3*('6_기대효과'!$H$7/8)*N1672*'d_고정'!$B$10*M1672*('6_기대효과'!$K$7/'d_고정'!$B$9))*(1-O1672)</f>
        <v/>
      </c>
      <c r="W1672">
        <f>(S1672*I1672+R1672*MAX(K1672-'d_고정'!$B$10*M1672*('6_기대효과'!$K$7/'d_고정'!$B$9),0)*N1672)*(1-O1672)</f>
        <v/>
      </c>
      <c r="X1672">
        <f>U1672+V1672</f>
        <v/>
      </c>
      <c r="Y1672">
        <f>U1672/('d_고정'!$B$5*'6_기대효과'!$H$7/8)/'d_고정'!$B$6</f>
        <v/>
      </c>
      <c r="Z1672">
        <f>U1672/('d_고정'!$B$8*'6_기대효과'!$H$7/8)</f>
        <v/>
      </c>
    </row>
    <row r="1673">
      <c r="A1673">
        <f>RAND()</f>
        <v/>
      </c>
      <c r="B1673">
        <f>IF('d_시나리오'!$J$2='d_시나리오'!$H$2,'d_시나리오'!$I$2,IF(A1673&lt;('d_시나리오'!$I$2-'d_시나리오'!$H$2)/('d_시나리오'!$J$2-'d_시나리오'!$H$2),'d_시나리오'!$H$2+SQRT(A1673*('d_시나리오'!$J$2-'d_시나리오'!$H$2)*('d_시나리오'!$I$2-'d_시나리오'!$H$2)),'d_시나리오'!$J$2-SQRT((1-A1673)*('d_시나리오'!$J$2-'d_시나리오'!$H$2)*('d_시나리오'!$J$2-'d_시나리오'!$I$2))))</f>
        <v/>
      </c>
      <c r="C1673">
        <f>BETAINV(RAND(),2,6)</f>
        <v/>
      </c>
      <c r="D1673">
        <f>INDEX('d_분포'!$A$2:$A$28,RANDBETWEEN(1,27))</f>
        <v/>
      </c>
      <c r="E1673">
        <f>INDEX('d_분포'!$C$2:$C$5,RANDBETWEEN(1,4))*(0.9+0.2*RAND())</f>
        <v/>
      </c>
      <c r="F1673">
        <f>RAND()</f>
        <v/>
      </c>
      <c r="G1673">
        <f>IF('d_시나리오'!$J$3='d_시나리오'!$H$3,'d_시나리오'!$I$3,IF(F1673&lt;('d_시나리오'!$I$3-'d_시나리오'!$H$3)/('d_시나리오'!$J$3-'d_시나리오'!$H$3),'d_시나리오'!$H$3+SQRT(F1673*('d_시나리오'!$J$3-'d_시나리오'!$H$3)*('d_시나리오'!$I$3-'d_시나리오'!$H$3)),'d_시나리오'!$J$3-SQRT((1-F1673)*('d_시나리오'!$J$3-'d_시나리오'!$H$3)*('d_시나리오'!$J$3-'d_시나리오'!$I$3))))</f>
        <v/>
      </c>
      <c r="H1673">
        <f>RAND()</f>
        <v/>
      </c>
      <c r="I1673">
        <f>IF('d_시나리오'!$J$4='d_시나리오'!$H$4,'d_시나리오'!$I$4,IF(H1673&lt;('d_시나리오'!$I$4-'d_시나리오'!$H$4)/('d_시나리오'!$J$4-'d_시나리오'!$H$4),'d_시나리오'!$H$4+SQRT(H1673*('d_시나리오'!$J$4-'d_시나리오'!$H$4)*('d_시나리오'!$I$4-'d_시나리오'!$H$4)),'d_시나리오'!$J$4-SQRT((1-H1673)*('d_시나리오'!$J$4-'d_시나리오'!$H$4)*('d_시나리오'!$J$4-'d_시나리오'!$I$4))))</f>
        <v/>
      </c>
      <c r="J1673">
        <f>RAND()</f>
        <v/>
      </c>
      <c r="K1673">
        <f>IF('d_시나리오'!$J$5='d_시나리오'!$H$5,'d_시나리오'!$I$5,IF(J1673&lt;('d_시나리오'!$I$5-'d_시나리오'!$H$5)/('d_시나리오'!$J$5-'d_시나리오'!$H$5),'d_시나리오'!$H$5+SQRT(J1673*('d_시나리오'!$J$5-'d_시나리오'!$H$5)*('d_시나리오'!$I$5-'d_시나리오'!$H$5)),'d_시나리오'!$J$5-SQRT((1-J1673)*('d_시나리오'!$J$5-'d_시나리오'!$H$5)*('d_시나리오'!$J$5-'d_시나리오'!$I$5))))</f>
        <v/>
      </c>
      <c r="L1673">
        <f>RAND()</f>
        <v/>
      </c>
      <c r="M1673">
        <f>IF('d_시나리오'!$J$6='d_시나리오'!$H$6,'d_시나리오'!$I$6,IF(L1673&lt;('d_시나리오'!$I$6-'d_시나리오'!$H$6)/('d_시나리오'!$J$6-'d_시나리오'!$H$6),'d_시나리오'!$H$6+SQRT(L1673*('d_시나리오'!$J$6-'d_시나리오'!$H$6)*('d_시나리오'!$I$6-'d_시나리오'!$H$6)),'d_시나리오'!$J$6-SQRT((1-L1673)*('d_시나리오'!$J$6-'d_시나리오'!$H$6)*('d_시나리오'!$J$6-'d_시나리오'!$I$6))))</f>
        <v/>
      </c>
      <c r="N1673">
        <f>INDEX('d_분포'!$B$2:$B$57,RANDBETWEEN(1,56))</f>
        <v/>
      </c>
      <c r="O1673">
        <f>BETAINV(RAND(),5,5)</f>
        <v/>
      </c>
      <c r="P1673">
        <f>'d_고정'!$B$1*'6_기대효과'!$H$7*('d_시나리오'!$I$7/'d_고정'!$B$2)*B1673</f>
        <v/>
      </c>
      <c r="Q1673">
        <f>P1673*C1673</f>
        <v/>
      </c>
      <c r="R1673">
        <f>P1673*E1673</f>
        <v/>
      </c>
      <c r="S1673">
        <f>R1673*G1673</f>
        <v/>
      </c>
      <c r="T1673">
        <f>Q1673+S1673</f>
        <v/>
      </c>
      <c r="U1673">
        <f>(Q1673*D1673+S1673*I1673)*(1-O1673)</f>
        <v/>
      </c>
      <c r="V1673">
        <f>(R1673*K1673*N1673+'d_고정'!$B$3*('6_기대효과'!$H$7/8)*N1673*'d_고정'!$B$10*M1673*('6_기대효과'!$K$7/'d_고정'!$B$9))*(1-O1673)</f>
        <v/>
      </c>
      <c r="W1673">
        <f>(S1673*I1673+R1673*MAX(K1673-'d_고정'!$B$10*M1673*('6_기대효과'!$K$7/'d_고정'!$B$9),0)*N1673)*(1-O1673)</f>
        <v/>
      </c>
      <c r="X1673">
        <f>U1673+V1673</f>
        <v/>
      </c>
      <c r="Y1673">
        <f>U1673/('d_고정'!$B$5*'6_기대효과'!$H$7/8)/'d_고정'!$B$6</f>
        <v/>
      </c>
      <c r="Z1673">
        <f>U1673/('d_고정'!$B$8*'6_기대효과'!$H$7/8)</f>
        <v/>
      </c>
    </row>
    <row r="1674">
      <c r="A1674">
        <f>RAND()</f>
        <v/>
      </c>
      <c r="B1674">
        <f>IF('d_시나리오'!$J$2='d_시나리오'!$H$2,'d_시나리오'!$I$2,IF(A1674&lt;('d_시나리오'!$I$2-'d_시나리오'!$H$2)/('d_시나리오'!$J$2-'d_시나리오'!$H$2),'d_시나리오'!$H$2+SQRT(A1674*('d_시나리오'!$J$2-'d_시나리오'!$H$2)*('d_시나리오'!$I$2-'d_시나리오'!$H$2)),'d_시나리오'!$J$2-SQRT((1-A1674)*('d_시나리오'!$J$2-'d_시나리오'!$H$2)*('d_시나리오'!$J$2-'d_시나리오'!$I$2))))</f>
        <v/>
      </c>
      <c r="C1674">
        <f>BETAINV(RAND(),2,6)</f>
        <v/>
      </c>
      <c r="D1674">
        <f>INDEX('d_분포'!$A$2:$A$28,RANDBETWEEN(1,27))</f>
        <v/>
      </c>
      <c r="E1674">
        <f>INDEX('d_분포'!$C$2:$C$5,RANDBETWEEN(1,4))*(0.9+0.2*RAND())</f>
        <v/>
      </c>
      <c r="F1674">
        <f>RAND()</f>
        <v/>
      </c>
      <c r="G1674">
        <f>IF('d_시나리오'!$J$3='d_시나리오'!$H$3,'d_시나리오'!$I$3,IF(F1674&lt;('d_시나리오'!$I$3-'d_시나리오'!$H$3)/('d_시나리오'!$J$3-'d_시나리오'!$H$3),'d_시나리오'!$H$3+SQRT(F1674*('d_시나리오'!$J$3-'d_시나리오'!$H$3)*('d_시나리오'!$I$3-'d_시나리오'!$H$3)),'d_시나리오'!$J$3-SQRT((1-F1674)*('d_시나리오'!$J$3-'d_시나리오'!$H$3)*('d_시나리오'!$J$3-'d_시나리오'!$I$3))))</f>
        <v/>
      </c>
      <c r="H1674">
        <f>RAND()</f>
        <v/>
      </c>
      <c r="I1674">
        <f>IF('d_시나리오'!$J$4='d_시나리오'!$H$4,'d_시나리오'!$I$4,IF(H1674&lt;('d_시나리오'!$I$4-'d_시나리오'!$H$4)/('d_시나리오'!$J$4-'d_시나리오'!$H$4),'d_시나리오'!$H$4+SQRT(H1674*('d_시나리오'!$J$4-'d_시나리오'!$H$4)*('d_시나리오'!$I$4-'d_시나리오'!$H$4)),'d_시나리오'!$J$4-SQRT((1-H1674)*('d_시나리오'!$J$4-'d_시나리오'!$H$4)*('d_시나리오'!$J$4-'d_시나리오'!$I$4))))</f>
        <v/>
      </c>
      <c r="J1674">
        <f>RAND()</f>
        <v/>
      </c>
      <c r="K1674">
        <f>IF('d_시나리오'!$J$5='d_시나리오'!$H$5,'d_시나리오'!$I$5,IF(J1674&lt;('d_시나리오'!$I$5-'d_시나리오'!$H$5)/('d_시나리오'!$J$5-'d_시나리오'!$H$5),'d_시나리오'!$H$5+SQRT(J1674*('d_시나리오'!$J$5-'d_시나리오'!$H$5)*('d_시나리오'!$I$5-'d_시나리오'!$H$5)),'d_시나리오'!$J$5-SQRT((1-J1674)*('d_시나리오'!$J$5-'d_시나리오'!$H$5)*('d_시나리오'!$J$5-'d_시나리오'!$I$5))))</f>
        <v/>
      </c>
      <c r="L1674">
        <f>RAND()</f>
        <v/>
      </c>
      <c r="M1674">
        <f>IF('d_시나리오'!$J$6='d_시나리오'!$H$6,'d_시나리오'!$I$6,IF(L1674&lt;('d_시나리오'!$I$6-'d_시나리오'!$H$6)/('d_시나리오'!$J$6-'d_시나리오'!$H$6),'d_시나리오'!$H$6+SQRT(L1674*('d_시나리오'!$J$6-'d_시나리오'!$H$6)*('d_시나리오'!$I$6-'d_시나리오'!$H$6)),'d_시나리오'!$J$6-SQRT((1-L1674)*('d_시나리오'!$J$6-'d_시나리오'!$H$6)*('d_시나리오'!$J$6-'d_시나리오'!$I$6))))</f>
        <v/>
      </c>
      <c r="N1674">
        <f>INDEX('d_분포'!$B$2:$B$57,RANDBETWEEN(1,56))</f>
        <v/>
      </c>
      <c r="O1674">
        <f>BETAINV(RAND(),5,5)</f>
        <v/>
      </c>
      <c r="P1674">
        <f>'d_고정'!$B$1*'6_기대효과'!$H$7*('d_시나리오'!$I$7/'d_고정'!$B$2)*B1674</f>
        <v/>
      </c>
      <c r="Q1674">
        <f>P1674*C1674</f>
        <v/>
      </c>
      <c r="R1674">
        <f>P1674*E1674</f>
        <v/>
      </c>
      <c r="S1674">
        <f>R1674*G1674</f>
        <v/>
      </c>
      <c r="T1674">
        <f>Q1674+S1674</f>
        <v/>
      </c>
      <c r="U1674">
        <f>(Q1674*D1674+S1674*I1674)*(1-O1674)</f>
        <v/>
      </c>
      <c r="V1674">
        <f>(R1674*K1674*N1674+'d_고정'!$B$3*('6_기대효과'!$H$7/8)*N1674*'d_고정'!$B$10*M1674*('6_기대효과'!$K$7/'d_고정'!$B$9))*(1-O1674)</f>
        <v/>
      </c>
      <c r="W1674">
        <f>(S1674*I1674+R1674*MAX(K1674-'d_고정'!$B$10*M1674*('6_기대효과'!$K$7/'d_고정'!$B$9),0)*N1674)*(1-O1674)</f>
        <v/>
      </c>
      <c r="X1674">
        <f>U1674+V1674</f>
        <v/>
      </c>
      <c r="Y1674">
        <f>U1674/('d_고정'!$B$5*'6_기대효과'!$H$7/8)/'d_고정'!$B$6</f>
        <v/>
      </c>
      <c r="Z1674">
        <f>U1674/('d_고정'!$B$8*'6_기대효과'!$H$7/8)</f>
        <v/>
      </c>
    </row>
    <row r="1675">
      <c r="A1675">
        <f>RAND()</f>
        <v/>
      </c>
      <c r="B1675">
        <f>IF('d_시나리오'!$J$2='d_시나리오'!$H$2,'d_시나리오'!$I$2,IF(A1675&lt;('d_시나리오'!$I$2-'d_시나리오'!$H$2)/('d_시나리오'!$J$2-'d_시나리오'!$H$2),'d_시나리오'!$H$2+SQRT(A1675*('d_시나리오'!$J$2-'d_시나리오'!$H$2)*('d_시나리오'!$I$2-'d_시나리오'!$H$2)),'d_시나리오'!$J$2-SQRT((1-A1675)*('d_시나리오'!$J$2-'d_시나리오'!$H$2)*('d_시나리오'!$J$2-'d_시나리오'!$I$2))))</f>
        <v/>
      </c>
      <c r="C1675">
        <f>BETAINV(RAND(),2,6)</f>
        <v/>
      </c>
      <c r="D1675">
        <f>INDEX('d_분포'!$A$2:$A$28,RANDBETWEEN(1,27))</f>
        <v/>
      </c>
      <c r="E1675">
        <f>INDEX('d_분포'!$C$2:$C$5,RANDBETWEEN(1,4))*(0.9+0.2*RAND())</f>
        <v/>
      </c>
      <c r="F1675">
        <f>RAND()</f>
        <v/>
      </c>
      <c r="G1675">
        <f>IF('d_시나리오'!$J$3='d_시나리오'!$H$3,'d_시나리오'!$I$3,IF(F1675&lt;('d_시나리오'!$I$3-'d_시나리오'!$H$3)/('d_시나리오'!$J$3-'d_시나리오'!$H$3),'d_시나리오'!$H$3+SQRT(F1675*('d_시나리오'!$J$3-'d_시나리오'!$H$3)*('d_시나리오'!$I$3-'d_시나리오'!$H$3)),'d_시나리오'!$J$3-SQRT((1-F1675)*('d_시나리오'!$J$3-'d_시나리오'!$H$3)*('d_시나리오'!$J$3-'d_시나리오'!$I$3))))</f>
        <v/>
      </c>
      <c r="H1675">
        <f>RAND()</f>
        <v/>
      </c>
      <c r="I1675">
        <f>IF('d_시나리오'!$J$4='d_시나리오'!$H$4,'d_시나리오'!$I$4,IF(H1675&lt;('d_시나리오'!$I$4-'d_시나리오'!$H$4)/('d_시나리오'!$J$4-'d_시나리오'!$H$4),'d_시나리오'!$H$4+SQRT(H1675*('d_시나리오'!$J$4-'d_시나리오'!$H$4)*('d_시나리오'!$I$4-'d_시나리오'!$H$4)),'d_시나리오'!$J$4-SQRT((1-H1675)*('d_시나리오'!$J$4-'d_시나리오'!$H$4)*('d_시나리오'!$J$4-'d_시나리오'!$I$4))))</f>
        <v/>
      </c>
      <c r="J1675">
        <f>RAND()</f>
        <v/>
      </c>
      <c r="K1675">
        <f>IF('d_시나리오'!$J$5='d_시나리오'!$H$5,'d_시나리오'!$I$5,IF(J1675&lt;('d_시나리오'!$I$5-'d_시나리오'!$H$5)/('d_시나리오'!$J$5-'d_시나리오'!$H$5),'d_시나리오'!$H$5+SQRT(J1675*('d_시나리오'!$J$5-'d_시나리오'!$H$5)*('d_시나리오'!$I$5-'d_시나리오'!$H$5)),'d_시나리오'!$J$5-SQRT((1-J1675)*('d_시나리오'!$J$5-'d_시나리오'!$H$5)*('d_시나리오'!$J$5-'d_시나리오'!$I$5))))</f>
        <v/>
      </c>
      <c r="L1675">
        <f>RAND()</f>
        <v/>
      </c>
      <c r="M1675">
        <f>IF('d_시나리오'!$J$6='d_시나리오'!$H$6,'d_시나리오'!$I$6,IF(L1675&lt;('d_시나리오'!$I$6-'d_시나리오'!$H$6)/('d_시나리오'!$J$6-'d_시나리오'!$H$6),'d_시나리오'!$H$6+SQRT(L1675*('d_시나리오'!$J$6-'d_시나리오'!$H$6)*('d_시나리오'!$I$6-'d_시나리오'!$H$6)),'d_시나리오'!$J$6-SQRT((1-L1675)*('d_시나리오'!$J$6-'d_시나리오'!$H$6)*('d_시나리오'!$J$6-'d_시나리오'!$I$6))))</f>
        <v/>
      </c>
      <c r="N1675">
        <f>INDEX('d_분포'!$B$2:$B$57,RANDBETWEEN(1,56))</f>
        <v/>
      </c>
      <c r="O1675">
        <f>BETAINV(RAND(),5,5)</f>
        <v/>
      </c>
      <c r="P1675">
        <f>'d_고정'!$B$1*'6_기대효과'!$H$7*('d_시나리오'!$I$7/'d_고정'!$B$2)*B1675</f>
        <v/>
      </c>
      <c r="Q1675">
        <f>P1675*C1675</f>
        <v/>
      </c>
      <c r="R1675">
        <f>P1675*E1675</f>
        <v/>
      </c>
      <c r="S1675">
        <f>R1675*G1675</f>
        <v/>
      </c>
      <c r="T1675">
        <f>Q1675+S1675</f>
        <v/>
      </c>
      <c r="U1675">
        <f>(Q1675*D1675+S1675*I1675)*(1-O1675)</f>
        <v/>
      </c>
      <c r="V1675">
        <f>(R1675*K1675*N1675+'d_고정'!$B$3*('6_기대효과'!$H$7/8)*N1675*'d_고정'!$B$10*M1675*('6_기대효과'!$K$7/'d_고정'!$B$9))*(1-O1675)</f>
        <v/>
      </c>
      <c r="W1675">
        <f>(S1675*I1675+R1675*MAX(K1675-'d_고정'!$B$10*M1675*('6_기대효과'!$K$7/'d_고정'!$B$9),0)*N1675)*(1-O1675)</f>
        <v/>
      </c>
      <c r="X1675">
        <f>U1675+V1675</f>
        <v/>
      </c>
      <c r="Y1675">
        <f>U1675/('d_고정'!$B$5*'6_기대효과'!$H$7/8)/'d_고정'!$B$6</f>
        <v/>
      </c>
      <c r="Z1675">
        <f>U1675/('d_고정'!$B$8*'6_기대효과'!$H$7/8)</f>
        <v/>
      </c>
    </row>
    <row r="1676">
      <c r="A1676">
        <f>RAND()</f>
        <v/>
      </c>
      <c r="B1676">
        <f>IF('d_시나리오'!$J$2='d_시나리오'!$H$2,'d_시나리오'!$I$2,IF(A1676&lt;('d_시나리오'!$I$2-'d_시나리오'!$H$2)/('d_시나리오'!$J$2-'d_시나리오'!$H$2),'d_시나리오'!$H$2+SQRT(A1676*('d_시나리오'!$J$2-'d_시나리오'!$H$2)*('d_시나리오'!$I$2-'d_시나리오'!$H$2)),'d_시나리오'!$J$2-SQRT((1-A1676)*('d_시나리오'!$J$2-'d_시나리오'!$H$2)*('d_시나리오'!$J$2-'d_시나리오'!$I$2))))</f>
        <v/>
      </c>
      <c r="C1676">
        <f>BETAINV(RAND(),2,6)</f>
        <v/>
      </c>
      <c r="D1676">
        <f>INDEX('d_분포'!$A$2:$A$28,RANDBETWEEN(1,27))</f>
        <v/>
      </c>
      <c r="E1676">
        <f>INDEX('d_분포'!$C$2:$C$5,RANDBETWEEN(1,4))*(0.9+0.2*RAND())</f>
        <v/>
      </c>
      <c r="F1676">
        <f>RAND()</f>
        <v/>
      </c>
      <c r="G1676">
        <f>IF('d_시나리오'!$J$3='d_시나리오'!$H$3,'d_시나리오'!$I$3,IF(F1676&lt;('d_시나리오'!$I$3-'d_시나리오'!$H$3)/('d_시나리오'!$J$3-'d_시나리오'!$H$3),'d_시나리오'!$H$3+SQRT(F1676*('d_시나리오'!$J$3-'d_시나리오'!$H$3)*('d_시나리오'!$I$3-'d_시나리오'!$H$3)),'d_시나리오'!$J$3-SQRT((1-F1676)*('d_시나리오'!$J$3-'d_시나리오'!$H$3)*('d_시나리오'!$J$3-'d_시나리오'!$I$3))))</f>
        <v/>
      </c>
      <c r="H1676">
        <f>RAND()</f>
        <v/>
      </c>
      <c r="I1676">
        <f>IF('d_시나리오'!$J$4='d_시나리오'!$H$4,'d_시나리오'!$I$4,IF(H1676&lt;('d_시나리오'!$I$4-'d_시나리오'!$H$4)/('d_시나리오'!$J$4-'d_시나리오'!$H$4),'d_시나리오'!$H$4+SQRT(H1676*('d_시나리오'!$J$4-'d_시나리오'!$H$4)*('d_시나리오'!$I$4-'d_시나리오'!$H$4)),'d_시나리오'!$J$4-SQRT((1-H1676)*('d_시나리오'!$J$4-'d_시나리오'!$H$4)*('d_시나리오'!$J$4-'d_시나리오'!$I$4))))</f>
        <v/>
      </c>
      <c r="J1676">
        <f>RAND()</f>
        <v/>
      </c>
      <c r="K1676">
        <f>IF('d_시나리오'!$J$5='d_시나리오'!$H$5,'d_시나리오'!$I$5,IF(J1676&lt;('d_시나리오'!$I$5-'d_시나리오'!$H$5)/('d_시나리오'!$J$5-'d_시나리오'!$H$5),'d_시나리오'!$H$5+SQRT(J1676*('d_시나리오'!$J$5-'d_시나리오'!$H$5)*('d_시나리오'!$I$5-'d_시나리오'!$H$5)),'d_시나리오'!$J$5-SQRT((1-J1676)*('d_시나리오'!$J$5-'d_시나리오'!$H$5)*('d_시나리오'!$J$5-'d_시나리오'!$I$5))))</f>
        <v/>
      </c>
      <c r="L1676">
        <f>RAND()</f>
        <v/>
      </c>
      <c r="M1676">
        <f>IF('d_시나리오'!$J$6='d_시나리오'!$H$6,'d_시나리오'!$I$6,IF(L1676&lt;('d_시나리오'!$I$6-'d_시나리오'!$H$6)/('d_시나리오'!$J$6-'d_시나리오'!$H$6),'d_시나리오'!$H$6+SQRT(L1676*('d_시나리오'!$J$6-'d_시나리오'!$H$6)*('d_시나리오'!$I$6-'d_시나리오'!$H$6)),'d_시나리오'!$J$6-SQRT((1-L1676)*('d_시나리오'!$J$6-'d_시나리오'!$H$6)*('d_시나리오'!$J$6-'d_시나리오'!$I$6))))</f>
        <v/>
      </c>
      <c r="N1676">
        <f>INDEX('d_분포'!$B$2:$B$57,RANDBETWEEN(1,56))</f>
        <v/>
      </c>
      <c r="O1676">
        <f>BETAINV(RAND(),5,5)</f>
        <v/>
      </c>
      <c r="P1676">
        <f>'d_고정'!$B$1*'6_기대효과'!$H$7*('d_시나리오'!$I$7/'d_고정'!$B$2)*B1676</f>
        <v/>
      </c>
      <c r="Q1676">
        <f>P1676*C1676</f>
        <v/>
      </c>
      <c r="R1676">
        <f>P1676*E1676</f>
        <v/>
      </c>
      <c r="S1676">
        <f>R1676*G1676</f>
        <v/>
      </c>
      <c r="T1676">
        <f>Q1676+S1676</f>
        <v/>
      </c>
      <c r="U1676">
        <f>(Q1676*D1676+S1676*I1676)*(1-O1676)</f>
        <v/>
      </c>
      <c r="V1676">
        <f>(R1676*K1676*N1676+'d_고정'!$B$3*('6_기대효과'!$H$7/8)*N1676*'d_고정'!$B$10*M1676*('6_기대효과'!$K$7/'d_고정'!$B$9))*(1-O1676)</f>
        <v/>
      </c>
      <c r="W1676">
        <f>(S1676*I1676+R1676*MAX(K1676-'d_고정'!$B$10*M1676*('6_기대효과'!$K$7/'d_고정'!$B$9),0)*N1676)*(1-O1676)</f>
        <v/>
      </c>
      <c r="X1676">
        <f>U1676+V1676</f>
        <v/>
      </c>
      <c r="Y1676">
        <f>U1676/('d_고정'!$B$5*'6_기대효과'!$H$7/8)/'d_고정'!$B$6</f>
        <v/>
      </c>
      <c r="Z1676">
        <f>U1676/('d_고정'!$B$8*'6_기대효과'!$H$7/8)</f>
        <v/>
      </c>
    </row>
    <row r="1677">
      <c r="A1677">
        <f>RAND()</f>
        <v/>
      </c>
      <c r="B1677">
        <f>IF('d_시나리오'!$J$2='d_시나리오'!$H$2,'d_시나리오'!$I$2,IF(A1677&lt;('d_시나리오'!$I$2-'d_시나리오'!$H$2)/('d_시나리오'!$J$2-'d_시나리오'!$H$2),'d_시나리오'!$H$2+SQRT(A1677*('d_시나리오'!$J$2-'d_시나리오'!$H$2)*('d_시나리오'!$I$2-'d_시나리오'!$H$2)),'d_시나리오'!$J$2-SQRT((1-A1677)*('d_시나리오'!$J$2-'d_시나리오'!$H$2)*('d_시나리오'!$J$2-'d_시나리오'!$I$2))))</f>
        <v/>
      </c>
      <c r="C1677">
        <f>BETAINV(RAND(),2,6)</f>
        <v/>
      </c>
      <c r="D1677">
        <f>INDEX('d_분포'!$A$2:$A$28,RANDBETWEEN(1,27))</f>
        <v/>
      </c>
      <c r="E1677">
        <f>INDEX('d_분포'!$C$2:$C$5,RANDBETWEEN(1,4))*(0.9+0.2*RAND())</f>
        <v/>
      </c>
      <c r="F1677">
        <f>RAND()</f>
        <v/>
      </c>
      <c r="G1677">
        <f>IF('d_시나리오'!$J$3='d_시나리오'!$H$3,'d_시나리오'!$I$3,IF(F1677&lt;('d_시나리오'!$I$3-'d_시나리오'!$H$3)/('d_시나리오'!$J$3-'d_시나리오'!$H$3),'d_시나리오'!$H$3+SQRT(F1677*('d_시나리오'!$J$3-'d_시나리오'!$H$3)*('d_시나리오'!$I$3-'d_시나리오'!$H$3)),'d_시나리오'!$J$3-SQRT((1-F1677)*('d_시나리오'!$J$3-'d_시나리오'!$H$3)*('d_시나리오'!$J$3-'d_시나리오'!$I$3))))</f>
        <v/>
      </c>
      <c r="H1677">
        <f>RAND()</f>
        <v/>
      </c>
      <c r="I1677">
        <f>IF('d_시나리오'!$J$4='d_시나리오'!$H$4,'d_시나리오'!$I$4,IF(H1677&lt;('d_시나리오'!$I$4-'d_시나리오'!$H$4)/('d_시나리오'!$J$4-'d_시나리오'!$H$4),'d_시나리오'!$H$4+SQRT(H1677*('d_시나리오'!$J$4-'d_시나리오'!$H$4)*('d_시나리오'!$I$4-'d_시나리오'!$H$4)),'d_시나리오'!$J$4-SQRT((1-H1677)*('d_시나리오'!$J$4-'d_시나리오'!$H$4)*('d_시나리오'!$J$4-'d_시나리오'!$I$4))))</f>
        <v/>
      </c>
      <c r="J1677">
        <f>RAND()</f>
        <v/>
      </c>
      <c r="K1677">
        <f>IF('d_시나리오'!$J$5='d_시나리오'!$H$5,'d_시나리오'!$I$5,IF(J1677&lt;('d_시나리오'!$I$5-'d_시나리오'!$H$5)/('d_시나리오'!$J$5-'d_시나리오'!$H$5),'d_시나리오'!$H$5+SQRT(J1677*('d_시나리오'!$J$5-'d_시나리오'!$H$5)*('d_시나리오'!$I$5-'d_시나리오'!$H$5)),'d_시나리오'!$J$5-SQRT((1-J1677)*('d_시나리오'!$J$5-'d_시나리오'!$H$5)*('d_시나리오'!$J$5-'d_시나리오'!$I$5))))</f>
        <v/>
      </c>
      <c r="L1677">
        <f>RAND()</f>
        <v/>
      </c>
      <c r="M1677">
        <f>IF('d_시나리오'!$J$6='d_시나리오'!$H$6,'d_시나리오'!$I$6,IF(L1677&lt;('d_시나리오'!$I$6-'d_시나리오'!$H$6)/('d_시나리오'!$J$6-'d_시나리오'!$H$6),'d_시나리오'!$H$6+SQRT(L1677*('d_시나리오'!$J$6-'d_시나리오'!$H$6)*('d_시나리오'!$I$6-'d_시나리오'!$H$6)),'d_시나리오'!$J$6-SQRT((1-L1677)*('d_시나리오'!$J$6-'d_시나리오'!$H$6)*('d_시나리오'!$J$6-'d_시나리오'!$I$6))))</f>
        <v/>
      </c>
      <c r="N1677">
        <f>INDEX('d_분포'!$B$2:$B$57,RANDBETWEEN(1,56))</f>
        <v/>
      </c>
      <c r="O1677">
        <f>BETAINV(RAND(),5,5)</f>
        <v/>
      </c>
      <c r="P1677">
        <f>'d_고정'!$B$1*'6_기대효과'!$H$7*('d_시나리오'!$I$7/'d_고정'!$B$2)*B1677</f>
        <v/>
      </c>
      <c r="Q1677">
        <f>P1677*C1677</f>
        <v/>
      </c>
      <c r="R1677">
        <f>P1677*E1677</f>
        <v/>
      </c>
      <c r="S1677">
        <f>R1677*G1677</f>
        <v/>
      </c>
      <c r="T1677">
        <f>Q1677+S1677</f>
        <v/>
      </c>
      <c r="U1677">
        <f>(Q1677*D1677+S1677*I1677)*(1-O1677)</f>
        <v/>
      </c>
      <c r="V1677">
        <f>(R1677*K1677*N1677+'d_고정'!$B$3*('6_기대효과'!$H$7/8)*N1677*'d_고정'!$B$10*M1677*('6_기대효과'!$K$7/'d_고정'!$B$9))*(1-O1677)</f>
        <v/>
      </c>
      <c r="W1677">
        <f>(S1677*I1677+R1677*MAX(K1677-'d_고정'!$B$10*M1677*('6_기대효과'!$K$7/'d_고정'!$B$9),0)*N1677)*(1-O1677)</f>
        <v/>
      </c>
      <c r="X1677">
        <f>U1677+V1677</f>
        <v/>
      </c>
      <c r="Y1677">
        <f>U1677/('d_고정'!$B$5*'6_기대효과'!$H$7/8)/'d_고정'!$B$6</f>
        <v/>
      </c>
      <c r="Z1677">
        <f>U1677/('d_고정'!$B$8*'6_기대효과'!$H$7/8)</f>
        <v/>
      </c>
    </row>
    <row r="1678">
      <c r="A1678">
        <f>RAND()</f>
        <v/>
      </c>
      <c r="B1678">
        <f>IF('d_시나리오'!$J$2='d_시나리오'!$H$2,'d_시나리오'!$I$2,IF(A1678&lt;('d_시나리오'!$I$2-'d_시나리오'!$H$2)/('d_시나리오'!$J$2-'d_시나리오'!$H$2),'d_시나리오'!$H$2+SQRT(A1678*('d_시나리오'!$J$2-'d_시나리오'!$H$2)*('d_시나리오'!$I$2-'d_시나리오'!$H$2)),'d_시나리오'!$J$2-SQRT((1-A1678)*('d_시나리오'!$J$2-'d_시나리오'!$H$2)*('d_시나리오'!$J$2-'d_시나리오'!$I$2))))</f>
        <v/>
      </c>
      <c r="C1678">
        <f>BETAINV(RAND(),2,6)</f>
        <v/>
      </c>
      <c r="D1678">
        <f>INDEX('d_분포'!$A$2:$A$28,RANDBETWEEN(1,27))</f>
        <v/>
      </c>
      <c r="E1678">
        <f>INDEX('d_분포'!$C$2:$C$5,RANDBETWEEN(1,4))*(0.9+0.2*RAND())</f>
        <v/>
      </c>
      <c r="F1678">
        <f>RAND()</f>
        <v/>
      </c>
      <c r="G1678">
        <f>IF('d_시나리오'!$J$3='d_시나리오'!$H$3,'d_시나리오'!$I$3,IF(F1678&lt;('d_시나리오'!$I$3-'d_시나리오'!$H$3)/('d_시나리오'!$J$3-'d_시나리오'!$H$3),'d_시나리오'!$H$3+SQRT(F1678*('d_시나리오'!$J$3-'d_시나리오'!$H$3)*('d_시나리오'!$I$3-'d_시나리오'!$H$3)),'d_시나리오'!$J$3-SQRT((1-F1678)*('d_시나리오'!$J$3-'d_시나리오'!$H$3)*('d_시나리오'!$J$3-'d_시나리오'!$I$3))))</f>
        <v/>
      </c>
      <c r="H1678">
        <f>RAND()</f>
        <v/>
      </c>
      <c r="I1678">
        <f>IF('d_시나리오'!$J$4='d_시나리오'!$H$4,'d_시나리오'!$I$4,IF(H1678&lt;('d_시나리오'!$I$4-'d_시나리오'!$H$4)/('d_시나리오'!$J$4-'d_시나리오'!$H$4),'d_시나리오'!$H$4+SQRT(H1678*('d_시나리오'!$J$4-'d_시나리오'!$H$4)*('d_시나리오'!$I$4-'d_시나리오'!$H$4)),'d_시나리오'!$J$4-SQRT((1-H1678)*('d_시나리오'!$J$4-'d_시나리오'!$H$4)*('d_시나리오'!$J$4-'d_시나리오'!$I$4))))</f>
        <v/>
      </c>
      <c r="J1678">
        <f>RAND()</f>
        <v/>
      </c>
      <c r="K1678">
        <f>IF('d_시나리오'!$J$5='d_시나리오'!$H$5,'d_시나리오'!$I$5,IF(J1678&lt;('d_시나리오'!$I$5-'d_시나리오'!$H$5)/('d_시나리오'!$J$5-'d_시나리오'!$H$5),'d_시나리오'!$H$5+SQRT(J1678*('d_시나리오'!$J$5-'d_시나리오'!$H$5)*('d_시나리오'!$I$5-'d_시나리오'!$H$5)),'d_시나리오'!$J$5-SQRT((1-J1678)*('d_시나리오'!$J$5-'d_시나리오'!$H$5)*('d_시나리오'!$J$5-'d_시나리오'!$I$5))))</f>
        <v/>
      </c>
      <c r="L1678">
        <f>RAND()</f>
        <v/>
      </c>
      <c r="M1678">
        <f>IF('d_시나리오'!$J$6='d_시나리오'!$H$6,'d_시나리오'!$I$6,IF(L1678&lt;('d_시나리오'!$I$6-'d_시나리오'!$H$6)/('d_시나리오'!$J$6-'d_시나리오'!$H$6),'d_시나리오'!$H$6+SQRT(L1678*('d_시나리오'!$J$6-'d_시나리오'!$H$6)*('d_시나리오'!$I$6-'d_시나리오'!$H$6)),'d_시나리오'!$J$6-SQRT((1-L1678)*('d_시나리오'!$J$6-'d_시나리오'!$H$6)*('d_시나리오'!$J$6-'d_시나리오'!$I$6))))</f>
        <v/>
      </c>
      <c r="N1678">
        <f>INDEX('d_분포'!$B$2:$B$57,RANDBETWEEN(1,56))</f>
        <v/>
      </c>
      <c r="O1678">
        <f>BETAINV(RAND(),5,5)</f>
        <v/>
      </c>
      <c r="P1678">
        <f>'d_고정'!$B$1*'6_기대효과'!$H$7*('d_시나리오'!$I$7/'d_고정'!$B$2)*B1678</f>
        <v/>
      </c>
      <c r="Q1678">
        <f>P1678*C1678</f>
        <v/>
      </c>
      <c r="R1678">
        <f>P1678*E1678</f>
        <v/>
      </c>
      <c r="S1678">
        <f>R1678*G1678</f>
        <v/>
      </c>
      <c r="T1678">
        <f>Q1678+S1678</f>
        <v/>
      </c>
      <c r="U1678">
        <f>(Q1678*D1678+S1678*I1678)*(1-O1678)</f>
        <v/>
      </c>
      <c r="V1678">
        <f>(R1678*K1678*N1678+'d_고정'!$B$3*('6_기대효과'!$H$7/8)*N1678*'d_고정'!$B$10*M1678*('6_기대효과'!$K$7/'d_고정'!$B$9))*(1-O1678)</f>
        <v/>
      </c>
      <c r="W1678">
        <f>(S1678*I1678+R1678*MAX(K1678-'d_고정'!$B$10*M1678*('6_기대효과'!$K$7/'d_고정'!$B$9),0)*N1678)*(1-O1678)</f>
        <v/>
      </c>
      <c r="X1678">
        <f>U1678+V1678</f>
        <v/>
      </c>
      <c r="Y1678">
        <f>U1678/('d_고정'!$B$5*'6_기대효과'!$H$7/8)/'d_고정'!$B$6</f>
        <v/>
      </c>
      <c r="Z1678">
        <f>U1678/('d_고정'!$B$8*'6_기대효과'!$H$7/8)</f>
        <v/>
      </c>
    </row>
    <row r="1679">
      <c r="A1679">
        <f>RAND()</f>
        <v/>
      </c>
      <c r="B1679">
        <f>IF('d_시나리오'!$J$2='d_시나리오'!$H$2,'d_시나리오'!$I$2,IF(A1679&lt;('d_시나리오'!$I$2-'d_시나리오'!$H$2)/('d_시나리오'!$J$2-'d_시나리오'!$H$2),'d_시나리오'!$H$2+SQRT(A1679*('d_시나리오'!$J$2-'d_시나리오'!$H$2)*('d_시나리오'!$I$2-'d_시나리오'!$H$2)),'d_시나리오'!$J$2-SQRT((1-A1679)*('d_시나리오'!$J$2-'d_시나리오'!$H$2)*('d_시나리오'!$J$2-'d_시나리오'!$I$2))))</f>
        <v/>
      </c>
      <c r="C1679">
        <f>BETAINV(RAND(),2,6)</f>
        <v/>
      </c>
      <c r="D1679">
        <f>INDEX('d_분포'!$A$2:$A$28,RANDBETWEEN(1,27))</f>
        <v/>
      </c>
      <c r="E1679">
        <f>INDEX('d_분포'!$C$2:$C$5,RANDBETWEEN(1,4))*(0.9+0.2*RAND())</f>
        <v/>
      </c>
      <c r="F1679">
        <f>RAND()</f>
        <v/>
      </c>
      <c r="G1679">
        <f>IF('d_시나리오'!$J$3='d_시나리오'!$H$3,'d_시나리오'!$I$3,IF(F1679&lt;('d_시나리오'!$I$3-'d_시나리오'!$H$3)/('d_시나리오'!$J$3-'d_시나리오'!$H$3),'d_시나리오'!$H$3+SQRT(F1679*('d_시나리오'!$J$3-'d_시나리오'!$H$3)*('d_시나리오'!$I$3-'d_시나리오'!$H$3)),'d_시나리오'!$J$3-SQRT((1-F1679)*('d_시나리오'!$J$3-'d_시나리오'!$H$3)*('d_시나리오'!$J$3-'d_시나리오'!$I$3))))</f>
        <v/>
      </c>
      <c r="H1679">
        <f>RAND()</f>
        <v/>
      </c>
      <c r="I1679">
        <f>IF('d_시나리오'!$J$4='d_시나리오'!$H$4,'d_시나리오'!$I$4,IF(H1679&lt;('d_시나리오'!$I$4-'d_시나리오'!$H$4)/('d_시나리오'!$J$4-'d_시나리오'!$H$4),'d_시나리오'!$H$4+SQRT(H1679*('d_시나리오'!$J$4-'d_시나리오'!$H$4)*('d_시나리오'!$I$4-'d_시나리오'!$H$4)),'d_시나리오'!$J$4-SQRT((1-H1679)*('d_시나리오'!$J$4-'d_시나리오'!$H$4)*('d_시나리오'!$J$4-'d_시나리오'!$I$4))))</f>
        <v/>
      </c>
      <c r="J1679">
        <f>RAND()</f>
        <v/>
      </c>
      <c r="K1679">
        <f>IF('d_시나리오'!$J$5='d_시나리오'!$H$5,'d_시나리오'!$I$5,IF(J1679&lt;('d_시나리오'!$I$5-'d_시나리오'!$H$5)/('d_시나리오'!$J$5-'d_시나리오'!$H$5),'d_시나리오'!$H$5+SQRT(J1679*('d_시나리오'!$J$5-'d_시나리오'!$H$5)*('d_시나리오'!$I$5-'d_시나리오'!$H$5)),'d_시나리오'!$J$5-SQRT((1-J1679)*('d_시나리오'!$J$5-'d_시나리오'!$H$5)*('d_시나리오'!$J$5-'d_시나리오'!$I$5))))</f>
        <v/>
      </c>
      <c r="L1679">
        <f>RAND()</f>
        <v/>
      </c>
      <c r="M1679">
        <f>IF('d_시나리오'!$J$6='d_시나리오'!$H$6,'d_시나리오'!$I$6,IF(L1679&lt;('d_시나리오'!$I$6-'d_시나리오'!$H$6)/('d_시나리오'!$J$6-'d_시나리오'!$H$6),'d_시나리오'!$H$6+SQRT(L1679*('d_시나리오'!$J$6-'d_시나리오'!$H$6)*('d_시나리오'!$I$6-'d_시나리오'!$H$6)),'d_시나리오'!$J$6-SQRT((1-L1679)*('d_시나리오'!$J$6-'d_시나리오'!$H$6)*('d_시나리오'!$J$6-'d_시나리오'!$I$6))))</f>
        <v/>
      </c>
      <c r="N1679">
        <f>INDEX('d_분포'!$B$2:$B$57,RANDBETWEEN(1,56))</f>
        <v/>
      </c>
      <c r="O1679">
        <f>BETAINV(RAND(),5,5)</f>
        <v/>
      </c>
      <c r="P1679">
        <f>'d_고정'!$B$1*'6_기대효과'!$H$7*('d_시나리오'!$I$7/'d_고정'!$B$2)*B1679</f>
        <v/>
      </c>
      <c r="Q1679">
        <f>P1679*C1679</f>
        <v/>
      </c>
      <c r="R1679">
        <f>P1679*E1679</f>
        <v/>
      </c>
      <c r="S1679">
        <f>R1679*G1679</f>
        <v/>
      </c>
      <c r="T1679">
        <f>Q1679+S1679</f>
        <v/>
      </c>
      <c r="U1679">
        <f>(Q1679*D1679+S1679*I1679)*(1-O1679)</f>
        <v/>
      </c>
      <c r="V1679">
        <f>(R1679*K1679*N1679+'d_고정'!$B$3*('6_기대효과'!$H$7/8)*N1679*'d_고정'!$B$10*M1679*('6_기대효과'!$K$7/'d_고정'!$B$9))*(1-O1679)</f>
        <v/>
      </c>
      <c r="W1679">
        <f>(S1679*I1679+R1679*MAX(K1679-'d_고정'!$B$10*M1679*('6_기대효과'!$K$7/'d_고정'!$B$9),0)*N1679)*(1-O1679)</f>
        <v/>
      </c>
      <c r="X1679">
        <f>U1679+V1679</f>
        <v/>
      </c>
      <c r="Y1679">
        <f>U1679/('d_고정'!$B$5*'6_기대효과'!$H$7/8)/'d_고정'!$B$6</f>
        <v/>
      </c>
      <c r="Z1679">
        <f>U1679/('d_고정'!$B$8*'6_기대효과'!$H$7/8)</f>
        <v/>
      </c>
    </row>
    <row r="1680">
      <c r="A1680">
        <f>RAND()</f>
        <v/>
      </c>
      <c r="B1680">
        <f>IF('d_시나리오'!$J$2='d_시나리오'!$H$2,'d_시나리오'!$I$2,IF(A1680&lt;('d_시나리오'!$I$2-'d_시나리오'!$H$2)/('d_시나리오'!$J$2-'d_시나리오'!$H$2),'d_시나리오'!$H$2+SQRT(A1680*('d_시나리오'!$J$2-'d_시나리오'!$H$2)*('d_시나리오'!$I$2-'d_시나리오'!$H$2)),'d_시나리오'!$J$2-SQRT((1-A1680)*('d_시나리오'!$J$2-'d_시나리오'!$H$2)*('d_시나리오'!$J$2-'d_시나리오'!$I$2))))</f>
        <v/>
      </c>
      <c r="C1680">
        <f>BETAINV(RAND(),2,6)</f>
        <v/>
      </c>
      <c r="D1680">
        <f>INDEX('d_분포'!$A$2:$A$28,RANDBETWEEN(1,27))</f>
        <v/>
      </c>
      <c r="E1680">
        <f>INDEX('d_분포'!$C$2:$C$5,RANDBETWEEN(1,4))*(0.9+0.2*RAND())</f>
        <v/>
      </c>
      <c r="F1680">
        <f>RAND()</f>
        <v/>
      </c>
      <c r="G1680">
        <f>IF('d_시나리오'!$J$3='d_시나리오'!$H$3,'d_시나리오'!$I$3,IF(F1680&lt;('d_시나리오'!$I$3-'d_시나리오'!$H$3)/('d_시나리오'!$J$3-'d_시나리오'!$H$3),'d_시나리오'!$H$3+SQRT(F1680*('d_시나리오'!$J$3-'d_시나리오'!$H$3)*('d_시나리오'!$I$3-'d_시나리오'!$H$3)),'d_시나리오'!$J$3-SQRT((1-F1680)*('d_시나리오'!$J$3-'d_시나리오'!$H$3)*('d_시나리오'!$J$3-'d_시나리오'!$I$3))))</f>
        <v/>
      </c>
      <c r="H1680">
        <f>RAND()</f>
        <v/>
      </c>
      <c r="I1680">
        <f>IF('d_시나리오'!$J$4='d_시나리오'!$H$4,'d_시나리오'!$I$4,IF(H1680&lt;('d_시나리오'!$I$4-'d_시나리오'!$H$4)/('d_시나리오'!$J$4-'d_시나리오'!$H$4),'d_시나리오'!$H$4+SQRT(H1680*('d_시나리오'!$J$4-'d_시나리오'!$H$4)*('d_시나리오'!$I$4-'d_시나리오'!$H$4)),'d_시나리오'!$J$4-SQRT((1-H1680)*('d_시나리오'!$J$4-'d_시나리오'!$H$4)*('d_시나리오'!$J$4-'d_시나리오'!$I$4))))</f>
        <v/>
      </c>
      <c r="J1680">
        <f>RAND()</f>
        <v/>
      </c>
      <c r="K1680">
        <f>IF('d_시나리오'!$J$5='d_시나리오'!$H$5,'d_시나리오'!$I$5,IF(J1680&lt;('d_시나리오'!$I$5-'d_시나리오'!$H$5)/('d_시나리오'!$J$5-'d_시나리오'!$H$5),'d_시나리오'!$H$5+SQRT(J1680*('d_시나리오'!$J$5-'d_시나리오'!$H$5)*('d_시나리오'!$I$5-'d_시나리오'!$H$5)),'d_시나리오'!$J$5-SQRT((1-J1680)*('d_시나리오'!$J$5-'d_시나리오'!$H$5)*('d_시나리오'!$J$5-'d_시나리오'!$I$5))))</f>
        <v/>
      </c>
      <c r="L1680">
        <f>RAND()</f>
        <v/>
      </c>
      <c r="M1680">
        <f>IF('d_시나리오'!$J$6='d_시나리오'!$H$6,'d_시나리오'!$I$6,IF(L1680&lt;('d_시나리오'!$I$6-'d_시나리오'!$H$6)/('d_시나리오'!$J$6-'d_시나리오'!$H$6),'d_시나리오'!$H$6+SQRT(L1680*('d_시나리오'!$J$6-'d_시나리오'!$H$6)*('d_시나리오'!$I$6-'d_시나리오'!$H$6)),'d_시나리오'!$J$6-SQRT((1-L1680)*('d_시나리오'!$J$6-'d_시나리오'!$H$6)*('d_시나리오'!$J$6-'d_시나리오'!$I$6))))</f>
        <v/>
      </c>
      <c r="N1680">
        <f>INDEX('d_분포'!$B$2:$B$57,RANDBETWEEN(1,56))</f>
        <v/>
      </c>
      <c r="O1680">
        <f>BETAINV(RAND(),5,5)</f>
        <v/>
      </c>
      <c r="P1680">
        <f>'d_고정'!$B$1*'6_기대효과'!$H$7*('d_시나리오'!$I$7/'d_고정'!$B$2)*B1680</f>
        <v/>
      </c>
      <c r="Q1680">
        <f>P1680*C1680</f>
        <v/>
      </c>
      <c r="R1680">
        <f>P1680*E1680</f>
        <v/>
      </c>
      <c r="S1680">
        <f>R1680*G1680</f>
        <v/>
      </c>
      <c r="T1680">
        <f>Q1680+S1680</f>
        <v/>
      </c>
      <c r="U1680">
        <f>(Q1680*D1680+S1680*I1680)*(1-O1680)</f>
        <v/>
      </c>
      <c r="V1680">
        <f>(R1680*K1680*N1680+'d_고정'!$B$3*('6_기대효과'!$H$7/8)*N1680*'d_고정'!$B$10*M1680*('6_기대효과'!$K$7/'d_고정'!$B$9))*(1-O1680)</f>
        <v/>
      </c>
      <c r="W1680">
        <f>(S1680*I1680+R1680*MAX(K1680-'d_고정'!$B$10*M1680*('6_기대효과'!$K$7/'d_고정'!$B$9),0)*N1680)*(1-O1680)</f>
        <v/>
      </c>
      <c r="X1680">
        <f>U1680+V1680</f>
        <v/>
      </c>
      <c r="Y1680">
        <f>U1680/('d_고정'!$B$5*'6_기대효과'!$H$7/8)/'d_고정'!$B$6</f>
        <v/>
      </c>
      <c r="Z1680">
        <f>U1680/('d_고정'!$B$8*'6_기대효과'!$H$7/8)</f>
        <v/>
      </c>
    </row>
    <row r="1681">
      <c r="A1681">
        <f>RAND()</f>
        <v/>
      </c>
      <c r="B1681">
        <f>IF('d_시나리오'!$J$2='d_시나리오'!$H$2,'d_시나리오'!$I$2,IF(A1681&lt;('d_시나리오'!$I$2-'d_시나리오'!$H$2)/('d_시나리오'!$J$2-'d_시나리오'!$H$2),'d_시나리오'!$H$2+SQRT(A1681*('d_시나리오'!$J$2-'d_시나리오'!$H$2)*('d_시나리오'!$I$2-'d_시나리오'!$H$2)),'d_시나리오'!$J$2-SQRT((1-A1681)*('d_시나리오'!$J$2-'d_시나리오'!$H$2)*('d_시나리오'!$J$2-'d_시나리오'!$I$2))))</f>
        <v/>
      </c>
      <c r="C1681">
        <f>BETAINV(RAND(),2,6)</f>
        <v/>
      </c>
      <c r="D1681">
        <f>INDEX('d_분포'!$A$2:$A$28,RANDBETWEEN(1,27))</f>
        <v/>
      </c>
      <c r="E1681">
        <f>INDEX('d_분포'!$C$2:$C$5,RANDBETWEEN(1,4))*(0.9+0.2*RAND())</f>
        <v/>
      </c>
      <c r="F1681">
        <f>RAND()</f>
        <v/>
      </c>
      <c r="G1681">
        <f>IF('d_시나리오'!$J$3='d_시나리오'!$H$3,'d_시나리오'!$I$3,IF(F1681&lt;('d_시나리오'!$I$3-'d_시나리오'!$H$3)/('d_시나리오'!$J$3-'d_시나리오'!$H$3),'d_시나리오'!$H$3+SQRT(F1681*('d_시나리오'!$J$3-'d_시나리오'!$H$3)*('d_시나리오'!$I$3-'d_시나리오'!$H$3)),'d_시나리오'!$J$3-SQRT((1-F1681)*('d_시나리오'!$J$3-'d_시나리오'!$H$3)*('d_시나리오'!$J$3-'d_시나리오'!$I$3))))</f>
        <v/>
      </c>
      <c r="H1681">
        <f>RAND()</f>
        <v/>
      </c>
      <c r="I1681">
        <f>IF('d_시나리오'!$J$4='d_시나리오'!$H$4,'d_시나리오'!$I$4,IF(H1681&lt;('d_시나리오'!$I$4-'d_시나리오'!$H$4)/('d_시나리오'!$J$4-'d_시나리오'!$H$4),'d_시나리오'!$H$4+SQRT(H1681*('d_시나리오'!$J$4-'d_시나리오'!$H$4)*('d_시나리오'!$I$4-'d_시나리오'!$H$4)),'d_시나리오'!$J$4-SQRT((1-H1681)*('d_시나리오'!$J$4-'d_시나리오'!$H$4)*('d_시나리오'!$J$4-'d_시나리오'!$I$4))))</f>
        <v/>
      </c>
      <c r="J1681">
        <f>RAND()</f>
        <v/>
      </c>
      <c r="K1681">
        <f>IF('d_시나리오'!$J$5='d_시나리오'!$H$5,'d_시나리오'!$I$5,IF(J1681&lt;('d_시나리오'!$I$5-'d_시나리오'!$H$5)/('d_시나리오'!$J$5-'d_시나리오'!$H$5),'d_시나리오'!$H$5+SQRT(J1681*('d_시나리오'!$J$5-'d_시나리오'!$H$5)*('d_시나리오'!$I$5-'d_시나리오'!$H$5)),'d_시나리오'!$J$5-SQRT((1-J1681)*('d_시나리오'!$J$5-'d_시나리오'!$H$5)*('d_시나리오'!$J$5-'d_시나리오'!$I$5))))</f>
        <v/>
      </c>
      <c r="L1681">
        <f>RAND()</f>
        <v/>
      </c>
      <c r="M1681">
        <f>IF('d_시나리오'!$J$6='d_시나리오'!$H$6,'d_시나리오'!$I$6,IF(L1681&lt;('d_시나리오'!$I$6-'d_시나리오'!$H$6)/('d_시나리오'!$J$6-'d_시나리오'!$H$6),'d_시나리오'!$H$6+SQRT(L1681*('d_시나리오'!$J$6-'d_시나리오'!$H$6)*('d_시나리오'!$I$6-'d_시나리오'!$H$6)),'d_시나리오'!$J$6-SQRT((1-L1681)*('d_시나리오'!$J$6-'d_시나리오'!$H$6)*('d_시나리오'!$J$6-'d_시나리오'!$I$6))))</f>
        <v/>
      </c>
      <c r="N1681">
        <f>INDEX('d_분포'!$B$2:$B$57,RANDBETWEEN(1,56))</f>
        <v/>
      </c>
      <c r="O1681">
        <f>BETAINV(RAND(),5,5)</f>
        <v/>
      </c>
      <c r="P1681">
        <f>'d_고정'!$B$1*'6_기대효과'!$H$7*('d_시나리오'!$I$7/'d_고정'!$B$2)*B1681</f>
        <v/>
      </c>
      <c r="Q1681">
        <f>P1681*C1681</f>
        <v/>
      </c>
      <c r="R1681">
        <f>P1681*E1681</f>
        <v/>
      </c>
      <c r="S1681">
        <f>R1681*G1681</f>
        <v/>
      </c>
      <c r="T1681">
        <f>Q1681+S1681</f>
        <v/>
      </c>
      <c r="U1681">
        <f>(Q1681*D1681+S1681*I1681)*(1-O1681)</f>
        <v/>
      </c>
      <c r="V1681">
        <f>(R1681*K1681*N1681+'d_고정'!$B$3*('6_기대효과'!$H$7/8)*N1681*'d_고정'!$B$10*M1681*('6_기대효과'!$K$7/'d_고정'!$B$9))*(1-O1681)</f>
        <v/>
      </c>
      <c r="W1681">
        <f>(S1681*I1681+R1681*MAX(K1681-'d_고정'!$B$10*M1681*('6_기대효과'!$K$7/'d_고정'!$B$9),0)*N1681)*(1-O1681)</f>
        <v/>
      </c>
      <c r="X1681">
        <f>U1681+V1681</f>
        <v/>
      </c>
      <c r="Y1681">
        <f>U1681/('d_고정'!$B$5*'6_기대효과'!$H$7/8)/'d_고정'!$B$6</f>
        <v/>
      </c>
      <c r="Z1681">
        <f>U1681/('d_고정'!$B$8*'6_기대효과'!$H$7/8)</f>
        <v/>
      </c>
    </row>
    <row r="1682">
      <c r="A1682">
        <f>RAND()</f>
        <v/>
      </c>
      <c r="B1682">
        <f>IF('d_시나리오'!$J$2='d_시나리오'!$H$2,'d_시나리오'!$I$2,IF(A1682&lt;('d_시나리오'!$I$2-'d_시나리오'!$H$2)/('d_시나리오'!$J$2-'d_시나리오'!$H$2),'d_시나리오'!$H$2+SQRT(A1682*('d_시나리오'!$J$2-'d_시나리오'!$H$2)*('d_시나리오'!$I$2-'d_시나리오'!$H$2)),'d_시나리오'!$J$2-SQRT((1-A1682)*('d_시나리오'!$J$2-'d_시나리오'!$H$2)*('d_시나리오'!$J$2-'d_시나리오'!$I$2))))</f>
        <v/>
      </c>
      <c r="C1682">
        <f>BETAINV(RAND(),2,6)</f>
        <v/>
      </c>
      <c r="D1682">
        <f>INDEX('d_분포'!$A$2:$A$28,RANDBETWEEN(1,27))</f>
        <v/>
      </c>
      <c r="E1682">
        <f>INDEX('d_분포'!$C$2:$C$5,RANDBETWEEN(1,4))*(0.9+0.2*RAND())</f>
        <v/>
      </c>
      <c r="F1682">
        <f>RAND()</f>
        <v/>
      </c>
      <c r="G1682">
        <f>IF('d_시나리오'!$J$3='d_시나리오'!$H$3,'d_시나리오'!$I$3,IF(F1682&lt;('d_시나리오'!$I$3-'d_시나리오'!$H$3)/('d_시나리오'!$J$3-'d_시나리오'!$H$3),'d_시나리오'!$H$3+SQRT(F1682*('d_시나리오'!$J$3-'d_시나리오'!$H$3)*('d_시나리오'!$I$3-'d_시나리오'!$H$3)),'d_시나리오'!$J$3-SQRT((1-F1682)*('d_시나리오'!$J$3-'d_시나리오'!$H$3)*('d_시나리오'!$J$3-'d_시나리오'!$I$3))))</f>
        <v/>
      </c>
      <c r="H1682">
        <f>RAND()</f>
        <v/>
      </c>
      <c r="I1682">
        <f>IF('d_시나리오'!$J$4='d_시나리오'!$H$4,'d_시나리오'!$I$4,IF(H1682&lt;('d_시나리오'!$I$4-'d_시나리오'!$H$4)/('d_시나리오'!$J$4-'d_시나리오'!$H$4),'d_시나리오'!$H$4+SQRT(H1682*('d_시나리오'!$J$4-'d_시나리오'!$H$4)*('d_시나리오'!$I$4-'d_시나리오'!$H$4)),'d_시나리오'!$J$4-SQRT((1-H1682)*('d_시나리오'!$J$4-'d_시나리오'!$H$4)*('d_시나리오'!$J$4-'d_시나리오'!$I$4))))</f>
        <v/>
      </c>
      <c r="J1682">
        <f>RAND()</f>
        <v/>
      </c>
      <c r="K1682">
        <f>IF('d_시나리오'!$J$5='d_시나리오'!$H$5,'d_시나리오'!$I$5,IF(J1682&lt;('d_시나리오'!$I$5-'d_시나리오'!$H$5)/('d_시나리오'!$J$5-'d_시나리오'!$H$5),'d_시나리오'!$H$5+SQRT(J1682*('d_시나리오'!$J$5-'d_시나리오'!$H$5)*('d_시나리오'!$I$5-'d_시나리오'!$H$5)),'d_시나리오'!$J$5-SQRT((1-J1682)*('d_시나리오'!$J$5-'d_시나리오'!$H$5)*('d_시나리오'!$J$5-'d_시나리오'!$I$5))))</f>
        <v/>
      </c>
      <c r="L1682">
        <f>RAND()</f>
        <v/>
      </c>
      <c r="M1682">
        <f>IF('d_시나리오'!$J$6='d_시나리오'!$H$6,'d_시나리오'!$I$6,IF(L1682&lt;('d_시나리오'!$I$6-'d_시나리오'!$H$6)/('d_시나리오'!$J$6-'d_시나리오'!$H$6),'d_시나리오'!$H$6+SQRT(L1682*('d_시나리오'!$J$6-'d_시나리오'!$H$6)*('d_시나리오'!$I$6-'d_시나리오'!$H$6)),'d_시나리오'!$J$6-SQRT((1-L1682)*('d_시나리오'!$J$6-'d_시나리오'!$H$6)*('d_시나리오'!$J$6-'d_시나리오'!$I$6))))</f>
        <v/>
      </c>
      <c r="N1682">
        <f>INDEX('d_분포'!$B$2:$B$57,RANDBETWEEN(1,56))</f>
        <v/>
      </c>
      <c r="O1682">
        <f>BETAINV(RAND(),5,5)</f>
        <v/>
      </c>
      <c r="P1682">
        <f>'d_고정'!$B$1*'6_기대효과'!$H$7*('d_시나리오'!$I$7/'d_고정'!$B$2)*B1682</f>
        <v/>
      </c>
      <c r="Q1682">
        <f>P1682*C1682</f>
        <v/>
      </c>
      <c r="R1682">
        <f>P1682*E1682</f>
        <v/>
      </c>
      <c r="S1682">
        <f>R1682*G1682</f>
        <v/>
      </c>
      <c r="T1682">
        <f>Q1682+S1682</f>
        <v/>
      </c>
      <c r="U1682">
        <f>(Q1682*D1682+S1682*I1682)*(1-O1682)</f>
        <v/>
      </c>
      <c r="V1682">
        <f>(R1682*K1682*N1682+'d_고정'!$B$3*('6_기대효과'!$H$7/8)*N1682*'d_고정'!$B$10*M1682*('6_기대효과'!$K$7/'d_고정'!$B$9))*(1-O1682)</f>
        <v/>
      </c>
      <c r="W1682">
        <f>(S1682*I1682+R1682*MAX(K1682-'d_고정'!$B$10*M1682*('6_기대효과'!$K$7/'d_고정'!$B$9),0)*N1682)*(1-O1682)</f>
        <v/>
      </c>
      <c r="X1682">
        <f>U1682+V1682</f>
        <v/>
      </c>
      <c r="Y1682">
        <f>U1682/('d_고정'!$B$5*'6_기대효과'!$H$7/8)/'d_고정'!$B$6</f>
        <v/>
      </c>
      <c r="Z1682">
        <f>U1682/('d_고정'!$B$8*'6_기대효과'!$H$7/8)</f>
        <v/>
      </c>
    </row>
    <row r="1683">
      <c r="A1683">
        <f>RAND()</f>
        <v/>
      </c>
      <c r="B1683">
        <f>IF('d_시나리오'!$J$2='d_시나리오'!$H$2,'d_시나리오'!$I$2,IF(A1683&lt;('d_시나리오'!$I$2-'d_시나리오'!$H$2)/('d_시나리오'!$J$2-'d_시나리오'!$H$2),'d_시나리오'!$H$2+SQRT(A1683*('d_시나리오'!$J$2-'d_시나리오'!$H$2)*('d_시나리오'!$I$2-'d_시나리오'!$H$2)),'d_시나리오'!$J$2-SQRT((1-A1683)*('d_시나리오'!$J$2-'d_시나리오'!$H$2)*('d_시나리오'!$J$2-'d_시나리오'!$I$2))))</f>
        <v/>
      </c>
      <c r="C1683">
        <f>BETAINV(RAND(),2,6)</f>
        <v/>
      </c>
      <c r="D1683">
        <f>INDEX('d_분포'!$A$2:$A$28,RANDBETWEEN(1,27))</f>
        <v/>
      </c>
      <c r="E1683">
        <f>INDEX('d_분포'!$C$2:$C$5,RANDBETWEEN(1,4))*(0.9+0.2*RAND())</f>
        <v/>
      </c>
      <c r="F1683">
        <f>RAND()</f>
        <v/>
      </c>
      <c r="G1683">
        <f>IF('d_시나리오'!$J$3='d_시나리오'!$H$3,'d_시나리오'!$I$3,IF(F1683&lt;('d_시나리오'!$I$3-'d_시나리오'!$H$3)/('d_시나리오'!$J$3-'d_시나리오'!$H$3),'d_시나리오'!$H$3+SQRT(F1683*('d_시나리오'!$J$3-'d_시나리오'!$H$3)*('d_시나리오'!$I$3-'d_시나리오'!$H$3)),'d_시나리오'!$J$3-SQRT((1-F1683)*('d_시나리오'!$J$3-'d_시나리오'!$H$3)*('d_시나리오'!$J$3-'d_시나리오'!$I$3))))</f>
        <v/>
      </c>
      <c r="H1683">
        <f>RAND()</f>
        <v/>
      </c>
      <c r="I1683">
        <f>IF('d_시나리오'!$J$4='d_시나리오'!$H$4,'d_시나리오'!$I$4,IF(H1683&lt;('d_시나리오'!$I$4-'d_시나리오'!$H$4)/('d_시나리오'!$J$4-'d_시나리오'!$H$4),'d_시나리오'!$H$4+SQRT(H1683*('d_시나리오'!$J$4-'d_시나리오'!$H$4)*('d_시나리오'!$I$4-'d_시나리오'!$H$4)),'d_시나리오'!$J$4-SQRT((1-H1683)*('d_시나리오'!$J$4-'d_시나리오'!$H$4)*('d_시나리오'!$J$4-'d_시나리오'!$I$4))))</f>
        <v/>
      </c>
      <c r="J1683">
        <f>RAND()</f>
        <v/>
      </c>
      <c r="K1683">
        <f>IF('d_시나리오'!$J$5='d_시나리오'!$H$5,'d_시나리오'!$I$5,IF(J1683&lt;('d_시나리오'!$I$5-'d_시나리오'!$H$5)/('d_시나리오'!$J$5-'d_시나리오'!$H$5),'d_시나리오'!$H$5+SQRT(J1683*('d_시나리오'!$J$5-'d_시나리오'!$H$5)*('d_시나리오'!$I$5-'d_시나리오'!$H$5)),'d_시나리오'!$J$5-SQRT((1-J1683)*('d_시나리오'!$J$5-'d_시나리오'!$H$5)*('d_시나리오'!$J$5-'d_시나리오'!$I$5))))</f>
        <v/>
      </c>
      <c r="L1683">
        <f>RAND()</f>
        <v/>
      </c>
      <c r="M1683">
        <f>IF('d_시나리오'!$J$6='d_시나리오'!$H$6,'d_시나리오'!$I$6,IF(L1683&lt;('d_시나리오'!$I$6-'d_시나리오'!$H$6)/('d_시나리오'!$J$6-'d_시나리오'!$H$6),'d_시나리오'!$H$6+SQRT(L1683*('d_시나리오'!$J$6-'d_시나리오'!$H$6)*('d_시나리오'!$I$6-'d_시나리오'!$H$6)),'d_시나리오'!$J$6-SQRT((1-L1683)*('d_시나리오'!$J$6-'d_시나리오'!$H$6)*('d_시나리오'!$J$6-'d_시나리오'!$I$6))))</f>
        <v/>
      </c>
      <c r="N1683">
        <f>INDEX('d_분포'!$B$2:$B$57,RANDBETWEEN(1,56))</f>
        <v/>
      </c>
      <c r="O1683">
        <f>BETAINV(RAND(),5,5)</f>
        <v/>
      </c>
      <c r="P1683">
        <f>'d_고정'!$B$1*'6_기대효과'!$H$7*('d_시나리오'!$I$7/'d_고정'!$B$2)*B1683</f>
        <v/>
      </c>
      <c r="Q1683">
        <f>P1683*C1683</f>
        <v/>
      </c>
      <c r="R1683">
        <f>P1683*E1683</f>
        <v/>
      </c>
      <c r="S1683">
        <f>R1683*G1683</f>
        <v/>
      </c>
      <c r="T1683">
        <f>Q1683+S1683</f>
        <v/>
      </c>
      <c r="U1683">
        <f>(Q1683*D1683+S1683*I1683)*(1-O1683)</f>
        <v/>
      </c>
      <c r="V1683">
        <f>(R1683*K1683*N1683+'d_고정'!$B$3*('6_기대효과'!$H$7/8)*N1683*'d_고정'!$B$10*M1683*('6_기대효과'!$K$7/'d_고정'!$B$9))*(1-O1683)</f>
        <v/>
      </c>
      <c r="W1683">
        <f>(S1683*I1683+R1683*MAX(K1683-'d_고정'!$B$10*M1683*('6_기대효과'!$K$7/'d_고정'!$B$9),0)*N1683)*(1-O1683)</f>
        <v/>
      </c>
      <c r="X1683">
        <f>U1683+V1683</f>
        <v/>
      </c>
      <c r="Y1683">
        <f>U1683/('d_고정'!$B$5*'6_기대효과'!$H$7/8)/'d_고정'!$B$6</f>
        <v/>
      </c>
      <c r="Z1683">
        <f>U1683/('d_고정'!$B$8*'6_기대효과'!$H$7/8)</f>
        <v/>
      </c>
    </row>
    <row r="1684">
      <c r="A1684">
        <f>RAND()</f>
        <v/>
      </c>
      <c r="B1684">
        <f>IF('d_시나리오'!$J$2='d_시나리오'!$H$2,'d_시나리오'!$I$2,IF(A1684&lt;('d_시나리오'!$I$2-'d_시나리오'!$H$2)/('d_시나리오'!$J$2-'d_시나리오'!$H$2),'d_시나리오'!$H$2+SQRT(A1684*('d_시나리오'!$J$2-'d_시나리오'!$H$2)*('d_시나리오'!$I$2-'d_시나리오'!$H$2)),'d_시나리오'!$J$2-SQRT((1-A1684)*('d_시나리오'!$J$2-'d_시나리오'!$H$2)*('d_시나리오'!$J$2-'d_시나리오'!$I$2))))</f>
        <v/>
      </c>
      <c r="C1684">
        <f>BETAINV(RAND(),2,6)</f>
        <v/>
      </c>
      <c r="D1684">
        <f>INDEX('d_분포'!$A$2:$A$28,RANDBETWEEN(1,27))</f>
        <v/>
      </c>
      <c r="E1684">
        <f>INDEX('d_분포'!$C$2:$C$5,RANDBETWEEN(1,4))*(0.9+0.2*RAND())</f>
        <v/>
      </c>
      <c r="F1684">
        <f>RAND()</f>
        <v/>
      </c>
      <c r="G1684">
        <f>IF('d_시나리오'!$J$3='d_시나리오'!$H$3,'d_시나리오'!$I$3,IF(F1684&lt;('d_시나리오'!$I$3-'d_시나리오'!$H$3)/('d_시나리오'!$J$3-'d_시나리오'!$H$3),'d_시나리오'!$H$3+SQRT(F1684*('d_시나리오'!$J$3-'d_시나리오'!$H$3)*('d_시나리오'!$I$3-'d_시나리오'!$H$3)),'d_시나리오'!$J$3-SQRT((1-F1684)*('d_시나리오'!$J$3-'d_시나리오'!$H$3)*('d_시나리오'!$J$3-'d_시나리오'!$I$3))))</f>
        <v/>
      </c>
      <c r="H1684">
        <f>RAND()</f>
        <v/>
      </c>
      <c r="I1684">
        <f>IF('d_시나리오'!$J$4='d_시나리오'!$H$4,'d_시나리오'!$I$4,IF(H1684&lt;('d_시나리오'!$I$4-'d_시나리오'!$H$4)/('d_시나리오'!$J$4-'d_시나리오'!$H$4),'d_시나리오'!$H$4+SQRT(H1684*('d_시나리오'!$J$4-'d_시나리오'!$H$4)*('d_시나리오'!$I$4-'d_시나리오'!$H$4)),'d_시나리오'!$J$4-SQRT((1-H1684)*('d_시나리오'!$J$4-'d_시나리오'!$H$4)*('d_시나리오'!$J$4-'d_시나리오'!$I$4))))</f>
        <v/>
      </c>
      <c r="J1684">
        <f>RAND()</f>
        <v/>
      </c>
      <c r="K1684">
        <f>IF('d_시나리오'!$J$5='d_시나리오'!$H$5,'d_시나리오'!$I$5,IF(J1684&lt;('d_시나리오'!$I$5-'d_시나리오'!$H$5)/('d_시나리오'!$J$5-'d_시나리오'!$H$5),'d_시나리오'!$H$5+SQRT(J1684*('d_시나리오'!$J$5-'d_시나리오'!$H$5)*('d_시나리오'!$I$5-'d_시나리오'!$H$5)),'d_시나리오'!$J$5-SQRT((1-J1684)*('d_시나리오'!$J$5-'d_시나리오'!$H$5)*('d_시나리오'!$J$5-'d_시나리오'!$I$5))))</f>
        <v/>
      </c>
      <c r="L1684">
        <f>RAND()</f>
        <v/>
      </c>
      <c r="M1684">
        <f>IF('d_시나리오'!$J$6='d_시나리오'!$H$6,'d_시나리오'!$I$6,IF(L1684&lt;('d_시나리오'!$I$6-'d_시나리오'!$H$6)/('d_시나리오'!$J$6-'d_시나리오'!$H$6),'d_시나리오'!$H$6+SQRT(L1684*('d_시나리오'!$J$6-'d_시나리오'!$H$6)*('d_시나리오'!$I$6-'d_시나리오'!$H$6)),'d_시나리오'!$J$6-SQRT((1-L1684)*('d_시나리오'!$J$6-'d_시나리오'!$H$6)*('d_시나리오'!$J$6-'d_시나리오'!$I$6))))</f>
        <v/>
      </c>
      <c r="N1684">
        <f>INDEX('d_분포'!$B$2:$B$57,RANDBETWEEN(1,56))</f>
        <v/>
      </c>
      <c r="O1684">
        <f>BETAINV(RAND(),5,5)</f>
        <v/>
      </c>
      <c r="P1684">
        <f>'d_고정'!$B$1*'6_기대효과'!$H$7*('d_시나리오'!$I$7/'d_고정'!$B$2)*B1684</f>
        <v/>
      </c>
      <c r="Q1684">
        <f>P1684*C1684</f>
        <v/>
      </c>
      <c r="R1684">
        <f>P1684*E1684</f>
        <v/>
      </c>
      <c r="S1684">
        <f>R1684*G1684</f>
        <v/>
      </c>
      <c r="T1684">
        <f>Q1684+S1684</f>
        <v/>
      </c>
      <c r="U1684">
        <f>(Q1684*D1684+S1684*I1684)*(1-O1684)</f>
        <v/>
      </c>
      <c r="V1684">
        <f>(R1684*K1684*N1684+'d_고정'!$B$3*('6_기대효과'!$H$7/8)*N1684*'d_고정'!$B$10*M1684*('6_기대효과'!$K$7/'d_고정'!$B$9))*(1-O1684)</f>
        <v/>
      </c>
      <c r="W1684">
        <f>(S1684*I1684+R1684*MAX(K1684-'d_고정'!$B$10*M1684*('6_기대효과'!$K$7/'d_고정'!$B$9),0)*N1684)*(1-O1684)</f>
        <v/>
      </c>
      <c r="X1684">
        <f>U1684+V1684</f>
        <v/>
      </c>
      <c r="Y1684">
        <f>U1684/('d_고정'!$B$5*'6_기대효과'!$H$7/8)/'d_고정'!$B$6</f>
        <v/>
      </c>
      <c r="Z1684">
        <f>U1684/('d_고정'!$B$8*'6_기대효과'!$H$7/8)</f>
        <v/>
      </c>
    </row>
    <row r="1685">
      <c r="A1685">
        <f>RAND()</f>
        <v/>
      </c>
      <c r="B1685">
        <f>IF('d_시나리오'!$J$2='d_시나리오'!$H$2,'d_시나리오'!$I$2,IF(A1685&lt;('d_시나리오'!$I$2-'d_시나리오'!$H$2)/('d_시나리오'!$J$2-'d_시나리오'!$H$2),'d_시나리오'!$H$2+SQRT(A1685*('d_시나리오'!$J$2-'d_시나리오'!$H$2)*('d_시나리오'!$I$2-'d_시나리오'!$H$2)),'d_시나리오'!$J$2-SQRT((1-A1685)*('d_시나리오'!$J$2-'d_시나리오'!$H$2)*('d_시나리오'!$J$2-'d_시나리오'!$I$2))))</f>
        <v/>
      </c>
      <c r="C1685">
        <f>BETAINV(RAND(),2,6)</f>
        <v/>
      </c>
      <c r="D1685">
        <f>INDEX('d_분포'!$A$2:$A$28,RANDBETWEEN(1,27))</f>
        <v/>
      </c>
      <c r="E1685">
        <f>INDEX('d_분포'!$C$2:$C$5,RANDBETWEEN(1,4))*(0.9+0.2*RAND())</f>
        <v/>
      </c>
      <c r="F1685">
        <f>RAND()</f>
        <v/>
      </c>
      <c r="G1685">
        <f>IF('d_시나리오'!$J$3='d_시나리오'!$H$3,'d_시나리오'!$I$3,IF(F1685&lt;('d_시나리오'!$I$3-'d_시나리오'!$H$3)/('d_시나리오'!$J$3-'d_시나리오'!$H$3),'d_시나리오'!$H$3+SQRT(F1685*('d_시나리오'!$J$3-'d_시나리오'!$H$3)*('d_시나리오'!$I$3-'d_시나리오'!$H$3)),'d_시나리오'!$J$3-SQRT((1-F1685)*('d_시나리오'!$J$3-'d_시나리오'!$H$3)*('d_시나리오'!$J$3-'d_시나리오'!$I$3))))</f>
        <v/>
      </c>
      <c r="H1685">
        <f>RAND()</f>
        <v/>
      </c>
      <c r="I1685">
        <f>IF('d_시나리오'!$J$4='d_시나리오'!$H$4,'d_시나리오'!$I$4,IF(H1685&lt;('d_시나리오'!$I$4-'d_시나리오'!$H$4)/('d_시나리오'!$J$4-'d_시나리오'!$H$4),'d_시나리오'!$H$4+SQRT(H1685*('d_시나리오'!$J$4-'d_시나리오'!$H$4)*('d_시나리오'!$I$4-'d_시나리오'!$H$4)),'d_시나리오'!$J$4-SQRT((1-H1685)*('d_시나리오'!$J$4-'d_시나리오'!$H$4)*('d_시나리오'!$J$4-'d_시나리오'!$I$4))))</f>
        <v/>
      </c>
      <c r="J1685">
        <f>RAND()</f>
        <v/>
      </c>
      <c r="K1685">
        <f>IF('d_시나리오'!$J$5='d_시나리오'!$H$5,'d_시나리오'!$I$5,IF(J1685&lt;('d_시나리오'!$I$5-'d_시나리오'!$H$5)/('d_시나리오'!$J$5-'d_시나리오'!$H$5),'d_시나리오'!$H$5+SQRT(J1685*('d_시나리오'!$J$5-'d_시나리오'!$H$5)*('d_시나리오'!$I$5-'d_시나리오'!$H$5)),'d_시나리오'!$J$5-SQRT((1-J1685)*('d_시나리오'!$J$5-'d_시나리오'!$H$5)*('d_시나리오'!$J$5-'d_시나리오'!$I$5))))</f>
        <v/>
      </c>
      <c r="L1685">
        <f>RAND()</f>
        <v/>
      </c>
      <c r="M1685">
        <f>IF('d_시나리오'!$J$6='d_시나리오'!$H$6,'d_시나리오'!$I$6,IF(L1685&lt;('d_시나리오'!$I$6-'d_시나리오'!$H$6)/('d_시나리오'!$J$6-'d_시나리오'!$H$6),'d_시나리오'!$H$6+SQRT(L1685*('d_시나리오'!$J$6-'d_시나리오'!$H$6)*('d_시나리오'!$I$6-'d_시나리오'!$H$6)),'d_시나리오'!$J$6-SQRT((1-L1685)*('d_시나리오'!$J$6-'d_시나리오'!$H$6)*('d_시나리오'!$J$6-'d_시나리오'!$I$6))))</f>
        <v/>
      </c>
      <c r="N1685">
        <f>INDEX('d_분포'!$B$2:$B$57,RANDBETWEEN(1,56))</f>
        <v/>
      </c>
      <c r="O1685">
        <f>BETAINV(RAND(),5,5)</f>
        <v/>
      </c>
      <c r="P1685">
        <f>'d_고정'!$B$1*'6_기대효과'!$H$7*('d_시나리오'!$I$7/'d_고정'!$B$2)*B1685</f>
        <v/>
      </c>
      <c r="Q1685">
        <f>P1685*C1685</f>
        <v/>
      </c>
      <c r="R1685">
        <f>P1685*E1685</f>
        <v/>
      </c>
      <c r="S1685">
        <f>R1685*G1685</f>
        <v/>
      </c>
      <c r="T1685">
        <f>Q1685+S1685</f>
        <v/>
      </c>
      <c r="U1685">
        <f>(Q1685*D1685+S1685*I1685)*(1-O1685)</f>
        <v/>
      </c>
      <c r="V1685">
        <f>(R1685*K1685*N1685+'d_고정'!$B$3*('6_기대효과'!$H$7/8)*N1685*'d_고정'!$B$10*M1685*('6_기대효과'!$K$7/'d_고정'!$B$9))*(1-O1685)</f>
        <v/>
      </c>
      <c r="W1685">
        <f>(S1685*I1685+R1685*MAX(K1685-'d_고정'!$B$10*M1685*('6_기대효과'!$K$7/'d_고정'!$B$9),0)*N1685)*(1-O1685)</f>
        <v/>
      </c>
      <c r="X1685">
        <f>U1685+V1685</f>
        <v/>
      </c>
      <c r="Y1685">
        <f>U1685/('d_고정'!$B$5*'6_기대효과'!$H$7/8)/'d_고정'!$B$6</f>
        <v/>
      </c>
      <c r="Z1685">
        <f>U1685/('d_고정'!$B$8*'6_기대효과'!$H$7/8)</f>
        <v/>
      </c>
    </row>
    <row r="1686">
      <c r="A1686">
        <f>RAND()</f>
        <v/>
      </c>
      <c r="B1686">
        <f>IF('d_시나리오'!$J$2='d_시나리오'!$H$2,'d_시나리오'!$I$2,IF(A1686&lt;('d_시나리오'!$I$2-'d_시나리오'!$H$2)/('d_시나리오'!$J$2-'d_시나리오'!$H$2),'d_시나리오'!$H$2+SQRT(A1686*('d_시나리오'!$J$2-'d_시나리오'!$H$2)*('d_시나리오'!$I$2-'d_시나리오'!$H$2)),'d_시나리오'!$J$2-SQRT((1-A1686)*('d_시나리오'!$J$2-'d_시나리오'!$H$2)*('d_시나리오'!$J$2-'d_시나리오'!$I$2))))</f>
        <v/>
      </c>
      <c r="C1686">
        <f>BETAINV(RAND(),2,6)</f>
        <v/>
      </c>
      <c r="D1686">
        <f>INDEX('d_분포'!$A$2:$A$28,RANDBETWEEN(1,27))</f>
        <v/>
      </c>
      <c r="E1686">
        <f>INDEX('d_분포'!$C$2:$C$5,RANDBETWEEN(1,4))*(0.9+0.2*RAND())</f>
        <v/>
      </c>
      <c r="F1686">
        <f>RAND()</f>
        <v/>
      </c>
      <c r="G1686">
        <f>IF('d_시나리오'!$J$3='d_시나리오'!$H$3,'d_시나리오'!$I$3,IF(F1686&lt;('d_시나리오'!$I$3-'d_시나리오'!$H$3)/('d_시나리오'!$J$3-'d_시나리오'!$H$3),'d_시나리오'!$H$3+SQRT(F1686*('d_시나리오'!$J$3-'d_시나리오'!$H$3)*('d_시나리오'!$I$3-'d_시나리오'!$H$3)),'d_시나리오'!$J$3-SQRT((1-F1686)*('d_시나리오'!$J$3-'d_시나리오'!$H$3)*('d_시나리오'!$J$3-'d_시나리오'!$I$3))))</f>
        <v/>
      </c>
      <c r="H1686">
        <f>RAND()</f>
        <v/>
      </c>
      <c r="I1686">
        <f>IF('d_시나리오'!$J$4='d_시나리오'!$H$4,'d_시나리오'!$I$4,IF(H1686&lt;('d_시나리오'!$I$4-'d_시나리오'!$H$4)/('d_시나리오'!$J$4-'d_시나리오'!$H$4),'d_시나리오'!$H$4+SQRT(H1686*('d_시나리오'!$J$4-'d_시나리오'!$H$4)*('d_시나리오'!$I$4-'d_시나리오'!$H$4)),'d_시나리오'!$J$4-SQRT((1-H1686)*('d_시나리오'!$J$4-'d_시나리오'!$H$4)*('d_시나리오'!$J$4-'d_시나리오'!$I$4))))</f>
        <v/>
      </c>
      <c r="J1686">
        <f>RAND()</f>
        <v/>
      </c>
      <c r="K1686">
        <f>IF('d_시나리오'!$J$5='d_시나리오'!$H$5,'d_시나리오'!$I$5,IF(J1686&lt;('d_시나리오'!$I$5-'d_시나리오'!$H$5)/('d_시나리오'!$J$5-'d_시나리오'!$H$5),'d_시나리오'!$H$5+SQRT(J1686*('d_시나리오'!$J$5-'d_시나리오'!$H$5)*('d_시나리오'!$I$5-'d_시나리오'!$H$5)),'d_시나리오'!$J$5-SQRT((1-J1686)*('d_시나리오'!$J$5-'d_시나리오'!$H$5)*('d_시나리오'!$J$5-'d_시나리오'!$I$5))))</f>
        <v/>
      </c>
      <c r="L1686">
        <f>RAND()</f>
        <v/>
      </c>
      <c r="M1686">
        <f>IF('d_시나리오'!$J$6='d_시나리오'!$H$6,'d_시나리오'!$I$6,IF(L1686&lt;('d_시나리오'!$I$6-'d_시나리오'!$H$6)/('d_시나리오'!$J$6-'d_시나리오'!$H$6),'d_시나리오'!$H$6+SQRT(L1686*('d_시나리오'!$J$6-'d_시나리오'!$H$6)*('d_시나리오'!$I$6-'d_시나리오'!$H$6)),'d_시나리오'!$J$6-SQRT((1-L1686)*('d_시나리오'!$J$6-'d_시나리오'!$H$6)*('d_시나리오'!$J$6-'d_시나리오'!$I$6))))</f>
        <v/>
      </c>
      <c r="N1686">
        <f>INDEX('d_분포'!$B$2:$B$57,RANDBETWEEN(1,56))</f>
        <v/>
      </c>
      <c r="O1686">
        <f>BETAINV(RAND(),5,5)</f>
        <v/>
      </c>
      <c r="P1686">
        <f>'d_고정'!$B$1*'6_기대효과'!$H$7*('d_시나리오'!$I$7/'d_고정'!$B$2)*B1686</f>
        <v/>
      </c>
      <c r="Q1686">
        <f>P1686*C1686</f>
        <v/>
      </c>
      <c r="R1686">
        <f>P1686*E1686</f>
        <v/>
      </c>
      <c r="S1686">
        <f>R1686*G1686</f>
        <v/>
      </c>
      <c r="T1686">
        <f>Q1686+S1686</f>
        <v/>
      </c>
      <c r="U1686">
        <f>(Q1686*D1686+S1686*I1686)*(1-O1686)</f>
        <v/>
      </c>
      <c r="V1686">
        <f>(R1686*K1686*N1686+'d_고정'!$B$3*('6_기대효과'!$H$7/8)*N1686*'d_고정'!$B$10*M1686*('6_기대효과'!$K$7/'d_고정'!$B$9))*(1-O1686)</f>
        <v/>
      </c>
      <c r="W1686">
        <f>(S1686*I1686+R1686*MAX(K1686-'d_고정'!$B$10*M1686*('6_기대효과'!$K$7/'d_고정'!$B$9),0)*N1686)*(1-O1686)</f>
        <v/>
      </c>
      <c r="X1686">
        <f>U1686+V1686</f>
        <v/>
      </c>
      <c r="Y1686">
        <f>U1686/('d_고정'!$B$5*'6_기대효과'!$H$7/8)/'d_고정'!$B$6</f>
        <v/>
      </c>
      <c r="Z1686">
        <f>U1686/('d_고정'!$B$8*'6_기대효과'!$H$7/8)</f>
        <v/>
      </c>
    </row>
    <row r="1687">
      <c r="A1687">
        <f>RAND()</f>
        <v/>
      </c>
      <c r="B1687">
        <f>IF('d_시나리오'!$J$2='d_시나리오'!$H$2,'d_시나리오'!$I$2,IF(A1687&lt;('d_시나리오'!$I$2-'d_시나리오'!$H$2)/('d_시나리오'!$J$2-'d_시나리오'!$H$2),'d_시나리오'!$H$2+SQRT(A1687*('d_시나리오'!$J$2-'d_시나리오'!$H$2)*('d_시나리오'!$I$2-'d_시나리오'!$H$2)),'d_시나리오'!$J$2-SQRT((1-A1687)*('d_시나리오'!$J$2-'d_시나리오'!$H$2)*('d_시나리오'!$J$2-'d_시나리오'!$I$2))))</f>
        <v/>
      </c>
      <c r="C1687">
        <f>BETAINV(RAND(),2,6)</f>
        <v/>
      </c>
      <c r="D1687">
        <f>INDEX('d_분포'!$A$2:$A$28,RANDBETWEEN(1,27))</f>
        <v/>
      </c>
      <c r="E1687">
        <f>INDEX('d_분포'!$C$2:$C$5,RANDBETWEEN(1,4))*(0.9+0.2*RAND())</f>
        <v/>
      </c>
      <c r="F1687">
        <f>RAND()</f>
        <v/>
      </c>
      <c r="G1687">
        <f>IF('d_시나리오'!$J$3='d_시나리오'!$H$3,'d_시나리오'!$I$3,IF(F1687&lt;('d_시나리오'!$I$3-'d_시나리오'!$H$3)/('d_시나리오'!$J$3-'d_시나리오'!$H$3),'d_시나리오'!$H$3+SQRT(F1687*('d_시나리오'!$J$3-'d_시나리오'!$H$3)*('d_시나리오'!$I$3-'d_시나리오'!$H$3)),'d_시나리오'!$J$3-SQRT((1-F1687)*('d_시나리오'!$J$3-'d_시나리오'!$H$3)*('d_시나리오'!$J$3-'d_시나리오'!$I$3))))</f>
        <v/>
      </c>
      <c r="H1687">
        <f>RAND()</f>
        <v/>
      </c>
      <c r="I1687">
        <f>IF('d_시나리오'!$J$4='d_시나리오'!$H$4,'d_시나리오'!$I$4,IF(H1687&lt;('d_시나리오'!$I$4-'d_시나리오'!$H$4)/('d_시나리오'!$J$4-'d_시나리오'!$H$4),'d_시나리오'!$H$4+SQRT(H1687*('d_시나리오'!$J$4-'d_시나리오'!$H$4)*('d_시나리오'!$I$4-'d_시나리오'!$H$4)),'d_시나리오'!$J$4-SQRT((1-H1687)*('d_시나리오'!$J$4-'d_시나리오'!$H$4)*('d_시나리오'!$J$4-'d_시나리오'!$I$4))))</f>
        <v/>
      </c>
      <c r="J1687">
        <f>RAND()</f>
        <v/>
      </c>
      <c r="K1687">
        <f>IF('d_시나리오'!$J$5='d_시나리오'!$H$5,'d_시나리오'!$I$5,IF(J1687&lt;('d_시나리오'!$I$5-'d_시나리오'!$H$5)/('d_시나리오'!$J$5-'d_시나리오'!$H$5),'d_시나리오'!$H$5+SQRT(J1687*('d_시나리오'!$J$5-'d_시나리오'!$H$5)*('d_시나리오'!$I$5-'d_시나리오'!$H$5)),'d_시나리오'!$J$5-SQRT((1-J1687)*('d_시나리오'!$J$5-'d_시나리오'!$H$5)*('d_시나리오'!$J$5-'d_시나리오'!$I$5))))</f>
        <v/>
      </c>
      <c r="L1687">
        <f>RAND()</f>
        <v/>
      </c>
      <c r="M1687">
        <f>IF('d_시나리오'!$J$6='d_시나리오'!$H$6,'d_시나리오'!$I$6,IF(L1687&lt;('d_시나리오'!$I$6-'d_시나리오'!$H$6)/('d_시나리오'!$J$6-'d_시나리오'!$H$6),'d_시나리오'!$H$6+SQRT(L1687*('d_시나리오'!$J$6-'d_시나리오'!$H$6)*('d_시나리오'!$I$6-'d_시나리오'!$H$6)),'d_시나리오'!$J$6-SQRT((1-L1687)*('d_시나리오'!$J$6-'d_시나리오'!$H$6)*('d_시나리오'!$J$6-'d_시나리오'!$I$6))))</f>
        <v/>
      </c>
      <c r="N1687">
        <f>INDEX('d_분포'!$B$2:$B$57,RANDBETWEEN(1,56))</f>
        <v/>
      </c>
      <c r="O1687">
        <f>BETAINV(RAND(),5,5)</f>
        <v/>
      </c>
      <c r="P1687">
        <f>'d_고정'!$B$1*'6_기대효과'!$H$7*('d_시나리오'!$I$7/'d_고정'!$B$2)*B1687</f>
        <v/>
      </c>
      <c r="Q1687">
        <f>P1687*C1687</f>
        <v/>
      </c>
      <c r="R1687">
        <f>P1687*E1687</f>
        <v/>
      </c>
      <c r="S1687">
        <f>R1687*G1687</f>
        <v/>
      </c>
      <c r="T1687">
        <f>Q1687+S1687</f>
        <v/>
      </c>
      <c r="U1687">
        <f>(Q1687*D1687+S1687*I1687)*(1-O1687)</f>
        <v/>
      </c>
      <c r="V1687">
        <f>(R1687*K1687*N1687+'d_고정'!$B$3*('6_기대효과'!$H$7/8)*N1687*'d_고정'!$B$10*M1687*('6_기대효과'!$K$7/'d_고정'!$B$9))*(1-O1687)</f>
        <v/>
      </c>
      <c r="W1687">
        <f>(S1687*I1687+R1687*MAX(K1687-'d_고정'!$B$10*M1687*('6_기대효과'!$K$7/'d_고정'!$B$9),0)*N1687)*(1-O1687)</f>
        <v/>
      </c>
      <c r="X1687">
        <f>U1687+V1687</f>
        <v/>
      </c>
      <c r="Y1687">
        <f>U1687/('d_고정'!$B$5*'6_기대효과'!$H$7/8)/'d_고정'!$B$6</f>
        <v/>
      </c>
      <c r="Z1687">
        <f>U1687/('d_고정'!$B$8*'6_기대효과'!$H$7/8)</f>
        <v/>
      </c>
    </row>
    <row r="1688">
      <c r="A1688">
        <f>RAND()</f>
        <v/>
      </c>
      <c r="B1688">
        <f>IF('d_시나리오'!$J$2='d_시나리오'!$H$2,'d_시나리오'!$I$2,IF(A1688&lt;('d_시나리오'!$I$2-'d_시나리오'!$H$2)/('d_시나리오'!$J$2-'d_시나리오'!$H$2),'d_시나리오'!$H$2+SQRT(A1688*('d_시나리오'!$J$2-'d_시나리오'!$H$2)*('d_시나리오'!$I$2-'d_시나리오'!$H$2)),'d_시나리오'!$J$2-SQRT((1-A1688)*('d_시나리오'!$J$2-'d_시나리오'!$H$2)*('d_시나리오'!$J$2-'d_시나리오'!$I$2))))</f>
        <v/>
      </c>
      <c r="C1688">
        <f>BETAINV(RAND(),2,6)</f>
        <v/>
      </c>
      <c r="D1688">
        <f>INDEX('d_분포'!$A$2:$A$28,RANDBETWEEN(1,27))</f>
        <v/>
      </c>
      <c r="E1688">
        <f>INDEX('d_분포'!$C$2:$C$5,RANDBETWEEN(1,4))*(0.9+0.2*RAND())</f>
        <v/>
      </c>
      <c r="F1688">
        <f>RAND()</f>
        <v/>
      </c>
      <c r="G1688">
        <f>IF('d_시나리오'!$J$3='d_시나리오'!$H$3,'d_시나리오'!$I$3,IF(F1688&lt;('d_시나리오'!$I$3-'d_시나리오'!$H$3)/('d_시나리오'!$J$3-'d_시나리오'!$H$3),'d_시나리오'!$H$3+SQRT(F1688*('d_시나리오'!$J$3-'d_시나리오'!$H$3)*('d_시나리오'!$I$3-'d_시나리오'!$H$3)),'d_시나리오'!$J$3-SQRT((1-F1688)*('d_시나리오'!$J$3-'d_시나리오'!$H$3)*('d_시나리오'!$J$3-'d_시나리오'!$I$3))))</f>
        <v/>
      </c>
      <c r="H1688">
        <f>RAND()</f>
        <v/>
      </c>
      <c r="I1688">
        <f>IF('d_시나리오'!$J$4='d_시나리오'!$H$4,'d_시나리오'!$I$4,IF(H1688&lt;('d_시나리오'!$I$4-'d_시나리오'!$H$4)/('d_시나리오'!$J$4-'d_시나리오'!$H$4),'d_시나리오'!$H$4+SQRT(H1688*('d_시나리오'!$J$4-'d_시나리오'!$H$4)*('d_시나리오'!$I$4-'d_시나리오'!$H$4)),'d_시나리오'!$J$4-SQRT((1-H1688)*('d_시나리오'!$J$4-'d_시나리오'!$H$4)*('d_시나리오'!$J$4-'d_시나리오'!$I$4))))</f>
        <v/>
      </c>
      <c r="J1688">
        <f>RAND()</f>
        <v/>
      </c>
      <c r="K1688">
        <f>IF('d_시나리오'!$J$5='d_시나리오'!$H$5,'d_시나리오'!$I$5,IF(J1688&lt;('d_시나리오'!$I$5-'d_시나리오'!$H$5)/('d_시나리오'!$J$5-'d_시나리오'!$H$5),'d_시나리오'!$H$5+SQRT(J1688*('d_시나리오'!$J$5-'d_시나리오'!$H$5)*('d_시나리오'!$I$5-'d_시나리오'!$H$5)),'d_시나리오'!$J$5-SQRT((1-J1688)*('d_시나리오'!$J$5-'d_시나리오'!$H$5)*('d_시나리오'!$J$5-'d_시나리오'!$I$5))))</f>
        <v/>
      </c>
      <c r="L1688">
        <f>RAND()</f>
        <v/>
      </c>
      <c r="M1688">
        <f>IF('d_시나리오'!$J$6='d_시나리오'!$H$6,'d_시나리오'!$I$6,IF(L1688&lt;('d_시나리오'!$I$6-'d_시나리오'!$H$6)/('d_시나리오'!$J$6-'d_시나리오'!$H$6),'d_시나리오'!$H$6+SQRT(L1688*('d_시나리오'!$J$6-'d_시나리오'!$H$6)*('d_시나리오'!$I$6-'d_시나리오'!$H$6)),'d_시나리오'!$J$6-SQRT((1-L1688)*('d_시나리오'!$J$6-'d_시나리오'!$H$6)*('d_시나리오'!$J$6-'d_시나리오'!$I$6))))</f>
        <v/>
      </c>
      <c r="N1688">
        <f>INDEX('d_분포'!$B$2:$B$57,RANDBETWEEN(1,56))</f>
        <v/>
      </c>
      <c r="O1688">
        <f>BETAINV(RAND(),5,5)</f>
        <v/>
      </c>
      <c r="P1688">
        <f>'d_고정'!$B$1*'6_기대효과'!$H$7*('d_시나리오'!$I$7/'d_고정'!$B$2)*B1688</f>
        <v/>
      </c>
      <c r="Q1688">
        <f>P1688*C1688</f>
        <v/>
      </c>
      <c r="R1688">
        <f>P1688*E1688</f>
        <v/>
      </c>
      <c r="S1688">
        <f>R1688*G1688</f>
        <v/>
      </c>
      <c r="T1688">
        <f>Q1688+S1688</f>
        <v/>
      </c>
      <c r="U1688">
        <f>(Q1688*D1688+S1688*I1688)*(1-O1688)</f>
        <v/>
      </c>
      <c r="V1688">
        <f>(R1688*K1688*N1688+'d_고정'!$B$3*('6_기대효과'!$H$7/8)*N1688*'d_고정'!$B$10*M1688*('6_기대효과'!$K$7/'d_고정'!$B$9))*(1-O1688)</f>
        <v/>
      </c>
      <c r="W1688">
        <f>(S1688*I1688+R1688*MAX(K1688-'d_고정'!$B$10*M1688*('6_기대효과'!$K$7/'d_고정'!$B$9),0)*N1688)*(1-O1688)</f>
        <v/>
      </c>
      <c r="X1688">
        <f>U1688+V1688</f>
        <v/>
      </c>
      <c r="Y1688">
        <f>U1688/('d_고정'!$B$5*'6_기대효과'!$H$7/8)/'d_고정'!$B$6</f>
        <v/>
      </c>
      <c r="Z1688">
        <f>U1688/('d_고정'!$B$8*'6_기대효과'!$H$7/8)</f>
        <v/>
      </c>
    </row>
    <row r="1689">
      <c r="A1689">
        <f>RAND()</f>
        <v/>
      </c>
      <c r="B1689">
        <f>IF('d_시나리오'!$J$2='d_시나리오'!$H$2,'d_시나리오'!$I$2,IF(A1689&lt;('d_시나리오'!$I$2-'d_시나리오'!$H$2)/('d_시나리오'!$J$2-'d_시나리오'!$H$2),'d_시나리오'!$H$2+SQRT(A1689*('d_시나리오'!$J$2-'d_시나리오'!$H$2)*('d_시나리오'!$I$2-'d_시나리오'!$H$2)),'d_시나리오'!$J$2-SQRT((1-A1689)*('d_시나리오'!$J$2-'d_시나리오'!$H$2)*('d_시나리오'!$J$2-'d_시나리오'!$I$2))))</f>
        <v/>
      </c>
      <c r="C1689">
        <f>BETAINV(RAND(),2,6)</f>
        <v/>
      </c>
      <c r="D1689">
        <f>INDEX('d_분포'!$A$2:$A$28,RANDBETWEEN(1,27))</f>
        <v/>
      </c>
      <c r="E1689">
        <f>INDEX('d_분포'!$C$2:$C$5,RANDBETWEEN(1,4))*(0.9+0.2*RAND())</f>
        <v/>
      </c>
      <c r="F1689">
        <f>RAND()</f>
        <v/>
      </c>
      <c r="G1689">
        <f>IF('d_시나리오'!$J$3='d_시나리오'!$H$3,'d_시나리오'!$I$3,IF(F1689&lt;('d_시나리오'!$I$3-'d_시나리오'!$H$3)/('d_시나리오'!$J$3-'d_시나리오'!$H$3),'d_시나리오'!$H$3+SQRT(F1689*('d_시나리오'!$J$3-'d_시나리오'!$H$3)*('d_시나리오'!$I$3-'d_시나리오'!$H$3)),'d_시나리오'!$J$3-SQRT((1-F1689)*('d_시나리오'!$J$3-'d_시나리오'!$H$3)*('d_시나리오'!$J$3-'d_시나리오'!$I$3))))</f>
        <v/>
      </c>
      <c r="H1689">
        <f>RAND()</f>
        <v/>
      </c>
      <c r="I1689">
        <f>IF('d_시나리오'!$J$4='d_시나리오'!$H$4,'d_시나리오'!$I$4,IF(H1689&lt;('d_시나리오'!$I$4-'d_시나리오'!$H$4)/('d_시나리오'!$J$4-'d_시나리오'!$H$4),'d_시나리오'!$H$4+SQRT(H1689*('d_시나리오'!$J$4-'d_시나리오'!$H$4)*('d_시나리오'!$I$4-'d_시나리오'!$H$4)),'d_시나리오'!$J$4-SQRT((1-H1689)*('d_시나리오'!$J$4-'d_시나리오'!$H$4)*('d_시나리오'!$J$4-'d_시나리오'!$I$4))))</f>
        <v/>
      </c>
      <c r="J1689">
        <f>RAND()</f>
        <v/>
      </c>
      <c r="K1689">
        <f>IF('d_시나리오'!$J$5='d_시나리오'!$H$5,'d_시나리오'!$I$5,IF(J1689&lt;('d_시나리오'!$I$5-'d_시나리오'!$H$5)/('d_시나리오'!$J$5-'d_시나리오'!$H$5),'d_시나리오'!$H$5+SQRT(J1689*('d_시나리오'!$J$5-'d_시나리오'!$H$5)*('d_시나리오'!$I$5-'d_시나리오'!$H$5)),'d_시나리오'!$J$5-SQRT((1-J1689)*('d_시나리오'!$J$5-'d_시나리오'!$H$5)*('d_시나리오'!$J$5-'d_시나리오'!$I$5))))</f>
        <v/>
      </c>
      <c r="L1689">
        <f>RAND()</f>
        <v/>
      </c>
      <c r="M1689">
        <f>IF('d_시나리오'!$J$6='d_시나리오'!$H$6,'d_시나리오'!$I$6,IF(L1689&lt;('d_시나리오'!$I$6-'d_시나리오'!$H$6)/('d_시나리오'!$J$6-'d_시나리오'!$H$6),'d_시나리오'!$H$6+SQRT(L1689*('d_시나리오'!$J$6-'d_시나리오'!$H$6)*('d_시나리오'!$I$6-'d_시나리오'!$H$6)),'d_시나리오'!$J$6-SQRT((1-L1689)*('d_시나리오'!$J$6-'d_시나리오'!$H$6)*('d_시나리오'!$J$6-'d_시나리오'!$I$6))))</f>
        <v/>
      </c>
      <c r="N1689">
        <f>INDEX('d_분포'!$B$2:$B$57,RANDBETWEEN(1,56))</f>
        <v/>
      </c>
      <c r="O1689">
        <f>BETAINV(RAND(),5,5)</f>
        <v/>
      </c>
      <c r="P1689">
        <f>'d_고정'!$B$1*'6_기대효과'!$H$7*('d_시나리오'!$I$7/'d_고정'!$B$2)*B1689</f>
        <v/>
      </c>
      <c r="Q1689">
        <f>P1689*C1689</f>
        <v/>
      </c>
      <c r="R1689">
        <f>P1689*E1689</f>
        <v/>
      </c>
      <c r="S1689">
        <f>R1689*G1689</f>
        <v/>
      </c>
      <c r="T1689">
        <f>Q1689+S1689</f>
        <v/>
      </c>
      <c r="U1689">
        <f>(Q1689*D1689+S1689*I1689)*(1-O1689)</f>
        <v/>
      </c>
      <c r="V1689">
        <f>(R1689*K1689*N1689+'d_고정'!$B$3*('6_기대효과'!$H$7/8)*N1689*'d_고정'!$B$10*M1689*('6_기대효과'!$K$7/'d_고정'!$B$9))*(1-O1689)</f>
        <v/>
      </c>
      <c r="W1689">
        <f>(S1689*I1689+R1689*MAX(K1689-'d_고정'!$B$10*M1689*('6_기대효과'!$K$7/'d_고정'!$B$9),0)*N1689)*(1-O1689)</f>
        <v/>
      </c>
      <c r="X1689">
        <f>U1689+V1689</f>
        <v/>
      </c>
      <c r="Y1689">
        <f>U1689/('d_고정'!$B$5*'6_기대효과'!$H$7/8)/'d_고정'!$B$6</f>
        <v/>
      </c>
      <c r="Z1689">
        <f>U1689/('d_고정'!$B$8*'6_기대효과'!$H$7/8)</f>
        <v/>
      </c>
    </row>
    <row r="1690">
      <c r="A1690">
        <f>RAND()</f>
        <v/>
      </c>
      <c r="B1690">
        <f>IF('d_시나리오'!$J$2='d_시나리오'!$H$2,'d_시나리오'!$I$2,IF(A1690&lt;('d_시나리오'!$I$2-'d_시나리오'!$H$2)/('d_시나리오'!$J$2-'d_시나리오'!$H$2),'d_시나리오'!$H$2+SQRT(A1690*('d_시나리오'!$J$2-'d_시나리오'!$H$2)*('d_시나리오'!$I$2-'d_시나리오'!$H$2)),'d_시나리오'!$J$2-SQRT((1-A1690)*('d_시나리오'!$J$2-'d_시나리오'!$H$2)*('d_시나리오'!$J$2-'d_시나리오'!$I$2))))</f>
        <v/>
      </c>
      <c r="C1690">
        <f>BETAINV(RAND(),2,6)</f>
        <v/>
      </c>
      <c r="D1690">
        <f>INDEX('d_분포'!$A$2:$A$28,RANDBETWEEN(1,27))</f>
        <v/>
      </c>
      <c r="E1690">
        <f>INDEX('d_분포'!$C$2:$C$5,RANDBETWEEN(1,4))*(0.9+0.2*RAND())</f>
        <v/>
      </c>
      <c r="F1690">
        <f>RAND()</f>
        <v/>
      </c>
      <c r="G1690">
        <f>IF('d_시나리오'!$J$3='d_시나리오'!$H$3,'d_시나리오'!$I$3,IF(F1690&lt;('d_시나리오'!$I$3-'d_시나리오'!$H$3)/('d_시나리오'!$J$3-'d_시나리오'!$H$3),'d_시나리오'!$H$3+SQRT(F1690*('d_시나리오'!$J$3-'d_시나리오'!$H$3)*('d_시나리오'!$I$3-'d_시나리오'!$H$3)),'d_시나리오'!$J$3-SQRT((1-F1690)*('d_시나리오'!$J$3-'d_시나리오'!$H$3)*('d_시나리오'!$J$3-'d_시나리오'!$I$3))))</f>
        <v/>
      </c>
      <c r="H1690">
        <f>RAND()</f>
        <v/>
      </c>
      <c r="I1690">
        <f>IF('d_시나리오'!$J$4='d_시나리오'!$H$4,'d_시나리오'!$I$4,IF(H1690&lt;('d_시나리오'!$I$4-'d_시나리오'!$H$4)/('d_시나리오'!$J$4-'d_시나리오'!$H$4),'d_시나리오'!$H$4+SQRT(H1690*('d_시나리오'!$J$4-'d_시나리오'!$H$4)*('d_시나리오'!$I$4-'d_시나리오'!$H$4)),'d_시나리오'!$J$4-SQRT((1-H1690)*('d_시나리오'!$J$4-'d_시나리오'!$H$4)*('d_시나리오'!$J$4-'d_시나리오'!$I$4))))</f>
        <v/>
      </c>
      <c r="J1690">
        <f>RAND()</f>
        <v/>
      </c>
      <c r="K1690">
        <f>IF('d_시나리오'!$J$5='d_시나리오'!$H$5,'d_시나리오'!$I$5,IF(J1690&lt;('d_시나리오'!$I$5-'d_시나리오'!$H$5)/('d_시나리오'!$J$5-'d_시나리오'!$H$5),'d_시나리오'!$H$5+SQRT(J1690*('d_시나리오'!$J$5-'d_시나리오'!$H$5)*('d_시나리오'!$I$5-'d_시나리오'!$H$5)),'d_시나리오'!$J$5-SQRT((1-J1690)*('d_시나리오'!$J$5-'d_시나리오'!$H$5)*('d_시나리오'!$J$5-'d_시나리오'!$I$5))))</f>
        <v/>
      </c>
      <c r="L1690">
        <f>RAND()</f>
        <v/>
      </c>
      <c r="M1690">
        <f>IF('d_시나리오'!$J$6='d_시나리오'!$H$6,'d_시나리오'!$I$6,IF(L1690&lt;('d_시나리오'!$I$6-'d_시나리오'!$H$6)/('d_시나리오'!$J$6-'d_시나리오'!$H$6),'d_시나리오'!$H$6+SQRT(L1690*('d_시나리오'!$J$6-'d_시나리오'!$H$6)*('d_시나리오'!$I$6-'d_시나리오'!$H$6)),'d_시나리오'!$J$6-SQRT((1-L1690)*('d_시나리오'!$J$6-'d_시나리오'!$H$6)*('d_시나리오'!$J$6-'d_시나리오'!$I$6))))</f>
        <v/>
      </c>
      <c r="N1690">
        <f>INDEX('d_분포'!$B$2:$B$57,RANDBETWEEN(1,56))</f>
        <v/>
      </c>
      <c r="O1690">
        <f>BETAINV(RAND(),5,5)</f>
        <v/>
      </c>
      <c r="P1690">
        <f>'d_고정'!$B$1*'6_기대효과'!$H$7*('d_시나리오'!$I$7/'d_고정'!$B$2)*B1690</f>
        <v/>
      </c>
      <c r="Q1690">
        <f>P1690*C1690</f>
        <v/>
      </c>
      <c r="R1690">
        <f>P1690*E1690</f>
        <v/>
      </c>
      <c r="S1690">
        <f>R1690*G1690</f>
        <v/>
      </c>
      <c r="T1690">
        <f>Q1690+S1690</f>
        <v/>
      </c>
      <c r="U1690">
        <f>(Q1690*D1690+S1690*I1690)*(1-O1690)</f>
        <v/>
      </c>
      <c r="V1690">
        <f>(R1690*K1690*N1690+'d_고정'!$B$3*('6_기대효과'!$H$7/8)*N1690*'d_고정'!$B$10*M1690*('6_기대효과'!$K$7/'d_고정'!$B$9))*(1-O1690)</f>
        <v/>
      </c>
      <c r="W1690">
        <f>(S1690*I1690+R1690*MAX(K1690-'d_고정'!$B$10*M1690*('6_기대효과'!$K$7/'d_고정'!$B$9),0)*N1690)*(1-O1690)</f>
        <v/>
      </c>
      <c r="X1690">
        <f>U1690+V1690</f>
        <v/>
      </c>
      <c r="Y1690">
        <f>U1690/('d_고정'!$B$5*'6_기대효과'!$H$7/8)/'d_고정'!$B$6</f>
        <v/>
      </c>
      <c r="Z1690">
        <f>U1690/('d_고정'!$B$8*'6_기대효과'!$H$7/8)</f>
        <v/>
      </c>
    </row>
    <row r="1691">
      <c r="A1691">
        <f>RAND()</f>
        <v/>
      </c>
      <c r="B1691">
        <f>IF('d_시나리오'!$J$2='d_시나리오'!$H$2,'d_시나리오'!$I$2,IF(A1691&lt;('d_시나리오'!$I$2-'d_시나리오'!$H$2)/('d_시나리오'!$J$2-'d_시나리오'!$H$2),'d_시나리오'!$H$2+SQRT(A1691*('d_시나리오'!$J$2-'d_시나리오'!$H$2)*('d_시나리오'!$I$2-'d_시나리오'!$H$2)),'d_시나리오'!$J$2-SQRT((1-A1691)*('d_시나리오'!$J$2-'d_시나리오'!$H$2)*('d_시나리오'!$J$2-'d_시나리오'!$I$2))))</f>
        <v/>
      </c>
      <c r="C1691">
        <f>BETAINV(RAND(),2,6)</f>
        <v/>
      </c>
      <c r="D1691">
        <f>INDEX('d_분포'!$A$2:$A$28,RANDBETWEEN(1,27))</f>
        <v/>
      </c>
      <c r="E1691">
        <f>INDEX('d_분포'!$C$2:$C$5,RANDBETWEEN(1,4))*(0.9+0.2*RAND())</f>
        <v/>
      </c>
      <c r="F1691">
        <f>RAND()</f>
        <v/>
      </c>
      <c r="G1691">
        <f>IF('d_시나리오'!$J$3='d_시나리오'!$H$3,'d_시나리오'!$I$3,IF(F1691&lt;('d_시나리오'!$I$3-'d_시나리오'!$H$3)/('d_시나리오'!$J$3-'d_시나리오'!$H$3),'d_시나리오'!$H$3+SQRT(F1691*('d_시나리오'!$J$3-'d_시나리오'!$H$3)*('d_시나리오'!$I$3-'d_시나리오'!$H$3)),'d_시나리오'!$J$3-SQRT((1-F1691)*('d_시나리오'!$J$3-'d_시나리오'!$H$3)*('d_시나리오'!$J$3-'d_시나리오'!$I$3))))</f>
        <v/>
      </c>
      <c r="H1691">
        <f>RAND()</f>
        <v/>
      </c>
      <c r="I1691">
        <f>IF('d_시나리오'!$J$4='d_시나리오'!$H$4,'d_시나리오'!$I$4,IF(H1691&lt;('d_시나리오'!$I$4-'d_시나리오'!$H$4)/('d_시나리오'!$J$4-'d_시나리오'!$H$4),'d_시나리오'!$H$4+SQRT(H1691*('d_시나리오'!$J$4-'d_시나리오'!$H$4)*('d_시나리오'!$I$4-'d_시나리오'!$H$4)),'d_시나리오'!$J$4-SQRT((1-H1691)*('d_시나리오'!$J$4-'d_시나리오'!$H$4)*('d_시나리오'!$J$4-'d_시나리오'!$I$4))))</f>
        <v/>
      </c>
      <c r="J1691">
        <f>RAND()</f>
        <v/>
      </c>
      <c r="K1691">
        <f>IF('d_시나리오'!$J$5='d_시나리오'!$H$5,'d_시나리오'!$I$5,IF(J1691&lt;('d_시나리오'!$I$5-'d_시나리오'!$H$5)/('d_시나리오'!$J$5-'d_시나리오'!$H$5),'d_시나리오'!$H$5+SQRT(J1691*('d_시나리오'!$J$5-'d_시나리오'!$H$5)*('d_시나리오'!$I$5-'d_시나리오'!$H$5)),'d_시나리오'!$J$5-SQRT((1-J1691)*('d_시나리오'!$J$5-'d_시나리오'!$H$5)*('d_시나리오'!$J$5-'d_시나리오'!$I$5))))</f>
        <v/>
      </c>
      <c r="L1691">
        <f>RAND()</f>
        <v/>
      </c>
      <c r="M1691">
        <f>IF('d_시나리오'!$J$6='d_시나리오'!$H$6,'d_시나리오'!$I$6,IF(L1691&lt;('d_시나리오'!$I$6-'d_시나리오'!$H$6)/('d_시나리오'!$J$6-'d_시나리오'!$H$6),'d_시나리오'!$H$6+SQRT(L1691*('d_시나리오'!$J$6-'d_시나리오'!$H$6)*('d_시나리오'!$I$6-'d_시나리오'!$H$6)),'d_시나리오'!$J$6-SQRT((1-L1691)*('d_시나리오'!$J$6-'d_시나리오'!$H$6)*('d_시나리오'!$J$6-'d_시나리오'!$I$6))))</f>
        <v/>
      </c>
      <c r="N1691">
        <f>INDEX('d_분포'!$B$2:$B$57,RANDBETWEEN(1,56))</f>
        <v/>
      </c>
      <c r="O1691">
        <f>BETAINV(RAND(),5,5)</f>
        <v/>
      </c>
      <c r="P1691">
        <f>'d_고정'!$B$1*'6_기대효과'!$H$7*('d_시나리오'!$I$7/'d_고정'!$B$2)*B1691</f>
        <v/>
      </c>
      <c r="Q1691">
        <f>P1691*C1691</f>
        <v/>
      </c>
      <c r="R1691">
        <f>P1691*E1691</f>
        <v/>
      </c>
      <c r="S1691">
        <f>R1691*G1691</f>
        <v/>
      </c>
      <c r="T1691">
        <f>Q1691+S1691</f>
        <v/>
      </c>
      <c r="U1691">
        <f>(Q1691*D1691+S1691*I1691)*(1-O1691)</f>
        <v/>
      </c>
      <c r="V1691">
        <f>(R1691*K1691*N1691+'d_고정'!$B$3*('6_기대효과'!$H$7/8)*N1691*'d_고정'!$B$10*M1691*('6_기대효과'!$K$7/'d_고정'!$B$9))*(1-O1691)</f>
        <v/>
      </c>
      <c r="W1691">
        <f>(S1691*I1691+R1691*MAX(K1691-'d_고정'!$B$10*M1691*('6_기대효과'!$K$7/'d_고정'!$B$9),0)*N1691)*(1-O1691)</f>
        <v/>
      </c>
      <c r="X1691">
        <f>U1691+V1691</f>
        <v/>
      </c>
      <c r="Y1691">
        <f>U1691/('d_고정'!$B$5*'6_기대효과'!$H$7/8)/'d_고정'!$B$6</f>
        <v/>
      </c>
      <c r="Z1691">
        <f>U1691/('d_고정'!$B$8*'6_기대효과'!$H$7/8)</f>
        <v/>
      </c>
    </row>
    <row r="1692">
      <c r="A1692">
        <f>RAND()</f>
        <v/>
      </c>
      <c r="B1692">
        <f>IF('d_시나리오'!$J$2='d_시나리오'!$H$2,'d_시나리오'!$I$2,IF(A1692&lt;('d_시나리오'!$I$2-'d_시나리오'!$H$2)/('d_시나리오'!$J$2-'d_시나리오'!$H$2),'d_시나리오'!$H$2+SQRT(A1692*('d_시나리오'!$J$2-'d_시나리오'!$H$2)*('d_시나리오'!$I$2-'d_시나리오'!$H$2)),'d_시나리오'!$J$2-SQRT((1-A1692)*('d_시나리오'!$J$2-'d_시나리오'!$H$2)*('d_시나리오'!$J$2-'d_시나리오'!$I$2))))</f>
        <v/>
      </c>
      <c r="C1692">
        <f>BETAINV(RAND(),2,6)</f>
        <v/>
      </c>
      <c r="D1692">
        <f>INDEX('d_분포'!$A$2:$A$28,RANDBETWEEN(1,27))</f>
        <v/>
      </c>
      <c r="E1692">
        <f>INDEX('d_분포'!$C$2:$C$5,RANDBETWEEN(1,4))*(0.9+0.2*RAND())</f>
        <v/>
      </c>
      <c r="F1692">
        <f>RAND()</f>
        <v/>
      </c>
      <c r="G1692">
        <f>IF('d_시나리오'!$J$3='d_시나리오'!$H$3,'d_시나리오'!$I$3,IF(F1692&lt;('d_시나리오'!$I$3-'d_시나리오'!$H$3)/('d_시나리오'!$J$3-'d_시나리오'!$H$3),'d_시나리오'!$H$3+SQRT(F1692*('d_시나리오'!$J$3-'d_시나리오'!$H$3)*('d_시나리오'!$I$3-'d_시나리오'!$H$3)),'d_시나리오'!$J$3-SQRT((1-F1692)*('d_시나리오'!$J$3-'d_시나리오'!$H$3)*('d_시나리오'!$J$3-'d_시나리오'!$I$3))))</f>
        <v/>
      </c>
      <c r="H1692">
        <f>RAND()</f>
        <v/>
      </c>
      <c r="I1692">
        <f>IF('d_시나리오'!$J$4='d_시나리오'!$H$4,'d_시나리오'!$I$4,IF(H1692&lt;('d_시나리오'!$I$4-'d_시나리오'!$H$4)/('d_시나리오'!$J$4-'d_시나리오'!$H$4),'d_시나리오'!$H$4+SQRT(H1692*('d_시나리오'!$J$4-'d_시나리오'!$H$4)*('d_시나리오'!$I$4-'d_시나리오'!$H$4)),'d_시나리오'!$J$4-SQRT((1-H1692)*('d_시나리오'!$J$4-'d_시나리오'!$H$4)*('d_시나리오'!$J$4-'d_시나리오'!$I$4))))</f>
        <v/>
      </c>
      <c r="J1692">
        <f>RAND()</f>
        <v/>
      </c>
      <c r="K1692">
        <f>IF('d_시나리오'!$J$5='d_시나리오'!$H$5,'d_시나리오'!$I$5,IF(J1692&lt;('d_시나리오'!$I$5-'d_시나리오'!$H$5)/('d_시나리오'!$J$5-'d_시나리오'!$H$5),'d_시나리오'!$H$5+SQRT(J1692*('d_시나리오'!$J$5-'d_시나리오'!$H$5)*('d_시나리오'!$I$5-'d_시나리오'!$H$5)),'d_시나리오'!$J$5-SQRT((1-J1692)*('d_시나리오'!$J$5-'d_시나리오'!$H$5)*('d_시나리오'!$J$5-'d_시나리오'!$I$5))))</f>
        <v/>
      </c>
      <c r="L1692">
        <f>RAND()</f>
        <v/>
      </c>
      <c r="M1692">
        <f>IF('d_시나리오'!$J$6='d_시나리오'!$H$6,'d_시나리오'!$I$6,IF(L1692&lt;('d_시나리오'!$I$6-'d_시나리오'!$H$6)/('d_시나리오'!$J$6-'d_시나리오'!$H$6),'d_시나리오'!$H$6+SQRT(L1692*('d_시나리오'!$J$6-'d_시나리오'!$H$6)*('d_시나리오'!$I$6-'d_시나리오'!$H$6)),'d_시나리오'!$J$6-SQRT((1-L1692)*('d_시나리오'!$J$6-'d_시나리오'!$H$6)*('d_시나리오'!$J$6-'d_시나리오'!$I$6))))</f>
        <v/>
      </c>
      <c r="N1692">
        <f>INDEX('d_분포'!$B$2:$B$57,RANDBETWEEN(1,56))</f>
        <v/>
      </c>
      <c r="O1692">
        <f>BETAINV(RAND(),5,5)</f>
        <v/>
      </c>
      <c r="P1692">
        <f>'d_고정'!$B$1*'6_기대효과'!$H$7*('d_시나리오'!$I$7/'d_고정'!$B$2)*B1692</f>
        <v/>
      </c>
      <c r="Q1692">
        <f>P1692*C1692</f>
        <v/>
      </c>
      <c r="R1692">
        <f>P1692*E1692</f>
        <v/>
      </c>
      <c r="S1692">
        <f>R1692*G1692</f>
        <v/>
      </c>
      <c r="T1692">
        <f>Q1692+S1692</f>
        <v/>
      </c>
      <c r="U1692">
        <f>(Q1692*D1692+S1692*I1692)*(1-O1692)</f>
        <v/>
      </c>
      <c r="V1692">
        <f>(R1692*K1692*N1692+'d_고정'!$B$3*('6_기대효과'!$H$7/8)*N1692*'d_고정'!$B$10*M1692*('6_기대효과'!$K$7/'d_고정'!$B$9))*(1-O1692)</f>
        <v/>
      </c>
      <c r="W1692">
        <f>(S1692*I1692+R1692*MAX(K1692-'d_고정'!$B$10*M1692*('6_기대효과'!$K$7/'d_고정'!$B$9),0)*N1692)*(1-O1692)</f>
        <v/>
      </c>
      <c r="X1692">
        <f>U1692+V1692</f>
        <v/>
      </c>
      <c r="Y1692">
        <f>U1692/('d_고정'!$B$5*'6_기대효과'!$H$7/8)/'d_고정'!$B$6</f>
        <v/>
      </c>
      <c r="Z1692">
        <f>U1692/('d_고정'!$B$8*'6_기대효과'!$H$7/8)</f>
        <v/>
      </c>
    </row>
    <row r="1693">
      <c r="A1693">
        <f>RAND()</f>
        <v/>
      </c>
      <c r="B1693">
        <f>IF('d_시나리오'!$J$2='d_시나리오'!$H$2,'d_시나리오'!$I$2,IF(A1693&lt;('d_시나리오'!$I$2-'d_시나리오'!$H$2)/('d_시나리오'!$J$2-'d_시나리오'!$H$2),'d_시나리오'!$H$2+SQRT(A1693*('d_시나리오'!$J$2-'d_시나리오'!$H$2)*('d_시나리오'!$I$2-'d_시나리오'!$H$2)),'d_시나리오'!$J$2-SQRT((1-A1693)*('d_시나리오'!$J$2-'d_시나리오'!$H$2)*('d_시나리오'!$J$2-'d_시나리오'!$I$2))))</f>
        <v/>
      </c>
      <c r="C1693">
        <f>BETAINV(RAND(),2,6)</f>
        <v/>
      </c>
      <c r="D1693">
        <f>INDEX('d_분포'!$A$2:$A$28,RANDBETWEEN(1,27))</f>
        <v/>
      </c>
      <c r="E1693">
        <f>INDEX('d_분포'!$C$2:$C$5,RANDBETWEEN(1,4))*(0.9+0.2*RAND())</f>
        <v/>
      </c>
      <c r="F1693">
        <f>RAND()</f>
        <v/>
      </c>
      <c r="G1693">
        <f>IF('d_시나리오'!$J$3='d_시나리오'!$H$3,'d_시나리오'!$I$3,IF(F1693&lt;('d_시나리오'!$I$3-'d_시나리오'!$H$3)/('d_시나리오'!$J$3-'d_시나리오'!$H$3),'d_시나리오'!$H$3+SQRT(F1693*('d_시나리오'!$J$3-'d_시나리오'!$H$3)*('d_시나리오'!$I$3-'d_시나리오'!$H$3)),'d_시나리오'!$J$3-SQRT((1-F1693)*('d_시나리오'!$J$3-'d_시나리오'!$H$3)*('d_시나리오'!$J$3-'d_시나리오'!$I$3))))</f>
        <v/>
      </c>
      <c r="H1693">
        <f>RAND()</f>
        <v/>
      </c>
      <c r="I1693">
        <f>IF('d_시나리오'!$J$4='d_시나리오'!$H$4,'d_시나리오'!$I$4,IF(H1693&lt;('d_시나리오'!$I$4-'d_시나리오'!$H$4)/('d_시나리오'!$J$4-'d_시나리오'!$H$4),'d_시나리오'!$H$4+SQRT(H1693*('d_시나리오'!$J$4-'d_시나리오'!$H$4)*('d_시나리오'!$I$4-'d_시나리오'!$H$4)),'d_시나리오'!$J$4-SQRT((1-H1693)*('d_시나리오'!$J$4-'d_시나리오'!$H$4)*('d_시나리오'!$J$4-'d_시나리오'!$I$4))))</f>
        <v/>
      </c>
      <c r="J1693">
        <f>RAND()</f>
        <v/>
      </c>
      <c r="K1693">
        <f>IF('d_시나리오'!$J$5='d_시나리오'!$H$5,'d_시나리오'!$I$5,IF(J1693&lt;('d_시나리오'!$I$5-'d_시나리오'!$H$5)/('d_시나리오'!$J$5-'d_시나리오'!$H$5),'d_시나리오'!$H$5+SQRT(J1693*('d_시나리오'!$J$5-'d_시나리오'!$H$5)*('d_시나리오'!$I$5-'d_시나리오'!$H$5)),'d_시나리오'!$J$5-SQRT((1-J1693)*('d_시나리오'!$J$5-'d_시나리오'!$H$5)*('d_시나리오'!$J$5-'d_시나리오'!$I$5))))</f>
        <v/>
      </c>
      <c r="L1693">
        <f>RAND()</f>
        <v/>
      </c>
      <c r="M1693">
        <f>IF('d_시나리오'!$J$6='d_시나리오'!$H$6,'d_시나리오'!$I$6,IF(L1693&lt;('d_시나리오'!$I$6-'d_시나리오'!$H$6)/('d_시나리오'!$J$6-'d_시나리오'!$H$6),'d_시나리오'!$H$6+SQRT(L1693*('d_시나리오'!$J$6-'d_시나리오'!$H$6)*('d_시나리오'!$I$6-'d_시나리오'!$H$6)),'d_시나리오'!$J$6-SQRT((1-L1693)*('d_시나리오'!$J$6-'d_시나리오'!$H$6)*('d_시나리오'!$J$6-'d_시나리오'!$I$6))))</f>
        <v/>
      </c>
      <c r="N1693">
        <f>INDEX('d_분포'!$B$2:$B$57,RANDBETWEEN(1,56))</f>
        <v/>
      </c>
      <c r="O1693">
        <f>BETAINV(RAND(),5,5)</f>
        <v/>
      </c>
      <c r="P1693">
        <f>'d_고정'!$B$1*'6_기대효과'!$H$7*('d_시나리오'!$I$7/'d_고정'!$B$2)*B1693</f>
        <v/>
      </c>
      <c r="Q1693">
        <f>P1693*C1693</f>
        <v/>
      </c>
      <c r="R1693">
        <f>P1693*E1693</f>
        <v/>
      </c>
      <c r="S1693">
        <f>R1693*G1693</f>
        <v/>
      </c>
      <c r="T1693">
        <f>Q1693+S1693</f>
        <v/>
      </c>
      <c r="U1693">
        <f>(Q1693*D1693+S1693*I1693)*(1-O1693)</f>
        <v/>
      </c>
      <c r="V1693">
        <f>(R1693*K1693*N1693+'d_고정'!$B$3*('6_기대효과'!$H$7/8)*N1693*'d_고정'!$B$10*M1693*('6_기대효과'!$K$7/'d_고정'!$B$9))*(1-O1693)</f>
        <v/>
      </c>
      <c r="W1693">
        <f>(S1693*I1693+R1693*MAX(K1693-'d_고정'!$B$10*M1693*('6_기대효과'!$K$7/'d_고정'!$B$9),0)*N1693)*(1-O1693)</f>
        <v/>
      </c>
      <c r="X1693">
        <f>U1693+V1693</f>
        <v/>
      </c>
      <c r="Y1693">
        <f>U1693/('d_고정'!$B$5*'6_기대효과'!$H$7/8)/'d_고정'!$B$6</f>
        <v/>
      </c>
      <c r="Z1693">
        <f>U1693/('d_고정'!$B$8*'6_기대효과'!$H$7/8)</f>
        <v/>
      </c>
    </row>
    <row r="1694">
      <c r="A1694">
        <f>RAND()</f>
        <v/>
      </c>
      <c r="B1694">
        <f>IF('d_시나리오'!$J$2='d_시나리오'!$H$2,'d_시나리오'!$I$2,IF(A1694&lt;('d_시나리오'!$I$2-'d_시나리오'!$H$2)/('d_시나리오'!$J$2-'d_시나리오'!$H$2),'d_시나리오'!$H$2+SQRT(A1694*('d_시나리오'!$J$2-'d_시나리오'!$H$2)*('d_시나리오'!$I$2-'d_시나리오'!$H$2)),'d_시나리오'!$J$2-SQRT((1-A1694)*('d_시나리오'!$J$2-'d_시나리오'!$H$2)*('d_시나리오'!$J$2-'d_시나리오'!$I$2))))</f>
        <v/>
      </c>
      <c r="C1694">
        <f>BETAINV(RAND(),2,6)</f>
        <v/>
      </c>
      <c r="D1694">
        <f>INDEX('d_분포'!$A$2:$A$28,RANDBETWEEN(1,27))</f>
        <v/>
      </c>
      <c r="E1694">
        <f>INDEX('d_분포'!$C$2:$C$5,RANDBETWEEN(1,4))*(0.9+0.2*RAND())</f>
        <v/>
      </c>
      <c r="F1694">
        <f>RAND()</f>
        <v/>
      </c>
      <c r="G1694">
        <f>IF('d_시나리오'!$J$3='d_시나리오'!$H$3,'d_시나리오'!$I$3,IF(F1694&lt;('d_시나리오'!$I$3-'d_시나리오'!$H$3)/('d_시나리오'!$J$3-'d_시나리오'!$H$3),'d_시나리오'!$H$3+SQRT(F1694*('d_시나리오'!$J$3-'d_시나리오'!$H$3)*('d_시나리오'!$I$3-'d_시나리오'!$H$3)),'d_시나리오'!$J$3-SQRT((1-F1694)*('d_시나리오'!$J$3-'d_시나리오'!$H$3)*('d_시나리오'!$J$3-'d_시나리오'!$I$3))))</f>
        <v/>
      </c>
      <c r="H1694">
        <f>RAND()</f>
        <v/>
      </c>
      <c r="I1694">
        <f>IF('d_시나리오'!$J$4='d_시나리오'!$H$4,'d_시나리오'!$I$4,IF(H1694&lt;('d_시나리오'!$I$4-'d_시나리오'!$H$4)/('d_시나리오'!$J$4-'d_시나리오'!$H$4),'d_시나리오'!$H$4+SQRT(H1694*('d_시나리오'!$J$4-'d_시나리오'!$H$4)*('d_시나리오'!$I$4-'d_시나리오'!$H$4)),'d_시나리오'!$J$4-SQRT((1-H1694)*('d_시나리오'!$J$4-'d_시나리오'!$H$4)*('d_시나리오'!$J$4-'d_시나리오'!$I$4))))</f>
        <v/>
      </c>
      <c r="J1694">
        <f>RAND()</f>
        <v/>
      </c>
      <c r="K1694">
        <f>IF('d_시나리오'!$J$5='d_시나리오'!$H$5,'d_시나리오'!$I$5,IF(J1694&lt;('d_시나리오'!$I$5-'d_시나리오'!$H$5)/('d_시나리오'!$J$5-'d_시나리오'!$H$5),'d_시나리오'!$H$5+SQRT(J1694*('d_시나리오'!$J$5-'d_시나리오'!$H$5)*('d_시나리오'!$I$5-'d_시나리오'!$H$5)),'d_시나리오'!$J$5-SQRT((1-J1694)*('d_시나리오'!$J$5-'d_시나리오'!$H$5)*('d_시나리오'!$J$5-'d_시나리오'!$I$5))))</f>
        <v/>
      </c>
      <c r="L1694">
        <f>RAND()</f>
        <v/>
      </c>
      <c r="M1694">
        <f>IF('d_시나리오'!$J$6='d_시나리오'!$H$6,'d_시나리오'!$I$6,IF(L1694&lt;('d_시나리오'!$I$6-'d_시나리오'!$H$6)/('d_시나리오'!$J$6-'d_시나리오'!$H$6),'d_시나리오'!$H$6+SQRT(L1694*('d_시나리오'!$J$6-'d_시나리오'!$H$6)*('d_시나리오'!$I$6-'d_시나리오'!$H$6)),'d_시나리오'!$J$6-SQRT((1-L1694)*('d_시나리오'!$J$6-'d_시나리오'!$H$6)*('d_시나리오'!$J$6-'d_시나리오'!$I$6))))</f>
        <v/>
      </c>
      <c r="N1694">
        <f>INDEX('d_분포'!$B$2:$B$57,RANDBETWEEN(1,56))</f>
        <v/>
      </c>
      <c r="O1694">
        <f>BETAINV(RAND(),5,5)</f>
        <v/>
      </c>
      <c r="P1694">
        <f>'d_고정'!$B$1*'6_기대효과'!$H$7*('d_시나리오'!$I$7/'d_고정'!$B$2)*B1694</f>
        <v/>
      </c>
      <c r="Q1694">
        <f>P1694*C1694</f>
        <v/>
      </c>
      <c r="R1694">
        <f>P1694*E1694</f>
        <v/>
      </c>
      <c r="S1694">
        <f>R1694*G1694</f>
        <v/>
      </c>
      <c r="T1694">
        <f>Q1694+S1694</f>
        <v/>
      </c>
      <c r="U1694">
        <f>(Q1694*D1694+S1694*I1694)*(1-O1694)</f>
        <v/>
      </c>
      <c r="V1694">
        <f>(R1694*K1694*N1694+'d_고정'!$B$3*('6_기대효과'!$H$7/8)*N1694*'d_고정'!$B$10*M1694*('6_기대효과'!$K$7/'d_고정'!$B$9))*(1-O1694)</f>
        <v/>
      </c>
      <c r="W1694">
        <f>(S1694*I1694+R1694*MAX(K1694-'d_고정'!$B$10*M1694*('6_기대효과'!$K$7/'d_고정'!$B$9),0)*N1694)*(1-O1694)</f>
        <v/>
      </c>
      <c r="X1694">
        <f>U1694+V1694</f>
        <v/>
      </c>
      <c r="Y1694">
        <f>U1694/('d_고정'!$B$5*'6_기대효과'!$H$7/8)/'d_고정'!$B$6</f>
        <v/>
      </c>
      <c r="Z1694">
        <f>U1694/('d_고정'!$B$8*'6_기대효과'!$H$7/8)</f>
        <v/>
      </c>
    </row>
    <row r="1695">
      <c r="A1695">
        <f>RAND()</f>
        <v/>
      </c>
      <c r="B1695">
        <f>IF('d_시나리오'!$J$2='d_시나리오'!$H$2,'d_시나리오'!$I$2,IF(A1695&lt;('d_시나리오'!$I$2-'d_시나리오'!$H$2)/('d_시나리오'!$J$2-'d_시나리오'!$H$2),'d_시나리오'!$H$2+SQRT(A1695*('d_시나리오'!$J$2-'d_시나리오'!$H$2)*('d_시나리오'!$I$2-'d_시나리오'!$H$2)),'d_시나리오'!$J$2-SQRT((1-A1695)*('d_시나리오'!$J$2-'d_시나리오'!$H$2)*('d_시나리오'!$J$2-'d_시나리오'!$I$2))))</f>
        <v/>
      </c>
      <c r="C1695">
        <f>BETAINV(RAND(),2,6)</f>
        <v/>
      </c>
      <c r="D1695">
        <f>INDEX('d_분포'!$A$2:$A$28,RANDBETWEEN(1,27))</f>
        <v/>
      </c>
      <c r="E1695">
        <f>INDEX('d_분포'!$C$2:$C$5,RANDBETWEEN(1,4))*(0.9+0.2*RAND())</f>
        <v/>
      </c>
      <c r="F1695">
        <f>RAND()</f>
        <v/>
      </c>
      <c r="G1695">
        <f>IF('d_시나리오'!$J$3='d_시나리오'!$H$3,'d_시나리오'!$I$3,IF(F1695&lt;('d_시나리오'!$I$3-'d_시나리오'!$H$3)/('d_시나리오'!$J$3-'d_시나리오'!$H$3),'d_시나리오'!$H$3+SQRT(F1695*('d_시나리오'!$J$3-'d_시나리오'!$H$3)*('d_시나리오'!$I$3-'d_시나리오'!$H$3)),'d_시나리오'!$J$3-SQRT((1-F1695)*('d_시나리오'!$J$3-'d_시나리오'!$H$3)*('d_시나리오'!$J$3-'d_시나리오'!$I$3))))</f>
        <v/>
      </c>
      <c r="H1695">
        <f>RAND()</f>
        <v/>
      </c>
      <c r="I1695">
        <f>IF('d_시나리오'!$J$4='d_시나리오'!$H$4,'d_시나리오'!$I$4,IF(H1695&lt;('d_시나리오'!$I$4-'d_시나리오'!$H$4)/('d_시나리오'!$J$4-'d_시나리오'!$H$4),'d_시나리오'!$H$4+SQRT(H1695*('d_시나리오'!$J$4-'d_시나리오'!$H$4)*('d_시나리오'!$I$4-'d_시나리오'!$H$4)),'d_시나리오'!$J$4-SQRT((1-H1695)*('d_시나리오'!$J$4-'d_시나리오'!$H$4)*('d_시나리오'!$J$4-'d_시나리오'!$I$4))))</f>
        <v/>
      </c>
      <c r="J1695">
        <f>RAND()</f>
        <v/>
      </c>
      <c r="K1695">
        <f>IF('d_시나리오'!$J$5='d_시나리오'!$H$5,'d_시나리오'!$I$5,IF(J1695&lt;('d_시나리오'!$I$5-'d_시나리오'!$H$5)/('d_시나리오'!$J$5-'d_시나리오'!$H$5),'d_시나리오'!$H$5+SQRT(J1695*('d_시나리오'!$J$5-'d_시나리오'!$H$5)*('d_시나리오'!$I$5-'d_시나리오'!$H$5)),'d_시나리오'!$J$5-SQRT((1-J1695)*('d_시나리오'!$J$5-'d_시나리오'!$H$5)*('d_시나리오'!$J$5-'d_시나리오'!$I$5))))</f>
        <v/>
      </c>
      <c r="L1695">
        <f>RAND()</f>
        <v/>
      </c>
      <c r="M1695">
        <f>IF('d_시나리오'!$J$6='d_시나리오'!$H$6,'d_시나리오'!$I$6,IF(L1695&lt;('d_시나리오'!$I$6-'d_시나리오'!$H$6)/('d_시나리오'!$J$6-'d_시나리오'!$H$6),'d_시나리오'!$H$6+SQRT(L1695*('d_시나리오'!$J$6-'d_시나리오'!$H$6)*('d_시나리오'!$I$6-'d_시나리오'!$H$6)),'d_시나리오'!$J$6-SQRT((1-L1695)*('d_시나리오'!$J$6-'d_시나리오'!$H$6)*('d_시나리오'!$J$6-'d_시나리오'!$I$6))))</f>
        <v/>
      </c>
      <c r="N1695">
        <f>INDEX('d_분포'!$B$2:$B$57,RANDBETWEEN(1,56))</f>
        <v/>
      </c>
      <c r="O1695">
        <f>BETAINV(RAND(),5,5)</f>
        <v/>
      </c>
      <c r="P1695">
        <f>'d_고정'!$B$1*'6_기대효과'!$H$7*('d_시나리오'!$I$7/'d_고정'!$B$2)*B1695</f>
        <v/>
      </c>
      <c r="Q1695">
        <f>P1695*C1695</f>
        <v/>
      </c>
      <c r="R1695">
        <f>P1695*E1695</f>
        <v/>
      </c>
      <c r="S1695">
        <f>R1695*G1695</f>
        <v/>
      </c>
      <c r="T1695">
        <f>Q1695+S1695</f>
        <v/>
      </c>
      <c r="U1695">
        <f>(Q1695*D1695+S1695*I1695)*(1-O1695)</f>
        <v/>
      </c>
      <c r="V1695">
        <f>(R1695*K1695*N1695+'d_고정'!$B$3*('6_기대효과'!$H$7/8)*N1695*'d_고정'!$B$10*M1695*('6_기대효과'!$K$7/'d_고정'!$B$9))*(1-O1695)</f>
        <v/>
      </c>
      <c r="W1695">
        <f>(S1695*I1695+R1695*MAX(K1695-'d_고정'!$B$10*M1695*('6_기대효과'!$K$7/'d_고정'!$B$9),0)*N1695)*(1-O1695)</f>
        <v/>
      </c>
      <c r="X1695">
        <f>U1695+V1695</f>
        <v/>
      </c>
      <c r="Y1695">
        <f>U1695/('d_고정'!$B$5*'6_기대효과'!$H$7/8)/'d_고정'!$B$6</f>
        <v/>
      </c>
      <c r="Z1695">
        <f>U1695/('d_고정'!$B$8*'6_기대효과'!$H$7/8)</f>
        <v/>
      </c>
    </row>
    <row r="1696">
      <c r="A1696">
        <f>RAND()</f>
        <v/>
      </c>
      <c r="B1696">
        <f>IF('d_시나리오'!$J$2='d_시나리오'!$H$2,'d_시나리오'!$I$2,IF(A1696&lt;('d_시나리오'!$I$2-'d_시나리오'!$H$2)/('d_시나리오'!$J$2-'d_시나리오'!$H$2),'d_시나리오'!$H$2+SQRT(A1696*('d_시나리오'!$J$2-'d_시나리오'!$H$2)*('d_시나리오'!$I$2-'d_시나리오'!$H$2)),'d_시나리오'!$J$2-SQRT((1-A1696)*('d_시나리오'!$J$2-'d_시나리오'!$H$2)*('d_시나리오'!$J$2-'d_시나리오'!$I$2))))</f>
        <v/>
      </c>
      <c r="C1696">
        <f>BETAINV(RAND(),2,6)</f>
        <v/>
      </c>
      <c r="D1696">
        <f>INDEX('d_분포'!$A$2:$A$28,RANDBETWEEN(1,27))</f>
        <v/>
      </c>
      <c r="E1696">
        <f>INDEX('d_분포'!$C$2:$C$5,RANDBETWEEN(1,4))*(0.9+0.2*RAND())</f>
        <v/>
      </c>
      <c r="F1696">
        <f>RAND()</f>
        <v/>
      </c>
      <c r="G1696">
        <f>IF('d_시나리오'!$J$3='d_시나리오'!$H$3,'d_시나리오'!$I$3,IF(F1696&lt;('d_시나리오'!$I$3-'d_시나리오'!$H$3)/('d_시나리오'!$J$3-'d_시나리오'!$H$3),'d_시나리오'!$H$3+SQRT(F1696*('d_시나리오'!$J$3-'d_시나리오'!$H$3)*('d_시나리오'!$I$3-'d_시나리오'!$H$3)),'d_시나리오'!$J$3-SQRT((1-F1696)*('d_시나리오'!$J$3-'d_시나리오'!$H$3)*('d_시나리오'!$J$3-'d_시나리오'!$I$3))))</f>
        <v/>
      </c>
      <c r="H1696">
        <f>RAND()</f>
        <v/>
      </c>
      <c r="I1696">
        <f>IF('d_시나리오'!$J$4='d_시나리오'!$H$4,'d_시나리오'!$I$4,IF(H1696&lt;('d_시나리오'!$I$4-'d_시나리오'!$H$4)/('d_시나리오'!$J$4-'d_시나리오'!$H$4),'d_시나리오'!$H$4+SQRT(H1696*('d_시나리오'!$J$4-'d_시나리오'!$H$4)*('d_시나리오'!$I$4-'d_시나리오'!$H$4)),'d_시나리오'!$J$4-SQRT((1-H1696)*('d_시나리오'!$J$4-'d_시나리오'!$H$4)*('d_시나리오'!$J$4-'d_시나리오'!$I$4))))</f>
        <v/>
      </c>
      <c r="J1696">
        <f>RAND()</f>
        <v/>
      </c>
      <c r="K1696">
        <f>IF('d_시나리오'!$J$5='d_시나리오'!$H$5,'d_시나리오'!$I$5,IF(J1696&lt;('d_시나리오'!$I$5-'d_시나리오'!$H$5)/('d_시나리오'!$J$5-'d_시나리오'!$H$5),'d_시나리오'!$H$5+SQRT(J1696*('d_시나리오'!$J$5-'d_시나리오'!$H$5)*('d_시나리오'!$I$5-'d_시나리오'!$H$5)),'d_시나리오'!$J$5-SQRT((1-J1696)*('d_시나리오'!$J$5-'d_시나리오'!$H$5)*('d_시나리오'!$J$5-'d_시나리오'!$I$5))))</f>
        <v/>
      </c>
      <c r="L1696">
        <f>RAND()</f>
        <v/>
      </c>
      <c r="M1696">
        <f>IF('d_시나리오'!$J$6='d_시나리오'!$H$6,'d_시나리오'!$I$6,IF(L1696&lt;('d_시나리오'!$I$6-'d_시나리오'!$H$6)/('d_시나리오'!$J$6-'d_시나리오'!$H$6),'d_시나리오'!$H$6+SQRT(L1696*('d_시나리오'!$J$6-'d_시나리오'!$H$6)*('d_시나리오'!$I$6-'d_시나리오'!$H$6)),'d_시나리오'!$J$6-SQRT((1-L1696)*('d_시나리오'!$J$6-'d_시나리오'!$H$6)*('d_시나리오'!$J$6-'d_시나리오'!$I$6))))</f>
        <v/>
      </c>
      <c r="N1696">
        <f>INDEX('d_분포'!$B$2:$B$57,RANDBETWEEN(1,56))</f>
        <v/>
      </c>
      <c r="O1696">
        <f>BETAINV(RAND(),5,5)</f>
        <v/>
      </c>
      <c r="P1696">
        <f>'d_고정'!$B$1*'6_기대효과'!$H$7*('d_시나리오'!$I$7/'d_고정'!$B$2)*B1696</f>
        <v/>
      </c>
      <c r="Q1696">
        <f>P1696*C1696</f>
        <v/>
      </c>
      <c r="R1696">
        <f>P1696*E1696</f>
        <v/>
      </c>
      <c r="S1696">
        <f>R1696*G1696</f>
        <v/>
      </c>
      <c r="T1696">
        <f>Q1696+S1696</f>
        <v/>
      </c>
      <c r="U1696">
        <f>(Q1696*D1696+S1696*I1696)*(1-O1696)</f>
        <v/>
      </c>
      <c r="V1696">
        <f>(R1696*K1696*N1696+'d_고정'!$B$3*('6_기대효과'!$H$7/8)*N1696*'d_고정'!$B$10*M1696*('6_기대효과'!$K$7/'d_고정'!$B$9))*(1-O1696)</f>
        <v/>
      </c>
      <c r="W1696">
        <f>(S1696*I1696+R1696*MAX(K1696-'d_고정'!$B$10*M1696*('6_기대효과'!$K$7/'d_고정'!$B$9),0)*N1696)*(1-O1696)</f>
        <v/>
      </c>
      <c r="X1696">
        <f>U1696+V1696</f>
        <v/>
      </c>
      <c r="Y1696">
        <f>U1696/('d_고정'!$B$5*'6_기대효과'!$H$7/8)/'d_고정'!$B$6</f>
        <v/>
      </c>
      <c r="Z1696">
        <f>U1696/('d_고정'!$B$8*'6_기대효과'!$H$7/8)</f>
        <v/>
      </c>
    </row>
    <row r="1697">
      <c r="A1697">
        <f>RAND()</f>
        <v/>
      </c>
      <c r="B1697">
        <f>IF('d_시나리오'!$J$2='d_시나리오'!$H$2,'d_시나리오'!$I$2,IF(A1697&lt;('d_시나리오'!$I$2-'d_시나리오'!$H$2)/('d_시나리오'!$J$2-'d_시나리오'!$H$2),'d_시나리오'!$H$2+SQRT(A1697*('d_시나리오'!$J$2-'d_시나리오'!$H$2)*('d_시나리오'!$I$2-'d_시나리오'!$H$2)),'d_시나리오'!$J$2-SQRT((1-A1697)*('d_시나리오'!$J$2-'d_시나리오'!$H$2)*('d_시나리오'!$J$2-'d_시나리오'!$I$2))))</f>
        <v/>
      </c>
      <c r="C1697">
        <f>BETAINV(RAND(),2,6)</f>
        <v/>
      </c>
      <c r="D1697">
        <f>INDEX('d_분포'!$A$2:$A$28,RANDBETWEEN(1,27))</f>
        <v/>
      </c>
      <c r="E1697">
        <f>INDEX('d_분포'!$C$2:$C$5,RANDBETWEEN(1,4))*(0.9+0.2*RAND())</f>
        <v/>
      </c>
      <c r="F1697">
        <f>RAND()</f>
        <v/>
      </c>
      <c r="G1697">
        <f>IF('d_시나리오'!$J$3='d_시나리오'!$H$3,'d_시나리오'!$I$3,IF(F1697&lt;('d_시나리오'!$I$3-'d_시나리오'!$H$3)/('d_시나리오'!$J$3-'d_시나리오'!$H$3),'d_시나리오'!$H$3+SQRT(F1697*('d_시나리오'!$J$3-'d_시나리오'!$H$3)*('d_시나리오'!$I$3-'d_시나리오'!$H$3)),'d_시나리오'!$J$3-SQRT((1-F1697)*('d_시나리오'!$J$3-'d_시나리오'!$H$3)*('d_시나리오'!$J$3-'d_시나리오'!$I$3))))</f>
        <v/>
      </c>
      <c r="H1697">
        <f>RAND()</f>
        <v/>
      </c>
      <c r="I1697">
        <f>IF('d_시나리오'!$J$4='d_시나리오'!$H$4,'d_시나리오'!$I$4,IF(H1697&lt;('d_시나리오'!$I$4-'d_시나리오'!$H$4)/('d_시나리오'!$J$4-'d_시나리오'!$H$4),'d_시나리오'!$H$4+SQRT(H1697*('d_시나리오'!$J$4-'d_시나리오'!$H$4)*('d_시나리오'!$I$4-'d_시나리오'!$H$4)),'d_시나리오'!$J$4-SQRT((1-H1697)*('d_시나리오'!$J$4-'d_시나리오'!$H$4)*('d_시나리오'!$J$4-'d_시나리오'!$I$4))))</f>
        <v/>
      </c>
      <c r="J1697">
        <f>RAND()</f>
        <v/>
      </c>
      <c r="K1697">
        <f>IF('d_시나리오'!$J$5='d_시나리오'!$H$5,'d_시나리오'!$I$5,IF(J1697&lt;('d_시나리오'!$I$5-'d_시나리오'!$H$5)/('d_시나리오'!$J$5-'d_시나리오'!$H$5),'d_시나리오'!$H$5+SQRT(J1697*('d_시나리오'!$J$5-'d_시나리오'!$H$5)*('d_시나리오'!$I$5-'d_시나리오'!$H$5)),'d_시나리오'!$J$5-SQRT((1-J1697)*('d_시나리오'!$J$5-'d_시나리오'!$H$5)*('d_시나리오'!$J$5-'d_시나리오'!$I$5))))</f>
        <v/>
      </c>
      <c r="L1697">
        <f>RAND()</f>
        <v/>
      </c>
      <c r="M1697">
        <f>IF('d_시나리오'!$J$6='d_시나리오'!$H$6,'d_시나리오'!$I$6,IF(L1697&lt;('d_시나리오'!$I$6-'d_시나리오'!$H$6)/('d_시나리오'!$J$6-'d_시나리오'!$H$6),'d_시나리오'!$H$6+SQRT(L1697*('d_시나리오'!$J$6-'d_시나리오'!$H$6)*('d_시나리오'!$I$6-'d_시나리오'!$H$6)),'d_시나리오'!$J$6-SQRT((1-L1697)*('d_시나리오'!$J$6-'d_시나리오'!$H$6)*('d_시나리오'!$J$6-'d_시나리오'!$I$6))))</f>
        <v/>
      </c>
      <c r="N1697">
        <f>INDEX('d_분포'!$B$2:$B$57,RANDBETWEEN(1,56))</f>
        <v/>
      </c>
      <c r="O1697">
        <f>BETAINV(RAND(),5,5)</f>
        <v/>
      </c>
      <c r="P1697">
        <f>'d_고정'!$B$1*'6_기대효과'!$H$7*('d_시나리오'!$I$7/'d_고정'!$B$2)*B1697</f>
        <v/>
      </c>
      <c r="Q1697">
        <f>P1697*C1697</f>
        <v/>
      </c>
      <c r="R1697">
        <f>P1697*E1697</f>
        <v/>
      </c>
      <c r="S1697">
        <f>R1697*G1697</f>
        <v/>
      </c>
      <c r="T1697">
        <f>Q1697+S1697</f>
        <v/>
      </c>
      <c r="U1697">
        <f>(Q1697*D1697+S1697*I1697)*(1-O1697)</f>
        <v/>
      </c>
      <c r="V1697">
        <f>(R1697*K1697*N1697+'d_고정'!$B$3*('6_기대효과'!$H$7/8)*N1697*'d_고정'!$B$10*M1697*('6_기대효과'!$K$7/'d_고정'!$B$9))*(1-O1697)</f>
        <v/>
      </c>
      <c r="W1697">
        <f>(S1697*I1697+R1697*MAX(K1697-'d_고정'!$B$10*M1697*('6_기대효과'!$K$7/'d_고정'!$B$9),0)*N1697)*(1-O1697)</f>
        <v/>
      </c>
      <c r="X1697">
        <f>U1697+V1697</f>
        <v/>
      </c>
      <c r="Y1697">
        <f>U1697/('d_고정'!$B$5*'6_기대효과'!$H$7/8)/'d_고정'!$B$6</f>
        <v/>
      </c>
      <c r="Z1697">
        <f>U1697/('d_고정'!$B$8*'6_기대효과'!$H$7/8)</f>
        <v/>
      </c>
    </row>
    <row r="1698">
      <c r="A1698">
        <f>RAND()</f>
        <v/>
      </c>
      <c r="B1698">
        <f>IF('d_시나리오'!$J$2='d_시나리오'!$H$2,'d_시나리오'!$I$2,IF(A1698&lt;('d_시나리오'!$I$2-'d_시나리오'!$H$2)/('d_시나리오'!$J$2-'d_시나리오'!$H$2),'d_시나리오'!$H$2+SQRT(A1698*('d_시나리오'!$J$2-'d_시나리오'!$H$2)*('d_시나리오'!$I$2-'d_시나리오'!$H$2)),'d_시나리오'!$J$2-SQRT((1-A1698)*('d_시나리오'!$J$2-'d_시나리오'!$H$2)*('d_시나리오'!$J$2-'d_시나리오'!$I$2))))</f>
        <v/>
      </c>
      <c r="C1698">
        <f>BETAINV(RAND(),2,6)</f>
        <v/>
      </c>
      <c r="D1698">
        <f>INDEX('d_분포'!$A$2:$A$28,RANDBETWEEN(1,27))</f>
        <v/>
      </c>
      <c r="E1698">
        <f>INDEX('d_분포'!$C$2:$C$5,RANDBETWEEN(1,4))*(0.9+0.2*RAND())</f>
        <v/>
      </c>
      <c r="F1698">
        <f>RAND()</f>
        <v/>
      </c>
      <c r="G1698">
        <f>IF('d_시나리오'!$J$3='d_시나리오'!$H$3,'d_시나리오'!$I$3,IF(F1698&lt;('d_시나리오'!$I$3-'d_시나리오'!$H$3)/('d_시나리오'!$J$3-'d_시나리오'!$H$3),'d_시나리오'!$H$3+SQRT(F1698*('d_시나리오'!$J$3-'d_시나리오'!$H$3)*('d_시나리오'!$I$3-'d_시나리오'!$H$3)),'d_시나리오'!$J$3-SQRT((1-F1698)*('d_시나리오'!$J$3-'d_시나리오'!$H$3)*('d_시나리오'!$J$3-'d_시나리오'!$I$3))))</f>
        <v/>
      </c>
      <c r="H1698">
        <f>RAND()</f>
        <v/>
      </c>
      <c r="I1698">
        <f>IF('d_시나리오'!$J$4='d_시나리오'!$H$4,'d_시나리오'!$I$4,IF(H1698&lt;('d_시나리오'!$I$4-'d_시나리오'!$H$4)/('d_시나리오'!$J$4-'d_시나리오'!$H$4),'d_시나리오'!$H$4+SQRT(H1698*('d_시나리오'!$J$4-'d_시나리오'!$H$4)*('d_시나리오'!$I$4-'d_시나리오'!$H$4)),'d_시나리오'!$J$4-SQRT((1-H1698)*('d_시나리오'!$J$4-'d_시나리오'!$H$4)*('d_시나리오'!$J$4-'d_시나리오'!$I$4))))</f>
        <v/>
      </c>
      <c r="J1698">
        <f>RAND()</f>
        <v/>
      </c>
      <c r="K1698">
        <f>IF('d_시나리오'!$J$5='d_시나리오'!$H$5,'d_시나리오'!$I$5,IF(J1698&lt;('d_시나리오'!$I$5-'d_시나리오'!$H$5)/('d_시나리오'!$J$5-'d_시나리오'!$H$5),'d_시나리오'!$H$5+SQRT(J1698*('d_시나리오'!$J$5-'d_시나리오'!$H$5)*('d_시나리오'!$I$5-'d_시나리오'!$H$5)),'d_시나리오'!$J$5-SQRT((1-J1698)*('d_시나리오'!$J$5-'d_시나리오'!$H$5)*('d_시나리오'!$J$5-'d_시나리오'!$I$5))))</f>
        <v/>
      </c>
      <c r="L1698">
        <f>RAND()</f>
        <v/>
      </c>
      <c r="M1698">
        <f>IF('d_시나리오'!$J$6='d_시나리오'!$H$6,'d_시나리오'!$I$6,IF(L1698&lt;('d_시나리오'!$I$6-'d_시나리오'!$H$6)/('d_시나리오'!$J$6-'d_시나리오'!$H$6),'d_시나리오'!$H$6+SQRT(L1698*('d_시나리오'!$J$6-'d_시나리오'!$H$6)*('d_시나리오'!$I$6-'d_시나리오'!$H$6)),'d_시나리오'!$J$6-SQRT((1-L1698)*('d_시나리오'!$J$6-'d_시나리오'!$H$6)*('d_시나리오'!$J$6-'d_시나리오'!$I$6))))</f>
        <v/>
      </c>
      <c r="N1698">
        <f>INDEX('d_분포'!$B$2:$B$57,RANDBETWEEN(1,56))</f>
        <v/>
      </c>
      <c r="O1698">
        <f>BETAINV(RAND(),5,5)</f>
        <v/>
      </c>
      <c r="P1698">
        <f>'d_고정'!$B$1*'6_기대효과'!$H$7*('d_시나리오'!$I$7/'d_고정'!$B$2)*B1698</f>
        <v/>
      </c>
      <c r="Q1698">
        <f>P1698*C1698</f>
        <v/>
      </c>
      <c r="R1698">
        <f>P1698*E1698</f>
        <v/>
      </c>
      <c r="S1698">
        <f>R1698*G1698</f>
        <v/>
      </c>
      <c r="T1698">
        <f>Q1698+S1698</f>
        <v/>
      </c>
      <c r="U1698">
        <f>(Q1698*D1698+S1698*I1698)*(1-O1698)</f>
        <v/>
      </c>
      <c r="V1698">
        <f>(R1698*K1698*N1698+'d_고정'!$B$3*('6_기대효과'!$H$7/8)*N1698*'d_고정'!$B$10*M1698*('6_기대효과'!$K$7/'d_고정'!$B$9))*(1-O1698)</f>
        <v/>
      </c>
      <c r="W1698">
        <f>(S1698*I1698+R1698*MAX(K1698-'d_고정'!$B$10*M1698*('6_기대효과'!$K$7/'d_고정'!$B$9),0)*N1698)*(1-O1698)</f>
        <v/>
      </c>
      <c r="X1698">
        <f>U1698+V1698</f>
        <v/>
      </c>
      <c r="Y1698">
        <f>U1698/('d_고정'!$B$5*'6_기대효과'!$H$7/8)/'d_고정'!$B$6</f>
        <v/>
      </c>
      <c r="Z1698">
        <f>U1698/('d_고정'!$B$8*'6_기대효과'!$H$7/8)</f>
        <v/>
      </c>
    </row>
    <row r="1699">
      <c r="A1699">
        <f>RAND()</f>
        <v/>
      </c>
      <c r="B1699">
        <f>IF('d_시나리오'!$J$2='d_시나리오'!$H$2,'d_시나리오'!$I$2,IF(A1699&lt;('d_시나리오'!$I$2-'d_시나리오'!$H$2)/('d_시나리오'!$J$2-'d_시나리오'!$H$2),'d_시나리오'!$H$2+SQRT(A1699*('d_시나리오'!$J$2-'d_시나리오'!$H$2)*('d_시나리오'!$I$2-'d_시나리오'!$H$2)),'d_시나리오'!$J$2-SQRT((1-A1699)*('d_시나리오'!$J$2-'d_시나리오'!$H$2)*('d_시나리오'!$J$2-'d_시나리오'!$I$2))))</f>
        <v/>
      </c>
      <c r="C1699">
        <f>BETAINV(RAND(),2,6)</f>
        <v/>
      </c>
      <c r="D1699">
        <f>INDEX('d_분포'!$A$2:$A$28,RANDBETWEEN(1,27))</f>
        <v/>
      </c>
      <c r="E1699">
        <f>INDEX('d_분포'!$C$2:$C$5,RANDBETWEEN(1,4))*(0.9+0.2*RAND())</f>
        <v/>
      </c>
      <c r="F1699">
        <f>RAND()</f>
        <v/>
      </c>
      <c r="G1699">
        <f>IF('d_시나리오'!$J$3='d_시나리오'!$H$3,'d_시나리오'!$I$3,IF(F1699&lt;('d_시나리오'!$I$3-'d_시나리오'!$H$3)/('d_시나리오'!$J$3-'d_시나리오'!$H$3),'d_시나리오'!$H$3+SQRT(F1699*('d_시나리오'!$J$3-'d_시나리오'!$H$3)*('d_시나리오'!$I$3-'d_시나리오'!$H$3)),'d_시나리오'!$J$3-SQRT((1-F1699)*('d_시나리오'!$J$3-'d_시나리오'!$H$3)*('d_시나리오'!$J$3-'d_시나리오'!$I$3))))</f>
        <v/>
      </c>
      <c r="H1699">
        <f>RAND()</f>
        <v/>
      </c>
      <c r="I1699">
        <f>IF('d_시나리오'!$J$4='d_시나리오'!$H$4,'d_시나리오'!$I$4,IF(H1699&lt;('d_시나리오'!$I$4-'d_시나리오'!$H$4)/('d_시나리오'!$J$4-'d_시나리오'!$H$4),'d_시나리오'!$H$4+SQRT(H1699*('d_시나리오'!$J$4-'d_시나리오'!$H$4)*('d_시나리오'!$I$4-'d_시나리오'!$H$4)),'d_시나리오'!$J$4-SQRT((1-H1699)*('d_시나리오'!$J$4-'d_시나리오'!$H$4)*('d_시나리오'!$J$4-'d_시나리오'!$I$4))))</f>
        <v/>
      </c>
      <c r="J1699">
        <f>RAND()</f>
        <v/>
      </c>
      <c r="K1699">
        <f>IF('d_시나리오'!$J$5='d_시나리오'!$H$5,'d_시나리오'!$I$5,IF(J1699&lt;('d_시나리오'!$I$5-'d_시나리오'!$H$5)/('d_시나리오'!$J$5-'d_시나리오'!$H$5),'d_시나리오'!$H$5+SQRT(J1699*('d_시나리오'!$J$5-'d_시나리오'!$H$5)*('d_시나리오'!$I$5-'d_시나리오'!$H$5)),'d_시나리오'!$J$5-SQRT((1-J1699)*('d_시나리오'!$J$5-'d_시나리오'!$H$5)*('d_시나리오'!$J$5-'d_시나리오'!$I$5))))</f>
        <v/>
      </c>
      <c r="L1699">
        <f>RAND()</f>
        <v/>
      </c>
      <c r="M1699">
        <f>IF('d_시나리오'!$J$6='d_시나리오'!$H$6,'d_시나리오'!$I$6,IF(L1699&lt;('d_시나리오'!$I$6-'d_시나리오'!$H$6)/('d_시나리오'!$J$6-'d_시나리오'!$H$6),'d_시나리오'!$H$6+SQRT(L1699*('d_시나리오'!$J$6-'d_시나리오'!$H$6)*('d_시나리오'!$I$6-'d_시나리오'!$H$6)),'d_시나리오'!$J$6-SQRT((1-L1699)*('d_시나리오'!$J$6-'d_시나리오'!$H$6)*('d_시나리오'!$J$6-'d_시나리오'!$I$6))))</f>
        <v/>
      </c>
      <c r="N1699">
        <f>INDEX('d_분포'!$B$2:$B$57,RANDBETWEEN(1,56))</f>
        <v/>
      </c>
      <c r="O1699">
        <f>BETAINV(RAND(),5,5)</f>
        <v/>
      </c>
      <c r="P1699">
        <f>'d_고정'!$B$1*'6_기대효과'!$H$7*('d_시나리오'!$I$7/'d_고정'!$B$2)*B1699</f>
        <v/>
      </c>
      <c r="Q1699">
        <f>P1699*C1699</f>
        <v/>
      </c>
      <c r="R1699">
        <f>P1699*E1699</f>
        <v/>
      </c>
      <c r="S1699">
        <f>R1699*G1699</f>
        <v/>
      </c>
      <c r="T1699">
        <f>Q1699+S1699</f>
        <v/>
      </c>
      <c r="U1699">
        <f>(Q1699*D1699+S1699*I1699)*(1-O1699)</f>
        <v/>
      </c>
      <c r="V1699">
        <f>(R1699*K1699*N1699+'d_고정'!$B$3*('6_기대효과'!$H$7/8)*N1699*'d_고정'!$B$10*M1699*('6_기대효과'!$K$7/'d_고정'!$B$9))*(1-O1699)</f>
        <v/>
      </c>
      <c r="W1699">
        <f>(S1699*I1699+R1699*MAX(K1699-'d_고정'!$B$10*M1699*('6_기대효과'!$K$7/'d_고정'!$B$9),0)*N1699)*(1-O1699)</f>
        <v/>
      </c>
      <c r="X1699">
        <f>U1699+V1699</f>
        <v/>
      </c>
      <c r="Y1699">
        <f>U1699/('d_고정'!$B$5*'6_기대효과'!$H$7/8)/'d_고정'!$B$6</f>
        <v/>
      </c>
      <c r="Z1699">
        <f>U1699/('d_고정'!$B$8*'6_기대효과'!$H$7/8)</f>
        <v/>
      </c>
    </row>
    <row r="1700">
      <c r="A1700">
        <f>RAND()</f>
        <v/>
      </c>
      <c r="B1700">
        <f>IF('d_시나리오'!$J$2='d_시나리오'!$H$2,'d_시나리오'!$I$2,IF(A1700&lt;('d_시나리오'!$I$2-'d_시나리오'!$H$2)/('d_시나리오'!$J$2-'d_시나리오'!$H$2),'d_시나리오'!$H$2+SQRT(A1700*('d_시나리오'!$J$2-'d_시나리오'!$H$2)*('d_시나리오'!$I$2-'d_시나리오'!$H$2)),'d_시나리오'!$J$2-SQRT((1-A1700)*('d_시나리오'!$J$2-'d_시나리오'!$H$2)*('d_시나리오'!$J$2-'d_시나리오'!$I$2))))</f>
        <v/>
      </c>
      <c r="C1700">
        <f>BETAINV(RAND(),2,6)</f>
        <v/>
      </c>
      <c r="D1700">
        <f>INDEX('d_분포'!$A$2:$A$28,RANDBETWEEN(1,27))</f>
        <v/>
      </c>
      <c r="E1700">
        <f>INDEX('d_분포'!$C$2:$C$5,RANDBETWEEN(1,4))*(0.9+0.2*RAND())</f>
        <v/>
      </c>
      <c r="F1700">
        <f>RAND()</f>
        <v/>
      </c>
      <c r="G1700">
        <f>IF('d_시나리오'!$J$3='d_시나리오'!$H$3,'d_시나리오'!$I$3,IF(F1700&lt;('d_시나리오'!$I$3-'d_시나리오'!$H$3)/('d_시나리오'!$J$3-'d_시나리오'!$H$3),'d_시나리오'!$H$3+SQRT(F1700*('d_시나리오'!$J$3-'d_시나리오'!$H$3)*('d_시나리오'!$I$3-'d_시나리오'!$H$3)),'d_시나리오'!$J$3-SQRT((1-F1700)*('d_시나리오'!$J$3-'d_시나리오'!$H$3)*('d_시나리오'!$J$3-'d_시나리오'!$I$3))))</f>
        <v/>
      </c>
      <c r="H1700">
        <f>RAND()</f>
        <v/>
      </c>
      <c r="I1700">
        <f>IF('d_시나리오'!$J$4='d_시나리오'!$H$4,'d_시나리오'!$I$4,IF(H1700&lt;('d_시나리오'!$I$4-'d_시나리오'!$H$4)/('d_시나리오'!$J$4-'d_시나리오'!$H$4),'d_시나리오'!$H$4+SQRT(H1700*('d_시나리오'!$J$4-'d_시나리오'!$H$4)*('d_시나리오'!$I$4-'d_시나리오'!$H$4)),'d_시나리오'!$J$4-SQRT((1-H1700)*('d_시나리오'!$J$4-'d_시나리오'!$H$4)*('d_시나리오'!$J$4-'d_시나리오'!$I$4))))</f>
        <v/>
      </c>
      <c r="J1700">
        <f>RAND()</f>
        <v/>
      </c>
      <c r="K1700">
        <f>IF('d_시나리오'!$J$5='d_시나리오'!$H$5,'d_시나리오'!$I$5,IF(J1700&lt;('d_시나리오'!$I$5-'d_시나리오'!$H$5)/('d_시나리오'!$J$5-'d_시나리오'!$H$5),'d_시나리오'!$H$5+SQRT(J1700*('d_시나리오'!$J$5-'d_시나리오'!$H$5)*('d_시나리오'!$I$5-'d_시나리오'!$H$5)),'d_시나리오'!$J$5-SQRT((1-J1700)*('d_시나리오'!$J$5-'d_시나리오'!$H$5)*('d_시나리오'!$J$5-'d_시나리오'!$I$5))))</f>
        <v/>
      </c>
      <c r="L1700">
        <f>RAND()</f>
        <v/>
      </c>
      <c r="M1700">
        <f>IF('d_시나리오'!$J$6='d_시나리오'!$H$6,'d_시나리오'!$I$6,IF(L1700&lt;('d_시나리오'!$I$6-'d_시나리오'!$H$6)/('d_시나리오'!$J$6-'d_시나리오'!$H$6),'d_시나리오'!$H$6+SQRT(L1700*('d_시나리오'!$J$6-'d_시나리오'!$H$6)*('d_시나리오'!$I$6-'d_시나리오'!$H$6)),'d_시나리오'!$J$6-SQRT((1-L1700)*('d_시나리오'!$J$6-'d_시나리오'!$H$6)*('d_시나리오'!$J$6-'d_시나리오'!$I$6))))</f>
        <v/>
      </c>
      <c r="N1700">
        <f>INDEX('d_분포'!$B$2:$B$57,RANDBETWEEN(1,56))</f>
        <v/>
      </c>
      <c r="O1700">
        <f>BETAINV(RAND(),5,5)</f>
        <v/>
      </c>
      <c r="P1700">
        <f>'d_고정'!$B$1*'6_기대효과'!$H$7*('d_시나리오'!$I$7/'d_고정'!$B$2)*B1700</f>
        <v/>
      </c>
      <c r="Q1700">
        <f>P1700*C1700</f>
        <v/>
      </c>
      <c r="R1700">
        <f>P1700*E1700</f>
        <v/>
      </c>
      <c r="S1700">
        <f>R1700*G1700</f>
        <v/>
      </c>
      <c r="T1700">
        <f>Q1700+S1700</f>
        <v/>
      </c>
      <c r="U1700">
        <f>(Q1700*D1700+S1700*I1700)*(1-O1700)</f>
        <v/>
      </c>
      <c r="V1700">
        <f>(R1700*K1700*N1700+'d_고정'!$B$3*('6_기대효과'!$H$7/8)*N1700*'d_고정'!$B$10*M1700*('6_기대효과'!$K$7/'d_고정'!$B$9))*(1-O1700)</f>
        <v/>
      </c>
      <c r="W1700">
        <f>(S1700*I1700+R1700*MAX(K1700-'d_고정'!$B$10*M1700*('6_기대효과'!$K$7/'d_고정'!$B$9),0)*N1700)*(1-O1700)</f>
        <v/>
      </c>
      <c r="X1700">
        <f>U1700+V1700</f>
        <v/>
      </c>
      <c r="Y1700">
        <f>U1700/('d_고정'!$B$5*'6_기대효과'!$H$7/8)/'d_고정'!$B$6</f>
        <v/>
      </c>
      <c r="Z1700">
        <f>U1700/('d_고정'!$B$8*'6_기대효과'!$H$7/8)</f>
        <v/>
      </c>
    </row>
    <row r="1701">
      <c r="A1701">
        <f>RAND()</f>
        <v/>
      </c>
      <c r="B1701">
        <f>IF('d_시나리오'!$J$2='d_시나리오'!$H$2,'d_시나리오'!$I$2,IF(A1701&lt;('d_시나리오'!$I$2-'d_시나리오'!$H$2)/('d_시나리오'!$J$2-'d_시나리오'!$H$2),'d_시나리오'!$H$2+SQRT(A1701*('d_시나리오'!$J$2-'d_시나리오'!$H$2)*('d_시나리오'!$I$2-'d_시나리오'!$H$2)),'d_시나리오'!$J$2-SQRT((1-A1701)*('d_시나리오'!$J$2-'d_시나리오'!$H$2)*('d_시나리오'!$J$2-'d_시나리오'!$I$2))))</f>
        <v/>
      </c>
      <c r="C1701">
        <f>BETAINV(RAND(),2,6)</f>
        <v/>
      </c>
      <c r="D1701">
        <f>INDEX('d_분포'!$A$2:$A$28,RANDBETWEEN(1,27))</f>
        <v/>
      </c>
      <c r="E1701">
        <f>INDEX('d_분포'!$C$2:$C$5,RANDBETWEEN(1,4))*(0.9+0.2*RAND())</f>
        <v/>
      </c>
      <c r="F1701">
        <f>RAND()</f>
        <v/>
      </c>
      <c r="G1701">
        <f>IF('d_시나리오'!$J$3='d_시나리오'!$H$3,'d_시나리오'!$I$3,IF(F1701&lt;('d_시나리오'!$I$3-'d_시나리오'!$H$3)/('d_시나리오'!$J$3-'d_시나리오'!$H$3),'d_시나리오'!$H$3+SQRT(F1701*('d_시나리오'!$J$3-'d_시나리오'!$H$3)*('d_시나리오'!$I$3-'d_시나리오'!$H$3)),'d_시나리오'!$J$3-SQRT((1-F1701)*('d_시나리오'!$J$3-'d_시나리오'!$H$3)*('d_시나리오'!$J$3-'d_시나리오'!$I$3))))</f>
        <v/>
      </c>
      <c r="H1701">
        <f>RAND()</f>
        <v/>
      </c>
      <c r="I1701">
        <f>IF('d_시나리오'!$J$4='d_시나리오'!$H$4,'d_시나리오'!$I$4,IF(H1701&lt;('d_시나리오'!$I$4-'d_시나리오'!$H$4)/('d_시나리오'!$J$4-'d_시나리오'!$H$4),'d_시나리오'!$H$4+SQRT(H1701*('d_시나리오'!$J$4-'d_시나리오'!$H$4)*('d_시나리오'!$I$4-'d_시나리오'!$H$4)),'d_시나리오'!$J$4-SQRT((1-H1701)*('d_시나리오'!$J$4-'d_시나리오'!$H$4)*('d_시나리오'!$J$4-'d_시나리오'!$I$4))))</f>
        <v/>
      </c>
      <c r="J1701">
        <f>RAND()</f>
        <v/>
      </c>
      <c r="K1701">
        <f>IF('d_시나리오'!$J$5='d_시나리오'!$H$5,'d_시나리오'!$I$5,IF(J1701&lt;('d_시나리오'!$I$5-'d_시나리오'!$H$5)/('d_시나리오'!$J$5-'d_시나리오'!$H$5),'d_시나리오'!$H$5+SQRT(J1701*('d_시나리오'!$J$5-'d_시나리오'!$H$5)*('d_시나리오'!$I$5-'d_시나리오'!$H$5)),'d_시나리오'!$J$5-SQRT((1-J1701)*('d_시나리오'!$J$5-'d_시나리오'!$H$5)*('d_시나리오'!$J$5-'d_시나리오'!$I$5))))</f>
        <v/>
      </c>
      <c r="L1701">
        <f>RAND()</f>
        <v/>
      </c>
      <c r="M1701">
        <f>IF('d_시나리오'!$J$6='d_시나리오'!$H$6,'d_시나리오'!$I$6,IF(L1701&lt;('d_시나리오'!$I$6-'d_시나리오'!$H$6)/('d_시나리오'!$J$6-'d_시나리오'!$H$6),'d_시나리오'!$H$6+SQRT(L1701*('d_시나리오'!$J$6-'d_시나리오'!$H$6)*('d_시나리오'!$I$6-'d_시나리오'!$H$6)),'d_시나리오'!$J$6-SQRT((1-L1701)*('d_시나리오'!$J$6-'d_시나리오'!$H$6)*('d_시나리오'!$J$6-'d_시나리오'!$I$6))))</f>
        <v/>
      </c>
      <c r="N1701">
        <f>INDEX('d_분포'!$B$2:$B$57,RANDBETWEEN(1,56))</f>
        <v/>
      </c>
      <c r="O1701">
        <f>BETAINV(RAND(),5,5)</f>
        <v/>
      </c>
      <c r="P1701">
        <f>'d_고정'!$B$1*'6_기대효과'!$H$7*('d_시나리오'!$I$7/'d_고정'!$B$2)*B1701</f>
        <v/>
      </c>
      <c r="Q1701">
        <f>P1701*C1701</f>
        <v/>
      </c>
      <c r="R1701">
        <f>P1701*E1701</f>
        <v/>
      </c>
      <c r="S1701">
        <f>R1701*G1701</f>
        <v/>
      </c>
      <c r="T1701">
        <f>Q1701+S1701</f>
        <v/>
      </c>
      <c r="U1701">
        <f>(Q1701*D1701+S1701*I1701)*(1-O1701)</f>
        <v/>
      </c>
      <c r="V1701">
        <f>(R1701*K1701*N1701+'d_고정'!$B$3*('6_기대효과'!$H$7/8)*N1701*'d_고정'!$B$10*M1701*('6_기대효과'!$K$7/'d_고정'!$B$9))*(1-O1701)</f>
        <v/>
      </c>
      <c r="W1701">
        <f>(S1701*I1701+R1701*MAX(K1701-'d_고정'!$B$10*M1701*('6_기대효과'!$K$7/'d_고정'!$B$9),0)*N1701)*(1-O1701)</f>
        <v/>
      </c>
      <c r="X1701">
        <f>U1701+V1701</f>
        <v/>
      </c>
      <c r="Y1701">
        <f>U1701/('d_고정'!$B$5*'6_기대효과'!$H$7/8)/'d_고정'!$B$6</f>
        <v/>
      </c>
      <c r="Z1701">
        <f>U1701/('d_고정'!$B$8*'6_기대효과'!$H$7/8)</f>
        <v/>
      </c>
    </row>
    <row r="1702">
      <c r="A1702">
        <f>RAND()</f>
        <v/>
      </c>
      <c r="B1702">
        <f>IF('d_시나리오'!$J$2='d_시나리오'!$H$2,'d_시나리오'!$I$2,IF(A1702&lt;('d_시나리오'!$I$2-'d_시나리오'!$H$2)/('d_시나리오'!$J$2-'d_시나리오'!$H$2),'d_시나리오'!$H$2+SQRT(A1702*('d_시나리오'!$J$2-'d_시나리오'!$H$2)*('d_시나리오'!$I$2-'d_시나리오'!$H$2)),'d_시나리오'!$J$2-SQRT((1-A1702)*('d_시나리오'!$J$2-'d_시나리오'!$H$2)*('d_시나리오'!$J$2-'d_시나리오'!$I$2))))</f>
        <v/>
      </c>
      <c r="C1702">
        <f>BETAINV(RAND(),2,6)</f>
        <v/>
      </c>
      <c r="D1702">
        <f>INDEX('d_분포'!$A$2:$A$28,RANDBETWEEN(1,27))</f>
        <v/>
      </c>
      <c r="E1702">
        <f>INDEX('d_분포'!$C$2:$C$5,RANDBETWEEN(1,4))*(0.9+0.2*RAND())</f>
        <v/>
      </c>
      <c r="F1702">
        <f>RAND()</f>
        <v/>
      </c>
      <c r="G1702">
        <f>IF('d_시나리오'!$J$3='d_시나리오'!$H$3,'d_시나리오'!$I$3,IF(F1702&lt;('d_시나리오'!$I$3-'d_시나리오'!$H$3)/('d_시나리오'!$J$3-'d_시나리오'!$H$3),'d_시나리오'!$H$3+SQRT(F1702*('d_시나리오'!$J$3-'d_시나리오'!$H$3)*('d_시나리오'!$I$3-'d_시나리오'!$H$3)),'d_시나리오'!$J$3-SQRT((1-F1702)*('d_시나리오'!$J$3-'d_시나리오'!$H$3)*('d_시나리오'!$J$3-'d_시나리오'!$I$3))))</f>
        <v/>
      </c>
      <c r="H1702">
        <f>RAND()</f>
        <v/>
      </c>
      <c r="I1702">
        <f>IF('d_시나리오'!$J$4='d_시나리오'!$H$4,'d_시나리오'!$I$4,IF(H1702&lt;('d_시나리오'!$I$4-'d_시나리오'!$H$4)/('d_시나리오'!$J$4-'d_시나리오'!$H$4),'d_시나리오'!$H$4+SQRT(H1702*('d_시나리오'!$J$4-'d_시나리오'!$H$4)*('d_시나리오'!$I$4-'d_시나리오'!$H$4)),'d_시나리오'!$J$4-SQRT((1-H1702)*('d_시나리오'!$J$4-'d_시나리오'!$H$4)*('d_시나리오'!$J$4-'d_시나리오'!$I$4))))</f>
        <v/>
      </c>
      <c r="J1702">
        <f>RAND()</f>
        <v/>
      </c>
      <c r="K1702">
        <f>IF('d_시나리오'!$J$5='d_시나리오'!$H$5,'d_시나리오'!$I$5,IF(J1702&lt;('d_시나리오'!$I$5-'d_시나리오'!$H$5)/('d_시나리오'!$J$5-'d_시나리오'!$H$5),'d_시나리오'!$H$5+SQRT(J1702*('d_시나리오'!$J$5-'d_시나리오'!$H$5)*('d_시나리오'!$I$5-'d_시나리오'!$H$5)),'d_시나리오'!$J$5-SQRT((1-J1702)*('d_시나리오'!$J$5-'d_시나리오'!$H$5)*('d_시나리오'!$J$5-'d_시나리오'!$I$5))))</f>
        <v/>
      </c>
      <c r="L1702">
        <f>RAND()</f>
        <v/>
      </c>
      <c r="M1702">
        <f>IF('d_시나리오'!$J$6='d_시나리오'!$H$6,'d_시나리오'!$I$6,IF(L1702&lt;('d_시나리오'!$I$6-'d_시나리오'!$H$6)/('d_시나리오'!$J$6-'d_시나리오'!$H$6),'d_시나리오'!$H$6+SQRT(L1702*('d_시나리오'!$J$6-'d_시나리오'!$H$6)*('d_시나리오'!$I$6-'d_시나리오'!$H$6)),'d_시나리오'!$J$6-SQRT((1-L1702)*('d_시나리오'!$J$6-'d_시나리오'!$H$6)*('d_시나리오'!$J$6-'d_시나리오'!$I$6))))</f>
        <v/>
      </c>
      <c r="N1702">
        <f>INDEX('d_분포'!$B$2:$B$57,RANDBETWEEN(1,56))</f>
        <v/>
      </c>
      <c r="O1702">
        <f>BETAINV(RAND(),5,5)</f>
        <v/>
      </c>
      <c r="P1702">
        <f>'d_고정'!$B$1*'6_기대효과'!$H$7*('d_시나리오'!$I$7/'d_고정'!$B$2)*B1702</f>
        <v/>
      </c>
      <c r="Q1702">
        <f>P1702*C1702</f>
        <v/>
      </c>
      <c r="R1702">
        <f>P1702*E1702</f>
        <v/>
      </c>
      <c r="S1702">
        <f>R1702*G1702</f>
        <v/>
      </c>
      <c r="T1702">
        <f>Q1702+S1702</f>
        <v/>
      </c>
      <c r="U1702">
        <f>(Q1702*D1702+S1702*I1702)*(1-O1702)</f>
        <v/>
      </c>
      <c r="V1702">
        <f>(R1702*K1702*N1702+'d_고정'!$B$3*('6_기대효과'!$H$7/8)*N1702*'d_고정'!$B$10*M1702*('6_기대효과'!$K$7/'d_고정'!$B$9))*(1-O1702)</f>
        <v/>
      </c>
      <c r="W1702">
        <f>(S1702*I1702+R1702*MAX(K1702-'d_고정'!$B$10*M1702*('6_기대효과'!$K$7/'d_고정'!$B$9),0)*N1702)*(1-O1702)</f>
        <v/>
      </c>
      <c r="X1702">
        <f>U1702+V1702</f>
        <v/>
      </c>
      <c r="Y1702">
        <f>U1702/('d_고정'!$B$5*'6_기대효과'!$H$7/8)/'d_고정'!$B$6</f>
        <v/>
      </c>
      <c r="Z1702">
        <f>U1702/('d_고정'!$B$8*'6_기대효과'!$H$7/8)</f>
        <v/>
      </c>
    </row>
    <row r="1703">
      <c r="A1703">
        <f>RAND()</f>
        <v/>
      </c>
      <c r="B1703">
        <f>IF('d_시나리오'!$J$2='d_시나리오'!$H$2,'d_시나리오'!$I$2,IF(A1703&lt;('d_시나리오'!$I$2-'d_시나리오'!$H$2)/('d_시나리오'!$J$2-'d_시나리오'!$H$2),'d_시나리오'!$H$2+SQRT(A1703*('d_시나리오'!$J$2-'d_시나리오'!$H$2)*('d_시나리오'!$I$2-'d_시나리오'!$H$2)),'d_시나리오'!$J$2-SQRT((1-A1703)*('d_시나리오'!$J$2-'d_시나리오'!$H$2)*('d_시나리오'!$J$2-'d_시나리오'!$I$2))))</f>
        <v/>
      </c>
      <c r="C1703">
        <f>BETAINV(RAND(),2,6)</f>
        <v/>
      </c>
      <c r="D1703">
        <f>INDEX('d_분포'!$A$2:$A$28,RANDBETWEEN(1,27))</f>
        <v/>
      </c>
      <c r="E1703">
        <f>INDEX('d_분포'!$C$2:$C$5,RANDBETWEEN(1,4))*(0.9+0.2*RAND())</f>
        <v/>
      </c>
      <c r="F1703">
        <f>RAND()</f>
        <v/>
      </c>
      <c r="G1703">
        <f>IF('d_시나리오'!$J$3='d_시나리오'!$H$3,'d_시나리오'!$I$3,IF(F1703&lt;('d_시나리오'!$I$3-'d_시나리오'!$H$3)/('d_시나리오'!$J$3-'d_시나리오'!$H$3),'d_시나리오'!$H$3+SQRT(F1703*('d_시나리오'!$J$3-'d_시나리오'!$H$3)*('d_시나리오'!$I$3-'d_시나리오'!$H$3)),'d_시나리오'!$J$3-SQRT((1-F1703)*('d_시나리오'!$J$3-'d_시나리오'!$H$3)*('d_시나리오'!$J$3-'d_시나리오'!$I$3))))</f>
        <v/>
      </c>
      <c r="H1703">
        <f>RAND()</f>
        <v/>
      </c>
      <c r="I1703">
        <f>IF('d_시나리오'!$J$4='d_시나리오'!$H$4,'d_시나리오'!$I$4,IF(H1703&lt;('d_시나리오'!$I$4-'d_시나리오'!$H$4)/('d_시나리오'!$J$4-'d_시나리오'!$H$4),'d_시나리오'!$H$4+SQRT(H1703*('d_시나리오'!$J$4-'d_시나리오'!$H$4)*('d_시나리오'!$I$4-'d_시나리오'!$H$4)),'d_시나리오'!$J$4-SQRT((1-H1703)*('d_시나리오'!$J$4-'d_시나리오'!$H$4)*('d_시나리오'!$J$4-'d_시나리오'!$I$4))))</f>
        <v/>
      </c>
      <c r="J1703">
        <f>RAND()</f>
        <v/>
      </c>
      <c r="K1703">
        <f>IF('d_시나리오'!$J$5='d_시나리오'!$H$5,'d_시나리오'!$I$5,IF(J1703&lt;('d_시나리오'!$I$5-'d_시나리오'!$H$5)/('d_시나리오'!$J$5-'d_시나리오'!$H$5),'d_시나리오'!$H$5+SQRT(J1703*('d_시나리오'!$J$5-'d_시나리오'!$H$5)*('d_시나리오'!$I$5-'d_시나리오'!$H$5)),'d_시나리오'!$J$5-SQRT((1-J1703)*('d_시나리오'!$J$5-'d_시나리오'!$H$5)*('d_시나리오'!$J$5-'d_시나리오'!$I$5))))</f>
        <v/>
      </c>
      <c r="L1703">
        <f>RAND()</f>
        <v/>
      </c>
      <c r="M1703">
        <f>IF('d_시나리오'!$J$6='d_시나리오'!$H$6,'d_시나리오'!$I$6,IF(L1703&lt;('d_시나리오'!$I$6-'d_시나리오'!$H$6)/('d_시나리오'!$J$6-'d_시나리오'!$H$6),'d_시나리오'!$H$6+SQRT(L1703*('d_시나리오'!$J$6-'d_시나리오'!$H$6)*('d_시나리오'!$I$6-'d_시나리오'!$H$6)),'d_시나리오'!$J$6-SQRT((1-L1703)*('d_시나리오'!$J$6-'d_시나리오'!$H$6)*('d_시나리오'!$J$6-'d_시나리오'!$I$6))))</f>
        <v/>
      </c>
      <c r="N1703">
        <f>INDEX('d_분포'!$B$2:$B$57,RANDBETWEEN(1,56))</f>
        <v/>
      </c>
      <c r="O1703">
        <f>BETAINV(RAND(),5,5)</f>
        <v/>
      </c>
      <c r="P1703">
        <f>'d_고정'!$B$1*'6_기대효과'!$H$7*('d_시나리오'!$I$7/'d_고정'!$B$2)*B1703</f>
        <v/>
      </c>
      <c r="Q1703">
        <f>P1703*C1703</f>
        <v/>
      </c>
      <c r="R1703">
        <f>P1703*E1703</f>
        <v/>
      </c>
      <c r="S1703">
        <f>R1703*G1703</f>
        <v/>
      </c>
      <c r="T1703">
        <f>Q1703+S1703</f>
        <v/>
      </c>
      <c r="U1703">
        <f>(Q1703*D1703+S1703*I1703)*(1-O1703)</f>
        <v/>
      </c>
      <c r="V1703">
        <f>(R1703*K1703*N1703+'d_고정'!$B$3*('6_기대효과'!$H$7/8)*N1703*'d_고정'!$B$10*M1703*('6_기대효과'!$K$7/'d_고정'!$B$9))*(1-O1703)</f>
        <v/>
      </c>
      <c r="W1703">
        <f>(S1703*I1703+R1703*MAX(K1703-'d_고정'!$B$10*M1703*('6_기대효과'!$K$7/'d_고정'!$B$9),0)*N1703)*(1-O1703)</f>
        <v/>
      </c>
      <c r="X1703">
        <f>U1703+V1703</f>
        <v/>
      </c>
      <c r="Y1703">
        <f>U1703/('d_고정'!$B$5*'6_기대효과'!$H$7/8)/'d_고정'!$B$6</f>
        <v/>
      </c>
      <c r="Z1703">
        <f>U1703/('d_고정'!$B$8*'6_기대효과'!$H$7/8)</f>
        <v/>
      </c>
    </row>
    <row r="1704">
      <c r="A1704">
        <f>RAND()</f>
        <v/>
      </c>
      <c r="B1704">
        <f>IF('d_시나리오'!$J$2='d_시나리오'!$H$2,'d_시나리오'!$I$2,IF(A1704&lt;('d_시나리오'!$I$2-'d_시나리오'!$H$2)/('d_시나리오'!$J$2-'d_시나리오'!$H$2),'d_시나리오'!$H$2+SQRT(A1704*('d_시나리오'!$J$2-'d_시나리오'!$H$2)*('d_시나리오'!$I$2-'d_시나리오'!$H$2)),'d_시나리오'!$J$2-SQRT((1-A1704)*('d_시나리오'!$J$2-'d_시나리오'!$H$2)*('d_시나리오'!$J$2-'d_시나리오'!$I$2))))</f>
        <v/>
      </c>
      <c r="C1704">
        <f>BETAINV(RAND(),2,6)</f>
        <v/>
      </c>
      <c r="D1704">
        <f>INDEX('d_분포'!$A$2:$A$28,RANDBETWEEN(1,27))</f>
        <v/>
      </c>
      <c r="E1704">
        <f>INDEX('d_분포'!$C$2:$C$5,RANDBETWEEN(1,4))*(0.9+0.2*RAND())</f>
        <v/>
      </c>
      <c r="F1704">
        <f>RAND()</f>
        <v/>
      </c>
      <c r="G1704">
        <f>IF('d_시나리오'!$J$3='d_시나리오'!$H$3,'d_시나리오'!$I$3,IF(F1704&lt;('d_시나리오'!$I$3-'d_시나리오'!$H$3)/('d_시나리오'!$J$3-'d_시나리오'!$H$3),'d_시나리오'!$H$3+SQRT(F1704*('d_시나리오'!$J$3-'d_시나리오'!$H$3)*('d_시나리오'!$I$3-'d_시나리오'!$H$3)),'d_시나리오'!$J$3-SQRT((1-F1704)*('d_시나리오'!$J$3-'d_시나리오'!$H$3)*('d_시나리오'!$J$3-'d_시나리오'!$I$3))))</f>
        <v/>
      </c>
      <c r="H1704">
        <f>RAND()</f>
        <v/>
      </c>
      <c r="I1704">
        <f>IF('d_시나리오'!$J$4='d_시나리오'!$H$4,'d_시나리오'!$I$4,IF(H1704&lt;('d_시나리오'!$I$4-'d_시나리오'!$H$4)/('d_시나리오'!$J$4-'d_시나리오'!$H$4),'d_시나리오'!$H$4+SQRT(H1704*('d_시나리오'!$J$4-'d_시나리오'!$H$4)*('d_시나리오'!$I$4-'d_시나리오'!$H$4)),'d_시나리오'!$J$4-SQRT((1-H1704)*('d_시나리오'!$J$4-'d_시나리오'!$H$4)*('d_시나리오'!$J$4-'d_시나리오'!$I$4))))</f>
        <v/>
      </c>
      <c r="J1704">
        <f>RAND()</f>
        <v/>
      </c>
      <c r="K1704">
        <f>IF('d_시나리오'!$J$5='d_시나리오'!$H$5,'d_시나리오'!$I$5,IF(J1704&lt;('d_시나리오'!$I$5-'d_시나리오'!$H$5)/('d_시나리오'!$J$5-'d_시나리오'!$H$5),'d_시나리오'!$H$5+SQRT(J1704*('d_시나리오'!$J$5-'d_시나리오'!$H$5)*('d_시나리오'!$I$5-'d_시나리오'!$H$5)),'d_시나리오'!$J$5-SQRT((1-J1704)*('d_시나리오'!$J$5-'d_시나리오'!$H$5)*('d_시나리오'!$J$5-'d_시나리오'!$I$5))))</f>
        <v/>
      </c>
      <c r="L1704">
        <f>RAND()</f>
        <v/>
      </c>
      <c r="M1704">
        <f>IF('d_시나리오'!$J$6='d_시나리오'!$H$6,'d_시나리오'!$I$6,IF(L1704&lt;('d_시나리오'!$I$6-'d_시나리오'!$H$6)/('d_시나리오'!$J$6-'d_시나리오'!$H$6),'d_시나리오'!$H$6+SQRT(L1704*('d_시나리오'!$J$6-'d_시나리오'!$H$6)*('d_시나리오'!$I$6-'d_시나리오'!$H$6)),'d_시나리오'!$J$6-SQRT((1-L1704)*('d_시나리오'!$J$6-'d_시나리오'!$H$6)*('d_시나리오'!$J$6-'d_시나리오'!$I$6))))</f>
        <v/>
      </c>
      <c r="N1704">
        <f>INDEX('d_분포'!$B$2:$B$57,RANDBETWEEN(1,56))</f>
        <v/>
      </c>
      <c r="O1704">
        <f>BETAINV(RAND(),5,5)</f>
        <v/>
      </c>
      <c r="P1704">
        <f>'d_고정'!$B$1*'6_기대효과'!$H$7*('d_시나리오'!$I$7/'d_고정'!$B$2)*B1704</f>
        <v/>
      </c>
      <c r="Q1704">
        <f>P1704*C1704</f>
        <v/>
      </c>
      <c r="R1704">
        <f>P1704*E1704</f>
        <v/>
      </c>
      <c r="S1704">
        <f>R1704*G1704</f>
        <v/>
      </c>
      <c r="T1704">
        <f>Q1704+S1704</f>
        <v/>
      </c>
      <c r="U1704">
        <f>(Q1704*D1704+S1704*I1704)*(1-O1704)</f>
        <v/>
      </c>
      <c r="V1704">
        <f>(R1704*K1704*N1704+'d_고정'!$B$3*('6_기대효과'!$H$7/8)*N1704*'d_고정'!$B$10*M1704*('6_기대효과'!$K$7/'d_고정'!$B$9))*(1-O1704)</f>
        <v/>
      </c>
      <c r="W1704">
        <f>(S1704*I1704+R1704*MAX(K1704-'d_고정'!$B$10*M1704*('6_기대효과'!$K$7/'d_고정'!$B$9),0)*N1704)*(1-O1704)</f>
        <v/>
      </c>
      <c r="X1704">
        <f>U1704+V1704</f>
        <v/>
      </c>
      <c r="Y1704">
        <f>U1704/('d_고정'!$B$5*'6_기대효과'!$H$7/8)/'d_고정'!$B$6</f>
        <v/>
      </c>
      <c r="Z1704">
        <f>U1704/('d_고정'!$B$8*'6_기대효과'!$H$7/8)</f>
        <v/>
      </c>
    </row>
    <row r="1705">
      <c r="A1705">
        <f>RAND()</f>
        <v/>
      </c>
      <c r="B1705">
        <f>IF('d_시나리오'!$J$2='d_시나리오'!$H$2,'d_시나리오'!$I$2,IF(A1705&lt;('d_시나리오'!$I$2-'d_시나리오'!$H$2)/('d_시나리오'!$J$2-'d_시나리오'!$H$2),'d_시나리오'!$H$2+SQRT(A1705*('d_시나리오'!$J$2-'d_시나리오'!$H$2)*('d_시나리오'!$I$2-'d_시나리오'!$H$2)),'d_시나리오'!$J$2-SQRT((1-A1705)*('d_시나리오'!$J$2-'d_시나리오'!$H$2)*('d_시나리오'!$J$2-'d_시나리오'!$I$2))))</f>
        <v/>
      </c>
      <c r="C1705">
        <f>BETAINV(RAND(),2,6)</f>
        <v/>
      </c>
      <c r="D1705">
        <f>INDEX('d_분포'!$A$2:$A$28,RANDBETWEEN(1,27))</f>
        <v/>
      </c>
      <c r="E1705">
        <f>INDEX('d_분포'!$C$2:$C$5,RANDBETWEEN(1,4))*(0.9+0.2*RAND())</f>
        <v/>
      </c>
      <c r="F1705">
        <f>RAND()</f>
        <v/>
      </c>
      <c r="G1705">
        <f>IF('d_시나리오'!$J$3='d_시나리오'!$H$3,'d_시나리오'!$I$3,IF(F1705&lt;('d_시나리오'!$I$3-'d_시나리오'!$H$3)/('d_시나리오'!$J$3-'d_시나리오'!$H$3),'d_시나리오'!$H$3+SQRT(F1705*('d_시나리오'!$J$3-'d_시나리오'!$H$3)*('d_시나리오'!$I$3-'d_시나리오'!$H$3)),'d_시나리오'!$J$3-SQRT((1-F1705)*('d_시나리오'!$J$3-'d_시나리오'!$H$3)*('d_시나리오'!$J$3-'d_시나리오'!$I$3))))</f>
        <v/>
      </c>
      <c r="H1705">
        <f>RAND()</f>
        <v/>
      </c>
      <c r="I1705">
        <f>IF('d_시나리오'!$J$4='d_시나리오'!$H$4,'d_시나리오'!$I$4,IF(H1705&lt;('d_시나리오'!$I$4-'d_시나리오'!$H$4)/('d_시나리오'!$J$4-'d_시나리오'!$H$4),'d_시나리오'!$H$4+SQRT(H1705*('d_시나리오'!$J$4-'d_시나리오'!$H$4)*('d_시나리오'!$I$4-'d_시나리오'!$H$4)),'d_시나리오'!$J$4-SQRT((1-H1705)*('d_시나리오'!$J$4-'d_시나리오'!$H$4)*('d_시나리오'!$J$4-'d_시나리오'!$I$4))))</f>
        <v/>
      </c>
      <c r="J1705">
        <f>RAND()</f>
        <v/>
      </c>
      <c r="K1705">
        <f>IF('d_시나리오'!$J$5='d_시나리오'!$H$5,'d_시나리오'!$I$5,IF(J1705&lt;('d_시나리오'!$I$5-'d_시나리오'!$H$5)/('d_시나리오'!$J$5-'d_시나리오'!$H$5),'d_시나리오'!$H$5+SQRT(J1705*('d_시나리오'!$J$5-'d_시나리오'!$H$5)*('d_시나리오'!$I$5-'d_시나리오'!$H$5)),'d_시나리오'!$J$5-SQRT((1-J1705)*('d_시나리오'!$J$5-'d_시나리오'!$H$5)*('d_시나리오'!$J$5-'d_시나리오'!$I$5))))</f>
        <v/>
      </c>
      <c r="L1705">
        <f>RAND()</f>
        <v/>
      </c>
      <c r="M1705">
        <f>IF('d_시나리오'!$J$6='d_시나리오'!$H$6,'d_시나리오'!$I$6,IF(L1705&lt;('d_시나리오'!$I$6-'d_시나리오'!$H$6)/('d_시나리오'!$J$6-'d_시나리오'!$H$6),'d_시나리오'!$H$6+SQRT(L1705*('d_시나리오'!$J$6-'d_시나리오'!$H$6)*('d_시나리오'!$I$6-'d_시나리오'!$H$6)),'d_시나리오'!$J$6-SQRT((1-L1705)*('d_시나리오'!$J$6-'d_시나리오'!$H$6)*('d_시나리오'!$J$6-'d_시나리오'!$I$6))))</f>
        <v/>
      </c>
      <c r="N1705">
        <f>INDEX('d_분포'!$B$2:$B$57,RANDBETWEEN(1,56))</f>
        <v/>
      </c>
      <c r="O1705">
        <f>BETAINV(RAND(),5,5)</f>
        <v/>
      </c>
      <c r="P1705">
        <f>'d_고정'!$B$1*'6_기대효과'!$H$7*('d_시나리오'!$I$7/'d_고정'!$B$2)*B1705</f>
        <v/>
      </c>
      <c r="Q1705">
        <f>P1705*C1705</f>
        <v/>
      </c>
      <c r="R1705">
        <f>P1705*E1705</f>
        <v/>
      </c>
      <c r="S1705">
        <f>R1705*G1705</f>
        <v/>
      </c>
      <c r="T1705">
        <f>Q1705+S1705</f>
        <v/>
      </c>
      <c r="U1705">
        <f>(Q1705*D1705+S1705*I1705)*(1-O1705)</f>
        <v/>
      </c>
      <c r="V1705">
        <f>(R1705*K1705*N1705+'d_고정'!$B$3*('6_기대효과'!$H$7/8)*N1705*'d_고정'!$B$10*M1705*('6_기대효과'!$K$7/'d_고정'!$B$9))*(1-O1705)</f>
        <v/>
      </c>
      <c r="W1705">
        <f>(S1705*I1705+R1705*MAX(K1705-'d_고정'!$B$10*M1705*('6_기대효과'!$K$7/'d_고정'!$B$9),0)*N1705)*(1-O1705)</f>
        <v/>
      </c>
      <c r="X1705">
        <f>U1705+V1705</f>
        <v/>
      </c>
      <c r="Y1705">
        <f>U1705/('d_고정'!$B$5*'6_기대효과'!$H$7/8)/'d_고정'!$B$6</f>
        <v/>
      </c>
      <c r="Z1705">
        <f>U1705/('d_고정'!$B$8*'6_기대효과'!$H$7/8)</f>
        <v/>
      </c>
    </row>
    <row r="1706">
      <c r="A1706">
        <f>RAND()</f>
        <v/>
      </c>
      <c r="B1706">
        <f>IF('d_시나리오'!$J$2='d_시나리오'!$H$2,'d_시나리오'!$I$2,IF(A1706&lt;('d_시나리오'!$I$2-'d_시나리오'!$H$2)/('d_시나리오'!$J$2-'d_시나리오'!$H$2),'d_시나리오'!$H$2+SQRT(A1706*('d_시나리오'!$J$2-'d_시나리오'!$H$2)*('d_시나리오'!$I$2-'d_시나리오'!$H$2)),'d_시나리오'!$J$2-SQRT((1-A1706)*('d_시나리오'!$J$2-'d_시나리오'!$H$2)*('d_시나리오'!$J$2-'d_시나리오'!$I$2))))</f>
        <v/>
      </c>
      <c r="C1706">
        <f>BETAINV(RAND(),2,6)</f>
        <v/>
      </c>
      <c r="D1706">
        <f>INDEX('d_분포'!$A$2:$A$28,RANDBETWEEN(1,27))</f>
        <v/>
      </c>
      <c r="E1706">
        <f>INDEX('d_분포'!$C$2:$C$5,RANDBETWEEN(1,4))*(0.9+0.2*RAND())</f>
        <v/>
      </c>
      <c r="F1706">
        <f>RAND()</f>
        <v/>
      </c>
      <c r="G1706">
        <f>IF('d_시나리오'!$J$3='d_시나리오'!$H$3,'d_시나리오'!$I$3,IF(F1706&lt;('d_시나리오'!$I$3-'d_시나리오'!$H$3)/('d_시나리오'!$J$3-'d_시나리오'!$H$3),'d_시나리오'!$H$3+SQRT(F1706*('d_시나리오'!$J$3-'d_시나리오'!$H$3)*('d_시나리오'!$I$3-'d_시나리오'!$H$3)),'d_시나리오'!$J$3-SQRT((1-F1706)*('d_시나리오'!$J$3-'d_시나리오'!$H$3)*('d_시나리오'!$J$3-'d_시나리오'!$I$3))))</f>
        <v/>
      </c>
      <c r="H1706">
        <f>RAND()</f>
        <v/>
      </c>
      <c r="I1706">
        <f>IF('d_시나리오'!$J$4='d_시나리오'!$H$4,'d_시나리오'!$I$4,IF(H1706&lt;('d_시나리오'!$I$4-'d_시나리오'!$H$4)/('d_시나리오'!$J$4-'d_시나리오'!$H$4),'d_시나리오'!$H$4+SQRT(H1706*('d_시나리오'!$J$4-'d_시나리오'!$H$4)*('d_시나리오'!$I$4-'d_시나리오'!$H$4)),'d_시나리오'!$J$4-SQRT((1-H1706)*('d_시나리오'!$J$4-'d_시나리오'!$H$4)*('d_시나리오'!$J$4-'d_시나리오'!$I$4))))</f>
        <v/>
      </c>
      <c r="J1706">
        <f>RAND()</f>
        <v/>
      </c>
      <c r="K1706">
        <f>IF('d_시나리오'!$J$5='d_시나리오'!$H$5,'d_시나리오'!$I$5,IF(J1706&lt;('d_시나리오'!$I$5-'d_시나리오'!$H$5)/('d_시나리오'!$J$5-'d_시나리오'!$H$5),'d_시나리오'!$H$5+SQRT(J1706*('d_시나리오'!$J$5-'d_시나리오'!$H$5)*('d_시나리오'!$I$5-'d_시나리오'!$H$5)),'d_시나리오'!$J$5-SQRT((1-J1706)*('d_시나리오'!$J$5-'d_시나리오'!$H$5)*('d_시나리오'!$J$5-'d_시나리오'!$I$5))))</f>
        <v/>
      </c>
      <c r="L1706">
        <f>RAND()</f>
        <v/>
      </c>
      <c r="M1706">
        <f>IF('d_시나리오'!$J$6='d_시나리오'!$H$6,'d_시나리오'!$I$6,IF(L1706&lt;('d_시나리오'!$I$6-'d_시나리오'!$H$6)/('d_시나리오'!$J$6-'d_시나리오'!$H$6),'d_시나리오'!$H$6+SQRT(L1706*('d_시나리오'!$J$6-'d_시나리오'!$H$6)*('d_시나리오'!$I$6-'d_시나리오'!$H$6)),'d_시나리오'!$J$6-SQRT((1-L1706)*('d_시나리오'!$J$6-'d_시나리오'!$H$6)*('d_시나리오'!$J$6-'d_시나리오'!$I$6))))</f>
        <v/>
      </c>
      <c r="N1706">
        <f>INDEX('d_분포'!$B$2:$B$57,RANDBETWEEN(1,56))</f>
        <v/>
      </c>
      <c r="O1706">
        <f>BETAINV(RAND(),5,5)</f>
        <v/>
      </c>
      <c r="P1706">
        <f>'d_고정'!$B$1*'6_기대효과'!$H$7*('d_시나리오'!$I$7/'d_고정'!$B$2)*B1706</f>
        <v/>
      </c>
      <c r="Q1706">
        <f>P1706*C1706</f>
        <v/>
      </c>
      <c r="R1706">
        <f>P1706*E1706</f>
        <v/>
      </c>
      <c r="S1706">
        <f>R1706*G1706</f>
        <v/>
      </c>
      <c r="T1706">
        <f>Q1706+S1706</f>
        <v/>
      </c>
      <c r="U1706">
        <f>(Q1706*D1706+S1706*I1706)*(1-O1706)</f>
        <v/>
      </c>
      <c r="V1706">
        <f>(R1706*K1706*N1706+'d_고정'!$B$3*('6_기대효과'!$H$7/8)*N1706*'d_고정'!$B$10*M1706*('6_기대효과'!$K$7/'d_고정'!$B$9))*(1-O1706)</f>
        <v/>
      </c>
      <c r="W1706">
        <f>(S1706*I1706+R1706*MAX(K1706-'d_고정'!$B$10*M1706*('6_기대효과'!$K$7/'d_고정'!$B$9),0)*N1706)*(1-O1706)</f>
        <v/>
      </c>
      <c r="X1706">
        <f>U1706+V1706</f>
        <v/>
      </c>
      <c r="Y1706">
        <f>U1706/('d_고정'!$B$5*'6_기대효과'!$H$7/8)/'d_고정'!$B$6</f>
        <v/>
      </c>
      <c r="Z1706">
        <f>U1706/('d_고정'!$B$8*'6_기대효과'!$H$7/8)</f>
        <v/>
      </c>
    </row>
    <row r="1707">
      <c r="A1707">
        <f>RAND()</f>
        <v/>
      </c>
      <c r="B1707">
        <f>IF('d_시나리오'!$J$2='d_시나리오'!$H$2,'d_시나리오'!$I$2,IF(A1707&lt;('d_시나리오'!$I$2-'d_시나리오'!$H$2)/('d_시나리오'!$J$2-'d_시나리오'!$H$2),'d_시나리오'!$H$2+SQRT(A1707*('d_시나리오'!$J$2-'d_시나리오'!$H$2)*('d_시나리오'!$I$2-'d_시나리오'!$H$2)),'d_시나리오'!$J$2-SQRT((1-A1707)*('d_시나리오'!$J$2-'d_시나리오'!$H$2)*('d_시나리오'!$J$2-'d_시나리오'!$I$2))))</f>
        <v/>
      </c>
      <c r="C1707">
        <f>BETAINV(RAND(),2,6)</f>
        <v/>
      </c>
      <c r="D1707">
        <f>INDEX('d_분포'!$A$2:$A$28,RANDBETWEEN(1,27))</f>
        <v/>
      </c>
      <c r="E1707">
        <f>INDEX('d_분포'!$C$2:$C$5,RANDBETWEEN(1,4))*(0.9+0.2*RAND())</f>
        <v/>
      </c>
      <c r="F1707">
        <f>RAND()</f>
        <v/>
      </c>
      <c r="G1707">
        <f>IF('d_시나리오'!$J$3='d_시나리오'!$H$3,'d_시나리오'!$I$3,IF(F1707&lt;('d_시나리오'!$I$3-'d_시나리오'!$H$3)/('d_시나리오'!$J$3-'d_시나리오'!$H$3),'d_시나리오'!$H$3+SQRT(F1707*('d_시나리오'!$J$3-'d_시나리오'!$H$3)*('d_시나리오'!$I$3-'d_시나리오'!$H$3)),'d_시나리오'!$J$3-SQRT((1-F1707)*('d_시나리오'!$J$3-'d_시나리오'!$H$3)*('d_시나리오'!$J$3-'d_시나리오'!$I$3))))</f>
        <v/>
      </c>
      <c r="H1707">
        <f>RAND()</f>
        <v/>
      </c>
      <c r="I1707">
        <f>IF('d_시나리오'!$J$4='d_시나리오'!$H$4,'d_시나리오'!$I$4,IF(H1707&lt;('d_시나리오'!$I$4-'d_시나리오'!$H$4)/('d_시나리오'!$J$4-'d_시나리오'!$H$4),'d_시나리오'!$H$4+SQRT(H1707*('d_시나리오'!$J$4-'d_시나리오'!$H$4)*('d_시나리오'!$I$4-'d_시나리오'!$H$4)),'d_시나리오'!$J$4-SQRT((1-H1707)*('d_시나리오'!$J$4-'d_시나리오'!$H$4)*('d_시나리오'!$J$4-'d_시나리오'!$I$4))))</f>
        <v/>
      </c>
      <c r="J1707">
        <f>RAND()</f>
        <v/>
      </c>
      <c r="K1707">
        <f>IF('d_시나리오'!$J$5='d_시나리오'!$H$5,'d_시나리오'!$I$5,IF(J1707&lt;('d_시나리오'!$I$5-'d_시나리오'!$H$5)/('d_시나리오'!$J$5-'d_시나리오'!$H$5),'d_시나리오'!$H$5+SQRT(J1707*('d_시나리오'!$J$5-'d_시나리오'!$H$5)*('d_시나리오'!$I$5-'d_시나리오'!$H$5)),'d_시나리오'!$J$5-SQRT((1-J1707)*('d_시나리오'!$J$5-'d_시나리오'!$H$5)*('d_시나리오'!$J$5-'d_시나리오'!$I$5))))</f>
        <v/>
      </c>
      <c r="L1707">
        <f>RAND()</f>
        <v/>
      </c>
      <c r="M1707">
        <f>IF('d_시나리오'!$J$6='d_시나리오'!$H$6,'d_시나리오'!$I$6,IF(L1707&lt;('d_시나리오'!$I$6-'d_시나리오'!$H$6)/('d_시나리오'!$J$6-'d_시나리오'!$H$6),'d_시나리오'!$H$6+SQRT(L1707*('d_시나리오'!$J$6-'d_시나리오'!$H$6)*('d_시나리오'!$I$6-'d_시나리오'!$H$6)),'d_시나리오'!$J$6-SQRT((1-L1707)*('d_시나리오'!$J$6-'d_시나리오'!$H$6)*('d_시나리오'!$J$6-'d_시나리오'!$I$6))))</f>
        <v/>
      </c>
      <c r="N1707">
        <f>INDEX('d_분포'!$B$2:$B$57,RANDBETWEEN(1,56))</f>
        <v/>
      </c>
      <c r="O1707">
        <f>BETAINV(RAND(),5,5)</f>
        <v/>
      </c>
      <c r="P1707">
        <f>'d_고정'!$B$1*'6_기대효과'!$H$7*('d_시나리오'!$I$7/'d_고정'!$B$2)*B1707</f>
        <v/>
      </c>
      <c r="Q1707">
        <f>P1707*C1707</f>
        <v/>
      </c>
      <c r="R1707">
        <f>P1707*E1707</f>
        <v/>
      </c>
      <c r="S1707">
        <f>R1707*G1707</f>
        <v/>
      </c>
      <c r="T1707">
        <f>Q1707+S1707</f>
        <v/>
      </c>
      <c r="U1707">
        <f>(Q1707*D1707+S1707*I1707)*(1-O1707)</f>
        <v/>
      </c>
      <c r="V1707">
        <f>(R1707*K1707*N1707+'d_고정'!$B$3*('6_기대효과'!$H$7/8)*N1707*'d_고정'!$B$10*M1707*('6_기대효과'!$K$7/'d_고정'!$B$9))*(1-O1707)</f>
        <v/>
      </c>
      <c r="W1707">
        <f>(S1707*I1707+R1707*MAX(K1707-'d_고정'!$B$10*M1707*('6_기대효과'!$K$7/'d_고정'!$B$9),0)*N1707)*(1-O1707)</f>
        <v/>
      </c>
      <c r="X1707">
        <f>U1707+V1707</f>
        <v/>
      </c>
      <c r="Y1707">
        <f>U1707/('d_고정'!$B$5*'6_기대효과'!$H$7/8)/'d_고정'!$B$6</f>
        <v/>
      </c>
      <c r="Z1707">
        <f>U1707/('d_고정'!$B$8*'6_기대효과'!$H$7/8)</f>
        <v/>
      </c>
    </row>
    <row r="1708">
      <c r="A1708">
        <f>RAND()</f>
        <v/>
      </c>
      <c r="B1708">
        <f>IF('d_시나리오'!$J$2='d_시나리오'!$H$2,'d_시나리오'!$I$2,IF(A1708&lt;('d_시나리오'!$I$2-'d_시나리오'!$H$2)/('d_시나리오'!$J$2-'d_시나리오'!$H$2),'d_시나리오'!$H$2+SQRT(A1708*('d_시나리오'!$J$2-'d_시나리오'!$H$2)*('d_시나리오'!$I$2-'d_시나리오'!$H$2)),'d_시나리오'!$J$2-SQRT((1-A1708)*('d_시나리오'!$J$2-'d_시나리오'!$H$2)*('d_시나리오'!$J$2-'d_시나리오'!$I$2))))</f>
        <v/>
      </c>
      <c r="C1708">
        <f>BETAINV(RAND(),2,6)</f>
        <v/>
      </c>
      <c r="D1708">
        <f>INDEX('d_분포'!$A$2:$A$28,RANDBETWEEN(1,27))</f>
        <v/>
      </c>
      <c r="E1708">
        <f>INDEX('d_분포'!$C$2:$C$5,RANDBETWEEN(1,4))*(0.9+0.2*RAND())</f>
        <v/>
      </c>
      <c r="F1708">
        <f>RAND()</f>
        <v/>
      </c>
      <c r="G1708">
        <f>IF('d_시나리오'!$J$3='d_시나리오'!$H$3,'d_시나리오'!$I$3,IF(F1708&lt;('d_시나리오'!$I$3-'d_시나리오'!$H$3)/('d_시나리오'!$J$3-'d_시나리오'!$H$3),'d_시나리오'!$H$3+SQRT(F1708*('d_시나리오'!$J$3-'d_시나리오'!$H$3)*('d_시나리오'!$I$3-'d_시나리오'!$H$3)),'d_시나리오'!$J$3-SQRT((1-F1708)*('d_시나리오'!$J$3-'d_시나리오'!$H$3)*('d_시나리오'!$J$3-'d_시나리오'!$I$3))))</f>
        <v/>
      </c>
      <c r="H1708">
        <f>RAND()</f>
        <v/>
      </c>
      <c r="I1708">
        <f>IF('d_시나리오'!$J$4='d_시나리오'!$H$4,'d_시나리오'!$I$4,IF(H1708&lt;('d_시나리오'!$I$4-'d_시나리오'!$H$4)/('d_시나리오'!$J$4-'d_시나리오'!$H$4),'d_시나리오'!$H$4+SQRT(H1708*('d_시나리오'!$J$4-'d_시나리오'!$H$4)*('d_시나리오'!$I$4-'d_시나리오'!$H$4)),'d_시나리오'!$J$4-SQRT((1-H1708)*('d_시나리오'!$J$4-'d_시나리오'!$H$4)*('d_시나리오'!$J$4-'d_시나리오'!$I$4))))</f>
        <v/>
      </c>
      <c r="J1708">
        <f>RAND()</f>
        <v/>
      </c>
      <c r="K1708">
        <f>IF('d_시나리오'!$J$5='d_시나리오'!$H$5,'d_시나리오'!$I$5,IF(J1708&lt;('d_시나리오'!$I$5-'d_시나리오'!$H$5)/('d_시나리오'!$J$5-'d_시나리오'!$H$5),'d_시나리오'!$H$5+SQRT(J1708*('d_시나리오'!$J$5-'d_시나리오'!$H$5)*('d_시나리오'!$I$5-'d_시나리오'!$H$5)),'d_시나리오'!$J$5-SQRT((1-J1708)*('d_시나리오'!$J$5-'d_시나리오'!$H$5)*('d_시나리오'!$J$5-'d_시나리오'!$I$5))))</f>
        <v/>
      </c>
      <c r="L1708">
        <f>RAND()</f>
        <v/>
      </c>
      <c r="M1708">
        <f>IF('d_시나리오'!$J$6='d_시나리오'!$H$6,'d_시나리오'!$I$6,IF(L1708&lt;('d_시나리오'!$I$6-'d_시나리오'!$H$6)/('d_시나리오'!$J$6-'d_시나리오'!$H$6),'d_시나리오'!$H$6+SQRT(L1708*('d_시나리오'!$J$6-'d_시나리오'!$H$6)*('d_시나리오'!$I$6-'d_시나리오'!$H$6)),'d_시나리오'!$J$6-SQRT((1-L1708)*('d_시나리오'!$J$6-'d_시나리오'!$H$6)*('d_시나리오'!$J$6-'d_시나리오'!$I$6))))</f>
        <v/>
      </c>
      <c r="N1708">
        <f>INDEX('d_분포'!$B$2:$B$57,RANDBETWEEN(1,56))</f>
        <v/>
      </c>
      <c r="O1708">
        <f>BETAINV(RAND(),5,5)</f>
        <v/>
      </c>
      <c r="P1708">
        <f>'d_고정'!$B$1*'6_기대효과'!$H$7*('d_시나리오'!$I$7/'d_고정'!$B$2)*B1708</f>
        <v/>
      </c>
      <c r="Q1708">
        <f>P1708*C1708</f>
        <v/>
      </c>
      <c r="R1708">
        <f>P1708*E1708</f>
        <v/>
      </c>
      <c r="S1708">
        <f>R1708*G1708</f>
        <v/>
      </c>
      <c r="T1708">
        <f>Q1708+S1708</f>
        <v/>
      </c>
      <c r="U1708">
        <f>(Q1708*D1708+S1708*I1708)*(1-O1708)</f>
        <v/>
      </c>
      <c r="V1708">
        <f>(R1708*K1708*N1708+'d_고정'!$B$3*('6_기대효과'!$H$7/8)*N1708*'d_고정'!$B$10*M1708*('6_기대효과'!$K$7/'d_고정'!$B$9))*(1-O1708)</f>
        <v/>
      </c>
      <c r="W1708">
        <f>(S1708*I1708+R1708*MAX(K1708-'d_고정'!$B$10*M1708*('6_기대효과'!$K$7/'d_고정'!$B$9),0)*N1708)*(1-O1708)</f>
        <v/>
      </c>
      <c r="X1708">
        <f>U1708+V1708</f>
        <v/>
      </c>
      <c r="Y1708">
        <f>U1708/('d_고정'!$B$5*'6_기대효과'!$H$7/8)/'d_고정'!$B$6</f>
        <v/>
      </c>
      <c r="Z1708">
        <f>U1708/('d_고정'!$B$8*'6_기대효과'!$H$7/8)</f>
        <v/>
      </c>
    </row>
    <row r="1709">
      <c r="A1709">
        <f>RAND()</f>
        <v/>
      </c>
      <c r="B1709">
        <f>IF('d_시나리오'!$J$2='d_시나리오'!$H$2,'d_시나리오'!$I$2,IF(A1709&lt;('d_시나리오'!$I$2-'d_시나리오'!$H$2)/('d_시나리오'!$J$2-'d_시나리오'!$H$2),'d_시나리오'!$H$2+SQRT(A1709*('d_시나리오'!$J$2-'d_시나리오'!$H$2)*('d_시나리오'!$I$2-'d_시나리오'!$H$2)),'d_시나리오'!$J$2-SQRT((1-A1709)*('d_시나리오'!$J$2-'d_시나리오'!$H$2)*('d_시나리오'!$J$2-'d_시나리오'!$I$2))))</f>
        <v/>
      </c>
      <c r="C1709">
        <f>BETAINV(RAND(),2,6)</f>
        <v/>
      </c>
      <c r="D1709">
        <f>INDEX('d_분포'!$A$2:$A$28,RANDBETWEEN(1,27))</f>
        <v/>
      </c>
      <c r="E1709">
        <f>INDEX('d_분포'!$C$2:$C$5,RANDBETWEEN(1,4))*(0.9+0.2*RAND())</f>
        <v/>
      </c>
      <c r="F1709">
        <f>RAND()</f>
        <v/>
      </c>
      <c r="G1709">
        <f>IF('d_시나리오'!$J$3='d_시나리오'!$H$3,'d_시나리오'!$I$3,IF(F1709&lt;('d_시나리오'!$I$3-'d_시나리오'!$H$3)/('d_시나리오'!$J$3-'d_시나리오'!$H$3),'d_시나리오'!$H$3+SQRT(F1709*('d_시나리오'!$J$3-'d_시나리오'!$H$3)*('d_시나리오'!$I$3-'d_시나리오'!$H$3)),'d_시나리오'!$J$3-SQRT((1-F1709)*('d_시나리오'!$J$3-'d_시나리오'!$H$3)*('d_시나리오'!$J$3-'d_시나리오'!$I$3))))</f>
        <v/>
      </c>
      <c r="H1709">
        <f>RAND()</f>
        <v/>
      </c>
      <c r="I1709">
        <f>IF('d_시나리오'!$J$4='d_시나리오'!$H$4,'d_시나리오'!$I$4,IF(H1709&lt;('d_시나리오'!$I$4-'d_시나리오'!$H$4)/('d_시나리오'!$J$4-'d_시나리오'!$H$4),'d_시나리오'!$H$4+SQRT(H1709*('d_시나리오'!$J$4-'d_시나리오'!$H$4)*('d_시나리오'!$I$4-'d_시나리오'!$H$4)),'d_시나리오'!$J$4-SQRT((1-H1709)*('d_시나리오'!$J$4-'d_시나리오'!$H$4)*('d_시나리오'!$J$4-'d_시나리오'!$I$4))))</f>
        <v/>
      </c>
      <c r="J1709">
        <f>RAND()</f>
        <v/>
      </c>
      <c r="K1709">
        <f>IF('d_시나리오'!$J$5='d_시나리오'!$H$5,'d_시나리오'!$I$5,IF(J1709&lt;('d_시나리오'!$I$5-'d_시나리오'!$H$5)/('d_시나리오'!$J$5-'d_시나리오'!$H$5),'d_시나리오'!$H$5+SQRT(J1709*('d_시나리오'!$J$5-'d_시나리오'!$H$5)*('d_시나리오'!$I$5-'d_시나리오'!$H$5)),'d_시나리오'!$J$5-SQRT((1-J1709)*('d_시나리오'!$J$5-'d_시나리오'!$H$5)*('d_시나리오'!$J$5-'d_시나리오'!$I$5))))</f>
        <v/>
      </c>
      <c r="L1709">
        <f>RAND()</f>
        <v/>
      </c>
      <c r="M1709">
        <f>IF('d_시나리오'!$J$6='d_시나리오'!$H$6,'d_시나리오'!$I$6,IF(L1709&lt;('d_시나리오'!$I$6-'d_시나리오'!$H$6)/('d_시나리오'!$J$6-'d_시나리오'!$H$6),'d_시나리오'!$H$6+SQRT(L1709*('d_시나리오'!$J$6-'d_시나리오'!$H$6)*('d_시나리오'!$I$6-'d_시나리오'!$H$6)),'d_시나리오'!$J$6-SQRT((1-L1709)*('d_시나리오'!$J$6-'d_시나리오'!$H$6)*('d_시나리오'!$J$6-'d_시나리오'!$I$6))))</f>
        <v/>
      </c>
      <c r="N1709">
        <f>INDEX('d_분포'!$B$2:$B$57,RANDBETWEEN(1,56))</f>
        <v/>
      </c>
      <c r="O1709">
        <f>BETAINV(RAND(),5,5)</f>
        <v/>
      </c>
      <c r="P1709">
        <f>'d_고정'!$B$1*'6_기대효과'!$H$7*('d_시나리오'!$I$7/'d_고정'!$B$2)*B1709</f>
        <v/>
      </c>
      <c r="Q1709">
        <f>P1709*C1709</f>
        <v/>
      </c>
      <c r="R1709">
        <f>P1709*E1709</f>
        <v/>
      </c>
      <c r="S1709">
        <f>R1709*G1709</f>
        <v/>
      </c>
      <c r="T1709">
        <f>Q1709+S1709</f>
        <v/>
      </c>
      <c r="U1709">
        <f>(Q1709*D1709+S1709*I1709)*(1-O1709)</f>
        <v/>
      </c>
      <c r="V1709">
        <f>(R1709*K1709*N1709+'d_고정'!$B$3*('6_기대효과'!$H$7/8)*N1709*'d_고정'!$B$10*M1709*('6_기대효과'!$K$7/'d_고정'!$B$9))*(1-O1709)</f>
        <v/>
      </c>
      <c r="W1709">
        <f>(S1709*I1709+R1709*MAX(K1709-'d_고정'!$B$10*M1709*('6_기대효과'!$K$7/'d_고정'!$B$9),0)*N1709)*(1-O1709)</f>
        <v/>
      </c>
      <c r="X1709">
        <f>U1709+V1709</f>
        <v/>
      </c>
      <c r="Y1709">
        <f>U1709/('d_고정'!$B$5*'6_기대효과'!$H$7/8)/'d_고정'!$B$6</f>
        <v/>
      </c>
      <c r="Z1709">
        <f>U1709/('d_고정'!$B$8*'6_기대효과'!$H$7/8)</f>
        <v/>
      </c>
    </row>
    <row r="1710">
      <c r="A1710">
        <f>RAND()</f>
        <v/>
      </c>
      <c r="B1710">
        <f>IF('d_시나리오'!$J$2='d_시나리오'!$H$2,'d_시나리오'!$I$2,IF(A1710&lt;('d_시나리오'!$I$2-'d_시나리오'!$H$2)/('d_시나리오'!$J$2-'d_시나리오'!$H$2),'d_시나리오'!$H$2+SQRT(A1710*('d_시나리오'!$J$2-'d_시나리오'!$H$2)*('d_시나리오'!$I$2-'d_시나리오'!$H$2)),'d_시나리오'!$J$2-SQRT((1-A1710)*('d_시나리오'!$J$2-'d_시나리오'!$H$2)*('d_시나리오'!$J$2-'d_시나리오'!$I$2))))</f>
        <v/>
      </c>
      <c r="C1710">
        <f>BETAINV(RAND(),2,6)</f>
        <v/>
      </c>
      <c r="D1710">
        <f>INDEX('d_분포'!$A$2:$A$28,RANDBETWEEN(1,27))</f>
        <v/>
      </c>
      <c r="E1710">
        <f>INDEX('d_분포'!$C$2:$C$5,RANDBETWEEN(1,4))*(0.9+0.2*RAND())</f>
        <v/>
      </c>
      <c r="F1710">
        <f>RAND()</f>
        <v/>
      </c>
      <c r="G1710">
        <f>IF('d_시나리오'!$J$3='d_시나리오'!$H$3,'d_시나리오'!$I$3,IF(F1710&lt;('d_시나리오'!$I$3-'d_시나리오'!$H$3)/('d_시나리오'!$J$3-'d_시나리오'!$H$3),'d_시나리오'!$H$3+SQRT(F1710*('d_시나리오'!$J$3-'d_시나리오'!$H$3)*('d_시나리오'!$I$3-'d_시나리오'!$H$3)),'d_시나리오'!$J$3-SQRT((1-F1710)*('d_시나리오'!$J$3-'d_시나리오'!$H$3)*('d_시나리오'!$J$3-'d_시나리오'!$I$3))))</f>
        <v/>
      </c>
      <c r="H1710">
        <f>RAND()</f>
        <v/>
      </c>
      <c r="I1710">
        <f>IF('d_시나리오'!$J$4='d_시나리오'!$H$4,'d_시나리오'!$I$4,IF(H1710&lt;('d_시나리오'!$I$4-'d_시나리오'!$H$4)/('d_시나리오'!$J$4-'d_시나리오'!$H$4),'d_시나리오'!$H$4+SQRT(H1710*('d_시나리오'!$J$4-'d_시나리오'!$H$4)*('d_시나리오'!$I$4-'d_시나리오'!$H$4)),'d_시나리오'!$J$4-SQRT((1-H1710)*('d_시나리오'!$J$4-'d_시나리오'!$H$4)*('d_시나리오'!$J$4-'d_시나리오'!$I$4))))</f>
        <v/>
      </c>
      <c r="J1710">
        <f>RAND()</f>
        <v/>
      </c>
      <c r="K1710">
        <f>IF('d_시나리오'!$J$5='d_시나리오'!$H$5,'d_시나리오'!$I$5,IF(J1710&lt;('d_시나리오'!$I$5-'d_시나리오'!$H$5)/('d_시나리오'!$J$5-'d_시나리오'!$H$5),'d_시나리오'!$H$5+SQRT(J1710*('d_시나리오'!$J$5-'d_시나리오'!$H$5)*('d_시나리오'!$I$5-'d_시나리오'!$H$5)),'d_시나리오'!$J$5-SQRT((1-J1710)*('d_시나리오'!$J$5-'d_시나리오'!$H$5)*('d_시나리오'!$J$5-'d_시나리오'!$I$5))))</f>
        <v/>
      </c>
      <c r="L1710">
        <f>RAND()</f>
        <v/>
      </c>
      <c r="M1710">
        <f>IF('d_시나리오'!$J$6='d_시나리오'!$H$6,'d_시나리오'!$I$6,IF(L1710&lt;('d_시나리오'!$I$6-'d_시나리오'!$H$6)/('d_시나리오'!$J$6-'d_시나리오'!$H$6),'d_시나리오'!$H$6+SQRT(L1710*('d_시나리오'!$J$6-'d_시나리오'!$H$6)*('d_시나리오'!$I$6-'d_시나리오'!$H$6)),'d_시나리오'!$J$6-SQRT((1-L1710)*('d_시나리오'!$J$6-'d_시나리오'!$H$6)*('d_시나리오'!$J$6-'d_시나리오'!$I$6))))</f>
        <v/>
      </c>
      <c r="N1710">
        <f>INDEX('d_분포'!$B$2:$B$57,RANDBETWEEN(1,56))</f>
        <v/>
      </c>
      <c r="O1710">
        <f>BETAINV(RAND(),5,5)</f>
        <v/>
      </c>
      <c r="P1710">
        <f>'d_고정'!$B$1*'6_기대효과'!$H$7*('d_시나리오'!$I$7/'d_고정'!$B$2)*B1710</f>
        <v/>
      </c>
      <c r="Q1710">
        <f>P1710*C1710</f>
        <v/>
      </c>
      <c r="R1710">
        <f>P1710*E1710</f>
        <v/>
      </c>
      <c r="S1710">
        <f>R1710*G1710</f>
        <v/>
      </c>
      <c r="T1710">
        <f>Q1710+S1710</f>
        <v/>
      </c>
      <c r="U1710">
        <f>(Q1710*D1710+S1710*I1710)*(1-O1710)</f>
        <v/>
      </c>
      <c r="V1710">
        <f>(R1710*K1710*N1710+'d_고정'!$B$3*('6_기대효과'!$H$7/8)*N1710*'d_고정'!$B$10*M1710*('6_기대효과'!$K$7/'d_고정'!$B$9))*(1-O1710)</f>
        <v/>
      </c>
      <c r="W1710">
        <f>(S1710*I1710+R1710*MAX(K1710-'d_고정'!$B$10*M1710*('6_기대효과'!$K$7/'d_고정'!$B$9),0)*N1710)*(1-O1710)</f>
        <v/>
      </c>
      <c r="X1710">
        <f>U1710+V1710</f>
        <v/>
      </c>
      <c r="Y1710">
        <f>U1710/('d_고정'!$B$5*'6_기대효과'!$H$7/8)/'d_고정'!$B$6</f>
        <v/>
      </c>
      <c r="Z1710">
        <f>U1710/('d_고정'!$B$8*'6_기대효과'!$H$7/8)</f>
        <v/>
      </c>
    </row>
    <row r="1711">
      <c r="A1711">
        <f>RAND()</f>
        <v/>
      </c>
      <c r="B1711">
        <f>IF('d_시나리오'!$J$2='d_시나리오'!$H$2,'d_시나리오'!$I$2,IF(A1711&lt;('d_시나리오'!$I$2-'d_시나리오'!$H$2)/('d_시나리오'!$J$2-'d_시나리오'!$H$2),'d_시나리오'!$H$2+SQRT(A1711*('d_시나리오'!$J$2-'d_시나리오'!$H$2)*('d_시나리오'!$I$2-'d_시나리오'!$H$2)),'d_시나리오'!$J$2-SQRT((1-A1711)*('d_시나리오'!$J$2-'d_시나리오'!$H$2)*('d_시나리오'!$J$2-'d_시나리오'!$I$2))))</f>
        <v/>
      </c>
      <c r="C1711">
        <f>BETAINV(RAND(),2,6)</f>
        <v/>
      </c>
      <c r="D1711">
        <f>INDEX('d_분포'!$A$2:$A$28,RANDBETWEEN(1,27))</f>
        <v/>
      </c>
      <c r="E1711">
        <f>INDEX('d_분포'!$C$2:$C$5,RANDBETWEEN(1,4))*(0.9+0.2*RAND())</f>
        <v/>
      </c>
      <c r="F1711">
        <f>RAND()</f>
        <v/>
      </c>
      <c r="G1711">
        <f>IF('d_시나리오'!$J$3='d_시나리오'!$H$3,'d_시나리오'!$I$3,IF(F1711&lt;('d_시나리오'!$I$3-'d_시나리오'!$H$3)/('d_시나리오'!$J$3-'d_시나리오'!$H$3),'d_시나리오'!$H$3+SQRT(F1711*('d_시나리오'!$J$3-'d_시나리오'!$H$3)*('d_시나리오'!$I$3-'d_시나리오'!$H$3)),'d_시나리오'!$J$3-SQRT((1-F1711)*('d_시나리오'!$J$3-'d_시나리오'!$H$3)*('d_시나리오'!$J$3-'d_시나리오'!$I$3))))</f>
        <v/>
      </c>
      <c r="H1711">
        <f>RAND()</f>
        <v/>
      </c>
      <c r="I1711">
        <f>IF('d_시나리오'!$J$4='d_시나리오'!$H$4,'d_시나리오'!$I$4,IF(H1711&lt;('d_시나리오'!$I$4-'d_시나리오'!$H$4)/('d_시나리오'!$J$4-'d_시나리오'!$H$4),'d_시나리오'!$H$4+SQRT(H1711*('d_시나리오'!$J$4-'d_시나리오'!$H$4)*('d_시나리오'!$I$4-'d_시나리오'!$H$4)),'d_시나리오'!$J$4-SQRT((1-H1711)*('d_시나리오'!$J$4-'d_시나리오'!$H$4)*('d_시나리오'!$J$4-'d_시나리오'!$I$4))))</f>
        <v/>
      </c>
      <c r="J1711">
        <f>RAND()</f>
        <v/>
      </c>
      <c r="K1711">
        <f>IF('d_시나리오'!$J$5='d_시나리오'!$H$5,'d_시나리오'!$I$5,IF(J1711&lt;('d_시나리오'!$I$5-'d_시나리오'!$H$5)/('d_시나리오'!$J$5-'d_시나리오'!$H$5),'d_시나리오'!$H$5+SQRT(J1711*('d_시나리오'!$J$5-'d_시나리오'!$H$5)*('d_시나리오'!$I$5-'d_시나리오'!$H$5)),'d_시나리오'!$J$5-SQRT((1-J1711)*('d_시나리오'!$J$5-'d_시나리오'!$H$5)*('d_시나리오'!$J$5-'d_시나리오'!$I$5))))</f>
        <v/>
      </c>
      <c r="L1711">
        <f>RAND()</f>
        <v/>
      </c>
      <c r="M1711">
        <f>IF('d_시나리오'!$J$6='d_시나리오'!$H$6,'d_시나리오'!$I$6,IF(L1711&lt;('d_시나리오'!$I$6-'d_시나리오'!$H$6)/('d_시나리오'!$J$6-'d_시나리오'!$H$6),'d_시나리오'!$H$6+SQRT(L1711*('d_시나리오'!$J$6-'d_시나리오'!$H$6)*('d_시나리오'!$I$6-'d_시나리오'!$H$6)),'d_시나리오'!$J$6-SQRT((1-L1711)*('d_시나리오'!$J$6-'d_시나리오'!$H$6)*('d_시나리오'!$J$6-'d_시나리오'!$I$6))))</f>
        <v/>
      </c>
      <c r="N1711">
        <f>INDEX('d_분포'!$B$2:$B$57,RANDBETWEEN(1,56))</f>
        <v/>
      </c>
      <c r="O1711">
        <f>BETAINV(RAND(),5,5)</f>
        <v/>
      </c>
      <c r="P1711">
        <f>'d_고정'!$B$1*'6_기대효과'!$H$7*('d_시나리오'!$I$7/'d_고정'!$B$2)*B1711</f>
        <v/>
      </c>
      <c r="Q1711">
        <f>P1711*C1711</f>
        <v/>
      </c>
      <c r="R1711">
        <f>P1711*E1711</f>
        <v/>
      </c>
      <c r="S1711">
        <f>R1711*G1711</f>
        <v/>
      </c>
      <c r="T1711">
        <f>Q1711+S1711</f>
        <v/>
      </c>
      <c r="U1711">
        <f>(Q1711*D1711+S1711*I1711)*(1-O1711)</f>
        <v/>
      </c>
      <c r="V1711">
        <f>(R1711*K1711*N1711+'d_고정'!$B$3*('6_기대효과'!$H$7/8)*N1711*'d_고정'!$B$10*M1711*('6_기대효과'!$K$7/'d_고정'!$B$9))*(1-O1711)</f>
        <v/>
      </c>
      <c r="W1711">
        <f>(S1711*I1711+R1711*MAX(K1711-'d_고정'!$B$10*M1711*('6_기대효과'!$K$7/'d_고정'!$B$9),0)*N1711)*(1-O1711)</f>
        <v/>
      </c>
      <c r="X1711">
        <f>U1711+V1711</f>
        <v/>
      </c>
      <c r="Y1711">
        <f>U1711/('d_고정'!$B$5*'6_기대효과'!$H$7/8)/'d_고정'!$B$6</f>
        <v/>
      </c>
      <c r="Z1711">
        <f>U1711/('d_고정'!$B$8*'6_기대효과'!$H$7/8)</f>
        <v/>
      </c>
    </row>
    <row r="1712">
      <c r="A1712">
        <f>RAND()</f>
        <v/>
      </c>
      <c r="B1712">
        <f>IF('d_시나리오'!$J$2='d_시나리오'!$H$2,'d_시나리오'!$I$2,IF(A1712&lt;('d_시나리오'!$I$2-'d_시나리오'!$H$2)/('d_시나리오'!$J$2-'d_시나리오'!$H$2),'d_시나리오'!$H$2+SQRT(A1712*('d_시나리오'!$J$2-'d_시나리오'!$H$2)*('d_시나리오'!$I$2-'d_시나리오'!$H$2)),'d_시나리오'!$J$2-SQRT((1-A1712)*('d_시나리오'!$J$2-'d_시나리오'!$H$2)*('d_시나리오'!$J$2-'d_시나리오'!$I$2))))</f>
        <v/>
      </c>
      <c r="C1712">
        <f>BETAINV(RAND(),2,6)</f>
        <v/>
      </c>
      <c r="D1712">
        <f>INDEX('d_분포'!$A$2:$A$28,RANDBETWEEN(1,27))</f>
        <v/>
      </c>
      <c r="E1712">
        <f>INDEX('d_분포'!$C$2:$C$5,RANDBETWEEN(1,4))*(0.9+0.2*RAND())</f>
        <v/>
      </c>
      <c r="F1712">
        <f>RAND()</f>
        <v/>
      </c>
      <c r="G1712">
        <f>IF('d_시나리오'!$J$3='d_시나리오'!$H$3,'d_시나리오'!$I$3,IF(F1712&lt;('d_시나리오'!$I$3-'d_시나리오'!$H$3)/('d_시나리오'!$J$3-'d_시나리오'!$H$3),'d_시나리오'!$H$3+SQRT(F1712*('d_시나리오'!$J$3-'d_시나리오'!$H$3)*('d_시나리오'!$I$3-'d_시나리오'!$H$3)),'d_시나리오'!$J$3-SQRT((1-F1712)*('d_시나리오'!$J$3-'d_시나리오'!$H$3)*('d_시나리오'!$J$3-'d_시나리오'!$I$3))))</f>
        <v/>
      </c>
      <c r="H1712">
        <f>RAND()</f>
        <v/>
      </c>
      <c r="I1712">
        <f>IF('d_시나리오'!$J$4='d_시나리오'!$H$4,'d_시나리오'!$I$4,IF(H1712&lt;('d_시나리오'!$I$4-'d_시나리오'!$H$4)/('d_시나리오'!$J$4-'d_시나리오'!$H$4),'d_시나리오'!$H$4+SQRT(H1712*('d_시나리오'!$J$4-'d_시나리오'!$H$4)*('d_시나리오'!$I$4-'d_시나리오'!$H$4)),'d_시나리오'!$J$4-SQRT((1-H1712)*('d_시나리오'!$J$4-'d_시나리오'!$H$4)*('d_시나리오'!$J$4-'d_시나리오'!$I$4))))</f>
        <v/>
      </c>
      <c r="J1712">
        <f>RAND()</f>
        <v/>
      </c>
      <c r="K1712">
        <f>IF('d_시나리오'!$J$5='d_시나리오'!$H$5,'d_시나리오'!$I$5,IF(J1712&lt;('d_시나리오'!$I$5-'d_시나리오'!$H$5)/('d_시나리오'!$J$5-'d_시나리오'!$H$5),'d_시나리오'!$H$5+SQRT(J1712*('d_시나리오'!$J$5-'d_시나리오'!$H$5)*('d_시나리오'!$I$5-'d_시나리오'!$H$5)),'d_시나리오'!$J$5-SQRT((1-J1712)*('d_시나리오'!$J$5-'d_시나리오'!$H$5)*('d_시나리오'!$J$5-'d_시나리오'!$I$5))))</f>
        <v/>
      </c>
      <c r="L1712">
        <f>RAND()</f>
        <v/>
      </c>
      <c r="M1712">
        <f>IF('d_시나리오'!$J$6='d_시나리오'!$H$6,'d_시나리오'!$I$6,IF(L1712&lt;('d_시나리오'!$I$6-'d_시나리오'!$H$6)/('d_시나리오'!$J$6-'d_시나리오'!$H$6),'d_시나리오'!$H$6+SQRT(L1712*('d_시나리오'!$J$6-'d_시나리오'!$H$6)*('d_시나리오'!$I$6-'d_시나리오'!$H$6)),'d_시나리오'!$J$6-SQRT((1-L1712)*('d_시나리오'!$J$6-'d_시나리오'!$H$6)*('d_시나리오'!$J$6-'d_시나리오'!$I$6))))</f>
        <v/>
      </c>
      <c r="N1712">
        <f>INDEX('d_분포'!$B$2:$B$57,RANDBETWEEN(1,56))</f>
        <v/>
      </c>
      <c r="O1712">
        <f>BETAINV(RAND(),5,5)</f>
        <v/>
      </c>
      <c r="P1712">
        <f>'d_고정'!$B$1*'6_기대효과'!$H$7*('d_시나리오'!$I$7/'d_고정'!$B$2)*B1712</f>
        <v/>
      </c>
      <c r="Q1712">
        <f>P1712*C1712</f>
        <v/>
      </c>
      <c r="R1712">
        <f>P1712*E1712</f>
        <v/>
      </c>
      <c r="S1712">
        <f>R1712*G1712</f>
        <v/>
      </c>
      <c r="T1712">
        <f>Q1712+S1712</f>
        <v/>
      </c>
      <c r="U1712">
        <f>(Q1712*D1712+S1712*I1712)*(1-O1712)</f>
        <v/>
      </c>
      <c r="V1712">
        <f>(R1712*K1712*N1712+'d_고정'!$B$3*('6_기대효과'!$H$7/8)*N1712*'d_고정'!$B$10*M1712*('6_기대효과'!$K$7/'d_고정'!$B$9))*(1-O1712)</f>
        <v/>
      </c>
      <c r="W1712">
        <f>(S1712*I1712+R1712*MAX(K1712-'d_고정'!$B$10*M1712*('6_기대효과'!$K$7/'d_고정'!$B$9),0)*N1712)*(1-O1712)</f>
        <v/>
      </c>
      <c r="X1712">
        <f>U1712+V1712</f>
        <v/>
      </c>
      <c r="Y1712">
        <f>U1712/('d_고정'!$B$5*'6_기대효과'!$H$7/8)/'d_고정'!$B$6</f>
        <v/>
      </c>
      <c r="Z1712">
        <f>U1712/('d_고정'!$B$8*'6_기대효과'!$H$7/8)</f>
        <v/>
      </c>
    </row>
    <row r="1713">
      <c r="A1713">
        <f>RAND()</f>
        <v/>
      </c>
      <c r="B1713">
        <f>IF('d_시나리오'!$J$2='d_시나리오'!$H$2,'d_시나리오'!$I$2,IF(A1713&lt;('d_시나리오'!$I$2-'d_시나리오'!$H$2)/('d_시나리오'!$J$2-'d_시나리오'!$H$2),'d_시나리오'!$H$2+SQRT(A1713*('d_시나리오'!$J$2-'d_시나리오'!$H$2)*('d_시나리오'!$I$2-'d_시나리오'!$H$2)),'d_시나리오'!$J$2-SQRT((1-A1713)*('d_시나리오'!$J$2-'d_시나리오'!$H$2)*('d_시나리오'!$J$2-'d_시나리오'!$I$2))))</f>
        <v/>
      </c>
      <c r="C1713">
        <f>BETAINV(RAND(),2,6)</f>
        <v/>
      </c>
      <c r="D1713">
        <f>INDEX('d_분포'!$A$2:$A$28,RANDBETWEEN(1,27))</f>
        <v/>
      </c>
      <c r="E1713">
        <f>INDEX('d_분포'!$C$2:$C$5,RANDBETWEEN(1,4))*(0.9+0.2*RAND())</f>
        <v/>
      </c>
      <c r="F1713">
        <f>RAND()</f>
        <v/>
      </c>
      <c r="G1713">
        <f>IF('d_시나리오'!$J$3='d_시나리오'!$H$3,'d_시나리오'!$I$3,IF(F1713&lt;('d_시나리오'!$I$3-'d_시나리오'!$H$3)/('d_시나리오'!$J$3-'d_시나리오'!$H$3),'d_시나리오'!$H$3+SQRT(F1713*('d_시나리오'!$J$3-'d_시나리오'!$H$3)*('d_시나리오'!$I$3-'d_시나리오'!$H$3)),'d_시나리오'!$J$3-SQRT((1-F1713)*('d_시나리오'!$J$3-'d_시나리오'!$H$3)*('d_시나리오'!$J$3-'d_시나리오'!$I$3))))</f>
        <v/>
      </c>
      <c r="H1713">
        <f>RAND()</f>
        <v/>
      </c>
      <c r="I1713">
        <f>IF('d_시나리오'!$J$4='d_시나리오'!$H$4,'d_시나리오'!$I$4,IF(H1713&lt;('d_시나리오'!$I$4-'d_시나리오'!$H$4)/('d_시나리오'!$J$4-'d_시나리오'!$H$4),'d_시나리오'!$H$4+SQRT(H1713*('d_시나리오'!$J$4-'d_시나리오'!$H$4)*('d_시나리오'!$I$4-'d_시나리오'!$H$4)),'d_시나리오'!$J$4-SQRT((1-H1713)*('d_시나리오'!$J$4-'d_시나리오'!$H$4)*('d_시나리오'!$J$4-'d_시나리오'!$I$4))))</f>
        <v/>
      </c>
      <c r="J1713">
        <f>RAND()</f>
        <v/>
      </c>
      <c r="K1713">
        <f>IF('d_시나리오'!$J$5='d_시나리오'!$H$5,'d_시나리오'!$I$5,IF(J1713&lt;('d_시나리오'!$I$5-'d_시나리오'!$H$5)/('d_시나리오'!$J$5-'d_시나리오'!$H$5),'d_시나리오'!$H$5+SQRT(J1713*('d_시나리오'!$J$5-'d_시나리오'!$H$5)*('d_시나리오'!$I$5-'d_시나리오'!$H$5)),'d_시나리오'!$J$5-SQRT((1-J1713)*('d_시나리오'!$J$5-'d_시나리오'!$H$5)*('d_시나리오'!$J$5-'d_시나리오'!$I$5))))</f>
        <v/>
      </c>
      <c r="L1713">
        <f>RAND()</f>
        <v/>
      </c>
      <c r="M1713">
        <f>IF('d_시나리오'!$J$6='d_시나리오'!$H$6,'d_시나리오'!$I$6,IF(L1713&lt;('d_시나리오'!$I$6-'d_시나리오'!$H$6)/('d_시나리오'!$J$6-'d_시나리오'!$H$6),'d_시나리오'!$H$6+SQRT(L1713*('d_시나리오'!$J$6-'d_시나리오'!$H$6)*('d_시나리오'!$I$6-'d_시나리오'!$H$6)),'d_시나리오'!$J$6-SQRT((1-L1713)*('d_시나리오'!$J$6-'d_시나리오'!$H$6)*('d_시나리오'!$J$6-'d_시나리오'!$I$6))))</f>
        <v/>
      </c>
      <c r="N1713">
        <f>INDEX('d_분포'!$B$2:$B$57,RANDBETWEEN(1,56))</f>
        <v/>
      </c>
      <c r="O1713">
        <f>BETAINV(RAND(),5,5)</f>
        <v/>
      </c>
      <c r="P1713">
        <f>'d_고정'!$B$1*'6_기대효과'!$H$7*('d_시나리오'!$I$7/'d_고정'!$B$2)*B1713</f>
        <v/>
      </c>
      <c r="Q1713">
        <f>P1713*C1713</f>
        <v/>
      </c>
      <c r="R1713">
        <f>P1713*E1713</f>
        <v/>
      </c>
      <c r="S1713">
        <f>R1713*G1713</f>
        <v/>
      </c>
      <c r="T1713">
        <f>Q1713+S1713</f>
        <v/>
      </c>
      <c r="U1713">
        <f>(Q1713*D1713+S1713*I1713)*(1-O1713)</f>
        <v/>
      </c>
      <c r="V1713">
        <f>(R1713*K1713*N1713+'d_고정'!$B$3*('6_기대효과'!$H$7/8)*N1713*'d_고정'!$B$10*M1713*('6_기대효과'!$K$7/'d_고정'!$B$9))*(1-O1713)</f>
        <v/>
      </c>
      <c r="W1713">
        <f>(S1713*I1713+R1713*MAX(K1713-'d_고정'!$B$10*M1713*('6_기대효과'!$K$7/'d_고정'!$B$9),0)*N1713)*(1-O1713)</f>
        <v/>
      </c>
      <c r="X1713">
        <f>U1713+V1713</f>
        <v/>
      </c>
      <c r="Y1713">
        <f>U1713/('d_고정'!$B$5*'6_기대효과'!$H$7/8)/'d_고정'!$B$6</f>
        <v/>
      </c>
      <c r="Z1713">
        <f>U1713/('d_고정'!$B$8*'6_기대효과'!$H$7/8)</f>
        <v/>
      </c>
    </row>
    <row r="1714">
      <c r="A1714">
        <f>RAND()</f>
        <v/>
      </c>
      <c r="B1714">
        <f>IF('d_시나리오'!$J$2='d_시나리오'!$H$2,'d_시나리오'!$I$2,IF(A1714&lt;('d_시나리오'!$I$2-'d_시나리오'!$H$2)/('d_시나리오'!$J$2-'d_시나리오'!$H$2),'d_시나리오'!$H$2+SQRT(A1714*('d_시나리오'!$J$2-'d_시나리오'!$H$2)*('d_시나리오'!$I$2-'d_시나리오'!$H$2)),'d_시나리오'!$J$2-SQRT((1-A1714)*('d_시나리오'!$J$2-'d_시나리오'!$H$2)*('d_시나리오'!$J$2-'d_시나리오'!$I$2))))</f>
        <v/>
      </c>
      <c r="C1714">
        <f>BETAINV(RAND(),2,6)</f>
        <v/>
      </c>
      <c r="D1714">
        <f>INDEX('d_분포'!$A$2:$A$28,RANDBETWEEN(1,27))</f>
        <v/>
      </c>
      <c r="E1714">
        <f>INDEX('d_분포'!$C$2:$C$5,RANDBETWEEN(1,4))*(0.9+0.2*RAND())</f>
        <v/>
      </c>
      <c r="F1714">
        <f>RAND()</f>
        <v/>
      </c>
      <c r="G1714">
        <f>IF('d_시나리오'!$J$3='d_시나리오'!$H$3,'d_시나리오'!$I$3,IF(F1714&lt;('d_시나리오'!$I$3-'d_시나리오'!$H$3)/('d_시나리오'!$J$3-'d_시나리오'!$H$3),'d_시나리오'!$H$3+SQRT(F1714*('d_시나리오'!$J$3-'d_시나리오'!$H$3)*('d_시나리오'!$I$3-'d_시나리오'!$H$3)),'d_시나리오'!$J$3-SQRT((1-F1714)*('d_시나리오'!$J$3-'d_시나리오'!$H$3)*('d_시나리오'!$J$3-'d_시나리오'!$I$3))))</f>
        <v/>
      </c>
      <c r="H1714">
        <f>RAND()</f>
        <v/>
      </c>
      <c r="I1714">
        <f>IF('d_시나리오'!$J$4='d_시나리오'!$H$4,'d_시나리오'!$I$4,IF(H1714&lt;('d_시나리오'!$I$4-'d_시나리오'!$H$4)/('d_시나리오'!$J$4-'d_시나리오'!$H$4),'d_시나리오'!$H$4+SQRT(H1714*('d_시나리오'!$J$4-'d_시나리오'!$H$4)*('d_시나리오'!$I$4-'d_시나리오'!$H$4)),'d_시나리오'!$J$4-SQRT((1-H1714)*('d_시나리오'!$J$4-'d_시나리오'!$H$4)*('d_시나리오'!$J$4-'d_시나리오'!$I$4))))</f>
        <v/>
      </c>
      <c r="J1714">
        <f>RAND()</f>
        <v/>
      </c>
      <c r="K1714">
        <f>IF('d_시나리오'!$J$5='d_시나리오'!$H$5,'d_시나리오'!$I$5,IF(J1714&lt;('d_시나리오'!$I$5-'d_시나리오'!$H$5)/('d_시나리오'!$J$5-'d_시나리오'!$H$5),'d_시나리오'!$H$5+SQRT(J1714*('d_시나리오'!$J$5-'d_시나리오'!$H$5)*('d_시나리오'!$I$5-'d_시나리오'!$H$5)),'d_시나리오'!$J$5-SQRT((1-J1714)*('d_시나리오'!$J$5-'d_시나리오'!$H$5)*('d_시나리오'!$J$5-'d_시나리오'!$I$5))))</f>
        <v/>
      </c>
      <c r="L1714">
        <f>RAND()</f>
        <v/>
      </c>
      <c r="M1714">
        <f>IF('d_시나리오'!$J$6='d_시나리오'!$H$6,'d_시나리오'!$I$6,IF(L1714&lt;('d_시나리오'!$I$6-'d_시나리오'!$H$6)/('d_시나리오'!$J$6-'d_시나리오'!$H$6),'d_시나리오'!$H$6+SQRT(L1714*('d_시나리오'!$J$6-'d_시나리오'!$H$6)*('d_시나리오'!$I$6-'d_시나리오'!$H$6)),'d_시나리오'!$J$6-SQRT((1-L1714)*('d_시나리오'!$J$6-'d_시나리오'!$H$6)*('d_시나리오'!$J$6-'d_시나리오'!$I$6))))</f>
        <v/>
      </c>
      <c r="N1714">
        <f>INDEX('d_분포'!$B$2:$B$57,RANDBETWEEN(1,56))</f>
        <v/>
      </c>
      <c r="O1714">
        <f>BETAINV(RAND(),5,5)</f>
        <v/>
      </c>
      <c r="P1714">
        <f>'d_고정'!$B$1*'6_기대효과'!$H$7*('d_시나리오'!$I$7/'d_고정'!$B$2)*B1714</f>
        <v/>
      </c>
      <c r="Q1714">
        <f>P1714*C1714</f>
        <v/>
      </c>
      <c r="R1714">
        <f>P1714*E1714</f>
        <v/>
      </c>
      <c r="S1714">
        <f>R1714*G1714</f>
        <v/>
      </c>
      <c r="T1714">
        <f>Q1714+S1714</f>
        <v/>
      </c>
      <c r="U1714">
        <f>(Q1714*D1714+S1714*I1714)*(1-O1714)</f>
        <v/>
      </c>
      <c r="V1714">
        <f>(R1714*K1714*N1714+'d_고정'!$B$3*('6_기대효과'!$H$7/8)*N1714*'d_고정'!$B$10*M1714*('6_기대효과'!$K$7/'d_고정'!$B$9))*(1-O1714)</f>
        <v/>
      </c>
      <c r="W1714">
        <f>(S1714*I1714+R1714*MAX(K1714-'d_고정'!$B$10*M1714*('6_기대효과'!$K$7/'d_고정'!$B$9),0)*N1714)*(1-O1714)</f>
        <v/>
      </c>
      <c r="X1714">
        <f>U1714+V1714</f>
        <v/>
      </c>
      <c r="Y1714">
        <f>U1714/('d_고정'!$B$5*'6_기대효과'!$H$7/8)/'d_고정'!$B$6</f>
        <v/>
      </c>
      <c r="Z1714">
        <f>U1714/('d_고정'!$B$8*'6_기대효과'!$H$7/8)</f>
        <v/>
      </c>
    </row>
    <row r="1715">
      <c r="A1715">
        <f>RAND()</f>
        <v/>
      </c>
      <c r="B1715">
        <f>IF('d_시나리오'!$J$2='d_시나리오'!$H$2,'d_시나리오'!$I$2,IF(A1715&lt;('d_시나리오'!$I$2-'d_시나리오'!$H$2)/('d_시나리오'!$J$2-'d_시나리오'!$H$2),'d_시나리오'!$H$2+SQRT(A1715*('d_시나리오'!$J$2-'d_시나리오'!$H$2)*('d_시나리오'!$I$2-'d_시나리오'!$H$2)),'d_시나리오'!$J$2-SQRT((1-A1715)*('d_시나리오'!$J$2-'d_시나리오'!$H$2)*('d_시나리오'!$J$2-'d_시나리오'!$I$2))))</f>
        <v/>
      </c>
      <c r="C1715">
        <f>BETAINV(RAND(),2,6)</f>
        <v/>
      </c>
      <c r="D1715">
        <f>INDEX('d_분포'!$A$2:$A$28,RANDBETWEEN(1,27))</f>
        <v/>
      </c>
      <c r="E1715">
        <f>INDEX('d_분포'!$C$2:$C$5,RANDBETWEEN(1,4))*(0.9+0.2*RAND())</f>
        <v/>
      </c>
      <c r="F1715">
        <f>RAND()</f>
        <v/>
      </c>
      <c r="G1715">
        <f>IF('d_시나리오'!$J$3='d_시나리오'!$H$3,'d_시나리오'!$I$3,IF(F1715&lt;('d_시나리오'!$I$3-'d_시나리오'!$H$3)/('d_시나리오'!$J$3-'d_시나리오'!$H$3),'d_시나리오'!$H$3+SQRT(F1715*('d_시나리오'!$J$3-'d_시나리오'!$H$3)*('d_시나리오'!$I$3-'d_시나리오'!$H$3)),'d_시나리오'!$J$3-SQRT((1-F1715)*('d_시나리오'!$J$3-'d_시나리오'!$H$3)*('d_시나리오'!$J$3-'d_시나리오'!$I$3))))</f>
        <v/>
      </c>
      <c r="H1715">
        <f>RAND()</f>
        <v/>
      </c>
      <c r="I1715">
        <f>IF('d_시나리오'!$J$4='d_시나리오'!$H$4,'d_시나리오'!$I$4,IF(H1715&lt;('d_시나리오'!$I$4-'d_시나리오'!$H$4)/('d_시나리오'!$J$4-'d_시나리오'!$H$4),'d_시나리오'!$H$4+SQRT(H1715*('d_시나리오'!$J$4-'d_시나리오'!$H$4)*('d_시나리오'!$I$4-'d_시나리오'!$H$4)),'d_시나리오'!$J$4-SQRT((1-H1715)*('d_시나리오'!$J$4-'d_시나리오'!$H$4)*('d_시나리오'!$J$4-'d_시나리오'!$I$4))))</f>
        <v/>
      </c>
      <c r="J1715">
        <f>RAND()</f>
        <v/>
      </c>
      <c r="K1715">
        <f>IF('d_시나리오'!$J$5='d_시나리오'!$H$5,'d_시나리오'!$I$5,IF(J1715&lt;('d_시나리오'!$I$5-'d_시나리오'!$H$5)/('d_시나리오'!$J$5-'d_시나리오'!$H$5),'d_시나리오'!$H$5+SQRT(J1715*('d_시나리오'!$J$5-'d_시나리오'!$H$5)*('d_시나리오'!$I$5-'d_시나리오'!$H$5)),'d_시나리오'!$J$5-SQRT((1-J1715)*('d_시나리오'!$J$5-'d_시나리오'!$H$5)*('d_시나리오'!$J$5-'d_시나리오'!$I$5))))</f>
        <v/>
      </c>
      <c r="L1715">
        <f>RAND()</f>
        <v/>
      </c>
      <c r="M1715">
        <f>IF('d_시나리오'!$J$6='d_시나리오'!$H$6,'d_시나리오'!$I$6,IF(L1715&lt;('d_시나리오'!$I$6-'d_시나리오'!$H$6)/('d_시나리오'!$J$6-'d_시나리오'!$H$6),'d_시나리오'!$H$6+SQRT(L1715*('d_시나리오'!$J$6-'d_시나리오'!$H$6)*('d_시나리오'!$I$6-'d_시나리오'!$H$6)),'d_시나리오'!$J$6-SQRT((1-L1715)*('d_시나리오'!$J$6-'d_시나리오'!$H$6)*('d_시나리오'!$J$6-'d_시나리오'!$I$6))))</f>
        <v/>
      </c>
      <c r="N1715">
        <f>INDEX('d_분포'!$B$2:$B$57,RANDBETWEEN(1,56))</f>
        <v/>
      </c>
      <c r="O1715">
        <f>BETAINV(RAND(),5,5)</f>
        <v/>
      </c>
      <c r="P1715">
        <f>'d_고정'!$B$1*'6_기대효과'!$H$7*('d_시나리오'!$I$7/'d_고정'!$B$2)*B1715</f>
        <v/>
      </c>
      <c r="Q1715">
        <f>P1715*C1715</f>
        <v/>
      </c>
      <c r="R1715">
        <f>P1715*E1715</f>
        <v/>
      </c>
      <c r="S1715">
        <f>R1715*G1715</f>
        <v/>
      </c>
      <c r="T1715">
        <f>Q1715+S1715</f>
        <v/>
      </c>
      <c r="U1715">
        <f>(Q1715*D1715+S1715*I1715)*(1-O1715)</f>
        <v/>
      </c>
      <c r="V1715">
        <f>(R1715*K1715*N1715+'d_고정'!$B$3*('6_기대효과'!$H$7/8)*N1715*'d_고정'!$B$10*M1715*('6_기대효과'!$K$7/'d_고정'!$B$9))*(1-O1715)</f>
        <v/>
      </c>
      <c r="W1715">
        <f>(S1715*I1715+R1715*MAX(K1715-'d_고정'!$B$10*M1715*('6_기대효과'!$K$7/'d_고정'!$B$9),0)*N1715)*(1-O1715)</f>
        <v/>
      </c>
      <c r="X1715">
        <f>U1715+V1715</f>
        <v/>
      </c>
      <c r="Y1715">
        <f>U1715/('d_고정'!$B$5*'6_기대효과'!$H$7/8)/'d_고정'!$B$6</f>
        <v/>
      </c>
      <c r="Z1715">
        <f>U1715/('d_고정'!$B$8*'6_기대효과'!$H$7/8)</f>
        <v/>
      </c>
    </row>
    <row r="1716">
      <c r="A1716">
        <f>RAND()</f>
        <v/>
      </c>
      <c r="B1716">
        <f>IF('d_시나리오'!$J$2='d_시나리오'!$H$2,'d_시나리오'!$I$2,IF(A1716&lt;('d_시나리오'!$I$2-'d_시나리오'!$H$2)/('d_시나리오'!$J$2-'d_시나리오'!$H$2),'d_시나리오'!$H$2+SQRT(A1716*('d_시나리오'!$J$2-'d_시나리오'!$H$2)*('d_시나리오'!$I$2-'d_시나리오'!$H$2)),'d_시나리오'!$J$2-SQRT((1-A1716)*('d_시나리오'!$J$2-'d_시나리오'!$H$2)*('d_시나리오'!$J$2-'d_시나리오'!$I$2))))</f>
        <v/>
      </c>
      <c r="C1716">
        <f>BETAINV(RAND(),2,6)</f>
        <v/>
      </c>
      <c r="D1716">
        <f>INDEX('d_분포'!$A$2:$A$28,RANDBETWEEN(1,27))</f>
        <v/>
      </c>
      <c r="E1716">
        <f>INDEX('d_분포'!$C$2:$C$5,RANDBETWEEN(1,4))*(0.9+0.2*RAND())</f>
        <v/>
      </c>
      <c r="F1716">
        <f>RAND()</f>
        <v/>
      </c>
      <c r="G1716">
        <f>IF('d_시나리오'!$J$3='d_시나리오'!$H$3,'d_시나리오'!$I$3,IF(F1716&lt;('d_시나리오'!$I$3-'d_시나리오'!$H$3)/('d_시나리오'!$J$3-'d_시나리오'!$H$3),'d_시나리오'!$H$3+SQRT(F1716*('d_시나리오'!$J$3-'d_시나리오'!$H$3)*('d_시나리오'!$I$3-'d_시나리오'!$H$3)),'d_시나리오'!$J$3-SQRT((1-F1716)*('d_시나리오'!$J$3-'d_시나리오'!$H$3)*('d_시나리오'!$J$3-'d_시나리오'!$I$3))))</f>
        <v/>
      </c>
      <c r="H1716">
        <f>RAND()</f>
        <v/>
      </c>
      <c r="I1716">
        <f>IF('d_시나리오'!$J$4='d_시나리오'!$H$4,'d_시나리오'!$I$4,IF(H1716&lt;('d_시나리오'!$I$4-'d_시나리오'!$H$4)/('d_시나리오'!$J$4-'d_시나리오'!$H$4),'d_시나리오'!$H$4+SQRT(H1716*('d_시나리오'!$J$4-'d_시나리오'!$H$4)*('d_시나리오'!$I$4-'d_시나리오'!$H$4)),'d_시나리오'!$J$4-SQRT((1-H1716)*('d_시나리오'!$J$4-'d_시나리오'!$H$4)*('d_시나리오'!$J$4-'d_시나리오'!$I$4))))</f>
        <v/>
      </c>
      <c r="J1716">
        <f>RAND()</f>
        <v/>
      </c>
      <c r="K1716">
        <f>IF('d_시나리오'!$J$5='d_시나리오'!$H$5,'d_시나리오'!$I$5,IF(J1716&lt;('d_시나리오'!$I$5-'d_시나리오'!$H$5)/('d_시나리오'!$J$5-'d_시나리오'!$H$5),'d_시나리오'!$H$5+SQRT(J1716*('d_시나리오'!$J$5-'d_시나리오'!$H$5)*('d_시나리오'!$I$5-'d_시나리오'!$H$5)),'d_시나리오'!$J$5-SQRT((1-J1716)*('d_시나리오'!$J$5-'d_시나리오'!$H$5)*('d_시나리오'!$J$5-'d_시나리오'!$I$5))))</f>
        <v/>
      </c>
      <c r="L1716">
        <f>RAND()</f>
        <v/>
      </c>
      <c r="M1716">
        <f>IF('d_시나리오'!$J$6='d_시나리오'!$H$6,'d_시나리오'!$I$6,IF(L1716&lt;('d_시나리오'!$I$6-'d_시나리오'!$H$6)/('d_시나리오'!$J$6-'d_시나리오'!$H$6),'d_시나리오'!$H$6+SQRT(L1716*('d_시나리오'!$J$6-'d_시나리오'!$H$6)*('d_시나리오'!$I$6-'d_시나리오'!$H$6)),'d_시나리오'!$J$6-SQRT((1-L1716)*('d_시나리오'!$J$6-'d_시나리오'!$H$6)*('d_시나리오'!$J$6-'d_시나리오'!$I$6))))</f>
        <v/>
      </c>
      <c r="N1716">
        <f>INDEX('d_분포'!$B$2:$B$57,RANDBETWEEN(1,56))</f>
        <v/>
      </c>
      <c r="O1716">
        <f>BETAINV(RAND(),5,5)</f>
        <v/>
      </c>
      <c r="P1716">
        <f>'d_고정'!$B$1*'6_기대효과'!$H$7*('d_시나리오'!$I$7/'d_고정'!$B$2)*B1716</f>
        <v/>
      </c>
      <c r="Q1716">
        <f>P1716*C1716</f>
        <v/>
      </c>
      <c r="R1716">
        <f>P1716*E1716</f>
        <v/>
      </c>
      <c r="S1716">
        <f>R1716*G1716</f>
        <v/>
      </c>
      <c r="T1716">
        <f>Q1716+S1716</f>
        <v/>
      </c>
      <c r="U1716">
        <f>(Q1716*D1716+S1716*I1716)*(1-O1716)</f>
        <v/>
      </c>
      <c r="V1716">
        <f>(R1716*K1716*N1716+'d_고정'!$B$3*('6_기대효과'!$H$7/8)*N1716*'d_고정'!$B$10*M1716*('6_기대효과'!$K$7/'d_고정'!$B$9))*(1-O1716)</f>
        <v/>
      </c>
      <c r="W1716">
        <f>(S1716*I1716+R1716*MAX(K1716-'d_고정'!$B$10*M1716*('6_기대효과'!$K$7/'d_고정'!$B$9),0)*N1716)*(1-O1716)</f>
        <v/>
      </c>
      <c r="X1716">
        <f>U1716+V1716</f>
        <v/>
      </c>
      <c r="Y1716">
        <f>U1716/('d_고정'!$B$5*'6_기대효과'!$H$7/8)/'d_고정'!$B$6</f>
        <v/>
      </c>
      <c r="Z1716">
        <f>U1716/('d_고정'!$B$8*'6_기대효과'!$H$7/8)</f>
        <v/>
      </c>
    </row>
    <row r="1717">
      <c r="A1717">
        <f>RAND()</f>
        <v/>
      </c>
      <c r="B1717">
        <f>IF('d_시나리오'!$J$2='d_시나리오'!$H$2,'d_시나리오'!$I$2,IF(A1717&lt;('d_시나리오'!$I$2-'d_시나리오'!$H$2)/('d_시나리오'!$J$2-'d_시나리오'!$H$2),'d_시나리오'!$H$2+SQRT(A1717*('d_시나리오'!$J$2-'d_시나리오'!$H$2)*('d_시나리오'!$I$2-'d_시나리오'!$H$2)),'d_시나리오'!$J$2-SQRT((1-A1717)*('d_시나리오'!$J$2-'d_시나리오'!$H$2)*('d_시나리오'!$J$2-'d_시나리오'!$I$2))))</f>
        <v/>
      </c>
      <c r="C1717">
        <f>BETAINV(RAND(),2,6)</f>
        <v/>
      </c>
      <c r="D1717">
        <f>INDEX('d_분포'!$A$2:$A$28,RANDBETWEEN(1,27))</f>
        <v/>
      </c>
      <c r="E1717">
        <f>INDEX('d_분포'!$C$2:$C$5,RANDBETWEEN(1,4))*(0.9+0.2*RAND())</f>
        <v/>
      </c>
      <c r="F1717">
        <f>RAND()</f>
        <v/>
      </c>
      <c r="G1717">
        <f>IF('d_시나리오'!$J$3='d_시나리오'!$H$3,'d_시나리오'!$I$3,IF(F1717&lt;('d_시나리오'!$I$3-'d_시나리오'!$H$3)/('d_시나리오'!$J$3-'d_시나리오'!$H$3),'d_시나리오'!$H$3+SQRT(F1717*('d_시나리오'!$J$3-'d_시나리오'!$H$3)*('d_시나리오'!$I$3-'d_시나리오'!$H$3)),'d_시나리오'!$J$3-SQRT((1-F1717)*('d_시나리오'!$J$3-'d_시나리오'!$H$3)*('d_시나리오'!$J$3-'d_시나리오'!$I$3))))</f>
        <v/>
      </c>
      <c r="H1717">
        <f>RAND()</f>
        <v/>
      </c>
      <c r="I1717">
        <f>IF('d_시나리오'!$J$4='d_시나리오'!$H$4,'d_시나리오'!$I$4,IF(H1717&lt;('d_시나리오'!$I$4-'d_시나리오'!$H$4)/('d_시나리오'!$J$4-'d_시나리오'!$H$4),'d_시나리오'!$H$4+SQRT(H1717*('d_시나리오'!$J$4-'d_시나리오'!$H$4)*('d_시나리오'!$I$4-'d_시나리오'!$H$4)),'d_시나리오'!$J$4-SQRT((1-H1717)*('d_시나리오'!$J$4-'d_시나리오'!$H$4)*('d_시나리오'!$J$4-'d_시나리오'!$I$4))))</f>
        <v/>
      </c>
      <c r="J1717">
        <f>RAND()</f>
        <v/>
      </c>
      <c r="K1717">
        <f>IF('d_시나리오'!$J$5='d_시나리오'!$H$5,'d_시나리오'!$I$5,IF(J1717&lt;('d_시나리오'!$I$5-'d_시나리오'!$H$5)/('d_시나리오'!$J$5-'d_시나리오'!$H$5),'d_시나리오'!$H$5+SQRT(J1717*('d_시나리오'!$J$5-'d_시나리오'!$H$5)*('d_시나리오'!$I$5-'d_시나리오'!$H$5)),'d_시나리오'!$J$5-SQRT((1-J1717)*('d_시나리오'!$J$5-'d_시나리오'!$H$5)*('d_시나리오'!$J$5-'d_시나리오'!$I$5))))</f>
        <v/>
      </c>
      <c r="L1717">
        <f>RAND()</f>
        <v/>
      </c>
      <c r="M1717">
        <f>IF('d_시나리오'!$J$6='d_시나리오'!$H$6,'d_시나리오'!$I$6,IF(L1717&lt;('d_시나리오'!$I$6-'d_시나리오'!$H$6)/('d_시나리오'!$J$6-'d_시나리오'!$H$6),'d_시나리오'!$H$6+SQRT(L1717*('d_시나리오'!$J$6-'d_시나리오'!$H$6)*('d_시나리오'!$I$6-'d_시나리오'!$H$6)),'d_시나리오'!$J$6-SQRT((1-L1717)*('d_시나리오'!$J$6-'d_시나리오'!$H$6)*('d_시나리오'!$J$6-'d_시나리오'!$I$6))))</f>
        <v/>
      </c>
      <c r="N1717">
        <f>INDEX('d_분포'!$B$2:$B$57,RANDBETWEEN(1,56))</f>
        <v/>
      </c>
      <c r="O1717">
        <f>BETAINV(RAND(),5,5)</f>
        <v/>
      </c>
      <c r="P1717">
        <f>'d_고정'!$B$1*'6_기대효과'!$H$7*('d_시나리오'!$I$7/'d_고정'!$B$2)*B1717</f>
        <v/>
      </c>
      <c r="Q1717">
        <f>P1717*C1717</f>
        <v/>
      </c>
      <c r="R1717">
        <f>P1717*E1717</f>
        <v/>
      </c>
      <c r="S1717">
        <f>R1717*G1717</f>
        <v/>
      </c>
      <c r="T1717">
        <f>Q1717+S1717</f>
        <v/>
      </c>
      <c r="U1717">
        <f>(Q1717*D1717+S1717*I1717)*(1-O1717)</f>
        <v/>
      </c>
      <c r="V1717">
        <f>(R1717*K1717*N1717+'d_고정'!$B$3*('6_기대효과'!$H$7/8)*N1717*'d_고정'!$B$10*M1717*('6_기대효과'!$K$7/'d_고정'!$B$9))*(1-O1717)</f>
        <v/>
      </c>
      <c r="W1717">
        <f>(S1717*I1717+R1717*MAX(K1717-'d_고정'!$B$10*M1717*('6_기대효과'!$K$7/'d_고정'!$B$9),0)*N1717)*(1-O1717)</f>
        <v/>
      </c>
      <c r="X1717">
        <f>U1717+V1717</f>
        <v/>
      </c>
      <c r="Y1717">
        <f>U1717/('d_고정'!$B$5*'6_기대효과'!$H$7/8)/'d_고정'!$B$6</f>
        <v/>
      </c>
      <c r="Z1717">
        <f>U1717/('d_고정'!$B$8*'6_기대효과'!$H$7/8)</f>
        <v/>
      </c>
    </row>
    <row r="1718">
      <c r="A1718">
        <f>RAND()</f>
        <v/>
      </c>
      <c r="B1718">
        <f>IF('d_시나리오'!$J$2='d_시나리오'!$H$2,'d_시나리오'!$I$2,IF(A1718&lt;('d_시나리오'!$I$2-'d_시나리오'!$H$2)/('d_시나리오'!$J$2-'d_시나리오'!$H$2),'d_시나리오'!$H$2+SQRT(A1718*('d_시나리오'!$J$2-'d_시나리오'!$H$2)*('d_시나리오'!$I$2-'d_시나리오'!$H$2)),'d_시나리오'!$J$2-SQRT((1-A1718)*('d_시나리오'!$J$2-'d_시나리오'!$H$2)*('d_시나리오'!$J$2-'d_시나리오'!$I$2))))</f>
        <v/>
      </c>
      <c r="C1718">
        <f>BETAINV(RAND(),2,6)</f>
        <v/>
      </c>
      <c r="D1718">
        <f>INDEX('d_분포'!$A$2:$A$28,RANDBETWEEN(1,27))</f>
        <v/>
      </c>
      <c r="E1718">
        <f>INDEX('d_분포'!$C$2:$C$5,RANDBETWEEN(1,4))*(0.9+0.2*RAND())</f>
        <v/>
      </c>
      <c r="F1718">
        <f>RAND()</f>
        <v/>
      </c>
      <c r="G1718">
        <f>IF('d_시나리오'!$J$3='d_시나리오'!$H$3,'d_시나리오'!$I$3,IF(F1718&lt;('d_시나리오'!$I$3-'d_시나리오'!$H$3)/('d_시나리오'!$J$3-'d_시나리오'!$H$3),'d_시나리오'!$H$3+SQRT(F1718*('d_시나리오'!$J$3-'d_시나리오'!$H$3)*('d_시나리오'!$I$3-'d_시나리오'!$H$3)),'d_시나리오'!$J$3-SQRT((1-F1718)*('d_시나리오'!$J$3-'d_시나리오'!$H$3)*('d_시나리오'!$J$3-'d_시나리오'!$I$3))))</f>
        <v/>
      </c>
      <c r="H1718">
        <f>RAND()</f>
        <v/>
      </c>
      <c r="I1718">
        <f>IF('d_시나리오'!$J$4='d_시나리오'!$H$4,'d_시나리오'!$I$4,IF(H1718&lt;('d_시나리오'!$I$4-'d_시나리오'!$H$4)/('d_시나리오'!$J$4-'d_시나리오'!$H$4),'d_시나리오'!$H$4+SQRT(H1718*('d_시나리오'!$J$4-'d_시나리오'!$H$4)*('d_시나리오'!$I$4-'d_시나리오'!$H$4)),'d_시나리오'!$J$4-SQRT((1-H1718)*('d_시나리오'!$J$4-'d_시나리오'!$H$4)*('d_시나리오'!$J$4-'d_시나리오'!$I$4))))</f>
        <v/>
      </c>
      <c r="J1718">
        <f>RAND()</f>
        <v/>
      </c>
      <c r="K1718">
        <f>IF('d_시나리오'!$J$5='d_시나리오'!$H$5,'d_시나리오'!$I$5,IF(J1718&lt;('d_시나리오'!$I$5-'d_시나리오'!$H$5)/('d_시나리오'!$J$5-'d_시나리오'!$H$5),'d_시나리오'!$H$5+SQRT(J1718*('d_시나리오'!$J$5-'d_시나리오'!$H$5)*('d_시나리오'!$I$5-'d_시나리오'!$H$5)),'d_시나리오'!$J$5-SQRT((1-J1718)*('d_시나리오'!$J$5-'d_시나리오'!$H$5)*('d_시나리오'!$J$5-'d_시나리오'!$I$5))))</f>
        <v/>
      </c>
      <c r="L1718">
        <f>RAND()</f>
        <v/>
      </c>
      <c r="M1718">
        <f>IF('d_시나리오'!$J$6='d_시나리오'!$H$6,'d_시나리오'!$I$6,IF(L1718&lt;('d_시나리오'!$I$6-'d_시나리오'!$H$6)/('d_시나리오'!$J$6-'d_시나리오'!$H$6),'d_시나리오'!$H$6+SQRT(L1718*('d_시나리오'!$J$6-'d_시나리오'!$H$6)*('d_시나리오'!$I$6-'d_시나리오'!$H$6)),'d_시나리오'!$J$6-SQRT((1-L1718)*('d_시나리오'!$J$6-'d_시나리오'!$H$6)*('d_시나리오'!$J$6-'d_시나리오'!$I$6))))</f>
        <v/>
      </c>
      <c r="N1718">
        <f>INDEX('d_분포'!$B$2:$B$57,RANDBETWEEN(1,56))</f>
        <v/>
      </c>
      <c r="O1718">
        <f>BETAINV(RAND(),5,5)</f>
        <v/>
      </c>
      <c r="P1718">
        <f>'d_고정'!$B$1*'6_기대효과'!$H$7*('d_시나리오'!$I$7/'d_고정'!$B$2)*B1718</f>
        <v/>
      </c>
      <c r="Q1718">
        <f>P1718*C1718</f>
        <v/>
      </c>
      <c r="R1718">
        <f>P1718*E1718</f>
        <v/>
      </c>
      <c r="S1718">
        <f>R1718*G1718</f>
        <v/>
      </c>
      <c r="T1718">
        <f>Q1718+S1718</f>
        <v/>
      </c>
      <c r="U1718">
        <f>(Q1718*D1718+S1718*I1718)*(1-O1718)</f>
        <v/>
      </c>
      <c r="V1718">
        <f>(R1718*K1718*N1718+'d_고정'!$B$3*('6_기대효과'!$H$7/8)*N1718*'d_고정'!$B$10*M1718*('6_기대효과'!$K$7/'d_고정'!$B$9))*(1-O1718)</f>
        <v/>
      </c>
      <c r="W1718">
        <f>(S1718*I1718+R1718*MAX(K1718-'d_고정'!$B$10*M1718*('6_기대효과'!$K$7/'d_고정'!$B$9),0)*N1718)*(1-O1718)</f>
        <v/>
      </c>
      <c r="X1718">
        <f>U1718+V1718</f>
        <v/>
      </c>
      <c r="Y1718">
        <f>U1718/('d_고정'!$B$5*'6_기대효과'!$H$7/8)/'d_고정'!$B$6</f>
        <v/>
      </c>
      <c r="Z1718">
        <f>U1718/('d_고정'!$B$8*'6_기대효과'!$H$7/8)</f>
        <v/>
      </c>
    </row>
    <row r="1719">
      <c r="A1719">
        <f>RAND()</f>
        <v/>
      </c>
      <c r="B1719">
        <f>IF('d_시나리오'!$J$2='d_시나리오'!$H$2,'d_시나리오'!$I$2,IF(A1719&lt;('d_시나리오'!$I$2-'d_시나리오'!$H$2)/('d_시나리오'!$J$2-'d_시나리오'!$H$2),'d_시나리오'!$H$2+SQRT(A1719*('d_시나리오'!$J$2-'d_시나리오'!$H$2)*('d_시나리오'!$I$2-'d_시나리오'!$H$2)),'d_시나리오'!$J$2-SQRT((1-A1719)*('d_시나리오'!$J$2-'d_시나리오'!$H$2)*('d_시나리오'!$J$2-'d_시나리오'!$I$2))))</f>
        <v/>
      </c>
      <c r="C1719">
        <f>BETAINV(RAND(),2,6)</f>
        <v/>
      </c>
      <c r="D1719">
        <f>INDEX('d_분포'!$A$2:$A$28,RANDBETWEEN(1,27))</f>
        <v/>
      </c>
      <c r="E1719">
        <f>INDEX('d_분포'!$C$2:$C$5,RANDBETWEEN(1,4))*(0.9+0.2*RAND())</f>
        <v/>
      </c>
      <c r="F1719">
        <f>RAND()</f>
        <v/>
      </c>
      <c r="G1719">
        <f>IF('d_시나리오'!$J$3='d_시나리오'!$H$3,'d_시나리오'!$I$3,IF(F1719&lt;('d_시나리오'!$I$3-'d_시나리오'!$H$3)/('d_시나리오'!$J$3-'d_시나리오'!$H$3),'d_시나리오'!$H$3+SQRT(F1719*('d_시나리오'!$J$3-'d_시나리오'!$H$3)*('d_시나리오'!$I$3-'d_시나리오'!$H$3)),'d_시나리오'!$J$3-SQRT((1-F1719)*('d_시나리오'!$J$3-'d_시나리오'!$H$3)*('d_시나리오'!$J$3-'d_시나리오'!$I$3))))</f>
        <v/>
      </c>
      <c r="H1719">
        <f>RAND()</f>
        <v/>
      </c>
      <c r="I1719">
        <f>IF('d_시나리오'!$J$4='d_시나리오'!$H$4,'d_시나리오'!$I$4,IF(H1719&lt;('d_시나리오'!$I$4-'d_시나리오'!$H$4)/('d_시나리오'!$J$4-'d_시나리오'!$H$4),'d_시나리오'!$H$4+SQRT(H1719*('d_시나리오'!$J$4-'d_시나리오'!$H$4)*('d_시나리오'!$I$4-'d_시나리오'!$H$4)),'d_시나리오'!$J$4-SQRT((1-H1719)*('d_시나리오'!$J$4-'d_시나리오'!$H$4)*('d_시나리오'!$J$4-'d_시나리오'!$I$4))))</f>
        <v/>
      </c>
      <c r="J1719">
        <f>RAND()</f>
        <v/>
      </c>
      <c r="K1719">
        <f>IF('d_시나리오'!$J$5='d_시나리오'!$H$5,'d_시나리오'!$I$5,IF(J1719&lt;('d_시나리오'!$I$5-'d_시나리오'!$H$5)/('d_시나리오'!$J$5-'d_시나리오'!$H$5),'d_시나리오'!$H$5+SQRT(J1719*('d_시나리오'!$J$5-'d_시나리오'!$H$5)*('d_시나리오'!$I$5-'d_시나리오'!$H$5)),'d_시나리오'!$J$5-SQRT((1-J1719)*('d_시나리오'!$J$5-'d_시나리오'!$H$5)*('d_시나리오'!$J$5-'d_시나리오'!$I$5))))</f>
        <v/>
      </c>
      <c r="L1719">
        <f>RAND()</f>
        <v/>
      </c>
      <c r="M1719">
        <f>IF('d_시나리오'!$J$6='d_시나리오'!$H$6,'d_시나리오'!$I$6,IF(L1719&lt;('d_시나리오'!$I$6-'d_시나리오'!$H$6)/('d_시나리오'!$J$6-'d_시나리오'!$H$6),'d_시나리오'!$H$6+SQRT(L1719*('d_시나리오'!$J$6-'d_시나리오'!$H$6)*('d_시나리오'!$I$6-'d_시나리오'!$H$6)),'d_시나리오'!$J$6-SQRT((1-L1719)*('d_시나리오'!$J$6-'d_시나리오'!$H$6)*('d_시나리오'!$J$6-'d_시나리오'!$I$6))))</f>
        <v/>
      </c>
      <c r="N1719">
        <f>INDEX('d_분포'!$B$2:$B$57,RANDBETWEEN(1,56))</f>
        <v/>
      </c>
      <c r="O1719">
        <f>BETAINV(RAND(),5,5)</f>
        <v/>
      </c>
      <c r="P1719">
        <f>'d_고정'!$B$1*'6_기대효과'!$H$7*('d_시나리오'!$I$7/'d_고정'!$B$2)*B1719</f>
        <v/>
      </c>
      <c r="Q1719">
        <f>P1719*C1719</f>
        <v/>
      </c>
      <c r="R1719">
        <f>P1719*E1719</f>
        <v/>
      </c>
      <c r="S1719">
        <f>R1719*G1719</f>
        <v/>
      </c>
      <c r="T1719">
        <f>Q1719+S1719</f>
        <v/>
      </c>
      <c r="U1719">
        <f>(Q1719*D1719+S1719*I1719)*(1-O1719)</f>
        <v/>
      </c>
      <c r="V1719">
        <f>(R1719*K1719*N1719+'d_고정'!$B$3*('6_기대효과'!$H$7/8)*N1719*'d_고정'!$B$10*M1719*('6_기대효과'!$K$7/'d_고정'!$B$9))*(1-O1719)</f>
        <v/>
      </c>
      <c r="W1719">
        <f>(S1719*I1719+R1719*MAX(K1719-'d_고정'!$B$10*M1719*('6_기대효과'!$K$7/'d_고정'!$B$9),0)*N1719)*(1-O1719)</f>
        <v/>
      </c>
      <c r="X1719">
        <f>U1719+V1719</f>
        <v/>
      </c>
      <c r="Y1719">
        <f>U1719/('d_고정'!$B$5*'6_기대효과'!$H$7/8)/'d_고정'!$B$6</f>
        <v/>
      </c>
      <c r="Z1719">
        <f>U1719/('d_고정'!$B$8*'6_기대효과'!$H$7/8)</f>
        <v/>
      </c>
    </row>
    <row r="1720">
      <c r="A1720">
        <f>RAND()</f>
        <v/>
      </c>
      <c r="B1720">
        <f>IF('d_시나리오'!$J$2='d_시나리오'!$H$2,'d_시나리오'!$I$2,IF(A1720&lt;('d_시나리오'!$I$2-'d_시나리오'!$H$2)/('d_시나리오'!$J$2-'d_시나리오'!$H$2),'d_시나리오'!$H$2+SQRT(A1720*('d_시나리오'!$J$2-'d_시나리오'!$H$2)*('d_시나리오'!$I$2-'d_시나리오'!$H$2)),'d_시나리오'!$J$2-SQRT((1-A1720)*('d_시나리오'!$J$2-'d_시나리오'!$H$2)*('d_시나리오'!$J$2-'d_시나리오'!$I$2))))</f>
        <v/>
      </c>
      <c r="C1720">
        <f>BETAINV(RAND(),2,6)</f>
        <v/>
      </c>
      <c r="D1720">
        <f>INDEX('d_분포'!$A$2:$A$28,RANDBETWEEN(1,27))</f>
        <v/>
      </c>
      <c r="E1720">
        <f>INDEX('d_분포'!$C$2:$C$5,RANDBETWEEN(1,4))*(0.9+0.2*RAND())</f>
        <v/>
      </c>
      <c r="F1720">
        <f>RAND()</f>
        <v/>
      </c>
      <c r="G1720">
        <f>IF('d_시나리오'!$J$3='d_시나리오'!$H$3,'d_시나리오'!$I$3,IF(F1720&lt;('d_시나리오'!$I$3-'d_시나리오'!$H$3)/('d_시나리오'!$J$3-'d_시나리오'!$H$3),'d_시나리오'!$H$3+SQRT(F1720*('d_시나리오'!$J$3-'d_시나리오'!$H$3)*('d_시나리오'!$I$3-'d_시나리오'!$H$3)),'d_시나리오'!$J$3-SQRT((1-F1720)*('d_시나리오'!$J$3-'d_시나리오'!$H$3)*('d_시나리오'!$J$3-'d_시나리오'!$I$3))))</f>
        <v/>
      </c>
      <c r="H1720">
        <f>RAND()</f>
        <v/>
      </c>
      <c r="I1720">
        <f>IF('d_시나리오'!$J$4='d_시나리오'!$H$4,'d_시나리오'!$I$4,IF(H1720&lt;('d_시나리오'!$I$4-'d_시나리오'!$H$4)/('d_시나리오'!$J$4-'d_시나리오'!$H$4),'d_시나리오'!$H$4+SQRT(H1720*('d_시나리오'!$J$4-'d_시나리오'!$H$4)*('d_시나리오'!$I$4-'d_시나리오'!$H$4)),'d_시나리오'!$J$4-SQRT((1-H1720)*('d_시나리오'!$J$4-'d_시나리오'!$H$4)*('d_시나리오'!$J$4-'d_시나리오'!$I$4))))</f>
        <v/>
      </c>
      <c r="J1720">
        <f>RAND()</f>
        <v/>
      </c>
      <c r="K1720">
        <f>IF('d_시나리오'!$J$5='d_시나리오'!$H$5,'d_시나리오'!$I$5,IF(J1720&lt;('d_시나리오'!$I$5-'d_시나리오'!$H$5)/('d_시나리오'!$J$5-'d_시나리오'!$H$5),'d_시나리오'!$H$5+SQRT(J1720*('d_시나리오'!$J$5-'d_시나리오'!$H$5)*('d_시나리오'!$I$5-'d_시나리오'!$H$5)),'d_시나리오'!$J$5-SQRT((1-J1720)*('d_시나리오'!$J$5-'d_시나리오'!$H$5)*('d_시나리오'!$J$5-'d_시나리오'!$I$5))))</f>
        <v/>
      </c>
      <c r="L1720">
        <f>RAND()</f>
        <v/>
      </c>
      <c r="M1720">
        <f>IF('d_시나리오'!$J$6='d_시나리오'!$H$6,'d_시나리오'!$I$6,IF(L1720&lt;('d_시나리오'!$I$6-'d_시나리오'!$H$6)/('d_시나리오'!$J$6-'d_시나리오'!$H$6),'d_시나리오'!$H$6+SQRT(L1720*('d_시나리오'!$J$6-'d_시나리오'!$H$6)*('d_시나리오'!$I$6-'d_시나리오'!$H$6)),'d_시나리오'!$J$6-SQRT((1-L1720)*('d_시나리오'!$J$6-'d_시나리오'!$H$6)*('d_시나리오'!$J$6-'d_시나리오'!$I$6))))</f>
        <v/>
      </c>
      <c r="N1720">
        <f>INDEX('d_분포'!$B$2:$B$57,RANDBETWEEN(1,56))</f>
        <v/>
      </c>
      <c r="O1720">
        <f>BETAINV(RAND(),5,5)</f>
        <v/>
      </c>
      <c r="P1720">
        <f>'d_고정'!$B$1*'6_기대효과'!$H$7*('d_시나리오'!$I$7/'d_고정'!$B$2)*B1720</f>
        <v/>
      </c>
      <c r="Q1720">
        <f>P1720*C1720</f>
        <v/>
      </c>
      <c r="R1720">
        <f>P1720*E1720</f>
        <v/>
      </c>
      <c r="S1720">
        <f>R1720*G1720</f>
        <v/>
      </c>
      <c r="T1720">
        <f>Q1720+S1720</f>
        <v/>
      </c>
      <c r="U1720">
        <f>(Q1720*D1720+S1720*I1720)*(1-O1720)</f>
        <v/>
      </c>
      <c r="V1720">
        <f>(R1720*K1720*N1720+'d_고정'!$B$3*('6_기대효과'!$H$7/8)*N1720*'d_고정'!$B$10*M1720*('6_기대효과'!$K$7/'d_고정'!$B$9))*(1-O1720)</f>
        <v/>
      </c>
      <c r="W1720">
        <f>(S1720*I1720+R1720*MAX(K1720-'d_고정'!$B$10*M1720*('6_기대효과'!$K$7/'d_고정'!$B$9),0)*N1720)*(1-O1720)</f>
        <v/>
      </c>
      <c r="X1720">
        <f>U1720+V1720</f>
        <v/>
      </c>
      <c r="Y1720">
        <f>U1720/('d_고정'!$B$5*'6_기대효과'!$H$7/8)/'d_고정'!$B$6</f>
        <v/>
      </c>
      <c r="Z1720">
        <f>U1720/('d_고정'!$B$8*'6_기대효과'!$H$7/8)</f>
        <v/>
      </c>
    </row>
    <row r="1721">
      <c r="A1721">
        <f>RAND()</f>
        <v/>
      </c>
      <c r="B1721">
        <f>IF('d_시나리오'!$J$2='d_시나리오'!$H$2,'d_시나리오'!$I$2,IF(A1721&lt;('d_시나리오'!$I$2-'d_시나리오'!$H$2)/('d_시나리오'!$J$2-'d_시나리오'!$H$2),'d_시나리오'!$H$2+SQRT(A1721*('d_시나리오'!$J$2-'d_시나리오'!$H$2)*('d_시나리오'!$I$2-'d_시나리오'!$H$2)),'d_시나리오'!$J$2-SQRT((1-A1721)*('d_시나리오'!$J$2-'d_시나리오'!$H$2)*('d_시나리오'!$J$2-'d_시나리오'!$I$2))))</f>
        <v/>
      </c>
      <c r="C1721">
        <f>BETAINV(RAND(),2,6)</f>
        <v/>
      </c>
      <c r="D1721">
        <f>INDEX('d_분포'!$A$2:$A$28,RANDBETWEEN(1,27))</f>
        <v/>
      </c>
      <c r="E1721">
        <f>INDEX('d_분포'!$C$2:$C$5,RANDBETWEEN(1,4))*(0.9+0.2*RAND())</f>
        <v/>
      </c>
      <c r="F1721">
        <f>RAND()</f>
        <v/>
      </c>
      <c r="G1721">
        <f>IF('d_시나리오'!$J$3='d_시나리오'!$H$3,'d_시나리오'!$I$3,IF(F1721&lt;('d_시나리오'!$I$3-'d_시나리오'!$H$3)/('d_시나리오'!$J$3-'d_시나리오'!$H$3),'d_시나리오'!$H$3+SQRT(F1721*('d_시나리오'!$J$3-'d_시나리오'!$H$3)*('d_시나리오'!$I$3-'d_시나리오'!$H$3)),'d_시나리오'!$J$3-SQRT((1-F1721)*('d_시나리오'!$J$3-'d_시나리오'!$H$3)*('d_시나리오'!$J$3-'d_시나리오'!$I$3))))</f>
        <v/>
      </c>
      <c r="H1721">
        <f>RAND()</f>
        <v/>
      </c>
      <c r="I1721">
        <f>IF('d_시나리오'!$J$4='d_시나리오'!$H$4,'d_시나리오'!$I$4,IF(H1721&lt;('d_시나리오'!$I$4-'d_시나리오'!$H$4)/('d_시나리오'!$J$4-'d_시나리오'!$H$4),'d_시나리오'!$H$4+SQRT(H1721*('d_시나리오'!$J$4-'d_시나리오'!$H$4)*('d_시나리오'!$I$4-'d_시나리오'!$H$4)),'d_시나리오'!$J$4-SQRT((1-H1721)*('d_시나리오'!$J$4-'d_시나리오'!$H$4)*('d_시나리오'!$J$4-'d_시나리오'!$I$4))))</f>
        <v/>
      </c>
      <c r="J1721">
        <f>RAND()</f>
        <v/>
      </c>
      <c r="K1721">
        <f>IF('d_시나리오'!$J$5='d_시나리오'!$H$5,'d_시나리오'!$I$5,IF(J1721&lt;('d_시나리오'!$I$5-'d_시나리오'!$H$5)/('d_시나리오'!$J$5-'d_시나리오'!$H$5),'d_시나리오'!$H$5+SQRT(J1721*('d_시나리오'!$J$5-'d_시나리오'!$H$5)*('d_시나리오'!$I$5-'d_시나리오'!$H$5)),'d_시나리오'!$J$5-SQRT((1-J1721)*('d_시나리오'!$J$5-'d_시나리오'!$H$5)*('d_시나리오'!$J$5-'d_시나리오'!$I$5))))</f>
        <v/>
      </c>
      <c r="L1721">
        <f>RAND()</f>
        <v/>
      </c>
      <c r="M1721">
        <f>IF('d_시나리오'!$J$6='d_시나리오'!$H$6,'d_시나리오'!$I$6,IF(L1721&lt;('d_시나리오'!$I$6-'d_시나리오'!$H$6)/('d_시나리오'!$J$6-'d_시나리오'!$H$6),'d_시나리오'!$H$6+SQRT(L1721*('d_시나리오'!$J$6-'d_시나리오'!$H$6)*('d_시나리오'!$I$6-'d_시나리오'!$H$6)),'d_시나리오'!$J$6-SQRT((1-L1721)*('d_시나리오'!$J$6-'d_시나리오'!$H$6)*('d_시나리오'!$J$6-'d_시나리오'!$I$6))))</f>
        <v/>
      </c>
      <c r="N1721">
        <f>INDEX('d_분포'!$B$2:$B$57,RANDBETWEEN(1,56))</f>
        <v/>
      </c>
      <c r="O1721">
        <f>BETAINV(RAND(),5,5)</f>
        <v/>
      </c>
      <c r="P1721">
        <f>'d_고정'!$B$1*'6_기대효과'!$H$7*('d_시나리오'!$I$7/'d_고정'!$B$2)*B1721</f>
        <v/>
      </c>
      <c r="Q1721">
        <f>P1721*C1721</f>
        <v/>
      </c>
      <c r="R1721">
        <f>P1721*E1721</f>
        <v/>
      </c>
      <c r="S1721">
        <f>R1721*G1721</f>
        <v/>
      </c>
      <c r="T1721">
        <f>Q1721+S1721</f>
        <v/>
      </c>
      <c r="U1721">
        <f>(Q1721*D1721+S1721*I1721)*(1-O1721)</f>
        <v/>
      </c>
      <c r="V1721">
        <f>(R1721*K1721*N1721+'d_고정'!$B$3*('6_기대효과'!$H$7/8)*N1721*'d_고정'!$B$10*M1721*('6_기대효과'!$K$7/'d_고정'!$B$9))*(1-O1721)</f>
        <v/>
      </c>
      <c r="W1721">
        <f>(S1721*I1721+R1721*MAX(K1721-'d_고정'!$B$10*M1721*('6_기대효과'!$K$7/'d_고정'!$B$9),0)*N1721)*(1-O1721)</f>
        <v/>
      </c>
      <c r="X1721">
        <f>U1721+V1721</f>
        <v/>
      </c>
      <c r="Y1721">
        <f>U1721/('d_고정'!$B$5*'6_기대효과'!$H$7/8)/'d_고정'!$B$6</f>
        <v/>
      </c>
      <c r="Z1721">
        <f>U1721/('d_고정'!$B$8*'6_기대효과'!$H$7/8)</f>
        <v/>
      </c>
    </row>
    <row r="1722">
      <c r="A1722">
        <f>RAND()</f>
        <v/>
      </c>
      <c r="B1722">
        <f>IF('d_시나리오'!$J$2='d_시나리오'!$H$2,'d_시나리오'!$I$2,IF(A1722&lt;('d_시나리오'!$I$2-'d_시나리오'!$H$2)/('d_시나리오'!$J$2-'d_시나리오'!$H$2),'d_시나리오'!$H$2+SQRT(A1722*('d_시나리오'!$J$2-'d_시나리오'!$H$2)*('d_시나리오'!$I$2-'d_시나리오'!$H$2)),'d_시나리오'!$J$2-SQRT((1-A1722)*('d_시나리오'!$J$2-'d_시나리오'!$H$2)*('d_시나리오'!$J$2-'d_시나리오'!$I$2))))</f>
        <v/>
      </c>
      <c r="C1722">
        <f>BETAINV(RAND(),2,6)</f>
        <v/>
      </c>
      <c r="D1722">
        <f>INDEX('d_분포'!$A$2:$A$28,RANDBETWEEN(1,27))</f>
        <v/>
      </c>
      <c r="E1722">
        <f>INDEX('d_분포'!$C$2:$C$5,RANDBETWEEN(1,4))*(0.9+0.2*RAND())</f>
        <v/>
      </c>
      <c r="F1722">
        <f>RAND()</f>
        <v/>
      </c>
      <c r="G1722">
        <f>IF('d_시나리오'!$J$3='d_시나리오'!$H$3,'d_시나리오'!$I$3,IF(F1722&lt;('d_시나리오'!$I$3-'d_시나리오'!$H$3)/('d_시나리오'!$J$3-'d_시나리오'!$H$3),'d_시나리오'!$H$3+SQRT(F1722*('d_시나리오'!$J$3-'d_시나리오'!$H$3)*('d_시나리오'!$I$3-'d_시나리오'!$H$3)),'d_시나리오'!$J$3-SQRT((1-F1722)*('d_시나리오'!$J$3-'d_시나리오'!$H$3)*('d_시나리오'!$J$3-'d_시나리오'!$I$3))))</f>
        <v/>
      </c>
      <c r="H1722">
        <f>RAND()</f>
        <v/>
      </c>
      <c r="I1722">
        <f>IF('d_시나리오'!$J$4='d_시나리오'!$H$4,'d_시나리오'!$I$4,IF(H1722&lt;('d_시나리오'!$I$4-'d_시나리오'!$H$4)/('d_시나리오'!$J$4-'d_시나리오'!$H$4),'d_시나리오'!$H$4+SQRT(H1722*('d_시나리오'!$J$4-'d_시나리오'!$H$4)*('d_시나리오'!$I$4-'d_시나리오'!$H$4)),'d_시나리오'!$J$4-SQRT((1-H1722)*('d_시나리오'!$J$4-'d_시나리오'!$H$4)*('d_시나리오'!$J$4-'d_시나리오'!$I$4))))</f>
        <v/>
      </c>
      <c r="J1722">
        <f>RAND()</f>
        <v/>
      </c>
      <c r="K1722">
        <f>IF('d_시나리오'!$J$5='d_시나리오'!$H$5,'d_시나리오'!$I$5,IF(J1722&lt;('d_시나리오'!$I$5-'d_시나리오'!$H$5)/('d_시나리오'!$J$5-'d_시나리오'!$H$5),'d_시나리오'!$H$5+SQRT(J1722*('d_시나리오'!$J$5-'d_시나리오'!$H$5)*('d_시나리오'!$I$5-'d_시나리오'!$H$5)),'d_시나리오'!$J$5-SQRT((1-J1722)*('d_시나리오'!$J$5-'d_시나리오'!$H$5)*('d_시나리오'!$J$5-'d_시나리오'!$I$5))))</f>
        <v/>
      </c>
      <c r="L1722">
        <f>RAND()</f>
        <v/>
      </c>
      <c r="M1722">
        <f>IF('d_시나리오'!$J$6='d_시나리오'!$H$6,'d_시나리오'!$I$6,IF(L1722&lt;('d_시나리오'!$I$6-'d_시나리오'!$H$6)/('d_시나리오'!$J$6-'d_시나리오'!$H$6),'d_시나리오'!$H$6+SQRT(L1722*('d_시나리오'!$J$6-'d_시나리오'!$H$6)*('d_시나리오'!$I$6-'d_시나리오'!$H$6)),'d_시나리오'!$J$6-SQRT((1-L1722)*('d_시나리오'!$J$6-'d_시나리오'!$H$6)*('d_시나리오'!$J$6-'d_시나리오'!$I$6))))</f>
        <v/>
      </c>
      <c r="N1722">
        <f>INDEX('d_분포'!$B$2:$B$57,RANDBETWEEN(1,56))</f>
        <v/>
      </c>
      <c r="O1722">
        <f>BETAINV(RAND(),5,5)</f>
        <v/>
      </c>
      <c r="P1722">
        <f>'d_고정'!$B$1*'6_기대효과'!$H$7*('d_시나리오'!$I$7/'d_고정'!$B$2)*B1722</f>
        <v/>
      </c>
      <c r="Q1722">
        <f>P1722*C1722</f>
        <v/>
      </c>
      <c r="R1722">
        <f>P1722*E1722</f>
        <v/>
      </c>
      <c r="S1722">
        <f>R1722*G1722</f>
        <v/>
      </c>
      <c r="T1722">
        <f>Q1722+S1722</f>
        <v/>
      </c>
      <c r="U1722">
        <f>(Q1722*D1722+S1722*I1722)*(1-O1722)</f>
        <v/>
      </c>
      <c r="V1722">
        <f>(R1722*K1722*N1722+'d_고정'!$B$3*('6_기대효과'!$H$7/8)*N1722*'d_고정'!$B$10*M1722*('6_기대효과'!$K$7/'d_고정'!$B$9))*(1-O1722)</f>
        <v/>
      </c>
      <c r="W1722">
        <f>(S1722*I1722+R1722*MAX(K1722-'d_고정'!$B$10*M1722*('6_기대효과'!$K$7/'d_고정'!$B$9),0)*N1722)*(1-O1722)</f>
        <v/>
      </c>
      <c r="X1722">
        <f>U1722+V1722</f>
        <v/>
      </c>
      <c r="Y1722">
        <f>U1722/('d_고정'!$B$5*'6_기대효과'!$H$7/8)/'d_고정'!$B$6</f>
        <v/>
      </c>
      <c r="Z1722">
        <f>U1722/('d_고정'!$B$8*'6_기대효과'!$H$7/8)</f>
        <v/>
      </c>
    </row>
    <row r="1723">
      <c r="A1723">
        <f>RAND()</f>
        <v/>
      </c>
      <c r="B1723">
        <f>IF('d_시나리오'!$J$2='d_시나리오'!$H$2,'d_시나리오'!$I$2,IF(A1723&lt;('d_시나리오'!$I$2-'d_시나리오'!$H$2)/('d_시나리오'!$J$2-'d_시나리오'!$H$2),'d_시나리오'!$H$2+SQRT(A1723*('d_시나리오'!$J$2-'d_시나리오'!$H$2)*('d_시나리오'!$I$2-'d_시나리오'!$H$2)),'d_시나리오'!$J$2-SQRT((1-A1723)*('d_시나리오'!$J$2-'d_시나리오'!$H$2)*('d_시나리오'!$J$2-'d_시나리오'!$I$2))))</f>
        <v/>
      </c>
      <c r="C1723">
        <f>BETAINV(RAND(),2,6)</f>
        <v/>
      </c>
      <c r="D1723">
        <f>INDEX('d_분포'!$A$2:$A$28,RANDBETWEEN(1,27))</f>
        <v/>
      </c>
      <c r="E1723">
        <f>INDEX('d_분포'!$C$2:$C$5,RANDBETWEEN(1,4))*(0.9+0.2*RAND())</f>
        <v/>
      </c>
      <c r="F1723">
        <f>RAND()</f>
        <v/>
      </c>
      <c r="G1723">
        <f>IF('d_시나리오'!$J$3='d_시나리오'!$H$3,'d_시나리오'!$I$3,IF(F1723&lt;('d_시나리오'!$I$3-'d_시나리오'!$H$3)/('d_시나리오'!$J$3-'d_시나리오'!$H$3),'d_시나리오'!$H$3+SQRT(F1723*('d_시나리오'!$J$3-'d_시나리오'!$H$3)*('d_시나리오'!$I$3-'d_시나리오'!$H$3)),'d_시나리오'!$J$3-SQRT((1-F1723)*('d_시나리오'!$J$3-'d_시나리오'!$H$3)*('d_시나리오'!$J$3-'d_시나리오'!$I$3))))</f>
        <v/>
      </c>
      <c r="H1723">
        <f>RAND()</f>
        <v/>
      </c>
      <c r="I1723">
        <f>IF('d_시나리오'!$J$4='d_시나리오'!$H$4,'d_시나리오'!$I$4,IF(H1723&lt;('d_시나리오'!$I$4-'d_시나리오'!$H$4)/('d_시나리오'!$J$4-'d_시나리오'!$H$4),'d_시나리오'!$H$4+SQRT(H1723*('d_시나리오'!$J$4-'d_시나리오'!$H$4)*('d_시나리오'!$I$4-'d_시나리오'!$H$4)),'d_시나리오'!$J$4-SQRT((1-H1723)*('d_시나리오'!$J$4-'d_시나리오'!$H$4)*('d_시나리오'!$J$4-'d_시나리오'!$I$4))))</f>
        <v/>
      </c>
      <c r="J1723">
        <f>RAND()</f>
        <v/>
      </c>
      <c r="K1723">
        <f>IF('d_시나리오'!$J$5='d_시나리오'!$H$5,'d_시나리오'!$I$5,IF(J1723&lt;('d_시나리오'!$I$5-'d_시나리오'!$H$5)/('d_시나리오'!$J$5-'d_시나리오'!$H$5),'d_시나리오'!$H$5+SQRT(J1723*('d_시나리오'!$J$5-'d_시나리오'!$H$5)*('d_시나리오'!$I$5-'d_시나리오'!$H$5)),'d_시나리오'!$J$5-SQRT((1-J1723)*('d_시나리오'!$J$5-'d_시나리오'!$H$5)*('d_시나리오'!$J$5-'d_시나리오'!$I$5))))</f>
        <v/>
      </c>
      <c r="L1723">
        <f>RAND()</f>
        <v/>
      </c>
      <c r="M1723">
        <f>IF('d_시나리오'!$J$6='d_시나리오'!$H$6,'d_시나리오'!$I$6,IF(L1723&lt;('d_시나리오'!$I$6-'d_시나리오'!$H$6)/('d_시나리오'!$J$6-'d_시나리오'!$H$6),'d_시나리오'!$H$6+SQRT(L1723*('d_시나리오'!$J$6-'d_시나리오'!$H$6)*('d_시나리오'!$I$6-'d_시나리오'!$H$6)),'d_시나리오'!$J$6-SQRT((1-L1723)*('d_시나리오'!$J$6-'d_시나리오'!$H$6)*('d_시나리오'!$J$6-'d_시나리오'!$I$6))))</f>
        <v/>
      </c>
      <c r="N1723">
        <f>INDEX('d_분포'!$B$2:$B$57,RANDBETWEEN(1,56))</f>
        <v/>
      </c>
      <c r="O1723">
        <f>BETAINV(RAND(),5,5)</f>
        <v/>
      </c>
      <c r="P1723">
        <f>'d_고정'!$B$1*'6_기대효과'!$H$7*('d_시나리오'!$I$7/'d_고정'!$B$2)*B1723</f>
        <v/>
      </c>
      <c r="Q1723">
        <f>P1723*C1723</f>
        <v/>
      </c>
      <c r="R1723">
        <f>P1723*E1723</f>
        <v/>
      </c>
      <c r="S1723">
        <f>R1723*G1723</f>
        <v/>
      </c>
      <c r="T1723">
        <f>Q1723+S1723</f>
        <v/>
      </c>
      <c r="U1723">
        <f>(Q1723*D1723+S1723*I1723)*(1-O1723)</f>
        <v/>
      </c>
      <c r="V1723">
        <f>(R1723*K1723*N1723+'d_고정'!$B$3*('6_기대효과'!$H$7/8)*N1723*'d_고정'!$B$10*M1723*('6_기대효과'!$K$7/'d_고정'!$B$9))*(1-O1723)</f>
        <v/>
      </c>
      <c r="W1723">
        <f>(S1723*I1723+R1723*MAX(K1723-'d_고정'!$B$10*M1723*('6_기대효과'!$K$7/'d_고정'!$B$9),0)*N1723)*(1-O1723)</f>
        <v/>
      </c>
      <c r="X1723">
        <f>U1723+V1723</f>
        <v/>
      </c>
      <c r="Y1723">
        <f>U1723/('d_고정'!$B$5*'6_기대효과'!$H$7/8)/'d_고정'!$B$6</f>
        <v/>
      </c>
      <c r="Z1723">
        <f>U1723/('d_고정'!$B$8*'6_기대효과'!$H$7/8)</f>
        <v/>
      </c>
    </row>
    <row r="1724">
      <c r="A1724">
        <f>RAND()</f>
        <v/>
      </c>
      <c r="B1724">
        <f>IF('d_시나리오'!$J$2='d_시나리오'!$H$2,'d_시나리오'!$I$2,IF(A1724&lt;('d_시나리오'!$I$2-'d_시나리오'!$H$2)/('d_시나리오'!$J$2-'d_시나리오'!$H$2),'d_시나리오'!$H$2+SQRT(A1724*('d_시나리오'!$J$2-'d_시나리오'!$H$2)*('d_시나리오'!$I$2-'d_시나리오'!$H$2)),'d_시나리오'!$J$2-SQRT((1-A1724)*('d_시나리오'!$J$2-'d_시나리오'!$H$2)*('d_시나리오'!$J$2-'d_시나리오'!$I$2))))</f>
        <v/>
      </c>
      <c r="C1724">
        <f>BETAINV(RAND(),2,6)</f>
        <v/>
      </c>
      <c r="D1724">
        <f>INDEX('d_분포'!$A$2:$A$28,RANDBETWEEN(1,27))</f>
        <v/>
      </c>
      <c r="E1724">
        <f>INDEX('d_분포'!$C$2:$C$5,RANDBETWEEN(1,4))*(0.9+0.2*RAND())</f>
        <v/>
      </c>
      <c r="F1724">
        <f>RAND()</f>
        <v/>
      </c>
      <c r="G1724">
        <f>IF('d_시나리오'!$J$3='d_시나리오'!$H$3,'d_시나리오'!$I$3,IF(F1724&lt;('d_시나리오'!$I$3-'d_시나리오'!$H$3)/('d_시나리오'!$J$3-'d_시나리오'!$H$3),'d_시나리오'!$H$3+SQRT(F1724*('d_시나리오'!$J$3-'d_시나리오'!$H$3)*('d_시나리오'!$I$3-'d_시나리오'!$H$3)),'d_시나리오'!$J$3-SQRT((1-F1724)*('d_시나리오'!$J$3-'d_시나리오'!$H$3)*('d_시나리오'!$J$3-'d_시나리오'!$I$3))))</f>
        <v/>
      </c>
      <c r="H1724">
        <f>RAND()</f>
        <v/>
      </c>
      <c r="I1724">
        <f>IF('d_시나리오'!$J$4='d_시나리오'!$H$4,'d_시나리오'!$I$4,IF(H1724&lt;('d_시나리오'!$I$4-'d_시나리오'!$H$4)/('d_시나리오'!$J$4-'d_시나리오'!$H$4),'d_시나리오'!$H$4+SQRT(H1724*('d_시나리오'!$J$4-'d_시나리오'!$H$4)*('d_시나리오'!$I$4-'d_시나리오'!$H$4)),'d_시나리오'!$J$4-SQRT((1-H1724)*('d_시나리오'!$J$4-'d_시나리오'!$H$4)*('d_시나리오'!$J$4-'d_시나리오'!$I$4))))</f>
        <v/>
      </c>
      <c r="J1724">
        <f>RAND()</f>
        <v/>
      </c>
      <c r="K1724">
        <f>IF('d_시나리오'!$J$5='d_시나리오'!$H$5,'d_시나리오'!$I$5,IF(J1724&lt;('d_시나리오'!$I$5-'d_시나리오'!$H$5)/('d_시나리오'!$J$5-'d_시나리오'!$H$5),'d_시나리오'!$H$5+SQRT(J1724*('d_시나리오'!$J$5-'d_시나리오'!$H$5)*('d_시나리오'!$I$5-'d_시나리오'!$H$5)),'d_시나리오'!$J$5-SQRT((1-J1724)*('d_시나리오'!$J$5-'d_시나리오'!$H$5)*('d_시나리오'!$J$5-'d_시나리오'!$I$5))))</f>
        <v/>
      </c>
      <c r="L1724">
        <f>RAND()</f>
        <v/>
      </c>
      <c r="M1724">
        <f>IF('d_시나리오'!$J$6='d_시나리오'!$H$6,'d_시나리오'!$I$6,IF(L1724&lt;('d_시나리오'!$I$6-'d_시나리오'!$H$6)/('d_시나리오'!$J$6-'d_시나리오'!$H$6),'d_시나리오'!$H$6+SQRT(L1724*('d_시나리오'!$J$6-'d_시나리오'!$H$6)*('d_시나리오'!$I$6-'d_시나리오'!$H$6)),'d_시나리오'!$J$6-SQRT((1-L1724)*('d_시나리오'!$J$6-'d_시나리오'!$H$6)*('d_시나리오'!$J$6-'d_시나리오'!$I$6))))</f>
        <v/>
      </c>
      <c r="N1724">
        <f>INDEX('d_분포'!$B$2:$B$57,RANDBETWEEN(1,56))</f>
        <v/>
      </c>
      <c r="O1724">
        <f>BETAINV(RAND(),5,5)</f>
        <v/>
      </c>
      <c r="P1724">
        <f>'d_고정'!$B$1*'6_기대효과'!$H$7*('d_시나리오'!$I$7/'d_고정'!$B$2)*B1724</f>
        <v/>
      </c>
      <c r="Q1724">
        <f>P1724*C1724</f>
        <v/>
      </c>
      <c r="R1724">
        <f>P1724*E1724</f>
        <v/>
      </c>
      <c r="S1724">
        <f>R1724*G1724</f>
        <v/>
      </c>
      <c r="T1724">
        <f>Q1724+S1724</f>
        <v/>
      </c>
      <c r="U1724">
        <f>(Q1724*D1724+S1724*I1724)*(1-O1724)</f>
        <v/>
      </c>
      <c r="V1724">
        <f>(R1724*K1724*N1724+'d_고정'!$B$3*('6_기대효과'!$H$7/8)*N1724*'d_고정'!$B$10*M1724*('6_기대효과'!$K$7/'d_고정'!$B$9))*(1-O1724)</f>
        <v/>
      </c>
      <c r="W1724">
        <f>(S1724*I1724+R1724*MAX(K1724-'d_고정'!$B$10*M1724*('6_기대효과'!$K$7/'d_고정'!$B$9),0)*N1724)*(1-O1724)</f>
        <v/>
      </c>
      <c r="X1724">
        <f>U1724+V1724</f>
        <v/>
      </c>
      <c r="Y1724">
        <f>U1724/('d_고정'!$B$5*'6_기대효과'!$H$7/8)/'d_고정'!$B$6</f>
        <v/>
      </c>
      <c r="Z1724">
        <f>U1724/('d_고정'!$B$8*'6_기대효과'!$H$7/8)</f>
        <v/>
      </c>
    </row>
    <row r="1725">
      <c r="A1725">
        <f>RAND()</f>
        <v/>
      </c>
      <c r="B1725">
        <f>IF('d_시나리오'!$J$2='d_시나리오'!$H$2,'d_시나리오'!$I$2,IF(A1725&lt;('d_시나리오'!$I$2-'d_시나리오'!$H$2)/('d_시나리오'!$J$2-'d_시나리오'!$H$2),'d_시나리오'!$H$2+SQRT(A1725*('d_시나리오'!$J$2-'d_시나리오'!$H$2)*('d_시나리오'!$I$2-'d_시나리오'!$H$2)),'d_시나리오'!$J$2-SQRT((1-A1725)*('d_시나리오'!$J$2-'d_시나리오'!$H$2)*('d_시나리오'!$J$2-'d_시나리오'!$I$2))))</f>
        <v/>
      </c>
      <c r="C1725">
        <f>BETAINV(RAND(),2,6)</f>
        <v/>
      </c>
      <c r="D1725">
        <f>INDEX('d_분포'!$A$2:$A$28,RANDBETWEEN(1,27))</f>
        <v/>
      </c>
      <c r="E1725">
        <f>INDEX('d_분포'!$C$2:$C$5,RANDBETWEEN(1,4))*(0.9+0.2*RAND())</f>
        <v/>
      </c>
      <c r="F1725">
        <f>RAND()</f>
        <v/>
      </c>
      <c r="G1725">
        <f>IF('d_시나리오'!$J$3='d_시나리오'!$H$3,'d_시나리오'!$I$3,IF(F1725&lt;('d_시나리오'!$I$3-'d_시나리오'!$H$3)/('d_시나리오'!$J$3-'d_시나리오'!$H$3),'d_시나리오'!$H$3+SQRT(F1725*('d_시나리오'!$J$3-'d_시나리오'!$H$3)*('d_시나리오'!$I$3-'d_시나리오'!$H$3)),'d_시나리오'!$J$3-SQRT((1-F1725)*('d_시나리오'!$J$3-'d_시나리오'!$H$3)*('d_시나리오'!$J$3-'d_시나리오'!$I$3))))</f>
        <v/>
      </c>
      <c r="H1725">
        <f>RAND()</f>
        <v/>
      </c>
      <c r="I1725">
        <f>IF('d_시나리오'!$J$4='d_시나리오'!$H$4,'d_시나리오'!$I$4,IF(H1725&lt;('d_시나리오'!$I$4-'d_시나리오'!$H$4)/('d_시나리오'!$J$4-'d_시나리오'!$H$4),'d_시나리오'!$H$4+SQRT(H1725*('d_시나리오'!$J$4-'d_시나리오'!$H$4)*('d_시나리오'!$I$4-'d_시나리오'!$H$4)),'d_시나리오'!$J$4-SQRT((1-H1725)*('d_시나리오'!$J$4-'d_시나리오'!$H$4)*('d_시나리오'!$J$4-'d_시나리오'!$I$4))))</f>
        <v/>
      </c>
      <c r="J1725">
        <f>RAND()</f>
        <v/>
      </c>
      <c r="K1725">
        <f>IF('d_시나리오'!$J$5='d_시나리오'!$H$5,'d_시나리오'!$I$5,IF(J1725&lt;('d_시나리오'!$I$5-'d_시나리오'!$H$5)/('d_시나리오'!$J$5-'d_시나리오'!$H$5),'d_시나리오'!$H$5+SQRT(J1725*('d_시나리오'!$J$5-'d_시나리오'!$H$5)*('d_시나리오'!$I$5-'d_시나리오'!$H$5)),'d_시나리오'!$J$5-SQRT((1-J1725)*('d_시나리오'!$J$5-'d_시나리오'!$H$5)*('d_시나리오'!$J$5-'d_시나리오'!$I$5))))</f>
        <v/>
      </c>
      <c r="L1725">
        <f>RAND()</f>
        <v/>
      </c>
      <c r="M1725">
        <f>IF('d_시나리오'!$J$6='d_시나리오'!$H$6,'d_시나리오'!$I$6,IF(L1725&lt;('d_시나리오'!$I$6-'d_시나리오'!$H$6)/('d_시나리오'!$J$6-'d_시나리오'!$H$6),'d_시나리오'!$H$6+SQRT(L1725*('d_시나리오'!$J$6-'d_시나리오'!$H$6)*('d_시나리오'!$I$6-'d_시나리오'!$H$6)),'d_시나리오'!$J$6-SQRT((1-L1725)*('d_시나리오'!$J$6-'d_시나리오'!$H$6)*('d_시나리오'!$J$6-'d_시나리오'!$I$6))))</f>
        <v/>
      </c>
      <c r="N1725">
        <f>INDEX('d_분포'!$B$2:$B$57,RANDBETWEEN(1,56))</f>
        <v/>
      </c>
      <c r="O1725">
        <f>BETAINV(RAND(),5,5)</f>
        <v/>
      </c>
      <c r="P1725">
        <f>'d_고정'!$B$1*'6_기대효과'!$H$7*('d_시나리오'!$I$7/'d_고정'!$B$2)*B1725</f>
        <v/>
      </c>
      <c r="Q1725">
        <f>P1725*C1725</f>
        <v/>
      </c>
      <c r="R1725">
        <f>P1725*E1725</f>
        <v/>
      </c>
      <c r="S1725">
        <f>R1725*G1725</f>
        <v/>
      </c>
      <c r="T1725">
        <f>Q1725+S1725</f>
        <v/>
      </c>
      <c r="U1725">
        <f>(Q1725*D1725+S1725*I1725)*(1-O1725)</f>
        <v/>
      </c>
      <c r="V1725">
        <f>(R1725*K1725*N1725+'d_고정'!$B$3*('6_기대효과'!$H$7/8)*N1725*'d_고정'!$B$10*M1725*('6_기대효과'!$K$7/'d_고정'!$B$9))*(1-O1725)</f>
        <v/>
      </c>
      <c r="W1725">
        <f>(S1725*I1725+R1725*MAX(K1725-'d_고정'!$B$10*M1725*('6_기대효과'!$K$7/'d_고정'!$B$9),0)*N1725)*(1-O1725)</f>
        <v/>
      </c>
      <c r="X1725">
        <f>U1725+V1725</f>
        <v/>
      </c>
      <c r="Y1725">
        <f>U1725/('d_고정'!$B$5*'6_기대효과'!$H$7/8)/'d_고정'!$B$6</f>
        <v/>
      </c>
      <c r="Z1725">
        <f>U1725/('d_고정'!$B$8*'6_기대효과'!$H$7/8)</f>
        <v/>
      </c>
    </row>
    <row r="1726">
      <c r="A1726">
        <f>RAND()</f>
        <v/>
      </c>
      <c r="B1726">
        <f>IF('d_시나리오'!$J$2='d_시나리오'!$H$2,'d_시나리오'!$I$2,IF(A1726&lt;('d_시나리오'!$I$2-'d_시나리오'!$H$2)/('d_시나리오'!$J$2-'d_시나리오'!$H$2),'d_시나리오'!$H$2+SQRT(A1726*('d_시나리오'!$J$2-'d_시나리오'!$H$2)*('d_시나리오'!$I$2-'d_시나리오'!$H$2)),'d_시나리오'!$J$2-SQRT((1-A1726)*('d_시나리오'!$J$2-'d_시나리오'!$H$2)*('d_시나리오'!$J$2-'d_시나리오'!$I$2))))</f>
        <v/>
      </c>
      <c r="C1726">
        <f>BETAINV(RAND(),2,6)</f>
        <v/>
      </c>
      <c r="D1726">
        <f>INDEX('d_분포'!$A$2:$A$28,RANDBETWEEN(1,27))</f>
        <v/>
      </c>
      <c r="E1726">
        <f>INDEX('d_분포'!$C$2:$C$5,RANDBETWEEN(1,4))*(0.9+0.2*RAND())</f>
        <v/>
      </c>
      <c r="F1726">
        <f>RAND()</f>
        <v/>
      </c>
      <c r="G1726">
        <f>IF('d_시나리오'!$J$3='d_시나리오'!$H$3,'d_시나리오'!$I$3,IF(F1726&lt;('d_시나리오'!$I$3-'d_시나리오'!$H$3)/('d_시나리오'!$J$3-'d_시나리오'!$H$3),'d_시나리오'!$H$3+SQRT(F1726*('d_시나리오'!$J$3-'d_시나리오'!$H$3)*('d_시나리오'!$I$3-'d_시나리오'!$H$3)),'d_시나리오'!$J$3-SQRT((1-F1726)*('d_시나리오'!$J$3-'d_시나리오'!$H$3)*('d_시나리오'!$J$3-'d_시나리오'!$I$3))))</f>
        <v/>
      </c>
      <c r="H1726">
        <f>RAND()</f>
        <v/>
      </c>
      <c r="I1726">
        <f>IF('d_시나리오'!$J$4='d_시나리오'!$H$4,'d_시나리오'!$I$4,IF(H1726&lt;('d_시나리오'!$I$4-'d_시나리오'!$H$4)/('d_시나리오'!$J$4-'d_시나리오'!$H$4),'d_시나리오'!$H$4+SQRT(H1726*('d_시나리오'!$J$4-'d_시나리오'!$H$4)*('d_시나리오'!$I$4-'d_시나리오'!$H$4)),'d_시나리오'!$J$4-SQRT((1-H1726)*('d_시나리오'!$J$4-'d_시나리오'!$H$4)*('d_시나리오'!$J$4-'d_시나리오'!$I$4))))</f>
        <v/>
      </c>
      <c r="J1726">
        <f>RAND()</f>
        <v/>
      </c>
      <c r="K1726">
        <f>IF('d_시나리오'!$J$5='d_시나리오'!$H$5,'d_시나리오'!$I$5,IF(J1726&lt;('d_시나리오'!$I$5-'d_시나리오'!$H$5)/('d_시나리오'!$J$5-'d_시나리오'!$H$5),'d_시나리오'!$H$5+SQRT(J1726*('d_시나리오'!$J$5-'d_시나리오'!$H$5)*('d_시나리오'!$I$5-'d_시나리오'!$H$5)),'d_시나리오'!$J$5-SQRT((1-J1726)*('d_시나리오'!$J$5-'d_시나리오'!$H$5)*('d_시나리오'!$J$5-'d_시나리오'!$I$5))))</f>
        <v/>
      </c>
      <c r="L1726">
        <f>RAND()</f>
        <v/>
      </c>
      <c r="M1726">
        <f>IF('d_시나리오'!$J$6='d_시나리오'!$H$6,'d_시나리오'!$I$6,IF(L1726&lt;('d_시나리오'!$I$6-'d_시나리오'!$H$6)/('d_시나리오'!$J$6-'d_시나리오'!$H$6),'d_시나리오'!$H$6+SQRT(L1726*('d_시나리오'!$J$6-'d_시나리오'!$H$6)*('d_시나리오'!$I$6-'d_시나리오'!$H$6)),'d_시나리오'!$J$6-SQRT((1-L1726)*('d_시나리오'!$J$6-'d_시나리오'!$H$6)*('d_시나리오'!$J$6-'d_시나리오'!$I$6))))</f>
        <v/>
      </c>
      <c r="N1726">
        <f>INDEX('d_분포'!$B$2:$B$57,RANDBETWEEN(1,56))</f>
        <v/>
      </c>
      <c r="O1726">
        <f>BETAINV(RAND(),5,5)</f>
        <v/>
      </c>
      <c r="P1726">
        <f>'d_고정'!$B$1*'6_기대효과'!$H$7*('d_시나리오'!$I$7/'d_고정'!$B$2)*B1726</f>
        <v/>
      </c>
      <c r="Q1726">
        <f>P1726*C1726</f>
        <v/>
      </c>
      <c r="R1726">
        <f>P1726*E1726</f>
        <v/>
      </c>
      <c r="S1726">
        <f>R1726*G1726</f>
        <v/>
      </c>
      <c r="T1726">
        <f>Q1726+S1726</f>
        <v/>
      </c>
      <c r="U1726">
        <f>(Q1726*D1726+S1726*I1726)*(1-O1726)</f>
        <v/>
      </c>
      <c r="V1726">
        <f>(R1726*K1726*N1726+'d_고정'!$B$3*('6_기대효과'!$H$7/8)*N1726*'d_고정'!$B$10*M1726*('6_기대효과'!$K$7/'d_고정'!$B$9))*(1-O1726)</f>
        <v/>
      </c>
      <c r="W1726">
        <f>(S1726*I1726+R1726*MAX(K1726-'d_고정'!$B$10*M1726*('6_기대효과'!$K$7/'d_고정'!$B$9),0)*N1726)*(1-O1726)</f>
        <v/>
      </c>
      <c r="X1726">
        <f>U1726+V1726</f>
        <v/>
      </c>
      <c r="Y1726">
        <f>U1726/('d_고정'!$B$5*'6_기대효과'!$H$7/8)/'d_고정'!$B$6</f>
        <v/>
      </c>
      <c r="Z1726">
        <f>U1726/('d_고정'!$B$8*'6_기대효과'!$H$7/8)</f>
        <v/>
      </c>
    </row>
    <row r="1727">
      <c r="A1727">
        <f>RAND()</f>
        <v/>
      </c>
      <c r="B1727">
        <f>IF('d_시나리오'!$J$2='d_시나리오'!$H$2,'d_시나리오'!$I$2,IF(A1727&lt;('d_시나리오'!$I$2-'d_시나리오'!$H$2)/('d_시나리오'!$J$2-'d_시나리오'!$H$2),'d_시나리오'!$H$2+SQRT(A1727*('d_시나리오'!$J$2-'d_시나리오'!$H$2)*('d_시나리오'!$I$2-'d_시나리오'!$H$2)),'d_시나리오'!$J$2-SQRT((1-A1727)*('d_시나리오'!$J$2-'d_시나리오'!$H$2)*('d_시나리오'!$J$2-'d_시나리오'!$I$2))))</f>
        <v/>
      </c>
      <c r="C1727">
        <f>BETAINV(RAND(),2,6)</f>
        <v/>
      </c>
      <c r="D1727">
        <f>INDEX('d_분포'!$A$2:$A$28,RANDBETWEEN(1,27))</f>
        <v/>
      </c>
      <c r="E1727">
        <f>INDEX('d_분포'!$C$2:$C$5,RANDBETWEEN(1,4))*(0.9+0.2*RAND())</f>
        <v/>
      </c>
      <c r="F1727">
        <f>RAND()</f>
        <v/>
      </c>
      <c r="G1727">
        <f>IF('d_시나리오'!$J$3='d_시나리오'!$H$3,'d_시나리오'!$I$3,IF(F1727&lt;('d_시나리오'!$I$3-'d_시나리오'!$H$3)/('d_시나리오'!$J$3-'d_시나리오'!$H$3),'d_시나리오'!$H$3+SQRT(F1727*('d_시나리오'!$J$3-'d_시나리오'!$H$3)*('d_시나리오'!$I$3-'d_시나리오'!$H$3)),'d_시나리오'!$J$3-SQRT((1-F1727)*('d_시나리오'!$J$3-'d_시나리오'!$H$3)*('d_시나리오'!$J$3-'d_시나리오'!$I$3))))</f>
        <v/>
      </c>
      <c r="H1727">
        <f>RAND()</f>
        <v/>
      </c>
      <c r="I1727">
        <f>IF('d_시나리오'!$J$4='d_시나리오'!$H$4,'d_시나리오'!$I$4,IF(H1727&lt;('d_시나리오'!$I$4-'d_시나리오'!$H$4)/('d_시나리오'!$J$4-'d_시나리오'!$H$4),'d_시나리오'!$H$4+SQRT(H1727*('d_시나리오'!$J$4-'d_시나리오'!$H$4)*('d_시나리오'!$I$4-'d_시나리오'!$H$4)),'d_시나리오'!$J$4-SQRT((1-H1727)*('d_시나리오'!$J$4-'d_시나리오'!$H$4)*('d_시나리오'!$J$4-'d_시나리오'!$I$4))))</f>
        <v/>
      </c>
      <c r="J1727">
        <f>RAND()</f>
        <v/>
      </c>
      <c r="K1727">
        <f>IF('d_시나리오'!$J$5='d_시나리오'!$H$5,'d_시나리오'!$I$5,IF(J1727&lt;('d_시나리오'!$I$5-'d_시나리오'!$H$5)/('d_시나리오'!$J$5-'d_시나리오'!$H$5),'d_시나리오'!$H$5+SQRT(J1727*('d_시나리오'!$J$5-'d_시나리오'!$H$5)*('d_시나리오'!$I$5-'d_시나리오'!$H$5)),'d_시나리오'!$J$5-SQRT((1-J1727)*('d_시나리오'!$J$5-'d_시나리오'!$H$5)*('d_시나리오'!$J$5-'d_시나리오'!$I$5))))</f>
        <v/>
      </c>
      <c r="L1727">
        <f>RAND()</f>
        <v/>
      </c>
      <c r="M1727">
        <f>IF('d_시나리오'!$J$6='d_시나리오'!$H$6,'d_시나리오'!$I$6,IF(L1727&lt;('d_시나리오'!$I$6-'d_시나리오'!$H$6)/('d_시나리오'!$J$6-'d_시나리오'!$H$6),'d_시나리오'!$H$6+SQRT(L1727*('d_시나리오'!$J$6-'d_시나리오'!$H$6)*('d_시나리오'!$I$6-'d_시나리오'!$H$6)),'d_시나리오'!$J$6-SQRT((1-L1727)*('d_시나리오'!$J$6-'d_시나리오'!$H$6)*('d_시나리오'!$J$6-'d_시나리오'!$I$6))))</f>
        <v/>
      </c>
      <c r="N1727">
        <f>INDEX('d_분포'!$B$2:$B$57,RANDBETWEEN(1,56))</f>
        <v/>
      </c>
      <c r="O1727">
        <f>BETAINV(RAND(),5,5)</f>
        <v/>
      </c>
      <c r="P1727">
        <f>'d_고정'!$B$1*'6_기대효과'!$H$7*('d_시나리오'!$I$7/'d_고정'!$B$2)*B1727</f>
        <v/>
      </c>
      <c r="Q1727">
        <f>P1727*C1727</f>
        <v/>
      </c>
      <c r="R1727">
        <f>P1727*E1727</f>
        <v/>
      </c>
      <c r="S1727">
        <f>R1727*G1727</f>
        <v/>
      </c>
      <c r="T1727">
        <f>Q1727+S1727</f>
        <v/>
      </c>
      <c r="U1727">
        <f>(Q1727*D1727+S1727*I1727)*(1-O1727)</f>
        <v/>
      </c>
      <c r="V1727">
        <f>(R1727*K1727*N1727+'d_고정'!$B$3*('6_기대효과'!$H$7/8)*N1727*'d_고정'!$B$10*M1727*('6_기대효과'!$K$7/'d_고정'!$B$9))*(1-O1727)</f>
        <v/>
      </c>
      <c r="W1727">
        <f>(S1727*I1727+R1727*MAX(K1727-'d_고정'!$B$10*M1727*('6_기대효과'!$K$7/'d_고정'!$B$9),0)*N1727)*(1-O1727)</f>
        <v/>
      </c>
      <c r="X1727">
        <f>U1727+V1727</f>
        <v/>
      </c>
      <c r="Y1727">
        <f>U1727/('d_고정'!$B$5*'6_기대효과'!$H$7/8)/'d_고정'!$B$6</f>
        <v/>
      </c>
      <c r="Z1727">
        <f>U1727/('d_고정'!$B$8*'6_기대효과'!$H$7/8)</f>
        <v/>
      </c>
    </row>
    <row r="1728">
      <c r="A1728">
        <f>RAND()</f>
        <v/>
      </c>
      <c r="B1728">
        <f>IF('d_시나리오'!$J$2='d_시나리오'!$H$2,'d_시나리오'!$I$2,IF(A1728&lt;('d_시나리오'!$I$2-'d_시나리오'!$H$2)/('d_시나리오'!$J$2-'d_시나리오'!$H$2),'d_시나리오'!$H$2+SQRT(A1728*('d_시나리오'!$J$2-'d_시나리오'!$H$2)*('d_시나리오'!$I$2-'d_시나리오'!$H$2)),'d_시나리오'!$J$2-SQRT((1-A1728)*('d_시나리오'!$J$2-'d_시나리오'!$H$2)*('d_시나리오'!$J$2-'d_시나리오'!$I$2))))</f>
        <v/>
      </c>
      <c r="C1728">
        <f>BETAINV(RAND(),2,6)</f>
        <v/>
      </c>
      <c r="D1728">
        <f>INDEX('d_분포'!$A$2:$A$28,RANDBETWEEN(1,27))</f>
        <v/>
      </c>
      <c r="E1728">
        <f>INDEX('d_분포'!$C$2:$C$5,RANDBETWEEN(1,4))*(0.9+0.2*RAND())</f>
        <v/>
      </c>
      <c r="F1728">
        <f>RAND()</f>
        <v/>
      </c>
      <c r="G1728">
        <f>IF('d_시나리오'!$J$3='d_시나리오'!$H$3,'d_시나리오'!$I$3,IF(F1728&lt;('d_시나리오'!$I$3-'d_시나리오'!$H$3)/('d_시나리오'!$J$3-'d_시나리오'!$H$3),'d_시나리오'!$H$3+SQRT(F1728*('d_시나리오'!$J$3-'d_시나리오'!$H$3)*('d_시나리오'!$I$3-'d_시나리오'!$H$3)),'d_시나리오'!$J$3-SQRT((1-F1728)*('d_시나리오'!$J$3-'d_시나리오'!$H$3)*('d_시나리오'!$J$3-'d_시나리오'!$I$3))))</f>
        <v/>
      </c>
      <c r="H1728">
        <f>RAND()</f>
        <v/>
      </c>
      <c r="I1728">
        <f>IF('d_시나리오'!$J$4='d_시나리오'!$H$4,'d_시나리오'!$I$4,IF(H1728&lt;('d_시나리오'!$I$4-'d_시나리오'!$H$4)/('d_시나리오'!$J$4-'d_시나리오'!$H$4),'d_시나리오'!$H$4+SQRT(H1728*('d_시나리오'!$J$4-'d_시나리오'!$H$4)*('d_시나리오'!$I$4-'d_시나리오'!$H$4)),'d_시나리오'!$J$4-SQRT((1-H1728)*('d_시나리오'!$J$4-'d_시나리오'!$H$4)*('d_시나리오'!$J$4-'d_시나리오'!$I$4))))</f>
        <v/>
      </c>
      <c r="J1728">
        <f>RAND()</f>
        <v/>
      </c>
      <c r="K1728">
        <f>IF('d_시나리오'!$J$5='d_시나리오'!$H$5,'d_시나리오'!$I$5,IF(J1728&lt;('d_시나리오'!$I$5-'d_시나리오'!$H$5)/('d_시나리오'!$J$5-'d_시나리오'!$H$5),'d_시나리오'!$H$5+SQRT(J1728*('d_시나리오'!$J$5-'d_시나리오'!$H$5)*('d_시나리오'!$I$5-'d_시나리오'!$H$5)),'d_시나리오'!$J$5-SQRT((1-J1728)*('d_시나리오'!$J$5-'d_시나리오'!$H$5)*('d_시나리오'!$J$5-'d_시나리오'!$I$5))))</f>
        <v/>
      </c>
      <c r="L1728">
        <f>RAND()</f>
        <v/>
      </c>
      <c r="M1728">
        <f>IF('d_시나리오'!$J$6='d_시나리오'!$H$6,'d_시나리오'!$I$6,IF(L1728&lt;('d_시나리오'!$I$6-'d_시나리오'!$H$6)/('d_시나리오'!$J$6-'d_시나리오'!$H$6),'d_시나리오'!$H$6+SQRT(L1728*('d_시나리오'!$J$6-'d_시나리오'!$H$6)*('d_시나리오'!$I$6-'d_시나리오'!$H$6)),'d_시나리오'!$J$6-SQRT((1-L1728)*('d_시나리오'!$J$6-'d_시나리오'!$H$6)*('d_시나리오'!$J$6-'d_시나리오'!$I$6))))</f>
        <v/>
      </c>
      <c r="N1728">
        <f>INDEX('d_분포'!$B$2:$B$57,RANDBETWEEN(1,56))</f>
        <v/>
      </c>
      <c r="O1728">
        <f>BETAINV(RAND(),5,5)</f>
        <v/>
      </c>
      <c r="P1728">
        <f>'d_고정'!$B$1*'6_기대효과'!$H$7*('d_시나리오'!$I$7/'d_고정'!$B$2)*B1728</f>
        <v/>
      </c>
      <c r="Q1728">
        <f>P1728*C1728</f>
        <v/>
      </c>
      <c r="R1728">
        <f>P1728*E1728</f>
        <v/>
      </c>
      <c r="S1728">
        <f>R1728*G1728</f>
        <v/>
      </c>
      <c r="T1728">
        <f>Q1728+S1728</f>
        <v/>
      </c>
      <c r="U1728">
        <f>(Q1728*D1728+S1728*I1728)*(1-O1728)</f>
        <v/>
      </c>
      <c r="V1728">
        <f>(R1728*K1728*N1728+'d_고정'!$B$3*('6_기대효과'!$H$7/8)*N1728*'d_고정'!$B$10*M1728*('6_기대효과'!$K$7/'d_고정'!$B$9))*(1-O1728)</f>
        <v/>
      </c>
      <c r="W1728">
        <f>(S1728*I1728+R1728*MAX(K1728-'d_고정'!$B$10*M1728*('6_기대효과'!$K$7/'d_고정'!$B$9),0)*N1728)*(1-O1728)</f>
        <v/>
      </c>
      <c r="X1728">
        <f>U1728+V1728</f>
        <v/>
      </c>
      <c r="Y1728">
        <f>U1728/('d_고정'!$B$5*'6_기대효과'!$H$7/8)/'d_고정'!$B$6</f>
        <v/>
      </c>
      <c r="Z1728">
        <f>U1728/('d_고정'!$B$8*'6_기대효과'!$H$7/8)</f>
        <v/>
      </c>
    </row>
    <row r="1729">
      <c r="A1729">
        <f>RAND()</f>
        <v/>
      </c>
      <c r="B1729">
        <f>IF('d_시나리오'!$J$2='d_시나리오'!$H$2,'d_시나리오'!$I$2,IF(A1729&lt;('d_시나리오'!$I$2-'d_시나리오'!$H$2)/('d_시나리오'!$J$2-'d_시나리오'!$H$2),'d_시나리오'!$H$2+SQRT(A1729*('d_시나리오'!$J$2-'d_시나리오'!$H$2)*('d_시나리오'!$I$2-'d_시나리오'!$H$2)),'d_시나리오'!$J$2-SQRT((1-A1729)*('d_시나리오'!$J$2-'d_시나리오'!$H$2)*('d_시나리오'!$J$2-'d_시나리오'!$I$2))))</f>
        <v/>
      </c>
      <c r="C1729">
        <f>BETAINV(RAND(),2,6)</f>
        <v/>
      </c>
      <c r="D1729">
        <f>INDEX('d_분포'!$A$2:$A$28,RANDBETWEEN(1,27))</f>
        <v/>
      </c>
      <c r="E1729">
        <f>INDEX('d_분포'!$C$2:$C$5,RANDBETWEEN(1,4))*(0.9+0.2*RAND())</f>
        <v/>
      </c>
      <c r="F1729">
        <f>RAND()</f>
        <v/>
      </c>
      <c r="G1729">
        <f>IF('d_시나리오'!$J$3='d_시나리오'!$H$3,'d_시나리오'!$I$3,IF(F1729&lt;('d_시나리오'!$I$3-'d_시나리오'!$H$3)/('d_시나리오'!$J$3-'d_시나리오'!$H$3),'d_시나리오'!$H$3+SQRT(F1729*('d_시나리오'!$J$3-'d_시나리오'!$H$3)*('d_시나리오'!$I$3-'d_시나리오'!$H$3)),'d_시나리오'!$J$3-SQRT((1-F1729)*('d_시나리오'!$J$3-'d_시나리오'!$H$3)*('d_시나리오'!$J$3-'d_시나리오'!$I$3))))</f>
        <v/>
      </c>
      <c r="H1729">
        <f>RAND()</f>
        <v/>
      </c>
      <c r="I1729">
        <f>IF('d_시나리오'!$J$4='d_시나리오'!$H$4,'d_시나리오'!$I$4,IF(H1729&lt;('d_시나리오'!$I$4-'d_시나리오'!$H$4)/('d_시나리오'!$J$4-'d_시나리오'!$H$4),'d_시나리오'!$H$4+SQRT(H1729*('d_시나리오'!$J$4-'d_시나리오'!$H$4)*('d_시나리오'!$I$4-'d_시나리오'!$H$4)),'d_시나리오'!$J$4-SQRT((1-H1729)*('d_시나리오'!$J$4-'d_시나리오'!$H$4)*('d_시나리오'!$J$4-'d_시나리오'!$I$4))))</f>
        <v/>
      </c>
      <c r="J1729">
        <f>RAND()</f>
        <v/>
      </c>
      <c r="K1729">
        <f>IF('d_시나리오'!$J$5='d_시나리오'!$H$5,'d_시나리오'!$I$5,IF(J1729&lt;('d_시나리오'!$I$5-'d_시나리오'!$H$5)/('d_시나리오'!$J$5-'d_시나리오'!$H$5),'d_시나리오'!$H$5+SQRT(J1729*('d_시나리오'!$J$5-'d_시나리오'!$H$5)*('d_시나리오'!$I$5-'d_시나리오'!$H$5)),'d_시나리오'!$J$5-SQRT((1-J1729)*('d_시나리오'!$J$5-'d_시나리오'!$H$5)*('d_시나리오'!$J$5-'d_시나리오'!$I$5))))</f>
        <v/>
      </c>
      <c r="L1729">
        <f>RAND()</f>
        <v/>
      </c>
      <c r="M1729">
        <f>IF('d_시나리오'!$J$6='d_시나리오'!$H$6,'d_시나리오'!$I$6,IF(L1729&lt;('d_시나리오'!$I$6-'d_시나리오'!$H$6)/('d_시나리오'!$J$6-'d_시나리오'!$H$6),'d_시나리오'!$H$6+SQRT(L1729*('d_시나리오'!$J$6-'d_시나리오'!$H$6)*('d_시나리오'!$I$6-'d_시나리오'!$H$6)),'d_시나리오'!$J$6-SQRT((1-L1729)*('d_시나리오'!$J$6-'d_시나리오'!$H$6)*('d_시나리오'!$J$6-'d_시나리오'!$I$6))))</f>
        <v/>
      </c>
      <c r="N1729">
        <f>INDEX('d_분포'!$B$2:$B$57,RANDBETWEEN(1,56))</f>
        <v/>
      </c>
      <c r="O1729">
        <f>BETAINV(RAND(),5,5)</f>
        <v/>
      </c>
      <c r="P1729">
        <f>'d_고정'!$B$1*'6_기대효과'!$H$7*('d_시나리오'!$I$7/'d_고정'!$B$2)*B1729</f>
        <v/>
      </c>
      <c r="Q1729">
        <f>P1729*C1729</f>
        <v/>
      </c>
      <c r="R1729">
        <f>P1729*E1729</f>
        <v/>
      </c>
      <c r="S1729">
        <f>R1729*G1729</f>
        <v/>
      </c>
      <c r="T1729">
        <f>Q1729+S1729</f>
        <v/>
      </c>
      <c r="U1729">
        <f>(Q1729*D1729+S1729*I1729)*(1-O1729)</f>
        <v/>
      </c>
      <c r="V1729">
        <f>(R1729*K1729*N1729+'d_고정'!$B$3*('6_기대효과'!$H$7/8)*N1729*'d_고정'!$B$10*M1729*('6_기대효과'!$K$7/'d_고정'!$B$9))*(1-O1729)</f>
        <v/>
      </c>
      <c r="W1729">
        <f>(S1729*I1729+R1729*MAX(K1729-'d_고정'!$B$10*M1729*('6_기대효과'!$K$7/'d_고정'!$B$9),0)*N1729)*(1-O1729)</f>
        <v/>
      </c>
      <c r="X1729">
        <f>U1729+V1729</f>
        <v/>
      </c>
      <c r="Y1729">
        <f>U1729/('d_고정'!$B$5*'6_기대효과'!$H$7/8)/'d_고정'!$B$6</f>
        <v/>
      </c>
      <c r="Z1729">
        <f>U1729/('d_고정'!$B$8*'6_기대효과'!$H$7/8)</f>
        <v/>
      </c>
    </row>
    <row r="1730">
      <c r="A1730">
        <f>RAND()</f>
        <v/>
      </c>
      <c r="B1730">
        <f>IF('d_시나리오'!$J$2='d_시나리오'!$H$2,'d_시나리오'!$I$2,IF(A1730&lt;('d_시나리오'!$I$2-'d_시나리오'!$H$2)/('d_시나리오'!$J$2-'d_시나리오'!$H$2),'d_시나리오'!$H$2+SQRT(A1730*('d_시나리오'!$J$2-'d_시나리오'!$H$2)*('d_시나리오'!$I$2-'d_시나리오'!$H$2)),'d_시나리오'!$J$2-SQRT((1-A1730)*('d_시나리오'!$J$2-'d_시나리오'!$H$2)*('d_시나리오'!$J$2-'d_시나리오'!$I$2))))</f>
        <v/>
      </c>
      <c r="C1730">
        <f>BETAINV(RAND(),2,6)</f>
        <v/>
      </c>
      <c r="D1730">
        <f>INDEX('d_분포'!$A$2:$A$28,RANDBETWEEN(1,27))</f>
        <v/>
      </c>
      <c r="E1730">
        <f>INDEX('d_분포'!$C$2:$C$5,RANDBETWEEN(1,4))*(0.9+0.2*RAND())</f>
        <v/>
      </c>
      <c r="F1730">
        <f>RAND()</f>
        <v/>
      </c>
      <c r="G1730">
        <f>IF('d_시나리오'!$J$3='d_시나리오'!$H$3,'d_시나리오'!$I$3,IF(F1730&lt;('d_시나리오'!$I$3-'d_시나리오'!$H$3)/('d_시나리오'!$J$3-'d_시나리오'!$H$3),'d_시나리오'!$H$3+SQRT(F1730*('d_시나리오'!$J$3-'d_시나리오'!$H$3)*('d_시나리오'!$I$3-'d_시나리오'!$H$3)),'d_시나리오'!$J$3-SQRT((1-F1730)*('d_시나리오'!$J$3-'d_시나리오'!$H$3)*('d_시나리오'!$J$3-'d_시나리오'!$I$3))))</f>
        <v/>
      </c>
      <c r="H1730">
        <f>RAND()</f>
        <v/>
      </c>
      <c r="I1730">
        <f>IF('d_시나리오'!$J$4='d_시나리오'!$H$4,'d_시나리오'!$I$4,IF(H1730&lt;('d_시나리오'!$I$4-'d_시나리오'!$H$4)/('d_시나리오'!$J$4-'d_시나리오'!$H$4),'d_시나리오'!$H$4+SQRT(H1730*('d_시나리오'!$J$4-'d_시나리오'!$H$4)*('d_시나리오'!$I$4-'d_시나리오'!$H$4)),'d_시나리오'!$J$4-SQRT((1-H1730)*('d_시나리오'!$J$4-'d_시나리오'!$H$4)*('d_시나리오'!$J$4-'d_시나리오'!$I$4))))</f>
        <v/>
      </c>
      <c r="J1730">
        <f>RAND()</f>
        <v/>
      </c>
      <c r="K1730">
        <f>IF('d_시나리오'!$J$5='d_시나리오'!$H$5,'d_시나리오'!$I$5,IF(J1730&lt;('d_시나리오'!$I$5-'d_시나리오'!$H$5)/('d_시나리오'!$J$5-'d_시나리오'!$H$5),'d_시나리오'!$H$5+SQRT(J1730*('d_시나리오'!$J$5-'d_시나리오'!$H$5)*('d_시나리오'!$I$5-'d_시나리오'!$H$5)),'d_시나리오'!$J$5-SQRT((1-J1730)*('d_시나리오'!$J$5-'d_시나리오'!$H$5)*('d_시나리오'!$J$5-'d_시나리오'!$I$5))))</f>
        <v/>
      </c>
      <c r="L1730">
        <f>RAND()</f>
        <v/>
      </c>
      <c r="M1730">
        <f>IF('d_시나리오'!$J$6='d_시나리오'!$H$6,'d_시나리오'!$I$6,IF(L1730&lt;('d_시나리오'!$I$6-'d_시나리오'!$H$6)/('d_시나리오'!$J$6-'d_시나리오'!$H$6),'d_시나리오'!$H$6+SQRT(L1730*('d_시나리오'!$J$6-'d_시나리오'!$H$6)*('d_시나리오'!$I$6-'d_시나리오'!$H$6)),'d_시나리오'!$J$6-SQRT((1-L1730)*('d_시나리오'!$J$6-'d_시나리오'!$H$6)*('d_시나리오'!$J$6-'d_시나리오'!$I$6))))</f>
        <v/>
      </c>
      <c r="N1730">
        <f>INDEX('d_분포'!$B$2:$B$57,RANDBETWEEN(1,56))</f>
        <v/>
      </c>
      <c r="O1730">
        <f>BETAINV(RAND(),5,5)</f>
        <v/>
      </c>
      <c r="P1730">
        <f>'d_고정'!$B$1*'6_기대효과'!$H$7*('d_시나리오'!$I$7/'d_고정'!$B$2)*B1730</f>
        <v/>
      </c>
      <c r="Q1730">
        <f>P1730*C1730</f>
        <v/>
      </c>
      <c r="R1730">
        <f>P1730*E1730</f>
        <v/>
      </c>
      <c r="S1730">
        <f>R1730*G1730</f>
        <v/>
      </c>
      <c r="T1730">
        <f>Q1730+S1730</f>
        <v/>
      </c>
      <c r="U1730">
        <f>(Q1730*D1730+S1730*I1730)*(1-O1730)</f>
        <v/>
      </c>
      <c r="V1730">
        <f>(R1730*K1730*N1730+'d_고정'!$B$3*('6_기대효과'!$H$7/8)*N1730*'d_고정'!$B$10*M1730*('6_기대효과'!$K$7/'d_고정'!$B$9))*(1-O1730)</f>
        <v/>
      </c>
      <c r="W1730">
        <f>(S1730*I1730+R1730*MAX(K1730-'d_고정'!$B$10*M1730*('6_기대효과'!$K$7/'d_고정'!$B$9),0)*N1730)*(1-O1730)</f>
        <v/>
      </c>
      <c r="X1730">
        <f>U1730+V1730</f>
        <v/>
      </c>
      <c r="Y1730">
        <f>U1730/('d_고정'!$B$5*'6_기대효과'!$H$7/8)/'d_고정'!$B$6</f>
        <v/>
      </c>
      <c r="Z1730">
        <f>U1730/('d_고정'!$B$8*'6_기대효과'!$H$7/8)</f>
        <v/>
      </c>
    </row>
    <row r="1731">
      <c r="A1731">
        <f>RAND()</f>
        <v/>
      </c>
      <c r="B1731">
        <f>IF('d_시나리오'!$J$2='d_시나리오'!$H$2,'d_시나리오'!$I$2,IF(A1731&lt;('d_시나리오'!$I$2-'d_시나리오'!$H$2)/('d_시나리오'!$J$2-'d_시나리오'!$H$2),'d_시나리오'!$H$2+SQRT(A1731*('d_시나리오'!$J$2-'d_시나리오'!$H$2)*('d_시나리오'!$I$2-'d_시나리오'!$H$2)),'d_시나리오'!$J$2-SQRT((1-A1731)*('d_시나리오'!$J$2-'d_시나리오'!$H$2)*('d_시나리오'!$J$2-'d_시나리오'!$I$2))))</f>
        <v/>
      </c>
      <c r="C1731">
        <f>BETAINV(RAND(),2,6)</f>
        <v/>
      </c>
      <c r="D1731">
        <f>INDEX('d_분포'!$A$2:$A$28,RANDBETWEEN(1,27))</f>
        <v/>
      </c>
      <c r="E1731">
        <f>INDEX('d_분포'!$C$2:$C$5,RANDBETWEEN(1,4))*(0.9+0.2*RAND())</f>
        <v/>
      </c>
      <c r="F1731">
        <f>RAND()</f>
        <v/>
      </c>
      <c r="G1731">
        <f>IF('d_시나리오'!$J$3='d_시나리오'!$H$3,'d_시나리오'!$I$3,IF(F1731&lt;('d_시나리오'!$I$3-'d_시나리오'!$H$3)/('d_시나리오'!$J$3-'d_시나리오'!$H$3),'d_시나리오'!$H$3+SQRT(F1731*('d_시나리오'!$J$3-'d_시나리오'!$H$3)*('d_시나리오'!$I$3-'d_시나리오'!$H$3)),'d_시나리오'!$J$3-SQRT((1-F1731)*('d_시나리오'!$J$3-'d_시나리오'!$H$3)*('d_시나리오'!$J$3-'d_시나리오'!$I$3))))</f>
        <v/>
      </c>
      <c r="H1731">
        <f>RAND()</f>
        <v/>
      </c>
      <c r="I1731">
        <f>IF('d_시나리오'!$J$4='d_시나리오'!$H$4,'d_시나리오'!$I$4,IF(H1731&lt;('d_시나리오'!$I$4-'d_시나리오'!$H$4)/('d_시나리오'!$J$4-'d_시나리오'!$H$4),'d_시나리오'!$H$4+SQRT(H1731*('d_시나리오'!$J$4-'d_시나리오'!$H$4)*('d_시나리오'!$I$4-'d_시나리오'!$H$4)),'d_시나리오'!$J$4-SQRT((1-H1731)*('d_시나리오'!$J$4-'d_시나리오'!$H$4)*('d_시나리오'!$J$4-'d_시나리오'!$I$4))))</f>
        <v/>
      </c>
      <c r="J1731">
        <f>RAND()</f>
        <v/>
      </c>
      <c r="K1731">
        <f>IF('d_시나리오'!$J$5='d_시나리오'!$H$5,'d_시나리오'!$I$5,IF(J1731&lt;('d_시나리오'!$I$5-'d_시나리오'!$H$5)/('d_시나리오'!$J$5-'d_시나리오'!$H$5),'d_시나리오'!$H$5+SQRT(J1731*('d_시나리오'!$J$5-'d_시나리오'!$H$5)*('d_시나리오'!$I$5-'d_시나리오'!$H$5)),'d_시나리오'!$J$5-SQRT((1-J1731)*('d_시나리오'!$J$5-'d_시나리오'!$H$5)*('d_시나리오'!$J$5-'d_시나리오'!$I$5))))</f>
        <v/>
      </c>
      <c r="L1731">
        <f>RAND()</f>
        <v/>
      </c>
      <c r="M1731">
        <f>IF('d_시나리오'!$J$6='d_시나리오'!$H$6,'d_시나리오'!$I$6,IF(L1731&lt;('d_시나리오'!$I$6-'d_시나리오'!$H$6)/('d_시나리오'!$J$6-'d_시나리오'!$H$6),'d_시나리오'!$H$6+SQRT(L1731*('d_시나리오'!$J$6-'d_시나리오'!$H$6)*('d_시나리오'!$I$6-'d_시나리오'!$H$6)),'d_시나리오'!$J$6-SQRT((1-L1731)*('d_시나리오'!$J$6-'d_시나리오'!$H$6)*('d_시나리오'!$J$6-'d_시나리오'!$I$6))))</f>
        <v/>
      </c>
      <c r="N1731">
        <f>INDEX('d_분포'!$B$2:$B$57,RANDBETWEEN(1,56))</f>
        <v/>
      </c>
      <c r="O1731">
        <f>BETAINV(RAND(),5,5)</f>
        <v/>
      </c>
      <c r="P1731">
        <f>'d_고정'!$B$1*'6_기대효과'!$H$7*('d_시나리오'!$I$7/'d_고정'!$B$2)*B1731</f>
        <v/>
      </c>
      <c r="Q1731">
        <f>P1731*C1731</f>
        <v/>
      </c>
      <c r="R1731">
        <f>P1731*E1731</f>
        <v/>
      </c>
      <c r="S1731">
        <f>R1731*G1731</f>
        <v/>
      </c>
      <c r="T1731">
        <f>Q1731+S1731</f>
        <v/>
      </c>
      <c r="U1731">
        <f>(Q1731*D1731+S1731*I1731)*(1-O1731)</f>
        <v/>
      </c>
      <c r="V1731">
        <f>(R1731*K1731*N1731+'d_고정'!$B$3*('6_기대효과'!$H$7/8)*N1731*'d_고정'!$B$10*M1731*('6_기대효과'!$K$7/'d_고정'!$B$9))*(1-O1731)</f>
        <v/>
      </c>
      <c r="W1731">
        <f>(S1731*I1731+R1731*MAX(K1731-'d_고정'!$B$10*M1731*('6_기대효과'!$K$7/'d_고정'!$B$9),0)*N1731)*(1-O1731)</f>
        <v/>
      </c>
      <c r="X1731">
        <f>U1731+V1731</f>
        <v/>
      </c>
      <c r="Y1731">
        <f>U1731/('d_고정'!$B$5*'6_기대효과'!$H$7/8)/'d_고정'!$B$6</f>
        <v/>
      </c>
      <c r="Z1731">
        <f>U1731/('d_고정'!$B$8*'6_기대효과'!$H$7/8)</f>
        <v/>
      </c>
    </row>
    <row r="1732">
      <c r="A1732">
        <f>RAND()</f>
        <v/>
      </c>
      <c r="B1732">
        <f>IF('d_시나리오'!$J$2='d_시나리오'!$H$2,'d_시나리오'!$I$2,IF(A1732&lt;('d_시나리오'!$I$2-'d_시나리오'!$H$2)/('d_시나리오'!$J$2-'d_시나리오'!$H$2),'d_시나리오'!$H$2+SQRT(A1732*('d_시나리오'!$J$2-'d_시나리오'!$H$2)*('d_시나리오'!$I$2-'d_시나리오'!$H$2)),'d_시나리오'!$J$2-SQRT((1-A1732)*('d_시나리오'!$J$2-'d_시나리오'!$H$2)*('d_시나리오'!$J$2-'d_시나리오'!$I$2))))</f>
        <v/>
      </c>
      <c r="C1732">
        <f>BETAINV(RAND(),2,6)</f>
        <v/>
      </c>
      <c r="D1732">
        <f>INDEX('d_분포'!$A$2:$A$28,RANDBETWEEN(1,27))</f>
        <v/>
      </c>
      <c r="E1732">
        <f>INDEX('d_분포'!$C$2:$C$5,RANDBETWEEN(1,4))*(0.9+0.2*RAND())</f>
        <v/>
      </c>
      <c r="F1732">
        <f>RAND()</f>
        <v/>
      </c>
      <c r="G1732">
        <f>IF('d_시나리오'!$J$3='d_시나리오'!$H$3,'d_시나리오'!$I$3,IF(F1732&lt;('d_시나리오'!$I$3-'d_시나리오'!$H$3)/('d_시나리오'!$J$3-'d_시나리오'!$H$3),'d_시나리오'!$H$3+SQRT(F1732*('d_시나리오'!$J$3-'d_시나리오'!$H$3)*('d_시나리오'!$I$3-'d_시나리오'!$H$3)),'d_시나리오'!$J$3-SQRT((1-F1732)*('d_시나리오'!$J$3-'d_시나리오'!$H$3)*('d_시나리오'!$J$3-'d_시나리오'!$I$3))))</f>
        <v/>
      </c>
      <c r="H1732">
        <f>RAND()</f>
        <v/>
      </c>
      <c r="I1732">
        <f>IF('d_시나리오'!$J$4='d_시나리오'!$H$4,'d_시나리오'!$I$4,IF(H1732&lt;('d_시나리오'!$I$4-'d_시나리오'!$H$4)/('d_시나리오'!$J$4-'d_시나리오'!$H$4),'d_시나리오'!$H$4+SQRT(H1732*('d_시나리오'!$J$4-'d_시나리오'!$H$4)*('d_시나리오'!$I$4-'d_시나리오'!$H$4)),'d_시나리오'!$J$4-SQRT((1-H1732)*('d_시나리오'!$J$4-'d_시나리오'!$H$4)*('d_시나리오'!$J$4-'d_시나리오'!$I$4))))</f>
        <v/>
      </c>
      <c r="J1732">
        <f>RAND()</f>
        <v/>
      </c>
      <c r="K1732">
        <f>IF('d_시나리오'!$J$5='d_시나리오'!$H$5,'d_시나리오'!$I$5,IF(J1732&lt;('d_시나리오'!$I$5-'d_시나리오'!$H$5)/('d_시나리오'!$J$5-'d_시나리오'!$H$5),'d_시나리오'!$H$5+SQRT(J1732*('d_시나리오'!$J$5-'d_시나리오'!$H$5)*('d_시나리오'!$I$5-'d_시나리오'!$H$5)),'d_시나리오'!$J$5-SQRT((1-J1732)*('d_시나리오'!$J$5-'d_시나리오'!$H$5)*('d_시나리오'!$J$5-'d_시나리오'!$I$5))))</f>
        <v/>
      </c>
      <c r="L1732">
        <f>RAND()</f>
        <v/>
      </c>
      <c r="M1732">
        <f>IF('d_시나리오'!$J$6='d_시나리오'!$H$6,'d_시나리오'!$I$6,IF(L1732&lt;('d_시나리오'!$I$6-'d_시나리오'!$H$6)/('d_시나리오'!$J$6-'d_시나리오'!$H$6),'d_시나리오'!$H$6+SQRT(L1732*('d_시나리오'!$J$6-'d_시나리오'!$H$6)*('d_시나리오'!$I$6-'d_시나리오'!$H$6)),'d_시나리오'!$J$6-SQRT((1-L1732)*('d_시나리오'!$J$6-'d_시나리오'!$H$6)*('d_시나리오'!$J$6-'d_시나리오'!$I$6))))</f>
        <v/>
      </c>
      <c r="N1732">
        <f>INDEX('d_분포'!$B$2:$B$57,RANDBETWEEN(1,56))</f>
        <v/>
      </c>
      <c r="O1732">
        <f>BETAINV(RAND(),5,5)</f>
        <v/>
      </c>
      <c r="P1732">
        <f>'d_고정'!$B$1*'6_기대효과'!$H$7*('d_시나리오'!$I$7/'d_고정'!$B$2)*B1732</f>
        <v/>
      </c>
      <c r="Q1732">
        <f>P1732*C1732</f>
        <v/>
      </c>
      <c r="R1732">
        <f>P1732*E1732</f>
        <v/>
      </c>
      <c r="S1732">
        <f>R1732*G1732</f>
        <v/>
      </c>
      <c r="T1732">
        <f>Q1732+S1732</f>
        <v/>
      </c>
      <c r="U1732">
        <f>(Q1732*D1732+S1732*I1732)*(1-O1732)</f>
        <v/>
      </c>
      <c r="V1732">
        <f>(R1732*K1732*N1732+'d_고정'!$B$3*('6_기대효과'!$H$7/8)*N1732*'d_고정'!$B$10*M1732*('6_기대효과'!$K$7/'d_고정'!$B$9))*(1-O1732)</f>
        <v/>
      </c>
      <c r="W1732">
        <f>(S1732*I1732+R1732*MAX(K1732-'d_고정'!$B$10*M1732*('6_기대효과'!$K$7/'d_고정'!$B$9),0)*N1732)*(1-O1732)</f>
        <v/>
      </c>
      <c r="X1732">
        <f>U1732+V1732</f>
        <v/>
      </c>
      <c r="Y1732">
        <f>U1732/('d_고정'!$B$5*'6_기대효과'!$H$7/8)/'d_고정'!$B$6</f>
        <v/>
      </c>
      <c r="Z1732">
        <f>U1732/('d_고정'!$B$8*'6_기대효과'!$H$7/8)</f>
        <v/>
      </c>
    </row>
    <row r="1733">
      <c r="A1733">
        <f>RAND()</f>
        <v/>
      </c>
      <c r="B1733">
        <f>IF('d_시나리오'!$J$2='d_시나리오'!$H$2,'d_시나리오'!$I$2,IF(A1733&lt;('d_시나리오'!$I$2-'d_시나리오'!$H$2)/('d_시나리오'!$J$2-'d_시나리오'!$H$2),'d_시나리오'!$H$2+SQRT(A1733*('d_시나리오'!$J$2-'d_시나리오'!$H$2)*('d_시나리오'!$I$2-'d_시나리오'!$H$2)),'d_시나리오'!$J$2-SQRT((1-A1733)*('d_시나리오'!$J$2-'d_시나리오'!$H$2)*('d_시나리오'!$J$2-'d_시나리오'!$I$2))))</f>
        <v/>
      </c>
      <c r="C1733">
        <f>BETAINV(RAND(),2,6)</f>
        <v/>
      </c>
      <c r="D1733">
        <f>INDEX('d_분포'!$A$2:$A$28,RANDBETWEEN(1,27))</f>
        <v/>
      </c>
      <c r="E1733">
        <f>INDEX('d_분포'!$C$2:$C$5,RANDBETWEEN(1,4))*(0.9+0.2*RAND())</f>
        <v/>
      </c>
      <c r="F1733">
        <f>RAND()</f>
        <v/>
      </c>
      <c r="G1733">
        <f>IF('d_시나리오'!$J$3='d_시나리오'!$H$3,'d_시나리오'!$I$3,IF(F1733&lt;('d_시나리오'!$I$3-'d_시나리오'!$H$3)/('d_시나리오'!$J$3-'d_시나리오'!$H$3),'d_시나리오'!$H$3+SQRT(F1733*('d_시나리오'!$J$3-'d_시나리오'!$H$3)*('d_시나리오'!$I$3-'d_시나리오'!$H$3)),'d_시나리오'!$J$3-SQRT((1-F1733)*('d_시나리오'!$J$3-'d_시나리오'!$H$3)*('d_시나리오'!$J$3-'d_시나리오'!$I$3))))</f>
        <v/>
      </c>
      <c r="H1733">
        <f>RAND()</f>
        <v/>
      </c>
      <c r="I1733">
        <f>IF('d_시나리오'!$J$4='d_시나리오'!$H$4,'d_시나리오'!$I$4,IF(H1733&lt;('d_시나리오'!$I$4-'d_시나리오'!$H$4)/('d_시나리오'!$J$4-'d_시나리오'!$H$4),'d_시나리오'!$H$4+SQRT(H1733*('d_시나리오'!$J$4-'d_시나리오'!$H$4)*('d_시나리오'!$I$4-'d_시나리오'!$H$4)),'d_시나리오'!$J$4-SQRT((1-H1733)*('d_시나리오'!$J$4-'d_시나리오'!$H$4)*('d_시나리오'!$J$4-'d_시나리오'!$I$4))))</f>
        <v/>
      </c>
      <c r="J1733">
        <f>RAND()</f>
        <v/>
      </c>
      <c r="K1733">
        <f>IF('d_시나리오'!$J$5='d_시나리오'!$H$5,'d_시나리오'!$I$5,IF(J1733&lt;('d_시나리오'!$I$5-'d_시나리오'!$H$5)/('d_시나리오'!$J$5-'d_시나리오'!$H$5),'d_시나리오'!$H$5+SQRT(J1733*('d_시나리오'!$J$5-'d_시나리오'!$H$5)*('d_시나리오'!$I$5-'d_시나리오'!$H$5)),'d_시나리오'!$J$5-SQRT((1-J1733)*('d_시나리오'!$J$5-'d_시나리오'!$H$5)*('d_시나리오'!$J$5-'d_시나리오'!$I$5))))</f>
        <v/>
      </c>
      <c r="L1733">
        <f>RAND()</f>
        <v/>
      </c>
      <c r="M1733">
        <f>IF('d_시나리오'!$J$6='d_시나리오'!$H$6,'d_시나리오'!$I$6,IF(L1733&lt;('d_시나리오'!$I$6-'d_시나리오'!$H$6)/('d_시나리오'!$J$6-'d_시나리오'!$H$6),'d_시나리오'!$H$6+SQRT(L1733*('d_시나리오'!$J$6-'d_시나리오'!$H$6)*('d_시나리오'!$I$6-'d_시나리오'!$H$6)),'d_시나리오'!$J$6-SQRT((1-L1733)*('d_시나리오'!$J$6-'d_시나리오'!$H$6)*('d_시나리오'!$J$6-'d_시나리오'!$I$6))))</f>
        <v/>
      </c>
      <c r="N1733">
        <f>INDEX('d_분포'!$B$2:$B$57,RANDBETWEEN(1,56))</f>
        <v/>
      </c>
      <c r="O1733">
        <f>BETAINV(RAND(),5,5)</f>
        <v/>
      </c>
      <c r="P1733">
        <f>'d_고정'!$B$1*'6_기대효과'!$H$7*('d_시나리오'!$I$7/'d_고정'!$B$2)*B1733</f>
        <v/>
      </c>
      <c r="Q1733">
        <f>P1733*C1733</f>
        <v/>
      </c>
      <c r="R1733">
        <f>P1733*E1733</f>
        <v/>
      </c>
      <c r="S1733">
        <f>R1733*G1733</f>
        <v/>
      </c>
      <c r="T1733">
        <f>Q1733+S1733</f>
        <v/>
      </c>
      <c r="U1733">
        <f>(Q1733*D1733+S1733*I1733)*(1-O1733)</f>
        <v/>
      </c>
      <c r="V1733">
        <f>(R1733*K1733*N1733+'d_고정'!$B$3*('6_기대효과'!$H$7/8)*N1733*'d_고정'!$B$10*M1733*('6_기대효과'!$K$7/'d_고정'!$B$9))*(1-O1733)</f>
        <v/>
      </c>
      <c r="W1733">
        <f>(S1733*I1733+R1733*MAX(K1733-'d_고정'!$B$10*M1733*('6_기대효과'!$K$7/'d_고정'!$B$9),0)*N1733)*(1-O1733)</f>
        <v/>
      </c>
      <c r="X1733">
        <f>U1733+V1733</f>
        <v/>
      </c>
      <c r="Y1733">
        <f>U1733/('d_고정'!$B$5*'6_기대효과'!$H$7/8)/'d_고정'!$B$6</f>
        <v/>
      </c>
      <c r="Z1733">
        <f>U1733/('d_고정'!$B$8*'6_기대효과'!$H$7/8)</f>
        <v/>
      </c>
    </row>
    <row r="1734">
      <c r="A1734">
        <f>RAND()</f>
        <v/>
      </c>
      <c r="B1734">
        <f>IF('d_시나리오'!$J$2='d_시나리오'!$H$2,'d_시나리오'!$I$2,IF(A1734&lt;('d_시나리오'!$I$2-'d_시나리오'!$H$2)/('d_시나리오'!$J$2-'d_시나리오'!$H$2),'d_시나리오'!$H$2+SQRT(A1734*('d_시나리오'!$J$2-'d_시나리오'!$H$2)*('d_시나리오'!$I$2-'d_시나리오'!$H$2)),'d_시나리오'!$J$2-SQRT((1-A1734)*('d_시나리오'!$J$2-'d_시나리오'!$H$2)*('d_시나리오'!$J$2-'d_시나리오'!$I$2))))</f>
        <v/>
      </c>
      <c r="C1734">
        <f>BETAINV(RAND(),2,6)</f>
        <v/>
      </c>
      <c r="D1734">
        <f>INDEX('d_분포'!$A$2:$A$28,RANDBETWEEN(1,27))</f>
        <v/>
      </c>
      <c r="E1734">
        <f>INDEX('d_분포'!$C$2:$C$5,RANDBETWEEN(1,4))*(0.9+0.2*RAND())</f>
        <v/>
      </c>
      <c r="F1734">
        <f>RAND()</f>
        <v/>
      </c>
      <c r="G1734">
        <f>IF('d_시나리오'!$J$3='d_시나리오'!$H$3,'d_시나리오'!$I$3,IF(F1734&lt;('d_시나리오'!$I$3-'d_시나리오'!$H$3)/('d_시나리오'!$J$3-'d_시나리오'!$H$3),'d_시나리오'!$H$3+SQRT(F1734*('d_시나리오'!$J$3-'d_시나리오'!$H$3)*('d_시나리오'!$I$3-'d_시나리오'!$H$3)),'d_시나리오'!$J$3-SQRT((1-F1734)*('d_시나리오'!$J$3-'d_시나리오'!$H$3)*('d_시나리오'!$J$3-'d_시나리오'!$I$3))))</f>
        <v/>
      </c>
      <c r="H1734">
        <f>RAND()</f>
        <v/>
      </c>
      <c r="I1734">
        <f>IF('d_시나리오'!$J$4='d_시나리오'!$H$4,'d_시나리오'!$I$4,IF(H1734&lt;('d_시나리오'!$I$4-'d_시나리오'!$H$4)/('d_시나리오'!$J$4-'d_시나리오'!$H$4),'d_시나리오'!$H$4+SQRT(H1734*('d_시나리오'!$J$4-'d_시나리오'!$H$4)*('d_시나리오'!$I$4-'d_시나리오'!$H$4)),'d_시나리오'!$J$4-SQRT((1-H1734)*('d_시나리오'!$J$4-'d_시나리오'!$H$4)*('d_시나리오'!$J$4-'d_시나리오'!$I$4))))</f>
        <v/>
      </c>
      <c r="J1734">
        <f>RAND()</f>
        <v/>
      </c>
      <c r="K1734">
        <f>IF('d_시나리오'!$J$5='d_시나리오'!$H$5,'d_시나리오'!$I$5,IF(J1734&lt;('d_시나리오'!$I$5-'d_시나리오'!$H$5)/('d_시나리오'!$J$5-'d_시나리오'!$H$5),'d_시나리오'!$H$5+SQRT(J1734*('d_시나리오'!$J$5-'d_시나리오'!$H$5)*('d_시나리오'!$I$5-'d_시나리오'!$H$5)),'d_시나리오'!$J$5-SQRT((1-J1734)*('d_시나리오'!$J$5-'d_시나리오'!$H$5)*('d_시나리오'!$J$5-'d_시나리오'!$I$5))))</f>
        <v/>
      </c>
      <c r="L1734">
        <f>RAND()</f>
        <v/>
      </c>
      <c r="M1734">
        <f>IF('d_시나리오'!$J$6='d_시나리오'!$H$6,'d_시나리오'!$I$6,IF(L1734&lt;('d_시나리오'!$I$6-'d_시나리오'!$H$6)/('d_시나리오'!$J$6-'d_시나리오'!$H$6),'d_시나리오'!$H$6+SQRT(L1734*('d_시나리오'!$J$6-'d_시나리오'!$H$6)*('d_시나리오'!$I$6-'d_시나리오'!$H$6)),'d_시나리오'!$J$6-SQRT((1-L1734)*('d_시나리오'!$J$6-'d_시나리오'!$H$6)*('d_시나리오'!$J$6-'d_시나리오'!$I$6))))</f>
        <v/>
      </c>
      <c r="N1734">
        <f>INDEX('d_분포'!$B$2:$B$57,RANDBETWEEN(1,56))</f>
        <v/>
      </c>
      <c r="O1734">
        <f>BETAINV(RAND(),5,5)</f>
        <v/>
      </c>
      <c r="P1734">
        <f>'d_고정'!$B$1*'6_기대효과'!$H$7*('d_시나리오'!$I$7/'d_고정'!$B$2)*B1734</f>
        <v/>
      </c>
      <c r="Q1734">
        <f>P1734*C1734</f>
        <v/>
      </c>
      <c r="R1734">
        <f>P1734*E1734</f>
        <v/>
      </c>
      <c r="S1734">
        <f>R1734*G1734</f>
        <v/>
      </c>
      <c r="T1734">
        <f>Q1734+S1734</f>
        <v/>
      </c>
      <c r="U1734">
        <f>(Q1734*D1734+S1734*I1734)*(1-O1734)</f>
        <v/>
      </c>
      <c r="V1734">
        <f>(R1734*K1734*N1734+'d_고정'!$B$3*('6_기대효과'!$H$7/8)*N1734*'d_고정'!$B$10*M1734*('6_기대효과'!$K$7/'d_고정'!$B$9))*(1-O1734)</f>
        <v/>
      </c>
      <c r="W1734">
        <f>(S1734*I1734+R1734*MAX(K1734-'d_고정'!$B$10*M1734*('6_기대효과'!$K$7/'d_고정'!$B$9),0)*N1734)*(1-O1734)</f>
        <v/>
      </c>
      <c r="X1734">
        <f>U1734+V1734</f>
        <v/>
      </c>
      <c r="Y1734">
        <f>U1734/('d_고정'!$B$5*'6_기대효과'!$H$7/8)/'d_고정'!$B$6</f>
        <v/>
      </c>
      <c r="Z1734">
        <f>U1734/('d_고정'!$B$8*'6_기대효과'!$H$7/8)</f>
        <v/>
      </c>
    </row>
    <row r="1735">
      <c r="A1735">
        <f>RAND()</f>
        <v/>
      </c>
      <c r="B1735">
        <f>IF('d_시나리오'!$J$2='d_시나리오'!$H$2,'d_시나리오'!$I$2,IF(A1735&lt;('d_시나리오'!$I$2-'d_시나리오'!$H$2)/('d_시나리오'!$J$2-'d_시나리오'!$H$2),'d_시나리오'!$H$2+SQRT(A1735*('d_시나리오'!$J$2-'d_시나리오'!$H$2)*('d_시나리오'!$I$2-'d_시나리오'!$H$2)),'d_시나리오'!$J$2-SQRT((1-A1735)*('d_시나리오'!$J$2-'d_시나리오'!$H$2)*('d_시나리오'!$J$2-'d_시나리오'!$I$2))))</f>
        <v/>
      </c>
      <c r="C1735">
        <f>BETAINV(RAND(),2,6)</f>
        <v/>
      </c>
      <c r="D1735">
        <f>INDEX('d_분포'!$A$2:$A$28,RANDBETWEEN(1,27))</f>
        <v/>
      </c>
      <c r="E1735">
        <f>INDEX('d_분포'!$C$2:$C$5,RANDBETWEEN(1,4))*(0.9+0.2*RAND())</f>
        <v/>
      </c>
      <c r="F1735">
        <f>RAND()</f>
        <v/>
      </c>
      <c r="G1735">
        <f>IF('d_시나리오'!$J$3='d_시나리오'!$H$3,'d_시나리오'!$I$3,IF(F1735&lt;('d_시나리오'!$I$3-'d_시나리오'!$H$3)/('d_시나리오'!$J$3-'d_시나리오'!$H$3),'d_시나리오'!$H$3+SQRT(F1735*('d_시나리오'!$J$3-'d_시나리오'!$H$3)*('d_시나리오'!$I$3-'d_시나리오'!$H$3)),'d_시나리오'!$J$3-SQRT((1-F1735)*('d_시나리오'!$J$3-'d_시나리오'!$H$3)*('d_시나리오'!$J$3-'d_시나리오'!$I$3))))</f>
        <v/>
      </c>
      <c r="H1735">
        <f>RAND()</f>
        <v/>
      </c>
      <c r="I1735">
        <f>IF('d_시나리오'!$J$4='d_시나리오'!$H$4,'d_시나리오'!$I$4,IF(H1735&lt;('d_시나리오'!$I$4-'d_시나리오'!$H$4)/('d_시나리오'!$J$4-'d_시나리오'!$H$4),'d_시나리오'!$H$4+SQRT(H1735*('d_시나리오'!$J$4-'d_시나리오'!$H$4)*('d_시나리오'!$I$4-'d_시나리오'!$H$4)),'d_시나리오'!$J$4-SQRT((1-H1735)*('d_시나리오'!$J$4-'d_시나리오'!$H$4)*('d_시나리오'!$J$4-'d_시나리오'!$I$4))))</f>
        <v/>
      </c>
      <c r="J1735">
        <f>RAND()</f>
        <v/>
      </c>
      <c r="K1735">
        <f>IF('d_시나리오'!$J$5='d_시나리오'!$H$5,'d_시나리오'!$I$5,IF(J1735&lt;('d_시나리오'!$I$5-'d_시나리오'!$H$5)/('d_시나리오'!$J$5-'d_시나리오'!$H$5),'d_시나리오'!$H$5+SQRT(J1735*('d_시나리오'!$J$5-'d_시나리오'!$H$5)*('d_시나리오'!$I$5-'d_시나리오'!$H$5)),'d_시나리오'!$J$5-SQRT((1-J1735)*('d_시나리오'!$J$5-'d_시나리오'!$H$5)*('d_시나리오'!$J$5-'d_시나리오'!$I$5))))</f>
        <v/>
      </c>
      <c r="L1735">
        <f>RAND()</f>
        <v/>
      </c>
      <c r="M1735">
        <f>IF('d_시나리오'!$J$6='d_시나리오'!$H$6,'d_시나리오'!$I$6,IF(L1735&lt;('d_시나리오'!$I$6-'d_시나리오'!$H$6)/('d_시나리오'!$J$6-'d_시나리오'!$H$6),'d_시나리오'!$H$6+SQRT(L1735*('d_시나리오'!$J$6-'d_시나리오'!$H$6)*('d_시나리오'!$I$6-'d_시나리오'!$H$6)),'d_시나리오'!$J$6-SQRT((1-L1735)*('d_시나리오'!$J$6-'d_시나리오'!$H$6)*('d_시나리오'!$J$6-'d_시나리오'!$I$6))))</f>
        <v/>
      </c>
      <c r="N1735">
        <f>INDEX('d_분포'!$B$2:$B$57,RANDBETWEEN(1,56))</f>
        <v/>
      </c>
      <c r="O1735">
        <f>BETAINV(RAND(),5,5)</f>
        <v/>
      </c>
      <c r="P1735">
        <f>'d_고정'!$B$1*'6_기대효과'!$H$7*('d_시나리오'!$I$7/'d_고정'!$B$2)*B1735</f>
        <v/>
      </c>
      <c r="Q1735">
        <f>P1735*C1735</f>
        <v/>
      </c>
      <c r="R1735">
        <f>P1735*E1735</f>
        <v/>
      </c>
      <c r="S1735">
        <f>R1735*G1735</f>
        <v/>
      </c>
      <c r="T1735">
        <f>Q1735+S1735</f>
        <v/>
      </c>
      <c r="U1735">
        <f>(Q1735*D1735+S1735*I1735)*(1-O1735)</f>
        <v/>
      </c>
      <c r="V1735">
        <f>(R1735*K1735*N1735+'d_고정'!$B$3*('6_기대효과'!$H$7/8)*N1735*'d_고정'!$B$10*M1735*('6_기대효과'!$K$7/'d_고정'!$B$9))*(1-O1735)</f>
        <v/>
      </c>
      <c r="W1735">
        <f>(S1735*I1735+R1735*MAX(K1735-'d_고정'!$B$10*M1735*('6_기대효과'!$K$7/'d_고정'!$B$9),0)*N1735)*(1-O1735)</f>
        <v/>
      </c>
      <c r="X1735">
        <f>U1735+V1735</f>
        <v/>
      </c>
      <c r="Y1735">
        <f>U1735/('d_고정'!$B$5*'6_기대효과'!$H$7/8)/'d_고정'!$B$6</f>
        <v/>
      </c>
      <c r="Z1735">
        <f>U1735/('d_고정'!$B$8*'6_기대효과'!$H$7/8)</f>
        <v/>
      </c>
    </row>
    <row r="1736">
      <c r="A1736">
        <f>RAND()</f>
        <v/>
      </c>
      <c r="B1736">
        <f>IF('d_시나리오'!$J$2='d_시나리오'!$H$2,'d_시나리오'!$I$2,IF(A1736&lt;('d_시나리오'!$I$2-'d_시나리오'!$H$2)/('d_시나리오'!$J$2-'d_시나리오'!$H$2),'d_시나리오'!$H$2+SQRT(A1736*('d_시나리오'!$J$2-'d_시나리오'!$H$2)*('d_시나리오'!$I$2-'d_시나리오'!$H$2)),'d_시나리오'!$J$2-SQRT((1-A1736)*('d_시나리오'!$J$2-'d_시나리오'!$H$2)*('d_시나리오'!$J$2-'d_시나리오'!$I$2))))</f>
        <v/>
      </c>
      <c r="C1736">
        <f>BETAINV(RAND(),2,6)</f>
        <v/>
      </c>
      <c r="D1736">
        <f>INDEX('d_분포'!$A$2:$A$28,RANDBETWEEN(1,27))</f>
        <v/>
      </c>
      <c r="E1736">
        <f>INDEX('d_분포'!$C$2:$C$5,RANDBETWEEN(1,4))*(0.9+0.2*RAND())</f>
        <v/>
      </c>
      <c r="F1736">
        <f>RAND()</f>
        <v/>
      </c>
      <c r="G1736">
        <f>IF('d_시나리오'!$J$3='d_시나리오'!$H$3,'d_시나리오'!$I$3,IF(F1736&lt;('d_시나리오'!$I$3-'d_시나리오'!$H$3)/('d_시나리오'!$J$3-'d_시나리오'!$H$3),'d_시나리오'!$H$3+SQRT(F1736*('d_시나리오'!$J$3-'d_시나리오'!$H$3)*('d_시나리오'!$I$3-'d_시나리오'!$H$3)),'d_시나리오'!$J$3-SQRT((1-F1736)*('d_시나리오'!$J$3-'d_시나리오'!$H$3)*('d_시나리오'!$J$3-'d_시나리오'!$I$3))))</f>
        <v/>
      </c>
      <c r="H1736">
        <f>RAND()</f>
        <v/>
      </c>
      <c r="I1736">
        <f>IF('d_시나리오'!$J$4='d_시나리오'!$H$4,'d_시나리오'!$I$4,IF(H1736&lt;('d_시나리오'!$I$4-'d_시나리오'!$H$4)/('d_시나리오'!$J$4-'d_시나리오'!$H$4),'d_시나리오'!$H$4+SQRT(H1736*('d_시나리오'!$J$4-'d_시나리오'!$H$4)*('d_시나리오'!$I$4-'d_시나리오'!$H$4)),'d_시나리오'!$J$4-SQRT((1-H1736)*('d_시나리오'!$J$4-'d_시나리오'!$H$4)*('d_시나리오'!$J$4-'d_시나리오'!$I$4))))</f>
        <v/>
      </c>
      <c r="J1736">
        <f>RAND()</f>
        <v/>
      </c>
      <c r="K1736">
        <f>IF('d_시나리오'!$J$5='d_시나리오'!$H$5,'d_시나리오'!$I$5,IF(J1736&lt;('d_시나리오'!$I$5-'d_시나리오'!$H$5)/('d_시나리오'!$J$5-'d_시나리오'!$H$5),'d_시나리오'!$H$5+SQRT(J1736*('d_시나리오'!$J$5-'d_시나리오'!$H$5)*('d_시나리오'!$I$5-'d_시나리오'!$H$5)),'d_시나리오'!$J$5-SQRT((1-J1736)*('d_시나리오'!$J$5-'d_시나리오'!$H$5)*('d_시나리오'!$J$5-'d_시나리오'!$I$5))))</f>
        <v/>
      </c>
      <c r="L1736">
        <f>RAND()</f>
        <v/>
      </c>
      <c r="M1736">
        <f>IF('d_시나리오'!$J$6='d_시나리오'!$H$6,'d_시나리오'!$I$6,IF(L1736&lt;('d_시나리오'!$I$6-'d_시나리오'!$H$6)/('d_시나리오'!$J$6-'d_시나리오'!$H$6),'d_시나리오'!$H$6+SQRT(L1736*('d_시나리오'!$J$6-'d_시나리오'!$H$6)*('d_시나리오'!$I$6-'d_시나리오'!$H$6)),'d_시나리오'!$J$6-SQRT((1-L1736)*('d_시나리오'!$J$6-'d_시나리오'!$H$6)*('d_시나리오'!$J$6-'d_시나리오'!$I$6))))</f>
        <v/>
      </c>
      <c r="N1736">
        <f>INDEX('d_분포'!$B$2:$B$57,RANDBETWEEN(1,56))</f>
        <v/>
      </c>
      <c r="O1736">
        <f>BETAINV(RAND(),5,5)</f>
        <v/>
      </c>
      <c r="P1736">
        <f>'d_고정'!$B$1*'6_기대효과'!$H$7*('d_시나리오'!$I$7/'d_고정'!$B$2)*B1736</f>
        <v/>
      </c>
      <c r="Q1736">
        <f>P1736*C1736</f>
        <v/>
      </c>
      <c r="R1736">
        <f>P1736*E1736</f>
        <v/>
      </c>
      <c r="S1736">
        <f>R1736*G1736</f>
        <v/>
      </c>
      <c r="T1736">
        <f>Q1736+S1736</f>
        <v/>
      </c>
      <c r="U1736">
        <f>(Q1736*D1736+S1736*I1736)*(1-O1736)</f>
        <v/>
      </c>
      <c r="V1736">
        <f>(R1736*K1736*N1736+'d_고정'!$B$3*('6_기대효과'!$H$7/8)*N1736*'d_고정'!$B$10*M1736*('6_기대효과'!$K$7/'d_고정'!$B$9))*(1-O1736)</f>
        <v/>
      </c>
      <c r="W1736">
        <f>(S1736*I1736+R1736*MAX(K1736-'d_고정'!$B$10*M1736*('6_기대효과'!$K$7/'d_고정'!$B$9),0)*N1736)*(1-O1736)</f>
        <v/>
      </c>
      <c r="X1736">
        <f>U1736+V1736</f>
        <v/>
      </c>
      <c r="Y1736">
        <f>U1736/('d_고정'!$B$5*'6_기대효과'!$H$7/8)/'d_고정'!$B$6</f>
        <v/>
      </c>
      <c r="Z1736">
        <f>U1736/('d_고정'!$B$8*'6_기대효과'!$H$7/8)</f>
        <v/>
      </c>
    </row>
    <row r="1737">
      <c r="A1737">
        <f>RAND()</f>
        <v/>
      </c>
      <c r="B1737">
        <f>IF('d_시나리오'!$J$2='d_시나리오'!$H$2,'d_시나리오'!$I$2,IF(A1737&lt;('d_시나리오'!$I$2-'d_시나리오'!$H$2)/('d_시나리오'!$J$2-'d_시나리오'!$H$2),'d_시나리오'!$H$2+SQRT(A1737*('d_시나리오'!$J$2-'d_시나리오'!$H$2)*('d_시나리오'!$I$2-'d_시나리오'!$H$2)),'d_시나리오'!$J$2-SQRT((1-A1737)*('d_시나리오'!$J$2-'d_시나리오'!$H$2)*('d_시나리오'!$J$2-'d_시나리오'!$I$2))))</f>
        <v/>
      </c>
      <c r="C1737">
        <f>BETAINV(RAND(),2,6)</f>
        <v/>
      </c>
      <c r="D1737">
        <f>INDEX('d_분포'!$A$2:$A$28,RANDBETWEEN(1,27))</f>
        <v/>
      </c>
      <c r="E1737">
        <f>INDEX('d_분포'!$C$2:$C$5,RANDBETWEEN(1,4))*(0.9+0.2*RAND())</f>
        <v/>
      </c>
      <c r="F1737">
        <f>RAND()</f>
        <v/>
      </c>
      <c r="G1737">
        <f>IF('d_시나리오'!$J$3='d_시나리오'!$H$3,'d_시나리오'!$I$3,IF(F1737&lt;('d_시나리오'!$I$3-'d_시나리오'!$H$3)/('d_시나리오'!$J$3-'d_시나리오'!$H$3),'d_시나리오'!$H$3+SQRT(F1737*('d_시나리오'!$J$3-'d_시나리오'!$H$3)*('d_시나리오'!$I$3-'d_시나리오'!$H$3)),'d_시나리오'!$J$3-SQRT((1-F1737)*('d_시나리오'!$J$3-'d_시나리오'!$H$3)*('d_시나리오'!$J$3-'d_시나리오'!$I$3))))</f>
        <v/>
      </c>
      <c r="H1737">
        <f>RAND()</f>
        <v/>
      </c>
      <c r="I1737">
        <f>IF('d_시나리오'!$J$4='d_시나리오'!$H$4,'d_시나리오'!$I$4,IF(H1737&lt;('d_시나리오'!$I$4-'d_시나리오'!$H$4)/('d_시나리오'!$J$4-'d_시나리오'!$H$4),'d_시나리오'!$H$4+SQRT(H1737*('d_시나리오'!$J$4-'d_시나리오'!$H$4)*('d_시나리오'!$I$4-'d_시나리오'!$H$4)),'d_시나리오'!$J$4-SQRT((1-H1737)*('d_시나리오'!$J$4-'d_시나리오'!$H$4)*('d_시나리오'!$J$4-'d_시나리오'!$I$4))))</f>
        <v/>
      </c>
      <c r="J1737">
        <f>RAND()</f>
        <v/>
      </c>
      <c r="K1737">
        <f>IF('d_시나리오'!$J$5='d_시나리오'!$H$5,'d_시나리오'!$I$5,IF(J1737&lt;('d_시나리오'!$I$5-'d_시나리오'!$H$5)/('d_시나리오'!$J$5-'d_시나리오'!$H$5),'d_시나리오'!$H$5+SQRT(J1737*('d_시나리오'!$J$5-'d_시나리오'!$H$5)*('d_시나리오'!$I$5-'d_시나리오'!$H$5)),'d_시나리오'!$J$5-SQRT((1-J1737)*('d_시나리오'!$J$5-'d_시나리오'!$H$5)*('d_시나리오'!$J$5-'d_시나리오'!$I$5))))</f>
        <v/>
      </c>
      <c r="L1737">
        <f>RAND()</f>
        <v/>
      </c>
      <c r="M1737">
        <f>IF('d_시나리오'!$J$6='d_시나리오'!$H$6,'d_시나리오'!$I$6,IF(L1737&lt;('d_시나리오'!$I$6-'d_시나리오'!$H$6)/('d_시나리오'!$J$6-'d_시나리오'!$H$6),'d_시나리오'!$H$6+SQRT(L1737*('d_시나리오'!$J$6-'d_시나리오'!$H$6)*('d_시나리오'!$I$6-'d_시나리오'!$H$6)),'d_시나리오'!$J$6-SQRT((1-L1737)*('d_시나리오'!$J$6-'d_시나리오'!$H$6)*('d_시나리오'!$J$6-'d_시나리오'!$I$6))))</f>
        <v/>
      </c>
      <c r="N1737">
        <f>INDEX('d_분포'!$B$2:$B$57,RANDBETWEEN(1,56))</f>
        <v/>
      </c>
      <c r="O1737">
        <f>BETAINV(RAND(),5,5)</f>
        <v/>
      </c>
      <c r="P1737">
        <f>'d_고정'!$B$1*'6_기대효과'!$H$7*('d_시나리오'!$I$7/'d_고정'!$B$2)*B1737</f>
        <v/>
      </c>
      <c r="Q1737">
        <f>P1737*C1737</f>
        <v/>
      </c>
      <c r="R1737">
        <f>P1737*E1737</f>
        <v/>
      </c>
      <c r="S1737">
        <f>R1737*G1737</f>
        <v/>
      </c>
      <c r="T1737">
        <f>Q1737+S1737</f>
        <v/>
      </c>
      <c r="U1737">
        <f>(Q1737*D1737+S1737*I1737)*(1-O1737)</f>
        <v/>
      </c>
      <c r="V1737">
        <f>(R1737*K1737*N1737+'d_고정'!$B$3*('6_기대효과'!$H$7/8)*N1737*'d_고정'!$B$10*M1737*('6_기대효과'!$K$7/'d_고정'!$B$9))*(1-O1737)</f>
        <v/>
      </c>
      <c r="W1737">
        <f>(S1737*I1737+R1737*MAX(K1737-'d_고정'!$B$10*M1737*('6_기대효과'!$K$7/'d_고정'!$B$9),0)*N1737)*(1-O1737)</f>
        <v/>
      </c>
      <c r="X1737">
        <f>U1737+V1737</f>
        <v/>
      </c>
      <c r="Y1737">
        <f>U1737/('d_고정'!$B$5*'6_기대효과'!$H$7/8)/'d_고정'!$B$6</f>
        <v/>
      </c>
      <c r="Z1737">
        <f>U1737/('d_고정'!$B$8*'6_기대효과'!$H$7/8)</f>
        <v/>
      </c>
    </row>
    <row r="1738">
      <c r="A1738">
        <f>RAND()</f>
        <v/>
      </c>
      <c r="B1738">
        <f>IF('d_시나리오'!$J$2='d_시나리오'!$H$2,'d_시나리오'!$I$2,IF(A1738&lt;('d_시나리오'!$I$2-'d_시나리오'!$H$2)/('d_시나리오'!$J$2-'d_시나리오'!$H$2),'d_시나리오'!$H$2+SQRT(A1738*('d_시나리오'!$J$2-'d_시나리오'!$H$2)*('d_시나리오'!$I$2-'d_시나리오'!$H$2)),'d_시나리오'!$J$2-SQRT((1-A1738)*('d_시나리오'!$J$2-'d_시나리오'!$H$2)*('d_시나리오'!$J$2-'d_시나리오'!$I$2))))</f>
        <v/>
      </c>
      <c r="C1738">
        <f>BETAINV(RAND(),2,6)</f>
        <v/>
      </c>
      <c r="D1738">
        <f>INDEX('d_분포'!$A$2:$A$28,RANDBETWEEN(1,27))</f>
        <v/>
      </c>
      <c r="E1738">
        <f>INDEX('d_분포'!$C$2:$C$5,RANDBETWEEN(1,4))*(0.9+0.2*RAND())</f>
        <v/>
      </c>
      <c r="F1738">
        <f>RAND()</f>
        <v/>
      </c>
      <c r="G1738">
        <f>IF('d_시나리오'!$J$3='d_시나리오'!$H$3,'d_시나리오'!$I$3,IF(F1738&lt;('d_시나리오'!$I$3-'d_시나리오'!$H$3)/('d_시나리오'!$J$3-'d_시나리오'!$H$3),'d_시나리오'!$H$3+SQRT(F1738*('d_시나리오'!$J$3-'d_시나리오'!$H$3)*('d_시나리오'!$I$3-'d_시나리오'!$H$3)),'d_시나리오'!$J$3-SQRT((1-F1738)*('d_시나리오'!$J$3-'d_시나리오'!$H$3)*('d_시나리오'!$J$3-'d_시나리오'!$I$3))))</f>
        <v/>
      </c>
      <c r="H1738">
        <f>RAND()</f>
        <v/>
      </c>
      <c r="I1738">
        <f>IF('d_시나리오'!$J$4='d_시나리오'!$H$4,'d_시나리오'!$I$4,IF(H1738&lt;('d_시나리오'!$I$4-'d_시나리오'!$H$4)/('d_시나리오'!$J$4-'d_시나리오'!$H$4),'d_시나리오'!$H$4+SQRT(H1738*('d_시나리오'!$J$4-'d_시나리오'!$H$4)*('d_시나리오'!$I$4-'d_시나리오'!$H$4)),'d_시나리오'!$J$4-SQRT((1-H1738)*('d_시나리오'!$J$4-'d_시나리오'!$H$4)*('d_시나리오'!$J$4-'d_시나리오'!$I$4))))</f>
        <v/>
      </c>
      <c r="J1738">
        <f>RAND()</f>
        <v/>
      </c>
      <c r="K1738">
        <f>IF('d_시나리오'!$J$5='d_시나리오'!$H$5,'d_시나리오'!$I$5,IF(J1738&lt;('d_시나리오'!$I$5-'d_시나리오'!$H$5)/('d_시나리오'!$J$5-'d_시나리오'!$H$5),'d_시나리오'!$H$5+SQRT(J1738*('d_시나리오'!$J$5-'d_시나리오'!$H$5)*('d_시나리오'!$I$5-'d_시나리오'!$H$5)),'d_시나리오'!$J$5-SQRT((1-J1738)*('d_시나리오'!$J$5-'d_시나리오'!$H$5)*('d_시나리오'!$J$5-'d_시나리오'!$I$5))))</f>
        <v/>
      </c>
      <c r="L1738">
        <f>RAND()</f>
        <v/>
      </c>
      <c r="M1738">
        <f>IF('d_시나리오'!$J$6='d_시나리오'!$H$6,'d_시나리오'!$I$6,IF(L1738&lt;('d_시나리오'!$I$6-'d_시나리오'!$H$6)/('d_시나리오'!$J$6-'d_시나리오'!$H$6),'d_시나리오'!$H$6+SQRT(L1738*('d_시나리오'!$J$6-'d_시나리오'!$H$6)*('d_시나리오'!$I$6-'d_시나리오'!$H$6)),'d_시나리오'!$J$6-SQRT((1-L1738)*('d_시나리오'!$J$6-'d_시나리오'!$H$6)*('d_시나리오'!$J$6-'d_시나리오'!$I$6))))</f>
        <v/>
      </c>
      <c r="N1738">
        <f>INDEX('d_분포'!$B$2:$B$57,RANDBETWEEN(1,56))</f>
        <v/>
      </c>
      <c r="O1738">
        <f>BETAINV(RAND(),5,5)</f>
        <v/>
      </c>
      <c r="P1738">
        <f>'d_고정'!$B$1*'6_기대효과'!$H$7*('d_시나리오'!$I$7/'d_고정'!$B$2)*B1738</f>
        <v/>
      </c>
      <c r="Q1738">
        <f>P1738*C1738</f>
        <v/>
      </c>
      <c r="R1738">
        <f>P1738*E1738</f>
        <v/>
      </c>
      <c r="S1738">
        <f>R1738*G1738</f>
        <v/>
      </c>
      <c r="T1738">
        <f>Q1738+S1738</f>
        <v/>
      </c>
      <c r="U1738">
        <f>(Q1738*D1738+S1738*I1738)*(1-O1738)</f>
        <v/>
      </c>
      <c r="V1738">
        <f>(R1738*K1738*N1738+'d_고정'!$B$3*('6_기대효과'!$H$7/8)*N1738*'d_고정'!$B$10*M1738*('6_기대효과'!$K$7/'d_고정'!$B$9))*(1-O1738)</f>
        <v/>
      </c>
      <c r="W1738">
        <f>(S1738*I1738+R1738*MAX(K1738-'d_고정'!$B$10*M1738*('6_기대효과'!$K$7/'d_고정'!$B$9),0)*N1738)*(1-O1738)</f>
        <v/>
      </c>
      <c r="X1738">
        <f>U1738+V1738</f>
        <v/>
      </c>
      <c r="Y1738">
        <f>U1738/('d_고정'!$B$5*'6_기대효과'!$H$7/8)/'d_고정'!$B$6</f>
        <v/>
      </c>
      <c r="Z1738">
        <f>U1738/('d_고정'!$B$8*'6_기대효과'!$H$7/8)</f>
        <v/>
      </c>
    </row>
    <row r="1739">
      <c r="A1739">
        <f>RAND()</f>
        <v/>
      </c>
      <c r="B1739">
        <f>IF('d_시나리오'!$J$2='d_시나리오'!$H$2,'d_시나리오'!$I$2,IF(A1739&lt;('d_시나리오'!$I$2-'d_시나리오'!$H$2)/('d_시나리오'!$J$2-'d_시나리오'!$H$2),'d_시나리오'!$H$2+SQRT(A1739*('d_시나리오'!$J$2-'d_시나리오'!$H$2)*('d_시나리오'!$I$2-'d_시나리오'!$H$2)),'d_시나리오'!$J$2-SQRT((1-A1739)*('d_시나리오'!$J$2-'d_시나리오'!$H$2)*('d_시나리오'!$J$2-'d_시나리오'!$I$2))))</f>
        <v/>
      </c>
      <c r="C1739">
        <f>BETAINV(RAND(),2,6)</f>
        <v/>
      </c>
      <c r="D1739">
        <f>INDEX('d_분포'!$A$2:$A$28,RANDBETWEEN(1,27))</f>
        <v/>
      </c>
      <c r="E1739">
        <f>INDEX('d_분포'!$C$2:$C$5,RANDBETWEEN(1,4))*(0.9+0.2*RAND())</f>
        <v/>
      </c>
      <c r="F1739">
        <f>RAND()</f>
        <v/>
      </c>
      <c r="G1739">
        <f>IF('d_시나리오'!$J$3='d_시나리오'!$H$3,'d_시나리오'!$I$3,IF(F1739&lt;('d_시나리오'!$I$3-'d_시나리오'!$H$3)/('d_시나리오'!$J$3-'d_시나리오'!$H$3),'d_시나리오'!$H$3+SQRT(F1739*('d_시나리오'!$J$3-'d_시나리오'!$H$3)*('d_시나리오'!$I$3-'d_시나리오'!$H$3)),'d_시나리오'!$J$3-SQRT((1-F1739)*('d_시나리오'!$J$3-'d_시나리오'!$H$3)*('d_시나리오'!$J$3-'d_시나리오'!$I$3))))</f>
        <v/>
      </c>
      <c r="H1739">
        <f>RAND()</f>
        <v/>
      </c>
      <c r="I1739">
        <f>IF('d_시나리오'!$J$4='d_시나리오'!$H$4,'d_시나리오'!$I$4,IF(H1739&lt;('d_시나리오'!$I$4-'d_시나리오'!$H$4)/('d_시나리오'!$J$4-'d_시나리오'!$H$4),'d_시나리오'!$H$4+SQRT(H1739*('d_시나리오'!$J$4-'d_시나리오'!$H$4)*('d_시나리오'!$I$4-'d_시나리오'!$H$4)),'d_시나리오'!$J$4-SQRT((1-H1739)*('d_시나리오'!$J$4-'d_시나리오'!$H$4)*('d_시나리오'!$J$4-'d_시나리오'!$I$4))))</f>
        <v/>
      </c>
      <c r="J1739">
        <f>RAND()</f>
        <v/>
      </c>
      <c r="K1739">
        <f>IF('d_시나리오'!$J$5='d_시나리오'!$H$5,'d_시나리오'!$I$5,IF(J1739&lt;('d_시나리오'!$I$5-'d_시나리오'!$H$5)/('d_시나리오'!$J$5-'d_시나리오'!$H$5),'d_시나리오'!$H$5+SQRT(J1739*('d_시나리오'!$J$5-'d_시나리오'!$H$5)*('d_시나리오'!$I$5-'d_시나리오'!$H$5)),'d_시나리오'!$J$5-SQRT((1-J1739)*('d_시나리오'!$J$5-'d_시나리오'!$H$5)*('d_시나리오'!$J$5-'d_시나리오'!$I$5))))</f>
        <v/>
      </c>
      <c r="L1739">
        <f>RAND()</f>
        <v/>
      </c>
      <c r="M1739">
        <f>IF('d_시나리오'!$J$6='d_시나리오'!$H$6,'d_시나리오'!$I$6,IF(L1739&lt;('d_시나리오'!$I$6-'d_시나리오'!$H$6)/('d_시나리오'!$J$6-'d_시나리오'!$H$6),'d_시나리오'!$H$6+SQRT(L1739*('d_시나리오'!$J$6-'d_시나리오'!$H$6)*('d_시나리오'!$I$6-'d_시나리오'!$H$6)),'d_시나리오'!$J$6-SQRT((1-L1739)*('d_시나리오'!$J$6-'d_시나리오'!$H$6)*('d_시나리오'!$J$6-'d_시나리오'!$I$6))))</f>
        <v/>
      </c>
      <c r="N1739">
        <f>INDEX('d_분포'!$B$2:$B$57,RANDBETWEEN(1,56))</f>
        <v/>
      </c>
      <c r="O1739">
        <f>BETAINV(RAND(),5,5)</f>
        <v/>
      </c>
      <c r="P1739">
        <f>'d_고정'!$B$1*'6_기대효과'!$H$7*('d_시나리오'!$I$7/'d_고정'!$B$2)*B1739</f>
        <v/>
      </c>
      <c r="Q1739">
        <f>P1739*C1739</f>
        <v/>
      </c>
      <c r="R1739">
        <f>P1739*E1739</f>
        <v/>
      </c>
      <c r="S1739">
        <f>R1739*G1739</f>
        <v/>
      </c>
      <c r="T1739">
        <f>Q1739+S1739</f>
        <v/>
      </c>
      <c r="U1739">
        <f>(Q1739*D1739+S1739*I1739)*(1-O1739)</f>
        <v/>
      </c>
      <c r="V1739">
        <f>(R1739*K1739*N1739+'d_고정'!$B$3*('6_기대효과'!$H$7/8)*N1739*'d_고정'!$B$10*M1739*('6_기대효과'!$K$7/'d_고정'!$B$9))*(1-O1739)</f>
        <v/>
      </c>
      <c r="W1739">
        <f>(S1739*I1739+R1739*MAX(K1739-'d_고정'!$B$10*M1739*('6_기대효과'!$K$7/'d_고정'!$B$9),0)*N1739)*(1-O1739)</f>
        <v/>
      </c>
      <c r="X1739">
        <f>U1739+V1739</f>
        <v/>
      </c>
      <c r="Y1739">
        <f>U1739/('d_고정'!$B$5*'6_기대효과'!$H$7/8)/'d_고정'!$B$6</f>
        <v/>
      </c>
      <c r="Z1739">
        <f>U1739/('d_고정'!$B$8*'6_기대효과'!$H$7/8)</f>
        <v/>
      </c>
    </row>
    <row r="1740">
      <c r="A1740">
        <f>RAND()</f>
        <v/>
      </c>
      <c r="B1740">
        <f>IF('d_시나리오'!$J$2='d_시나리오'!$H$2,'d_시나리오'!$I$2,IF(A1740&lt;('d_시나리오'!$I$2-'d_시나리오'!$H$2)/('d_시나리오'!$J$2-'d_시나리오'!$H$2),'d_시나리오'!$H$2+SQRT(A1740*('d_시나리오'!$J$2-'d_시나리오'!$H$2)*('d_시나리오'!$I$2-'d_시나리오'!$H$2)),'d_시나리오'!$J$2-SQRT((1-A1740)*('d_시나리오'!$J$2-'d_시나리오'!$H$2)*('d_시나리오'!$J$2-'d_시나리오'!$I$2))))</f>
        <v/>
      </c>
      <c r="C1740">
        <f>BETAINV(RAND(),2,6)</f>
        <v/>
      </c>
      <c r="D1740">
        <f>INDEX('d_분포'!$A$2:$A$28,RANDBETWEEN(1,27))</f>
        <v/>
      </c>
      <c r="E1740">
        <f>INDEX('d_분포'!$C$2:$C$5,RANDBETWEEN(1,4))*(0.9+0.2*RAND())</f>
        <v/>
      </c>
      <c r="F1740">
        <f>RAND()</f>
        <v/>
      </c>
      <c r="G1740">
        <f>IF('d_시나리오'!$J$3='d_시나리오'!$H$3,'d_시나리오'!$I$3,IF(F1740&lt;('d_시나리오'!$I$3-'d_시나리오'!$H$3)/('d_시나리오'!$J$3-'d_시나리오'!$H$3),'d_시나리오'!$H$3+SQRT(F1740*('d_시나리오'!$J$3-'d_시나리오'!$H$3)*('d_시나리오'!$I$3-'d_시나리오'!$H$3)),'d_시나리오'!$J$3-SQRT((1-F1740)*('d_시나리오'!$J$3-'d_시나리오'!$H$3)*('d_시나리오'!$J$3-'d_시나리오'!$I$3))))</f>
        <v/>
      </c>
      <c r="H1740">
        <f>RAND()</f>
        <v/>
      </c>
      <c r="I1740">
        <f>IF('d_시나리오'!$J$4='d_시나리오'!$H$4,'d_시나리오'!$I$4,IF(H1740&lt;('d_시나리오'!$I$4-'d_시나리오'!$H$4)/('d_시나리오'!$J$4-'d_시나리오'!$H$4),'d_시나리오'!$H$4+SQRT(H1740*('d_시나리오'!$J$4-'d_시나리오'!$H$4)*('d_시나리오'!$I$4-'d_시나리오'!$H$4)),'d_시나리오'!$J$4-SQRT((1-H1740)*('d_시나리오'!$J$4-'d_시나리오'!$H$4)*('d_시나리오'!$J$4-'d_시나리오'!$I$4))))</f>
        <v/>
      </c>
      <c r="J1740">
        <f>RAND()</f>
        <v/>
      </c>
      <c r="K1740">
        <f>IF('d_시나리오'!$J$5='d_시나리오'!$H$5,'d_시나리오'!$I$5,IF(J1740&lt;('d_시나리오'!$I$5-'d_시나리오'!$H$5)/('d_시나리오'!$J$5-'d_시나리오'!$H$5),'d_시나리오'!$H$5+SQRT(J1740*('d_시나리오'!$J$5-'d_시나리오'!$H$5)*('d_시나리오'!$I$5-'d_시나리오'!$H$5)),'d_시나리오'!$J$5-SQRT((1-J1740)*('d_시나리오'!$J$5-'d_시나리오'!$H$5)*('d_시나리오'!$J$5-'d_시나리오'!$I$5))))</f>
        <v/>
      </c>
      <c r="L1740">
        <f>RAND()</f>
        <v/>
      </c>
      <c r="M1740">
        <f>IF('d_시나리오'!$J$6='d_시나리오'!$H$6,'d_시나리오'!$I$6,IF(L1740&lt;('d_시나리오'!$I$6-'d_시나리오'!$H$6)/('d_시나리오'!$J$6-'d_시나리오'!$H$6),'d_시나리오'!$H$6+SQRT(L1740*('d_시나리오'!$J$6-'d_시나리오'!$H$6)*('d_시나리오'!$I$6-'d_시나리오'!$H$6)),'d_시나리오'!$J$6-SQRT((1-L1740)*('d_시나리오'!$J$6-'d_시나리오'!$H$6)*('d_시나리오'!$J$6-'d_시나리오'!$I$6))))</f>
        <v/>
      </c>
      <c r="N1740">
        <f>INDEX('d_분포'!$B$2:$B$57,RANDBETWEEN(1,56))</f>
        <v/>
      </c>
      <c r="O1740">
        <f>BETAINV(RAND(),5,5)</f>
        <v/>
      </c>
      <c r="P1740">
        <f>'d_고정'!$B$1*'6_기대효과'!$H$7*('d_시나리오'!$I$7/'d_고정'!$B$2)*B1740</f>
        <v/>
      </c>
      <c r="Q1740">
        <f>P1740*C1740</f>
        <v/>
      </c>
      <c r="R1740">
        <f>P1740*E1740</f>
        <v/>
      </c>
      <c r="S1740">
        <f>R1740*G1740</f>
        <v/>
      </c>
      <c r="T1740">
        <f>Q1740+S1740</f>
        <v/>
      </c>
      <c r="U1740">
        <f>(Q1740*D1740+S1740*I1740)*(1-O1740)</f>
        <v/>
      </c>
      <c r="V1740">
        <f>(R1740*K1740*N1740+'d_고정'!$B$3*('6_기대효과'!$H$7/8)*N1740*'d_고정'!$B$10*M1740*('6_기대효과'!$K$7/'d_고정'!$B$9))*(1-O1740)</f>
        <v/>
      </c>
      <c r="W1740">
        <f>(S1740*I1740+R1740*MAX(K1740-'d_고정'!$B$10*M1740*('6_기대효과'!$K$7/'d_고정'!$B$9),0)*N1740)*(1-O1740)</f>
        <v/>
      </c>
      <c r="X1740">
        <f>U1740+V1740</f>
        <v/>
      </c>
      <c r="Y1740">
        <f>U1740/('d_고정'!$B$5*'6_기대효과'!$H$7/8)/'d_고정'!$B$6</f>
        <v/>
      </c>
      <c r="Z1740">
        <f>U1740/('d_고정'!$B$8*'6_기대효과'!$H$7/8)</f>
        <v/>
      </c>
    </row>
    <row r="1741">
      <c r="A1741">
        <f>RAND()</f>
        <v/>
      </c>
      <c r="B1741">
        <f>IF('d_시나리오'!$J$2='d_시나리오'!$H$2,'d_시나리오'!$I$2,IF(A1741&lt;('d_시나리오'!$I$2-'d_시나리오'!$H$2)/('d_시나리오'!$J$2-'d_시나리오'!$H$2),'d_시나리오'!$H$2+SQRT(A1741*('d_시나리오'!$J$2-'d_시나리오'!$H$2)*('d_시나리오'!$I$2-'d_시나리오'!$H$2)),'d_시나리오'!$J$2-SQRT((1-A1741)*('d_시나리오'!$J$2-'d_시나리오'!$H$2)*('d_시나리오'!$J$2-'d_시나리오'!$I$2))))</f>
        <v/>
      </c>
      <c r="C1741">
        <f>BETAINV(RAND(),2,6)</f>
        <v/>
      </c>
      <c r="D1741">
        <f>INDEX('d_분포'!$A$2:$A$28,RANDBETWEEN(1,27))</f>
        <v/>
      </c>
      <c r="E1741">
        <f>INDEX('d_분포'!$C$2:$C$5,RANDBETWEEN(1,4))*(0.9+0.2*RAND())</f>
        <v/>
      </c>
      <c r="F1741">
        <f>RAND()</f>
        <v/>
      </c>
      <c r="G1741">
        <f>IF('d_시나리오'!$J$3='d_시나리오'!$H$3,'d_시나리오'!$I$3,IF(F1741&lt;('d_시나리오'!$I$3-'d_시나리오'!$H$3)/('d_시나리오'!$J$3-'d_시나리오'!$H$3),'d_시나리오'!$H$3+SQRT(F1741*('d_시나리오'!$J$3-'d_시나리오'!$H$3)*('d_시나리오'!$I$3-'d_시나리오'!$H$3)),'d_시나리오'!$J$3-SQRT((1-F1741)*('d_시나리오'!$J$3-'d_시나리오'!$H$3)*('d_시나리오'!$J$3-'d_시나리오'!$I$3))))</f>
        <v/>
      </c>
      <c r="H1741">
        <f>RAND()</f>
        <v/>
      </c>
      <c r="I1741">
        <f>IF('d_시나리오'!$J$4='d_시나리오'!$H$4,'d_시나리오'!$I$4,IF(H1741&lt;('d_시나리오'!$I$4-'d_시나리오'!$H$4)/('d_시나리오'!$J$4-'d_시나리오'!$H$4),'d_시나리오'!$H$4+SQRT(H1741*('d_시나리오'!$J$4-'d_시나리오'!$H$4)*('d_시나리오'!$I$4-'d_시나리오'!$H$4)),'d_시나리오'!$J$4-SQRT((1-H1741)*('d_시나리오'!$J$4-'d_시나리오'!$H$4)*('d_시나리오'!$J$4-'d_시나리오'!$I$4))))</f>
        <v/>
      </c>
      <c r="J1741">
        <f>RAND()</f>
        <v/>
      </c>
      <c r="K1741">
        <f>IF('d_시나리오'!$J$5='d_시나리오'!$H$5,'d_시나리오'!$I$5,IF(J1741&lt;('d_시나리오'!$I$5-'d_시나리오'!$H$5)/('d_시나리오'!$J$5-'d_시나리오'!$H$5),'d_시나리오'!$H$5+SQRT(J1741*('d_시나리오'!$J$5-'d_시나리오'!$H$5)*('d_시나리오'!$I$5-'d_시나리오'!$H$5)),'d_시나리오'!$J$5-SQRT((1-J1741)*('d_시나리오'!$J$5-'d_시나리오'!$H$5)*('d_시나리오'!$J$5-'d_시나리오'!$I$5))))</f>
        <v/>
      </c>
      <c r="L1741">
        <f>RAND()</f>
        <v/>
      </c>
      <c r="M1741">
        <f>IF('d_시나리오'!$J$6='d_시나리오'!$H$6,'d_시나리오'!$I$6,IF(L1741&lt;('d_시나리오'!$I$6-'d_시나리오'!$H$6)/('d_시나리오'!$J$6-'d_시나리오'!$H$6),'d_시나리오'!$H$6+SQRT(L1741*('d_시나리오'!$J$6-'d_시나리오'!$H$6)*('d_시나리오'!$I$6-'d_시나리오'!$H$6)),'d_시나리오'!$J$6-SQRT((1-L1741)*('d_시나리오'!$J$6-'d_시나리오'!$H$6)*('d_시나리오'!$J$6-'d_시나리오'!$I$6))))</f>
        <v/>
      </c>
      <c r="N1741">
        <f>INDEX('d_분포'!$B$2:$B$57,RANDBETWEEN(1,56))</f>
        <v/>
      </c>
      <c r="O1741">
        <f>BETAINV(RAND(),5,5)</f>
        <v/>
      </c>
      <c r="P1741">
        <f>'d_고정'!$B$1*'6_기대효과'!$H$7*('d_시나리오'!$I$7/'d_고정'!$B$2)*B1741</f>
        <v/>
      </c>
      <c r="Q1741">
        <f>P1741*C1741</f>
        <v/>
      </c>
      <c r="R1741">
        <f>P1741*E1741</f>
        <v/>
      </c>
      <c r="S1741">
        <f>R1741*G1741</f>
        <v/>
      </c>
      <c r="T1741">
        <f>Q1741+S1741</f>
        <v/>
      </c>
      <c r="U1741">
        <f>(Q1741*D1741+S1741*I1741)*(1-O1741)</f>
        <v/>
      </c>
      <c r="V1741">
        <f>(R1741*K1741*N1741+'d_고정'!$B$3*('6_기대효과'!$H$7/8)*N1741*'d_고정'!$B$10*M1741*('6_기대효과'!$K$7/'d_고정'!$B$9))*(1-O1741)</f>
        <v/>
      </c>
      <c r="W1741">
        <f>(S1741*I1741+R1741*MAX(K1741-'d_고정'!$B$10*M1741*('6_기대효과'!$K$7/'d_고정'!$B$9),0)*N1741)*(1-O1741)</f>
        <v/>
      </c>
      <c r="X1741">
        <f>U1741+V1741</f>
        <v/>
      </c>
      <c r="Y1741">
        <f>U1741/('d_고정'!$B$5*'6_기대효과'!$H$7/8)/'d_고정'!$B$6</f>
        <v/>
      </c>
      <c r="Z1741">
        <f>U1741/('d_고정'!$B$8*'6_기대효과'!$H$7/8)</f>
        <v/>
      </c>
    </row>
    <row r="1742">
      <c r="A1742">
        <f>RAND()</f>
        <v/>
      </c>
      <c r="B1742">
        <f>IF('d_시나리오'!$J$2='d_시나리오'!$H$2,'d_시나리오'!$I$2,IF(A1742&lt;('d_시나리오'!$I$2-'d_시나리오'!$H$2)/('d_시나리오'!$J$2-'d_시나리오'!$H$2),'d_시나리오'!$H$2+SQRT(A1742*('d_시나리오'!$J$2-'d_시나리오'!$H$2)*('d_시나리오'!$I$2-'d_시나리오'!$H$2)),'d_시나리오'!$J$2-SQRT((1-A1742)*('d_시나리오'!$J$2-'d_시나리오'!$H$2)*('d_시나리오'!$J$2-'d_시나리오'!$I$2))))</f>
        <v/>
      </c>
      <c r="C1742">
        <f>BETAINV(RAND(),2,6)</f>
        <v/>
      </c>
      <c r="D1742">
        <f>INDEX('d_분포'!$A$2:$A$28,RANDBETWEEN(1,27))</f>
        <v/>
      </c>
      <c r="E1742">
        <f>INDEX('d_분포'!$C$2:$C$5,RANDBETWEEN(1,4))*(0.9+0.2*RAND())</f>
        <v/>
      </c>
      <c r="F1742">
        <f>RAND()</f>
        <v/>
      </c>
      <c r="G1742">
        <f>IF('d_시나리오'!$J$3='d_시나리오'!$H$3,'d_시나리오'!$I$3,IF(F1742&lt;('d_시나리오'!$I$3-'d_시나리오'!$H$3)/('d_시나리오'!$J$3-'d_시나리오'!$H$3),'d_시나리오'!$H$3+SQRT(F1742*('d_시나리오'!$J$3-'d_시나리오'!$H$3)*('d_시나리오'!$I$3-'d_시나리오'!$H$3)),'d_시나리오'!$J$3-SQRT((1-F1742)*('d_시나리오'!$J$3-'d_시나리오'!$H$3)*('d_시나리오'!$J$3-'d_시나리오'!$I$3))))</f>
        <v/>
      </c>
      <c r="H1742">
        <f>RAND()</f>
        <v/>
      </c>
      <c r="I1742">
        <f>IF('d_시나리오'!$J$4='d_시나리오'!$H$4,'d_시나리오'!$I$4,IF(H1742&lt;('d_시나리오'!$I$4-'d_시나리오'!$H$4)/('d_시나리오'!$J$4-'d_시나리오'!$H$4),'d_시나리오'!$H$4+SQRT(H1742*('d_시나리오'!$J$4-'d_시나리오'!$H$4)*('d_시나리오'!$I$4-'d_시나리오'!$H$4)),'d_시나리오'!$J$4-SQRT((1-H1742)*('d_시나리오'!$J$4-'d_시나리오'!$H$4)*('d_시나리오'!$J$4-'d_시나리오'!$I$4))))</f>
        <v/>
      </c>
      <c r="J1742">
        <f>RAND()</f>
        <v/>
      </c>
      <c r="K1742">
        <f>IF('d_시나리오'!$J$5='d_시나리오'!$H$5,'d_시나리오'!$I$5,IF(J1742&lt;('d_시나리오'!$I$5-'d_시나리오'!$H$5)/('d_시나리오'!$J$5-'d_시나리오'!$H$5),'d_시나리오'!$H$5+SQRT(J1742*('d_시나리오'!$J$5-'d_시나리오'!$H$5)*('d_시나리오'!$I$5-'d_시나리오'!$H$5)),'d_시나리오'!$J$5-SQRT((1-J1742)*('d_시나리오'!$J$5-'d_시나리오'!$H$5)*('d_시나리오'!$J$5-'d_시나리오'!$I$5))))</f>
        <v/>
      </c>
      <c r="L1742">
        <f>RAND()</f>
        <v/>
      </c>
      <c r="M1742">
        <f>IF('d_시나리오'!$J$6='d_시나리오'!$H$6,'d_시나리오'!$I$6,IF(L1742&lt;('d_시나리오'!$I$6-'d_시나리오'!$H$6)/('d_시나리오'!$J$6-'d_시나리오'!$H$6),'d_시나리오'!$H$6+SQRT(L1742*('d_시나리오'!$J$6-'d_시나리오'!$H$6)*('d_시나리오'!$I$6-'d_시나리오'!$H$6)),'d_시나리오'!$J$6-SQRT((1-L1742)*('d_시나리오'!$J$6-'d_시나리오'!$H$6)*('d_시나리오'!$J$6-'d_시나리오'!$I$6))))</f>
        <v/>
      </c>
      <c r="N1742">
        <f>INDEX('d_분포'!$B$2:$B$57,RANDBETWEEN(1,56))</f>
        <v/>
      </c>
      <c r="O1742">
        <f>BETAINV(RAND(),5,5)</f>
        <v/>
      </c>
      <c r="P1742">
        <f>'d_고정'!$B$1*'6_기대효과'!$H$7*('d_시나리오'!$I$7/'d_고정'!$B$2)*B1742</f>
        <v/>
      </c>
      <c r="Q1742">
        <f>P1742*C1742</f>
        <v/>
      </c>
      <c r="R1742">
        <f>P1742*E1742</f>
        <v/>
      </c>
      <c r="S1742">
        <f>R1742*G1742</f>
        <v/>
      </c>
      <c r="T1742">
        <f>Q1742+S1742</f>
        <v/>
      </c>
      <c r="U1742">
        <f>(Q1742*D1742+S1742*I1742)*(1-O1742)</f>
        <v/>
      </c>
      <c r="V1742">
        <f>(R1742*K1742*N1742+'d_고정'!$B$3*('6_기대효과'!$H$7/8)*N1742*'d_고정'!$B$10*M1742*('6_기대효과'!$K$7/'d_고정'!$B$9))*(1-O1742)</f>
        <v/>
      </c>
      <c r="W1742">
        <f>(S1742*I1742+R1742*MAX(K1742-'d_고정'!$B$10*M1742*('6_기대효과'!$K$7/'d_고정'!$B$9),0)*N1742)*(1-O1742)</f>
        <v/>
      </c>
      <c r="X1742">
        <f>U1742+V1742</f>
        <v/>
      </c>
      <c r="Y1742">
        <f>U1742/('d_고정'!$B$5*'6_기대효과'!$H$7/8)/'d_고정'!$B$6</f>
        <v/>
      </c>
      <c r="Z1742">
        <f>U1742/('d_고정'!$B$8*'6_기대효과'!$H$7/8)</f>
        <v/>
      </c>
    </row>
    <row r="1743">
      <c r="A1743">
        <f>RAND()</f>
        <v/>
      </c>
      <c r="B1743">
        <f>IF('d_시나리오'!$J$2='d_시나리오'!$H$2,'d_시나리오'!$I$2,IF(A1743&lt;('d_시나리오'!$I$2-'d_시나리오'!$H$2)/('d_시나리오'!$J$2-'d_시나리오'!$H$2),'d_시나리오'!$H$2+SQRT(A1743*('d_시나리오'!$J$2-'d_시나리오'!$H$2)*('d_시나리오'!$I$2-'d_시나리오'!$H$2)),'d_시나리오'!$J$2-SQRT((1-A1743)*('d_시나리오'!$J$2-'d_시나리오'!$H$2)*('d_시나리오'!$J$2-'d_시나리오'!$I$2))))</f>
        <v/>
      </c>
      <c r="C1743">
        <f>BETAINV(RAND(),2,6)</f>
        <v/>
      </c>
      <c r="D1743">
        <f>INDEX('d_분포'!$A$2:$A$28,RANDBETWEEN(1,27))</f>
        <v/>
      </c>
      <c r="E1743">
        <f>INDEX('d_분포'!$C$2:$C$5,RANDBETWEEN(1,4))*(0.9+0.2*RAND())</f>
        <v/>
      </c>
      <c r="F1743">
        <f>RAND()</f>
        <v/>
      </c>
      <c r="G1743">
        <f>IF('d_시나리오'!$J$3='d_시나리오'!$H$3,'d_시나리오'!$I$3,IF(F1743&lt;('d_시나리오'!$I$3-'d_시나리오'!$H$3)/('d_시나리오'!$J$3-'d_시나리오'!$H$3),'d_시나리오'!$H$3+SQRT(F1743*('d_시나리오'!$J$3-'d_시나리오'!$H$3)*('d_시나리오'!$I$3-'d_시나리오'!$H$3)),'d_시나리오'!$J$3-SQRT((1-F1743)*('d_시나리오'!$J$3-'d_시나리오'!$H$3)*('d_시나리오'!$J$3-'d_시나리오'!$I$3))))</f>
        <v/>
      </c>
      <c r="H1743">
        <f>RAND()</f>
        <v/>
      </c>
      <c r="I1743">
        <f>IF('d_시나리오'!$J$4='d_시나리오'!$H$4,'d_시나리오'!$I$4,IF(H1743&lt;('d_시나리오'!$I$4-'d_시나리오'!$H$4)/('d_시나리오'!$J$4-'d_시나리오'!$H$4),'d_시나리오'!$H$4+SQRT(H1743*('d_시나리오'!$J$4-'d_시나리오'!$H$4)*('d_시나리오'!$I$4-'d_시나리오'!$H$4)),'d_시나리오'!$J$4-SQRT((1-H1743)*('d_시나리오'!$J$4-'d_시나리오'!$H$4)*('d_시나리오'!$J$4-'d_시나리오'!$I$4))))</f>
        <v/>
      </c>
      <c r="J1743">
        <f>RAND()</f>
        <v/>
      </c>
      <c r="K1743">
        <f>IF('d_시나리오'!$J$5='d_시나리오'!$H$5,'d_시나리오'!$I$5,IF(J1743&lt;('d_시나리오'!$I$5-'d_시나리오'!$H$5)/('d_시나리오'!$J$5-'d_시나리오'!$H$5),'d_시나리오'!$H$5+SQRT(J1743*('d_시나리오'!$J$5-'d_시나리오'!$H$5)*('d_시나리오'!$I$5-'d_시나리오'!$H$5)),'d_시나리오'!$J$5-SQRT((1-J1743)*('d_시나리오'!$J$5-'d_시나리오'!$H$5)*('d_시나리오'!$J$5-'d_시나리오'!$I$5))))</f>
        <v/>
      </c>
      <c r="L1743">
        <f>RAND()</f>
        <v/>
      </c>
      <c r="M1743">
        <f>IF('d_시나리오'!$J$6='d_시나리오'!$H$6,'d_시나리오'!$I$6,IF(L1743&lt;('d_시나리오'!$I$6-'d_시나리오'!$H$6)/('d_시나리오'!$J$6-'d_시나리오'!$H$6),'d_시나리오'!$H$6+SQRT(L1743*('d_시나리오'!$J$6-'d_시나리오'!$H$6)*('d_시나리오'!$I$6-'d_시나리오'!$H$6)),'d_시나리오'!$J$6-SQRT((1-L1743)*('d_시나리오'!$J$6-'d_시나리오'!$H$6)*('d_시나리오'!$J$6-'d_시나리오'!$I$6))))</f>
        <v/>
      </c>
      <c r="N1743">
        <f>INDEX('d_분포'!$B$2:$B$57,RANDBETWEEN(1,56))</f>
        <v/>
      </c>
      <c r="O1743">
        <f>BETAINV(RAND(),5,5)</f>
        <v/>
      </c>
      <c r="P1743">
        <f>'d_고정'!$B$1*'6_기대효과'!$H$7*('d_시나리오'!$I$7/'d_고정'!$B$2)*B1743</f>
        <v/>
      </c>
      <c r="Q1743">
        <f>P1743*C1743</f>
        <v/>
      </c>
      <c r="R1743">
        <f>P1743*E1743</f>
        <v/>
      </c>
      <c r="S1743">
        <f>R1743*G1743</f>
        <v/>
      </c>
      <c r="T1743">
        <f>Q1743+S1743</f>
        <v/>
      </c>
      <c r="U1743">
        <f>(Q1743*D1743+S1743*I1743)*(1-O1743)</f>
        <v/>
      </c>
      <c r="V1743">
        <f>(R1743*K1743*N1743+'d_고정'!$B$3*('6_기대효과'!$H$7/8)*N1743*'d_고정'!$B$10*M1743*('6_기대효과'!$K$7/'d_고정'!$B$9))*(1-O1743)</f>
        <v/>
      </c>
      <c r="W1743">
        <f>(S1743*I1743+R1743*MAX(K1743-'d_고정'!$B$10*M1743*('6_기대효과'!$K$7/'d_고정'!$B$9),0)*N1743)*(1-O1743)</f>
        <v/>
      </c>
      <c r="X1743">
        <f>U1743+V1743</f>
        <v/>
      </c>
      <c r="Y1743">
        <f>U1743/('d_고정'!$B$5*'6_기대효과'!$H$7/8)/'d_고정'!$B$6</f>
        <v/>
      </c>
      <c r="Z1743">
        <f>U1743/('d_고정'!$B$8*'6_기대효과'!$H$7/8)</f>
        <v/>
      </c>
    </row>
    <row r="1744">
      <c r="A1744">
        <f>RAND()</f>
        <v/>
      </c>
      <c r="B1744">
        <f>IF('d_시나리오'!$J$2='d_시나리오'!$H$2,'d_시나리오'!$I$2,IF(A1744&lt;('d_시나리오'!$I$2-'d_시나리오'!$H$2)/('d_시나리오'!$J$2-'d_시나리오'!$H$2),'d_시나리오'!$H$2+SQRT(A1744*('d_시나리오'!$J$2-'d_시나리오'!$H$2)*('d_시나리오'!$I$2-'d_시나리오'!$H$2)),'d_시나리오'!$J$2-SQRT((1-A1744)*('d_시나리오'!$J$2-'d_시나리오'!$H$2)*('d_시나리오'!$J$2-'d_시나리오'!$I$2))))</f>
        <v/>
      </c>
      <c r="C1744">
        <f>BETAINV(RAND(),2,6)</f>
        <v/>
      </c>
      <c r="D1744">
        <f>INDEX('d_분포'!$A$2:$A$28,RANDBETWEEN(1,27))</f>
        <v/>
      </c>
      <c r="E1744">
        <f>INDEX('d_분포'!$C$2:$C$5,RANDBETWEEN(1,4))*(0.9+0.2*RAND())</f>
        <v/>
      </c>
      <c r="F1744">
        <f>RAND()</f>
        <v/>
      </c>
      <c r="G1744">
        <f>IF('d_시나리오'!$J$3='d_시나리오'!$H$3,'d_시나리오'!$I$3,IF(F1744&lt;('d_시나리오'!$I$3-'d_시나리오'!$H$3)/('d_시나리오'!$J$3-'d_시나리오'!$H$3),'d_시나리오'!$H$3+SQRT(F1744*('d_시나리오'!$J$3-'d_시나리오'!$H$3)*('d_시나리오'!$I$3-'d_시나리오'!$H$3)),'d_시나리오'!$J$3-SQRT((1-F1744)*('d_시나리오'!$J$3-'d_시나리오'!$H$3)*('d_시나리오'!$J$3-'d_시나리오'!$I$3))))</f>
        <v/>
      </c>
      <c r="H1744">
        <f>RAND()</f>
        <v/>
      </c>
      <c r="I1744">
        <f>IF('d_시나리오'!$J$4='d_시나리오'!$H$4,'d_시나리오'!$I$4,IF(H1744&lt;('d_시나리오'!$I$4-'d_시나리오'!$H$4)/('d_시나리오'!$J$4-'d_시나리오'!$H$4),'d_시나리오'!$H$4+SQRT(H1744*('d_시나리오'!$J$4-'d_시나리오'!$H$4)*('d_시나리오'!$I$4-'d_시나리오'!$H$4)),'d_시나리오'!$J$4-SQRT((1-H1744)*('d_시나리오'!$J$4-'d_시나리오'!$H$4)*('d_시나리오'!$J$4-'d_시나리오'!$I$4))))</f>
        <v/>
      </c>
      <c r="J1744">
        <f>RAND()</f>
        <v/>
      </c>
      <c r="K1744">
        <f>IF('d_시나리오'!$J$5='d_시나리오'!$H$5,'d_시나리오'!$I$5,IF(J1744&lt;('d_시나리오'!$I$5-'d_시나리오'!$H$5)/('d_시나리오'!$J$5-'d_시나리오'!$H$5),'d_시나리오'!$H$5+SQRT(J1744*('d_시나리오'!$J$5-'d_시나리오'!$H$5)*('d_시나리오'!$I$5-'d_시나리오'!$H$5)),'d_시나리오'!$J$5-SQRT((1-J1744)*('d_시나리오'!$J$5-'d_시나리오'!$H$5)*('d_시나리오'!$J$5-'d_시나리오'!$I$5))))</f>
        <v/>
      </c>
      <c r="L1744">
        <f>RAND()</f>
        <v/>
      </c>
      <c r="M1744">
        <f>IF('d_시나리오'!$J$6='d_시나리오'!$H$6,'d_시나리오'!$I$6,IF(L1744&lt;('d_시나리오'!$I$6-'d_시나리오'!$H$6)/('d_시나리오'!$J$6-'d_시나리오'!$H$6),'d_시나리오'!$H$6+SQRT(L1744*('d_시나리오'!$J$6-'d_시나리오'!$H$6)*('d_시나리오'!$I$6-'d_시나리오'!$H$6)),'d_시나리오'!$J$6-SQRT((1-L1744)*('d_시나리오'!$J$6-'d_시나리오'!$H$6)*('d_시나리오'!$J$6-'d_시나리오'!$I$6))))</f>
        <v/>
      </c>
      <c r="N1744">
        <f>INDEX('d_분포'!$B$2:$B$57,RANDBETWEEN(1,56))</f>
        <v/>
      </c>
      <c r="O1744">
        <f>BETAINV(RAND(),5,5)</f>
        <v/>
      </c>
      <c r="P1744">
        <f>'d_고정'!$B$1*'6_기대효과'!$H$7*('d_시나리오'!$I$7/'d_고정'!$B$2)*B1744</f>
        <v/>
      </c>
      <c r="Q1744">
        <f>P1744*C1744</f>
        <v/>
      </c>
      <c r="R1744">
        <f>P1744*E1744</f>
        <v/>
      </c>
      <c r="S1744">
        <f>R1744*G1744</f>
        <v/>
      </c>
      <c r="T1744">
        <f>Q1744+S1744</f>
        <v/>
      </c>
      <c r="U1744">
        <f>(Q1744*D1744+S1744*I1744)*(1-O1744)</f>
        <v/>
      </c>
      <c r="V1744">
        <f>(R1744*K1744*N1744+'d_고정'!$B$3*('6_기대효과'!$H$7/8)*N1744*'d_고정'!$B$10*M1744*('6_기대효과'!$K$7/'d_고정'!$B$9))*(1-O1744)</f>
        <v/>
      </c>
      <c r="W1744">
        <f>(S1744*I1744+R1744*MAX(K1744-'d_고정'!$B$10*M1744*('6_기대효과'!$K$7/'d_고정'!$B$9),0)*N1744)*(1-O1744)</f>
        <v/>
      </c>
      <c r="X1744">
        <f>U1744+V1744</f>
        <v/>
      </c>
      <c r="Y1744">
        <f>U1744/('d_고정'!$B$5*'6_기대효과'!$H$7/8)/'d_고정'!$B$6</f>
        <v/>
      </c>
      <c r="Z1744">
        <f>U1744/('d_고정'!$B$8*'6_기대효과'!$H$7/8)</f>
        <v/>
      </c>
    </row>
    <row r="1745">
      <c r="A1745">
        <f>RAND()</f>
        <v/>
      </c>
      <c r="B1745">
        <f>IF('d_시나리오'!$J$2='d_시나리오'!$H$2,'d_시나리오'!$I$2,IF(A1745&lt;('d_시나리오'!$I$2-'d_시나리오'!$H$2)/('d_시나리오'!$J$2-'d_시나리오'!$H$2),'d_시나리오'!$H$2+SQRT(A1745*('d_시나리오'!$J$2-'d_시나리오'!$H$2)*('d_시나리오'!$I$2-'d_시나리오'!$H$2)),'d_시나리오'!$J$2-SQRT((1-A1745)*('d_시나리오'!$J$2-'d_시나리오'!$H$2)*('d_시나리오'!$J$2-'d_시나리오'!$I$2))))</f>
        <v/>
      </c>
      <c r="C1745">
        <f>BETAINV(RAND(),2,6)</f>
        <v/>
      </c>
      <c r="D1745">
        <f>INDEX('d_분포'!$A$2:$A$28,RANDBETWEEN(1,27))</f>
        <v/>
      </c>
      <c r="E1745">
        <f>INDEX('d_분포'!$C$2:$C$5,RANDBETWEEN(1,4))*(0.9+0.2*RAND())</f>
        <v/>
      </c>
      <c r="F1745">
        <f>RAND()</f>
        <v/>
      </c>
      <c r="G1745">
        <f>IF('d_시나리오'!$J$3='d_시나리오'!$H$3,'d_시나리오'!$I$3,IF(F1745&lt;('d_시나리오'!$I$3-'d_시나리오'!$H$3)/('d_시나리오'!$J$3-'d_시나리오'!$H$3),'d_시나리오'!$H$3+SQRT(F1745*('d_시나리오'!$J$3-'d_시나리오'!$H$3)*('d_시나리오'!$I$3-'d_시나리오'!$H$3)),'d_시나리오'!$J$3-SQRT((1-F1745)*('d_시나리오'!$J$3-'d_시나리오'!$H$3)*('d_시나리오'!$J$3-'d_시나리오'!$I$3))))</f>
        <v/>
      </c>
      <c r="H1745">
        <f>RAND()</f>
        <v/>
      </c>
      <c r="I1745">
        <f>IF('d_시나리오'!$J$4='d_시나리오'!$H$4,'d_시나리오'!$I$4,IF(H1745&lt;('d_시나리오'!$I$4-'d_시나리오'!$H$4)/('d_시나리오'!$J$4-'d_시나리오'!$H$4),'d_시나리오'!$H$4+SQRT(H1745*('d_시나리오'!$J$4-'d_시나리오'!$H$4)*('d_시나리오'!$I$4-'d_시나리오'!$H$4)),'d_시나리오'!$J$4-SQRT((1-H1745)*('d_시나리오'!$J$4-'d_시나리오'!$H$4)*('d_시나리오'!$J$4-'d_시나리오'!$I$4))))</f>
        <v/>
      </c>
      <c r="J1745">
        <f>RAND()</f>
        <v/>
      </c>
      <c r="K1745">
        <f>IF('d_시나리오'!$J$5='d_시나리오'!$H$5,'d_시나리오'!$I$5,IF(J1745&lt;('d_시나리오'!$I$5-'d_시나리오'!$H$5)/('d_시나리오'!$J$5-'d_시나리오'!$H$5),'d_시나리오'!$H$5+SQRT(J1745*('d_시나리오'!$J$5-'d_시나리오'!$H$5)*('d_시나리오'!$I$5-'d_시나리오'!$H$5)),'d_시나리오'!$J$5-SQRT((1-J1745)*('d_시나리오'!$J$5-'d_시나리오'!$H$5)*('d_시나리오'!$J$5-'d_시나리오'!$I$5))))</f>
        <v/>
      </c>
      <c r="L1745">
        <f>RAND()</f>
        <v/>
      </c>
      <c r="M1745">
        <f>IF('d_시나리오'!$J$6='d_시나리오'!$H$6,'d_시나리오'!$I$6,IF(L1745&lt;('d_시나리오'!$I$6-'d_시나리오'!$H$6)/('d_시나리오'!$J$6-'d_시나리오'!$H$6),'d_시나리오'!$H$6+SQRT(L1745*('d_시나리오'!$J$6-'d_시나리오'!$H$6)*('d_시나리오'!$I$6-'d_시나리오'!$H$6)),'d_시나리오'!$J$6-SQRT((1-L1745)*('d_시나리오'!$J$6-'d_시나리오'!$H$6)*('d_시나리오'!$J$6-'d_시나리오'!$I$6))))</f>
        <v/>
      </c>
      <c r="N1745">
        <f>INDEX('d_분포'!$B$2:$B$57,RANDBETWEEN(1,56))</f>
        <v/>
      </c>
      <c r="O1745">
        <f>BETAINV(RAND(),5,5)</f>
        <v/>
      </c>
      <c r="P1745">
        <f>'d_고정'!$B$1*'6_기대효과'!$H$7*('d_시나리오'!$I$7/'d_고정'!$B$2)*B1745</f>
        <v/>
      </c>
      <c r="Q1745">
        <f>P1745*C1745</f>
        <v/>
      </c>
      <c r="R1745">
        <f>P1745*E1745</f>
        <v/>
      </c>
      <c r="S1745">
        <f>R1745*G1745</f>
        <v/>
      </c>
      <c r="T1745">
        <f>Q1745+S1745</f>
        <v/>
      </c>
      <c r="U1745">
        <f>(Q1745*D1745+S1745*I1745)*(1-O1745)</f>
        <v/>
      </c>
      <c r="V1745">
        <f>(R1745*K1745*N1745+'d_고정'!$B$3*('6_기대효과'!$H$7/8)*N1745*'d_고정'!$B$10*M1745*('6_기대효과'!$K$7/'d_고정'!$B$9))*(1-O1745)</f>
        <v/>
      </c>
      <c r="W1745">
        <f>(S1745*I1745+R1745*MAX(K1745-'d_고정'!$B$10*M1745*('6_기대효과'!$K$7/'d_고정'!$B$9),0)*N1745)*(1-O1745)</f>
        <v/>
      </c>
      <c r="X1745">
        <f>U1745+V1745</f>
        <v/>
      </c>
      <c r="Y1745">
        <f>U1745/('d_고정'!$B$5*'6_기대효과'!$H$7/8)/'d_고정'!$B$6</f>
        <v/>
      </c>
      <c r="Z1745">
        <f>U1745/('d_고정'!$B$8*'6_기대효과'!$H$7/8)</f>
        <v/>
      </c>
    </row>
    <row r="1746">
      <c r="A1746">
        <f>RAND()</f>
        <v/>
      </c>
      <c r="B1746">
        <f>IF('d_시나리오'!$J$2='d_시나리오'!$H$2,'d_시나리오'!$I$2,IF(A1746&lt;('d_시나리오'!$I$2-'d_시나리오'!$H$2)/('d_시나리오'!$J$2-'d_시나리오'!$H$2),'d_시나리오'!$H$2+SQRT(A1746*('d_시나리오'!$J$2-'d_시나리오'!$H$2)*('d_시나리오'!$I$2-'d_시나리오'!$H$2)),'d_시나리오'!$J$2-SQRT((1-A1746)*('d_시나리오'!$J$2-'d_시나리오'!$H$2)*('d_시나리오'!$J$2-'d_시나리오'!$I$2))))</f>
        <v/>
      </c>
      <c r="C1746">
        <f>BETAINV(RAND(),2,6)</f>
        <v/>
      </c>
      <c r="D1746">
        <f>INDEX('d_분포'!$A$2:$A$28,RANDBETWEEN(1,27))</f>
        <v/>
      </c>
      <c r="E1746">
        <f>INDEX('d_분포'!$C$2:$C$5,RANDBETWEEN(1,4))*(0.9+0.2*RAND())</f>
        <v/>
      </c>
      <c r="F1746">
        <f>RAND()</f>
        <v/>
      </c>
      <c r="G1746">
        <f>IF('d_시나리오'!$J$3='d_시나리오'!$H$3,'d_시나리오'!$I$3,IF(F1746&lt;('d_시나리오'!$I$3-'d_시나리오'!$H$3)/('d_시나리오'!$J$3-'d_시나리오'!$H$3),'d_시나리오'!$H$3+SQRT(F1746*('d_시나리오'!$J$3-'d_시나리오'!$H$3)*('d_시나리오'!$I$3-'d_시나리오'!$H$3)),'d_시나리오'!$J$3-SQRT((1-F1746)*('d_시나리오'!$J$3-'d_시나리오'!$H$3)*('d_시나리오'!$J$3-'d_시나리오'!$I$3))))</f>
        <v/>
      </c>
      <c r="H1746">
        <f>RAND()</f>
        <v/>
      </c>
      <c r="I1746">
        <f>IF('d_시나리오'!$J$4='d_시나리오'!$H$4,'d_시나리오'!$I$4,IF(H1746&lt;('d_시나리오'!$I$4-'d_시나리오'!$H$4)/('d_시나리오'!$J$4-'d_시나리오'!$H$4),'d_시나리오'!$H$4+SQRT(H1746*('d_시나리오'!$J$4-'d_시나리오'!$H$4)*('d_시나리오'!$I$4-'d_시나리오'!$H$4)),'d_시나리오'!$J$4-SQRT((1-H1746)*('d_시나리오'!$J$4-'d_시나리오'!$H$4)*('d_시나리오'!$J$4-'d_시나리오'!$I$4))))</f>
        <v/>
      </c>
      <c r="J1746">
        <f>RAND()</f>
        <v/>
      </c>
      <c r="K1746">
        <f>IF('d_시나리오'!$J$5='d_시나리오'!$H$5,'d_시나리오'!$I$5,IF(J1746&lt;('d_시나리오'!$I$5-'d_시나리오'!$H$5)/('d_시나리오'!$J$5-'d_시나리오'!$H$5),'d_시나리오'!$H$5+SQRT(J1746*('d_시나리오'!$J$5-'d_시나리오'!$H$5)*('d_시나리오'!$I$5-'d_시나리오'!$H$5)),'d_시나리오'!$J$5-SQRT((1-J1746)*('d_시나리오'!$J$5-'d_시나리오'!$H$5)*('d_시나리오'!$J$5-'d_시나리오'!$I$5))))</f>
        <v/>
      </c>
      <c r="L1746">
        <f>RAND()</f>
        <v/>
      </c>
      <c r="M1746">
        <f>IF('d_시나리오'!$J$6='d_시나리오'!$H$6,'d_시나리오'!$I$6,IF(L1746&lt;('d_시나리오'!$I$6-'d_시나리오'!$H$6)/('d_시나리오'!$J$6-'d_시나리오'!$H$6),'d_시나리오'!$H$6+SQRT(L1746*('d_시나리오'!$J$6-'d_시나리오'!$H$6)*('d_시나리오'!$I$6-'d_시나리오'!$H$6)),'d_시나리오'!$J$6-SQRT((1-L1746)*('d_시나리오'!$J$6-'d_시나리오'!$H$6)*('d_시나리오'!$J$6-'d_시나리오'!$I$6))))</f>
        <v/>
      </c>
      <c r="N1746">
        <f>INDEX('d_분포'!$B$2:$B$57,RANDBETWEEN(1,56))</f>
        <v/>
      </c>
      <c r="O1746">
        <f>BETAINV(RAND(),5,5)</f>
        <v/>
      </c>
      <c r="P1746">
        <f>'d_고정'!$B$1*'6_기대효과'!$H$7*('d_시나리오'!$I$7/'d_고정'!$B$2)*B1746</f>
        <v/>
      </c>
      <c r="Q1746">
        <f>P1746*C1746</f>
        <v/>
      </c>
      <c r="R1746">
        <f>P1746*E1746</f>
        <v/>
      </c>
      <c r="S1746">
        <f>R1746*G1746</f>
        <v/>
      </c>
      <c r="T1746">
        <f>Q1746+S1746</f>
        <v/>
      </c>
      <c r="U1746">
        <f>(Q1746*D1746+S1746*I1746)*(1-O1746)</f>
        <v/>
      </c>
      <c r="V1746">
        <f>(R1746*K1746*N1746+'d_고정'!$B$3*('6_기대효과'!$H$7/8)*N1746*'d_고정'!$B$10*M1746*('6_기대효과'!$K$7/'d_고정'!$B$9))*(1-O1746)</f>
        <v/>
      </c>
      <c r="W1746">
        <f>(S1746*I1746+R1746*MAX(K1746-'d_고정'!$B$10*M1746*('6_기대효과'!$K$7/'d_고정'!$B$9),0)*N1746)*(1-O1746)</f>
        <v/>
      </c>
      <c r="X1746">
        <f>U1746+V1746</f>
        <v/>
      </c>
      <c r="Y1746">
        <f>U1746/('d_고정'!$B$5*'6_기대효과'!$H$7/8)/'d_고정'!$B$6</f>
        <v/>
      </c>
      <c r="Z1746">
        <f>U1746/('d_고정'!$B$8*'6_기대효과'!$H$7/8)</f>
        <v/>
      </c>
    </row>
    <row r="1747">
      <c r="A1747">
        <f>RAND()</f>
        <v/>
      </c>
      <c r="B1747">
        <f>IF('d_시나리오'!$J$2='d_시나리오'!$H$2,'d_시나리오'!$I$2,IF(A1747&lt;('d_시나리오'!$I$2-'d_시나리오'!$H$2)/('d_시나리오'!$J$2-'d_시나리오'!$H$2),'d_시나리오'!$H$2+SQRT(A1747*('d_시나리오'!$J$2-'d_시나리오'!$H$2)*('d_시나리오'!$I$2-'d_시나리오'!$H$2)),'d_시나리오'!$J$2-SQRT((1-A1747)*('d_시나리오'!$J$2-'d_시나리오'!$H$2)*('d_시나리오'!$J$2-'d_시나리오'!$I$2))))</f>
        <v/>
      </c>
      <c r="C1747">
        <f>BETAINV(RAND(),2,6)</f>
        <v/>
      </c>
      <c r="D1747">
        <f>INDEX('d_분포'!$A$2:$A$28,RANDBETWEEN(1,27))</f>
        <v/>
      </c>
      <c r="E1747">
        <f>INDEX('d_분포'!$C$2:$C$5,RANDBETWEEN(1,4))*(0.9+0.2*RAND())</f>
        <v/>
      </c>
      <c r="F1747">
        <f>RAND()</f>
        <v/>
      </c>
      <c r="G1747">
        <f>IF('d_시나리오'!$J$3='d_시나리오'!$H$3,'d_시나리오'!$I$3,IF(F1747&lt;('d_시나리오'!$I$3-'d_시나리오'!$H$3)/('d_시나리오'!$J$3-'d_시나리오'!$H$3),'d_시나리오'!$H$3+SQRT(F1747*('d_시나리오'!$J$3-'d_시나리오'!$H$3)*('d_시나리오'!$I$3-'d_시나리오'!$H$3)),'d_시나리오'!$J$3-SQRT((1-F1747)*('d_시나리오'!$J$3-'d_시나리오'!$H$3)*('d_시나리오'!$J$3-'d_시나리오'!$I$3))))</f>
        <v/>
      </c>
      <c r="H1747">
        <f>RAND()</f>
        <v/>
      </c>
      <c r="I1747">
        <f>IF('d_시나리오'!$J$4='d_시나리오'!$H$4,'d_시나리오'!$I$4,IF(H1747&lt;('d_시나리오'!$I$4-'d_시나리오'!$H$4)/('d_시나리오'!$J$4-'d_시나리오'!$H$4),'d_시나리오'!$H$4+SQRT(H1747*('d_시나리오'!$J$4-'d_시나리오'!$H$4)*('d_시나리오'!$I$4-'d_시나리오'!$H$4)),'d_시나리오'!$J$4-SQRT((1-H1747)*('d_시나리오'!$J$4-'d_시나리오'!$H$4)*('d_시나리오'!$J$4-'d_시나리오'!$I$4))))</f>
        <v/>
      </c>
      <c r="J1747">
        <f>RAND()</f>
        <v/>
      </c>
      <c r="K1747">
        <f>IF('d_시나리오'!$J$5='d_시나리오'!$H$5,'d_시나리오'!$I$5,IF(J1747&lt;('d_시나리오'!$I$5-'d_시나리오'!$H$5)/('d_시나리오'!$J$5-'d_시나리오'!$H$5),'d_시나리오'!$H$5+SQRT(J1747*('d_시나리오'!$J$5-'d_시나리오'!$H$5)*('d_시나리오'!$I$5-'d_시나리오'!$H$5)),'d_시나리오'!$J$5-SQRT((1-J1747)*('d_시나리오'!$J$5-'d_시나리오'!$H$5)*('d_시나리오'!$J$5-'d_시나리오'!$I$5))))</f>
        <v/>
      </c>
      <c r="L1747">
        <f>RAND()</f>
        <v/>
      </c>
      <c r="M1747">
        <f>IF('d_시나리오'!$J$6='d_시나리오'!$H$6,'d_시나리오'!$I$6,IF(L1747&lt;('d_시나리오'!$I$6-'d_시나리오'!$H$6)/('d_시나리오'!$J$6-'d_시나리오'!$H$6),'d_시나리오'!$H$6+SQRT(L1747*('d_시나리오'!$J$6-'d_시나리오'!$H$6)*('d_시나리오'!$I$6-'d_시나리오'!$H$6)),'d_시나리오'!$J$6-SQRT((1-L1747)*('d_시나리오'!$J$6-'d_시나리오'!$H$6)*('d_시나리오'!$J$6-'d_시나리오'!$I$6))))</f>
        <v/>
      </c>
      <c r="N1747">
        <f>INDEX('d_분포'!$B$2:$B$57,RANDBETWEEN(1,56))</f>
        <v/>
      </c>
      <c r="O1747">
        <f>BETAINV(RAND(),5,5)</f>
        <v/>
      </c>
      <c r="P1747">
        <f>'d_고정'!$B$1*'6_기대효과'!$H$7*('d_시나리오'!$I$7/'d_고정'!$B$2)*B1747</f>
        <v/>
      </c>
      <c r="Q1747">
        <f>P1747*C1747</f>
        <v/>
      </c>
      <c r="R1747">
        <f>P1747*E1747</f>
        <v/>
      </c>
      <c r="S1747">
        <f>R1747*G1747</f>
        <v/>
      </c>
      <c r="T1747">
        <f>Q1747+S1747</f>
        <v/>
      </c>
      <c r="U1747">
        <f>(Q1747*D1747+S1747*I1747)*(1-O1747)</f>
        <v/>
      </c>
      <c r="V1747">
        <f>(R1747*K1747*N1747+'d_고정'!$B$3*('6_기대효과'!$H$7/8)*N1747*'d_고정'!$B$10*M1747*('6_기대효과'!$K$7/'d_고정'!$B$9))*(1-O1747)</f>
        <v/>
      </c>
      <c r="W1747">
        <f>(S1747*I1747+R1747*MAX(K1747-'d_고정'!$B$10*M1747*('6_기대효과'!$K$7/'d_고정'!$B$9),0)*N1747)*(1-O1747)</f>
        <v/>
      </c>
      <c r="X1747">
        <f>U1747+V1747</f>
        <v/>
      </c>
      <c r="Y1747">
        <f>U1747/('d_고정'!$B$5*'6_기대효과'!$H$7/8)/'d_고정'!$B$6</f>
        <v/>
      </c>
      <c r="Z1747">
        <f>U1747/('d_고정'!$B$8*'6_기대효과'!$H$7/8)</f>
        <v/>
      </c>
    </row>
    <row r="1748">
      <c r="A1748">
        <f>RAND()</f>
        <v/>
      </c>
      <c r="B1748">
        <f>IF('d_시나리오'!$J$2='d_시나리오'!$H$2,'d_시나리오'!$I$2,IF(A1748&lt;('d_시나리오'!$I$2-'d_시나리오'!$H$2)/('d_시나리오'!$J$2-'d_시나리오'!$H$2),'d_시나리오'!$H$2+SQRT(A1748*('d_시나리오'!$J$2-'d_시나리오'!$H$2)*('d_시나리오'!$I$2-'d_시나리오'!$H$2)),'d_시나리오'!$J$2-SQRT((1-A1748)*('d_시나리오'!$J$2-'d_시나리오'!$H$2)*('d_시나리오'!$J$2-'d_시나리오'!$I$2))))</f>
        <v/>
      </c>
      <c r="C1748">
        <f>BETAINV(RAND(),2,6)</f>
        <v/>
      </c>
      <c r="D1748">
        <f>INDEX('d_분포'!$A$2:$A$28,RANDBETWEEN(1,27))</f>
        <v/>
      </c>
      <c r="E1748">
        <f>INDEX('d_분포'!$C$2:$C$5,RANDBETWEEN(1,4))*(0.9+0.2*RAND())</f>
        <v/>
      </c>
      <c r="F1748">
        <f>RAND()</f>
        <v/>
      </c>
      <c r="G1748">
        <f>IF('d_시나리오'!$J$3='d_시나리오'!$H$3,'d_시나리오'!$I$3,IF(F1748&lt;('d_시나리오'!$I$3-'d_시나리오'!$H$3)/('d_시나리오'!$J$3-'d_시나리오'!$H$3),'d_시나리오'!$H$3+SQRT(F1748*('d_시나리오'!$J$3-'d_시나리오'!$H$3)*('d_시나리오'!$I$3-'d_시나리오'!$H$3)),'d_시나리오'!$J$3-SQRT((1-F1748)*('d_시나리오'!$J$3-'d_시나리오'!$H$3)*('d_시나리오'!$J$3-'d_시나리오'!$I$3))))</f>
        <v/>
      </c>
      <c r="H1748">
        <f>RAND()</f>
        <v/>
      </c>
      <c r="I1748">
        <f>IF('d_시나리오'!$J$4='d_시나리오'!$H$4,'d_시나리오'!$I$4,IF(H1748&lt;('d_시나리오'!$I$4-'d_시나리오'!$H$4)/('d_시나리오'!$J$4-'d_시나리오'!$H$4),'d_시나리오'!$H$4+SQRT(H1748*('d_시나리오'!$J$4-'d_시나리오'!$H$4)*('d_시나리오'!$I$4-'d_시나리오'!$H$4)),'d_시나리오'!$J$4-SQRT((1-H1748)*('d_시나리오'!$J$4-'d_시나리오'!$H$4)*('d_시나리오'!$J$4-'d_시나리오'!$I$4))))</f>
        <v/>
      </c>
      <c r="J1748">
        <f>RAND()</f>
        <v/>
      </c>
      <c r="K1748">
        <f>IF('d_시나리오'!$J$5='d_시나리오'!$H$5,'d_시나리오'!$I$5,IF(J1748&lt;('d_시나리오'!$I$5-'d_시나리오'!$H$5)/('d_시나리오'!$J$5-'d_시나리오'!$H$5),'d_시나리오'!$H$5+SQRT(J1748*('d_시나리오'!$J$5-'d_시나리오'!$H$5)*('d_시나리오'!$I$5-'d_시나리오'!$H$5)),'d_시나리오'!$J$5-SQRT((1-J1748)*('d_시나리오'!$J$5-'d_시나리오'!$H$5)*('d_시나리오'!$J$5-'d_시나리오'!$I$5))))</f>
        <v/>
      </c>
      <c r="L1748">
        <f>RAND()</f>
        <v/>
      </c>
      <c r="M1748">
        <f>IF('d_시나리오'!$J$6='d_시나리오'!$H$6,'d_시나리오'!$I$6,IF(L1748&lt;('d_시나리오'!$I$6-'d_시나리오'!$H$6)/('d_시나리오'!$J$6-'d_시나리오'!$H$6),'d_시나리오'!$H$6+SQRT(L1748*('d_시나리오'!$J$6-'d_시나리오'!$H$6)*('d_시나리오'!$I$6-'d_시나리오'!$H$6)),'d_시나리오'!$J$6-SQRT((1-L1748)*('d_시나리오'!$J$6-'d_시나리오'!$H$6)*('d_시나리오'!$J$6-'d_시나리오'!$I$6))))</f>
        <v/>
      </c>
      <c r="N1748">
        <f>INDEX('d_분포'!$B$2:$B$57,RANDBETWEEN(1,56))</f>
        <v/>
      </c>
      <c r="O1748">
        <f>BETAINV(RAND(),5,5)</f>
        <v/>
      </c>
      <c r="P1748">
        <f>'d_고정'!$B$1*'6_기대효과'!$H$7*('d_시나리오'!$I$7/'d_고정'!$B$2)*B1748</f>
        <v/>
      </c>
      <c r="Q1748">
        <f>P1748*C1748</f>
        <v/>
      </c>
      <c r="R1748">
        <f>P1748*E1748</f>
        <v/>
      </c>
      <c r="S1748">
        <f>R1748*G1748</f>
        <v/>
      </c>
      <c r="T1748">
        <f>Q1748+S1748</f>
        <v/>
      </c>
      <c r="U1748">
        <f>(Q1748*D1748+S1748*I1748)*(1-O1748)</f>
        <v/>
      </c>
      <c r="V1748">
        <f>(R1748*K1748*N1748+'d_고정'!$B$3*('6_기대효과'!$H$7/8)*N1748*'d_고정'!$B$10*M1748*('6_기대효과'!$K$7/'d_고정'!$B$9))*(1-O1748)</f>
        <v/>
      </c>
      <c r="W1748">
        <f>(S1748*I1748+R1748*MAX(K1748-'d_고정'!$B$10*M1748*('6_기대효과'!$K$7/'d_고정'!$B$9),0)*N1748)*(1-O1748)</f>
        <v/>
      </c>
      <c r="X1748">
        <f>U1748+V1748</f>
        <v/>
      </c>
      <c r="Y1748">
        <f>U1748/('d_고정'!$B$5*'6_기대효과'!$H$7/8)/'d_고정'!$B$6</f>
        <v/>
      </c>
      <c r="Z1748">
        <f>U1748/('d_고정'!$B$8*'6_기대효과'!$H$7/8)</f>
        <v/>
      </c>
    </row>
    <row r="1749">
      <c r="A1749">
        <f>RAND()</f>
        <v/>
      </c>
      <c r="B1749">
        <f>IF('d_시나리오'!$J$2='d_시나리오'!$H$2,'d_시나리오'!$I$2,IF(A1749&lt;('d_시나리오'!$I$2-'d_시나리오'!$H$2)/('d_시나리오'!$J$2-'d_시나리오'!$H$2),'d_시나리오'!$H$2+SQRT(A1749*('d_시나리오'!$J$2-'d_시나리오'!$H$2)*('d_시나리오'!$I$2-'d_시나리오'!$H$2)),'d_시나리오'!$J$2-SQRT((1-A1749)*('d_시나리오'!$J$2-'d_시나리오'!$H$2)*('d_시나리오'!$J$2-'d_시나리오'!$I$2))))</f>
        <v/>
      </c>
      <c r="C1749">
        <f>BETAINV(RAND(),2,6)</f>
        <v/>
      </c>
      <c r="D1749">
        <f>INDEX('d_분포'!$A$2:$A$28,RANDBETWEEN(1,27))</f>
        <v/>
      </c>
      <c r="E1749">
        <f>INDEX('d_분포'!$C$2:$C$5,RANDBETWEEN(1,4))*(0.9+0.2*RAND())</f>
        <v/>
      </c>
      <c r="F1749">
        <f>RAND()</f>
        <v/>
      </c>
      <c r="G1749">
        <f>IF('d_시나리오'!$J$3='d_시나리오'!$H$3,'d_시나리오'!$I$3,IF(F1749&lt;('d_시나리오'!$I$3-'d_시나리오'!$H$3)/('d_시나리오'!$J$3-'d_시나리오'!$H$3),'d_시나리오'!$H$3+SQRT(F1749*('d_시나리오'!$J$3-'d_시나리오'!$H$3)*('d_시나리오'!$I$3-'d_시나리오'!$H$3)),'d_시나리오'!$J$3-SQRT((1-F1749)*('d_시나리오'!$J$3-'d_시나리오'!$H$3)*('d_시나리오'!$J$3-'d_시나리오'!$I$3))))</f>
        <v/>
      </c>
      <c r="H1749">
        <f>RAND()</f>
        <v/>
      </c>
      <c r="I1749">
        <f>IF('d_시나리오'!$J$4='d_시나리오'!$H$4,'d_시나리오'!$I$4,IF(H1749&lt;('d_시나리오'!$I$4-'d_시나리오'!$H$4)/('d_시나리오'!$J$4-'d_시나리오'!$H$4),'d_시나리오'!$H$4+SQRT(H1749*('d_시나리오'!$J$4-'d_시나리오'!$H$4)*('d_시나리오'!$I$4-'d_시나리오'!$H$4)),'d_시나리오'!$J$4-SQRT((1-H1749)*('d_시나리오'!$J$4-'d_시나리오'!$H$4)*('d_시나리오'!$J$4-'d_시나리오'!$I$4))))</f>
        <v/>
      </c>
      <c r="J1749">
        <f>RAND()</f>
        <v/>
      </c>
      <c r="K1749">
        <f>IF('d_시나리오'!$J$5='d_시나리오'!$H$5,'d_시나리오'!$I$5,IF(J1749&lt;('d_시나리오'!$I$5-'d_시나리오'!$H$5)/('d_시나리오'!$J$5-'d_시나리오'!$H$5),'d_시나리오'!$H$5+SQRT(J1749*('d_시나리오'!$J$5-'d_시나리오'!$H$5)*('d_시나리오'!$I$5-'d_시나리오'!$H$5)),'d_시나리오'!$J$5-SQRT((1-J1749)*('d_시나리오'!$J$5-'d_시나리오'!$H$5)*('d_시나리오'!$J$5-'d_시나리오'!$I$5))))</f>
        <v/>
      </c>
      <c r="L1749">
        <f>RAND()</f>
        <v/>
      </c>
      <c r="M1749">
        <f>IF('d_시나리오'!$J$6='d_시나리오'!$H$6,'d_시나리오'!$I$6,IF(L1749&lt;('d_시나리오'!$I$6-'d_시나리오'!$H$6)/('d_시나리오'!$J$6-'d_시나리오'!$H$6),'d_시나리오'!$H$6+SQRT(L1749*('d_시나리오'!$J$6-'d_시나리오'!$H$6)*('d_시나리오'!$I$6-'d_시나리오'!$H$6)),'d_시나리오'!$J$6-SQRT((1-L1749)*('d_시나리오'!$J$6-'d_시나리오'!$H$6)*('d_시나리오'!$J$6-'d_시나리오'!$I$6))))</f>
        <v/>
      </c>
      <c r="N1749">
        <f>INDEX('d_분포'!$B$2:$B$57,RANDBETWEEN(1,56))</f>
        <v/>
      </c>
      <c r="O1749">
        <f>BETAINV(RAND(),5,5)</f>
        <v/>
      </c>
      <c r="P1749">
        <f>'d_고정'!$B$1*'6_기대효과'!$H$7*('d_시나리오'!$I$7/'d_고정'!$B$2)*B1749</f>
        <v/>
      </c>
      <c r="Q1749">
        <f>P1749*C1749</f>
        <v/>
      </c>
      <c r="R1749">
        <f>P1749*E1749</f>
        <v/>
      </c>
      <c r="S1749">
        <f>R1749*G1749</f>
        <v/>
      </c>
      <c r="T1749">
        <f>Q1749+S1749</f>
        <v/>
      </c>
      <c r="U1749">
        <f>(Q1749*D1749+S1749*I1749)*(1-O1749)</f>
        <v/>
      </c>
      <c r="V1749">
        <f>(R1749*K1749*N1749+'d_고정'!$B$3*('6_기대효과'!$H$7/8)*N1749*'d_고정'!$B$10*M1749*('6_기대효과'!$K$7/'d_고정'!$B$9))*(1-O1749)</f>
        <v/>
      </c>
      <c r="W1749">
        <f>(S1749*I1749+R1749*MAX(K1749-'d_고정'!$B$10*M1749*('6_기대효과'!$K$7/'d_고정'!$B$9),0)*N1749)*(1-O1749)</f>
        <v/>
      </c>
      <c r="X1749">
        <f>U1749+V1749</f>
        <v/>
      </c>
      <c r="Y1749">
        <f>U1749/('d_고정'!$B$5*'6_기대효과'!$H$7/8)/'d_고정'!$B$6</f>
        <v/>
      </c>
      <c r="Z1749">
        <f>U1749/('d_고정'!$B$8*'6_기대효과'!$H$7/8)</f>
        <v/>
      </c>
    </row>
    <row r="1750">
      <c r="A1750">
        <f>RAND()</f>
        <v/>
      </c>
      <c r="B1750">
        <f>IF('d_시나리오'!$J$2='d_시나리오'!$H$2,'d_시나리오'!$I$2,IF(A1750&lt;('d_시나리오'!$I$2-'d_시나리오'!$H$2)/('d_시나리오'!$J$2-'d_시나리오'!$H$2),'d_시나리오'!$H$2+SQRT(A1750*('d_시나리오'!$J$2-'d_시나리오'!$H$2)*('d_시나리오'!$I$2-'d_시나리오'!$H$2)),'d_시나리오'!$J$2-SQRT((1-A1750)*('d_시나리오'!$J$2-'d_시나리오'!$H$2)*('d_시나리오'!$J$2-'d_시나리오'!$I$2))))</f>
        <v/>
      </c>
      <c r="C1750">
        <f>BETAINV(RAND(),2,6)</f>
        <v/>
      </c>
      <c r="D1750">
        <f>INDEX('d_분포'!$A$2:$A$28,RANDBETWEEN(1,27))</f>
        <v/>
      </c>
      <c r="E1750">
        <f>INDEX('d_분포'!$C$2:$C$5,RANDBETWEEN(1,4))*(0.9+0.2*RAND())</f>
        <v/>
      </c>
      <c r="F1750">
        <f>RAND()</f>
        <v/>
      </c>
      <c r="G1750">
        <f>IF('d_시나리오'!$J$3='d_시나리오'!$H$3,'d_시나리오'!$I$3,IF(F1750&lt;('d_시나리오'!$I$3-'d_시나리오'!$H$3)/('d_시나리오'!$J$3-'d_시나리오'!$H$3),'d_시나리오'!$H$3+SQRT(F1750*('d_시나리오'!$J$3-'d_시나리오'!$H$3)*('d_시나리오'!$I$3-'d_시나리오'!$H$3)),'d_시나리오'!$J$3-SQRT((1-F1750)*('d_시나리오'!$J$3-'d_시나리오'!$H$3)*('d_시나리오'!$J$3-'d_시나리오'!$I$3))))</f>
        <v/>
      </c>
      <c r="H1750">
        <f>RAND()</f>
        <v/>
      </c>
      <c r="I1750">
        <f>IF('d_시나리오'!$J$4='d_시나리오'!$H$4,'d_시나리오'!$I$4,IF(H1750&lt;('d_시나리오'!$I$4-'d_시나리오'!$H$4)/('d_시나리오'!$J$4-'d_시나리오'!$H$4),'d_시나리오'!$H$4+SQRT(H1750*('d_시나리오'!$J$4-'d_시나리오'!$H$4)*('d_시나리오'!$I$4-'d_시나리오'!$H$4)),'d_시나리오'!$J$4-SQRT((1-H1750)*('d_시나리오'!$J$4-'d_시나리오'!$H$4)*('d_시나리오'!$J$4-'d_시나리오'!$I$4))))</f>
        <v/>
      </c>
      <c r="J1750">
        <f>RAND()</f>
        <v/>
      </c>
      <c r="K1750">
        <f>IF('d_시나리오'!$J$5='d_시나리오'!$H$5,'d_시나리오'!$I$5,IF(J1750&lt;('d_시나리오'!$I$5-'d_시나리오'!$H$5)/('d_시나리오'!$J$5-'d_시나리오'!$H$5),'d_시나리오'!$H$5+SQRT(J1750*('d_시나리오'!$J$5-'d_시나리오'!$H$5)*('d_시나리오'!$I$5-'d_시나리오'!$H$5)),'d_시나리오'!$J$5-SQRT((1-J1750)*('d_시나리오'!$J$5-'d_시나리오'!$H$5)*('d_시나리오'!$J$5-'d_시나리오'!$I$5))))</f>
        <v/>
      </c>
      <c r="L1750">
        <f>RAND()</f>
        <v/>
      </c>
      <c r="M1750">
        <f>IF('d_시나리오'!$J$6='d_시나리오'!$H$6,'d_시나리오'!$I$6,IF(L1750&lt;('d_시나리오'!$I$6-'d_시나리오'!$H$6)/('d_시나리오'!$J$6-'d_시나리오'!$H$6),'d_시나리오'!$H$6+SQRT(L1750*('d_시나리오'!$J$6-'d_시나리오'!$H$6)*('d_시나리오'!$I$6-'d_시나리오'!$H$6)),'d_시나리오'!$J$6-SQRT((1-L1750)*('d_시나리오'!$J$6-'d_시나리오'!$H$6)*('d_시나리오'!$J$6-'d_시나리오'!$I$6))))</f>
        <v/>
      </c>
      <c r="N1750">
        <f>INDEX('d_분포'!$B$2:$B$57,RANDBETWEEN(1,56))</f>
        <v/>
      </c>
      <c r="O1750">
        <f>BETAINV(RAND(),5,5)</f>
        <v/>
      </c>
      <c r="P1750">
        <f>'d_고정'!$B$1*'6_기대효과'!$H$7*('d_시나리오'!$I$7/'d_고정'!$B$2)*B1750</f>
        <v/>
      </c>
      <c r="Q1750">
        <f>P1750*C1750</f>
        <v/>
      </c>
      <c r="R1750">
        <f>P1750*E1750</f>
        <v/>
      </c>
      <c r="S1750">
        <f>R1750*G1750</f>
        <v/>
      </c>
      <c r="T1750">
        <f>Q1750+S1750</f>
        <v/>
      </c>
      <c r="U1750">
        <f>(Q1750*D1750+S1750*I1750)*(1-O1750)</f>
        <v/>
      </c>
      <c r="V1750">
        <f>(R1750*K1750*N1750+'d_고정'!$B$3*('6_기대효과'!$H$7/8)*N1750*'d_고정'!$B$10*M1750*('6_기대효과'!$K$7/'d_고정'!$B$9))*(1-O1750)</f>
        <v/>
      </c>
      <c r="W1750">
        <f>(S1750*I1750+R1750*MAX(K1750-'d_고정'!$B$10*M1750*('6_기대효과'!$K$7/'d_고정'!$B$9),0)*N1750)*(1-O1750)</f>
        <v/>
      </c>
      <c r="X1750">
        <f>U1750+V1750</f>
        <v/>
      </c>
      <c r="Y1750">
        <f>U1750/('d_고정'!$B$5*'6_기대효과'!$H$7/8)/'d_고정'!$B$6</f>
        <v/>
      </c>
      <c r="Z1750">
        <f>U1750/('d_고정'!$B$8*'6_기대효과'!$H$7/8)</f>
        <v/>
      </c>
    </row>
    <row r="1751">
      <c r="A1751">
        <f>RAND()</f>
        <v/>
      </c>
      <c r="B1751">
        <f>IF('d_시나리오'!$J$2='d_시나리오'!$H$2,'d_시나리오'!$I$2,IF(A1751&lt;('d_시나리오'!$I$2-'d_시나리오'!$H$2)/('d_시나리오'!$J$2-'d_시나리오'!$H$2),'d_시나리오'!$H$2+SQRT(A1751*('d_시나리오'!$J$2-'d_시나리오'!$H$2)*('d_시나리오'!$I$2-'d_시나리오'!$H$2)),'d_시나리오'!$J$2-SQRT((1-A1751)*('d_시나리오'!$J$2-'d_시나리오'!$H$2)*('d_시나리오'!$J$2-'d_시나리오'!$I$2))))</f>
        <v/>
      </c>
      <c r="C1751">
        <f>BETAINV(RAND(),2,6)</f>
        <v/>
      </c>
      <c r="D1751">
        <f>INDEX('d_분포'!$A$2:$A$28,RANDBETWEEN(1,27))</f>
        <v/>
      </c>
      <c r="E1751">
        <f>INDEX('d_분포'!$C$2:$C$5,RANDBETWEEN(1,4))*(0.9+0.2*RAND())</f>
        <v/>
      </c>
      <c r="F1751">
        <f>RAND()</f>
        <v/>
      </c>
      <c r="G1751">
        <f>IF('d_시나리오'!$J$3='d_시나리오'!$H$3,'d_시나리오'!$I$3,IF(F1751&lt;('d_시나리오'!$I$3-'d_시나리오'!$H$3)/('d_시나리오'!$J$3-'d_시나리오'!$H$3),'d_시나리오'!$H$3+SQRT(F1751*('d_시나리오'!$J$3-'d_시나리오'!$H$3)*('d_시나리오'!$I$3-'d_시나리오'!$H$3)),'d_시나리오'!$J$3-SQRT((1-F1751)*('d_시나리오'!$J$3-'d_시나리오'!$H$3)*('d_시나리오'!$J$3-'d_시나리오'!$I$3))))</f>
        <v/>
      </c>
      <c r="H1751">
        <f>RAND()</f>
        <v/>
      </c>
      <c r="I1751">
        <f>IF('d_시나리오'!$J$4='d_시나리오'!$H$4,'d_시나리오'!$I$4,IF(H1751&lt;('d_시나리오'!$I$4-'d_시나리오'!$H$4)/('d_시나리오'!$J$4-'d_시나리오'!$H$4),'d_시나리오'!$H$4+SQRT(H1751*('d_시나리오'!$J$4-'d_시나리오'!$H$4)*('d_시나리오'!$I$4-'d_시나리오'!$H$4)),'d_시나리오'!$J$4-SQRT((1-H1751)*('d_시나리오'!$J$4-'d_시나리오'!$H$4)*('d_시나리오'!$J$4-'d_시나리오'!$I$4))))</f>
        <v/>
      </c>
      <c r="J1751">
        <f>RAND()</f>
        <v/>
      </c>
      <c r="K1751">
        <f>IF('d_시나리오'!$J$5='d_시나리오'!$H$5,'d_시나리오'!$I$5,IF(J1751&lt;('d_시나리오'!$I$5-'d_시나리오'!$H$5)/('d_시나리오'!$J$5-'d_시나리오'!$H$5),'d_시나리오'!$H$5+SQRT(J1751*('d_시나리오'!$J$5-'d_시나리오'!$H$5)*('d_시나리오'!$I$5-'d_시나리오'!$H$5)),'d_시나리오'!$J$5-SQRT((1-J1751)*('d_시나리오'!$J$5-'d_시나리오'!$H$5)*('d_시나리오'!$J$5-'d_시나리오'!$I$5))))</f>
        <v/>
      </c>
      <c r="L1751">
        <f>RAND()</f>
        <v/>
      </c>
      <c r="M1751">
        <f>IF('d_시나리오'!$J$6='d_시나리오'!$H$6,'d_시나리오'!$I$6,IF(L1751&lt;('d_시나리오'!$I$6-'d_시나리오'!$H$6)/('d_시나리오'!$J$6-'d_시나리오'!$H$6),'d_시나리오'!$H$6+SQRT(L1751*('d_시나리오'!$J$6-'d_시나리오'!$H$6)*('d_시나리오'!$I$6-'d_시나리오'!$H$6)),'d_시나리오'!$J$6-SQRT((1-L1751)*('d_시나리오'!$J$6-'d_시나리오'!$H$6)*('d_시나리오'!$J$6-'d_시나리오'!$I$6))))</f>
        <v/>
      </c>
      <c r="N1751">
        <f>INDEX('d_분포'!$B$2:$B$57,RANDBETWEEN(1,56))</f>
        <v/>
      </c>
      <c r="O1751">
        <f>BETAINV(RAND(),5,5)</f>
        <v/>
      </c>
      <c r="P1751">
        <f>'d_고정'!$B$1*'6_기대효과'!$H$7*('d_시나리오'!$I$7/'d_고정'!$B$2)*B1751</f>
        <v/>
      </c>
      <c r="Q1751">
        <f>P1751*C1751</f>
        <v/>
      </c>
      <c r="R1751">
        <f>P1751*E1751</f>
        <v/>
      </c>
      <c r="S1751">
        <f>R1751*G1751</f>
        <v/>
      </c>
      <c r="T1751">
        <f>Q1751+S1751</f>
        <v/>
      </c>
      <c r="U1751">
        <f>(Q1751*D1751+S1751*I1751)*(1-O1751)</f>
        <v/>
      </c>
      <c r="V1751">
        <f>(R1751*K1751*N1751+'d_고정'!$B$3*('6_기대효과'!$H$7/8)*N1751*'d_고정'!$B$10*M1751*('6_기대효과'!$K$7/'d_고정'!$B$9))*(1-O1751)</f>
        <v/>
      </c>
      <c r="W1751">
        <f>(S1751*I1751+R1751*MAX(K1751-'d_고정'!$B$10*M1751*('6_기대효과'!$K$7/'d_고정'!$B$9),0)*N1751)*(1-O1751)</f>
        <v/>
      </c>
      <c r="X1751">
        <f>U1751+V1751</f>
        <v/>
      </c>
      <c r="Y1751">
        <f>U1751/('d_고정'!$B$5*'6_기대효과'!$H$7/8)/'d_고정'!$B$6</f>
        <v/>
      </c>
      <c r="Z1751">
        <f>U1751/('d_고정'!$B$8*'6_기대효과'!$H$7/8)</f>
        <v/>
      </c>
    </row>
    <row r="1752">
      <c r="A1752">
        <f>RAND()</f>
        <v/>
      </c>
      <c r="B1752">
        <f>IF('d_시나리오'!$J$2='d_시나리오'!$H$2,'d_시나리오'!$I$2,IF(A1752&lt;('d_시나리오'!$I$2-'d_시나리오'!$H$2)/('d_시나리오'!$J$2-'d_시나리오'!$H$2),'d_시나리오'!$H$2+SQRT(A1752*('d_시나리오'!$J$2-'d_시나리오'!$H$2)*('d_시나리오'!$I$2-'d_시나리오'!$H$2)),'d_시나리오'!$J$2-SQRT((1-A1752)*('d_시나리오'!$J$2-'d_시나리오'!$H$2)*('d_시나리오'!$J$2-'d_시나리오'!$I$2))))</f>
        <v/>
      </c>
      <c r="C1752">
        <f>BETAINV(RAND(),2,6)</f>
        <v/>
      </c>
      <c r="D1752">
        <f>INDEX('d_분포'!$A$2:$A$28,RANDBETWEEN(1,27))</f>
        <v/>
      </c>
      <c r="E1752">
        <f>INDEX('d_분포'!$C$2:$C$5,RANDBETWEEN(1,4))*(0.9+0.2*RAND())</f>
        <v/>
      </c>
      <c r="F1752">
        <f>RAND()</f>
        <v/>
      </c>
      <c r="G1752">
        <f>IF('d_시나리오'!$J$3='d_시나리오'!$H$3,'d_시나리오'!$I$3,IF(F1752&lt;('d_시나리오'!$I$3-'d_시나리오'!$H$3)/('d_시나리오'!$J$3-'d_시나리오'!$H$3),'d_시나리오'!$H$3+SQRT(F1752*('d_시나리오'!$J$3-'d_시나리오'!$H$3)*('d_시나리오'!$I$3-'d_시나리오'!$H$3)),'d_시나리오'!$J$3-SQRT((1-F1752)*('d_시나리오'!$J$3-'d_시나리오'!$H$3)*('d_시나리오'!$J$3-'d_시나리오'!$I$3))))</f>
        <v/>
      </c>
      <c r="H1752">
        <f>RAND()</f>
        <v/>
      </c>
      <c r="I1752">
        <f>IF('d_시나리오'!$J$4='d_시나리오'!$H$4,'d_시나리오'!$I$4,IF(H1752&lt;('d_시나리오'!$I$4-'d_시나리오'!$H$4)/('d_시나리오'!$J$4-'d_시나리오'!$H$4),'d_시나리오'!$H$4+SQRT(H1752*('d_시나리오'!$J$4-'d_시나리오'!$H$4)*('d_시나리오'!$I$4-'d_시나리오'!$H$4)),'d_시나리오'!$J$4-SQRT((1-H1752)*('d_시나리오'!$J$4-'d_시나리오'!$H$4)*('d_시나리오'!$J$4-'d_시나리오'!$I$4))))</f>
        <v/>
      </c>
      <c r="J1752">
        <f>RAND()</f>
        <v/>
      </c>
      <c r="K1752">
        <f>IF('d_시나리오'!$J$5='d_시나리오'!$H$5,'d_시나리오'!$I$5,IF(J1752&lt;('d_시나리오'!$I$5-'d_시나리오'!$H$5)/('d_시나리오'!$J$5-'d_시나리오'!$H$5),'d_시나리오'!$H$5+SQRT(J1752*('d_시나리오'!$J$5-'d_시나리오'!$H$5)*('d_시나리오'!$I$5-'d_시나리오'!$H$5)),'d_시나리오'!$J$5-SQRT((1-J1752)*('d_시나리오'!$J$5-'d_시나리오'!$H$5)*('d_시나리오'!$J$5-'d_시나리오'!$I$5))))</f>
        <v/>
      </c>
      <c r="L1752">
        <f>RAND()</f>
        <v/>
      </c>
      <c r="M1752">
        <f>IF('d_시나리오'!$J$6='d_시나리오'!$H$6,'d_시나리오'!$I$6,IF(L1752&lt;('d_시나리오'!$I$6-'d_시나리오'!$H$6)/('d_시나리오'!$J$6-'d_시나리오'!$H$6),'d_시나리오'!$H$6+SQRT(L1752*('d_시나리오'!$J$6-'d_시나리오'!$H$6)*('d_시나리오'!$I$6-'d_시나리오'!$H$6)),'d_시나리오'!$J$6-SQRT((1-L1752)*('d_시나리오'!$J$6-'d_시나리오'!$H$6)*('d_시나리오'!$J$6-'d_시나리오'!$I$6))))</f>
        <v/>
      </c>
      <c r="N1752">
        <f>INDEX('d_분포'!$B$2:$B$57,RANDBETWEEN(1,56))</f>
        <v/>
      </c>
      <c r="O1752">
        <f>BETAINV(RAND(),5,5)</f>
        <v/>
      </c>
      <c r="P1752">
        <f>'d_고정'!$B$1*'6_기대효과'!$H$7*('d_시나리오'!$I$7/'d_고정'!$B$2)*B1752</f>
        <v/>
      </c>
      <c r="Q1752">
        <f>P1752*C1752</f>
        <v/>
      </c>
      <c r="R1752">
        <f>P1752*E1752</f>
        <v/>
      </c>
      <c r="S1752">
        <f>R1752*G1752</f>
        <v/>
      </c>
      <c r="T1752">
        <f>Q1752+S1752</f>
        <v/>
      </c>
      <c r="U1752">
        <f>(Q1752*D1752+S1752*I1752)*(1-O1752)</f>
        <v/>
      </c>
      <c r="V1752">
        <f>(R1752*K1752*N1752+'d_고정'!$B$3*('6_기대효과'!$H$7/8)*N1752*'d_고정'!$B$10*M1752*('6_기대효과'!$K$7/'d_고정'!$B$9))*(1-O1752)</f>
        <v/>
      </c>
      <c r="W1752">
        <f>(S1752*I1752+R1752*MAX(K1752-'d_고정'!$B$10*M1752*('6_기대효과'!$K$7/'d_고정'!$B$9),0)*N1752)*(1-O1752)</f>
        <v/>
      </c>
      <c r="X1752">
        <f>U1752+V1752</f>
        <v/>
      </c>
      <c r="Y1752">
        <f>U1752/('d_고정'!$B$5*'6_기대효과'!$H$7/8)/'d_고정'!$B$6</f>
        <v/>
      </c>
      <c r="Z1752">
        <f>U1752/('d_고정'!$B$8*'6_기대효과'!$H$7/8)</f>
        <v/>
      </c>
    </row>
    <row r="1753">
      <c r="A1753">
        <f>RAND()</f>
        <v/>
      </c>
      <c r="B1753">
        <f>IF('d_시나리오'!$J$2='d_시나리오'!$H$2,'d_시나리오'!$I$2,IF(A1753&lt;('d_시나리오'!$I$2-'d_시나리오'!$H$2)/('d_시나리오'!$J$2-'d_시나리오'!$H$2),'d_시나리오'!$H$2+SQRT(A1753*('d_시나리오'!$J$2-'d_시나리오'!$H$2)*('d_시나리오'!$I$2-'d_시나리오'!$H$2)),'d_시나리오'!$J$2-SQRT((1-A1753)*('d_시나리오'!$J$2-'d_시나리오'!$H$2)*('d_시나리오'!$J$2-'d_시나리오'!$I$2))))</f>
        <v/>
      </c>
      <c r="C1753">
        <f>BETAINV(RAND(),2,6)</f>
        <v/>
      </c>
      <c r="D1753">
        <f>INDEX('d_분포'!$A$2:$A$28,RANDBETWEEN(1,27))</f>
        <v/>
      </c>
      <c r="E1753">
        <f>INDEX('d_분포'!$C$2:$C$5,RANDBETWEEN(1,4))*(0.9+0.2*RAND())</f>
        <v/>
      </c>
      <c r="F1753">
        <f>RAND()</f>
        <v/>
      </c>
      <c r="G1753">
        <f>IF('d_시나리오'!$J$3='d_시나리오'!$H$3,'d_시나리오'!$I$3,IF(F1753&lt;('d_시나리오'!$I$3-'d_시나리오'!$H$3)/('d_시나리오'!$J$3-'d_시나리오'!$H$3),'d_시나리오'!$H$3+SQRT(F1753*('d_시나리오'!$J$3-'d_시나리오'!$H$3)*('d_시나리오'!$I$3-'d_시나리오'!$H$3)),'d_시나리오'!$J$3-SQRT((1-F1753)*('d_시나리오'!$J$3-'d_시나리오'!$H$3)*('d_시나리오'!$J$3-'d_시나리오'!$I$3))))</f>
        <v/>
      </c>
      <c r="H1753">
        <f>RAND()</f>
        <v/>
      </c>
      <c r="I1753">
        <f>IF('d_시나리오'!$J$4='d_시나리오'!$H$4,'d_시나리오'!$I$4,IF(H1753&lt;('d_시나리오'!$I$4-'d_시나리오'!$H$4)/('d_시나리오'!$J$4-'d_시나리오'!$H$4),'d_시나리오'!$H$4+SQRT(H1753*('d_시나리오'!$J$4-'d_시나리오'!$H$4)*('d_시나리오'!$I$4-'d_시나리오'!$H$4)),'d_시나리오'!$J$4-SQRT((1-H1753)*('d_시나리오'!$J$4-'d_시나리오'!$H$4)*('d_시나리오'!$J$4-'d_시나리오'!$I$4))))</f>
        <v/>
      </c>
      <c r="J1753">
        <f>RAND()</f>
        <v/>
      </c>
      <c r="K1753">
        <f>IF('d_시나리오'!$J$5='d_시나리오'!$H$5,'d_시나리오'!$I$5,IF(J1753&lt;('d_시나리오'!$I$5-'d_시나리오'!$H$5)/('d_시나리오'!$J$5-'d_시나리오'!$H$5),'d_시나리오'!$H$5+SQRT(J1753*('d_시나리오'!$J$5-'d_시나리오'!$H$5)*('d_시나리오'!$I$5-'d_시나리오'!$H$5)),'d_시나리오'!$J$5-SQRT((1-J1753)*('d_시나리오'!$J$5-'d_시나리오'!$H$5)*('d_시나리오'!$J$5-'d_시나리오'!$I$5))))</f>
        <v/>
      </c>
      <c r="L1753">
        <f>RAND()</f>
        <v/>
      </c>
      <c r="M1753">
        <f>IF('d_시나리오'!$J$6='d_시나리오'!$H$6,'d_시나리오'!$I$6,IF(L1753&lt;('d_시나리오'!$I$6-'d_시나리오'!$H$6)/('d_시나리오'!$J$6-'d_시나리오'!$H$6),'d_시나리오'!$H$6+SQRT(L1753*('d_시나리오'!$J$6-'d_시나리오'!$H$6)*('d_시나리오'!$I$6-'d_시나리오'!$H$6)),'d_시나리오'!$J$6-SQRT((1-L1753)*('d_시나리오'!$J$6-'d_시나리오'!$H$6)*('d_시나리오'!$J$6-'d_시나리오'!$I$6))))</f>
        <v/>
      </c>
      <c r="N1753">
        <f>INDEX('d_분포'!$B$2:$B$57,RANDBETWEEN(1,56))</f>
        <v/>
      </c>
      <c r="O1753">
        <f>BETAINV(RAND(),5,5)</f>
        <v/>
      </c>
      <c r="P1753">
        <f>'d_고정'!$B$1*'6_기대효과'!$H$7*('d_시나리오'!$I$7/'d_고정'!$B$2)*B1753</f>
        <v/>
      </c>
      <c r="Q1753">
        <f>P1753*C1753</f>
        <v/>
      </c>
      <c r="R1753">
        <f>P1753*E1753</f>
        <v/>
      </c>
      <c r="S1753">
        <f>R1753*G1753</f>
        <v/>
      </c>
      <c r="T1753">
        <f>Q1753+S1753</f>
        <v/>
      </c>
      <c r="U1753">
        <f>(Q1753*D1753+S1753*I1753)*(1-O1753)</f>
        <v/>
      </c>
      <c r="V1753">
        <f>(R1753*K1753*N1753+'d_고정'!$B$3*('6_기대효과'!$H$7/8)*N1753*'d_고정'!$B$10*M1753*('6_기대효과'!$K$7/'d_고정'!$B$9))*(1-O1753)</f>
        <v/>
      </c>
      <c r="W1753">
        <f>(S1753*I1753+R1753*MAX(K1753-'d_고정'!$B$10*M1753*('6_기대효과'!$K$7/'d_고정'!$B$9),0)*N1753)*(1-O1753)</f>
        <v/>
      </c>
      <c r="X1753">
        <f>U1753+V1753</f>
        <v/>
      </c>
      <c r="Y1753">
        <f>U1753/('d_고정'!$B$5*'6_기대효과'!$H$7/8)/'d_고정'!$B$6</f>
        <v/>
      </c>
      <c r="Z1753">
        <f>U1753/('d_고정'!$B$8*'6_기대효과'!$H$7/8)</f>
        <v/>
      </c>
    </row>
    <row r="1754">
      <c r="A1754">
        <f>RAND()</f>
        <v/>
      </c>
      <c r="B1754">
        <f>IF('d_시나리오'!$J$2='d_시나리오'!$H$2,'d_시나리오'!$I$2,IF(A1754&lt;('d_시나리오'!$I$2-'d_시나리오'!$H$2)/('d_시나리오'!$J$2-'d_시나리오'!$H$2),'d_시나리오'!$H$2+SQRT(A1754*('d_시나리오'!$J$2-'d_시나리오'!$H$2)*('d_시나리오'!$I$2-'d_시나리오'!$H$2)),'d_시나리오'!$J$2-SQRT((1-A1754)*('d_시나리오'!$J$2-'d_시나리오'!$H$2)*('d_시나리오'!$J$2-'d_시나리오'!$I$2))))</f>
        <v/>
      </c>
      <c r="C1754">
        <f>BETAINV(RAND(),2,6)</f>
        <v/>
      </c>
      <c r="D1754">
        <f>INDEX('d_분포'!$A$2:$A$28,RANDBETWEEN(1,27))</f>
        <v/>
      </c>
      <c r="E1754">
        <f>INDEX('d_분포'!$C$2:$C$5,RANDBETWEEN(1,4))*(0.9+0.2*RAND())</f>
        <v/>
      </c>
      <c r="F1754">
        <f>RAND()</f>
        <v/>
      </c>
      <c r="G1754">
        <f>IF('d_시나리오'!$J$3='d_시나리오'!$H$3,'d_시나리오'!$I$3,IF(F1754&lt;('d_시나리오'!$I$3-'d_시나리오'!$H$3)/('d_시나리오'!$J$3-'d_시나리오'!$H$3),'d_시나리오'!$H$3+SQRT(F1754*('d_시나리오'!$J$3-'d_시나리오'!$H$3)*('d_시나리오'!$I$3-'d_시나리오'!$H$3)),'d_시나리오'!$J$3-SQRT((1-F1754)*('d_시나리오'!$J$3-'d_시나리오'!$H$3)*('d_시나리오'!$J$3-'d_시나리오'!$I$3))))</f>
        <v/>
      </c>
      <c r="H1754">
        <f>RAND()</f>
        <v/>
      </c>
      <c r="I1754">
        <f>IF('d_시나리오'!$J$4='d_시나리오'!$H$4,'d_시나리오'!$I$4,IF(H1754&lt;('d_시나리오'!$I$4-'d_시나리오'!$H$4)/('d_시나리오'!$J$4-'d_시나리오'!$H$4),'d_시나리오'!$H$4+SQRT(H1754*('d_시나리오'!$J$4-'d_시나리오'!$H$4)*('d_시나리오'!$I$4-'d_시나리오'!$H$4)),'d_시나리오'!$J$4-SQRT((1-H1754)*('d_시나리오'!$J$4-'d_시나리오'!$H$4)*('d_시나리오'!$J$4-'d_시나리오'!$I$4))))</f>
        <v/>
      </c>
      <c r="J1754">
        <f>RAND()</f>
        <v/>
      </c>
      <c r="K1754">
        <f>IF('d_시나리오'!$J$5='d_시나리오'!$H$5,'d_시나리오'!$I$5,IF(J1754&lt;('d_시나리오'!$I$5-'d_시나리오'!$H$5)/('d_시나리오'!$J$5-'d_시나리오'!$H$5),'d_시나리오'!$H$5+SQRT(J1754*('d_시나리오'!$J$5-'d_시나리오'!$H$5)*('d_시나리오'!$I$5-'d_시나리오'!$H$5)),'d_시나리오'!$J$5-SQRT((1-J1754)*('d_시나리오'!$J$5-'d_시나리오'!$H$5)*('d_시나리오'!$J$5-'d_시나리오'!$I$5))))</f>
        <v/>
      </c>
      <c r="L1754">
        <f>RAND()</f>
        <v/>
      </c>
      <c r="M1754">
        <f>IF('d_시나리오'!$J$6='d_시나리오'!$H$6,'d_시나리오'!$I$6,IF(L1754&lt;('d_시나리오'!$I$6-'d_시나리오'!$H$6)/('d_시나리오'!$J$6-'d_시나리오'!$H$6),'d_시나리오'!$H$6+SQRT(L1754*('d_시나리오'!$J$6-'d_시나리오'!$H$6)*('d_시나리오'!$I$6-'d_시나리오'!$H$6)),'d_시나리오'!$J$6-SQRT((1-L1754)*('d_시나리오'!$J$6-'d_시나리오'!$H$6)*('d_시나리오'!$J$6-'d_시나리오'!$I$6))))</f>
        <v/>
      </c>
      <c r="N1754">
        <f>INDEX('d_분포'!$B$2:$B$57,RANDBETWEEN(1,56))</f>
        <v/>
      </c>
      <c r="O1754">
        <f>BETAINV(RAND(),5,5)</f>
        <v/>
      </c>
      <c r="P1754">
        <f>'d_고정'!$B$1*'6_기대효과'!$H$7*('d_시나리오'!$I$7/'d_고정'!$B$2)*B1754</f>
        <v/>
      </c>
      <c r="Q1754">
        <f>P1754*C1754</f>
        <v/>
      </c>
      <c r="R1754">
        <f>P1754*E1754</f>
        <v/>
      </c>
      <c r="S1754">
        <f>R1754*G1754</f>
        <v/>
      </c>
      <c r="T1754">
        <f>Q1754+S1754</f>
        <v/>
      </c>
      <c r="U1754">
        <f>(Q1754*D1754+S1754*I1754)*(1-O1754)</f>
        <v/>
      </c>
      <c r="V1754">
        <f>(R1754*K1754*N1754+'d_고정'!$B$3*('6_기대효과'!$H$7/8)*N1754*'d_고정'!$B$10*M1754*('6_기대효과'!$K$7/'d_고정'!$B$9))*(1-O1754)</f>
        <v/>
      </c>
      <c r="W1754">
        <f>(S1754*I1754+R1754*MAX(K1754-'d_고정'!$B$10*M1754*('6_기대효과'!$K$7/'d_고정'!$B$9),0)*N1754)*(1-O1754)</f>
        <v/>
      </c>
      <c r="X1754">
        <f>U1754+V1754</f>
        <v/>
      </c>
      <c r="Y1754">
        <f>U1754/('d_고정'!$B$5*'6_기대효과'!$H$7/8)/'d_고정'!$B$6</f>
        <v/>
      </c>
      <c r="Z1754">
        <f>U1754/('d_고정'!$B$8*'6_기대효과'!$H$7/8)</f>
        <v/>
      </c>
    </row>
    <row r="1755">
      <c r="A1755">
        <f>RAND()</f>
        <v/>
      </c>
      <c r="B1755">
        <f>IF('d_시나리오'!$J$2='d_시나리오'!$H$2,'d_시나리오'!$I$2,IF(A1755&lt;('d_시나리오'!$I$2-'d_시나리오'!$H$2)/('d_시나리오'!$J$2-'d_시나리오'!$H$2),'d_시나리오'!$H$2+SQRT(A1755*('d_시나리오'!$J$2-'d_시나리오'!$H$2)*('d_시나리오'!$I$2-'d_시나리오'!$H$2)),'d_시나리오'!$J$2-SQRT((1-A1755)*('d_시나리오'!$J$2-'d_시나리오'!$H$2)*('d_시나리오'!$J$2-'d_시나리오'!$I$2))))</f>
        <v/>
      </c>
      <c r="C1755">
        <f>BETAINV(RAND(),2,6)</f>
        <v/>
      </c>
      <c r="D1755">
        <f>INDEX('d_분포'!$A$2:$A$28,RANDBETWEEN(1,27))</f>
        <v/>
      </c>
      <c r="E1755">
        <f>INDEX('d_분포'!$C$2:$C$5,RANDBETWEEN(1,4))*(0.9+0.2*RAND())</f>
        <v/>
      </c>
      <c r="F1755">
        <f>RAND()</f>
        <v/>
      </c>
      <c r="G1755">
        <f>IF('d_시나리오'!$J$3='d_시나리오'!$H$3,'d_시나리오'!$I$3,IF(F1755&lt;('d_시나리오'!$I$3-'d_시나리오'!$H$3)/('d_시나리오'!$J$3-'d_시나리오'!$H$3),'d_시나리오'!$H$3+SQRT(F1755*('d_시나리오'!$J$3-'d_시나리오'!$H$3)*('d_시나리오'!$I$3-'d_시나리오'!$H$3)),'d_시나리오'!$J$3-SQRT((1-F1755)*('d_시나리오'!$J$3-'d_시나리오'!$H$3)*('d_시나리오'!$J$3-'d_시나리오'!$I$3))))</f>
        <v/>
      </c>
      <c r="H1755">
        <f>RAND()</f>
        <v/>
      </c>
      <c r="I1755">
        <f>IF('d_시나리오'!$J$4='d_시나리오'!$H$4,'d_시나리오'!$I$4,IF(H1755&lt;('d_시나리오'!$I$4-'d_시나리오'!$H$4)/('d_시나리오'!$J$4-'d_시나리오'!$H$4),'d_시나리오'!$H$4+SQRT(H1755*('d_시나리오'!$J$4-'d_시나리오'!$H$4)*('d_시나리오'!$I$4-'d_시나리오'!$H$4)),'d_시나리오'!$J$4-SQRT((1-H1755)*('d_시나리오'!$J$4-'d_시나리오'!$H$4)*('d_시나리오'!$J$4-'d_시나리오'!$I$4))))</f>
        <v/>
      </c>
      <c r="J1755">
        <f>RAND()</f>
        <v/>
      </c>
      <c r="K1755">
        <f>IF('d_시나리오'!$J$5='d_시나리오'!$H$5,'d_시나리오'!$I$5,IF(J1755&lt;('d_시나리오'!$I$5-'d_시나리오'!$H$5)/('d_시나리오'!$J$5-'d_시나리오'!$H$5),'d_시나리오'!$H$5+SQRT(J1755*('d_시나리오'!$J$5-'d_시나리오'!$H$5)*('d_시나리오'!$I$5-'d_시나리오'!$H$5)),'d_시나리오'!$J$5-SQRT((1-J1755)*('d_시나리오'!$J$5-'d_시나리오'!$H$5)*('d_시나리오'!$J$5-'d_시나리오'!$I$5))))</f>
        <v/>
      </c>
      <c r="L1755">
        <f>RAND()</f>
        <v/>
      </c>
      <c r="M1755">
        <f>IF('d_시나리오'!$J$6='d_시나리오'!$H$6,'d_시나리오'!$I$6,IF(L1755&lt;('d_시나리오'!$I$6-'d_시나리오'!$H$6)/('d_시나리오'!$J$6-'d_시나리오'!$H$6),'d_시나리오'!$H$6+SQRT(L1755*('d_시나리오'!$J$6-'d_시나리오'!$H$6)*('d_시나리오'!$I$6-'d_시나리오'!$H$6)),'d_시나리오'!$J$6-SQRT((1-L1755)*('d_시나리오'!$J$6-'d_시나리오'!$H$6)*('d_시나리오'!$J$6-'d_시나리오'!$I$6))))</f>
        <v/>
      </c>
      <c r="N1755">
        <f>INDEX('d_분포'!$B$2:$B$57,RANDBETWEEN(1,56))</f>
        <v/>
      </c>
      <c r="O1755">
        <f>BETAINV(RAND(),5,5)</f>
        <v/>
      </c>
      <c r="P1755">
        <f>'d_고정'!$B$1*'6_기대효과'!$H$7*('d_시나리오'!$I$7/'d_고정'!$B$2)*B1755</f>
        <v/>
      </c>
      <c r="Q1755">
        <f>P1755*C1755</f>
        <v/>
      </c>
      <c r="R1755">
        <f>P1755*E1755</f>
        <v/>
      </c>
      <c r="S1755">
        <f>R1755*G1755</f>
        <v/>
      </c>
      <c r="T1755">
        <f>Q1755+S1755</f>
        <v/>
      </c>
      <c r="U1755">
        <f>(Q1755*D1755+S1755*I1755)*(1-O1755)</f>
        <v/>
      </c>
      <c r="V1755">
        <f>(R1755*K1755*N1755+'d_고정'!$B$3*('6_기대효과'!$H$7/8)*N1755*'d_고정'!$B$10*M1755*('6_기대효과'!$K$7/'d_고정'!$B$9))*(1-O1755)</f>
        <v/>
      </c>
      <c r="W1755">
        <f>(S1755*I1755+R1755*MAX(K1755-'d_고정'!$B$10*M1755*('6_기대효과'!$K$7/'d_고정'!$B$9),0)*N1755)*(1-O1755)</f>
        <v/>
      </c>
      <c r="X1755">
        <f>U1755+V1755</f>
        <v/>
      </c>
      <c r="Y1755">
        <f>U1755/('d_고정'!$B$5*'6_기대효과'!$H$7/8)/'d_고정'!$B$6</f>
        <v/>
      </c>
      <c r="Z1755">
        <f>U1755/('d_고정'!$B$8*'6_기대효과'!$H$7/8)</f>
        <v/>
      </c>
    </row>
    <row r="1756">
      <c r="A1756">
        <f>RAND()</f>
        <v/>
      </c>
      <c r="B1756">
        <f>IF('d_시나리오'!$J$2='d_시나리오'!$H$2,'d_시나리오'!$I$2,IF(A1756&lt;('d_시나리오'!$I$2-'d_시나리오'!$H$2)/('d_시나리오'!$J$2-'d_시나리오'!$H$2),'d_시나리오'!$H$2+SQRT(A1756*('d_시나리오'!$J$2-'d_시나리오'!$H$2)*('d_시나리오'!$I$2-'d_시나리오'!$H$2)),'d_시나리오'!$J$2-SQRT((1-A1756)*('d_시나리오'!$J$2-'d_시나리오'!$H$2)*('d_시나리오'!$J$2-'d_시나리오'!$I$2))))</f>
        <v/>
      </c>
      <c r="C1756">
        <f>BETAINV(RAND(),2,6)</f>
        <v/>
      </c>
      <c r="D1756">
        <f>INDEX('d_분포'!$A$2:$A$28,RANDBETWEEN(1,27))</f>
        <v/>
      </c>
      <c r="E1756">
        <f>INDEX('d_분포'!$C$2:$C$5,RANDBETWEEN(1,4))*(0.9+0.2*RAND())</f>
        <v/>
      </c>
      <c r="F1756">
        <f>RAND()</f>
        <v/>
      </c>
      <c r="G1756">
        <f>IF('d_시나리오'!$J$3='d_시나리오'!$H$3,'d_시나리오'!$I$3,IF(F1756&lt;('d_시나리오'!$I$3-'d_시나리오'!$H$3)/('d_시나리오'!$J$3-'d_시나리오'!$H$3),'d_시나리오'!$H$3+SQRT(F1756*('d_시나리오'!$J$3-'d_시나리오'!$H$3)*('d_시나리오'!$I$3-'d_시나리오'!$H$3)),'d_시나리오'!$J$3-SQRT((1-F1756)*('d_시나리오'!$J$3-'d_시나리오'!$H$3)*('d_시나리오'!$J$3-'d_시나리오'!$I$3))))</f>
        <v/>
      </c>
      <c r="H1756">
        <f>RAND()</f>
        <v/>
      </c>
      <c r="I1756">
        <f>IF('d_시나리오'!$J$4='d_시나리오'!$H$4,'d_시나리오'!$I$4,IF(H1756&lt;('d_시나리오'!$I$4-'d_시나리오'!$H$4)/('d_시나리오'!$J$4-'d_시나리오'!$H$4),'d_시나리오'!$H$4+SQRT(H1756*('d_시나리오'!$J$4-'d_시나리오'!$H$4)*('d_시나리오'!$I$4-'d_시나리오'!$H$4)),'d_시나리오'!$J$4-SQRT((1-H1756)*('d_시나리오'!$J$4-'d_시나리오'!$H$4)*('d_시나리오'!$J$4-'d_시나리오'!$I$4))))</f>
        <v/>
      </c>
      <c r="J1756">
        <f>RAND()</f>
        <v/>
      </c>
      <c r="K1756">
        <f>IF('d_시나리오'!$J$5='d_시나리오'!$H$5,'d_시나리오'!$I$5,IF(J1756&lt;('d_시나리오'!$I$5-'d_시나리오'!$H$5)/('d_시나리오'!$J$5-'d_시나리오'!$H$5),'d_시나리오'!$H$5+SQRT(J1756*('d_시나리오'!$J$5-'d_시나리오'!$H$5)*('d_시나리오'!$I$5-'d_시나리오'!$H$5)),'d_시나리오'!$J$5-SQRT((1-J1756)*('d_시나리오'!$J$5-'d_시나리오'!$H$5)*('d_시나리오'!$J$5-'d_시나리오'!$I$5))))</f>
        <v/>
      </c>
      <c r="L1756">
        <f>RAND()</f>
        <v/>
      </c>
      <c r="M1756">
        <f>IF('d_시나리오'!$J$6='d_시나리오'!$H$6,'d_시나리오'!$I$6,IF(L1756&lt;('d_시나리오'!$I$6-'d_시나리오'!$H$6)/('d_시나리오'!$J$6-'d_시나리오'!$H$6),'d_시나리오'!$H$6+SQRT(L1756*('d_시나리오'!$J$6-'d_시나리오'!$H$6)*('d_시나리오'!$I$6-'d_시나리오'!$H$6)),'d_시나리오'!$J$6-SQRT((1-L1756)*('d_시나리오'!$J$6-'d_시나리오'!$H$6)*('d_시나리오'!$J$6-'d_시나리오'!$I$6))))</f>
        <v/>
      </c>
      <c r="N1756">
        <f>INDEX('d_분포'!$B$2:$B$57,RANDBETWEEN(1,56))</f>
        <v/>
      </c>
      <c r="O1756">
        <f>BETAINV(RAND(),5,5)</f>
        <v/>
      </c>
      <c r="P1756">
        <f>'d_고정'!$B$1*'6_기대효과'!$H$7*('d_시나리오'!$I$7/'d_고정'!$B$2)*B1756</f>
        <v/>
      </c>
      <c r="Q1756">
        <f>P1756*C1756</f>
        <v/>
      </c>
      <c r="R1756">
        <f>P1756*E1756</f>
        <v/>
      </c>
      <c r="S1756">
        <f>R1756*G1756</f>
        <v/>
      </c>
      <c r="T1756">
        <f>Q1756+S1756</f>
        <v/>
      </c>
      <c r="U1756">
        <f>(Q1756*D1756+S1756*I1756)*(1-O1756)</f>
        <v/>
      </c>
      <c r="V1756">
        <f>(R1756*K1756*N1756+'d_고정'!$B$3*('6_기대효과'!$H$7/8)*N1756*'d_고정'!$B$10*M1756*('6_기대효과'!$K$7/'d_고정'!$B$9))*(1-O1756)</f>
        <v/>
      </c>
      <c r="W1756">
        <f>(S1756*I1756+R1756*MAX(K1756-'d_고정'!$B$10*M1756*('6_기대효과'!$K$7/'d_고정'!$B$9),0)*N1756)*(1-O1756)</f>
        <v/>
      </c>
      <c r="X1756">
        <f>U1756+V1756</f>
        <v/>
      </c>
      <c r="Y1756">
        <f>U1756/('d_고정'!$B$5*'6_기대효과'!$H$7/8)/'d_고정'!$B$6</f>
        <v/>
      </c>
      <c r="Z1756">
        <f>U1756/('d_고정'!$B$8*'6_기대효과'!$H$7/8)</f>
        <v/>
      </c>
    </row>
    <row r="1757">
      <c r="A1757">
        <f>RAND()</f>
        <v/>
      </c>
      <c r="B1757">
        <f>IF('d_시나리오'!$J$2='d_시나리오'!$H$2,'d_시나리오'!$I$2,IF(A1757&lt;('d_시나리오'!$I$2-'d_시나리오'!$H$2)/('d_시나리오'!$J$2-'d_시나리오'!$H$2),'d_시나리오'!$H$2+SQRT(A1757*('d_시나리오'!$J$2-'d_시나리오'!$H$2)*('d_시나리오'!$I$2-'d_시나리오'!$H$2)),'d_시나리오'!$J$2-SQRT((1-A1757)*('d_시나리오'!$J$2-'d_시나리오'!$H$2)*('d_시나리오'!$J$2-'d_시나리오'!$I$2))))</f>
        <v/>
      </c>
      <c r="C1757">
        <f>BETAINV(RAND(),2,6)</f>
        <v/>
      </c>
      <c r="D1757">
        <f>INDEX('d_분포'!$A$2:$A$28,RANDBETWEEN(1,27))</f>
        <v/>
      </c>
      <c r="E1757">
        <f>INDEX('d_분포'!$C$2:$C$5,RANDBETWEEN(1,4))*(0.9+0.2*RAND())</f>
        <v/>
      </c>
      <c r="F1757">
        <f>RAND()</f>
        <v/>
      </c>
      <c r="G1757">
        <f>IF('d_시나리오'!$J$3='d_시나리오'!$H$3,'d_시나리오'!$I$3,IF(F1757&lt;('d_시나리오'!$I$3-'d_시나리오'!$H$3)/('d_시나리오'!$J$3-'d_시나리오'!$H$3),'d_시나리오'!$H$3+SQRT(F1757*('d_시나리오'!$J$3-'d_시나리오'!$H$3)*('d_시나리오'!$I$3-'d_시나리오'!$H$3)),'d_시나리오'!$J$3-SQRT((1-F1757)*('d_시나리오'!$J$3-'d_시나리오'!$H$3)*('d_시나리오'!$J$3-'d_시나리오'!$I$3))))</f>
        <v/>
      </c>
      <c r="H1757">
        <f>RAND()</f>
        <v/>
      </c>
      <c r="I1757">
        <f>IF('d_시나리오'!$J$4='d_시나리오'!$H$4,'d_시나리오'!$I$4,IF(H1757&lt;('d_시나리오'!$I$4-'d_시나리오'!$H$4)/('d_시나리오'!$J$4-'d_시나리오'!$H$4),'d_시나리오'!$H$4+SQRT(H1757*('d_시나리오'!$J$4-'d_시나리오'!$H$4)*('d_시나리오'!$I$4-'d_시나리오'!$H$4)),'d_시나리오'!$J$4-SQRT((1-H1757)*('d_시나리오'!$J$4-'d_시나리오'!$H$4)*('d_시나리오'!$J$4-'d_시나리오'!$I$4))))</f>
        <v/>
      </c>
      <c r="J1757">
        <f>RAND()</f>
        <v/>
      </c>
      <c r="K1757">
        <f>IF('d_시나리오'!$J$5='d_시나리오'!$H$5,'d_시나리오'!$I$5,IF(J1757&lt;('d_시나리오'!$I$5-'d_시나리오'!$H$5)/('d_시나리오'!$J$5-'d_시나리오'!$H$5),'d_시나리오'!$H$5+SQRT(J1757*('d_시나리오'!$J$5-'d_시나리오'!$H$5)*('d_시나리오'!$I$5-'d_시나리오'!$H$5)),'d_시나리오'!$J$5-SQRT((1-J1757)*('d_시나리오'!$J$5-'d_시나리오'!$H$5)*('d_시나리오'!$J$5-'d_시나리오'!$I$5))))</f>
        <v/>
      </c>
      <c r="L1757">
        <f>RAND()</f>
        <v/>
      </c>
      <c r="M1757">
        <f>IF('d_시나리오'!$J$6='d_시나리오'!$H$6,'d_시나리오'!$I$6,IF(L1757&lt;('d_시나리오'!$I$6-'d_시나리오'!$H$6)/('d_시나리오'!$J$6-'d_시나리오'!$H$6),'d_시나리오'!$H$6+SQRT(L1757*('d_시나리오'!$J$6-'d_시나리오'!$H$6)*('d_시나리오'!$I$6-'d_시나리오'!$H$6)),'d_시나리오'!$J$6-SQRT((1-L1757)*('d_시나리오'!$J$6-'d_시나리오'!$H$6)*('d_시나리오'!$J$6-'d_시나리오'!$I$6))))</f>
        <v/>
      </c>
      <c r="N1757">
        <f>INDEX('d_분포'!$B$2:$B$57,RANDBETWEEN(1,56))</f>
        <v/>
      </c>
      <c r="O1757">
        <f>BETAINV(RAND(),5,5)</f>
        <v/>
      </c>
      <c r="P1757">
        <f>'d_고정'!$B$1*'6_기대효과'!$H$7*('d_시나리오'!$I$7/'d_고정'!$B$2)*B1757</f>
        <v/>
      </c>
      <c r="Q1757">
        <f>P1757*C1757</f>
        <v/>
      </c>
      <c r="R1757">
        <f>P1757*E1757</f>
        <v/>
      </c>
      <c r="S1757">
        <f>R1757*G1757</f>
        <v/>
      </c>
      <c r="T1757">
        <f>Q1757+S1757</f>
        <v/>
      </c>
      <c r="U1757">
        <f>(Q1757*D1757+S1757*I1757)*(1-O1757)</f>
        <v/>
      </c>
      <c r="V1757">
        <f>(R1757*K1757*N1757+'d_고정'!$B$3*('6_기대효과'!$H$7/8)*N1757*'d_고정'!$B$10*M1757*('6_기대효과'!$K$7/'d_고정'!$B$9))*(1-O1757)</f>
        <v/>
      </c>
      <c r="W1757">
        <f>(S1757*I1757+R1757*MAX(K1757-'d_고정'!$B$10*M1757*('6_기대효과'!$K$7/'d_고정'!$B$9),0)*N1757)*(1-O1757)</f>
        <v/>
      </c>
      <c r="X1757">
        <f>U1757+V1757</f>
        <v/>
      </c>
      <c r="Y1757">
        <f>U1757/('d_고정'!$B$5*'6_기대효과'!$H$7/8)/'d_고정'!$B$6</f>
        <v/>
      </c>
      <c r="Z1757">
        <f>U1757/('d_고정'!$B$8*'6_기대효과'!$H$7/8)</f>
        <v/>
      </c>
    </row>
    <row r="1758">
      <c r="A1758">
        <f>RAND()</f>
        <v/>
      </c>
      <c r="B1758">
        <f>IF('d_시나리오'!$J$2='d_시나리오'!$H$2,'d_시나리오'!$I$2,IF(A1758&lt;('d_시나리오'!$I$2-'d_시나리오'!$H$2)/('d_시나리오'!$J$2-'d_시나리오'!$H$2),'d_시나리오'!$H$2+SQRT(A1758*('d_시나리오'!$J$2-'d_시나리오'!$H$2)*('d_시나리오'!$I$2-'d_시나리오'!$H$2)),'d_시나리오'!$J$2-SQRT((1-A1758)*('d_시나리오'!$J$2-'d_시나리오'!$H$2)*('d_시나리오'!$J$2-'d_시나리오'!$I$2))))</f>
        <v/>
      </c>
      <c r="C1758">
        <f>BETAINV(RAND(),2,6)</f>
        <v/>
      </c>
      <c r="D1758">
        <f>INDEX('d_분포'!$A$2:$A$28,RANDBETWEEN(1,27))</f>
        <v/>
      </c>
      <c r="E1758">
        <f>INDEX('d_분포'!$C$2:$C$5,RANDBETWEEN(1,4))*(0.9+0.2*RAND())</f>
        <v/>
      </c>
      <c r="F1758">
        <f>RAND()</f>
        <v/>
      </c>
      <c r="G1758">
        <f>IF('d_시나리오'!$J$3='d_시나리오'!$H$3,'d_시나리오'!$I$3,IF(F1758&lt;('d_시나리오'!$I$3-'d_시나리오'!$H$3)/('d_시나리오'!$J$3-'d_시나리오'!$H$3),'d_시나리오'!$H$3+SQRT(F1758*('d_시나리오'!$J$3-'d_시나리오'!$H$3)*('d_시나리오'!$I$3-'d_시나리오'!$H$3)),'d_시나리오'!$J$3-SQRT((1-F1758)*('d_시나리오'!$J$3-'d_시나리오'!$H$3)*('d_시나리오'!$J$3-'d_시나리오'!$I$3))))</f>
        <v/>
      </c>
      <c r="H1758">
        <f>RAND()</f>
        <v/>
      </c>
      <c r="I1758">
        <f>IF('d_시나리오'!$J$4='d_시나리오'!$H$4,'d_시나리오'!$I$4,IF(H1758&lt;('d_시나리오'!$I$4-'d_시나리오'!$H$4)/('d_시나리오'!$J$4-'d_시나리오'!$H$4),'d_시나리오'!$H$4+SQRT(H1758*('d_시나리오'!$J$4-'d_시나리오'!$H$4)*('d_시나리오'!$I$4-'d_시나리오'!$H$4)),'d_시나리오'!$J$4-SQRT((1-H1758)*('d_시나리오'!$J$4-'d_시나리오'!$H$4)*('d_시나리오'!$J$4-'d_시나리오'!$I$4))))</f>
        <v/>
      </c>
      <c r="J1758">
        <f>RAND()</f>
        <v/>
      </c>
      <c r="K1758">
        <f>IF('d_시나리오'!$J$5='d_시나리오'!$H$5,'d_시나리오'!$I$5,IF(J1758&lt;('d_시나리오'!$I$5-'d_시나리오'!$H$5)/('d_시나리오'!$J$5-'d_시나리오'!$H$5),'d_시나리오'!$H$5+SQRT(J1758*('d_시나리오'!$J$5-'d_시나리오'!$H$5)*('d_시나리오'!$I$5-'d_시나리오'!$H$5)),'d_시나리오'!$J$5-SQRT((1-J1758)*('d_시나리오'!$J$5-'d_시나리오'!$H$5)*('d_시나리오'!$J$5-'d_시나리오'!$I$5))))</f>
        <v/>
      </c>
      <c r="L1758">
        <f>RAND()</f>
        <v/>
      </c>
      <c r="M1758">
        <f>IF('d_시나리오'!$J$6='d_시나리오'!$H$6,'d_시나리오'!$I$6,IF(L1758&lt;('d_시나리오'!$I$6-'d_시나리오'!$H$6)/('d_시나리오'!$J$6-'d_시나리오'!$H$6),'d_시나리오'!$H$6+SQRT(L1758*('d_시나리오'!$J$6-'d_시나리오'!$H$6)*('d_시나리오'!$I$6-'d_시나리오'!$H$6)),'d_시나리오'!$J$6-SQRT((1-L1758)*('d_시나리오'!$J$6-'d_시나리오'!$H$6)*('d_시나리오'!$J$6-'d_시나리오'!$I$6))))</f>
        <v/>
      </c>
      <c r="N1758">
        <f>INDEX('d_분포'!$B$2:$B$57,RANDBETWEEN(1,56))</f>
        <v/>
      </c>
      <c r="O1758">
        <f>BETAINV(RAND(),5,5)</f>
        <v/>
      </c>
      <c r="P1758">
        <f>'d_고정'!$B$1*'6_기대효과'!$H$7*('d_시나리오'!$I$7/'d_고정'!$B$2)*B1758</f>
        <v/>
      </c>
      <c r="Q1758">
        <f>P1758*C1758</f>
        <v/>
      </c>
      <c r="R1758">
        <f>P1758*E1758</f>
        <v/>
      </c>
      <c r="S1758">
        <f>R1758*G1758</f>
        <v/>
      </c>
      <c r="T1758">
        <f>Q1758+S1758</f>
        <v/>
      </c>
      <c r="U1758">
        <f>(Q1758*D1758+S1758*I1758)*(1-O1758)</f>
        <v/>
      </c>
      <c r="V1758">
        <f>(R1758*K1758*N1758+'d_고정'!$B$3*('6_기대효과'!$H$7/8)*N1758*'d_고정'!$B$10*M1758*('6_기대효과'!$K$7/'d_고정'!$B$9))*(1-O1758)</f>
        <v/>
      </c>
      <c r="W1758">
        <f>(S1758*I1758+R1758*MAX(K1758-'d_고정'!$B$10*M1758*('6_기대효과'!$K$7/'d_고정'!$B$9),0)*N1758)*(1-O1758)</f>
        <v/>
      </c>
      <c r="X1758">
        <f>U1758+V1758</f>
        <v/>
      </c>
      <c r="Y1758">
        <f>U1758/('d_고정'!$B$5*'6_기대효과'!$H$7/8)/'d_고정'!$B$6</f>
        <v/>
      </c>
      <c r="Z1758">
        <f>U1758/('d_고정'!$B$8*'6_기대효과'!$H$7/8)</f>
        <v/>
      </c>
    </row>
    <row r="1759">
      <c r="A1759">
        <f>RAND()</f>
        <v/>
      </c>
      <c r="B1759">
        <f>IF('d_시나리오'!$J$2='d_시나리오'!$H$2,'d_시나리오'!$I$2,IF(A1759&lt;('d_시나리오'!$I$2-'d_시나리오'!$H$2)/('d_시나리오'!$J$2-'d_시나리오'!$H$2),'d_시나리오'!$H$2+SQRT(A1759*('d_시나리오'!$J$2-'d_시나리오'!$H$2)*('d_시나리오'!$I$2-'d_시나리오'!$H$2)),'d_시나리오'!$J$2-SQRT((1-A1759)*('d_시나리오'!$J$2-'d_시나리오'!$H$2)*('d_시나리오'!$J$2-'d_시나리오'!$I$2))))</f>
        <v/>
      </c>
      <c r="C1759">
        <f>BETAINV(RAND(),2,6)</f>
        <v/>
      </c>
      <c r="D1759">
        <f>INDEX('d_분포'!$A$2:$A$28,RANDBETWEEN(1,27))</f>
        <v/>
      </c>
      <c r="E1759">
        <f>INDEX('d_분포'!$C$2:$C$5,RANDBETWEEN(1,4))*(0.9+0.2*RAND())</f>
        <v/>
      </c>
      <c r="F1759">
        <f>RAND()</f>
        <v/>
      </c>
      <c r="G1759">
        <f>IF('d_시나리오'!$J$3='d_시나리오'!$H$3,'d_시나리오'!$I$3,IF(F1759&lt;('d_시나리오'!$I$3-'d_시나리오'!$H$3)/('d_시나리오'!$J$3-'d_시나리오'!$H$3),'d_시나리오'!$H$3+SQRT(F1759*('d_시나리오'!$J$3-'d_시나리오'!$H$3)*('d_시나리오'!$I$3-'d_시나리오'!$H$3)),'d_시나리오'!$J$3-SQRT((1-F1759)*('d_시나리오'!$J$3-'d_시나리오'!$H$3)*('d_시나리오'!$J$3-'d_시나리오'!$I$3))))</f>
        <v/>
      </c>
      <c r="H1759">
        <f>RAND()</f>
        <v/>
      </c>
      <c r="I1759">
        <f>IF('d_시나리오'!$J$4='d_시나리오'!$H$4,'d_시나리오'!$I$4,IF(H1759&lt;('d_시나리오'!$I$4-'d_시나리오'!$H$4)/('d_시나리오'!$J$4-'d_시나리오'!$H$4),'d_시나리오'!$H$4+SQRT(H1759*('d_시나리오'!$J$4-'d_시나리오'!$H$4)*('d_시나리오'!$I$4-'d_시나리오'!$H$4)),'d_시나리오'!$J$4-SQRT((1-H1759)*('d_시나리오'!$J$4-'d_시나리오'!$H$4)*('d_시나리오'!$J$4-'d_시나리오'!$I$4))))</f>
        <v/>
      </c>
      <c r="J1759">
        <f>RAND()</f>
        <v/>
      </c>
      <c r="K1759">
        <f>IF('d_시나리오'!$J$5='d_시나리오'!$H$5,'d_시나리오'!$I$5,IF(J1759&lt;('d_시나리오'!$I$5-'d_시나리오'!$H$5)/('d_시나리오'!$J$5-'d_시나리오'!$H$5),'d_시나리오'!$H$5+SQRT(J1759*('d_시나리오'!$J$5-'d_시나리오'!$H$5)*('d_시나리오'!$I$5-'d_시나리오'!$H$5)),'d_시나리오'!$J$5-SQRT((1-J1759)*('d_시나리오'!$J$5-'d_시나리오'!$H$5)*('d_시나리오'!$J$5-'d_시나리오'!$I$5))))</f>
        <v/>
      </c>
      <c r="L1759">
        <f>RAND()</f>
        <v/>
      </c>
      <c r="M1759">
        <f>IF('d_시나리오'!$J$6='d_시나리오'!$H$6,'d_시나리오'!$I$6,IF(L1759&lt;('d_시나리오'!$I$6-'d_시나리오'!$H$6)/('d_시나리오'!$J$6-'d_시나리오'!$H$6),'d_시나리오'!$H$6+SQRT(L1759*('d_시나리오'!$J$6-'d_시나리오'!$H$6)*('d_시나리오'!$I$6-'d_시나리오'!$H$6)),'d_시나리오'!$J$6-SQRT((1-L1759)*('d_시나리오'!$J$6-'d_시나리오'!$H$6)*('d_시나리오'!$J$6-'d_시나리오'!$I$6))))</f>
        <v/>
      </c>
      <c r="N1759">
        <f>INDEX('d_분포'!$B$2:$B$57,RANDBETWEEN(1,56))</f>
        <v/>
      </c>
      <c r="O1759">
        <f>BETAINV(RAND(),5,5)</f>
        <v/>
      </c>
      <c r="P1759">
        <f>'d_고정'!$B$1*'6_기대효과'!$H$7*('d_시나리오'!$I$7/'d_고정'!$B$2)*B1759</f>
        <v/>
      </c>
      <c r="Q1759">
        <f>P1759*C1759</f>
        <v/>
      </c>
      <c r="R1759">
        <f>P1759*E1759</f>
        <v/>
      </c>
      <c r="S1759">
        <f>R1759*G1759</f>
        <v/>
      </c>
      <c r="T1759">
        <f>Q1759+S1759</f>
        <v/>
      </c>
      <c r="U1759">
        <f>(Q1759*D1759+S1759*I1759)*(1-O1759)</f>
        <v/>
      </c>
      <c r="V1759">
        <f>(R1759*K1759*N1759+'d_고정'!$B$3*('6_기대효과'!$H$7/8)*N1759*'d_고정'!$B$10*M1759*('6_기대효과'!$K$7/'d_고정'!$B$9))*(1-O1759)</f>
        <v/>
      </c>
      <c r="W1759">
        <f>(S1759*I1759+R1759*MAX(K1759-'d_고정'!$B$10*M1759*('6_기대효과'!$K$7/'d_고정'!$B$9),0)*N1759)*(1-O1759)</f>
        <v/>
      </c>
      <c r="X1759">
        <f>U1759+V1759</f>
        <v/>
      </c>
      <c r="Y1759">
        <f>U1759/('d_고정'!$B$5*'6_기대효과'!$H$7/8)/'d_고정'!$B$6</f>
        <v/>
      </c>
      <c r="Z1759">
        <f>U1759/('d_고정'!$B$8*'6_기대효과'!$H$7/8)</f>
        <v/>
      </c>
    </row>
    <row r="1760">
      <c r="A1760">
        <f>RAND()</f>
        <v/>
      </c>
      <c r="B1760">
        <f>IF('d_시나리오'!$J$2='d_시나리오'!$H$2,'d_시나리오'!$I$2,IF(A1760&lt;('d_시나리오'!$I$2-'d_시나리오'!$H$2)/('d_시나리오'!$J$2-'d_시나리오'!$H$2),'d_시나리오'!$H$2+SQRT(A1760*('d_시나리오'!$J$2-'d_시나리오'!$H$2)*('d_시나리오'!$I$2-'d_시나리오'!$H$2)),'d_시나리오'!$J$2-SQRT((1-A1760)*('d_시나리오'!$J$2-'d_시나리오'!$H$2)*('d_시나리오'!$J$2-'d_시나리오'!$I$2))))</f>
        <v/>
      </c>
      <c r="C1760">
        <f>BETAINV(RAND(),2,6)</f>
        <v/>
      </c>
      <c r="D1760">
        <f>INDEX('d_분포'!$A$2:$A$28,RANDBETWEEN(1,27))</f>
        <v/>
      </c>
      <c r="E1760">
        <f>INDEX('d_분포'!$C$2:$C$5,RANDBETWEEN(1,4))*(0.9+0.2*RAND())</f>
        <v/>
      </c>
      <c r="F1760">
        <f>RAND()</f>
        <v/>
      </c>
      <c r="G1760">
        <f>IF('d_시나리오'!$J$3='d_시나리오'!$H$3,'d_시나리오'!$I$3,IF(F1760&lt;('d_시나리오'!$I$3-'d_시나리오'!$H$3)/('d_시나리오'!$J$3-'d_시나리오'!$H$3),'d_시나리오'!$H$3+SQRT(F1760*('d_시나리오'!$J$3-'d_시나리오'!$H$3)*('d_시나리오'!$I$3-'d_시나리오'!$H$3)),'d_시나리오'!$J$3-SQRT((1-F1760)*('d_시나리오'!$J$3-'d_시나리오'!$H$3)*('d_시나리오'!$J$3-'d_시나리오'!$I$3))))</f>
        <v/>
      </c>
      <c r="H1760">
        <f>RAND()</f>
        <v/>
      </c>
      <c r="I1760">
        <f>IF('d_시나리오'!$J$4='d_시나리오'!$H$4,'d_시나리오'!$I$4,IF(H1760&lt;('d_시나리오'!$I$4-'d_시나리오'!$H$4)/('d_시나리오'!$J$4-'d_시나리오'!$H$4),'d_시나리오'!$H$4+SQRT(H1760*('d_시나리오'!$J$4-'d_시나리오'!$H$4)*('d_시나리오'!$I$4-'d_시나리오'!$H$4)),'d_시나리오'!$J$4-SQRT((1-H1760)*('d_시나리오'!$J$4-'d_시나리오'!$H$4)*('d_시나리오'!$J$4-'d_시나리오'!$I$4))))</f>
        <v/>
      </c>
      <c r="J1760">
        <f>RAND()</f>
        <v/>
      </c>
      <c r="K1760">
        <f>IF('d_시나리오'!$J$5='d_시나리오'!$H$5,'d_시나리오'!$I$5,IF(J1760&lt;('d_시나리오'!$I$5-'d_시나리오'!$H$5)/('d_시나리오'!$J$5-'d_시나리오'!$H$5),'d_시나리오'!$H$5+SQRT(J1760*('d_시나리오'!$J$5-'d_시나리오'!$H$5)*('d_시나리오'!$I$5-'d_시나리오'!$H$5)),'d_시나리오'!$J$5-SQRT((1-J1760)*('d_시나리오'!$J$5-'d_시나리오'!$H$5)*('d_시나리오'!$J$5-'d_시나리오'!$I$5))))</f>
        <v/>
      </c>
      <c r="L1760">
        <f>RAND()</f>
        <v/>
      </c>
      <c r="M1760">
        <f>IF('d_시나리오'!$J$6='d_시나리오'!$H$6,'d_시나리오'!$I$6,IF(L1760&lt;('d_시나리오'!$I$6-'d_시나리오'!$H$6)/('d_시나리오'!$J$6-'d_시나리오'!$H$6),'d_시나리오'!$H$6+SQRT(L1760*('d_시나리오'!$J$6-'d_시나리오'!$H$6)*('d_시나리오'!$I$6-'d_시나리오'!$H$6)),'d_시나리오'!$J$6-SQRT((1-L1760)*('d_시나리오'!$J$6-'d_시나리오'!$H$6)*('d_시나리오'!$J$6-'d_시나리오'!$I$6))))</f>
        <v/>
      </c>
      <c r="N1760">
        <f>INDEX('d_분포'!$B$2:$B$57,RANDBETWEEN(1,56))</f>
        <v/>
      </c>
      <c r="O1760">
        <f>BETAINV(RAND(),5,5)</f>
        <v/>
      </c>
      <c r="P1760">
        <f>'d_고정'!$B$1*'6_기대효과'!$H$7*('d_시나리오'!$I$7/'d_고정'!$B$2)*B1760</f>
        <v/>
      </c>
      <c r="Q1760">
        <f>P1760*C1760</f>
        <v/>
      </c>
      <c r="R1760">
        <f>P1760*E1760</f>
        <v/>
      </c>
      <c r="S1760">
        <f>R1760*G1760</f>
        <v/>
      </c>
      <c r="T1760">
        <f>Q1760+S1760</f>
        <v/>
      </c>
      <c r="U1760">
        <f>(Q1760*D1760+S1760*I1760)*(1-O1760)</f>
        <v/>
      </c>
      <c r="V1760">
        <f>(R1760*K1760*N1760+'d_고정'!$B$3*('6_기대효과'!$H$7/8)*N1760*'d_고정'!$B$10*M1760*('6_기대효과'!$K$7/'d_고정'!$B$9))*(1-O1760)</f>
        <v/>
      </c>
      <c r="W1760">
        <f>(S1760*I1760+R1760*MAX(K1760-'d_고정'!$B$10*M1760*('6_기대효과'!$K$7/'d_고정'!$B$9),0)*N1760)*(1-O1760)</f>
        <v/>
      </c>
      <c r="X1760">
        <f>U1760+V1760</f>
        <v/>
      </c>
      <c r="Y1760">
        <f>U1760/('d_고정'!$B$5*'6_기대효과'!$H$7/8)/'d_고정'!$B$6</f>
        <v/>
      </c>
      <c r="Z1760">
        <f>U1760/('d_고정'!$B$8*'6_기대효과'!$H$7/8)</f>
        <v/>
      </c>
    </row>
    <row r="1761">
      <c r="A1761">
        <f>RAND()</f>
        <v/>
      </c>
      <c r="B1761">
        <f>IF('d_시나리오'!$J$2='d_시나리오'!$H$2,'d_시나리오'!$I$2,IF(A1761&lt;('d_시나리오'!$I$2-'d_시나리오'!$H$2)/('d_시나리오'!$J$2-'d_시나리오'!$H$2),'d_시나리오'!$H$2+SQRT(A1761*('d_시나리오'!$J$2-'d_시나리오'!$H$2)*('d_시나리오'!$I$2-'d_시나리오'!$H$2)),'d_시나리오'!$J$2-SQRT((1-A1761)*('d_시나리오'!$J$2-'d_시나리오'!$H$2)*('d_시나리오'!$J$2-'d_시나리오'!$I$2))))</f>
        <v/>
      </c>
      <c r="C1761">
        <f>BETAINV(RAND(),2,6)</f>
        <v/>
      </c>
      <c r="D1761">
        <f>INDEX('d_분포'!$A$2:$A$28,RANDBETWEEN(1,27))</f>
        <v/>
      </c>
      <c r="E1761">
        <f>INDEX('d_분포'!$C$2:$C$5,RANDBETWEEN(1,4))*(0.9+0.2*RAND())</f>
        <v/>
      </c>
      <c r="F1761">
        <f>RAND()</f>
        <v/>
      </c>
      <c r="G1761">
        <f>IF('d_시나리오'!$J$3='d_시나리오'!$H$3,'d_시나리오'!$I$3,IF(F1761&lt;('d_시나리오'!$I$3-'d_시나리오'!$H$3)/('d_시나리오'!$J$3-'d_시나리오'!$H$3),'d_시나리오'!$H$3+SQRT(F1761*('d_시나리오'!$J$3-'d_시나리오'!$H$3)*('d_시나리오'!$I$3-'d_시나리오'!$H$3)),'d_시나리오'!$J$3-SQRT((1-F1761)*('d_시나리오'!$J$3-'d_시나리오'!$H$3)*('d_시나리오'!$J$3-'d_시나리오'!$I$3))))</f>
        <v/>
      </c>
      <c r="H1761">
        <f>RAND()</f>
        <v/>
      </c>
      <c r="I1761">
        <f>IF('d_시나리오'!$J$4='d_시나리오'!$H$4,'d_시나리오'!$I$4,IF(H1761&lt;('d_시나리오'!$I$4-'d_시나리오'!$H$4)/('d_시나리오'!$J$4-'d_시나리오'!$H$4),'d_시나리오'!$H$4+SQRT(H1761*('d_시나리오'!$J$4-'d_시나리오'!$H$4)*('d_시나리오'!$I$4-'d_시나리오'!$H$4)),'d_시나리오'!$J$4-SQRT((1-H1761)*('d_시나리오'!$J$4-'d_시나리오'!$H$4)*('d_시나리오'!$J$4-'d_시나리오'!$I$4))))</f>
        <v/>
      </c>
      <c r="J1761">
        <f>RAND()</f>
        <v/>
      </c>
      <c r="K1761">
        <f>IF('d_시나리오'!$J$5='d_시나리오'!$H$5,'d_시나리오'!$I$5,IF(J1761&lt;('d_시나리오'!$I$5-'d_시나리오'!$H$5)/('d_시나리오'!$J$5-'d_시나리오'!$H$5),'d_시나리오'!$H$5+SQRT(J1761*('d_시나리오'!$J$5-'d_시나리오'!$H$5)*('d_시나리오'!$I$5-'d_시나리오'!$H$5)),'d_시나리오'!$J$5-SQRT((1-J1761)*('d_시나리오'!$J$5-'d_시나리오'!$H$5)*('d_시나리오'!$J$5-'d_시나리오'!$I$5))))</f>
        <v/>
      </c>
      <c r="L1761">
        <f>RAND()</f>
        <v/>
      </c>
      <c r="M1761">
        <f>IF('d_시나리오'!$J$6='d_시나리오'!$H$6,'d_시나리오'!$I$6,IF(L1761&lt;('d_시나리오'!$I$6-'d_시나리오'!$H$6)/('d_시나리오'!$J$6-'d_시나리오'!$H$6),'d_시나리오'!$H$6+SQRT(L1761*('d_시나리오'!$J$6-'d_시나리오'!$H$6)*('d_시나리오'!$I$6-'d_시나리오'!$H$6)),'d_시나리오'!$J$6-SQRT((1-L1761)*('d_시나리오'!$J$6-'d_시나리오'!$H$6)*('d_시나리오'!$J$6-'d_시나리오'!$I$6))))</f>
        <v/>
      </c>
      <c r="N1761">
        <f>INDEX('d_분포'!$B$2:$B$57,RANDBETWEEN(1,56))</f>
        <v/>
      </c>
      <c r="O1761">
        <f>BETAINV(RAND(),5,5)</f>
        <v/>
      </c>
      <c r="P1761">
        <f>'d_고정'!$B$1*'6_기대효과'!$H$7*('d_시나리오'!$I$7/'d_고정'!$B$2)*B1761</f>
        <v/>
      </c>
      <c r="Q1761">
        <f>P1761*C1761</f>
        <v/>
      </c>
      <c r="R1761">
        <f>P1761*E1761</f>
        <v/>
      </c>
      <c r="S1761">
        <f>R1761*G1761</f>
        <v/>
      </c>
      <c r="T1761">
        <f>Q1761+S1761</f>
        <v/>
      </c>
      <c r="U1761">
        <f>(Q1761*D1761+S1761*I1761)*(1-O1761)</f>
        <v/>
      </c>
      <c r="V1761">
        <f>(R1761*K1761*N1761+'d_고정'!$B$3*('6_기대효과'!$H$7/8)*N1761*'d_고정'!$B$10*M1761*('6_기대효과'!$K$7/'d_고정'!$B$9))*(1-O1761)</f>
        <v/>
      </c>
      <c r="W1761">
        <f>(S1761*I1761+R1761*MAX(K1761-'d_고정'!$B$10*M1761*('6_기대효과'!$K$7/'d_고정'!$B$9),0)*N1761)*(1-O1761)</f>
        <v/>
      </c>
      <c r="X1761">
        <f>U1761+V1761</f>
        <v/>
      </c>
      <c r="Y1761">
        <f>U1761/('d_고정'!$B$5*'6_기대효과'!$H$7/8)/'d_고정'!$B$6</f>
        <v/>
      </c>
      <c r="Z1761">
        <f>U1761/('d_고정'!$B$8*'6_기대효과'!$H$7/8)</f>
        <v/>
      </c>
    </row>
    <row r="1762">
      <c r="A1762">
        <f>RAND()</f>
        <v/>
      </c>
      <c r="B1762">
        <f>IF('d_시나리오'!$J$2='d_시나리오'!$H$2,'d_시나리오'!$I$2,IF(A1762&lt;('d_시나리오'!$I$2-'d_시나리오'!$H$2)/('d_시나리오'!$J$2-'d_시나리오'!$H$2),'d_시나리오'!$H$2+SQRT(A1762*('d_시나리오'!$J$2-'d_시나리오'!$H$2)*('d_시나리오'!$I$2-'d_시나리오'!$H$2)),'d_시나리오'!$J$2-SQRT((1-A1762)*('d_시나리오'!$J$2-'d_시나리오'!$H$2)*('d_시나리오'!$J$2-'d_시나리오'!$I$2))))</f>
        <v/>
      </c>
      <c r="C1762">
        <f>BETAINV(RAND(),2,6)</f>
        <v/>
      </c>
      <c r="D1762">
        <f>INDEX('d_분포'!$A$2:$A$28,RANDBETWEEN(1,27))</f>
        <v/>
      </c>
      <c r="E1762">
        <f>INDEX('d_분포'!$C$2:$C$5,RANDBETWEEN(1,4))*(0.9+0.2*RAND())</f>
        <v/>
      </c>
      <c r="F1762">
        <f>RAND()</f>
        <v/>
      </c>
      <c r="G1762">
        <f>IF('d_시나리오'!$J$3='d_시나리오'!$H$3,'d_시나리오'!$I$3,IF(F1762&lt;('d_시나리오'!$I$3-'d_시나리오'!$H$3)/('d_시나리오'!$J$3-'d_시나리오'!$H$3),'d_시나리오'!$H$3+SQRT(F1762*('d_시나리오'!$J$3-'d_시나리오'!$H$3)*('d_시나리오'!$I$3-'d_시나리오'!$H$3)),'d_시나리오'!$J$3-SQRT((1-F1762)*('d_시나리오'!$J$3-'d_시나리오'!$H$3)*('d_시나리오'!$J$3-'d_시나리오'!$I$3))))</f>
        <v/>
      </c>
      <c r="H1762">
        <f>RAND()</f>
        <v/>
      </c>
      <c r="I1762">
        <f>IF('d_시나리오'!$J$4='d_시나리오'!$H$4,'d_시나리오'!$I$4,IF(H1762&lt;('d_시나리오'!$I$4-'d_시나리오'!$H$4)/('d_시나리오'!$J$4-'d_시나리오'!$H$4),'d_시나리오'!$H$4+SQRT(H1762*('d_시나리오'!$J$4-'d_시나리오'!$H$4)*('d_시나리오'!$I$4-'d_시나리오'!$H$4)),'d_시나리오'!$J$4-SQRT((1-H1762)*('d_시나리오'!$J$4-'d_시나리오'!$H$4)*('d_시나리오'!$J$4-'d_시나리오'!$I$4))))</f>
        <v/>
      </c>
      <c r="J1762">
        <f>RAND()</f>
        <v/>
      </c>
      <c r="K1762">
        <f>IF('d_시나리오'!$J$5='d_시나리오'!$H$5,'d_시나리오'!$I$5,IF(J1762&lt;('d_시나리오'!$I$5-'d_시나리오'!$H$5)/('d_시나리오'!$J$5-'d_시나리오'!$H$5),'d_시나리오'!$H$5+SQRT(J1762*('d_시나리오'!$J$5-'d_시나리오'!$H$5)*('d_시나리오'!$I$5-'d_시나리오'!$H$5)),'d_시나리오'!$J$5-SQRT((1-J1762)*('d_시나리오'!$J$5-'d_시나리오'!$H$5)*('d_시나리오'!$J$5-'d_시나리오'!$I$5))))</f>
        <v/>
      </c>
      <c r="L1762">
        <f>RAND()</f>
        <v/>
      </c>
      <c r="M1762">
        <f>IF('d_시나리오'!$J$6='d_시나리오'!$H$6,'d_시나리오'!$I$6,IF(L1762&lt;('d_시나리오'!$I$6-'d_시나리오'!$H$6)/('d_시나리오'!$J$6-'d_시나리오'!$H$6),'d_시나리오'!$H$6+SQRT(L1762*('d_시나리오'!$J$6-'d_시나리오'!$H$6)*('d_시나리오'!$I$6-'d_시나리오'!$H$6)),'d_시나리오'!$J$6-SQRT((1-L1762)*('d_시나리오'!$J$6-'d_시나리오'!$H$6)*('d_시나리오'!$J$6-'d_시나리오'!$I$6))))</f>
        <v/>
      </c>
      <c r="N1762">
        <f>INDEX('d_분포'!$B$2:$B$57,RANDBETWEEN(1,56))</f>
        <v/>
      </c>
      <c r="O1762">
        <f>BETAINV(RAND(),5,5)</f>
        <v/>
      </c>
      <c r="P1762">
        <f>'d_고정'!$B$1*'6_기대효과'!$H$7*('d_시나리오'!$I$7/'d_고정'!$B$2)*B1762</f>
        <v/>
      </c>
      <c r="Q1762">
        <f>P1762*C1762</f>
        <v/>
      </c>
      <c r="R1762">
        <f>P1762*E1762</f>
        <v/>
      </c>
      <c r="S1762">
        <f>R1762*G1762</f>
        <v/>
      </c>
      <c r="T1762">
        <f>Q1762+S1762</f>
        <v/>
      </c>
      <c r="U1762">
        <f>(Q1762*D1762+S1762*I1762)*(1-O1762)</f>
        <v/>
      </c>
      <c r="V1762">
        <f>(R1762*K1762*N1762+'d_고정'!$B$3*('6_기대효과'!$H$7/8)*N1762*'d_고정'!$B$10*M1762*('6_기대효과'!$K$7/'d_고정'!$B$9))*(1-O1762)</f>
        <v/>
      </c>
      <c r="W1762">
        <f>(S1762*I1762+R1762*MAX(K1762-'d_고정'!$B$10*M1762*('6_기대효과'!$K$7/'d_고정'!$B$9),0)*N1762)*(1-O1762)</f>
        <v/>
      </c>
      <c r="X1762">
        <f>U1762+V1762</f>
        <v/>
      </c>
      <c r="Y1762">
        <f>U1762/('d_고정'!$B$5*'6_기대효과'!$H$7/8)/'d_고정'!$B$6</f>
        <v/>
      </c>
      <c r="Z1762">
        <f>U1762/('d_고정'!$B$8*'6_기대효과'!$H$7/8)</f>
        <v/>
      </c>
    </row>
    <row r="1763">
      <c r="A1763">
        <f>RAND()</f>
        <v/>
      </c>
      <c r="B1763">
        <f>IF('d_시나리오'!$J$2='d_시나리오'!$H$2,'d_시나리오'!$I$2,IF(A1763&lt;('d_시나리오'!$I$2-'d_시나리오'!$H$2)/('d_시나리오'!$J$2-'d_시나리오'!$H$2),'d_시나리오'!$H$2+SQRT(A1763*('d_시나리오'!$J$2-'d_시나리오'!$H$2)*('d_시나리오'!$I$2-'d_시나리오'!$H$2)),'d_시나리오'!$J$2-SQRT((1-A1763)*('d_시나리오'!$J$2-'d_시나리오'!$H$2)*('d_시나리오'!$J$2-'d_시나리오'!$I$2))))</f>
        <v/>
      </c>
      <c r="C1763">
        <f>BETAINV(RAND(),2,6)</f>
        <v/>
      </c>
      <c r="D1763">
        <f>INDEX('d_분포'!$A$2:$A$28,RANDBETWEEN(1,27))</f>
        <v/>
      </c>
      <c r="E1763">
        <f>INDEX('d_분포'!$C$2:$C$5,RANDBETWEEN(1,4))*(0.9+0.2*RAND())</f>
        <v/>
      </c>
      <c r="F1763">
        <f>RAND()</f>
        <v/>
      </c>
      <c r="G1763">
        <f>IF('d_시나리오'!$J$3='d_시나리오'!$H$3,'d_시나리오'!$I$3,IF(F1763&lt;('d_시나리오'!$I$3-'d_시나리오'!$H$3)/('d_시나리오'!$J$3-'d_시나리오'!$H$3),'d_시나리오'!$H$3+SQRT(F1763*('d_시나리오'!$J$3-'d_시나리오'!$H$3)*('d_시나리오'!$I$3-'d_시나리오'!$H$3)),'d_시나리오'!$J$3-SQRT((1-F1763)*('d_시나리오'!$J$3-'d_시나리오'!$H$3)*('d_시나리오'!$J$3-'d_시나리오'!$I$3))))</f>
        <v/>
      </c>
      <c r="H1763">
        <f>RAND()</f>
        <v/>
      </c>
      <c r="I1763">
        <f>IF('d_시나리오'!$J$4='d_시나리오'!$H$4,'d_시나리오'!$I$4,IF(H1763&lt;('d_시나리오'!$I$4-'d_시나리오'!$H$4)/('d_시나리오'!$J$4-'d_시나리오'!$H$4),'d_시나리오'!$H$4+SQRT(H1763*('d_시나리오'!$J$4-'d_시나리오'!$H$4)*('d_시나리오'!$I$4-'d_시나리오'!$H$4)),'d_시나리오'!$J$4-SQRT((1-H1763)*('d_시나리오'!$J$4-'d_시나리오'!$H$4)*('d_시나리오'!$J$4-'d_시나리오'!$I$4))))</f>
        <v/>
      </c>
      <c r="J1763">
        <f>RAND()</f>
        <v/>
      </c>
      <c r="K1763">
        <f>IF('d_시나리오'!$J$5='d_시나리오'!$H$5,'d_시나리오'!$I$5,IF(J1763&lt;('d_시나리오'!$I$5-'d_시나리오'!$H$5)/('d_시나리오'!$J$5-'d_시나리오'!$H$5),'d_시나리오'!$H$5+SQRT(J1763*('d_시나리오'!$J$5-'d_시나리오'!$H$5)*('d_시나리오'!$I$5-'d_시나리오'!$H$5)),'d_시나리오'!$J$5-SQRT((1-J1763)*('d_시나리오'!$J$5-'d_시나리오'!$H$5)*('d_시나리오'!$J$5-'d_시나리오'!$I$5))))</f>
        <v/>
      </c>
      <c r="L1763">
        <f>RAND()</f>
        <v/>
      </c>
      <c r="M1763">
        <f>IF('d_시나리오'!$J$6='d_시나리오'!$H$6,'d_시나리오'!$I$6,IF(L1763&lt;('d_시나리오'!$I$6-'d_시나리오'!$H$6)/('d_시나리오'!$J$6-'d_시나리오'!$H$6),'d_시나리오'!$H$6+SQRT(L1763*('d_시나리오'!$J$6-'d_시나리오'!$H$6)*('d_시나리오'!$I$6-'d_시나리오'!$H$6)),'d_시나리오'!$J$6-SQRT((1-L1763)*('d_시나리오'!$J$6-'d_시나리오'!$H$6)*('d_시나리오'!$J$6-'d_시나리오'!$I$6))))</f>
        <v/>
      </c>
      <c r="N1763">
        <f>INDEX('d_분포'!$B$2:$B$57,RANDBETWEEN(1,56))</f>
        <v/>
      </c>
      <c r="O1763">
        <f>BETAINV(RAND(),5,5)</f>
        <v/>
      </c>
      <c r="P1763">
        <f>'d_고정'!$B$1*'6_기대효과'!$H$7*('d_시나리오'!$I$7/'d_고정'!$B$2)*B1763</f>
        <v/>
      </c>
      <c r="Q1763">
        <f>P1763*C1763</f>
        <v/>
      </c>
      <c r="R1763">
        <f>P1763*E1763</f>
        <v/>
      </c>
      <c r="S1763">
        <f>R1763*G1763</f>
        <v/>
      </c>
      <c r="T1763">
        <f>Q1763+S1763</f>
        <v/>
      </c>
      <c r="U1763">
        <f>(Q1763*D1763+S1763*I1763)*(1-O1763)</f>
        <v/>
      </c>
      <c r="V1763">
        <f>(R1763*K1763*N1763+'d_고정'!$B$3*('6_기대효과'!$H$7/8)*N1763*'d_고정'!$B$10*M1763*('6_기대효과'!$K$7/'d_고정'!$B$9))*(1-O1763)</f>
        <v/>
      </c>
      <c r="W1763">
        <f>(S1763*I1763+R1763*MAX(K1763-'d_고정'!$B$10*M1763*('6_기대효과'!$K$7/'d_고정'!$B$9),0)*N1763)*(1-O1763)</f>
        <v/>
      </c>
      <c r="X1763">
        <f>U1763+V1763</f>
        <v/>
      </c>
      <c r="Y1763">
        <f>U1763/('d_고정'!$B$5*'6_기대효과'!$H$7/8)/'d_고정'!$B$6</f>
        <v/>
      </c>
      <c r="Z1763">
        <f>U1763/('d_고정'!$B$8*'6_기대효과'!$H$7/8)</f>
        <v/>
      </c>
    </row>
    <row r="1764">
      <c r="A1764">
        <f>RAND()</f>
        <v/>
      </c>
      <c r="B1764">
        <f>IF('d_시나리오'!$J$2='d_시나리오'!$H$2,'d_시나리오'!$I$2,IF(A1764&lt;('d_시나리오'!$I$2-'d_시나리오'!$H$2)/('d_시나리오'!$J$2-'d_시나리오'!$H$2),'d_시나리오'!$H$2+SQRT(A1764*('d_시나리오'!$J$2-'d_시나리오'!$H$2)*('d_시나리오'!$I$2-'d_시나리오'!$H$2)),'d_시나리오'!$J$2-SQRT((1-A1764)*('d_시나리오'!$J$2-'d_시나리오'!$H$2)*('d_시나리오'!$J$2-'d_시나리오'!$I$2))))</f>
        <v/>
      </c>
      <c r="C1764">
        <f>BETAINV(RAND(),2,6)</f>
        <v/>
      </c>
      <c r="D1764">
        <f>INDEX('d_분포'!$A$2:$A$28,RANDBETWEEN(1,27))</f>
        <v/>
      </c>
      <c r="E1764">
        <f>INDEX('d_분포'!$C$2:$C$5,RANDBETWEEN(1,4))*(0.9+0.2*RAND())</f>
        <v/>
      </c>
      <c r="F1764">
        <f>RAND()</f>
        <v/>
      </c>
      <c r="G1764">
        <f>IF('d_시나리오'!$J$3='d_시나리오'!$H$3,'d_시나리오'!$I$3,IF(F1764&lt;('d_시나리오'!$I$3-'d_시나리오'!$H$3)/('d_시나리오'!$J$3-'d_시나리오'!$H$3),'d_시나리오'!$H$3+SQRT(F1764*('d_시나리오'!$J$3-'d_시나리오'!$H$3)*('d_시나리오'!$I$3-'d_시나리오'!$H$3)),'d_시나리오'!$J$3-SQRT((1-F1764)*('d_시나리오'!$J$3-'d_시나리오'!$H$3)*('d_시나리오'!$J$3-'d_시나리오'!$I$3))))</f>
        <v/>
      </c>
      <c r="H1764">
        <f>RAND()</f>
        <v/>
      </c>
      <c r="I1764">
        <f>IF('d_시나리오'!$J$4='d_시나리오'!$H$4,'d_시나리오'!$I$4,IF(H1764&lt;('d_시나리오'!$I$4-'d_시나리오'!$H$4)/('d_시나리오'!$J$4-'d_시나리오'!$H$4),'d_시나리오'!$H$4+SQRT(H1764*('d_시나리오'!$J$4-'d_시나리오'!$H$4)*('d_시나리오'!$I$4-'d_시나리오'!$H$4)),'d_시나리오'!$J$4-SQRT((1-H1764)*('d_시나리오'!$J$4-'d_시나리오'!$H$4)*('d_시나리오'!$J$4-'d_시나리오'!$I$4))))</f>
        <v/>
      </c>
      <c r="J1764">
        <f>RAND()</f>
        <v/>
      </c>
      <c r="K1764">
        <f>IF('d_시나리오'!$J$5='d_시나리오'!$H$5,'d_시나리오'!$I$5,IF(J1764&lt;('d_시나리오'!$I$5-'d_시나리오'!$H$5)/('d_시나리오'!$J$5-'d_시나리오'!$H$5),'d_시나리오'!$H$5+SQRT(J1764*('d_시나리오'!$J$5-'d_시나리오'!$H$5)*('d_시나리오'!$I$5-'d_시나리오'!$H$5)),'d_시나리오'!$J$5-SQRT((1-J1764)*('d_시나리오'!$J$5-'d_시나리오'!$H$5)*('d_시나리오'!$J$5-'d_시나리오'!$I$5))))</f>
        <v/>
      </c>
      <c r="L1764">
        <f>RAND()</f>
        <v/>
      </c>
      <c r="M1764">
        <f>IF('d_시나리오'!$J$6='d_시나리오'!$H$6,'d_시나리오'!$I$6,IF(L1764&lt;('d_시나리오'!$I$6-'d_시나리오'!$H$6)/('d_시나리오'!$J$6-'d_시나리오'!$H$6),'d_시나리오'!$H$6+SQRT(L1764*('d_시나리오'!$J$6-'d_시나리오'!$H$6)*('d_시나리오'!$I$6-'d_시나리오'!$H$6)),'d_시나리오'!$J$6-SQRT((1-L1764)*('d_시나리오'!$J$6-'d_시나리오'!$H$6)*('d_시나리오'!$J$6-'d_시나리오'!$I$6))))</f>
        <v/>
      </c>
      <c r="N1764">
        <f>INDEX('d_분포'!$B$2:$B$57,RANDBETWEEN(1,56))</f>
        <v/>
      </c>
      <c r="O1764">
        <f>BETAINV(RAND(),5,5)</f>
        <v/>
      </c>
      <c r="P1764">
        <f>'d_고정'!$B$1*'6_기대효과'!$H$7*('d_시나리오'!$I$7/'d_고정'!$B$2)*B1764</f>
        <v/>
      </c>
      <c r="Q1764">
        <f>P1764*C1764</f>
        <v/>
      </c>
      <c r="R1764">
        <f>P1764*E1764</f>
        <v/>
      </c>
      <c r="S1764">
        <f>R1764*G1764</f>
        <v/>
      </c>
      <c r="T1764">
        <f>Q1764+S1764</f>
        <v/>
      </c>
      <c r="U1764">
        <f>(Q1764*D1764+S1764*I1764)*(1-O1764)</f>
        <v/>
      </c>
      <c r="V1764">
        <f>(R1764*K1764*N1764+'d_고정'!$B$3*('6_기대효과'!$H$7/8)*N1764*'d_고정'!$B$10*M1764*('6_기대효과'!$K$7/'d_고정'!$B$9))*(1-O1764)</f>
        <v/>
      </c>
      <c r="W1764">
        <f>(S1764*I1764+R1764*MAX(K1764-'d_고정'!$B$10*M1764*('6_기대효과'!$K$7/'d_고정'!$B$9),0)*N1764)*(1-O1764)</f>
        <v/>
      </c>
      <c r="X1764">
        <f>U1764+V1764</f>
        <v/>
      </c>
      <c r="Y1764">
        <f>U1764/('d_고정'!$B$5*'6_기대효과'!$H$7/8)/'d_고정'!$B$6</f>
        <v/>
      </c>
      <c r="Z1764">
        <f>U1764/('d_고정'!$B$8*'6_기대효과'!$H$7/8)</f>
        <v/>
      </c>
    </row>
    <row r="1765">
      <c r="A1765">
        <f>RAND()</f>
        <v/>
      </c>
      <c r="B1765">
        <f>IF('d_시나리오'!$J$2='d_시나리오'!$H$2,'d_시나리오'!$I$2,IF(A1765&lt;('d_시나리오'!$I$2-'d_시나리오'!$H$2)/('d_시나리오'!$J$2-'d_시나리오'!$H$2),'d_시나리오'!$H$2+SQRT(A1765*('d_시나리오'!$J$2-'d_시나리오'!$H$2)*('d_시나리오'!$I$2-'d_시나리오'!$H$2)),'d_시나리오'!$J$2-SQRT((1-A1765)*('d_시나리오'!$J$2-'d_시나리오'!$H$2)*('d_시나리오'!$J$2-'d_시나리오'!$I$2))))</f>
        <v/>
      </c>
      <c r="C1765">
        <f>BETAINV(RAND(),2,6)</f>
        <v/>
      </c>
      <c r="D1765">
        <f>INDEX('d_분포'!$A$2:$A$28,RANDBETWEEN(1,27))</f>
        <v/>
      </c>
      <c r="E1765">
        <f>INDEX('d_분포'!$C$2:$C$5,RANDBETWEEN(1,4))*(0.9+0.2*RAND())</f>
        <v/>
      </c>
      <c r="F1765">
        <f>RAND()</f>
        <v/>
      </c>
      <c r="G1765">
        <f>IF('d_시나리오'!$J$3='d_시나리오'!$H$3,'d_시나리오'!$I$3,IF(F1765&lt;('d_시나리오'!$I$3-'d_시나리오'!$H$3)/('d_시나리오'!$J$3-'d_시나리오'!$H$3),'d_시나리오'!$H$3+SQRT(F1765*('d_시나리오'!$J$3-'d_시나리오'!$H$3)*('d_시나리오'!$I$3-'d_시나리오'!$H$3)),'d_시나리오'!$J$3-SQRT((1-F1765)*('d_시나리오'!$J$3-'d_시나리오'!$H$3)*('d_시나리오'!$J$3-'d_시나리오'!$I$3))))</f>
        <v/>
      </c>
      <c r="H1765">
        <f>RAND()</f>
        <v/>
      </c>
      <c r="I1765">
        <f>IF('d_시나리오'!$J$4='d_시나리오'!$H$4,'d_시나리오'!$I$4,IF(H1765&lt;('d_시나리오'!$I$4-'d_시나리오'!$H$4)/('d_시나리오'!$J$4-'d_시나리오'!$H$4),'d_시나리오'!$H$4+SQRT(H1765*('d_시나리오'!$J$4-'d_시나리오'!$H$4)*('d_시나리오'!$I$4-'d_시나리오'!$H$4)),'d_시나리오'!$J$4-SQRT((1-H1765)*('d_시나리오'!$J$4-'d_시나리오'!$H$4)*('d_시나리오'!$J$4-'d_시나리오'!$I$4))))</f>
        <v/>
      </c>
      <c r="J1765">
        <f>RAND()</f>
        <v/>
      </c>
      <c r="K1765">
        <f>IF('d_시나리오'!$J$5='d_시나리오'!$H$5,'d_시나리오'!$I$5,IF(J1765&lt;('d_시나리오'!$I$5-'d_시나리오'!$H$5)/('d_시나리오'!$J$5-'d_시나리오'!$H$5),'d_시나리오'!$H$5+SQRT(J1765*('d_시나리오'!$J$5-'d_시나리오'!$H$5)*('d_시나리오'!$I$5-'d_시나리오'!$H$5)),'d_시나리오'!$J$5-SQRT((1-J1765)*('d_시나리오'!$J$5-'d_시나리오'!$H$5)*('d_시나리오'!$J$5-'d_시나리오'!$I$5))))</f>
        <v/>
      </c>
      <c r="L1765">
        <f>RAND()</f>
        <v/>
      </c>
      <c r="M1765">
        <f>IF('d_시나리오'!$J$6='d_시나리오'!$H$6,'d_시나리오'!$I$6,IF(L1765&lt;('d_시나리오'!$I$6-'d_시나리오'!$H$6)/('d_시나리오'!$J$6-'d_시나리오'!$H$6),'d_시나리오'!$H$6+SQRT(L1765*('d_시나리오'!$J$6-'d_시나리오'!$H$6)*('d_시나리오'!$I$6-'d_시나리오'!$H$6)),'d_시나리오'!$J$6-SQRT((1-L1765)*('d_시나리오'!$J$6-'d_시나리오'!$H$6)*('d_시나리오'!$J$6-'d_시나리오'!$I$6))))</f>
        <v/>
      </c>
      <c r="N1765">
        <f>INDEX('d_분포'!$B$2:$B$57,RANDBETWEEN(1,56))</f>
        <v/>
      </c>
      <c r="O1765">
        <f>BETAINV(RAND(),5,5)</f>
        <v/>
      </c>
      <c r="P1765">
        <f>'d_고정'!$B$1*'6_기대효과'!$H$7*('d_시나리오'!$I$7/'d_고정'!$B$2)*B1765</f>
        <v/>
      </c>
      <c r="Q1765">
        <f>P1765*C1765</f>
        <v/>
      </c>
      <c r="R1765">
        <f>P1765*E1765</f>
        <v/>
      </c>
      <c r="S1765">
        <f>R1765*G1765</f>
        <v/>
      </c>
      <c r="T1765">
        <f>Q1765+S1765</f>
        <v/>
      </c>
      <c r="U1765">
        <f>(Q1765*D1765+S1765*I1765)*(1-O1765)</f>
        <v/>
      </c>
      <c r="V1765">
        <f>(R1765*K1765*N1765+'d_고정'!$B$3*('6_기대효과'!$H$7/8)*N1765*'d_고정'!$B$10*M1765*('6_기대효과'!$K$7/'d_고정'!$B$9))*(1-O1765)</f>
        <v/>
      </c>
      <c r="W1765">
        <f>(S1765*I1765+R1765*MAX(K1765-'d_고정'!$B$10*M1765*('6_기대효과'!$K$7/'d_고정'!$B$9),0)*N1765)*(1-O1765)</f>
        <v/>
      </c>
      <c r="X1765">
        <f>U1765+V1765</f>
        <v/>
      </c>
      <c r="Y1765">
        <f>U1765/('d_고정'!$B$5*'6_기대효과'!$H$7/8)/'d_고정'!$B$6</f>
        <v/>
      </c>
      <c r="Z1765">
        <f>U1765/('d_고정'!$B$8*'6_기대효과'!$H$7/8)</f>
        <v/>
      </c>
    </row>
    <row r="1766">
      <c r="A1766">
        <f>RAND()</f>
        <v/>
      </c>
      <c r="B1766">
        <f>IF('d_시나리오'!$J$2='d_시나리오'!$H$2,'d_시나리오'!$I$2,IF(A1766&lt;('d_시나리오'!$I$2-'d_시나리오'!$H$2)/('d_시나리오'!$J$2-'d_시나리오'!$H$2),'d_시나리오'!$H$2+SQRT(A1766*('d_시나리오'!$J$2-'d_시나리오'!$H$2)*('d_시나리오'!$I$2-'d_시나리오'!$H$2)),'d_시나리오'!$J$2-SQRT((1-A1766)*('d_시나리오'!$J$2-'d_시나리오'!$H$2)*('d_시나리오'!$J$2-'d_시나리오'!$I$2))))</f>
        <v/>
      </c>
      <c r="C1766">
        <f>BETAINV(RAND(),2,6)</f>
        <v/>
      </c>
      <c r="D1766">
        <f>INDEX('d_분포'!$A$2:$A$28,RANDBETWEEN(1,27))</f>
        <v/>
      </c>
      <c r="E1766">
        <f>INDEX('d_분포'!$C$2:$C$5,RANDBETWEEN(1,4))*(0.9+0.2*RAND())</f>
        <v/>
      </c>
      <c r="F1766">
        <f>RAND()</f>
        <v/>
      </c>
      <c r="G1766">
        <f>IF('d_시나리오'!$J$3='d_시나리오'!$H$3,'d_시나리오'!$I$3,IF(F1766&lt;('d_시나리오'!$I$3-'d_시나리오'!$H$3)/('d_시나리오'!$J$3-'d_시나리오'!$H$3),'d_시나리오'!$H$3+SQRT(F1766*('d_시나리오'!$J$3-'d_시나리오'!$H$3)*('d_시나리오'!$I$3-'d_시나리오'!$H$3)),'d_시나리오'!$J$3-SQRT((1-F1766)*('d_시나리오'!$J$3-'d_시나리오'!$H$3)*('d_시나리오'!$J$3-'d_시나리오'!$I$3))))</f>
        <v/>
      </c>
      <c r="H1766">
        <f>RAND()</f>
        <v/>
      </c>
      <c r="I1766">
        <f>IF('d_시나리오'!$J$4='d_시나리오'!$H$4,'d_시나리오'!$I$4,IF(H1766&lt;('d_시나리오'!$I$4-'d_시나리오'!$H$4)/('d_시나리오'!$J$4-'d_시나리오'!$H$4),'d_시나리오'!$H$4+SQRT(H1766*('d_시나리오'!$J$4-'d_시나리오'!$H$4)*('d_시나리오'!$I$4-'d_시나리오'!$H$4)),'d_시나리오'!$J$4-SQRT((1-H1766)*('d_시나리오'!$J$4-'d_시나리오'!$H$4)*('d_시나리오'!$J$4-'d_시나리오'!$I$4))))</f>
        <v/>
      </c>
      <c r="J1766">
        <f>RAND()</f>
        <v/>
      </c>
      <c r="K1766">
        <f>IF('d_시나리오'!$J$5='d_시나리오'!$H$5,'d_시나리오'!$I$5,IF(J1766&lt;('d_시나리오'!$I$5-'d_시나리오'!$H$5)/('d_시나리오'!$J$5-'d_시나리오'!$H$5),'d_시나리오'!$H$5+SQRT(J1766*('d_시나리오'!$J$5-'d_시나리오'!$H$5)*('d_시나리오'!$I$5-'d_시나리오'!$H$5)),'d_시나리오'!$J$5-SQRT((1-J1766)*('d_시나리오'!$J$5-'d_시나리오'!$H$5)*('d_시나리오'!$J$5-'d_시나리오'!$I$5))))</f>
        <v/>
      </c>
      <c r="L1766">
        <f>RAND()</f>
        <v/>
      </c>
      <c r="M1766">
        <f>IF('d_시나리오'!$J$6='d_시나리오'!$H$6,'d_시나리오'!$I$6,IF(L1766&lt;('d_시나리오'!$I$6-'d_시나리오'!$H$6)/('d_시나리오'!$J$6-'d_시나리오'!$H$6),'d_시나리오'!$H$6+SQRT(L1766*('d_시나리오'!$J$6-'d_시나리오'!$H$6)*('d_시나리오'!$I$6-'d_시나리오'!$H$6)),'d_시나리오'!$J$6-SQRT((1-L1766)*('d_시나리오'!$J$6-'d_시나리오'!$H$6)*('d_시나리오'!$J$6-'d_시나리오'!$I$6))))</f>
        <v/>
      </c>
      <c r="N1766">
        <f>INDEX('d_분포'!$B$2:$B$57,RANDBETWEEN(1,56))</f>
        <v/>
      </c>
      <c r="O1766">
        <f>BETAINV(RAND(),5,5)</f>
        <v/>
      </c>
      <c r="P1766">
        <f>'d_고정'!$B$1*'6_기대효과'!$H$7*('d_시나리오'!$I$7/'d_고정'!$B$2)*B1766</f>
        <v/>
      </c>
      <c r="Q1766">
        <f>P1766*C1766</f>
        <v/>
      </c>
      <c r="R1766">
        <f>P1766*E1766</f>
        <v/>
      </c>
      <c r="S1766">
        <f>R1766*G1766</f>
        <v/>
      </c>
      <c r="T1766">
        <f>Q1766+S1766</f>
        <v/>
      </c>
      <c r="U1766">
        <f>(Q1766*D1766+S1766*I1766)*(1-O1766)</f>
        <v/>
      </c>
      <c r="V1766">
        <f>(R1766*K1766*N1766+'d_고정'!$B$3*('6_기대효과'!$H$7/8)*N1766*'d_고정'!$B$10*M1766*('6_기대효과'!$K$7/'d_고정'!$B$9))*(1-O1766)</f>
        <v/>
      </c>
      <c r="W1766">
        <f>(S1766*I1766+R1766*MAX(K1766-'d_고정'!$B$10*M1766*('6_기대효과'!$K$7/'d_고정'!$B$9),0)*N1766)*(1-O1766)</f>
        <v/>
      </c>
      <c r="X1766">
        <f>U1766+V1766</f>
        <v/>
      </c>
      <c r="Y1766">
        <f>U1766/('d_고정'!$B$5*'6_기대효과'!$H$7/8)/'d_고정'!$B$6</f>
        <v/>
      </c>
      <c r="Z1766">
        <f>U1766/('d_고정'!$B$8*'6_기대효과'!$H$7/8)</f>
        <v/>
      </c>
    </row>
    <row r="1767">
      <c r="A1767">
        <f>RAND()</f>
        <v/>
      </c>
      <c r="B1767">
        <f>IF('d_시나리오'!$J$2='d_시나리오'!$H$2,'d_시나리오'!$I$2,IF(A1767&lt;('d_시나리오'!$I$2-'d_시나리오'!$H$2)/('d_시나리오'!$J$2-'d_시나리오'!$H$2),'d_시나리오'!$H$2+SQRT(A1767*('d_시나리오'!$J$2-'d_시나리오'!$H$2)*('d_시나리오'!$I$2-'d_시나리오'!$H$2)),'d_시나리오'!$J$2-SQRT((1-A1767)*('d_시나리오'!$J$2-'d_시나리오'!$H$2)*('d_시나리오'!$J$2-'d_시나리오'!$I$2))))</f>
        <v/>
      </c>
      <c r="C1767">
        <f>BETAINV(RAND(),2,6)</f>
        <v/>
      </c>
      <c r="D1767">
        <f>INDEX('d_분포'!$A$2:$A$28,RANDBETWEEN(1,27))</f>
        <v/>
      </c>
      <c r="E1767">
        <f>INDEX('d_분포'!$C$2:$C$5,RANDBETWEEN(1,4))*(0.9+0.2*RAND())</f>
        <v/>
      </c>
      <c r="F1767">
        <f>RAND()</f>
        <v/>
      </c>
      <c r="G1767">
        <f>IF('d_시나리오'!$J$3='d_시나리오'!$H$3,'d_시나리오'!$I$3,IF(F1767&lt;('d_시나리오'!$I$3-'d_시나리오'!$H$3)/('d_시나리오'!$J$3-'d_시나리오'!$H$3),'d_시나리오'!$H$3+SQRT(F1767*('d_시나리오'!$J$3-'d_시나리오'!$H$3)*('d_시나리오'!$I$3-'d_시나리오'!$H$3)),'d_시나리오'!$J$3-SQRT((1-F1767)*('d_시나리오'!$J$3-'d_시나리오'!$H$3)*('d_시나리오'!$J$3-'d_시나리오'!$I$3))))</f>
        <v/>
      </c>
      <c r="H1767">
        <f>RAND()</f>
        <v/>
      </c>
      <c r="I1767">
        <f>IF('d_시나리오'!$J$4='d_시나리오'!$H$4,'d_시나리오'!$I$4,IF(H1767&lt;('d_시나리오'!$I$4-'d_시나리오'!$H$4)/('d_시나리오'!$J$4-'d_시나리오'!$H$4),'d_시나리오'!$H$4+SQRT(H1767*('d_시나리오'!$J$4-'d_시나리오'!$H$4)*('d_시나리오'!$I$4-'d_시나리오'!$H$4)),'d_시나리오'!$J$4-SQRT((1-H1767)*('d_시나리오'!$J$4-'d_시나리오'!$H$4)*('d_시나리오'!$J$4-'d_시나리오'!$I$4))))</f>
        <v/>
      </c>
      <c r="J1767">
        <f>RAND()</f>
        <v/>
      </c>
      <c r="K1767">
        <f>IF('d_시나리오'!$J$5='d_시나리오'!$H$5,'d_시나리오'!$I$5,IF(J1767&lt;('d_시나리오'!$I$5-'d_시나리오'!$H$5)/('d_시나리오'!$J$5-'d_시나리오'!$H$5),'d_시나리오'!$H$5+SQRT(J1767*('d_시나리오'!$J$5-'d_시나리오'!$H$5)*('d_시나리오'!$I$5-'d_시나리오'!$H$5)),'d_시나리오'!$J$5-SQRT((1-J1767)*('d_시나리오'!$J$5-'d_시나리오'!$H$5)*('d_시나리오'!$J$5-'d_시나리오'!$I$5))))</f>
        <v/>
      </c>
      <c r="L1767">
        <f>RAND()</f>
        <v/>
      </c>
      <c r="M1767">
        <f>IF('d_시나리오'!$J$6='d_시나리오'!$H$6,'d_시나리오'!$I$6,IF(L1767&lt;('d_시나리오'!$I$6-'d_시나리오'!$H$6)/('d_시나리오'!$J$6-'d_시나리오'!$H$6),'d_시나리오'!$H$6+SQRT(L1767*('d_시나리오'!$J$6-'d_시나리오'!$H$6)*('d_시나리오'!$I$6-'d_시나리오'!$H$6)),'d_시나리오'!$J$6-SQRT((1-L1767)*('d_시나리오'!$J$6-'d_시나리오'!$H$6)*('d_시나리오'!$J$6-'d_시나리오'!$I$6))))</f>
        <v/>
      </c>
      <c r="N1767">
        <f>INDEX('d_분포'!$B$2:$B$57,RANDBETWEEN(1,56))</f>
        <v/>
      </c>
      <c r="O1767">
        <f>BETAINV(RAND(),5,5)</f>
        <v/>
      </c>
      <c r="P1767">
        <f>'d_고정'!$B$1*'6_기대효과'!$H$7*('d_시나리오'!$I$7/'d_고정'!$B$2)*B1767</f>
        <v/>
      </c>
      <c r="Q1767">
        <f>P1767*C1767</f>
        <v/>
      </c>
      <c r="R1767">
        <f>P1767*E1767</f>
        <v/>
      </c>
      <c r="S1767">
        <f>R1767*G1767</f>
        <v/>
      </c>
      <c r="T1767">
        <f>Q1767+S1767</f>
        <v/>
      </c>
      <c r="U1767">
        <f>(Q1767*D1767+S1767*I1767)*(1-O1767)</f>
        <v/>
      </c>
      <c r="V1767">
        <f>(R1767*K1767*N1767+'d_고정'!$B$3*('6_기대효과'!$H$7/8)*N1767*'d_고정'!$B$10*M1767*('6_기대효과'!$K$7/'d_고정'!$B$9))*(1-O1767)</f>
        <v/>
      </c>
      <c r="W1767">
        <f>(S1767*I1767+R1767*MAX(K1767-'d_고정'!$B$10*M1767*('6_기대효과'!$K$7/'d_고정'!$B$9),0)*N1767)*(1-O1767)</f>
        <v/>
      </c>
      <c r="X1767">
        <f>U1767+V1767</f>
        <v/>
      </c>
      <c r="Y1767">
        <f>U1767/('d_고정'!$B$5*'6_기대효과'!$H$7/8)/'d_고정'!$B$6</f>
        <v/>
      </c>
      <c r="Z1767">
        <f>U1767/('d_고정'!$B$8*'6_기대효과'!$H$7/8)</f>
        <v/>
      </c>
    </row>
    <row r="1768">
      <c r="A1768">
        <f>RAND()</f>
        <v/>
      </c>
      <c r="B1768">
        <f>IF('d_시나리오'!$J$2='d_시나리오'!$H$2,'d_시나리오'!$I$2,IF(A1768&lt;('d_시나리오'!$I$2-'d_시나리오'!$H$2)/('d_시나리오'!$J$2-'d_시나리오'!$H$2),'d_시나리오'!$H$2+SQRT(A1768*('d_시나리오'!$J$2-'d_시나리오'!$H$2)*('d_시나리오'!$I$2-'d_시나리오'!$H$2)),'d_시나리오'!$J$2-SQRT((1-A1768)*('d_시나리오'!$J$2-'d_시나리오'!$H$2)*('d_시나리오'!$J$2-'d_시나리오'!$I$2))))</f>
        <v/>
      </c>
      <c r="C1768">
        <f>BETAINV(RAND(),2,6)</f>
        <v/>
      </c>
      <c r="D1768">
        <f>INDEX('d_분포'!$A$2:$A$28,RANDBETWEEN(1,27))</f>
        <v/>
      </c>
      <c r="E1768">
        <f>INDEX('d_분포'!$C$2:$C$5,RANDBETWEEN(1,4))*(0.9+0.2*RAND())</f>
        <v/>
      </c>
      <c r="F1768">
        <f>RAND()</f>
        <v/>
      </c>
      <c r="G1768">
        <f>IF('d_시나리오'!$J$3='d_시나리오'!$H$3,'d_시나리오'!$I$3,IF(F1768&lt;('d_시나리오'!$I$3-'d_시나리오'!$H$3)/('d_시나리오'!$J$3-'d_시나리오'!$H$3),'d_시나리오'!$H$3+SQRT(F1768*('d_시나리오'!$J$3-'d_시나리오'!$H$3)*('d_시나리오'!$I$3-'d_시나리오'!$H$3)),'d_시나리오'!$J$3-SQRT((1-F1768)*('d_시나리오'!$J$3-'d_시나리오'!$H$3)*('d_시나리오'!$J$3-'d_시나리오'!$I$3))))</f>
        <v/>
      </c>
      <c r="H1768">
        <f>RAND()</f>
        <v/>
      </c>
      <c r="I1768">
        <f>IF('d_시나리오'!$J$4='d_시나리오'!$H$4,'d_시나리오'!$I$4,IF(H1768&lt;('d_시나리오'!$I$4-'d_시나리오'!$H$4)/('d_시나리오'!$J$4-'d_시나리오'!$H$4),'d_시나리오'!$H$4+SQRT(H1768*('d_시나리오'!$J$4-'d_시나리오'!$H$4)*('d_시나리오'!$I$4-'d_시나리오'!$H$4)),'d_시나리오'!$J$4-SQRT((1-H1768)*('d_시나리오'!$J$4-'d_시나리오'!$H$4)*('d_시나리오'!$J$4-'d_시나리오'!$I$4))))</f>
        <v/>
      </c>
      <c r="J1768">
        <f>RAND()</f>
        <v/>
      </c>
      <c r="K1768">
        <f>IF('d_시나리오'!$J$5='d_시나리오'!$H$5,'d_시나리오'!$I$5,IF(J1768&lt;('d_시나리오'!$I$5-'d_시나리오'!$H$5)/('d_시나리오'!$J$5-'d_시나리오'!$H$5),'d_시나리오'!$H$5+SQRT(J1768*('d_시나리오'!$J$5-'d_시나리오'!$H$5)*('d_시나리오'!$I$5-'d_시나리오'!$H$5)),'d_시나리오'!$J$5-SQRT((1-J1768)*('d_시나리오'!$J$5-'d_시나리오'!$H$5)*('d_시나리오'!$J$5-'d_시나리오'!$I$5))))</f>
        <v/>
      </c>
      <c r="L1768">
        <f>RAND()</f>
        <v/>
      </c>
      <c r="M1768">
        <f>IF('d_시나리오'!$J$6='d_시나리오'!$H$6,'d_시나리오'!$I$6,IF(L1768&lt;('d_시나리오'!$I$6-'d_시나리오'!$H$6)/('d_시나리오'!$J$6-'d_시나리오'!$H$6),'d_시나리오'!$H$6+SQRT(L1768*('d_시나리오'!$J$6-'d_시나리오'!$H$6)*('d_시나리오'!$I$6-'d_시나리오'!$H$6)),'d_시나리오'!$J$6-SQRT((1-L1768)*('d_시나리오'!$J$6-'d_시나리오'!$H$6)*('d_시나리오'!$J$6-'d_시나리오'!$I$6))))</f>
        <v/>
      </c>
      <c r="N1768">
        <f>INDEX('d_분포'!$B$2:$B$57,RANDBETWEEN(1,56))</f>
        <v/>
      </c>
      <c r="O1768">
        <f>BETAINV(RAND(),5,5)</f>
        <v/>
      </c>
      <c r="P1768">
        <f>'d_고정'!$B$1*'6_기대효과'!$H$7*('d_시나리오'!$I$7/'d_고정'!$B$2)*B1768</f>
        <v/>
      </c>
      <c r="Q1768">
        <f>P1768*C1768</f>
        <v/>
      </c>
      <c r="R1768">
        <f>P1768*E1768</f>
        <v/>
      </c>
      <c r="S1768">
        <f>R1768*G1768</f>
        <v/>
      </c>
      <c r="T1768">
        <f>Q1768+S1768</f>
        <v/>
      </c>
      <c r="U1768">
        <f>(Q1768*D1768+S1768*I1768)*(1-O1768)</f>
        <v/>
      </c>
      <c r="V1768">
        <f>(R1768*K1768*N1768+'d_고정'!$B$3*('6_기대효과'!$H$7/8)*N1768*'d_고정'!$B$10*M1768*('6_기대효과'!$K$7/'d_고정'!$B$9))*(1-O1768)</f>
        <v/>
      </c>
      <c r="W1768">
        <f>(S1768*I1768+R1768*MAX(K1768-'d_고정'!$B$10*M1768*('6_기대효과'!$K$7/'d_고정'!$B$9),0)*N1768)*(1-O1768)</f>
        <v/>
      </c>
      <c r="X1768">
        <f>U1768+V1768</f>
        <v/>
      </c>
      <c r="Y1768">
        <f>U1768/('d_고정'!$B$5*'6_기대효과'!$H$7/8)/'d_고정'!$B$6</f>
        <v/>
      </c>
      <c r="Z1768">
        <f>U1768/('d_고정'!$B$8*'6_기대효과'!$H$7/8)</f>
        <v/>
      </c>
    </row>
    <row r="1769">
      <c r="A1769">
        <f>RAND()</f>
        <v/>
      </c>
      <c r="B1769">
        <f>IF('d_시나리오'!$J$2='d_시나리오'!$H$2,'d_시나리오'!$I$2,IF(A1769&lt;('d_시나리오'!$I$2-'d_시나리오'!$H$2)/('d_시나리오'!$J$2-'d_시나리오'!$H$2),'d_시나리오'!$H$2+SQRT(A1769*('d_시나리오'!$J$2-'d_시나리오'!$H$2)*('d_시나리오'!$I$2-'d_시나리오'!$H$2)),'d_시나리오'!$J$2-SQRT((1-A1769)*('d_시나리오'!$J$2-'d_시나리오'!$H$2)*('d_시나리오'!$J$2-'d_시나리오'!$I$2))))</f>
        <v/>
      </c>
      <c r="C1769">
        <f>BETAINV(RAND(),2,6)</f>
        <v/>
      </c>
      <c r="D1769">
        <f>INDEX('d_분포'!$A$2:$A$28,RANDBETWEEN(1,27))</f>
        <v/>
      </c>
      <c r="E1769">
        <f>INDEX('d_분포'!$C$2:$C$5,RANDBETWEEN(1,4))*(0.9+0.2*RAND())</f>
        <v/>
      </c>
      <c r="F1769">
        <f>RAND()</f>
        <v/>
      </c>
      <c r="G1769">
        <f>IF('d_시나리오'!$J$3='d_시나리오'!$H$3,'d_시나리오'!$I$3,IF(F1769&lt;('d_시나리오'!$I$3-'d_시나리오'!$H$3)/('d_시나리오'!$J$3-'d_시나리오'!$H$3),'d_시나리오'!$H$3+SQRT(F1769*('d_시나리오'!$J$3-'d_시나리오'!$H$3)*('d_시나리오'!$I$3-'d_시나리오'!$H$3)),'d_시나리오'!$J$3-SQRT((1-F1769)*('d_시나리오'!$J$3-'d_시나리오'!$H$3)*('d_시나리오'!$J$3-'d_시나리오'!$I$3))))</f>
        <v/>
      </c>
      <c r="H1769">
        <f>RAND()</f>
        <v/>
      </c>
      <c r="I1769">
        <f>IF('d_시나리오'!$J$4='d_시나리오'!$H$4,'d_시나리오'!$I$4,IF(H1769&lt;('d_시나리오'!$I$4-'d_시나리오'!$H$4)/('d_시나리오'!$J$4-'d_시나리오'!$H$4),'d_시나리오'!$H$4+SQRT(H1769*('d_시나리오'!$J$4-'d_시나리오'!$H$4)*('d_시나리오'!$I$4-'d_시나리오'!$H$4)),'d_시나리오'!$J$4-SQRT((1-H1769)*('d_시나리오'!$J$4-'d_시나리오'!$H$4)*('d_시나리오'!$J$4-'d_시나리오'!$I$4))))</f>
        <v/>
      </c>
      <c r="J1769">
        <f>RAND()</f>
        <v/>
      </c>
      <c r="K1769">
        <f>IF('d_시나리오'!$J$5='d_시나리오'!$H$5,'d_시나리오'!$I$5,IF(J1769&lt;('d_시나리오'!$I$5-'d_시나리오'!$H$5)/('d_시나리오'!$J$5-'d_시나리오'!$H$5),'d_시나리오'!$H$5+SQRT(J1769*('d_시나리오'!$J$5-'d_시나리오'!$H$5)*('d_시나리오'!$I$5-'d_시나리오'!$H$5)),'d_시나리오'!$J$5-SQRT((1-J1769)*('d_시나리오'!$J$5-'d_시나리오'!$H$5)*('d_시나리오'!$J$5-'d_시나리오'!$I$5))))</f>
        <v/>
      </c>
      <c r="L1769">
        <f>RAND()</f>
        <v/>
      </c>
      <c r="M1769">
        <f>IF('d_시나리오'!$J$6='d_시나리오'!$H$6,'d_시나리오'!$I$6,IF(L1769&lt;('d_시나리오'!$I$6-'d_시나리오'!$H$6)/('d_시나리오'!$J$6-'d_시나리오'!$H$6),'d_시나리오'!$H$6+SQRT(L1769*('d_시나리오'!$J$6-'d_시나리오'!$H$6)*('d_시나리오'!$I$6-'d_시나리오'!$H$6)),'d_시나리오'!$J$6-SQRT((1-L1769)*('d_시나리오'!$J$6-'d_시나리오'!$H$6)*('d_시나리오'!$J$6-'d_시나리오'!$I$6))))</f>
        <v/>
      </c>
      <c r="N1769">
        <f>INDEX('d_분포'!$B$2:$B$57,RANDBETWEEN(1,56))</f>
        <v/>
      </c>
      <c r="O1769">
        <f>BETAINV(RAND(),5,5)</f>
        <v/>
      </c>
      <c r="P1769">
        <f>'d_고정'!$B$1*'6_기대효과'!$H$7*('d_시나리오'!$I$7/'d_고정'!$B$2)*B1769</f>
        <v/>
      </c>
      <c r="Q1769">
        <f>P1769*C1769</f>
        <v/>
      </c>
      <c r="R1769">
        <f>P1769*E1769</f>
        <v/>
      </c>
      <c r="S1769">
        <f>R1769*G1769</f>
        <v/>
      </c>
      <c r="T1769">
        <f>Q1769+S1769</f>
        <v/>
      </c>
      <c r="U1769">
        <f>(Q1769*D1769+S1769*I1769)*(1-O1769)</f>
        <v/>
      </c>
      <c r="V1769">
        <f>(R1769*K1769*N1769+'d_고정'!$B$3*('6_기대효과'!$H$7/8)*N1769*'d_고정'!$B$10*M1769*('6_기대효과'!$K$7/'d_고정'!$B$9))*(1-O1769)</f>
        <v/>
      </c>
      <c r="W1769">
        <f>(S1769*I1769+R1769*MAX(K1769-'d_고정'!$B$10*M1769*('6_기대효과'!$K$7/'d_고정'!$B$9),0)*N1769)*(1-O1769)</f>
        <v/>
      </c>
      <c r="X1769">
        <f>U1769+V1769</f>
        <v/>
      </c>
      <c r="Y1769">
        <f>U1769/('d_고정'!$B$5*'6_기대효과'!$H$7/8)/'d_고정'!$B$6</f>
        <v/>
      </c>
      <c r="Z1769">
        <f>U1769/('d_고정'!$B$8*'6_기대효과'!$H$7/8)</f>
        <v/>
      </c>
    </row>
    <row r="1770">
      <c r="A1770">
        <f>RAND()</f>
        <v/>
      </c>
      <c r="B1770">
        <f>IF('d_시나리오'!$J$2='d_시나리오'!$H$2,'d_시나리오'!$I$2,IF(A1770&lt;('d_시나리오'!$I$2-'d_시나리오'!$H$2)/('d_시나리오'!$J$2-'d_시나리오'!$H$2),'d_시나리오'!$H$2+SQRT(A1770*('d_시나리오'!$J$2-'d_시나리오'!$H$2)*('d_시나리오'!$I$2-'d_시나리오'!$H$2)),'d_시나리오'!$J$2-SQRT((1-A1770)*('d_시나리오'!$J$2-'d_시나리오'!$H$2)*('d_시나리오'!$J$2-'d_시나리오'!$I$2))))</f>
        <v/>
      </c>
      <c r="C1770">
        <f>BETAINV(RAND(),2,6)</f>
        <v/>
      </c>
      <c r="D1770">
        <f>INDEX('d_분포'!$A$2:$A$28,RANDBETWEEN(1,27))</f>
        <v/>
      </c>
      <c r="E1770">
        <f>INDEX('d_분포'!$C$2:$C$5,RANDBETWEEN(1,4))*(0.9+0.2*RAND())</f>
        <v/>
      </c>
      <c r="F1770">
        <f>RAND()</f>
        <v/>
      </c>
      <c r="G1770">
        <f>IF('d_시나리오'!$J$3='d_시나리오'!$H$3,'d_시나리오'!$I$3,IF(F1770&lt;('d_시나리오'!$I$3-'d_시나리오'!$H$3)/('d_시나리오'!$J$3-'d_시나리오'!$H$3),'d_시나리오'!$H$3+SQRT(F1770*('d_시나리오'!$J$3-'d_시나리오'!$H$3)*('d_시나리오'!$I$3-'d_시나리오'!$H$3)),'d_시나리오'!$J$3-SQRT((1-F1770)*('d_시나리오'!$J$3-'d_시나리오'!$H$3)*('d_시나리오'!$J$3-'d_시나리오'!$I$3))))</f>
        <v/>
      </c>
      <c r="H1770">
        <f>RAND()</f>
        <v/>
      </c>
      <c r="I1770">
        <f>IF('d_시나리오'!$J$4='d_시나리오'!$H$4,'d_시나리오'!$I$4,IF(H1770&lt;('d_시나리오'!$I$4-'d_시나리오'!$H$4)/('d_시나리오'!$J$4-'d_시나리오'!$H$4),'d_시나리오'!$H$4+SQRT(H1770*('d_시나리오'!$J$4-'d_시나리오'!$H$4)*('d_시나리오'!$I$4-'d_시나리오'!$H$4)),'d_시나리오'!$J$4-SQRT((1-H1770)*('d_시나리오'!$J$4-'d_시나리오'!$H$4)*('d_시나리오'!$J$4-'d_시나리오'!$I$4))))</f>
        <v/>
      </c>
      <c r="J1770">
        <f>RAND()</f>
        <v/>
      </c>
      <c r="K1770">
        <f>IF('d_시나리오'!$J$5='d_시나리오'!$H$5,'d_시나리오'!$I$5,IF(J1770&lt;('d_시나리오'!$I$5-'d_시나리오'!$H$5)/('d_시나리오'!$J$5-'d_시나리오'!$H$5),'d_시나리오'!$H$5+SQRT(J1770*('d_시나리오'!$J$5-'d_시나리오'!$H$5)*('d_시나리오'!$I$5-'d_시나리오'!$H$5)),'d_시나리오'!$J$5-SQRT((1-J1770)*('d_시나리오'!$J$5-'d_시나리오'!$H$5)*('d_시나리오'!$J$5-'d_시나리오'!$I$5))))</f>
        <v/>
      </c>
      <c r="L1770">
        <f>RAND()</f>
        <v/>
      </c>
      <c r="M1770">
        <f>IF('d_시나리오'!$J$6='d_시나리오'!$H$6,'d_시나리오'!$I$6,IF(L1770&lt;('d_시나리오'!$I$6-'d_시나리오'!$H$6)/('d_시나리오'!$J$6-'d_시나리오'!$H$6),'d_시나리오'!$H$6+SQRT(L1770*('d_시나리오'!$J$6-'d_시나리오'!$H$6)*('d_시나리오'!$I$6-'d_시나리오'!$H$6)),'d_시나리오'!$J$6-SQRT((1-L1770)*('d_시나리오'!$J$6-'d_시나리오'!$H$6)*('d_시나리오'!$J$6-'d_시나리오'!$I$6))))</f>
        <v/>
      </c>
      <c r="N1770">
        <f>INDEX('d_분포'!$B$2:$B$57,RANDBETWEEN(1,56))</f>
        <v/>
      </c>
      <c r="O1770">
        <f>BETAINV(RAND(),5,5)</f>
        <v/>
      </c>
      <c r="P1770">
        <f>'d_고정'!$B$1*'6_기대효과'!$H$7*('d_시나리오'!$I$7/'d_고정'!$B$2)*B1770</f>
        <v/>
      </c>
      <c r="Q1770">
        <f>P1770*C1770</f>
        <v/>
      </c>
      <c r="R1770">
        <f>P1770*E1770</f>
        <v/>
      </c>
      <c r="S1770">
        <f>R1770*G1770</f>
        <v/>
      </c>
      <c r="T1770">
        <f>Q1770+S1770</f>
        <v/>
      </c>
      <c r="U1770">
        <f>(Q1770*D1770+S1770*I1770)*(1-O1770)</f>
        <v/>
      </c>
      <c r="V1770">
        <f>(R1770*K1770*N1770+'d_고정'!$B$3*('6_기대효과'!$H$7/8)*N1770*'d_고정'!$B$10*M1770*('6_기대효과'!$K$7/'d_고정'!$B$9))*(1-O1770)</f>
        <v/>
      </c>
      <c r="W1770">
        <f>(S1770*I1770+R1770*MAX(K1770-'d_고정'!$B$10*M1770*('6_기대효과'!$K$7/'d_고정'!$B$9),0)*N1770)*(1-O1770)</f>
        <v/>
      </c>
      <c r="X1770">
        <f>U1770+V1770</f>
        <v/>
      </c>
      <c r="Y1770">
        <f>U1770/('d_고정'!$B$5*'6_기대효과'!$H$7/8)/'d_고정'!$B$6</f>
        <v/>
      </c>
      <c r="Z1770">
        <f>U1770/('d_고정'!$B$8*'6_기대효과'!$H$7/8)</f>
        <v/>
      </c>
    </row>
    <row r="1771">
      <c r="A1771">
        <f>RAND()</f>
        <v/>
      </c>
      <c r="B1771">
        <f>IF('d_시나리오'!$J$2='d_시나리오'!$H$2,'d_시나리오'!$I$2,IF(A1771&lt;('d_시나리오'!$I$2-'d_시나리오'!$H$2)/('d_시나리오'!$J$2-'d_시나리오'!$H$2),'d_시나리오'!$H$2+SQRT(A1771*('d_시나리오'!$J$2-'d_시나리오'!$H$2)*('d_시나리오'!$I$2-'d_시나리오'!$H$2)),'d_시나리오'!$J$2-SQRT((1-A1771)*('d_시나리오'!$J$2-'d_시나리오'!$H$2)*('d_시나리오'!$J$2-'d_시나리오'!$I$2))))</f>
        <v/>
      </c>
      <c r="C1771">
        <f>BETAINV(RAND(),2,6)</f>
        <v/>
      </c>
      <c r="D1771">
        <f>INDEX('d_분포'!$A$2:$A$28,RANDBETWEEN(1,27))</f>
        <v/>
      </c>
      <c r="E1771">
        <f>INDEX('d_분포'!$C$2:$C$5,RANDBETWEEN(1,4))*(0.9+0.2*RAND())</f>
        <v/>
      </c>
      <c r="F1771">
        <f>RAND()</f>
        <v/>
      </c>
      <c r="G1771">
        <f>IF('d_시나리오'!$J$3='d_시나리오'!$H$3,'d_시나리오'!$I$3,IF(F1771&lt;('d_시나리오'!$I$3-'d_시나리오'!$H$3)/('d_시나리오'!$J$3-'d_시나리오'!$H$3),'d_시나리오'!$H$3+SQRT(F1771*('d_시나리오'!$J$3-'d_시나리오'!$H$3)*('d_시나리오'!$I$3-'d_시나리오'!$H$3)),'d_시나리오'!$J$3-SQRT((1-F1771)*('d_시나리오'!$J$3-'d_시나리오'!$H$3)*('d_시나리오'!$J$3-'d_시나리오'!$I$3))))</f>
        <v/>
      </c>
      <c r="H1771">
        <f>RAND()</f>
        <v/>
      </c>
      <c r="I1771">
        <f>IF('d_시나리오'!$J$4='d_시나리오'!$H$4,'d_시나리오'!$I$4,IF(H1771&lt;('d_시나리오'!$I$4-'d_시나리오'!$H$4)/('d_시나리오'!$J$4-'d_시나리오'!$H$4),'d_시나리오'!$H$4+SQRT(H1771*('d_시나리오'!$J$4-'d_시나리오'!$H$4)*('d_시나리오'!$I$4-'d_시나리오'!$H$4)),'d_시나리오'!$J$4-SQRT((1-H1771)*('d_시나리오'!$J$4-'d_시나리오'!$H$4)*('d_시나리오'!$J$4-'d_시나리오'!$I$4))))</f>
        <v/>
      </c>
      <c r="J1771">
        <f>RAND()</f>
        <v/>
      </c>
      <c r="K1771">
        <f>IF('d_시나리오'!$J$5='d_시나리오'!$H$5,'d_시나리오'!$I$5,IF(J1771&lt;('d_시나리오'!$I$5-'d_시나리오'!$H$5)/('d_시나리오'!$J$5-'d_시나리오'!$H$5),'d_시나리오'!$H$5+SQRT(J1771*('d_시나리오'!$J$5-'d_시나리오'!$H$5)*('d_시나리오'!$I$5-'d_시나리오'!$H$5)),'d_시나리오'!$J$5-SQRT((1-J1771)*('d_시나리오'!$J$5-'d_시나리오'!$H$5)*('d_시나리오'!$J$5-'d_시나리오'!$I$5))))</f>
        <v/>
      </c>
      <c r="L1771">
        <f>RAND()</f>
        <v/>
      </c>
      <c r="M1771">
        <f>IF('d_시나리오'!$J$6='d_시나리오'!$H$6,'d_시나리오'!$I$6,IF(L1771&lt;('d_시나리오'!$I$6-'d_시나리오'!$H$6)/('d_시나리오'!$J$6-'d_시나리오'!$H$6),'d_시나리오'!$H$6+SQRT(L1771*('d_시나리오'!$J$6-'d_시나리오'!$H$6)*('d_시나리오'!$I$6-'d_시나리오'!$H$6)),'d_시나리오'!$J$6-SQRT((1-L1771)*('d_시나리오'!$J$6-'d_시나리오'!$H$6)*('d_시나리오'!$J$6-'d_시나리오'!$I$6))))</f>
        <v/>
      </c>
      <c r="N1771">
        <f>INDEX('d_분포'!$B$2:$B$57,RANDBETWEEN(1,56))</f>
        <v/>
      </c>
      <c r="O1771">
        <f>BETAINV(RAND(),5,5)</f>
        <v/>
      </c>
      <c r="P1771">
        <f>'d_고정'!$B$1*'6_기대효과'!$H$7*('d_시나리오'!$I$7/'d_고정'!$B$2)*B1771</f>
        <v/>
      </c>
      <c r="Q1771">
        <f>P1771*C1771</f>
        <v/>
      </c>
      <c r="R1771">
        <f>P1771*E1771</f>
        <v/>
      </c>
      <c r="S1771">
        <f>R1771*G1771</f>
        <v/>
      </c>
      <c r="T1771">
        <f>Q1771+S1771</f>
        <v/>
      </c>
      <c r="U1771">
        <f>(Q1771*D1771+S1771*I1771)*(1-O1771)</f>
        <v/>
      </c>
      <c r="V1771">
        <f>(R1771*K1771*N1771+'d_고정'!$B$3*('6_기대효과'!$H$7/8)*N1771*'d_고정'!$B$10*M1771*('6_기대효과'!$K$7/'d_고정'!$B$9))*(1-O1771)</f>
        <v/>
      </c>
      <c r="W1771">
        <f>(S1771*I1771+R1771*MAX(K1771-'d_고정'!$B$10*M1771*('6_기대효과'!$K$7/'d_고정'!$B$9),0)*N1771)*(1-O1771)</f>
        <v/>
      </c>
      <c r="X1771">
        <f>U1771+V1771</f>
        <v/>
      </c>
      <c r="Y1771">
        <f>U1771/('d_고정'!$B$5*'6_기대효과'!$H$7/8)/'d_고정'!$B$6</f>
        <v/>
      </c>
      <c r="Z1771">
        <f>U1771/('d_고정'!$B$8*'6_기대효과'!$H$7/8)</f>
        <v/>
      </c>
    </row>
    <row r="1772">
      <c r="A1772">
        <f>RAND()</f>
        <v/>
      </c>
      <c r="B1772">
        <f>IF('d_시나리오'!$J$2='d_시나리오'!$H$2,'d_시나리오'!$I$2,IF(A1772&lt;('d_시나리오'!$I$2-'d_시나리오'!$H$2)/('d_시나리오'!$J$2-'d_시나리오'!$H$2),'d_시나리오'!$H$2+SQRT(A1772*('d_시나리오'!$J$2-'d_시나리오'!$H$2)*('d_시나리오'!$I$2-'d_시나리오'!$H$2)),'d_시나리오'!$J$2-SQRT((1-A1772)*('d_시나리오'!$J$2-'d_시나리오'!$H$2)*('d_시나리오'!$J$2-'d_시나리오'!$I$2))))</f>
        <v/>
      </c>
      <c r="C1772">
        <f>BETAINV(RAND(),2,6)</f>
        <v/>
      </c>
      <c r="D1772">
        <f>INDEX('d_분포'!$A$2:$A$28,RANDBETWEEN(1,27))</f>
        <v/>
      </c>
      <c r="E1772">
        <f>INDEX('d_분포'!$C$2:$C$5,RANDBETWEEN(1,4))*(0.9+0.2*RAND())</f>
        <v/>
      </c>
      <c r="F1772">
        <f>RAND()</f>
        <v/>
      </c>
      <c r="G1772">
        <f>IF('d_시나리오'!$J$3='d_시나리오'!$H$3,'d_시나리오'!$I$3,IF(F1772&lt;('d_시나리오'!$I$3-'d_시나리오'!$H$3)/('d_시나리오'!$J$3-'d_시나리오'!$H$3),'d_시나리오'!$H$3+SQRT(F1772*('d_시나리오'!$J$3-'d_시나리오'!$H$3)*('d_시나리오'!$I$3-'d_시나리오'!$H$3)),'d_시나리오'!$J$3-SQRT((1-F1772)*('d_시나리오'!$J$3-'d_시나리오'!$H$3)*('d_시나리오'!$J$3-'d_시나리오'!$I$3))))</f>
        <v/>
      </c>
      <c r="H1772">
        <f>RAND()</f>
        <v/>
      </c>
      <c r="I1772">
        <f>IF('d_시나리오'!$J$4='d_시나리오'!$H$4,'d_시나리오'!$I$4,IF(H1772&lt;('d_시나리오'!$I$4-'d_시나리오'!$H$4)/('d_시나리오'!$J$4-'d_시나리오'!$H$4),'d_시나리오'!$H$4+SQRT(H1772*('d_시나리오'!$J$4-'d_시나리오'!$H$4)*('d_시나리오'!$I$4-'d_시나리오'!$H$4)),'d_시나리오'!$J$4-SQRT((1-H1772)*('d_시나리오'!$J$4-'d_시나리오'!$H$4)*('d_시나리오'!$J$4-'d_시나리오'!$I$4))))</f>
        <v/>
      </c>
      <c r="J1772">
        <f>RAND()</f>
        <v/>
      </c>
      <c r="K1772">
        <f>IF('d_시나리오'!$J$5='d_시나리오'!$H$5,'d_시나리오'!$I$5,IF(J1772&lt;('d_시나리오'!$I$5-'d_시나리오'!$H$5)/('d_시나리오'!$J$5-'d_시나리오'!$H$5),'d_시나리오'!$H$5+SQRT(J1772*('d_시나리오'!$J$5-'d_시나리오'!$H$5)*('d_시나리오'!$I$5-'d_시나리오'!$H$5)),'d_시나리오'!$J$5-SQRT((1-J1772)*('d_시나리오'!$J$5-'d_시나리오'!$H$5)*('d_시나리오'!$J$5-'d_시나리오'!$I$5))))</f>
        <v/>
      </c>
      <c r="L1772">
        <f>RAND()</f>
        <v/>
      </c>
      <c r="M1772">
        <f>IF('d_시나리오'!$J$6='d_시나리오'!$H$6,'d_시나리오'!$I$6,IF(L1772&lt;('d_시나리오'!$I$6-'d_시나리오'!$H$6)/('d_시나리오'!$J$6-'d_시나리오'!$H$6),'d_시나리오'!$H$6+SQRT(L1772*('d_시나리오'!$J$6-'d_시나리오'!$H$6)*('d_시나리오'!$I$6-'d_시나리오'!$H$6)),'d_시나리오'!$J$6-SQRT((1-L1772)*('d_시나리오'!$J$6-'d_시나리오'!$H$6)*('d_시나리오'!$J$6-'d_시나리오'!$I$6))))</f>
        <v/>
      </c>
      <c r="N1772">
        <f>INDEX('d_분포'!$B$2:$B$57,RANDBETWEEN(1,56))</f>
        <v/>
      </c>
      <c r="O1772">
        <f>BETAINV(RAND(),5,5)</f>
        <v/>
      </c>
      <c r="P1772">
        <f>'d_고정'!$B$1*'6_기대효과'!$H$7*('d_시나리오'!$I$7/'d_고정'!$B$2)*B1772</f>
        <v/>
      </c>
      <c r="Q1772">
        <f>P1772*C1772</f>
        <v/>
      </c>
      <c r="R1772">
        <f>P1772*E1772</f>
        <v/>
      </c>
      <c r="S1772">
        <f>R1772*G1772</f>
        <v/>
      </c>
      <c r="T1772">
        <f>Q1772+S1772</f>
        <v/>
      </c>
      <c r="U1772">
        <f>(Q1772*D1772+S1772*I1772)*(1-O1772)</f>
        <v/>
      </c>
      <c r="V1772">
        <f>(R1772*K1772*N1772+'d_고정'!$B$3*('6_기대효과'!$H$7/8)*N1772*'d_고정'!$B$10*M1772*('6_기대효과'!$K$7/'d_고정'!$B$9))*(1-O1772)</f>
        <v/>
      </c>
      <c r="W1772">
        <f>(S1772*I1772+R1772*MAX(K1772-'d_고정'!$B$10*M1772*('6_기대효과'!$K$7/'d_고정'!$B$9),0)*N1772)*(1-O1772)</f>
        <v/>
      </c>
      <c r="X1772">
        <f>U1772+V1772</f>
        <v/>
      </c>
      <c r="Y1772">
        <f>U1772/('d_고정'!$B$5*'6_기대효과'!$H$7/8)/'d_고정'!$B$6</f>
        <v/>
      </c>
      <c r="Z1772">
        <f>U1772/('d_고정'!$B$8*'6_기대효과'!$H$7/8)</f>
        <v/>
      </c>
    </row>
    <row r="1773">
      <c r="A1773">
        <f>RAND()</f>
        <v/>
      </c>
      <c r="B1773">
        <f>IF('d_시나리오'!$J$2='d_시나리오'!$H$2,'d_시나리오'!$I$2,IF(A1773&lt;('d_시나리오'!$I$2-'d_시나리오'!$H$2)/('d_시나리오'!$J$2-'d_시나리오'!$H$2),'d_시나리오'!$H$2+SQRT(A1773*('d_시나리오'!$J$2-'d_시나리오'!$H$2)*('d_시나리오'!$I$2-'d_시나리오'!$H$2)),'d_시나리오'!$J$2-SQRT((1-A1773)*('d_시나리오'!$J$2-'d_시나리오'!$H$2)*('d_시나리오'!$J$2-'d_시나리오'!$I$2))))</f>
        <v/>
      </c>
      <c r="C1773">
        <f>BETAINV(RAND(),2,6)</f>
        <v/>
      </c>
      <c r="D1773">
        <f>INDEX('d_분포'!$A$2:$A$28,RANDBETWEEN(1,27))</f>
        <v/>
      </c>
      <c r="E1773">
        <f>INDEX('d_분포'!$C$2:$C$5,RANDBETWEEN(1,4))*(0.9+0.2*RAND())</f>
        <v/>
      </c>
      <c r="F1773">
        <f>RAND()</f>
        <v/>
      </c>
      <c r="G1773">
        <f>IF('d_시나리오'!$J$3='d_시나리오'!$H$3,'d_시나리오'!$I$3,IF(F1773&lt;('d_시나리오'!$I$3-'d_시나리오'!$H$3)/('d_시나리오'!$J$3-'d_시나리오'!$H$3),'d_시나리오'!$H$3+SQRT(F1773*('d_시나리오'!$J$3-'d_시나리오'!$H$3)*('d_시나리오'!$I$3-'d_시나리오'!$H$3)),'d_시나리오'!$J$3-SQRT((1-F1773)*('d_시나리오'!$J$3-'d_시나리오'!$H$3)*('d_시나리오'!$J$3-'d_시나리오'!$I$3))))</f>
        <v/>
      </c>
      <c r="H1773">
        <f>RAND()</f>
        <v/>
      </c>
      <c r="I1773">
        <f>IF('d_시나리오'!$J$4='d_시나리오'!$H$4,'d_시나리오'!$I$4,IF(H1773&lt;('d_시나리오'!$I$4-'d_시나리오'!$H$4)/('d_시나리오'!$J$4-'d_시나리오'!$H$4),'d_시나리오'!$H$4+SQRT(H1773*('d_시나리오'!$J$4-'d_시나리오'!$H$4)*('d_시나리오'!$I$4-'d_시나리오'!$H$4)),'d_시나리오'!$J$4-SQRT((1-H1773)*('d_시나리오'!$J$4-'d_시나리오'!$H$4)*('d_시나리오'!$J$4-'d_시나리오'!$I$4))))</f>
        <v/>
      </c>
      <c r="J1773">
        <f>RAND()</f>
        <v/>
      </c>
      <c r="K1773">
        <f>IF('d_시나리오'!$J$5='d_시나리오'!$H$5,'d_시나리오'!$I$5,IF(J1773&lt;('d_시나리오'!$I$5-'d_시나리오'!$H$5)/('d_시나리오'!$J$5-'d_시나리오'!$H$5),'d_시나리오'!$H$5+SQRT(J1773*('d_시나리오'!$J$5-'d_시나리오'!$H$5)*('d_시나리오'!$I$5-'d_시나리오'!$H$5)),'d_시나리오'!$J$5-SQRT((1-J1773)*('d_시나리오'!$J$5-'d_시나리오'!$H$5)*('d_시나리오'!$J$5-'d_시나리오'!$I$5))))</f>
        <v/>
      </c>
      <c r="L1773">
        <f>RAND()</f>
        <v/>
      </c>
      <c r="M1773">
        <f>IF('d_시나리오'!$J$6='d_시나리오'!$H$6,'d_시나리오'!$I$6,IF(L1773&lt;('d_시나리오'!$I$6-'d_시나리오'!$H$6)/('d_시나리오'!$J$6-'d_시나리오'!$H$6),'d_시나리오'!$H$6+SQRT(L1773*('d_시나리오'!$J$6-'d_시나리오'!$H$6)*('d_시나리오'!$I$6-'d_시나리오'!$H$6)),'d_시나리오'!$J$6-SQRT((1-L1773)*('d_시나리오'!$J$6-'d_시나리오'!$H$6)*('d_시나리오'!$J$6-'d_시나리오'!$I$6))))</f>
        <v/>
      </c>
      <c r="N1773">
        <f>INDEX('d_분포'!$B$2:$B$57,RANDBETWEEN(1,56))</f>
        <v/>
      </c>
      <c r="O1773">
        <f>BETAINV(RAND(),5,5)</f>
        <v/>
      </c>
      <c r="P1773">
        <f>'d_고정'!$B$1*'6_기대효과'!$H$7*('d_시나리오'!$I$7/'d_고정'!$B$2)*B1773</f>
        <v/>
      </c>
      <c r="Q1773">
        <f>P1773*C1773</f>
        <v/>
      </c>
      <c r="R1773">
        <f>P1773*E1773</f>
        <v/>
      </c>
      <c r="S1773">
        <f>R1773*G1773</f>
        <v/>
      </c>
      <c r="T1773">
        <f>Q1773+S1773</f>
        <v/>
      </c>
      <c r="U1773">
        <f>(Q1773*D1773+S1773*I1773)*(1-O1773)</f>
        <v/>
      </c>
      <c r="V1773">
        <f>(R1773*K1773*N1773+'d_고정'!$B$3*('6_기대효과'!$H$7/8)*N1773*'d_고정'!$B$10*M1773*('6_기대효과'!$K$7/'d_고정'!$B$9))*(1-O1773)</f>
        <v/>
      </c>
      <c r="W1773">
        <f>(S1773*I1773+R1773*MAX(K1773-'d_고정'!$B$10*M1773*('6_기대효과'!$K$7/'d_고정'!$B$9),0)*N1773)*(1-O1773)</f>
        <v/>
      </c>
      <c r="X1773">
        <f>U1773+V1773</f>
        <v/>
      </c>
      <c r="Y1773">
        <f>U1773/('d_고정'!$B$5*'6_기대효과'!$H$7/8)/'d_고정'!$B$6</f>
        <v/>
      </c>
      <c r="Z1773">
        <f>U1773/('d_고정'!$B$8*'6_기대효과'!$H$7/8)</f>
        <v/>
      </c>
    </row>
    <row r="1774">
      <c r="A1774">
        <f>RAND()</f>
        <v/>
      </c>
      <c r="B1774">
        <f>IF('d_시나리오'!$J$2='d_시나리오'!$H$2,'d_시나리오'!$I$2,IF(A1774&lt;('d_시나리오'!$I$2-'d_시나리오'!$H$2)/('d_시나리오'!$J$2-'d_시나리오'!$H$2),'d_시나리오'!$H$2+SQRT(A1774*('d_시나리오'!$J$2-'d_시나리오'!$H$2)*('d_시나리오'!$I$2-'d_시나리오'!$H$2)),'d_시나리오'!$J$2-SQRT((1-A1774)*('d_시나리오'!$J$2-'d_시나리오'!$H$2)*('d_시나리오'!$J$2-'d_시나리오'!$I$2))))</f>
        <v/>
      </c>
      <c r="C1774">
        <f>BETAINV(RAND(),2,6)</f>
        <v/>
      </c>
      <c r="D1774">
        <f>INDEX('d_분포'!$A$2:$A$28,RANDBETWEEN(1,27))</f>
        <v/>
      </c>
      <c r="E1774">
        <f>INDEX('d_분포'!$C$2:$C$5,RANDBETWEEN(1,4))*(0.9+0.2*RAND())</f>
        <v/>
      </c>
      <c r="F1774">
        <f>RAND()</f>
        <v/>
      </c>
      <c r="G1774">
        <f>IF('d_시나리오'!$J$3='d_시나리오'!$H$3,'d_시나리오'!$I$3,IF(F1774&lt;('d_시나리오'!$I$3-'d_시나리오'!$H$3)/('d_시나리오'!$J$3-'d_시나리오'!$H$3),'d_시나리오'!$H$3+SQRT(F1774*('d_시나리오'!$J$3-'d_시나리오'!$H$3)*('d_시나리오'!$I$3-'d_시나리오'!$H$3)),'d_시나리오'!$J$3-SQRT((1-F1774)*('d_시나리오'!$J$3-'d_시나리오'!$H$3)*('d_시나리오'!$J$3-'d_시나리오'!$I$3))))</f>
        <v/>
      </c>
      <c r="H1774">
        <f>RAND()</f>
        <v/>
      </c>
      <c r="I1774">
        <f>IF('d_시나리오'!$J$4='d_시나리오'!$H$4,'d_시나리오'!$I$4,IF(H1774&lt;('d_시나리오'!$I$4-'d_시나리오'!$H$4)/('d_시나리오'!$J$4-'d_시나리오'!$H$4),'d_시나리오'!$H$4+SQRT(H1774*('d_시나리오'!$J$4-'d_시나리오'!$H$4)*('d_시나리오'!$I$4-'d_시나리오'!$H$4)),'d_시나리오'!$J$4-SQRT((1-H1774)*('d_시나리오'!$J$4-'d_시나리오'!$H$4)*('d_시나리오'!$J$4-'d_시나리오'!$I$4))))</f>
        <v/>
      </c>
      <c r="J1774">
        <f>RAND()</f>
        <v/>
      </c>
      <c r="K1774">
        <f>IF('d_시나리오'!$J$5='d_시나리오'!$H$5,'d_시나리오'!$I$5,IF(J1774&lt;('d_시나리오'!$I$5-'d_시나리오'!$H$5)/('d_시나리오'!$J$5-'d_시나리오'!$H$5),'d_시나리오'!$H$5+SQRT(J1774*('d_시나리오'!$J$5-'d_시나리오'!$H$5)*('d_시나리오'!$I$5-'d_시나리오'!$H$5)),'d_시나리오'!$J$5-SQRT((1-J1774)*('d_시나리오'!$J$5-'d_시나리오'!$H$5)*('d_시나리오'!$J$5-'d_시나리오'!$I$5))))</f>
        <v/>
      </c>
      <c r="L1774">
        <f>RAND()</f>
        <v/>
      </c>
      <c r="M1774">
        <f>IF('d_시나리오'!$J$6='d_시나리오'!$H$6,'d_시나리오'!$I$6,IF(L1774&lt;('d_시나리오'!$I$6-'d_시나리오'!$H$6)/('d_시나리오'!$J$6-'d_시나리오'!$H$6),'d_시나리오'!$H$6+SQRT(L1774*('d_시나리오'!$J$6-'d_시나리오'!$H$6)*('d_시나리오'!$I$6-'d_시나리오'!$H$6)),'d_시나리오'!$J$6-SQRT((1-L1774)*('d_시나리오'!$J$6-'d_시나리오'!$H$6)*('d_시나리오'!$J$6-'d_시나리오'!$I$6))))</f>
        <v/>
      </c>
      <c r="N1774">
        <f>INDEX('d_분포'!$B$2:$B$57,RANDBETWEEN(1,56))</f>
        <v/>
      </c>
      <c r="O1774">
        <f>BETAINV(RAND(),5,5)</f>
        <v/>
      </c>
      <c r="P1774">
        <f>'d_고정'!$B$1*'6_기대효과'!$H$7*('d_시나리오'!$I$7/'d_고정'!$B$2)*B1774</f>
        <v/>
      </c>
      <c r="Q1774">
        <f>P1774*C1774</f>
        <v/>
      </c>
      <c r="R1774">
        <f>P1774*E1774</f>
        <v/>
      </c>
      <c r="S1774">
        <f>R1774*G1774</f>
        <v/>
      </c>
      <c r="T1774">
        <f>Q1774+S1774</f>
        <v/>
      </c>
      <c r="U1774">
        <f>(Q1774*D1774+S1774*I1774)*(1-O1774)</f>
        <v/>
      </c>
      <c r="V1774">
        <f>(R1774*K1774*N1774+'d_고정'!$B$3*('6_기대효과'!$H$7/8)*N1774*'d_고정'!$B$10*M1774*('6_기대효과'!$K$7/'d_고정'!$B$9))*(1-O1774)</f>
        <v/>
      </c>
      <c r="W1774">
        <f>(S1774*I1774+R1774*MAX(K1774-'d_고정'!$B$10*M1774*('6_기대효과'!$K$7/'d_고정'!$B$9),0)*N1774)*(1-O1774)</f>
        <v/>
      </c>
      <c r="X1774">
        <f>U1774+V1774</f>
        <v/>
      </c>
      <c r="Y1774">
        <f>U1774/('d_고정'!$B$5*'6_기대효과'!$H$7/8)/'d_고정'!$B$6</f>
        <v/>
      </c>
      <c r="Z1774">
        <f>U1774/('d_고정'!$B$8*'6_기대효과'!$H$7/8)</f>
        <v/>
      </c>
    </row>
    <row r="1775">
      <c r="A1775">
        <f>RAND()</f>
        <v/>
      </c>
      <c r="B1775">
        <f>IF('d_시나리오'!$J$2='d_시나리오'!$H$2,'d_시나리오'!$I$2,IF(A1775&lt;('d_시나리오'!$I$2-'d_시나리오'!$H$2)/('d_시나리오'!$J$2-'d_시나리오'!$H$2),'d_시나리오'!$H$2+SQRT(A1775*('d_시나리오'!$J$2-'d_시나리오'!$H$2)*('d_시나리오'!$I$2-'d_시나리오'!$H$2)),'d_시나리오'!$J$2-SQRT((1-A1775)*('d_시나리오'!$J$2-'d_시나리오'!$H$2)*('d_시나리오'!$J$2-'d_시나리오'!$I$2))))</f>
        <v/>
      </c>
      <c r="C1775">
        <f>BETAINV(RAND(),2,6)</f>
        <v/>
      </c>
      <c r="D1775">
        <f>INDEX('d_분포'!$A$2:$A$28,RANDBETWEEN(1,27))</f>
        <v/>
      </c>
      <c r="E1775">
        <f>INDEX('d_분포'!$C$2:$C$5,RANDBETWEEN(1,4))*(0.9+0.2*RAND())</f>
        <v/>
      </c>
      <c r="F1775">
        <f>RAND()</f>
        <v/>
      </c>
      <c r="G1775">
        <f>IF('d_시나리오'!$J$3='d_시나리오'!$H$3,'d_시나리오'!$I$3,IF(F1775&lt;('d_시나리오'!$I$3-'d_시나리오'!$H$3)/('d_시나리오'!$J$3-'d_시나리오'!$H$3),'d_시나리오'!$H$3+SQRT(F1775*('d_시나리오'!$J$3-'d_시나리오'!$H$3)*('d_시나리오'!$I$3-'d_시나리오'!$H$3)),'d_시나리오'!$J$3-SQRT((1-F1775)*('d_시나리오'!$J$3-'d_시나리오'!$H$3)*('d_시나리오'!$J$3-'d_시나리오'!$I$3))))</f>
        <v/>
      </c>
      <c r="H1775">
        <f>RAND()</f>
        <v/>
      </c>
      <c r="I1775">
        <f>IF('d_시나리오'!$J$4='d_시나리오'!$H$4,'d_시나리오'!$I$4,IF(H1775&lt;('d_시나리오'!$I$4-'d_시나리오'!$H$4)/('d_시나리오'!$J$4-'d_시나리오'!$H$4),'d_시나리오'!$H$4+SQRT(H1775*('d_시나리오'!$J$4-'d_시나리오'!$H$4)*('d_시나리오'!$I$4-'d_시나리오'!$H$4)),'d_시나리오'!$J$4-SQRT((1-H1775)*('d_시나리오'!$J$4-'d_시나리오'!$H$4)*('d_시나리오'!$J$4-'d_시나리오'!$I$4))))</f>
        <v/>
      </c>
      <c r="J1775">
        <f>RAND()</f>
        <v/>
      </c>
      <c r="K1775">
        <f>IF('d_시나리오'!$J$5='d_시나리오'!$H$5,'d_시나리오'!$I$5,IF(J1775&lt;('d_시나리오'!$I$5-'d_시나리오'!$H$5)/('d_시나리오'!$J$5-'d_시나리오'!$H$5),'d_시나리오'!$H$5+SQRT(J1775*('d_시나리오'!$J$5-'d_시나리오'!$H$5)*('d_시나리오'!$I$5-'d_시나리오'!$H$5)),'d_시나리오'!$J$5-SQRT((1-J1775)*('d_시나리오'!$J$5-'d_시나리오'!$H$5)*('d_시나리오'!$J$5-'d_시나리오'!$I$5))))</f>
        <v/>
      </c>
      <c r="L1775">
        <f>RAND()</f>
        <v/>
      </c>
      <c r="M1775">
        <f>IF('d_시나리오'!$J$6='d_시나리오'!$H$6,'d_시나리오'!$I$6,IF(L1775&lt;('d_시나리오'!$I$6-'d_시나리오'!$H$6)/('d_시나리오'!$J$6-'d_시나리오'!$H$6),'d_시나리오'!$H$6+SQRT(L1775*('d_시나리오'!$J$6-'d_시나리오'!$H$6)*('d_시나리오'!$I$6-'d_시나리오'!$H$6)),'d_시나리오'!$J$6-SQRT((1-L1775)*('d_시나리오'!$J$6-'d_시나리오'!$H$6)*('d_시나리오'!$J$6-'d_시나리오'!$I$6))))</f>
        <v/>
      </c>
      <c r="N1775">
        <f>INDEX('d_분포'!$B$2:$B$57,RANDBETWEEN(1,56))</f>
        <v/>
      </c>
      <c r="O1775">
        <f>BETAINV(RAND(),5,5)</f>
        <v/>
      </c>
      <c r="P1775">
        <f>'d_고정'!$B$1*'6_기대효과'!$H$7*('d_시나리오'!$I$7/'d_고정'!$B$2)*B1775</f>
        <v/>
      </c>
      <c r="Q1775">
        <f>P1775*C1775</f>
        <v/>
      </c>
      <c r="R1775">
        <f>P1775*E1775</f>
        <v/>
      </c>
      <c r="S1775">
        <f>R1775*G1775</f>
        <v/>
      </c>
      <c r="T1775">
        <f>Q1775+S1775</f>
        <v/>
      </c>
      <c r="U1775">
        <f>(Q1775*D1775+S1775*I1775)*(1-O1775)</f>
        <v/>
      </c>
      <c r="V1775">
        <f>(R1775*K1775*N1775+'d_고정'!$B$3*('6_기대효과'!$H$7/8)*N1775*'d_고정'!$B$10*M1775*('6_기대효과'!$K$7/'d_고정'!$B$9))*(1-O1775)</f>
        <v/>
      </c>
      <c r="W1775">
        <f>(S1775*I1775+R1775*MAX(K1775-'d_고정'!$B$10*M1775*('6_기대효과'!$K$7/'d_고정'!$B$9),0)*N1775)*(1-O1775)</f>
        <v/>
      </c>
      <c r="X1775">
        <f>U1775+V1775</f>
        <v/>
      </c>
      <c r="Y1775">
        <f>U1775/('d_고정'!$B$5*'6_기대효과'!$H$7/8)/'d_고정'!$B$6</f>
        <v/>
      </c>
      <c r="Z1775">
        <f>U1775/('d_고정'!$B$8*'6_기대효과'!$H$7/8)</f>
        <v/>
      </c>
    </row>
    <row r="1776">
      <c r="A1776">
        <f>RAND()</f>
        <v/>
      </c>
      <c r="B1776">
        <f>IF('d_시나리오'!$J$2='d_시나리오'!$H$2,'d_시나리오'!$I$2,IF(A1776&lt;('d_시나리오'!$I$2-'d_시나리오'!$H$2)/('d_시나리오'!$J$2-'d_시나리오'!$H$2),'d_시나리오'!$H$2+SQRT(A1776*('d_시나리오'!$J$2-'d_시나리오'!$H$2)*('d_시나리오'!$I$2-'d_시나리오'!$H$2)),'d_시나리오'!$J$2-SQRT((1-A1776)*('d_시나리오'!$J$2-'d_시나리오'!$H$2)*('d_시나리오'!$J$2-'d_시나리오'!$I$2))))</f>
        <v/>
      </c>
      <c r="C1776">
        <f>BETAINV(RAND(),2,6)</f>
        <v/>
      </c>
      <c r="D1776">
        <f>INDEX('d_분포'!$A$2:$A$28,RANDBETWEEN(1,27))</f>
        <v/>
      </c>
      <c r="E1776">
        <f>INDEX('d_분포'!$C$2:$C$5,RANDBETWEEN(1,4))*(0.9+0.2*RAND())</f>
        <v/>
      </c>
      <c r="F1776">
        <f>RAND()</f>
        <v/>
      </c>
      <c r="G1776">
        <f>IF('d_시나리오'!$J$3='d_시나리오'!$H$3,'d_시나리오'!$I$3,IF(F1776&lt;('d_시나리오'!$I$3-'d_시나리오'!$H$3)/('d_시나리오'!$J$3-'d_시나리오'!$H$3),'d_시나리오'!$H$3+SQRT(F1776*('d_시나리오'!$J$3-'d_시나리오'!$H$3)*('d_시나리오'!$I$3-'d_시나리오'!$H$3)),'d_시나리오'!$J$3-SQRT((1-F1776)*('d_시나리오'!$J$3-'d_시나리오'!$H$3)*('d_시나리오'!$J$3-'d_시나리오'!$I$3))))</f>
        <v/>
      </c>
      <c r="H1776">
        <f>RAND()</f>
        <v/>
      </c>
      <c r="I1776">
        <f>IF('d_시나리오'!$J$4='d_시나리오'!$H$4,'d_시나리오'!$I$4,IF(H1776&lt;('d_시나리오'!$I$4-'d_시나리오'!$H$4)/('d_시나리오'!$J$4-'d_시나리오'!$H$4),'d_시나리오'!$H$4+SQRT(H1776*('d_시나리오'!$J$4-'d_시나리오'!$H$4)*('d_시나리오'!$I$4-'d_시나리오'!$H$4)),'d_시나리오'!$J$4-SQRT((1-H1776)*('d_시나리오'!$J$4-'d_시나리오'!$H$4)*('d_시나리오'!$J$4-'d_시나리오'!$I$4))))</f>
        <v/>
      </c>
      <c r="J1776">
        <f>RAND()</f>
        <v/>
      </c>
      <c r="K1776">
        <f>IF('d_시나리오'!$J$5='d_시나리오'!$H$5,'d_시나리오'!$I$5,IF(J1776&lt;('d_시나리오'!$I$5-'d_시나리오'!$H$5)/('d_시나리오'!$J$5-'d_시나리오'!$H$5),'d_시나리오'!$H$5+SQRT(J1776*('d_시나리오'!$J$5-'d_시나리오'!$H$5)*('d_시나리오'!$I$5-'d_시나리오'!$H$5)),'d_시나리오'!$J$5-SQRT((1-J1776)*('d_시나리오'!$J$5-'d_시나리오'!$H$5)*('d_시나리오'!$J$5-'d_시나리오'!$I$5))))</f>
        <v/>
      </c>
      <c r="L1776">
        <f>RAND()</f>
        <v/>
      </c>
      <c r="M1776">
        <f>IF('d_시나리오'!$J$6='d_시나리오'!$H$6,'d_시나리오'!$I$6,IF(L1776&lt;('d_시나리오'!$I$6-'d_시나리오'!$H$6)/('d_시나리오'!$J$6-'d_시나리오'!$H$6),'d_시나리오'!$H$6+SQRT(L1776*('d_시나리오'!$J$6-'d_시나리오'!$H$6)*('d_시나리오'!$I$6-'d_시나리오'!$H$6)),'d_시나리오'!$J$6-SQRT((1-L1776)*('d_시나리오'!$J$6-'d_시나리오'!$H$6)*('d_시나리오'!$J$6-'d_시나리오'!$I$6))))</f>
        <v/>
      </c>
      <c r="N1776">
        <f>INDEX('d_분포'!$B$2:$B$57,RANDBETWEEN(1,56))</f>
        <v/>
      </c>
      <c r="O1776">
        <f>BETAINV(RAND(),5,5)</f>
        <v/>
      </c>
      <c r="P1776">
        <f>'d_고정'!$B$1*'6_기대효과'!$H$7*('d_시나리오'!$I$7/'d_고정'!$B$2)*B1776</f>
        <v/>
      </c>
      <c r="Q1776">
        <f>P1776*C1776</f>
        <v/>
      </c>
      <c r="R1776">
        <f>P1776*E1776</f>
        <v/>
      </c>
      <c r="S1776">
        <f>R1776*G1776</f>
        <v/>
      </c>
      <c r="T1776">
        <f>Q1776+S1776</f>
        <v/>
      </c>
      <c r="U1776">
        <f>(Q1776*D1776+S1776*I1776)*(1-O1776)</f>
        <v/>
      </c>
      <c r="V1776">
        <f>(R1776*K1776*N1776+'d_고정'!$B$3*('6_기대효과'!$H$7/8)*N1776*'d_고정'!$B$10*M1776*('6_기대효과'!$K$7/'d_고정'!$B$9))*(1-O1776)</f>
        <v/>
      </c>
      <c r="W1776">
        <f>(S1776*I1776+R1776*MAX(K1776-'d_고정'!$B$10*M1776*('6_기대효과'!$K$7/'d_고정'!$B$9),0)*N1776)*(1-O1776)</f>
        <v/>
      </c>
      <c r="X1776">
        <f>U1776+V1776</f>
        <v/>
      </c>
      <c r="Y1776">
        <f>U1776/('d_고정'!$B$5*'6_기대효과'!$H$7/8)/'d_고정'!$B$6</f>
        <v/>
      </c>
      <c r="Z1776">
        <f>U1776/('d_고정'!$B$8*'6_기대효과'!$H$7/8)</f>
        <v/>
      </c>
    </row>
    <row r="1777">
      <c r="A1777">
        <f>RAND()</f>
        <v/>
      </c>
      <c r="B1777">
        <f>IF('d_시나리오'!$J$2='d_시나리오'!$H$2,'d_시나리오'!$I$2,IF(A1777&lt;('d_시나리오'!$I$2-'d_시나리오'!$H$2)/('d_시나리오'!$J$2-'d_시나리오'!$H$2),'d_시나리오'!$H$2+SQRT(A1777*('d_시나리오'!$J$2-'d_시나리오'!$H$2)*('d_시나리오'!$I$2-'d_시나리오'!$H$2)),'d_시나리오'!$J$2-SQRT((1-A1777)*('d_시나리오'!$J$2-'d_시나리오'!$H$2)*('d_시나리오'!$J$2-'d_시나리오'!$I$2))))</f>
        <v/>
      </c>
      <c r="C1777">
        <f>BETAINV(RAND(),2,6)</f>
        <v/>
      </c>
      <c r="D1777">
        <f>INDEX('d_분포'!$A$2:$A$28,RANDBETWEEN(1,27))</f>
        <v/>
      </c>
      <c r="E1777">
        <f>INDEX('d_분포'!$C$2:$C$5,RANDBETWEEN(1,4))*(0.9+0.2*RAND())</f>
        <v/>
      </c>
      <c r="F1777">
        <f>RAND()</f>
        <v/>
      </c>
      <c r="G1777">
        <f>IF('d_시나리오'!$J$3='d_시나리오'!$H$3,'d_시나리오'!$I$3,IF(F1777&lt;('d_시나리오'!$I$3-'d_시나리오'!$H$3)/('d_시나리오'!$J$3-'d_시나리오'!$H$3),'d_시나리오'!$H$3+SQRT(F1777*('d_시나리오'!$J$3-'d_시나리오'!$H$3)*('d_시나리오'!$I$3-'d_시나리오'!$H$3)),'d_시나리오'!$J$3-SQRT((1-F1777)*('d_시나리오'!$J$3-'d_시나리오'!$H$3)*('d_시나리오'!$J$3-'d_시나리오'!$I$3))))</f>
        <v/>
      </c>
      <c r="H1777">
        <f>RAND()</f>
        <v/>
      </c>
      <c r="I1777">
        <f>IF('d_시나리오'!$J$4='d_시나리오'!$H$4,'d_시나리오'!$I$4,IF(H1777&lt;('d_시나리오'!$I$4-'d_시나리오'!$H$4)/('d_시나리오'!$J$4-'d_시나리오'!$H$4),'d_시나리오'!$H$4+SQRT(H1777*('d_시나리오'!$J$4-'d_시나리오'!$H$4)*('d_시나리오'!$I$4-'d_시나리오'!$H$4)),'d_시나리오'!$J$4-SQRT((1-H1777)*('d_시나리오'!$J$4-'d_시나리오'!$H$4)*('d_시나리오'!$J$4-'d_시나리오'!$I$4))))</f>
        <v/>
      </c>
      <c r="J1777">
        <f>RAND()</f>
        <v/>
      </c>
      <c r="K1777">
        <f>IF('d_시나리오'!$J$5='d_시나리오'!$H$5,'d_시나리오'!$I$5,IF(J1777&lt;('d_시나리오'!$I$5-'d_시나리오'!$H$5)/('d_시나리오'!$J$5-'d_시나리오'!$H$5),'d_시나리오'!$H$5+SQRT(J1777*('d_시나리오'!$J$5-'d_시나리오'!$H$5)*('d_시나리오'!$I$5-'d_시나리오'!$H$5)),'d_시나리오'!$J$5-SQRT((1-J1777)*('d_시나리오'!$J$5-'d_시나리오'!$H$5)*('d_시나리오'!$J$5-'d_시나리오'!$I$5))))</f>
        <v/>
      </c>
      <c r="L1777">
        <f>RAND()</f>
        <v/>
      </c>
      <c r="M1777">
        <f>IF('d_시나리오'!$J$6='d_시나리오'!$H$6,'d_시나리오'!$I$6,IF(L1777&lt;('d_시나리오'!$I$6-'d_시나리오'!$H$6)/('d_시나리오'!$J$6-'d_시나리오'!$H$6),'d_시나리오'!$H$6+SQRT(L1777*('d_시나리오'!$J$6-'d_시나리오'!$H$6)*('d_시나리오'!$I$6-'d_시나리오'!$H$6)),'d_시나리오'!$J$6-SQRT((1-L1777)*('d_시나리오'!$J$6-'d_시나리오'!$H$6)*('d_시나리오'!$J$6-'d_시나리오'!$I$6))))</f>
        <v/>
      </c>
      <c r="N1777">
        <f>INDEX('d_분포'!$B$2:$B$57,RANDBETWEEN(1,56))</f>
        <v/>
      </c>
      <c r="O1777">
        <f>BETAINV(RAND(),5,5)</f>
        <v/>
      </c>
      <c r="P1777">
        <f>'d_고정'!$B$1*'6_기대효과'!$H$7*('d_시나리오'!$I$7/'d_고정'!$B$2)*B1777</f>
        <v/>
      </c>
      <c r="Q1777">
        <f>P1777*C1777</f>
        <v/>
      </c>
      <c r="R1777">
        <f>P1777*E1777</f>
        <v/>
      </c>
      <c r="S1777">
        <f>R1777*G1777</f>
        <v/>
      </c>
      <c r="T1777">
        <f>Q1777+S1777</f>
        <v/>
      </c>
      <c r="U1777">
        <f>(Q1777*D1777+S1777*I1777)*(1-O1777)</f>
        <v/>
      </c>
      <c r="V1777">
        <f>(R1777*K1777*N1777+'d_고정'!$B$3*('6_기대효과'!$H$7/8)*N1777*'d_고정'!$B$10*M1777*('6_기대효과'!$K$7/'d_고정'!$B$9))*(1-O1777)</f>
        <v/>
      </c>
      <c r="W1777">
        <f>(S1777*I1777+R1777*MAX(K1777-'d_고정'!$B$10*M1777*('6_기대효과'!$K$7/'d_고정'!$B$9),0)*N1777)*(1-O1777)</f>
        <v/>
      </c>
      <c r="X1777">
        <f>U1777+V1777</f>
        <v/>
      </c>
      <c r="Y1777">
        <f>U1777/('d_고정'!$B$5*'6_기대효과'!$H$7/8)/'d_고정'!$B$6</f>
        <v/>
      </c>
      <c r="Z1777">
        <f>U1777/('d_고정'!$B$8*'6_기대효과'!$H$7/8)</f>
        <v/>
      </c>
    </row>
    <row r="1778">
      <c r="A1778">
        <f>RAND()</f>
        <v/>
      </c>
      <c r="B1778">
        <f>IF('d_시나리오'!$J$2='d_시나리오'!$H$2,'d_시나리오'!$I$2,IF(A1778&lt;('d_시나리오'!$I$2-'d_시나리오'!$H$2)/('d_시나리오'!$J$2-'d_시나리오'!$H$2),'d_시나리오'!$H$2+SQRT(A1778*('d_시나리오'!$J$2-'d_시나리오'!$H$2)*('d_시나리오'!$I$2-'d_시나리오'!$H$2)),'d_시나리오'!$J$2-SQRT((1-A1778)*('d_시나리오'!$J$2-'d_시나리오'!$H$2)*('d_시나리오'!$J$2-'d_시나리오'!$I$2))))</f>
        <v/>
      </c>
      <c r="C1778">
        <f>BETAINV(RAND(),2,6)</f>
        <v/>
      </c>
      <c r="D1778">
        <f>INDEX('d_분포'!$A$2:$A$28,RANDBETWEEN(1,27))</f>
        <v/>
      </c>
      <c r="E1778">
        <f>INDEX('d_분포'!$C$2:$C$5,RANDBETWEEN(1,4))*(0.9+0.2*RAND())</f>
        <v/>
      </c>
      <c r="F1778">
        <f>RAND()</f>
        <v/>
      </c>
      <c r="G1778">
        <f>IF('d_시나리오'!$J$3='d_시나리오'!$H$3,'d_시나리오'!$I$3,IF(F1778&lt;('d_시나리오'!$I$3-'d_시나리오'!$H$3)/('d_시나리오'!$J$3-'d_시나리오'!$H$3),'d_시나리오'!$H$3+SQRT(F1778*('d_시나리오'!$J$3-'d_시나리오'!$H$3)*('d_시나리오'!$I$3-'d_시나리오'!$H$3)),'d_시나리오'!$J$3-SQRT((1-F1778)*('d_시나리오'!$J$3-'d_시나리오'!$H$3)*('d_시나리오'!$J$3-'d_시나리오'!$I$3))))</f>
        <v/>
      </c>
      <c r="H1778">
        <f>RAND()</f>
        <v/>
      </c>
      <c r="I1778">
        <f>IF('d_시나리오'!$J$4='d_시나리오'!$H$4,'d_시나리오'!$I$4,IF(H1778&lt;('d_시나리오'!$I$4-'d_시나리오'!$H$4)/('d_시나리오'!$J$4-'d_시나리오'!$H$4),'d_시나리오'!$H$4+SQRT(H1778*('d_시나리오'!$J$4-'d_시나리오'!$H$4)*('d_시나리오'!$I$4-'d_시나리오'!$H$4)),'d_시나리오'!$J$4-SQRT((1-H1778)*('d_시나리오'!$J$4-'d_시나리오'!$H$4)*('d_시나리오'!$J$4-'d_시나리오'!$I$4))))</f>
        <v/>
      </c>
      <c r="J1778">
        <f>RAND()</f>
        <v/>
      </c>
      <c r="K1778">
        <f>IF('d_시나리오'!$J$5='d_시나리오'!$H$5,'d_시나리오'!$I$5,IF(J1778&lt;('d_시나리오'!$I$5-'d_시나리오'!$H$5)/('d_시나리오'!$J$5-'d_시나리오'!$H$5),'d_시나리오'!$H$5+SQRT(J1778*('d_시나리오'!$J$5-'d_시나리오'!$H$5)*('d_시나리오'!$I$5-'d_시나리오'!$H$5)),'d_시나리오'!$J$5-SQRT((1-J1778)*('d_시나리오'!$J$5-'d_시나리오'!$H$5)*('d_시나리오'!$J$5-'d_시나리오'!$I$5))))</f>
        <v/>
      </c>
      <c r="L1778">
        <f>RAND()</f>
        <v/>
      </c>
      <c r="M1778">
        <f>IF('d_시나리오'!$J$6='d_시나리오'!$H$6,'d_시나리오'!$I$6,IF(L1778&lt;('d_시나리오'!$I$6-'d_시나리오'!$H$6)/('d_시나리오'!$J$6-'d_시나리오'!$H$6),'d_시나리오'!$H$6+SQRT(L1778*('d_시나리오'!$J$6-'d_시나리오'!$H$6)*('d_시나리오'!$I$6-'d_시나리오'!$H$6)),'d_시나리오'!$J$6-SQRT((1-L1778)*('d_시나리오'!$J$6-'d_시나리오'!$H$6)*('d_시나리오'!$J$6-'d_시나리오'!$I$6))))</f>
        <v/>
      </c>
      <c r="N1778">
        <f>INDEX('d_분포'!$B$2:$B$57,RANDBETWEEN(1,56))</f>
        <v/>
      </c>
      <c r="O1778">
        <f>BETAINV(RAND(),5,5)</f>
        <v/>
      </c>
      <c r="P1778">
        <f>'d_고정'!$B$1*'6_기대효과'!$H$7*('d_시나리오'!$I$7/'d_고정'!$B$2)*B1778</f>
        <v/>
      </c>
      <c r="Q1778">
        <f>P1778*C1778</f>
        <v/>
      </c>
      <c r="R1778">
        <f>P1778*E1778</f>
        <v/>
      </c>
      <c r="S1778">
        <f>R1778*G1778</f>
        <v/>
      </c>
      <c r="T1778">
        <f>Q1778+S1778</f>
        <v/>
      </c>
      <c r="U1778">
        <f>(Q1778*D1778+S1778*I1778)*(1-O1778)</f>
        <v/>
      </c>
      <c r="V1778">
        <f>(R1778*K1778*N1778+'d_고정'!$B$3*('6_기대효과'!$H$7/8)*N1778*'d_고정'!$B$10*M1778*('6_기대효과'!$K$7/'d_고정'!$B$9))*(1-O1778)</f>
        <v/>
      </c>
      <c r="W1778">
        <f>(S1778*I1778+R1778*MAX(K1778-'d_고정'!$B$10*M1778*('6_기대효과'!$K$7/'d_고정'!$B$9),0)*N1778)*(1-O1778)</f>
        <v/>
      </c>
      <c r="X1778">
        <f>U1778+V1778</f>
        <v/>
      </c>
      <c r="Y1778">
        <f>U1778/('d_고정'!$B$5*'6_기대효과'!$H$7/8)/'d_고정'!$B$6</f>
        <v/>
      </c>
      <c r="Z1778">
        <f>U1778/('d_고정'!$B$8*'6_기대효과'!$H$7/8)</f>
        <v/>
      </c>
    </row>
    <row r="1779">
      <c r="A1779">
        <f>RAND()</f>
        <v/>
      </c>
      <c r="B1779">
        <f>IF('d_시나리오'!$J$2='d_시나리오'!$H$2,'d_시나리오'!$I$2,IF(A1779&lt;('d_시나리오'!$I$2-'d_시나리오'!$H$2)/('d_시나리오'!$J$2-'d_시나리오'!$H$2),'d_시나리오'!$H$2+SQRT(A1779*('d_시나리오'!$J$2-'d_시나리오'!$H$2)*('d_시나리오'!$I$2-'d_시나리오'!$H$2)),'d_시나리오'!$J$2-SQRT((1-A1779)*('d_시나리오'!$J$2-'d_시나리오'!$H$2)*('d_시나리오'!$J$2-'d_시나리오'!$I$2))))</f>
        <v/>
      </c>
      <c r="C1779">
        <f>BETAINV(RAND(),2,6)</f>
        <v/>
      </c>
      <c r="D1779">
        <f>INDEX('d_분포'!$A$2:$A$28,RANDBETWEEN(1,27))</f>
        <v/>
      </c>
      <c r="E1779">
        <f>INDEX('d_분포'!$C$2:$C$5,RANDBETWEEN(1,4))*(0.9+0.2*RAND())</f>
        <v/>
      </c>
      <c r="F1779">
        <f>RAND()</f>
        <v/>
      </c>
      <c r="G1779">
        <f>IF('d_시나리오'!$J$3='d_시나리오'!$H$3,'d_시나리오'!$I$3,IF(F1779&lt;('d_시나리오'!$I$3-'d_시나리오'!$H$3)/('d_시나리오'!$J$3-'d_시나리오'!$H$3),'d_시나리오'!$H$3+SQRT(F1779*('d_시나리오'!$J$3-'d_시나리오'!$H$3)*('d_시나리오'!$I$3-'d_시나리오'!$H$3)),'d_시나리오'!$J$3-SQRT((1-F1779)*('d_시나리오'!$J$3-'d_시나리오'!$H$3)*('d_시나리오'!$J$3-'d_시나리오'!$I$3))))</f>
        <v/>
      </c>
      <c r="H1779">
        <f>RAND()</f>
        <v/>
      </c>
      <c r="I1779">
        <f>IF('d_시나리오'!$J$4='d_시나리오'!$H$4,'d_시나리오'!$I$4,IF(H1779&lt;('d_시나리오'!$I$4-'d_시나리오'!$H$4)/('d_시나리오'!$J$4-'d_시나리오'!$H$4),'d_시나리오'!$H$4+SQRT(H1779*('d_시나리오'!$J$4-'d_시나리오'!$H$4)*('d_시나리오'!$I$4-'d_시나리오'!$H$4)),'d_시나리오'!$J$4-SQRT((1-H1779)*('d_시나리오'!$J$4-'d_시나리오'!$H$4)*('d_시나리오'!$J$4-'d_시나리오'!$I$4))))</f>
        <v/>
      </c>
      <c r="J1779">
        <f>RAND()</f>
        <v/>
      </c>
      <c r="K1779">
        <f>IF('d_시나리오'!$J$5='d_시나리오'!$H$5,'d_시나리오'!$I$5,IF(J1779&lt;('d_시나리오'!$I$5-'d_시나리오'!$H$5)/('d_시나리오'!$J$5-'d_시나리오'!$H$5),'d_시나리오'!$H$5+SQRT(J1779*('d_시나리오'!$J$5-'d_시나리오'!$H$5)*('d_시나리오'!$I$5-'d_시나리오'!$H$5)),'d_시나리오'!$J$5-SQRT((1-J1779)*('d_시나리오'!$J$5-'d_시나리오'!$H$5)*('d_시나리오'!$J$5-'d_시나리오'!$I$5))))</f>
        <v/>
      </c>
      <c r="L1779">
        <f>RAND()</f>
        <v/>
      </c>
      <c r="M1779">
        <f>IF('d_시나리오'!$J$6='d_시나리오'!$H$6,'d_시나리오'!$I$6,IF(L1779&lt;('d_시나리오'!$I$6-'d_시나리오'!$H$6)/('d_시나리오'!$J$6-'d_시나리오'!$H$6),'d_시나리오'!$H$6+SQRT(L1779*('d_시나리오'!$J$6-'d_시나리오'!$H$6)*('d_시나리오'!$I$6-'d_시나리오'!$H$6)),'d_시나리오'!$J$6-SQRT((1-L1779)*('d_시나리오'!$J$6-'d_시나리오'!$H$6)*('d_시나리오'!$J$6-'d_시나리오'!$I$6))))</f>
        <v/>
      </c>
      <c r="N1779">
        <f>INDEX('d_분포'!$B$2:$B$57,RANDBETWEEN(1,56))</f>
        <v/>
      </c>
      <c r="O1779">
        <f>BETAINV(RAND(),5,5)</f>
        <v/>
      </c>
      <c r="P1779">
        <f>'d_고정'!$B$1*'6_기대효과'!$H$7*('d_시나리오'!$I$7/'d_고정'!$B$2)*B1779</f>
        <v/>
      </c>
      <c r="Q1779">
        <f>P1779*C1779</f>
        <v/>
      </c>
      <c r="R1779">
        <f>P1779*E1779</f>
        <v/>
      </c>
      <c r="S1779">
        <f>R1779*G1779</f>
        <v/>
      </c>
      <c r="T1779">
        <f>Q1779+S1779</f>
        <v/>
      </c>
      <c r="U1779">
        <f>(Q1779*D1779+S1779*I1779)*(1-O1779)</f>
        <v/>
      </c>
      <c r="V1779">
        <f>(R1779*K1779*N1779+'d_고정'!$B$3*('6_기대효과'!$H$7/8)*N1779*'d_고정'!$B$10*M1779*('6_기대효과'!$K$7/'d_고정'!$B$9))*(1-O1779)</f>
        <v/>
      </c>
      <c r="W1779">
        <f>(S1779*I1779+R1779*MAX(K1779-'d_고정'!$B$10*M1779*('6_기대효과'!$K$7/'d_고정'!$B$9),0)*N1779)*(1-O1779)</f>
        <v/>
      </c>
      <c r="X1779">
        <f>U1779+V1779</f>
        <v/>
      </c>
      <c r="Y1779">
        <f>U1779/('d_고정'!$B$5*'6_기대효과'!$H$7/8)/'d_고정'!$B$6</f>
        <v/>
      </c>
      <c r="Z1779">
        <f>U1779/('d_고정'!$B$8*'6_기대효과'!$H$7/8)</f>
        <v/>
      </c>
    </row>
    <row r="1780">
      <c r="A1780">
        <f>RAND()</f>
        <v/>
      </c>
      <c r="B1780">
        <f>IF('d_시나리오'!$J$2='d_시나리오'!$H$2,'d_시나리오'!$I$2,IF(A1780&lt;('d_시나리오'!$I$2-'d_시나리오'!$H$2)/('d_시나리오'!$J$2-'d_시나리오'!$H$2),'d_시나리오'!$H$2+SQRT(A1780*('d_시나리오'!$J$2-'d_시나리오'!$H$2)*('d_시나리오'!$I$2-'d_시나리오'!$H$2)),'d_시나리오'!$J$2-SQRT((1-A1780)*('d_시나리오'!$J$2-'d_시나리오'!$H$2)*('d_시나리오'!$J$2-'d_시나리오'!$I$2))))</f>
        <v/>
      </c>
      <c r="C1780">
        <f>BETAINV(RAND(),2,6)</f>
        <v/>
      </c>
      <c r="D1780">
        <f>INDEX('d_분포'!$A$2:$A$28,RANDBETWEEN(1,27))</f>
        <v/>
      </c>
      <c r="E1780">
        <f>INDEX('d_분포'!$C$2:$C$5,RANDBETWEEN(1,4))*(0.9+0.2*RAND())</f>
        <v/>
      </c>
      <c r="F1780">
        <f>RAND()</f>
        <v/>
      </c>
      <c r="G1780">
        <f>IF('d_시나리오'!$J$3='d_시나리오'!$H$3,'d_시나리오'!$I$3,IF(F1780&lt;('d_시나리오'!$I$3-'d_시나리오'!$H$3)/('d_시나리오'!$J$3-'d_시나리오'!$H$3),'d_시나리오'!$H$3+SQRT(F1780*('d_시나리오'!$J$3-'d_시나리오'!$H$3)*('d_시나리오'!$I$3-'d_시나리오'!$H$3)),'d_시나리오'!$J$3-SQRT((1-F1780)*('d_시나리오'!$J$3-'d_시나리오'!$H$3)*('d_시나리오'!$J$3-'d_시나리오'!$I$3))))</f>
        <v/>
      </c>
      <c r="H1780">
        <f>RAND()</f>
        <v/>
      </c>
      <c r="I1780">
        <f>IF('d_시나리오'!$J$4='d_시나리오'!$H$4,'d_시나리오'!$I$4,IF(H1780&lt;('d_시나리오'!$I$4-'d_시나리오'!$H$4)/('d_시나리오'!$J$4-'d_시나리오'!$H$4),'d_시나리오'!$H$4+SQRT(H1780*('d_시나리오'!$J$4-'d_시나리오'!$H$4)*('d_시나리오'!$I$4-'d_시나리오'!$H$4)),'d_시나리오'!$J$4-SQRT((1-H1780)*('d_시나리오'!$J$4-'d_시나리오'!$H$4)*('d_시나리오'!$J$4-'d_시나리오'!$I$4))))</f>
        <v/>
      </c>
      <c r="J1780">
        <f>RAND()</f>
        <v/>
      </c>
      <c r="K1780">
        <f>IF('d_시나리오'!$J$5='d_시나리오'!$H$5,'d_시나리오'!$I$5,IF(J1780&lt;('d_시나리오'!$I$5-'d_시나리오'!$H$5)/('d_시나리오'!$J$5-'d_시나리오'!$H$5),'d_시나리오'!$H$5+SQRT(J1780*('d_시나리오'!$J$5-'d_시나리오'!$H$5)*('d_시나리오'!$I$5-'d_시나리오'!$H$5)),'d_시나리오'!$J$5-SQRT((1-J1780)*('d_시나리오'!$J$5-'d_시나리오'!$H$5)*('d_시나리오'!$J$5-'d_시나리오'!$I$5))))</f>
        <v/>
      </c>
      <c r="L1780">
        <f>RAND()</f>
        <v/>
      </c>
      <c r="M1780">
        <f>IF('d_시나리오'!$J$6='d_시나리오'!$H$6,'d_시나리오'!$I$6,IF(L1780&lt;('d_시나리오'!$I$6-'d_시나리오'!$H$6)/('d_시나리오'!$J$6-'d_시나리오'!$H$6),'d_시나리오'!$H$6+SQRT(L1780*('d_시나리오'!$J$6-'d_시나리오'!$H$6)*('d_시나리오'!$I$6-'d_시나리오'!$H$6)),'d_시나리오'!$J$6-SQRT((1-L1780)*('d_시나리오'!$J$6-'d_시나리오'!$H$6)*('d_시나리오'!$J$6-'d_시나리오'!$I$6))))</f>
        <v/>
      </c>
      <c r="N1780">
        <f>INDEX('d_분포'!$B$2:$B$57,RANDBETWEEN(1,56))</f>
        <v/>
      </c>
      <c r="O1780">
        <f>BETAINV(RAND(),5,5)</f>
        <v/>
      </c>
      <c r="P1780">
        <f>'d_고정'!$B$1*'6_기대효과'!$H$7*('d_시나리오'!$I$7/'d_고정'!$B$2)*B1780</f>
        <v/>
      </c>
      <c r="Q1780">
        <f>P1780*C1780</f>
        <v/>
      </c>
      <c r="R1780">
        <f>P1780*E1780</f>
        <v/>
      </c>
      <c r="S1780">
        <f>R1780*G1780</f>
        <v/>
      </c>
      <c r="T1780">
        <f>Q1780+S1780</f>
        <v/>
      </c>
      <c r="U1780">
        <f>(Q1780*D1780+S1780*I1780)*(1-O1780)</f>
        <v/>
      </c>
      <c r="V1780">
        <f>(R1780*K1780*N1780+'d_고정'!$B$3*('6_기대효과'!$H$7/8)*N1780*'d_고정'!$B$10*M1780*('6_기대효과'!$K$7/'d_고정'!$B$9))*(1-O1780)</f>
        <v/>
      </c>
      <c r="W1780">
        <f>(S1780*I1780+R1780*MAX(K1780-'d_고정'!$B$10*M1780*('6_기대효과'!$K$7/'d_고정'!$B$9),0)*N1780)*(1-O1780)</f>
        <v/>
      </c>
      <c r="X1780">
        <f>U1780+V1780</f>
        <v/>
      </c>
      <c r="Y1780">
        <f>U1780/('d_고정'!$B$5*'6_기대효과'!$H$7/8)/'d_고정'!$B$6</f>
        <v/>
      </c>
      <c r="Z1780">
        <f>U1780/('d_고정'!$B$8*'6_기대효과'!$H$7/8)</f>
        <v/>
      </c>
    </row>
    <row r="1781">
      <c r="A1781">
        <f>RAND()</f>
        <v/>
      </c>
      <c r="B1781">
        <f>IF('d_시나리오'!$J$2='d_시나리오'!$H$2,'d_시나리오'!$I$2,IF(A1781&lt;('d_시나리오'!$I$2-'d_시나리오'!$H$2)/('d_시나리오'!$J$2-'d_시나리오'!$H$2),'d_시나리오'!$H$2+SQRT(A1781*('d_시나리오'!$J$2-'d_시나리오'!$H$2)*('d_시나리오'!$I$2-'d_시나리오'!$H$2)),'d_시나리오'!$J$2-SQRT((1-A1781)*('d_시나리오'!$J$2-'d_시나리오'!$H$2)*('d_시나리오'!$J$2-'d_시나리오'!$I$2))))</f>
        <v/>
      </c>
      <c r="C1781">
        <f>BETAINV(RAND(),2,6)</f>
        <v/>
      </c>
      <c r="D1781">
        <f>INDEX('d_분포'!$A$2:$A$28,RANDBETWEEN(1,27))</f>
        <v/>
      </c>
      <c r="E1781">
        <f>INDEX('d_분포'!$C$2:$C$5,RANDBETWEEN(1,4))*(0.9+0.2*RAND())</f>
        <v/>
      </c>
      <c r="F1781">
        <f>RAND()</f>
        <v/>
      </c>
      <c r="G1781">
        <f>IF('d_시나리오'!$J$3='d_시나리오'!$H$3,'d_시나리오'!$I$3,IF(F1781&lt;('d_시나리오'!$I$3-'d_시나리오'!$H$3)/('d_시나리오'!$J$3-'d_시나리오'!$H$3),'d_시나리오'!$H$3+SQRT(F1781*('d_시나리오'!$J$3-'d_시나리오'!$H$3)*('d_시나리오'!$I$3-'d_시나리오'!$H$3)),'d_시나리오'!$J$3-SQRT((1-F1781)*('d_시나리오'!$J$3-'d_시나리오'!$H$3)*('d_시나리오'!$J$3-'d_시나리오'!$I$3))))</f>
        <v/>
      </c>
      <c r="H1781">
        <f>RAND()</f>
        <v/>
      </c>
      <c r="I1781">
        <f>IF('d_시나리오'!$J$4='d_시나리오'!$H$4,'d_시나리오'!$I$4,IF(H1781&lt;('d_시나리오'!$I$4-'d_시나리오'!$H$4)/('d_시나리오'!$J$4-'d_시나리오'!$H$4),'d_시나리오'!$H$4+SQRT(H1781*('d_시나리오'!$J$4-'d_시나리오'!$H$4)*('d_시나리오'!$I$4-'d_시나리오'!$H$4)),'d_시나리오'!$J$4-SQRT((1-H1781)*('d_시나리오'!$J$4-'d_시나리오'!$H$4)*('d_시나리오'!$J$4-'d_시나리오'!$I$4))))</f>
        <v/>
      </c>
      <c r="J1781">
        <f>RAND()</f>
        <v/>
      </c>
      <c r="K1781">
        <f>IF('d_시나리오'!$J$5='d_시나리오'!$H$5,'d_시나리오'!$I$5,IF(J1781&lt;('d_시나리오'!$I$5-'d_시나리오'!$H$5)/('d_시나리오'!$J$5-'d_시나리오'!$H$5),'d_시나리오'!$H$5+SQRT(J1781*('d_시나리오'!$J$5-'d_시나리오'!$H$5)*('d_시나리오'!$I$5-'d_시나리오'!$H$5)),'d_시나리오'!$J$5-SQRT((1-J1781)*('d_시나리오'!$J$5-'d_시나리오'!$H$5)*('d_시나리오'!$J$5-'d_시나리오'!$I$5))))</f>
        <v/>
      </c>
      <c r="L1781">
        <f>RAND()</f>
        <v/>
      </c>
      <c r="M1781">
        <f>IF('d_시나리오'!$J$6='d_시나리오'!$H$6,'d_시나리오'!$I$6,IF(L1781&lt;('d_시나리오'!$I$6-'d_시나리오'!$H$6)/('d_시나리오'!$J$6-'d_시나리오'!$H$6),'d_시나리오'!$H$6+SQRT(L1781*('d_시나리오'!$J$6-'d_시나리오'!$H$6)*('d_시나리오'!$I$6-'d_시나리오'!$H$6)),'d_시나리오'!$J$6-SQRT((1-L1781)*('d_시나리오'!$J$6-'d_시나리오'!$H$6)*('d_시나리오'!$J$6-'d_시나리오'!$I$6))))</f>
        <v/>
      </c>
      <c r="N1781">
        <f>INDEX('d_분포'!$B$2:$B$57,RANDBETWEEN(1,56))</f>
        <v/>
      </c>
      <c r="O1781">
        <f>BETAINV(RAND(),5,5)</f>
        <v/>
      </c>
      <c r="P1781">
        <f>'d_고정'!$B$1*'6_기대효과'!$H$7*('d_시나리오'!$I$7/'d_고정'!$B$2)*B1781</f>
        <v/>
      </c>
      <c r="Q1781">
        <f>P1781*C1781</f>
        <v/>
      </c>
      <c r="R1781">
        <f>P1781*E1781</f>
        <v/>
      </c>
      <c r="S1781">
        <f>R1781*G1781</f>
        <v/>
      </c>
      <c r="T1781">
        <f>Q1781+S1781</f>
        <v/>
      </c>
      <c r="U1781">
        <f>(Q1781*D1781+S1781*I1781)*(1-O1781)</f>
        <v/>
      </c>
      <c r="V1781">
        <f>(R1781*K1781*N1781+'d_고정'!$B$3*('6_기대효과'!$H$7/8)*N1781*'d_고정'!$B$10*M1781*('6_기대효과'!$K$7/'d_고정'!$B$9))*(1-O1781)</f>
        <v/>
      </c>
      <c r="W1781">
        <f>(S1781*I1781+R1781*MAX(K1781-'d_고정'!$B$10*M1781*('6_기대효과'!$K$7/'d_고정'!$B$9),0)*N1781)*(1-O1781)</f>
        <v/>
      </c>
      <c r="X1781">
        <f>U1781+V1781</f>
        <v/>
      </c>
      <c r="Y1781">
        <f>U1781/('d_고정'!$B$5*'6_기대효과'!$H$7/8)/'d_고정'!$B$6</f>
        <v/>
      </c>
      <c r="Z1781">
        <f>U1781/('d_고정'!$B$8*'6_기대효과'!$H$7/8)</f>
        <v/>
      </c>
    </row>
    <row r="1782">
      <c r="A1782">
        <f>RAND()</f>
        <v/>
      </c>
      <c r="B1782">
        <f>IF('d_시나리오'!$J$2='d_시나리오'!$H$2,'d_시나리오'!$I$2,IF(A1782&lt;('d_시나리오'!$I$2-'d_시나리오'!$H$2)/('d_시나리오'!$J$2-'d_시나리오'!$H$2),'d_시나리오'!$H$2+SQRT(A1782*('d_시나리오'!$J$2-'d_시나리오'!$H$2)*('d_시나리오'!$I$2-'d_시나리오'!$H$2)),'d_시나리오'!$J$2-SQRT((1-A1782)*('d_시나리오'!$J$2-'d_시나리오'!$H$2)*('d_시나리오'!$J$2-'d_시나리오'!$I$2))))</f>
        <v/>
      </c>
      <c r="C1782">
        <f>BETAINV(RAND(),2,6)</f>
        <v/>
      </c>
      <c r="D1782">
        <f>INDEX('d_분포'!$A$2:$A$28,RANDBETWEEN(1,27))</f>
        <v/>
      </c>
      <c r="E1782">
        <f>INDEX('d_분포'!$C$2:$C$5,RANDBETWEEN(1,4))*(0.9+0.2*RAND())</f>
        <v/>
      </c>
      <c r="F1782">
        <f>RAND()</f>
        <v/>
      </c>
      <c r="G1782">
        <f>IF('d_시나리오'!$J$3='d_시나리오'!$H$3,'d_시나리오'!$I$3,IF(F1782&lt;('d_시나리오'!$I$3-'d_시나리오'!$H$3)/('d_시나리오'!$J$3-'d_시나리오'!$H$3),'d_시나리오'!$H$3+SQRT(F1782*('d_시나리오'!$J$3-'d_시나리오'!$H$3)*('d_시나리오'!$I$3-'d_시나리오'!$H$3)),'d_시나리오'!$J$3-SQRT((1-F1782)*('d_시나리오'!$J$3-'d_시나리오'!$H$3)*('d_시나리오'!$J$3-'d_시나리오'!$I$3))))</f>
        <v/>
      </c>
      <c r="H1782">
        <f>RAND()</f>
        <v/>
      </c>
      <c r="I1782">
        <f>IF('d_시나리오'!$J$4='d_시나리오'!$H$4,'d_시나리오'!$I$4,IF(H1782&lt;('d_시나리오'!$I$4-'d_시나리오'!$H$4)/('d_시나리오'!$J$4-'d_시나리오'!$H$4),'d_시나리오'!$H$4+SQRT(H1782*('d_시나리오'!$J$4-'d_시나리오'!$H$4)*('d_시나리오'!$I$4-'d_시나리오'!$H$4)),'d_시나리오'!$J$4-SQRT((1-H1782)*('d_시나리오'!$J$4-'d_시나리오'!$H$4)*('d_시나리오'!$J$4-'d_시나리오'!$I$4))))</f>
        <v/>
      </c>
      <c r="J1782">
        <f>RAND()</f>
        <v/>
      </c>
      <c r="K1782">
        <f>IF('d_시나리오'!$J$5='d_시나리오'!$H$5,'d_시나리오'!$I$5,IF(J1782&lt;('d_시나리오'!$I$5-'d_시나리오'!$H$5)/('d_시나리오'!$J$5-'d_시나리오'!$H$5),'d_시나리오'!$H$5+SQRT(J1782*('d_시나리오'!$J$5-'d_시나리오'!$H$5)*('d_시나리오'!$I$5-'d_시나리오'!$H$5)),'d_시나리오'!$J$5-SQRT((1-J1782)*('d_시나리오'!$J$5-'d_시나리오'!$H$5)*('d_시나리오'!$J$5-'d_시나리오'!$I$5))))</f>
        <v/>
      </c>
      <c r="L1782">
        <f>RAND()</f>
        <v/>
      </c>
      <c r="M1782">
        <f>IF('d_시나리오'!$J$6='d_시나리오'!$H$6,'d_시나리오'!$I$6,IF(L1782&lt;('d_시나리오'!$I$6-'d_시나리오'!$H$6)/('d_시나리오'!$J$6-'d_시나리오'!$H$6),'d_시나리오'!$H$6+SQRT(L1782*('d_시나리오'!$J$6-'d_시나리오'!$H$6)*('d_시나리오'!$I$6-'d_시나리오'!$H$6)),'d_시나리오'!$J$6-SQRT((1-L1782)*('d_시나리오'!$J$6-'d_시나리오'!$H$6)*('d_시나리오'!$J$6-'d_시나리오'!$I$6))))</f>
        <v/>
      </c>
      <c r="N1782">
        <f>INDEX('d_분포'!$B$2:$B$57,RANDBETWEEN(1,56))</f>
        <v/>
      </c>
      <c r="O1782">
        <f>BETAINV(RAND(),5,5)</f>
        <v/>
      </c>
      <c r="P1782">
        <f>'d_고정'!$B$1*'6_기대효과'!$H$7*('d_시나리오'!$I$7/'d_고정'!$B$2)*B1782</f>
        <v/>
      </c>
      <c r="Q1782">
        <f>P1782*C1782</f>
        <v/>
      </c>
      <c r="R1782">
        <f>P1782*E1782</f>
        <v/>
      </c>
      <c r="S1782">
        <f>R1782*G1782</f>
        <v/>
      </c>
      <c r="T1782">
        <f>Q1782+S1782</f>
        <v/>
      </c>
      <c r="U1782">
        <f>(Q1782*D1782+S1782*I1782)*(1-O1782)</f>
        <v/>
      </c>
      <c r="V1782">
        <f>(R1782*K1782*N1782+'d_고정'!$B$3*('6_기대효과'!$H$7/8)*N1782*'d_고정'!$B$10*M1782*('6_기대효과'!$K$7/'d_고정'!$B$9))*(1-O1782)</f>
        <v/>
      </c>
      <c r="W1782">
        <f>(S1782*I1782+R1782*MAX(K1782-'d_고정'!$B$10*M1782*('6_기대효과'!$K$7/'d_고정'!$B$9),0)*N1782)*(1-O1782)</f>
        <v/>
      </c>
      <c r="X1782">
        <f>U1782+V1782</f>
        <v/>
      </c>
      <c r="Y1782">
        <f>U1782/('d_고정'!$B$5*'6_기대효과'!$H$7/8)/'d_고정'!$B$6</f>
        <v/>
      </c>
      <c r="Z1782">
        <f>U1782/('d_고정'!$B$8*'6_기대효과'!$H$7/8)</f>
        <v/>
      </c>
    </row>
    <row r="1783">
      <c r="A1783">
        <f>RAND()</f>
        <v/>
      </c>
      <c r="B1783">
        <f>IF('d_시나리오'!$J$2='d_시나리오'!$H$2,'d_시나리오'!$I$2,IF(A1783&lt;('d_시나리오'!$I$2-'d_시나리오'!$H$2)/('d_시나리오'!$J$2-'d_시나리오'!$H$2),'d_시나리오'!$H$2+SQRT(A1783*('d_시나리오'!$J$2-'d_시나리오'!$H$2)*('d_시나리오'!$I$2-'d_시나리오'!$H$2)),'d_시나리오'!$J$2-SQRT((1-A1783)*('d_시나리오'!$J$2-'d_시나리오'!$H$2)*('d_시나리오'!$J$2-'d_시나리오'!$I$2))))</f>
        <v/>
      </c>
      <c r="C1783">
        <f>BETAINV(RAND(),2,6)</f>
        <v/>
      </c>
      <c r="D1783">
        <f>INDEX('d_분포'!$A$2:$A$28,RANDBETWEEN(1,27))</f>
        <v/>
      </c>
      <c r="E1783">
        <f>INDEX('d_분포'!$C$2:$C$5,RANDBETWEEN(1,4))*(0.9+0.2*RAND())</f>
        <v/>
      </c>
      <c r="F1783">
        <f>RAND()</f>
        <v/>
      </c>
      <c r="G1783">
        <f>IF('d_시나리오'!$J$3='d_시나리오'!$H$3,'d_시나리오'!$I$3,IF(F1783&lt;('d_시나리오'!$I$3-'d_시나리오'!$H$3)/('d_시나리오'!$J$3-'d_시나리오'!$H$3),'d_시나리오'!$H$3+SQRT(F1783*('d_시나리오'!$J$3-'d_시나리오'!$H$3)*('d_시나리오'!$I$3-'d_시나리오'!$H$3)),'d_시나리오'!$J$3-SQRT((1-F1783)*('d_시나리오'!$J$3-'d_시나리오'!$H$3)*('d_시나리오'!$J$3-'d_시나리오'!$I$3))))</f>
        <v/>
      </c>
      <c r="H1783">
        <f>RAND()</f>
        <v/>
      </c>
      <c r="I1783">
        <f>IF('d_시나리오'!$J$4='d_시나리오'!$H$4,'d_시나리오'!$I$4,IF(H1783&lt;('d_시나리오'!$I$4-'d_시나리오'!$H$4)/('d_시나리오'!$J$4-'d_시나리오'!$H$4),'d_시나리오'!$H$4+SQRT(H1783*('d_시나리오'!$J$4-'d_시나리오'!$H$4)*('d_시나리오'!$I$4-'d_시나리오'!$H$4)),'d_시나리오'!$J$4-SQRT((1-H1783)*('d_시나리오'!$J$4-'d_시나리오'!$H$4)*('d_시나리오'!$J$4-'d_시나리오'!$I$4))))</f>
        <v/>
      </c>
      <c r="J1783">
        <f>RAND()</f>
        <v/>
      </c>
      <c r="K1783">
        <f>IF('d_시나리오'!$J$5='d_시나리오'!$H$5,'d_시나리오'!$I$5,IF(J1783&lt;('d_시나리오'!$I$5-'d_시나리오'!$H$5)/('d_시나리오'!$J$5-'d_시나리오'!$H$5),'d_시나리오'!$H$5+SQRT(J1783*('d_시나리오'!$J$5-'d_시나리오'!$H$5)*('d_시나리오'!$I$5-'d_시나리오'!$H$5)),'d_시나리오'!$J$5-SQRT((1-J1783)*('d_시나리오'!$J$5-'d_시나리오'!$H$5)*('d_시나리오'!$J$5-'d_시나리오'!$I$5))))</f>
        <v/>
      </c>
      <c r="L1783">
        <f>RAND()</f>
        <v/>
      </c>
      <c r="M1783">
        <f>IF('d_시나리오'!$J$6='d_시나리오'!$H$6,'d_시나리오'!$I$6,IF(L1783&lt;('d_시나리오'!$I$6-'d_시나리오'!$H$6)/('d_시나리오'!$J$6-'d_시나리오'!$H$6),'d_시나리오'!$H$6+SQRT(L1783*('d_시나리오'!$J$6-'d_시나리오'!$H$6)*('d_시나리오'!$I$6-'d_시나리오'!$H$6)),'d_시나리오'!$J$6-SQRT((1-L1783)*('d_시나리오'!$J$6-'d_시나리오'!$H$6)*('d_시나리오'!$J$6-'d_시나리오'!$I$6))))</f>
        <v/>
      </c>
      <c r="N1783">
        <f>INDEX('d_분포'!$B$2:$B$57,RANDBETWEEN(1,56))</f>
        <v/>
      </c>
      <c r="O1783">
        <f>BETAINV(RAND(),5,5)</f>
        <v/>
      </c>
      <c r="P1783">
        <f>'d_고정'!$B$1*'6_기대효과'!$H$7*('d_시나리오'!$I$7/'d_고정'!$B$2)*B1783</f>
        <v/>
      </c>
      <c r="Q1783">
        <f>P1783*C1783</f>
        <v/>
      </c>
      <c r="R1783">
        <f>P1783*E1783</f>
        <v/>
      </c>
      <c r="S1783">
        <f>R1783*G1783</f>
        <v/>
      </c>
      <c r="T1783">
        <f>Q1783+S1783</f>
        <v/>
      </c>
      <c r="U1783">
        <f>(Q1783*D1783+S1783*I1783)*(1-O1783)</f>
        <v/>
      </c>
      <c r="V1783">
        <f>(R1783*K1783*N1783+'d_고정'!$B$3*('6_기대효과'!$H$7/8)*N1783*'d_고정'!$B$10*M1783*('6_기대효과'!$K$7/'d_고정'!$B$9))*(1-O1783)</f>
        <v/>
      </c>
      <c r="W1783">
        <f>(S1783*I1783+R1783*MAX(K1783-'d_고정'!$B$10*M1783*('6_기대효과'!$K$7/'d_고정'!$B$9),0)*N1783)*(1-O1783)</f>
        <v/>
      </c>
      <c r="X1783">
        <f>U1783+V1783</f>
        <v/>
      </c>
      <c r="Y1783">
        <f>U1783/('d_고정'!$B$5*'6_기대효과'!$H$7/8)/'d_고정'!$B$6</f>
        <v/>
      </c>
      <c r="Z1783">
        <f>U1783/('d_고정'!$B$8*'6_기대효과'!$H$7/8)</f>
        <v/>
      </c>
    </row>
    <row r="1784">
      <c r="A1784">
        <f>RAND()</f>
        <v/>
      </c>
      <c r="B1784">
        <f>IF('d_시나리오'!$J$2='d_시나리오'!$H$2,'d_시나리오'!$I$2,IF(A1784&lt;('d_시나리오'!$I$2-'d_시나리오'!$H$2)/('d_시나리오'!$J$2-'d_시나리오'!$H$2),'d_시나리오'!$H$2+SQRT(A1784*('d_시나리오'!$J$2-'d_시나리오'!$H$2)*('d_시나리오'!$I$2-'d_시나리오'!$H$2)),'d_시나리오'!$J$2-SQRT((1-A1784)*('d_시나리오'!$J$2-'d_시나리오'!$H$2)*('d_시나리오'!$J$2-'d_시나리오'!$I$2))))</f>
        <v/>
      </c>
      <c r="C1784">
        <f>BETAINV(RAND(),2,6)</f>
        <v/>
      </c>
      <c r="D1784">
        <f>INDEX('d_분포'!$A$2:$A$28,RANDBETWEEN(1,27))</f>
        <v/>
      </c>
      <c r="E1784">
        <f>INDEX('d_분포'!$C$2:$C$5,RANDBETWEEN(1,4))*(0.9+0.2*RAND())</f>
        <v/>
      </c>
      <c r="F1784">
        <f>RAND()</f>
        <v/>
      </c>
      <c r="G1784">
        <f>IF('d_시나리오'!$J$3='d_시나리오'!$H$3,'d_시나리오'!$I$3,IF(F1784&lt;('d_시나리오'!$I$3-'d_시나리오'!$H$3)/('d_시나리오'!$J$3-'d_시나리오'!$H$3),'d_시나리오'!$H$3+SQRT(F1784*('d_시나리오'!$J$3-'d_시나리오'!$H$3)*('d_시나리오'!$I$3-'d_시나리오'!$H$3)),'d_시나리오'!$J$3-SQRT((1-F1784)*('d_시나리오'!$J$3-'d_시나리오'!$H$3)*('d_시나리오'!$J$3-'d_시나리오'!$I$3))))</f>
        <v/>
      </c>
      <c r="H1784">
        <f>RAND()</f>
        <v/>
      </c>
      <c r="I1784">
        <f>IF('d_시나리오'!$J$4='d_시나리오'!$H$4,'d_시나리오'!$I$4,IF(H1784&lt;('d_시나리오'!$I$4-'d_시나리오'!$H$4)/('d_시나리오'!$J$4-'d_시나리오'!$H$4),'d_시나리오'!$H$4+SQRT(H1784*('d_시나리오'!$J$4-'d_시나리오'!$H$4)*('d_시나리오'!$I$4-'d_시나리오'!$H$4)),'d_시나리오'!$J$4-SQRT((1-H1784)*('d_시나리오'!$J$4-'d_시나리오'!$H$4)*('d_시나리오'!$J$4-'d_시나리오'!$I$4))))</f>
        <v/>
      </c>
      <c r="J1784">
        <f>RAND()</f>
        <v/>
      </c>
      <c r="K1784">
        <f>IF('d_시나리오'!$J$5='d_시나리오'!$H$5,'d_시나리오'!$I$5,IF(J1784&lt;('d_시나리오'!$I$5-'d_시나리오'!$H$5)/('d_시나리오'!$J$5-'d_시나리오'!$H$5),'d_시나리오'!$H$5+SQRT(J1784*('d_시나리오'!$J$5-'d_시나리오'!$H$5)*('d_시나리오'!$I$5-'d_시나리오'!$H$5)),'d_시나리오'!$J$5-SQRT((1-J1784)*('d_시나리오'!$J$5-'d_시나리오'!$H$5)*('d_시나리오'!$J$5-'d_시나리오'!$I$5))))</f>
        <v/>
      </c>
      <c r="L1784">
        <f>RAND()</f>
        <v/>
      </c>
      <c r="M1784">
        <f>IF('d_시나리오'!$J$6='d_시나리오'!$H$6,'d_시나리오'!$I$6,IF(L1784&lt;('d_시나리오'!$I$6-'d_시나리오'!$H$6)/('d_시나리오'!$J$6-'d_시나리오'!$H$6),'d_시나리오'!$H$6+SQRT(L1784*('d_시나리오'!$J$6-'d_시나리오'!$H$6)*('d_시나리오'!$I$6-'d_시나리오'!$H$6)),'d_시나리오'!$J$6-SQRT((1-L1784)*('d_시나리오'!$J$6-'d_시나리오'!$H$6)*('d_시나리오'!$J$6-'d_시나리오'!$I$6))))</f>
        <v/>
      </c>
      <c r="N1784">
        <f>INDEX('d_분포'!$B$2:$B$57,RANDBETWEEN(1,56))</f>
        <v/>
      </c>
      <c r="O1784">
        <f>BETAINV(RAND(),5,5)</f>
        <v/>
      </c>
      <c r="P1784">
        <f>'d_고정'!$B$1*'6_기대효과'!$H$7*('d_시나리오'!$I$7/'d_고정'!$B$2)*B1784</f>
        <v/>
      </c>
      <c r="Q1784">
        <f>P1784*C1784</f>
        <v/>
      </c>
      <c r="R1784">
        <f>P1784*E1784</f>
        <v/>
      </c>
      <c r="S1784">
        <f>R1784*G1784</f>
        <v/>
      </c>
      <c r="T1784">
        <f>Q1784+S1784</f>
        <v/>
      </c>
      <c r="U1784">
        <f>(Q1784*D1784+S1784*I1784)*(1-O1784)</f>
        <v/>
      </c>
      <c r="V1784">
        <f>(R1784*K1784*N1784+'d_고정'!$B$3*('6_기대효과'!$H$7/8)*N1784*'d_고정'!$B$10*M1784*('6_기대효과'!$K$7/'d_고정'!$B$9))*(1-O1784)</f>
        <v/>
      </c>
      <c r="W1784">
        <f>(S1784*I1784+R1784*MAX(K1784-'d_고정'!$B$10*M1784*('6_기대효과'!$K$7/'d_고정'!$B$9),0)*N1784)*(1-O1784)</f>
        <v/>
      </c>
      <c r="X1784">
        <f>U1784+V1784</f>
        <v/>
      </c>
      <c r="Y1784">
        <f>U1784/('d_고정'!$B$5*'6_기대효과'!$H$7/8)/'d_고정'!$B$6</f>
        <v/>
      </c>
      <c r="Z1784">
        <f>U1784/('d_고정'!$B$8*'6_기대효과'!$H$7/8)</f>
        <v/>
      </c>
    </row>
    <row r="1785">
      <c r="A1785">
        <f>RAND()</f>
        <v/>
      </c>
      <c r="B1785">
        <f>IF('d_시나리오'!$J$2='d_시나리오'!$H$2,'d_시나리오'!$I$2,IF(A1785&lt;('d_시나리오'!$I$2-'d_시나리오'!$H$2)/('d_시나리오'!$J$2-'d_시나리오'!$H$2),'d_시나리오'!$H$2+SQRT(A1785*('d_시나리오'!$J$2-'d_시나리오'!$H$2)*('d_시나리오'!$I$2-'d_시나리오'!$H$2)),'d_시나리오'!$J$2-SQRT((1-A1785)*('d_시나리오'!$J$2-'d_시나리오'!$H$2)*('d_시나리오'!$J$2-'d_시나리오'!$I$2))))</f>
        <v/>
      </c>
      <c r="C1785">
        <f>BETAINV(RAND(),2,6)</f>
        <v/>
      </c>
      <c r="D1785">
        <f>INDEX('d_분포'!$A$2:$A$28,RANDBETWEEN(1,27))</f>
        <v/>
      </c>
      <c r="E1785">
        <f>INDEX('d_분포'!$C$2:$C$5,RANDBETWEEN(1,4))*(0.9+0.2*RAND())</f>
        <v/>
      </c>
      <c r="F1785">
        <f>RAND()</f>
        <v/>
      </c>
      <c r="G1785">
        <f>IF('d_시나리오'!$J$3='d_시나리오'!$H$3,'d_시나리오'!$I$3,IF(F1785&lt;('d_시나리오'!$I$3-'d_시나리오'!$H$3)/('d_시나리오'!$J$3-'d_시나리오'!$H$3),'d_시나리오'!$H$3+SQRT(F1785*('d_시나리오'!$J$3-'d_시나리오'!$H$3)*('d_시나리오'!$I$3-'d_시나리오'!$H$3)),'d_시나리오'!$J$3-SQRT((1-F1785)*('d_시나리오'!$J$3-'d_시나리오'!$H$3)*('d_시나리오'!$J$3-'d_시나리오'!$I$3))))</f>
        <v/>
      </c>
      <c r="H1785">
        <f>RAND()</f>
        <v/>
      </c>
      <c r="I1785">
        <f>IF('d_시나리오'!$J$4='d_시나리오'!$H$4,'d_시나리오'!$I$4,IF(H1785&lt;('d_시나리오'!$I$4-'d_시나리오'!$H$4)/('d_시나리오'!$J$4-'d_시나리오'!$H$4),'d_시나리오'!$H$4+SQRT(H1785*('d_시나리오'!$J$4-'d_시나리오'!$H$4)*('d_시나리오'!$I$4-'d_시나리오'!$H$4)),'d_시나리오'!$J$4-SQRT((1-H1785)*('d_시나리오'!$J$4-'d_시나리오'!$H$4)*('d_시나리오'!$J$4-'d_시나리오'!$I$4))))</f>
        <v/>
      </c>
      <c r="J1785">
        <f>RAND()</f>
        <v/>
      </c>
      <c r="K1785">
        <f>IF('d_시나리오'!$J$5='d_시나리오'!$H$5,'d_시나리오'!$I$5,IF(J1785&lt;('d_시나리오'!$I$5-'d_시나리오'!$H$5)/('d_시나리오'!$J$5-'d_시나리오'!$H$5),'d_시나리오'!$H$5+SQRT(J1785*('d_시나리오'!$J$5-'d_시나리오'!$H$5)*('d_시나리오'!$I$5-'d_시나리오'!$H$5)),'d_시나리오'!$J$5-SQRT((1-J1785)*('d_시나리오'!$J$5-'d_시나리오'!$H$5)*('d_시나리오'!$J$5-'d_시나리오'!$I$5))))</f>
        <v/>
      </c>
      <c r="L1785">
        <f>RAND()</f>
        <v/>
      </c>
      <c r="M1785">
        <f>IF('d_시나리오'!$J$6='d_시나리오'!$H$6,'d_시나리오'!$I$6,IF(L1785&lt;('d_시나리오'!$I$6-'d_시나리오'!$H$6)/('d_시나리오'!$J$6-'d_시나리오'!$H$6),'d_시나리오'!$H$6+SQRT(L1785*('d_시나리오'!$J$6-'d_시나리오'!$H$6)*('d_시나리오'!$I$6-'d_시나리오'!$H$6)),'d_시나리오'!$J$6-SQRT((1-L1785)*('d_시나리오'!$J$6-'d_시나리오'!$H$6)*('d_시나리오'!$J$6-'d_시나리오'!$I$6))))</f>
        <v/>
      </c>
      <c r="N1785">
        <f>INDEX('d_분포'!$B$2:$B$57,RANDBETWEEN(1,56))</f>
        <v/>
      </c>
      <c r="O1785">
        <f>BETAINV(RAND(),5,5)</f>
        <v/>
      </c>
      <c r="P1785">
        <f>'d_고정'!$B$1*'6_기대효과'!$H$7*('d_시나리오'!$I$7/'d_고정'!$B$2)*B1785</f>
        <v/>
      </c>
      <c r="Q1785">
        <f>P1785*C1785</f>
        <v/>
      </c>
      <c r="R1785">
        <f>P1785*E1785</f>
        <v/>
      </c>
      <c r="S1785">
        <f>R1785*G1785</f>
        <v/>
      </c>
      <c r="T1785">
        <f>Q1785+S1785</f>
        <v/>
      </c>
      <c r="U1785">
        <f>(Q1785*D1785+S1785*I1785)*(1-O1785)</f>
        <v/>
      </c>
      <c r="V1785">
        <f>(R1785*K1785*N1785+'d_고정'!$B$3*('6_기대효과'!$H$7/8)*N1785*'d_고정'!$B$10*M1785*('6_기대효과'!$K$7/'d_고정'!$B$9))*(1-O1785)</f>
        <v/>
      </c>
      <c r="W1785">
        <f>(S1785*I1785+R1785*MAX(K1785-'d_고정'!$B$10*M1785*('6_기대효과'!$K$7/'d_고정'!$B$9),0)*N1785)*(1-O1785)</f>
        <v/>
      </c>
      <c r="X1785">
        <f>U1785+V1785</f>
        <v/>
      </c>
      <c r="Y1785">
        <f>U1785/('d_고정'!$B$5*'6_기대효과'!$H$7/8)/'d_고정'!$B$6</f>
        <v/>
      </c>
      <c r="Z1785">
        <f>U1785/('d_고정'!$B$8*'6_기대효과'!$H$7/8)</f>
        <v/>
      </c>
    </row>
    <row r="1786">
      <c r="A1786">
        <f>RAND()</f>
        <v/>
      </c>
      <c r="B1786">
        <f>IF('d_시나리오'!$J$2='d_시나리오'!$H$2,'d_시나리오'!$I$2,IF(A1786&lt;('d_시나리오'!$I$2-'d_시나리오'!$H$2)/('d_시나리오'!$J$2-'d_시나리오'!$H$2),'d_시나리오'!$H$2+SQRT(A1786*('d_시나리오'!$J$2-'d_시나리오'!$H$2)*('d_시나리오'!$I$2-'d_시나리오'!$H$2)),'d_시나리오'!$J$2-SQRT((1-A1786)*('d_시나리오'!$J$2-'d_시나리오'!$H$2)*('d_시나리오'!$J$2-'d_시나리오'!$I$2))))</f>
        <v/>
      </c>
      <c r="C1786">
        <f>BETAINV(RAND(),2,6)</f>
        <v/>
      </c>
      <c r="D1786">
        <f>INDEX('d_분포'!$A$2:$A$28,RANDBETWEEN(1,27))</f>
        <v/>
      </c>
      <c r="E1786">
        <f>INDEX('d_분포'!$C$2:$C$5,RANDBETWEEN(1,4))*(0.9+0.2*RAND())</f>
        <v/>
      </c>
      <c r="F1786">
        <f>RAND()</f>
        <v/>
      </c>
      <c r="G1786">
        <f>IF('d_시나리오'!$J$3='d_시나리오'!$H$3,'d_시나리오'!$I$3,IF(F1786&lt;('d_시나리오'!$I$3-'d_시나리오'!$H$3)/('d_시나리오'!$J$3-'d_시나리오'!$H$3),'d_시나리오'!$H$3+SQRT(F1786*('d_시나리오'!$J$3-'d_시나리오'!$H$3)*('d_시나리오'!$I$3-'d_시나리오'!$H$3)),'d_시나리오'!$J$3-SQRT((1-F1786)*('d_시나리오'!$J$3-'d_시나리오'!$H$3)*('d_시나리오'!$J$3-'d_시나리오'!$I$3))))</f>
        <v/>
      </c>
      <c r="H1786">
        <f>RAND()</f>
        <v/>
      </c>
      <c r="I1786">
        <f>IF('d_시나리오'!$J$4='d_시나리오'!$H$4,'d_시나리오'!$I$4,IF(H1786&lt;('d_시나리오'!$I$4-'d_시나리오'!$H$4)/('d_시나리오'!$J$4-'d_시나리오'!$H$4),'d_시나리오'!$H$4+SQRT(H1786*('d_시나리오'!$J$4-'d_시나리오'!$H$4)*('d_시나리오'!$I$4-'d_시나리오'!$H$4)),'d_시나리오'!$J$4-SQRT((1-H1786)*('d_시나리오'!$J$4-'d_시나리오'!$H$4)*('d_시나리오'!$J$4-'d_시나리오'!$I$4))))</f>
        <v/>
      </c>
      <c r="J1786">
        <f>RAND()</f>
        <v/>
      </c>
      <c r="K1786">
        <f>IF('d_시나리오'!$J$5='d_시나리오'!$H$5,'d_시나리오'!$I$5,IF(J1786&lt;('d_시나리오'!$I$5-'d_시나리오'!$H$5)/('d_시나리오'!$J$5-'d_시나리오'!$H$5),'d_시나리오'!$H$5+SQRT(J1786*('d_시나리오'!$J$5-'d_시나리오'!$H$5)*('d_시나리오'!$I$5-'d_시나리오'!$H$5)),'d_시나리오'!$J$5-SQRT((1-J1786)*('d_시나리오'!$J$5-'d_시나리오'!$H$5)*('d_시나리오'!$J$5-'d_시나리오'!$I$5))))</f>
        <v/>
      </c>
      <c r="L1786">
        <f>RAND()</f>
        <v/>
      </c>
      <c r="M1786">
        <f>IF('d_시나리오'!$J$6='d_시나리오'!$H$6,'d_시나리오'!$I$6,IF(L1786&lt;('d_시나리오'!$I$6-'d_시나리오'!$H$6)/('d_시나리오'!$J$6-'d_시나리오'!$H$6),'d_시나리오'!$H$6+SQRT(L1786*('d_시나리오'!$J$6-'d_시나리오'!$H$6)*('d_시나리오'!$I$6-'d_시나리오'!$H$6)),'d_시나리오'!$J$6-SQRT((1-L1786)*('d_시나리오'!$J$6-'d_시나리오'!$H$6)*('d_시나리오'!$J$6-'d_시나리오'!$I$6))))</f>
        <v/>
      </c>
      <c r="N1786">
        <f>INDEX('d_분포'!$B$2:$B$57,RANDBETWEEN(1,56))</f>
        <v/>
      </c>
      <c r="O1786">
        <f>BETAINV(RAND(),5,5)</f>
        <v/>
      </c>
      <c r="P1786">
        <f>'d_고정'!$B$1*'6_기대효과'!$H$7*('d_시나리오'!$I$7/'d_고정'!$B$2)*B1786</f>
        <v/>
      </c>
      <c r="Q1786">
        <f>P1786*C1786</f>
        <v/>
      </c>
      <c r="R1786">
        <f>P1786*E1786</f>
        <v/>
      </c>
      <c r="S1786">
        <f>R1786*G1786</f>
        <v/>
      </c>
      <c r="T1786">
        <f>Q1786+S1786</f>
        <v/>
      </c>
      <c r="U1786">
        <f>(Q1786*D1786+S1786*I1786)*(1-O1786)</f>
        <v/>
      </c>
      <c r="V1786">
        <f>(R1786*K1786*N1786+'d_고정'!$B$3*('6_기대효과'!$H$7/8)*N1786*'d_고정'!$B$10*M1786*('6_기대효과'!$K$7/'d_고정'!$B$9))*(1-O1786)</f>
        <v/>
      </c>
      <c r="W1786">
        <f>(S1786*I1786+R1786*MAX(K1786-'d_고정'!$B$10*M1786*('6_기대효과'!$K$7/'d_고정'!$B$9),0)*N1786)*(1-O1786)</f>
        <v/>
      </c>
      <c r="X1786">
        <f>U1786+V1786</f>
        <v/>
      </c>
      <c r="Y1786">
        <f>U1786/('d_고정'!$B$5*'6_기대효과'!$H$7/8)/'d_고정'!$B$6</f>
        <v/>
      </c>
      <c r="Z1786">
        <f>U1786/('d_고정'!$B$8*'6_기대효과'!$H$7/8)</f>
        <v/>
      </c>
    </row>
    <row r="1787">
      <c r="A1787">
        <f>RAND()</f>
        <v/>
      </c>
      <c r="B1787">
        <f>IF('d_시나리오'!$J$2='d_시나리오'!$H$2,'d_시나리오'!$I$2,IF(A1787&lt;('d_시나리오'!$I$2-'d_시나리오'!$H$2)/('d_시나리오'!$J$2-'d_시나리오'!$H$2),'d_시나리오'!$H$2+SQRT(A1787*('d_시나리오'!$J$2-'d_시나리오'!$H$2)*('d_시나리오'!$I$2-'d_시나리오'!$H$2)),'d_시나리오'!$J$2-SQRT((1-A1787)*('d_시나리오'!$J$2-'d_시나리오'!$H$2)*('d_시나리오'!$J$2-'d_시나리오'!$I$2))))</f>
        <v/>
      </c>
      <c r="C1787">
        <f>BETAINV(RAND(),2,6)</f>
        <v/>
      </c>
      <c r="D1787">
        <f>INDEX('d_분포'!$A$2:$A$28,RANDBETWEEN(1,27))</f>
        <v/>
      </c>
      <c r="E1787">
        <f>INDEX('d_분포'!$C$2:$C$5,RANDBETWEEN(1,4))*(0.9+0.2*RAND())</f>
        <v/>
      </c>
      <c r="F1787">
        <f>RAND()</f>
        <v/>
      </c>
      <c r="G1787">
        <f>IF('d_시나리오'!$J$3='d_시나리오'!$H$3,'d_시나리오'!$I$3,IF(F1787&lt;('d_시나리오'!$I$3-'d_시나리오'!$H$3)/('d_시나리오'!$J$3-'d_시나리오'!$H$3),'d_시나리오'!$H$3+SQRT(F1787*('d_시나리오'!$J$3-'d_시나리오'!$H$3)*('d_시나리오'!$I$3-'d_시나리오'!$H$3)),'d_시나리오'!$J$3-SQRT((1-F1787)*('d_시나리오'!$J$3-'d_시나리오'!$H$3)*('d_시나리오'!$J$3-'d_시나리오'!$I$3))))</f>
        <v/>
      </c>
      <c r="H1787">
        <f>RAND()</f>
        <v/>
      </c>
      <c r="I1787">
        <f>IF('d_시나리오'!$J$4='d_시나리오'!$H$4,'d_시나리오'!$I$4,IF(H1787&lt;('d_시나리오'!$I$4-'d_시나리오'!$H$4)/('d_시나리오'!$J$4-'d_시나리오'!$H$4),'d_시나리오'!$H$4+SQRT(H1787*('d_시나리오'!$J$4-'d_시나리오'!$H$4)*('d_시나리오'!$I$4-'d_시나리오'!$H$4)),'d_시나리오'!$J$4-SQRT((1-H1787)*('d_시나리오'!$J$4-'d_시나리오'!$H$4)*('d_시나리오'!$J$4-'d_시나리오'!$I$4))))</f>
        <v/>
      </c>
      <c r="J1787">
        <f>RAND()</f>
        <v/>
      </c>
      <c r="K1787">
        <f>IF('d_시나리오'!$J$5='d_시나리오'!$H$5,'d_시나리오'!$I$5,IF(J1787&lt;('d_시나리오'!$I$5-'d_시나리오'!$H$5)/('d_시나리오'!$J$5-'d_시나리오'!$H$5),'d_시나리오'!$H$5+SQRT(J1787*('d_시나리오'!$J$5-'d_시나리오'!$H$5)*('d_시나리오'!$I$5-'d_시나리오'!$H$5)),'d_시나리오'!$J$5-SQRT((1-J1787)*('d_시나리오'!$J$5-'d_시나리오'!$H$5)*('d_시나리오'!$J$5-'d_시나리오'!$I$5))))</f>
        <v/>
      </c>
      <c r="L1787">
        <f>RAND()</f>
        <v/>
      </c>
      <c r="M1787">
        <f>IF('d_시나리오'!$J$6='d_시나리오'!$H$6,'d_시나리오'!$I$6,IF(L1787&lt;('d_시나리오'!$I$6-'d_시나리오'!$H$6)/('d_시나리오'!$J$6-'d_시나리오'!$H$6),'d_시나리오'!$H$6+SQRT(L1787*('d_시나리오'!$J$6-'d_시나리오'!$H$6)*('d_시나리오'!$I$6-'d_시나리오'!$H$6)),'d_시나리오'!$J$6-SQRT((1-L1787)*('d_시나리오'!$J$6-'d_시나리오'!$H$6)*('d_시나리오'!$J$6-'d_시나리오'!$I$6))))</f>
        <v/>
      </c>
      <c r="N1787">
        <f>INDEX('d_분포'!$B$2:$B$57,RANDBETWEEN(1,56))</f>
        <v/>
      </c>
      <c r="O1787">
        <f>BETAINV(RAND(),5,5)</f>
        <v/>
      </c>
      <c r="P1787">
        <f>'d_고정'!$B$1*'6_기대효과'!$H$7*('d_시나리오'!$I$7/'d_고정'!$B$2)*B1787</f>
        <v/>
      </c>
      <c r="Q1787">
        <f>P1787*C1787</f>
        <v/>
      </c>
      <c r="R1787">
        <f>P1787*E1787</f>
        <v/>
      </c>
      <c r="S1787">
        <f>R1787*G1787</f>
        <v/>
      </c>
      <c r="T1787">
        <f>Q1787+S1787</f>
        <v/>
      </c>
      <c r="U1787">
        <f>(Q1787*D1787+S1787*I1787)*(1-O1787)</f>
        <v/>
      </c>
      <c r="V1787">
        <f>(R1787*K1787*N1787+'d_고정'!$B$3*('6_기대효과'!$H$7/8)*N1787*'d_고정'!$B$10*M1787*('6_기대효과'!$K$7/'d_고정'!$B$9))*(1-O1787)</f>
        <v/>
      </c>
      <c r="W1787">
        <f>(S1787*I1787+R1787*MAX(K1787-'d_고정'!$B$10*M1787*('6_기대효과'!$K$7/'d_고정'!$B$9),0)*N1787)*(1-O1787)</f>
        <v/>
      </c>
      <c r="X1787">
        <f>U1787+V1787</f>
        <v/>
      </c>
      <c r="Y1787">
        <f>U1787/('d_고정'!$B$5*'6_기대효과'!$H$7/8)/'d_고정'!$B$6</f>
        <v/>
      </c>
      <c r="Z1787">
        <f>U1787/('d_고정'!$B$8*'6_기대효과'!$H$7/8)</f>
        <v/>
      </c>
    </row>
    <row r="1788">
      <c r="A1788">
        <f>RAND()</f>
        <v/>
      </c>
      <c r="B1788">
        <f>IF('d_시나리오'!$J$2='d_시나리오'!$H$2,'d_시나리오'!$I$2,IF(A1788&lt;('d_시나리오'!$I$2-'d_시나리오'!$H$2)/('d_시나리오'!$J$2-'d_시나리오'!$H$2),'d_시나리오'!$H$2+SQRT(A1788*('d_시나리오'!$J$2-'d_시나리오'!$H$2)*('d_시나리오'!$I$2-'d_시나리오'!$H$2)),'d_시나리오'!$J$2-SQRT((1-A1788)*('d_시나리오'!$J$2-'d_시나리오'!$H$2)*('d_시나리오'!$J$2-'d_시나리오'!$I$2))))</f>
        <v/>
      </c>
      <c r="C1788">
        <f>BETAINV(RAND(),2,6)</f>
        <v/>
      </c>
      <c r="D1788">
        <f>INDEX('d_분포'!$A$2:$A$28,RANDBETWEEN(1,27))</f>
        <v/>
      </c>
      <c r="E1788">
        <f>INDEX('d_분포'!$C$2:$C$5,RANDBETWEEN(1,4))*(0.9+0.2*RAND())</f>
        <v/>
      </c>
      <c r="F1788">
        <f>RAND()</f>
        <v/>
      </c>
      <c r="G1788">
        <f>IF('d_시나리오'!$J$3='d_시나리오'!$H$3,'d_시나리오'!$I$3,IF(F1788&lt;('d_시나리오'!$I$3-'d_시나리오'!$H$3)/('d_시나리오'!$J$3-'d_시나리오'!$H$3),'d_시나리오'!$H$3+SQRT(F1788*('d_시나리오'!$J$3-'d_시나리오'!$H$3)*('d_시나리오'!$I$3-'d_시나리오'!$H$3)),'d_시나리오'!$J$3-SQRT((1-F1788)*('d_시나리오'!$J$3-'d_시나리오'!$H$3)*('d_시나리오'!$J$3-'d_시나리오'!$I$3))))</f>
        <v/>
      </c>
      <c r="H1788">
        <f>RAND()</f>
        <v/>
      </c>
      <c r="I1788">
        <f>IF('d_시나리오'!$J$4='d_시나리오'!$H$4,'d_시나리오'!$I$4,IF(H1788&lt;('d_시나리오'!$I$4-'d_시나리오'!$H$4)/('d_시나리오'!$J$4-'d_시나리오'!$H$4),'d_시나리오'!$H$4+SQRT(H1788*('d_시나리오'!$J$4-'d_시나리오'!$H$4)*('d_시나리오'!$I$4-'d_시나리오'!$H$4)),'d_시나리오'!$J$4-SQRT((1-H1788)*('d_시나리오'!$J$4-'d_시나리오'!$H$4)*('d_시나리오'!$J$4-'d_시나리오'!$I$4))))</f>
        <v/>
      </c>
      <c r="J1788">
        <f>RAND()</f>
        <v/>
      </c>
      <c r="K1788">
        <f>IF('d_시나리오'!$J$5='d_시나리오'!$H$5,'d_시나리오'!$I$5,IF(J1788&lt;('d_시나리오'!$I$5-'d_시나리오'!$H$5)/('d_시나리오'!$J$5-'d_시나리오'!$H$5),'d_시나리오'!$H$5+SQRT(J1788*('d_시나리오'!$J$5-'d_시나리오'!$H$5)*('d_시나리오'!$I$5-'d_시나리오'!$H$5)),'d_시나리오'!$J$5-SQRT((1-J1788)*('d_시나리오'!$J$5-'d_시나리오'!$H$5)*('d_시나리오'!$J$5-'d_시나리오'!$I$5))))</f>
        <v/>
      </c>
      <c r="L1788">
        <f>RAND()</f>
        <v/>
      </c>
      <c r="M1788">
        <f>IF('d_시나리오'!$J$6='d_시나리오'!$H$6,'d_시나리오'!$I$6,IF(L1788&lt;('d_시나리오'!$I$6-'d_시나리오'!$H$6)/('d_시나리오'!$J$6-'d_시나리오'!$H$6),'d_시나리오'!$H$6+SQRT(L1788*('d_시나리오'!$J$6-'d_시나리오'!$H$6)*('d_시나리오'!$I$6-'d_시나리오'!$H$6)),'d_시나리오'!$J$6-SQRT((1-L1788)*('d_시나리오'!$J$6-'d_시나리오'!$H$6)*('d_시나리오'!$J$6-'d_시나리오'!$I$6))))</f>
        <v/>
      </c>
      <c r="N1788">
        <f>INDEX('d_분포'!$B$2:$B$57,RANDBETWEEN(1,56))</f>
        <v/>
      </c>
      <c r="O1788">
        <f>BETAINV(RAND(),5,5)</f>
        <v/>
      </c>
      <c r="P1788">
        <f>'d_고정'!$B$1*'6_기대효과'!$H$7*('d_시나리오'!$I$7/'d_고정'!$B$2)*B1788</f>
        <v/>
      </c>
      <c r="Q1788">
        <f>P1788*C1788</f>
        <v/>
      </c>
      <c r="R1788">
        <f>P1788*E1788</f>
        <v/>
      </c>
      <c r="S1788">
        <f>R1788*G1788</f>
        <v/>
      </c>
      <c r="T1788">
        <f>Q1788+S1788</f>
        <v/>
      </c>
      <c r="U1788">
        <f>(Q1788*D1788+S1788*I1788)*(1-O1788)</f>
        <v/>
      </c>
      <c r="V1788">
        <f>(R1788*K1788*N1788+'d_고정'!$B$3*('6_기대효과'!$H$7/8)*N1788*'d_고정'!$B$10*M1788*('6_기대효과'!$K$7/'d_고정'!$B$9))*(1-O1788)</f>
        <v/>
      </c>
      <c r="W1788">
        <f>(S1788*I1788+R1788*MAX(K1788-'d_고정'!$B$10*M1788*('6_기대효과'!$K$7/'d_고정'!$B$9),0)*N1788)*(1-O1788)</f>
        <v/>
      </c>
      <c r="X1788">
        <f>U1788+V1788</f>
        <v/>
      </c>
      <c r="Y1788">
        <f>U1788/('d_고정'!$B$5*'6_기대효과'!$H$7/8)/'d_고정'!$B$6</f>
        <v/>
      </c>
      <c r="Z1788">
        <f>U1788/('d_고정'!$B$8*'6_기대효과'!$H$7/8)</f>
        <v/>
      </c>
    </row>
    <row r="1789">
      <c r="A1789">
        <f>RAND()</f>
        <v/>
      </c>
      <c r="B1789">
        <f>IF('d_시나리오'!$J$2='d_시나리오'!$H$2,'d_시나리오'!$I$2,IF(A1789&lt;('d_시나리오'!$I$2-'d_시나리오'!$H$2)/('d_시나리오'!$J$2-'d_시나리오'!$H$2),'d_시나리오'!$H$2+SQRT(A1789*('d_시나리오'!$J$2-'d_시나리오'!$H$2)*('d_시나리오'!$I$2-'d_시나리오'!$H$2)),'d_시나리오'!$J$2-SQRT((1-A1789)*('d_시나리오'!$J$2-'d_시나리오'!$H$2)*('d_시나리오'!$J$2-'d_시나리오'!$I$2))))</f>
        <v/>
      </c>
      <c r="C1789">
        <f>BETAINV(RAND(),2,6)</f>
        <v/>
      </c>
      <c r="D1789">
        <f>INDEX('d_분포'!$A$2:$A$28,RANDBETWEEN(1,27))</f>
        <v/>
      </c>
      <c r="E1789">
        <f>INDEX('d_분포'!$C$2:$C$5,RANDBETWEEN(1,4))*(0.9+0.2*RAND())</f>
        <v/>
      </c>
      <c r="F1789">
        <f>RAND()</f>
        <v/>
      </c>
      <c r="G1789">
        <f>IF('d_시나리오'!$J$3='d_시나리오'!$H$3,'d_시나리오'!$I$3,IF(F1789&lt;('d_시나리오'!$I$3-'d_시나리오'!$H$3)/('d_시나리오'!$J$3-'d_시나리오'!$H$3),'d_시나리오'!$H$3+SQRT(F1789*('d_시나리오'!$J$3-'d_시나리오'!$H$3)*('d_시나리오'!$I$3-'d_시나리오'!$H$3)),'d_시나리오'!$J$3-SQRT((1-F1789)*('d_시나리오'!$J$3-'d_시나리오'!$H$3)*('d_시나리오'!$J$3-'d_시나리오'!$I$3))))</f>
        <v/>
      </c>
      <c r="H1789">
        <f>RAND()</f>
        <v/>
      </c>
      <c r="I1789">
        <f>IF('d_시나리오'!$J$4='d_시나리오'!$H$4,'d_시나리오'!$I$4,IF(H1789&lt;('d_시나리오'!$I$4-'d_시나리오'!$H$4)/('d_시나리오'!$J$4-'d_시나리오'!$H$4),'d_시나리오'!$H$4+SQRT(H1789*('d_시나리오'!$J$4-'d_시나리오'!$H$4)*('d_시나리오'!$I$4-'d_시나리오'!$H$4)),'d_시나리오'!$J$4-SQRT((1-H1789)*('d_시나리오'!$J$4-'d_시나리오'!$H$4)*('d_시나리오'!$J$4-'d_시나리오'!$I$4))))</f>
        <v/>
      </c>
      <c r="J1789">
        <f>RAND()</f>
        <v/>
      </c>
      <c r="K1789">
        <f>IF('d_시나리오'!$J$5='d_시나리오'!$H$5,'d_시나리오'!$I$5,IF(J1789&lt;('d_시나리오'!$I$5-'d_시나리오'!$H$5)/('d_시나리오'!$J$5-'d_시나리오'!$H$5),'d_시나리오'!$H$5+SQRT(J1789*('d_시나리오'!$J$5-'d_시나리오'!$H$5)*('d_시나리오'!$I$5-'d_시나리오'!$H$5)),'d_시나리오'!$J$5-SQRT((1-J1789)*('d_시나리오'!$J$5-'d_시나리오'!$H$5)*('d_시나리오'!$J$5-'d_시나리오'!$I$5))))</f>
        <v/>
      </c>
      <c r="L1789">
        <f>RAND()</f>
        <v/>
      </c>
      <c r="M1789">
        <f>IF('d_시나리오'!$J$6='d_시나리오'!$H$6,'d_시나리오'!$I$6,IF(L1789&lt;('d_시나리오'!$I$6-'d_시나리오'!$H$6)/('d_시나리오'!$J$6-'d_시나리오'!$H$6),'d_시나리오'!$H$6+SQRT(L1789*('d_시나리오'!$J$6-'d_시나리오'!$H$6)*('d_시나리오'!$I$6-'d_시나리오'!$H$6)),'d_시나리오'!$J$6-SQRT((1-L1789)*('d_시나리오'!$J$6-'d_시나리오'!$H$6)*('d_시나리오'!$J$6-'d_시나리오'!$I$6))))</f>
        <v/>
      </c>
      <c r="N1789">
        <f>INDEX('d_분포'!$B$2:$B$57,RANDBETWEEN(1,56))</f>
        <v/>
      </c>
      <c r="O1789">
        <f>BETAINV(RAND(),5,5)</f>
        <v/>
      </c>
      <c r="P1789">
        <f>'d_고정'!$B$1*'6_기대효과'!$H$7*('d_시나리오'!$I$7/'d_고정'!$B$2)*B1789</f>
        <v/>
      </c>
      <c r="Q1789">
        <f>P1789*C1789</f>
        <v/>
      </c>
      <c r="R1789">
        <f>P1789*E1789</f>
        <v/>
      </c>
      <c r="S1789">
        <f>R1789*G1789</f>
        <v/>
      </c>
      <c r="T1789">
        <f>Q1789+S1789</f>
        <v/>
      </c>
      <c r="U1789">
        <f>(Q1789*D1789+S1789*I1789)*(1-O1789)</f>
        <v/>
      </c>
      <c r="V1789">
        <f>(R1789*K1789*N1789+'d_고정'!$B$3*('6_기대효과'!$H$7/8)*N1789*'d_고정'!$B$10*M1789*('6_기대효과'!$K$7/'d_고정'!$B$9))*(1-O1789)</f>
        <v/>
      </c>
      <c r="W1789">
        <f>(S1789*I1789+R1789*MAX(K1789-'d_고정'!$B$10*M1789*('6_기대효과'!$K$7/'d_고정'!$B$9),0)*N1789)*(1-O1789)</f>
        <v/>
      </c>
      <c r="X1789">
        <f>U1789+V1789</f>
        <v/>
      </c>
      <c r="Y1789">
        <f>U1789/('d_고정'!$B$5*'6_기대효과'!$H$7/8)/'d_고정'!$B$6</f>
        <v/>
      </c>
      <c r="Z1789">
        <f>U1789/('d_고정'!$B$8*'6_기대효과'!$H$7/8)</f>
        <v/>
      </c>
    </row>
    <row r="1790">
      <c r="A1790">
        <f>RAND()</f>
        <v/>
      </c>
      <c r="B1790">
        <f>IF('d_시나리오'!$J$2='d_시나리오'!$H$2,'d_시나리오'!$I$2,IF(A1790&lt;('d_시나리오'!$I$2-'d_시나리오'!$H$2)/('d_시나리오'!$J$2-'d_시나리오'!$H$2),'d_시나리오'!$H$2+SQRT(A1790*('d_시나리오'!$J$2-'d_시나리오'!$H$2)*('d_시나리오'!$I$2-'d_시나리오'!$H$2)),'d_시나리오'!$J$2-SQRT((1-A1790)*('d_시나리오'!$J$2-'d_시나리오'!$H$2)*('d_시나리오'!$J$2-'d_시나리오'!$I$2))))</f>
        <v/>
      </c>
      <c r="C1790">
        <f>BETAINV(RAND(),2,6)</f>
        <v/>
      </c>
      <c r="D1790">
        <f>INDEX('d_분포'!$A$2:$A$28,RANDBETWEEN(1,27))</f>
        <v/>
      </c>
      <c r="E1790">
        <f>INDEX('d_분포'!$C$2:$C$5,RANDBETWEEN(1,4))*(0.9+0.2*RAND())</f>
        <v/>
      </c>
      <c r="F1790">
        <f>RAND()</f>
        <v/>
      </c>
      <c r="G1790">
        <f>IF('d_시나리오'!$J$3='d_시나리오'!$H$3,'d_시나리오'!$I$3,IF(F1790&lt;('d_시나리오'!$I$3-'d_시나리오'!$H$3)/('d_시나리오'!$J$3-'d_시나리오'!$H$3),'d_시나리오'!$H$3+SQRT(F1790*('d_시나리오'!$J$3-'d_시나리오'!$H$3)*('d_시나리오'!$I$3-'d_시나리오'!$H$3)),'d_시나리오'!$J$3-SQRT((1-F1790)*('d_시나리오'!$J$3-'d_시나리오'!$H$3)*('d_시나리오'!$J$3-'d_시나리오'!$I$3))))</f>
        <v/>
      </c>
      <c r="H1790">
        <f>RAND()</f>
        <v/>
      </c>
      <c r="I1790">
        <f>IF('d_시나리오'!$J$4='d_시나리오'!$H$4,'d_시나리오'!$I$4,IF(H1790&lt;('d_시나리오'!$I$4-'d_시나리오'!$H$4)/('d_시나리오'!$J$4-'d_시나리오'!$H$4),'d_시나리오'!$H$4+SQRT(H1790*('d_시나리오'!$J$4-'d_시나리오'!$H$4)*('d_시나리오'!$I$4-'d_시나리오'!$H$4)),'d_시나리오'!$J$4-SQRT((1-H1790)*('d_시나리오'!$J$4-'d_시나리오'!$H$4)*('d_시나리오'!$J$4-'d_시나리오'!$I$4))))</f>
        <v/>
      </c>
      <c r="J1790">
        <f>RAND()</f>
        <v/>
      </c>
      <c r="K1790">
        <f>IF('d_시나리오'!$J$5='d_시나리오'!$H$5,'d_시나리오'!$I$5,IF(J1790&lt;('d_시나리오'!$I$5-'d_시나리오'!$H$5)/('d_시나리오'!$J$5-'d_시나리오'!$H$5),'d_시나리오'!$H$5+SQRT(J1790*('d_시나리오'!$J$5-'d_시나리오'!$H$5)*('d_시나리오'!$I$5-'d_시나리오'!$H$5)),'d_시나리오'!$J$5-SQRT((1-J1790)*('d_시나리오'!$J$5-'d_시나리오'!$H$5)*('d_시나리오'!$J$5-'d_시나리오'!$I$5))))</f>
        <v/>
      </c>
      <c r="L1790">
        <f>RAND()</f>
        <v/>
      </c>
      <c r="M1790">
        <f>IF('d_시나리오'!$J$6='d_시나리오'!$H$6,'d_시나리오'!$I$6,IF(L1790&lt;('d_시나리오'!$I$6-'d_시나리오'!$H$6)/('d_시나리오'!$J$6-'d_시나리오'!$H$6),'d_시나리오'!$H$6+SQRT(L1790*('d_시나리오'!$J$6-'d_시나리오'!$H$6)*('d_시나리오'!$I$6-'d_시나리오'!$H$6)),'d_시나리오'!$J$6-SQRT((1-L1790)*('d_시나리오'!$J$6-'d_시나리오'!$H$6)*('d_시나리오'!$J$6-'d_시나리오'!$I$6))))</f>
        <v/>
      </c>
      <c r="N1790">
        <f>INDEX('d_분포'!$B$2:$B$57,RANDBETWEEN(1,56))</f>
        <v/>
      </c>
      <c r="O1790">
        <f>BETAINV(RAND(),5,5)</f>
        <v/>
      </c>
      <c r="P1790">
        <f>'d_고정'!$B$1*'6_기대효과'!$H$7*('d_시나리오'!$I$7/'d_고정'!$B$2)*B1790</f>
        <v/>
      </c>
      <c r="Q1790">
        <f>P1790*C1790</f>
        <v/>
      </c>
      <c r="R1790">
        <f>P1790*E1790</f>
        <v/>
      </c>
      <c r="S1790">
        <f>R1790*G1790</f>
        <v/>
      </c>
      <c r="T1790">
        <f>Q1790+S1790</f>
        <v/>
      </c>
      <c r="U1790">
        <f>(Q1790*D1790+S1790*I1790)*(1-O1790)</f>
        <v/>
      </c>
      <c r="V1790">
        <f>(R1790*K1790*N1790+'d_고정'!$B$3*('6_기대효과'!$H$7/8)*N1790*'d_고정'!$B$10*M1790*('6_기대효과'!$K$7/'d_고정'!$B$9))*(1-O1790)</f>
        <v/>
      </c>
      <c r="W1790">
        <f>(S1790*I1790+R1790*MAX(K1790-'d_고정'!$B$10*M1790*('6_기대효과'!$K$7/'d_고정'!$B$9),0)*N1790)*(1-O1790)</f>
        <v/>
      </c>
      <c r="X1790">
        <f>U1790+V1790</f>
        <v/>
      </c>
      <c r="Y1790">
        <f>U1790/('d_고정'!$B$5*'6_기대효과'!$H$7/8)/'d_고정'!$B$6</f>
        <v/>
      </c>
      <c r="Z1790">
        <f>U1790/('d_고정'!$B$8*'6_기대효과'!$H$7/8)</f>
        <v/>
      </c>
    </row>
    <row r="1791">
      <c r="A1791">
        <f>RAND()</f>
        <v/>
      </c>
      <c r="B1791">
        <f>IF('d_시나리오'!$J$2='d_시나리오'!$H$2,'d_시나리오'!$I$2,IF(A1791&lt;('d_시나리오'!$I$2-'d_시나리오'!$H$2)/('d_시나리오'!$J$2-'d_시나리오'!$H$2),'d_시나리오'!$H$2+SQRT(A1791*('d_시나리오'!$J$2-'d_시나리오'!$H$2)*('d_시나리오'!$I$2-'d_시나리오'!$H$2)),'d_시나리오'!$J$2-SQRT((1-A1791)*('d_시나리오'!$J$2-'d_시나리오'!$H$2)*('d_시나리오'!$J$2-'d_시나리오'!$I$2))))</f>
        <v/>
      </c>
      <c r="C1791">
        <f>BETAINV(RAND(),2,6)</f>
        <v/>
      </c>
      <c r="D1791">
        <f>INDEX('d_분포'!$A$2:$A$28,RANDBETWEEN(1,27))</f>
        <v/>
      </c>
      <c r="E1791">
        <f>INDEX('d_분포'!$C$2:$C$5,RANDBETWEEN(1,4))*(0.9+0.2*RAND())</f>
        <v/>
      </c>
      <c r="F1791">
        <f>RAND()</f>
        <v/>
      </c>
      <c r="G1791">
        <f>IF('d_시나리오'!$J$3='d_시나리오'!$H$3,'d_시나리오'!$I$3,IF(F1791&lt;('d_시나리오'!$I$3-'d_시나리오'!$H$3)/('d_시나리오'!$J$3-'d_시나리오'!$H$3),'d_시나리오'!$H$3+SQRT(F1791*('d_시나리오'!$J$3-'d_시나리오'!$H$3)*('d_시나리오'!$I$3-'d_시나리오'!$H$3)),'d_시나리오'!$J$3-SQRT((1-F1791)*('d_시나리오'!$J$3-'d_시나리오'!$H$3)*('d_시나리오'!$J$3-'d_시나리오'!$I$3))))</f>
        <v/>
      </c>
      <c r="H1791">
        <f>RAND()</f>
        <v/>
      </c>
      <c r="I1791">
        <f>IF('d_시나리오'!$J$4='d_시나리오'!$H$4,'d_시나리오'!$I$4,IF(H1791&lt;('d_시나리오'!$I$4-'d_시나리오'!$H$4)/('d_시나리오'!$J$4-'d_시나리오'!$H$4),'d_시나리오'!$H$4+SQRT(H1791*('d_시나리오'!$J$4-'d_시나리오'!$H$4)*('d_시나리오'!$I$4-'d_시나리오'!$H$4)),'d_시나리오'!$J$4-SQRT((1-H1791)*('d_시나리오'!$J$4-'d_시나리오'!$H$4)*('d_시나리오'!$J$4-'d_시나리오'!$I$4))))</f>
        <v/>
      </c>
      <c r="J1791">
        <f>RAND()</f>
        <v/>
      </c>
      <c r="K1791">
        <f>IF('d_시나리오'!$J$5='d_시나리오'!$H$5,'d_시나리오'!$I$5,IF(J1791&lt;('d_시나리오'!$I$5-'d_시나리오'!$H$5)/('d_시나리오'!$J$5-'d_시나리오'!$H$5),'d_시나리오'!$H$5+SQRT(J1791*('d_시나리오'!$J$5-'d_시나리오'!$H$5)*('d_시나리오'!$I$5-'d_시나리오'!$H$5)),'d_시나리오'!$J$5-SQRT((1-J1791)*('d_시나리오'!$J$5-'d_시나리오'!$H$5)*('d_시나리오'!$J$5-'d_시나리오'!$I$5))))</f>
        <v/>
      </c>
      <c r="L1791">
        <f>RAND()</f>
        <v/>
      </c>
      <c r="M1791">
        <f>IF('d_시나리오'!$J$6='d_시나리오'!$H$6,'d_시나리오'!$I$6,IF(L1791&lt;('d_시나리오'!$I$6-'d_시나리오'!$H$6)/('d_시나리오'!$J$6-'d_시나리오'!$H$6),'d_시나리오'!$H$6+SQRT(L1791*('d_시나리오'!$J$6-'d_시나리오'!$H$6)*('d_시나리오'!$I$6-'d_시나리오'!$H$6)),'d_시나리오'!$J$6-SQRT((1-L1791)*('d_시나리오'!$J$6-'d_시나리오'!$H$6)*('d_시나리오'!$J$6-'d_시나리오'!$I$6))))</f>
        <v/>
      </c>
      <c r="N1791">
        <f>INDEX('d_분포'!$B$2:$B$57,RANDBETWEEN(1,56))</f>
        <v/>
      </c>
      <c r="O1791">
        <f>BETAINV(RAND(),5,5)</f>
        <v/>
      </c>
      <c r="P1791">
        <f>'d_고정'!$B$1*'6_기대효과'!$H$7*('d_시나리오'!$I$7/'d_고정'!$B$2)*B1791</f>
        <v/>
      </c>
      <c r="Q1791">
        <f>P1791*C1791</f>
        <v/>
      </c>
      <c r="R1791">
        <f>P1791*E1791</f>
        <v/>
      </c>
      <c r="S1791">
        <f>R1791*G1791</f>
        <v/>
      </c>
      <c r="T1791">
        <f>Q1791+S1791</f>
        <v/>
      </c>
      <c r="U1791">
        <f>(Q1791*D1791+S1791*I1791)*(1-O1791)</f>
        <v/>
      </c>
      <c r="V1791">
        <f>(R1791*K1791*N1791+'d_고정'!$B$3*('6_기대효과'!$H$7/8)*N1791*'d_고정'!$B$10*M1791*('6_기대효과'!$K$7/'d_고정'!$B$9))*(1-O1791)</f>
        <v/>
      </c>
      <c r="W1791">
        <f>(S1791*I1791+R1791*MAX(K1791-'d_고정'!$B$10*M1791*('6_기대효과'!$K$7/'d_고정'!$B$9),0)*N1791)*(1-O1791)</f>
        <v/>
      </c>
      <c r="X1791">
        <f>U1791+V1791</f>
        <v/>
      </c>
      <c r="Y1791">
        <f>U1791/('d_고정'!$B$5*'6_기대효과'!$H$7/8)/'d_고정'!$B$6</f>
        <v/>
      </c>
      <c r="Z1791">
        <f>U1791/('d_고정'!$B$8*'6_기대효과'!$H$7/8)</f>
        <v/>
      </c>
    </row>
    <row r="1792">
      <c r="A1792">
        <f>RAND()</f>
        <v/>
      </c>
      <c r="B1792">
        <f>IF('d_시나리오'!$J$2='d_시나리오'!$H$2,'d_시나리오'!$I$2,IF(A1792&lt;('d_시나리오'!$I$2-'d_시나리오'!$H$2)/('d_시나리오'!$J$2-'d_시나리오'!$H$2),'d_시나리오'!$H$2+SQRT(A1792*('d_시나리오'!$J$2-'d_시나리오'!$H$2)*('d_시나리오'!$I$2-'d_시나리오'!$H$2)),'d_시나리오'!$J$2-SQRT((1-A1792)*('d_시나리오'!$J$2-'d_시나리오'!$H$2)*('d_시나리오'!$J$2-'d_시나리오'!$I$2))))</f>
        <v/>
      </c>
      <c r="C1792">
        <f>BETAINV(RAND(),2,6)</f>
        <v/>
      </c>
      <c r="D1792">
        <f>INDEX('d_분포'!$A$2:$A$28,RANDBETWEEN(1,27))</f>
        <v/>
      </c>
      <c r="E1792">
        <f>INDEX('d_분포'!$C$2:$C$5,RANDBETWEEN(1,4))*(0.9+0.2*RAND())</f>
        <v/>
      </c>
      <c r="F1792">
        <f>RAND()</f>
        <v/>
      </c>
      <c r="G1792">
        <f>IF('d_시나리오'!$J$3='d_시나리오'!$H$3,'d_시나리오'!$I$3,IF(F1792&lt;('d_시나리오'!$I$3-'d_시나리오'!$H$3)/('d_시나리오'!$J$3-'d_시나리오'!$H$3),'d_시나리오'!$H$3+SQRT(F1792*('d_시나리오'!$J$3-'d_시나리오'!$H$3)*('d_시나리오'!$I$3-'d_시나리오'!$H$3)),'d_시나리오'!$J$3-SQRT((1-F1792)*('d_시나리오'!$J$3-'d_시나리오'!$H$3)*('d_시나리오'!$J$3-'d_시나리오'!$I$3))))</f>
        <v/>
      </c>
      <c r="H1792">
        <f>RAND()</f>
        <v/>
      </c>
      <c r="I1792">
        <f>IF('d_시나리오'!$J$4='d_시나리오'!$H$4,'d_시나리오'!$I$4,IF(H1792&lt;('d_시나리오'!$I$4-'d_시나리오'!$H$4)/('d_시나리오'!$J$4-'d_시나리오'!$H$4),'d_시나리오'!$H$4+SQRT(H1792*('d_시나리오'!$J$4-'d_시나리오'!$H$4)*('d_시나리오'!$I$4-'d_시나리오'!$H$4)),'d_시나리오'!$J$4-SQRT((1-H1792)*('d_시나리오'!$J$4-'d_시나리오'!$H$4)*('d_시나리오'!$J$4-'d_시나리오'!$I$4))))</f>
        <v/>
      </c>
      <c r="J1792">
        <f>RAND()</f>
        <v/>
      </c>
      <c r="K1792">
        <f>IF('d_시나리오'!$J$5='d_시나리오'!$H$5,'d_시나리오'!$I$5,IF(J1792&lt;('d_시나리오'!$I$5-'d_시나리오'!$H$5)/('d_시나리오'!$J$5-'d_시나리오'!$H$5),'d_시나리오'!$H$5+SQRT(J1792*('d_시나리오'!$J$5-'d_시나리오'!$H$5)*('d_시나리오'!$I$5-'d_시나리오'!$H$5)),'d_시나리오'!$J$5-SQRT((1-J1792)*('d_시나리오'!$J$5-'d_시나리오'!$H$5)*('d_시나리오'!$J$5-'d_시나리오'!$I$5))))</f>
        <v/>
      </c>
      <c r="L1792">
        <f>RAND()</f>
        <v/>
      </c>
      <c r="M1792">
        <f>IF('d_시나리오'!$J$6='d_시나리오'!$H$6,'d_시나리오'!$I$6,IF(L1792&lt;('d_시나리오'!$I$6-'d_시나리오'!$H$6)/('d_시나리오'!$J$6-'d_시나리오'!$H$6),'d_시나리오'!$H$6+SQRT(L1792*('d_시나리오'!$J$6-'d_시나리오'!$H$6)*('d_시나리오'!$I$6-'d_시나리오'!$H$6)),'d_시나리오'!$J$6-SQRT((1-L1792)*('d_시나리오'!$J$6-'d_시나리오'!$H$6)*('d_시나리오'!$J$6-'d_시나리오'!$I$6))))</f>
        <v/>
      </c>
      <c r="N1792">
        <f>INDEX('d_분포'!$B$2:$B$57,RANDBETWEEN(1,56))</f>
        <v/>
      </c>
      <c r="O1792">
        <f>BETAINV(RAND(),5,5)</f>
        <v/>
      </c>
      <c r="P1792">
        <f>'d_고정'!$B$1*'6_기대효과'!$H$7*('d_시나리오'!$I$7/'d_고정'!$B$2)*B1792</f>
        <v/>
      </c>
      <c r="Q1792">
        <f>P1792*C1792</f>
        <v/>
      </c>
      <c r="R1792">
        <f>P1792*E1792</f>
        <v/>
      </c>
      <c r="S1792">
        <f>R1792*G1792</f>
        <v/>
      </c>
      <c r="T1792">
        <f>Q1792+S1792</f>
        <v/>
      </c>
      <c r="U1792">
        <f>(Q1792*D1792+S1792*I1792)*(1-O1792)</f>
        <v/>
      </c>
      <c r="V1792">
        <f>(R1792*K1792*N1792+'d_고정'!$B$3*('6_기대효과'!$H$7/8)*N1792*'d_고정'!$B$10*M1792*('6_기대효과'!$K$7/'d_고정'!$B$9))*(1-O1792)</f>
        <v/>
      </c>
      <c r="W1792">
        <f>(S1792*I1792+R1792*MAX(K1792-'d_고정'!$B$10*M1792*('6_기대효과'!$K$7/'d_고정'!$B$9),0)*N1792)*(1-O1792)</f>
        <v/>
      </c>
      <c r="X1792">
        <f>U1792+V1792</f>
        <v/>
      </c>
      <c r="Y1792">
        <f>U1792/('d_고정'!$B$5*'6_기대효과'!$H$7/8)/'d_고정'!$B$6</f>
        <v/>
      </c>
      <c r="Z1792">
        <f>U1792/('d_고정'!$B$8*'6_기대효과'!$H$7/8)</f>
        <v/>
      </c>
    </row>
    <row r="1793">
      <c r="A1793">
        <f>RAND()</f>
        <v/>
      </c>
      <c r="B1793">
        <f>IF('d_시나리오'!$J$2='d_시나리오'!$H$2,'d_시나리오'!$I$2,IF(A1793&lt;('d_시나리오'!$I$2-'d_시나리오'!$H$2)/('d_시나리오'!$J$2-'d_시나리오'!$H$2),'d_시나리오'!$H$2+SQRT(A1793*('d_시나리오'!$J$2-'d_시나리오'!$H$2)*('d_시나리오'!$I$2-'d_시나리오'!$H$2)),'d_시나리오'!$J$2-SQRT((1-A1793)*('d_시나리오'!$J$2-'d_시나리오'!$H$2)*('d_시나리오'!$J$2-'d_시나리오'!$I$2))))</f>
        <v/>
      </c>
      <c r="C1793">
        <f>BETAINV(RAND(),2,6)</f>
        <v/>
      </c>
      <c r="D1793">
        <f>INDEX('d_분포'!$A$2:$A$28,RANDBETWEEN(1,27))</f>
        <v/>
      </c>
      <c r="E1793">
        <f>INDEX('d_분포'!$C$2:$C$5,RANDBETWEEN(1,4))*(0.9+0.2*RAND())</f>
        <v/>
      </c>
      <c r="F1793">
        <f>RAND()</f>
        <v/>
      </c>
      <c r="G1793">
        <f>IF('d_시나리오'!$J$3='d_시나리오'!$H$3,'d_시나리오'!$I$3,IF(F1793&lt;('d_시나리오'!$I$3-'d_시나리오'!$H$3)/('d_시나리오'!$J$3-'d_시나리오'!$H$3),'d_시나리오'!$H$3+SQRT(F1793*('d_시나리오'!$J$3-'d_시나리오'!$H$3)*('d_시나리오'!$I$3-'d_시나리오'!$H$3)),'d_시나리오'!$J$3-SQRT((1-F1793)*('d_시나리오'!$J$3-'d_시나리오'!$H$3)*('d_시나리오'!$J$3-'d_시나리오'!$I$3))))</f>
        <v/>
      </c>
      <c r="H1793">
        <f>RAND()</f>
        <v/>
      </c>
      <c r="I1793">
        <f>IF('d_시나리오'!$J$4='d_시나리오'!$H$4,'d_시나리오'!$I$4,IF(H1793&lt;('d_시나리오'!$I$4-'d_시나리오'!$H$4)/('d_시나리오'!$J$4-'d_시나리오'!$H$4),'d_시나리오'!$H$4+SQRT(H1793*('d_시나리오'!$J$4-'d_시나리오'!$H$4)*('d_시나리오'!$I$4-'d_시나리오'!$H$4)),'d_시나리오'!$J$4-SQRT((1-H1793)*('d_시나리오'!$J$4-'d_시나리오'!$H$4)*('d_시나리오'!$J$4-'d_시나리오'!$I$4))))</f>
        <v/>
      </c>
      <c r="J1793">
        <f>RAND()</f>
        <v/>
      </c>
      <c r="K1793">
        <f>IF('d_시나리오'!$J$5='d_시나리오'!$H$5,'d_시나리오'!$I$5,IF(J1793&lt;('d_시나리오'!$I$5-'d_시나리오'!$H$5)/('d_시나리오'!$J$5-'d_시나리오'!$H$5),'d_시나리오'!$H$5+SQRT(J1793*('d_시나리오'!$J$5-'d_시나리오'!$H$5)*('d_시나리오'!$I$5-'d_시나리오'!$H$5)),'d_시나리오'!$J$5-SQRT((1-J1793)*('d_시나리오'!$J$5-'d_시나리오'!$H$5)*('d_시나리오'!$J$5-'d_시나리오'!$I$5))))</f>
        <v/>
      </c>
      <c r="L1793">
        <f>RAND()</f>
        <v/>
      </c>
      <c r="M1793">
        <f>IF('d_시나리오'!$J$6='d_시나리오'!$H$6,'d_시나리오'!$I$6,IF(L1793&lt;('d_시나리오'!$I$6-'d_시나리오'!$H$6)/('d_시나리오'!$J$6-'d_시나리오'!$H$6),'d_시나리오'!$H$6+SQRT(L1793*('d_시나리오'!$J$6-'d_시나리오'!$H$6)*('d_시나리오'!$I$6-'d_시나리오'!$H$6)),'d_시나리오'!$J$6-SQRT((1-L1793)*('d_시나리오'!$J$6-'d_시나리오'!$H$6)*('d_시나리오'!$J$6-'d_시나리오'!$I$6))))</f>
        <v/>
      </c>
      <c r="N1793">
        <f>INDEX('d_분포'!$B$2:$B$57,RANDBETWEEN(1,56))</f>
        <v/>
      </c>
      <c r="O1793">
        <f>BETAINV(RAND(),5,5)</f>
        <v/>
      </c>
      <c r="P1793">
        <f>'d_고정'!$B$1*'6_기대효과'!$H$7*('d_시나리오'!$I$7/'d_고정'!$B$2)*B1793</f>
        <v/>
      </c>
      <c r="Q1793">
        <f>P1793*C1793</f>
        <v/>
      </c>
      <c r="R1793">
        <f>P1793*E1793</f>
        <v/>
      </c>
      <c r="S1793">
        <f>R1793*G1793</f>
        <v/>
      </c>
      <c r="T1793">
        <f>Q1793+S1793</f>
        <v/>
      </c>
      <c r="U1793">
        <f>(Q1793*D1793+S1793*I1793)*(1-O1793)</f>
        <v/>
      </c>
      <c r="V1793">
        <f>(R1793*K1793*N1793+'d_고정'!$B$3*('6_기대효과'!$H$7/8)*N1793*'d_고정'!$B$10*M1793*('6_기대효과'!$K$7/'d_고정'!$B$9))*(1-O1793)</f>
        <v/>
      </c>
      <c r="W1793">
        <f>(S1793*I1793+R1793*MAX(K1793-'d_고정'!$B$10*M1793*('6_기대효과'!$K$7/'d_고정'!$B$9),0)*N1793)*(1-O1793)</f>
        <v/>
      </c>
      <c r="X1793">
        <f>U1793+V1793</f>
        <v/>
      </c>
      <c r="Y1793">
        <f>U1793/('d_고정'!$B$5*'6_기대효과'!$H$7/8)/'d_고정'!$B$6</f>
        <v/>
      </c>
      <c r="Z1793">
        <f>U1793/('d_고정'!$B$8*'6_기대효과'!$H$7/8)</f>
        <v/>
      </c>
    </row>
    <row r="1794">
      <c r="A1794">
        <f>RAND()</f>
        <v/>
      </c>
      <c r="B1794">
        <f>IF('d_시나리오'!$J$2='d_시나리오'!$H$2,'d_시나리오'!$I$2,IF(A1794&lt;('d_시나리오'!$I$2-'d_시나리오'!$H$2)/('d_시나리오'!$J$2-'d_시나리오'!$H$2),'d_시나리오'!$H$2+SQRT(A1794*('d_시나리오'!$J$2-'d_시나리오'!$H$2)*('d_시나리오'!$I$2-'d_시나리오'!$H$2)),'d_시나리오'!$J$2-SQRT((1-A1794)*('d_시나리오'!$J$2-'d_시나리오'!$H$2)*('d_시나리오'!$J$2-'d_시나리오'!$I$2))))</f>
        <v/>
      </c>
      <c r="C1794">
        <f>BETAINV(RAND(),2,6)</f>
        <v/>
      </c>
      <c r="D1794">
        <f>INDEX('d_분포'!$A$2:$A$28,RANDBETWEEN(1,27))</f>
        <v/>
      </c>
      <c r="E1794">
        <f>INDEX('d_분포'!$C$2:$C$5,RANDBETWEEN(1,4))*(0.9+0.2*RAND())</f>
        <v/>
      </c>
      <c r="F1794">
        <f>RAND()</f>
        <v/>
      </c>
      <c r="G1794">
        <f>IF('d_시나리오'!$J$3='d_시나리오'!$H$3,'d_시나리오'!$I$3,IF(F1794&lt;('d_시나리오'!$I$3-'d_시나리오'!$H$3)/('d_시나리오'!$J$3-'d_시나리오'!$H$3),'d_시나리오'!$H$3+SQRT(F1794*('d_시나리오'!$J$3-'d_시나리오'!$H$3)*('d_시나리오'!$I$3-'d_시나리오'!$H$3)),'d_시나리오'!$J$3-SQRT((1-F1794)*('d_시나리오'!$J$3-'d_시나리오'!$H$3)*('d_시나리오'!$J$3-'d_시나리오'!$I$3))))</f>
        <v/>
      </c>
      <c r="H1794">
        <f>RAND()</f>
        <v/>
      </c>
      <c r="I1794">
        <f>IF('d_시나리오'!$J$4='d_시나리오'!$H$4,'d_시나리오'!$I$4,IF(H1794&lt;('d_시나리오'!$I$4-'d_시나리오'!$H$4)/('d_시나리오'!$J$4-'d_시나리오'!$H$4),'d_시나리오'!$H$4+SQRT(H1794*('d_시나리오'!$J$4-'d_시나리오'!$H$4)*('d_시나리오'!$I$4-'d_시나리오'!$H$4)),'d_시나리오'!$J$4-SQRT((1-H1794)*('d_시나리오'!$J$4-'d_시나리오'!$H$4)*('d_시나리오'!$J$4-'d_시나리오'!$I$4))))</f>
        <v/>
      </c>
      <c r="J1794">
        <f>RAND()</f>
        <v/>
      </c>
      <c r="K1794">
        <f>IF('d_시나리오'!$J$5='d_시나리오'!$H$5,'d_시나리오'!$I$5,IF(J1794&lt;('d_시나리오'!$I$5-'d_시나리오'!$H$5)/('d_시나리오'!$J$5-'d_시나리오'!$H$5),'d_시나리오'!$H$5+SQRT(J1794*('d_시나리오'!$J$5-'d_시나리오'!$H$5)*('d_시나리오'!$I$5-'d_시나리오'!$H$5)),'d_시나리오'!$J$5-SQRT((1-J1794)*('d_시나리오'!$J$5-'d_시나리오'!$H$5)*('d_시나리오'!$J$5-'d_시나리오'!$I$5))))</f>
        <v/>
      </c>
      <c r="L1794">
        <f>RAND()</f>
        <v/>
      </c>
      <c r="M1794">
        <f>IF('d_시나리오'!$J$6='d_시나리오'!$H$6,'d_시나리오'!$I$6,IF(L1794&lt;('d_시나리오'!$I$6-'d_시나리오'!$H$6)/('d_시나리오'!$J$6-'d_시나리오'!$H$6),'d_시나리오'!$H$6+SQRT(L1794*('d_시나리오'!$J$6-'d_시나리오'!$H$6)*('d_시나리오'!$I$6-'d_시나리오'!$H$6)),'d_시나리오'!$J$6-SQRT((1-L1794)*('d_시나리오'!$J$6-'d_시나리오'!$H$6)*('d_시나리오'!$J$6-'d_시나리오'!$I$6))))</f>
        <v/>
      </c>
      <c r="N1794">
        <f>INDEX('d_분포'!$B$2:$B$57,RANDBETWEEN(1,56))</f>
        <v/>
      </c>
      <c r="O1794">
        <f>BETAINV(RAND(),5,5)</f>
        <v/>
      </c>
      <c r="P1794">
        <f>'d_고정'!$B$1*'6_기대효과'!$H$7*('d_시나리오'!$I$7/'d_고정'!$B$2)*B1794</f>
        <v/>
      </c>
      <c r="Q1794">
        <f>P1794*C1794</f>
        <v/>
      </c>
      <c r="R1794">
        <f>P1794*E1794</f>
        <v/>
      </c>
      <c r="S1794">
        <f>R1794*G1794</f>
        <v/>
      </c>
      <c r="T1794">
        <f>Q1794+S1794</f>
        <v/>
      </c>
      <c r="U1794">
        <f>(Q1794*D1794+S1794*I1794)*(1-O1794)</f>
        <v/>
      </c>
      <c r="V1794">
        <f>(R1794*K1794*N1794+'d_고정'!$B$3*('6_기대효과'!$H$7/8)*N1794*'d_고정'!$B$10*M1794*('6_기대효과'!$K$7/'d_고정'!$B$9))*(1-O1794)</f>
        <v/>
      </c>
      <c r="W1794">
        <f>(S1794*I1794+R1794*MAX(K1794-'d_고정'!$B$10*M1794*('6_기대효과'!$K$7/'d_고정'!$B$9),0)*N1794)*(1-O1794)</f>
        <v/>
      </c>
      <c r="X1794">
        <f>U1794+V1794</f>
        <v/>
      </c>
      <c r="Y1794">
        <f>U1794/('d_고정'!$B$5*'6_기대효과'!$H$7/8)/'d_고정'!$B$6</f>
        <v/>
      </c>
      <c r="Z1794">
        <f>U1794/('d_고정'!$B$8*'6_기대효과'!$H$7/8)</f>
        <v/>
      </c>
    </row>
    <row r="1795">
      <c r="A1795">
        <f>RAND()</f>
        <v/>
      </c>
      <c r="B1795">
        <f>IF('d_시나리오'!$J$2='d_시나리오'!$H$2,'d_시나리오'!$I$2,IF(A1795&lt;('d_시나리오'!$I$2-'d_시나리오'!$H$2)/('d_시나리오'!$J$2-'d_시나리오'!$H$2),'d_시나리오'!$H$2+SQRT(A1795*('d_시나리오'!$J$2-'d_시나리오'!$H$2)*('d_시나리오'!$I$2-'d_시나리오'!$H$2)),'d_시나리오'!$J$2-SQRT((1-A1795)*('d_시나리오'!$J$2-'d_시나리오'!$H$2)*('d_시나리오'!$J$2-'d_시나리오'!$I$2))))</f>
        <v/>
      </c>
      <c r="C1795">
        <f>BETAINV(RAND(),2,6)</f>
        <v/>
      </c>
      <c r="D1795">
        <f>INDEX('d_분포'!$A$2:$A$28,RANDBETWEEN(1,27))</f>
        <v/>
      </c>
      <c r="E1795">
        <f>INDEX('d_분포'!$C$2:$C$5,RANDBETWEEN(1,4))*(0.9+0.2*RAND())</f>
        <v/>
      </c>
      <c r="F1795">
        <f>RAND()</f>
        <v/>
      </c>
      <c r="G1795">
        <f>IF('d_시나리오'!$J$3='d_시나리오'!$H$3,'d_시나리오'!$I$3,IF(F1795&lt;('d_시나리오'!$I$3-'d_시나리오'!$H$3)/('d_시나리오'!$J$3-'d_시나리오'!$H$3),'d_시나리오'!$H$3+SQRT(F1795*('d_시나리오'!$J$3-'d_시나리오'!$H$3)*('d_시나리오'!$I$3-'d_시나리오'!$H$3)),'d_시나리오'!$J$3-SQRT((1-F1795)*('d_시나리오'!$J$3-'d_시나리오'!$H$3)*('d_시나리오'!$J$3-'d_시나리오'!$I$3))))</f>
        <v/>
      </c>
      <c r="H1795">
        <f>RAND()</f>
        <v/>
      </c>
      <c r="I1795">
        <f>IF('d_시나리오'!$J$4='d_시나리오'!$H$4,'d_시나리오'!$I$4,IF(H1795&lt;('d_시나리오'!$I$4-'d_시나리오'!$H$4)/('d_시나리오'!$J$4-'d_시나리오'!$H$4),'d_시나리오'!$H$4+SQRT(H1795*('d_시나리오'!$J$4-'d_시나리오'!$H$4)*('d_시나리오'!$I$4-'d_시나리오'!$H$4)),'d_시나리오'!$J$4-SQRT((1-H1795)*('d_시나리오'!$J$4-'d_시나리오'!$H$4)*('d_시나리오'!$J$4-'d_시나리오'!$I$4))))</f>
        <v/>
      </c>
      <c r="J1795">
        <f>RAND()</f>
        <v/>
      </c>
      <c r="K1795">
        <f>IF('d_시나리오'!$J$5='d_시나리오'!$H$5,'d_시나리오'!$I$5,IF(J1795&lt;('d_시나리오'!$I$5-'d_시나리오'!$H$5)/('d_시나리오'!$J$5-'d_시나리오'!$H$5),'d_시나리오'!$H$5+SQRT(J1795*('d_시나리오'!$J$5-'d_시나리오'!$H$5)*('d_시나리오'!$I$5-'d_시나리오'!$H$5)),'d_시나리오'!$J$5-SQRT((1-J1795)*('d_시나리오'!$J$5-'d_시나리오'!$H$5)*('d_시나리오'!$J$5-'d_시나리오'!$I$5))))</f>
        <v/>
      </c>
      <c r="L1795">
        <f>RAND()</f>
        <v/>
      </c>
      <c r="M1795">
        <f>IF('d_시나리오'!$J$6='d_시나리오'!$H$6,'d_시나리오'!$I$6,IF(L1795&lt;('d_시나리오'!$I$6-'d_시나리오'!$H$6)/('d_시나리오'!$J$6-'d_시나리오'!$H$6),'d_시나리오'!$H$6+SQRT(L1795*('d_시나리오'!$J$6-'d_시나리오'!$H$6)*('d_시나리오'!$I$6-'d_시나리오'!$H$6)),'d_시나리오'!$J$6-SQRT((1-L1795)*('d_시나리오'!$J$6-'d_시나리오'!$H$6)*('d_시나리오'!$J$6-'d_시나리오'!$I$6))))</f>
        <v/>
      </c>
      <c r="N1795">
        <f>INDEX('d_분포'!$B$2:$B$57,RANDBETWEEN(1,56))</f>
        <v/>
      </c>
      <c r="O1795">
        <f>BETAINV(RAND(),5,5)</f>
        <v/>
      </c>
      <c r="P1795">
        <f>'d_고정'!$B$1*'6_기대효과'!$H$7*('d_시나리오'!$I$7/'d_고정'!$B$2)*B1795</f>
        <v/>
      </c>
      <c r="Q1795">
        <f>P1795*C1795</f>
        <v/>
      </c>
      <c r="R1795">
        <f>P1795*E1795</f>
        <v/>
      </c>
      <c r="S1795">
        <f>R1795*G1795</f>
        <v/>
      </c>
      <c r="T1795">
        <f>Q1795+S1795</f>
        <v/>
      </c>
      <c r="U1795">
        <f>(Q1795*D1795+S1795*I1795)*(1-O1795)</f>
        <v/>
      </c>
      <c r="V1795">
        <f>(R1795*K1795*N1795+'d_고정'!$B$3*('6_기대효과'!$H$7/8)*N1795*'d_고정'!$B$10*M1795*('6_기대효과'!$K$7/'d_고정'!$B$9))*(1-O1795)</f>
        <v/>
      </c>
      <c r="W1795">
        <f>(S1795*I1795+R1795*MAX(K1795-'d_고정'!$B$10*M1795*('6_기대효과'!$K$7/'d_고정'!$B$9),0)*N1795)*(1-O1795)</f>
        <v/>
      </c>
      <c r="X1795">
        <f>U1795+V1795</f>
        <v/>
      </c>
      <c r="Y1795">
        <f>U1795/('d_고정'!$B$5*'6_기대효과'!$H$7/8)/'d_고정'!$B$6</f>
        <v/>
      </c>
      <c r="Z1795">
        <f>U1795/('d_고정'!$B$8*'6_기대효과'!$H$7/8)</f>
        <v/>
      </c>
    </row>
    <row r="1796">
      <c r="A1796">
        <f>RAND()</f>
        <v/>
      </c>
      <c r="B1796">
        <f>IF('d_시나리오'!$J$2='d_시나리오'!$H$2,'d_시나리오'!$I$2,IF(A1796&lt;('d_시나리오'!$I$2-'d_시나리오'!$H$2)/('d_시나리오'!$J$2-'d_시나리오'!$H$2),'d_시나리오'!$H$2+SQRT(A1796*('d_시나리오'!$J$2-'d_시나리오'!$H$2)*('d_시나리오'!$I$2-'d_시나리오'!$H$2)),'d_시나리오'!$J$2-SQRT((1-A1796)*('d_시나리오'!$J$2-'d_시나리오'!$H$2)*('d_시나리오'!$J$2-'d_시나리오'!$I$2))))</f>
        <v/>
      </c>
      <c r="C1796">
        <f>BETAINV(RAND(),2,6)</f>
        <v/>
      </c>
      <c r="D1796">
        <f>INDEX('d_분포'!$A$2:$A$28,RANDBETWEEN(1,27))</f>
        <v/>
      </c>
      <c r="E1796">
        <f>INDEX('d_분포'!$C$2:$C$5,RANDBETWEEN(1,4))*(0.9+0.2*RAND())</f>
        <v/>
      </c>
      <c r="F1796">
        <f>RAND()</f>
        <v/>
      </c>
      <c r="G1796">
        <f>IF('d_시나리오'!$J$3='d_시나리오'!$H$3,'d_시나리오'!$I$3,IF(F1796&lt;('d_시나리오'!$I$3-'d_시나리오'!$H$3)/('d_시나리오'!$J$3-'d_시나리오'!$H$3),'d_시나리오'!$H$3+SQRT(F1796*('d_시나리오'!$J$3-'d_시나리오'!$H$3)*('d_시나리오'!$I$3-'d_시나리오'!$H$3)),'d_시나리오'!$J$3-SQRT((1-F1796)*('d_시나리오'!$J$3-'d_시나리오'!$H$3)*('d_시나리오'!$J$3-'d_시나리오'!$I$3))))</f>
        <v/>
      </c>
      <c r="H1796">
        <f>RAND()</f>
        <v/>
      </c>
      <c r="I1796">
        <f>IF('d_시나리오'!$J$4='d_시나리오'!$H$4,'d_시나리오'!$I$4,IF(H1796&lt;('d_시나리오'!$I$4-'d_시나리오'!$H$4)/('d_시나리오'!$J$4-'d_시나리오'!$H$4),'d_시나리오'!$H$4+SQRT(H1796*('d_시나리오'!$J$4-'d_시나리오'!$H$4)*('d_시나리오'!$I$4-'d_시나리오'!$H$4)),'d_시나리오'!$J$4-SQRT((1-H1796)*('d_시나리오'!$J$4-'d_시나리오'!$H$4)*('d_시나리오'!$J$4-'d_시나리오'!$I$4))))</f>
        <v/>
      </c>
      <c r="J1796">
        <f>RAND()</f>
        <v/>
      </c>
      <c r="K1796">
        <f>IF('d_시나리오'!$J$5='d_시나리오'!$H$5,'d_시나리오'!$I$5,IF(J1796&lt;('d_시나리오'!$I$5-'d_시나리오'!$H$5)/('d_시나리오'!$J$5-'d_시나리오'!$H$5),'d_시나리오'!$H$5+SQRT(J1796*('d_시나리오'!$J$5-'d_시나리오'!$H$5)*('d_시나리오'!$I$5-'d_시나리오'!$H$5)),'d_시나리오'!$J$5-SQRT((1-J1796)*('d_시나리오'!$J$5-'d_시나리오'!$H$5)*('d_시나리오'!$J$5-'d_시나리오'!$I$5))))</f>
        <v/>
      </c>
      <c r="L1796">
        <f>RAND()</f>
        <v/>
      </c>
      <c r="M1796">
        <f>IF('d_시나리오'!$J$6='d_시나리오'!$H$6,'d_시나리오'!$I$6,IF(L1796&lt;('d_시나리오'!$I$6-'d_시나리오'!$H$6)/('d_시나리오'!$J$6-'d_시나리오'!$H$6),'d_시나리오'!$H$6+SQRT(L1796*('d_시나리오'!$J$6-'d_시나리오'!$H$6)*('d_시나리오'!$I$6-'d_시나리오'!$H$6)),'d_시나리오'!$J$6-SQRT((1-L1796)*('d_시나리오'!$J$6-'d_시나리오'!$H$6)*('d_시나리오'!$J$6-'d_시나리오'!$I$6))))</f>
        <v/>
      </c>
      <c r="N1796">
        <f>INDEX('d_분포'!$B$2:$B$57,RANDBETWEEN(1,56))</f>
        <v/>
      </c>
      <c r="O1796">
        <f>BETAINV(RAND(),5,5)</f>
        <v/>
      </c>
      <c r="P1796">
        <f>'d_고정'!$B$1*'6_기대효과'!$H$7*('d_시나리오'!$I$7/'d_고정'!$B$2)*B1796</f>
        <v/>
      </c>
      <c r="Q1796">
        <f>P1796*C1796</f>
        <v/>
      </c>
      <c r="R1796">
        <f>P1796*E1796</f>
        <v/>
      </c>
      <c r="S1796">
        <f>R1796*G1796</f>
        <v/>
      </c>
      <c r="T1796">
        <f>Q1796+S1796</f>
        <v/>
      </c>
      <c r="U1796">
        <f>(Q1796*D1796+S1796*I1796)*(1-O1796)</f>
        <v/>
      </c>
      <c r="V1796">
        <f>(R1796*K1796*N1796+'d_고정'!$B$3*('6_기대효과'!$H$7/8)*N1796*'d_고정'!$B$10*M1796*('6_기대효과'!$K$7/'d_고정'!$B$9))*(1-O1796)</f>
        <v/>
      </c>
      <c r="W1796">
        <f>(S1796*I1796+R1796*MAX(K1796-'d_고정'!$B$10*M1796*('6_기대효과'!$K$7/'d_고정'!$B$9),0)*N1796)*(1-O1796)</f>
        <v/>
      </c>
      <c r="X1796">
        <f>U1796+V1796</f>
        <v/>
      </c>
      <c r="Y1796">
        <f>U1796/('d_고정'!$B$5*'6_기대효과'!$H$7/8)/'d_고정'!$B$6</f>
        <v/>
      </c>
      <c r="Z1796">
        <f>U1796/('d_고정'!$B$8*'6_기대효과'!$H$7/8)</f>
        <v/>
      </c>
    </row>
    <row r="1797">
      <c r="A1797">
        <f>RAND()</f>
        <v/>
      </c>
      <c r="B1797">
        <f>IF('d_시나리오'!$J$2='d_시나리오'!$H$2,'d_시나리오'!$I$2,IF(A1797&lt;('d_시나리오'!$I$2-'d_시나리오'!$H$2)/('d_시나리오'!$J$2-'d_시나리오'!$H$2),'d_시나리오'!$H$2+SQRT(A1797*('d_시나리오'!$J$2-'d_시나리오'!$H$2)*('d_시나리오'!$I$2-'d_시나리오'!$H$2)),'d_시나리오'!$J$2-SQRT((1-A1797)*('d_시나리오'!$J$2-'d_시나리오'!$H$2)*('d_시나리오'!$J$2-'d_시나리오'!$I$2))))</f>
        <v/>
      </c>
      <c r="C1797">
        <f>BETAINV(RAND(),2,6)</f>
        <v/>
      </c>
      <c r="D1797">
        <f>INDEX('d_분포'!$A$2:$A$28,RANDBETWEEN(1,27))</f>
        <v/>
      </c>
      <c r="E1797">
        <f>INDEX('d_분포'!$C$2:$C$5,RANDBETWEEN(1,4))*(0.9+0.2*RAND())</f>
        <v/>
      </c>
      <c r="F1797">
        <f>RAND()</f>
        <v/>
      </c>
      <c r="G1797">
        <f>IF('d_시나리오'!$J$3='d_시나리오'!$H$3,'d_시나리오'!$I$3,IF(F1797&lt;('d_시나리오'!$I$3-'d_시나리오'!$H$3)/('d_시나리오'!$J$3-'d_시나리오'!$H$3),'d_시나리오'!$H$3+SQRT(F1797*('d_시나리오'!$J$3-'d_시나리오'!$H$3)*('d_시나리오'!$I$3-'d_시나리오'!$H$3)),'d_시나리오'!$J$3-SQRT((1-F1797)*('d_시나리오'!$J$3-'d_시나리오'!$H$3)*('d_시나리오'!$J$3-'d_시나리오'!$I$3))))</f>
        <v/>
      </c>
      <c r="H1797">
        <f>RAND()</f>
        <v/>
      </c>
      <c r="I1797">
        <f>IF('d_시나리오'!$J$4='d_시나리오'!$H$4,'d_시나리오'!$I$4,IF(H1797&lt;('d_시나리오'!$I$4-'d_시나리오'!$H$4)/('d_시나리오'!$J$4-'d_시나리오'!$H$4),'d_시나리오'!$H$4+SQRT(H1797*('d_시나리오'!$J$4-'d_시나리오'!$H$4)*('d_시나리오'!$I$4-'d_시나리오'!$H$4)),'d_시나리오'!$J$4-SQRT((1-H1797)*('d_시나리오'!$J$4-'d_시나리오'!$H$4)*('d_시나리오'!$J$4-'d_시나리오'!$I$4))))</f>
        <v/>
      </c>
      <c r="J1797">
        <f>RAND()</f>
        <v/>
      </c>
      <c r="K1797">
        <f>IF('d_시나리오'!$J$5='d_시나리오'!$H$5,'d_시나리오'!$I$5,IF(J1797&lt;('d_시나리오'!$I$5-'d_시나리오'!$H$5)/('d_시나리오'!$J$5-'d_시나리오'!$H$5),'d_시나리오'!$H$5+SQRT(J1797*('d_시나리오'!$J$5-'d_시나리오'!$H$5)*('d_시나리오'!$I$5-'d_시나리오'!$H$5)),'d_시나리오'!$J$5-SQRT((1-J1797)*('d_시나리오'!$J$5-'d_시나리오'!$H$5)*('d_시나리오'!$J$5-'d_시나리오'!$I$5))))</f>
        <v/>
      </c>
      <c r="L1797">
        <f>RAND()</f>
        <v/>
      </c>
      <c r="M1797">
        <f>IF('d_시나리오'!$J$6='d_시나리오'!$H$6,'d_시나리오'!$I$6,IF(L1797&lt;('d_시나리오'!$I$6-'d_시나리오'!$H$6)/('d_시나리오'!$J$6-'d_시나리오'!$H$6),'d_시나리오'!$H$6+SQRT(L1797*('d_시나리오'!$J$6-'d_시나리오'!$H$6)*('d_시나리오'!$I$6-'d_시나리오'!$H$6)),'d_시나리오'!$J$6-SQRT((1-L1797)*('d_시나리오'!$J$6-'d_시나리오'!$H$6)*('d_시나리오'!$J$6-'d_시나리오'!$I$6))))</f>
        <v/>
      </c>
      <c r="N1797">
        <f>INDEX('d_분포'!$B$2:$B$57,RANDBETWEEN(1,56))</f>
        <v/>
      </c>
      <c r="O1797">
        <f>BETAINV(RAND(),5,5)</f>
        <v/>
      </c>
      <c r="P1797">
        <f>'d_고정'!$B$1*'6_기대효과'!$H$7*('d_시나리오'!$I$7/'d_고정'!$B$2)*B1797</f>
        <v/>
      </c>
      <c r="Q1797">
        <f>P1797*C1797</f>
        <v/>
      </c>
      <c r="R1797">
        <f>P1797*E1797</f>
        <v/>
      </c>
      <c r="S1797">
        <f>R1797*G1797</f>
        <v/>
      </c>
      <c r="T1797">
        <f>Q1797+S1797</f>
        <v/>
      </c>
      <c r="U1797">
        <f>(Q1797*D1797+S1797*I1797)*(1-O1797)</f>
        <v/>
      </c>
      <c r="V1797">
        <f>(R1797*K1797*N1797+'d_고정'!$B$3*('6_기대효과'!$H$7/8)*N1797*'d_고정'!$B$10*M1797*('6_기대효과'!$K$7/'d_고정'!$B$9))*(1-O1797)</f>
        <v/>
      </c>
      <c r="W1797">
        <f>(S1797*I1797+R1797*MAX(K1797-'d_고정'!$B$10*M1797*('6_기대효과'!$K$7/'d_고정'!$B$9),0)*N1797)*(1-O1797)</f>
        <v/>
      </c>
      <c r="X1797">
        <f>U1797+V1797</f>
        <v/>
      </c>
      <c r="Y1797">
        <f>U1797/('d_고정'!$B$5*'6_기대효과'!$H$7/8)/'d_고정'!$B$6</f>
        <v/>
      </c>
      <c r="Z1797">
        <f>U1797/('d_고정'!$B$8*'6_기대효과'!$H$7/8)</f>
        <v/>
      </c>
    </row>
    <row r="1798">
      <c r="A1798">
        <f>RAND()</f>
        <v/>
      </c>
      <c r="B1798">
        <f>IF('d_시나리오'!$J$2='d_시나리오'!$H$2,'d_시나리오'!$I$2,IF(A1798&lt;('d_시나리오'!$I$2-'d_시나리오'!$H$2)/('d_시나리오'!$J$2-'d_시나리오'!$H$2),'d_시나리오'!$H$2+SQRT(A1798*('d_시나리오'!$J$2-'d_시나리오'!$H$2)*('d_시나리오'!$I$2-'d_시나리오'!$H$2)),'d_시나리오'!$J$2-SQRT((1-A1798)*('d_시나리오'!$J$2-'d_시나리오'!$H$2)*('d_시나리오'!$J$2-'d_시나리오'!$I$2))))</f>
        <v/>
      </c>
      <c r="C1798">
        <f>BETAINV(RAND(),2,6)</f>
        <v/>
      </c>
      <c r="D1798">
        <f>INDEX('d_분포'!$A$2:$A$28,RANDBETWEEN(1,27))</f>
        <v/>
      </c>
      <c r="E1798">
        <f>INDEX('d_분포'!$C$2:$C$5,RANDBETWEEN(1,4))*(0.9+0.2*RAND())</f>
        <v/>
      </c>
      <c r="F1798">
        <f>RAND()</f>
        <v/>
      </c>
      <c r="G1798">
        <f>IF('d_시나리오'!$J$3='d_시나리오'!$H$3,'d_시나리오'!$I$3,IF(F1798&lt;('d_시나리오'!$I$3-'d_시나리오'!$H$3)/('d_시나리오'!$J$3-'d_시나리오'!$H$3),'d_시나리오'!$H$3+SQRT(F1798*('d_시나리오'!$J$3-'d_시나리오'!$H$3)*('d_시나리오'!$I$3-'d_시나리오'!$H$3)),'d_시나리오'!$J$3-SQRT((1-F1798)*('d_시나리오'!$J$3-'d_시나리오'!$H$3)*('d_시나리오'!$J$3-'d_시나리오'!$I$3))))</f>
        <v/>
      </c>
      <c r="H1798">
        <f>RAND()</f>
        <v/>
      </c>
      <c r="I1798">
        <f>IF('d_시나리오'!$J$4='d_시나리오'!$H$4,'d_시나리오'!$I$4,IF(H1798&lt;('d_시나리오'!$I$4-'d_시나리오'!$H$4)/('d_시나리오'!$J$4-'d_시나리오'!$H$4),'d_시나리오'!$H$4+SQRT(H1798*('d_시나리오'!$J$4-'d_시나리오'!$H$4)*('d_시나리오'!$I$4-'d_시나리오'!$H$4)),'d_시나리오'!$J$4-SQRT((1-H1798)*('d_시나리오'!$J$4-'d_시나리오'!$H$4)*('d_시나리오'!$J$4-'d_시나리오'!$I$4))))</f>
        <v/>
      </c>
      <c r="J1798">
        <f>RAND()</f>
        <v/>
      </c>
      <c r="K1798">
        <f>IF('d_시나리오'!$J$5='d_시나리오'!$H$5,'d_시나리오'!$I$5,IF(J1798&lt;('d_시나리오'!$I$5-'d_시나리오'!$H$5)/('d_시나리오'!$J$5-'d_시나리오'!$H$5),'d_시나리오'!$H$5+SQRT(J1798*('d_시나리오'!$J$5-'d_시나리오'!$H$5)*('d_시나리오'!$I$5-'d_시나리오'!$H$5)),'d_시나리오'!$J$5-SQRT((1-J1798)*('d_시나리오'!$J$5-'d_시나리오'!$H$5)*('d_시나리오'!$J$5-'d_시나리오'!$I$5))))</f>
        <v/>
      </c>
      <c r="L1798">
        <f>RAND()</f>
        <v/>
      </c>
      <c r="M1798">
        <f>IF('d_시나리오'!$J$6='d_시나리오'!$H$6,'d_시나리오'!$I$6,IF(L1798&lt;('d_시나리오'!$I$6-'d_시나리오'!$H$6)/('d_시나리오'!$J$6-'d_시나리오'!$H$6),'d_시나리오'!$H$6+SQRT(L1798*('d_시나리오'!$J$6-'d_시나리오'!$H$6)*('d_시나리오'!$I$6-'d_시나리오'!$H$6)),'d_시나리오'!$J$6-SQRT((1-L1798)*('d_시나리오'!$J$6-'d_시나리오'!$H$6)*('d_시나리오'!$J$6-'d_시나리오'!$I$6))))</f>
        <v/>
      </c>
      <c r="N1798">
        <f>INDEX('d_분포'!$B$2:$B$57,RANDBETWEEN(1,56))</f>
        <v/>
      </c>
      <c r="O1798">
        <f>BETAINV(RAND(),5,5)</f>
        <v/>
      </c>
      <c r="P1798">
        <f>'d_고정'!$B$1*'6_기대효과'!$H$7*('d_시나리오'!$I$7/'d_고정'!$B$2)*B1798</f>
        <v/>
      </c>
      <c r="Q1798">
        <f>P1798*C1798</f>
        <v/>
      </c>
      <c r="R1798">
        <f>P1798*E1798</f>
        <v/>
      </c>
      <c r="S1798">
        <f>R1798*G1798</f>
        <v/>
      </c>
      <c r="T1798">
        <f>Q1798+S1798</f>
        <v/>
      </c>
      <c r="U1798">
        <f>(Q1798*D1798+S1798*I1798)*(1-O1798)</f>
        <v/>
      </c>
      <c r="V1798">
        <f>(R1798*K1798*N1798+'d_고정'!$B$3*('6_기대효과'!$H$7/8)*N1798*'d_고정'!$B$10*M1798*('6_기대효과'!$K$7/'d_고정'!$B$9))*(1-O1798)</f>
        <v/>
      </c>
      <c r="W1798">
        <f>(S1798*I1798+R1798*MAX(K1798-'d_고정'!$B$10*M1798*('6_기대효과'!$K$7/'d_고정'!$B$9),0)*N1798)*(1-O1798)</f>
        <v/>
      </c>
      <c r="X1798">
        <f>U1798+V1798</f>
        <v/>
      </c>
      <c r="Y1798">
        <f>U1798/('d_고정'!$B$5*'6_기대효과'!$H$7/8)/'d_고정'!$B$6</f>
        <v/>
      </c>
      <c r="Z1798">
        <f>U1798/('d_고정'!$B$8*'6_기대효과'!$H$7/8)</f>
        <v/>
      </c>
    </row>
    <row r="1799">
      <c r="A1799">
        <f>RAND()</f>
        <v/>
      </c>
      <c r="B1799">
        <f>IF('d_시나리오'!$J$2='d_시나리오'!$H$2,'d_시나리오'!$I$2,IF(A1799&lt;('d_시나리오'!$I$2-'d_시나리오'!$H$2)/('d_시나리오'!$J$2-'d_시나리오'!$H$2),'d_시나리오'!$H$2+SQRT(A1799*('d_시나리오'!$J$2-'d_시나리오'!$H$2)*('d_시나리오'!$I$2-'d_시나리오'!$H$2)),'d_시나리오'!$J$2-SQRT((1-A1799)*('d_시나리오'!$J$2-'d_시나리오'!$H$2)*('d_시나리오'!$J$2-'d_시나리오'!$I$2))))</f>
        <v/>
      </c>
      <c r="C1799">
        <f>BETAINV(RAND(),2,6)</f>
        <v/>
      </c>
      <c r="D1799">
        <f>INDEX('d_분포'!$A$2:$A$28,RANDBETWEEN(1,27))</f>
        <v/>
      </c>
      <c r="E1799">
        <f>INDEX('d_분포'!$C$2:$C$5,RANDBETWEEN(1,4))*(0.9+0.2*RAND())</f>
        <v/>
      </c>
      <c r="F1799">
        <f>RAND()</f>
        <v/>
      </c>
      <c r="G1799">
        <f>IF('d_시나리오'!$J$3='d_시나리오'!$H$3,'d_시나리오'!$I$3,IF(F1799&lt;('d_시나리오'!$I$3-'d_시나리오'!$H$3)/('d_시나리오'!$J$3-'d_시나리오'!$H$3),'d_시나리오'!$H$3+SQRT(F1799*('d_시나리오'!$J$3-'d_시나리오'!$H$3)*('d_시나리오'!$I$3-'d_시나리오'!$H$3)),'d_시나리오'!$J$3-SQRT((1-F1799)*('d_시나리오'!$J$3-'d_시나리오'!$H$3)*('d_시나리오'!$J$3-'d_시나리오'!$I$3))))</f>
        <v/>
      </c>
      <c r="H1799">
        <f>RAND()</f>
        <v/>
      </c>
      <c r="I1799">
        <f>IF('d_시나리오'!$J$4='d_시나리오'!$H$4,'d_시나리오'!$I$4,IF(H1799&lt;('d_시나리오'!$I$4-'d_시나리오'!$H$4)/('d_시나리오'!$J$4-'d_시나리오'!$H$4),'d_시나리오'!$H$4+SQRT(H1799*('d_시나리오'!$J$4-'d_시나리오'!$H$4)*('d_시나리오'!$I$4-'d_시나리오'!$H$4)),'d_시나리오'!$J$4-SQRT((1-H1799)*('d_시나리오'!$J$4-'d_시나리오'!$H$4)*('d_시나리오'!$J$4-'d_시나리오'!$I$4))))</f>
        <v/>
      </c>
      <c r="J1799">
        <f>RAND()</f>
        <v/>
      </c>
      <c r="K1799">
        <f>IF('d_시나리오'!$J$5='d_시나리오'!$H$5,'d_시나리오'!$I$5,IF(J1799&lt;('d_시나리오'!$I$5-'d_시나리오'!$H$5)/('d_시나리오'!$J$5-'d_시나리오'!$H$5),'d_시나리오'!$H$5+SQRT(J1799*('d_시나리오'!$J$5-'d_시나리오'!$H$5)*('d_시나리오'!$I$5-'d_시나리오'!$H$5)),'d_시나리오'!$J$5-SQRT((1-J1799)*('d_시나리오'!$J$5-'d_시나리오'!$H$5)*('d_시나리오'!$J$5-'d_시나리오'!$I$5))))</f>
        <v/>
      </c>
      <c r="L1799">
        <f>RAND()</f>
        <v/>
      </c>
      <c r="M1799">
        <f>IF('d_시나리오'!$J$6='d_시나리오'!$H$6,'d_시나리오'!$I$6,IF(L1799&lt;('d_시나리오'!$I$6-'d_시나리오'!$H$6)/('d_시나리오'!$J$6-'d_시나리오'!$H$6),'d_시나리오'!$H$6+SQRT(L1799*('d_시나리오'!$J$6-'d_시나리오'!$H$6)*('d_시나리오'!$I$6-'d_시나리오'!$H$6)),'d_시나리오'!$J$6-SQRT((1-L1799)*('d_시나리오'!$J$6-'d_시나리오'!$H$6)*('d_시나리오'!$J$6-'d_시나리오'!$I$6))))</f>
        <v/>
      </c>
      <c r="N1799">
        <f>INDEX('d_분포'!$B$2:$B$57,RANDBETWEEN(1,56))</f>
        <v/>
      </c>
      <c r="O1799">
        <f>BETAINV(RAND(),5,5)</f>
        <v/>
      </c>
      <c r="P1799">
        <f>'d_고정'!$B$1*'6_기대효과'!$H$7*('d_시나리오'!$I$7/'d_고정'!$B$2)*B1799</f>
        <v/>
      </c>
      <c r="Q1799">
        <f>P1799*C1799</f>
        <v/>
      </c>
      <c r="R1799">
        <f>P1799*E1799</f>
        <v/>
      </c>
      <c r="S1799">
        <f>R1799*G1799</f>
        <v/>
      </c>
      <c r="T1799">
        <f>Q1799+S1799</f>
        <v/>
      </c>
      <c r="U1799">
        <f>(Q1799*D1799+S1799*I1799)*(1-O1799)</f>
        <v/>
      </c>
      <c r="V1799">
        <f>(R1799*K1799*N1799+'d_고정'!$B$3*('6_기대효과'!$H$7/8)*N1799*'d_고정'!$B$10*M1799*('6_기대효과'!$K$7/'d_고정'!$B$9))*(1-O1799)</f>
        <v/>
      </c>
      <c r="W1799">
        <f>(S1799*I1799+R1799*MAX(K1799-'d_고정'!$B$10*M1799*('6_기대효과'!$K$7/'d_고정'!$B$9),0)*N1799)*(1-O1799)</f>
        <v/>
      </c>
      <c r="X1799">
        <f>U1799+V1799</f>
        <v/>
      </c>
      <c r="Y1799">
        <f>U1799/('d_고정'!$B$5*'6_기대효과'!$H$7/8)/'d_고정'!$B$6</f>
        <v/>
      </c>
      <c r="Z1799">
        <f>U1799/('d_고정'!$B$8*'6_기대효과'!$H$7/8)</f>
        <v/>
      </c>
    </row>
    <row r="1800">
      <c r="A1800">
        <f>RAND()</f>
        <v/>
      </c>
      <c r="B1800">
        <f>IF('d_시나리오'!$J$2='d_시나리오'!$H$2,'d_시나리오'!$I$2,IF(A1800&lt;('d_시나리오'!$I$2-'d_시나리오'!$H$2)/('d_시나리오'!$J$2-'d_시나리오'!$H$2),'d_시나리오'!$H$2+SQRT(A1800*('d_시나리오'!$J$2-'d_시나리오'!$H$2)*('d_시나리오'!$I$2-'d_시나리오'!$H$2)),'d_시나리오'!$J$2-SQRT((1-A1800)*('d_시나리오'!$J$2-'d_시나리오'!$H$2)*('d_시나리오'!$J$2-'d_시나리오'!$I$2))))</f>
        <v/>
      </c>
      <c r="C1800">
        <f>BETAINV(RAND(),2,6)</f>
        <v/>
      </c>
      <c r="D1800">
        <f>INDEX('d_분포'!$A$2:$A$28,RANDBETWEEN(1,27))</f>
        <v/>
      </c>
      <c r="E1800">
        <f>INDEX('d_분포'!$C$2:$C$5,RANDBETWEEN(1,4))*(0.9+0.2*RAND())</f>
        <v/>
      </c>
      <c r="F1800">
        <f>RAND()</f>
        <v/>
      </c>
      <c r="G1800">
        <f>IF('d_시나리오'!$J$3='d_시나리오'!$H$3,'d_시나리오'!$I$3,IF(F1800&lt;('d_시나리오'!$I$3-'d_시나리오'!$H$3)/('d_시나리오'!$J$3-'d_시나리오'!$H$3),'d_시나리오'!$H$3+SQRT(F1800*('d_시나리오'!$J$3-'d_시나리오'!$H$3)*('d_시나리오'!$I$3-'d_시나리오'!$H$3)),'d_시나리오'!$J$3-SQRT((1-F1800)*('d_시나리오'!$J$3-'d_시나리오'!$H$3)*('d_시나리오'!$J$3-'d_시나리오'!$I$3))))</f>
        <v/>
      </c>
      <c r="H1800">
        <f>RAND()</f>
        <v/>
      </c>
      <c r="I1800">
        <f>IF('d_시나리오'!$J$4='d_시나리오'!$H$4,'d_시나리오'!$I$4,IF(H1800&lt;('d_시나리오'!$I$4-'d_시나리오'!$H$4)/('d_시나리오'!$J$4-'d_시나리오'!$H$4),'d_시나리오'!$H$4+SQRT(H1800*('d_시나리오'!$J$4-'d_시나리오'!$H$4)*('d_시나리오'!$I$4-'d_시나리오'!$H$4)),'d_시나리오'!$J$4-SQRT((1-H1800)*('d_시나리오'!$J$4-'d_시나리오'!$H$4)*('d_시나리오'!$J$4-'d_시나리오'!$I$4))))</f>
        <v/>
      </c>
      <c r="J1800">
        <f>RAND()</f>
        <v/>
      </c>
      <c r="K1800">
        <f>IF('d_시나리오'!$J$5='d_시나리오'!$H$5,'d_시나리오'!$I$5,IF(J1800&lt;('d_시나리오'!$I$5-'d_시나리오'!$H$5)/('d_시나리오'!$J$5-'d_시나리오'!$H$5),'d_시나리오'!$H$5+SQRT(J1800*('d_시나리오'!$J$5-'d_시나리오'!$H$5)*('d_시나리오'!$I$5-'d_시나리오'!$H$5)),'d_시나리오'!$J$5-SQRT((1-J1800)*('d_시나리오'!$J$5-'d_시나리오'!$H$5)*('d_시나리오'!$J$5-'d_시나리오'!$I$5))))</f>
        <v/>
      </c>
      <c r="L1800">
        <f>RAND()</f>
        <v/>
      </c>
      <c r="M1800">
        <f>IF('d_시나리오'!$J$6='d_시나리오'!$H$6,'d_시나리오'!$I$6,IF(L1800&lt;('d_시나리오'!$I$6-'d_시나리오'!$H$6)/('d_시나리오'!$J$6-'d_시나리오'!$H$6),'d_시나리오'!$H$6+SQRT(L1800*('d_시나리오'!$J$6-'d_시나리오'!$H$6)*('d_시나리오'!$I$6-'d_시나리오'!$H$6)),'d_시나리오'!$J$6-SQRT((1-L1800)*('d_시나리오'!$J$6-'d_시나리오'!$H$6)*('d_시나리오'!$J$6-'d_시나리오'!$I$6))))</f>
        <v/>
      </c>
      <c r="N1800">
        <f>INDEX('d_분포'!$B$2:$B$57,RANDBETWEEN(1,56))</f>
        <v/>
      </c>
      <c r="O1800">
        <f>BETAINV(RAND(),5,5)</f>
        <v/>
      </c>
      <c r="P1800">
        <f>'d_고정'!$B$1*'6_기대효과'!$H$7*('d_시나리오'!$I$7/'d_고정'!$B$2)*B1800</f>
        <v/>
      </c>
      <c r="Q1800">
        <f>P1800*C1800</f>
        <v/>
      </c>
      <c r="R1800">
        <f>P1800*E1800</f>
        <v/>
      </c>
      <c r="S1800">
        <f>R1800*G1800</f>
        <v/>
      </c>
      <c r="T1800">
        <f>Q1800+S1800</f>
        <v/>
      </c>
      <c r="U1800">
        <f>(Q1800*D1800+S1800*I1800)*(1-O1800)</f>
        <v/>
      </c>
      <c r="V1800">
        <f>(R1800*K1800*N1800+'d_고정'!$B$3*('6_기대효과'!$H$7/8)*N1800*'d_고정'!$B$10*M1800*('6_기대효과'!$K$7/'d_고정'!$B$9))*(1-O1800)</f>
        <v/>
      </c>
      <c r="W1800">
        <f>(S1800*I1800+R1800*MAX(K1800-'d_고정'!$B$10*M1800*('6_기대효과'!$K$7/'d_고정'!$B$9),0)*N1800)*(1-O1800)</f>
        <v/>
      </c>
      <c r="X1800">
        <f>U1800+V1800</f>
        <v/>
      </c>
      <c r="Y1800">
        <f>U1800/('d_고정'!$B$5*'6_기대효과'!$H$7/8)/'d_고정'!$B$6</f>
        <v/>
      </c>
      <c r="Z1800">
        <f>U1800/('d_고정'!$B$8*'6_기대효과'!$H$7/8)</f>
        <v/>
      </c>
    </row>
    <row r="1801">
      <c r="A1801">
        <f>RAND()</f>
        <v/>
      </c>
      <c r="B1801">
        <f>IF('d_시나리오'!$J$2='d_시나리오'!$H$2,'d_시나리오'!$I$2,IF(A1801&lt;('d_시나리오'!$I$2-'d_시나리오'!$H$2)/('d_시나리오'!$J$2-'d_시나리오'!$H$2),'d_시나리오'!$H$2+SQRT(A1801*('d_시나리오'!$J$2-'d_시나리오'!$H$2)*('d_시나리오'!$I$2-'d_시나리오'!$H$2)),'d_시나리오'!$J$2-SQRT((1-A1801)*('d_시나리오'!$J$2-'d_시나리오'!$H$2)*('d_시나리오'!$J$2-'d_시나리오'!$I$2))))</f>
        <v/>
      </c>
      <c r="C1801">
        <f>BETAINV(RAND(),2,6)</f>
        <v/>
      </c>
      <c r="D1801">
        <f>INDEX('d_분포'!$A$2:$A$28,RANDBETWEEN(1,27))</f>
        <v/>
      </c>
      <c r="E1801">
        <f>INDEX('d_분포'!$C$2:$C$5,RANDBETWEEN(1,4))*(0.9+0.2*RAND())</f>
        <v/>
      </c>
      <c r="F1801">
        <f>RAND()</f>
        <v/>
      </c>
      <c r="G1801">
        <f>IF('d_시나리오'!$J$3='d_시나리오'!$H$3,'d_시나리오'!$I$3,IF(F1801&lt;('d_시나리오'!$I$3-'d_시나리오'!$H$3)/('d_시나리오'!$J$3-'d_시나리오'!$H$3),'d_시나리오'!$H$3+SQRT(F1801*('d_시나리오'!$J$3-'d_시나리오'!$H$3)*('d_시나리오'!$I$3-'d_시나리오'!$H$3)),'d_시나리오'!$J$3-SQRT((1-F1801)*('d_시나리오'!$J$3-'d_시나리오'!$H$3)*('d_시나리오'!$J$3-'d_시나리오'!$I$3))))</f>
        <v/>
      </c>
      <c r="H1801">
        <f>RAND()</f>
        <v/>
      </c>
      <c r="I1801">
        <f>IF('d_시나리오'!$J$4='d_시나리오'!$H$4,'d_시나리오'!$I$4,IF(H1801&lt;('d_시나리오'!$I$4-'d_시나리오'!$H$4)/('d_시나리오'!$J$4-'d_시나리오'!$H$4),'d_시나리오'!$H$4+SQRT(H1801*('d_시나리오'!$J$4-'d_시나리오'!$H$4)*('d_시나리오'!$I$4-'d_시나리오'!$H$4)),'d_시나리오'!$J$4-SQRT((1-H1801)*('d_시나리오'!$J$4-'d_시나리오'!$H$4)*('d_시나리오'!$J$4-'d_시나리오'!$I$4))))</f>
        <v/>
      </c>
      <c r="J1801">
        <f>RAND()</f>
        <v/>
      </c>
      <c r="K1801">
        <f>IF('d_시나리오'!$J$5='d_시나리오'!$H$5,'d_시나리오'!$I$5,IF(J1801&lt;('d_시나리오'!$I$5-'d_시나리오'!$H$5)/('d_시나리오'!$J$5-'d_시나리오'!$H$5),'d_시나리오'!$H$5+SQRT(J1801*('d_시나리오'!$J$5-'d_시나리오'!$H$5)*('d_시나리오'!$I$5-'d_시나리오'!$H$5)),'d_시나리오'!$J$5-SQRT((1-J1801)*('d_시나리오'!$J$5-'d_시나리오'!$H$5)*('d_시나리오'!$J$5-'d_시나리오'!$I$5))))</f>
        <v/>
      </c>
      <c r="L1801">
        <f>RAND()</f>
        <v/>
      </c>
      <c r="M1801">
        <f>IF('d_시나리오'!$J$6='d_시나리오'!$H$6,'d_시나리오'!$I$6,IF(L1801&lt;('d_시나리오'!$I$6-'d_시나리오'!$H$6)/('d_시나리오'!$J$6-'d_시나리오'!$H$6),'d_시나리오'!$H$6+SQRT(L1801*('d_시나리오'!$J$6-'d_시나리오'!$H$6)*('d_시나리오'!$I$6-'d_시나리오'!$H$6)),'d_시나리오'!$J$6-SQRT((1-L1801)*('d_시나리오'!$J$6-'d_시나리오'!$H$6)*('d_시나리오'!$J$6-'d_시나리오'!$I$6))))</f>
        <v/>
      </c>
      <c r="N1801">
        <f>INDEX('d_분포'!$B$2:$B$57,RANDBETWEEN(1,56))</f>
        <v/>
      </c>
      <c r="O1801">
        <f>BETAINV(RAND(),5,5)</f>
        <v/>
      </c>
      <c r="P1801">
        <f>'d_고정'!$B$1*'6_기대효과'!$H$7*('d_시나리오'!$I$7/'d_고정'!$B$2)*B1801</f>
        <v/>
      </c>
      <c r="Q1801">
        <f>P1801*C1801</f>
        <v/>
      </c>
      <c r="R1801">
        <f>P1801*E1801</f>
        <v/>
      </c>
      <c r="S1801">
        <f>R1801*G1801</f>
        <v/>
      </c>
      <c r="T1801">
        <f>Q1801+S1801</f>
        <v/>
      </c>
      <c r="U1801">
        <f>(Q1801*D1801+S1801*I1801)*(1-O1801)</f>
        <v/>
      </c>
      <c r="V1801">
        <f>(R1801*K1801*N1801+'d_고정'!$B$3*('6_기대효과'!$H$7/8)*N1801*'d_고정'!$B$10*M1801*('6_기대효과'!$K$7/'d_고정'!$B$9))*(1-O1801)</f>
        <v/>
      </c>
      <c r="W1801">
        <f>(S1801*I1801+R1801*MAX(K1801-'d_고정'!$B$10*M1801*('6_기대효과'!$K$7/'d_고정'!$B$9),0)*N1801)*(1-O1801)</f>
        <v/>
      </c>
      <c r="X1801">
        <f>U1801+V1801</f>
        <v/>
      </c>
      <c r="Y1801">
        <f>U1801/('d_고정'!$B$5*'6_기대효과'!$H$7/8)/'d_고정'!$B$6</f>
        <v/>
      </c>
      <c r="Z1801">
        <f>U1801/('d_고정'!$B$8*'6_기대효과'!$H$7/8)</f>
        <v/>
      </c>
    </row>
    <row r="1802">
      <c r="A1802">
        <f>RAND()</f>
        <v/>
      </c>
      <c r="B1802">
        <f>IF('d_시나리오'!$J$2='d_시나리오'!$H$2,'d_시나리오'!$I$2,IF(A1802&lt;('d_시나리오'!$I$2-'d_시나리오'!$H$2)/('d_시나리오'!$J$2-'d_시나리오'!$H$2),'d_시나리오'!$H$2+SQRT(A1802*('d_시나리오'!$J$2-'d_시나리오'!$H$2)*('d_시나리오'!$I$2-'d_시나리오'!$H$2)),'d_시나리오'!$J$2-SQRT((1-A1802)*('d_시나리오'!$J$2-'d_시나리오'!$H$2)*('d_시나리오'!$J$2-'d_시나리오'!$I$2))))</f>
        <v/>
      </c>
      <c r="C1802">
        <f>BETAINV(RAND(),2,6)</f>
        <v/>
      </c>
      <c r="D1802">
        <f>INDEX('d_분포'!$A$2:$A$28,RANDBETWEEN(1,27))</f>
        <v/>
      </c>
      <c r="E1802">
        <f>INDEX('d_분포'!$C$2:$C$5,RANDBETWEEN(1,4))*(0.9+0.2*RAND())</f>
        <v/>
      </c>
      <c r="F1802">
        <f>RAND()</f>
        <v/>
      </c>
      <c r="G1802">
        <f>IF('d_시나리오'!$J$3='d_시나리오'!$H$3,'d_시나리오'!$I$3,IF(F1802&lt;('d_시나리오'!$I$3-'d_시나리오'!$H$3)/('d_시나리오'!$J$3-'d_시나리오'!$H$3),'d_시나리오'!$H$3+SQRT(F1802*('d_시나리오'!$J$3-'d_시나리오'!$H$3)*('d_시나리오'!$I$3-'d_시나리오'!$H$3)),'d_시나리오'!$J$3-SQRT((1-F1802)*('d_시나리오'!$J$3-'d_시나리오'!$H$3)*('d_시나리오'!$J$3-'d_시나리오'!$I$3))))</f>
        <v/>
      </c>
      <c r="H1802">
        <f>RAND()</f>
        <v/>
      </c>
      <c r="I1802">
        <f>IF('d_시나리오'!$J$4='d_시나리오'!$H$4,'d_시나리오'!$I$4,IF(H1802&lt;('d_시나리오'!$I$4-'d_시나리오'!$H$4)/('d_시나리오'!$J$4-'d_시나리오'!$H$4),'d_시나리오'!$H$4+SQRT(H1802*('d_시나리오'!$J$4-'d_시나리오'!$H$4)*('d_시나리오'!$I$4-'d_시나리오'!$H$4)),'d_시나리오'!$J$4-SQRT((1-H1802)*('d_시나리오'!$J$4-'d_시나리오'!$H$4)*('d_시나리오'!$J$4-'d_시나리오'!$I$4))))</f>
        <v/>
      </c>
      <c r="J1802">
        <f>RAND()</f>
        <v/>
      </c>
      <c r="K1802">
        <f>IF('d_시나리오'!$J$5='d_시나리오'!$H$5,'d_시나리오'!$I$5,IF(J1802&lt;('d_시나리오'!$I$5-'d_시나리오'!$H$5)/('d_시나리오'!$J$5-'d_시나리오'!$H$5),'d_시나리오'!$H$5+SQRT(J1802*('d_시나리오'!$J$5-'d_시나리오'!$H$5)*('d_시나리오'!$I$5-'d_시나리오'!$H$5)),'d_시나리오'!$J$5-SQRT((1-J1802)*('d_시나리오'!$J$5-'d_시나리오'!$H$5)*('d_시나리오'!$J$5-'d_시나리오'!$I$5))))</f>
        <v/>
      </c>
      <c r="L1802">
        <f>RAND()</f>
        <v/>
      </c>
      <c r="M1802">
        <f>IF('d_시나리오'!$J$6='d_시나리오'!$H$6,'d_시나리오'!$I$6,IF(L1802&lt;('d_시나리오'!$I$6-'d_시나리오'!$H$6)/('d_시나리오'!$J$6-'d_시나리오'!$H$6),'d_시나리오'!$H$6+SQRT(L1802*('d_시나리오'!$J$6-'d_시나리오'!$H$6)*('d_시나리오'!$I$6-'d_시나리오'!$H$6)),'d_시나리오'!$J$6-SQRT((1-L1802)*('d_시나리오'!$J$6-'d_시나리오'!$H$6)*('d_시나리오'!$J$6-'d_시나리오'!$I$6))))</f>
        <v/>
      </c>
      <c r="N1802">
        <f>INDEX('d_분포'!$B$2:$B$57,RANDBETWEEN(1,56))</f>
        <v/>
      </c>
      <c r="O1802">
        <f>BETAINV(RAND(),5,5)</f>
        <v/>
      </c>
      <c r="P1802">
        <f>'d_고정'!$B$1*'6_기대효과'!$H$7*('d_시나리오'!$I$7/'d_고정'!$B$2)*B1802</f>
        <v/>
      </c>
      <c r="Q1802">
        <f>P1802*C1802</f>
        <v/>
      </c>
      <c r="R1802">
        <f>P1802*E1802</f>
        <v/>
      </c>
      <c r="S1802">
        <f>R1802*G1802</f>
        <v/>
      </c>
      <c r="T1802">
        <f>Q1802+S1802</f>
        <v/>
      </c>
      <c r="U1802">
        <f>(Q1802*D1802+S1802*I1802)*(1-O1802)</f>
        <v/>
      </c>
      <c r="V1802">
        <f>(R1802*K1802*N1802+'d_고정'!$B$3*('6_기대효과'!$H$7/8)*N1802*'d_고정'!$B$10*M1802*('6_기대효과'!$K$7/'d_고정'!$B$9))*(1-O1802)</f>
        <v/>
      </c>
      <c r="W1802">
        <f>(S1802*I1802+R1802*MAX(K1802-'d_고정'!$B$10*M1802*('6_기대효과'!$K$7/'d_고정'!$B$9),0)*N1802)*(1-O1802)</f>
        <v/>
      </c>
      <c r="X1802">
        <f>U1802+V1802</f>
        <v/>
      </c>
      <c r="Y1802">
        <f>U1802/('d_고정'!$B$5*'6_기대효과'!$H$7/8)/'d_고정'!$B$6</f>
        <v/>
      </c>
      <c r="Z1802">
        <f>U1802/('d_고정'!$B$8*'6_기대효과'!$H$7/8)</f>
        <v/>
      </c>
    </row>
    <row r="1803">
      <c r="A1803">
        <f>RAND()</f>
        <v/>
      </c>
      <c r="B1803">
        <f>IF('d_시나리오'!$J$2='d_시나리오'!$H$2,'d_시나리오'!$I$2,IF(A1803&lt;('d_시나리오'!$I$2-'d_시나리오'!$H$2)/('d_시나리오'!$J$2-'d_시나리오'!$H$2),'d_시나리오'!$H$2+SQRT(A1803*('d_시나리오'!$J$2-'d_시나리오'!$H$2)*('d_시나리오'!$I$2-'d_시나리오'!$H$2)),'d_시나리오'!$J$2-SQRT((1-A1803)*('d_시나리오'!$J$2-'d_시나리오'!$H$2)*('d_시나리오'!$J$2-'d_시나리오'!$I$2))))</f>
        <v/>
      </c>
      <c r="C1803">
        <f>BETAINV(RAND(),2,6)</f>
        <v/>
      </c>
      <c r="D1803">
        <f>INDEX('d_분포'!$A$2:$A$28,RANDBETWEEN(1,27))</f>
        <v/>
      </c>
      <c r="E1803">
        <f>INDEX('d_분포'!$C$2:$C$5,RANDBETWEEN(1,4))*(0.9+0.2*RAND())</f>
        <v/>
      </c>
      <c r="F1803">
        <f>RAND()</f>
        <v/>
      </c>
      <c r="G1803">
        <f>IF('d_시나리오'!$J$3='d_시나리오'!$H$3,'d_시나리오'!$I$3,IF(F1803&lt;('d_시나리오'!$I$3-'d_시나리오'!$H$3)/('d_시나리오'!$J$3-'d_시나리오'!$H$3),'d_시나리오'!$H$3+SQRT(F1803*('d_시나리오'!$J$3-'d_시나리오'!$H$3)*('d_시나리오'!$I$3-'d_시나리오'!$H$3)),'d_시나리오'!$J$3-SQRT((1-F1803)*('d_시나리오'!$J$3-'d_시나리오'!$H$3)*('d_시나리오'!$J$3-'d_시나리오'!$I$3))))</f>
        <v/>
      </c>
      <c r="H1803">
        <f>RAND()</f>
        <v/>
      </c>
      <c r="I1803">
        <f>IF('d_시나리오'!$J$4='d_시나리오'!$H$4,'d_시나리오'!$I$4,IF(H1803&lt;('d_시나리오'!$I$4-'d_시나리오'!$H$4)/('d_시나리오'!$J$4-'d_시나리오'!$H$4),'d_시나리오'!$H$4+SQRT(H1803*('d_시나리오'!$J$4-'d_시나리오'!$H$4)*('d_시나리오'!$I$4-'d_시나리오'!$H$4)),'d_시나리오'!$J$4-SQRT((1-H1803)*('d_시나리오'!$J$4-'d_시나리오'!$H$4)*('d_시나리오'!$J$4-'d_시나리오'!$I$4))))</f>
        <v/>
      </c>
      <c r="J1803">
        <f>RAND()</f>
        <v/>
      </c>
      <c r="K1803">
        <f>IF('d_시나리오'!$J$5='d_시나리오'!$H$5,'d_시나리오'!$I$5,IF(J1803&lt;('d_시나리오'!$I$5-'d_시나리오'!$H$5)/('d_시나리오'!$J$5-'d_시나리오'!$H$5),'d_시나리오'!$H$5+SQRT(J1803*('d_시나리오'!$J$5-'d_시나리오'!$H$5)*('d_시나리오'!$I$5-'d_시나리오'!$H$5)),'d_시나리오'!$J$5-SQRT((1-J1803)*('d_시나리오'!$J$5-'d_시나리오'!$H$5)*('d_시나리오'!$J$5-'d_시나리오'!$I$5))))</f>
        <v/>
      </c>
      <c r="L1803">
        <f>RAND()</f>
        <v/>
      </c>
      <c r="M1803">
        <f>IF('d_시나리오'!$J$6='d_시나리오'!$H$6,'d_시나리오'!$I$6,IF(L1803&lt;('d_시나리오'!$I$6-'d_시나리오'!$H$6)/('d_시나리오'!$J$6-'d_시나리오'!$H$6),'d_시나리오'!$H$6+SQRT(L1803*('d_시나리오'!$J$6-'d_시나리오'!$H$6)*('d_시나리오'!$I$6-'d_시나리오'!$H$6)),'d_시나리오'!$J$6-SQRT((1-L1803)*('d_시나리오'!$J$6-'d_시나리오'!$H$6)*('d_시나리오'!$J$6-'d_시나리오'!$I$6))))</f>
        <v/>
      </c>
      <c r="N1803">
        <f>INDEX('d_분포'!$B$2:$B$57,RANDBETWEEN(1,56))</f>
        <v/>
      </c>
      <c r="O1803">
        <f>BETAINV(RAND(),5,5)</f>
        <v/>
      </c>
      <c r="P1803">
        <f>'d_고정'!$B$1*'6_기대효과'!$H$7*('d_시나리오'!$I$7/'d_고정'!$B$2)*B1803</f>
        <v/>
      </c>
      <c r="Q1803">
        <f>P1803*C1803</f>
        <v/>
      </c>
      <c r="R1803">
        <f>P1803*E1803</f>
        <v/>
      </c>
      <c r="S1803">
        <f>R1803*G1803</f>
        <v/>
      </c>
      <c r="T1803">
        <f>Q1803+S1803</f>
        <v/>
      </c>
      <c r="U1803">
        <f>(Q1803*D1803+S1803*I1803)*(1-O1803)</f>
        <v/>
      </c>
      <c r="V1803">
        <f>(R1803*K1803*N1803+'d_고정'!$B$3*('6_기대효과'!$H$7/8)*N1803*'d_고정'!$B$10*M1803*('6_기대효과'!$K$7/'d_고정'!$B$9))*(1-O1803)</f>
        <v/>
      </c>
      <c r="W1803">
        <f>(S1803*I1803+R1803*MAX(K1803-'d_고정'!$B$10*M1803*('6_기대효과'!$K$7/'d_고정'!$B$9),0)*N1803)*(1-O1803)</f>
        <v/>
      </c>
      <c r="X1803">
        <f>U1803+V1803</f>
        <v/>
      </c>
      <c r="Y1803">
        <f>U1803/('d_고정'!$B$5*'6_기대효과'!$H$7/8)/'d_고정'!$B$6</f>
        <v/>
      </c>
      <c r="Z1803">
        <f>U1803/('d_고정'!$B$8*'6_기대효과'!$H$7/8)</f>
        <v/>
      </c>
    </row>
    <row r="1804">
      <c r="A1804">
        <f>RAND()</f>
        <v/>
      </c>
      <c r="B1804">
        <f>IF('d_시나리오'!$J$2='d_시나리오'!$H$2,'d_시나리오'!$I$2,IF(A1804&lt;('d_시나리오'!$I$2-'d_시나리오'!$H$2)/('d_시나리오'!$J$2-'d_시나리오'!$H$2),'d_시나리오'!$H$2+SQRT(A1804*('d_시나리오'!$J$2-'d_시나리오'!$H$2)*('d_시나리오'!$I$2-'d_시나리오'!$H$2)),'d_시나리오'!$J$2-SQRT((1-A1804)*('d_시나리오'!$J$2-'d_시나리오'!$H$2)*('d_시나리오'!$J$2-'d_시나리오'!$I$2))))</f>
        <v/>
      </c>
      <c r="C1804">
        <f>BETAINV(RAND(),2,6)</f>
        <v/>
      </c>
      <c r="D1804">
        <f>INDEX('d_분포'!$A$2:$A$28,RANDBETWEEN(1,27))</f>
        <v/>
      </c>
      <c r="E1804">
        <f>INDEX('d_분포'!$C$2:$C$5,RANDBETWEEN(1,4))*(0.9+0.2*RAND())</f>
        <v/>
      </c>
      <c r="F1804">
        <f>RAND()</f>
        <v/>
      </c>
      <c r="G1804">
        <f>IF('d_시나리오'!$J$3='d_시나리오'!$H$3,'d_시나리오'!$I$3,IF(F1804&lt;('d_시나리오'!$I$3-'d_시나리오'!$H$3)/('d_시나리오'!$J$3-'d_시나리오'!$H$3),'d_시나리오'!$H$3+SQRT(F1804*('d_시나리오'!$J$3-'d_시나리오'!$H$3)*('d_시나리오'!$I$3-'d_시나리오'!$H$3)),'d_시나리오'!$J$3-SQRT((1-F1804)*('d_시나리오'!$J$3-'d_시나리오'!$H$3)*('d_시나리오'!$J$3-'d_시나리오'!$I$3))))</f>
        <v/>
      </c>
      <c r="H1804">
        <f>RAND()</f>
        <v/>
      </c>
      <c r="I1804">
        <f>IF('d_시나리오'!$J$4='d_시나리오'!$H$4,'d_시나리오'!$I$4,IF(H1804&lt;('d_시나리오'!$I$4-'d_시나리오'!$H$4)/('d_시나리오'!$J$4-'d_시나리오'!$H$4),'d_시나리오'!$H$4+SQRT(H1804*('d_시나리오'!$J$4-'d_시나리오'!$H$4)*('d_시나리오'!$I$4-'d_시나리오'!$H$4)),'d_시나리오'!$J$4-SQRT((1-H1804)*('d_시나리오'!$J$4-'d_시나리오'!$H$4)*('d_시나리오'!$J$4-'d_시나리오'!$I$4))))</f>
        <v/>
      </c>
      <c r="J1804">
        <f>RAND()</f>
        <v/>
      </c>
      <c r="K1804">
        <f>IF('d_시나리오'!$J$5='d_시나리오'!$H$5,'d_시나리오'!$I$5,IF(J1804&lt;('d_시나리오'!$I$5-'d_시나리오'!$H$5)/('d_시나리오'!$J$5-'d_시나리오'!$H$5),'d_시나리오'!$H$5+SQRT(J1804*('d_시나리오'!$J$5-'d_시나리오'!$H$5)*('d_시나리오'!$I$5-'d_시나리오'!$H$5)),'d_시나리오'!$J$5-SQRT((1-J1804)*('d_시나리오'!$J$5-'d_시나리오'!$H$5)*('d_시나리오'!$J$5-'d_시나리오'!$I$5))))</f>
        <v/>
      </c>
      <c r="L1804">
        <f>RAND()</f>
        <v/>
      </c>
      <c r="M1804">
        <f>IF('d_시나리오'!$J$6='d_시나리오'!$H$6,'d_시나리오'!$I$6,IF(L1804&lt;('d_시나리오'!$I$6-'d_시나리오'!$H$6)/('d_시나리오'!$J$6-'d_시나리오'!$H$6),'d_시나리오'!$H$6+SQRT(L1804*('d_시나리오'!$J$6-'d_시나리오'!$H$6)*('d_시나리오'!$I$6-'d_시나리오'!$H$6)),'d_시나리오'!$J$6-SQRT((1-L1804)*('d_시나리오'!$J$6-'d_시나리오'!$H$6)*('d_시나리오'!$J$6-'d_시나리오'!$I$6))))</f>
        <v/>
      </c>
      <c r="N1804">
        <f>INDEX('d_분포'!$B$2:$B$57,RANDBETWEEN(1,56))</f>
        <v/>
      </c>
      <c r="O1804">
        <f>BETAINV(RAND(),5,5)</f>
        <v/>
      </c>
      <c r="P1804">
        <f>'d_고정'!$B$1*'6_기대효과'!$H$7*('d_시나리오'!$I$7/'d_고정'!$B$2)*B1804</f>
        <v/>
      </c>
      <c r="Q1804">
        <f>P1804*C1804</f>
        <v/>
      </c>
      <c r="R1804">
        <f>P1804*E1804</f>
        <v/>
      </c>
      <c r="S1804">
        <f>R1804*G1804</f>
        <v/>
      </c>
      <c r="T1804">
        <f>Q1804+S1804</f>
        <v/>
      </c>
      <c r="U1804">
        <f>(Q1804*D1804+S1804*I1804)*(1-O1804)</f>
        <v/>
      </c>
      <c r="V1804">
        <f>(R1804*K1804*N1804+'d_고정'!$B$3*('6_기대효과'!$H$7/8)*N1804*'d_고정'!$B$10*M1804*('6_기대효과'!$K$7/'d_고정'!$B$9))*(1-O1804)</f>
        <v/>
      </c>
      <c r="W1804">
        <f>(S1804*I1804+R1804*MAX(K1804-'d_고정'!$B$10*M1804*('6_기대효과'!$K$7/'d_고정'!$B$9),0)*N1804)*(1-O1804)</f>
        <v/>
      </c>
      <c r="X1804">
        <f>U1804+V1804</f>
        <v/>
      </c>
      <c r="Y1804">
        <f>U1804/('d_고정'!$B$5*'6_기대효과'!$H$7/8)/'d_고정'!$B$6</f>
        <v/>
      </c>
      <c r="Z1804">
        <f>U1804/('d_고정'!$B$8*'6_기대효과'!$H$7/8)</f>
        <v/>
      </c>
    </row>
    <row r="1805">
      <c r="A1805">
        <f>RAND()</f>
        <v/>
      </c>
      <c r="B1805">
        <f>IF('d_시나리오'!$J$2='d_시나리오'!$H$2,'d_시나리오'!$I$2,IF(A1805&lt;('d_시나리오'!$I$2-'d_시나리오'!$H$2)/('d_시나리오'!$J$2-'d_시나리오'!$H$2),'d_시나리오'!$H$2+SQRT(A1805*('d_시나리오'!$J$2-'d_시나리오'!$H$2)*('d_시나리오'!$I$2-'d_시나리오'!$H$2)),'d_시나리오'!$J$2-SQRT((1-A1805)*('d_시나리오'!$J$2-'d_시나리오'!$H$2)*('d_시나리오'!$J$2-'d_시나리오'!$I$2))))</f>
        <v/>
      </c>
      <c r="C1805">
        <f>BETAINV(RAND(),2,6)</f>
        <v/>
      </c>
      <c r="D1805">
        <f>INDEX('d_분포'!$A$2:$A$28,RANDBETWEEN(1,27))</f>
        <v/>
      </c>
      <c r="E1805">
        <f>INDEX('d_분포'!$C$2:$C$5,RANDBETWEEN(1,4))*(0.9+0.2*RAND())</f>
        <v/>
      </c>
      <c r="F1805">
        <f>RAND()</f>
        <v/>
      </c>
      <c r="G1805">
        <f>IF('d_시나리오'!$J$3='d_시나리오'!$H$3,'d_시나리오'!$I$3,IF(F1805&lt;('d_시나리오'!$I$3-'d_시나리오'!$H$3)/('d_시나리오'!$J$3-'d_시나리오'!$H$3),'d_시나리오'!$H$3+SQRT(F1805*('d_시나리오'!$J$3-'d_시나리오'!$H$3)*('d_시나리오'!$I$3-'d_시나리오'!$H$3)),'d_시나리오'!$J$3-SQRT((1-F1805)*('d_시나리오'!$J$3-'d_시나리오'!$H$3)*('d_시나리오'!$J$3-'d_시나리오'!$I$3))))</f>
        <v/>
      </c>
      <c r="H1805">
        <f>RAND()</f>
        <v/>
      </c>
      <c r="I1805">
        <f>IF('d_시나리오'!$J$4='d_시나리오'!$H$4,'d_시나리오'!$I$4,IF(H1805&lt;('d_시나리오'!$I$4-'d_시나리오'!$H$4)/('d_시나리오'!$J$4-'d_시나리오'!$H$4),'d_시나리오'!$H$4+SQRT(H1805*('d_시나리오'!$J$4-'d_시나리오'!$H$4)*('d_시나리오'!$I$4-'d_시나리오'!$H$4)),'d_시나리오'!$J$4-SQRT((1-H1805)*('d_시나리오'!$J$4-'d_시나리오'!$H$4)*('d_시나리오'!$J$4-'d_시나리오'!$I$4))))</f>
        <v/>
      </c>
      <c r="J1805">
        <f>RAND()</f>
        <v/>
      </c>
      <c r="K1805">
        <f>IF('d_시나리오'!$J$5='d_시나리오'!$H$5,'d_시나리오'!$I$5,IF(J1805&lt;('d_시나리오'!$I$5-'d_시나리오'!$H$5)/('d_시나리오'!$J$5-'d_시나리오'!$H$5),'d_시나리오'!$H$5+SQRT(J1805*('d_시나리오'!$J$5-'d_시나리오'!$H$5)*('d_시나리오'!$I$5-'d_시나리오'!$H$5)),'d_시나리오'!$J$5-SQRT((1-J1805)*('d_시나리오'!$J$5-'d_시나리오'!$H$5)*('d_시나리오'!$J$5-'d_시나리오'!$I$5))))</f>
        <v/>
      </c>
      <c r="L1805">
        <f>RAND()</f>
        <v/>
      </c>
      <c r="M1805">
        <f>IF('d_시나리오'!$J$6='d_시나리오'!$H$6,'d_시나리오'!$I$6,IF(L1805&lt;('d_시나리오'!$I$6-'d_시나리오'!$H$6)/('d_시나리오'!$J$6-'d_시나리오'!$H$6),'d_시나리오'!$H$6+SQRT(L1805*('d_시나리오'!$J$6-'d_시나리오'!$H$6)*('d_시나리오'!$I$6-'d_시나리오'!$H$6)),'d_시나리오'!$J$6-SQRT((1-L1805)*('d_시나리오'!$J$6-'d_시나리오'!$H$6)*('d_시나리오'!$J$6-'d_시나리오'!$I$6))))</f>
        <v/>
      </c>
      <c r="N1805">
        <f>INDEX('d_분포'!$B$2:$B$57,RANDBETWEEN(1,56))</f>
        <v/>
      </c>
      <c r="O1805">
        <f>BETAINV(RAND(),5,5)</f>
        <v/>
      </c>
      <c r="P1805">
        <f>'d_고정'!$B$1*'6_기대효과'!$H$7*('d_시나리오'!$I$7/'d_고정'!$B$2)*B1805</f>
        <v/>
      </c>
      <c r="Q1805">
        <f>P1805*C1805</f>
        <v/>
      </c>
      <c r="R1805">
        <f>P1805*E1805</f>
        <v/>
      </c>
      <c r="S1805">
        <f>R1805*G1805</f>
        <v/>
      </c>
      <c r="T1805">
        <f>Q1805+S1805</f>
        <v/>
      </c>
      <c r="U1805">
        <f>(Q1805*D1805+S1805*I1805)*(1-O1805)</f>
        <v/>
      </c>
      <c r="V1805">
        <f>(R1805*K1805*N1805+'d_고정'!$B$3*('6_기대효과'!$H$7/8)*N1805*'d_고정'!$B$10*M1805*('6_기대효과'!$K$7/'d_고정'!$B$9))*(1-O1805)</f>
        <v/>
      </c>
      <c r="W1805">
        <f>(S1805*I1805+R1805*MAX(K1805-'d_고정'!$B$10*M1805*('6_기대효과'!$K$7/'d_고정'!$B$9),0)*N1805)*(1-O1805)</f>
        <v/>
      </c>
      <c r="X1805">
        <f>U1805+V1805</f>
        <v/>
      </c>
      <c r="Y1805">
        <f>U1805/('d_고정'!$B$5*'6_기대효과'!$H$7/8)/'d_고정'!$B$6</f>
        <v/>
      </c>
      <c r="Z1805">
        <f>U1805/('d_고정'!$B$8*'6_기대효과'!$H$7/8)</f>
        <v/>
      </c>
    </row>
    <row r="1806">
      <c r="A1806">
        <f>RAND()</f>
        <v/>
      </c>
      <c r="B1806">
        <f>IF('d_시나리오'!$J$2='d_시나리오'!$H$2,'d_시나리오'!$I$2,IF(A1806&lt;('d_시나리오'!$I$2-'d_시나리오'!$H$2)/('d_시나리오'!$J$2-'d_시나리오'!$H$2),'d_시나리오'!$H$2+SQRT(A1806*('d_시나리오'!$J$2-'d_시나리오'!$H$2)*('d_시나리오'!$I$2-'d_시나리오'!$H$2)),'d_시나리오'!$J$2-SQRT((1-A1806)*('d_시나리오'!$J$2-'d_시나리오'!$H$2)*('d_시나리오'!$J$2-'d_시나리오'!$I$2))))</f>
        <v/>
      </c>
      <c r="C1806">
        <f>BETAINV(RAND(),2,6)</f>
        <v/>
      </c>
      <c r="D1806">
        <f>INDEX('d_분포'!$A$2:$A$28,RANDBETWEEN(1,27))</f>
        <v/>
      </c>
      <c r="E1806">
        <f>INDEX('d_분포'!$C$2:$C$5,RANDBETWEEN(1,4))*(0.9+0.2*RAND())</f>
        <v/>
      </c>
      <c r="F1806">
        <f>RAND()</f>
        <v/>
      </c>
      <c r="G1806">
        <f>IF('d_시나리오'!$J$3='d_시나리오'!$H$3,'d_시나리오'!$I$3,IF(F1806&lt;('d_시나리오'!$I$3-'d_시나리오'!$H$3)/('d_시나리오'!$J$3-'d_시나리오'!$H$3),'d_시나리오'!$H$3+SQRT(F1806*('d_시나리오'!$J$3-'d_시나리오'!$H$3)*('d_시나리오'!$I$3-'d_시나리오'!$H$3)),'d_시나리오'!$J$3-SQRT((1-F1806)*('d_시나리오'!$J$3-'d_시나리오'!$H$3)*('d_시나리오'!$J$3-'d_시나리오'!$I$3))))</f>
        <v/>
      </c>
      <c r="H1806">
        <f>RAND()</f>
        <v/>
      </c>
      <c r="I1806">
        <f>IF('d_시나리오'!$J$4='d_시나리오'!$H$4,'d_시나리오'!$I$4,IF(H1806&lt;('d_시나리오'!$I$4-'d_시나리오'!$H$4)/('d_시나리오'!$J$4-'d_시나리오'!$H$4),'d_시나리오'!$H$4+SQRT(H1806*('d_시나리오'!$J$4-'d_시나리오'!$H$4)*('d_시나리오'!$I$4-'d_시나리오'!$H$4)),'d_시나리오'!$J$4-SQRT((1-H1806)*('d_시나리오'!$J$4-'d_시나리오'!$H$4)*('d_시나리오'!$J$4-'d_시나리오'!$I$4))))</f>
        <v/>
      </c>
      <c r="J1806">
        <f>RAND()</f>
        <v/>
      </c>
      <c r="K1806">
        <f>IF('d_시나리오'!$J$5='d_시나리오'!$H$5,'d_시나리오'!$I$5,IF(J1806&lt;('d_시나리오'!$I$5-'d_시나리오'!$H$5)/('d_시나리오'!$J$5-'d_시나리오'!$H$5),'d_시나리오'!$H$5+SQRT(J1806*('d_시나리오'!$J$5-'d_시나리오'!$H$5)*('d_시나리오'!$I$5-'d_시나리오'!$H$5)),'d_시나리오'!$J$5-SQRT((1-J1806)*('d_시나리오'!$J$5-'d_시나리오'!$H$5)*('d_시나리오'!$J$5-'d_시나리오'!$I$5))))</f>
        <v/>
      </c>
      <c r="L1806">
        <f>RAND()</f>
        <v/>
      </c>
      <c r="M1806">
        <f>IF('d_시나리오'!$J$6='d_시나리오'!$H$6,'d_시나리오'!$I$6,IF(L1806&lt;('d_시나리오'!$I$6-'d_시나리오'!$H$6)/('d_시나리오'!$J$6-'d_시나리오'!$H$6),'d_시나리오'!$H$6+SQRT(L1806*('d_시나리오'!$J$6-'d_시나리오'!$H$6)*('d_시나리오'!$I$6-'d_시나리오'!$H$6)),'d_시나리오'!$J$6-SQRT((1-L1806)*('d_시나리오'!$J$6-'d_시나리오'!$H$6)*('d_시나리오'!$J$6-'d_시나리오'!$I$6))))</f>
        <v/>
      </c>
      <c r="N1806">
        <f>INDEX('d_분포'!$B$2:$B$57,RANDBETWEEN(1,56))</f>
        <v/>
      </c>
      <c r="O1806">
        <f>BETAINV(RAND(),5,5)</f>
        <v/>
      </c>
      <c r="P1806">
        <f>'d_고정'!$B$1*'6_기대효과'!$H$7*('d_시나리오'!$I$7/'d_고정'!$B$2)*B1806</f>
        <v/>
      </c>
      <c r="Q1806">
        <f>P1806*C1806</f>
        <v/>
      </c>
      <c r="R1806">
        <f>P1806*E1806</f>
        <v/>
      </c>
      <c r="S1806">
        <f>R1806*G1806</f>
        <v/>
      </c>
      <c r="T1806">
        <f>Q1806+S1806</f>
        <v/>
      </c>
      <c r="U1806">
        <f>(Q1806*D1806+S1806*I1806)*(1-O1806)</f>
        <v/>
      </c>
      <c r="V1806">
        <f>(R1806*K1806*N1806+'d_고정'!$B$3*('6_기대효과'!$H$7/8)*N1806*'d_고정'!$B$10*M1806*('6_기대효과'!$K$7/'d_고정'!$B$9))*(1-O1806)</f>
        <v/>
      </c>
      <c r="W1806">
        <f>(S1806*I1806+R1806*MAX(K1806-'d_고정'!$B$10*M1806*('6_기대효과'!$K$7/'d_고정'!$B$9),0)*N1806)*(1-O1806)</f>
        <v/>
      </c>
      <c r="X1806">
        <f>U1806+V1806</f>
        <v/>
      </c>
      <c r="Y1806">
        <f>U1806/('d_고정'!$B$5*'6_기대효과'!$H$7/8)/'d_고정'!$B$6</f>
        <v/>
      </c>
      <c r="Z1806">
        <f>U1806/('d_고정'!$B$8*'6_기대효과'!$H$7/8)</f>
        <v/>
      </c>
    </row>
    <row r="1807">
      <c r="A1807">
        <f>RAND()</f>
        <v/>
      </c>
      <c r="B1807">
        <f>IF('d_시나리오'!$J$2='d_시나리오'!$H$2,'d_시나리오'!$I$2,IF(A1807&lt;('d_시나리오'!$I$2-'d_시나리오'!$H$2)/('d_시나리오'!$J$2-'d_시나리오'!$H$2),'d_시나리오'!$H$2+SQRT(A1807*('d_시나리오'!$J$2-'d_시나리오'!$H$2)*('d_시나리오'!$I$2-'d_시나리오'!$H$2)),'d_시나리오'!$J$2-SQRT((1-A1807)*('d_시나리오'!$J$2-'d_시나리오'!$H$2)*('d_시나리오'!$J$2-'d_시나리오'!$I$2))))</f>
        <v/>
      </c>
      <c r="C1807">
        <f>BETAINV(RAND(),2,6)</f>
        <v/>
      </c>
      <c r="D1807">
        <f>INDEX('d_분포'!$A$2:$A$28,RANDBETWEEN(1,27))</f>
        <v/>
      </c>
      <c r="E1807">
        <f>INDEX('d_분포'!$C$2:$C$5,RANDBETWEEN(1,4))*(0.9+0.2*RAND())</f>
        <v/>
      </c>
      <c r="F1807">
        <f>RAND()</f>
        <v/>
      </c>
      <c r="G1807">
        <f>IF('d_시나리오'!$J$3='d_시나리오'!$H$3,'d_시나리오'!$I$3,IF(F1807&lt;('d_시나리오'!$I$3-'d_시나리오'!$H$3)/('d_시나리오'!$J$3-'d_시나리오'!$H$3),'d_시나리오'!$H$3+SQRT(F1807*('d_시나리오'!$J$3-'d_시나리오'!$H$3)*('d_시나리오'!$I$3-'d_시나리오'!$H$3)),'d_시나리오'!$J$3-SQRT((1-F1807)*('d_시나리오'!$J$3-'d_시나리오'!$H$3)*('d_시나리오'!$J$3-'d_시나리오'!$I$3))))</f>
        <v/>
      </c>
      <c r="H1807">
        <f>RAND()</f>
        <v/>
      </c>
      <c r="I1807">
        <f>IF('d_시나리오'!$J$4='d_시나리오'!$H$4,'d_시나리오'!$I$4,IF(H1807&lt;('d_시나리오'!$I$4-'d_시나리오'!$H$4)/('d_시나리오'!$J$4-'d_시나리오'!$H$4),'d_시나리오'!$H$4+SQRT(H1807*('d_시나리오'!$J$4-'d_시나리오'!$H$4)*('d_시나리오'!$I$4-'d_시나리오'!$H$4)),'d_시나리오'!$J$4-SQRT((1-H1807)*('d_시나리오'!$J$4-'d_시나리오'!$H$4)*('d_시나리오'!$J$4-'d_시나리오'!$I$4))))</f>
        <v/>
      </c>
      <c r="J1807">
        <f>RAND()</f>
        <v/>
      </c>
      <c r="K1807">
        <f>IF('d_시나리오'!$J$5='d_시나리오'!$H$5,'d_시나리오'!$I$5,IF(J1807&lt;('d_시나리오'!$I$5-'d_시나리오'!$H$5)/('d_시나리오'!$J$5-'d_시나리오'!$H$5),'d_시나리오'!$H$5+SQRT(J1807*('d_시나리오'!$J$5-'d_시나리오'!$H$5)*('d_시나리오'!$I$5-'d_시나리오'!$H$5)),'d_시나리오'!$J$5-SQRT((1-J1807)*('d_시나리오'!$J$5-'d_시나리오'!$H$5)*('d_시나리오'!$J$5-'d_시나리오'!$I$5))))</f>
        <v/>
      </c>
      <c r="L1807">
        <f>RAND()</f>
        <v/>
      </c>
      <c r="M1807">
        <f>IF('d_시나리오'!$J$6='d_시나리오'!$H$6,'d_시나리오'!$I$6,IF(L1807&lt;('d_시나리오'!$I$6-'d_시나리오'!$H$6)/('d_시나리오'!$J$6-'d_시나리오'!$H$6),'d_시나리오'!$H$6+SQRT(L1807*('d_시나리오'!$J$6-'d_시나리오'!$H$6)*('d_시나리오'!$I$6-'d_시나리오'!$H$6)),'d_시나리오'!$J$6-SQRT((1-L1807)*('d_시나리오'!$J$6-'d_시나리오'!$H$6)*('d_시나리오'!$J$6-'d_시나리오'!$I$6))))</f>
        <v/>
      </c>
      <c r="N1807">
        <f>INDEX('d_분포'!$B$2:$B$57,RANDBETWEEN(1,56))</f>
        <v/>
      </c>
      <c r="O1807">
        <f>BETAINV(RAND(),5,5)</f>
        <v/>
      </c>
      <c r="P1807">
        <f>'d_고정'!$B$1*'6_기대효과'!$H$7*('d_시나리오'!$I$7/'d_고정'!$B$2)*B1807</f>
        <v/>
      </c>
      <c r="Q1807">
        <f>P1807*C1807</f>
        <v/>
      </c>
      <c r="R1807">
        <f>P1807*E1807</f>
        <v/>
      </c>
      <c r="S1807">
        <f>R1807*G1807</f>
        <v/>
      </c>
      <c r="T1807">
        <f>Q1807+S1807</f>
        <v/>
      </c>
      <c r="U1807">
        <f>(Q1807*D1807+S1807*I1807)*(1-O1807)</f>
        <v/>
      </c>
      <c r="V1807">
        <f>(R1807*K1807*N1807+'d_고정'!$B$3*('6_기대효과'!$H$7/8)*N1807*'d_고정'!$B$10*M1807*('6_기대효과'!$K$7/'d_고정'!$B$9))*(1-O1807)</f>
        <v/>
      </c>
      <c r="W1807">
        <f>(S1807*I1807+R1807*MAX(K1807-'d_고정'!$B$10*M1807*('6_기대효과'!$K$7/'d_고정'!$B$9),0)*N1807)*(1-O1807)</f>
        <v/>
      </c>
      <c r="X1807">
        <f>U1807+V1807</f>
        <v/>
      </c>
      <c r="Y1807">
        <f>U1807/('d_고정'!$B$5*'6_기대효과'!$H$7/8)/'d_고정'!$B$6</f>
        <v/>
      </c>
      <c r="Z1807">
        <f>U1807/('d_고정'!$B$8*'6_기대효과'!$H$7/8)</f>
        <v/>
      </c>
    </row>
    <row r="1808">
      <c r="A1808">
        <f>RAND()</f>
        <v/>
      </c>
      <c r="B1808">
        <f>IF('d_시나리오'!$J$2='d_시나리오'!$H$2,'d_시나리오'!$I$2,IF(A1808&lt;('d_시나리오'!$I$2-'d_시나리오'!$H$2)/('d_시나리오'!$J$2-'d_시나리오'!$H$2),'d_시나리오'!$H$2+SQRT(A1808*('d_시나리오'!$J$2-'d_시나리오'!$H$2)*('d_시나리오'!$I$2-'d_시나리오'!$H$2)),'d_시나리오'!$J$2-SQRT((1-A1808)*('d_시나리오'!$J$2-'d_시나리오'!$H$2)*('d_시나리오'!$J$2-'d_시나리오'!$I$2))))</f>
        <v/>
      </c>
      <c r="C1808">
        <f>BETAINV(RAND(),2,6)</f>
        <v/>
      </c>
      <c r="D1808">
        <f>INDEX('d_분포'!$A$2:$A$28,RANDBETWEEN(1,27))</f>
        <v/>
      </c>
      <c r="E1808">
        <f>INDEX('d_분포'!$C$2:$C$5,RANDBETWEEN(1,4))*(0.9+0.2*RAND())</f>
        <v/>
      </c>
      <c r="F1808">
        <f>RAND()</f>
        <v/>
      </c>
      <c r="G1808">
        <f>IF('d_시나리오'!$J$3='d_시나리오'!$H$3,'d_시나리오'!$I$3,IF(F1808&lt;('d_시나리오'!$I$3-'d_시나리오'!$H$3)/('d_시나리오'!$J$3-'d_시나리오'!$H$3),'d_시나리오'!$H$3+SQRT(F1808*('d_시나리오'!$J$3-'d_시나리오'!$H$3)*('d_시나리오'!$I$3-'d_시나리오'!$H$3)),'d_시나리오'!$J$3-SQRT((1-F1808)*('d_시나리오'!$J$3-'d_시나리오'!$H$3)*('d_시나리오'!$J$3-'d_시나리오'!$I$3))))</f>
        <v/>
      </c>
      <c r="H1808">
        <f>RAND()</f>
        <v/>
      </c>
      <c r="I1808">
        <f>IF('d_시나리오'!$J$4='d_시나리오'!$H$4,'d_시나리오'!$I$4,IF(H1808&lt;('d_시나리오'!$I$4-'d_시나리오'!$H$4)/('d_시나리오'!$J$4-'d_시나리오'!$H$4),'d_시나리오'!$H$4+SQRT(H1808*('d_시나리오'!$J$4-'d_시나리오'!$H$4)*('d_시나리오'!$I$4-'d_시나리오'!$H$4)),'d_시나리오'!$J$4-SQRT((1-H1808)*('d_시나리오'!$J$4-'d_시나리오'!$H$4)*('d_시나리오'!$J$4-'d_시나리오'!$I$4))))</f>
        <v/>
      </c>
      <c r="J1808">
        <f>RAND()</f>
        <v/>
      </c>
      <c r="K1808">
        <f>IF('d_시나리오'!$J$5='d_시나리오'!$H$5,'d_시나리오'!$I$5,IF(J1808&lt;('d_시나리오'!$I$5-'d_시나리오'!$H$5)/('d_시나리오'!$J$5-'d_시나리오'!$H$5),'d_시나리오'!$H$5+SQRT(J1808*('d_시나리오'!$J$5-'d_시나리오'!$H$5)*('d_시나리오'!$I$5-'d_시나리오'!$H$5)),'d_시나리오'!$J$5-SQRT((1-J1808)*('d_시나리오'!$J$5-'d_시나리오'!$H$5)*('d_시나리오'!$J$5-'d_시나리오'!$I$5))))</f>
        <v/>
      </c>
      <c r="L1808">
        <f>RAND()</f>
        <v/>
      </c>
      <c r="M1808">
        <f>IF('d_시나리오'!$J$6='d_시나리오'!$H$6,'d_시나리오'!$I$6,IF(L1808&lt;('d_시나리오'!$I$6-'d_시나리오'!$H$6)/('d_시나리오'!$J$6-'d_시나리오'!$H$6),'d_시나리오'!$H$6+SQRT(L1808*('d_시나리오'!$J$6-'d_시나리오'!$H$6)*('d_시나리오'!$I$6-'d_시나리오'!$H$6)),'d_시나리오'!$J$6-SQRT((1-L1808)*('d_시나리오'!$J$6-'d_시나리오'!$H$6)*('d_시나리오'!$J$6-'d_시나리오'!$I$6))))</f>
        <v/>
      </c>
      <c r="N1808">
        <f>INDEX('d_분포'!$B$2:$B$57,RANDBETWEEN(1,56))</f>
        <v/>
      </c>
      <c r="O1808">
        <f>BETAINV(RAND(),5,5)</f>
        <v/>
      </c>
      <c r="P1808">
        <f>'d_고정'!$B$1*'6_기대효과'!$H$7*('d_시나리오'!$I$7/'d_고정'!$B$2)*B1808</f>
        <v/>
      </c>
      <c r="Q1808">
        <f>P1808*C1808</f>
        <v/>
      </c>
      <c r="R1808">
        <f>P1808*E1808</f>
        <v/>
      </c>
      <c r="S1808">
        <f>R1808*G1808</f>
        <v/>
      </c>
      <c r="T1808">
        <f>Q1808+S1808</f>
        <v/>
      </c>
      <c r="U1808">
        <f>(Q1808*D1808+S1808*I1808)*(1-O1808)</f>
        <v/>
      </c>
      <c r="V1808">
        <f>(R1808*K1808*N1808+'d_고정'!$B$3*('6_기대효과'!$H$7/8)*N1808*'d_고정'!$B$10*M1808*('6_기대효과'!$K$7/'d_고정'!$B$9))*(1-O1808)</f>
        <v/>
      </c>
      <c r="W1808">
        <f>(S1808*I1808+R1808*MAX(K1808-'d_고정'!$B$10*M1808*('6_기대효과'!$K$7/'d_고정'!$B$9),0)*N1808)*(1-O1808)</f>
        <v/>
      </c>
      <c r="X1808">
        <f>U1808+V1808</f>
        <v/>
      </c>
      <c r="Y1808">
        <f>U1808/('d_고정'!$B$5*'6_기대효과'!$H$7/8)/'d_고정'!$B$6</f>
        <v/>
      </c>
      <c r="Z1808">
        <f>U1808/('d_고정'!$B$8*'6_기대효과'!$H$7/8)</f>
        <v/>
      </c>
    </row>
    <row r="1809">
      <c r="A1809">
        <f>RAND()</f>
        <v/>
      </c>
      <c r="B1809">
        <f>IF('d_시나리오'!$J$2='d_시나리오'!$H$2,'d_시나리오'!$I$2,IF(A1809&lt;('d_시나리오'!$I$2-'d_시나리오'!$H$2)/('d_시나리오'!$J$2-'d_시나리오'!$H$2),'d_시나리오'!$H$2+SQRT(A1809*('d_시나리오'!$J$2-'d_시나리오'!$H$2)*('d_시나리오'!$I$2-'d_시나리오'!$H$2)),'d_시나리오'!$J$2-SQRT((1-A1809)*('d_시나리오'!$J$2-'d_시나리오'!$H$2)*('d_시나리오'!$J$2-'d_시나리오'!$I$2))))</f>
        <v/>
      </c>
      <c r="C1809">
        <f>BETAINV(RAND(),2,6)</f>
        <v/>
      </c>
      <c r="D1809">
        <f>INDEX('d_분포'!$A$2:$A$28,RANDBETWEEN(1,27))</f>
        <v/>
      </c>
      <c r="E1809">
        <f>INDEX('d_분포'!$C$2:$C$5,RANDBETWEEN(1,4))*(0.9+0.2*RAND())</f>
        <v/>
      </c>
      <c r="F1809">
        <f>RAND()</f>
        <v/>
      </c>
      <c r="G1809">
        <f>IF('d_시나리오'!$J$3='d_시나리오'!$H$3,'d_시나리오'!$I$3,IF(F1809&lt;('d_시나리오'!$I$3-'d_시나리오'!$H$3)/('d_시나리오'!$J$3-'d_시나리오'!$H$3),'d_시나리오'!$H$3+SQRT(F1809*('d_시나리오'!$J$3-'d_시나리오'!$H$3)*('d_시나리오'!$I$3-'d_시나리오'!$H$3)),'d_시나리오'!$J$3-SQRT((1-F1809)*('d_시나리오'!$J$3-'d_시나리오'!$H$3)*('d_시나리오'!$J$3-'d_시나리오'!$I$3))))</f>
        <v/>
      </c>
      <c r="H1809">
        <f>RAND()</f>
        <v/>
      </c>
      <c r="I1809">
        <f>IF('d_시나리오'!$J$4='d_시나리오'!$H$4,'d_시나리오'!$I$4,IF(H1809&lt;('d_시나리오'!$I$4-'d_시나리오'!$H$4)/('d_시나리오'!$J$4-'d_시나리오'!$H$4),'d_시나리오'!$H$4+SQRT(H1809*('d_시나리오'!$J$4-'d_시나리오'!$H$4)*('d_시나리오'!$I$4-'d_시나리오'!$H$4)),'d_시나리오'!$J$4-SQRT((1-H1809)*('d_시나리오'!$J$4-'d_시나리오'!$H$4)*('d_시나리오'!$J$4-'d_시나리오'!$I$4))))</f>
        <v/>
      </c>
      <c r="J1809">
        <f>RAND()</f>
        <v/>
      </c>
      <c r="K1809">
        <f>IF('d_시나리오'!$J$5='d_시나리오'!$H$5,'d_시나리오'!$I$5,IF(J1809&lt;('d_시나리오'!$I$5-'d_시나리오'!$H$5)/('d_시나리오'!$J$5-'d_시나리오'!$H$5),'d_시나리오'!$H$5+SQRT(J1809*('d_시나리오'!$J$5-'d_시나리오'!$H$5)*('d_시나리오'!$I$5-'d_시나리오'!$H$5)),'d_시나리오'!$J$5-SQRT((1-J1809)*('d_시나리오'!$J$5-'d_시나리오'!$H$5)*('d_시나리오'!$J$5-'d_시나리오'!$I$5))))</f>
        <v/>
      </c>
      <c r="L1809">
        <f>RAND()</f>
        <v/>
      </c>
      <c r="M1809">
        <f>IF('d_시나리오'!$J$6='d_시나리오'!$H$6,'d_시나리오'!$I$6,IF(L1809&lt;('d_시나리오'!$I$6-'d_시나리오'!$H$6)/('d_시나리오'!$J$6-'d_시나리오'!$H$6),'d_시나리오'!$H$6+SQRT(L1809*('d_시나리오'!$J$6-'d_시나리오'!$H$6)*('d_시나리오'!$I$6-'d_시나리오'!$H$6)),'d_시나리오'!$J$6-SQRT((1-L1809)*('d_시나리오'!$J$6-'d_시나리오'!$H$6)*('d_시나리오'!$J$6-'d_시나리오'!$I$6))))</f>
        <v/>
      </c>
      <c r="N1809">
        <f>INDEX('d_분포'!$B$2:$B$57,RANDBETWEEN(1,56))</f>
        <v/>
      </c>
      <c r="O1809">
        <f>BETAINV(RAND(),5,5)</f>
        <v/>
      </c>
      <c r="P1809">
        <f>'d_고정'!$B$1*'6_기대효과'!$H$7*('d_시나리오'!$I$7/'d_고정'!$B$2)*B1809</f>
        <v/>
      </c>
      <c r="Q1809">
        <f>P1809*C1809</f>
        <v/>
      </c>
      <c r="R1809">
        <f>P1809*E1809</f>
        <v/>
      </c>
      <c r="S1809">
        <f>R1809*G1809</f>
        <v/>
      </c>
      <c r="T1809">
        <f>Q1809+S1809</f>
        <v/>
      </c>
      <c r="U1809">
        <f>(Q1809*D1809+S1809*I1809)*(1-O1809)</f>
        <v/>
      </c>
      <c r="V1809">
        <f>(R1809*K1809*N1809+'d_고정'!$B$3*('6_기대효과'!$H$7/8)*N1809*'d_고정'!$B$10*M1809*('6_기대효과'!$K$7/'d_고정'!$B$9))*(1-O1809)</f>
        <v/>
      </c>
      <c r="W1809">
        <f>(S1809*I1809+R1809*MAX(K1809-'d_고정'!$B$10*M1809*('6_기대효과'!$K$7/'d_고정'!$B$9),0)*N1809)*(1-O1809)</f>
        <v/>
      </c>
      <c r="X1809">
        <f>U1809+V1809</f>
        <v/>
      </c>
      <c r="Y1809">
        <f>U1809/('d_고정'!$B$5*'6_기대효과'!$H$7/8)/'d_고정'!$B$6</f>
        <v/>
      </c>
      <c r="Z1809">
        <f>U1809/('d_고정'!$B$8*'6_기대효과'!$H$7/8)</f>
        <v/>
      </c>
    </row>
    <row r="1810">
      <c r="A1810">
        <f>RAND()</f>
        <v/>
      </c>
      <c r="B1810">
        <f>IF('d_시나리오'!$J$2='d_시나리오'!$H$2,'d_시나리오'!$I$2,IF(A1810&lt;('d_시나리오'!$I$2-'d_시나리오'!$H$2)/('d_시나리오'!$J$2-'d_시나리오'!$H$2),'d_시나리오'!$H$2+SQRT(A1810*('d_시나리오'!$J$2-'d_시나리오'!$H$2)*('d_시나리오'!$I$2-'d_시나리오'!$H$2)),'d_시나리오'!$J$2-SQRT((1-A1810)*('d_시나리오'!$J$2-'d_시나리오'!$H$2)*('d_시나리오'!$J$2-'d_시나리오'!$I$2))))</f>
        <v/>
      </c>
      <c r="C1810">
        <f>BETAINV(RAND(),2,6)</f>
        <v/>
      </c>
      <c r="D1810">
        <f>INDEX('d_분포'!$A$2:$A$28,RANDBETWEEN(1,27))</f>
        <v/>
      </c>
      <c r="E1810">
        <f>INDEX('d_분포'!$C$2:$C$5,RANDBETWEEN(1,4))*(0.9+0.2*RAND())</f>
        <v/>
      </c>
      <c r="F1810">
        <f>RAND()</f>
        <v/>
      </c>
      <c r="G1810">
        <f>IF('d_시나리오'!$J$3='d_시나리오'!$H$3,'d_시나리오'!$I$3,IF(F1810&lt;('d_시나리오'!$I$3-'d_시나리오'!$H$3)/('d_시나리오'!$J$3-'d_시나리오'!$H$3),'d_시나리오'!$H$3+SQRT(F1810*('d_시나리오'!$J$3-'d_시나리오'!$H$3)*('d_시나리오'!$I$3-'d_시나리오'!$H$3)),'d_시나리오'!$J$3-SQRT((1-F1810)*('d_시나리오'!$J$3-'d_시나리오'!$H$3)*('d_시나리오'!$J$3-'d_시나리오'!$I$3))))</f>
        <v/>
      </c>
      <c r="H1810">
        <f>RAND()</f>
        <v/>
      </c>
      <c r="I1810">
        <f>IF('d_시나리오'!$J$4='d_시나리오'!$H$4,'d_시나리오'!$I$4,IF(H1810&lt;('d_시나리오'!$I$4-'d_시나리오'!$H$4)/('d_시나리오'!$J$4-'d_시나리오'!$H$4),'d_시나리오'!$H$4+SQRT(H1810*('d_시나리오'!$J$4-'d_시나리오'!$H$4)*('d_시나리오'!$I$4-'d_시나리오'!$H$4)),'d_시나리오'!$J$4-SQRT((1-H1810)*('d_시나리오'!$J$4-'d_시나리오'!$H$4)*('d_시나리오'!$J$4-'d_시나리오'!$I$4))))</f>
        <v/>
      </c>
      <c r="J1810">
        <f>RAND()</f>
        <v/>
      </c>
      <c r="K1810">
        <f>IF('d_시나리오'!$J$5='d_시나리오'!$H$5,'d_시나리오'!$I$5,IF(J1810&lt;('d_시나리오'!$I$5-'d_시나리오'!$H$5)/('d_시나리오'!$J$5-'d_시나리오'!$H$5),'d_시나리오'!$H$5+SQRT(J1810*('d_시나리오'!$J$5-'d_시나리오'!$H$5)*('d_시나리오'!$I$5-'d_시나리오'!$H$5)),'d_시나리오'!$J$5-SQRT((1-J1810)*('d_시나리오'!$J$5-'d_시나리오'!$H$5)*('d_시나리오'!$J$5-'d_시나리오'!$I$5))))</f>
        <v/>
      </c>
      <c r="L1810">
        <f>RAND()</f>
        <v/>
      </c>
      <c r="M1810">
        <f>IF('d_시나리오'!$J$6='d_시나리오'!$H$6,'d_시나리오'!$I$6,IF(L1810&lt;('d_시나리오'!$I$6-'d_시나리오'!$H$6)/('d_시나리오'!$J$6-'d_시나리오'!$H$6),'d_시나리오'!$H$6+SQRT(L1810*('d_시나리오'!$J$6-'d_시나리오'!$H$6)*('d_시나리오'!$I$6-'d_시나리오'!$H$6)),'d_시나리오'!$J$6-SQRT((1-L1810)*('d_시나리오'!$J$6-'d_시나리오'!$H$6)*('d_시나리오'!$J$6-'d_시나리오'!$I$6))))</f>
        <v/>
      </c>
      <c r="N1810">
        <f>INDEX('d_분포'!$B$2:$B$57,RANDBETWEEN(1,56))</f>
        <v/>
      </c>
      <c r="O1810">
        <f>BETAINV(RAND(),5,5)</f>
        <v/>
      </c>
      <c r="P1810">
        <f>'d_고정'!$B$1*'6_기대효과'!$H$7*('d_시나리오'!$I$7/'d_고정'!$B$2)*B1810</f>
        <v/>
      </c>
      <c r="Q1810">
        <f>P1810*C1810</f>
        <v/>
      </c>
      <c r="R1810">
        <f>P1810*E1810</f>
        <v/>
      </c>
      <c r="S1810">
        <f>R1810*G1810</f>
        <v/>
      </c>
      <c r="T1810">
        <f>Q1810+S1810</f>
        <v/>
      </c>
      <c r="U1810">
        <f>(Q1810*D1810+S1810*I1810)*(1-O1810)</f>
        <v/>
      </c>
      <c r="V1810">
        <f>(R1810*K1810*N1810+'d_고정'!$B$3*('6_기대효과'!$H$7/8)*N1810*'d_고정'!$B$10*M1810*('6_기대효과'!$K$7/'d_고정'!$B$9))*(1-O1810)</f>
        <v/>
      </c>
      <c r="W1810">
        <f>(S1810*I1810+R1810*MAX(K1810-'d_고정'!$B$10*M1810*('6_기대효과'!$K$7/'d_고정'!$B$9),0)*N1810)*(1-O1810)</f>
        <v/>
      </c>
      <c r="X1810">
        <f>U1810+V1810</f>
        <v/>
      </c>
      <c r="Y1810">
        <f>U1810/('d_고정'!$B$5*'6_기대효과'!$H$7/8)/'d_고정'!$B$6</f>
        <v/>
      </c>
      <c r="Z1810">
        <f>U1810/('d_고정'!$B$8*'6_기대효과'!$H$7/8)</f>
        <v/>
      </c>
    </row>
    <row r="1811">
      <c r="A1811">
        <f>RAND()</f>
        <v/>
      </c>
      <c r="B1811">
        <f>IF('d_시나리오'!$J$2='d_시나리오'!$H$2,'d_시나리오'!$I$2,IF(A1811&lt;('d_시나리오'!$I$2-'d_시나리오'!$H$2)/('d_시나리오'!$J$2-'d_시나리오'!$H$2),'d_시나리오'!$H$2+SQRT(A1811*('d_시나리오'!$J$2-'d_시나리오'!$H$2)*('d_시나리오'!$I$2-'d_시나리오'!$H$2)),'d_시나리오'!$J$2-SQRT((1-A1811)*('d_시나리오'!$J$2-'d_시나리오'!$H$2)*('d_시나리오'!$J$2-'d_시나리오'!$I$2))))</f>
        <v/>
      </c>
      <c r="C1811">
        <f>BETAINV(RAND(),2,6)</f>
        <v/>
      </c>
      <c r="D1811">
        <f>INDEX('d_분포'!$A$2:$A$28,RANDBETWEEN(1,27))</f>
        <v/>
      </c>
      <c r="E1811">
        <f>INDEX('d_분포'!$C$2:$C$5,RANDBETWEEN(1,4))*(0.9+0.2*RAND())</f>
        <v/>
      </c>
      <c r="F1811">
        <f>RAND()</f>
        <v/>
      </c>
      <c r="G1811">
        <f>IF('d_시나리오'!$J$3='d_시나리오'!$H$3,'d_시나리오'!$I$3,IF(F1811&lt;('d_시나리오'!$I$3-'d_시나리오'!$H$3)/('d_시나리오'!$J$3-'d_시나리오'!$H$3),'d_시나리오'!$H$3+SQRT(F1811*('d_시나리오'!$J$3-'d_시나리오'!$H$3)*('d_시나리오'!$I$3-'d_시나리오'!$H$3)),'d_시나리오'!$J$3-SQRT((1-F1811)*('d_시나리오'!$J$3-'d_시나리오'!$H$3)*('d_시나리오'!$J$3-'d_시나리오'!$I$3))))</f>
        <v/>
      </c>
      <c r="H1811">
        <f>RAND()</f>
        <v/>
      </c>
      <c r="I1811">
        <f>IF('d_시나리오'!$J$4='d_시나리오'!$H$4,'d_시나리오'!$I$4,IF(H1811&lt;('d_시나리오'!$I$4-'d_시나리오'!$H$4)/('d_시나리오'!$J$4-'d_시나리오'!$H$4),'d_시나리오'!$H$4+SQRT(H1811*('d_시나리오'!$J$4-'d_시나리오'!$H$4)*('d_시나리오'!$I$4-'d_시나리오'!$H$4)),'d_시나리오'!$J$4-SQRT((1-H1811)*('d_시나리오'!$J$4-'d_시나리오'!$H$4)*('d_시나리오'!$J$4-'d_시나리오'!$I$4))))</f>
        <v/>
      </c>
      <c r="J1811">
        <f>RAND()</f>
        <v/>
      </c>
      <c r="K1811">
        <f>IF('d_시나리오'!$J$5='d_시나리오'!$H$5,'d_시나리오'!$I$5,IF(J1811&lt;('d_시나리오'!$I$5-'d_시나리오'!$H$5)/('d_시나리오'!$J$5-'d_시나리오'!$H$5),'d_시나리오'!$H$5+SQRT(J1811*('d_시나리오'!$J$5-'d_시나리오'!$H$5)*('d_시나리오'!$I$5-'d_시나리오'!$H$5)),'d_시나리오'!$J$5-SQRT((1-J1811)*('d_시나리오'!$J$5-'d_시나리오'!$H$5)*('d_시나리오'!$J$5-'d_시나리오'!$I$5))))</f>
        <v/>
      </c>
      <c r="L1811">
        <f>RAND()</f>
        <v/>
      </c>
      <c r="M1811">
        <f>IF('d_시나리오'!$J$6='d_시나리오'!$H$6,'d_시나리오'!$I$6,IF(L1811&lt;('d_시나리오'!$I$6-'d_시나리오'!$H$6)/('d_시나리오'!$J$6-'d_시나리오'!$H$6),'d_시나리오'!$H$6+SQRT(L1811*('d_시나리오'!$J$6-'d_시나리오'!$H$6)*('d_시나리오'!$I$6-'d_시나리오'!$H$6)),'d_시나리오'!$J$6-SQRT((1-L1811)*('d_시나리오'!$J$6-'d_시나리오'!$H$6)*('d_시나리오'!$J$6-'d_시나리오'!$I$6))))</f>
        <v/>
      </c>
      <c r="N1811">
        <f>INDEX('d_분포'!$B$2:$B$57,RANDBETWEEN(1,56))</f>
        <v/>
      </c>
      <c r="O1811">
        <f>BETAINV(RAND(),5,5)</f>
        <v/>
      </c>
      <c r="P1811">
        <f>'d_고정'!$B$1*'6_기대효과'!$H$7*('d_시나리오'!$I$7/'d_고정'!$B$2)*B1811</f>
        <v/>
      </c>
      <c r="Q1811">
        <f>P1811*C1811</f>
        <v/>
      </c>
      <c r="R1811">
        <f>P1811*E1811</f>
        <v/>
      </c>
      <c r="S1811">
        <f>R1811*G1811</f>
        <v/>
      </c>
      <c r="T1811">
        <f>Q1811+S1811</f>
        <v/>
      </c>
      <c r="U1811">
        <f>(Q1811*D1811+S1811*I1811)*(1-O1811)</f>
        <v/>
      </c>
      <c r="V1811">
        <f>(R1811*K1811*N1811+'d_고정'!$B$3*('6_기대효과'!$H$7/8)*N1811*'d_고정'!$B$10*M1811*('6_기대효과'!$K$7/'d_고정'!$B$9))*(1-O1811)</f>
        <v/>
      </c>
      <c r="W1811">
        <f>(S1811*I1811+R1811*MAX(K1811-'d_고정'!$B$10*M1811*('6_기대효과'!$K$7/'d_고정'!$B$9),0)*N1811)*(1-O1811)</f>
        <v/>
      </c>
      <c r="X1811">
        <f>U1811+V1811</f>
        <v/>
      </c>
      <c r="Y1811">
        <f>U1811/('d_고정'!$B$5*'6_기대효과'!$H$7/8)/'d_고정'!$B$6</f>
        <v/>
      </c>
      <c r="Z1811">
        <f>U1811/('d_고정'!$B$8*'6_기대효과'!$H$7/8)</f>
        <v/>
      </c>
    </row>
    <row r="1812">
      <c r="A1812">
        <f>RAND()</f>
        <v/>
      </c>
      <c r="B1812">
        <f>IF('d_시나리오'!$J$2='d_시나리오'!$H$2,'d_시나리오'!$I$2,IF(A1812&lt;('d_시나리오'!$I$2-'d_시나리오'!$H$2)/('d_시나리오'!$J$2-'d_시나리오'!$H$2),'d_시나리오'!$H$2+SQRT(A1812*('d_시나리오'!$J$2-'d_시나리오'!$H$2)*('d_시나리오'!$I$2-'d_시나리오'!$H$2)),'d_시나리오'!$J$2-SQRT((1-A1812)*('d_시나리오'!$J$2-'d_시나리오'!$H$2)*('d_시나리오'!$J$2-'d_시나리오'!$I$2))))</f>
        <v/>
      </c>
      <c r="C1812">
        <f>BETAINV(RAND(),2,6)</f>
        <v/>
      </c>
      <c r="D1812">
        <f>INDEX('d_분포'!$A$2:$A$28,RANDBETWEEN(1,27))</f>
        <v/>
      </c>
      <c r="E1812">
        <f>INDEX('d_분포'!$C$2:$C$5,RANDBETWEEN(1,4))*(0.9+0.2*RAND())</f>
        <v/>
      </c>
      <c r="F1812">
        <f>RAND()</f>
        <v/>
      </c>
      <c r="G1812">
        <f>IF('d_시나리오'!$J$3='d_시나리오'!$H$3,'d_시나리오'!$I$3,IF(F1812&lt;('d_시나리오'!$I$3-'d_시나리오'!$H$3)/('d_시나리오'!$J$3-'d_시나리오'!$H$3),'d_시나리오'!$H$3+SQRT(F1812*('d_시나리오'!$J$3-'d_시나리오'!$H$3)*('d_시나리오'!$I$3-'d_시나리오'!$H$3)),'d_시나리오'!$J$3-SQRT((1-F1812)*('d_시나리오'!$J$3-'d_시나리오'!$H$3)*('d_시나리오'!$J$3-'d_시나리오'!$I$3))))</f>
        <v/>
      </c>
      <c r="H1812">
        <f>RAND()</f>
        <v/>
      </c>
      <c r="I1812">
        <f>IF('d_시나리오'!$J$4='d_시나리오'!$H$4,'d_시나리오'!$I$4,IF(H1812&lt;('d_시나리오'!$I$4-'d_시나리오'!$H$4)/('d_시나리오'!$J$4-'d_시나리오'!$H$4),'d_시나리오'!$H$4+SQRT(H1812*('d_시나리오'!$J$4-'d_시나리오'!$H$4)*('d_시나리오'!$I$4-'d_시나리오'!$H$4)),'d_시나리오'!$J$4-SQRT((1-H1812)*('d_시나리오'!$J$4-'d_시나리오'!$H$4)*('d_시나리오'!$J$4-'d_시나리오'!$I$4))))</f>
        <v/>
      </c>
      <c r="J1812">
        <f>RAND()</f>
        <v/>
      </c>
      <c r="K1812">
        <f>IF('d_시나리오'!$J$5='d_시나리오'!$H$5,'d_시나리오'!$I$5,IF(J1812&lt;('d_시나리오'!$I$5-'d_시나리오'!$H$5)/('d_시나리오'!$J$5-'d_시나리오'!$H$5),'d_시나리오'!$H$5+SQRT(J1812*('d_시나리오'!$J$5-'d_시나리오'!$H$5)*('d_시나리오'!$I$5-'d_시나리오'!$H$5)),'d_시나리오'!$J$5-SQRT((1-J1812)*('d_시나리오'!$J$5-'d_시나리오'!$H$5)*('d_시나리오'!$J$5-'d_시나리오'!$I$5))))</f>
        <v/>
      </c>
      <c r="L1812">
        <f>RAND()</f>
        <v/>
      </c>
      <c r="M1812">
        <f>IF('d_시나리오'!$J$6='d_시나리오'!$H$6,'d_시나리오'!$I$6,IF(L1812&lt;('d_시나리오'!$I$6-'d_시나리오'!$H$6)/('d_시나리오'!$J$6-'d_시나리오'!$H$6),'d_시나리오'!$H$6+SQRT(L1812*('d_시나리오'!$J$6-'d_시나리오'!$H$6)*('d_시나리오'!$I$6-'d_시나리오'!$H$6)),'d_시나리오'!$J$6-SQRT((1-L1812)*('d_시나리오'!$J$6-'d_시나리오'!$H$6)*('d_시나리오'!$J$6-'d_시나리오'!$I$6))))</f>
        <v/>
      </c>
      <c r="N1812">
        <f>INDEX('d_분포'!$B$2:$B$57,RANDBETWEEN(1,56))</f>
        <v/>
      </c>
      <c r="O1812">
        <f>BETAINV(RAND(),5,5)</f>
        <v/>
      </c>
      <c r="P1812">
        <f>'d_고정'!$B$1*'6_기대효과'!$H$7*('d_시나리오'!$I$7/'d_고정'!$B$2)*B1812</f>
        <v/>
      </c>
      <c r="Q1812">
        <f>P1812*C1812</f>
        <v/>
      </c>
      <c r="R1812">
        <f>P1812*E1812</f>
        <v/>
      </c>
      <c r="S1812">
        <f>R1812*G1812</f>
        <v/>
      </c>
      <c r="T1812">
        <f>Q1812+S1812</f>
        <v/>
      </c>
      <c r="U1812">
        <f>(Q1812*D1812+S1812*I1812)*(1-O1812)</f>
        <v/>
      </c>
      <c r="V1812">
        <f>(R1812*K1812*N1812+'d_고정'!$B$3*('6_기대효과'!$H$7/8)*N1812*'d_고정'!$B$10*M1812*('6_기대효과'!$K$7/'d_고정'!$B$9))*(1-O1812)</f>
        <v/>
      </c>
      <c r="W1812">
        <f>(S1812*I1812+R1812*MAX(K1812-'d_고정'!$B$10*M1812*('6_기대효과'!$K$7/'d_고정'!$B$9),0)*N1812)*(1-O1812)</f>
        <v/>
      </c>
      <c r="X1812">
        <f>U1812+V1812</f>
        <v/>
      </c>
      <c r="Y1812">
        <f>U1812/('d_고정'!$B$5*'6_기대효과'!$H$7/8)/'d_고정'!$B$6</f>
        <v/>
      </c>
      <c r="Z1812">
        <f>U1812/('d_고정'!$B$8*'6_기대효과'!$H$7/8)</f>
        <v/>
      </c>
    </row>
    <row r="1813">
      <c r="A1813">
        <f>RAND()</f>
        <v/>
      </c>
      <c r="B1813">
        <f>IF('d_시나리오'!$J$2='d_시나리오'!$H$2,'d_시나리오'!$I$2,IF(A1813&lt;('d_시나리오'!$I$2-'d_시나리오'!$H$2)/('d_시나리오'!$J$2-'d_시나리오'!$H$2),'d_시나리오'!$H$2+SQRT(A1813*('d_시나리오'!$J$2-'d_시나리오'!$H$2)*('d_시나리오'!$I$2-'d_시나리오'!$H$2)),'d_시나리오'!$J$2-SQRT((1-A1813)*('d_시나리오'!$J$2-'d_시나리오'!$H$2)*('d_시나리오'!$J$2-'d_시나리오'!$I$2))))</f>
        <v/>
      </c>
      <c r="C1813">
        <f>BETAINV(RAND(),2,6)</f>
        <v/>
      </c>
      <c r="D1813">
        <f>INDEX('d_분포'!$A$2:$A$28,RANDBETWEEN(1,27))</f>
        <v/>
      </c>
      <c r="E1813">
        <f>INDEX('d_분포'!$C$2:$C$5,RANDBETWEEN(1,4))*(0.9+0.2*RAND())</f>
        <v/>
      </c>
      <c r="F1813">
        <f>RAND()</f>
        <v/>
      </c>
      <c r="G1813">
        <f>IF('d_시나리오'!$J$3='d_시나리오'!$H$3,'d_시나리오'!$I$3,IF(F1813&lt;('d_시나리오'!$I$3-'d_시나리오'!$H$3)/('d_시나리오'!$J$3-'d_시나리오'!$H$3),'d_시나리오'!$H$3+SQRT(F1813*('d_시나리오'!$J$3-'d_시나리오'!$H$3)*('d_시나리오'!$I$3-'d_시나리오'!$H$3)),'d_시나리오'!$J$3-SQRT((1-F1813)*('d_시나리오'!$J$3-'d_시나리오'!$H$3)*('d_시나리오'!$J$3-'d_시나리오'!$I$3))))</f>
        <v/>
      </c>
      <c r="H1813">
        <f>RAND()</f>
        <v/>
      </c>
      <c r="I1813">
        <f>IF('d_시나리오'!$J$4='d_시나리오'!$H$4,'d_시나리오'!$I$4,IF(H1813&lt;('d_시나리오'!$I$4-'d_시나리오'!$H$4)/('d_시나리오'!$J$4-'d_시나리오'!$H$4),'d_시나리오'!$H$4+SQRT(H1813*('d_시나리오'!$J$4-'d_시나리오'!$H$4)*('d_시나리오'!$I$4-'d_시나리오'!$H$4)),'d_시나리오'!$J$4-SQRT((1-H1813)*('d_시나리오'!$J$4-'d_시나리오'!$H$4)*('d_시나리오'!$J$4-'d_시나리오'!$I$4))))</f>
        <v/>
      </c>
      <c r="J1813">
        <f>RAND()</f>
        <v/>
      </c>
      <c r="K1813">
        <f>IF('d_시나리오'!$J$5='d_시나리오'!$H$5,'d_시나리오'!$I$5,IF(J1813&lt;('d_시나리오'!$I$5-'d_시나리오'!$H$5)/('d_시나리오'!$J$5-'d_시나리오'!$H$5),'d_시나리오'!$H$5+SQRT(J1813*('d_시나리오'!$J$5-'d_시나리오'!$H$5)*('d_시나리오'!$I$5-'d_시나리오'!$H$5)),'d_시나리오'!$J$5-SQRT((1-J1813)*('d_시나리오'!$J$5-'d_시나리오'!$H$5)*('d_시나리오'!$J$5-'d_시나리오'!$I$5))))</f>
        <v/>
      </c>
      <c r="L1813">
        <f>RAND()</f>
        <v/>
      </c>
      <c r="M1813">
        <f>IF('d_시나리오'!$J$6='d_시나리오'!$H$6,'d_시나리오'!$I$6,IF(L1813&lt;('d_시나리오'!$I$6-'d_시나리오'!$H$6)/('d_시나리오'!$J$6-'d_시나리오'!$H$6),'d_시나리오'!$H$6+SQRT(L1813*('d_시나리오'!$J$6-'d_시나리오'!$H$6)*('d_시나리오'!$I$6-'d_시나리오'!$H$6)),'d_시나리오'!$J$6-SQRT((1-L1813)*('d_시나리오'!$J$6-'d_시나리오'!$H$6)*('d_시나리오'!$J$6-'d_시나리오'!$I$6))))</f>
        <v/>
      </c>
      <c r="N1813">
        <f>INDEX('d_분포'!$B$2:$B$57,RANDBETWEEN(1,56))</f>
        <v/>
      </c>
      <c r="O1813">
        <f>BETAINV(RAND(),5,5)</f>
        <v/>
      </c>
      <c r="P1813">
        <f>'d_고정'!$B$1*'6_기대효과'!$H$7*('d_시나리오'!$I$7/'d_고정'!$B$2)*B1813</f>
        <v/>
      </c>
      <c r="Q1813">
        <f>P1813*C1813</f>
        <v/>
      </c>
      <c r="R1813">
        <f>P1813*E1813</f>
        <v/>
      </c>
      <c r="S1813">
        <f>R1813*G1813</f>
        <v/>
      </c>
      <c r="T1813">
        <f>Q1813+S1813</f>
        <v/>
      </c>
      <c r="U1813">
        <f>(Q1813*D1813+S1813*I1813)*(1-O1813)</f>
        <v/>
      </c>
      <c r="V1813">
        <f>(R1813*K1813*N1813+'d_고정'!$B$3*('6_기대효과'!$H$7/8)*N1813*'d_고정'!$B$10*M1813*('6_기대효과'!$K$7/'d_고정'!$B$9))*(1-O1813)</f>
        <v/>
      </c>
      <c r="W1813">
        <f>(S1813*I1813+R1813*MAX(K1813-'d_고정'!$B$10*M1813*('6_기대효과'!$K$7/'d_고정'!$B$9),0)*N1813)*(1-O1813)</f>
        <v/>
      </c>
      <c r="X1813">
        <f>U1813+V1813</f>
        <v/>
      </c>
      <c r="Y1813">
        <f>U1813/('d_고정'!$B$5*'6_기대효과'!$H$7/8)/'d_고정'!$B$6</f>
        <v/>
      </c>
      <c r="Z1813">
        <f>U1813/('d_고정'!$B$8*'6_기대효과'!$H$7/8)</f>
        <v/>
      </c>
    </row>
    <row r="1814">
      <c r="A1814">
        <f>RAND()</f>
        <v/>
      </c>
      <c r="B1814">
        <f>IF('d_시나리오'!$J$2='d_시나리오'!$H$2,'d_시나리오'!$I$2,IF(A1814&lt;('d_시나리오'!$I$2-'d_시나리오'!$H$2)/('d_시나리오'!$J$2-'d_시나리오'!$H$2),'d_시나리오'!$H$2+SQRT(A1814*('d_시나리오'!$J$2-'d_시나리오'!$H$2)*('d_시나리오'!$I$2-'d_시나리오'!$H$2)),'d_시나리오'!$J$2-SQRT((1-A1814)*('d_시나리오'!$J$2-'d_시나리오'!$H$2)*('d_시나리오'!$J$2-'d_시나리오'!$I$2))))</f>
        <v/>
      </c>
      <c r="C1814">
        <f>BETAINV(RAND(),2,6)</f>
        <v/>
      </c>
      <c r="D1814">
        <f>INDEX('d_분포'!$A$2:$A$28,RANDBETWEEN(1,27))</f>
        <v/>
      </c>
      <c r="E1814">
        <f>INDEX('d_분포'!$C$2:$C$5,RANDBETWEEN(1,4))*(0.9+0.2*RAND())</f>
        <v/>
      </c>
      <c r="F1814">
        <f>RAND()</f>
        <v/>
      </c>
      <c r="G1814">
        <f>IF('d_시나리오'!$J$3='d_시나리오'!$H$3,'d_시나리오'!$I$3,IF(F1814&lt;('d_시나리오'!$I$3-'d_시나리오'!$H$3)/('d_시나리오'!$J$3-'d_시나리오'!$H$3),'d_시나리오'!$H$3+SQRT(F1814*('d_시나리오'!$J$3-'d_시나리오'!$H$3)*('d_시나리오'!$I$3-'d_시나리오'!$H$3)),'d_시나리오'!$J$3-SQRT((1-F1814)*('d_시나리오'!$J$3-'d_시나리오'!$H$3)*('d_시나리오'!$J$3-'d_시나리오'!$I$3))))</f>
        <v/>
      </c>
      <c r="H1814">
        <f>RAND()</f>
        <v/>
      </c>
      <c r="I1814">
        <f>IF('d_시나리오'!$J$4='d_시나리오'!$H$4,'d_시나리오'!$I$4,IF(H1814&lt;('d_시나리오'!$I$4-'d_시나리오'!$H$4)/('d_시나리오'!$J$4-'d_시나리오'!$H$4),'d_시나리오'!$H$4+SQRT(H1814*('d_시나리오'!$J$4-'d_시나리오'!$H$4)*('d_시나리오'!$I$4-'d_시나리오'!$H$4)),'d_시나리오'!$J$4-SQRT((1-H1814)*('d_시나리오'!$J$4-'d_시나리오'!$H$4)*('d_시나리오'!$J$4-'d_시나리오'!$I$4))))</f>
        <v/>
      </c>
      <c r="J1814">
        <f>RAND()</f>
        <v/>
      </c>
      <c r="K1814">
        <f>IF('d_시나리오'!$J$5='d_시나리오'!$H$5,'d_시나리오'!$I$5,IF(J1814&lt;('d_시나리오'!$I$5-'d_시나리오'!$H$5)/('d_시나리오'!$J$5-'d_시나리오'!$H$5),'d_시나리오'!$H$5+SQRT(J1814*('d_시나리오'!$J$5-'d_시나리오'!$H$5)*('d_시나리오'!$I$5-'d_시나리오'!$H$5)),'d_시나리오'!$J$5-SQRT((1-J1814)*('d_시나리오'!$J$5-'d_시나리오'!$H$5)*('d_시나리오'!$J$5-'d_시나리오'!$I$5))))</f>
        <v/>
      </c>
      <c r="L1814">
        <f>RAND()</f>
        <v/>
      </c>
      <c r="M1814">
        <f>IF('d_시나리오'!$J$6='d_시나리오'!$H$6,'d_시나리오'!$I$6,IF(L1814&lt;('d_시나리오'!$I$6-'d_시나리오'!$H$6)/('d_시나리오'!$J$6-'d_시나리오'!$H$6),'d_시나리오'!$H$6+SQRT(L1814*('d_시나리오'!$J$6-'d_시나리오'!$H$6)*('d_시나리오'!$I$6-'d_시나리오'!$H$6)),'d_시나리오'!$J$6-SQRT((1-L1814)*('d_시나리오'!$J$6-'d_시나리오'!$H$6)*('d_시나리오'!$J$6-'d_시나리오'!$I$6))))</f>
        <v/>
      </c>
      <c r="N1814">
        <f>INDEX('d_분포'!$B$2:$B$57,RANDBETWEEN(1,56))</f>
        <v/>
      </c>
      <c r="O1814">
        <f>BETAINV(RAND(),5,5)</f>
        <v/>
      </c>
      <c r="P1814">
        <f>'d_고정'!$B$1*'6_기대효과'!$H$7*('d_시나리오'!$I$7/'d_고정'!$B$2)*B1814</f>
        <v/>
      </c>
      <c r="Q1814">
        <f>P1814*C1814</f>
        <v/>
      </c>
      <c r="R1814">
        <f>P1814*E1814</f>
        <v/>
      </c>
      <c r="S1814">
        <f>R1814*G1814</f>
        <v/>
      </c>
      <c r="T1814">
        <f>Q1814+S1814</f>
        <v/>
      </c>
      <c r="U1814">
        <f>(Q1814*D1814+S1814*I1814)*(1-O1814)</f>
        <v/>
      </c>
      <c r="V1814">
        <f>(R1814*K1814*N1814+'d_고정'!$B$3*('6_기대효과'!$H$7/8)*N1814*'d_고정'!$B$10*M1814*('6_기대효과'!$K$7/'d_고정'!$B$9))*(1-O1814)</f>
        <v/>
      </c>
      <c r="W1814">
        <f>(S1814*I1814+R1814*MAX(K1814-'d_고정'!$B$10*M1814*('6_기대효과'!$K$7/'d_고정'!$B$9),0)*N1814)*(1-O1814)</f>
        <v/>
      </c>
      <c r="X1814">
        <f>U1814+V1814</f>
        <v/>
      </c>
      <c r="Y1814">
        <f>U1814/('d_고정'!$B$5*'6_기대효과'!$H$7/8)/'d_고정'!$B$6</f>
        <v/>
      </c>
      <c r="Z1814">
        <f>U1814/('d_고정'!$B$8*'6_기대효과'!$H$7/8)</f>
        <v/>
      </c>
    </row>
    <row r="1815">
      <c r="A1815">
        <f>RAND()</f>
        <v/>
      </c>
      <c r="B1815">
        <f>IF('d_시나리오'!$J$2='d_시나리오'!$H$2,'d_시나리오'!$I$2,IF(A1815&lt;('d_시나리오'!$I$2-'d_시나리오'!$H$2)/('d_시나리오'!$J$2-'d_시나리오'!$H$2),'d_시나리오'!$H$2+SQRT(A1815*('d_시나리오'!$J$2-'d_시나리오'!$H$2)*('d_시나리오'!$I$2-'d_시나리오'!$H$2)),'d_시나리오'!$J$2-SQRT((1-A1815)*('d_시나리오'!$J$2-'d_시나리오'!$H$2)*('d_시나리오'!$J$2-'d_시나리오'!$I$2))))</f>
        <v/>
      </c>
      <c r="C1815">
        <f>BETAINV(RAND(),2,6)</f>
        <v/>
      </c>
      <c r="D1815">
        <f>INDEX('d_분포'!$A$2:$A$28,RANDBETWEEN(1,27))</f>
        <v/>
      </c>
      <c r="E1815">
        <f>INDEX('d_분포'!$C$2:$C$5,RANDBETWEEN(1,4))*(0.9+0.2*RAND())</f>
        <v/>
      </c>
      <c r="F1815">
        <f>RAND()</f>
        <v/>
      </c>
      <c r="G1815">
        <f>IF('d_시나리오'!$J$3='d_시나리오'!$H$3,'d_시나리오'!$I$3,IF(F1815&lt;('d_시나리오'!$I$3-'d_시나리오'!$H$3)/('d_시나리오'!$J$3-'d_시나리오'!$H$3),'d_시나리오'!$H$3+SQRT(F1815*('d_시나리오'!$J$3-'d_시나리오'!$H$3)*('d_시나리오'!$I$3-'d_시나리오'!$H$3)),'d_시나리오'!$J$3-SQRT((1-F1815)*('d_시나리오'!$J$3-'d_시나리오'!$H$3)*('d_시나리오'!$J$3-'d_시나리오'!$I$3))))</f>
        <v/>
      </c>
      <c r="H1815">
        <f>RAND()</f>
        <v/>
      </c>
      <c r="I1815">
        <f>IF('d_시나리오'!$J$4='d_시나리오'!$H$4,'d_시나리오'!$I$4,IF(H1815&lt;('d_시나리오'!$I$4-'d_시나리오'!$H$4)/('d_시나리오'!$J$4-'d_시나리오'!$H$4),'d_시나리오'!$H$4+SQRT(H1815*('d_시나리오'!$J$4-'d_시나리오'!$H$4)*('d_시나리오'!$I$4-'d_시나리오'!$H$4)),'d_시나리오'!$J$4-SQRT((1-H1815)*('d_시나리오'!$J$4-'d_시나리오'!$H$4)*('d_시나리오'!$J$4-'d_시나리오'!$I$4))))</f>
        <v/>
      </c>
      <c r="J1815">
        <f>RAND()</f>
        <v/>
      </c>
      <c r="K1815">
        <f>IF('d_시나리오'!$J$5='d_시나리오'!$H$5,'d_시나리오'!$I$5,IF(J1815&lt;('d_시나리오'!$I$5-'d_시나리오'!$H$5)/('d_시나리오'!$J$5-'d_시나리오'!$H$5),'d_시나리오'!$H$5+SQRT(J1815*('d_시나리오'!$J$5-'d_시나리오'!$H$5)*('d_시나리오'!$I$5-'d_시나리오'!$H$5)),'d_시나리오'!$J$5-SQRT((1-J1815)*('d_시나리오'!$J$5-'d_시나리오'!$H$5)*('d_시나리오'!$J$5-'d_시나리오'!$I$5))))</f>
        <v/>
      </c>
      <c r="L1815">
        <f>RAND()</f>
        <v/>
      </c>
      <c r="M1815">
        <f>IF('d_시나리오'!$J$6='d_시나리오'!$H$6,'d_시나리오'!$I$6,IF(L1815&lt;('d_시나리오'!$I$6-'d_시나리오'!$H$6)/('d_시나리오'!$J$6-'d_시나리오'!$H$6),'d_시나리오'!$H$6+SQRT(L1815*('d_시나리오'!$J$6-'d_시나리오'!$H$6)*('d_시나리오'!$I$6-'d_시나리오'!$H$6)),'d_시나리오'!$J$6-SQRT((1-L1815)*('d_시나리오'!$J$6-'d_시나리오'!$H$6)*('d_시나리오'!$J$6-'d_시나리오'!$I$6))))</f>
        <v/>
      </c>
      <c r="N1815">
        <f>INDEX('d_분포'!$B$2:$B$57,RANDBETWEEN(1,56))</f>
        <v/>
      </c>
      <c r="O1815">
        <f>BETAINV(RAND(),5,5)</f>
        <v/>
      </c>
      <c r="P1815">
        <f>'d_고정'!$B$1*'6_기대효과'!$H$7*('d_시나리오'!$I$7/'d_고정'!$B$2)*B1815</f>
        <v/>
      </c>
      <c r="Q1815">
        <f>P1815*C1815</f>
        <v/>
      </c>
      <c r="R1815">
        <f>P1815*E1815</f>
        <v/>
      </c>
      <c r="S1815">
        <f>R1815*G1815</f>
        <v/>
      </c>
      <c r="T1815">
        <f>Q1815+S1815</f>
        <v/>
      </c>
      <c r="U1815">
        <f>(Q1815*D1815+S1815*I1815)*(1-O1815)</f>
        <v/>
      </c>
      <c r="V1815">
        <f>(R1815*K1815*N1815+'d_고정'!$B$3*('6_기대효과'!$H$7/8)*N1815*'d_고정'!$B$10*M1815*('6_기대효과'!$K$7/'d_고정'!$B$9))*(1-O1815)</f>
        <v/>
      </c>
      <c r="W1815">
        <f>(S1815*I1815+R1815*MAX(K1815-'d_고정'!$B$10*M1815*('6_기대효과'!$K$7/'d_고정'!$B$9),0)*N1815)*(1-O1815)</f>
        <v/>
      </c>
      <c r="X1815">
        <f>U1815+V1815</f>
        <v/>
      </c>
      <c r="Y1815">
        <f>U1815/('d_고정'!$B$5*'6_기대효과'!$H$7/8)/'d_고정'!$B$6</f>
        <v/>
      </c>
      <c r="Z1815">
        <f>U1815/('d_고정'!$B$8*'6_기대효과'!$H$7/8)</f>
        <v/>
      </c>
    </row>
    <row r="1816">
      <c r="A1816">
        <f>RAND()</f>
        <v/>
      </c>
      <c r="B1816">
        <f>IF('d_시나리오'!$J$2='d_시나리오'!$H$2,'d_시나리오'!$I$2,IF(A1816&lt;('d_시나리오'!$I$2-'d_시나리오'!$H$2)/('d_시나리오'!$J$2-'d_시나리오'!$H$2),'d_시나리오'!$H$2+SQRT(A1816*('d_시나리오'!$J$2-'d_시나리오'!$H$2)*('d_시나리오'!$I$2-'d_시나리오'!$H$2)),'d_시나리오'!$J$2-SQRT((1-A1816)*('d_시나리오'!$J$2-'d_시나리오'!$H$2)*('d_시나리오'!$J$2-'d_시나리오'!$I$2))))</f>
        <v/>
      </c>
      <c r="C1816">
        <f>BETAINV(RAND(),2,6)</f>
        <v/>
      </c>
      <c r="D1816">
        <f>INDEX('d_분포'!$A$2:$A$28,RANDBETWEEN(1,27))</f>
        <v/>
      </c>
      <c r="E1816">
        <f>INDEX('d_분포'!$C$2:$C$5,RANDBETWEEN(1,4))*(0.9+0.2*RAND())</f>
        <v/>
      </c>
      <c r="F1816">
        <f>RAND()</f>
        <v/>
      </c>
      <c r="G1816">
        <f>IF('d_시나리오'!$J$3='d_시나리오'!$H$3,'d_시나리오'!$I$3,IF(F1816&lt;('d_시나리오'!$I$3-'d_시나리오'!$H$3)/('d_시나리오'!$J$3-'d_시나리오'!$H$3),'d_시나리오'!$H$3+SQRT(F1816*('d_시나리오'!$J$3-'d_시나리오'!$H$3)*('d_시나리오'!$I$3-'d_시나리오'!$H$3)),'d_시나리오'!$J$3-SQRT((1-F1816)*('d_시나리오'!$J$3-'d_시나리오'!$H$3)*('d_시나리오'!$J$3-'d_시나리오'!$I$3))))</f>
        <v/>
      </c>
      <c r="H1816">
        <f>RAND()</f>
        <v/>
      </c>
      <c r="I1816">
        <f>IF('d_시나리오'!$J$4='d_시나리오'!$H$4,'d_시나리오'!$I$4,IF(H1816&lt;('d_시나리오'!$I$4-'d_시나리오'!$H$4)/('d_시나리오'!$J$4-'d_시나리오'!$H$4),'d_시나리오'!$H$4+SQRT(H1816*('d_시나리오'!$J$4-'d_시나리오'!$H$4)*('d_시나리오'!$I$4-'d_시나리오'!$H$4)),'d_시나리오'!$J$4-SQRT((1-H1816)*('d_시나리오'!$J$4-'d_시나리오'!$H$4)*('d_시나리오'!$J$4-'d_시나리오'!$I$4))))</f>
        <v/>
      </c>
      <c r="J1816">
        <f>RAND()</f>
        <v/>
      </c>
      <c r="K1816">
        <f>IF('d_시나리오'!$J$5='d_시나리오'!$H$5,'d_시나리오'!$I$5,IF(J1816&lt;('d_시나리오'!$I$5-'d_시나리오'!$H$5)/('d_시나리오'!$J$5-'d_시나리오'!$H$5),'d_시나리오'!$H$5+SQRT(J1816*('d_시나리오'!$J$5-'d_시나리오'!$H$5)*('d_시나리오'!$I$5-'d_시나리오'!$H$5)),'d_시나리오'!$J$5-SQRT((1-J1816)*('d_시나리오'!$J$5-'d_시나리오'!$H$5)*('d_시나리오'!$J$5-'d_시나리오'!$I$5))))</f>
        <v/>
      </c>
      <c r="L1816">
        <f>RAND()</f>
        <v/>
      </c>
      <c r="M1816">
        <f>IF('d_시나리오'!$J$6='d_시나리오'!$H$6,'d_시나리오'!$I$6,IF(L1816&lt;('d_시나리오'!$I$6-'d_시나리오'!$H$6)/('d_시나리오'!$J$6-'d_시나리오'!$H$6),'d_시나리오'!$H$6+SQRT(L1816*('d_시나리오'!$J$6-'d_시나리오'!$H$6)*('d_시나리오'!$I$6-'d_시나리오'!$H$6)),'d_시나리오'!$J$6-SQRT((1-L1816)*('d_시나리오'!$J$6-'d_시나리오'!$H$6)*('d_시나리오'!$J$6-'d_시나리오'!$I$6))))</f>
        <v/>
      </c>
      <c r="N1816">
        <f>INDEX('d_분포'!$B$2:$B$57,RANDBETWEEN(1,56))</f>
        <v/>
      </c>
      <c r="O1816">
        <f>BETAINV(RAND(),5,5)</f>
        <v/>
      </c>
      <c r="P1816">
        <f>'d_고정'!$B$1*'6_기대효과'!$H$7*('d_시나리오'!$I$7/'d_고정'!$B$2)*B1816</f>
        <v/>
      </c>
      <c r="Q1816">
        <f>P1816*C1816</f>
        <v/>
      </c>
      <c r="R1816">
        <f>P1816*E1816</f>
        <v/>
      </c>
      <c r="S1816">
        <f>R1816*G1816</f>
        <v/>
      </c>
      <c r="T1816">
        <f>Q1816+S1816</f>
        <v/>
      </c>
      <c r="U1816">
        <f>(Q1816*D1816+S1816*I1816)*(1-O1816)</f>
        <v/>
      </c>
      <c r="V1816">
        <f>(R1816*K1816*N1816+'d_고정'!$B$3*('6_기대효과'!$H$7/8)*N1816*'d_고정'!$B$10*M1816*('6_기대효과'!$K$7/'d_고정'!$B$9))*(1-O1816)</f>
        <v/>
      </c>
      <c r="W1816">
        <f>(S1816*I1816+R1816*MAX(K1816-'d_고정'!$B$10*M1816*('6_기대효과'!$K$7/'d_고정'!$B$9),0)*N1816)*(1-O1816)</f>
        <v/>
      </c>
      <c r="X1816">
        <f>U1816+V1816</f>
        <v/>
      </c>
      <c r="Y1816">
        <f>U1816/('d_고정'!$B$5*'6_기대효과'!$H$7/8)/'d_고정'!$B$6</f>
        <v/>
      </c>
      <c r="Z1816">
        <f>U1816/('d_고정'!$B$8*'6_기대효과'!$H$7/8)</f>
        <v/>
      </c>
    </row>
    <row r="1817">
      <c r="A1817">
        <f>RAND()</f>
        <v/>
      </c>
      <c r="B1817">
        <f>IF('d_시나리오'!$J$2='d_시나리오'!$H$2,'d_시나리오'!$I$2,IF(A1817&lt;('d_시나리오'!$I$2-'d_시나리오'!$H$2)/('d_시나리오'!$J$2-'d_시나리오'!$H$2),'d_시나리오'!$H$2+SQRT(A1817*('d_시나리오'!$J$2-'d_시나리오'!$H$2)*('d_시나리오'!$I$2-'d_시나리오'!$H$2)),'d_시나리오'!$J$2-SQRT((1-A1817)*('d_시나리오'!$J$2-'d_시나리오'!$H$2)*('d_시나리오'!$J$2-'d_시나리오'!$I$2))))</f>
        <v/>
      </c>
      <c r="C1817">
        <f>BETAINV(RAND(),2,6)</f>
        <v/>
      </c>
      <c r="D1817">
        <f>INDEX('d_분포'!$A$2:$A$28,RANDBETWEEN(1,27))</f>
        <v/>
      </c>
      <c r="E1817">
        <f>INDEX('d_분포'!$C$2:$C$5,RANDBETWEEN(1,4))*(0.9+0.2*RAND())</f>
        <v/>
      </c>
      <c r="F1817">
        <f>RAND()</f>
        <v/>
      </c>
      <c r="G1817">
        <f>IF('d_시나리오'!$J$3='d_시나리오'!$H$3,'d_시나리오'!$I$3,IF(F1817&lt;('d_시나리오'!$I$3-'d_시나리오'!$H$3)/('d_시나리오'!$J$3-'d_시나리오'!$H$3),'d_시나리오'!$H$3+SQRT(F1817*('d_시나리오'!$J$3-'d_시나리오'!$H$3)*('d_시나리오'!$I$3-'d_시나리오'!$H$3)),'d_시나리오'!$J$3-SQRT((1-F1817)*('d_시나리오'!$J$3-'d_시나리오'!$H$3)*('d_시나리오'!$J$3-'d_시나리오'!$I$3))))</f>
        <v/>
      </c>
      <c r="H1817">
        <f>RAND()</f>
        <v/>
      </c>
      <c r="I1817">
        <f>IF('d_시나리오'!$J$4='d_시나리오'!$H$4,'d_시나리오'!$I$4,IF(H1817&lt;('d_시나리오'!$I$4-'d_시나리오'!$H$4)/('d_시나리오'!$J$4-'d_시나리오'!$H$4),'d_시나리오'!$H$4+SQRT(H1817*('d_시나리오'!$J$4-'d_시나리오'!$H$4)*('d_시나리오'!$I$4-'d_시나리오'!$H$4)),'d_시나리오'!$J$4-SQRT((1-H1817)*('d_시나리오'!$J$4-'d_시나리오'!$H$4)*('d_시나리오'!$J$4-'d_시나리오'!$I$4))))</f>
        <v/>
      </c>
      <c r="J1817">
        <f>RAND()</f>
        <v/>
      </c>
      <c r="K1817">
        <f>IF('d_시나리오'!$J$5='d_시나리오'!$H$5,'d_시나리오'!$I$5,IF(J1817&lt;('d_시나리오'!$I$5-'d_시나리오'!$H$5)/('d_시나리오'!$J$5-'d_시나리오'!$H$5),'d_시나리오'!$H$5+SQRT(J1817*('d_시나리오'!$J$5-'d_시나리오'!$H$5)*('d_시나리오'!$I$5-'d_시나리오'!$H$5)),'d_시나리오'!$J$5-SQRT((1-J1817)*('d_시나리오'!$J$5-'d_시나리오'!$H$5)*('d_시나리오'!$J$5-'d_시나리오'!$I$5))))</f>
        <v/>
      </c>
      <c r="L1817">
        <f>RAND()</f>
        <v/>
      </c>
      <c r="M1817">
        <f>IF('d_시나리오'!$J$6='d_시나리오'!$H$6,'d_시나리오'!$I$6,IF(L1817&lt;('d_시나리오'!$I$6-'d_시나리오'!$H$6)/('d_시나리오'!$J$6-'d_시나리오'!$H$6),'d_시나리오'!$H$6+SQRT(L1817*('d_시나리오'!$J$6-'d_시나리오'!$H$6)*('d_시나리오'!$I$6-'d_시나리오'!$H$6)),'d_시나리오'!$J$6-SQRT((1-L1817)*('d_시나리오'!$J$6-'d_시나리오'!$H$6)*('d_시나리오'!$J$6-'d_시나리오'!$I$6))))</f>
        <v/>
      </c>
      <c r="N1817">
        <f>INDEX('d_분포'!$B$2:$B$57,RANDBETWEEN(1,56))</f>
        <v/>
      </c>
      <c r="O1817">
        <f>BETAINV(RAND(),5,5)</f>
        <v/>
      </c>
      <c r="P1817">
        <f>'d_고정'!$B$1*'6_기대효과'!$H$7*('d_시나리오'!$I$7/'d_고정'!$B$2)*B1817</f>
        <v/>
      </c>
      <c r="Q1817">
        <f>P1817*C1817</f>
        <v/>
      </c>
      <c r="R1817">
        <f>P1817*E1817</f>
        <v/>
      </c>
      <c r="S1817">
        <f>R1817*G1817</f>
        <v/>
      </c>
      <c r="T1817">
        <f>Q1817+S1817</f>
        <v/>
      </c>
      <c r="U1817">
        <f>(Q1817*D1817+S1817*I1817)*(1-O1817)</f>
        <v/>
      </c>
      <c r="V1817">
        <f>(R1817*K1817*N1817+'d_고정'!$B$3*('6_기대효과'!$H$7/8)*N1817*'d_고정'!$B$10*M1817*('6_기대효과'!$K$7/'d_고정'!$B$9))*(1-O1817)</f>
        <v/>
      </c>
      <c r="W1817">
        <f>(S1817*I1817+R1817*MAX(K1817-'d_고정'!$B$10*M1817*('6_기대효과'!$K$7/'d_고정'!$B$9),0)*N1817)*(1-O1817)</f>
        <v/>
      </c>
      <c r="X1817">
        <f>U1817+V1817</f>
        <v/>
      </c>
      <c r="Y1817">
        <f>U1817/('d_고정'!$B$5*'6_기대효과'!$H$7/8)/'d_고정'!$B$6</f>
        <v/>
      </c>
      <c r="Z1817">
        <f>U1817/('d_고정'!$B$8*'6_기대효과'!$H$7/8)</f>
        <v/>
      </c>
    </row>
    <row r="1818">
      <c r="A1818">
        <f>RAND()</f>
        <v/>
      </c>
      <c r="B1818">
        <f>IF('d_시나리오'!$J$2='d_시나리오'!$H$2,'d_시나리오'!$I$2,IF(A1818&lt;('d_시나리오'!$I$2-'d_시나리오'!$H$2)/('d_시나리오'!$J$2-'d_시나리오'!$H$2),'d_시나리오'!$H$2+SQRT(A1818*('d_시나리오'!$J$2-'d_시나리오'!$H$2)*('d_시나리오'!$I$2-'d_시나리오'!$H$2)),'d_시나리오'!$J$2-SQRT((1-A1818)*('d_시나리오'!$J$2-'d_시나리오'!$H$2)*('d_시나리오'!$J$2-'d_시나리오'!$I$2))))</f>
        <v/>
      </c>
      <c r="C1818">
        <f>BETAINV(RAND(),2,6)</f>
        <v/>
      </c>
      <c r="D1818">
        <f>INDEX('d_분포'!$A$2:$A$28,RANDBETWEEN(1,27))</f>
        <v/>
      </c>
      <c r="E1818">
        <f>INDEX('d_분포'!$C$2:$C$5,RANDBETWEEN(1,4))*(0.9+0.2*RAND())</f>
        <v/>
      </c>
      <c r="F1818">
        <f>RAND()</f>
        <v/>
      </c>
      <c r="G1818">
        <f>IF('d_시나리오'!$J$3='d_시나리오'!$H$3,'d_시나리오'!$I$3,IF(F1818&lt;('d_시나리오'!$I$3-'d_시나리오'!$H$3)/('d_시나리오'!$J$3-'d_시나리오'!$H$3),'d_시나리오'!$H$3+SQRT(F1818*('d_시나리오'!$J$3-'d_시나리오'!$H$3)*('d_시나리오'!$I$3-'d_시나리오'!$H$3)),'d_시나리오'!$J$3-SQRT((1-F1818)*('d_시나리오'!$J$3-'d_시나리오'!$H$3)*('d_시나리오'!$J$3-'d_시나리오'!$I$3))))</f>
        <v/>
      </c>
      <c r="H1818">
        <f>RAND()</f>
        <v/>
      </c>
      <c r="I1818">
        <f>IF('d_시나리오'!$J$4='d_시나리오'!$H$4,'d_시나리오'!$I$4,IF(H1818&lt;('d_시나리오'!$I$4-'d_시나리오'!$H$4)/('d_시나리오'!$J$4-'d_시나리오'!$H$4),'d_시나리오'!$H$4+SQRT(H1818*('d_시나리오'!$J$4-'d_시나리오'!$H$4)*('d_시나리오'!$I$4-'d_시나리오'!$H$4)),'d_시나리오'!$J$4-SQRT((1-H1818)*('d_시나리오'!$J$4-'d_시나리오'!$H$4)*('d_시나리오'!$J$4-'d_시나리오'!$I$4))))</f>
        <v/>
      </c>
      <c r="J1818">
        <f>RAND()</f>
        <v/>
      </c>
      <c r="K1818">
        <f>IF('d_시나리오'!$J$5='d_시나리오'!$H$5,'d_시나리오'!$I$5,IF(J1818&lt;('d_시나리오'!$I$5-'d_시나리오'!$H$5)/('d_시나리오'!$J$5-'d_시나리오'!$H$5),'d_시나리오'!$H$5+SQRT(J1818*('d_시나리오'!$J$5-'d_시나리오'!$H$5)*('d_시나리오'!$I$5-'d_시나리오'!$H$5)),'d_시나리오'!$J$5-SQRT((1-J1818)*('d_시나리오'!$J$5-'d_시나리오'!$H$5)*('d_시나리오'!$J$5-'d_시나리오'!$I$5))))</f>
        <v/>
      </c>
      <c r="L1818">
        <f>RAND()</f>
        <v/>
      </c>
      <c r="M1818">
        <f>IF('d_시나리오'!$J$6='d_시나리오'!$H$6,'d_시나리오'!$I$6,IF(L1818&lt;('d_시나리오'!$I$6-'d_시나리오'!$H$6)/('d_시나리오'!$J$6-'d_시나리오'!$H$6),'d_시나리오'!$H$6+SQRT(L1818*('d_시나리오'!$J$6-'d_시나리오'!$H$6)*('d_시나리오'!$I$6-'d_시나리오'!$H$6)),'d_시나리오'!$J$6-SQRT((1-L1818)*('d_시나리오'!$J$6-'d_시나리오'!$H$6)*('d_시나리오'!$J$6-'d_시나리오'!$I$6))))</f>
        <v/>
      </c>
      <c r="N1818">
        <f>INDEX('d_분포'!$B$2:$B$57,RANDBETWEEN(1,56))</f>
        <v/>
      </c>
      <c r="O1818">
        <f>BETAINV(RAND(),5,5)</f>
        <v/>
      </c>
      <c r="P1818">
        <f>'d_고정'!$B$1*'6_기대효과'!$H$7*('d_시나리오'!$I$7/'d_고정'!$B$2)*B1818</f>
        <v/>
      </c>
      <c r="Q1818">
        <f>P1818*C1818</f>
        <v/>
      </c>
      <c r="R1818">
        <f>P1818*E1818</f>
        <v/>
      </c>
      <c r="S1818">
        <f>R1818*G1818</f>
        <v/>
      </c>
      <c r="T1818">
        <f>Q1818+S1818</f>
        <v/>
      </c>
      <c r="U1818">
        <f>(Q1818*D1818+S1818*I1818)*(1-O1818)</f>
        <v/>
      </c>
      <c r="V1818">
        <f>(R1818*K1818*N1818+'d_고정'!$B$3*('6_기대효과'!$H$7/8)*N1818*'d_고정'!$B$10*M1818*('6_기대효과'!$K$7/'d_고정'!$B$9))*(1-O1818)</f>
        <v/>
      </c>
      <c r="W1818">
        <f>(S1818*I1818+R1818*MAX(K1818-'d_고정'!$B$10*M1818*('6_기대효과'!$K$7/'d_고정'!$B$9),0)*N1818)*(1-O1818)</f>
        <v/>
      </c>
      <c r="X1818">
        <f>U1818+V1818</f>
        <v/>
      </c>
      <c r="Y1818">
        <f>U1818/('d_고정'!$B$5*'6_기대효과'!$H$7/8)/'d_고정'!$B$6</f>
        <v/>
      </c>
      <c r="Z1818">
        <f>U1818/('d_고정'!$B$8*'6_기대효과'!$H$7/8)</f>
        <v/>
      </c>
    </row>
    <row r="1819">
      <c r="A1819">
        <f>RAND()</f>
        <v/>
      </c>
      <c r="B1819">
        <f>IF('d_시나리오'!$J$2='d_시나리오'!$H$2,'d_시나리오'!$I$2,IF(A1819&lt;('d_시나리오'!$I$2-'d_시나리오'!$H$2)/('d_시나리오'!$J$2-'d_시나리오'!$H$2),'d_시나리오'!$H$2+SQRT(A1819*('d_시나리오'!$J$2-'d_시나리오'!$H$2)*('d_시나리오'!$I$2-'d_시나리오'!$H$2)),'d_시나리오'!$J$2-SQRT((1-A1819)*('d_시나리오'!$J$2-'d_시나리오'!$H$2)*('d_시나리오'!$J$2-'d_시나리오'!$I$2))))</f>
        <v/>
      </c>
      <c r="C1819">
        <f>BETAINV(RAND(),2,6)</f>
        <v/>
      </c>
      <c r="D1819">
        <f>INDEX('d_분포'!$A$2:$A$28,RANDBETWEEN(1,27))</f>
        <v/>
      </c>
      <c r="E1819">
        <f>INDEX('d_분포'!$C$2:$C$5,RANDBETWEEN(1,4))*(0.9+0.2*RAND())</f>
        <v/>
      </c>
      <c r="F1819">
        <f>RAND()</f>
        <v/>
      </c>
      <c r="G1819">
        <f>IF('d_시나리오'!$J$3='d_시나리오'!$H$3,'d_시나리오'!$I$3,IF(F1819&lt;('d_시나리오'!$I$3-'d_시나리오'!$H$3)/('d_시나리오'!$J$3-'d_시나리오'!$H$3),'d_시나리오'!$H$3+SQRT(F1819*('d_시나리오'!$J$3-'d_시나리오'!$H$3)*('d_시나리오'!$I$3-'d_시나리오'!$H$3)),'d_시나리오'!$J$3-SQRT((1-F1819)*('d_시나리오'!$J$3-'d_시나리오'!$H$3)*('d_시나리오'!$J$3-'d_시나리오'!$I$3))))</f>
        <v/>
      </c>
      <c r="H1819">
        <f>RAND()</f>
        <v/>
      </c>
      <c r="I1819">
        <f>IF('d_시나리오'!$J$4='d_시나리오'!$H$4,'d_시나리오'!$I$4,IF(H1819&lt;('d_시나리오'!$I$4-'d_시나리오'!$H$4)/('d_시나리오'!$J$4-'d_시나리오'!$H$4),'d_시나리오'!$H$4+SQRT(H1819*('d_시나리오'!$J$4-'d_시나리오'!$H$4)*('d_시나리오'!$I$4-'d_시나리오'!$H$4)),'d_시나리오'!$J$4-SQRT((1-H1819)*('d_시나리오'!$J$4-'d_시나리오'!$H$4)*('d_시나리오'!$J$4-'d_시나리오'!$I$4))))</f>
        <v/>
      </c>
      <c r="J1819">
        <f>RAND()</f>
        <v/>
      </c>
      <c r="K1819">
        <f>IF('d_시나리오'!$J$5='d_시나리오'!$H$5,'d_시나리오'!$I$5,IF(J1819&lt;('d_시나리오'!$I$5-'d_시나리오'!$H$5)/('d_시나리오'!$J$5-'d_시나리오'!$H$5),'d_시나리오'!$H$5+SQRT(J1819*('d_시나리오'!$J$5-'d_시나리오'!$H$5)*('d_시나리오'!$I$5-'d_시나리오'!$H$5)),'d_시나리오'!$J$5-SQRT((1-J1819)*('d_시나리오'!$J$5-'d_시나리오'!$H$5)*('d_시나리오'!$J$5-'d_시나리오'!$I$5))))</f>
        <v/>
      </c>
      <c r="L1819">
        <f>RAND()</f>
        <v/>
      </c>
      <c r="M1819">
        <f>IF('d_시나리오'!$J$6='d_시나리오'!$H$6,'d_시나리오'!$I$6,IF(L1819&lt;('d_시나리오'!$I$6-'d_시나리오'!$H$6)/('d_시나리오'!$J$6-'d_시나리오'!$H$6),'d_시나리오'!$H$6+SQRT(L1819*('d_시나리오'!$J$6-'d_시나리오'!$H$6)*('d_시나리오'!$I$6-'d_시나리오'!$H$6)),'d_시나리오'!$J$6-SQRT((1-L1819)*('d_시나리오'!$J$6-'d_시나리오'!$H$6)*('d_시나리오'!$J$6-'d_시나리오'!$I$6))))</f>
        <v/>
      </c>
      <c r="N1819">
        <f>INDEX('d_분포'!$B$2:$B$57,RANDBETWEEN(1,56))</f>
        <v/>
      </c>
      <c r="O1819">
        <f>BETAINV(RAND(),5,5)</f>
        <v/>
      </c>
      <c r="P1819">
        <f>'d_고정'!$B$1*'6_기대효과'!$H$7*('d_시나리오'!$I$7/'d_고정'!$B$2)*B1819</f>
        <v/>
      </c>
      <c r="Q1819">
        <f>P1819*C1819</f>
        <v/>
      </c>
      <c r="R1819">
        <f>P1819*E1819</f>
        <v/>
      </c>
      <c r="S1819">
        <f>R1819*G1819</f>
        <v/>
      </c>
      <c r="T1819">
        <f>Q1819+S1819</f>
        <v/>
      </c>
      <c r="U1819">
        <f>(Q1819*D1819+S1819*I1819)*(1-O1819)</f>
        <v/>
      </c>
      <c r="V1819">
        <f>(R1819*K1819*N1819+'d_고정'!$B$3*('6_기대효과'!$H$7/8)*N1819*'d_고정'!$B$10*M1819*('6_기대효과'!$K$7/'d_고정'!$B$9))*(1-O1819)</f>
        <v/>
      </c>
      <c r="W1819">
        <f>(S1819*I1819+R1819*MAX(K1819-'d_고정'!$B$10*M1819*('6_기대효과'!$K$7/'d_고정'!$B$9),0)*N1819)*(1-O1819)</f>
        <v/>
      </c>
      <c r="X1819">
        <f>U1819+V1819</f>
        <v/>
      </c>
      <c r="Y1819">
        <f>U1819/('d_고정'!$B$5*'6_기대효과'!$H$7/8)/'d_고정'!$B$6</f>
        <v/>
      </c>
      <c r="Z1819">
        <f>U1819/('d_고정'!$B$8*'6_기대효과'!$H$7/8)</f>
        <v/>
      </c>
    </row>
    <row r="1820">
      <c r="A1820">
        <f>RAND()</f>
        <v/>
      </c>
      <c r="B1820">
        <f>IF('d_시나리오'!$J$2='d_시나리오'!$H$2,'d_시나리오'!$I$2,IF(A1820&lt;('d_시나리오'!$I$2-'d_시나리오'!$H$2)/('d_시나리오'!$J$2-'d_시나리오'!$H$2),'d_시나리오'!$H$2+SQRT(A1820*('d_시나리오'!$J$2-'d_시나리오'!$H$2)*('d_시나리오'!$I$2-'d_시나리오'!$H$2)),'d_시나리오'!$J$2-SQRT((1-A1820)*('d_시나리오'!$J$2-'d_시나리오'!$H$2)*('d_시나리오'!$J$2-'d_시나리오'!$I$2))))</f>
        <v/>
      </c>
      <c r="C1820">
        <f>BETAINV(RAND(),2,6)</f>
        <v/>
      </c>
      <c r="D1820">
        <f>INDEX('d_분포'!$A$2:$A$28,RANDBETWEEN(1,27))</f>
        <v/>
      </c>
      <c r="E1820">
        <f>INDEX('d_분포'!$C$2:$C$5,RANDBETWEEN(1,4))*(0.9+0.2*RAND())</f>
        <v/>
      </c>
      <c r="F1820">
        <f>RAND()</f>
        <v/>
      </c>
      <c r="G1820">
        <f>IF('d_시나리오'!$J$3='d_시나리오'!$H$3,'d_시나리오'!$I$3,IF(F1820&lt;('d_시나리오'!$I$3-'d_시나리오'!$H$3)/('d_시나리오'!$J$3-'d_시나리오'!$H$3),'d_시나리오'!$H$3+SQRT(F1820*('d_시나리오'!$J$3-'d_시나리오'!$H$3)*('d_시나리오'!$I$3-'d_시나리오'!$H$3)),'d_시나리오'!$J$3-SQRT((1-F1820)*('d_시나리오'!$J$3-'d_시나리오'!$H$3)*('d_시나리오'!$J$3-'d_시나리오'!$I$3))))</f>
        <v/>
      </c>
      <c r="H1820">
        <f>RAND()</f>
        <v/>
      </c>
      <c r="I1820">
        <f>IF('d_시나리오'!$J$4='d_시나리오'!$H$4,'d_시나리오'!$I$4,IF(H1820&lt;('d_시나리오'!$I$4-'d_시나리오'!$H$4)/('d_시나리오'!$J$4-'d_시나리오'!$H$4),'d_시나리오'!$H$4+SQRT(H1820*('d_시나리오'!$J$4-'d_시나리오'!$H$4)*('d_시나리오'!$I$4-'d_시나리오'!$H$4)),'d_시나리오'!$J$4-SQRT((1-H1820)*('d_시나리오'!$J$4-'d_시나리오'!$H$4)*('d_시나리오'!$J$4-'d_시나리오'!$I$4))))</f>
        <v/>
      </c>
      <c r="J1820">
        <f>RAND()</f>
        <v/>
      </c>
      <c r="K1820">
        <f>IF('d_시나리오'!$J$5='d_시나리오'!$H$5,'d_시나리오'!$I$5,IF(J1820&lt;('d_시나리오'!$I$5-'d_시나리오'!$H$5)/('d_시나리오'!$J$5-'d_시나리오'!$H$5),'d_시나리오'!$H$5+SQRT(J1820*('d_시나리오'!$J$5-'d_시나리오'!$H$5)*('d_시나리오'!$I$5-'d_시나리오'!$H$5)),'d_시나리오'!$J$5-SQRT((1-J1820)*('d_시나리오'!$J$5-'d_시나리오'!$H$5)*('d_시나리오'!$J$5-'d_시나리오'!$I$5))))</f>
        <v/>
      </c>
      <c r="L1820">
        <f>RAND()</f>
        <v/>
      </c>
      <c r="M1820">
        <f>IF('d_시나리오'!$J$6='d_시나리오'!$H$6,'d_시나리오'!$I$6,IF(L1820&lt;('d_시나리오'!$I$6-'d_시나리오'!$H$6)/('d_시나리오'!$J$6-'d_시나리오'!$H$6),'d_시나리오'!$H$6+SQRT(L1820*('d_시나리오'!$J$6-'d_시나리오'!$H$6)*('d_시나리오'!$I$6-'d_시나리오'!$H$6)),'d_시나리오'!$J$6-SQRT((1-L1820)*('d_시나리오'!$J$6-'d_시나리오'!$H$6)*('d_시나리오'!$J$6-'d_시나리오'!$I$6))))</f>
        <v/>
      </c>
      <c r="N1820">
        <f>INDEX('d_분포'!$B$2:$B$57,RANDBETWEEN(1,56))</f>
        <v/>
      </c>
      <c r="O1820">
        <f>BETAINV(RAND(),5,5)</f>
        <v/>
      </c>
      <c r="P1820">
        <f>'d_고정'!$B$1*'6_기대효과'!$H$7*('d_시나리오'!$I$7/'d_고정'!$B$2)*B1820</f>
        <v/>
      </c>
      <c r="Q1820">
        <f>P1820*C1820</f>
        <v/>
      </c>
      <c r="R1820">
        <f>P1820*E1820</f>
        <v/>
      </c>
      <c r="S1820">
        <f>R1820*G1820</f>
        <v/>
      </c>
      <c r="T1820">
        <f>Q1820+S1820</f>
        <v/>
      </c>
      <c r="U1820">
        <f>(Q1820*D1820+S1820*I1820)*(1-O1820)</f>
        <v/>
      </c>
      <c r="V1820">
        <f>(R1820*K1820*N1820+'d_고정'!$B$3*('6_기대효과'!$H$7/8)*N1820*'d_고정'!$B$10*M1820*('6_기대효과'!$K$7/'d_고정'!$B$9))*(1-O1820)</f>
        <v/>
      </c>
      <c r="W1820">
        <f>(S1820*I1820+R1820*MAX(K1820-'d_고정'!$B$10*M1820*('6_기대효과'!$K$7/'d_고정'!$B$9),0)*N1820)*(1-O1820)</f>
        <v/>
      </c>
      <c r="X1820">
        <f>U1820+V1820</f>
        <v/>
      </c>
      <c r="Y1820">
        <f>U1820/('d_고정'!$B$5*'6_기대효과'!$H$7/8)/'d_고정'!$B$6</f>
        <v/>
      </c>
      <c r="Z1820">
        <f>U1820/('d_고정'!$B$8*'6_기대효과'!$H$7/8)</f>
        <v/>
      </c>
    </row>
    <row r="1821">
      <c r="A1821">
        <f>RAND()</f>
        <v/>
      </c>
      <c r="B1821">
        <f>IF('d_시나리오'!$J$2='d_시나리오'!$H$2,'d_시나리오'!$I$2,IF(A1821&lt;('d_시나리오'!$I$2-'d_시나리오'!$H$2)/('d_시나리오'!$J$2-'d_시나리오'!$H$2),'d_시나리오'!$H$2+SQRT(A1821*('d_시나리오'!$J$2-'d_시나리오'!$H$2)*('d_시나리오'!$I$2-'d_시나리오'!$H$2)),'d_시나리오'!$J$2-SQRT((1-A1821)*('d_시나리오'!$J$2-'d_시나리오'!$H$2)*('d_시나리오'!$J$2-'d_시나리오'!$I$2))))</f>
        <v/>
      </c>
      <c r="C1821">
        <f>BETAINV(RAND(),2,6)</f>
        <v/>
      </c>
      <c r="D1821">
        <f>INDEX('d_분포'!$A$2:$A$28,RANDBETWEEN(1,27))</f>
        <v/>
      </c>
      <c r="E1821">
        <f>INDEX('d_분포'!$C$2:$C$5,RANDBETWEEN(1,4))*(0.9+0.2*RAND())</f>
        <v/>
      </c>
      <c r="F1821">
        <f>RAND()</f>
        <v/>
      </c>
      <c r="G1821">
        <f>IF('d_시나리오'!$J$3='d_시나리오'!$H$3,'d_시나리오'!$I$3,IF(F1821&lt;('d_시나리오'!$I$3-'d_시나리오'!$H$3)/('d_시나리오'!$J$3-'d_시나리오'!$H$3),'d_시나리오'!$H$3+SQRT(F1821*('d_시나리오'!$J$3-'d_시나리오'!$H$3)*('d_시나리오'!$I$3-'d_시나리오'!$H$3)),'d_시나리오'!$J$3-SQRT((1-F1821)*('d_시나리오'!$J$3-'d_시나리오'!$H$3)*('d_시나리오'!$J$3-'d_시나리오'!$I$3))))</f>
        <v/>
      </c>
      <c r="H1821">
        <f>RAND()</f>
        <v/>
      </c>
      <c r="I1821">
        <f>IF('d_시나리오'!$J$4='d_시나리오'!$H$4,'d_시나리오'!$I$4,IF(H1821&lt;('d_시나리오'!$I$4-'d_시나리오'!$H$4)/('d_시나리오'!$J$4-'d_시나리오'!$H$4),'d_시나리오'!$H$4+SQRT(H1821*('d_시나리오'!$J$4-'d_시나리오'!$H$4)*('d_시나리오'!$I$4-'d_시나리오'!$H$4)),'d_시나리오'!$J$4-SQRT((1-H1821)*('d_시나리오'!$J$4-'d_시나리오'!$H$4)*('d_시나리오'!$J$4-'d_시나리오'!$I$4))))</f>
        <v/>
      </c>
      <c r="J1821">
        <f>RAND()</f>
        <v/>
      </c>
      <c r="K1821">
        <f>IF('d_시나리오'!$J$5='d_시나리오'!$H$5,'d_시나리오'!$I$5,IF(J1821&lt;('d_시나리오'!$I$5-'d_시나리오'!$H$5)/('d_시나리오'!$J$5-'d_시나리오'!$H$5),'d_시나리오'!$H$5+SQRT(J1821*('d_시나리오'!$J$5-'d_시나리오'!$H$5)*('d_시나리오'!$I$5-'d_시나리오'!$H$5)),'d_시나리오'!$J$5-SQRT((1-J1821)*('d_시나리오'!$J$5-'d_시나리오'!$H$5)*('d_시나리오'!$J$5-'d_시나리오'!$I$5))))</f>
        <v/>
      </c>
      <c r="L1821">
        <f>RAND()</f>
        <v/>
      </c>
      <c r="M1821">
        <f>IF('d_시나리오'!$J$6='d_시나리오'!$H$6,'d_시나리오'!$I$6,IF(L1821&lt;('d_시나리오'!$I$6-'d_시나리오'!$H$6)/('d_시나리오'!$J$6-'d_시나리오'!$H$6),'d_시나리오'!$H$6+SQRT(L1821*('d_시나리오'!$J$6-'d_시나리오'!$H$6)*('d_시나리오'!$I$6-'d_시나리오'!$H$6)),'d_시나리오'!$J$6-SQRT((1-L1821)*('d_시나리오'!$J$6-'d_시나리오'!$H$6)*('d_시나리오'!$J$6-'d_시나리오'!$I$6))))</f>
        <v/>
      </c>
      <c r="N1821">
        <f>INDEX('d_분포'!$B$2:$B$57,RANDBETWEEN(1,56))</f>
        <v/>
      </c>
      <c r="O1821">
        <f>BETAINV(RAND(),5,5)</f>
        <v/>
      </c>
      <c r="P1821">
        <f>'d_고정'!$B$1*'6_기대효과'!$H$7*('d_시나리오'!$I$7/'d_고정'!$B$2)*B1821</f>
        <v/>
      </c>
      <c r="Q1821">
        <f>P1821*C1821</f>
        <v/>
      </c>
      <c r="R1821">
        <f>P1821*E1821</f>
        <v/>
      </c>
      <c r="S1821">
        <f>R1821*G1821</f>
        <v/>
      </c>
      <c r="T1821">
        <f>Q1821+S1821</f>
        <v/>
      </c>
      <c r="U1821">
        <f>(Q1821*D1821+S1821*I1821)*(1-O1821)</f>
        <v/>
      </c>
      <c r="V1821">
        <f>(R1821*K1821*N1821+'d_고정'!$B$3*('6_기대효과'!$H$7/8)*N1821*'d_고정'!$B$10*M1821*('6_기대효과'!$K$7/'d_고정'!$B$9))*(1-O1821)</f>
        <v/>
      </c>
      <c r="W1821">
        <f>(S1821*I1821+R1821*MAX(K1821-'d_고정'!$B$10*M1821*('6_기대효과'!$K$7/'d_고정'!$B$9),0)*N1821)*(1-O1821)</f>
        <v/>
      </c>
      <c r="X1821">
        <f>U1821+V1821</f>
        <v/>
      </c>
      <c r="Y1821">
        <f>U1821/('d_고정'!$B$5*'6_기대효과'!$H$7/8)/'d_고정'!$B$6</f>
        <v/>
      </c>
      <c r="Z1821">
        <f>U1821/('d_고정'!$B$8*'6_기대효과'!$H$7/8)</f>
        <v/>
      </c>
    </row>
    <row r="1822">
      <c r="A1822">
        <f>RAND()</f>
        <v/>
      </c>
      <c r="B1822">
        <f>IF('d_시나리오'!$J$2='d_시나리오'!$H$2,'d_시나리오'!$I$2,IF(A1822&lt;('d_시나리오'!$I$2-'d_시나리오'!$H$2)/('d_시나리오'!$J$2-'d_시나리오'!$H$2),'d_시나리오'!$H$2+SQRT(A1822*('d_시나리오'!$J$2-'d_시나리오'!$H$2)*('d_시나리오'!$I$2-'d_시나리오'!$H$2)),'d_시나리오'!$J$2-SQRT((1-A1822)*('d_시나리오'!$J$2-'d_시나리오'!$H$2)*('d_시나리오'!$J$2-'d_시나리오'!$I$2))))</f>
        <v/>
      </c>
      <c r="C1822">
        <f>BETAINV(RAND(),2,6)</f>
        <v/>
      </c>
      <c r="D1822">
        <f>INDEX('d_분포'!$A$2:$A$28,RANDBETWEEN(1,27))</f>
        <v/>
      </c>
      <c r="E1822">
        <f>INDEX('d_분포'!$C$2:$C$5,RANDBETWEEN(1,4))*(0.9+0.2*RAND())</f>
        <v/>
      </c>
      <c r="F1822">
        <f>RAND()</f>
        <v/>
      </c>
      <c r="G1822">
        <f>IF('d_시나리오'!$J$3='d_시나리오'!$H$3,'d_시나리오'!$I$3,IF(F1822&lt;('d_시나리오'!$I$3-'d_시나리오'!$H$3)/('d_시나리오'!$J$3-'d_시나리오'!$H$3),'d_시나리오'!$H$3+SQRT(F1822*('d_시나리오'!$J$3-'d_시나리오'!$H$3)*('d_시나리오'!$I$3-'d_시나리오'!$H$3)),'d_시나리오'!$J$3-SQRT((1-F1822)*('d_시나리오'!$J$3-'d_시나리오'!$H$3)*('d_시나리오'!$J$3-'d_시나리오'!$I$3))))</f>
        <v/>
      </c>
      <c r="H1822">
        <f>RAND()</f>
        <v/>
      </c>
      <c r="I1822">
        <f>IF('d_시나리오'!$J$4='d_시나리오'!$H$4,'d_시나리오'!$I$4,IF(H1822&lt;('d_시나리오'!$I$4-'d_시나리오'!$H$4)/('d_시나리오'!$J$4-'d_시나리오'!$H$4),'d_시나리오'!$H$4+SQRT(H1822*('d_시나리오'!$J$4-'d_시나리오'!$H$4)*('d_시나리오'!$I$4-'d_시나리오'!$H$4)),'d_시나리오'!$J$4-SQRT((1-H1822)*('d_시나리오'!$J$4-'d_시나리오'!$H$4)*('d_시나리오'!$J$4-'d_시나리오'!$I$4))))</f>
        <v/>
      </c>
      <c r="J1822">
        <f>RAND()</f>
        <v/>
      </c>
      <c r="K1822">
        <f>IF('d_시나리오'!$J$5='d_시나리오'!$H$5,'d_시나리오'!$I$5,IF(J1822&lt;('d_시나리오'!$I$5-'d_시나리오'!$H$5)/('d_시나리오'!$J$5-'d_시나리오'!$H$5),'d_시나리오'!$H$5+SQRT(J1822*('d_시나리오'!$J$5-'d_시나리오'!$H$5)*('d_시나리오'!$I$5-'d_시나리오'!$H$5)),'d_시나리오'!$J$5-SQRT((1-J1822)*('d_시나리오'!$J$5-'d_시나리오'!$H$5)*('d_시나리오'!$J$5-'d_시나리오'!$I$5))))</f>
        <v/>
      </c>
      <c r="L1822">
        <f>RAND()</f>
        <v/>
      </c>
      <c r="M1822">
        <f>IF('d_시나리오'!$J$6='d_시나리오'!$H$6,'d_시나리오'!$I$6,IF(L1822&lt;('d_시나리오'!$I$6-'d_시나리오'!$H$6)/('d_시나리오'!$J$6-'d_시나리오'!$H$6),'d_시나리오'!$H$6+SQRT(L1822*('d_시나리오'!$J$6-'d_시나리오'!$H$6)*('d_시나리오'!$I$6-'d_시나리오'!$H$6)),'d_시나리오'!$J$6-SQRT((1-L1822)*('d_시나리오'!$J$6-'d_시나리오'!$H$6)*('d_시나리오'!$J$6-'d_시나리오'!$I$6))))</f>
        <v/>
      </c>
      <c r="N1822">
        <f>INDEX('d_분포'!$B$2:$B$57,RANDBETWEEN(1,56))</f>
        <v/>
      </c>
      <c r="O1822">
        <f>BETAINV(RAND(),5,5)</f>
        <v/>
      </c>
      <c r="P1822">
        <f>'d_고정'!$B$1*'6_기대효과'!$H$7*('d_시나리오'!$I$7/'d_고정'!$B$2)*B1822</f>
        <v/>
      </c>
      <c r="Q1822">
        <f>P1822*C1822</f>
        <v/>
      </c>
      <c r="R1822">
        <f>P1822*E1822</f>
        <v/>
      </c>
      <c r="S1822">
        <f>R1822*G1822</f>
        <v/>
      </c>
      <c r="T1822">
        <f>Q1822+S1822</f>
        <v/>
      </c>
      <c r="U1822">
        <f>(Q1822*D1822+S1822*I1822)*(1-O1822)</f>
        <v/>
      </c>
      <c r="V1822">
        <f>(R1822*K1822*N1822+'d_고정'!$B$3*('6_기대효과'!$H$7/8)*N1822*'d_고정'!$B$10*M1822*('6_기대효과'!$K$7/'d_고정'!$B$9))*(1-O1822)</f>
        <v/>
      </c>
      <c r="W1822">
        <f>(S1822*I1822+R1822*MAX(K1822-'d_고정'!$B$10*M1822*('6_기대효과'!$K$7/'d_고정'!$B$9),0)*N1822)*(1-O1822)</f>
        <v/>
      </c>
      <c r="X1822">
        <f>U1822+V1822</f>
        <v/>
      </c>
      <c r="Y1822">
        <f>U1822/('d_고정'!$B$5*'6_기대효과'!$H$7/8)/'d_고정'!$B$6</f>
        <v/>
      </c>
      <c r="Z1822">
        <f>U1822/('d_고정'!$B$8*'6_기대효과'!$H$7/8)</f>
        <v/>
      </c>
    </row>
    <row r="1823">
      <c r="A1823">
        <f>RAND()</f>
        <v/>
      </c>
      <c r="B1823">
        <f>IF('d_시나리오'!$J$2='d_시나리오'!$H$2,'d_시나리오'!$I$2,IF(A1823&lt;('d_시나리오'!$I$2-'d_시나리오'!$H$2)/('d_시나리오'!$J$2-'d_시나리오'!$H$2),'d_시나리오'!$H$2+SQRT(A1823*('d_시나리오'!$J$2-'d_시나리오'!$H$2)*('d_시나리오'!$I$2-'d_시나리오'!$H$2)),'d_시나리오'!$J$2-SQRT((1-A1823)*('d_시나리오'!$J$2-'d_시나리오'!$H$2)*('d_시나리오'!$J$2-'d_시나리오'!$I$2))))</f>
        <v/>
      </c>
      <c r="C1823">
        <f>BETAINV(RAND(),2,6)</f>
        <v/>
      </c>
      <c r="D1823">
        <f>INDEX('d_분포'!$A$2:$A$28,RANDBETWEEN(1,27))</f>
        <v/>
      </c>
      <c r="E1823">
        <f>INDEX('d_분포'!$C$2:$C$5,RANDBETWEEN(1,4))*(0.9+0.2*RAND())</f>
        <v/>
      </c>
      <c r="F1823">
        <f>RAND()</f>
        <v/>
      </c>
      <c r="G1823">
        <f>IF('d_시나리오'!$J$3='d_시나리오'!$H$3,'d_시나리오'!$I$3,IF(F1823&lt;('d_시나리오'!$I$3-'d_시나리오'!$H$3)/('d_시나리오'!$J$3-'d_시나리오'!$H$3),'d_시나리오'!$H$3+SQRT(F1823*('d_시나리오'!$J$3-'d_시나리오'!$H$3)*('d_시나리오'!$I$3-'d_시나리오'!$H$3)),'d_시나리오'!$J$3-SQRT((1-F1823)*('d_시나리오'!$J$3-'d_시나리오'!$H$3)*('d_시나리오'!$J$3-'d_시나리오'!$I$3))))</f>
        <v/>
      </c>
      <c r="H1823">
        <f>RAND()</f>
        <v/>
      </c>
      <c r="I1823">
        <f>IF('d_시나리오'!$J$4='d_시나리오'!$H$4,'d_시나리오'!$I$4,IF(H1823&lt;('d_시나리오'!$I$4-'d_시나리오'!$H$4)/('d_시나리오'!$J$4-'d_시나리오'!$H$4),'d_시나리오'!$H$4+SQRT(H1823*('d_시나리오'!$J$4-'d_시나리오'!$H$4)*('d_시나리오'!$I$4-'d_시나리오'!$H$4)),'d_시나리오'!$J$4-SQRT((1-H1823)*('d_시나리오'!$J$4-'d_시나리오'!$H$4)*('d_시나리오'!$J$4-'d_시나리오'!$I$4))))</f>
        <v/>
      </c>
      <c r="J1823">
        <f>RAND()</f>
        <v/>
      </c>
      <c r="K1823">
        <f>IF('d_시나리오'!$J$5='d_시나리오'!$H$5,'d_시나리오'!$I$5,IF(J1823&lt;('d_시나리오'!$I$5-'d_시나리오'!$H$5)/('d_시나리오'!$J$5-'d_시나리오'!$H$5),'d_시나리오'!$H$5+SQRT(J1823*('d_시나리오'!$J$5-'d_시나리오'!$H$5)*('d_시나리오'!$I$5-'d_시나리오'!$H$5)),'d_시나리오'!$J$5-SQRT((1-J1823)*('d_시나리오'!$J$5-'d_시나리오'!$H$5)*('d_시나리오'!$J$5-'d_시나리오'!$I$5))))</f>
        <v/>
      </c>
      <c r="L1823">
        <f>RAND()</f>
        <v/>
      </c>
      <c r="M1823">
        <f>IF('d_시나리오'!$J$6='d_시나리오'!$H$6,'d_시나리오'!$I$6,IF(L1823&lt;('d_시나리오'!$I$6-'d_시나리오'!$H$6)/('d_시나리오'!$J$6-'d_시나리오'!$H$6),'d_시나리오'!$H$6+SQRT(L1823*('d_시나리오'!$J$6-'d_시나리오'!$H$6)*('d_시나리오'!$I$6-'d_시나리오'!$H$6)),'d_시나리오'!$J$6-SQRT((1-L1823)*('d_시나리오'!$J$6-'d_시나리오'!$H$6)*('d_시나리오'!$J$6-'d_시나리오'!$I$6))))</f>
        <v/>
      </c>
      <c r="N1823">
        <f>INDEX('d_분포'!$B$2:$B$57,RANDBETWEEN(1,56))</f>
        <v/>
      </c>
      <c r="O1823">
        <f>BETAINV(RAND(),5,5)</f>
        <v/>
      </c>
      <c r="P1823">
        <f>'d_고정'!$B$1*'6_기대효과'!$H$7*('d_시나리오'!$I$7/'d_고정'!$B$2)*B1823</f>
        <v/>
      </c>
      <c r="Q1823">
        <f>P1823*C1823</f>
        <v/>
      </c>
      <c r="R1823">
        <f>P1823*E1823</f>
        <v/>
      </c>
      <c r="S1823">
        <f>R1823*G1823</f>
        <v/>
      </c>
      <c r="T1823">
        <f>Q1823+S1823</f>
        <v/>
      </c>
      <c r="U1823">
        <f>(Q1823*D1823+S1823*I1823)*(1-O1823)</f>
        <v/>
      </c>
      <c r="V1823">
        <f>(R1823*K1823*N1823+'d_고정'!$B$3*('6_기대효과'!$H$7/8)*N1823*'d_고정'!$B$10*M1823*('6_기대효과'!$K$7/'d_고정'!$B$9))*(1-O1823)</f>
        <v/>
      </c>
      <c r="W1823">
        <f>(S1823*I1823+R1823*MAX(K1823-'d_고정'!$B$10*M1823*('6_기대효과'!$K$7/'d_고정'!$B$9),0)*N1823)*(1-O1823)</f>
        <v/>
      </c>
      <c r="X1823">
        <f>U1823+V1823</f>
        <v/>
      </c>
      <c r="Y1823">
        <f>U1823/('d_고정'!$B$5*'6_기대효과'!$H$7/8)/'d_고정'!$B$6</f>
        <v/>
      </c>
      <c r="Z1823">
        <f>U1823/('d_고정'!$B$8*'6_기대효과'!$H$7/8)</f>
        <v/>
      </c>
    </row>
    <row r="1824">
      <c r="A1824">
        <f>RAND()</f>
        <v/>
      </c>
      <c r="B1824">
        <f>IF('d_시나리오'!$J$2='d_시나리오'!$H$2,'d_시나리오'!$I$2,IF(A1824&lt;('d_시나리오'!$I$2-'d_시나리오'!$H$2)/('d_시나리오'!$J$2-'d_시나리오'!$H$2),'d_시나리오'!$H$2+SQRT(A1824*('d_시나리오'!$J$2-'d_시나리오'!$H$2)*('d_시나리오'!$I$2-'d_시나리오'!$H$2)),'d_시나리오'!$J$2-SQRT((1-A1824)*('d_시나리오'!$J$2-'d_시나리오'!$H$2)*('d_시나리오'!$J$2-'d_시나리오'!$I$2))))</f>
        <v/>
      </c>
      <c r="C1824">
        <f>BETAINV(RAND(),2,6)</f>
        <v/>
      </c>
      <c r="D1824">
        <f>INDEX('d_분포'!$A$2:$A$28,RANDBETWEEN(1,27))</f>
        <v/>
      </c>
      <c r="E1824">
        <f>INDEX('d_분포'!$C$2:$C$5,RANDBETWEEN(1,4))*(0.9+0.2*RAND())</f>
        <v/>
      </c>
      <c r="F1824">
        <f>RAND()</f>
        <v/>
      </c>
      <c r="G1824">
        <f>IF('d_시나리오'!$J$3='d_시나리오'!$H$3,'d_시나리오'!$I$3,IF(F1824&lt;('d_시나리오'!$I$3-'d_시나리오'!$H$3)/('d_시나리오'!$J$3-'d_시나리오'!$H$3),'d_시나리오'!$H$3+SQRT(F1824*('d_시나리오'!$J$3-'d_시나리오'!$H$3)*('d_시나리오'!$I$3-'d_시나리오'!$H$3)),'d_시나리오'!$J$3-SQRT((1-F1824)*('d_시나리오'!$J$3-'d_시나리오'!$H$3)*('d_시나리오'!$J$3-'d_시나리오'!$I$3))))</f>
        <v/>
      </c>
      <c r="H1824">
        <f>RAND()</f>
        <v/>
      </c>
      <c r="I1824">
        <f>IF('d_시나리오'!$J$4='d_시나리오'!$H$4,'d_시나리오'!$I$4,IF(H1824&lt;('d_시나리오'!$I$4-'d_시나리오'!$H$4)/('d_시나리오'!$J$4-'d_시나리오'!$H$4),'d_시나리오'!$H$4+SQRT(H1824*('d_시나리오'!$J$4-'d_시나리오'!$H$4)*('d_시나리오'!$I$4-'d_시나리오'!$H$4)),'d_시나리오'!$J$4-SQRT((1-H1824)*('d_시나리오'!$J$4-'d_시나리오'!$H$4)*('d_시나리오'!$J$4-'d_시나리오'!$I$4))))</f>
        <v/>
      </c>
      <c r="J1824">
        <f>RAND()</f>
        <v/>
      </c>
      <c r="K1824">
        <f>IF('d_시나리오'!$J$5='d_시나리오'!$H$5,'d_시나리오'!$I$5,IF(J1824&lt;('d_시나리오'!$I$5-'d_시나리오'!$H$5)/('d_시나리오'!$J$5-'d_시나리오'!$H$5),'d_시나리오'!$H$5+SQRT(J1824*('d_시나리오'!$J$5-'d_시나리오'!$H$5)*('d_시나리오'!$I$5-'d_시나리오'!$H$5)),'d_시나리오'!$J$5-SQRT((1-J1824)*('d_시나리오'!$J$5-'d_시나리오'!$H$5)*('d_시나리오'!$J$5-'d_시나리오'!$I$5))))</f>
        <v/>
      </c>
      <c r="L1824">
        <f>RAND()</f>
        <v/>
      </c>
      <c r="M1824">
        <f>IF('d_시나리오'!$J$6='d_시나리오'!$H$6,'d_시나리오'!$I$6,IF(L1824&lt;('d_시나리오'!$I$6-'d_시나리오'!$H$6)/('d_시나리오'!$J$6-'d_시나리오'!$H$6),'d_시나리오'!$H$6+SQRT(L1824*('d_시나리오'!$J$6-'d_시나리오'!$H$6)*('d_시나리오'!$I$6-'d_시나리오'!$H$6)),'d_시나리오'!$J$6-SQRT((1-L1824)*('d_시나리오'!$J$6-'d_시나리오'!$H$6)*('d_시나리오'!$J$6-'d_시나리오'!$I$6))))</f>
        <v/>
      </c>
      <c r="N1824">
        <f>INDEX('d_분포'!$B$2:$B$57,RANDBETWEEN(1,56))</f>
        <v/>
      </c>
      <c r="O1824">
        <f>BETAINV(RAND(),5,5)</f>
        <v/>
      </c>
      <c r="P1824">
        <f>'d_고정'!$B$1*'6_기대효과'!$H$7*('d_시나리오'!$I$7/'d_고정'!$B$2)*B1824</f>
        <v/>
      </c>
      <c r="Q1824">
        <f>P1824*C1824</f>
        <v/>
      </c>
      <c r="R1824">
        <f>P1824*E1824</f>
        <v/>
      </c>
      <c r="S1824">
        <f>R1824*G1824</f>
        <v/>
      </c>
      <c r="T1824">
        <f>Q1824+S1824</f>
        <v/>
      </c>
      <c r="U1824">
        <f>(Q1824*D1824+S1824*I1824)*(1-O1824)</f>
        <v/>
      </c>
      <c r="V1824">
        <f>(R1824*K1824*N1824+'d_고정'!$B$3*('6_기대효과'!$H$7/8)*N1824*'d_고정'!$B$10*M1824*('6_기대효과'!$K$7/'d_고정'!$B$9))*(1-O1824)</f>
        <v/>
      </c>
      <c r="W1824">
        <f>(S1824*I1824+R1824*MAX(K1824-'d_고정'!$B$10*M1824*('6_기대효과'!$K$7/'d_고정'!$B$9),0)*N1824)*(1-O1824)</f>
        <v/>
      </c>
      <c r="X1824">
        <f>U1824+V1824</f>
        <v/>
      </c>
      <c r="Y1824">
        <f>U1824/('d_고정'!$B$5*'6_기대효과'!$H$7/8)/'d_고정'!$B$6</f>
        <v/>
      </c>
      <c r="Z1824">
        <f>U1824/('d_고정'!$B$8*'6_기대효과'!$H$7/8)</f>
        <v/>
      </c>
    </row>
    <row r="1825">
      <c r="A1825">
        <f>RAND()</f>
        <v/>
      </c>
      <c r="B1825">
        <f>IF('d_시나리오'!$J$2='d_시나리오'!$H$2,'d_시나리오'!$I$2,IF(A1825&lt;('d_시나리오'!$I$2-'d_시나리오'!$H$2)/('d_시나리오'!$J$2-'d_시나리오'!$H$2),'d_시나리오'!$H$2+SQRT(A1825*('d_시나리오'!$J$2-'d_시나리오'!$H$2)*('d_시나리오'!$I$2-'d_시나리오'!$H$2)),'d_시나리오'!$J$2-SQRT((1-A1825)*('d_시나리오'!$J$2-'d_시나리오'!$H$2)*('d_시나리오'!$J$2-'d_시나리오'!$I$2))))</f>
        <v/>
      </c>
      <c r="C1825">
        <f>BETAINV(RAND(),2,6)</f>
        <v/>
      </c>
      <c r="D1825">
        <f>INDEX('d_분포'!$A$2:$A$28,RANDBETWEEN(1,27))</f>
        <v/>
      </c>
      <c r="E1825">
        <f>INDEX('d_분포'!$C$2:$C$5,RANDBETWEEN(1,4))*(0.9+0.2*RAND())</f>
        <v/>
      </c>
      <c r="F1825">
        <f>RAND()</f>
        <v/>
      </c>
      <c r="G1825">
        <f>IF('d_시나리오'!$J$3='d_시나리오'!$H$3,'d_시나리오'!$I$3,IF(F1825&lt;('d_시나리오'!$I$3-'d_시나리오'!$H$3)/('d_시나리오'!$J$3-'d_시나리오'!$H$3),'d_시나리오'!$H$3+SQRT(F1825*('d_시나리오'!$J$3-'d_시나리오'!$H$3)*('d_시나리오'!$I$3-'d_시나리오'!$H$3)),'d_시나리오'!$J$3-SQRT((1-F1825)*('d_시나리오'!$J$3-'d_시나리오'!$H$3)*('d_시나리오'!$J$3-'d_시나리오'!$I$3))))</f>
        <v/>
      </c>
      <c r="H1825">
        <f>RAND()</f>
        <v/>
      </c>
      <c r="I1825">
        <f>IF('d_시나리오'!$J$4='d_시나리오'!$H$4,'d_시나리오'!$I$4,IF(H1825&lt;('d_시나리오'!$I$4-'d_시나리오'!$H$4)/('d_시나리오'!$J$4-'d_시나리오'!$H$4),'d_시나리오'!$H$4+SQRT(H1825*('d_시나리오'!$J$4-'d_시나리오'!$H$4)*('d_시나리오'!$I$4-'d_시나리오'!$H$4)),'d_시나리오'!$J$4-SQRT((1-H1825)*('d_시나리오'!$J$4-'d_시나리오'!$H$4)*('d_시나리오'!$J$4-'d_시나리오'!$I$4))))</f>
        <v/>
      </c>
      <c r="J1825">
        <f>RAND()</f>
        <v/>
      </c>
      <c r="K1825">
        <f>IF('d_시나리오'!$J$5='d_시나리오'!$H$5,'d_시나리오'!$I$5,IF(J1825&lt;('d_시나리오'!$I$5-'d_시나리오'!$H$5)/('d_시나리오'!$J$5-'d_시나리오'!$H$5),'d_시나리오'!$H$5+SQRT(J1825*('d_시나리오'!$J$5-'d_시나리오'!$H$5)*('d_시나리오'!$I$5-'d_시나리오'!$H$5)),'d_시나리오'!$J$5-SQRT((1-J1825)*('d_시나리오'!$J$5-'d_시나리오'!$H$5)*('d_시나리오'!$J$5-'d_시나리오'!$I$5))))</f>
        <v/>
      </c>
      <c r="L1825">
        <f>RAND()</f>
        <v/>
      </c>
      <c r="M1825">
        <f>IF('d_시나리오'!$J$6='d_시나리오'!$H$6,'d_시나리오'!$I$6,IF(L1825&lt;('d_시나리오'!$I$6-'d_시나리오'!$H$6)/('d_시나리오'!$J$6-'d_시나리오'!$H$6),'d_시나리오'!$H$6+SQRT(L1825*('d_시나리오'!$J$6-'d_시나리오'!$H$6)*('d_시나리오'!$I$6-'d_시나리오'!$H$6)),'d_시나리오'!$J$6-SQRT((1-L1825)*('d_시나리오'!$J$6-'d_시나리오'!$H$6)*('d_시나리오'!$J$6-'d_시나리오'!$I$6))))</f>
        <v/>
      </c>
      <c r="N1825">
        <f>INDEX('d_분포'!$B$2:$B$57,RANDBETWEEN(1,56))</f>
        <v/>
      </c>
      <c r="O1825">
        <f>BETAINV(RAND(),5,5)</f>
        <v/>
      </c>
      <c r="P1825">
        <f>'d_고정'!$B$1*'6_기대효과'!$H$7*('d_시나리오'!$I$7/'d_고정'!$B$2)*B1825</f>
        <v/>
      </c>
      <c r="Q1825">
        <f>P1825*C1825</f>
        <v/>
      </c>
      <c r="R1825">
        <f>P1825*E1825</f>
        <v/>
      </c>
      <c r="S1825">
        <f>R1825*G1825</f>
        <v/>
      </c>
      <c r="T1825">
        <f>Q1825+S1825</f>
        <v/>
      </c>
      <c r="U1825">
        <f>(Q1825*D1825+S1825*I1825)*(1-O1825)</f>
        <v/>
      </c>
      <c r="V1825">
        <f>(R1825*K1825*N1825+'d_고정'!$B$3*('6_기대효과'!$H$7/8)*N1825*'d_고정'!$B$10*M1825*('6_기대효과'!$K$7/'d_고정'!$B$9))*(1-O1825)</f>
        <v/>
      </c>
      <c r="W1825">
        <f>(S1825*I1825+R1825*MAX(K1825-'d_고정'!$B$10*M1825*('6_기대효과'!$K$7/'d_고정'!$B$9),0)*N1825)*(1-O1825)</f>
        <v/>
      </c>
      <c r="X1825">
        <f>U1825+V1825</f>
        <v/>
      </c>
      <c r="Y1825">
        <f>U1825/('d_고정'!$B$5*'6_기대효과'!$H$7/8)/'d_고정'!$B$6</f>
        <v/>
      </c>
      <c r="Z1825">
        <f>U1825/('d_고정'!$B$8*'6_기대효과'!$H$7/8)</f>
        <v/>
      </c>
    </row>
    <row r="1826">
      <c r="A1826">
        <f>RAND()</f>
        <v/>
      </c>
      <c r="B1826">
        <f>IF('d_시나리오'!$J$2='d_시나리오'!$H$2,'d_시나리오'!$I$2,IF(A1826&lt;('d_시나리오'!$I$2-'d_시나리오'!$H$2)/('d_시나리오'!$J$2-'d_시나리오'!$H$2),'d_시나리오'!$H$2+SQRT(A1826*('d_시나리오'!$J$2-'d_시나리오'!$H$2)*('d_시나리오'!$I$2-'d_시나리오'!$H$2)),'d_시나리오'!$J$2-SQRT((1-A1826)*('d_시나리오'!$J$2-'d_시나리오'!$H$2)*('d_시나리오'!$J$2-'d_시나리오'!$I$2))))</f>
        <v/>
      </c>
      <c r="C1826">
        <f>BETAINV(RAND(),2,6)</f>
        <v/>
      </c>
      <c r="D1826">
        <f>INDEX('d_분포'!$A$2:$A$28,RANDBETWEEN(1,27))</f>
        <v/>
      </c>
      <c r="E1826">
        <f>INDEX('d_분포'!$C$2:$C$5,RANDBETWEEN(1,4))*(0.9+0.2*RAND())</f>
        <v/>
      </c>
      <c r="F1826">
        <f>RAND()</f>
        <v/>
      </c>
      <c r="G1826">
        <f>IF('d_시나리오'!$J$3='d_시나리오'!$H$3,'d_시나리오'!$I$3,IF(F1826&lt;('d_시나리오'!$I$3-'d_시나리오'!$H$3)/('d_시나리오'!$J$3-'d_시나리오'!$H$3),'d_시나리오'!$H$3+SQRT(F1826*('d_시나리오'!$J$3-'d_시나리오'!$H$3)*('d_시나리오'!$I$3-'d_시나리오'!$H$3)),'d_시나리오'!$J$3-SQRT((1-F1826)*('d_시나리오'!$J$3-'d_시나리오'!$H$3)*('d_시나리오'!$J$3-'d_시나리오'!$I$3))))</f>
        <v/>
      </c>
      <c r="H1826">
        <f>RAND()</f>
        <v/>
      </c>
      <c r="I1826">
        <f>IF('d_시나리오'!$J$4='d_시나리오'!$H$4,'d_시나리오'!$I$4,IF(H1826&lt;('d_시나리오'!$I$4-'d_시나리오'!$H$4)/('d_시나리오'!$J$4-'d_시나리오'!$H$4),'d_시나리오'!$H$4+SQRT(H1826*('d_시나리오'!$J$4-'d_시나리오'!$H$4)*('d_시나리오'!$I$4-'d_시나리오'!$H$4)),'d_시나리오'!$J$4-SQRT((1-H1826)*('d_시나리오'!$J$4-'d_시나리오'!$H$4)*('d_시나리오'!$J$4-'d_시나리오'!$I$4))))</f>
        <v/>
      </c>
      <c r="J1826">
        <f>RAND()</f>
        <v/>
      </c>
      <c r="K1826">
        <f>IF('d_시나리오'!$J$5='d_시나리오'!$H$5,'d_시나리오'!$I$5,IF(J1826&lt;('d_시나리오'!$I$5-'d_시나리오'!$H$5)/('d_시나리오'!$J$5-'d_시나리오'!$H$5),'d_시나리오'!$H$5+SQRT(J1826*('d_시나리오'!$J$5-'d_시나리오'!$H$5)*('d_시나리오'!$I$5-'d_시나리오'!$H$5)),'d_시나리오'!$J$5-SQRT((1-J1826)*('d_시나리오'!$J$5-'d_시나리오'!$H$5)*('d_시나리오'!$J$5-'d_시나리오'!$I$5))))</f>
        <v/>
      </c>
      <c r="L1826">
        <f>RAND()</f>
        <v/>
      </c>
      <c r="M1826">
        <f>IF('d_시나리오'!$J$6='d_시나리오'!$H$6,'d_시나리오'!$I$6,IF(L1826&lt;('d_시나리오'!$I$6-'d_시나리오'!$H$6)/('d_시나리오'!$J$6-'d_시나리오'!$H$6),'d_시나리오'!$H$6+SQRT(L1826*('d_시나리오'!$J$6-'d_시나리오'!$H$6)*('d_시나리오'!$I$6-'d_시나리오'!$H$6)),'d_시나리오'!$J$6-SQRT((1-L1826)*('d_시나리오'!$J$6-'d_시나리오'!$H$6)*('d_시나리오'!$J$6-'d_시나리오'!$I$6))))</f>
        <v/>
      </c>
      <c r="N1826">
        <f>INDEX('d_분포'!$B$2:$B$57,RANDBETWEEN(1,56))</f>
        <v/>
      </c>
      <c r="O1826">
        <f>BETAINV(RAND(),5,5)</f>
        <v/>
      </c>
      <c r="P1826">
        <f>'d_고정'!$B$1*'6_기대효과'!$H$7*('d_시나리오'!$I$7/'d_고정'!$B$2)*B1826</f>
        <v/>
      </c>
      <c r="Q1826">
        <f>P1826*C1826</f>
        <v/>
      </c>
      <c r="R1826">
        <f>P1826*E1826</f>
        <v/>
      </c>
      <c r="S1826">
        <f>R1826*G1826</f>
        <v/>
      </c>
      <c r="T1826">
        <f>Q1826+S1826</f>
        <v/>
      </c>
      <c r="U1826">
        <f>(Q1826*D1826+S1826*I1826)*(1-O1826)</f>
        <v/>
      </c>
      <c r="V1826">
        <f>(R1826*K1826*N1826+'d_고정'!$B$3*('6_기대효과'!$H$7/8)*N1826*'d_고정'!$B$10*M1826*('6_기대효과'!$K$7/'d_고정'!$B$9))*(1-O1826)</f>
        <v/>
      </c>
      <c r="W1826">
        <f>(S1826*I1826+R1826*MAX(K1826-'d_고정'!$B$10*M1826*('6_기대효과'!$K$7/'d_고정'!$B$9),0)*N1826)*(1-O1826)</f>
        <v/>
      </c>
      <c r="X1826">
        <f>U1826+V1826</f>
        <v/>
      </c>
      <c r="Y1826">
        <f>U1826/('d_고정'!$B$5*'6_기대효과'!$H$7/8)/'d_고정'!$B$6</f>
        <v/>
      </c>
      <c r="Z1826">
        <f>U1826/('d_고정'!$B$8*'6_기대효과'!$H$7/8)</f>
        <v/>
      </c>
    </row>
    <row r="1827">
      <c r="A1827">
        <f>RAND()</f>
        <v/>
      </c>
      <c r="B1827">
        <f>IF('d_시나리오'!$J$2='d_시나리오'!$H$2,'d_시나리오'!$I$2,IF(A1827&lt;('d_시나리오'!$I$2-'d_시나리오'!$H$2)/('d_시나리오'!$J$2-'d_시나리오'!$H$2),'d_시나리오'!$H$2+SQRT(A1827*('d_시나리오'!$J$2-'d_시나리오'!$H$2)*('d_시나리오'!$I$2-'d_시나리오'!$H$2)),'d_시나리오'!$J$2-SQRT((1-A1827)*('d_시나리오'!$J$2-'d_시나리오'!$H$2)*('d_시나리오'!$J$2-'d_시나리오'!$I$2))))</f>
        <v/>
      </c>
      <c r="C1827">
        <f>BETAINV(RAND(),2,6)</f>
        <v/>
      </c>
      <c r="D1827">
        <f>INDEX('d_분포'!$A$2:$A$28,RANDBETWEEN(1,27))</f>
        <v/>
      </c>
      <c r="E1827">
        <f>INDEX('d_분포'!$C$2:$C$5,RANDBETWEEN(1,4))*(0.9+0.2*RAND())</f>
        <v/>
      </c>
      <c r="F1827">
        <f>RAND()</f>
        <v/>
      </c>
      <c r="G1827">
        <f>IF('d_시나리오'!$J$3='d_시나리오'!$H$3,'d_시나리오'!$I$3,IF(F1827&lt;('d_시나리오'!$I$3-'d_시나리오'!$H$3)/('d_시나리오'!$J$3-'d_시나리오'!$H$3),'d_시나리오'!$H$3+SQRT(F1827*('d_시나리오'!$J$3-'d_시나리오'!$H$3)*('d_시나리오'!$I$3-'d_시나리오'!$H$3)),'d_시나리오'!$J$3-SQRT((1-F1827)*('d_시나리오'!$J$3-'d_시나리오'!$H$3)*('d_시나리오'!$J$3-'d_시나리오'!$I$3))))</f>
        <v/>
      </c>
      <c r="H1827">
        <f>RAND()</f>
        <v/>
      </c>
      <c r="I1827">
        <f>IF('d_시나리오'!$J$4='d_시나리오'!$H$4,'d_시나리오'!$I$4,IF(H1827&lt;('d_시나리오'!$I$4-'d_시나리오'!$H$4)/('d_시나리오'!$J$4-'d_시나리오'!$H$4),'d_시나리오'!$H$4+SQRT(H1827*('d_시나리오'!$J$4-'d_시나리오'!$H$4)*('d_시나리오'!$I$4-'d_시나리오'!$H$4)),'d_시나리오'!$J$4-SQRT((1-H1827)*('d_시나리오'!$J$4-'d_시나리오'!$H$4)*('d_시나리오'!$J$4-'d_시나리오'!$I$4))))</f>
        <v/>
      </c>
      <c r="J1827">
        <f>RAND()</f>
        <v/>
      </c>
      <c r="K1827">
        <f>IF('d_시나리오'!$J$5='d_시나리오'!$H$5,'d_시나리오'!$I$5,IF(J1827&lt;('d_시나리오'!$I$5-'d_시나리오'!$H$5)/('d_시나리오'!$J$5-'d_시나리오'!$H$5),'d_시나리오'!$H$5+SQRT(J1827*('d_시나리오'!$J$5-'d_시나리오'!$H$5)*('d_시나리오'!$I$5-'d_시나리오'!$H$5)),'d_시나리오'!$J$5-SQRT((1-J1827)*('d_시나리오'!$J$5-'d_시나리오'!$H$5)*('d_시나리오'!$J$5-'d_시나리오'!$I$5))))</f>
        <v/>
      </c>
      <c r="L1827">
        <f>RAND()</f>
        <v/>
      </c>
      <c r="M1827">
        <f>IF('d_시나리오'!$J$6='d_시나리오'!$H$6,'d_시나리오'!$I$6,IF(L1827&lt;('d_시나리오'!$I$6-'d_시나리오'!$H$6)/('d_시나리오'!$J$6-'d_시나리오'!$H$6),'d_시나리오'!$H$6+SQRT(L1827*('d_시나리오'!$J$6-'d_시나리오'!$H$6)*('d_시나리오'!$I$6-'d_시나리오'!$H$6)),'d_시나리오'!$J$6-SQRT((1-L1827)*('d_시나리오'!$J$6-'d_시나리오'!$H$6)*('d_시나리오'!$J$6-'d_시나리오'!$I$6))))</f>
        <v/>
      </c>
      <c r="N1827">
        <f>INDEX('d_분포'!$B$2:$B$57,RANDBETWEEN(1,56))</f>
        <v/>
      </c>
      <c r="O1827">
        <f>BETAINV(RAND(),5,5)</f>
        <v/>
      </c>
      <c r="P1827">
        <f>'d_고정'!$B$1*'6_기대효과'!$H$7*('d_시나리오'!$I$7/'d_고정'!$B$2)*B1827</f>
        <v/>
      </c>
      <c r="Q1827">
        <f>P1827*C1827</f>
        <v/>
      </c>
      <c r="R1827">
        <f>P1827*E1827</f>
        <v/>
      </c>
      <c r="S1827">
        <f>R1827*G1827</f>
        <v/>
      </c>
      <c r="T1827">
        <f>Q1827+S1827</f>
        <v/>
      </c>
      <c r="U1827">
        <f>(Q1827*D1827+S1827*I1827)*(1-O1827)</f>
        <v/>
      </c>
      <c r="V1827">
        <f>(R1827*K1827*N1827+'d_고정'!$B$3*('6_기대효과'!$H$7/8)*N1827*'d_고정'!$B$10*M1827*('6_기대효과'!$K$7/'d_고정'!$B$9))*(1-O1827)</f>
        <v/>
      </c>
      <c r="W1827">
        <f>(S1827*I1827+R1827*MAX(K1827-'d_고정'!$B$10*M1827*('6_기대효과'!$K$7/'d_고정'!$B$9),0)*N1827)*(1-O1827)</f>
        <v/>
      </c>
      <c r="X1827">
        <f>U1827+V1827</f>
        <v/>
      </c>
      <c r="Y1827">
        <f>U1827/('d_고정'!$B$5*'6_기대효과'!$H$7/8)/'d_고정'!$B$6</f>
        <v/>
      </c>
      <c r="Z1827">
        <f>U1827/('d_고정'!$B$8*'6_기대효과'!$H$7/8)</f>
        <v/>
      </c>
    </row>
    <row r="1828">
      <c r="A1828">
        <f>RAND()</f>
        <v/>
      </c>
      <c r="B1828">
        <f>IF('d_시나리오'!$J$2='d_시나리오'!$H$2,'d_시나리오'!$I$2,IF(A1828&lt;('d_시나리오'!$I$2-'d_시나리오'!$H$2)/('d_시나리오'!$J$2-'d_시나리오'!$H$2),'d_시나리오'!$H$2+SQRT(A1828*('d_시나리오'!$J$2-'d_시나리오'!$H$2)*('d_시나리오'!$I$2-'d_시나리오'!$H$2)),'d_시나리오'!$J$2-SQRT((1-A1828)*('d_시나리오'!$J$2-'d_시나리오'!$H$2)*('d_시나리오'!$J$2-'d_시나리오'!$I$2))))</f>
        <v/>
      </c>
      <c r="C1828">
        <f>BETAINV(RAND(),2,6)</f>
        <v/>
      </c>
      <c r="D1828">
        <f>INDEX('d_분포'!$A$2:$A$28,RANDBETWEEN(1,27))</f>
        <v/>
      </c>
      <c r="E1828">
        <f>INDEX('d_분포'!$C$2:$C$5,RANDBETWEEN(1,4))*(0.9+0.2*RAND())</f>
        <v/>
      </c>
      <c r="F1828">
        <f>RAND()</f>
        <v/>
      </c>
      <c r="G1828">
        <f>IF('d_시나리오'!$J$3='d_시나리오'!$H$3,'d_시나리오'!$I$3,IF(F1828&lt;('d_시나리오'!$I$3-'d_시나리오'!$H$3)/('d_시나리오'!$J$3-'d_시나리오'!$H$3),'d_시나리오'!$H$3+SQRT(F1828*('d_시나리오'!$J$3-'d_시나리오'!$H$3)*('d_시나리오'!$I$3-'d_시나리오'!$H$3)),'d_시나리오'!$J$3-SQRT((1-F1828)*('d_시나리오'!$J$3-'d_시나리오'!$H$3)*('d_시나리오'!$J$3-'d_시나리오'!$I$3))))</f>
        <v/>
      </c>
      <c r="H1828">
        <f>RAND()</f>
        <v/>
      </c>
      <c r="I1828">
        <f>IF('d_시나리오'!$J$4='d_시나리오'!$H$4,'d_시나리오'!$I$4,IF(H1828&lt;('d_시나리오'!$I$4-'d_시나리오'!$H$4)/('d_시나리오'!$J$4-'d_시나리오'!$H$4),'d_시나리오'!$H$4+SQRT(H1828*('d_시나리오'!$J$4-'d_시나리오'!$H$4)*('d_시나리오'!$I$4-'d_시나리오'!$H$4)),'d_시나리오'!$J$4-SQRT((1-H1828)*('d_시나리오'!$J$4-'d_시나리오'!$H$4)*('d_시나리오'!$J$4-'d_시나리오'!$I$4))))</f>
        <v/>
      </c>
      <c r="J1828">
        <f>RAND()</f>
        <v/>
      </c>
      <c r="K1828">
        <f>IF('d_시나리오'!$J$5='d_시나리오'!$H$5,'d_시나리오'!$I$5,IF(J1828&lt;('d_시나리오'!$I$5-'d_시나리오'!$H$5)/('d_시나리오'!$J$5-'d_시나리오'!$H$5),'d_시나리오'!$H$5+SQRT(J1828*('d_시나리오'!$J$5-'d_시나리오'!$H$5)*('d_시나리오'!$I$5-'d_시나리오'!$H$5)),'d_시나리오'!$J$5-SQRT((1-J1828)*('d_시나리오'!$J$5-'d_시나리오'!$H$5)*('d_시나리오'!$J$5-'d_시나리오'!$I$5))))</f>
        <v/>
      </c>
      <c r="L1828">
        <f>RAND()</f>
        <v/>
      </c>
      <c r="M1828">
        <f>IF('d_시나리오'!$J$6='d_시나리오'!$H$6,'d_시나리오'!$I$6,IF(L1828&lt;('d_시나리오'!$I$6-'d_시나리오'!$H$6)/('d_시나리오'!$J$6-'d_시나리오'!$H$6),'d_시나리오'!$H$6+SQRT(L1828*('d_시나리오'!$J$6-'d_시나리오'!$H$6)*('d_시나리오'!$I$6-'d_시나리오'!$H$6)),'d_시나리오'!$J$6-SQRT((1-L1828)*('d_시나리오'!$J$6-'d_시나리오'!$H$6)*('d_시나리오'!$J$6-'d_시나리오'!$I$6))))</f>
        <v/>
      </c>
      <c r="N1828">
        <f>INDEX('d_분포'!$B$2:$B$57,RANDBETWEEN(1,56))</f>
        <v/>
      </c>
      <c r="O1828">
        <f>BETAINV(RAND(),5,5)</f>
        <v/>
      </c>
      <c r="P1828">
        <f>'d_고정'!$B$1*'6_기대효과'!$H$7*('d_시나리오'!$I$7/'d_고정'!$B$2)*B1828</f>
        <v/>
      </c>
      <c r="Q1828">
        <f>P1828*C1828</f>
        <v/>
      </c>
      <c r="R1828">
        <f>P1828*E1828</f>
        <v/>
      </c>
      <c r="S1828">
        <f>R1828*G1828</f>
        <v/>
      </c>
      <c r="T1828">
        <f>Q1828+S1828</f>
        <v/>
      </c>
      <c r="U1828">
        <f>(Q1828*D1828+S1828*I1828)*(1-O1828)</f>
        <v/>
      </c>
      <c r="V1828">
        <f>(R1828*K1828*N1828+'d_고정'!$B$3*('6_기대효과'!$H$7/8)*N1828*'d_고정'!$B$10*M1828*('6_기대효과'!$K$7/'d_고정'!$B$9))*(1-O1828)</f>
        <v/>
      </c>
      <c r="W1828">
        <f>(S1828*I1828+R1828*MAX(K1828-'d_고정'!$B$10*M1828*('6_기대효과'!$K$7/'d_고정'!$B$9),0)*N1828)*(1-O1828)</f>
        <v/>
      </c>
      <c r="X1828">
        <f>U1828+V1828</f>
        <v/>
      </c>
      <c r="Y1828">
        <f>U1828/('d_고정'!$B$5*'6_기대효과'!$H$7/8)/'d_고정'!$B$6</f>
        <v/>
      </c>
      <c r="Z1828">
        <f>U1828/('d_고정'!$B$8*'6_기대효과'!$H$7/8)</f>
        <v/>
      </c>
    </row>
    <row r="1829">
      <c r="A1829">
        <f>RAND()</f>
        <v/>
      </c>
      <c r="B1829">
        <f>IF('d_시나리오'!$J$2='d_시나리오'!$H$2,'d_시나리오'!$I$2,IF(A1829&lt;('d_시나리오'!$I$2-'d_시나리오'!$H$2)/('d_시나리오'!$J$2-'d_시나리오'!$H$2),'d_시나리오'!$H$2+SQRT(A1829*('d_시나리오'!$J$2-'d_시나리오'!$H$2)*('d_시나리오'!$I$2-'d_시나리오'!$H$2)),'d_시나리오'!$J$2-SQRT((1-A1829)*('d_시나리오'!$J$2-'d_시나리오'!$H$2)*('d_시나리오'!$J$2-'d_시나리오'!$I$2))))</f>
        <v/>
      </c>
      <c r="C1829">
        <f>BETAINV(RAND(),2,6)</f>
        <v/>
      </c>
      <c r="D1829">
        <f>INDEX('d_분포'!$A$2:$A$28,RANDBETWEEN(1,27))</f>
        <v/>
      </c>
      <c r="E1829">
        <f>INDEX('d_분포'!$C$2:$C$5,RANDBETWEEN(1,4))*(0.9+0.2*RAND())</f>
        <v/>
      </c>
      <c r="F1829">
        <f>RAND()</f>
        <v/>
      </c>
      <c r="G1829">
        <f>IF('d_시나리오'!$J$3='d_시나리오'!$H$3,'d_시나리오'!$I$3,IF(F1829&lt;('d_시나리오'!$I$3-'d_시나리오'!$H$3)/('d_시나리오'!$J$3-'d_시나리오'!$H$3),'d_시나리오'!$H$3+SQRT(F1829*('d_시나리오'!$J$3-'d_시나리오'!$H$3)*('d_시나리오'!$I$3-'d_시나리오'!$H$3)),'d_시나리오'!$J$3-SQRT((1-F1829)*('d_시나리오'!$J$3-'d_시나리오'!$H$3)*('d_시나리오'!$J$3-'d_시나리오'!$I$3))))</f>
        <v/>
      </c>
      <c r="H1829">
        <f>RAND()</f>
        <v/>
      </c>
      <c r="I1829">
        <f>IF('d_시나리오'!$J$4='d_시나리오'!$H$4,'d_시나리오'!$I$4,IF(H1829&lt;('d_시나리오'!$I$4-'d_시나리오'!$H$4)/('d_시나리오'!$J$4-'d_시나리오'!$H$4),'d_시나리오'!$H$4+SQRT(H1829*('d_시나리오'!$J$4-'d_시나리오'!$H$4)*('d_시나리오'!$I$4-'d_시나리오'!$H$4)),'d_시나리오'!$J$4-SQRT((1-H1829)*('d_시나리오'!$J$4-'d_시나리오'!$H$4)*('d_시나리오'!$J$4-'d_시나리오'!$I$4))))</f>
        <v/>
      </c>
      <c r="J1829">
        <f>RAND()</f>
        <v/>
      </c>
      <c r="K1829">
        <f>IF('d_시나리오'!$J$5='d_시나리오'!$H$5,'d_시나리오'!$I$5,IF(J1829&lt;('d_시나리오'!$I$5-'d_시나리오'!$H$5)/('d_시나리오'!$J$5-'d_시나리오'!$H$5),'d_시나리오'!$H$5+SQRT(J1829*('d_시나리오'!$J$5-'d_시나리오'!$H$5)*('d_시나리오'!$I$5-'d_시나리오'!$H$5)),'d_시나리오'!$J$5-SQRT((1-J1829)*('d_시나리오'!$J$5-'d_시나리오'!$H$5)*('d_시나리오'!$J$5-'d_시나리오'!$I$5))))</f>
        <v/>
      </c>
      <c r="L1829">
        <f>RAND()</f>
        <v/>
      </c>
      <c r="M1829">
        <f>IF('d_시나리오'!$J$6='d_시나리오'!$H$6,'d_시나리오'!$I$6,IF(L1829&lt;('d_시나리오'!$I$6-'d_시나리오'!$H$6)/('d_시나리오'!$J$6-'d_시나리오'!$H$6),'d_시나리오'!$H$6+SQRT(L1829*('d_시나리오'!$J$6-'d_시나리오'!$H$6)*('d_시나리오'!$I$6-'d_시나리오'!$H$6)),'d_시나리오'!$J$6-SQRT((1-L1829)*('d_시나리오'!$J$6-'d_시나리오'!$H$6)*('d_시나리오'!$J$6-'d_시나리오'!$I$6))))</f>
        <v/>
      </c>
      <c r="N1829">
        <f>INDEX('d_분포'!$B$2:$B$57,RANDBETWEEN(1,56))</f>
        <v/>
      </c>
      <c r="O1829">
        <f>BETAINV(RAND(),5,5)</f>
        <v/>
      </c>
      <c r="P1829">
        <f>'d_고정'!$B$1*'6_기대효과'!$H$7*('d_시나리오'!$I$7/'d_고정'!$B$2)*B1829</f>
        <v/>
      </c>
      <c r="Q1829">
        <f>P1829*C1829</f>
        <v/>
      </c>
      <c r="R1829">
        <f>P1829*E1829</f>
        <v/>
      </c>
      <c r="S1829">
        <f>R1829*G1829</f>
        <v/>
      </c>
      <c r="T1829">
        <f>Q1829+S1829</f>
        <v/>
      </c>
      <c r="U1829">
        <f>(Q1829*D1829+S1829*I1829)*(1-O1829)</f>
        <v/>
      </c>
      <c r="V1829">
        <f>(R1829*K1829*N1829+'d_고정'!$B$3*('6_기대효과'!$H$7/8)*N1829*'d_고정'!$B$10*M1829*('6_기대효과'!$K$7/'d_고정'!$B$9))*(1-O1829)</f>
        <v/>
      </c>
      <c r="W1829">
        <f>(S1829*I1829+R1829*MAX(K1829-'d_고정'!$B$10*M1829*('6_기대효과'!$K$7/'d_고정'!$B$9),0)*N1829)*(1-O1829)</f>
        <v/>
      </c>
      <c r="X1829">
        <f>U1829+V1829</f>
        <v/>
      </c>
      <c r="Y1829">
        <f>U1829/('d_고정'!$B$5*'6_기대효과'!$H$7/8)/'d_고정'!$B$6</f>
        <v/>
      </c>
      <c r="Z1829">
        <f>U1829/('d_고정'!$B$8*'6_기대효과'!$H$7/8)</f>
        <v/>
      </c>
    </row>
    <row r="1830">
      <c r="A1830">
        <f>RAND()</f>
        <v/>
      </c>
      <c r="B1830">
        <f>IF('d_시나리오'!$J$2='d_시나리오'!$H$2,'d_시나리오'!$I$2,IF(A1830&lt;('d_시나리오'!$I$2-'d_시나리오'!$H$2)/('d_시나리오'!$J$2-'d_시나리오'!$H$2),'d_시나리오'!$H$2+SQRT(A1830*('d_시나리오'!$J$2-'d_시나리오'!$H$2)*('d_시나리오'!$I$2-'d_시나리오'!$H$2)),'d_시나리오'!$J$2-SQRT((1-A1830)*('d_시나리오'!$J$2-'d_시나리오'!$H$2)*('d_시나리오'!$J$2-'d_시나리오'!$I$2))))</f>
        <v/>
      </c>
      <c r="C1830">
        <f>BETAINV(RAND(),2,6)</f>
        <v/>
      </c>
      <c r="D1830">
        <f>INDEX('d_분포'!$A$2:$A$28,RANDBETWEEN(1,27))</f>
        <v/>
      </c>
      <c r="E1830">
        <f>INDEX('d_분포'!$C$2:$C$5,RANDBETWEEN(1,4))*(0.9+0.2*RAND())</f>
        <v/>
      </c>
      <c r="F1830">
        <f>RAND()</f>
        <v/>
      </c>
      <c r="G1830">
        <f>IF('d_시나리오'!$J$3='d_시나리오'!$H$3,'d_시나리오'!$I$3,IF(F1830&lt;('d_시나리오'!$I$3-'d_시나리오'!$H$3)/('d_시나리오'!$J$3-'d_시나리오'!$H$3),'d_시나리오'!$H$3+SQRT(F1830*('d_시나리오'!$J$3-'d_시나리오'!$H$3)*('d_시나리오'!$I$3-'d_시나리오'!$H$3)),'d_시나리오'!$J$3-SQRT((1-F1830)*('d_시나리오'!$J$3-'d_시나리오'!$H$3)*('d_시나리오'!$J$3-'d_시나리오'!$I$3))))</f>
        <v/>
      </c>
      <c r="H1830">
        <f>RAND()</f>
        <v/>
      </c>
      <c r="I1830">
        <f>IF('d_시나리오'!$J$4='d_시나리오'!$H$4,'d_시나리오'!$I$4,IF(H1830&lt;('d_시나리오'!$I$4-'d_시나리오'!$H$4)/('d_시나리오'!$J$4-'d_시나리오'!$H$4),'d_시나리오'!$H$4+SQRT(H1830*('d_시나리오'!$J$4-'d_시나리오'!$H$4)*('d_시나리오'!$I$4-'d_시나리오'!$H$4)),'d_시나리오'!$J$4-SQRT((1-H1830)*('d_시나리오'!$J$4-'d_시나리오'!$H$4)*('d_시나리오'!$J$4-'d_시나리오'!$I$4))))</f>
        <v/>
      </c>
      <c r="J1830">
        <f>RAND()</f>
        <v/>
      </c>
      <c r="K1830">
        <f>IF('d_시나리오'!$J$5='d_시나리오'!$H$5,'d_시나리오'!$I$5,IF(J1830&lt;('d_시나리오'!$I$5-'d_시나리오'!$H$5)/('d_시나리오'!$J$5-'d_시나리오'!$H$5),'d_시나리오'!$H$5+SQRT(J1830*('d_시나리오'!$J$5-'d_시나리오'!$H$5)*('d_시나리오'!$I$5-'d_시나리오'!$H$5)),'d_시나리오'!$J$5-SQRT((1-J1830)*('d_시나리오'!$J$5-'d_시나리오'!$H$5)*('d_시나리오'!$J$5-'d_시나리오'!$I$5))))</f>
        <v/>
      </c>
      <c r="L1830">
        <f>RAND()</f>
        <v/>
      </c>
      <c r="M1830">
        <f>IF('d_시나리오'!$J$6='d_시나리오'!$H$6,'d_시나리오'!$I$6,IF(L1830&lt;('d_시나리오'!$I$6-'d_시나리오'!$H$6)/('d_시나리오'!$J$6-'d_시나리오'!$H$6),'d_시나리오'!$H$6+SQRT(L1830*('d_시나리오'!$J$6-'d_시나리오'!$H$6)*('d_시나리오'!$I$6-'d_시나리오'!$H$6)),'d_시나리오'!$J$6-SQRT((1-L1830)*('d_시나리오'!$J$6-'d_시나리오'!$H$6)*('d_시나리오'!$J$6-'d_시나리오'!$I$6))))</f>
        <v/>
      </c>
      <c r="N1830">
        <f>INDEX('d_분포'!$B$2:$B$57,RANDBETWEEN(1,56))</f>
        <v/>
      </c>
      <c r="O1830">
        <f>BETAINV(RAND(),5,5)</f>
        <v/>
      </c>
      <c r="P1830">
        <f>'d_고정'!$B$1*'6_기대효과'!$H$7*('d_시나리오'!$I$7/'d_고정'!$B$2)*B1830</f>
        <v/>
      </c>
      <c r="Q1830">
        <f>P1830*C1830</f>
        <v/>
      </c>
      <c r="R1830">
        <f>P1830*E1830</f>
        <v/>
      </c>
      <c r="S1830">
        <f>R1830*G1830</f>
        <v/>
      </c>
      <c r="T1830">
        <f>Q1830+S1830</f>
        <v/>
      </c>
      <c r="U1830">
        <f>(Q1830*D1830+S1830*I1830)*(1-O1830)</f>
        <v/>
      </c>
      <c r="V1830">
        <f>(R1830*K1830*N1830+'d_고정'!$B$3*('6_기대효과'!$H$7/8)*N1830*'d_고정'!$B$10*M1830*('6_기대효과'!$K$7/'d_고정'!$B$9))*(1-O1830)</f>
        <v/>
      </c>
      <c r="W1830">
        <f>(S1830*I1830+R1830*MAX(K1830-'d_고정'!$B$10*M1830*('6_기대효과'!$K$7/'d_고정'!$B$9),0)*N1830)*(1-O1830)</f>
        <v/>
      </c>
      <c r="X1830">
        <f>U1830+V1830</f>
        <v/>
      </c>
      <c r="Y1830">
        <f>U1830/('d_고정'!$B$5*'6_기대효과'!$H$7/8)/'d_고정'!$B$6</f>
        <v/>
      </c>
      <c r="Z1830">
        <f>U1830/('d_고정'!$B$8*'6_기대효과'!$H$7/8)</f>
        <v/>
      </c>
    </row>
    <row r="1831">
      <c r="A1831">
        <f>RAND()</f>
        <v/>
      </c>
      <c r="B1831">
        <f>IF('d_시나리오'!$J$2='d_시나리오'!$H$2,'d_시나리오'!$I$2,IF(A1831&lt;('d_시나리오'!$I$2-'d_시나리오'!$H$2)/('d_시나리오'!$J$2-'d_시나리오'!$H$2),'d_시나리오'!$H$2+SQRT(A1831*('d_시나리오'!$J$2-'d_시나리오'!$H$2)*('d_시나리오'!$I$2-'d_시나리오'!$H$2)),'d_시나리오'!$J$2-SQRT((1-A1831)*('d_시나리오'!$J$2-'d_시나리오'!$H$2)*('d_시나리오'!$J$2-'d_시나리오'!$I$2))))</f>
        <v/>
      </c>
      <c r="C1831">
        <f>BETAINV(RAND(),2,6)</f>
        <v/>
      </c>
      <c r="D1831">
        <f>INDEX('d_분포'!$A$2:$A$28,RANDBETWEEN(1,27))</f>
        <v/>
      </c>
      <c r="E1831">
        <f>INDEX('d_분포'!$C$2:$C$5,RANDBETWEEN(1,4))*(0.9+0.2*RAND())</f>
        <v/>
      </c>
      <c r="F1831">
        <f>RAND()</f>
        <v/>
      </c>
      <c r="G1831">
        <f>IF('d_시나리오'!$J$3='d_시나리오'!$H$3,'d_시나리오'!$I$3,IF(F1831&lt;('d_시나리오'!$I$3-'d_시나리오'!$H$3)/('d_시나리오'!$J$3-'d_시나리오'!$H$3),'d_시나리오'!$H$3+SQRT(F1831*('d_시나리오'!$J$3-'d_시나리오'!$H$3)*('d_시나리오'!$I$3-'d_시나리오'!$H$3)),'d_시나리오'!$J$3-SQRT((1-F1831)*('d_시나리오'!$J$3-'d_시나리오'!$H$3)*('d_시나리오'!$J$3-'d_시나리오'!$I$3))))</f>
        <v/>
      </c>
      <c r="H1831">
        <f>RAND()</f>
        <v/>
      </c>
      <c r="I1831">
        <f>IF('d_시나리오'!$J$4='d_시나리오'!$H$4,'d_시나리오'!$I$4,IF(H1831&lt;('d_시나리오'!$I$4-'d_시나리오'!$H$4)/('d_시나리오'!$J$4-'d_시나리오'!$H$4),'d_시나리오'!$H$4+SQRT(H1831*('d_시나리오'!$J$4-'d_시나리오'!$H$4)*('d_시나리오'!$I$4-'d_시나리오'!$H$4)),'d_시나리오'!$J$4-SQRT((1-H1831)*('d_시나리오'!$J$4-'d_시나리오'!$H$4)*('d_시나리오'!$J$4-'d_시나리오'!$I$4))))</f>
        <v/>
      </c>
      <c r="J1831">
        <f>RAND()</f>
        <v/>
      </c>
      <c r="K1831">
        <f>IF('d_시나리오'!$J$5='d_시나리오'!$H$5,'d_시나리오'!$I$5,IF(J1831&lt;('d_시나리오'!$I$5-'d_시나리오'!$H$5)/('d_시나리오'!$J$5-'d_시나리오'!$H$5),'d_시나리오'!$H$5+SQRT(J1831*('d_시나리오'!$J$5-'d_시나리오'!$H$5)*('d_시나리오'!$I$5-'d_시나리오'!$H$5)),'d_시나리오'!$J$5-SQRT((1-J1831)*('d_시나리오'!$J$5-'d_시나리오'!$H$5)*('d_시나리오'!$J$5-'d_시나리오'!$I$5))))</f>
        <v/>
      </c>
      <c r="L1831">
        <f>RAND()</f>
        <v/>
      </c>
      <c r="M1831">
        <f>IF('d_시나리오'!$J$6='d_시나리오'!$H$6,'d_시나리오'!$I$6,IF(L1831&lt;('d_시나리오'!$I$6-'d_시나리오'!$H$6)/('d_시나리오'!$J$6-'d_시나리오'!$H$6),'d_시나리오'!$H$6+SQRT(L1831*('d_시나리오'!$J$6-'d_시나리오'!$H$6)*('d_시나리오'!$I$6-'d_시나리오'!$H$6)),'d_시나리오'!$J$6-SQRT((1-L1831)*('d_시나리오'!$J$6-'d_시나리오'!$H$6)*('d_시나리오'!$J$6-'d_시나리오'!$I$6))))</f>
        <v/>
      </c>
      <c r="N1831">
        <f>INDEX('d_분포'!$B$2:$B$57,RANDBETWEEN(1,56))</f>
        <v/>
      </c>
      <c r="O1831">
        <f>BETAINV(RAND(),5,5)</f>
        <v/>
      </c>
      <c r="P1831">
        <f>'d_고정'!$B$1*'6_기대효과'!$H$7*('d_시나리오'!$I$7/'d_고정'!$B$2)*B1831</f>
        <v/>
      </c>
      <c r="Q1831">
        <f>P1831*C1831</f>
        <v/>
      </c>
      <c r="R1831">
        <f>P1831*E1831</f>
        <v/>
      </c>
      <c r="S1831">
        <f>R1831*G1831</f>
        <v/>
      </c>
      <c r="T1831">
        <f>Q1831+S1831</f>
        <v/>
      </c>
      <c r="U1831">
        <f>(Q1831*D1831+S1831*I1831)*(1-O1831)</f>
        <v/>
      </c>
      <c r="V1831">
        <f>(R1831*K1831*N1831+'d_고정'!$B$3*('6_기대효과'!$H$7/8)*N1831*'d_고정'!$B$10*M1831*('6_기대효과'!$K$7/'d_고정'!$B$9))*(1-O1831)</f>
        <v/>
      </c>
      <c r="W1831">
        <f>(S1831*I1831+R1831*MAX(K1831-'d_고정'!$B$10*M1831*('6_기대효과'!$K$7/'d_고정'!$B$9),0)*N1831)*(1-O1831)</f>
        <v/>
      </c>
      <c r="X1831">
        <f>U1831+V1831</f>
        <v/>
      </c>
      <c r="Y1831">
        <f>U1831/('d_고정'!$B$5*'6_기대효과'!$H$7/8)/'d_고정'!$B$6</f>
        <v/>
      </c>
      <c r="Z1831">
        <f>U1831/('d_고정'!$B$8*'6_기대효과'!$H$7/8)</f>
        <v/>
      </c>
    </row>
    <row r="1832">
      <c r="A1832">
        <f>RAND()</f>
        <v/>
      </c>
      <c r="B1832">
        <f>IF('d_시나리오'!$J$2='d_시나리오'!$H$2,'d_시나리오'!$I$2,IF(A1832&lt;('d_시나리오'!$I$2-'d_시나리오'!$H$2)/('d_시나리오'!$J$2-'d_시나리오'!$H$2),'d_시나리오'!$H$2+SQRT(A1832*('d_시나리오'!$J$2-'d_시나리오'!$H$2)*('d_시나리오'!$I$2-'d_시나리오'!$H$2)),'d_시나리오'!$J$2-SQRT((1-A1832)*('d_시나리오'!$J$2-'d_시나리오'!$H$2)*('d_시나리오'!$J$2-'d_시나리오'!$I$2))))</f>
        <v/>
      </c>
      <c r="C1832">
        <f>BETAINV(RAND(),2,6)</f>
        <v/>
      </c>
      <c r="D1832">
        <f>INDEX('d_분포'!$A$2:$A$28,RANDBETWEEN(1,27))</f>
        <v/>
      </c>
      <c r="E1832">
        <f>INDEX('d_분포'!$C$2:$C$5,RANDBETWEEN(1,4))*(0.9+0.2*RAND())</f>
        <v/>
      </c>
      <c r="F1832">
        <f>RAND()</f>
        <v/>
      </c>
      <c r="G1832">
        <f>IF('d_시나리오'!$J$3='d_시나리오'!$H$3,'d_시나리오'!$I$3,IF(F1832&lt;('d_시나리오'!$I$3-'d_시나리오'!$H$3)/('d_시나리오'!$J$3-'d_시나리오'!$H$3),'d_시나리오'!$H$3+SQRT(F1832*('d_시나리오'!$J$3-'d_시나리오'!$H$3)*('d_시나리오'!$I$3-'d_시나리오'!$H$3)),'d_시나리오'!$J$3-SQRT((1-F1832)*('d_시나리오'!$J$3-'d_시나리오'!$H$3)*('d_시나리오'!$J$3-'d_시나리오'!$I$3))))</f>
        <v/>
      </c>
      <c r="H1832">
        <f>RAND()</f>
        <v/>
      </c>
      <c r="I1832">
        <f>IF('d_시나리오'!$J$4='d_시나리오'!$H$4,'d_시나리오'!$I$4,IF(H1832&lt;('d_시나리오'!$I$4-'d_시나리오'!$H$4)/('d_시나리오'!$J$4-'d_시나리오'!$H$4),'d_시나리오'!$H$4+SQRT(H1832*('d_시나리오'!$J$4-'d_시나리오'!$H$4)*('d_시나리오'!$I$4-'d_시나리오'!$H$4)),'d_시나리오'!$J$4-SQRT((1-H1832)*('d_시나리오'!$J$4-'d_시나리오'!$H$4)*('d_시나리오'!$J$4-'d_시나리오'!$I$4))))</f>
        <v/>
      </c>
      <c r="J1832">
        <f>RAND()</f>
        <v/>
      </c>
      <c r="K1832">
        <f>IF('d_시나리오'!$J$5='d_시나리오'!$H$5,'d_시나리오'!$I$5,IF(J1832&lt;('d_시나리오'!$I$5-'d_시나리오'!$H$5)/('d_시나리오'!$J$5-'d_시나리오'!$H$5),'d_시나리오'!$H$5+SQRT(J1832*('d_시나리오'!$J$5-'d_시나리오'!$H$5)*('d_시나리오'!$I$5-'d_시나리오'!$H$5)),'d_시나리오'!$J$5-SQRT((1-J1832)*('d_시나리오'!$J$5-'d_시나리오'!$H$5)*('d_시나리오'!$J$5-'d_시나리오'!$I$5))))</f>
        <v/>
      </c>
      <c r="L1832">
        <f>RAND()</f>
        <v/>
      </c>
      <c r="M1832">
        <f>IF('d_시나리오'!$J$6='d_시나리오'!$H$6,'d_시나리오'!$I$6,IF(L1832&lt;('d_시나리오'!$I$6-'d_시나리오'!$H$6)/('d_시나리오'!$J$6-'d_시나리오'!$H$6),'d_시나리오'!$H$6+SQRT(L1832*('d_시나리오'!$J$6-'d_시나리오'!$H$6)*('d_시나리오'!$I$6-'d_시나리오'!$H$6)),'d_시나리오'!$J$6-SQRT((1-L1832)*('d_시나리오'!$J$6-'d_시나리오'!$H$6)*('d_시나리오'!$J$6-'d_시나리오'!$I$6))))</f>
        <v/>
      </c>
      <c r="N1832">
        <f>INDEX('d_분포'!$B$2:$B$57,RANDBETWEEN(1,56))</f>
        <v/>
      </c>
      <c r="O1832">
        <f>BETAINV(RAND(),5,5)</f>
        <v/>
      </c>
      <c r="P1832">
        <f>'d_고정'!$B$1*'6_기대효과'!$H$7*('d_시나리오'!$I$7/'d_고정'!$B$2)*B1832</f>
        <v/>
      </c>
      <c r="Q1832">
        <f>P1832*C1832</f>
        <v/>
      </c>
      <c r="R1832">
        <f>P1832*E1832</f>
        <v/>
      </c>
      <c r="S1832">
        <f>R1832*G1832</f>
        <v/>
      </c>
      <c r="T1832">
        <f>Q1832+S1832</f>
        <v/>
      </c>
      <c r="U1832">
        <f>(Q1832*D1832+S1832*I1832)*(1-O1832)</f>
        <v/>
      </c>
      <c r="V1832">
        <f>(R1832*K1832*N1832+'d_고정'!$B$3*('6_기대효과'!$H$7/8)*N1832*'d_고정'!$B$10*M1832*('6_기대효과'!$K$7/'d_고정'!$B$9))*(1-O1832)</f>
        <v/>
      </c>
      <c r="W1832">
        <f>(S1832*I1832+R1832*MAX(K1832-'d_고정'!$B$10*M1832*('6_기대효과'!$K$7/'d_고정'!$B$9),0)*N1832)*(1-O1832)</f>
        <v/>
      </c>
      <c r="X1832">
        <f>U1832+V1832</f>
        <v/>
      </c>
      <c r="Y1832">
        <f>U1832/('d_고정'!$B$5*'6_기대효과'!$H$7/8)/'d_고정'!$B$6</f>
        <v/>
      </c>
      <c r="Z1832">
        <f>U1832/('d_고정'!$B$8*'6_기대효과'!$H$7/8)</f>
        <v/>
      </c>
    </row>
    <row r="1833">
      <c r="A1833">
        <f>RAND()</f>
        <v/>
      </c>
      <c r="B1833">
        <f>IF('d_시나리오'!$J$2='d_시나리오'!$H$2,'d_시나리오'!$I$2,IF(A1833&lt;('d_시나리오'!$I$2-'d_시나리오'!$H$2)/('d_시나리오'!$J$2-'d_시나리오'!$H$2),'d_시나리오'!$H$2+SQRT(A1833*('d_시나리오'!$J$2-'d_시나리오'!$H$2)*('d_시나리오'!$I$2-'d_시나리오'!$H$2)),'d_시나리오'!$J$2-SQRT((1-A1833)*('d_시나리오'!$J$2-'d_시나리오'!$H$2)*('d_시나리오'!$J$2-'d_시나리오'!$I$2))))</f>
        <v/>
      </c>
      <c r="C1833">
        <f>BETAINV(RAND(),2,6)</f>
        <v/>
      </c>
      <c r="D1833">
        <f>INDEX('d_분포'!$A$2:$A$28,RANDBETWEEN(1,27))</f>
        <v/>
      </c>
      <c r="E1833">
        <f>INDEX('d_분포'!$C$2:$C$5,RANDBETWEEN(1,4))*(0.9+0.2*RAND())</f>
        <v/>
      </c>
      <c r="F1833">
        <f>RAND()</f>
        <v/>
      </c>
      <c r="G1833">
        <f>IF('d_시나리오'!$J$3='d_시나리오'!$H$3,'d_시나리오'!$I$3,IF(F1833&lt;('d_시나리오'!$I$3-'d_시나리오'!$H$3)/('d_시나리오'!$J$3-'d_시나리오'!$H$3),'d_시나리오'!$H$3+SQRT(F1833*('d_시나리오'!$J$3-'d_시나리오'!$H$3)*('d_시나리오'!$I$3-'d_시나리오'!$H$3)),'d_시나리오'!$J$3-SQRT((1-F1833)*('d_시나리오'!$J$3-'d_시나리오'!$H$3)*('d_시나리오'!$J$3-'d_시나리오'!$I$3))))</f>
        <v/>
      </c>
      <c r="H1833">
        <f>RAND()</f>
        <v/>
      </c>
      <c r="I1833">
        <f>IF('d_시나리오'!$J$4='d_시나리오'!$H$4,'d_시나리오'!$I$4,IF(H1833&lt;('d_시나리오'!$I$4-'d_시나리오'!$H$4)/('d_시나리오'!$J$4-'d_시나리오'!$H$4),'d_시나리오'!$H$4+SQRT(H1833*('d_시나리오'!$J$4-'d_시나리오'!$H$4)*('d_시나리오'!$I$4-'d_시나리오'!$H$4)),'d_시나리오'!$J$4-SQRT((1-H1833)*('d_시나리오'!$J$4-'d_시나리오'!$H$4)*('d_시나리오'!$J$4-'d_시나리오'!$I$4))))</f>
        <v/>
      </c>
      <c r="J1833">
        <f>RAND()</f>
        <v/>
      </c>
      <c r="K1833">
        <f>IF('d_시나리오'!$J$5='d_시나리오'!$H$5,'d_시나리오'!$I$5,IF(J1833&lt;('d_시나리오'!$I$5-'d_시나리오'!$H$5)/('d_시나리오'!$J$5-'d_시나리오'!$H$5),'d_시나리오'!$H$5+SQRT(J1833*('d_시나리오'!$J$5-'d_시나리오'!$H$5)*('d_시나리오'!$I$5-'d_시나리오'!$H$5)),'d_시나리오'!$J$5-SQRT((1-J1833)*('d_시나리오'!$J$5-'d_시나리오'!$H$5)*('d_시나리오'!$J$5-'d_시나리오'!$I$5))))</f>
        <v/>
      </c>
      <c r="L1833">
        <f>RAND()</f>
        <v/>
      </c>
      <c r="M1833">
        <f>IF('d_시나리오'!$J$6='d_시나리오'!$H$6,'d_시나리오'!$I$6,IF(L1833&lt;('d_시나리오'!$I$6-'d_시나리오'!$H$6)/('d_시나리오'!$J$6-'d_시나리오'!$H$6),'d_시나리오'!$H$6+SQRT(L1833*('d_시나리오'!$J$6-'d_시나리오'!$H$6)*('d_시나리오'!$I$6-'d_시나리오'!$H$6)),'d_시나리오'!$J$6-SQRT((1-L1833)*('d_시나리오'!$J$6-'d_시나리오'!$H$6)*('d_시나리오'!$J$6-'d_시나리오'!$I$6))))</f>
        <v/>
      </c>
      <c r="N1833">
        <f>INDEX('d_분포'!$B$2:$B$57,RANDBETWEEN(1,56))</f>
        <v/>
      </c>
      <c r="O1833">
        <f>BETAINV(RAND(),5,5)</f>
        <v/>
      </c>
      <c r="P1833">
        <f>'d_고정'!$B$1*'6_기대효과'!$H$7*('d_시나리오'!$I$7/'d_고정'!$B$2)*B1833</f>
        <v/>
      </c>
      <c r="Q1833">
        <f>P1833*C1833</f>
        <v/>
      </c>
      <c r="R1833">
        <f>P1833*E1833</f>
        <v/>
      </c>
      <c r="S1833">
        <f>R1833*G1833</f>
        <v/>
      </c>
      <c r="T1833">
        <f>Q1833+S1833</f>
        <v/>
      </c>
      <c r="U1833">
        <f>(Q1833*D1833+S1833*I1833)*(1-O1833)</f>
        <v/>
      </c>
      <c r="V1833">
        <f>(R1833*K1833*N1833+'d_고정'!$B$3*('6_기대효과'!$H$7/8)*N1833*'d_고정'!$B$10*M1833*('6_기대효과'!$K$7/'d_고정'!$B$9))*(1-O1833)</f>
        <v/>
      </c>
      <c r="W1833">
        <f>(S1833*I1833+R1833*MAX(K1833-'d_고정'!$B$10*M1833*('6_기대효과'!$K$7/'d_고정'!$B$9),0)*N1833)*(1-O1833)</f>
        <v/>
      </c>
      <c r="X1833">
        <f>U1833+V1833</f>
        <v/>
      </c>
      <c r="Y1833">
        <f>U1833/('d_고정'!$B$5*'6_기대효과'!$H$7/8)/'d_고정'!$B$6</f>
        <v/>
      </c>
      <c r="Z1833">
        <f>U1833/('d_고정'!$B$8*'6_기대효과'!$H$7/8)</f>
        <v/>
      </c>
    </row>
    <row r="1834">
      <c r="A1834">
        <f>RAND()</f>
        <v/>
      </c>
      <c r="B1834">
        <f>IF('d_시나리오'!$J$2='d_시나리오'!$H$2,'d_시나리오'!$I$2,IF(A1834&lt;('d_시나리오'!$I$2-'d_시나리오'!$H$2)/('d_시나리오'!$J$2-'d_시나리오'!$H$2),'d_시나리오'!$H$2+SQRT(A1834*('d_시나리오'!$J$2-'d_시나리오'!$H$2)*('d_시나리오'!$I$2-'d_시나리오'!$H$2)),'d_시나리오'!$J$2-SQRT((1-A1834)*('d_시나리오'!$J$2-'d_시나리오'!$H$2)*('d_시나리오'!$J$2-'d_시나리오'!$I$2))))</f>
        <v/>
      </c>
      <c r="C1834">
        <f>BETAINV(RAND(),2,6)</f>
        <v/>
      </c>
      <c r="D1834">
        <f>INDEX('d_분포'!$A$2:$A$28,RANDBETWEEN(1,27))</f>
        <v/>
      </c>
      <c r="E1834">
        <f>INDEX('d_분포'!$C$2:$C$5,RANDBETWEEN(1,4))*(0.9+0.2*RAND())</f>
        <v/>
      </c>
      <c r="F1834">
        <f>RAND()</f>
        <v/>
      </c>
      <c r="G1834">
        <f>IF('d_시나리오'!$J$3='d_시나리오'!$H$3,'d_시나리오'!$I$3,IF(F1834&lt;('d_시나리오'!$I$3-'d_시나리오'!$H$3)/('d_시나리오'!$J$3-'d_시나리오'!$H$3),'d_시나리오'!$H$3+SQRT(F1834*('d_시나리오'!$J$3-'d_시나리오'!$H$3)*('d_시나리오'!$I$3-'d_시나리오'!$H$3)),'d_시나리오'!$J$3-SQRT((1-F1834)*('d_시나리오'!$J$3-'d_시나리오'!$H$3)*('d_시나리오'!$J$3-'d_시나리오'!$I$3))))</f>
        <v/>
      </c>
      <c r="H1834">
        <f>RAND()</f>
        <v/>
      </c>
      <c r="I1834">
        <f>IF('d_시나리오'!$J$4='d_시나리오'!$H$4,'d_시나리오'!$I$4,IF(H1834&lt;('d_시나리오'!$I$4-'d_시나리오'!$H$4)/('d_시나리오'!$J$4-'d_시나리오'!$H$4),'d_시나리오'!$H$4+SQRT(H1834*('d_시나리오'!$J$4-'d_시나리오'!$H$4)*('d_시나리오'!$I$4-'d_시나리오'!$H$4)),'d_시나리오'!$J$4-SQRT((1-H1834)*('d_시나리오'!$J$4-'d_시나리오'!$H$4)*('d_시나리오'!$J$4-'d_시나리오'!$I$4))))</f>
        <v/>
      </c>
      <c r="J1834">
        <f>RAND()</f>
        <v/>
      </c>
      <c r="K1834">
        <f>IF('d_시나리오'!$J$5='d_시나리오'!$H$5,'d_시나리오'!$I$5,IF(J1834&lt;('d_시나리오'!$I$5-'d_시나리오'!$H$5)/('d_시나리오'!$J$5-'d_시나리오'!$H$5),'d_시나리오'!$H$5+SQRT(J1834*('d_시나리오'!$J$5-'d_시나리오'!$H$5)*('d_시나리오'!$I$5-'d_시나리오'!$H$5)),'d_시나리오'!$J$5-SQRT((1-J1834)*('d_시나리오'!$J$5-'d_시나리오'!$H$5)*('d_시나리오'!$J$5-'d_시나리오'!$I$5))))</f>
        <v/>
      </c>
      <c r="L1834">
        <f>RAND()</f>
        <v/>
      </c>
      <c r="M1834">
        <f>IF('d_시나리오'!$J$6='d_시나리오'!$H$6,'d_시나리오'!$I$6,IF(L1834&lt;('d_시나리오'!$I$6-'d_시나리오'!$H$6)/('d_시나리오'!$J$6-'d_시나리오'!$H$6),'d_시나리오'!$H$6+SQRT(L1834*('d_시나리오'!$J$6-'d_시나리오'!$H$6)*('d_시나리오'!$I$6-'d_시나리오'!$H$6)),'d_시나리오'!$J$6-SQRT((1-L1834)*('d_시나리오'!$J$6-'d_시나리오'!$H$6)*('d_시나리오'!$J$6-'d_시나리오'!$I$6))))</f>
        <v/>
      </c>
      <c r="N1834">
        <f>INDEX('d_분포'!$B$2:$B$57,RANDBETWEEN(1,56))</f>
        <v/>
      </c>
      <c r="O1834">
        <f>BETAINV(RAND(),5,5)</f>
        <v/>
      </c>
      <c r="P1834">
        <f>'d_고정'!$B$1*'6_기대효과'!$H$7*('d_시나리오'!$I$7/'d_고정'!$B$2)*B1834</f>
        <v/>
      </c>
      <c r="Q1834">
        <f>P1834*C1834</f>
        <v/>
      </c>
      <c r="R1834">
        <f>P1834*E1834</f>
        <v/>
      </c>
      <c r="S1834">
        <f>R1834*G1834</f>
        <v/>
      </c>
      <c r="T1834">
        <f>Q1834+S1834</f>
        <v/>
      </c>
      <c r="U1834">
        <f>(Q1834*D1834+S1834*I1834)*(1-O1834)</f>
        <v/>
      </c>
      <c r="V1834">
        <f>(R1834*K1834*N1834+'d_고정'!$B$3*('6_기대효과'!$H$7/8)*N1834*'d_고정'!$B$10*M1834*('6_기대효과'!$K$7/'d_고정'!$B$9))*(1-O1834)</f>
        <v/>
      </c>
      <c r="W1834">
        <f>(S1834*I1834+R1834*MAX(K1834-'d_고정'!$B$10*M1834*('6_기대효과'!$K$7/'d_고정'!$B$9),0)*N1834)*(1-O1834)</f>
        <v/>
      </c>
      <c r="X1834">
        <f>U1834+V1834</f>
        <v/>
      </c>
      <c r="Y1834">
        <f>U1834/('d_고정'!$B$5*'6_기대효과'!$H$7/8)/'d_고정'!$B$6</f>
        <v/>
      </c>
      <c r="Z1834">
        <f>U1834/('d_고정'!$B$8*'6_기대효과'!$H$7/8)</f>
        <v/>
      </c>
    </row>
    <row r="1835">
      <c r="A1835">
        <f>RAND()</f>
        <v/>
      </c>
      <c r="B1835">
        <f>IF('d_시나리오'!$J$2='d_시나리오'!$H$2,'d_시나리오'!$I$2,IF(A1835&lt;('d_시나리오'!$I$2-'d_시나리오'!$H$2)/('d_시나리오'!$J$2-'d_시나리오'!$H$2),'d_시나리오'!$H$2+SQRT(A1835*('d_시나리오'!$J$2-'d_시나리오'!$H$2)*('d_시나리오'!$I$2-'d_시나리오'!$H$2)),'d_시나리오'!$J$2-SQRT((1-A1835)*('d_시나리오'!$J$2-'d_시나리오'!$H$2)*('d_시나리오'!$J$2-'d_시나리오'!$I$2))))</f>
        <v/>
      </c>
      <c r="C1835">
        <f>BETAINV(RAND(),2,6)</f>
        <v/>
      </c>
      <c r="D1835">
        <f>INDEX('d_분포'!$A$2:$A$28,RANDBETWEEN(1,27))</f>
        <v/>
      </c>
      <c r="E1835">
        <f>INDEX('d_분포'!$C$2:$C$5,RANDBETWEEN(1,4))*(0.9+0.2*RAND())</f>
        <v/>
      </c>
      <c r="F1835">
        <f>RAND()</f>
        <v/>
      </c>
      <c r="G1835">
        <f>IF('d_시나리오'!$J$3='d_시나리오'!$H$3,'d_시나리오'!$I$3,IF(F1835&lt;('d_시나리오'!$I$3-'d_시나리오'!$H$3)/('d_시나리오'!$J$3-'d_시나리오'!$H$3),'d_시나리오'!$H$3+SQRT(F1835*('d_시나리오'!$J$3-'d_시나리오'!$H$3)*('d_시나리오'!$I$3-'d_시나리오'!$H$3)),'d_시나리오'!$J$3-SQRT((1-F1835)*('d_시나리오'!$J$3-'d_시나리오'!$H$3)*('d_시나리오'!$J$3-'d_시나리오'!$I$3))))</f>
        <v/>
      </c>
      <c r="H1835">
        <f>RAND()</f>
        <v/>
      </c>
      <c r="I1835">
        <f>IF('d_시나리오'!$J$4='d_시나리오'!$H$4,'d_시나리오'!$I$4,IF(H1835&lt;('d_시나리오'!$I$4-'d_시나리오'!$H$4)/('d_시나리오'!$J$4-'d_시나리오'!$H$4),'d_시나리오'!$H$4+SQRT(H1835*('d_시나리오'!$J$4-'d_시나리오'!$H$4)*('d_시나리오'!$I$4-'d_시나리오'!$H$4)),'d_시나리오'!$J$4-SQRT((1-H1835)*('d_시나리오'!$J$4-'d_시나리오'!$H$4)*('d_시나리오'!$J$4-'d_시나리오'!$I$4))))</f>
        <v/>
      </c>
      <c r="J1835">
        <f>RAND()</f>
        <v/>
      </c>
      <c r="K1835">
        <f>IF('d_시나리오'!$J$5='d_시나리오'!$H$5,'d_시나리오'!$I$5,IF(J1835&lt;('d_시나리오'!$I$5-'d_시나리오'!$H$5)/('d_시나리오'!$J$5-'d_시나리오'!$H$5),'d_시나리오'!$H$5+SQRT(J1835*('d_시나리오'!$J$5-'d_시나리오'!$H$5)*('d_시나리오'!$I$5-'d_시나리오'!$H$5)),'d_시나리오'!$J$5-SQRT((1-J1835)*('d_시나리오'!$J$5-'d_시나리오'!$H$5)*('d_시나리오'!$J$5-'d_시나리오'!$I$5))))</f>
        <v/>
      </c>
      <c r="L1835">
        <f>RAND()</f>
        <v/>
      </c>
      <c r="M1835">
        <f>IF('d_시나리오'!$J$6='d_시나리오'!$H$6,'d_시나리오'!$I$6,IF(L1835&lt;('d_시나리오'!$I$6-'d_시나리오'!$H$6)/('d_시나리오'!$J$6-'d_시나리오'!$H$6),'d_시나리오'!$H$6+SQRT(L1835*('d_시나리오'!$J$6-'d_시나리오'!$H$6)*('d_시나리오'!$I$6-'d_시나리오'!$H$6)),'d_시나리오'!$J$6-SQRT((1-L1835)*('d_시나리오'!$J$6-'d_시나리오'!$H$6)*('d_시나리오'!$J$6-'d_시나리오'!$I$6))))</f>
        <v/>
      </c>
      <c r="N1835">
        <f>INDEX('d_분포'!$B$2:$B$57,RANDBETWEEN(1,56))</f>
        <v/>
      </c>
      <c r="O1835">
        <f>BETAINV(RAND(),5,5)</f>
        <v/>
      </c>
      <c r="P1835">
        <f>'d_고정'!$B$1*'6_기대효과'!$H$7*('d_시나리오'!$I$7/'d_고정'!$B$2)*B1835</f>
        <v/>
      </c>
      <c r="Q1835">
        <f>P1835*C1835</f>
        <v/>
      </c>
      <c r="R1835">
        <f>P1835*E1835</f>
        <v/>
      </c>
      <c r="S1835">
        <f>R1835*G1835</f>
        <v/>
      </c>
      <c r="T1835">
        <f>Q1835+S1835</f>
        <v/>
      </c>
      <c r="U1835">
        <f>(Q1835*D1835+S1835*I1835)*(1-O1835)</f>
        <v/>
      </c>
      <c r="V1835">
        <f>(R1835*K1835*N1835+'d_고정'!$B$3*('6_기대효과'!$H$7/8)*N1835*'d_고정'!$B$10*M1835*('6_기대효과'!$K$7/'d_고정'!$B$9))*(1-O1835)</f>
        <v/>
      </c>
      <c r="W1835">
        <f>(S1835*I1835+R1835*MAX(K1835-'d_고정'!$B$10*M1835*('6_기대효과'!$K$7/'d_고정'!$B$9),0)*N1835)*(1-O1835)</f>
        <v/>
      </c>
      <c r="X1835">
        <f>U1835+V1835</f>
        <v/>
      </c>
      <c r="Y1835">
        <f>U1835/('d_고정'!$B$5*'6_기대효과'!$H$7/8)/'d_고정'!$B$6</f>
        <v/>
      </c>
      <c r="Z1835">
        <f>U1835/('d_고정'!$B$8*'6_기대효과'!$H$7/8)</f>
        <v/>
      </c>
    </row>
    <row r="1836">
      <c r="A1836">
        <f>RAND()</f>
        <v/>
      </c>
      <c r="B1836">
        <f>IF('d_시나리오'!$J$2='d_시나리오'!$H$2,'d_시나리오'!$I$2,IF(A1836&lt;('d_시나리오'!$I$2-'d_시나리오'!$H$2)/('d_시나리오'!$J$2-'d_시나리오'!$H$2),'d_시나리오'!$H$2+SQRT(A1836*('d_시나리오'!$J$2-'d_시나리오'!$H$2)*('d_시나리오'!$I$2-'d_시나리오'!$H$2)),'d_시나리오'!$J$2-SQRT((1-A1836)*('d_시나리오'!$J$2-'d_시나리오'!$H$2)*('d_시나리오'!$J$2-'d_시나리오'!$I$2))))</f>
        <v/>
      </c>
      <c r="C1836">
        <f>BETAINV(RAND(),2,6)</f>
        <v/>
      </c>
      <c r="D1836">
        <f>INDEX('d_분포'!$A$2:$A$28,RANDBETWEEN(1,27))</f>
        <v/>
      </c>
      <c r="E1836">
        <f>INDEX('d_분포'!$C$2:$C$5,RANDBETWEEN(1,4))*(0.9+0.2*RAND())</f>
        <v/>
      </c>
      <c r="F1836">
        <f>RAND()</f>
        <v/>
      </c>
      <c r="G1836">
        <f>IF('d_시나리오'!$J$3='d_시나리오'!$H$3,'d_시나리오'!$I$3,IF(F1836&lt;('d_시나리오'!$I$3-'d_시나리오'!$H$3)/('d_시나리오'!$J$3-'d_시나리오'!$H$3),'d_시나리오'!$H$3+SQRT(F1836*('d_시나리오'!$J$3-'d_시나리오'!$H$3)*('d_시나리오'!$I$3-'d_시나리오'!$H$3)),'d_시나리오'!$J$3-SQRT((1-F1836)*('d_시나리오'!$J$3-'d_시나리오'!$H$3)*('d_시나리오'!$J$3-'d_시나리오'!$I$3))))</f>
        <v/>
      </c>
      <c r="H1836">
        <f>RAND()</f>
        <v/>
      </c>
      <c r="I1836">
        <f>IF('d_시나리오'!$J$4='d_시나리오'!$H$4,'d_시나리오'!$I$4,IF(H1836&lt;('d_시나리오'!$I$4-'d_시나리오'!$H$4)/('d_시나리오'!$J$4-'d_시나리오'!$H$4),'d_시나리오'!$H$4+SQRT(H1836*('d_시나리오'!$J$4-'d_시나리오'!$H$4)*('d_시나리오'!$I$4-'d_시나리오'!$H$4)),'d_시나리오'!$J$4-SQRT((1-H1836)*('d_시나리오'!$J$4-'d_시나리오'!$H$4)*('d_시나리오'!$J$4-'d_시나리오'!$I$4))))</f>
        <v/>
      </c>
      <c r="J1836">
        <f>RAND()</f>
        <v/>
      </c>
      <c r="K1836">
        <f>IF('d_시나리오'!$J$5='d_시나리오'!$H$5,'d_시나리오'!$I$5,IF(J1836&lt;('d_시나리오'!$I$5-'d_시나리오'!$H$5)/('d_시나리오'!$J$5-'d_시나리오'!$H$5),'d_시나리오'!$H$5+SQRT(J1836*('d_시나리오'!$J$5-'d_시나리오'!$H$5)*('d_시나리오'!$I$5-'d_시나리오'!$H$5)),'d_시나리오'!$J$5-SQRT((1-J1836)*('d_시나리오'!$J$5-'d_시나리오'!$H$5)*('d_시나리오'!$J$5-'d_시나리오'!$I$5))))</f>
        <v/>
      </c>
      <c r="L1836">
        <f>RAND()</f>
        <v/>
      </c>
      <c r="M1836">
        <f>IF('d_시나리오'!$J$6='d_시나리오'!$H$6,'d_시나리오'!$I$6,IF(L1836&lt;('d_시나리오'!$I$6-'d_시나리오'!$H$6)/('d_시나리오'!$J$6-'d_시나리오'!$H$6),'d_시나리오'!$H$6+SQRT(L1836*('d_시나리오'!$J$6-'d_시나리오'!$H$6)*('d_시나리오'!$I$6-'d_시나리오'!$H$6)),'d_시나리오'!$J$6-SQRT((1-L1836)*('d_시나리오'!$J$6-'d_시나리오'!$H$6)*('d_시나리오'!$J$6-'d_시나리오'!$I$6))))</f>
        <v/>
      </c>
      <c r="N1836">
        <f>INDEX('d_분포'!$B$2:$B$57,RANDBETWEEN(1,56))</f>
        <v/>
      </c>
      <c r="O1836">
        <f>BETAINV(RAND(),5,5)</f>
        <v/>
      </c>
      <c r="P1836">
        <f>'d_고정'!$B$1*'6_기대효과'!$H$7*('d_시나리오'!$I$7/'d_고정'!$B$2)*B1836</f>
        <v/>
      </c>
      <c r="Q1836">
        <f>P1836*C1836</f>
        <v/>
      </c>
      <c r="R1836">
        <f>P1836*E1836</f>
        <v/>
      </c>
      <c r="S1836">
        <f>R1836*G1836</f>
        <v/>
      </c>
      <c r="T1836">
        <f>Q1836+S1836</f>
        <v/>
      </c>
      <c r="U1836">
        <f>(Q1836*D1836+S1836*I1836)*(1-O1836)</f>
        <v/>
      </c>
      <c r="V1836">
        <f>(R1836*K1836*N1836+'d_고정'!$B$3*('6_기대효과'!$H$7/8)*N1836*'d_고정'!$B$10*M1836*('6_기대효과'!$K$7/'d_고정'!$B$9))*(1-O1836)</f>
        <v/>
      </c>
      <c r="W1836">
        <f>(S1836*I1836+R1836*MAX(K1836-'d_고정'!$B$10*M1836*('6_기대효과'!$K$7/'d_고정'!$B$9),0)*N1836)*(1-O1836)</f>
        <v/>
      </c>
      <c r="X1836">
        <f>U1836+V1836</f>
        <v/>
      </c>
      <c r="Y1836">
        <f>U1836/('d_고정'!$B$5*'6_기대효과'!$H$7/8)/'d_고정'!$B$6</f>
        <v/>
      </c>
      <c r="Z1836">
        <f>U1836/('d_고정'!$B$8*'6_기대효과'!$H$7/8)</f>
        <v/>
      </c>
    </row>
    <row r="1837">
      <c r="A1837">
        <f>RAND()</f>
        <v/>
      </c>
      <c r="B1837">
        <f>IF('d_시나리오'!$J$2='d_시나리오'!$H$2,'d_시나리오'!$I$2,IF(A1837&lt;('d_시나리오'!$I$2-'d_시나리오'!$H$2)/('d_시나리오'!$J$2-'d_시나리오'!$H$2),'d_시나리오'!$H$2+SQRT(A1837*('d_시나리오'!$J$2-'d_시나리오'!$H$2)*('d_시나리오'!$I$2-'d_시나리오'!$H$2)),'d_시나리오'!$J$2-SQRT((1-A1837)*('d_시나리오'!$J$2-'d_시나리오'!$H$2)*('d_시나리오'!$J$2-'d_시나리오'!$I$2))))</f>
        <v/>
      </c>
      <c r="C1837">
        <f>BETAINV(RAND(),2,6)</f>
        <v/>
      </c>
      <c r="D1837">
        <f>INDEX('d_분포'!$A$2:$A$28,RANDBETWEEN(1,27))</f>
        <v/>
      </c>
      <c r="E1837">
        <f>INDEX('d_분포'!$C$2:$C$5,RANDBETWEEN(1,4))*(0.9+0.2*RAND())</f>
        <v/>
      </c>
      <c r="F1837">
        <f>RAND()</f>
        <v/>
      </c>
      <c r="G1837">
        <f>IF('d_시나리오'!$J$3='d_시나리오'!$H$3,'d_시나리오'!$I$3,IF(F1837&lt;('d_시나리오'!$I$3-'d_시나리오'!$H$3)/('d_시나리오'!$J$3-'d_시나리오'!$H$3),'d_시나리오'!$H$3+SQRT(F1837*('d_시나리오'!$J$3-'d_시나리오'!$H$3)*('d_시나리오'!$I$3-'d_시나리오'!$H$3)),'d_시나리오'!$J$3-SQRT((1-F1837)*('d_시나리오'!$J$3-'d_시나리오'!$H$3)*('d_시나리오'!$J$3-'d_시나리오'!$I$3))))</f>
        <v/>
      </c>
      <c r="H1837">
        <f>RAND()</f>
        <v/>
      </c>
      <c r="I1837">
        <f>IF('d_시나리오'!$J$4='d_시나리오'!$H$4,'d_시나리오'!$I$4,IF(H1837&lt;('d_시나리오'!$I$4-'d_시나리오'!$H$4)/('d_시나리오'!$J$4-'d_시나리오'!$H$4),'d_시나리오'!$H$4+SQRT(H1837*('d_시나리오'!$J$4-'d_시나리오'!$H$4)*('d_시나리오'!$I$4-'d_시나리오'!$H$4)),'d_시나리오'!$J$4-SQRT((1-H1837)*('d_시나리오'!$J$4-'d_시나리오'!$H$4)*('d_시나리오'!$J$4-'d_시나리오'!$I$4))))</f>
        <v/>
      </c>
      <c r="J1837">
        <f>RAND()</f>
        <v/>
      </c>
      <c r="K1837">
        <f>IF('d_시나리오'!$J$5='d_시나리오'!$H$5,'d_시나리오'!$I$5,IF(J1837&lt;('d_시나리오'!$I$5-'d_시나리오'!$H$5)/('d_시나리오'!$J$5-'d_시나리오'!$H$5),'d_시나리오'!$H$5+SQRT(J1837*('d_시나리오'!$J$5-'d_시나리오'!$H$5)*('d_시나리오'!$I$5-'d_시나리오'!$H$5)),'d_시나리오'!$J$5-SQRT((1-J1837)*('d_시나리오'!$J$5-'d_시나리오'!$H$5)*('d_시나리오'!$J$5-'d_시나리오'!$I$5))))</f>
        <v/>
      </c>
      <c r="L1837">
        <f>RAND()</f>
        <v/>
      </c>
      <c r="M1837">
        <f>IF('d_시나리오'!$J$6='d_시나리오'!$H$6,'d_시나리오'!$I$6,IF(L1837&lt;('d_시나리오'!$I$6-'d_시나리오'!$H$6)/('d_시나리오'!$J$6-'d_시나리오'!$H$6),'d_시나리오'!$H$6+SQRT(L1837*('d_시나리오'!$J$6-'d_시나리오'!$H$6)*('d_시나리오'!$I$6-'d_시나리오'!$H$6)),'d_시나리오'!$J$6-SQRT((1-L1837)*('d_시나리오'!$J$6-'d_시나리오'!$H$6)*('d_시나리오'!$J$6-'d_시나리오'!$I$6))))</f>
        <v/>
      </c>
      <c r="N1837">
        <f>INDEX('d_분포'!$B$2:$B$57,RANDBETWEEN(1,56))</f>
        <v/>
      </c>
      <c r="O1837">
        <f>BETAINV(RAND(),5,5)</f>
        <v/>
      </c>
      <c r="P1837">
        <f>'d_고정'!$B$1*'6_기대효과'!$H$7*('d_시나리오'!$I$7/'d_고정'!$B$2)*B1837</f>
        <v/>
      </c>
      <c r="Q1837">
        <f>P1837*C1837</f>
        <v/>
      </c>
      <c r="R1837">
        <f>P1837*E1837</f>
        <v/>
      </c>
      <c r="S1837">
        <f>R1837*G1837</f>
        <v/>
      </c>
      <c r="T1837">
        <f>Q1837+S1837</f>
        <v/>
      </c>
      <c r="U1837">
        <f>(Q1837*D1837+S1837*I1837)*(1-O1837)</f>
        <v/>
      </c>
      <c r="V1837">
        <f>(R1837*K1837*N1837+'d_고정'!$B$3*('6_기대효과'!$H$7/8)*N1837*'d_고정'!$B$10*M1837*('6_기대효과'!$K$7/'d_고정'!$B$9))*(1-O1837)</f>
        <v/>
      </c>
      <c r="W1837">
        <f>(S1837*I1837+R1837*MAX(K1837-'d_고정'!$B$10*M1837*('6_기대효과'!$K$7/'d_고정'!$B$9),0)*N1837)*(1-O1837)</f>
        <v/>
      </c>
      <c r="X1837">
        <f>U1837+V1837</f>
        <v/>
      </c>
      <c r="Y1837">
        <f>U1837/('d_고정'!$B$5*'6_기대효과'!$H$7/8)/'d_고정'!$B$6</f>
        <v/>
      </c>
      <c r="Z1837">
        <f>U1837/('d_고정'!$B$8*'6_기대효과'!$H$7/8)</f>
        <v/>
      </c>
    </row>
    <row r="1838">
      <c r="A1838">
        <f>RAND()</f>
        <v/>
      </c>
      <c r="B1838">
        <f>IF('d_시나리오'!$J$2='d_시나리오'!$H$2,'d_시나리오'!$I$2,IF(A1838&lt;('d_시나리오'!$I$2-'d_시나리오'!$H$2)/('d_시나리오'!$J$2-'d_시나리오'!$H$2),'d_시나리오'!$H$2+SQRT(A1838*('d_시나리오'!$J$2-'d_시나리오'!$H$2)*('d_시나리오'!$I$2-'d_시나리오'!$H$2)),'d_시나리오'!$J$2-SQRT((1-A1838)*('d_시나리오'!$J$2-'d_시나리오'!$H$2)*('d_시나리오'!$J$2-'d_시나리오'!$I$2))))</f>
        <v/>
      </c>
      <c r="C1838">
        <f>BETAINV(RAND(),2,6)</f>
        <v/>
      </c>
      <c r="D1838">
        <f>INDEX('d_분포'!$A$2:$A$28,RANDBETWEEN(1,27))</f>
        <v/>
      </c>
      <c r="E1838">
        <f>INDEX('d_분포'!$C$2:$C$5,RANDBETWEEN(1,4))*(0.9+0.2*RAND())</f>
        <v/>
      </c>
      <c r="F1838">
        <f>RAND()</f>
        <v/>
      </c>
      <c r="G1838">
        <f>IF('d_시나리오'!$J$3='d_시나리오'!$H$3,'d_시나리오'!$I$3,IF(F1838&lt;('d_시나리오'!$I$3-'d_시나리오'!$H$3)/('d_시나리오'!$J$3-'d_시나리오'!$H$3),'d_시나리오'!$H$3+SQRT(F1838*('d_시나리오'!$J$3-'d_시나리오'!$H$3)*('d_시나리오'!$I$3-'d_시나리오'!$H$3)),'d_시나리오'!$J$3-SQRT((1-F1838)*('d_시나리오'!$J$3-'d_시나리오'!$H$3)*('d_시나리오'!$J$3-'d_시나리오'!$I$3))))</f>
        <v/>
      </c>
      <c r="H1838">
        <f>RAND()</f>
        <v/>
      </c>
      <c r="I1838">
        <f>IF('d_시나리오'!$J$4='d_시나리오'!$H$4,'d_시나리오'!$I$4,IF(H1838&lt;('d_시나리오'!$I$4-'d_시나리오'!$H$4)/('d_시나리오'!$J$4-'d_시나리오'!$H$4),'d_시나리오'!$H$4+SQRT(H1838*('d_시나리오'!$J$4-'d_시나리오'!$H$4)*('d_시나리오'!$I$4-'d_시나리오'!$H$4)),'d_시나리오'!$J$4-SQRT((1-H1838)*('d_시나리오'!$J$4-'d_시나리오'!$H$4)*('d_시나리오'!$J$4-'d_시나리오'!$I$4))))</f>
        <v/>
      </c>
      <c r="J1838">
        <f>RAND()</f>
        <v/>
      </c>
      <c r="K1838">
        <f>IF('d_시나리오'!$J$5='d_시나리오'!$H$5,'d_시나리오'!$I$5,IF(J1838&lt;('d_시나리오'!$I$5-'d_시나리오'!$H$5)/('d_시나리오'!$J$5-'d_시나리오'!$H$5),'d_시나리오'!$H$5+SQRT(J1838*('d_시나리오'!$J$5-'d_시나리오'!$H$5)*('d_시나리오'!$I$5-'d_시나리오'!$H$5)),'d_시나리오'!$J$5-SQRT((1-J1838)*('d_시나리오'!$J$5-'d_시나리오'!$H$5)*('d_시나리오'!$J$5-'d_시나리오'!$I$5))))</f>
        <v/>
      </c>
      <c r="L1838">
        <f>RAND()</f>
        <v/>
      </c>
      <c r="M1838">
        <f>IF('d_시나리오'!$J$6='d_시나리오'!$H$6,'d_시나리오'!$I$6,IF(L1838&lt;('d_시나리오'!$I$6-'d_시나리오'!$H$6)/('d_시나리오'!$J$6-'d_시나리오'!$H$6),'d_시나리오'!$H$6+SQRT(L1838*('d_시나리오'!$J$6-'d_시나리오'!$H$6)*('d_시나리오'!$I$6-'d_시나리오'!$H$6)),'d_시나리오'!$J$6-SQRT((1-L1838)*('d_시나리오'!$J$6-'d_시나리오'!$H$6)*('d_시나리오'!$J$6-'d_시나리오'!$I$6))))</f>
        <v/>
      </c>
      <c r="N1838">
        <f>INDEX('d_분포'!$B$2:$B$57,RANDBETWEEN(1,56))</f>
        <v/>
      </c>
      <c r="O1838">
        <f>BETAINV(RAND(),5,5)</f>
        <v/>
      </c>
      <c r="P1838">
        <f>'d_고정'!$B$1*'6_기대효과'!$H$7*('d_시나리오'!$I$7/'d_고정'!$B$2)*B1838</f>
        <v/>
      </c>
      <c r="Q1838">
        <f>P1838*C1838</f>
        <v/>
      </c>
      <c r="R1838">
        <f>P1838*E1838</f>
        <v/>
      </c>
      <c r="S1838">
        <f>R1838*G1838</f>
        <v/>
      </c>
      <c r="T1838">
        <f>Q1838+S1838</f>
        <v/>
      </c>
      <c r="U1838">
        <f>(Q1838*D1838+S1838*I1838)*(1-O1838)</f>
        <v/>
      </c>
      <c r="V1838">
        <f>(R1838*K1838*N1838+'d_고정'!$B$3*('6_기대효과'!$H$7/8)*N1838*'d_고정'!$B$10*M1838*('6_기대효과'!$K$7/'d_고정'!$B$9))*(1-O1838)</f>
        <v/>
      </c>
      <c r="W1838">
        <f>(S1838*I1838+R1838*MAX(K1838-'d_고정'!$B$10*M1838*('6_기대효과'!$K$7/'d_고정'!$B$9),0)*N1838)*(1-O1838)</f>
        <v/>
      </c>
      <c r="X1838">
        <f>U1838+V1838</f>
        <v/>
      </c>
      <c r="Y1838">
        <f>U1838/('d_고정'!$B$5*'6_기대효과'!$H$7/8)/'d_고정'!$B$6</f>
        <v/>
      </c>
      <c r="Z1838">
        <f>U1838/('d_고정'!$B$8*'6_기대효과'!$H$7/8)</f>
        <v/>
      </c>
    </row>
    <row r="1839">
      <c r="A1839">
        <f>RAND()</f>
        <v/>
      </c>
      <c r="B1839">
        <f>IF('d_시나리오'!$J$2='d_시나리오'!$H$2,'d_시나리오'!$I$2,IF(A1839&lt;('d_시나리오'!$I$2-'d_시나리오'!$H$2)/('d_시나리오'!$J$2-'d_시나리오'!$H$2),'d_시나리오'!$H$2+SQRT(A1839*('d_시나리오'!$J$2-'d_시나리오'!$H$2)*('d_시나리오'!$I$2-'d_시나리오'!$H$2)),'d_시나리오'!$J$2-SQRT((1-A1839)*('d_시나리오'!$J$2-'d_시나리오'!$H$2)*('d_시나리오'!$J$2-'d_시나리오'!$I$2))))</f>
        <v/>
      </c>
      <c r="C1839">
        <f>BETAINV(RAND(),2,6)</f>
        <v/>
      </c>
      <c r="D1839">
        <f>INDEX('d_분포'!$A$2:$A$28,RANDBETWEEN(1,27))</f>
        <v/>
      </c>
      <c r="E1839">
        <f>INDEX('d_분포'!$C$2:$C$5,RANDBETWEEN(1,4))*(0.9+0.2*RAND())</f>
        <v/>
      </c>
      <c r="F1839">
        <f>RAND()</f>
        <v/>
      </c>
      <c r="G1839">
        <f>IF('d_시나리오'!$J$3='d_시나리오'!$H$3,'d_시나리오'!$I$3,IF(F1839&lt;('d_시나리오'!$I$3-'d_시나리오'!$H$3)/('d_시나리오'!$J$3-'d_시나리오'!$H$3),'d_시나리오'!$H$3+SQRT(F1839*('d_시나리오'!$J$3-'d_시나리오'!$H$3)*('d_시나리오'!$I$3-'d_시나리오'!$H$3)),'d_시나리오'!$J$3-SQRT((1-F1839)*('d_시나리오'!$J$3-'d_시나리오'!$H$3)*('d_시나리오'!$J$3-'d_시나리오'!$I$3))))</f>
        <v/>
      </c>
      <c r="H1839">
        <f>RAND()</f>
        <v/>
      </c>
      <c r="I1839">
        <f>IF('d_시나리오'!$J$4='d_시나리오'!$H$4,'d_시나리오'!$I$4,IF(H1839&lt;('d_시나리오'!$I$4-'d_시나리오'!$H$4)/('d_시나리오'!$J$4-'d_시나리오'!$H$4),'d_시나리오'!$H$4+SQRT(H1839*('d_시나리오'!$J$4-'d_시나리오'!$H$4)*('d_시나리오'!$I$4-'d_시나리오'!$H$4)),'d_시나리오'!$J$4-SQRT((1-H1839)*('d_시나리오'!$J$4-'d_시나리오'!$H$4)*('d_시나리오'!$J$4-'d_시나리오'!$I$4))))</f>
        <v/>
      </c>
      <c r="J1839">
        <f>RAND()</f>
        <v/>
      </c>
      <c r="K1839">
        <f>IF('d_시나리오'!$J$5='d_시나리오'!$H$5,'d_시나리오'!$I$5,IF(J1839&lt;('d_시나리오'!$I$5-'d_시나리오'!$H$5)/('d_시나리오'!$J$5-'d_시나리오'!$H$5),'d_시나리오'!$H$5+SQRT(J1839*('d_시나리오'!$J$5-'d_시나리오'!$H$5)*('d_시나리오'!$I$5-'d_시나리오'!$H$5)),'d_시나리오'!$J$5-SQRT((1-J1839)*('d_시나리오'!$J$5-'d_시나리오'!$H$5)*('d_시나리오'!$J$5-'d_시나리오'!$I$5))))</f>
        <v/>
      </c>
      <c r="L1839">
        <f>RAND()</f>
        <v/>
      </c>
      <c r="M1839">
        <f>IF('d_시나리오'!$J$6='d_시나리오'!$H$6,'d_시나리오'!$I$6,IF(L1839&lt;('d_시나리오'!$I$6-'d_시나리오'!$H$6)/('d_시나리오'!$J$6-'d_시나리오'!$H$6),'d_시나리오'!$H$6+SQRT(L1839*('d_시나리오'!$J$6-'d_시나리오'!$H$6)*('d_시나리오'!$I$6-'d_시나리오'!$H$6)),'d_시나리오'!$J$6-SQRT((1-L1839)*('d_시나리오'!$J$6-'d_시나리오'!$H$6)*('d_시나리오'!$J$6-'d_시나리오'!$I$6))))</f>
        <v/>
      </c>
      <c r="N1839">
        <f>INDEX('d_분포'!$B$2:$B$57,RANDBETWEEN(1,56))</f>
        <v/>
      </c>
      <c r="O1839">
        <f>BETAINV(RAND(),5,5)</f>
        <v/>
      </c>
      <c r="P1839">
        <f>'d_고정'!$B$1*'6_기대효과'!$H$7*('d_시나리오'!$I$7/'d_고정'!$B$2)*B1839</f>
        <v/>
      </c>
      <c r="Q1839">
        <f>P1839*C1839</f>
        <v/>
      </c>
      <c r="R1839">
        <f>P1839*E1839</f>
        <v/>
      </c>
      <c r="S1839">
        <f>R1839*G1839</f>
        <v/>
      </c>
      <c r="T1839">
        <f>Q1839+S1839</f>
        <v/>
      </c>
      <c r="U1839">
        <f>(Q1839*D1839+S1839*I1839)*(1-O1839)</f>
        <v/>
      </c>
      <c r="V1839">
        <f>(R1839*K1839*N1839+'d_고정'!$B$3*('6_기대효과'!$H$7/8)*N1839*'d_고정'!$B$10*M1839*('6_기대효과'!$K$7/'d_고정'!$B$9))*(1-O1839)</f>
        <v/>
      </c>
      <c r="W1839">
        <f>(S1839*I1839+R1839*MAX(K1839-'d_고정'!$B$10*M1839*('6_기대효과'!$K$7/'d_고정'!$B$9),0)*N1839)*(1-O1839)</f>
        <v/>
      </c>
      <c r="X1839">
        <f>U1839+V1839</f>
        <v/>
      </c>
      <c r="Y1839">
        <f>U1839/('d_고정'!$B$5*'6_기대효과'!$H$7/8)/'d_고정'!$B$6</f>
        <v/>
      </c>
      <c r="Z1839">
        <f>U1839/('d_고정'!$B$8*'6_기대효과'!$H$7/8)</f>
        <v/>
      </c>
    </row>
    <row r="1840">
      <c r="A1840">
        <f>RAND()</f>
        <v/>
      </c>
      <c r="B1840">
        <f>IF('d_시나리오'!$J$2='d_시나리오'!$H$2,'d_시나리오'!$I$2,IF(A1840&lt;('d_시나리오'!$I$2-'d_시나리오'!$H$2)/('d_시나리오'!$J$2-'d_시나리오'!$H$2),'d_시나리오'!$H$2+SQRT(A1840*('d_시나리오'!$J$2-'d_시나리오'!$H$2)*('d_시나리오'!$I$2-'d_시나리오'!$H$2)),'d_시나리오'!$J$2-SQRT((1-A1840)*('d_시나리오'!$J$2-'d_시나리오'!$H$2)*('d_시나리오'!$J$2-'d_시나리오'!$I$2))))</f>
        <v/>
      </c>
      <c r="C1840">
        <f>BETAINV(RAND(),2,6)</f>
        <v/>
      </c>
      <c r="D1840">
        <f>INDEX('d_분포'!$A$2:$A$28,RANDBETWEEN(1,27))</f>
        <v/>
      </c>
      <c r="E1840">
        <f>INDEX('d_분포'!$C$2:$C$5,RANDBETWEEN(1,4))*(0.9+0.2*RAND())</f>
        <v/>
      </c>
      <c r="F1840">
        <f>RAND()</f>
        <v/>
      </c>
      <c r="G1840">
        <f>IF('d_시나리오'!$J$3='d_시나리오'!$H$3,'d_시나리오'!$I$3,IF(F1840&lt;('d_시나리오'!$I$3-'d_시나리오'!$H$3)/('d_시나리오'!$J$3-'d_시나리오'!$H$3),'d_시나리오'!$H$3+SQRT(F1840*('d_시나리오'!$J$3-'d_시나리오'!$H$3)*('d_시나리오'!$I$3-'d_시나리오'!$H$3)),'d_시나리오'!$J$3-SQRT((1-F1840)*('d_시나리오'!$J$3-'d_시나리오'!$H$3)*('d_시나리오'!$J$3-'d_시나리오'!$I$3))))</f>
        <v/>
      </c>
      <c r="H1840">
        <f>RAND()</f>
        <v/>
      </c>
      <c r="I1840">
        <f>IF('d_시나리오'!$J$4='d_시나리오'!$H$4,'d_시나리오'!$I$4,IF(H1840&lt;('d_시나리오'!$I$4-'d_시나리오'!$H$4)/('d_시나리오'!$J$4-'d_시나리오'!$H$4),'d_시나리오'!$H$4+SQRT(H1840*('d_시나리오'!$J$4-'d_시나리오'!$H$4)*('d_시나리오'!$I$4-'d_시나리오'!$H$4)),'d_시나리오'!$J$4-SQRT((1-H1840)*('d_시나리오'!$J$4-'d_시나리오'!$H$4)*('d_시나리오'!$J$4-'d_시나리오'!$I$4))))</f>
        <v/>
      </c>
      <c r="J1840">
        <f>RAND()</f>
        <v/>
      </c>
      <c r="K1840">
        <f>IF('d_시나리오'!$J$5='d_시나리오'!$H$5,'d_시나리오'!$I$5,IF(J1840&lt;('d_시나리오'!$I$5-'d_시나리오'!$H$5)/('d_시나리오'!$J$5-'d_시나리오'!$H$5),'d_시나리오'!$H$5+SQRT(J1840*('d_시나리오'!$J$5-'d_시나리오'!$H$5)*('d_시나리오'!$I$5-'d_시나리오'!$H$5)),'d_시나리오'!$J$5-SQRT((1-J1840)*('d_시나리오'!$J$5-'d_시나리오'!$H$5)*('d_시나리오'!$J$5-'d_시나리오'!$I$5))))</f>
        <v/>
      </c>
      <c r="L1840">
        <f>RAND()</f>
        <v/>
      </c>
      <c r="M1840">
        <f>IF('d_시나리오'!$J$6='d_시나리오'!$H$6,'d_시나리오'!$I$6,IF(L1840&lt;('d_시나리오'!$I$6-'d_시나리오'!$H$6)/('d_시나리오'!$J$6-'d_시나리오'!$H$6),'d_시나리오'!$H$6+SQRT(L1840*('d_시나리오'!$J$6-'d_시나리오'!$H$6)*('d_시나리오'!$I$6-'d_시나리오'!$H$6)),'d_시나리오'!$J$6-SQRT((1-L1840)*('d_시나리오'!$J$6-'d_시나리오'!$H$6)*('d_시나리오'!$J$6-'d_시나리오'!$I$6))))</f>
        <v/>
      </c>
      <c r="N1840">
        <f>INDEX('d_분포'!$B$2:$B$57,RANDBETWEEN(1,56))</f>
        <v/>
      </c>
      <c r="O1840">
        <f>BETAINV(RAND(),5,5)</f>
        <v/>
      </c>
      <c r="P1840">
        <f>'d_고정'!$B$1*'6_기대효과'!$H$7*('d_시나리오'!$I$7/'d_고정'!$B$2)*B1840</f>
        <v/>
      </c>
      <c r="Q1840">
        <f>P1840*C1840</f>
        <v/>
      </c>
      <c r="R1840">
        <f>P1840*E1840</f>
        <v/>
      </c>
      <c r="S1840">
        <f>R1840*G1840</f>
        <v/>
      </c>
      <c r="T1840">
        <f>Q1840+S1840</f>
        <v/>
      </c>
      <c r="U1840">
        <f>(Q1840*D1840+S1840*I1840)*(1-O1840)</f>
        <v/>
      </c>
      <c r="V1840">
        <f>(R1840*K1840*N1840+'d_고정'!$B$3*('6_기대효과'!$H$7/8)*N1840*'d_고정'!$B$10*M1840*('6_기대효과'!$K$7/'d_고정'!$B$9))*(1-O1840)</f>
        <v/>
      </c>
      <c r="W1840">
        <f>(S1840*I1840+R1840*MAX(K1840-'d_고정'!$B$10*M1840*('6_기대효과'!$K$7/'d_고정'!$B$9),0)*N1840)*(1-O1840)</f>
        <v/>
      </c>
      <c r="X1840">
        <f>U1840+V1840</f>
        <v/>
      </c>
      <c r="Y1840">
        <f>U1840/('d_고정'!$B$5*'6_기대효과'!$H$7/8)/'d_고정'!$B$6</f>
        <v/>
      </c>
      <c r="Z1840">
        <f>U1840/('d_고정'!$B$8*'6_기대효과'!$H$7/8)</f>
        <v/>
      </c>
    </row>
    <row r="1841">
      <c r="A1841">
        <f>RAND()</f>
        <v/>
      </c>
      <c r="B1841">
        <f>IF('d_시나리오'!$J$2='d_시나리오'!$H$2,'d_시나리오'!$I$2,IF(A1841&lt;('d_시나리오'!$I$2-'d_시나리오'!$H$2)/('d_시나리오'!$J$2-'d_시나리오'!$H$2),'d_시나리오'!$H$2+SQRT(A1841*('d_시나리오'!$J$2-'d_시나리오'!$H$2)*('d_시나리오'!$I$2-'d_시나리오'!$H$2)),'d_시나리오'!$J$2-SQRT((1-A1841)*('d_시나리오'!$J$2-'d_시나리오'!$H$2)*('d_시나리오'!$J$2-'d_시나리오'!$I$2))))</f>
        <v/>
      </c>
      <c r="C1841">
        <f>BETAINV(RAND(),2,6)</f>
        <v/>
      </c>
      <c r="D1841">
        <f>INDEX('d_분포'!$A$2:$A$28,RANDBETWEEN(1,27))</f>
        <v/>
      </c>
      <c r="E1841">
        <f>INDEX('d_분포'!$C$2:$C$5,RANDBETWEEN(1,4))*(0.9+0.2*RAND())</f>
        <v/>
      </c>
      <c r="F1841">
        <f>RAND()</f>
        <v/>
      </c>
      <c r="G1841">
        <f>IF('d_시나리오'!$J$3='d_시나리오'!$H$3,'d_시나리오'!$I$3,IF(F1841&lt;('d_시나리오'!$I$3-'d_시나리오'!$H$3)/('d_시나리오'!$J$3-'d_시나리오'!$H$3),'d_시나리오'!$H$3+SQRT(F1841*('d_시나리오'!$J$3-'d_시나리오'!$H$3)*('d_시나리오'!$I$3-'d_시나리오'!$H$3)),'d_시나리오'!$J$3-SQRT((1-F1841)*('d_시나리오'!$J$3-'d_시나리오'!$H$3)*('d_시나리오'!$J$3-'d_시나리오'!$I$3))))</f>
        <v/>
      </c>
      <c r="H1841">
        <f>RAND()</f>
        <v/>
      </c>
      <c r="I1841">
        <f>IF('d_시나리오'!$J$4='d_시나리오'!$H$4,'d_시나리오'!$I$4,IF(H1841&lt;('d_시나리오'!$I$4-'d_시나리오'!$H$4)/('d_시나리오'!$J$4-'d_시나리오'!$H$4),'d_시나리오'!$H$4+SQRT(H1841*('d_시나리오'!$J$4-'d_시나리오'!$H$4)*('d_시나리오'!$I$4-'d_시나리오'!$H$4)),'d_시나리오'!$J$4-SQRT((1-H1841)*('d_시나리오'!$J$4-'d_시나리오'!$H$4)*('d_시나리오'!$J$4-'d_시나리오'!$I$4))))</f>
        <v/>
      </c>
      <c r="J1841">
        <f>RAND()</f>
        <v/>
      </c>
      <c r="K1841">
        <f>IF('d_시나리오'!$J$5='d_시나리오'!$H$5,'d_시나리오'!$I$5,IF(J1841&lt;('d_시나리오'!$I$5-'d_시나리오'!$H$5)/('d_시나리오'!$J$5-'d_시나리오'!$H$5),'d_시나리오'!$H$5+SQRT(J1841*('d_시나리오'!$J$5-'d_시나리오'!$H$5)*('d_시나리오'!$I$5-'d_시나리오'!$H$5)),'d_시나리오'!$J$5-SQRT((1-J1841)*('d_시나리오'!$J$5-'d_시나리오'!$H$5)*('d_시나리오'!$J$5-'d_시나리오'!$I$5))))</f>
        <v/>
      </c>
      <c r="L1841">
        <f>RAND()</f>
        <v/>
      </c>
      <c r="M1841">
        <f>IF('d_시나리오'!$J$6='d_시나리오'!$H$6,'d_시나리오'!$I$6,IF(L1841&lt;('d_시나리오'!$I$6-'d_시나리오'!$H$6)/('d_시나리오'!$J$6-'d_시나리오'!$H$6),'d_시나리오'!$H$6+SQRT(L1841*('d_시나리오'!$J$6-'d_시나리오'!$H$6)*('d_시나리오'!$I$6-'d_시나리오'!$H$6)),'d_시나리오'!$J$6-SQRT((1-L1841)*('d_시나리오'!$J$6-'d_시나리오'!$H$6)*('d_시나리오'!$J$6-'d_시나리오'!$I$6))))</f>
        <v/>
      </c>
      <c r="N1841">
        <f>INDEX('d_분포'!$B$2:$B$57,RANDBETWEEN(1,56))</f>
        <v/>
      </c>
      <c r="O1841">
        <f>BETAINV(RAND(),5,5)</f>
        <v/>
      </c>
      <c r="P1841">
        <f>'d_고정'!$B$1*'6_기대효과'!$H$7*('d_시나리오'!$I$7/'d_고정'!$B$2)*B1841</f>
        <v/>
      </c>
      <c r="Q1841">
        <f>P1841*C1841</f>
        <v/>
      </c>
      <c r="R1841">
        <f>P1841*E1841</f>
        <v/>
      </c>
      <c r="S1841">
        <f>R1841*G1841</f>
        <v/>
      </c>
      <c r="T1841">
        <f>Q1841+S1841</f>
        <v/>
      </c>
      <c r="U1841">
        <f>(Q1841*D1841+S1841*I1841)*(1-O1841)</f>
        <v/>
      </c>
      <c r="V1841">
        <f>(R1841*K1841*N1841+'d_고정'!$B$3*('6_기대효과'!$H$7/8)*N1841*'d_고정'!$B$10*M1841*('6_기대효과'!$K$7/'d_고정'!$B$9))*(1-O1841)</f>
        <v/>
      </c>
      <c r="W1841">
        <f>(S1841*I1841+R1841*MAX(K1841-'d_고정'!$B$10*M1841*('6_기대효과'!$K$7/'d_고정'!$B$9),0)*N1841)*(1-O1841)</f>
        <v/>
      </c>
      <c r="X1841">
        <f>U1841+V1841</f>
        <v/>
      </c>
      <c r="Y1841">
        <f>U1841/('d_고정'!$B$5*'6_기대효과'!$H$7/8)/'d_고정'!$B$6</f>
        <v/>
      </c>
      <c r="Z1841">
        <f>U1841/('d_고정'!$B$8*'6_기대효과'!$H$7/8)</f>
        <v/>
      </c>
    </row>
    <row r="1842">
      <c r="A1842">
        <f>RAND()</f>
        <v/>
      </c>
      <c r="B1842">
        <f>IF('d_시나리오'!$J$2='d_시나리오'!$H$2,'d_시나리오'!$I$2,IF(A1842&lt;('d_시나리오'!$I$2-'d_시나리오'!$H$2)/('d_시나리오'!$J$2-'d_시나리오'!$H$2),'d_시나리오'!$H$2+SQRT(A1842*('d_시나리오'!$J$2-'d_시나리오'!$H$2)*('d_시나리오'!$I$2-'d_시나리오'!$H$2)),'d_시나리오'!$J$2-SQRT((1-A1842)*('d_시나리오'!$J$2-'d_시나리오'!$H$2)*('d_시나리오'!$J$2-'d_시나리오'!$I$2))))</f>
        <v/>
      </c>
      <c r="C1842">
        <f>BETAINV(RAND(),2,6)</f>
        <v/>
      </c>
      <c r="D1842">
        <f>INDEX('d_분포'!$A$2:$A$28,RANDBETWEEN(1,27))</f>
        <v/>
      </c>
      <c r="E1842">
        <f>INDEX('d_분포'!$C$2:$C$5,RANDBETWEEN(1,4))*(0.9+0.2*RAND())</f>
        <v/>
      </c>
      <c r="F1842">
        <f>RAND()</f>
        <v/>
      </c>
      <c r="G1842">
        <f>IF('d_시나리오'!$J$3='d_시나리오'!$H$3,'d_시나리오'!$I$3,IF(F1842&lt;('d_시나리오'!$I$3-'d_시나리오'!$H$3)/('d_시나리오'!$J$3-'d_시나리오'!$H$3),'d_시나리오'!$H$3+SQRT(F1842*('d_시나리오'!$J$3-'d_시나리오'!$H$3)*('d_시나리오'!$I$3-'d_시나리오'!$H$3)),'d_시나리오'!$J$3-SQRT((1-F1842)*('d_시나리오'!$J$3-'d_시나리오'!$H$3)*('d_시나리오'!$J$3-'d_시나리오'!$I$3))))</f>
        <v/>
      </c>
      <c r="H1842">
        <f>RAND()</f>
        <v/>
      </c>
      <c r="I1842">
        <f>IF('d_시나리오'!$J$4='d_시나리오'!$H$4,'d_시나리오'!$I$4,IF(H1842&lt;('d_시나리오'!$I$4-'d_시나리오'!$H$4)/('d_시나리오'!$J$4-'d_시나리오'!$H$4),'d_시나리오'!$H$4+SQRT(H1842*('d_시나리오'!$J$4-'d_시나리오'!$H$4)*('d_시나리오'!$I$4-'d_시나리오'!$H$4)),'d_시나리오'!$J$4-SQRT((1-H1842)*('d_시나리오'!$J$4-'d_시나리오'!$H$4)*('d_시나리오'!$J$4-'d_시나리오'!$I$4))))</f>
        <v/>
      </c>
      <c r="J1842">
        <f>RAND()</f>
        <v/>
      </c>
      <c r="K1842">
        <f>IF('d_시나리오'!$J$5='d_시나리오'!$H$5,'d_시나리오'!$I$5,IF(J1842&lt;('d_시나리오'!$I$5-'d_시나리오'!$H$5)/('d_시나리오'!$J$5-'d_시나리오'!$H$5),'d_시나리오'!$H$5+SQRT(J1842*('d_시나리오'!$J$5-'d_시나리오'!$H$5)*('d_시나리오'!$I$5-'d_시나리오'!$H$5)),'d_시나리오'!$J$5-SQRT((1-J1842)*('d_시나리오'!$J$5-'d_시나리오'!$H$5)*('d_시나리오'!$J$5-'d_시나리오'!$I$5))))</f>
        <v/>
      </c>
      <c r="L1842">
        <f>RAND()</f>
        <v/>
      </c>
      <c r="M1842">
        <f>IF('d_시나리오'!$J$6='d_시나리오'!$H$6,'d_시나리오'!$I$6,IF(L1842&lt;('d_시나리오'!$I$6-'d_시나리오'!$H$6)/('d_시나리오'!$J$6-'d_시나리오'!$H$6),'d_시나리오'!$H$6+SQRT(L1842*('d_시나리오'!$J$6-'d_시나리오'!$H$6)*('d_시나리오'!$I$6-'d_시나리오'!$H$6)),'d_시나리오'!$J$6-SQRT((1-L1842)*('d_시나리오'!$J$6-'d_시나리오'!$H$6)*('d_시나리오'!$J$6-'d_시나리오'!$I$6))))</f>
        <v/>
      </c>
      <c r="N1842">
        <f>INDEX('d_분포'!$B$2:$B$57,RANDBETWEEN(1,56))</f>
        <v/>
      </c>
      <c r="O1842">
        <f>BETAINV(RAND(),5,5)</f>
        <v/>
      </c>
      <c r="P1842">
        <f>'d_고정'!$B$1*'6_기대효과'!$H$7*('d_시나리오'!$I$7/'d_고정'!$B$2)*B1842</f>
        <v/>
      </c>
      <c r="Q1842">
        <f>P1842*C1842</f>
        <v/>
      </c>
      <c r="R1842">
        <f>P1842*E1842</f>
        <v/>
      </c>
      <c r="S1842">
        <f>R1842*G1842</f>
        <v/>
      </c>
      <c r="T1842">
        <f>Q1842+S1842</f>
        <v/>
      </c>
      <c r="U1842">
        <f>(Q1842*D1842+S1842*I1842)*(1-O1842)</f>
        <v/>
      </c>
      <c r="V1842">
        <f>(R1842*K1842*N1842+'d_고정'!$B$3*('6_기대효과'!$H$7/8)*N1842*'d_고정'!$B$10*M1842*('6_기대효과'!$K$7/'d_고정'!$B$9))*(1-O1842)</f>
        <v/>
      </c>
      <c r="W1842">
        <f>(S1842*I1842+R1842*MAX(K1842-'d_고정'!$B$10*M1842*('6_기대효과'!$K$7/'d_고정'!$B$9),0)*N1842)*(1-O1842)</f>
        <v/>
      </c>
      <c r="X1842">
        <f>U1842+V1842</f>
        <v/>
      </c>
      <c r="Y1842">
        <f>U1842/('d_고정'!$B$5*'6_기대효과'!$H$7/8)/'d_고정'!$B$6</f>
        <v/>
      </c>
      <c r="Z1842">
        <f>U1842/('d_고정'!$B$8*'6_기대효과'!$H$7/8)</f>
        <v/>
      </c>
    </row>
    <row r="1843">
      <c r="A1843">
        <f>RAND()</f>
        <v/>
      </c>
      <c r="B1843">
        <f>IF('d_시나리오'!$J$2='d_시나리오'!$H$2,'d_시나리오'!$I$2,IF(A1843&lt;('d_시나리오'!$I$2-'d_시나리오'!$H$2)/('d_시나리오'!$J$2-'d_시나리오'!$H$2),'d_시나리오'!$H$2+SQRT(A1843*('d_시나리오'!$J$2-'d_시나리오'!$H$2)*('d_시나리오'!$I$2-'d_시나리오'!$H$2)),'d_시나리오'!$J$2-SQRT((1-A1843)*('d_시나리오'!$J$2-'d_시나리오'!$H$2)*('d_시나리오'!$J$2-'d_시나리오'!$I$2))))</f>
        <v/>
      </c>
      <c r="C1843">
        <f>BETAINV(RAND(),2,6)</f>
        <v/>
      </c>
      <c r="D1843">
        <f>INDEX('d_분포'!$A$2:$A$28,RANDBETWEEN(1,27))</f>
        <v/>
      </c>
      <c r="E1843">
        <f>INDEX('d_분포'!$C$2:$C$5,RANDBETWEEN(1,4))*(0.9+0.2*RAND())</f>
        <v/>
      </c>
      <c r="F1843">
        <f>RAND()</f>
        <v/>
      </c>
      <c r="G1843">
        <f>IF('d_시나리오'!$J$3='d_시나리오'!$H$3,'d_시나리오'!$I$3,IF(F1843&lt;('d_시나리오'!$I$3-'d_시나리오'!$H$3)/('d_시나리오'!$J$3-'d_시나리오'!$H$3),'d_시나리오'!$H$3+SQRT(F1843*('d_시나리오'!$J$3-'d_시나리오'!$H$3)*('d_시나리오'!$I$3-'d_시나리오'!$H$3)),'d_시나리오'!$J$3-SQRT((1-F1843)*('d_시나리오'!$J$3-'d_시나리오'!$H$3)*('d_시나리오'!$J$3-'d_시나리오'!$I$3))))</f>
        <v/>
      </c>
      <c r="H1843">
        <f>RAND()</f>
        <v/>
      </c>
      <c r="I1843">
        <f>IF('d_시나리오'!$J$4='d_시나리오'!$H$4,'d_시나리오'!$I$4,IF(H1843&lt;('d_시나리오'!$I$4-'d_시나리오'!$H$4)/('d_시나리오'!$J$4-'d_시나리오'!$H$4),'d_시나리오'!$H$4+SQRT(H1843*('d_시나리오'!$J$4-'d_시나리오'!$H$4)*('d_시나리오'!$I$4-'d_시나리오'!$H$4)),'d_시나리오'!$J$4-SQRT((1-H1843)*('d_시나리오'!$J$4-'d_시나리오'!$H$4)*('d_시나리오'!$J$4-'d_시나리오'!$I$4))))</f>
        <v/>
      </c>
      <c r="J1843">
        <f>RAND()</f>
        <v/>
      </c>
      <c r="K1843">
        <f>IF('d_시나리오'!$J$5='d_시나리오'!$H$5,'d_시나리오'!$I$5,IF(J1843&lt;('d_시나리오'!$I$5-'d_시나리오'!$H$5)/('d_시나리오'!$J$5-'d_시나리오'!$H$5),'d_시나리오'!$H$5+SQRT(J1843*('d_시나리오'!$J$5-'d_시나리오'!$H$5)*('d_시나리오'!$I$5-'d_시나리오'!$H$5)),'d_시나리오'!$J$5-SQRT((1-J1843)*('d_시나리오'!$J$5-'d_시나리오'!$H$5)*('d_시나리오'!$J$5-'d_시나리오'!$I$5))))</f>
        <v/>
      </c>
      <c r="L1843">
        <f>RAND()</f>
        <v/>
      </c>
      <c r="M1843">
        <f>IF('d_시나리오'!$J$6='d_시나리오'!$H$6,'d_시나리오'!$I$6,IF(L1843&lt;('d_시나리오'!$I$6-'d_시나리오'!$H$6)/('d_시나리오'!$J$6-'d_시나리오'!$H$6),'d_시나리오'!$H$6+SQRT(L1843*('d_시나리오'!$J$6-'d_시나리오'!$H$6)*('d_시나리오'!$I$6-'d_시나리오'!$H$6)),'d_시나리오'!$J$6-SQRT((1-L1843)*('d_시나리오'!$J$6-'d_시나리오'!$H$6)*('d_시나리오'!$J$6-'d_시나리오'!$I$6))))</f>
        <v/>
      </c>
      <c r="N1843">
        <f>INDEX('d_분포'!$B$2:$B$57,RANDBETWEEN(1,56))</f>
        <v/>
      </c>
      <c r="O1843">
        <f>BETAINV(RAND(),5,5)</f>
        <v/>
      </c>
      <c r="P1843">
        <f>'d_고정'!$B$1*'6_기대효과'!$H$7*('d_시나리오'!$I$7/'d_고정'!$B$2)*B1843</f>
        <v/>
      </c>
      <c r="Q1843">
        <f>P1843*C1843</f>
        <v/>
      </c>
      <c r="R1843">
        <f>P1843*E1843</f>
        <v/>
      </c>
      <c r="S1843">
        <f>R1843*G1843</f>
        <v/>
      </c>
      <c r="T1843">
        <f>Q1843+S1843</f>
        <v/>
      </c>
      <c r="U1843">
        <f>(Q1843*D1843+S1843*I1843)*(1-O1843)</f>
        <v/>
      </c>
      <c r="V1843">
        <f>(R1843*K1843*N1843+'d_고정'!$B$3*('6_기대효과'!$H$7/8)*N1843*'d_고정'!$B$10*M1843*('6_기대효과'!$K$7/'d_고정'!$B$9))*(1-O1843)</f>
        <v/>
      </c>
      <c r="W1843">
        <f>(S1843*I1843+R1843*MAX(K1843-'d_고정'!$B$10*M1843*('6_기대효과'!$K$7/'d_고정'!$B$9),0)*N1843)*(1-O1843)</f>
        <v/>
      </c>
      <c r="X1843">
        <f>U1843+V1843</f>
        <v/>
      </c>
      <c r="Y1843">
        <f>U1843/('d_고정'!$B$5*'6_기대효과'!$H$7/8)/'d_고정'!$B$6</f>
        <v/>
      </c>
      <c r="Z1843">
        <f>U1843/('d_고정'!$B$8*'6_기대효과'!$H$7/8)</f>
        <v/>
      </c>
    </row>
    <row r="1844">
      <c r="A1844">
        <f>RAND()</f>
        <v/>
      </c>
      <c r="B1844">
        <f>IF('d_시나리오'!$J$2='d_시나리오'!$H$2,'d_시나리오'!$I$2,IF(A1844&lt;('d_시나리오'!$I$2-'d_시나리오'!$H$2)/('d_시나리오'!$J$2-'d_시나리오'!$H$2),'d_시나리오'!$H$2+SQRT(A1844*('d_시나리오'!$J$2-'d_시나리오'!$H$2)*('d_시나리오'!$I$2-'d_시나리오'!$H$2)),'d_시나리오'!$J$2-SQRT((1-A1844)*('d_시나리오'!$J$2-'d_시나리오'!$H$2)*('d_시나리오'!$J$2-'d_시나리오'!$I$2))))</f>
        <v/>
      </c>
      <c r="C1844">
        <f>BETAINV(RAND(),2,6)</f>
        <v/>
      </c>
      <c r="D1844">
        <f>INDEX('d_분포'!$A$2:$A$28,RANDBETWEEN(1,27))</f>
        <v/>
      </c>
      <c r="E1844">
        <f>INDEX('d_분포'!$C$2:$C$5,RANDBETWEEN(1,4))*(0.9+0.2*RAND())</f>
        <v/>
      </c>
      <c r="F1844">
        <f>RAND()</f>
        <v/>
      </c>
      <c r="G1844">
        <f>IF('d_시나리오'!$J$3='d_시나리오'!$H$3,'d_시나리오'!$I$3,IF(F1844&lt;('d_시나리오'!$I$3-'d_시나리오'!$H$3)/('d_시나리오'!$J$3-'d_시나리오'!$H$3),'d_시나리오'!$H$3+SQRT(F1844*('d_시나리오'!$J$3-'d_시나리오'!$H$3)*('d_시나리오'!$I$3-'d_시나리오'!$H$3)),'d_시나리오'!$J$3-SQRT((1-F1844)*('d_시나리오'!$J$3-'d_시나리오'!$H$3)*('d_시나리오'!$J$3-'d_시나리오'!$I$3))))</f>
        <v/>
      </c>
      <c r="H1844">
        <f>RAND()</f>
        <v/>
      </c>
      <c r="I1844">
        <f>IF('d_시나리오'!$J$4='d_시나리오'!$H$4,'d_시나리오'!$I$4,IF(H1844&lt;('d_시나리오'!$I$4-'d_시나리오'!$H$4)/('d_시나리오'!$J$4-'d_시나리오'!$H$4),'d_시나리오'!$H$4+SQRT(H1844*('d_시나리오'!$J$4-'d_시나리오'!$H$4)*('d_시나리오'!$I$4-'d_시나리오'!$H$4)),'d_시나리오'!$J$4-SQRT((1-H1844)*('d_시나리오'!$J$4-'d_시나리오'!$H$4)*('d_시나리오'!$J$4-'d_시나리오'!$I$4))))</f>
        <v/>
      </c>
      <c r="J1844">
        <f>RAND()</f>
        <v/>
      </c>
      <c r="K1844">
        <f>IF('d_시나리오'!$J$5='d_시나리오'!$H$5,'d_시나리오'!$I$5,IF(J1844&lt;('d_시나리오'!$I$5-'d_시나리오'!$H$5)/('d_시나리오'!$J$5-'d_시나리오'!$H$5),'d_시나리오'!$H$5+SQRT(J1844*('d_시나리오'!$J$5-'d_시나리오'!$H$5)*('d_시나리오'!$I$5-'d_시나리오'!$H$5)),'d_시나리오'!$J$5-SQRT((1-J1844)*('d_시나리오'!$J$5-'d_시나리오'!$H$5)*('d_시나리오'!$J$5-'d_시나리오'!$I$5))))</f>
        <v/>
      </c>
      <c r="L1844">
        <f>RAND()</f>
        <v/>
      </c>
      <c r="M1844">
        <f>IF('d_시나리오'!$J$6='d_시나리오'!$H$6,'d_시나리오'!$I$6,IF(L1844&lt;('d_시나리오'!$I$6-'d_시나리오'!$H$6)/('d_시나리오'!$J$6-'d_시나리오'!$H$6),'d_시나리오'!$H$6+SQRT(L1844*('d_시나리오'!$J$6-'d_시나리오'!$H$6)*('d_시나리오'!$I$6-'d_시나리오'!$H$6)),'d_시나리오'!$J$6-SQRT((1-L1844)*('d_시나리오'!$J$6-'d_시나리오'!$H$6)*('d_시나리오'!$J$6-'d_시나리오'!$I$6))))</f>
        <v/>
      </c>
      <c r="N1844">
        <f>INDEX('d_분포'!$B$2:$B$57,RANDBETWEEN(1,56))</f>
        <v/>
      </c>
      <c r="O1844">
        <f>BETAINV(RAND(),5,5)</f>
        <v/>
      </c>
      <c r="P1844">
        <f>'d_고정'!$B$1*'6_기대효과'!$H$7*('d_시나리오'!$I$7/'d_고정'!$B$2)*B1844</f>
        <v/>
      </c>
      <c r="Q1844">
        <f>P1844*C1844</f>
        <v/>
      </c>
      <c r="R1844">
        <f>P1844*E1844</f>
        <v/>
      </c>
      <c r="S1844">
        <f>R1844*G1844</f>
        <v/>
      </c>
      <c r="T1844">
        <f>Q1844+S1844</f>
        <v/>
      </c>
      <c r="U1844">
        <f>(Q1844*D1844+S1844*I1844)*(1-O1844)</f>
        <v/>
      </c>
      <c r="V1844">
        <f>(R1844*K1844*N1844+'d_고정'!$B$3*('6_기대효과'!$H$7/8)*N1844*'d_고정'!$B$10*M1844*('6_기대효과'!$K$7/'d_고정'!$B$9))*(1-O1844)</f>
        <v/>
      </c>
      <c r="W1844">
        <f>(S1844*I1844+R1844*MAX(K1844-'d_고정'!$B$10*M1844*('6_기대효과'!$K$7/'d_고정'!$B$9),0)*N1844)*(1-O1844)</f>
        <v/>
      </c>
      <c r="X1844">
        <f>U1844+V1844</f>
        <v/>
      </c>
      <c r="Y1844">
        <f>U1844/('d_고정'!$B$5*'6_기대효과'!$H$7/8)/'d_고정'!$B$6</f>
        <v/>
      </c>
      <c r="Z1844">
        <f>U1844/('d_고정'!$B$8*'6_기대효과'!$H$7/8)</f>
        <v/>
      </c>
    </row>
    <row r="1845">
      <c r="A1845">
        <f>RAND()</f>
        <v/>
      </c>
      <c r="B1845">
        <f>IF('d_시나리오'!$J$2='d_시나리오'!$H$2,'d_시나리오'!$I$2,IF(A1845&lt;('d_시나리오'!$I$2-'d_시나리오'!$H$2)/('d_시나리오'!$J$2-'d_시나리오'!$H$2),'d_시나리오'!$H$2+SQRT(A1845*('d_시나리오'!$J$2-'d_시나리오'!$H$2)*('d_시나리오'!$I$2-'d_시나리오'!$H$2)),'d_시나리오'!$J$2-SQRT((1-A1845)*('d_시나리오'!$J$2-'d_시나리오'!$H$2)*('d_시나리오'!$J$2-'d_시나리오'!$I$2))))</f>
        <v/>
      </c>
      <c r="C1845">
        <f>BETAINV(RAND(),2,6)</f>
        <v/>
      </c>
      <c r="D1845">
        <f>INDEX('d_분포'!$A$2:$A$28,RANDBETWEEN(1,27))</f>
        <v/>
      </c>
      <c r="E1845">
        <f>INDEX('d_분포'!$C$2:$C$5,RANDBETWEEN(1,4))*(0.9+0.2*RAND())</f>
        <v/>
      </c>
      <c r="F1845">
        <f>RAND()</f>
        <v/>
      </c>
      <c r="G1845">
        <f>IF('d_시나리오'!$J$3='d_시나리오'!$H$3,'d_시나리오'!$I$3,IF(F1845&lt;('d_시나리오'!$I$3-'d_시나리오'!$H$3)/('d_시나리오'!$J$3-'d_시나리오'!$H$3),'d_시나리오'!$H$3+SQRT(F1845*('d_시나리오'!$J$3-'d_시나리오'!$H$3)*('d_시나리오'!$I$3-'d_시나리오'!$H$3)),'d_시나리오'!$J$3-SQRT((1-F1845)*('d_시나리오'!$J$3-'d_시나리오'!$H$3)*('d_시나리오'!$J$3-'d_시나리오'!$I$3))))</f>
        <v/>
      </c>
      <c r="H1845">
        <f>RAND()</f>
        <v/>
      </c>
      <c r="I1845">
        <f>IF('d_시나리오'!$J$4='d_시나리오'!$H$4,'d_시나리오'!$I$4,IF(H1845&lt;('d_시나리오'!$I$4-'d_시나리오'!$H$4)/('d_시나리오'!$J$4-'d_시나리오'!$H$4),'d_시나리오'!$H$4+SQRT(H1845*('d_시나리오'!$J$4-'d_시나리오'!$H$4)*('d_시나리오'!$I$4-'d_시나리오'!$H$4)),'d_시나리오'!$J$4-SQRT((1-H1845)*('d_시나리오'!$J$4-'d_시나리오'!$H$4)*('d_시나리오'!$J$4-'d_시나리오'!$I$4))))</f>
        <v/>
      </c>
      <c r="J1845">
        <f>RAND()</f>
        <v/>
      </c>
      <c r="K1845">
        <f>IF('d_시나리오'!$J$5='d_시나리오'!$H$5,'d_시나리오'!$I$5,IF(J1845&lt;('d_시나리오'!$I$5-'d_시나리오'!$H$5)/('d_시나리오'!$J$5-'d_시나리오'!$H$5),'d_시나리오'!$H$5+SQRT(J1845*('d_시나리오'!$J$5-'d_시나리오'!$H$5)*('d_시나리오'!$I$5-'d_시나리오'!$H$5)),'d_시나리오'!$J$5-SQRT((1-J1845)*('d_시나리오'!$J$5-'d_시나리오'!$H$5)*('d_시나리오'!$J$5-'d_시나리오'!$I$5))))</f>
        <v/>
      </c>
      <c r="L1845">
        <f>RAND()</f>
        <v/>
      </c>
      <c r="M1845">
        <f>IF('d_시나리오'!$J$6='d_시나리오'!$H$6,'d_시나리오'!$I$6,IF(L1845&lt;('d_시나리오'!$I$6-'d_시나리오'!$H$6)/('d_시나리오'!$J$6-'d_시나리오'!$H$6),'d_시나리오'!$H$6+SQRT(L1845*('d_시나리오'!$J$6-'d_시나리오'!$H$6)*('d_시나리오'!$I$6-'d_시나리오'!$H$6)),'d_시나리오'!$J$6-SQRT((1-L1845)*('d_시나리오'!$J$6-'d_시나리오'!$H$6)*('d_시나리오'!$J$6-'d_시나리오'!$I$6))))</f>
        <v/>
      </c>
      <c r="N1845">
        <f>INDEX('d_분포'!$B$2:$B$57,RANDBETWEEN(1,56))</f>
        <v/>
      </c>
      <c r="O1845">
        <f>BETAINV(RAND(),5,5)</f>
        <v/>
      </c>
      <c r="P1845">
        <f>'d_고정'!$B$1*'6_기대효과'!$H$7*('d_시나리오'!$I$7/'d_고정'!$B$2)*B1845</f>
        <v/>
      </c>
      <c r="Q1845">
        <f>P1845*C1845</f>
        <v/>
      </c>
      <c r="R1845">
        <f>P1845*E1845</f>
        <v/>
      </c>
      <c r="S1845">
        <f>R1845*G1845</f>
        <v/>
      </c>
      <c r="T1845">
        <f>Q1845+S1845</f>
        <v/>
      </c>
      <c r="U1845">
        <f>(Q1845*D1845+S1845*I1845)*(1-O1845)</f>
        <v/>
      </c>
      <c r="V1845">
        <f>(R1845*K1845*N1845+'d_고정'!$B$3*('6_기대효과'!$H$7/8)*N1845*'d_고정'!$B$10*M1845*('6_기대효과'!$K$7/'d_고정'!$B$9))*(1-O1845)</f>
        <v/>
      </c>
      <c r="W1845">
        <f>(S1845*I1845+R1845*MAX(K1845-'d_고정'!$B$10*M1845*('6_기대효과'!$K$7/'d_고정'!$B$9),0)*N1845)*(1-O1845)</f>
        <v/>
      </c>
      <c r="X1845">
        <f>U1845+V1845</f>
        <v/>
      </c>
      <c r="Y1845">
        <f>U1845/('d_고정'!$B$5*'6_기대효과'!$H$7/8)/'d_고정'!$B$6</f>
        <v/>
      </c>
      <c r="Z1845">
        <f>U1845/('d_고정'!$B$8*'6_기대효과'!$H$7/8)</f>
        <v/>
      </c>
    </row>
    <row r="1846">
      <c r="A1846">
        <f>RAND()</f>
        <v/>
      </c>
      <c r="B1846">
        <f>IF('d_시나리오'!$J$2='d_시나리오'!$H$2,'d_시나리오'!$I$2,IF(A1846&lt;('d_시나리오'!$I$2-'d_시나리오'!$H$2)/('d_시나리오'!$J$2-'d_시나리오'!$H$2),'d_시나리오'!$H$2+SQRT(A1846*('d_시나리오'!$J$2-'d_시나리오'!$H$2)*('d_시나리오'!$I$2-'d_시나리오'!$H$2)),'d_시나리오'!$J$2-SQRT((1-A1846)*('d_시나리오'!$J$2-'d_시나리오'!$H$2)*('d_시나리오'!$J$2-'d_시나리오'!$I$2))))</f>
        <v/>
      </c>
      <c r="C1846">
        <f>BETAINV(RAND(),2,6)</f>
        <v/>
      </c>
      <c r="D1846">
        <f>INDEX('d_분포'!$A$2:$A$28,RANDBETWEEN(1,27))</f>
        <v/>
      </c>
      <c r="E1846">
        <f>INDEX('d_분포'!$C$2:$C$5,RANDBETWEEN(1,4))*(0.9+0.2*RAND())</f>
        <v/>
      </c>
      <c r="F1846">
        <f>RAND()</f>
        <v/>
      </c>
      <c r="G1846">
        <f>IF('d_시나리오'!$J$3='d_시나리오'!$H$3,'d_시나리오'!$I$3,IF(F1846&lt;('d_시나리오'!$I$3-'d_시나리오'!$H$3)/('d_시나리오'!$J$3-'d_시나리오'!$H$3),'d_시나리오'!$H$3+SQRT(F1846*('d_시나리오'!$J$3-'d_시나리오'!$H$3)*('d_시나리오'!$I$3-'d_시나리오'!$H$3)),'d_시나리오'!$J$3-SQRT((1-F1846)*('d_시나리오'!$J$3-'d_시나리오'!$H$3)*('d_시나리오'!$J$3-'d_시나리오'!$I$3))))</f>
        <v/>
      </c>
      <c r="H1846">
        <f>RAND()</f>
        <v/>
      </c>
      <c r="I1846">
        <f>IF('d_시나리오'!$J$4='d_시나리오'!$H$4,'d_시나리오'!$I$4,IF(H1846&lt;('d_시나리오'!$I$4-'d_시나리오'!$H$4)/('d_시나리오'!$J$4-'d_시나리오'!$H$4),'d_시나리오'!$H$4+SQRT(H1846*('d_시나리오'!$J$4-'d_시나리오'!$H$4)*('d_시나리오'!$I$4-'d_시나리오'!$H$4)),'d_시나리오'!$J$4-SQRT((1-H1846)*('d_시나리오'!$J$4-'d_시나리오'!$H$4)*('d_시나리오'!$J$4-'d_시나리오'!$I$4))))</f>
        <v/>
      </c>
      <c r="J1846">
        <f>RAND()</f>
        <v/>
      </c>
      <c r="K1846">
        <f>IF('d_시나리오'!$J$5='d_시나리오'!$H$5,'d_시나리오'!$I$5,IF(J1846&lt;('d_시나리오'!$I$5-'d_시나리오'!$H$5)/('d_시나리오'!$J$5-'d_시나리오'!$H$5),'d_시나리오'!$H$5+SQRT(J1846*('d_시나리오'!$J$5-'d_시나리오'!$H$5)*('d_시나리오'!$I$5-'d_시나리오'!$H$5)),'d_시나리오'!$J$5-SQRT((1-J1846)*('d_시나리오'!$J$5-'d_시나리오'!$H$5)*('d_시나리오'!$J$5-'d_시나리오'!$I$5))))</f>
        <v/>
      </c>
      <c r="L1846">
        <f>RAND()</f>
        <v/>
      </c>
      <c r="M1846">
        <f>IF('d_시나리오'!$J$6='d_시나리오'!$H$6,'d_시나리오'!$I$6,IF(L1846&lt;('d_시나리오'!$I$6-'d_시나리오'!$H$6)/('d_시나리오'!$J$6-'d_시나리오'!$H$6),'d_시나리오'!$H$6+SQRT(L1846*('d_시나리오'!$J$6-'d_시나리오'!$H$6)*('d_시나리오'!$I$6-'d_시나리오'!$H$6)),'d_시나리오'!$J$6-SQRT((1-L1846)*('d_시나리오'!$J$6-'d_시나리오'!$H$6)*('d_시나리오'!$J$6-'d_시나리오'!$I$6))))</f>
        <v/>
      </c>
      <c r="N1846">
        <f>INDEX('d_분포'!$B$2:$B$57,RANDBETWEEN(1,56))</f>
        <v/>
      </c>
      <c r="O1846">
        <f>BETAINV(RAND(),5,5)</f>
        <v/>
      </c>
      <c r="P1846">
        <f>'d_고정'!$B$1*'6_기대효과'!$H$7*('d_시나리오'!$I$7/'d_고정'!$B$2)*B1846</f>
        <v/>
      </c>
      <c r="Q1846">
        <f>P1846*C1846</f>
        <v/>
      </c>
      <c r="R1846">
        <f>P1846*E1846</f>
        <v/>
      </c>
      <c r="S1846">
        <f>R1846*G1846</f>
        <v/>
      </c>
      <c r="T1846">
        <f>Q1846+S1846</f>
        <v/>
      </c>
      <c r="U1846">
        <f>(Q1846*D1846+S1846*I1846)*(1-O1846)</f>
        <v/>
      </c>
      <c r="V1846">
        <f>(R1846*K1846*N1846+'d_고정'!$B$3*('6_기대효과'!$H$7/8)*N1846*'d_고정'!$B$10*M1846*('6_기대효과'!$K$7/'d_고정'!$B$9))*(1-O1846)</f>
        <v/>
      </c>
      <c r="W1846">
        <f>(S1846*I1846+R1846*MAX(K1846-'d_고정'!$B$10*M1846*('6_기대효과'!$K$7/'d_고정'!$B$9),0)*N1846)*(1-O1846)</f>
        <v/>
      </c>
      <c r="X1846">
        <f>U1846+V1846</f>
        <v/>
      </c>
      <c r="Y1846">
        <f>U1846/('d_고정'!$B$5*'6_기대효과'!$H$7/8)/'d_고정'!$B$6</f>
        <v/>
      </c>
      <c r="Z1846">
        <f>U1846/('d_고정'!$B$8*'6_기대효과'!$H$7/8)</f>
        <v/>
      </c>
    </row>
    <row r="1847">
      <c r="A1847">
        <f>RAND()</f>
        <v/>
      </c>
      <c r="B1847">
        <f>IF('d_시나리오'!$J$2='d_시나리오'!$H$2,'d_시나리오'!$I$2,IF(A1847&lt;('d_시나리오'!$I$2-'d_시나리오'!$H$2)/('d_시나리오'!$J$2-'d_시나리오'!$H$2),'d_시나리오'!$H$2+SQRT(A1847*('d_시나리오'!$J$2-'d_시나리오'!$H$2)*('d_시나리오'!$I$2-'d_시나리오'!$H$2)),'d_시나리오'!$J$2-SQRT((1-A1847)*('d_시나리오'!$J$2-'d_시나리오'!$H$2)*('d_시나리오'!$J$2-'d_시나리오'!$I$2))))</f>
        <v/>
      </c>
      <c r="C1847">
        <f>BETAINV(RAND(),2,6)</f>
        <v/>
      </c>
      <c r="D1847">
        <f>INDEX('d_분포'!$A$2:$A$28,RANDBETWEEN(1,27))</f>
        <v/>
      </c>
      <c r="E1847">
        <f>INDEX('d_분포'!$C$2:$C$5,RANDBETWEEN(1,4))*(0.9+0.2*RAND())</f>
        <v/>
      </c>
      <c r="F1847">
        <f>RAND()</f>
        <v/>
      </c>
      <c r="G1847">
        <f>IF('d_시나리오'!$J$3='d_시나리오'!$H$3,'d_시나리오'!$I$3,IF(F1847&lt;('d_시나리오'!$I$3-'d_시나리오'!$H$3)/('d_시나리오'!$J$3-'d_시나리오'!$H$3),'d_시나리오'!$H$3+SQRT(F1847*('d_시나리오'!$J$3-'d_시나리오'!$H$3)*('d_시나리오'!$I$3-'d_시나리오'!$H$3)),'d_시나리오'!$J$3-SQRT((1-F1847)*('d_시나리오'!$J$3-'d_시나리오'!$H$3)*('d_시나리오'!$J$3-'d_시나리오'!$I$3))))</f>
        <v/>
      </c>
      <c r="H1847">
        <f>RAND()</f>
        <v/>
      </c>
      <c r="I1847">
        <f>IF('d_시나리오'!$J$4='d_시나리오'!$H$4,'d_시나리오'!$I$4,IF(H1847&lt;('d_시나리오'!$I$4-'d_시나리오'!$H$4)/('d_시나리오'!$J$4-'d_시나리오'!$H$4),'d_시나리오'!$H$4+SQRT(H1847*('d_시나리오'!$J$4-'d_시나리오'!$H$4)*('d_시나리오'!$I$4-'d_시나리오'!$H$4)),'d_시나리오'!$J$4-SQRT((1-H1847)*('d_시나리오'!$J$4-'d_시나리오'!$H$4)*('d_시나리오'!$J$4-'d_시나리오'!$I$4))))</f>
        <v/>
      </c>
      <c r="J1847">
        <f>RAND()</f>
        <v/>
      </c>
      <c r="K1847">
        <f>IF('d_시나리오'!$J$5='d_시나리오'!$H$5,'d_시나리오'!$I$5,IF(J1847&lt;('d_시나리오'!$I$5-'d_시나리오'!$H$5)/('d_시나리오'!$J$5-'d_시나리오'!$H$5),'d_시나리오'!$H$5+SQRT(J1847*('d_시나리오'!$J$5-'d_시나리오'!$H$5)*('d_시나리오'!$I$5-'d_시나리오'!$H$5)),'d_시나리오'!$J$5-SQRT((1-J1847)*('d_시나리오'!$J$5-'d_시나리오'!$H$5)*('d_시나리오'!$J$5-'d_시나리오'!$I$5))))</f>
        <v/>
      </c>
      <c r="L1847">
        <f>RAND()</f>
        <v/>
      </c>
      <c r="M1847">
        <f>IF('d_시나리오'!$J$6='d_시나리오'!$H$6,'d_시나리오'!$I$6,IF(L1847&lt;('d_시나리오'!$I$6-'d_시나리오'!$H$6)/('d_시나리오'!$J$6-'d_시나리오'!$H$6),'d_시나리오'!$H$6+SQRT(L1847*('d_시나리오'!$J$6-'d_시나리오'!$H$6)*('d_시나리오'!$I$6-'d_시나리오'!$H$6)),'d_시나리오'!$J$6-SQRT((1-L1847)*('d_시나리오'!$J$6-'d_시나리오'!$H$6)*('d_시나리오'!$J$6-'d_시나리오'!$I$6))))</f>
        <v/>
      </c>
      <c r="N1847">
        <f>INDEX('d_분포'!$B$2:$B$57,RANDBETWEEN(1,56))</f>
        <v/>
      </c>
      <c r="O1847">
        <f>BETAINV(RAND(),5,5)</f>
        <v/>
      </c>
      <c r="P1847">
        <f>'d_고정'!$B$1*'6_기대효과'!$H$7*('d_시나리오'!$I$7/'d_고정'!$B$2)*B1847</f>
        <v/>
      </c>
      <c r="Q1847">
        <f>P1847*C1847</f>
        <v/>
      </c>
      <c r="R1847">
        <f>P1847*E1847</f>
        <v/>
      </c>
      <c r="S1847">
        <f>R1847*G1847</f>
        <v/>
      </c>
      <c r="T1847">
        <f>Q1847+S1847</f>
        <v/>
      </c>
      <c r="U1847">
        <f>(Q1847*D1847+S1847*I1847)*(1-O1847)</f>
        <v/>
      </c>
      <c r="V1847">
        <f>(R1847*K1847*N1847+'d_고정'!$B$3*('6_기대효과'!$H$7/8)*N1847*'d_고정'!$B$10*M1847*('6_기대효과'!$K$7/'d_고정'!$B$9))*(1-O1847)</f>
        <v/>
      </c>
      <c r="W1847">
        <f>(S1847*I1847+R1847*MAX(K1847-'d_고정'!$B$10*M1847*('6_기대효과'!$K$7/'d_고정'!$B$9),0)*N1847)*(1-O1847)</f>
        <v/>
      </c>
      <c r="X1847">
        <f>U1847+V1847</f>
        <v/>
      </c>
      <c r="Y1847">
        <f>U1847/('d_고정'!$B$5*'6_기대효과'!$H$7/8)/'d_고정'!$B$6</f>
        <v/>
      </c>
      <c r="Z1847">
        <f>U1847/('d_고정'!$B$8*'6_기대효과'!$H$7/8)</f>
        <v/>
      </c>
    </row>
    <row r="1848">
      <c r="A1848">
        <f>RAND()</f>
        <v/>
      </c>
      <c r="B1848">
        <f>IF('d_시나리오'!$J$2='d_시나리오'!$H$2,'d_시나리오'!$I$2,IF(A1848&lt;('d_시나리오'!$I$2-'d_시나리오'!$H$2)/('d_시나리오'!$J$2-'d_시나리오'!$H$2),'d_시나리오'!$H$2+SQRT(A1848*('d_시나리오'!$J$2-'d_시나리오'!$H$2)*('d_시나리오'!$I$2-'d_시나리오'!$H$2)),'d_시나리오'!$J$2-SQRT((1-A1848)*('d_시나리오'!$J$2-'d_시나리오'!$H$2)*('d_시나리오'!$J$2-'d_시나리오'!$I$2))))</f>
        <v/>
      </c>
      <c r="C1848">
        <f>BETAINV(RAND(),2,6)</f>
        <v/>
      </c>
      <c r="D1848">
        <f>INDEX('d_분포'!$A$2:$A$28,RANDBETWEEN(1,27))</f>
        <v/>
      </c>
      <c r="E1848">
        <f>INDEX('d_분포'!$C$2:$C$5,RANDBETWEEN(1,4))*(0.9+0.2*RAND())</f>
        <v/>
      </c>
      <c r="F1848">
        <f>RAND()</f>
        <v/>
      </c>
      <c r="G1848">
        <f>IF('d_시나리오'!$J$3='d_시나리오'!$H$3,'d_시나리오'!$I$3,IF(F1848&lt;('d_시나리오'!$I$3-'d_시나리오'!$H$3)/('d_시나리오'!$J$3-'d_시나리오'!$H$3),'d_시나리오'!$H$3+SQRT(F1848*('d_시나리오'!$J$3-'d_시나리오'!$H$3)*('d_시나리오'!$I$3-'d_시나리오'!$H$3)),'d_시나리오'!$J$3-SQRT((1-F1848)*('d_시나리오'!$J$3-'d_시나리오'!$H$3)*('d_시나리오'!$J$3-'d_시나리오'!$I$3))))</f>
        <v/>
      </c>
      <c r="H1848">
        <f>RAND()</f>
        <v/>
      </c>
      <c r="I1848">
        <f>IF('d_시나리오'!$J$4='d_시나리오'!$H$4,'d_시나리오'!$I$4,IF(H1848&lt;('d_시나리오'!$I$4-'d_시나리오'!$H$4)/('d_시나리오'!$J$4-'d_시나리오'!$H$4),'d_시나리오'!$H$4+SQRT(H1848*('d_시나리오'!$J$4-'d_시나리오'!$H$4)*('d_시나리오'!$I$4-'d_시나리오'!$H$4)),'d_시나리오'!$J$4-SQRT((1-H1848)*('d_시나리오'!$J$4-'d_시나리오'!$H$4)*('d_시나리오'!$J$4-'d_시나리오'!$I$4))))</f>
        <v/>
      </c>
      <c r="J1848">
        <f>RAND()</f>
        <v/>
      </c>
      <c r="K1848">
        <f>IF('d_시나리오'!$J$5='d_시나리오'!$H$5,'d_시나리오'!$I$5,IF(J1848&lt;('d_시나리오'!$I$5-'d_시나리오'!$H$5)/('d_시나리오'!$J$5-'d_시나리오'!$H$5),'d_시나리오'!$H$5+SQRT(J1848*('d_시나리오'!$J$5-'d_시나리오'!$H$5)*('d_시나리오'!$I$5-'d_시나리오'!$H$5)),'d_시나리오'!$J$5-SQRT((1-J1848)*('d_시나리오'!$J$5-'d_시나리오'!$H$5)*('d_시나리오'!$J$5-'d_시나리오'!$I$5))))</f>
        <v/>
      </c>
      <c r="L1848">
        <f>RAND()</f>
        <v/>
      </c>
      <c r="M1848">
        <f>IF('d_시나리오'!$J$6='d_시나리오'!$H$6,'d_시나리오'!$I$6,IF(L1848&lt;('d_시나리오'!$I$6-'d_시나리오'!$H$6)/('d_시나리오'!$J$6-'d_시나리오'!$H$6),'d_시나리오'!$H$6+SQRT(L1848*('d_시나리오'!$J$6-'d_시나리오'!$H$6)*('d_시나리오'!$I$6-'d_시나리오'!$H$6)),'d_시나리오'!$J$6-SQRT((1-L1848)*('d_시나리오'!$J$6-'d_시나리오'!$H$6)*('d_시나리오'!$J$6-'d_시나리오'!$I$6))))</f>
        <v/>
      </c>
      <c r="N1848">
        <f>INDEX('d_분포'!$B$2:$B$57,RANDBETWEEN(1,56))</f>
        <v/>
      </c>
      <c r="O1848">
        <f>BETAINV(RAND(),5,5)</f>
        <v/>
      </c>
      <c r="P1848">
        <f>'d_고정'!$B$1*'6_기대효과'!$H$7*('d_시나리오'!$I$7/'d_고정'!$B$2)*B1848</f>
        <v/>
      </c>
      <c r="Q1848">
        <f>P1848*C1848</f>
        <v/>
      </c>
      <c r="R1848">
        <f>P1848*E1848</f>
        <v/>
      </c>
      <c r="S1848">
        <f>R1848*G1848</f>
        <v/>
      </c>
      <c r="T1848">
        <f>Q1848+S1848</f>
        <v/>
      </c>
      <c r="U1848">
        <f>(Q1848*D1848+S1848*I1848)*(1-O1848)</f>
        <v/>
      </c>
      <c r="V1848">
        <f>(R1848*K1848*N1848+'d_고정'!$B$3*('6_기대효과'!$H$7/8)*N1848*'d_고정'!$B$10*M1848*('6_기대효과'!$K$7/'d_고정'!$B$9))*(1-O1848)</f>
        <v/>
      </c>
      <c r="W1848">
        <f>(S1848*I1848+R1848*MAX(K1848-'d_고정'!$B$10*M1848*('6_기대효과'!$K$7/'d_고정'!$B$9),0)*N1848)*(1-O1848)</f>
        <v/>
      </c>
      <c r="X1848">
        <f>U1848+V1848</f>
        <v/>
      </c>
      <c r="Y1848">
        <f>U1848/('d_고정'!$B$5*'6_기대효과'!$H$7/8)/'d_고정'!$B$6</f>
        <v/>
      </c>
      <c r="Z1848">
        <f>U1848/('d_고정'!$B$8*'6_기대효과'!$H$7/8)</f>
        <v/>
      </c>
    </row>
    <row r="1849">
      <c r="A1849">
        <f>RAND()</f>
        <v/>
      </c>
      <c r="B1849">
        <f>IF('d_시나리오'!$J$2='d_시나리오'!$H$2,'d_시나리오'!$I$2,IF(A1849&lt;('d_시나리오'!$I$2-'d_시나리오'!$H$2)/('d_시나리오'!$J$2-'d_시나리오'!$H$2),'d_시나리오'!$H$2+SQRT(A1849*('d_시나리오'!$J$2-'d_시나리오'!$H$2)*('d_시나리오'!$I$2-'d_시나리오'!$H$2)),'d_시나리오'!$J$2-SQRT((1-A1849)*('d_시나리오'!$J$2-'d_시나리오'!$H$2)*('d_시나리오'!$J$2-'d_시나리오'!$I$2))))</f>
        <v/>
      </c>
      <c r="C1849">
        <f>BETAINV(RAND(),2,6)</f>
        <v/>
      </c>
      <c r="D1849">
        <f>INDEX('d_분포'!$A$2:$A$28,RANDBETWEEN(1,27))</f>
        <v/>
      </c>
      <c r="E1849">
        <f>INDEX('d_분포'!$C$2:$C$5,RANDBETWEEN(1,4))*(0.9+0.2*RAND())</f>
        <v/>
      </c>
      <c r="F1849">
        <f>RAND()</f>
        <v/>
      </c>
      <c r="G1849">
        <f>IF('d_시나리오'!$J$3='d_시나리오'!$H$3,'d_시나리오'!$I$3,IF(F1849&lt;('d_시나리오'!$I$3-'d_시나리오'!$H$3)/('d_시나리오'!$J$3-'d_시나리오'!$H$3),'d_시나리오'!$H$3+SQRT(F1849*('d_시나리오'!$J$3-'d_시나리오'!$H$3)*('d_시나리오'!$I$3-'d_시나리오'!$H$3)),'d_시나리오'!$J$3-SQRT((1-F1849)*('d_시나리오'!$J$3-'d_시나리오'!$H$3)*('d_시나리오'!$J$3-'d_시나리오'!$I$3))))</f>
        <v/>
      </c>
      <c r="H1849">
        <f>RAND()</f>
        <v/>
      </c>
      <c r="I1849">
        <f>IF('d_시나리오'!$J$4='d_시나리오'!$H$4,'d_시나리오'!$I$4,IF(H1849&lt;('d_시나리오'!$I$4-'d_시나리오'!$H$4)/('d_시나리오'!$J$4-'d_시나리오'!$H$4),'d_시나리오'!$H$4+SQRT(H1849*('d_시나리오'!$J$4-'d_시나리오'!$H$4)*('d_시나리오'!$I$4-'d_시나리오'!$H$4)),'d_시나리오'!$J$4-SQRT((1-H1849)*('d_시나리오'!$J$4-'d_시나리오'!$H$4)*('d_시나리오'!$J$4-'d_시나리오'!$I$4))))</f>
        <v/>
      </c>
      <c r="J1849">
        <f>RAND()</f>
        <v/>
      </c>
      <c r="K1849">
        <f>IF('d_시나리오'!$J$5='d_시나리오'!$H$5,'d_시나리오'!$I$5,IF(J1849&lt;('d_시나리오'!$I$5-'d_시나리오'!$H$5)/('d_시나리오'!$J$5-'d_시나리오'!$H$5),'d_시나리오'!$H$5+SQRT(J1849*('d_시나리오'!$J$5-'d_시나리오'!$H$5)*('d_시나리오'!$I$5-'d_시나리오'!$H$5)),'d_시나리오'!$J$5-SQRT((1-J1849)*('d_시나리오'!$J$5-'d_시나리오'!$H$5)*('d_시나리오'!$J$5-'d_시나리오'!$I$5))))</f>
        <v/>
      </c>
      <c r="L1849">
        <f>RAND()</f>
        <v/>
      </c>
      <c r="M1849">
        <f>IF('d_시나리오'!$J$6='d_시나리오'!$H$6,'d_시나리오'!$I$6,IF(L1849&lt;('d_시나리오'!$I$6-'d_시나리오'!$H$6)/('d_시나리오'!$J$6-'d_시나리오'!$H$6),'d_시나리오'!$H$6+SQRT(L1849*('d_시나리오'!$J$6-'d_시나리오'!$H$6)*('d_시나리오'!$I$6-'d_시나리오'!$H$6)),'d_시나리오'!$J$6-SQRT((1-L1849)*('d_시나리오'!$J$6-'d_시나리오'!$H$6)*('d_시나리오'!$J$6-'d_시나리오'!$I$6))))</f>
        <v/>
      </c>
      <c r="N1849">
        <f>INDEX('d_분포'!$B$2:$B$57,RANDBETWEEN(1,56))</f>
        <v/>
      </c>
      <c r="O1849">
        <f>BETAINV(RAND(),5,5)</f>
        <v/>
      </c>
      <c r="P1849">
        <f>'d_고정'!$B$1*'6_기대효과'!$H$7*('d_시나리오'!$I$7/'d_고정'!$B$2)*B1849</f>
        <v/>
      </c>
      <c r="Q1849">
        <f>P1849*C1849</f>
        <v/>
      </c>
      <c r="R1849">
        <f>P1849*E1849</f>
        <v/>
      </c>
      <c r="S1849">
        <f>R1849*G1849</f>
        <v/>
      </c>
      <c r="T1849">
        <f>Q1849+S1849</f>
        <v/>
      </c>
      <c r="U1849">
        <f>(Q1849*D1849+S1849*I1849)*(1-O1849)</f>
        <v/>
      </c>
      <c r="V1849">
        <f>(R1849*K1849*N1849+'d_고정'!$B$3*('6_기대효과'!$H$7/8)*N1849*'d_고정'!$B$10*M1849*('6_기대효과'!$K$7/'d_고정'!$B$9))*(1-O1849)</f>
        <v/>
      </c>
      <c r="W1849">
        <f>(S1849*I1849+R1849*MAX(K1849-'d_고정'!$B$10*M1849*('6_기대효과'!$K$7/'d_고정'!$B$9),0)*N1849)*(1-O1849)</f>
        <v/>
      </c>
      <c r="X1849">
        <f>U1849+V1849</f>
        <v/>
      </c>
      <c r="Y1849">
        <f>U1849/('d_고정'!$B$5*'6_기대효과'!$H$7/8)/'d_고정'!$B$6</f>
        <v/>
      </c>
      <c r="Z1849">
        <f>U1849/('d_고정'!$B$8*'6_기대효과'!$H$7/8)</f>
        <v/>
      </c>
    </row>
    <row r="1850">
      <c r="A1850">
        <f>RAND()</f>
        <v/>
      </c>
      <c r="B1850">
        <f>IF('d_시나리오'!$J$2='d_시나리오'!$H$2,'d_시나리오'!$I$2,IF(A1850&lt;('d_시나리오'!$I$2-'d_시나리오'!$H$2)/('d_시나리오'!$J$2-'d_시나리오'!$H$2),'d_시나리오'!$H$2+SQRT(A1850*('d_시나리오'!$J$2-'d_시나리오'!$H$2)*('d_시나리오'!$I$2-'d_시나리오'!$H$2)),'d_시나리오'!$J$2-SQRT((1-A1850)*('d_시나리오'!$J$2-'d_시나리오'!$H$2)*('d_시나리오'!$J$2-'d_시나리오'!$I$2))))</f>
        <v/>
      </c>
      <c r="C1850">
        <f>BETAINV(RAND(),2,6)</f>
        <v/>
      </c>
      <c r="D1850">
        <f>INDEX('d_분포'!$A$2:$A$28,RANDBETWEEN(1,27))</f>
        <v/>
      </c>
      <c r="E1850">
        <f>INDEX('d_분포'!$C$2:$C$5,RANDBETWEEN(1,4))*(0.9+0.2*RAND())</f>
        <v/>
      </c>
      <c r="F1850">
        <f>RAND()</f>
        <v/>
      </c>
      <c r="G1850">
        <f>IF('d_시나리오'!$J$3='d_시나리오'!$H$3,'d_시나리오'!$I$3,IF(F1850&lt;('d_시나리오'!$I$3-'d_시나리오'!$H$3)/('d_시나리오'!$J$3-'d_시나리오'!$H$3),'d_시나리오'!$H$3+SQRT(F1850*('d_시나리오'!$J$3-'d_시나리오'!$H$3)*('d_시나리오'!$I$3-'d_시나리오'!$H$3)),'d_시나리오'!$J$3-SQRT((1-F1850)*('d_시나리오'!$J$3-'d_시나리오'!$H$3)*('d_시나리오'!$J$3-'d_시나리오'!$I$3))))</f>
        <v/>
      </c>
      <c r="H1850">
        <f>RAND()</f>
        <v/>
      </c>
      <c r="I1850">
        <f>IF('d_시나리오'!$J$4='d_시나리오'!$H$4,'d_시나리오'!$I$4,IF(H1850&lt;('d_시나리오'!$I$4-'d_시나리오'!$H$4)/('d_시나리오'!$J$4-'d_시나리오'!$H$4),'d_시나리오'!$H$4+SQRT(H1850*('d_시나리오'!$J$4-'d_시나리오'!$H$4)*('d_시나리오'!$I$4-'d_시나리오'!$H$4)),'d_시나리오'!$J$4-SQRT((1-H1850)*('d_시나리오'!$J$4-'d_시나리오'!$H$4)*('d_시나리오'!$J$4-'d_시나리오'!$I$4))))</f>
        <v/>
      </c>
      <c r="J1850">
        <f>RAND()</f>
        <v/>
      </c>
      <c r="K1850">
        <f>IF('d_시나리오'!$J$5='d_시나리오'!$H$5,'d_시나리오'!$I$5,IF(J1850&lt;('d_시나리오'!$I$5-'d_시나리오'!$H$5)/('d_시나리오'!$J$5-'d_시나리오'!$H$5),'d_시나리오'!$H$5+SQRT(J1850*('d_시나리오'!$J$5-'d_시나리오'!$H$5)*('d_시나리오'!$I$5-'d_시나리오'!$H$5)),'d_시나리오'!$J$5-SQRT((1-J1850)*('d_시나리오'!$J$5-'d_시나리오'!$H$5)*('d_시나리오'!$J$5-'d_시나리오'!$I$5))))</f>
        <v/>
      </c>
      <c r="L1850">
        <f>RAND()</f>
        <v/>
      </c>
      <c r="M1850">
        <f>IF('d_시나리오'!$J$6='d_시나리오'!$H$6,'d_시나리오'!$I$6,IF(L1850&lt;('d_시나리오'!$I$6-'d_시나리오'!$H$6)/('d_시나리오'!$J$6-'d_시나리오'!$H$6),'d_시나리오'!$H$6+SQRT(L1850*('d_시나리오'!$J$6-'d_시나리오'!$H$6)*('d_시나리오'!$I$6-'d_시나리오'!$H$6)),'d_시나리오'!$J$6-SQRT((1-L1850)*('d_시나리오'!$J$6-'d_시나리오'!$H$6)*('d_시나리오'!$J$6-'d_시나리오'!$I$6))))</f>
        <v/>
      </c>
      <c r="N1850">
        <f>INDEX('d_분포'!$B$2:$B$57,RANDBETWEEN(1,56))</f>
        <v/>
      </c>
      <c r="O1850">
        <f>BETAINV(RAND(),5,5)</f>
        <v/>
      </c>
      <c r="P1850">
        <f>'d_고정'!$B$1*'6_기대효과'!$H$7*('d_시나리오'!$I$7/'d_고정'!$B$2)*B1850</f>
        <v/>
      </c>
      <c r="Q1850">
        <f>P1850*C1850</f>
        <v/>
      </c>
      <c r="R1850">
        <f>P1850*E1850</f>
        <v/>
      </c>
      <c r="S1850">
        <f>R1850*G1850</f>
        <v/>
      </c>
      <c r="T1850">
        <f>Q1850+S1850</f>
        <v/>
      </c>
      <c r="U1850">
        <f>(Q1850*D1850+S1850*I1850)*(1-O1850)</f>
        <v/>
      </c>
      <c r="V1850">
        <f>(R1850*K1850*N1850+'d_고정'!$B$3*('6_기대효과'!$H$7/8)*N1850*'d_고정'!$B$10*M1850*('6_기대효과'!$K$7/'d_고정'!$B$9))*(1-O1850)</f>
        <v/>
      </c>
      <c r="W1850">
        <f>(S1850*I1850+R1850*MAX(K1850-'d_고정'!$B$10*M1850*('6_기대효과'!$K$7/'d_고정'!$B$9),0)*N1850)*(1-O1850)</f>
        <v/>
      </c>
      <c r="X1850">
        <f>U1850+V1850</f>
        <v/>
      </c>
      <c r="Y1850">
        <f>U1850/('d_고정'!$B$5*'6_기대효과'!$H$7/8)/'d_고정'!$B$6</f>
        <v/>
      </c>
      <c r="Z1850">
        <f>U1850/('d_고정'!$B$8*'6_기대효과'!$H$7/8)</f>
        <v/>
      </c>
    </row>
    <row r="1851">
      <c r="A1851">
        <f>RAND()</f>
        <v/>
      </c>
      <c r="B1851">
        <f>IF('d_시나리오'!$J$2='d_시나리오'!$H$2,'d_시나리오'!$I$2,IF(A1851&lt;('d_시나리오'!$I$2-'d_시나리오'!$H$2)/('d_시나리오'!$J$2-'d_시나리오'!$H$2),'d_시나리오'!$H$2+SQRT(A1851*('d_시나리오'!$J$2-'d_시나리오'!$H$2)*('d_시나리오'!$I$2-'d_시나리오'!$H$2)),'d_시나리오'!$J$2-SQRT((1-A1851)*('d_시나리오'!$J$2-'d_시나리오'!$H$2)*('d_시나리오'!$J$2-'d_시나리오'!$I$2))))</f>
        <v/>
      </c>
      <c r="C1851">
        <f>BETAINV(RAND(),2,6)</f>
        <v/>
      </c>
      <c r="D1851">
        <f>INDEX('d_분포'!$A$2:$A$28,RANDBETWEEN(1,27))</f>
        <v/>
      </c>
      <c r="E1851">
        <f>INDEX('d_분포'!$C$2:$C$5,RANDBETWEEN(1,4))*(0.9+0.2*RAND())</f>
        <v/>
      </c>
      <c r="F1851">
        <f>RAND()</f>
        <v/>
      </c>
      <c r="G1851">
        <f>IF('d_시나리오'!$J$3='d_시나리오'!$H$3,'d_시나리오'!$I$3,IF(F1851&lt;('d_시나리오'!$I$3-'d_시나리오'!$H$3)/('d_시나리오'!$J$3-'d_시나리오'!$H$3),'d_시나리오'!$H$3+SQRT(F1851*('d_시나리오'!$J$3-'d_시나리오'!$H$3)*('d_시나리오'!$I$3-'d_시나리오'!$H$3)),'d_시나리오'!$J$3-SQRT((1-F1851)*('d_시나리오'!$J$3-'d_시나리오'!$H$3)*('d_시나리오'!$J$3-'d_시나리오'!$I$3))))</f>
        <v/>
      </c>
      <c r="H1851">
        <f>RAND()</f>
        <v/>
      </c>
      <c r="I1851">
        <f>IF('d_시나리오'!$J$4='d_시나리오'!$H$4,'d_시나리오'!$I$4,IF(H1851&lt;('d_시나리오'!$I$4-'d_시나리오'!$H$4)/('d_시나리오'!$J$4-'d_시나리오'!$H$4),'d_시나리오'!$H$4+SQRT(H1851*('d_시나리오'!$J$4-'d_시나리오'!$H$4)*('d_시나리오'!$I$4-'d_시나리오'!$H$4)),'d_시나리오'!$J$4-SQRT((1-H1851)*('d_시나리오'!$J$4-'d_시나리오'!$H$4)*('d_시나리오'!$J$4-'d_시나리오'!$I$4))))</f>
        <v/>
      </c>
      <c r="J1851">
        <f>RAND()</f>
        <v/>
      </c>
      <c r="K1851">
        <f>IF('d_시나리오'!$J$5='d_시나리오'!$H$5,'d_시나리오'!$I$5,IF(J1851&lt;('d_시나리오'!$I$5-'d_시나리오'!$H$5)/('d_시나리오'!$J$5-'d_시나리오'!$H$5),'d_시나리오'!$H$5+SQRT(J1851*('d_시나리오'!$J$5-'d_시나리오'!$H$5)*('d_시나리오'!$I$5-'d_시나리오'!$H$5)),'d_시나리오'!$J$5-SQRT((1-J1851)*('d_시나리오'!$J$5-'d_시나리오'!$H$5)*('d_시나리오'!$J$5-'d_시나리오'!$I$5))))</f>
        <v/>
      </c>
      <c r="L1851">
        <f>RAND()</f>
        <v/>
      </c>
      <c r="M1851">
        <f>IF('d_시나리오'!$J$6='d_시나리오'!$H$6,'d_시나리오'!$I$6,IF(L1851&lt;('d_시나리오'!$I$6-'d_시나리오'!$H$6)/('d_시나리오'!$J$6-'d_시나리오'!$H$6),'d_시나리오'!$H$6+SQRT(L1851*('d_시나리오'!$J$6-'d_시나리오'!$H$6)*('d_시나리오'!$I$6-'d_시나리오'!$H$6)),'d_시나리오'!$J$6-SQRT((1-L1851)*('d_시나리오'!$J$6-'d_시나리오'!$H$6)*('d_시나리오'!$J$6-'d_시나리오'!$I$6))))</f>
        <v/>
      </c>
      <c r="N1851">
        <f>INDEX('d_분포'!$B$2:$B$57,RANDBETWEEN(1,56))</f>
        <v/>
      </c>
      <c r="O1851">
        <f>BETAINV(RAND(),5,5)</f>
        <v/>
      </c>
      <c r="P1851">
        <f>'d_고정'!$B$1*'6_기대효과'!$H$7*('d_시나리오'!$I$7/'d_고정'!$B$2)*B1851</f>
        <v/>
      </c>
      <c r="Q1851">
        <f>P1851*C1851</f>
        <v/>
      </c>
      <c r="R1851">
        <f>P1851*E1851</f>
        <v/>
      </c>
      <c r="S1851">
        <f>R1851*G1851</f>
        <v/>
      </c>
      <c r="T1851">
        <f>Q1851+S1851</f>
        <v/>
      </c>
      <c r="U1851">
        <f>(Q1851*D1851+S1851*I1851)*(1-O1851)</f>
        <v/>
      </c>
      <c r="V1851">
        <f>(R1851*K1851*N1851+'d_고정'!$B$3*('6_기대효과'!$H$7/8)*N1851*'d_고정'!$B$10*M1851*('6_기대효과'!$K$7/'d_고정'!$B$9))*(1-O1851)</f>
        <v/>
      </c>
      <c r="W1851">
        <f>(S1851*I1851+R1851*MAX(K1851-'d_고정'!$B$10*M1851*('6_기대효과'!$K$7/'d_고정'!$B$9),0)*N1851)*(1-O1851)</f>
        <v/>
      </c>
      <c r="X1851">
        <f>U1851+V1851</f>
        <v/>
      </c>
      <c r="Y1851">
        <f>U1851/('d_고정'!$B$5*'6_기대효과'!$H$7/8)/'d_고정'!$B$6</f>
        <v/>
      </c>
      <c r="Z1851">
        <f>U1851/('d_고정'!$B$8*'6_기대효과'!$H$7/8)</f>
        <v/>
      </c>
    </row>
    <row r="1852">
      <c r="A1852">
        <f>RAND()</f>
        <v/>
      </c>
      <c r="B1852">
        <f>IF('d_시나리오'!$J$2='d_시나리오'!$H$2,'d_시나리오'!$I$2,IF(A1852&lt;('d_시나리오'!$I$2-'d_시나리오'!$H$2)/('d_시나리오'!$J$2-'d_시나리오'!$H$2),'d_시나리오'!$H$2+SQRT(A1852*('d_시나리오'!$J$2-'d_시나리오'!$H$2)*('d_시나리오'!$I$2-'d_시나리오'!$H$2)),'d_시나리오'!$J$2-SQRT((1-A1852)*('d_시나리오'!$J$2-'d_시나리오'!$H$2)*('d_시나리오'!$J$2-'d_시나리오'!$I$2))))</f>
        <v/>
      </c>
      <c r="C1852">
        <f>BETAINV(RAND(),2,6)</f>
        <v/>
      </c>
      <c r="D1852">
        <f>INDEX('d_분포'!$A$2:$A$28,RANDBETWEEN(1,27))</f>
        <v/>
      </c>
      <c r="E1852">
        <f>INDEX('d_분포'!$C$2:$C$5,RANDBETWEEN(1,4))*(0.9+0.2*RAND())</f>
        <v/>
      </c>
      <c r="F1852">
        <f>RAND()</f>
        <v/>
      </c>
      <c r="G1852">
        <f>IF('d_시나리오'!$J$3='d_시나리오'!$H$3,'d_시나리오'!$I$3,IF(F1852&lt;('d_시나리오'!$I$3-'d_시나리오'!$H$3)/('d_시나리오'!$J$3-'d_시나리오'!$H$3),'d_시나리오'!$H$3+SQRT(F1852*('d_시나리오'!$J$3-'d_시나리오'!$H$3)*('d_시나리오'!$I$3-'d_시나리오'!$H$3)),'d_시나리오'!$J$3-SQRT((1-F1852)*('d_시나리오'!$J$3-'d_시나리오'!$H$3)*('d_시나리오'!$J$3-'d_시나리오'!$I$3))))</f>
        <v/>
      </c>
      <c r="H1852">
        <f>RAND()</f>
        <v/>
      </c>
      <c r="I1852">
        <f>IF('d_시나리오'!$J$4='d_시나리오'!$H$4,'d_시나리오'!$I$4,IF(H1852&lt;('d_시나리오'!$I$4-'d_시나리오'!$H$4)/('d_시나리오'!$J$4-'d_시나리오'!$H$4),'d_시나리오'!$H$4+SQRT(H1852*('d_시나리오'!$J$4-'d_시나리오'!$H$4)*('d_시나리오'!$I$4-'d_시나리오'!$H$4)),'d_시나리오'!$J$4-SQRT((1-H1852)*('d_시나리오'!$J$4-'d_시나리오'!$H$4)*('d_시나리오'!$J$4-'d_시나리오'!$I$4))))</f>
        <v/>
      </c>
      <c r="J1852">
        <f>RAND()</f>
        <v/>
      </c>
      <c r="K1852">
        <f>IF('d_시나리오'!$J$5='d_시나리오'!$H$5,'d_시나리오'!$I$5,IF(J1852&lt;('d_시나리오'!$I$5-'d_시나리오'!$H$5)/('d_시나리오'!$J$5-'d_시나리오'!$H$5),'d_시나리오'!$H$5+SQRT(J1852*('d_시나리오'!$J$5-'d_시나리오'!$H$5)*('d_시나리오'!$I$5-'d_시나리오'!$H$5)),'d_시나리오'!$J$5-SQRT((1-J1852)*('d_시나리오'!$J$5-'d_시나리오'!$H$5)*('d_시나리오'!$J$5-'d_시나리오'!$I$5))))</f>
        <v/>
      </c>
      <c r="L1852">
        <f>RAND()</f>
        <v/>
      </c>
      <c r="M1852">
        <f>IF('d_시나리오'!$J$6='d_시나리오'!$H$6,'d_시나리오'!$I$6,IF(L1852&lt;('d_시나리오'!$I$6-'d_시나리오'!$H$6)/('d_시나리오'!$J$6-'d_시나리오'!$H$6),'d_시나리오'!$H$6+SQRT(L1852*('d_시나리오'!$J$6-'d_시나리오'!$H$6)*('d_시나리오'!$I$6-'d_시나리오'!$H$6)),'d_시나리오'!$J$6-SQRT((1-L1852)*('d_시나리오'!$J$6-'d_시나리오'!$H$6)*('d_시나리오'!$J$6-'d_시나리오'!$I$6))))</f>
        <v/>
      </c>
      <c r="N1852">
        <f>INDEX('d_분포'!$B$2:$B$57,RANDBETWEEN(1,56))</f>
        <v/>
      </c>
      <c r="O1852">
        <f>BETAINV(RAND(),5,5)</f>
        <v/>
      </c>
      <c r="P1852">
        <f>'d_고정'!$B$1*'6_기대효과'!$H$7*('d_시나리오'!$I$7/'d_고정'!$B$2)*B1852</f>
        <v/>
      </c>
      <c r="Q1852">
        <f>P1852*C1852</f>
        <v/>
      </c>
      <c r="R1852">
        <f>P1852*E1852</f>
        <v/>
      </c>
      <c r="S1852">
        <f>R1852*G1852</f>
        <v/>
      </c>
      <c r="T1852">
        <f>Q1852+S1852</f>
        <v/>
      </c>
      <c r="U1852">
        <f>(Q1852*D1852+S1852*I1852)*(1-O1852)</f>
        <v/>
      </c>
      <c r="V1852">
        <f>(R1852*K1852*N1852+'d_고정'!$B$3*('6_기대효과'!$H$7/8)*N1852*'d_고정'!$B$10*M1852*('6_기대효과'!$K$7/'d_고정'!$B$9))*(1-O1852)</f>
        <v/>
      </c>
      <c r="W1852">
        <f>(S1852*I1852+R1852*MAX(K1852-'d_고정'!$B$10*M1852*('6_기대효과'!$K$7/'d_고정'!$B$9),0)*N1852)*(1-O1852)</f>
        <v/>
      </c>
      <c r="X1852">
        <f>U1852+V1852</f>
        <v/>
      </c>
      <c r="Y1852">
        <f>U1852/('d_고정'!$B$5*'6_기대효과'!$H$7/8)/'d_고정'!$B$6</f>
        <v/>
      </c>
      <c r="Z1852">
        <f>U1852/('d_고정'!$B$8*'6_기대효과'!$H$7/8)</f>
        <v/>
      </c>
    </row>
    <row r="1853">
      <c r="A1853">
        <f>RAND()</f>
        <v/>
      </c>
      <c r="B1853">
        <f>IF('d_시나리오'!$J$2='d_시나리오'!$H$2,'d_시나리오'!$I$2,IF(A1853&lt;('d_시나리오'!$I$2-'d_시나리오'!$H$2)/('d_시나리오'!$J$2-'d_시나리오'!$H$2),'d_시나리오'!$H$2+SQRT(A1853*('d_시나리오'!$J$2-'d_시나리오'!$H$2)*('d_시나리오'!$I$2-'d_시나리오'!$H$2)),'d_시나리오'!$J$2-SQRT((1-A1853)*('d_시나리오'!$J$2-'d_시나리오'!$H$2)*('d_시나리오'!$J$2-'d_시나리오'!$I$2))))</f>
        <v/>
      </c>
      <c r="C1853">
        <f>BETAINV(RAND(),2,6)</f>
        <v/>
      </c>
      <c r="D1853">
        <f>INDEX('d_분포'!$A$2:$A$28,RANDBETWEEN(1,27))</f>
        <v/>
      </c>
      <c r="E1853">
        <f>INDEX('d_분포'!$C$2:$C$5,RANDBETWEEN(1,4))*(0.9+0.2*RAND())</f>
        <v/>
      </c>
      <c r="F1853">
        <f>RAND()</f>
        <v/>
      </c>
      <c r="G1853">
        <f>IF('d_시나리오'!$J$3='d_시나리오'!$H$3,'d_시나리오'!$I$3,IF(F1853&lt;('d_시나리오'!$I$3-'d_시나리오'!$H$3)/('d_시나리오'!$J$3-'d_시나리오'!$H$3),'d_시나리오'!$H$3+SQRT(F1853*('d_시나리오'!$J$3-'d_시나리오'!$H$3)*('d_시나리오'!$I$3-'d_시나리오'!$H$3)),'d_시나리오'!$J$3-SQRT((1-F1853)*('d_시나리오'!$J$3-'d_시나리오'!$H$3)*('d_시나리오'!$J$3-'d_시나리오'!$I$3))))</f>
        <v/>
      </c>
      <c r="H1853">
        <f>RAND()</f>
        <v/>
      </c>
      <c r="I1853">
        <f>IF('d_시나리오'!$J$4='d_시나리오'!$H$4,'d_시나리오'!$I$4,IF(H1853&lt;('d_시나리오'!$I$4-'d_시나리오'!$H$4)/('d_시나리오'!$J$4-'d_시나리오'!$H$4),'d_시나리오'!$H$4+SQRT(H1853*('d_시나리오'!$J$4-'d_시나리오'!$H$4)*('d_시나리오'!$I$4-'d_시나리오'!$H$4)),'d_시나리오'!$J$4-SQRT((1-H1853)*('d_시나리오'!$J$4-'d_시나리오'!$H$4)*('d_시나리오'!$J$4-'d_시나리오'!$I$4))))</f>
        <v/>
      </c>
      <c r="J1853">
        <f>RAND()</f>
        <v/>
      </c>
      <c r="K1853">
        <f>IF('d_시나리오'!$J$5='d_시나리오'!$H$5,'d_시나리오'!$I$5,IF(J1853&lt;('d_시나리오'!$I$5-'d_시나리오'!$H$5)/('d_시나리오'!$J$5-'d_시나리오'!$H$5),'d_시나리오'!$H$5+SQRT(J1853*('d_시나리오'!$J$5-'d_시나리오'!$H$5)*('d_시나리오'!$I$5-'d_시나리오'!$H$5)),'d_시나리오'!$J$5-SQRT((1-J1853)*('d_시나리오'!$J$5-'d_시나리오'!$H$5)*('d_시나리오'!$J$5-'d_시나리오'!$I$5))))</f>
        <v/>
      </c>
      <c r="L1853">
        <f>RAND()</f>
        <v/>
      </c>
      <c r="M1853">
        <f>IF('d_시나리오'!$J$6='d_시나리오'!$H$6,'d_시나리오'!$I$6,IF(L1853&lt;('d_시나리오'!$I$6-'d_시나리오'!$H$6)/('d_시나리오'!$J$6-'d_시나리오'!$H$6),'d_시나리오'!$H$6+SQRT(L1853*('d_시나리오'!$J$6-'d_시나리오'!$H$6)*('d_시나리오'!$I$6-'d_시나리오'!$H$6)),'d_시나리오'!$J$6-SQRT((1-L1853)*('d_시나리오'!$J$6-'d_시나리오'!$H$6)*('d_시나리오'!$J$6-'d_시나리오'!$I$6))))</f>
        <v/>
      </c>
      <c r="N1853">
        <f>INDEX('d_분포'!$B$2:$B$57,RANDBETWEEN(1,56))</f>
        <v/>
      </c>
      <c r="O1853">
        <f>BETAINV(RAND(),5,5)</f>
        <v/>
      </c>
      <c r="P1853">
        <f>'d_고정'!$B$1*'6_기대효과'!$H$7*('d_시나리오'!$I$7/'d_고정'!$B$2)*B1853</f>
        <v/>
      </c>
      <c r="Q1853">
        <f>P1853*C1853</f>
        <v/>
      </c>
      <c r="R1853">
        <f>P1853*E1853</f>
        <v/>
      </c>
      <c r="S1853">
        <f>R1853*G1853</f>
        <v/>
      </c>
      <c r="T1853">
        <f>Q1853+S1853</f>
        <v/>
      </c>
      <c r="U1853">
        <f>(Q1853*D1853+S1853*I1853)*(1-O1853)</f>
        <v/>
      </c>
      <c r="V1853">
        <f>(R1853*K1853*N1853+'d_고정'!$B$3*('6_기대효과'!$H$7/8)*N1853*'d_고정'!$B$10*M1853*('6_기대효과'!$K$7/'d_고정'!$B$9))*(1-O1853)</f>
        <v/>
      </c>
      <c r="W1853">
        <f>(S1853*I1853+R1853*MAX(K1853-'d_고정'!$B$10*M1853*('6_기대효과'!$K$7/'d_고정'!$B$9),0)*N1853)*(1-O1853)</f>
        <v/>
      </c>
      <c r="X1853">
        <f>U1853+V1853</f>
        <v/>
      </c>
      <c r="Y1853">
        <f>U1853/('d_고정'!$B$5*'6_기대효과'!$H$7/8)/'d_고정'!$B$6</f>
        <v/>
      </c>
      <c r="Z1853">
        <f>U1853/('d_고정'!$B$8*'6_기대효과'!$H$7/8)</f>
        <v/>
      </c>
    </row>
    <row r="1854">
      <c r="A1854">
        <f>RAND()</f>
        <v/>
      </c>
      <c r="B1854">
        <f>IF('d_시나리오'!$J$2='d_시나리오'!$H$2,'d_시나리오'!$I$2,IF(A1854&lt;('d_시나리오'!$I$2-'d_시나리오'!$H$2)/('d_시나리오'!$J$2-'d_시나리오'!$H$2),'d_시나리오'!$H$2+SQRT(A1854*('d_시나리오'!$J$2-'d_시나리오'!$H$2)*('d_시나리오'!$I$2-'d_시나리오'!$H$2)),'d_시나리오'!$J$2-SQRT((1-A1854)*('d_시나리오'!$J$2-'d_시나리오'!$H$2)*('d_시나리오'!$J$2-'d_시나리오'!$I$2))))</f>
        <v/>
      </c>
      <c r="C1854">
        <f>BETAINV(RAND(),2,6)</f>
        <v/>
      </c>
      <c r="D1854">
        <f>INDEX('d_분포'!$A$2:$A$28,RANDBETWEEN(1,27))</f>
        <v/>
      </c>
      <c r="E1854">
        <f>INDEX('d_분포'!$C$2:$C$5,RANDBETWEEN(1,4))*(0.9+0.2*RAND())</f>
        <v/>
      </c>
      <c r="F1854">
        <f>RAND()</f>
        <v/>
      </c>
      <c r="G1854">
        <f>IF('d_시나리오'!$J$3='d_시나리오'!$H$3,'d_시나리오'!$I$3,IF(F1854&lt;('d_시나리오'!$I$3-'d_시나리오'!$H$3)/('d_시나리오'!$J$3-'d_시나리오'!$H$3),'d_시나리오'!$H$3+SQRT(F1854*('d_시나리오'!$J$3-'d_시나리오'!$H$3)*('d_시나리오'!$I$3-'d_시나리오'!$H$3)),'d_시나리오'!$J$3-SQRT((1-F1854)*('d_시나리오'!$J$3-'d_시나리오'!$H$3)*('d_시나리오'!$J$3-'d_시나리오'!$I$3))))</f>
        <v/>
      </c>
      <c r="H1854">
        <f>RAND()</f>
        <v/>
      </c>
      <c r="I1854">
        <f>IF('d_시나리오'!$J$4='d_시나리오'!$H$4,'d_시나리오'!$I$4,IF(H1854&lt;('d_시나리오'!$I$4-'d_시나리오'!$H$4)/('d_시나리오'!$J$4-'d_시나리오'!$H$4),'d_시나리오'!$H$4+SQRT(H1854*('d_시나리오'!$J$4-'d_시나리오'!$H$4)*('d_시나리오'!$I$4-'d_시나리오'!$H$4)),'d_시나리오'!$J$4-SQRT((1-H1854)*('d_시나리오'!$J$4-'d_시나리오'!$H$4)*('d_시나리오'!$J$4-'d_시나리오'!$I$4))))</f>
        <v/>
      </c>
      <c r="J1854">
        <f>RAND()</f>
        <v/>
      </c>
      <c r="K1854">
        <f>IF('d_시나리오'!$J$5='d_시나리오'!$H$5,'d_시나리오'!$I$5,IF(J1854&lt;('d_시나리오'!$I$5-'d_시나리오'!$H$5)/('d_시나리오'!$J$5-'d_시나리오'!$H$5),'d_시나리오'!$H$5+SQRT(J1854*('d_시나리오'!$J$5-'d_시나리오'!$H$5)*('d_시나리오'!$I$5-'d_시나리오'!$H$5)),'d_시나리오'!$J$5-SQRT((1-J1854)*('d_시나리오'!$J$5-'d_시나리오'!$H$5)*('d_시나리오'!$J$5-'d_시나리오'!$I$5))))</f>
        <v/>
      </c>
      <c r="L1854">
        <f>RAND()</f>
        <v/>
      </c>
      <c r="M1854">
        <f>IF('d_시나리오'!$J$6='d_시나리오'!$H$6,'d_시나리오'!$I$6,IF(L1854&lt;('d_시나리오'!$I$6-'d_시나리오'!$H$6)/('d_시나리오'!$J$6-'d_시나리오'!$H$6),'d_시나리오'!$H$6+SQRT(L1854*('d_시나리오'!$J$6-'d_시나리오'!$H$6)*('d_시나리오'!$I$6-'d_시나리오'!$H$6)),'d_시나리오'!$J$6-SQRT((1-L1854)*('d_시나리오'!$J$6-'d_시나리오'!$H$6)*('d_시나리오'!$J$6-'d_시나리오'!$I$6))))</f>
        <v/>
      </c>
      <c r="N1854">
        <f>INDEX('d_분포'!$B$2:$B$57,RANDBETWEEN(1,56))</f>
        <v/>
      </c>
      <c r="O1854">
        <f>BETAINV(RAND(),5,5)</f>
        <v/>
      </c>
      <c r="P1854">
        <f>'d_고정'!$B$1*'6_기대효과'!$H$7*('d_시나리오'!$I$7/'d_고정'!$B$2)*B1854</f>
        <v/>
      </c>
      <c r="Q1854">
        <f>P1854*C1854</f>
        <v/>
      </c>
      <c r="R1854">
        <f>P1854*E1854</f>
        <v/>
      </c>
      <c r="S1854">
        <f>R1854*G1854</f>
        <v/>
      </c>
      <c r="T1854">
        <f>Q1854+S1854</f>
        <v/>
      </c>
      <c r="U1854">
        <f>(Q1854*D1854+S1854*I1854)*(1-O1854)</f>
        <v/>
      </c>
      <c r="V1854">
        <f>(R1854*K1854*N1854+'d_고정'!$B$3*('6_기대효과'!$H$7/8)*N1854*'d_고정'!$B$10*M1854*('6_기대효과'!$K$7/'d_고정'!$B$9))*(1-O1854)</f>
        <v/>
      </c>
      <c r="W1854">
        <f>(S1854*I1854+R1854*MAX(K1854-'d_고정'!$B$10*M1854*('6_기대효과'!$K$7/'d_고정'!$B$9),0)*N1854)*(1-O1854)</f>
        <v/>
      </c>
      <c r="X1854">
        <f>U1854+V1854</f>
        <v/>
      </c>
      <c r="Y1854">
        <f>U1854/('d_고정'!$B$5*'6_기대효과'!$H$7/8)/'d_고정'!$B$6</f>
        <v/>
      </c>
      <c r="Z1854">
        <f>U1854/('d_고정'!$B$8*'6_기대효과'!$H$7/8)</f>
        <v/>
      </c>
    </row>
    <row r="1855">
      <c r="A1855">
        <f>RAND()</f>
        <v/>
      </c>
      <c r="B1855">
        <f>IF('d_시나리오'!$J$2='d_시나리오'!$H$2,'d_시나리오'!$I$2,IF(A1855&lt;('d_시나리오'!$I$2-'d_시나리오'!$H$2)/('d_시나리오'!$J$2-'d_시나리오'!$H$2),'d_시나리오'!$H$2+SQRT(A1855*('d_시나리오'!$J$2-'d_시나리오'!$H$2)*('d_시나리오'!$I$2-'d_시나리오'!$H$2)),'d_시나리오'!$J$2-SQRT((1-A1855)*('d_시나리오'!$J$2-'d_시나리오'!$H$2)*('d_시나리오'!$J$2-'d_시나리오'!$I$2))))</f>
        <v/>
      </c>
      <c r="C1855">
        <f>BETAINV(RAND(),2,6)</f>
        <v/>
      </c>
      <c r="D1855">
        <f>INDEX('d_분포'!$A$2:$A$28,RANDBETWEEN(1,27))</f>
        <v/>
      </c>
      <c r="E1855">
        <f>INDEX('d_분포'!$C$2:$C$5,RANDBETWEEN(1,4))*(0.9+0.2*RAND())</f>
        <v/>
      </c>
      <c r="F1855">
        <f>RAND()</f>
        <v/>
      </c>
      <c r="G1855">
        <f>IF('d_시나리오'!$J$3='d_시나리오'!$H$3,'d_시나리오'!$I$3,IF(F1855&lt;('d_시나리오'!$I$3-'d_시나리오'!$H$3)/('d_시나리오'!$J$3-'d_시나리오'!$H$3),'d_시나리오'!$H$3+SQRT(F1855*('d_시나리오'!$J$3-'d_시나리오'!$H$3)*('d_시나리오'!$I$3-'d_시나리오'!$H$3)),'d_시나리오'!$J$3-SQRT((1-F1855)*('d_시나리오'!$J$3-'d_시나리오'!$H$3)*('d_시나리오'!$J$3-'d_시나리오'!$I$3))))</f>
        <v/>
      </c>
      <c r="H1855">
        <f>RAND()</f>
        <v/>
      </c>
      <c r="I1855">
        <f>IF('d_시나리오'!$J$4='d_시나리오'!$H$4,'d_시나리오'!$I$4,IF(H1855&lt;('d_시나리오'!$I$4-'d_시나리오'!$H$4)/('d_시나리오'!$J$4-'d_시나리오'!$H$4),'d_시나리오'!$H$4+SQRT(H1855*('d_시나리오'!$J$4-'d_시나리오'!$H$4)*('d_시나리오'!$I$4-'d_시나리오'!$H$4)),'d_시나리오'!$J$4-SQRT((1-H1855)*('d_시나리오'!$J$4-'d_시나리오'!$H$4)*('d_시나리오'!$J$4-'d_시나리오'!$I$4))))</f>
        <v/>
      </c>
      <c r="J1855">
        <f>RAND()</f>
        <v/>
      </c>
      <c r="K1855">
        <f>IF('d_시나리오'!$J$5='d_시나리오'!$H$5,'d_시나리오'!$I$5,IF(J1855&lt;('d_시나리오'!$I$5-'d_시나리오'!$H$5)/('d_시나리오'!$J$5-'d_시나리오'!$H$5),'d_시나리오'!$H$5+SQRT(J1855*('d_시나리오'!$J$5-'d_시나리오'!$H$5)*('d_시나리오'!$I$5-'d_시나리오'!$H$5)),'d_시나리오'!$J$5-SQRT((1-J1855)*('d_시나리오'!$J$5-'d_시나리오'!$H$5)*('d_시나리오'!$J$5-'d_시나리오'!$I$5))))</f>
        <v/>
      </c>
      <c r="L1855">
        <f>RAND()</f>
        <v/>
      </c>
      <c r="M1855">
        <f>IF('d_시나리오'!$J$6='d_시나리오'!$H$6,'d_시나리오'!$I$6,IF(L1855&lt;('d_시나리오'!$I$6-'d_시나리오'!$H$6)/('d_시나리오'!$J$6-'d_시나리오'!$H$6),'d_시나리오'!$H$6+SQRT(L1855*('d_시나리오'!$J$6-'d_시나리오'!$H$6)*('d_시나리오'!$I$6-'d_시나리오'!$H$6)),'d_시나리오'!$J$6-SQRT((1-L1855)*('d_시나리오'!$J$6-'d_시나리오'!$H$6)*('d_시나리오'!$J$6-'d_시나리오'!$I$6))))</f>
        <v/>
      </c>
      <c r="N1855">
        <f>INDEX('d_분포'!$B$2:$B$57,RANDBETWEEN(1,56))</f>
        <v/>
      </c>
      <c r="O1855">
        <f>BETAINV(RAND(),5,5)</f>
        <v/>
      </c>
      <c r="P1855">
        <f>'d_고정'!$B$1*'6_기대효과'!$H$7*('d_시나리오'!$I$7/'d_고정'!$B$2)*B1855</f>
        <v/>
      </c>
      <c r="Q1855">
        <f>P1855*C1855</f>
        <v/>
      </c>
      <c r="R1855">
        <f>P1855*E1855</f>
        <v/>
      </c>
      <c r="S1855">
        <f>R1855*G1855</f>
        <v/>
      </c>
      <c r="T1855">
        <f>Q1855+S1855</f>
        <v/>
      </c>
      <c r="U1855">
        <f>(Q1855*D1855+S1855*I1855)*(1-O1855)</f>
        <v/>
      </c>
      <c r="V1855">
        <f>(R1855*K1855*N1855+'d_고정'!$B$3*('6_기대효과'!$H$7/8)*N1855*'d_고정'!$B$10*M1855*('6_기대효과'!$K$7/'d_고정'!$B$9))*(1-O1855)</f>
        <v/>
      </c>
      <c r="W1855">
        <f>(S1855*I1855+R1855*MAX(K1855-'d_고정'!$B$10*M1855*('6_기대효과'!$K$7/'d_고정'!$B$9),0)*N1855)*(1-O1855)</f>
        <v/>
      </c>
      <c r="X1855">
        <f>U1855+V1855</f>
        <v/>
      </c>
      <c r="Y1855">
        <f>U1855/('d_고정'!$B$5*'6_기대효과'!$H$7/8)/'d_고정'!$B$6</f>
        <v/>
      </c>
      <c r="Z1855">
        <f>U1855/('d_고정'!$B$8*'6_기대효과'!$H$7/8)</f>
        <v/>
      </c>
    </row>
    <row r="1856">
      <c r="A1856">
        <f>RAND()</f>
        <v/>
      </c>
      <c r="B1856">
        <f>IF('d_시나리오'!$J$2='d_시나리오'!$H$2,'d_시나리오'!$I$2,IF(A1856&lt;('d_시나리오'!$I$2-'d_시나리오'!$H$2)/('d_시나리오'!$J$2-'d_시나리오'!$H$2),'d_시나리오'!$H$2+SQRT(A1856*('d_시나리오'!$J$2-'d_시나리오'!$H$2)*('d_시나리오'!$I$2-'d_시나리오'!$H$2)),'d_시나리오'!$J$2-SQRT((1-A1856)*('d_시나리오'!$J$2-'d_시나리오'!$H$2)*('d_시나리오'!$J$2-'d_시나리오'!$I$2))))</f>
        <v/>
      </c>
      <c r="C1856">
        <f>BETAINV(RAND(),2,6)</f>
        <v/>
      </c>
      <c r="D1856">
        <f>INDEX('d_분포'!$A$2:$A$28,RANDBETWEEN(1,27))</f>
        <v/>
      </c>
      <c r="E1856">
        <f>INDEX('d_분포'!$C$2:$C$5,RANDBETWEEN(1,4))*(0.9+0.2*RAND())</f>
        <v/>
      </c>
      <c r="F1856">
        <f>RAND()</f>
        <v/>
      </c>
      <c r="G1856">
        <f>IF('d_시나리오'!$J$3='d_시나리오'!$H$3,'d_시나리오'!$I$3,IF(F1856&lt;('d_시나리오'!$I$3-'d_시나리오'!$H$3)/('d_시나리오'!$J$3-'d_시나리오'!$H$3),'d_시나리오'!$H$3+SQRT(F1856*('d_시나리오'!$J$3-'d_시나리오'!$H$3)*('d_시나리오'!$I$3-'d_시나리오'!$H$3)),'d_시나리오'!$J$3-SQRT((1-F1856)*('d_시나리오'!$J$3-'d_시나리오'!$H$3)*('d_시나리오'!$J$3-'d_시나리오'!$I$3))))</f>
        <v/>
      </c>
      <c r="H1856">
        <f>RAND()</f>
        <v/>
      </c>
      <c r="I1856">
        <f>IF('d_시나리오'!$J$4='d_시나리오'!$H$4,'d_시나리오'!$I$4,IF(H1856&lt;('d_시나리오'!$I$4-'d_시나리오'!$H$4)/('d_시나리오'!$J$4-'d_시나리오'!$H$4),'d_시나리오'!$H$4+SQRT(H1856*('d_시나리오'!$J$4-'d_시나리오'!$H$4)*('d_시나리오'!$I$4-'d_시나리오'!$H$4)),'d_시나리오'!$J$4-SQRT((1-H1856)*('d_시나리오'!$J$4-'d_시나리오'!$H$4)*('d_시나리오'!$J$4-'d_시나리오'!$I$4))))</f>
        <v/>
      </c>
      <c r="J1856">
        <f>RAND()</f>
        <v/>
      </c>
      <c r="K1856">
        <f>IF('d_시나리오'!$J$5='d_시나리오'!$H$5,'d_시나리오'!$I$5,IF(J1856&lt;('d_시나리오'!$I$5-'d_시나리오'!$H$5)/('d_시나리오'!$J$5-'d_시나리오'!$H$5),'d_시나리오'!$H$5+SQRT(J1856*('d_시나리오'!$J$5-'d_시나리오'!$H$5)*('d_시나리오'!$I$5-'d_시나리오'!$H$5)),'d_시나리오'!$J$5-SQRT((1-J1856)*('d_시나리오'!$J$5-'d_시나리오'!$H$5)*('d_시나리오'!$J$5-'d_시나리오'!$I$5))))</f>
        <v/>
      </c>
      <c r="L1856">
        <f>RAND()</f>
        <v/>
      </c>
      <c r="M1856">
        <f>IF('d_시나리오'!$J$6='d_시나리오'!$H$6,'d_시나리오'!$I$6,IF(L1856&lt;('d_시나리오'!$I$6-'d_시나리오'!$H$6)/('d_시나리오'!$J$6-'d_시나리오'!$H$6),'d_시나리오'!$H$6+SQRT(L1856*('d_시나리오'!$J$6-'d_시나리오'!$H$6)*('d_시나리오'!$I$6-'d_시나리오'!$H$6)),'d_시나리오'!$J$6-SQRT((1-L1856)*('d_시나리오'!$J$6-'d_시나리오'!$H$6)*('d_시나리오'!$J$6-'d_시나리오'!$I$6))))</f>
        <v/>
      </c>
      <c r="N1856">
        <f>INDEX('d_분포'!$B$2:$B$57,RANDBETWEEN(1,56))</f>
        <v/>
      </c>
      <c r="O1856">
        <f>BETAINV(RAND(),5,5)</f>
        <v/>
      </c>
      <c r="P1856">
        <f>'d_고정'!$B$1*'6_기대효과'!$H$7*('d_시나리오'!$I$7/'d_고정'!$B$2)*B1856</f>
        <v/>
      </c>
      <c r="Q1856">
        <f>P1856*C1856</f>
        <v/>
      </c>
      <c r="R1856">
        <f>P1856*E1856</f>
        <v/>
      </c>
      <c r="S1856">
        <f>R1856*G1856</f>
        <v/>
      </c>
      <c r="T1856">
        <f>Q1856+S1856</f>
        <v/>
      </c>
      <c r="U1856">
        <f>(Q1856*D1856+S1856*I1856)*(1-O1856)</f>
        <v/>
      </c>
      <c r="V1856">
        <f>(R1856*K1856*N1856+'d_고정'!$B$3*('6_기대효과'!$H$7/8)*N1856*'d_고정'!$B$10*M1856*('6_기대효과'!$K$7/'d_고정'!$B$9))*(1-O1856)</f>
        <v/>
      </c>
      <c r="W1856">
        <f>(S1856*I1856+R1856*MAX(K1856-'d_고정'!$B$10*M1856*('6_기대효과'!$K$7/'d_고정'!$B$9),0)*N1856)*(1-O1856)</f>
        <v/>
      </c>
      <c r="X1856">
        <f>U1856+V1856</f>
        <v/>
      </c>
      <c r="Y1856">
        <f>U1856/('d_고정'!$B$5*'6_기대효과'!$H$7/8)/'d_고정'!$B$6</f>
        <v/>
      </c>
      <c r="Z1856">
        <f>U1856/('d_고정'!$B$8*'6_기대효과'!$H$7/8)</f>
        <v/>
      </c>
    </row>
    <row r="1857">
      <c r="A1857">
        <f>RAND()</f>
        <v/>
      </c>
      <c r="B1857">
        <f>IF('d_시나리오'!$J$2='d_시나리오'!$H$2,'d_시나리오'!$I$2,IF(A1857&lt;('d_시나리오'!$I$2-'d_시나리오'!$H$2)/('d_시나리오'!$J$2-'d_시나리오'!$H$2),'d_시나리오'!$H$2+SQRT(A1857*('d_시나리오'!$J$2-'d_시나리오'!$H$2)*('d_시나리오'!$I$2-'d_시나리오'!$H$2)),'d_시나리오'!$J$2-SQRT((1-A1857)*('d_시나리오'!$J$2-'d_시나리오'!$H$2)*('d_시나리오'!$J$2-'d_시나리오'!$I$2))))</f>
        <v/>
      </c>
      <c r="C1857">
        <f>BETAINV(RAND(),2,6)</f>
        <v/>
      </c>
      <c r="D1857">
        <f>INDEX('d_분포'!$A$2:$A$28,RANDBETWEEN(1,27))</f>
        <v/>
      </c>
      <c r="E1857">
        <f>INDEX('d_분포'!$C$2:$C$5,RANDBETWEEN(1,4))*(0.9+0.2*RAND())</f>
        <v/>
      </c>
      <c r="F1857">
        <f>RAND()</f>
        <v/>
      </c>
      <c r="G1857">
        <f>IF('d_시나리오'!$J$3='d_시나리오'!$H$3,'d_시나리오'!$I$3,IF(F1857&lt;('d_시나리오'!$I$3-'d_시나리오'!$H$3)/('d_시나리오'!$J$3-'d_시나리오'!$H$3),'d_시나리오'!$H$3+SQRT(F1857*('d_시나리오'!$J$3-'d_시나리오'!$H$3)*('d_시나리오'!$I$3-'d_시나리오'!$H$3)),'d_시나리오'!$J$3-SQRT((1-F1857)*('d_시나리오'!$J$3-'d_시나리오'!$H$3)*('d_시나리오'!$J$3-'d_시나리오'!$I$3))))</f>
        <v/>
      </c>
      <c r="H1857">
        <f>RAND()</f>
        <v/>
      </c>
      <c r="I1857">
        <f>IF('d_시나리오'!$J$4='d_시나리오'!$H$4,'d_시나리오'!$I$4,IF(H1857&lt;('d_시나리오'!$I$4-'d_시나리오'!$H$4)/('d_시나리오'!$J$4-'d_시나리오'!$H$4),'d_시나리오'!$H$4+SQRT(H1857*('d_시나리오'!$J$4-'d_시나리오'!$H$4)*('d_시나리오'!$I$4-'d_시나리오'!$H$4)),'d_시나리오'!$J$4-SQRT((1-H1857)*('d_시나리오'!$J$4-'d_시나리오'!$H$4)*('d_시나리오'!$J$4-'d_시나리오'!$I$4))))</f>
        <v/>
      </c>
      <c r="J1857">
        <f>RAND()</f>
        <v/>
      </c>
      <c r="K1857">
        <f>IF('d_시나리오'!$J$5='d_시나리오'!$H$5,'d_시나리오'!$I$5,IF(J1857&lt;('d_시나리오'!$I$5-'d_시나리오'!$H$5)/('d_시나리오'!$J$5-'d_시나리오'!$H$5),'d_시나리오'!$H$5+SQRT(J1857*('d_시나리오'!$J$5-'d_시나리오'!$H$5)*('d_시나리오'!$I$5-'d_시나리오'!$H$5)),'d_시나리오'!$J$5-SQRT((1-J1857)*('d_시나리오'!$J$5-'d_시나리오'!$H$5)*('d_시나리오'!$J$5-'d_시나리오'!$I$5))))</f>
        <v/>
      </c>
      <c r="L1857">
        <f>RAND()</f>
        <v/>
      </c>
      <c r="M1857">
        <f>IF('d_시나리오'!$J$6='d_시나리오'!$H$6,'d_시나리오'!$I$6,IF(L1857&lt;('d_시나리오'!$I$6-'d_시나리오'!$H$6)/('d_시나리오'!$J$6-'d_시나리오'!$H$6),'d_시나리오'!$H$6+SQRT(L1857*('d_시나리오'!$J$6-'d_시나리오'!$H$6)*('d_시나리오'!$I$6-'d_시나리오'!$H$6)),'d_시나리오'!$J$6-SQRT((1-L1857)*('d_시나리오'!$J$6-'d_시나리오'!$H$6)*('d_시나리오'!$J$6-'d_시나리오'!$I$6))))</f>
        <v/>
      </c>
      <c r="N1857">
        <f>INDEX('d_분포'!$B$2:$B$57,RANDBETWEEN(1,56))</f>
        <v/>
      </c>
      <c r="O1857">
        <f>BETAINV(RAND(),5,5)</f>
        <v/>
      </c>
      <c r="P1857">
        <f>'d_고정'!$B$1*'6_기대효과'!$H$7*('d_시나리오'!$I$7/'d_고정'!$B$2)*B1857</f>
        <v/>
      </c>
      <c r="Q1857">
        <f>P1857*C1857</f>
        <v/>
      </c>
      <c r="R1857">
        <f>P1857*E1857</f>
        <v/>
      </c>
      <c r="S1857">
        <f>R1857*G1857</f>
        <v/>
      </c>
      <c r="T1857">
        <f>Q1857+S1857</f>
        <v/>
      </c>
      <c r="U1857">
        <f>(Q1857*D1857+S1857*I1857)*(1-O1857)</f>
        <v/>
      </c>
      <c r="V1857">
        <f>(R1857*K1857*N1857+'d_고정'!$B$3*('6_기대효과'!$H$7/8)*N1857*'d_고정'!$B$10*M1857*('6_기대효과'!$K$7/'d_고정'!$B$9))*(1-O1857)</f>
        <v/>
      </c>
      <c r="W1857">
        <f>(S1857*I1857+R1857*MAX(K1857-'d_고정'!$B$10*M1857*('6_기대효과'!$K$7/'d_고정'!$B$9),0)*N1857)*(1-O1857)</f>
        <v/>
      </c>
      <c r="X1857">
        <f>U1857+V1857</f>
        <v/>
      </c>
      <c r="Y1857">
        <f>U1857/('d_고정'!$B$5*'6_기대효과'!$H$7/8)/'d_고정'!$B$6</f>
        <v/>
      </c>
      <c r="Z1857">
        <f>U1857/('d_고정'!$B$8*'6_기대효과'!$H$7/8)</f>
        <v/>
      </c>
    </row>
    <row r="1858">
      <c r="A1858">
        <f>RAND()</f>
        <v/>
      </c>
      <c r="B1858">
        <f>IF('d_시나리오'!$J$2='d_시나리오'!$H$2,'d_시나리오'!$I$2,IF(A1858&lt;('d_시나리오'!$I$2-'d_시나리오'!$H$2)/('d_시나리오'!$J$2-'d_시나리오'!$H$2),'d_시나리오'!$H$2+SQRT(A1858*('d_시나리오'!$J$2-'d_시나리오'!$H$2)*('d_시나리오'!$I$2-'d_시나리오'!$H$2)),'d_시나리오'!$J$2-SQRT((1-A1858)*('d_시나리오'!$J$2-'d_시나리오'!$H$2)*('d_시나리오'!$J$2-'d_시나리오'!$I$2))))</f>
        <v/>
      </c>
      <c r="C1858">
        <f>BETAINV(RAND(),2,6)</f>
        <v/>
      </c>
      <c r="D1858">
        <f>INDEX('d_분포'!$A$2:$A$28,RANDBETWEEN(1,27))</f>
        <v/>
      </c>
      <c r="E1858">
        <f>INDEX('d_분포'!$C$2:$C$5,RANDBETWEEN(1,4))*(0.9+0.2*RAND())</f>
        <v/>
      </c>
      <c r="F1858">
        <f>RAND()</f>
        <v/>
      </c>
      <c r="G1858">
        <f>IF('d_시나리오'!$J$3='d_시나리오'!$H$3,'d_시나리오'!$I$3,IF(F1858&lt;('d_시나리오'!$I$3-'d_시나리오'!$H$3)/('d_시나리오'!$J$3-'d_시나리오'!$H$3),'d_시나리오'!$H$3+SQRT(F1858*('d_시나리오'!$J$3-'d_시나리오'!$H$3)*('d_시나리오'!$I$3-'d_시나리오'!$H$3)),'d_시나리오'!$J$3-SQRT((1-F1858)*('d_시나리오'!$J$3-'d_시나리오'!$H$3)*('d_시나리오'!$J$3-'d_시나리오'!$I$3))))</f>
        <v/>
      </c>
      <c r="H1858">
        <f>RAND()</f>
        <v/>
      </c>
      <c r="I1858">
        <f>IF('d_시나리오'!$J$4='d_시나리오'!$H$4,'d_시나리오'!$I$4,IF(H1858&lt;('d_시나리오'!$I$4-'d_시나리오'!$H$4)/('d_시나리오'!$J$4-'d_시나리오'!$H$4),'d_시나리오'!$H$4+SQRT(H1858*('d_시나리오'!$J$4-'d_시나리오'!$H$4)*('d_시나리오'!$I$4-'d_시나리오'!$H$4)),'d_시나리오'!$J$4-SQRT((1-H1858)*('d_시나리오'!$J$4-'d_시나리오'!$H$4)*('d_시나리오'!$J$4-'d_시나리오'!$I$4))))</f>
        <v/>
      </c>
      <c r="J1858">
        <f>RAND()</f>
        <v/>
      </c>
      <c r="K1858">
        <f>IF('d_시나리오'!$J$5='d_시나리오'!$H$5,'d_시나리오'!$I$5,IF(J1858&lt;('d_시나리오'!$I$5-'d_시나리오'!$H$5)/('d_시나리오'!$J$5-'d_시나리오'!$H$5),'d_시나리오'!$H$5+SQRT(J1858*('d_시나리오'!$J$5-'d_시나리오'!$H$5)*('d_시나리오'!$I$5-'d_시나리오'!$H$5)),'d_시나리오'!$J$5-SQRT((1-J1858)*('d_시나리오'!$J$5-'d_시나리오'!$H$5)*('d_시나리오'!$J$5-'d_시나리오'!$I$5))))</f>
        <v/>
      </c>
      <c r="L1858">
        <f>RAND()</f>
        <v/>
      </c>
      <c r="M1858">
        <f>IF('d_시나리오'!$J$6='d_시나리오'!$H$6,'d_시나리오'!$I$6,IF(L1858&lt;('d_시나리오'!$I$6-'d_시나리오'!$H$6)/('d_시나리오'!$J$6-'d_시나리오'!$H$6),'d_시나리오'!$H$6+SQRT(L1858*('d_시나리오'!$J$6-'d_시나리오'!$H$6)*('d_시나리오'!$I$6-'d_시나리오'!$H$6)),'d_시나리오'!$J$6-SQRT((1-L1858)*('d_시나리오'!$J$6-'d_시나리오'!$H$6)*('d_시나리오'!$J$6-'d_시나리오'!$I$6))))</f>
        <v/>
      </c>
      <c r="N1858">
        <f>INDEX('d_분포'!$B$2:$B$57,RANDBETWEEN(1,56))</f>
        <v/>
      </c>
      <c r="O1858">
        <f>BETAINV(RAND(),5,5)</f>
        <v/>
      </c>
      <c r="P1858">
        <f>'d_고정'!$B$1*'6_기대효과'!$H$7*('d_시나리오'!$I$7/'d_고정'!$B$2)*B1858</f>
        <v/>
      </c>
      <c r="Q1858">
        <f>P1858*C1858</f>
        <v/>
      </c>
      <c r="R1858">
        <f>P1858*E1858</f>
        <v/>
      </c>
      <c r="S1858">
        <f>R1858*G1858</f>
        <v/>
      </c>
      <c r="T1858">
        <f>Q1858+S1858</f>
        <v/>
      </c>
      <c r="U1858">
        <f>(Q1858*D1858+S1858*I1858)*(1-O1858)</f>
        <v/>
      </c>
      <c r="V1858">
        <f>(R1858*K1858*N1858+'d_고정'!$B$3*('6_기대효과'!$H$7/8)*N1858*'d_고정'!$B$10*M1858*('6_기대효과'!$K$7/'d_고정'!$B$9))*(1-O1858)</f>
        <v/>
      </c>
      <c r="W1858">
        <f>(S1858*I1858+R1858*MAX(K1858-'d_고정'!$B$10*M1858*('6_기대효과'!$K$7/'d_고정'!$B$9),0)*N1858)*(1-O1858)</f>
        <v/>
      </c>
      <c r="X1858">
        <f>U1858+V1858</f>
        <v/>
      </c>
      <c r="Y1858">
        <f>U1858/('d_고정'!$B$5*'6_기대효과'!$H$7/8)/'d_고정'!$B$6</f>
        <v/>
      </c>
      <c r="Z1858">
        <f>U1858/('d_고정'!$B$8*'6_기대효과'!$H$7/8)</f>
        <v/>
      </c>
    </row>
    <row r="1859">
      <c r="A1859">
        <f>RAND()</f>
        <v/>
      </c>
      <c r="B1859">
        <f>IF('d_시나리오'!$J$2='d_시나리오'!$H$2,'d_시나리오'!$I$2,IF(A1859&lt;('d_시나리오'!$I$2-'d_시나리오'!$H$2)/('d_시나리오'!$J$2-'d_시나리오'!$H$2),'d_시나리오'!$H$2+SQRT(A1859*('d_시나리오'!$J$2-'d_시나리오'!$H$2)*('d_시나리오'!$I$2-'d_시나리오'!$H$2)),'d_시나리오'!$J$2-SQRT((1-A1859)*('d_시나리오'!$J$2-'d_시나리오'!$H$2)*('d_시나리오'!$J$2-'d_시나리오'!$I$2))))</f>
        <v/>
      </c>
      <c r="C1859">
        <f>BETAINV(RAND(),2,6)</f>
        <v/>
      </c>
      <c r="D1859">
        <f>INDEX('d_분포'!$A$2:$A$28,RANDBETWEEN(1,27))</f>
        <v/>
      </c>
      <c r="E1859">
        <f>INDEX('d_분포'!$C$2:$C$5,RANDBETWEEN(1,4))*(0.9+0.2*RAND())</f>
        <v/>
      </c>
      <c r="F1859">
        <f>RAND()</f>
        <v/>
      </c>
      <c r="G1859">
        <f>IF('d_시나리오'!$J$3='d_시나리오'!$H$3,'d_시나리오'!$I$3,IF(F1859&lt;('d_시나리오'!$I$3-'d_시나리오'!$H$3)/('d_시나리오'!$J$3-'d_시나리오'!$H$3),'d_시나리오'!$H$3+SQRT(F1859*('d_시나리오'!$J$3-'d_시나리오'!$H$3)*('d_시나리오'!$I$3-'d_시나리오'!$H$3)),'d_시나리오'!$J$3-SQRT((1-F1859)*('d_시나리오'!$J$3-'d_시나리오'!$H$3)*('d_시나리오'!$J$3-'d_시나리오'!$I$3))))</f>
        <v/>
      </c>
      <c r="H1859">
        <f>RAND()</f>
        <v/>
      </c>
      <c r="I1859">
        <f>IF('d_시나리오'!$J$4='d_시나리오'!$H$4,'d_시나리오'!$I$4,IF(H1859&lt;('d_시나리오'!$I$4-'d_시나리오'!$H$4)/('d_시나리오'!$J$4-'d_시나리오'!$H$4),'d_시나리오'!$H$4+SQRT(H1859*('d_시나리오'!$J$4-'d_시나리오'!$H$4)*('d_시나리오'!$I$4-'d_시나리오'!$H$4)),'d_시나리오'!$J$4-SQRT((1-H1859)*('d_시나리오'!$J$4-'d_시나리오'!$H$4)*('d_시나리오'!$J$4-'d_시나리오'!$I$4))))</f>
        <v/>
      </c>
      <c r="J1859">
        <f>RAND()</f>
        <v/>
      </c>
      <c r="K1859">
        <f>IF('d_시나리오'!$J$5='d_시나리오'!$H$5,'d_시나리오'!$I$5,IF(J1859&lt;('d_시나리오'!$I$5-'d_시나리오'!$H$5)/('d_시나리오'!$J$5-'d_시나리오'!$H$5),'d_시나리오'!$H$5+SQRT(J1859*('d_시나리오'!$J$5-'d_시나리오'!$H$5)*('d_시나리오'!$I$5-'d_시나리오'!$H$5)),'d_시나리오'!$J$5-SQRT((1-J1859)*('d_시나리오'!$J$5-'d_시나리오'!$H$5)*('d_시나리오'!$J$5-'d_시나리오'!$I$5))))</f>
        <v/>
      </c>
      <c r="L1859">
        <f>RAND()</f>
        <v/>
      </c>
      <c r="M1859">
        <f>IF('d_시나리오'!$J$6='d_시나리오'!$H$6,'d_시나리오'!$I$6,IF(L1859&lt;('d_시나리오'!$I$6-'d_시나리오'!$H$6)/('d_시나리오'!$J$6-'d_시나리오'!$H$6),'d_시나리오'!$H$6+SQRT(L1859*('d_시나리오'!$J$6-'d_시나리오'!$H$6)*('d_시나리오'!$I$6-'d_시나리오'!$H$6)),'d_시나리오'!$J$6-SQRT((1-L1859)*('d_시나리오'!$J$6-'d_시나리오'!$H$6)*('d_시나리오'!$J$6-'d_시나리오'!$I$6))))</f>
        <v/>
      </c>
      <c r="N1859">
        <f>INDEX('d_분포'!$B$2:$B$57,RANDBETWEEN(1,56))</f>
        <v/>
      </c>
      <c r="O1859">
        <f>BETAINV(RAND(),5,5)</f>
        <v/>
      </c>
      <c r="P1859">
        <f>'d_고정'!$B$1*'6_기대효과'!$H$7*('d_시나리오'!$I$7/'d_고정'!$B$2)*B1859</f>
        <v/>
      </c>
      <c r="Q1859">
        <f>P1859*C1859</f>
        <v/>
      </c>
      <c r="R1859">
        <f>P1859*E1859</f>
        <v/>
      </c>
      <c r="S1859">
        <f>R1859*G1859</f>
        <v/>
      </c>
      <c r="T1859">
        <f>Q1859+S1859</f>
        <v/>
      </c>
      <c r="U1859">
        <f>(Q1859*D1859+S1859*I1859)*(1-O1859)</f>
        <v/>
      </c>
      <c r="V1859">
        <f>(R1859*K1859*N1859+'d_고정'!$B$3*('6_기대효과'!$H$7/8)*N1859*'d_고정'!$B$10*M1859*('6_기대효과'!$K$7/'d_고정'!$B$9))*(1-O1859)</f>
        <v/>
      </c>
      <c r="W1859">
        <f>(S1859*I1859+R1859*MAX(K1859-'d_고정'!$B$10*M1859*('6_기대효과'!$K$7/'d_고정'!$B$9),0)*N1859)*(1-O1859)</f>
        <v/>
      </c>
      <c r="X1859">
        <f>U1859+V1859</f>
        <v/>
      </c>
      <c r="Y1859">
        <f>U1859/('d_고정'!$B$5*'6_기대효과'!$H$7/8)/'d_고정'!$B$6</f>
        <v/>
      </c>
      <c r="Z1859">
        <f>U1859/('d_고정'!$B$8*'6_기대효과'!$H$7/8)</f>
        <v/>
      </c>
    </row>
    <row r="1860">
      <c r="A1860">
        <f>RAND()</f>
        <v/>
      </c>
      <c r="B1860">
        <f>IF('d_시나리오'!$J$2='d_시나리오'!$H$2,'d_시나리오'!$I$2,IF(A1860&lt;('d_시나리오'!$I$2-'d_시나리오'!$H$2)/('d_시나리오'!$J$2-'d_시나리오'!$H$2),'d_시나리오'!$H$2+SQRT(A1860*('d_시나리오'!$J$2-'d_시나리오'!$H$2)*('d_시나리오'!$I$2-'d_시나리오'!$H$2)),'d_시나리오'!$J$2-SQRT((1-A1860)*('d_시나리오'!$J$2-'d_시나리오'!$H$2)*('d_시나리오'!$J$2-'d_시나리오'!$I$2))))</f>
        <v/>
      </c>
      <c r="C1860">
        <f>BETAINV(RAND(),2,6)</f>
        <v/>
      </c>
      <c r="D1860">
        <f>INDEX('d_분포'!$A$2:$A$28,RANDBETWEEN(1,27))</f>
        <v/>
      </c>
      <c r="E1860">
        <f>INDEX('d_분포'!$C$2:$C$5,RANDBETWEEN(1,4))*(0.9+0.2*RAND())</f>
        <v/>
      </c>
      <c r="F1860">
        <f>RAND()</f>
        <v/>
      </c>
      <c r="G1860">
        <f>IF('d_시나리오'!$J$3='d_시나리오'!$H$3,'d_시나리오'!$I$3,IF(F1860&lt;('d_시나리오'!$I$3-'d_시나리오'!$H$3)/('d_시나리오'!$J$3-'d_시나리오'!$H$3),'d_시나리오'!$H$3+SQRT(F1860*('d_시나리오'!$J$3-'d_시나리오'!$H$3)*('d_시나리오'!$I$3-'d_시나리오'!$H$3)),'d_시나리오'!$J$3-SQRT((1-F1860)*('d_시나리오'!$J$3-'d_시나리오'!$H$3)*('d_시나리오'!$J$3-'d_시나리오'!$I$3))))</f>
        <v/>
      </c>
      <c r="H1860">
        <f>RAND()</f>
        <v/>
      </c>
      <c r="I1860">
        <f>IF('d_시나리오'!$J$4='d_시나리오'!$H$4,'d_시나리오'!$I$4,IF(H1860&lt;('d_시나리오'!$I$4-'d_시나리오'!$H$4)/('d_시나리오'!$J$4-'d_시나리오'!$H$4),'d_시나리오'!$H$4+SQRT(H1860*('d_시나리오'!$J$4-'d_시나리오'!$H$4)*('d_시나리오'!$I$4-'d_시나리오'!$H$4)),'d_시나리오'!$J$4-SQRT((1-H1860)*('d_시나리오'!$J$4-'d_시나리오'!$H$4)*('d_시나리오'!$J$4-'d_시나리오'!$I$4))))</f>
        <v/>
      </c>
      <c r="J1860">
        <f>RAND()</f>
        <v/>
      </c>
      <c r="K1860">
        <f>IF('d_시나리오'!$J$5='d_시나리오'!$H$5,'d_시나리오'!$I$5,IF(J1860&lt;('d_시나리오'!$I$5-'d_시나리오'!$H$5)/('d_시나리오'!$J$5-'d_시나리오'!$H$5),'d_시나리오'!$H$5+SQRT(J1860*('d_시나리오'!$J$5-'d_시나리오'!$H$5)*('d_시나리오'!$I$5-'d_시나리오'!$H$5)),'d_시나리오'!$J$5-SQRT((1-J1860)*('d_시나리오'!$J$5-'d_시나리오'!$H$5)*('d_시나리오'!$J$5-'d_시나리오'!$I$5))))</f>
        <v/>
      </c>
      <c r="L1860">
        <f>RAND()</f>
        <v/>
      </c>
      <c r="M1860">
        <f>IF('d_시나리오'!$J$6='d_시나리오'!$H$6,'d_시나리오'!$I$6,IF(L1860&lt;('d_시나리오'!$I$6-'d_시나리오'!$H$6)/('d_시나리오'!$J$6-'d_시나리오'!$H$6),'d_시나리오'!$H$6+SQRT(L1860*('d_시나리오'!$J$6-'d_시나리오'!$H$6)*('d_시나리오'!$I$6-'d_시나리오'!$H$6)),'d_시나리오'!$J$6-SQRT((1-L1860)*('d_시나리오'!$J$6-'d_시나리오'!$H$6)*('d_시나리오'!$J$6-'d_시나리오'!$I$6))))</f>
        <v/>
      </c>
      <c r="N1860">
        <f>INDEX('d_분포'!$B$2:$B$57,RANDBETWEEN(1,56))</f>
        <v/>
      </c>
      <c r="O1860">
        <f>BETAINV(RAND(),5,5)</f>
        <v/>
      </c>
      <c r="P1860">
        <f>'d_고정'!$B$1*'6_기대효과'!$H$7*('d_시나리오'!$I$7/'d_고정'!$B$2)*B1860</f>
        <v/>
      </c>
      <c r="Q1860">
        <f>P1860*C1860</f>
        <v/>
      </c>
      <c r="R1860">
        <f>P1860*E1860</f>
        <v/>
      </c>
      <c r="S1860">
        <f>R1860*G1860</f>
        <v/>
      </c>
      <c r="T1860">
        <f>Q1860+S1860</f>
        <v/>
      </c>
      <c r="U1860">
        <f>(Q1860*D1860+S1860*I1860)*(1-O1860)</f>
        <v/>
      </c>
      <c r="V1860">
        <f>(R1860*K1860*N1860+'d_고정'!$B$3*('6_기대효과'!$H$7/8)*N1860*'d_고정'!$B$10*M1860*('6_기대효과'!$K$7/'d_고정'!$B$9))*(1-O1860)</f>
        <v/>
      </c>
      <c r="W1860">
        <f>(S1860*I1860+R1860*MAX(K1860-'d_고정'!$B$10*M1860*('6_기대효과'!$K$7/'d_고정'!$B$9),0)*N1860)*(1-O1860)</f>
        <v/>
      </c>
      <c r="X1860">
        <f>U1860+V1860</f>
        <v/>
      </c>
      <c r="Y1860">
        <f>U1860/('d_고정'!$B$5*'6_기대효과'!$H$7/8)/'d_고정'!$B$6</f>
        <v/>
      </c>
      <c r="Z1860">
        <f>U1860/('d_고정'!$B$8*'6_기대효과'!$H$7/8)</f>
        <v/>
      </c>
    </row>
    <row r="1861">
      <c r="A1861">
        <f>RAND()</f>
        <v/>
      </c>
      <c r="B1861">
        <f>IF('d_시나리오'!$J$2='d_시나리오'!$H$2,'d_시나리오'!$I$2,IF(A1861&lt;('d_시나리오'!$I$2-'d_시나리오'!$H$2)/('d_시나리오'!$J$2-'d_시나리오'!$H$2),'d_시나리오'!$H$2+SQRT(A1861*('d_시나리오'!$J$2-'d_시나리오'!$H$2)*('d_시나리오'!$I$2-'d_시나리오'!$H$2)),'d_시나리오'!$J$2-SQRT((1-A1861)*('d_시나리오'!$J$2-'d_시나리오'!$H$2)*('d_시나리오'!$J$2-'d_시나리오'!$I$2))))</f>
        <v/>
      </c>
      <c r="C1861">
        <f>BETAINV(RAND(),2,6)</f>
        <v/>
      </c>
      <c r="D1861">
        <f>INDEX('d_분포'!$A$2:$A$28,RANDBETWEEN(1,27))</f>
        <v/>
      </c>
      <c r="E1861">
        <f>INDEX('d_분포'!$C$2:$C$5,RANDBETWEEN(1,4))*(0.9+0.2*RAND())</f>
        <v/>
      </c>
      <c r="F1861">
        <f>RAND()</f>
        <v/>
      </c>
      <c r="G1861">
        <f>IF('d_시나리오'!$J$3='d_시나리오'!$H$3,'d_시나리오'!$I$3,IF(F1861&lt;('d_시나리오'!$I$3-'d_시나리오'!$H$3)/('d_시나리오'!$J$3-'d_시나리오'!$H$3),'d_시나리오'!$H$3+SQRT(F1861*('d_시나리오'!$J$3-'d_시나리오'!$H$3)*('d_시나리오'!$I$3-'d_시나리오'!$H$3)),'d_시나리오'!$J$3-SQRT((1-F1861)*('d_시나리오'!$J$3-'d_시나리오'!$H$3)*('d_시나리오'!$J$3-'d_시나리오'!$I$3))))</f>
        <v/>
      </c>
      <c r="H1861">
        <f>RAND()</f>
        <v/>
      </c>
      <c r="I1861">
        <f>IF('d_시나리오'!$J$4='d_시나리오'!$H$4,'d_시나리오'!$I$4,IF(H1861&lt;('d_시나리오'!$I$4-'d_시나리오'!$H$4)/('d_시나리오'!$J$4-'d_시나리오'!$H$4),'d_시나리오'!$H$4+SQRT(H1861*('d_시나리오'!$J$4-'d_시나리오'!$H$4)*('d_시나리오'!$I$4-'d_시나리오'!$H$4)),'d_시나리오'!$J$4-SQRT((1-H1861)*('d_시나리오'!$J$4-'d_시나리오'!$H$4)*('d_시나리오'!$J$4-'d_시나리오'!$I$4))))</f>
        <v/>
      </c>
      <c r="J1861">
        <f>RAND()</f>
        <v/>
      </c>
      <c r="K1861">
        <f>IF('d_시나리오'!$J$5='d_시나리오'!$H$5,'d_시나리오'!$I$5,IF(J1861&lt;('d_시나리오'!$I$5-'d_시나리오'!$H$5)/('d_시나리오'!$J$5-'d_시나리오'!$H$5),'d_시나리오'!$H$5+SQRT(J1861*('d_시나리오'!$J$5-'d_시나리오'!$H$5)*('d_시나리오'!$I$5-'d_시나리오'!$H$5)),'d_시나리오'!$J$5-SQRT((1-J1861)*('d_시나리오'!$J$5-'d_시나리오'!$H$5)*('d_시나리오'!$J$5-'d_시나리오'!$I$5))))</f>
        <v/>
      </c>
      <c r="L1861">
        <f>RAND()</f>
        <v/>
      </c>
      <c r="M1861">
        <f>IF('d_시나리오'!$J$6='d_시나리오'!$H$6,'d_시나리오'!$I$6,IF(L1861&lt;('d_시나리오'!$I$6-'d_시나리오'!$H$6)/('d_시나리오'!$J$6-'d_시나리오'!$H$6),'d_시나리오'!$H$6+SQRT(L1861*('d_시나리오'!$J$6-'d_시나리오'!$H$6)*('d_시나리오'!$I$6-'d_시나리오'!$H$6)),'d_시나리오'!$J$6-SQRT((1-L1861)*('d_시나리오'!$J$6-'d_시나리오'!$H$6)*('d_시나리오'!$J$6-'d_시나리오'!$I$6))))</f>
        <v/>
      </c>
      <c r="N1861">
        <f>INDEX('d_분포'!$B$2:$B$57,RANDBETWEEN(1,56))</f>
        <v/>
      </c>
      <c r="O1861">
        <f>BETAINV(RAND(),5,5)</f>
        <v/>
      </c>
      <c r="P1861">
        <f>'d_고정'!$B$1*'6_기대효과'!$H$7*('d_시나리오'!$I$7/'d_고정'!$B$2)*B1861</f>
        <v/>
      </c>
      <c r="Q1861">
        <f>P1861*C1861</f>
        <v/>
      </c>
      <c r="R1861">
        <f>P1861*E1861</f>
        <v/>
      </c>
      <c r="S1861">
        <f>R1861*G1861</f>
        <v/>
      </c>
      <c r="T1861">
        <f>Q1861+S1861</f>
        <v/>
      </c>
      <c r="U1861">
        <f>(Q1861*D1861+S1861*I1861)*(1-O1861)</f>
        <v/>
      </c>
      <c r="V1861">
        <f>(R1861*K1861*N1861+'d_고정'!$B$3*('6_기대효과'!$H$7/8)*N1861*'d_고정'!$B$10*M1861*('6_기대효과'!$K$7/'d_고정'!$B$9))*(1-O1861)</f>
        <v/>
      </c>
      <c r="W1861">
        <f>(S1861*I1861+R1861*MAX(K1861-'d_고정'!$B$10*M1861*('6_기대효과'!$K$7/'d_고정'!$B$9),0)*N1861)*(1-O1861)</f>
        <v/>
      </c>
      <c r="X1861">
        <f>U1861+V1861</f>
        <v/>
      </c>
      <c r="Y1861">
        <f>U1861/('d_고정'!$B$5*'6_기대효과'!$H$7/8)/'d_고정'!$B$6</f>
        <v/>
      </c>
      <c r="Z1861">
        <f>U1861/('d_고정'!$B$8*'6_기대효과'!$H$7/8)</f>
        <v/>
      </c>
    </row>
    <row r="1862">
      <c r="A1862">
        <f>RAND()</f>
        <v/>
      </c>
      <c r="B1862">
        <f>IF('d_시나리오'!$J$2='d_시나리오'!$H$2,'d_시나리오'!$I$2,IF(A1862&lt;('d_시나리오'!$I$2-'d_시나리오'!$H$2)/('d_시나리오'!$J$2-'d_시나리오'!$H$2),'d_시나리오'!$H$2+SQRT(A1862*('d_시나리오'!$J$2-'d_시나리오'!$H$2)*('d_시나리오'!$I$2-'d_시나리오'!$H$2)),'d_시나리오'!$J$2-SQRT((1-A1862)*('d_시나리오'!$J$2-'d_시나리오'!$H$2)*('d_시나리오'!$J$2-'d_시나리오'!$I$2))))</f>
        <v/>
      </c>
      <c r="C1862">
        <f>BETAINV(RAND(),2,6)</f>
        <v/>
      </c>
      <c r="D1862">
        <f>INDEX('d_분포'!$A$2:$A$28,RANDBETWEEN(1,27))</f>
        <v/>
      </c>
      <c r="E1862">
        <f>INDEX('d_분포'!$C$2:$C$5,RANDBETWEEN(1,4))*(0.9+0.2*RAND())</f>
        <v/>
      </c>
      <c r="F1862">
        <f>RAND()</f>
        <v/>
      </c>
      <c r="G1862">
        <f>IF('d_시나리오'!$J$3='d_시나리오'!$H$3,'d_시나리오'!$I$3,IF(F1862&lt;('d_시나리오'!$I$3-'d_시나리오'!$H$3)/('d_시나리오'!$J$3-'d_시나리오'!$H$3),'d_시나리오'!$H$3+SQRT(F1862*('d_시나리오'!$J$3-'d_시나리오'!$H$3)*('d_시나리오'!$I$3-'d_시나리오'!$H$3)),'d_시나리오'!$J$3-SQRT((1-F1862)*('d_시나리오'!$J$3-'d_시나리오'!$H$3)*('d_시나리오'!$J$3-'d_시나리오'!$I$3))))</f>
        <v/>
      </c>
      <c r="H1862">
        <f>RAND()</f>
        <v/>
      </c>
      <c r="I1862">
        <f>IF('d_시나리오'!$J$4='d_시나리오'!$H$4,'d_시나리오'!$I$4,IF(H1862&lt;('d_시나리오'!$I$4-'d_시나리오'!$H$4)/('d_시나리오'!$J$4-'d_시나리오'!$H$4),'d_시나리오'!$H$4+SQRT(H1862*('d_시나리오'!$J$4-'d_시나리오'!$H$4)*('d_시나리오'!$I$4-'d_시나리오'!$H$4)),'d_시나리오'!$J$4-SQRT((1-H1862)*('d_시나리오'!$J$4-'d_시나리오'!$H$4)*('d_시나리오'!$J$4-'d_시나리오'!$I$4))))</f>
        <v/>
      </c>
      <c r="J1862">
        <f>RAND()</f>
        <v/>
      </c>
      <c r="K1862">
        <f>IF('d_시나리오'!$J$5='d_시나리오'!$H$5,'d_시나리오'!$I$5,IF(J1862&lt;('d_시나리오'!$I$5-'d_시나리오'!$H$5)/('d_시나리오'!$J$5-'d_시나리오'!$H$5),'d_시나리오'!$H$5+SQRT(J1862*('d_시나리오'!$J$5-'d_시나리오'!$H$5)*('d_시나리오'!$I$5-'d_시나리오'!$H$5)),'d_시나리오'!$J$5-SQRT((1-J1862)*('d_시나리오'!$J$5-'d_시나리오'!$H$5)*('d_시나리오'!$J$5-'d_시나리오'!$I$5))))</f>
        <v/>
      </c>
      <c r="L1862">
        <f>RAND()</f>
        <v/>
      </c>
      <c r="M1862">
        <f>IF('d_시나리오'!$J$6='d_시나리오'!$H$6,'d_시나리오'!$I$6,IF(L1862&lt;('d_시나리오'!$I$6-'d_시나리오'!$H$6)/('d_시나리오'!$J$6-'d_시나리오'!$H$6),'d_시나리오'!$H$6+SQRT(L1862*('d_시나리오'!$J$6-'d_시나리오'!$H$6)*('d_시나리오'!$I$6-'d_시나리오'!$H$6)),'d_시나리오'!$J$6-SQRT((1-L1862)*('d_시나리오'!$J$6-'d_시나리오'!$H$6)*('d_시나리오'!$J$6-'d_시나리오'!$I$6))))</f>
        <v/>
      </c>
      <c r="N1862">
        <f>INDEX('d_분포'!$B$2:$B$57,RANDBETWEEN(1,56))</f>
        <v/>
      </c>
      <c r="O1862">
        <f>BETAINV(RAND(),5,5)</f>
        <v/>
      </c>
      <c r="P1862">
        <f>'d_고정'!$B$1*'6_기대효과'!$H$7*('d_시나리오'!$I$7/'d_고정'!$B$2)*B1862</f>
        <v/>
      </c>
      <c r="Q1862">
        <f>P1862*C1862</f>
        <v/>
      </c>
      <c r="R1862">
        <f>P1862*E1862</f>
        <v/>
      </c>
      <c r="S1862">
        <f>R1862*G1862</f>
        <v/>
      </c>
      <c r="T1862">
        <f>Q1862+S1862</f>
        <v/>
      </c>
      <c r="U1862">
        <f>(Q1862*D1862+S1862*I1862)*(1-O1862)</f>
        <v/>
      </c>
      <c r="V1862">
        <f>(R1862*K1862*N1862+'d_고정'!$B$3*('6_기대효과'!$H$7/8)*N1862*'d_고정'!$B$10*M1862*('6_기대효과'!$K$7/'d_고정'!$B$9))*(1-O1862)</f>
        <v/>
      </c>
      <c r="W1862">
        <f>(S1862*I1862+R1862*MAX(K1862-'d_고정'!$B$10*M1862*('6_기대효과'!$K$7/'d_고정'!$B$9),0)*N1862)*(1-O1862)</f>
        <v/>
      </c>
      <c r="X1862">
        <f>U1862+V1862</f>
        <v/>
      </c>
      <c r="Y1862">
        <f>U1862/('d_고정'!$B$5*'6_기대효과'!$H$7/8)/'d_고정'!$B$6</f>
        <v/>
      </c>
      <c r="Z1862">
        <f>U1862/('d_고정'!$B$8*'6_기대효과'!$H$7/8)</f>
        <v/>
      </c>
    </row>
    <row r="1863">
      <c r="A1863">
        <f>RAND()</f>
        <v/>
      </c>
      <c r="B1863">
        <f>IF('d_시나리오'!$J$2='d_시나리오'!$H$2,'d_시나리오'!$I$2,IF(A1863&lt;('d_시나리오'!$I$2-'d_시나리오'!$H$2)/('d_시나리오'!$J$2-'d_시나리오'!$H$2),'d_시나리오'!$H$2+SQRT(A1863*('d_시나리오'!$J$2-'d_시나리오'!$H$2)*('d_시나리오'!$I$2-'d_시나리오'!$H$2)),'d_시나리오'!$J$2-SQRT((1-A1863)*('d_시나리오'!$J$2-'d_시나리오'!$H$2)*('d_시나리오'!$J$2-'d_시나리오'!$I$2))))</f>
        <v/>
      </c>
      <c r="C1863">
        <f>BETAINV(RAND(),2,6)</f>
        <v/>
      </c>
      <c r="D1863">
        <f>INDEX('d_분포'!$A$2:$A$28,RANDBETWEEN(1,27))</f>
        <v/>
      </c>
      <c r="E1863">
        <f>INDEX('d_분포'!$C$2:$C$5,RANDBETWEEN(1,4))*(0.9+0.2*RAND())</f>
        <v/>
      </c>
      <c r="F1863">
        <f>RAND()</f>
        <v/>
      </c>
      <c r="G1863">
        <f>IF('d_시나리오'!$J$3='d_시나리오'!$H$3,'d_시나리오'!$I$3,IF(F1863&lt;('d_시나리오'!$I$3-'d_시나리오'!$H$3)/('d_시나리오'!$J$3-'d_시나리오'!$H$3),'d_시나리오'!$H$3+SQRT(F1863*('d_시나리오'!$J$3-'d_시나리오'!$H$3)*('d_시나리오'!$I$3-'d_시나리오'!$H$3)),'d_시나리오'!$J$3-SQRT((1-F1863)*('d_시나리오'!$J$3-'d_시나리오'!$H$3)*('d_시나리오'!$J$3-'d_시나리오'!$I$3))))</f>
        <v/>
      </c>
      <c r="H1863">
        <f>RAND()</f>
        <v/>
      </c>
      <c r="I1863">
        <f>IF('d_시나리오'!$J$4='d_시나리오'!$H$4,'d_시나리오'!$I$4,IF(H1863&lt;('d_시나리오'!$I$4-'d_시나리오'!$H$4)/('d_시나리오'!$J$4-'d_시나리오'!$H$4),'d_시나리오'!$H$4+SQRT(H1863*('d_시나리오'!$J$4-'d_시나리오'!$H$4)*('d_시나리오'!$I$4-'d_시나리오'!$H$4)),'d_시나리오'!$J$4-SQRT((1-H1863)*('d_시나리오'!$J$4-'d_시나리오'!$H$4)*('d_시나리오'!$J$4-'d_시나리오'!$I$4))))</f>
        <v/>
      </c>
      <c r="J1863">
        <f>RAND()</f>
        <v/>
      </c>
      <c r="K1863">
        <f>IF('d_시나리오'!$J$5='d_시나리오'!$H$5,'d_시나리오'!$I$5,IF(J1863&lt;('d_시나리오'!$I$5-'d_시나리오'!$H$5)/('d_시나리오'!$J$5-'d_시나리오'!$H$5),'d_시나리오'!$H$5+SQRT(J1863*('d_시나리오'!$J$5-'d_시나리오'!$H$5)*('d_시나리오'!$I$5-'d_시나리오'!$H$5)),'d_시나리오'!$J$5-SQRT((1-J1863)*('d_시나리오'!$J$5-'d_시나리오'!$H$5)*('d_시나리오'!$J$5-'d_시나리오'!$I$5))))</f>
        <v/>
      </c>
      <c r="L1863">
        <f>RAND()</f>
        <v/>
      </c>
      <c r="M1863">
        <f>IF('d_시나리오'!$J$6='d_시나리오'!$H$6,'d_시나리오'!$I$6,IF(L1863&lt;('d_시나리오'!$I$6-'d_시나리오'!$H$6)/('d_시나리오'!$J$6-'d_시나리오'!$H$6),'d_시나리오'!$H$6+SQRT(L1863*('d_시나리오'!$J$6-'d_시나리오'!$H$6)*('d_시나리오'!$I$6-'d_시나리오'!$H$6)),'d_시나리오'!$J$6-SQRT((1-L1863)*('d_시나리오'!$J$6-'d_시나리오'!$H$6)*('d_시나리오'!$J$6-'d_시나리오'!$I$6))))</f>
        <v/>
      </c>
      <c r="N1863">
        <f>INDEX('d_분포'!$B$2:$B$57,RANDBETWEEN(1,56))</f>
        <v/>
      </c>
      <c r="O1863">
        <f>BETAINV(RAND(),5,5)</f>
        <v/>
      </c>
      <c r="P1863">
        <f>'d_고정'!$B$1*'6_기대효과'!$H$7*('d_시나리오'!$I$7/'d_고정'!$B$2)*B1863</f>
        <v/>
      </c>
      <c r="Q1863">
        <f>P1863*C1863</f>
        <v/>
      </c>
      <c r="R1863">
        <f>P1863*E1863</f>
        <v/>
      </c>
      <c r="S1863">
        <f>R1863*G1863</f>
        <v/>
      </c>
      <c r="T1863">
        <f>Q1863+S1863</f>
        <v/>
      </c>
      <c r="U1863">
        <f>(Q1863*D1863+S1863*I1863)*(1-O1863)</f>
        <v/>
      </c>
      <c r="V1863">
        <f>(R1863*K1863*N1863+'d_고정'!$B$3*('6_기대효과'!$H$7/8)*N1863*'d_고정'!$B$10*M1863*('6_기대효과'!$K$7/'d_고정'!$B$9))*(1-O1863)</f>
        <v/>
      </c>
      <c r="W1863">
        <f>(S1863*I1863+R1863*MAX(K1863-'d_고정'!$B$10*M1863*('6_기대효과'!$K$7/'d_고정'!$B$9),0)*N1863)*(1-O1863)</f>
        <v/>
      </c>
      <c r="X1863">
        <f>U1863+V1863</f>
        <v/>
      </c>
      <c r="Y1863">
        <f>U1863/('d_고정'!$B$5*'6_기대효과'!$H$7/8)/'d_고정'!$B$6</f>
        <v/>
      </c>
      <c r="Z1863">
        <f>U1863/('d_고정'!$B$8*'6_기대효과'!$H$7/8)</f>
        <v/>
      </c>
    </row>
    <row r="1864">
      <c r="A1864">
        <f>RAND()</f>
        <v/>
      </c>
      <c r="B1864">
        <f>IF('d_시나리오'!$J$2='d_시나리오'!$H$2,'d_시나리오'!$I$2,IF(A1864&lt;('d_시나리오'!$I$2-'d_시나리오'!$H$2)/('d_시나리오'!$J$2-'d_시나리오'!$H$2),'d_시나리오'!$H$2+SQRT(A1864*('d_시나리오'!$J$2-'d_시나리오'!$H$2)*('d_시나리오'!$I$2-'d_시나리오'!$H$2)),'d_시나리오'!$J$2-SQRT((1-A1864)*('d_시나리오'!$J$2-'d_시나리오'!$H$2)*('d_시나리오'!$J$2-'d_시나리오'!$I$2))))</f>
        <v/>
      </c>
      <c r="C1864">
        <f>BETAINV(RAND(),2,6)</f>
        <v/>
      </c>
      <c r="D1864">
        <f>INDEX('d_분포'!$A$2:$A$28,RANDBETWEEN(1,27))</f>
        <v/>
      </c>
      <c r="E1864">
        <f>INDEX('d_분포'!$C$2:$C$5,RANDBETWEEN(1,4))*(0.9+0.2*RAND())</f>
        <v/>
      </c>
      <c r="F1864">
        <f>RAND()</f>
        <v/>
      </c>
      <c r="G1864">
        <f>IF('d_시나리오'!$J$3='d_시나리오'!$H$3,'d_시나리오'!$I$3,IF(F1864&lt;('d_시나리오'!$I$3-'d_시나리오'!$H$3)/('d_시나리오'!$J$3-'d_시나리오'!$H$3),'d_시나리오'!$H$3+SQRT(F1864*('d_시나리오'!$J$3-'d_시나리오'!$H$3)*('d_시나리오'!$I$3-'d_시나리오'!$H$3)),'d_시나리오'!$J$3-SQRT((1-F1864)*('d_시나리오'!$J$3-'d_시나리오'!$H$3)*('d_시나리오'!$J$3-'d_시나리오'!$I$3))))</f>
        <v/>
      </c>
      <c r="H1864">
        <f>RAND()</f>
        <v/>
      </c>
      <c r="I1864">
        <f>IF('d_시나리오'!$J$4='d_시나리오'!$H$4,'d_시나리오'!$I$4,IF(H1864&lt;('d_시나리오'!$I$4-'d_시나리오'!$H$4)/('d_시나리오'!$J$4-'d_시나리오'!$H$4),'d_시나리오'!$H$4+SQRT(H1864*('d_시나리오'!$J$4-'d_시나리오'!$H$4)*('d_시나리오'!$I$4-'d_시나리오'!$H$4)),'d_시나리오'!$J$4-SQRT((1-H1864)*('d_시나리오'!$J$4-'d_시나리오'!$H$4)*('d_시나리오'!$J$4-'d_시나리오'!$I$4))))</f>
        <v/>
      </c>
      <c r="J1864">
        <f>RAND()</f>
        <v/>
      </c>
      <c r="K1864">
        <f>IF('d_시나리오'!$J$5='d_시나리오'!$H$5,'d_시나리오'!$I$5,IF(J1864&lt;('d_시나리오'!$I$5-'d_시나리오'!$H$5)/('d_시나리오'!$J$5-'d_시나리오'!$H$5),'d_시나리오'!$H$5+SQRT(J1864*('d_시나리오'!$J$5-'d_시나리오'!$H$5)*('d_시나리오'!$I$5-'d_시나리오'!$H$5)),'d_시나리오'!$J$5-SQRT((1-J1864)*('d_시나리오'!$J$5-'d_시나리오'!$H$5)*('d_시나리오'!$J$5-'d_시나리오'!$I$5))))</f>
        <v/>
      </c>
      <c r="L1864">
        <f>RAND()</f>
        <v/>
      </c>
      <c r="M1864">
        <f>IF('d_시나리오'!$J$6='d_시나리오'!$H$6,'d_시나리오'!$I$6,IF(L1864&lt;('d_시나리오'!$I$6-'d_시나리오'!$H$6)/('d_시나리오'!$J$6-'d_시나리오'!$H$6),'d_시나리오'!$H$6+SQRT(L1864*('d_시나리오'!$J$6-'d_시나리오'!$H$6)*('d_시나리오'!$I$6-'d_시나리오'!$H$6)),'d_시나리오'!$J$6-SQRT((1-L1864)*('d_시나리오'!$J$6-'d_시나리오'!$H$6)*('d_시나리오'!$J$6-'d_시나리오'!$I$6))))</f>
        <v/>
      </c>
      <c r="N1864">
        <f>INDEX('d_분포'!$B$2:$B$57,RANDBETWEEN(1,56))</f>
        <v/>
      </c>
      <c r="O1864">
        <f>BETAINV(RAND(),5,5)</f>
        <v/>
      </c>
      <c r="P1864">
        <f>'d_고정'!$B$1*'6_기대효과'!$H$7*('d_시나리오'!$I$7/'d_고정'!$B$2)*B1864</f>
        <v/>
      </c>
      <c r="Q1864">
        <f>P1864*C1864</f>
        <v/>
      </c>
      <c r="R1864">
        <f>P1864*E1864</f>
        <v/>
      </c>
      <c r="S1864">
        <f>R1864*G1864</f>
        <v/>
      </c>
      <c r="T1864">
        <f>Q1864+S1864</f>
        <v/>
      </c>
      <c r="U1864">
        <f>(Q1864*D1864+S1864*I1864)*(1-O1864)</f>
        <v/>
      </c>
      <c r="V1864">
        <f>(R1864*K1864*N1864+'d_고정'!$B$3*('6_기대효과'!$H$7/8)*N1864*'d_고정'!$B$10*M1864*('6_기대효과'!$K$7/'d_고정'!$B$9))*(1-O1864)</f>
        <v/>
      </c>
      <c r="W1864">
        <f>(S1864*I1864+R1864*MAX(K1864-'d_고정'!$B$10*M1864*('6_기대효과'!$K$7/'d_고정'!$B$9),0)*N1864)*(1-O1864)</f>
        <v/>
      </c>
      <c r="X1864">
        <f>U1864+V1864</f>
        <v/>
      </c>
      <c r="Y1864">
        <f>U1864/('d_고정'!$B$5*'6_기대효과'!$H$7/8)/'d_고정'!$B$6</f>
        <v/>
      </c>
      <c r="Z1864">
        <f>U1864/('d_고정'!$B$8*'6_기대효과'!$H$7/8)</f>
        <v/>
      </c>
    </row>
    <row r="1865">
      <c r="A1865">
        <f>RAND()</f>
        <v/>
      </c>
      <c r="B1865">
        <f>IF('d_시나리오'!$J$2='d_시나리오'!$H$2,'d_시나리오'!$I$2,IF(A1865&lt;('d_시나리오'!$I$2-'d_시나리오'!$H$2)/('d_시나리오'!$J$2-'d_시나리오'!$H$2),'d_시나리오'!$H$2+SQRT(A1865*('d_시나리오'!$J$2-'d_시나리오'!$H$2)*('d_시나리오'!$I$2-'d_시나리오'!$H$2)),'d_시나리오'!$J$2-SQRT((1-A1865)*('d_시나리오'!$J$2-'d_시나리오'!$H$2)*('d_시나리오'!$J$2-'d_시나리오'!$I$2))))</f>
        <v/>
      </c>
      <c r="C1865">
        <f>BETAINV(RAND(),2,6)</f>
        <v/>
      </c>
      <c r="D1865">
        <f>INDEX('d_분포'!$A$2:$A$28,RANDBETWEEN(1,27))</f>
        <v/>
      </c>
      <c r="E1865">
        <f>INDEX('d_분포'!$C$2:$C$5,RANDBETWEEN(1,4))*(0.9+0.2*RAND())</f>
        <v/>
      </c>
      <c r="F1865">
        <f>RAND()</f>
        <v/>
      </c>
      <c r="G1865">
        <f>IF('d_시나리오'!$J$3='d_시나리오'!$H$3,'d_시나리오'!$I$3,IF(F1865&lt;('d_시나리오'!$I$3-'d_시나리오'!$H$3)/('d_시나리오'!$J$3-'d_시나리오'!$H$3),'d_시나리오'!$H$3+SQRT(F1865*('d_시나리오'!$J$3-'d_시나리오'!$H$3)*('d_시나리오'!$I$3-'d_시나리오'!$H$3)),'d_시나리오'!$J$3-SQRT((1-F1865)*('d_시나리오'!$J$3-'d_시나리오'!$H$3)*('d_시나리오'!$J$3-'d_시나리오'!$I$3))))</f>
        <v/>
      </c>
      <c r="H1865">
        <f>RAND()</f>
        <v/>
      </c>
      <c r="I1865">
        <f>IF('d_시나리오'!$J$4='d_시나리오'!$H$4,'d_시나리오'!$I$4,IF(H1865&lt;('d_시나리오'!$I$4-'d_시나리오'!$H$4)/('d_시나리오'!$J$4-'d_시나리오'!$H$4),'d_시나리오'!$H$4+SQRT(H1865*('d_시나리오'!$J$4-'d_시나리오'!$H$4)*('d_시나리오'!$I$4-'d_시나리오'!$H$4)),'d_시나리오'!$J$4-SQRT((1-H1865)*('d_시나리오'!$J$4-'d_시나리오'!$H$4)*('d_시나리오'!$J$4-'d_시나리오'!$I$4))))</f>
        <v/>
      </c>
      <c r="J1865">
        <f>RAND()</f>
        <v/>
      </c>
      <c r="K1865">
        <f>IF('d_시나리오'!$J$5='d_시나리오'!$H$5,'d_시나리오'!$I$5,IF(J1865&lt;('d_시나리오'!$I$5-'d_시나리오'!$H$5)/('d_시나리오'!$J$5-'d_시나리오'!$H$5),'d_시나리오'!$H$5+SQRT(J1865*('d_시나리오'!$J$5-'d_시나리오'!$H$5)*('d_시나리오'!$I$5-'d_시나리오'!$H$5)),'d_시나리오'!$J$5-SQRT((1-J1865)*('d_시나리오'!$J$5-'d_시나리오'!$H$5)*('d_시나리오'!$J$5-'d_시나리오'!$I$5))))</f>
        <v/>
      </c>
      <c r="L1865">
        <f>RAND()</f>
        <v/>
      </c>
      <c r="M1865">
        <f>IF('d_시나리오'!$J$6='d_시나리오'!$H$6,'d_시나리오'!$I$6,IF(L1865&lt;('d_시나리오'!$I$6-'d_시나리오'!$H$6)/('d_시나리오'!$J$6-'d_시나리오'!$H$6),'d_시나리오'!$H$6+SQRT(L1865*('d_시나리오'!$J$6-'d_시나리오'!$H$6)*('d_시나리오'!$I$6-'d_시나리오'!$H$6)),'d_시나리오'!$J$6-SQRT((1-L1865)*('d_시나리오'!$J$6-'d_시나리오'!$H$6)*('d_시나리오'!$J$6-'d_시나리오'!$I$6))))</f>
        <v/>
      </c>
      <c r="N1865">
        <f>INDEX('d_분포'!$B$2:$B$57,RANDBETWEEN(1,56))</f>
        <v/>
      </c>
      <c r="O1865">
        <f>BETAINV(RAND(),5,5)</f>
        <v/>
      </c>
      <c r="P1865">
        <f>'d_고정'!$B$1*'6_기대효과'!$H$7*('d_시나리오'!$I$7/'d_고정'!$B$2)*B1865</f>
        <v/>
      </c>
      <c r="Q1865">
        <f>P1865*C1865</f>
        <v/>
      </c>
      <c r="R1865">
        <f>P1865*E1865</f>
        <v/>
      </c>
      <c r="S1865">
        <f>R1865*G1865</f>
        <v/>
      </c>
      <c r="T1865">
        <f>Q1865+S1865</f>
        <v/>
      </c>
      <c r="U1865">
        <f>(Q1865*D1865+S1865*I1865)*(1-O1865)</f>
        <v/>
      </c>
      <c r="V1865">
        <f>(R1865*K1865*N1865+'d_고정'!$B$3*('6_기대효과'!$H$7/8)*N1865*'d_고정'!$B$10*M1865*('6_기대효과'!$K$7/'d_고정'!$B$9))*(1-O1865)</f>
        <v/>
      </c>
      <c r="W1865">
        <f>(S1865*I1865+R1865*MAX(K1865-'d_고정'!$B$10*M1865*('6_기대효과'!$K$7/'d_고정'!$B$9),0)*N1865)*(1-O1865)</f>
        <v/>
      </c>
      <c r="X1865">
        <f>U1865+V1865</f>
        <v/>
      </c>
      <c r="Y1865">
        <f>U1865/('d_고정'!$B$5*'6_기대효과'!$H$7/8)/'d_고정'!$B$6</f>
        <v/>
      </c>
      <c r="Z1865">
        <f>U1865/('d_고정'!$B$8*'6_기대효과'!$H$7/8)</f>
        <v/>
      </c>
    </row>
    <row r="1866">
      <c r="A1866">
        <f>RAND()</f>
        <v/>
      </c>
      <c r="B1866">
        <f>IF('d_시나리오'!$J$2='d_시나리오'!$H$2,'d_시나리오'!$I$2,IF(A1866&lt;('d_시나리오'!$I$2-'d_시나리오'!$H$2)/('d_시나리오'!$J$2-'d_시나리오'!$H$2),'d_시나리오'!$H$2+SQRT(A1866*('d_시나리오'!$J$2-'d_시나리오'!$H$2)*('d_시나리오'!$I$2-'d_시나리오'!$H$2)),'d_시나리오'!$J$2-SQRT((1-A1866)*('d_시나리오'!$J$2-'d_시나리오'!$H$2)*('d_시나리오'!$J$2-'d_시나리오'!$I$2))))</f>
        <v/>
      </c>
      <c r="C1866">
        <f>BETAINV(RAND(),2,6)</f>
        <v/>
      </c>
      <c r="D1866">
        <f>INDEX('d_분포'!$A$2:$A$28,RANDBETWEEN(1,27))</f>
        <v/>
      </c>
      <c r="E1866">
        <f>INDEX('d_분포'!$C$2:$C$5,RANDBETWEEN(1,4))*(0.9+0.2*RAND())</f>
        <v/>
      </c>
      <c r="F1866">
        <f>RAND()</f>
        <v/>
      </c>
      <c r="G1866">
        <f>IF('d_시나리오'!$J$3='d_시나리오'!$H$3,'d_시나리오'!$I$3,IF(F1866&lt;('d_시나리오'!$I$3-'d_시나리오'!$H$3)/('d_시나리오'!$J$3-'d_시나리오'!$H$3),'d_시나리오'!$H$3+SQRT(F1866*('d_시나리오'!$J$3-'d_시나리오'!$H$3)*('d_시나리오'!$I$3-'d_시나리오'!$H$3)),'d_시나리오'!$J$3-SQRT((1-F1866)*('d_시나리오'!$J$3-'d_시나리오'!$H$3)*('d_시나리오'!$J$3-'d_시나리오'!$I$3))))</f>
        <v/>
      </c>
      <c r="H1866">
        <f>RAND()</f>
        <v/>
      </c>
      <c r="I1866">
        <f>IF('d_시나리오'!$J$4='d_시나리오'!$H$4,'d_시나리오'!$I$4,IF(H1866&lt;('d_시나리오'!$I$4-'d_시나리오'!$H$4)/('d_시나리오'!$J$4-'d_시나리오'!$H$4),'d_시나리오'!$H$4+SQRT(H1866*('d_시나리오'!$J$4-'d_시나리오'!$H$4)*('d_시나리오'!$I$4-'d_시나리오'!$H$4)),'d_시나리오'!$J$4-SQRT((1-H1866)*('d_시나리오'!$J$4-'d_시나리오'!$H$4)*('d_시나리오'!$J$4-'d_시나리오'!$I$4))))</f>
        <v/>
      </c>
      <c r="J1866">
        <f>RAND()</f>
        <v/>
      </c>
      <c r="K1866">
        <f>IF('d_시나리오'!$J$5='d_시나리오'!$H$5,'d_시나리오'!$I$5,IF(J1866&lt;('d_시나리오'!$I$5-'d_시나리오'!$H$5)/('d_시나리오'!$J$5-'d_시나리오'!$H$5),'d_시나리오'!$H$5+SQRT(J1866*('d_시나리오'!$J$5-'d_시나리오'!$H$5)*('d_시나리오'!$I$5-'d_시나리오'!$H$5)),'d_시나리오'!$J$5-SQRT((1-J1866)*('d_시나리오'!$J$5-'d_시나리오'!$H$5)*('d_시나리오'!$J$5-'d_시나리오'!$I$5))))</f>
        <v/>
      </c>
      <c r="L1866">
        <f>RAND()</f>
        <v/>
      </c>
      <c r="M1866">
        <f>IF('d_시나리오'!$J$6='d_시나리오'!$H$6,'d_시나리오'!$I$6,IF(L1866&lt;('d_시나리오'!$I$6-'d_시나리오'!$H$6)/('d_시나리오'!$J$6-'d_시나리오'!$H$6),'d_시나리오'!$H$6+SQRT(L1866*('d_시나리오'!$J$6-'d_시나리오'!$H$6)*('d_시나리오'!$I$6-'d_시나리오'!$H$6)),'d_시나리오'!$J$6-SQRT((1-L1866)*('d_시나리오'!$J$6-'d_시나리오'!$H$6)*('d_시나리오'!$J$6-'d_시나리오'!$I$6))))</f>
        <v/>
      </c>
      <c r="N1866">
        <f>INDEX('d_분포'!$B$2:$B$57,RANDBETWEEN(1,56))</f>
        <v/>
      </c>
      <c r="O1866">
        <f>BETAINV(RAND(),5,5)</f>
        <v/>
      </c>
      <c r="P1866">
        <f>'d_고정'!$B$1*'6_기대효과'!$H$7*('d_시나리오'!$I$7/'d_고정'!$B$2)*B1866</f>
        <v/>
      </c>
      <c r="Q1866">
        <f>P1866*C1866</f>
        <v/>
      </c>
      <c r="R1866">
        <f>P1866*E1866</f>
        <v/>
      </c>
      <c r="S1866">
        <f>R1866*G1866</f>
        <v/>
      </c>
      <c r="T1866">
        <f>Q1866+S1866</f>
        <v/>
      </c>
      <c r="U1866">
        <f>(Q1866*D1866+S1866*I1866)*(1-O1866)</f>
        <v/>
      </c>
      <c r="V1866">
        <f>(R1866*K1866*N1866+'d_고정'!$B$3*('6_기대효과'!$H$7/8)*N1866*'d_고정'!$B$10*M1866*('6_기대효과'!$K$7/'d_고정'!$B$9))*(1-O1866)</f>
        <v/>
      </c>
      <c r="W1866">
        <f>(S1866*I1866+R1866*MAX(K1866-'d_고정'!$B$10*M1866*('6_기대효과'!$K$7/'d_고정'!$B$9),0)*N1866)*(1-O1866)</f>
        <v/>
      </c>
      <c r="X1866">
        <f>U1866+V1866</f>
        <v/>
      </c>
      <c r="Y1866">
        <f>U1866/('d_고정'!$B$5*'6_기대효과'!$H$7/8)/'d_고정'!$B$6</f>
        <v/>
      </c>
      <c r="Z1866">
        <f>U1866/('d_고정'!$B$8*'6_기대효과'!$H$7/8)</f>
        <v/>
      </c>
    </row>
    <row r="1867">
      <c r="A1867">
        <f>RAND()</f>
        <v/>
      </c>
      <c r="B1867">
        <f>IF('d_시나리오'!$J$2='d_시나리오'!$H$2,'d_시나리오'!$I$2,IF(A1867&lt;('d_시나리오'!$I$2-'d_시나리오'!$H$2)/('d_시나리오'!$J$2-'d_시나리오'!$H$2),'d_시나리오'!$H$2+SQRT(A1867*('d_시나리오'!$J$2-'d_시나리오'!$H$2)*('d_시나리오'!$I$2-'d_시나리오'!$H$2)),'d_시나리오'!$J$2-SQRT((1-A1867)*('d_시나리오'!$J$2-'d_시나리오'!$H$2)*('d_시나리오'!$J$2-'d_시나리오'!$I$2))))</f>
        <v/>
      </c>
      <c r="C1867">
        <f>BETAINV(RAND(),2,6)</f>
        <v/>
      </c>
      <c r="D1867">
        <f>INDEX('d_분포'!$A$2:$A$28,RANDBETWEEN(1,27))</f>
        <v/>
      </c>
      <c r="E1867">
        <f>INDEX('d_분포'!$C$2:$C$5,RANDBETWEEN(1,4))*(0.9+0.2*RAND())</f>
        <v/>
      </c>
      <c r="F1867">
        <f>RAND()</f>
        <v/>
      </c>
      <c r="G1867">
        <f>IF('d_시나리오'!$J$3='d_시나리오'!$H$3,'d_시나리오'!$I$3,IF(F1867&lt;('d_시나리오'!$I$3-'d_시나리오'!$H$3)/('d_시나리오'!$J$3-'d_시나리오'!$H$3),'d_시나리오'!$H$3+SQRT(F1867*('d_시나리오'!$J$3-'d_시나리오'!$H$3)*('d_시나리오'!$I$3-'d_시나리오'!$H$3)),'d_시나리오'!$J$3-SQRT((1-F1867)*('d_시나리오'!$J$3-'d_시나리오'!$H$3)*('d_시나리오'!$J$3-'d_시나리오'!$I$3))))</f>
        <v/>
      </c>
      <c r="H1867">
        <f>RAND()</f>
        <v/>
      </c>
      <c r="I1867">
        <f>IF('d_시나리오'!$J$4='d_시나리오'!$H$4,'d_시나리오'!$I$4,IF(H1867&lt;('d_시나리오'!$I$4-'d_시나리오'!$H$4)/('d_시나리오'!$J$4-'d_시나리오'!$H$4),'d_시나리오'!$H$4+SQRT(H1867*('d_시나리오'!$J$4-'d_시나리오'!$H$4)*('d_시나리오'!$I$4-'d_시나리오'!$H$4)),'d_시나리오'!$J$4-SQRT((1-H1867)*('d_시나리오'!$J$4-'d_시나리오'!$H$4)*('d_시나리오'!$J$4-'d_시나리오'!$I$4))))</f>
        <v/>
      </c>
      <c r="J1867">
        <f>RAND()</f>
        <v/>
      </c>
      <c r="K1867">
        <f>IF('d_시나리오'!$J$5='d_시나리오'!$H$5,'d_시나리오'!$I$5,IF(J1867&lt;('d_시나리오'!$I$5-'d_시나리오'!$H$5)/('d_시나리오'!$J$5-'d_시나리오'!$H$5),'d_시나리오'!$H$5+SQRT(J1867*('d_시나리오'!$J$5-'d_시나리오'!$H$5)*('d_시나리오'!$I$5-'d_시나리오'!$H$5)),'d_시나리오'!$J$5-SQRT((1-J1867)*('d_시나리오'!$J$5-'d_시나리오'!$H$5)*('d_시나리오'!$J$5-'d_시나리오'!$I$5))))</f>
        <v/>
      </c>
      <c r="L1867">
        <f>RAND()</f>
        <v/>
      </c>
      <c r="M1867">
        <f>IF('d_시나리오'!$J$6='d_시나리오'!$H$6,'d_시나리오'!$I$6,IF(L1867&lt;('d_시나리오'!$I$6-'d_시나리오'!$H$6)/('d_시나리오'!$J$6-'d_시나리오'!$H$6),'d_시나리오'!$H$6+SQRT(L1867*('d_시나리오'!$J$6-'d_시나리오'!$H$6)*('d_시나리오'!$I$6-'d_시나리오'!$H$6)),'d_시나리오'!$J$6-SQRT((1-L1867)*('d_시나리오'!$J$6-'d_시나리오'!$H$6)*('d_시나리오'!$J$6-'d_시나리오'!$I$6))))</f>
        <v/>
      </c>
      <c r="N1867">
        <f>INDEX('d_분포'!$B$2:$B$57,RANDBETWEEN(1,56))</f>
        <v/>
      </c>
      <c r="O1867">
        <f>BETAINV(RAND(),5,5)</f>
        <v/>
      </c>
      <c r="P1867">
        <f>'d_고정'!$B$1*'6_기대효과'!$H$7*('d_시나리오'!$I$7/'d_고정'!$B$2)*B1867</f>
        <v/>
      </c>
      <c r="Q1867">
        <f>P1867*C1867</f>
        <v/>
      </c>
      <c r="R1867">
        <f>P1867*E1867</f>
        <v/>
      </c>
      <c r="S1867">
        <f>R1867*G1867</f>
        <v/>
      </c>
      <c r="T1867">
        <f>Q1867+S1867</f>
        <v/>
      </c>
      <c r="U1867">
        <f>(Q1867*D1867+S1867*I1867)*(1-O1867)</f>
        <v/>
      </c>
      <c r="V1867">
        <f>(R1867*K1867*N1867+'d_고정'!$B$3*('6_기대효과'!$H$7/8)*N1867*'d_고정'!$B$10*M1867*('6_기대효과'!$K$7/'d_고정'!$B$9))*(1-O1867)</f>
        <v/>
      </c>
      <c r="W1867">
        <f>(S1867*I1867+R1867*MAX(K1867-'d_고정'!$B$10*M1867*('6_기대효과'!$K$7/'d_고정'!$B$9),0)*N1867)*(1-O1867)</f>
        <v/>
      </c>
      <c r="X1867">
        <f>U1867+V1867</f>
        <v/>
      </c>
      <c r="Y1867">
        <f>U1867/('d_고정'!$B$5*'6_기대효과'!$H$7/8)/'d_고정'!$B$6</f>
        <v/>
      </c>
      <c r="Z1867">
        <f>U1867/('d_고정'!$B$8*'6_기대효과'!$H$7/8)</f>
        <v/>
      </c>
    </row>
    <row r="1868">
      <c r="A1868">
        <f>RAND()</f>
        <v/>
      </c>
      <c r="B1868">
        <f>IF('d_시나리오'!$J$2='d_시나리오'!$H$2,'d_시나리오'!$I$2,IF(A1868&lt;('d_시나리오'!$I$2-'d_시나리오'!$H$2)/('d_시나리오'!$J$2-'d_시나리오'!$H$2),'d_시나리오'!$H$2+SQRT(A1868*('d_시나리오'!$J$2-'d_시나리오'!$H$2)*('d_시나리오'!$I$2-'d_시나리오'!$H$2)),'d_시나리오'!$J$2-SQRT((1-A1868)*('d_시나리오'!$J$2-'d_시나리오'!$H$2)*('d_시나리오'!$J$2-'d_시나리오'!$I$2))))</f>
        <v/>
      </c>
      <c r="C1868">
        <f>BETAINV(RAND(),2,6)</f>
        <v/>
      </c>
      <c r="D1868">
        <f>INDEX('d_분포'!$A$2:$A$28,RANDBETWEEN(1,27))</f>
        <v/>
      </c>
      <c r="E1868">
        <f>INDEX('d_분포'!$C$2:$C$5,RANDBETWEEN(1,4))*(0.9+0.2*RAND())</f>
        <v/>
      </c>
      <c r="F1868">
        <f>RAND()</f>
        <v/>
      </c>
      <c r="G1868">
        <f>IF('d_시나리오'!$J$3='d_시나리오'!$H$3,'d_시나리오'!$I$3,IF(F1868&lt;('d_시나리오'!$I$3-'d_시나리오'!$H$3)/('d_시나리오'!$J$3-'d_시나리오'!$H$3),'d_시나리오'!$H$3+SQRT(F1868*('d_시나리오'!$J$3-'d_시나리오'!$H$3)*('d_시나리오'!$I$3-'d_시나리오'!$H$3)),'d_시나리오'!$J$3-SQRT((1-F1868)*('d_시나리오'!$J$3-'d_시나리오'!$H$3)*('d_시나리오'!$J$3-'d_시나리오'!$I$3))))</f>
        <v/>
      </c>
      <c r="H1868">
        <f>RAND()</f>
        <v/>
      </c>
      <c r="I1868">
        <f>IF('d_시나리오'!$J$4='d_시나리오'!$H$4,'d_시나리오'!$I$4,IF(H1868&lt;('d_시나리오'!$I$4-'d_시나리오'!$H$4)/('d_시나리오'!$J$4-'d_시나리오'!$H$4),'d_시나리오'!$H$4+SQRT(H1868*('d_시나리오'!$J$4-'d_시나리오'!$H$4)*('d_시나리오'!$I$4-'d_시나리오'!$H$4)),'d_시나리오'!$J$4-SQRT((1-H1868)*('d_시나리오'!$J$4-'d_시나리오'!$H$4)*('d_시나리오'!$J$4-'d_시나리오'!$I$4))))</f>
        <v/>
      </c>
      <c r="J1868">
        <f>RAND()</f>
        <v/>
      </c>
      <c r="K1868">
        <f>IF('d_시나리오'!$J$5='d_시나리오'!$H$5,'d_시나리오'!$I$5,IF(J1868&lt;('d_시나리오'!$I$5-'d_시나리오'!$H$5)/('d_시나리오'!$J$5-'d_시나리오'!$H$5),'d_시나리오'!$H$5+SQRT(J1868*('d_시나리오'!$J$5-'d_시나리오'!$H$5)*('d_시나리오'!$I$5-'d_시나리오'!$H$5)),'d_시나리오'!$J$5-SQRT((1-J1868)*('d_시나리오'!$J$5-'d_시나리오'!$H$5)*('d_시나리오'!$J$5-'d_시나리오'!$I$5))))</f>
        <v/>
      </c>
      <c r="L1868">
        <f>RAND()</f>
        <v/>
      </c>
      <c r="M1868">
        <f>IF('d_시나리오'!$J$6='d_시나리오'!$H$6,'d_시나리오'!$I$6,IF(L1868&lt;('d_시나리오'!$I$6-'d_시나리오'!$H$6)/('d_시나리오'!$J$6-'d_시나리오'!$H$6),'d_시나리오'!$H$6+SQRT(L1868*('d_시나리오'!$J$6-'d_시나리오'!$H$6)*('d_시나리오'!$I$6-'d_시나리오'!$H$6)),'d_시나리오'!$J$6-SQRT((1-L1868)*('d_시나리오'!$J$6-'d_시나리오'!$H$6)*('d_시나리오'!$J$6-'d_시나리오'!$I$6))))</f>
        <v/>
      </c>
      <c r="N1868">
        <f>INDEX('d_분포'!$B$2:$B$57,RANDBETWEEN(1,56))</f>
        <v/>
      </c>
      <c r="O1868">
        <f>BETAINV(RAND(),5,5)</f>
        <v/>
      </c>
      <c r="P1868">
        <f>'d_고정'!$B$1*'6_기대효과'!$H$7*('d_시나리오'!$I$7/'d_고정'!$B$2)*B1868</f>
        <v/>
      </c>
      <c r="Q1868">
        <f>P1868*C1868</f>
        <v/>
      </c>
      <c r="R1868">
        <f>P1868*E1868</f>
        <v/>
      </c>
      <c r="S1868">
        <f>R1868*G1868</f>
        <v/>
      </c>
      <c r="T1868">
        <f>Q1868+S1868</f>
        <v/>
      </c>
      <c r="U1868">
        <f>(Q1868*D1868+S1868*I1868)*(1-O1868)</f>
        <v/>
      </c>
      <c r="V1868">
        <f>(R1868*K1868*N1868+'d_고정'!$B$3*('6_기대효과'!$H$7/8)*N1868*'d_고정'!$B$10*M1868*('6_기대효과'!$K$7/'d_고정'!$B$9))*(1-O1868)</f>
        <v/>
      </c>
      <c r="W1868">
        <f>(S1868*I1868+R1868*MAX(K1868-'d_고정'!$B$10*M1868*('6_기대효과'!$K$7/'d_고정'!$B$9),0)*N1868)*(1-O1868)</f>
        <v/>
      </c>
      <c r="X1868">
        <f>U1868+V1868</f>
        <v/>
      </c>
      <c r="Y1868">
        <f>U1868/('d_고정'!$B$5*'6_기대효과'!$H$7/8)/'d_고정'!$B$6</f>
        <v/>
      </c>
      <c r="Z1868">
        <f>U1868/('d_고정'!$B$8*'6_기대효과'!$H$7/8)</f>
        <v/>
      </c>
    </row>
    <row r="1869">
      <c r="A1869">
        <f>RAND()</f>
        <v/>
      </c>
      <c r="B1869">
        <f>IF('d_시나리오'!$J$2='d_시나리오'!$H$2,'d_시나리오'!$I$2,IF(A1869&lt;('d_시나리오'!$I$2-'d_시나리오'!$H$2)/('d_시나리오'!$J$2-'d_시나리오'!$H$2),'d_시나리오'!$H$2+SQRT(A1869*('d_시나리오'!$J$2-'d_시나리오'!$H$2)*('d_시나리오'!$I$2-'d_시나리오'!$H$2)),'d_시나리오'!$J$2-SQRT((1-A1869)*('d_시나리오'!$J$2-'d_시나리오'!$H$2)*('d_시나리오'!$J$2-'d_시나리오'!$I$2))))</f>
        <v/>
      </c>
      <c r="C1869">
        <f>BETAINV(RAND(),2,6)</f>
        <v/>
      </c>
      <c r="D1869">
        <f>INDEX('d_분포'!$A$2:$A$28,RANDBETWEEN(1,27))</f>
        <v/>
      </c>
      <c r="E1869">
        <f>INDEX('d_분포'!$C$2:$C$5,RANDBETWEEN(1,4))*(0.9+0.2*RAND())</f>
        <v/>
      </c>
      <c r="F1869">
        <f>RAND()</f>
        <v/>
      </c>
      <c r="G1869">
        <f>IF('d_시나리오'!$J$3='d_시나리오'!$H$3,'d_시나리오'!$I$3,IF(F1869&lt;('d_시나리오'!$I$3-'d_시나리오'!$H$3)/('d_시나리오'!$J$3-'d_시나리오'!$H$3),'d_시나리오'!$H$3+SQRT(F1869*('d_시나리오'!$J$3-'d_시나리오'!$H$3)*('d_시나리오'!$I$3-'d_시나리오'!$H$3)),'d_시나리오'!$J$3-SQRT((1-F1869)*('d_시나리오'!$J$3-'d_시나리오'!$H$3)*('d_시나리오'!$J$3-'d_시나리오'!$I$3))))</f>
        <v/>
      </c>
      <c r="H1869">
        <f>RAND()</f>
        <v/>
      </c>
      <c r="I1869">
        <f>IF('d_시나리오'!$J$4='d_시나리오'!$H$4,'d_시나리오'!$I$4,IF(H1869&lt;('d_시나리오'!$I$4-'d_시나리오'!$H$4)/('d_시나리오'!$J$4-'d_시나리오'!$H$4),'d_시나리오'!$H$4+SQRT(H1869*('d_시나리오'!$J$4-'d_시나리오'!$H$4)*('d_시나리오'!$I$4-'d_시나리오'!$H$4)),'d_시나리오'!$J$4-SQRT((1-H1869)*('d_시나리오'!$J$4-'d_시나리오'!$H$4)*('d_시나리오'!$J$4-'d_시나리오'!$I$4))))</f>
        <v/>
      </c>
      <c r="J1869">
        <f>RAND()</f>
        <v/>
      </c>
      <c r="K1869">
        <f>IF('d_시나리오'!$J$5='d_시나리오'!$H$5,'d_시나리오'!$I$5,IF(J1869&lt;('d_시나리오'!$I$5-'d_시나리오'!$H$5)/('d_시나리오'!$J$5-'d_시나리오'!$H$5),'d_시나리오'!$H$5+SQRT(J1869*('d_시나리오'!$J$5-'d_시나리오'!$H$5)*('d_시나리오'!$I$5-'d_시나리오'!$H$5)),'d_시나리오'!$J$5-SQRT((1-J1869)*('d_시나리오'!$J$5-'d_시나리오'!$H$5)*('d_시나리오'!$J$5-'d_시나리오'!$I$5))))</f>
        <v/>
      </c>
      <c r="L1869">
        <f>RAND()</f>
        <v/>
      </c>
      <c r="M1869">
        <f>IF('d_시나리오'!$J$6='d_시나리오'!$H$6,'d_시나리오'!$I$6,IF(L1869&lt;('d_시나리오'!$I$6-'d_시나리오'!$H$6)/('d_시나리오'!$J$6-'d_시나리오'!$H$6),'d_시나리오'!$H$6+SQRT(L1869*('d_시나리오'!$J$6-'d_시나리오'!$H$6)*('d_시나리오'!$I$6-'d_시나리오'!$H$6)),'d_시나리오'!$J$6-SQRT((1-L1869)*('d_시나리오'!$J$6-'d_시나리오'!$H$6)*('d_시나리오'!$J$6-'d_시나리오'!$I$6))))</f>
        <v/>
      </c>
      <c r="N1869">
        <f>INDEX('d_분포'!$B$2:$B$57,RANDBETWEEN(1,56))</f>
        <v/>
      </c>
      <c r="O1869">
        <f>BETAINV(RAND(),5,5)</f>
        <v/>
      </c>
      <c r="P1869">
        <f>'d_고정'!$B$1*'6_기대효과'!$H$7*('d_시나리오'!$I$7/'d_고정'!$B$2)*B1869</f>
        <v/>
      </c>
      <c r="Q1869">
        <f>P1869*C1869</f>
        <v/>
      </c>
      <c r="R1869">
        <f>P1869*E1869</f>
        <v/>
      </c>
      <c r="S1869">
        <f>R1869*G1869</f>
        <v/>
      </c>
      <c r="T1869">
        <f>Q1869+S1869</f>
        <v/>
      </c>
      <c r="U1869">
        <f>(Q1869*D1869+S1869*I1869)*(1-O1869)</f>
        <v/>
      </c>
      <c r="V1869">
        <f>(R1869*K1869*N1869+'d_고정'!$B$3*('6_기대효과'!$H$7/8)*N1869*'d_고정'!$B$10*M1869*('6_기대효과'!$K$7/'d_고정'!$B$9))*(1-O1869)</f>
        <v/>
      </c>
      <c r="W1869">
        <f>(S1869*I1869+R1869*MAX(K1869-'d_고정'!$B$10*M1869*('6_기대효과'!$K$7/'d_고정'!$B$9),0)*N1869)*(1-O1869)</f>
        <v/>
      </c>
      <c r="X1869">
        <f>U1869+V1869</f>
        <v/>
      </c>
      <c r="Y1869">
        <f>U1869/('d_고정'!$B$5*'6_기대효과'!$H$7/8)/'d_고정'!$B$6</f>
        <v/>
      </c>
      <c r="Z1869">
        <f>U1869/('d_고정'!$B$8*'6_기대효과'!$H$7/8)</f>
        <v/>
      </c>
    </row>
    <row r="1870">
      <c r="A1870">
        <f>RAND()</f>
        <v/>
      </c>
      <c r="B1870">
        <f>IF('d_시나리오'!$J$2='d_시나리오'!$H$2,'d_시나리오'!$I$2,IF(A1870&lt;('d_시나리오'!$I$2-'d_시나리오'!$H$2)/('d_시나리오'!$J$2-'d_시나리오'!$H$2),'d_시나리오'!$H$2+SQRT(A1870*('d_시나리오'!$J$2-'d_시나리오'!$H$2)*('d_시나리오'!$I$2-'d_시나리오'!$H$2)),'d_시나리오'!$J$2-SQRT((1-A1870)*('d_시나리오'!$J$2-'d_시나리오'!$H$2)*('d_시나리오'!$J$2-'d_시나리오'!$I$2))))</f>
        <v/>
      </c>
      <c r="C1870">
        <f>BETAINV(RAND(),2,6)</f>
        <v/>
      </c>
      <c r="D1870">
        <f>INDEX('d_분포'!$A$2:$A$28,RANDBETWEEN(1,27))</f>
        <v/>
      </c>
      <c r="E1870">
        <f>INDEX('d_분포'!$C$2:$C$5,RANDBETWEEN(1,4))*(0.9+0.2*RAND())</f>
        <v/>
      </c>
      <c r="F1870">
        <f>RAND()</f>
        <v/>
      </c>
      <c r="G1870">
        <f>IF('d_시나리오'!$J$3='d_시나리오'!$H$3,'d_시나리오'!$I$3,IF(F1870&lt;('d_시나리오'!$I$3-'d_시나리오'!$H$3)/('d_시나리오'!$J$3-'d_시나리오'!$H$3),'d_시나리오'!$H$3+SQRT(F1870*('d_시나리오'!$J$3-'d_시나리오'!$H$3)*('d_시나리오'!$I$3-'d_시나리오'!$H$3)),'d_시나리오'!$J$3-SQRT((1-F1870)*('d_시나리오'!$J$3-'d_시나리오'!$H$3)*('d_시나리오'!$J$3-'d_시나리오'!$I$3))))</f>
        <v/>
      </c>
      <c r="H1870">
        <f>RAND()</f>
        <v/>
      </c>
      <c r="I1870">
        <f>IF('d_시나리오'!$J$4='d_시나리오'!$H$4,'d_시나리오'!$I$4,IF(H1870&lt;('d_시나리오'!$I$4-'d_시나리오'!$H$4)/('d_시나리오'!$J$4-'d_시나리오'!$H$4),'d_시나리오'!$H$4+SQRT(H1870*('d_시나리오'!$J$4-'d_시나리오'!$H$4)*('d_시나리오'!$I$4-'d_시나리오'!$H$4)),'d_시나리오'!$J$4-SQRT((1-H1870)*('d_시나리오'!$J$4-'d_시나리오'!$H$4)*('d_시나리오'!$J$4-'d_시나리오'!$I$4))))</f>
        <v/>
      </c>
      <c r="J1870">
        <f>RAND()</f>
        <v/>
      </c>
      <c r="K1870">
        <f>IF('d_시나리오'!$J$5='d_시나리오'!$H$5,'d_시나리오'!$I$5,IF(J1870&lt;('d_시나리오'!$I$5-'d_시나리오'!$H$5)/('d_시나리오'!$J$5-'d_시나리오'!$H$5),'d_시나리오'!$H$5+SQRT(J1870*('d_시나리오'!$J$5-'d_시나리오'!$H$5)*('d_시나리오'!$I$5-'d_시나리오'!$H$5)),'d_시나리오'!$J$5-SQRT((1-J1870)*('d_시나리오'!$J$5-'d_시나리오'!$H$5)*('d_시나리오'!$J$5-'d_시나리오'!$I$5))))</f>
        <v/>
      </c>
      <c r="L1870">
        <f>RAND()</f>
        <v/>
      </c>
      <c r="M1870">
        <f>IF('d_시나리오'!$J$6='d_시나리오'!$H$6,'d_시나리오'!$I$6,IF(L1870&lt;('d_시나리오'!$I$6-'d_시나리오'!$H$6)/('d_시나리오'!$J$6-'d_시나리오'!$H$6),'d_시나리오'!$H$6+SQRT(L1870*('d_시나리오'!$J$6-'d_시나리오'!$H$6)*('d_시나리오'!$I$6-'d_시나리오'!$H$6)),'d_시나리오'!$J$6-SQRT((1-L1870)*('d_시나리오'!$J$6-'d_시나리오'!$H$6)*('d_시나리오'!$J$6-'d_시나리오'!$I$6))))</f>
        <v/>
      </c>
      <c r="N1870">
        <f>INDEX('d_분포'!$B$2:$B$57,RANDBETWEEN(1,56))</f>
        <v/>
      </c>
      <c r="O1870">
        <f>BETAINV(RAND(),5,5)</f>
        <v/>
      </c>
      <c r="P1870">
        <f>'d_고정'!$B$1*'6_기대효과'!$H$7*('d_시나리오'!$I$7/'d_고정'!$B$2)*B1870</f>
        <v/>
      </c>
      <c r="Q1870">
        <f>P1870*C1870</f>
        <v/>
      </c>
      <c r="R1870">
        <f>P1870*E1870</f>
        <v/>
      </c>
      <c r="S1870">
        <f>R1870*G1870</f>
        <v/>
      </c>
      <c r="T1870">
        <f>Q1870+S1870</f>
        <v/>
      </c>
      <c r="U1870">
        <f>(Q1870*D1870+S1870*I1870)*(1-O1870)</f>
        <v/>
      </c>
      <c r="V1870">
        <f>(R1870*K1870*N1870+'d_고정'!$B$3*('6_기대효과'!$H$7/8)*N1870*'d_고정'!$B$10*M1870*('6_기대효과'!$K$7/'d_고정'!$B$9))*(1-O1870)</f>
        <v/>
      </c>
      <c r="W1870">
        <f>(S1870*I1870+R1870*MAX(K1870-'d_고정'!$B$10*M1870*('6_기대효과'!$K$7/'d_고정'!$B$9),0)*N1870)*(1-O1870)</f>
        <v/>
      </c>
      <c r="X1870">
        <f>U1870+V1870</f>
        <v/>
      </c>
      <c r="Y1870">
        <f>U1870/('d_고정'!$B$5*'6_기대효과'!$H$7/8)/'d_고정'!$B$6</f>
        <v/>
      </c>
      <c r="Z1870">
        <f>U1870/('d_고정'!$B$8*'6_기대효과'!$H$7/8)</f>
        <v/>
      </c>
    </row>
    <row r="1871">
      <c r="A1871">
        <f>RAND()</f>
        <v/>
      </c>
      <c r="B1871">
        <f>IF('d_시나리오'!$J$2='d_시나리오'!$H$2,'d_시나리오'!$I$2,IF(A1871&lt;('d_시나리오'!$I$2-'d_시나리오'!$H$2)/('d_시나리오'!$J$2-'d_시나리오'!$H$2),'d_시나리오'!$H$2+SQRT(A1871*('d_시나리오'!$J$2-'d_시나리오'!$H$2)*('d_시나리오'!$I$2-'d_시나리오'!$H$2)),'d_시나리오'!$J$2-SQRT((1-A1871)*('d_시나리오'!$J$2-'d_시나리오'!$H$2)*('d_시나리오'!$J$2-'d_시나리오'!$I$2))))</f>
        <v/>
      </c>
      <c r="C1871">
        <f>BETAINV(RAND(),2,6)</f>
        <v/>
      </c>
      <c r="D1871">
        <f>INDEX('d_분포'!$A$2:$A$28,RANDBETWEEN(1,27))</f>
        <v/>
      </c>
      <c r="E1871">
        <f>INDEX('d_분포'!$C$2:$C$5,RANDBETWEEN(1,4))*(0.9+0.2*RAND())</f>
        <v/>
      </c>
      <c r="F1871">
        <f>RAND()</f>
        <v/>
      </c>
      <c r="G1871">
        <f>IF('d_시나리오'!$J$3='d_시나리오'!$H$3,'d_시나리오'!$I$3,IF(F1871&lt;('d_시나리오'!$I$3-'d_시나리오'!$H$3)/('d_시나리오'!$J$3-'d_시나리오'!$H$3),'d_시나리오'!$H$3+SQRT(F1871*('d_시나리오'!$J$3-'d_시나리오'!$H$3)*('d_시나리오'!$I$3-'d_시나리오'!$H$3)),'d_시나리오'!$J$3-SQRT((1-F1871)*('d_시나리오'!$J$3-'d_시나리오'!$H$3)*('d_시나리오'!$J$3-'d_시나리오'!$I$3))))</f>
        <v/>
      </c>
      <c r="H1871">
        <f>RAND()</f>
        <v/>
      </c>
      <c r="I1871">
        <f>IF('d_시나리오'!$J$4='d_시나리오'!$H$4,'d_시나리오'!$I$4,IF(H1871&lt;('d_시나리오'!$I$4-'d_시나리오'!$H$4)/('d_시나리오'!$J$4-'d_시나리오'!$H$4),'d_시나리오'!$H$4+SQRT(H1871*('d_시나리오'!$J$4-'d_시나리오'!$H$4)*('d_시나리오'!$I$4-'d_시나리오'!$H$4)),'d_시나리오'!$J$4-SQRT((1-H1871)*('d_시나리오'!$J$4-'d_시나리오'!$H$4)*('d_시나리오'!$J$4-'d_시나리오'!$I$4))))</f>
        <v/>
      </c>
      <c r="J1871">
        <f>RAND()</f>
        <v/>
      </c>
      <c r="K1871">
        <f>IF('d_시나리오'!$J$5='d_시나리오'!$H$5,'d_시나리오'!$I$5,IF(J1871&lt;('d_시나리오'!$I$5-'d_시나리오'!$H$5)/('d_시나리오'!$J$5-'d_시나리오'!$H$5),'d_시나리오'!$H$5+SQRT(J1871*('d_시나리오'!$J$5-'d_시나리오'!$H$5)*('d_시나리오'!$I$5-'d_시나리오'!$H$5)),'d_시나리오'!$J$5-SQRT((1-J1871)*('d_시나리오'!$J$5-'d_시나리오'!$H$5)*('d_시나리오'!$J$5-'d_시나리오'!$I$5))))</f>
        <v/>
      </c>
      <c r="L1871">
        <f>RAND()</f>
        <v/>
      </c>
      <c r="M1871">
        <f>IF('d_시나리오'!$J$6='d_시나리오'!$H$6,'d_시나리오'!$I$6,IF(L1871&lt;('d_시나리오'!$I$6-'d_시나리오'!$H$6)/('d_시나리오'!$J$6-'d_시나리오'!$H$6),'d_시나리오'!$H$6+SQRT(L1871*('d_시나리오'!$J$6-'d_시나리오'!$H$6)*('d_시나리오'!$I$6-'d_시나리오'!$H$6)),'d_시나리오'!$J$6-SQRT((1-L1871)*('d_시나리오'!$J$6-'d_시나리오'!$H$6)*('d_시나리오'!$J$6-'d_시나리오'!$I$6))))</f>
        <v/>
      </c>
      <c r="N1871">
        <f>INDEX('d_분포'!$B$2:$B$57,RANDBETWEEN(1,56))</f>
        <v/>
      </c>
      <c r="O1871">
        <f>BETAINV(RAND(),5,5)</f>
        <v/>
      </c>
      <c r="P1871">
        <f>'d_고정'!$B$1*'6_기대효과'!$H$7*('d_시나리오'!$I$7/'d_고정'!$B$2)*B1871</f>
        <v/>
      </c>
      <c r="Q1871">
        <f>P1871*C1871</f>
        <v/>
      </c>
      <c r="R1871">
        <f>P1871*E1871</f>
        <v/>
      </c>
      <c r="S1871">
        <f>R1871*G1871</f>
        <v/>
      </c>
      <c r="T1871">
        <f>Q1871+S1871</f>
        <v/>
      </c>
      <c r="U1871">
        <f>(Q1871*D1871+S1871*I1871)*(1-O1871)</f>
        <v/>
      </c>
      <c r="V1871">
        <f>(R1871*K1871*N1871+'d_고정'!$B$3*('6_기대효과'!$H$7/8)*N1871*'d_고정'!$B$10*M1871*('6_기대효과'!$K$7/'d_고정'!$B$9))*(1-O1871)</f>
        <v/>
      </c>
      <c r="W1871">
        <f>(S1871*I1871+R1871*MAX(K1871-'d_고정'!$B$10*M1871*('6_기대효과'!$K$7/'d_고정'!$B$9),0)*N1871)*(1-O1871)</f>
        <v/>
      </c>
      <c r="X1871">
        <f>U1871+V1871</f>
        <v/>
      </c>
      <c r="Y1871">
        <f>U1871/('d_고정'!$B$5*'6_기대효과'!$H$7/8)/'d_고정'!$B$6</f>
        <v/>
      </c>
      <c r="Z1871">
        <f>U1871/('d_고정'!$B$8*'6_기대효과'!$H$7/8)</f>
        <v/>
      </c>
    </row>
    <row r="1872">
      <c r="A1872">
        <f>RAND()</f>
        <v/>
      </c>
      <c r="B1872">
        <f>IF('d_시나리오'!$J$2='d_시나리오'!$H$2,'d_시나리오'!$I$2,IF(A1872&lt;('d_시나리오'!$I$2-'d_시나리오'!$H$2)/('d_시나리오'!$J$2-'d_시나리오'!$H$2),'d_시나리오'!$H$2+SQRT(A1872*('d_시나리오'!$J$2-'d_시나리오'!$H$2)*('d_시나리오'!$I$2-'d_시나리오'!$H$2)),'d_시나리오'!$J$2-SQRT((1-A1872)*('d_시나리오'!$J$2-'d_시나리오'!$H$2)*('d_시나리오'!$J$2-'d_시나리오'!$I$2))))</f>
        <v/>
      </c>
      <c r="C1872">
        <f>BETAINV(RAND(),2,6)</f>
        <v/>
      </c>
      <c r="D1872">
        <f>INDEX('d_분포'!$A$2:$A$28,RANDBETWEEN(1,27))</f>
        <v/>
      </c>
      <c r="E1872">
        <f>INDEX('d_분포'!$C$2:$C$5,RANDBETWEEN(1,4))*(0.9+0.2*RAND())</f>
        <v/>
      </c>
      <c r="F1872">
        <f>RAND()</f>
        <v/>
      </c>
      <c r="G1872">
        <f>IF('d_시나리오'!$J$3='d_시나리오'!$H$3,'d_시나리오'!$I$3,IF(F1872&lt;('d_시나리오'!$I$3-'d_시나리오'!$H$3)/('d_시나리오'!$J$3-'d_시나리오'!$H$3),'d_시나리오'!$H$3+SQRT(F1872*('d_시나리오'!$J$3-'d_시나리오'!$H$3)*('d_시나리오'!$I$3-'d_시나리오'!$H$3)),'d_시나리오'!$J$3-SQRT((1-F1872)*('d_시나리오'!$J$3-'d_시나리오'!$H$3)*('d_시나리오'!$J$3-'d_시나리오'!$I$3))))</f>
        <v/>
      </c>
      <c r="H1872">
        <f>RAND()</f>
        <v/>
      </c>
      <c r="I1872">
        <f>IF('d_시나리오'!$J$4='d_시나리오'!$H$4,'d_시나리오'!$I$4,IF(H1872&lt;('d_시나리오'!$I$4-'d_시나리오'!$H$4)/('d_시나리오'!$J$4-'d_시나리오'!$H$4),'d_시나리오'!$H$4+SQRT(H1872*('d_시나리오'!$J$4-'d_시나리오'!$H$4)*('d_시나리오'!$I$4-'d_시나리오'!$H$4)),'d_시나리오'!$J$4-SQRT((1-H1872)*('d_시나리오'!$J$4-'d_시나리오'!$H$4)*('d_시나리오'!$J$4-'d_시나리오'!$I$4))))</f>
        <v/>
      </c>
      <c r="J1872">
        <f>RAND()</f>
        <v/>
      </c>
      <c r="K1872">
        <f>IF('d_시나리오'!$J$5='d_시나리오'!$H$5,'d_시나리오'!$I$5,IF(J1872&lt;('d_시나리오'!$I$5-'d_시나리오'!$H$5)/('d_시나리오'!$J$5-'d_시나리오'!$H$5),'d_시나리오'!$H$5+SQRT(J1872*('d_시나리오'!$J$5-'d_시나리오'!$H$5)*('d_시나리오'!$I$5-'d_시나리오'!$H$5)),'d_시나리오'!$J$5-SQRT((1-J1872)*('d_시나리오'!$J$5-'d_시나리오'!$H$5)*('d_시나리오'!$J$5-'d_시나리오'!$I$5))))</f>
        <v/>
      </c>
      <c r="L1872">
        <f>RAND()</f>
        <v/>
      </c>
      <c r="M1872">
        <f>IF('d_시나리오'!$J$6='d_시나리오'!$H$6,'d_시나리오'!$I$6,IF(L1872&lt;('d_시나리오'!$I$6-'d_시나리오'!$H$6)/('d_시나리오'!$J$6-'d_시나리오'!$H$6),'d_시나리오'!$H$6+SQRT(L1872*('d_시나리오'!$J$6-'d_시나리오'!$H$6)*('d_시나리오'!$I$6-'d_시나리오'!$H$6)),'d_시나리오'!$J$6-SQRT((1-L1872)*('d_시나리오'!$J$6-'d_시나리오'!$H$6)*('d_시나리오'!$J$6-'d_시나리오'!$I$6))))</f>
        <v/>
      </c>
      <c r="N1872">
        <f>INDEX('d_분포'!$B$2:$B$57,RANDBETWEEN(1,56))</f>
        <v/>
      </c>
      <c r="O1872">
        <f>BETAINV(RAND(),5,5)</f>
        <v/>
      </c>
      <c r="P1872">
        <f>'d_고정'!$B$1*'6_기대효과'!$H$7*('d_시나리오'!$I$7/'d_고정'!$B$2)*B1872</f>
        <v/>
      </c>
      <c r="Q1872">
        <f>P1872*C1872</f>
        <v/>
      </c>
      <c r="R1872">
        <f>P1872*E1872</f>
        <v/>
      </c>
      <c r="S1872">
        <f>R1872*G1872</f>
        <v/>
      </c>
      <c r="T1872">
        <f>Q1872+S1872</f>
        <v/>
      </c>
      <c r="U1872">
        <f>(Q1872*D1872+S1872*I1872)*(1-O1872)</f>
        <v/>
      </c>
      <c r="V1872">
        <f>(R1872*K1872*N1872+'d_고정'!$B$3*('6_기대효과'!$H$7/8)*N1872*'d_고정'!$B$10*M1872*('6_기대효과'!$K$7/'d_고정'!$B$9))*(1-O1872)</f>
        <v/>
      </c>
      <c r="W1872">
        <f>(S1872*I1872+R1872*MAX(K1872-'d_고정'!$B$10*M1872*('6_기대효과'!$K$7/'d_고정'!$B$9),0)*N1872)*(1-O1872)</f>
        <v/>
      </c>
      <c r="X1872">
        <f>U1872+V1872</f>
        <v/>
      </c>
      <c r="Y1872">
        <f>U1872/('d_고정'!$B$5*'6_기대효과'!$H$7/8)/'d_고정'!$B$6</f>
        <v/>
      </c>
      <c r="Z1872">
        <f>U1872/('d_고정'!$B$8*'6_기대효과'!$H$7/8)</f>
        <v/>
      </c>
    </row>
    <row r="1873">
      <c r="A1873">
        <f>RAND()</f>
        <v/>
      </c>
      <c r="B1873">
        <f>IF('d_시나리오'!$J$2='d_시나리오'!$H$2,'d_시나리오'!$I$2,IF(A1873&lt;('d_시나리오'!$I$2-'d_시나리오'!$H$2)/('d_시나리오'!$J$2-'d_시나리오'!$H$2),'d_시나리오'!$H$2+SQRT(A1873*('d_시나리오'!$J$2-'d_시나리오'!$H$2)*('d_시나리오'!$I$2-'d_시나리오'!$H$2)),'d_시나리오'!$J$2-SQRT((1-A1873)*('d_시나리오'!$J$2-'d_시나리오'!$H$2)*('d_시나리오'!$J$2-'d_시나리오'!$I$2))))</f>
        <v/>
      </c>
      <c r="C1873">
        <f>BETAINV(RAND(),2,6)</f>
        <v/>
      </c>
      <c r="D1873">
        <f>INDEX('d_분포'!$A$2:$A$28,RANDBETWEEN(1,27))</f>
        <v/>
      </c>
      <c r="E1873">
        <f>INDEX('d_분포'!$C$2:$C$5,RANDBETWEEN(1,4))*(0.9+0.2*RAND())</f>
        <v/>
      </c>
      <c r="F1873">
        <f>RAND()</f>
        <v/>
      </c>
      <c r="G1873">
        <f>IF('d_시나리오'!$J$3='d_시나리오'!$H$3,'d_시나리오'!$I$3,IF(F1873&lt;('d_시나리오'!$I$3-'d_시나리오'!$H$3)/('d_시나리오'!$J$3-'d_시나리오'!$H$3),'d_시나리오'!$H$3+SQRT(F1873*('d_시나리오'!$J$3-'d_시나리오'!$H$3)*('d_시나리오'!$I$3-'d_시나리오'!$H$3)),'d_시나리오'!$J$3-SQRT((1-F1873)*('d_시나리오'!$J$3-'d_시나리오'!$H$3)*('d_시나리오'!$J$3-'d_시나리오'!$I$3))))</f>
        <v/>
      </c>
      <c r="H1873">
        <f>RAND()</f>
        <v/>
      </c>
      <c r="I1873">
        <f>IF('d_시나리오'!$J$4='d_시나리오'!$H$4,'d_시나리오'!$I$4,IF(H1873&lt;('d_시나리오'!$I$4-'d_시나리오'!$H$4)/('d_시나리오'!$J$4-'d_시나리오'!$H$4),'d_시나리오'!$H$4+SQRT(H1873*('d_시나리오'!$J$4-'d_시나리오'!$H$4)*('d_시나리오'!$I$4-'d_시나리오'!$H$4)),'d_시나리오'!$J$4-SQRT((1-H1873)*('d_시나리오'!$J$4-'d_시나리오'!$H$4)*('d_시나리오'!$J$4-'d_시나리오'!$I$4))))</f>
        <v/>
      </c>
      <c r="J1873">
        <f>RAND()</f>
        <v/>
      </c>
      <c r="K1873">
        <f>IF('d_시나리오'!$J$5='d_시나리오'!$H$5,'d_시나리오'!$I$5,IF(J1873&lt;('d_시나리오'!$I$5-'d_시나리오'!$H$5)/('d_시나리오'!$J$5-'d_시나리오'!$H$5),'d_시나리오'!$H$5+SQRT(J1873*('d_시나리오'!$J$5-'d_시나리오'!$H$5)*('d_시나리오'!$I$5-'d_시나리오'!$H$5)),'d_시나리오'!$J$5-SQRT((1-J1873)*('d_시나리오'!$J$5-'d_시나리오'!$H$5)*('d_시나리오'!$J$5-'d_시나리오'!$I$5))))</f>
        <v/>
      </c>
      <c r="L1873">
        <f>RAND()</f>
        <v/>
      </c>
      <c r="M1873">
        <f>IF('d_시나리오'!$J$6='d_시나리오'!$H$6,'d_시나리오'!$I$6,IF(L1873&lt;('d_시나리오'!$I$6-'d_시나리오'!$H$6)/('d_시나리오'!$J$6-'d_시나리오'!$H$6),'d_시나리오'!$H$6+SQRT(L1873*('d_시나리오'!$J$6-'d_시나리오'!$H$6)*('d_시나리오'!$I$6-'d_시나리오'!$H$6)),'d_시나리오'!$J$6-SQRT((1-L1873)*('d_시나리오'!$J$6-'d_시나리오'!$H$6)*('d_시나리오'!$J$6-'d_시나리오'!$I$6))))</f>
        <v/>
      </c>
      <c r="N1873">
        <f>INDEX('d_분포'!$B$2:$B$57,RANDBETWEEN(1,56))</f>
        <v/>
      </c>
      <c r="O1873">
        <f>BETAINV(RAND(),5,5)</f>
        <v/>
      </c>
      <c r="P1873">
        <f>'d_고정'!$B$1*'6_기대효과'!$H$7*('d_시나리오'!$I$7/'d_고정'!$B$2)*B1873</f>
        <v/>
      </c>
      <c r="Q1873">
        <f>P1873*C1873</f>
        <v/>
      </c>
      <c r="R1873">
        <f>P1873*E1873</f>
        <v/>
      </c>
      <c r="S1873">
        <f>R1873*G1873</f>
        <v/>
      </c>
      <c r="T1873">
        <f>Q1873+S1873</f>
        <v/>
      </c>
      <c r="U1873">
        <f>(Q1873*D1873+S1873*I1873)*(1-O1873)</f>
        <v/>
      </c>
      <c r="V1873">
        <f>(R1873*K1873*N1873+'d_고정'!$B$3*('6_기대효과'!$H$7/8)*N1873*'d_고정'!$B$10*M1873*('6_기대효과'!$K$7/'d_고정'!$B$9))*(1-O1873)</f>
        <v/>
      </c>
      <c r="W1873">
        <f>(S1873*I1873+R1873*MAX(K1873-'d_고정'!$B$10*M1873*('6_기대효과'!$K$7/'d_고정'!$B$9),0)*N1873)*(1-O1873)</f>
        <v/>
      </c>
      <c r="X1873">
        <f>U1873+V1873</f>
        <v/>
      </c>
      <c r="Y1873">
        <f>U1873/('d_고정'!$B$5*'6_기대효과'!$H$7/8)/'d_고정'!$B$6</f>
        <v/>
      </c>
      <c r="Z1873">
        <f>U1873/('d_고정'!$B$8*'6_기대효과'!$H$7/8)</f>
        <v/>
      </c>
    </row>
    <row r="1874">
      <c r="A1874">
        <f>RAND()</f>
        <v/>
      </c>
      <c r="B1874">
        <f>IF('d_시나리오'!$J$2='d_시나리오'!$H$2,'d_시나리오'!$I$2,IF(A1874&lt;('d_시나리오'!$I$2-'d_시나리오'!$H$2)/('d_시나리오'!$J$2-'d_시나리오'!$H$2),'d_시나리오'!$H$2+SQRT(A1874*('d_시나리오'!$J$2-'d_시나리오'!$H$2)*('d_시나리오'!$I$2-'d_시나리오'!$H$2)),'d_시나리오'!$J$2-SQRT((1-A1874)*('d_시나리오'!$J$2-'d_시나리오'!$H$2)*('d_시나리오'!$J$2-'d_시나리오'!$I$2))))</f>
        <v/>
      </c>
      <c r="C1874">
        <f>BETAINV(RAND(),2,6)</f>
        <v/>
      </c>
      <c r="D1874">
        <f>INDEX('d_분포'!$A$2:$A$28,RANDBETWEEN(1,27))</f>
        <v/>
      </c>
      <c r="E1874">
        <f>INDEX('d_분포'!$C$2:$C$5,RANDBETWEEN(1,4))*(0.9+0.2*RAND())</f>
        <v/>
      </c>
      <c r="F1874">
        <f>RAND()</f>
        <v/>
      </c>
      <c r="G1874">
        <f>IF('d_시나리오'!$J$3='d_시나리오'!$H$3,'d_시나리오'!$I$3,IF(F1874&lt;('d_시나리오'!$I$3-'d_시나리오'!$H$3)/('d_시나리오'!$J$3-'d_시나리오'!$H$3),'d_시나리오'!$H$3+SQRT(F1874*('d_시나리오'!$J$3-'d_시나리오'!$H$3)*('d_시나리오'!$I$3-'d_시나리오'!$H$3)),'d_시나리오'!$J$3-SQRT((1-F1874)*('d_시나리오'!$J$3-'d_시나리오'!$H$3)*('d_시나리오'!$J$3-'d_시나리오'!$I$3))))</f>
        <v/>
      </c>
      <c r="H1874">
        <f>RAND()</f>
        <v/>
      </c>
      <c r="I1874">
        <f>IF('d_시나리오'!$J$4='d_시나리오'!$H$4,'d_시나리오'!$I$4,IF(H1874&lt;('d_시나리오'!$I$4-'d_시나리오'!$H$4)/('d_시나리오'!$J$4-'d_시나리오'!$H$4),'d_시나리오'!$H$4+SQRT(H1874*('d_시나리오'!$J$4-'d_시나리오'!$H$4)*('d_시나리오'!$I$4-'d_시나리오'!$H$4)),'d_시나리오'!$J$4-SQRT((1-H1874)*('d_시나리오'!$J$4-'d_시나리오'!$H$4)*('d_시나리오'!$J$4-'d_시나리오'!$I$4))))</f>
        <v/>
      </c>
      <c r="J1874">
        <f>RAND()</f>
        <v/>
      </c>
      <c r="K1874">
        <f>IF('d_시나리오'!$J$5='d_시나리오'!$H$5,'d_시나리오'!$I$5,IF(J1874&lt;('d_시나리오'!$I$5-'d_시나리오'!$H$5)/('d_시나리오'!$J$5-'d_시나리오'!$H$5),'d_시나리오'!$H$5+SQRT(J1874*('d_시나리오'!$J$5-'d_시나리오'!$H$5)*('d_시나리오'!$I$5-'d_시나리오'!$H$5)),'d_시나리오'!$J$5-SQRT((1-J1874)*('d_시나리오'!$J$5-'d_시나리오'!$H$5)*('d_시나리오'!$J$5-'d_시나리오'!$I$5))))</f>
        <v/>
      </c>
      <c r="L1874">
        <f>RAND()</f>
        <v/>
      </c>
      <c r="M1874">
        <f>IF('d_시나리오'!$J$6='d_시나리오'!$H$6,'d_시나리오'!$I$6,IF(L1874&lt;('d_시나리오'!$I$6-'d_시나리오'!$H$6)/('d_시나리오'!$J$6-'d_시나리오'!$H$6),'d_시나리오'!$H$6+SQRT(L1874*('d_시나리오'!$J$6-'d_시나리오'!$H$6)*('d_시나리오'!$I$6-'d_시나리오'!$H$6)),'d_시나리오'!$J$6-SQRT((1-L1874)*('d_시나리오'!$J$6-'d_시나리오'!$H$6)*('d_시나리오'!$J$6-'d_시나리오'!$I$6))))</f>
        <v/>
      </c>
      <c r="N1874">
        <f>INDEX('d_분포'!$B$2:$B$57,RANDBETWEEN(1,56))</f>
        <v/>
      </c>
      <c r="O1874">
        <f>BETAINV(RAND(),5,5)</f>
        <v/>
      </c>
      <c r="P1874">
        <f>'d_고정'!$B$1*'6_기대효과'!$H$7*('d_시나리오'!$I$7/'d_고정'!$B$2)*B1874</f>
        <v/>
      </c>
      <c r="Q1874">
        <f>P1874*C1874</f>
        <v/>
      </c>
      <c r="R1874">
        <f>P1874*E1874</f>
        <v/>
      </c>
      <c r="S1874">
        <f>R1874*G1874</f>
        <v/>
      </c>
      <c r="T1874">
        <f>Q1874+S1874</f>
        <v/>
      </c>
      <c r="U1874">
        <f>(Q1874*D1874+S1874*I1874)*(1-O1874)</f>
        <v/>
      </c>
      <c r="V1874">
        <f>(R1874*K1874*N1874+'d_고정'!$B$3*('6_기대효과'!$H$7/8)*N1874*'d_고정'!$B$10*M1874*('6_기대효과'!$K$7/'d_고정'!$B$9))*(1-O1874)</f>
        <v/>
      </c>
      <c r="W1874">
        <f>(S1874*I1874+R1874*MAX(K1874-'d_고정'!$B$10*M1874*('6_기대효과'!$K$7/'d_고정'!$B$9),0)*N1874)*(1-O1874)</f>
        <v/>
      </c>
      <c r="X1874">
        <f>U1874+V1874</f>
        <v/>
      </c>
      <c r="Y1874">
        <f>U1874/('d_고정'!$B$5*'6_기대효과'!$H$7/8)/'d_고정'!$B$6</f>
        <v/>
      </c>
      <c r="Z1874">
        <f>U1874/('d_고정'!$B$8*'6_기대효과'!$H$7/8)</f>
        <v/>
      </c>
    </row>
    <row r="1875">
      <c r="A1875">
        <f>RAND()</f>
        <v/>
      </c>
      <c r="B1875">
        <f>IF('d_시나리오'!$J$2='d_시나리오'!$H$2,'d_시나리오'!$I$2,IF(A1875&lt;('d_시나리오'!$I$2-'d_시나리오'!$H$2)/('d_시나리오'!$J$2-'d_시나리오'!$H$2),'d_시나리오'!$H$2+SQRT(A1875*('d_시나리오'!$J$2-'d_시나리오'!$H$2)*('d_시나리오'!$I$2-'d_시나리오'!$H$2)),'d_시나리오'!$J$2-SQRT((1-A1875)*('d_시나리오'!$J$2-'d_시나리오'!$H$2)*('d_시나리오'!$J$2-'d_시나리오'!$I$2))))</f>
        <v/>
      </c>
      <c r="C1875">
        <f>BETAINV(RAND(),2,6)</f>
        <v/>
      </c>
      <c r="D1875">
        <f>INDEX('d_분포'!$A$2:$A$28,RANDBETWEEN(1,27))</f>
        <v/>
      </c>
      <c r="E1875">
        <f>INDEX('d_분포'!$C$2:$C$5,RANDBETWEEN(1,4))*(0.9+0.2*RAND())</f>
        <v/>
      </c>
      <c r="F1875">
        <f>RAND()</f>
        <v/>
      </c>
      <c r="G1875">
        <f>IF('d_시나리오'!$J$3='d_시나리오'!$H$3,'d_시나리오'!$I$3,IF(F1875&lt;('d_시나리오'!$I$3-'d_시나리오'!$H$3)/('d_시나리오'!$J$3-'d_시나리오'!$H$3),'d_시나리오'!$H$3+SQRT(F1875*('d_시나리오'!$J$3-'d_시나리오'!$H$3)*('d_시나리오'!$I$3-'d_시나리오'!$H$3)),'d_시나리오'!$J$3-SQRT((1-F1875)*('d_시나리오'!$J$3-'d_시나리오'!$H$3)*('d_시나리오'!$J$3-'d_시나리오'!$I$3))))</f>
        <v/>
      </c>
      <c r="H1875">
        <f>RAND()</f>
        <v/>
      </c>
      <c r="I1875">
        <f>IF('d_시나리오'!$J$4='d_시나리오'!$H$4,'d_시나리오'!$I$4,IF(H1875&lt;('d_시나리오'!$I$4-'d_시나리오'!$H$4)/('d_시나리오'!$J$4-'d_시나리오'!$H$4),'d_시나리오'!$H$4+SQRT(H1875*('d_시나리오'!$J$4-'d_시나리오'!$H$4)*('d_시나리오'!$I$4-'d_시나리오'!$H$4)),'d_시나리오'!$J$4-SQRT((1-H1875)*('d_시나리오'!$J$4-'d_시나리오'!$H$4)*('d_시나리오'!$J$4-'d_시나리오'!$I$4))))</f>
        <v/>
      </c>
      <c r="J1875">
        <f>RAND()</f>
        <v/>
      </c>
      <c r="K1875">
        <f>IF('d_시나리오'!$J$5='d_시나리오'!$H$5,'d_시나리오'!$I$5,IF(J1875&lt;('d_시나리오'!$I$5-'d_시나리오'!$H$5)/('d_시나리오'!$J$5-'d_시나리오'!$H$5),'d_시나리오'!$H$5+SQRT(J1875*('d_시나리오'!$J$5-'d_시나리오'!$H$5)*('d_시나리오'!$I$5-'d_시나리오'!$H$5)),'d_시나리오'!$J$5-SQRT((1-J1875)*('d_시나리오'!$J$5-'d_시나리오'!$H$5)*('d_시나리오'!$J$5-'d_시나리오'!$I$5))))</f>
        <v/>
      </c>
      <c r="L1875">
        <f>RAND()</f>
        <v/>
      </c>
      <c r="M1875">
        <f>IF('d_시나리오'!$J$6='d_시나리오'!$H$6,'d_시나리오'!$I$6,IF(L1875&lt;('d_시나리오'!$I$6-'d_시나리오'!$H$6)/('d_시나리오'!$J$6-'d_시나리오'!$H$6),'d_시나리오'!$H$6+SQRT(L1875*('d_시나리오'!$J$6-'d_시나리오'!$H$6)*('d_시나리오'!$I$6-'d_시나리오'!$H$6)),'d_시나리오'!$J$6-SQRT((1-L1875)*('d_시나리오'!$J$6-'d_시나리오'!$H$6)*('d_시나리오'!$J$6-'d_시나리오'!$I$6))))</f>
        <v/>
      </c>
      <c r="N1875">
        <f>INDEX('d_분포'!$B$2:$B$57,RANDBETWEEN(1,56))</f>
        <v/>
      </c>
      <c r="O1875">
        <f>BETAINV(RAND(),5,5)</f>
        <v/>
      </c>
      <c r="P1875">
        <f>'d_고정'!$B$1*'6_기대효과'!$H$7*('d_시나리오'!$I$7/'d_고정'!$B$2)*B1875</f>
        <v/>
      </c>
      <c r="Q1875">
        <f>P1875*C1875</f>
        <v/>
      </c>
      <c r="R1875">
        <f>P1875*E1875</f>
        <v/>
      </c>
      <c r="S1875">
        <f>R1875*G1875</f>
        <v/>
      </c>
      <c r="T1875">
        <f>Q1875+S1875</f>
        <v/>
      </c>
      <c r="U1875">
        <f>(Q1875*D1875+S1875*I1875)*(1-O1875)</f>
        <v/>
      </c>
      <c r="V1875">
        <f>(R1875*K1875*N1875+'d_고정'!$B$3*('6_기대효과'!$H$7/8)*N1875*'d_고정'!$B$10*M1875*('6_기대효과'!$K$7/'d_고정'!$B$9))*(1-O1875)</f>
        <v/>
      </c>
      <c r="W1875">
        <f>(S1875*I1875+R1875*MAX(K1875-'d_고정'!$B$10*M1875*('6_기대효과'!$K$7/'d_고정'!$B$9),0)*N1875)*(1-O1875)</f>
        <v/>
      </c>
      <c r="X1875">
        <f>U1875+V1875</f>
        <v/>
      </c>
      <c r="Y1875">
        <f>U1875/('d_고정'!$B$5*'6_기대효과'!$H$7/8)/'d_고정'!$B$6</f>
        <v/>
      </c>
      <c r="Z1875">
        <f>U1875/('d_고정'!$B$8*'6_기대효과'!$H$7/8)</f>
        <v/>
      </c>
    </row>
    <row r="1876">
      <c r="A1876">
        <f>RAND()</f>
        <v/>
      </c>
      <c r="B1876">
        <f>IF('d_시나리오'!$J$2='d_시나리오'!$H$2,'d_시나리오'!$I$2,IF(A1876&lt;('d_시나리오'!$I$2-'d_시나리오'!$H$2)/('d_시나리오'!$J$2-'d_시나리오'!$H$2),'d_시나리오'!$H$2+SQRT(A1876*('d_시나리오'!$J$2-'d_시나리오'!$H$2)*('d_시나리오'!$I$2-'d_시나리오'!$H$2)),'d_시나리오'!$J$2-SQRT((1-A1876)*('d_시나리오'!$J$2-'d_시나리오'!$H$2)*('d_시나리오'!$J$2-'d_시나리오'!$I$2))))</f>
        <v/>
      </c>
      <c r="C1876">
        <f>BETAINV(RAND(),2,6)</f>
        <v/>
      </c>
      <c r="D1876">
        <f>INDEX('d_분포'!$A$2:$A$28,RANDBETWEEN(1,27))</f>
        <v/>
      </c>
      <c r="E1876">
        <f>INDEX('d_분포'!$C$2:$C$5,RANDBETWEEN(1,4))*(0.9+0.2*RAND())</f>
        <v/>
      </c>
      <c r="F1876">
        <f>RAND()</f>
        <v/>
      </c>
      <c r="G1876">
        <f>IF('d_시나리오'!$J$3='d_시나리오'!$H$3,'d_시나리오'!$I$3,IF(F1876&lt;('d_시나리오'!$I$3-'d_시나리오'!$H$3)/('d_시나리오'!$J$3-'d_시나리오'!$H$3),'d_시나리오'!$H$3+SQRT(F1876*('d_시나리오'!$J$3-'d_시나리오'!$H$3)*('d_시나리오'!$I$3-'d_시나리오'!$H$3)),'d_시나리오'!$J$3-SQRT((1-F1876)*('d_시나리오'!$J$3-'d_시나리오'!$H$3)*('d_시나리오'!$J$3-'d_시나리오'!$I$3))))</f>
        <v/>
      </c>
      <c r="H1876">
        <f>RAND()</f>
        <v/>
      </c>
      <c r="I1876">
        <f>IF('d_시나리오'!$J$4='d_시나리오'!$H$4,'d_시나리오'!$I$4,IF(H1876&lt;('d_시나리오'!$I$4-'d_시나리오'!$H$4)/('d_시나리오'!$J$4-'d_시나리오'!$H$4),'d_시나리오'!$H$4+SQRT(H1876*('d_시나리오'!$J$4-'d_시나리오'!$H$4)*('d_시나리오'!$I$4-'d_시나리오'!$H$4)),'d_시나리오'!$J$4-SQRT((1-H1876)*('d_시나리오'!$J$4-'d_시나리오'!$H$4)*('d_시나리오'!$J$4-'d_시나리오'!$I$4))))</f>
        <v/>
      </c>
      <c r="J1876">
        <f>RAND()</f>
        <v/>
      </c>
      <c r="K1876">
        <f>IF('d_시나리오'!$J$5='d_시나리오'!$H$5,'d_시나리오'!$I$5,IF(J1876&lt;('d_시나리오'!$I$5-'d_시나리오'!$H$5)/('d_시나리오'!$J$5-'d_시나리오'!$H$5),'d_시나리오'!$H$5+SQRT(J1876*('d_시나리오'!$J$5-'d_시나리오'!$H$5)*('d_시나리오'!$I$5-'d_시나리오'!$H$5)),'d_시나리오'!$J$5-SQRT((1-J1876)*('d_시나리오'!$J$5-'d_시나리오'!$H$5)*('d_시나리오'!$J$5-'d_시나리오'!$I$5))))</f>
        <v/>
      </c>
      <c r="L1876">
        <f>RAND()</f>
        <v/>
      </c>
      <c r="M1876">
        <f>IF('d_시나리오'!$J$6='d_시나리오'!$H$6,'d_시나리오'!$I$6,IF(L1876&lt;('d_시나리오'!$I$6-'d_시나리오'!$H$6)/('d_시나리오'!$J$6-'d_시나리오'!$H$6),'d_시나리오'!$H$6+SQRT(L1876*('d_시나리오'!$J$6-'d_시나리오'!$H$6)*('d_시나리오'!$I$6-'d_시나리오'!$H$6)),'d_시나리오'!$J$6-SQRT((1-L1876)*('d_시나리오'!$J$6-'d_시나리오'!$H$6)*('d_시나리오'!$J$6-'d_시나리오'!$I$6))))</f>
        <v/>
      </c>
      <c r="N1876">
        <f>INDEX('d_분포'!$B$2:$B$57,RANDBETWEEN(1,56))</f>
        <v/>
      </c>
      <c r="O1876">
        <f>BETAINV(RAND(),5,5)</f>
        <v/>
      </c>
      <c r="P1876">
        <f>'d_고정'!$B$1*'6_기대효과'!$H$7*('d_시나리오'!$I$7/'d_고정'!$B$2)*B1876</f>
        <v/>
      </c>
      <c r="Q1876">
        <f>P1876*C1876</f>
        <v/>
      </c>
      <c r="R1876">
        <f>P1876*E1876</f>
        <v/>
      </c>
      <c r="S1876">
        <f>R1876*G1876</f>
        <v/>
      </c>
      <c r="T1876">
        <f>Q1876+S1876</f>
        <v/>
      </c>
      <c r="U1876">
        <f>(Q1876*D1876+S1876*I1876)*(1-O1876)</f>
        <v/>
      </c>
      <c r="V1876">
        <f>(R1876*K1876*N1876+'d_고정'!$B$3*('6_기대효과'!$H$7/8)*N1876*'d_고정'!$B$10*M1876*('6_기대효과'!$K$7/'d_고정'!$B$9))*(1-O1876)</f>
        <v/>
      </c>
      <c r="W1876">
        <f>(S1876*I1876+R1876*MAX(K1876-'d_고정'!$B$10*M1876*('6_기대효과'!$K$7/'d_고정'!$B$9),0)*N1876)*(1-O1876)</f>
        <v/>
      </c>
      <c r="X1876">
        <f>U1876+V1876</f>
        <v/>
      </c>
      <c r="Y1876">
        <f>U1876/('d_고정'!$B$5*'6_기대효과'!$H$7/8)/'d_고정'!$B$6</f>
        <v/>
      </c>
      <c r="Z1876">
        <f>U1876/('d_고정'!$B$8*'6_기대효과'!$H$7/8)</f>
        <v/>
      </c>
    </row>
    <row r="1877">
      <c r="A1877">
        <f>RAND()</f>
        <v/>
      </c>
      <c r="B1877">
        <f>IF('d_시나리오'!$J$2='d_시나리오'!$H$2,'d_시나리오'!$I$2,IF(A1877&lt;('d_시나리오'!$I$2-'d_시나리오'!$H$2)/('d_시나리오'!$J$2-'d_시나리오'!$H$2),'d_시나리오'!$H$2+SQRT(A1877*('d_시나리오'!$J$2-'d_시나리오'!$H$2)*('d_시나리오'!$I$2-'d_시나리오'!$H$2)),'d_시나리오'!$J$2-SQRT((1-A1877)*('d_시나리오'!$J$2-'d_시나리오'!$H$2)*('d_시나리오'!$J$2-'d_시나리오'!$I$2))))</f>
        <v/>
      </c>
      <c r="C1877">
        <f>BETAINV(RAND(),2,6)</f>
        <v/>
      </c>
      <c r="D1877">
        <f>INDEX('d_분포'!$A$2:$A$28,RANDBETWEEN(1,27))</f>
        <v/>
      </c>
      <c r="E1877">
        <f>INDEX('d_분포'!$C$2:$C$5,RANDBETWEEN(1,4))*(0.9+0.2*RAND())</f>
        <v/>
      </c>
      <c r="F1877">
        <f>RAND()</f>
        <v/>
      </c>
      <c r="G1877">
        <f>IF('d_시나리오'!$J$3='d_시나리오'!$H$3,'d_시나리오'!$I$3,IF(F1877&lt;('d_시나리오'!$I$3-'d_시나리오'!$H$3)/('d_시나리오'!$J$3-'d_시나리오'!$H$3),'d_시나리오'!$H$3+SQRT(F1877*('d_시나리오'!$J$3-'d_시나리오'!$H$3)*('d_시나리오'!$I$3-'d_시나리오'!$H$3)),'d_시나리오'!$J$3-SQRT((1-F1877)*('d_시나리오'!$J$3-'d_시나리오'!$H$3)*('d_시나리오'!$J$3-'d_시나리오'!$I$3))))</f>
        <v/>
      </c>
      <c r="H1877">
        <f>RAND()</f>
        <v/>
      </c>
      <c r="I1877">
        <f>IF('d_시나리오'!$J$4='d_시나리오'!$H$4,'d_시나리오'!$I$4,IF(H1877&lt;('d_시나리오'!$I$4-'d_시나리오'!$H$4)/('d_시나리오'!$J$4-'d_시나리오'!$H$4),'d_시나리오'!$H$4+SQRT(H1877*('d_시나리오'!$J$4-'d_시나리오'!$H$4)*('d_시나리오'!$I$4-'d_시나리오'!$H$4)),'d_시나리오'!$J$4-SQRT((1-H1877)*('d_시나리오'!$J$4-'d_시나리오'!$H$4)*('d_시나리오'!$J$4-'d_시나리오'!$I$4))))</f>
        <v/>
      </c>
      <c r="J1877">
        <f>RAND()</f>
        <v/>
      </c>
      <c r="K1877">
        <f>IF('d_시나리오'!$J$5='d_시나리오'!$H$5,'d_시나리오'!$I$5,IF(J1877&lt;('d_시나리오'!$I$5-'d_시나리오'!$H$5)/('d_시나리오'!$J$5-'d_시나리오'!$H$5),'d_시나리오'!$H$5+SQRT(J1877*('d_시나리오'!$J$5-'d_시나리오'!$H$5)*('d_시나리오'!$I$5-'d_시나리오'!$H$5)),'d_시나리오'!$J$5-SQRT((1-J1877)*('d_시나리오'!$J$5-'d_시나리오'!$H$5)*('d_시나리오'!$J$5-'d_시나리오'!$I$5))))</f>
        <v/>
      </c>
      <c r="L1877">
        <f>RAND()</f>
        <v/>
      </c>
      <c r="M1877">
        <f>IF('d_시나리오'!$J$6='d_시나리오'!$H$6,'d_시나리오'!$I$6,IF(L1877&lt;('d_시나리오'!$I$6-'d_시나리오'!$H$6)/('d_시나리오'!$J$6-'d_시나리오'!$H$6),'d_시나리오'!$H$6+SQRT(L1877*('d_시나리오'!$J$6-'d_시나리오'!$H$6)*('d_시나리오'!$I$6-'d_시나리오'!$H$6)),'d_시나리오'!$J$6-SQRT((1-L1877)*('d_시나리오'!$J$6-'d_시나리오'!$H$6)*('d_시나리오'!$J$6-'d_시나리오'!$I$6))))</f>
        <v/>
      </c>
      <c r="N1877">
        <f>INDEX('d_분포'!$B$2:$B$57,RANDBETWEEN(1,56))</f>
        <v/>
      </c>
      <c r="O1877">
        <f>BETAINV(RAND(),5,5)</f>
        <v/>
      </c>
      <c r="P1877">
        <f>'d_고정'!$B$1*'6_기대효과'!$H$7*('d_시나리오'!$I$7/'d_고정'!$B$2)*B1877</f>
        <v/>
      </c>
      <c r="Q1877">
        <f>P1877*C1877</f>
        <v/>
      </c>
      <c r="R1877">
        <f>P1877*E1877</f>
        <v/>
      </c>
      <c r="S1877">
        <f>R1877*G1877</f>
        <v/>
      </c>
      <c r="T1877">
        <f>Q1877+S1877</f>
        <v/>
      </c>
      <c r="U1877">
        <f>(Q1877*D1877+S1877*I1877)*(1-O1877)</f>
        <v/>
      </c>
      <c r="V1877">
        <f>(R1877*K1877*N1877+'d_고정'!$B$3*('6_기대효과'!$H$7/8)*N1877*'d_고정'!$B$10*M1877*('6_기대효과'!$K$7/'d_고정'!$B$9))*(1-O1877)</f>
        <v/>
      </c>
      <c r="W1877">
        <f>(S1877*I1877+R1877*MAX(K1877-'d_고정'!$B$10*M1877*('6_기대효과'!$K$7/'d_고정'!$B$9),0)*N1877)*(1-O1877)</f>
        <v/>
      </c>
      <c r="X1877">
        <f>U1877+V1877</f>
        <v/>
      </c>
      <c r="Y1877">
        <f>U1877/('d_고정'!$B$5*'6_기대효과'!$H$7/8)/'d_고정'!$B$6</f>
        <v/>
      </c>
      <c r="Z1877">
        <f>U1877/('d_고정'!$B$8*'6_기대효과'!$H$7/8)</f>
        <v/>
      </c>
    </row>
    <row r="1878">
      <c r="A1878">
        <f>RAND()</f>
        <v/>
      </c>
      <c r="B1878">
        <f>IF('d_시나리오'!$J$2='d_시나리오'!$H$2,'d_시나리오'!$I$2,IF(A1878&lt;('d_시나리오'!$I$2-'d_시나리오'!$H$2)/('d_시나리오'!$J$2-'d_시나리오'!$H$2),'d_시나리오'!$H$2+SQRT(A1878*('d_시나리오'!$J$2-'d_시나리오'!$H$2)*('d_시나리오'!$I$2-'d_시나리오'!$H$2)),'d_시나리오'!$J$2-SQRT((1-A1878)*('d_시나리오'!$J$2-'d_시나리오'!$H$2)*('d_시나리오'!$J$2-'d_시나리오'!$I$2))))</f>
        <v/>
      </c>
      <c r="C1878">
        <f>BETAINV(RAND(),2,6)</f>
        <v/>
      </c>
      <c r="D1878">
        <f>INDEX('d_분포'!$A$2:$A$28,RANDBETWEEN(1,27))</f>
        <v/>
      </c>
      <c r="E1878">
        <f>INDEX('d_분포'!$C$2:$C$5,RANDBETWEEN(1,4))*(0.9+0.2*RAND())</f>
        <v/>
      </c>
      <c r="F1878">
        <f>RAND()</f>
        <v/>
      </c>
      <c r="G1878">
        <f>IF('d_시나리오'!$J$3='d_시나리오'!$H$3,'d_시나리오'!$I$3,IF(F1878&lt;('d_시나리오'!$I$3-'d_시나리오'!$H$3)/('d_시나리오'!$J$3-'d_시나리오'!$H$3),'d_시나리오'!$H$3+SQRT(F1878*('d_시나리오'!$J$3-'d_시나리오'!$H$3)*('d_시나리오'!$I$3-'d_시나리오'!$H$3)),'d_시나리오'!$J$3-SQRT((1-F1878)*('d_시나리오'!$J$3-'d_시나리오'!$H$3)*('d_시나리오'!$J$3-'d_시나리오'!$I$3))))</f>
        <v/>
      </c>
      <c r="H1878">
        <f>RAND()</f>
        <v/>
      </c>
      <c r="I1878">
        <f>IF('d_시나리오'!$J$4='d_시나리오'!$H$4,'d_시나리오'!$I$4,IF(H1878&lt;('d_시나리오'!$I$4-'d_시나리오'!$H$4)/('d_시나리오'!$J$4-'d_시나리오'!$H$4),'d_시나리오'!$H$4+SQRT(H1878*('d_시나리오'!$J$4-'d_시나리오'!$H$4)*('d_시나리오'!$I$4-'d_시나리오'!$H$4)),'d_시나리오'!$J$4-SQRT((1-H1878)*('d_시나리오'!$J$4-'d_시나리오'!$H$4)*('d_시나리오'!$J$4-'d_시나리오'!$I$4))))</f>
        <v/>
      </c>
      <c r="J1878">
        <f>RAND()</f>
        <v/>
      </c>
      <c r="K1878">
        <f>IF('d_시나리오'!$J$5='d_시나리오'!$H$5,'d_시나리오'!$I$5,IF(J1878&lt;('d_시나리오'!$I$5-'d_시나리오'!$H$5)/('d_시나리오'!$J$5-'d_시나리오'!$H$5),'d_시나리오'!$H$5+SQRT(J1878*('d_시나리오'!$J$5-'d_시나리오'!$H$5)*('d_시나리오'!$I$5-'d_시나리오'!$H$5)),'d_시나리오'!$J$5-SQRT((1-J1878)*('d_시나리오'!$J$5-'d_시나리오'!$H$5)*('d_시나리오'!$J$5-'d_시나리오'!$I$5))))</f>
        <v/>
      </c>
      <c r="L1878">
        <f>RAND()</f>
        <v/>
      </c>
      <c r="M1878">
        <f>IF('d_시나리오'!$J$6='d_시나리오'!$H$6,'d_시나리오'!$I$6,IF(L1878&lt;('d_시나리오'!$I$6-'d_시나리오'!$H$6)/('d_시나리오'!$J$6-'d_시나리오'!$H$6),'d_시나리오'!$H$6+SQRT(L1878*('d_시나리오'!$J$6-'d_시나리오'!$H$6)*('d_시나리오'!$I$6-'d_시나리오'!$H$6)),'d_시나리오'!$J$6-SQRT((1-L1878)*('d_시나리오'!$J$6-'d_시나리오'!$H$6)*('d_시나리오'!$J$6-'d_시나리오'!$I$6))))</f>
        <v/>
      </c>
      <c r="N1878">
        <f>INDEX('d_분포'!$B$2:$B$57,RANDBETWEEN(1,56))</f>
        <v/>
      </c>
      <c r="O1878">
        <f>BETAINV(RAND(),5,5)</f>
        <v/>
      </c>
      <c r="P1878">
        <f>'d_고정'!$B$1*'6_기대효과'!$H$7*('d_시나리오'!$I$7/'d_고정'!$B$2)*B1878</f>
        <v/>
      </c>
      <c r="Q1878">
        <f>P1878*C1878</f>
        <v/>
      </c>
      <c r="R1878">
        <f>P1878*E1878</f>
        <v/>
      </c>
      <c r="S1878">
        <f>R1878*G1878</f>
        <v/>
      </c>
      <c r="T1878">
        <f>Q1878+S1878</f>
        <v/>
      </c>
      <c r="U1878">
        <f>(Q1878*D1878+S1878*I1878)*(1-O1878)</f>
        <v/>
      </c>
      <c r="V1878">
        <f>(R1878*K1878*N1878+'d_고정'!$B$3*('6_기대효과'!$H$7/8)*N1878*'d_고정'!$B$10*M1878*('6_기대효과'!$K$7/'d_고정'!$B$9))*(1-O1878)</f>
        <v/>
      </c>
      <c r="W1878">
        <f>(S1878*I1878+R1878*MAX(K1878-'d_고정'!$B$10*M1878*('6_기대효과'!$K$7/'d_고정'!$B$9),0)*N1878)*(1-O1878)</f>
        <v/>
      </c>
      <c r="X1878">
        <f>U1878+V1878</f>
        <v/>
      </c>
      <c r="Y1878">
        <f>U1878/('d_고정'!$B$5*'6_기대효과'!$H$7/8)/'d_고정'!$B$6</f>
        <v/>
      </c>
      <c r="Z1878">
        <f>U1878/('d_고정'!$B$8*'6_기대효과'!$H$7/8)</f>
        <v/>
      </c>
    </row>
    <row r="1879">
      <c r="A1879">
        <f>RAND()</f>
        <v/>
      </c>
      <c r="B1879">
        <f>IF('d_시나리오'!$J$2='d_시나리오'!$H$2,'d_시나리오'!$I$2,IF(A1879&lt;('d_시나리오'!$I$2-'d_시나리오'!$H$2)/('d_시나리오'!$J$2-'d_시나리오'!$H$2),'d_시나리오'!$H$2+SQRT(A1879*('d_시나리오'!$J$2-'d_시나리오'!$H$2)*('d_시나리오'!$I$2-'d_시나리오'!$H$2)),'d_시나리오'!$J$2-SQRT((1-A1879)*('d_시나리오'!$J$2-'d_시나리오'!$H$2)*('d_시나리오'!$J$2-'d_시나리오'!$I$2))))</f>
        <v/>
      </c>
      <c r="C1879">
        <f>BETAINV(RAND(),2,6)</f>
        <v/>
      </c>
      <c r="D1879">
        <f>INDEX('d_분포'!$A$2:$A$28,RANDBETWEEN(1,27))</f>
        <v/>
      </c>
      <c r="E1879">
        <f>INDEX('d_분포'!$C$2:$C$5,RANDBETWEEN(1,4))*(0.9+0.2*RAND())</f>
        <v/>
      </c>
      <c r="F1879">
        <f>RAND()</f>
        <v/>
      </c>
      <c r="G1879">
        <f>IF('d_시나리오'!$J$3='d_시나리오'!$H$3,'d_시나리오'!$I$3,IF(F1879&lt;('d_시나리오'!$I$3-'d_시나리오'!$H$3)/('d_시나리오'!$J$3-'d_시나리오'!$H$3),'d_시나리오'!$H$3+SQRT(F1879*('d_시나리오'!$J$3-'d_시나리오'!$H$3)*('d_시나리오'!$I$3-'d_시나리오'!$H$3)),'d_시나리오'!$J$3-SQRT((1-F1879)*('d_시나리오'!$J$3-'d_시나리오'!$H$3)*('d_시나리오'!$J$3-'d_시나리오'!$I$3))))</f>
        <v/>
      </c>
      <c r="H1879">
        <f>RAND()</f>
        <v/>
      </c>
      <c r="I1879">
        <f>IF('d_시나리오'!$J$4='d_시나리오'!$H$4,'d_시나리오'!$I$4,IF(H1879&lt;('d_시나리오'!$I$4-'d_시나리오'!$H$4)/('d_시나리오'!$J$4-'d_시나리오'!$H$4),'d_시나리오'!$H$4+SQRT(H1879*('d_시나리오'!$J$4-'d_시나리오'!$H$4)*('d_시나리오'!$I$4-'d_시나리오'!$H$4)),'d_시나리오'!$J$4-SQRT((1-H1879)*('d_시나리오'!$J$4-'d_시나리오'!$H$4)*('d_시나리오'!$J$4-'d_시나리오'!$I$4))))</f>
        <v/>
      </c>
      <c r="J1879">
        <f>RAND()</f>
        <v/>
      </c>
      <c r="K1879">
        <f>IF('d_시나리오'!$J$5='d_시나리오'!$H$5,'d_시나리오'!$I$5,IF(J1879&lt;('d_시나리오'!$I$5-'d_시나리오'!$H$5)/('d_시나리오'!$J$5-'d_시나리오'!$H$5),'d_시나리오'!$H$5+SQRT(J1879*('d_시나리오'!$J$5-'d_시나리오'!$H$5)*('d_시나리오'!$I$5-'d_시나리오'!$H$5)),'d_시나리오'!$J$5-SQRT((1-J1879)*('d_시나리오'!$J$5-'d_시나리오'!$H$5)*('d_시나리오'!$J$5-'d_시나리오'!$I$5))))</f>
        <v/>
      </c>
      <c r="L1879">
        <f>RAND()</f>
        <v/>
      </c>
      <c r="M1879">
        <f>IF('d_시나리오'!$J$6='d_시나리오'!$H$6,'d_시나리오'!$I$6,IF(L1879&lt;('d_시나리오'!$I$6-'d_시나리오'!$H$6)/('d_시나리오'!$J$6-'d_시나리오'!$H$6),'d_시나리오'!$H$6+SQRT(L1879*('d_시나리오'!$J$6-'d_시나리오'!$H$6)*('d_시나리오'!$I$6-'d_시나리오'!$H$6)),'d_시나리오'!$J$6-SQRT((1-L1879)*('d_시나리오'!$J$6-'d_시나리오'!$H$6)*('d_시나리오'!$J$6-'d_시나리오'!$I$6))))</f>
        <v/>
      </c>
      <c r="N1879">
        <f>INDEX('d_분포'!$B$2:$B$57,RANDBETWEEN(1,56))</f>
        <v/>
      </c>
      <c r="O1879">
        <f>BETAINV(RAND(),5,5)</f>
        <v/>
      </c>
      <c r="P1879">
        <f>'d_고정'!$B$1*'6_기대효과'!$H$7*('d_시나리오'!$I$7/'d_고정'!$B$2)*B1879</f>
        <v/>
      </c>
      <c r="Q1879">
        <f>P1879*C1879</f>
        <v/>
      </c>
      <c r="R1879">
        <f>P1879*E1879</f>
        <v/>
      </c>
      <c r="S1879">
        <f>R1879*G1879</f>
        <v/>
      </c>
      <c r="T1879">
        <f>Q1879+S1879</f>
        <v/>
      </c>
      <c r="U1879">
        <f>(Q1879*D1879+S1879*I1879)*(1-O1879)</f>
        <v/>
      </c>
      <c r="V1879">
        <f>(R1879*K1879*N1879+'d_고정'!$B$3*('6_기대효과'!$H$7/8)*N1879*'d_고정'!$B$10*M1879*('6_기대효과'!$K$7/'d_고정'!$B$9))*(1-O1879)</f>
        <v/>
      </c>
      <c r="W1879">
        <f>(S1879*I1879+R1879*MAX(K1879-'d_고정'!$B$10*M1879*('6_기대효과'!$K$7/'d_고정'!$B$9),0)*N1879)*(1-O1879)</f>
        <v/>
      </c>
      <c r="X1879">
        <f>U1879+V1879</f>
        <v/>
      </c>
      <c r="Y1879">
        <f>U1879/('d_고정'!$B$5*'6_기대효과'!$H$7/8)/'d_고정'!$B$6</f>
        <v/>
      </c>
      <c r="Z1879">
        <f>U1879/('d_고정'!$B$8*'6_기대효과'!$H$7/8)</f>
        <v/>
      </c>
    </row>
    <row r="1880">
      <c r="A1880">
        <f>RAND()</f>
        <v/>
      </c>
      <c r="B1880">
        <f>IF('d_시나리오'!$J$2='d_시나리오'!$H$2,'d_시나리오'!$I$2,IF(A1880&lt;('d_시나리오'!$I$2-'d_시나리오'!$H$2)/('d_시나리오'!$J$2-'d_시나리오'!$H$2),'d_시나리오'!$H$2+SQRT(A1880*('d_시나리오'!$J$2-'d_시나리오'!$H$2)*('d_시나리오'!$I$2-'d_시나리오'!$H$2)),'d_시나리오'!$J$2-SQRT((1-A1880)*('d_시나리오'!$J$2-'d_시나리오'!$H$2)*('d_시나리오'!$J$2-'d_시나리오'!$I$2))))</f>
        <v/>
      </c>
      <c r="C1880">
        <f>BETAINV(RAND(),2,6)</f>
        <v/>
      </c>
      <c r="D1880">
        <f>INDEX('d_분포'!$A$2:$A$28,RANDBETWEEN(1,27))</f>
        <v/>
      </c>
      <c r="E1880">
        <f>INDEX('d_분포'!$C$2:$C$5,RANDBETWEEN(1,4))*(0.9+0.2*RAND())</f>
        <v/>
      </c>
      <c r="F1880">
        <f>RAND()</f>
        <v/>
      </c>
      <c r="G1880">
        <f>IF('d_시나리오'!$J$3='d_시나리오'!$H$3,'d_시나리오'!$I$3,IF(F1880&lt;('d_시나리오'!$I$3-'d_시나리오'!$H$3)/('d_시나리오'!$J$3-'d_시나리오'!$H$3),'d_시나리오'!$H$3+SQRT(F1880*('d_시나리오'!$J$3-'d_시나리오'!$H$3)*('d_시나리오'!$I$3-'d_시나리오'!$H$3)),'d_시나리오'!$J$3-SQRT((1-F1880)*('d_시나리오'!$J$3-'d_시나리오'!$H$3)*('d_시나리오'!$J$3-'d_시나리오'!$I$3))))</f>
        <v/>
      </c>
      <c r="H1880">
        <f>RAND()</f>
        <v/>
      </c>
      <c r="I1880">
        <f>IF('d_시나리오'!$J$4='d_시나리오'!$H$4,'d_시나리오'!$I$4,IF(H1880&lt;('d_시나리오'!$I$4-'d_시나리오'!$H$4)/('d_시나리오'!$J$4-'d_시나리오'!$H$4),'d_시나리오'!$H$4+SQRT(H1880*('d_시나리오'!$J$4-'d_시나리오'!$H$4)*('d_시나리오'!$I$4-'d_시나리오'!$H$4)),'d_시나리오'!$J$4-SQRT((1-H1880)*('d_시나리오'!$J$4-'d_시나리오'!$H$4)*('d_시나리오'!$J$4-'d_시나리오'!$I$4))))</f>
        <v/>
      </c>
      <c r="J1880">
        <f>RAND()</f>
        <v/>
      </c>
      <c r="K1880">
        <f>IF('d_시나리오'!$J$5='d_시나리오'!$H$5,'d_시나리오'!$I$5,IF(J1880&lt;('d_시나리오'!$I$5-'d_시나리오'!$H$5)/('d_시나리오'!$J$5-'d_시나리오'!$H$5),'d_시나리오'!$H$5+SQRT(J1880*('d_시나리오'!$J$5-'d_시나리오'!$H$5)*('d_시나리오'!$I$5-'d_시나리오'!$H$5)),'d_시나리오'!$J$5-SQRT((1-J1880)*('d_시나리오'!$J$5-'d_시나리오'!$H$5)*('d_시나리오'!$J$5-'d_시나리오'!$I$5))))</f>
        <v/>
      </c>
      <c r="L1880">
        <f>RAND()</f>
        <v/>
      </c>
      <c r="M1880">
        <f>IF('d_시나리오'!$J$6='d_시나리오'!$H$6,'d_시나리오'!$I$6,IF(L1880&lt;('d_시나리오'!$I$6-'d_시나리오'!$H$6)/('d_시나리오'!$J$6-'d_시나리오'!$H$6),'d_시나리오'!$H$6+SQRT(L1880*('d_시나리오'!$J$6-'d_시나리오'!$H$6)*('d_시나리오'!$I$6-'d_시나리오'!$H$6)),'d_시나리오'!$J$6-SQRT((1-L1880)*('d_시나리오'!$J$6-'d_시나리오'!$H$6)*('d_시나리오'!$J$6-'d_시나리오'!$I$6))))</f>
        <v/>
      </c>
      <c r="N1880">
        <f>INDEX('d_분포'!$B$2:$B$57,RANDBETWEEN(1,56))</f>
        <v/>
      </c>
      <c r="O1880">
        <f>BETAINV(RAND(),5,5)</f>
        <v/>
      </c>
      <c r="P1880">
        <f>'d_고정'!$B$1*'6_기대효과'!$H$7*('d_시나리오'!$I$7/'d_고정'!$B$2)*B1880</f>
        <v/>
      </c>
      <c r="Q1880">
        <f>P1880*C1880</f>
        <v/>
      </c>
      <c r="R1880">
        <f>P1880*E1880</f>
        <v/>
      </c>
      <c r="S1880">
        <f>R1880*G1880</f>
        <v/>
      </c>
      <c r="T1880">
        <f>Q1880+S1880</f>
        <v/>
      </c>
      <c r="U1880">
        <f>(Q1880*D1880+S1880*I1880)*(1-O1880)</f>
        <v/>
      </c>
      <c r="V1880">
        <f>(R1880*K1880*N1880+'d_고정'!$B$3*('6_기대효과'!$H$7/8)*N1880*'d_고정'!$B$10*M1880*('6_기대효과'!$K$7/'d_고정'!$B$9))*(1-O1880)</f>
        <v/>
      </c>
      <c r="W1880">
        <f>(S1880*I1880+R1880*MAX(K1880-'d_고정'!$B$10*M1880*('6_기대효과'!$K$7/'d_고정'!$B$9),0)*N1880)*(1-O1880)</f>
        <v/>
      </c>
      <c r="X1880">
        <f>U1880+V1880</f>
        <v/>
      </c>
      <c r="Y1880">
        <f>U1880/('d_고정'!$B$5*'6_기대효과'!$H$7/8)/'d_고정'!$B$6</f>
        <v/>
      </c>
      <c r="Z1880">
        <f>U1880/('d_고정'!$B$8*'6_기대효과'!$H$7/8)</f>
        <v/>
      </c>
    </row>
    <row r="1881">
      <c r="A1881">
        <f>RAND()</f>
        <v/>
      </c>
      <c r="B1881">
        <f>IF('d_시나리오'!$J$2='d_시나리오'!$H$2,'d_시나리오'!$I$2,IF(A1881&lt;('d_시나리오'!$I$2-'d_시나리오'!$H$2)/('d_시나리오'!$J$2-'d_시나리오'!$H$2),'d_시나리오'!$H$2+SQRT(A1881*('d_시나리오'!$J$2-'d_시나리오'!$H$2)*('d_시나리오'!$I$2-'d_시나리오'!$H$2)),'d_시나리오'!$J$2-SQRT((1-A1881)*('d_시나리오'!$J$2-'d_시나리오'!$H$2)*('d_시나리오'!$J$2-'d_시나리오'!$I$2))))</f>
        <v/>
      </c>
      <c r="C1881">
        <f>BETAINV(RAND(),2,6)</f>
        <v/>
      </c>
      <c r="D1881">
        <f>INDEX('d_분포'!$A$2:$A$28,RANDBETWEEN(1,27))</f>
        <v/>
      </c>
      <c r="E1881">
        <f>INDEX('d_분포'!$C$2:$C$5,RANDBETWEEN(1,4))*(0.9+0.2*RAND())</f>
        <v/>
      </c>
      <c r="F1881">
        <f>RAND()</f>
        <v/>
      </c>
      <c r="G1881">
        <f>IF('d_시나리오'!$J$3='d_시나리오'!$H$3,'d_시나리오'!$I$3,IF(F1881&lt;('d_시나리오'!$I$3-'d_시나리오'!$H$3)/('d_시나리오'!$J$3-'d_시나리오'!$H$3),'d_시나리오'!$H$3+SQRT(F1881*('d_시나리오'!$J$3-'d_시나리오'!$H$3)*('d_시나리오'!$I$3-'d_시나리오'!$H$3)),'d_시나리오'!$J$3-SQRT((1-F1881)*('d_시나리오'!$J$3-'d_시나리오'!$H$3)*('d_시나리오'!$J$3-'d_시나리오'!$I$3))))</f>
        <v/>
      </c>
      <c r="H1881">
        <f>RAND()</f>
        <v/>
      </c>
      <c r="I1881">
        <f>IF('d_시나리오'!$J$4='d_시나리오'!$H$4,'d_시나리오'!$I$4,IF(H1881&lt;('d_시나리오'!$I$4-'d_시나리오'!$H$4)/('d_시나리오'!$J$4-'d_시나리오'!$H$4),'d_시나리오'!$H$4+SQRT(H1881*('d_시나리오'!$J$4-'d_시나리오'!$H$4)*('d_시나리오'!$I$4-'d_시나리오'!$H$4)),'d_시나리오'!$J$4-SQRT((1-H1881)*('d_시나리오'!$J$4-'d_시나리오'!$H$4)*('d_시나리오'!$J$4-'d_시나리오'!$I$4))))</f>
        <v/>
      </c>
      <c r="J1881">
        <f>RAND()</f>
        <v/>
      </c>
      <c r="K1881">
        <f>IF('d_시나리오'!$J$5='d_시나리오'!$H$5,'d_시나리오'!$I$5,IF(J1881&lt;('d_시나리오'!$I$5-'d_시나리오'!$H$5)/('d_시나리오'!$J$5-'d_시나리오'!$H$5),'d_시나리오'!$H$5+SQRT(J1881*('d_시나리오'!$J$5-'d_시나리오'!$H$5)*('d_시나리오'!$I$5-'d_시나리오'!$H$5)),'d_시나리오'!$J$5-SQRT((1-J1881)*('d_시나리오'!$J$5-'d_시나리오'!$H$5)*('d_시나리오'!$J$5-'d_시나리오'!$I$5))))</f>
        <v/>
      </c>
      <c r="L1881">
        <f>RAND()</f>
        <v/>
      </c>
      <c r="M1881">
        <f>IF('d_시나리오'!$J$6='d_시나리오'!$H$6,'d_시나리오'!$I$6,IF(L1881&lt;('d_시나리오'!$I$6-'d_시나리오'!$H$6)/('d_시나리오'!$J$6-'d_시나리오'!$H$6),'d_시나리오'!$H$6+SQRT(L1881*('d_시나리오'!$J$6-'d_시나리오'!$H$6)*('d_시나리오'!$I$6-'d_시나리오'!$H$6)),'d_시나리오'!$J$6-SQRT((1-L1881)*('d_시나리오'!$J$6-'d_시나리오'!$H$6)*('d_시나리오'!$J$6-'d_시나리오'!$I$6))))</f>
        <v/>
      </c>
      <c r="N1881">
        <f>INDEX('d_분포'!$B$2:$B$57,RANDBETWEEN(1,56))</f>
        <v/>
      </c>
      <c r="O1881">
        <f>BETAINV(RAND(),5,5)</f>
        <v/>
      </c>
      <c r="P1881">
        <f>'d_고정'!$B$1*'6_기대효과'!$H$7*('d_시나리오'!$I$7/'d_고정'!$B$2)*B1881</f>
        <v/>
      </c>
      <c r="Q1881">
        <f>P1881*C1881</f>
        <v/>
      </c>
      <c r="R1881">
        <f>P1881*E1881</f>
        <v/>
      </c>
      <c r="S1881">
        <f>R1881*G1881</f>
        <v/>
      </c>
      <c r="T1881">
        <f>Q1881+S1881</f>
        <v/>
      </c>
      <c r="U1881">
        <f>(Q1881*D1881+S1881*I1881)*(1-O1881)</f>
        <v/>
      </c>
      <c r="V1881">
        <f>(R1881*K1881*N1881+'d_고정'!$B$3*('6_기대효과'!$H$7/8)*N1881*'d_고정'!$B$10*M1881*('6_기대효과'!$K$7/'d_고정'!$B$9))*(1-O1881)</f>
        <v/>
      </c>
      <c r="W1881">
        <f>(S1881*I1881+R1881*MAX(K1881-'d_고정'!$B$10*M1881*('6_기대효과'!$K$7/'d_고정'!$B$9),0)*N1881)*(1-O1881)</f>
        <v/>
      </c>
      <c r="X1881">
        <f>U1881+V1881</f>
        <v/>
      </c>
      <c r="Y1881">
        <f>U1881/('d_고정'!$B$5*'6_기대효과'!$H$7/8)/'d_고정'!$B$6</f>
        <v/>
      </c>
      <c r="Z1881">
        <f>U1881/('d_고정'!$B$8*'6_기대효과'!$H$7/8)</f>
        <v/>
      </c>
    </row>
    <row r="1882">
      <c r="A1882">
        <f>RAND()</f>
        <v/>
      </c>
      <c r="B1882">
        <f>IF('d_시나리오'!$J$2='d_시나리오'!$H$2,'d_시나리오'!$I$2,IF(A1882&lt;('d_시나리오'!$I$2-'d_시나리오'!$H$2)/('d_시나리오'!$J$2-'d_시나리오'!$H$2),'d_시나리오'!$H$2+SQRT(A1882*('d_시나리오'!$J$2-'d_시나리오'!$H$2)*('d_시나리오'!$I$2-'d_시나리오'!$H$2)),'d_시나리오'!$J$2-SQRT((1-A1882)*('d_시나리오'!$J$2-'d_시나리오'!$H$2)*('d_시나리오'!$J$2-'d_시나리오'!$I$2))))</f>
        <v/>
      </c>
      <c r="C1882">
        <f>BETAINV(RAND(),2,6)</f>
        <v/>
      </c>
      <c r="D1882">
        <f>INDEX('d_분포'!$A$2:$A$28,RANDBETWEEN(1,27))</f>
        <v/>
      </c>
      <c r="E1882">
        <f>INDEX('d_분포'!$C$2:$C$5,RANDBETWEEN(1,4))*(0.9+0.2*RAND())</f>
        <v/>
      </c>
      <c r="F1882">
        <f>RAND()</f>
        <v/>
      </c>
      <c r="G1882">
        <f>IF('d_시나리오'!$J$3='d_시나리오'!$H$3,'d_시나리오'!$I$3,IF(F1882&lt;('d_시나리오'!$I$3-'d_시나리오'!$H$3)/('d_시나리오'!$J$3-'d_시나리오'!$H$3),'d_시나리오'!$H$3+SQRT(F1882*('d_시나리오'!$J$3-'d_시나리오'!$H$3)*('d_시나리오'!$I$3-'d_시나리오'!$H$3)),'d_시나리오'!$J$3-SQRT((1-F1882)*('d_시나리오'!$J$3-'d_시나리오'!$H$3)*('d_시나리오'!$J$3-'d_시나리오'!$I$3))))</f>
        <v/>
      </c>
      <c r="H1882">
        <f>RAND()</f>
        <v/>
      </c>
      <c r="I1882">
        <f>IF('d_시나리오'!$J$4='d_시나리오'!$H$4,'d_시나리오'!$I$4,IF(H1882&lt;('d_시나리오'!$I$4-'d_시나리오'!$H$4)/('d_시나리오'!$J$4-'d_시나리오'!$H$4),'d_시나리오'!$H$4+SQRT(H1882*('d_시나리오'!$J$4-'d_시나리오'!$H$4)*('d_시나리오'!$I$4-'d_시나리오'!$H$4)),'d_시나리오'!$J$4-SQRT((1-H1882)*('d_시나리오'!$J$4-'d_시나리오'!$H$4)*('d_시나리오'!$J$4-'d_시나리오'!$I$4))))</f>
        <v/>
      </c>
      <c r="J1882">
        <f>RAND()</f>
        <v/>
      </c>
      <c r="K1882">
        <f>IF('d_시나리오'!$J$5='d_시나리오'!$H$5,'d_시나리오'!$I$5,IF(J1882&lt;('d_시나리오'!$I$5-'d_시나리오'!$H$5)/('d_시나리오'!$J$5-'d_시나리오'!$H$5),'d_시나리오'!$H$5+SQRT(J1882*('d_시나리오'!$J$5-'d_시나리오'!$H$5)*('d_시나리오'!$I$5-'d_시나리오'!$H$5)),'d_시나리오'!$J$5-SQRT((1-J1882)*('d_시나리오'!$J$5-'d_시나리오'!$H$5)*('d_시나리오'!$J$5-'d_시나리오'!$I$5))))</f>
        <v/>
      </c>
      <c r="L1882">
        <f>RAND()</f>
        <v/>
      </c>
      <c r="M1882">
        <f>IF('d_시나리오'!$J$6='d_시나리오'!$H$6,'d_시나리오'!$I$6,IF(L1882&lt;('d_시나리오'!$I$6-'d_시나리오'!$H$6)/('d_시나리오'!$J$6-'d_시나리오'!$H$6),'d_시나리오'!$H$6+SQRT(L1882*('d_시나리오'!$J$6-'d_시나리오'!$H$6)*('d_시나리오'!$I$6-'d_시나리오'!$H$6)),'d_시나리오'!$J$6-SQRT((1-L1882)*('d_시나리오'!$J$6-'d_시나리오'!$H$6)*('d_시나리오'!$J$6-'d_시나리오'!$I$6))))</f>
        <v/>
      </c>
      <c r="N1882">
        <f>INDEX('d_분포'!$B$2:$B$57,RANDBETWEEN(1,56))</f>
        <v/>
      </c>
      <c r="O1882">
        <f>BETAINV(RAND(),5,5)</f>
        <v/>
      </c>
      <c r="P1882">
        <f>'d_고정'!$B$1*'6_기대효과'!$H$7*('d_시나리오'!$I$7/'d_고정'!$B$2)*B1882</f>
        <v/>
      </c>
      <c r="Q1882">
        <f>P1882*C1882</f>
        <v/>
      </c>
      <c r="R1882">
        <f>P1882*E1882</f>
        <v/>
      </c>
      <c r="S1882">
        <f>R1882*G1882</f>
        <v/>
      </c>
      <c r="T1882">
        <f>Q1882+S1882</f>
        <v/>
      </c>
      <c r="U1882">
        <f>(Q1882*D1882+S1882*I1882)*(1-O1882)</f>
        <v/>
      </c>
      <c r="V1882">
        <f>(R1882*K1882*N1882+'d_고정'!$B$3*('6_기대효과'!$H$7/8)*N1882*'d_고정'!$B$10*M1882*('6_기대효과'!$K$7/'d_고정'!$B$9))*(1-O1882)</f>
        <v/>
      </c>
      <c r="W1882">
        <f>(S1882*I1882+R1882*MAX(K1882-'d_고정'!$B$10*M1882*('6_기대효과'!$K$7/'d_고정'!$B$9),0)*N1882)*(1-O1882)</f>
        <v/>
      </c>
      <c r="X1882">
        <f>U1882+V1882</f>
        <v/>
      </c>
      <c r="Y1882">
        <f>U1882/('d_고정'!$B$5*'6_기대효과'!$H$7/8)/'d_고정'!$B$6</f>
        <v/>
      </c>
      <c r="Z1882">
        <f>U1882/('d_고정'!$B$8*'6_기대효과'!$H$7/8)</f>
        <v/>
      </c>
    </row>
    <row r="1883">
      <c r="A1883">
        <f>RAND()</f>
        <v/>
      </c>
      <c r="B1883">
        <f>IF('d_시나리오'!$J$2='d_시나리오'!$H$2,'d_시나리오'!$I$2,IF(A1883&lt;('d_시나리오'!$I$2-'d_시나리오'!$H$2)/('d_시나리오'!$J$2-'d_시나리오'!$H$2),'d_시나리오'!$H$2+SQRT(A1883*('d_시나리오'!$J$2-'d_시나리오'!$H$2)*('d_시나리오'!$I$2-'d_시나리오'!$H$2)),'d_시나리오'!$J$2-SQRT((1-A1883)*('d_시나리오'!$J$2-'d_시나리오'!$H$2)*('d_시나리오'!$J$2-'d_시나리오'!$I$2))))</f>
        <v/>
      </c>
      <c r="C1883">
        <f>BETAINV(RAND(),2,6)</f>
        <v/>
      </c>
      <c r="D1883">
        <f>INDEX('d_분포'!$A$2:$A$28,RANDBETWEEN(1,27))</f>
        <v/>
      </c>
      <c r="E1883">
        <f>INDEX('d_분포'!$C$2:$C$5,RANDBETWEEN(1,4))*(0.9+0.2*RAND())</f>
        <v/>
      </c>
      <c r="F1883">
        <f>RAND()</f>
        <v/>
      </c>
      <c r="G1883">
        <f>IF('d_시나리오'!$J$3='d_시나리오'!$H$3,'d_시나리오'!$I$3,IF(F1883&lt;('d_시나리오'!$I$3-'d_시나리오'!$H$3)/('d_시나리오'!$J$3-'d_시나리오'!$H$3),'d_시나리오'!$H$3+SQRT(F1883*('d_시나리오'!$J$3-'d_시나리오'!$H$3)*('d_시나리오'!$I$3-'d_시나리오'!$H$3)),'d_시나리오'!$J$3-SQRT((1-F1883)*('d_시나리오'!$J$3-'d_시나리오'!$H$3)*('d_시나리오'!$J$3-'d_시나리오'!$I$3))))</f>
        <v/>
      </c>
      <c r="H1883">
        <f>RAND()</f>
        <v/>
      </c>
      <c r="I1883">
        <f>IF('d_시나리오'!$J$4='d_시나리오'!$H$4,'d_시나리오'!$I$4,IF(H1883&lt;('d_시나리오'!$I$4-'d_시나리오'!$H$4)/('d_시나리오'!$J$4-'d_시나리오'!$H$4),'d_시나리오'!$H$4+SQRT(H1883*('d_시나리오'!$J$4-'d_시나리오'!$H$4)*('d_시나리오'!$I$4-'d_시나리오'!$H$4)),'d_시나리오'!$J$4-SQRT((1-H1883)*('d_시나리오'!$J$4-'d_시나리오'!$H$4)*('d_시나리오'!$J$4-'d_시나리오'!$I$4))))</f>
        <v/>
      </c>
      <c r="J1883">
        <f>RAND()</f>
        <v/>
      </c>
      <c r="K1883">
        <f>IF('d_시나리오'!$J$5='d_시나리오'!$H$5,'d_시나리오'!$I$5,IF(J1883&lt;('d_시나리오'!$I$5-'d_시나리오'!$H$5)/('d_시나리오'!$J$5-'d_시나리오'!$H$5),'d_시나리오'!$H$5+SQRT(J1883*('d_시나리오'!$J$5-'d_시나리오'!$H$5)*('d_시나리오'!$I$5-'d_시나리오'!$H$5)),'d_시나리오'!$J$5-SQRT((1-J1883)*('d_시나리오'!$J$5-'d_시나리오'!$H$5)*('d_시나리오'!$J$5-'d_시나리오'!$I$5))))</f>
        <v/>
      </c>
      <c r="L1883">
        <f>RAND()</f>
        <v/>
      </c>
      <c r="M1883">
        <f>IF('d_시나리오'!$J$6='d_시나리오'!$H$6,'d_시나리오'!$I$6,IF(L1883&lt;('d_시나리오'!$I$6-'d_시나리오'!$H$6)/('d_시나리오'!$J$6-'d_시나리오'!$H$6),'d_시나리오'!$H$6+SQRT(L1883*('d_시나리오'!$J$6-'d_시나리오'!$H$6)*('d_시나리오'!$I$6-'d_시나리오'!$H$6)),'d_시나리오'!$J$6-SQRT((1-L1883)*('d_시나리오'!$J$6-'d_시나리오'!$H$6)*('d_시나리오'!$J$6-'d_시나리오'!$I$6))))</f>
        <v/>
      </c>
      <c r="N1883">
        <f>INDEX('d_분포'!$B$2:$B$57,RANDBETWEEN(1,56))</f>
        <v/>
      </c>
      <c r="O1883">
        <f>BETAINV(RAND(),5,5)</f>
        <v/>
      </c>
      <c r="P1883">
        <f>'d_고정'!$B$1*'6_기대효과'!$H$7*('d_시나리오'!$I$7/'d_고정'!$B$2)*B1883</f>
        <v/>
      </c>
      <c r="Q1883">
        <f>P1883*C1883</f>
        <v/>
      </c>
      <c r="R1883">
        <f>P1883*E1883</f>
        <v/>
      </c>
      <c r="S1883">
        <f>R1883*G1883</f>
        <v/>
      </c>
      <c r="T1883">
        <f>Q1883+S1883</f>
        <v/>
      </c>
      <c r="U1883">
        <f>(Q1883*D1883+S1883*I1883)*(1-O1883)</f>
        <v/>
      </c>
      <c r="V1883">
        <f>(R1883*K1883*N1883+'d_고정'!$B$3*('6_기대효과'!$H$7/8)*N1883*'d_고정'!$B$10*M1883*('6_기대효과'!$K$7/'d_고정'!$B$9))*(1-O1883)</f>
        <v/>
      </c>
      <c r="W1883">
        <f>(S1883*I1883+R1883*MAX(K1883-'d_고정'!$B$10*M1883*('6_기대효과'!$K$7/'d_고정'!$B$9),0)*N1883)*(1-O1883)</f>
        <v/>
      </c>
      <c r="X1883">
        <f>U1883+V1883</f>
        <v/>
      </c>
      <c r="Y1883">
        <f>U1883/('d_고정'!$B$5*'6_기대효과'!$H$7/8)/'d_고정'!$B$6</f>
        <v/>
      </c>
      <c r="Z1883">
        <f>U1883/('d_고정'!$B$8*'6_기대효과'!$H$7/8)</f>
        <v/>
      </c>
    </row>
    <row r="1884">
      <c r="A1884">
        <f>RAND()</f>
        <v/>
      </c>
      <c r="B1884">
        <f>IF('d_시나리오'!$J$2='d_시나리오'!$H$2,'d_시나리오'!$I$2,IF(A1884&lt;('d_시나리오'!$I$2-'d_시나리오'!$H$2)/('d_시나리오'!$J$2-'d_시나리오'!$H$2),'d_시나리오'!$H$2+SQRT(A1884*('d_시나리오'!$J$2-'d_시나리오'!$H$2)*('d_시나리오'!$I$2-'d_시나리오'!$H$2)),'d_시나리오'!$J$2-SQRT((1-A1884)*('d_시나리오'!$J$2-'d_시나리오'!$H$2)*('d_시나리오'!$J$2-'d_시나리오'!$I$2))))</f>
        <v/>
      </c>
      <c r="C1884">
        <f>BETAINV(RAND(),2,6)</f>
        <v/>
      </c>
      <c r="D1884">
        <f>INDEX('d_분포'!$A$2:$A$28,RANDBETWEEN(1,27))</f>
        <v/>
      </c>
      <c r="E1884">
        <f>INDEX('d_분포'!$C$2:$C$5,RANDBETWEEN(1,4))*(0.9+0.2*RAND())</f>
        <v/>
      </c>
      <c r="F1884">
        <f>RAND()</f>
        <v/>
      </c>
      <c r="G1884">
        <f>IF('d_시나리오'!$J$3='d_시나리오'!$H$3,'d_시나리오'!$I$3,IF(F1884&lt;('d_시나리오'!$I$3-'d_시나리오'!$H$3)/('d_시나리오'!$J$3-'d_시나리오'!$H$3),'d_시나리오'!$H$3+SQRT(F1884*('d_시나리오'!$J$3-'d_시나리오'!$H$3)*('d_시나리오'!$I$3-'d_시나리오'!$H$3)),'d_시나리오'!$J$3-SQRT((1-F1884)*('d_시나리오'!$J$3-'d_시나리오'!$H$3)*('d_시나리오'!$J$3-'d_시나리오'!$I$3))))</f>
        <v/>
      </c>
      <c r="H1884">
        <f>RAND()</f>
        <v/>
      </c>
      <c r="I1884">
        <f>IF('d_시나리오'!$J$4='d_시나리오'!$H$4,'d_시나리오'!$I$4,IF(H1884&lt;('d_시나리오'!$I$4-'d_시나리오'!$H$4)/('d_시나리오'!$J$4-'d_시나리오'!$H$4),'d_시나리오'!$H$4+SQRT(H1884*('d_시나리오'!$J$4-'d_시나리오'!$H$4)*('d_시나리오'!$I$4-'d_시나리오'!$H$4)),'d_시나리오'!$J$4-SQRT((1-H1884)*('d_시나리오'!$J$4-'d_시나리오'!$H$4)*('d_시나리오'!$J$4-'d_시나리오'!$I$4))))</f>
        <v/>
      </c>
      <c r="J1884">
        <f>RAND()</f>
        <v/>
      </c>
      <c r="K1884">
        <f>IF('d_시나리오'!$J$5='d_시나리오'!$H$5,'d_시나리오'!$I$5,IF(J1884&lt;('d_시나리오'!$I$5-'d_시나리오'!$H$5)/('d_시나리오'!$J$5-'d_시나리오'!$H$5),'d_시나리오'!$H$5+SQRT(J1884*('d_시나리오'!$J$5-'d_시나리오'!$H$5)*('d_시나리오'!$I$5-'d_시나리오'!$H$5)),'d_시나리오'!$J$5-SQRT((1-J1884)*('d_시나리오'!$J$5-'d_시나리오'!$H$5)*('d_시나리오'!$J$5-'d_시나리오'!$I$5))))</f>
        <v/>
      </c>
      <c r="L1884">
        <f>RAND()</f>
        <v/>
      </c>
      <c r="M1884">
        <f>IF('d_시나리오'!$J$6='d_시나리오'!$H$6,'d_시나리오'!$I$6,IF(L1884&lt;('d_시나리오'!$I$6-'d_시나리오'!$H$6)/('d_시나리오'!$J$6-'d_시나리오'!$H$6),'d_시나리오'!$H$6+SQRT(L1884*('d_시나리오'!$J$6-'d_시나리오'!$H$6)*('d_시나리오'!$I$6-'d_시나리오'!$H$6)),'d_시나리오'!$J$6-SQRT((1-L1884)*('d_시나리오'!$J$6-'d_시나리오'!$H$6)*('d_시나리오'!$J$6-'d_시나리오'!$I$6))))</f>
        <v/>
      </c>
      <c r="N1884">
        <f>INDEX('d_분포'!$B$2:$B$57,RANDBETWEEN(1,56))</f>
        <v/>
      </c>
      <c r="O1884">
        <f>BETAINV(RAND(),5,5)</f>
        <v/>
      </c>
      <c r="P1884">
        <f>'d_고정'!$B$1*'6_기대효과'!$H$7*('d_시나리오'!$I$7/'d_고정'!$B$2)*B1884</f>
        <v/>
      </c>
      <c r="Q1884">
        <f>P1884*C1884</f>
        <v/>
      </c>
      <c r="R1884">
        <f>P1884*E1884</f>
        <v/>
      </c>
      <c r="S1884">
        <f>R1884*G1884</f>
        <v/>
      </c>
      <c r="T1884">
        <f>Q1884+S1884</f>
        <v/>
      </c>
      <c r="U1884">
        <f>(Q1884*D1884+S1884*I1884)*(1-O1884)</f>
        <v/>
      </c>
      <c r="V1884">
        <f>(R1884*K1884*N1884+'d_고정'!$B$3*('6_기대효과'!$H$7/8)*N1884*'d_고정'!$B$10*M1884*('6_기대효과'!$K$7/'d_고정'!$B$9))*(1-O1884)</f>
        <v/>
      </c>
      <c r="W1884">
        <f>(S1884*I1884+R1884*MAX(K1884-'d_고정'!$B$10*M1884*('6_기대효과'!$K$7/'d_고정'!$B$9),0)*N1884)*(1-O1884)</f>
        <v/>
      </c>
      <c r="X1884">
        <f>U1884+V1884</f>
        <v/>
      </c>
      <c r="Y1884">
        <f>U1884/('d_고정'!$B$5*'6_기대효과'!$H$7/8)/'d_고정'!$B$6</f>
        <v/>
      </c>
      <c r="Z1884">
        <f>U1884/('d_고정'!$B$8*'6_기대효과'!$H$7/8)</f>
        <v/>
      </c>
    </row>
    <row r="1885">
      <c r="A1885">
        <f>RAND()</f>
        <v/>
      </c>
      <c r="B1885">
        <f>IF('d_시나리오'!$J$2='d_시나리오'!$H$2,'d_시나리오'!$I$2,IF(A1885&lt;('d_시나리오'!$I$2-'d_시나리오'!$H$2)/('d_시나리오'!$J$2-'d_시나리오'!$H$2),'d_시나리오'!$H$2+SQRT(A1885*('d_시나리오'!$J$2-'d_시나리오'!$H$2)*('d_시나리오'!$I$2-'d_시나리오'!$H$2)),'d_시나리오'!$J$2-SQRT((1-A1885)*('d_시나리오'!$J$2-'d_시나리오'!$H$2)*('d_시나리오'!$J$2-'d_시나리오'!$I$2))))</f>
        <v/>
      </c>
      <c r="C1885">
        <f>BETAINV(RAND(),2,6)</f>
        <v/>
      </c>
      <c r="D1885">
        <f>INDEX('d_분포'!$A$2:$A$28,RANDBETWEEN(1,27))</f>
        <v/>
      </c>
      <c r="E1885">
        <f>INDEX('d_분포'!$C$2:$C$5,RANDBETWEEN(1,4))*(0.9+0.2*RAND())</f>
        <v/>
      </c>
      <c r="F1885">
        <f>RAND()</f>
        <v/>
      </c>
      <c r="G1885">
        <f>IF('d_시나리오'!$J$3='d_시나리오'!$H$3,'d_시나리오'!$I$3,IF(F1885&lt;('d_시나리오'!$I$3-'d_시나리오'!$H$3)/('d_시나리오'!$J$3-'d_시나리오'!$H$3),'d_시나리오'!$H$3+SQRT(F1885*('d_시나리오'!$J$3-'d_시나리오'!$H$3)*('d_시나리오'!$I$3-'d_시나리오'!$H$3)),'d_시나리오'!$J$3-SQRT((1-F1885)*('d_시나리오'!$J$3-'d_시나리오'!$H$3)*('d_시나리오'!$J$3-'d_시나리오'!$I$3))))</f>
        <v/>
      </c>
      <c r="H1885">
        <f>RAND()</f>
        <v/>
      </c>
      <c r="I1885">
        <f>IF('d_시나리오'!$J$4='d_시나리오'!$H$4,'d_시나리오'!$I$4,IF(H1885&lt;('d_시나리오'!$I$4-'d_시나리오'!$H$4)/('d_시나리오'!$J$4-'d_시나리오'!$H$4),'d_시나리오'!$H$4+SQRT(H1885*('d_시나리오'!$J$4-'d_시나리오'!$H$4)*('d_시나리오'!$I$4-'d_시나리오'!$H$4)),'d_시나리오'!$J$4-SQRT((1-H1885)*('d_시나리오'!$J$4-'d_시나리오'!$H$4)*('d_시나리오'!$J$4-'d_시나리오'!$I$4))))</f>
        <v/>
      </c>
      <c r="J1885">
        <f>RAND()</f>
        <v/>
      </c>
      <c r="K1885">
        <f>IF('d_시나리오'!$J$5='d_시나리오'!$H$5,'d_시나리오'!$I$5,IF(J1885&lt;('d_시나리오'!$I$5-'d_시나리오'!$H$5)/('d_시나리오'!$J$5-'d_시나리오'!$H$5),'d_시나리오'!$H$5+SQRT(J1885*('d_시나리오'!$J$5-'d_시나리오'!$H$5)*('d_시나리오'!$I$5-'d_시나리오'!$H$5)),'d_시나리오'!$J$5-SQRT((1-J1885)*('d_시나리오'!$J$5-'d_시나리오'!$H$5)*('d_시나리오'!$J$5-'d_시나리오'!$I$5))))</f>
        <v/>
      </c>
      <c r="L1885">
        <f>RAND()</f>
        <v/>
      </c>
      <c r="M1885">
        <f>IF('d_시나리오'!$J$6='d_시나리오'!$H$6,'d_시나리오'!$I$6,IF(L1885&lt;('d_시나리오'!$I$6-'d_시나리오'!$H$6)/('d_시나리오'!$J$6-'d_시나리오'!$H$6),'d_시나리오'!$H$6+SQRT(L1885*('d_시나리오'!$J$6-'d_시나리오'!$H$6)*('d_시나리오'!$I$6-'d_시나리오'!$H$6)),'d_시나리오'!$J$6-SQRT((1-L1885)*('d_시나리오'!$J$6-'d_시나리오'!$H$6)*('d_시나리오'!$J$6-'d_시나리오'!$I$6))))</f>
        <v/>
      </c>
      <c r="N1885">
        <f>INDEX('d_분포'!$B$2:$B$57,RANDBETWEEN(1,56))</f>
        <v/>
      </c>
      <c r="O1885">
        <f>BETAINV(RAND(),5,5)</f>
        <v/>
      </c>
      <c r="P1885">
        <f>'d_고정'!$B$1*'6_기대효과'!$H$7*('d_시나리오'!$I$7/'d_고정'!$B$2)*B1885</f>
        <v/>
      </c>
      <c r="Q1885">
        <f>P1885*C1885</f>
        <v/>
      </c>
      <c r="R1885">
        <f>P1885*E1885</f>
        <v/>
      </c>
      <c r="S1885">
        <f>R1885*G1885</f>
        <v/>
      </c>
      <c r="T1885">
        <f>Q1885+S1885</f>
        <v/>
      </c>
      <c r="U1885">
        <f>(Q1885*D1885+S1885*I1885)*(1-O1885)</f>
        <v/>
      </c>
      <c r="V1885">
        <f>(R1885*K1885*N1885+'d_고정'!$B$3*('6_기대효과'!$H$7/8)*N1885*'d_고정'!$B$10*M1885*('6_기대효과'!$K$7/'d_고정'!$B$9))*(1-O1885)</f>
        <v/>
      </c>
      <c r="W1885">
        <f>(S1885*I1885+R1885*MAX(K1885-'d_고정'!$B$10*M1885*('6_기대효과'!$K$7/'d_고정'!$B$9),0)*N1885)*(1-O1885)</f>
        <v/>
      </c>
      <c r="X1885">
        <f>U1885+V1885</f>
        <v/>
      </c>
      <c r="Y1885">
        <f>U1885/('d_고정'!$B$5*'6_기대효과'!$H$7/8)/'d_고정'!$B$6</f>
        <v/>
      </c>
      <c r="Z1885">
        <f>U1885/('d_고정'!$B$8*'6_기대효과'!$H$7/8)</f>
        <v/>
      </c>
    </row>
    <row r="1886">
      <c r="A1886">
        <f>RAND()</f>
        <v/>
      </c>
      <c r="B1886">
        <f>IF('d_시나리오'!$J$2='d_시나리오'!$H$2,'d_시나리오'!$I$2,IF(A1886&lt;('d_시나리오'!$I$2-'d_시나리오'!$H$2)/('d_시나리오'!$J$2-'d_시나리오'!$H$2),'d_시나리오'!$H$2+SQRT(A1886*('d_시나리오'!$J$2-'d_시나리오'!$H$2)*('d_시나리오'!$I$2-'d_시나리오'!$H$2)),'d_시나리오'!$J$2-SQRT((1-A1886)*('d_시나리오'!$J$2-'d_시나리오'!$H$2)*('d_시나리오'!$J$2-'d_시나리오'!$I$2))))</f>
        <v/>
      </c>
      <c r="C1886">
        <f>BETAINV(RAND(),2,6)</f>
        <v/>
      </c>
      <c r="D1886">
        <f>INDEX('d_분포'!$A$2:$A$28,RANDBETWEEN(1,27))</f>
        <v/>
      </c>
      <c r="E1886">
        <f>INDEX('d_분포'!$C$2:$C$5,RANDBETWEEN(1,4))*(0.9+0.2*RAND())</f>
        <v/>
      </c>
      <c r="F1886">
        <f>RAND()</f>
        <v/>
      </c>
      <c r="G1886">
        <f>IF('d_시나리오'!$J$3='d_시나리오'!$H$3,'d_시나리오'!$I$3,IF(F1886&lt;('d_시나리오'!$I$3-'d_시나리오'!$H$3)/('d_시나리오'!$J$3-'d_시나리오'!$H$3),'d_시나리오'!$H$3+SQRT(F1886*('d_시나리오'!$J$3-'d_시나리오'!$H$3)*('d_시나리오'!$I$3-'d_시나리오'!$H$3)),'d_시나리오'!$J$3-SQRT((1-F1886)*('d_시나리오'!$J$3-'d_시나리오'!$H$3)*('d_시나리오'!$J$3-'d_시나리오'!$I$3))))</f>
        <v/>
      </c>
      <c r="H1886">
        <f>RAND()</f>
        <v/>
      </c>
      <c r="I1886">
        <f>IF('d_시나리오'!$J$4='d_시나리오'!$H$4,'d_시나리오'!$I$4,IF(H1886&lt;('d_시나리오'!$I$4-'d_시나리오'!$H$4)/('d_시나리오'!$J$4-'d_시나리오'!$H$4),'d_시나리오'!$H$4+SQRT(H1886*('d_시나리오'!$J$4-'d_시나리오'!$H$4)*('d_시나리오'!$I$4-'d_시나리오'!$H$4)),'d_시나리오'!$J$4-SQRT((1-H1886)*('d_시나리오'!$J$4-'d_시나리오'!$H$4)*('d_시나리오'!$J$4-'d_시나리오'!$I$4))))</f>
        <v/>
      </c>
      <c r="J1886">
        <f>RAND()</f>
        <v/>
      </c>
      <c r="K1886">
        <f>IF('d_시나리오'!$J$5='d_시나리오'!$H$5,'d_시나리오'!$I$5,IF(J1886&lt;('d_시나리오'!$I$5-'d_시나리오'!$H$5)/('d_시나리오'!$J$5-'d_시나리오'!$H$5),'d_시나리오'!$H$5+SQRT(J1886*('d_시나리오'!$J$5-'d_시나리오'!$H$5)*('d_시나리오'!$I$5-'d_시나리오'!$H$5)),'d_시나리오'!$J$5-SQRT((1-J1886)*('d_시나리오'!$J$5-'d_시나리오'!$H$5)*('d_시나리오'!$J$5-'d_시나리오'!$I$5))))</f>
        <v/>
      </c>
      <c r="L1886">
        <f>RAND()</f>
        <v/>
      </c>
      <c r="M1886">
        <f>IF('d_시나리오'!$J$6='d_시나리오'!$H$6,'d_시나리오'!$I$6,IF(L1886&lt;('d_시나리오'!$I$6-'d_시나리오'!$H$6)/('d_시나리오'!$J$6-'d_시나리오'!$H$6),'d_시나리오'!$H$6+SQRT(L1886*('d_시나리오'!$J$6-'d_시나리오'!$H$6)*('d_시나리오'!$I$6-'d_시나리오'!$H$6)),'d_시나리오'!$J$6-SQRT((1-L1886)*('d_시나리오'!$J$6-'d_시나리오'!$H$6)*('d_시나리오'!$J$6-'d_시나리오'!$I$6))))</f>
        <v/>
      </c>
      <c r="N1886">
        <f>INDEX('d_분포'!$B$2:$B$57,RANDBETWEEN(1,56))</f>
        <v/>
      </c>
      <c r="O1886">
        <f>BETAINV(RAND(),5,5)</f>
        <v/>
      </c>
      <c r="P1886">
        <f>'d_고정'!$B$1*'6_기대효과'!$H$7*('d_시나리오'!$I$7/'d_고정'!$B$2)*B1886</f>
        <v/>
      </c>
      <c r="Q1886">
        <f>P1886*C1886</f>
        <v/>
      </c>
      <c r="R1886">
        <f>P1886*E1886</f>
        <v/>
      </c>
      <c r="S1886">
        <f>R1886*G1886</f>
        <v/>
      </c>
      <c r="T1886">
        <f>Q1886+S1886</f>
        <v/>
      </c>
      <c r="U1886">
        <f>(Q1886*D1886+S1886*I1886)*(1-O1886)</f>
        <v/>
      </c>
      <c r="V1886">
        <f>(R1886*K1886*N1886+'d_고정'!$B$3*('6_기대효과'!$H$7/8)*N1886*'d_고정'!$B$10*M1886*('6_기대효과'!$K$7/'d_고정'!$B$9))*(1-O1886)</f>
        <v/>
      </c>
      <c r="W1886">
        <f>(S1886*I1886+R1886*MAX(K1886-'d_고정'!$B$10*M1886*('6_기대효과'!$K$7/'d_고정'!$B$9),0)*N1886)*(1-O1886)</f>
        <v/>
      </c>
      <c r="X1886">
        <f>U1886+V1886</f>
        <v/>
      </c>
      <c r="Y1886">
        <f>U1886/('d_고정'!$B$5*'6_기대효과'!$H$7/8)/'d_고정'!$B$6</f>
        <v/>
      </c>
      <c r="Z1886">
        <f>U1886/('d_고정'!$B$8*'6_기대효과'!$H$7/8)</f>
        <v/>
      </c>
    </row>
    <row r="1887">
      <c r="A1887">
        <f>RAND()</f>
        <v/>
      </c>
      <c r="B1887">
        <f>IF('d_시나리오'!$J$2='d_시나리오'!$H$2,'d_시나리오'!$I$2,IF(A1887&lt;('d_시나리오'!$I$2-'d_시나리오'!$H$2)/('d_시나리오'!$J$2-'d_시나리오'!$H$2),'d_시나리오'!$H$2+SQRT(A1887*('d_시나리오'!$J$2-'d_시나리오'!$H$2)*('d_시나리오'!$I$2-'d_시나리오'!$H$2)),'d_시나리오'!$J$2-SQRT((1-A1887)*('d_시나리오'!$J$2-'d_시나리오'!$H$2)*('d_시나리오'!$J$2-'d_시나리오'!$I$2))))</f>
        <v/>
      </c>
      <c r="C1887">
        <f>BETAINV(RAND(),2,6)</f>
        <v/>
      </c>
      <c r="D1887">
        <f>INDEX('d_분포'!$A$2:$A$28,RANDBETWEEN(1,27))</f>
        <v/>
      </c>
      <c r="E1887">
        <f>INDEX('d_분포'!$C$2:$C$5,RANDBETWEEN(1,4))*(0.9+0.2*RAND())</f>
        <v/>
      </c>
      <c r="F1887">
        <f>RAND()</f>
        <v/>
      </c>
      <c r="G1887">
        <f>IF('d_시나리오'!$J$3='d_시나리오'!$H$3,'d_시나리오'!$I$3,IF(F1887&lt;('d_시나리오'!$I$3-'d_시나리오'!$H$3)/('d_시나리오'!$J$3-'d_시나리오'!$H$3),'d_시나리오'!$H$3+SQRT(F1887*('d_시나리오'!$J$3-'d_시나리오'!$H$3)*('d_시나리오'!$I$3-'d_시나리오'!$H$3)),'d_시나리오'!$J$3-SQRT((1-F1887)*('d_시나리오'!$J$3-'d_시나리오'!$H$3)*('d_시나리오'!$J$3-'d_시나리오'!$I$3))))</f>
        <v/>
      </c>
      <c r="H1887">
        <f>RAND()</f>
        <v/>
      </c>
      <c r="I1887">
        <f>IF('d_시나리오'!$J$4='d_시나리오'!$H$4,'d_시나리오'!$I$4,IF(H1887&lt;('d_시나리오'!$I$4-'d_시나리오'!$H$4)/('d_시나리오'!$J$4-'d_시나리오'!$H$4),'d_시나리오'!$H$4+SQRT(H1887*('d_시나리오'!$J$4-'d_시나리오'!$H$4)*('d_시나리오'!$I$4-'d_시나리오'!$H$4)),'d_시나리오'!$J$4-SQRT((1-H1887)*('d_시나리오'!$J$4-'d_시나리오'!$H$4)*('d_시나리오'!$J$4-'d_시나리오'!$I$4))))</f>
        <v/>
      </c>
      <c r="J1887">
        <f>RAND()</f>
        <v/>
      </c>
      <c r="K1887">
        <f>IF('d_시나리오'!$J$5='d_시나리오'!$H$5,'d_시나리오'!$I$5,IF(J1887&lt;('d_시나리오'!$I$5-'d_시나리오'!$H$5)/('d_시나리오'!$J$5-'d_시나리오'!$H$5),'d_시나리오'!$H$5+SQRT(J1887*('d_시나리오'!$J$5-'d_시나리오'!$H$5)*('d_시나리오'!$I$5-'d_시나리오'!$H$5)),'d_시나리오'!$J$5-SQRT((1-J1887)*('d_시나리오'!$J$5-'d_시나리오'!$H$5)*('d_시나리오'!$J$5-'d_시나리오'!$I$5))))</f>
        <v/>
      </c>
      <c r="L1887">
        <f>RAND()</f>
        <v/>
      </c>
      <c r="M1887">
        <f>IF('d_시나리오'!$J$6='d_시나리오'!$H$6,'d_시나리오'!$I$6,IF(L1887&lt;('d_시나리오'!$I$6-'d_시나리오'!$H$6)/('d_시나리오'!$J$6-'d_시나리오'!$H$6),'d_시나리오'!$H$6+SQRT(L1887*('d_시나리오'!$J$6-'d_시나리오'!$H$6)*('d_시나리오'!$I$6-'d_시나리오'!$H$6)),'d_시나리오'!$J$6-SQRT((1-L1887)*('d_시나리오'!$J$6-'d_시나리오'!$H$6)*('d_시나리오'!$J$6-'d_시나리오'!$I$6))))</f>
        <v/>
      </c>
      <c r="N1887">
        <f>INDEX('d_분포'!$B$2:$B$57,RANDBETWEEN(1,56))</f>
        <v/>
      </c>
      <c r="O1887">
        <f>BETAINV(RAND(),5,5)</f>
        <v/>
      </c>
      <c r="P1887">
        <f>'d_고정'!$B$1*'6_기대효과'!$H$7*('d_시나리오'!$I$7/'d_고정'!$B$2)*B1887</f>
        <v/>
      </c>
      <c r="Q1887">
        <f>P1887*C1887</f>
        <v/>
      </c>
      <c r="R1887">
        <f>P1887*E1887</f>
        <v/>
      </c>
      <c r="S1887">
        <f>R1887*G1887</f>
        <v/>
      </c>
      <c r="T1887">
        <f>Q1887+S1887</f>
        <v/>
      </c>
      <c r="U1887">
        <f>(Q1887*D1887+S1887*I1887)*(1-O1887)</f>
        <v/>
      </c>
      <c r="V1887">
        <f>(R1887*K1887*N1887+'d_고정'!$B$3*('6_기대효과'!$H$7/8)*N1887*'d_고정'!$B$10*M1887*('6_기대효과'!$K$7/'d_고정'!$B$9))*(1-O1887)</f>
        <v/>
      </c>
      <c r="W1887">
        <f>(S1887*I1887+R1887*MAX(K1887-'d_고정'!$B$10*M1887*('6_기대효과'!$K$7/'d_고정'!$B$9),0)*N1887)*(1-O1887)</f>
        <v/>
      </c>
      <c r="X1887">
        <f>U1887+V1887</f>
        <v/>
      </c>
      <c r="Y1887">
        <f>U1887/('d_고정'!$B$5*'6_기대효과'!$H$7/8)/'d_고정'!$B$6</f>
        <v/>
      </c>
      <c r="Z1887">
        <f>U1887/('d_고정'!$B$8*'6_기대효과'!$H$7/8)</f>
        <v/>
      </c>
    </row>
    <row r="1888">
      <c r="A1888">
        <f>RAND()</f>
        <v/>
      </c>
      <c r="B1888">
        <f>IF('d_시나리오'!$J$2='d_시나리오'!$H$2,'d_시나리오'!$I$2,IF(A1888&lt;('d_시나리오'!$I$2-'d_시나리오'!$H$2)/('d_시나리오'!$J$2-'d_시나리오'!$H$2),'d_시나리오'!$H$2+SQRT(A1888*('d_시나리오'!$J$2-'d_시나리오'!$H$2)*('d_시나리오'!$I$2-'d_시나리오'!$H$2)),'d_시나리오'!$J$2-SQRT((1-A1888)*('d_시나리오'!$J$2-'d_시나리오'!$H$2)*('d_시나리오'!$J$2-'d_시나리오'!$I$2))))</f>
        <v/>
      </c>
      <c r="C1888">
        <f>BETAINV(RAND(),2,6)</f>
        <v/>
      </c>
      <c r="D1888">
        <f>INDEX('d_분포'!$A$2:$A$28,RANDBETWEEN(1,27))</f>
        <v/>
      </c>
      <c r="E1888">
        <f>INDEX('d_분포'!$C$2:$C$5,RANDBETWEEN(1,4))*(0.9+0.2*RAND())</f>
        <v/>
      </c>
      <c r="F1888">
        <f>RAND()</f>
        <v/>
      </c>
      <c r="G1888">
        <f>IF('d_시나리오'!$J$3='d_시나리오'!$H$3,'d_시나리오'!$I$3,IF(F1888&lt;('d_시나리오'!$I$3-'d_시나리오'!$H$3)/('d_시나리오'!$J$3-'d_시나리오'!$H$3),'d_시나리오'!$H$3+SQRT(F1888*('d_시나리오'!$J$3-'d_시나리오'!$H$3)*('d_시나리오'!$I$3-'d_시나리오'!$H$3)),'d_시나리오'!$J$3-SQRT((1-F1888)*('d_시나리오'!$J$3-'d_시나리오'!$H$3)*('d_시나리오'!$J$3-'d_시나리오'!$I$3))))</f>
        <v/>
      </c>
      <c r="H1888">
        <f>RAND()</f>
        <v/>
      </c>
      <c r="I1888">
        <f>IF('d_시나리오'!$J$4='d_시나리오'!$H$4,'d_시나리오'!$I$4,IF(H1888&lt;('d_시나리오'!$I$4-'d_시나리오'!$H$4)/('d_시나리오'!$J$4-'d_시나리오'!$H$4),'d_시나리오'!$H$4+SQRT(H1888*('d_시나리오'!$J$4-'d_시나리오'!$H$4)*('d_시나리오'!$I$4-'d_시나리오'!$H$4)),'d_시나리오'!$J$4-SQRT((1-H1888)*('d_시나리오'!$J$4-'d_시나리오'!$H$4)*('d_시나리오'!$J$4-'d_시나리오'!$I$4))))</f>
        <v/>
      </c>
      <c r="J1888">
        <f>RAND()</f>
        <v/>
      </c>
      <c r="K1888">
        <f>IF('d_시나리오'!$J$5='d_시나리오'!$H$5,'d_시나리오'!$I$5,IF(J1888&lt;('d_시나리오'!$I$5-'d_시나리오'!$H$5)/('d_시나리오'!$J$5-'d_시나리오'!$H$5),'d_시나리오'!$H$5+SQRT(J1888*('d_시나리오'!$J$5-'d_시나리오'!$H$5)*('d_시나리오'!$I$5-'d_시나리오'!$H$5)),'d_시나리오'!$J$5-SQRT((1-J1888)*('d_시나리오'!$J$5-'d_시나리오'!$H$5)*('d_시나리오'!$J$5-'d_시나리오'!$I$5))))</f>
        <v/>
      </c>
      <c r="L1888">
        <f>RAND()</f>
        <v/>
      </c>
      <c r="M1888">
        <f>IF('d_시나리오'!$J$6='d_시나리오'!$H$6,'d_시나리오'!$I$6,IF(L1888&lt;('d_시나리오'!$I$6-'d_시나리오'!$H$6)/('d_시나리오'!$J$6-'d_시나리오'!$H$6),'d_시나리오'!$H$6+SQRT(L1888*('d_시나리오'!$J$6-'d_시나리오'!$H$6)*('d_시나리오'!$I$6-'d_시나리오'!$H$6)),'d_시나리오'!$J$6-SQRT((1-L1888)*('d_시나리오'!$J$6-'d_시나리오'!$H$6)*('d_시나리오'!$J$6-'d_시나리오'!$I$6))))</f>
        <v/>
      </c>
      <c r="N1888">
        <f>INDEX('d_분포'!$B$2:$B$57,RANDBETWEEN(1,56))</f>
        <v/>
      </c>
      <c r="O1888">
        <f>BETAINV(RAND(),5,5)</f>
        <v/>
      </c>
      <c r="P1888">
        <f>'d_고정'!$B$1*'6_기대효과'!$H$7*('d_시나리오'!$I$7/'d_고정'!$B$2)*B1888</f>
        <v/>
      </c>
      <c r="Q1888">
        <f>P1888*C1888</f>
        <v/>
      </c>
      <c r="R1888">
        <f>P1888*E1888</f>
        <v/>
      </c>
      <c r="S1888">
        <f>R1888*G1888</f>
        <v/>
      </c>
      <c r="T1888">
        <f>Q1888+S1888</f>
        <v/>
      </c>
      <c r="U1888">
        <f>(Q1888*D1888+S1888*I1888)*(1-O1888)</f>
        <v/>
      </c>
      <c r="V1888">
        <f>(R1888*K1888*N1888+'d_고정'!$B$3*('6_기대효과'!$H$7/8)*N1888*'d_고정'!$B$10*M1888*('6_기대효과'!$K$7/'d_고정'!$B$9))*(1-O1888)</f>
        <v/>
      </c>
      <c r="W1888">
        <f>(S1888*I1888+R1888*MAX(K1888-'d_고정'!$B$10*M1888*('6_기대효과'!$K$7/'d_고정'!$B$9),0)*N1888)*(1-O1888)</f>
        <v/>
      </c>
      <c r="X1888">
        <f>U1888+V1888</f>
        <v/>
      </c>
      <c r="Y1888">
        <f>U1888/('d_고정'!$B$5*'6_기대효과'!$H$7/8)/'d_고정'!$B$6</f>
        <v/>
      </c>
      <c r="Z1888">
        <f>U1888/('d_고정'!$B$8*'6_기대효과'!$H$7/8)</f>
        <v/>
      </c>
    </row>
    <row r="1889">
      <c r="A1889">
        <f>RAND()</f>
        <v/>
      </c>
      <c r="B1889">
        <f>IF('d_시나리오'!$J$2='d_시나리오'!$H$2,'d_시나리오'!$I$2,IF(A1889&lt;('d_시나리오'!$I$2-'d_시나리오'!$H$2)/('d_시나리오'!$J$2-'d_시나리오'!$H$2),'d_시나리오'!$H$2+SQRT(A1889*('d_시나리오'!$J$2-'d_시나리오'!$H$2)*('d_시나리오'!$I$2-'d_시나리오'!$H$2)),'d_시나리오'!$J$2-SQRT((1-A1889)*('d_시나리오'!$J$2-'d_시나리오'!$H$2)*('d_시나리오'!$J$2-'d_시나리오'!$I$2))))</f>
        <v/>
      </c>
      <c r="C1889">
        <f>BETAINV(RAND(),2,6)</f>
        <v/>
      </c>
      <c r="D1889">
        <f>INDEX('d_분포'!$A$2:$A$28,RANDBETWEEN(1,27))</f>
        <v/>
      </c>
      <c r="E1889">
        <f>INDEX('d_분포'!$C$2:$C$5,RANDBETWEEN(1,4))*(0.9+0.2*RAND())</f>
        <v/>
      </c>
      <c r="F1889">
        <f>RAND()</f>
        <v/>
      </c>
      <c r="G1889">
        <f>IF('d_시나리오'!$J$3='d_시나리오'!$H$3,'d_시나리오'!$I$3,IF(F1889&lt;('d_시나리오'!$I$3-'d_시나리오'!$H$3)/('d_시나리오'!$J$3-'d_시나리오'!$H$3),'d_시나리오'!$H$3+SQRT(F1889*('d_시나리오'!$J$3-'d_시나리오'!$H$3)*('d_시나리오'!$I$3-'d_시나리오'!$H$3)),'d_시나리오'!$J$3-SQRT((1-F1889)*('d_시나리오'!$J$3-'d_시나리오'!$H$3)*('d_시나리오'!$J$3-'d_시나리오'!$I$3))))</f>
        <v/>
      </c>
      <c r="H1889">
        <f>RAND()</f>
        <v/>
      </c>
      <c r="I1889">
        <f>IF('d_시나리오'!$J$4='d_시나리오'!$H$4,'d_시나리오'!$I$4,IF(H1889&lt;('d_시나리오'!$I$4-'d_시나리오'!$H$4)/('d_시나리오'!$J$4-'d_시나리오'!$H$4),'d_시나리오'!$H$4+SQRT(H1889*('d_시나리오'!$J$4-'d_시나리오'!$H$4)*('d_시나리오'!$I$4-'d_시나리오'!$H$4)),'d_시나리오'!$J$4-SQRT((1-H1889)*('d_시나리오'!$J$4-'d_시나리오'!$H$4)*('d_시나리오'!$J$4-'d_시나리오'!$I$4))))</f>
        <v/>
      </c>
      <c r="J1889">
        <f>RAND()</f>
        <v/>
      </c>
      <c r="K1889">
        <f>IF('d_시나리오'!$J$5='d_시나리오'!$H$5,'d_시나리오'!$I$5,IF(J1889&lt;('d_시나리오'!$I$5-'d_시나리오'!$H$5)/('d_시나리오'!$J$5-'d_시나리오'!$H$5),'d_시나리오'!$H$5+SQRT(J1889*('d_시나리오'!$J$5-'d_시나리오'!$H$5)*('d_시나리오'!$I$5-'d_시나리오'!$H$5)),'d_시나리오'!$J$5-SQRT((1-J1889)*('d_시나리오'!$J$5-'d_시나리오'!$H$5)*('d_시나리오'!$J$5-'d_시나리오'!$I$5))))</f>
        <v/>
      </c>
      <c r="L1889">
        <f>RAND()</f>
        <v/>
      </c>
      <c r="M1889">
        <f>IF('d_시나리오'!$J$6='d_시나리오'!$H$6,'d_시나리오'!$I$6,IF(L1889&lt;('d_시나리오'!$I$6-'d_시나리오'!$H$6)/('d_시나리오'!$J$6-'d_시나리오'!$H$6),'d_시나리오'!$H$6+SQRT(L1889*('d_시나리오'!$J$6-'d_시나리오'!$H$6)*('d_시나리오'!$I$6-'d_시나리오'!$H$6)),'d_시나리오'!$J$6-SQRT((1-L1889)*('d_시나리오'!$J$6-'d_시나리오'!$H$6)*('d_시나리오'!$J$6-'d_시나리오'!$I$6))))</f>
        <v/>
      </c>
      <c r="N1889">
        <f>INDEX('d_분포'!$B$2:$B$57,RANDBETWEEN(1,56))</f>
        <v/>
      </c>
      <c r="O1889">
        <f>BETAINV(RAND(),5,5)</f>
        <v/>
      </c>
      <c r="P1889">
        <f>'d_고정'!$B$1*'6_기대효과'!$H$7*('d_시나리오'!$I$7/'d_고정'!$B$2)*B1889</f>
        <v/>
      </c>
      <c r="Q1889">
        <f>P1889*C1889</f>
        <v/>
      </c>
      <c r="R1889">
        <f>P1889*E1889</f>
        <v/>
      </c>
      <c r="S1889">
        <f>R1889*G1889</f>
        <v/>
      </c>
      <c r="T1889">
        <f>Q1889+S1889</f>
        <v/>
      </c>
      <c r="U1889">
        <f>(Q1889*D1889+S1889*I1889)*(1-O1889)</f>
        <v/>
      </c>
      <c r="V1889">
        <f>(R1889*K1889*N1889+'d_고정'!$B$3*('6_기대효과'!$H$7/8)*N1889*'d_고정'!$B$10*M1889*('6_기대효과'!$K$7/'d_고정'!$B$9))*(1-O1889)</f>
        <v/>
      </c>
      <c r="W1889">
        <f>(S1889*I1889+R1889*MAX(K1889-'d_고정'!$B$10*M1889*('6_기대효과'!$K$7/'d_고정'!$B$9),0)*N1889)*(1-O1889)</f>
        <v/>
      </c>
      <c r="X1889">
        <f>U1889+V1889</f>
        <v/>
      </c>
      <c r="Y1889">
        <f>U1889/('d_고정'!$B$5*'6_기대효과'!$H$7/8)/'d_고정'!$B$6</f>
        <v/>
      </c>
      <c r="Z1889">
        <f>U1889/('d_고정'!$B$8*'6_기대효과'!$H$7/8)</f>
        <v/>
      </c>
    </row>
    <row r="1890">
      <c r="A1890">
        <f>RAND()</f>
        <v/>
      </c>
      <c r="B1890">
        <f>IF('d_시나리오'!$J$2='d_시나리오'!$H$2,'d_시나리오'!$I$2,IF(A1890&lt;('d_시나리오'!$I$2-'d_시나리오'!$H$2)/('d_시나리오'!$J$2-'d_시나리오'!$H$2),'d_시나리오'!$H$2+SQRT(A1890*('d_시나리오'!$J$2-'d_시나리오'!$H$2)*('d_시나리오'!$I$2-'d_시나리오'!$H$2)),'d_시나리오'!$J$2-SQRT((1-A1890)*('d_시나리오'!$J$2-'d_시나리오'!$H$2)*('d_시나리오'!$J$2-'d_시나리오'!$I$2))))</f>
        <v/>
      </c>
      <c r="C1890">
        <f>BETAINV(RAND(),2,6)</f>
        <v/>
      </c>
      <c r="D1890">
        <f>INDEX('d_분포'!$A$2:$A$28,RANDBETWEEN(1,27))</f>
        <v/>
      </c>
      <c r="E1890">
        <f>INDEX('d_분포'!$C$2:$C$5,RANDBETWEEN(1,4))*(0.9+0.2*RAND())</f>
        <v/>
      </c>
      <c r="F1890">
        <f>RAND()</f>
        <v/>
      </c>
      <c r="G1890">
        <f>IF('d_시나리오'!$J$3='d_시나리오'!$H$3,'d_시나리오'!$I$3,IF(F1890&lt;('d_시나리오'!$I$3-'d_시나리오'!$H$3)/('d_시나리오'!$J$3-'d_시나리오'!$H$3),'d_시나리오'!$H$3+SQRT(F1890*('d_시나리오'!$J$3-'d_시나리오'!$H$3)*('d_시나리오'!$I$3-'d_시나리오'!$H$3)),'d_시나리오'!$J$3-SQRT((1-F1890)*('d_시나리오'!$J$3-'d_시나리오'!$H$3)*('d_시나리오'!$J$3-'d_시나리오'!$I$3))))</f>
        <v/>
      </c>
      <c r="H1890">
        <f>RAND()</f>
        <v/>
      </c>
      <c r="I1890">
        <f>IF('d_시나리오'!$J$4='d_시나리오'!$H$4,'d_시나리오'!$I$4,IF(H1890&lt;('d_시나리오'!$I$4-'d_시나리오'!$H$4)/('d_시나리오'!$J$4-'d_시나리오'!$H$4),'d_시나리오'!$H$4+SQRT(H1890*('d_시나리오'!$J$4-'d_시나리오'!$H$4)*('d_시나리오'!$I$4-'d_시나리오'!$H$4)),'d_시나리오'!$J$4-SQRT((1-H1890)*('d_시나리오'!$J$4-'d_시나리오'!$H$4)*('d_시나리오'!$J$4-'d_시나리오'!$I$4))))</f>
        <v/>
      </c>
      <c r="J1890">
        <f>RAND()</f>
        <v/>
      </c>
      <c r="K1890">
        <f>IF('d_시나리오'!$J$5='d_시나리오'!$H$5,'d_시나리오'!$I$5,IF(J1890&lt;('d_시나리오'!$I$5-'d_시나리오'!$H$5)/('d_시나리오'!$J$5-'d_시나리오'!$H$5),'d_시나리오'!$H$5+SQRT(J1890*('d_시나리오'!$J$5-'d_시나리오'!$H$5)*('d_시나리오'!$I$5-'d_시나리오'!$H$5)),'d_시나리오'!$J$5-SQRT((1-J1890)*('d_시나리오'!$J$5-'d_시나리오'!$H$5)*('d_시나리오'!$J$5-'d_시나리오'!$I$5))))</f>
        <v/>
      </c>
      <c r="L1890">
        <f>RAND()</f>
        <v/>
      </c>
      <c r="M1890">
        <f>IF('d_시나리오'!$J$6='d_시나리오'!$H$6,'d_시나리오'!$I$6,IF(L1890&lt;('d_시나리오'!$I$6-'d_시나리오'!$H$6)/('d_시나리오'!$J$6-'d_시나리오'!$H$6),'d_시나리오'!$H$6+SQRT(L1890*('d_시나리오'!$J$6-'d_시나리오'!$H$6)*('d_시나리오'!$I$6-'d_시나리오'!$H$6)),'d_시나리오'!$J$6-SQRT((1-L1890)*('d_시나리오'!$J$6-'d_시나리오'!$H$6)*('d_시나리오'!$J$6-'d_시나리오'!$I$6))))</f>
        <v/>
      </c>
      <c r="N1890">
        <f>INDEX('d_분포'!$B$2:$B$57,RANDBETWEEN(1,56))</f>
        <v/>
      </c>
      <c r="O1890">
        <f>BETAINV(RAND(),5,5)</f>
        <v/>
      </c>
      <c r="P1890">
        <f>'d_고정'!$B$1*'6_기대효과'!$H$7*('d_시나리오'!$I$7/'d_고정'!$B$2)*B1890</f>
        <v/>
      </c>
      <c r="Q1890">
        <f>P1890*C1890</f>
        <v/>
      </c>
      <c r="R1890">
        <f>P1890*E1890</f>
        <v/>
      </c>
      <c r="S1890">
        <f>R1890*G1890</f>
        <v/>
      </c>
      <c r="T1890">
        <f>Q1890+S1890</f>
        <v/>
      </c>
      <c r="U1890">
        <f>(Q1890*D1890+S1890*I1890)*(1-O1890)</f>
        <v/>
      </c>
      <c r="V1890">
        <f>(R1890*K1890*N1890+'d_고정'!$B$3*('6_기대효과'!$H$7/8)*N1890*'d_고정'!$B$10*M1890*('6_기대효과'!$K$7/'d_고정'!$B$9))*(1-O1890)</f>
        <v/>
      </c>
      <c r="W1890">
        <f>(S1890*I1890+R1890*MAX(K1890-'d_고정'!$B$10*M1890*('6_기대효과'!$K$7/'d_고정'!$B$9),0)*N1890)*(1-O1890)</f>
        <v/>
      </c>
      <c r="X1890">
        <f>U1890+V1890</f>
        <v/>
      </c>
      <c r="Y1890">
        <f>U1890/('d_고정'!$B$5*'6_기대효과'!$H$7/8)/'d_고정'!$B$6</f>
        <v/>
      </c>
      <c r="Z1890">
        <f>U1890/('d_고정'!$B$8*'6_기대효과'!$H$7/8)</f>
        <v/>
      </c>
    </row>
    <row r="1891">
      <c r="A1891">
        <f>RAND()</f>
        <v/>
      </c>
      <c r="B1891">
        <f>IF('d_시나리오'!$J$2='d_시나리오'!$H$2,'d_시나리오'!$I$2,IF(A1891&lt;('d_시나리오'!$I$2-'d_시나리오'!$H$2)/('d_시나리오'!$J$2-'d_시나리오'!$H$2),'d_시나리오'!$H$2+SQRT(A1891*('d_시나리오'!$J$2-'d_시나리오'!$H$2)*('d_시나리오'!$I$2-'d_시나리오'!$H$2)),'d_시나리오'!$J$2-SQRT((1-A1891)*('d_시나리오'!$J$2-'d_시나리오'!$H$2)*('d_시나리오'!$J$2-'d_시나리오'!$I$2))))</f>
        <v/>
      </c>
      <c r="C1891">
        <f>BETAINV(RAND(),2,6)</f>
        <v/>
      </c>
      <c r="D1891">
        <f>INDEX('d_분포'!$A$2:$A$28,RANDBETWEEN(1,27))</f>
        <v/>
      </c>
      <c r="E1891">
        <f>INDEX('d_분포'!$C$2:$C$5,RANDBETWEEN(1,4))*(0.9+0.2*RAND())</f>
        <v/>
      </c>
      <c r="F1891">
        <f>RAND()</f>
        <v/>
      </c>
      <c r="G1891">
        <f>IF('d_시나리오'!$J$3='d_시나리오'!$H$3,'d_시나리오'!$I$3,IF(F1891&lt;('d_시나리오'!$I$3-'d_시나리오'!$H$3)/('d_시나리오'!$J$3-'d_시나리오'!$H$3),'d_시나리오'!$H$3+SQRT(F1891*('d_시나리오'!$J$3-'d_시나리오'!$H$3)*('d_시나리오'!$I$3-'d_시나리오'!$H$3)),'d_시나리오'!$J$3-SQRT((1-F1891)*('d_시나리오'!$J$3-'d_시나리오'!$H$3)*('d_시나리오'!$J$3-'d_시나리오'!$I$3))))</f>
        <v/>
      </c>
      <c r="H1891">
        <f>RAND()</f>
        <v/>
      </c>
      <c r="I1891">
        <f>IF('d_시나리오'!$J$4='d_시나리오'!$H$4,'d_시나리오'!$I$4,IF(H1891&lt;('d_시나리오'!$I$4-'d_시나리오'!$H$4)/('d_시나리오'!$J$4-'d_시나리오'!$H$4),'d_시나리오'!$H$4+SQRT(H1891*('d_시나리오'!$J$4-'d_시나리오'!$H$4)*('d_시나리오'!$I$4-'d_시나리오'!$H$4)),'d_시나리오'!$J$4-SQRT((1-H1891)*('d_시나리오'!$J$4-'d_시나리오'!$H$4)*('d_시나리오'!$J$4-'d_시나리오'!$I$4))))</f>
        <v/>
      </c>
      <c r="J1891">
        <f>RAND()</f>
        <v/>
      </c>
      <c r="K1891">
        <f>IF('d_시나리오'!$J$5='d_시나리오'!$H$5,'d_시나리오'!$I$5,IF(J1891&lt;('d_시나리오'!$I$5-'d_시나리오'!$H$5)/('d_시나리오'!$J$5-'d_시나리오'!$H$5),'d_시나리오'!$H$5+SQRT(J1891*('d_시나리오'!$J$5-'d_시나리오'!$H$5)*('d_시나리오'!$I$5-'d_시나리오'!$H$5)),'d_시나리오'!$J$5-SQRT((1-J1891)*('d_시나리오'!$J$5-'d_시나리오'!$H$5)*('d_시나리오'!$J$5-'d_시나리오'!$I$5))))</f>
        <v/>
      </c>
      <c r="L1891">
        <f>RAND()</f>
        <v/>
      </c>
      <c r="M1891">
        <f>IF('d_시나리오'!$J$6='d_시나리오'!$H$6,'d_시나리오'!$I$6,IF(L1891&lt;('d_시나리오'!$I$6-'d_시나리오'!$H$6)/('d_시나리오'!$J$6-'d_시나리오'!$H$6),'d_시나리오'!$H$6+SQRT(L1891*('d_시나리오'!$J$6-'d_시나리오'!$H$6)*('d_시나리오'!$I$6-'d_시나리오'!$H$6)),'d_시나리오'!$J$6-SQRT((1-L1891)*('d_시나리오'!$J$6-'d_시나리오'!$H$6)*('d_시나리오'!$J$6-'d_시나리오'!$I$6))))</f>
        <v/>
      </c>
      <c r="N1891">
        <f>INDEX('d_분포'!$B$2:$B$57,RANDBETWEEN(1,56))</f>
        <v/>
      </c>
      <c r="O1891">
        <f>BETAINV(RAND(),5,5)</f>
        <v/>
      </c>
      <c r="P1891">
        <f>'d_고정'!$B$1*'6_기대효과'!$H$7*('d_시나리오'!$I$7/'d_고정'!$B$2)*B1891</f>
        <v/>
      </c>
      <c r="Q1891">
        <f>P1891*C1891</f>
        <v/>
      </c>
      <c r="R1891">
        <f>P1891*E1891</f>
        <v/>
      </c>
      <c r="S1891">
        <f>R1891*G1891</f>
        <v/>
      </c>
      <c r="T1891">
        <f>Q1891+S1891</f>
        <v/>
      </c>
      <c r="U1891">
        <f>(Q1891*D1891+S1891*I1891)*(1-O1891)</f>
        <v/>
      </c>
      <c r="V1891">
        <f>(R1891*K1891*N1891+'d_고정'!$B$3*('6_기대효과'!$H$7/8)*N1891*'d_고정'!$B$10*M1891*('6_기대효과'!$K$7/'d_고정'!$B$9))*(1-O1891)</f>
        <v/>
      </c>
      <c r="W1891">
        <f>(S1891*I1891+R1891*MAX(K1891-'d_고정'!$B$10*M1891*('6_기대효과'!$K$7/'d_고정'!$B$9),0)*N1891)*(1-O1891)</f>
        <v/>
      </c>
      <c r="X1891">
        <f>U1891+V1891</f>
        <v/>
      </c>
      <c r="Y1891">
        <f>U1891/('d_고정'!$B$5*'6_기대효과'!$H$7/8)/'d_고정'!$B$6</f>
        <v/>
      </c>
      <c r="Z1891">
        <f>U1891/('d_고정'!$B$8*'6_기대효과'!$H$7/8)</f>
        <v/>
      </c>
    </row>
    <row r="1892">
      <c r="A1892">
        <f>RAND()</f>
        <v/>
      </c>
      <c r="B1892">
        <f>IF('d_시나리오'!$J$2='d_시나리오'!$H$2,'d_시나리오'!$I$2,IF(A1892&lt;('d_시나리오'!$I$2-'d_시나리오'!$H$2)/('d_시나리오'!$J$2-'d_시나리오'!$H$2),'d_시나리오'!$H$2+SQRT(A1892*('d_시나리오'!$J$2-'d_시나리오'!$H$2)*('d_시나리오'!$I$2-'d_시나리오'!$H$2)),'d_시나리오'!$J$2-SQRT((1-A1892)*('d_시나리오'!$J$2-'d_시나리오'!$H$2)*('d_시나리오'!$J$2-'d_시나리오'!$I$2))))</f>
        <v/>
      </c>
      <c r="C1892">
        <f>BETAINV(RAND(),2,6)</f>
        <v/>
      </c>
      <c r="D1892">
        <f>INDEX('d_분포'!$A$2:$A$28,RANDBETWEEN(1,27))</f>
        <v/>
      </c>
      <c r="E1892">
        <f>INDEX('d_분포'!$C$2:$C$5,RANDBETWEEN(1,4))*(0.9+0.2*RAND())</f>
        <v/>
      </c>
      <c r="F1892">
        <f>RAND()</f>
        <v/>
      </c>
      <c r="G1892">
        <f>IF('d_시나리오'!$J$3='d_시나리오'!$H$3,'d_시나리오'!$I$3,IF(F1892&lt;('d_시나리오'!$I$3-'d_시나리오'!$H$3)/('d_시나리오'!$J$3-'d_시나리오'!$H$3),'d_시나리오'!$H$3+SQRT(F1892*('d_시나리오'!$J$3-'d_시나리오'!$H$3)*('d_시나리오'!$I$3-'d_시나리오'!$H$3)),'d_시나리오'!$J$3-SQRT((1-F1892)*('d_시나리오'!$J$3-'d_시나리오'!$H$3)*('d_시나리오'!$J$3-'d_시나리오'!$I$3))))</f>
        <v/>
      </c>
      <c r="H1892">
        <f>RAND()</f>
        <v/>
      </c>
      <c r="I1892">
        <f>IF('d_시나리오'!$J$4='d_시나리오'!$H$4,'d_시나리오'!$I$4,IF(H1892&lt;('d_시나리오'!$I$4-'d_시나리오'!$H$4)/('d_시나리오'!$J$4-'d_시나리오'!$H$4),'d_시나리오'!$H$4+SQRT(H1892*('d_시나리오'!$J$4-'d_시나리오'!$H$4)*('d_시나리오'!$I$4-'d_시나리오'!$H$4)),'d_시나리오'!$J$4-SQRT((1-H1892)*('d_시나리오'!$J$4-'d_시나리오'!$H$4)*('d_시나리오'!$J$4-'d_시나리오'!$I$4))))</f>
        <v/>
      </c>
      <c r="J1892">
        <f>RAND()</f>
        <v/>
      </c>
      <c r="K1892">
        <f>IF('d_시나리오'!$J$5='d_시나리오'!$H$5,'d_시나리오'!$I$5,IF(J1892&lt;('d_시나리오'!$I$5-'d_시나리오'!$H$5)/('d_시나리오'!$J$5-'d_시나리오'!$H$5),'d_시나리오'!$H$5+SQRT(J1892*('d_시나리오'!$J$5-'d_시나리오'!$H$5)*('d_시나리오'!$I$5-'d_시나리오'!$H$5)),'d_시나리오'!$J$5-SQRT((1-J1892)*('d_시나리오'!$J$5-'d_시나리오'!$H$5)*('d_시나리오'!$J$5-'d_시나리오'!$I$5))))</f>
        <v/>
      </c>
      <c r="L1892">
        <f>RAND()</f>
        <v/>
      </c>
      <c r="M1892">
        <f>IF('d_시나리오'!$J$6='d_시나리오'!$H$6,'d_시나리오'!$I$6,IF(L1892&lt;('d_시나리오'!$I$6-'d_시나리오'!$H$6)/('d_시나리오'!$J$6-'d_시나리오'!$H$6),'d_시나리오'!$H$6+SQRT(L1892*('d_시나리오'!$J$6-'d_시나리오'!$H$6)*('d_시나리오'!$I$6-'d_시나리오'!$H$6)),'d_시나리오'!$J$6-SQRT((1-L1892)*('d_시나리오'!$J$6-'d_시나리오'!$H$6)*('d_시나리오'!$J$6-'d_시나리오'!$I$6))))</f>
        <v/>
      </c>
      <c r="N1892">
        <f>INDEX('d_분포'!$B$2:$B$57,RANDBETWEEN(1,56))</f>
        <v/>
      </c>
      <c r="O1892">
        <f>BETAINV(RAND(),5,5)</f>
        <v/>
      </c>
      <c r="P1892">
        <f>'d_고정'!$B$1*'6_기대효과'!$H$7*('d_시나리오'!$I$7/'d_고정'!$B$2)*B1892</f>
        <v/>
      </c>
      <c r="Q1892">
        <f>P1892*C1892</f>
        <v/>
      </c>
      <c r="R1892">
        <f>P1892*E1892</f>
        <v/>
      </c>
      <c r="S1892">
        <f>R1892*G1892</f>
        <v/>
      </c>
      <c r="T1892">
        <f>Q1892+S1892</f>
        <v/>
      </c>
      <c r="U1892">
        <f>(Q1892*D1892+S1892*I1892)*(1-O1892)</f>
        <v/>
      </c>
      <c r="V1892">
        <f>(R1892*K1892*N1892+'d_고정'!$B$3*('6_기대효과'!$H$7/8)*N1892*'d_고정'!$B$10*M1892*('6_기대효과'!$K$7/'d_고정'!$B$9))*(1-O1892)</f>
        <v/>
      </c>
      <c r="W1892">
        <f>(S1892*I1892+R1892*MAX(K1892-'d_고정'!$B$10*M1892*('6_기대효과'!$K$7/'d_고정'!$B$9),0)*N1892)*(1-O1892)</f>
        <v/>
      </c>
      <c r="X1892">
        <f>U1892+V1892</f>
        <v/>
      </c>
      <c r="Y1892">
        <f>U1892/('d_고정'!$B$5*'6_기대효과'!$H$7/8)/'d_고정'!$B$6</f>
        <v/>
      </c>
      <c r="Z1892">
        <f>U1892/('d_고정'!$B$8*'6_기대효과'!$H$7/8)</f>
        <v/>
      </c>
    </row>
    <row r="1893">
      <c r="A1893">
        <f>RAND()</f>
        <v/>
      </c>
      <c r="B1893">
        <f>IF('d_시나리오'!$J$2='d_시나리오'!$H$2,'d_시나리오'!$I$2,IF(A1893&lt;('d_시나리오'!$I$2-'d_시나리오'!$H$2)/('d_시나리오'!$J$2-'d_시나리오'!$H$2),'d_시나리오'!$H$2+SQRT(A1893*('d_시나리오'!$J$2-'d_시나리오'!$H$2)*('d_시나리오'!$I$2-'d_시나리오'!$H$2)),'d_시나리오'!$J$2-SQRT((1-A1893)*('d_시나리오'!$J$2-'d_시나리오'!$H$2)*('d_시나리오'!$J$2-'d_시나리오'!$I$2))))</f>
        <v/>
      </c>
      <c r="C1893">
        <f>BETAINV(RAND(),2,6)</f>
        <v/>
      </c>
      <c r="D1893">
        <f>INDEX('d_분포'!$A$2:$A$28,RANDBETWEEN(1,27))</f>
        <v/>
      </c>
      <c r="E1893">
        <f>INDEX('d_분포'!$C$2:$C$5,RANDBETWEEN(1,4))*(0.9+0.2*RAND())</f>
        <v/>
      </c>
      <c r="F1893">
        <f>RAND()</f>
        <v/>
      </c>
      <c r="G1893">
        <f>IF('d_시나리오'!$J$3='d_시나리오'!$H$3,'d_시나리오'!$I$3,IF(F1893&lt;('d_시나리오'!$I$3-'d_시나리오'!$H$3)/('d_시나리오'!$J$3-'d_시나리오'!$H$3),'d_시나리오'!$H$3+SQRT(F1893*('d_시나리오'!$J$3-'d_시나리오'!$H$3)*('d_시나리오'!$I$3-'d_시나리오'!$H$3)),'d_시나리오'!$J$3-SQRT((1-F1893)*('d_시나리오'!$J$3-'d_시나리오'!$H$3)*('d_시나리오'!$J$3-'d_시나리오'!$I$3))))</f>
        <v/>
      </c>
      <c r="H1893">
        <f>RAND()</f>
        <v/>
      </c>
      <c r="I1893">
        <f>IF('d_시나리오'!$J$4='d_시나리오'!$H$4,'d_시나리오'!$I$4,IF(H1893&lt;('d_시나리오'!$I$4-'d_시나리오'!$H$4)/('d_시나리오'!$J$4-'d_시나리오'!$H$4),'d_시나리오'!$H$4+SQRT(H1893*('d_시나리오'!$J$4-'d_시나리오'!$H$4)*('d_시나리오'!$I$4-'d_시나리오'!$H$4)),'d_시나리오'!$J$4-SQRT((1-H1893)*('d_시나리오'!$J$4-'d_시나리오'!$H$4)*('d_시나리오'!$J$4-'d_시나리오'!$I$4))))</f>
        <v/>
      </c>
      <c r="J1893">
        <f>RAND()</f>
        <v/>
      </c>
      <c r="K1893">
        <f>IF('d_시나리오'!$J$5='d_시나리오'!$H$5,'d_시나리오'!$I$5,IF(J1893&lt;('d_시나리오'!$I$5-'d_시나리오'!$H$5)/('d_시나리오'!$J$5-'d_시나리오'!$H$5),'d_시나리오'!$H$5+SQRT(J1893*('d_시나리오'!$J$5-'d_시나리오'!$H$5)*('d_시나리오'!$I$5-'d_시나리오'!$H$5)),'d_시나리오'!$J$5-SQRT((1-J1893)*('d_시나리오'!$J$5-'d_시나리오'!$H$5)*('d_시나리오'!$J$5-'d_시나리오'!$I$5))))</f>
        <v/>
      </c>
      <c r="L1893">
        <f>RAND()</f>
        <v/>
      </c>
      <c r="M1893">
        <f>IF('d_시나리오'!$J$6='d_시나리오'!$H$6,'d_시나리오'!$I$6,IF(L1893&lt;('d_시나리오'!$I$6-'d_시나리오'!$H$6)/('d_시나리오'!$J$6-'d_시나리오'!$H$6),'d_시나리오'!$H$6+SQRT(L1893*('d_시나리오'!$J$6-'d_시나리오'!$H$6)*('d_시나리오'!$I$6-'d_시나리오'!$H$6)),'d_시나리오'!$J$6-SQRT((1-L1893)*('d_시나리오'!$J$6-'d_시나리오'!$H$6)*('d_시나리오'!$J$6-'d_시나리오'!$I$6))))</f>
        <v/>
      </c>
      <c r="N1893">
        <f>INDEX('d_분포'!$B$2:$B$57,RANDBETWEEN(1,56))</f>
        <v/>
      </c>
      <c r="O1893">
        <f>BETAINV(RAND(),5,5)</f>
        <v/>
      </c>
      <c r="P1893">
        <f>'d_고정'!$B$1*'6_기대효과'!$H$7*('d_시나리오'!$I$7/'d_고정'!$B$2)*B1893</f>
        <v/>
      </c>
      <c r="Q1893">
        <f>P1893*C1893</f>
        <v/>
      </c>
      <c r="R1893">
        <f>P1893*E1893</f>
        <v/>
      </c>
      <c r="S1893">
        <f>R1893*G1893</f>
        <v/>
      </c>
      <c r="T1893">
        <f>Q1893+S1893</f>
        <v/>
      </c>
      <c r="U1893">
        <f>(Q1893*D1893+S1893*I1893)*(1-O1893)</f>
        <v/>
      </c>
      <c r="V1893">
        <f>(R1893*K1893*N1893+'d_고정'!$B$3*('6_기대효과'!$H$7/8)*N1893*'d_고정'!$B$10*M1893*('6_기대효과'!$K$7/'d_고정'!$B$9))*(1-O1893)</f>
        <v/>
      </c>
      <c r="W1893">
        <f>(S1893*I1893+R1893*MAX(K1893-'d_고정'!$B$10*M1893*('6_기대효과'!$K$7/'d_고정'!$B$9),0)*N1893)*(1-O1893)</f>
        <v/>
      </c>
      <c r="X1893">
        <f>U1893+V1893</f>
        <v/>
      </c>
      <c r="Y1893">
        <f>U1893/('d_고정'!$B$5*'6_기대효과'!$H$7/8)/'d_고정'!$B$6</f>
        <v/>
      </c>
      <c r="Z1893">
        <f>U1893/('d_고정'!$B$8*'6_기대효과'!$H$7/8)</f>
        <v/>
      </c>
    </row>
    <row r="1894">
      <c r="A1894">
        <f>RAND()</f>
        <v/>
      </c>
      <c r="B1894">
        <f>IF('d_시나리오'!$J$2='d_시나리오'!$H$2,'d_시나리오'!$I$2,IF(A1894&lt;('d_시나리오'!$I$2-'d_시나리오'!$H$2)/('d_시나리오'!$J$2-'d_시나리오'!$H$2),'d_시나리오'!$H$2+SQRT(A1894*('d_시나리오'!$J$2-'d_시나리오'!$H$2)*('d_시나리오'!$I$2-'d_시나리오'!$H$2)),'d_시나리오'!$J$2-SQRT((1-A1894)*('d_시나리오'!$J$2-'d_시나리오'!$H$2)*('d_시나리오'!$J$2-'d_시나리오'!$I$2))))</f>
        <v/>
      </c>
      <c r="C1894">
        <f>BETAINV(RAND(),2,6)</f>
        <v/>
      </c>
      <c r="D1894">
        <f>INDEX('d_분포'!$A$2:$A$28,RANDBETWEEN(1,27))</f>
        <v/>
      </c>
      <c r="E1894">
        <f>INDEX('d_분포'!$C$2:$C$5,RANDBETWEEN(1,4))*(0.9+0.2*RAND())</f>
        <v/>
      </c>
      <c r="F1894">
        <f>RAND()</f>
        <v/>
      </c>
      <c r="G1894">
        <f>IF('d_시나리오'!$J$3='d_시나리오'!$H$3,'d_시나리오'!$I$3,IF(F1894&lt;('d_시나리오'!$I$3-'d_시나리오'!$H$3)/('d_시나리오'!$J$3-'d_시나리오'!$H$3),'d_시나리오'!$H$3+SQRT(F1894*('d_시나리오'!$J$3-'d_시나리오'!$H$3)*('d_시나리오'!$I$3-'d_시나리오'!$H$3)),'d_시나리오'!$J$3-SQRT((1-F1894)*('d_시나리오'!$J$3-'d_시나리오'!$H$3)*('d_시나리오'!$J$3-'d_시나리오'!$I$3))))</f>
        <v/>
      </c>
      <c r="H1894">
        <f>RAND()</f>
        <v/>
      </c>
      <c r="I1894">
        <f>IF('d_시나리오'!$J$4='d_시나리오'!$H$4,'d_시나리오'!$I$4,IF(H1894&lt;('d_시나리오'!$I$4-'d_시나리오'!$H$4)/('d_시나리오'!$J$4-'d_시나리오'!$H$4),'d_시나리오'!$H$4+SQRT(H1894*('d_시나리오'!$J$4-'d_시나리오'!$H$4)*('d_시나리오'!$I$4-'d_시나리오'!$H$4)),'d_시나리오'!$J$4-SQRT((1-H1894)*('d_시나리오'!$J$4-'d_시나리오'!$H$4)*('d_시나리오'!$J$4-'d_시나리오'!$I$4))))</f>
        <v/>
      </c>
      <c r="J1894">
        <f>RAND()</f>
        <v/>
      </c>
      <c r="K1894">
        <f>IF('d_시나리오'!$J$5='d_시나리오'!$H$5,'d_시나리오'!$I$5,IF(J1894&lt;('d_시나리오'!$I$5-'d_시나리오'!$H$5)/('d_시나리오'!$J$5-'d_시나리오'!$H$5),'d_시나리오'!$H$5+SQRT(J1894*('d_시나리오'!$J$5-'d_시나리오'!$H$5)*('d_시나리오'!$I$5-'d_시나리오'!$H$5)),'d_시나리오'!$J$5-SQRT((1-J1894)*('d_시나리오'!$J$5-'d_시나리오'!$H$5)*('d_시나리오'!$J$5-'d_시나리오'!$I$5))))</f>
        <v/>
      </c>
      <c r="L1894">
        <f>RAND()</f>
        <v/>
      </c>
      <c r="M1894">
        <f>IF('d_시나리오'!$J$6='d_시나리오'!$H$6,'d_시나리오'!$I$6,IF(L1894&lt;('d_시나리오'!$I$6-'d_시나리오'!$H$6)/('d_시나리오'!$J$6-'d_시나리오'!$H$6),'d_시나리오'!$H$6+SQRT(L1894*('d_시나리오'!$J$6-'d_시나리오'!$H$6)*('d_시나리오'!$I$6-'d_시나리오'!$H$6)),'d_시나리오'!$J$6-SQRT((1-L1894)*('d_시나리오'!$J$6-'d_시나리오'!$H$6)*('d_시나리오'!$J$6-'d_시나리오'!$I$6))))</f>
        <v/>
      </c>
      <c r="N1894">
        <f>INDEX('d_분포'!$B$2:$B$57,RANDBETWEEN(1,56))</f>
        <v/>
      </c>
      <c r="O1894">
        <f>BETAINV(RAND(),5,5)</f>
        <v/>
      </c>
      <c r="P1894">
        <f>'d_고정'!$B$1*'6_기대효과'!$H$7*('d_시나리오'!$I$7/'d_고정'!$B$2)*B1894</f>
        <v/>
      </c>
      <c r="Q1894">
        <f>P1894*C1894</f>
        <v/>
      </c>
      <c r="R1894">
        <f>P1894*E1894</f>
        <v/>
      </c>
      <c r="S1894">
        <f>R1894*G1894</f>
        <v/>
      </c>
      <c r="T1894">
        <f>Q1894+S1894</f>
        <v/>
      </c>
      <c r="U1894">
        <f>(Q1894*D1894+S1894*I1894)*(1-O1894)</f>
        <v/>
      </c>
      <c r="V1894">
        <f>(R1894*K1894*N1894+'d_고정'!$B$3*('6_기대효과'!$H$7/8)*N1894*'d_고정'!$B$10*M1894*('6_기대효과'!$K$7/'d_고정'!$B$9))*(1-O1894)</f>
        <v/>
      </c>
      <c r="W1894">
        <f>(S1894*I1894+R1894*MAX(K1894-'d_고정'!$B$10*M1894*('6_기대효과'!$K$7/'d_고정'!$B$9),0)*N1894)*(1-O1894)</f>
        <v/>
      </c>
      <c r="X1894">
        <f>U1894+V1894</f>
        <v/>
      </c>
      <c r="Y1894">
        <f>U1894/('d_고정'!$B$5*'6_기대효과'!$H$7/8)/'d_고정'!$B$6</f>
        <v/>
      </c>
      <c r="Z1894">
        <f>U1894/('d_고정'!$B$8*'6_기대효과'!$H$7/8)</f>
        <v/>
      </c>
    </row>
    <row r="1895">
      <c r="A1895">
        <f>RAND()</f>
        <v/>
      </c>
      <c r="B1895">
        <f>IF('d_시나리오'!$J$2='d_시나리오'!$H$2,'d_시나리오'!$I$2,IF(A1895&lt;('d_시나리오'!$I$2-'d_시나리오'!$H$2)/('d_시나리오'!$J$2-'d_시나리오'!$H$2),'d_시나리오'!$H$2+SQRT(A1895*('d_시나리오'!$J$2-'d_시나리오'!$H$2)*('d_시나리오'!$I$2-'d_시나리오'!$H$2)),'d_시나리오'!$J$2-SQRT((1-A1895)*('d_시나리오'!$J$2-'d_시나리오'!$H$2)*('d_시나리오'!$J$2-'d_시나리오'!$I$2))))</f>
        <v/>
      </c>
      <c r="C1895">
        <f>BETAINV(RAND(),2,6)</f>
        <v/>
      </c>
      <c r="D1895">
        <f>INDEX('d_분포'!$A$2:$A$28,RANDBETWEEN(1,27))</f>
        <v/>
      </c>
      <c r="E1895">
        <f>INDEX('d_분포'!$C$2:$C$5,RANDBETWEEN(1,4))*(0.9+0.2*RAND())</f>
        <v/>
      </c>
      <c r="F1895">
        <f>RAND()</f>
        <v/>
      </c>
      <c r="G1895">
        <f>IF('d_시나리오'!$J$3='d_시나리오'!$H$3,'d_시나리오'!$I$3,IF(F1895&lt;('d_시나리오'!$I$3-'d_시나리오'!$H$3)/('d_시나리오'!$J$3-'d_시나리오'!$H$3),'d_시나리오'!$H$3+SQRT(F1895*('d_시나리오'!$J$3-'d_시나리오'!$H$3)*('d_시나리오'!$I$3-'d_시나리오'!$H$3)),'d_시나리오'!$J$3-SQRT((1-F1895)*('d_시나리오'!$J$3-'d_시나리오'!$H$3)*('d_시나리오'!$J$3-'d_시나리오'!$I$3))))</f>
        <v/>
      </c>
      <c r="H1895">
        <f>RAND()</f>
        <v/>
      </c>
      <c r="I1895">
        <f>IF('d_시나리오'!$J$4='d_시나리오'!$H$4,'d_시나리오'!$I$4,IF(H1895&lt;('d_시나리오'!$I$4-'d_시나리오'!$H$4)/('d_시나리오'!$J$4-'d_시나리오'!$H$4),'d_시나리오'!$H$4+SQRT(H1895*('d_시나리오'!$J$4-'d_시나리오'!$H$4)*('d_시나리오'!$I$4-'d_시나리오'!$H$4)),'d_시나리오'!$J$4-SQRT((1-H1895)*('d_시나리오'!$J$4-'d_시나리오'!$H$4)*('d_시나리오'!$J$4-'d_시나리오'!$I$4))))</f>
        <v/>
      </c>
      <c r="J1895">
        <f>RAND()</f>
        <v/>
      </c>
      <c r="K1895">
        <f>IF('d_시나리오'!$J$5='d_시나리오'!$H$5,'d_시나리오'!$I$5,IF(J1895&lt;('d_시나리오'!$I$5-'d_시나리오'!$H$5)/('d_시나리오'!$J$5-'d_시나리오'!$H$5),'d_시나리오'!$H$5+SQRT(J1895*('d_시나리오'!$J$5-'d_시나리오'!$H$5)*('d_시나리오'!$I$5-'d_시나리오'!$H$5)),'d_시나리오'!$J$5-SQRT((1-J1895)*('d_시나리오'!$J$5-'d_시나리오'!$H$5)*('d_시나리오'!$J$5-'d_시나리오'!$I$5))))</f>
        <v/>
      </c>
      <c r="L1895">
        <f>RAND()</f>
        <v/>
      </c>
      <c r="M1895">
        <f>IF('d_시나리오'!$J$6='d_시나리오'!$H$6,'d_시나리오'!$I$6,IF(L1895&lt;('d_시나리오'!$I$6-'d_시나리오'!$H$6)/('d_시나리오'!$J$6-'d_시나리오'!$H$6),'d_시나리오'!$H$6+SQRT(L1895*('d_시나리오'!$J$6-'d_시나리오'!$H$6)*('d_시나리오'!$I$6-'d_시나리오'!$H$6)),'d_시나리오'!$J$6-SQRT((1-L1895)*('d_시나리오'!$J$6-'d_시나리오'!$H$6)*('d_시나리오'!$J$6-'d_시나리오'!$I$6))))</f>
        <v/>
      </c>
      <c r="N1895">
        <f>INDEX('d_분포'!$B$2:$B$57,RANDBETWEEN(1,56))</f>
        <v/>
      </c>
      <c r="O1895">
        <f>BETAINV(RAND(),5,5)</f>
        <v/>
      </c>
      <c r="P1895">
        <f>'d_고정'!$B$1*'6_기대효과'!$H$7*('d_시나리오'!$I$7/'d_고정'!$B$2)*B1895</f>
        <v/>
      </c>
      <c r="Q1895">
        <f>P1895*C1895</f>
        <v/>
      </c>
      <c r="R1895">
        <f>P1895*E1895</f>
        <v/>
      </c>
      <c r="S1895">
        <f>R1895*G1895</f>
        <v/>
      </c>
      <c r="T1895">
        <f>Q1895+S1895</f>
        <v/>
      </c>
      <c r="U1895">
        <f>(Q1895*D1895+S1895*I1895)*(1-O1895)</f>
        <v/>
      </c>
      <c r="V1895">
        <f>(R1895*K1895*N1895+'d_고정'!$B$3*('6_기대효과'!$H$7/8)*N1895*'d_고정'!$B$10*M1895*('6_기대효과'!$K$7/'d_고정'!$B$9))*(1-O1895)</f>
        <v/>
      </c>
      <c r="W1895">
        <f>(S1895*I1895+R1895*MAX(K1895-'d_고정'!$B$10*M1895*('6_기대효과'!$K$7/'d_고정'!$B$9),0)*N1895)*(1-O1895)</f>
        <v/>
      </c>
      <c r="X1895">
        <f>U1895+V1895</f>
        <v/>
      </c>
      <c r="Y1895">
        <f>U1895/('d_고정'!$B$5*'6_기대효과'!$H$7/8)/'d_고정'!$B$6</f>
        <v/>
      </c>
      <c r="Z1895">
        <f>U1895/('d_고정'!$B$8*'6_기대효과'!$H$7/8)</f>
        <v/>
      </c>
    </row>
    <row r="1896">
      <c r="A1896">
        <f>RAND()</f>
        <v/>
      </c>
      <c r="B1896">
        <f>IF('d_시나리오'!$J$2='d_시나리오'!$H$2,'d_시나리오'!$I$2,IF(A1896&lt;('d_시나리오'!$I$2-'d_시나리오'!$H$2)/('d_시나리오'!$J$2-'d_시나리오'!$H$2),'d_시나리오'!$H$2+SQRT(A1896*('d_시나리오'!$J$2-'d_시나리오'!$H$2)*('d_시나리오'!$I$2-'d_시나리오'!$H$2)),'d_시나리오'!$J$2-SQRT((1-A1896)*('d_시나리오'!$J$2-'d_시나리오'!$H$2)*('d_시나리오'!$J$2-'d_시나리오'!$I$2))))</f>
        <v/>
      </c>
      <c r="C1896">
        <f>BETAINV(RAND(),2,6)</f>
        <v/>
      </c>
      <c r="D1896">
        <f>INDEX('d_분포'!$A$2:$A$28,RANDBETWEEN(1,27))</f>
        <v/>
      </c>
      <c r="E1896">
        <f>INDEX('d_분포'!$C$2:$C$5,RANDBETWEEN(1,4))*(0.9+0.2*RAND())</f>
        <v/>
      </c>
      <c r="F1896">
        <f>RAND()</f>
        <v/>
      </c>
      <c r="G1896">
        <f>IF('d_시나리오'!$J$3='d_시나리오'!$H$3,'d_시나리오'!$I$3,IF(F1896&lt;('d_시나리오'!$I$3-'d_시나리오'!$H$3)/('d_시나리오'!$J$3-'d_시나리오'!$H$3),'d_시나리오'!$H$3+SQRT(F1896*('d_시나리오'!$J$3-'d_시나리오'!$H$3)*('d_시나리오'!$I$3-'d_시나리오'!$H$3)),'d_시나리오'!$J$3-SQRT((1-F1896)*('d_시나리오'!$J$3-'d_시나리오'!$H$3)*('d_시나리오'!$J$3-'d_시나리오'!$I$3))))</f>
        <v/>
      </c>
      <c r="H1896">
        <f>RAND()</f>
        <v/>
      </c>
      <c r="I1896">
        <f>IF('d_시나리오'!$J$4='d_시나리오'!$H$4,'d_시나리오'!$I$4,IF(H1896&lt;('d_시나리오'!$I$4-'d_시나리오'!$H$4)/('d_시나리오'!$J$4-'d_시나리오'!$H$4),'d_시나리오'!$H$4+SQRT(H1896*('d_시나리오'!$J$4-'d_시나리오'!$H$4)*('d_시나리오'!$I$4-'d_시나리오'!$H$4)),'d_시나리오'!$J$4-SQRT((1-H1896)*('d_시나리오'!$J$4-'d_시나리오'!$H$4)*('d_시나리오'!$J$4-'d_시나리오'!$I$4))))</f>
        <v/>
      </c>
      <c r="J1896">
        <f>RAND()</f>
        <v/>
      </c>
      <c r="K1896">
        <f>IF('d_시나리오'!$J$5='d_시나리오'!$H$5,'d_시나리오'!$I$5,IF(J1896&lt;('d_시나리오'!$I$5-'d_시나리오'!$H$5)/('d_시나리오'!$J$5-'d_시나리오'!$H$5),'d_시나리오'!$H$5+SQRT(J1896*('d_시나리오'!$J$5-'d_시나리오'!$H$5)*('d_시나리오'!$I$5-'d_시나리오'!$H$5)),'d_시나리오'!$J$5-SQRT((1-J1896)*('d_시나리오'!$J$5-'d_시나리오'!$H$5)*('d_시나리오'!$J$5-'d_시나리오'!$I$5))))</f>
        <v/>
      </c>
      <c r="L1896">
        <f>RAND()</f>
        <v/>
      </c>
      <c r="M1896">
        <f>IF('d_시나리오'!$J$6='d_시나리오'!$H$6,'d_시나리오'!$I$6,IF(L1896&lt;('d_시나리오'!$I$6-'d_시나리오'!$H$6)/('d_시나리오'!$J$6-'d_시나리오'!$H$6),'d_시나리오'!$H$6+SQRT(L1896*('d_시나리오'!$J$6-'d_시나리오'!$H$6)*('d_시나리오'!$I$6-'d_시나리오'!$H$6)),'d_시나리오'!$J$6-SQRT((1-L1896)*('d_시나리오'!$J$6-'d_시나리오'!$H$6)*('d_시나리오'!$J$6-'d_시나리오'!$I$6))))</f>
        <v/>
      </c>
      <c r="N1896">
        <f>INDEX('d_분포'!$B$2:$B$57,RANDBETWEEN(1,56))</f>
        <v/>
      </c>
      <c r="O1896">
        <f>BETAINV(RAND(),5,5)</f>
        <v/>
      </c>
      <c r="P1896">
        <f>'d_고정'!$B$1*'6_기대효과'!$H$7*('d_시나리오'!$I$7/'d_고정'!$B$2)*B1896</f>
        <v/>
      </c>
      <c r="Q1896">
        <f>P1896*C1896</f>
        <v/>
      </c>
      <c r="R1896">
        <f>P1896*E1896</f>
        <v/>
      </c>
      <c r="S1896">
        <f>R1896*G1896</f>
        <v/>
      </c>
      <c r="T1896">
        <f>Q1896+S1896</f>
        <v/>
      </c>
      <c r="U1896">
        <f>(Q1896*D1896+S1896*I1896)*(1-O1896)</f>
        <v/>
      </c>
      <c r="V1896">
        <f>(R1896*K1896*N1896+'d_고정'!$B$3*('6_기대효과'!$H$7/8)*N1896*'d_고정'!$B$10*M1896*('6_기대효과'!$K$7/'d_고정'!$B$9))*(1-O1896)</f>
        <v/>
      </c>
      <c r="W1896">
        <f>(S1896*I1896+R1896*MAX(K1896-'d_고정'!$B$10*M1896*('6_기대효과'!$K$7/'d_고정'!$B$9),0)*N1896)*(1-O1896)</f>
        <v/>
      </c>
      <c r="X1896">
        <f>U1896+V1896</f>
        <v/>
      </c>
      <c r="Y1896">
        <f>U1896/('d_고정'!$B$5*'6_기대효과'!$H$7/8)/'d_고정'!$B$6</f>
        <v/>
      </c>
      <c r="Z1896">
        <f>U1896/('d_고정'!$B$8*'6_기대효과'!$H$7/8)</f>
        <v/>
      </c>
    </row>
    <row r="1897">
      <c r="A1897">
        <f>RAND()</f>
        <v/>
      </c>
      <c r="B1897">
        <f>IF('d_시나리오'!$J$2='d_시나리오'!$H$2,'d_시나리오'!$I$2,IF(A1897&lt;('d_시나리오'!$I$2-'d_시나리오'!$H$2)/('d_시나리오'!$J$2-'d_시나리오'!$H$2),'d_시나리오'!$H$2+SQRT(A1897*('d_시나리오'!$J$2-'d_시나리오'!$H$2)*('d_시나리오'!$I$2-'d_시나리오'!$H$2)),'d_시나리오'!$J$2-SQRT((1-A1897)*('d_시나리오'!$J$2-'d_시나리오'!$H$2)*('d_시나리오'!$J$2-'d_시나리오'!$I$2))))</f>
        <v/>
      </c>
      <c r="C1897">
        <f>BETAINV(RAND(),2,6)</f>
        <v/>
      </c>
      <c r="D1897">
        <f>INDEX('d_분포'!$A$2:$A$28,RANDBETWEEN(1,27))</f>
        <v/>
      </c>
      <c r="E1897">
        <f>INDEX('d_분포'!$C$2:$C$5,RANDBETWEEN(1,4))*(0.9+0.2*RAND())</f>
        <v/>
      </c>
      <c r="F1897">
        <f>RAND()</f>
        <v/>
      </c>
      <c r="G1897">
        <f>IF('d_시나리오'!$J$3='d_시나리오'!$H$3,'d_시나리오'!$I$3,IF(F1897&lt;('d_시나리오'!$I$3-'d_시나리오'!$H$3)/('d_시나리오'!$J$3-'d_시나리오'!$H$3),'d_시나리오'!$H$3+SQRT(F1897*('d_시나리오'!$J$3-'d_시나리오'!$H$3)*('d_시나리오'!$I$3-'d_시나리오'!$H$3)),'d_시나리오'!$J$3-SQRT((1-F1897)*('d_시나리오'!$J$3-'d_시나리오'!$H$3)*('d_시나리오'!$J$3-'d_시나리오'!$I$3))))</f>
        <v/>
      </c>
      <c r="H1897">
        <f>RAND()</f>
        <v/>
      </c>
      <c r="I1897">
        <f>IF('d_시나리오'!$J$4='d_시나리오'!$H$4,'d_시나리오'!$I$4,IF(H1897&lt;('d_시나리오'!$I$4-'d_시나리오'!$H$4)/('d_시나리오'!$J$4-'d_시나리오'!$H$4),'d_시나리오'!$H$4+SQRT(H1897*('d_시나리오'!$J$4-'d_시나리오'!$H$4)*('d_시나리오'!$I$4-'d_시나리오'!$H$4)),'d_시나리오'!$J$4-SQRT((1-H1897)*('d_시나리오'!$J$4-'d_시나리오'!$H$4)*('d_시나리오'!$J$4-'d_시나리오'!$I$4))))</f>
        <v/>
      </c>
      <c r="J1897">
        <f>RAND()</f>
        <v/>
      </c>
      <c r="K1897">
        <f>IF('d_시나리오'!$J$5='d_시나리오'!$H$5,'d_시나리오'!$I$5,IF(J1897&lt;('d_시나리오'!$I$5-'d_시나리오'!$H$5)/('d_시나리오'!$J$5-'d_시나리오'!$H$5),'d_시나리오'!$H$5+SQRT(J1897*('d_시나리오'!$J$5-'d_시나리오'!$H$5)*('d_시나리오'!$I$5-'d_시나리오'!$H$5)),'d_시나리오'!$J$5-SQRT((1-J1897)*('d_시나리오'!$J$5-'d_시나리오'!$H$5)*('d_시나리오'!$J$5-'d_시나리오'!$I$5))))</f>
        <v/>
      </c>
      <c r="L1897">
        <f>RAND()</f>
        <v/>
      </c>
      <c r="M1897">
        <f>IF('d_시나리오'!$J$6='d_시나리오'!$H$6,'d_시나리오'!$I$6,IF(L1897&lt;('d_시나리오'!$I$6-'d_시나리오'!$H$6)/('d_시나리오'!$J$6-'d_시나리오'!$H$6),'d_시나리오'!$H$6+SQRT(L1897*('d_시나리오'!$J$6-'d_시나리오'!$H$6)*('d_시나리오'!$I$6-'d_시나리오'!$H$6)),'d_시나리오'!$J$6-SQRT((1-L1897)*('d_시나리오'!$J$6-'d_시나리오'!$H$6)*('d_시나리오'!$J$6-'d_시나리오'!$I$6))))</f>
        <v/>
      </c>
      <c r="N1897">
        <f>INDEX('d_분포'!$B$2:$B$57,RANDBETWEEN(1,56))</f>
        <v/>
      </c>
      <c r="O1897">
        <f>BETAINV(RAND(),5,5)</f>
        <v/>
      </c>
      <c r="P1897">
        <f>'d_고정'!$B$1*'6_기대효과'!$H$7*('d_시나리오'!$I$7/'d_고정'!$B$2)*B1897</f>
        <v/>
      </c>
      <c r="Q1897">
        <f>P1897*C1897</f>
        <v/>
      </c>
      <c r="R1897">
        <f>P1897*E1897</f>
        <v/>
      </c>
      <c r="S1897">
        <f>R1897*G1897</f>
        <v/>
      </c>
      <c r="T1897">
        <f>Q1897+S1897</f>
        <v/>
      </c>
      <c r="U1897">
        <f>(Q1897*D1897+S1897*I1897)*(1-O1897)</f>
        <v/>
      </c>
      <c r="V1897">
        <f>(R1897*K1897*N1897+'d_고정'!$B$3*('6_기대효과'!$H$7/8)*N1897*'d_고정'!$B$10*M1897*('6_기대효과'!$K$7/'d_고정'!$B$9))*(1-O1897)</f>
        <v/>
      </c>
      <c r="W1897">
        <f>(S1897*I1897+R1897*MAX(K1897-'d_고정'!$B$10*M1897*('6_기대효과'!$K$7/'d_고정'!$B$9),0)*N1897)*(1-O1897)</f>
        <v/>
      </c>
      <c r="X1897">
        <f>U1897+V1897</f>
        <v/>
      </c>
      <c r="Y1897">
        <f>U1897/('d_고정'!$B$5*'6_기대효과'!$H$7/8)/'d_고정'!$B$6</f>
        <v/>
      </c>
      <c r="Z1897">
        <f>U1897/('d_고정'!$B$8*'6_기대효과'!$H$7/8)</f>
        <v/>
      </c>
    </row>
    <row r="1898">
      <c r="A1898">
        <f>RAND()</f>
        <v/>
      </c>
      <c r="B1898">
        <f>IF('d_시나리오'!$J$2='d_시나리오'!$H$2,'d_시나리오'!$I$2,IF(A1898&lt;('d_시나리오'!$I$2-'d_시나리오'!$H$2)/('d_시나리오'!$J$2-'d_시나리오'!$H$2),'d_시나리오'!$H$2+SQRT(A1898*('d_시나리오'!$J$2-'d_시나리오'!$H$2)*('d_시나리오'!$I$2-'d_시나리오'!$H$2)),'d_시나리오'!$J$2-SQRT((1-A1898)*('d_시나리오'!$J$2-'d_시나리오'!$H$2)*('d_시나리오'!$J$2-'d_시나리오'!$I$2))))</f>
        <v/>
      </c>
      <c r="C1898">
        <f>BETAINV(RAND(),2,6)</f>
        <v/>
      </c>
      <c r="D1898">
        <f>INDEX('d_분포'!$A$2:$A$28,RANDBETWEEN(1,27))</f>
        <v/>
      </c>
      <c r="E1898">
        <f>INDEX('d_분포'!$C$2:$C$5,RANDBETWEEN(1,4))*(0.9+0.2*RAND())</f>
        <v/>
      </c>
      <c r="F1898">
        <f>RAND()</f>
        <v/>
      </c>
      <c r="G1898">
        <f>IF('d_시나리오'!$J$3='d_시나리오'!$H$3,'d_시나리오'!$I$3,IF(F1898&lt;('d_시나리오'!$I$3-'d_시나리오'!$H$3)/('d_시나리오'!$J$3-'d_시나리오'!$H$3),'d_시나리오'!$H$3+SQRT(F1898*('d_시나리오'!$J$3-'d_시나리오'!$H$3)*('d_시나리오'!$I$3-'d_시나리오'!$H$3)),'d_시나리오'!$J$3-SQRT((1-F1898)*('d_시나리오'!$J$3-'d_시나리오'!$H$3)*('d_시나리오'!$J$3-'d_시나리오'!$I$3))))</f>
        <v/>
      </c>
      <c r="H1898">
        <f>RAND()</f>
        <v/>
      </c>
      <c r="I1898">
        <f>IF('d_시나리오'!$J$4='d_시나리오'!$H$4,'d_시나리오'!$I$4,IF(H1898&lt;('d_시나리오'!$I$4-'d_시나리오'!$H$4)/('d_시나리오'!$J$4-'d_시나리오'!$H$4),'d_시나리오'!$H$4+SQRT(H1898*('d_시나리오'!$J$4-'d_시나리오'!$H$4)*('d_시나리오'!$I$4-'d_시나리오'!$H$4)),'d_시나리오'!$J$4-SQRT((1-H1898)*('d_시나리오'!$J$4-'d_시나리오'!$H$4)*('d_시나리오'!$J$4-'d_시나리오'!$I$4))))</f>
        <v/>
      </c>
      <c r="J1898">
        <f>RAND()</f>
        <v/>
      </c>
      <c r="K1898">
        <f>IF('d_시나리오'!$J$5='d_시나리오'!$H$5,'d_시나리오'!$I$5,IF(J1898&lt;('d_시나리오'!$I$5-'d_시나리오'!$H$5)/('d_시나리오'!$J$5-'d_시나리오'!$H$5),'d_시나리오'!$H$5+SQRT(J1898*('d_시나리오'!$J$5-'d_시나리오'!$H$5)*('d_시나리오'!$I$5-'d_시나리오'!$H$5)),'d_시나리오'!$J$5-SQRT((1-J1898)*('d_시나리오'!$J$5-'d_시나리오'!$H$5)*('d_시나리오'!$J$5-'d_시나리오'!$I$5))))</f>
        <v/>
      </c>
      <c r="L1898">
        <f>RAND()</f>
        <v/>
      </c>
      <c r="M1898">
        <f>IF('d_시나리오'!$J$6='d_시나리오'!$H$6,'d_시나리오'!$I$6,IF(L1898&lt;('d_시나리오'!$I$6-'d_시나리오'!$H$6)/('d_시나리오'!$J$6-'d_시나리오'!$H$6),'d_시나리오'!$H$6+SQRT(L1898*('d_시나리오'!$J$6-'d_시나리오'!$H$6)*('d_시나리오'!$I$6-'d_시나리오'!$H$6)),'d_시나리오'!$J$6-SQRT((1-L1898)*('d_시나리오'!$J$6-'d_시나리오'!$H$6)*('d_시나리오'!$J$6-'d_시나리오'!$I$6))))</f>
        <v/>
      </c>
      <c r="N1898">
        <f>INDEX('d_분포'!$B$2:$B$57,RANDBETWEEN(1,56))</f>
        <v/>
      </c>
      <c r="O1898">
        <f>BETAINV(RAND(),5,5)</f>
        <v/>
      </c>
      <c r="P1898">
        <f>'d_고정'!$B$1*'6_기대효과'!$H$7*('d_시나리오'!$I$7/'d_고정'!$B$2)*B1898</f>
        <v/>
      </c>
      <c r="Q1898">
        <f>P1898*C1898</f>
        <v/>
      </c>
      <c r="R1898">
        <f>P1898*E1898</f>
        <v/>
      </c>
      <c r="S1898">
        <f>R1898*G1898</f>
        <v/>
      </c>
      <c r="T1898">
        <f>Q1898+S1898</f>
        <v/>
      </c>
      <c r="U1898">
        <f>(Q1898*D1898+S1898*I1898)*(1-O1898)</f>
        <v/>
      </c>
      <c r="V1898">
        <f>(R1898*K1898*N1898+'d_고정'!$B$3*('6_기대효과'!$H$7/8)*N1898*'d_고정'!$B$10*M1898*('6_기대효과'!$K$7/'d_고정'!$B$9))*(1-O1898)</f>
        <v/>
      </c>
      <c r="W1898">
        <f>(S1898*I1898+R1898*MAX(K1898-'d_고정'!$B$10*M1898*('6_기대효과'!$K$7/'d_고정'!$B$9),0)*N1898)*(1-O1898)</f>
        <v/>
      </c>
      <c r="X1898">
        <f>U1898+V1898</f>
        <v/>
      </c>
      <c r="Y1898">
        <f>U1898/('d_고정'!$B$5*'6_기대효과'!$H$7/8)/'d_고정'!$B$6</f>
        <v/>
      </c>
      <c r="Z1898">
        <f>U1898/('d_고정'!$B$8*'6_기대효과'!$H$7/8)</f>
        <v/>
      </c>
    </row>
    <row r="1899">
      <c r="A1899">
        <f>RAND()</f>
        <v/>
      </c>
      <c r="B1899">
        <f>IF('d_시나리오'!$J$2='d_시나리오'!$H$2,'d_시나리오'!$I$2,IF(A1899&lt;('d_시나리오'!$I$2-'d_시나리오'!$H$2)/('d_시나리오'!$J$2-'d_시나리오'!$H$2),'d_시나리오'!$H$2+SQRT(A1899*('d_시나리오'!$J$2-'d_시나리오'!$H$2)*('d_시나리오'!$I$2-'d_시나리오'!$H$2)),'d_시나리오'!$J$2-SQRT((1-A1899)*('d_시나리오'!$J$2-'d_시나리오'!$H$2)*('d_시나리오'!$J$2-'d_시나리오'!$I$2))))</f>
        <v/>
      </c>
      <c r="C1899">
        <f>BETAINV(RAND(),2,6)</f>
        <v/>
      </c>
      <c r="D1899">
        <f>INDEX('d_분포'!$A$2:$A$28,RANDBETWEEN(1,27))</f>
        <v/>
      </c>
      <c r="E1899">
        <f>INDEX('d_분포'!$C$2:$C$5,RANDBETWEEN(1,4))*(0.9+0.2*RAND())</f>
        <v/>
      </c>
      <c r="F1899">
        <f>RAND()</f>
        <v/>
      </c>
      <c r="G1899">
        <f>IF('d_시나리오'!$J$3='d_시나리오'!$H$3,'d_시나리오'!$I$3,IF(F1899&lt;('d_시나리오'!$I$3-'d_시나리오'!$H$3)/('d_시나리오'!$J$3-'d_시나리오'!$H$3),'d_시나리오'!$H$3+SQRT(F1899*('d_시나리오'!$J$3-'d_시나리오'!$H$3)*('d_시나리오'!$I$3-'d_시나리오'!$H$3)),'d_시나리오'!$J$3-SQRT((1-F1899)*('d_시나리오'!$J$3-'d_시나리오'!$H$3)*('d_시나리오'!$J$3-'d_시나리오'!$I$3))))</f>
        <v/>
      </c>
      <c r="H1899">
        <f>RAND()</f>
        <v/>
      </c>
      <c r="I1899">
        <f>IF('d_시나리오'!$J$4='d_시나리오'!$H$4,'d_시나리오'!$I$4,IF(H1899&lt;('d_시나리오'!$I$4-'d_시나리오'!$H$4)/('d_시나리오'!$J$4-'d_시나리오'!$H$4),'d_시나리오'!$H$4+SQRT(H1899*('d_시나리오'!$J$4-'d_시나리오'!$H$4)*('d_시나리오'!$I$4-'d_시나리오'!$H$4)),'d_시나리오'!$J$4-SQRT((1-H1899)*('d_시나리오'!$J$4-'d_시나리오'!$H$4)*('d_시나리오'!$J$4-'d_시나리오'!$I$4))))</f>
        <v/>
      </c>
      <c r="J1899">
        <f>RAND()</f>
        <v/>
      </c>
      <c r="K1899">
        <f>IF('d_시나리오'!$J$5='d_시나리오'!$H$5,'d_시나리오'!$I$5,IF(J1899&lt;('d_시나리오'!$I$5-'d_시나리오'!$H$5)/('d_시나리오'!$J$5-'d_시나리오'!$H$5),'d_시나리오'!$H$5+SQRT(J1899*('d_시나리오'!$J$5-'d_시나리오'!$H$5)*('d_시나리오'!$I$5-'d_시나리오'!$H$5)),'d_시나리오'!$J$5-SQRT((1-J1899)*('d_시나리오'!$J$5-'d_시나리오'!$H$5)*('d_시나리오'!$J$5-'d_시나리오'!$I$5))))</f>
        <v/>
      </c>
      <c r="L1899">
        <f>RAND()</f>
        <v/>
      </c>
      <c r="M1899">
        <f>IF('d_시나리오'!$J$6='d_시나리오'!$H$6,'d_시나리오'!$I$6,IF(L1899&lt;('d_시나리오'!$I$6-'d_시나리오'!$H$6)/('d_시나리오'!$J$6-'d_시나리오'!$H$6),'d_시나리오'!$H$6+SQRT(L1899*('d_시나리오'!$J$6-'d_시나리오'!$H$6)*('d_시나리오'!$I$6-'d_시나리오'!$H$6)),'d_시나리오'!$J$6-SQRT((1-L1899)*('d_시나리오'!$J$6-'d_시나리오'!$H$6)*('d_시나리오'!$J$6-'d_시나리오'!$I$6))))</f>
        <v/>
      </c>
      <c r="N1899">
        <f>INDEX('d_분포'!$B$2:$B$57,RANDBETWEEN(1,56))</f>
        <v/>
      </c>
      <c r="O1899">
        <f>BETAINV(RAND(),5,5)</f>
        <v/>
      </c>
      <c r="P1899">
        <f>'d_고정'!$B$1*'6_기대효과'!$H$7*('d_시나리오'!$I$7/'d_고정'!$B$2)*B1899</f>
        <v/>
      </c>
      <c r="Q1899">
        <f>P1899*C1899</f>
        <v/>
      </c>
      <c r="R1899">
        <f>P1899*E1899</f>
        <v/>
      </c>
      <c r="S1899">
        <f>R1899*G1899</f>
        <v/>
      </c>
      <c r="T1899">
        <f>Q1899+S1899</f>
        <v/>
      </c>
      <c r="U1899">
        <f>(Q1899*D1899+S1899*I1899)*(1-O1899)</f>
        <v/>
      </c>
      <c r="V1899">
        <f>(R1899*K1899*N1899+'d_고정'!$B$3*('6_기대효과'!$H$7/8)*N1899*'d_고정'!$B$10*M1899*('6_기대효과'!$K$7/'d_고정'!$B$9))*(1-O1899)</f>
        <v/>
      </c>
      <c r="W1899">
        <f>(S1899*I1899+R1899*MAX(K1899-'d_고정'!$B$10*M1899*('6_기대효과'!$K$7/'d_고정'!$B$9),0)*N1899)*(1-O1899)</f>
        <v/>
      </c>
      <c r="X1899">
        <f>U1899+V1899</f>
        <v/>
      </c>
      <c r="Y1899">
        <f>U1899/('d_고정'!$B$5*'6_기대효과'!$H$7/8)/'d_고정'!$B$6</f>
        <v/>
      </c>
      <c r="Z1899">
        <f>U1899/('d_고정'!$B$8*'6_기대효과'!$H$7/8)</f>
        <v/>
      </c>
    </row>
    <row r="1900">
      <c r="A1900">
        <f>RAND()</f>
        <v/>
      </c>
      <c r="B1900">
        <f>IF('d_시나리오'!$J$2='d_시나리오'!$H$2,'d_시나리오'!$I$2,IF(A1900&lt;('d_시나리오'!$I$2-'d_시나리오'!$H$2)/('d_시나리오'!$J$2-'d_시나리오'!$H$2),'d_시나리오'!$H$2+SQRT(A1900*('d_시나리오'!$J$2-'d_시나리오'!$H$2)*('d_시나리오'!$I$2-'d_시나리오'!$H$2)),'d_시나리오'!$J$2-SQRT((1-A1900)*('d_시나리오'!$J$2-'d_시나리오'!$H$2)*('d_시나리오'!$J$2-'d_시나리오'!$I$2))))</f>
        <v/>
      </c>
      <c r="C1900">
        <f>BETAINV(RAND(),2,6)</f>
        <v/>
      </c>
      <c r="D1900">
        <f>INDEX('d_분포'!$A$2:$A$28,RANDBETWEEN(1,27))</f>
        <v/>
      </c>
      <c r="E1900">
        <f>INDEX('d_분포'!$C$2:$C$5,RANDBETWEEN(1,4))*(0.9+0.2*RAND())</f>
        <v/>
      </c>
      <c r="F1900">
        <f>RAND()</f>
        <v/>
      </c>
      <c r="G1900">
        <f>IF('d_시나리오'!$J$3='d_시나리오'!$H$3,'d_시나리오'!$I$3,IF(F1900&lt;('d_시나리오'!$I$3-'d_시나리오'!$H$3)/('d_시나리오'!$J$3-'d_시나리오'!$H$3),'d_시나리오'!$H$3+SQRT(F1900*('d_시나리오'!$J$3-'d_시나리오'!$H$3)*('d_시나리오'!$I$3-'d_시나리오'!$H$3)),'d_시나리오'!$J$3-SQRT((1-F1900)*('d_시나리오'!$J$3-'d_시나리오'!$H$3)*('d_시나리오'!$J$3-'d_시나리오'!$I$3))))</f>
        <v/>
      </c>
      <c r="H1900">
        <f>RAND()</f>
        <v/>
      </c>
      <c r="I1900">
        <f>IF('d_시나리오'!$J$4='d_시나리오'!$H$4,'d_시나리오'!$I$4,IF(H1900&lt;('d_시나리오'!$I$4-'d_시나리오'!$H$4)/('d_시나리오'!$J$4-'d_시나리오'!$H$4),'d_시나리오'!$H$4+SQRT(H1900*('d_시나리오'!$J$4-'d_시나리오'!$H$4)*('d_시나리오'!$I$4-'d_시나리오'!$H$4)),'d_시나리오'!$J$4-SQRT((1-H1900)*('d_시나리오'!$J$4-'d_시나리오'!$H$4)*('d_시나리오'!$J$4-'d_시나리오'!$I$4))))</f>
        <v/>
      </c>
      <c r="J1900">
        <f>RAND()</f>
        <v/>
      </c>
      <c r="K1900">
        <f>IF('d_시나리오'!$J$5='d_시나리오'!$H$5,'d_시나리오'!$I$5,IF(J1900&lt;('d_시나리오'!$I$5-'d_시나리오'!$H$5)/('d_시나리오'!$J$5-'d_시나리오'!$H$5),'d_시나리오'!$H$5+SQRT(J1900*('d_시나리오'!$J$5-'d_시나리오'!$H$5)*('d_시나리오'!$I$5-'d_시나리오'!$H$5)),'d_시나리오'!$J$5-SQRT((1-J1900)*('d_시나리오'!$J$5-'d_시나리오'!$H$5)*('d_시나리오'!$J$5-'d_시나리오'!$I$5))))</f>
        <v/>
      </c>
      <c r="L1900">
        <f>RAND()</f>
        <v/>
      </c>
      <c r="M1900">
        <f>IF('d_시나리오'!$J$6='d_시나리오'!$H$6,'d_시나리오'!$I$6,IF(L1900&lt;('d_시나리오'!$I$6-'d_시나리오'!$H$6)/('d_시나리오'!$J$6-'d_시나리오'!$H$6),'d_시나리오'!$H$6+SQRT(L1900*('d_시나리오'!$J$6-'d_시나리오'!$H$6)*('d_시나리오'!$I$6-'d_시나리오'!$H$6)),'d_시나리오'!$J$6-SQRT((1-L1900)*('d_시나리오'!$J$6-'d_시나리오'!$H$6)*('d_시나리오'!$J$6-'d_시나리오'!$I$6))))</f>
        <v/>
      </c>
      <c r="N1900">
        <f>INDEX('d_분포'!$B$2:$B$57,RANDBETWEEN(1,56))</f>
        <v/>
      </c>
      <c r="O1900">
        <f>BETAINV(RAND(),5,5)</f>
        <v/>
      </c>
      <c r="P1900">
        <f>'d_고정'!$B$1*'6_기대효과'!$H$7*('d_시나리오'!$I$7/'d_고정'!$B$2)*B1900</f>
        <v/>
      </c>
      <c r="Q1900">
        <f>P1900*C1900</f>
        <v/>
      </c>
      <c r="R1900">
        <f>P1900*E1900</f>
        <v/>
      </c>
      <c r="S1900">
        <f>R1900*G1900</f>
        <v/>
      </c>
      <c r="T1900">
        <f>Q1900+S1900</f>
        <v/>
      </c>
      <c r="U1900">
        <f>(Q1900*D1900+S1900*I1900)*(1-O1900)</f>
        <v/>
      </c>
      <c r="V1900">
        <f>(R1900*K1900*N1900+'d_고정'!$B$3*('6_기대효과'!$H$7/8)*N1900*'d_고정'!$B$10*M1900*('6_기대효과'!$K$7/'d_고정'!$B$9))*(1-O1900)</f>
        <v/>
      </c>
      <c r="W1900">
        <f>(S1900*I1900+R1900*MAX(K1900-'d_고정'!$B$10*M1900*('6_기대효과'!$K$7/'d_고정'!$B$9),0)*N1900)*(1-O1900)</f>
        <v/>
      </c>
      <c r="X1900">
        <f>U1900+V1900</f>
        <v/>
      </c>
      <c r="Y1900">
        <f>U1900/('d_고정'!$B$5*'6_기대효과'!$H$7/8)/'d_고정'!$B$6</f>
        <v/>
      </c>
      <c r="Z1900">
        <f>U1900/('d_고정'!$B$8*'6_기대효과'!$H$7/8)</f>
        <v/>
      </c>
    </row>
    <row r="1901">
      <c r="A1901">
        <f>RAND()</f>
        <v/>
      </c>
      <c r="B1901">
        <f>IF('d_시나리오'!$J$2='d_시나리오'!$H$2,'d_시나리오'!$I$2,IF(A1901&lt;('d_시나리오'!$I$2-'d_시나리오'!$H$2)/('d_시나리오'!$J$2-'d_시나리오'!$H$2),'d_시나리오'!$H$2+SQRT(A1901*('d_시나리오'!$J$2-'d_시나리오'!$H$2)*('d_시나리오'!$I$2-'d_시나리오'!$H$2)),'d_시나리오'!$J$2-SQRT((1-A1901)*('d_시나리오'!$J$2-'d_시나리오'!$H$2)*('d_시나리오'!$J$2-'d_시나리오'!$I$2))))</f>
        <v/>
      </c>
      <c r="C1901">
        <f>BETAINV(RAND(),2,6)</f>
        <v/>
      </c>
      <c r="D1901">
        <f>INDEX('d_분포'!$A$2:$A$28,RANDBETWEEN(1,27))</f>
        <v/>
      </c>
      <c r="E1901">
        <f>INDEX('d_분포'!$C$2:$C$5,RANDBETWEEN(1,4))*(0.9+0.2*RAND())</f>
        <v/>
      </c>
      <c r="F1901">
        <f>RAND()</f>
        <v/>
      </c>
      <c r="G1901">
        <f>IF('d_시나리오'!$J$3='d_시나리오'!$H$3,'d_시나리오'!$I$3,IF(F1901&lt;('d_시나리오'!$I$3-'d_시나리오'!$H$3)/('d_시나리오'!$J$3-'d_시나리오'!$H$3),'d_시나리오'!$H$3+SQRT(F1901*('d_시나리오'!$J$3-'d_시나리오'!$H$3)*('d_시나리오'!$I$3-'d_시나리오'!$H$3)),'d_시나리오'!$J$3-SQRT((1-F1901)*('d_시나리오'!$J$3-'d_시나리오'!$H$3)*('d_시나리오'!$J$3-'d_시나리오'!$I$3))))</f>
        <v/>
      </c>
      <c r="H1901">
        <f>RAND()</f>
        <v/>
      </c>
      <c r="I1901">
        <f>IF('d_시나리오'!$J$4='d_시나리오'!$H$4,'d_시나리오'!$I$4,IF(H1901&lt;('d_시나리오'!$I$4-'d_시나리오'!$H$4)/('d_시나리오'!$J$4-'d_시나리오'!$H$4),'d_시나리오'!$H$4+SQRT(H1901*('d_시나리오'!$J$4-'d_시나리오'!$H$4)*('d_시나리오'!$I$4-'d_시나리오'!$H$4)),'d_시나리오'!$J$4-SQRT((1-H1901)*('d_시나리오'!$J$4-'d_시나리오'!$H$4)*('d_시나리오'!$J$4-'d_시나리오'!$I$4))))</f>
        <v/>
      </c>
      <c r="J1901">
        <f>RAND()</f>
        <v/>
      </c>
      <c r="K1901">
        <f>IF('d_시나리오'!$J$5='d_시나리오'!$H$5,'d_시나리오'!$I$5,IF(J1901&lt;('d_시나리오'!$I$5-'d_시나리오'!$H$5)/('d_시나리오'!$J$5-'d_시나리오'!$H$5),'d_시나리오'!$H$5+SQRT(J1901*('d_시나리오'!$J$5-'d_시나리오'!$H$5)*('d_시나리오'!$I$5-'d_시나리오'!$H$5)),'d_시나리오'!$J$5-SQRT((1-J1901)*('d_시나리오'!$J$5-'d_시나리오'!$H$5)*('d_시나리오'!$J$5-'d_시나리오'!$I$5))))</f>
        <v/>
      </c>
      <c r="L1901">
        <f>RAND()</f>
        <v/>
      </c>
      <c r="M1901">
        <f>IF('d_시나리오'!$J$6='d_시나리오'!$H$6,'d_시나리오'!$I$6,IF(L1901&lt;('d_시나리오'!$I$6-'d_시나리오'!$H$6)/('d_시나리오'!$J$6-'d_시나리오'!$H$6),'d_시나리오'!$H$6+SQRT(L1901*('d_시나리오'!$J$6-'d_시나리오'!$H$6)*('d_시나리오'!$I$6-'d_시나리오'!$H$6)),'d_시나리오'!$J$6-SQRT((1-L1901)*('d_시나리오'!$J$6-'d_시나리오'!$H$6)*('d_시나리오'!$J$6-'d_시나리오'!$I$6))))</f>
        <v/>
      </c>
      <c r="N1901">
        <f>INDEX('d_분포'!$B$2:$B$57,RANDBETWEEN(1,56))</f>
        <v/>
      </c>
      <c r="O1901">
        <f>BETAINV(RAND(),5,5)</f>
        <v/>
      </c>
      <c r="P1901">
        <f>'d_고정'!$B$1*'6_기대효과'!$H$7*('d_시나리오'!$I$7/'d_고정'!$B$2)*B1901</f>
        <v/>
      </c>
      <c r="Q1901">
        <f>P1901*C1901</f>
        <v/>
      </c>
      <c r="R1901">
        <f>P1901*E1901</f>
        <v/>
      </c>
      <c r="S1901">
        <f>R1901*G1901</f>
        <v/>
      </c>
      <c r="T1901">
        <f>Q1901+S1901</f>
        <v/>
      </c>
      <c r="U1901">
        <f>(Q1901*D1901+S1901*I1901)*(1-O1901)</f>
        <v/>
      </c>
      <c r="V1901">
        <f>(R1901*K1901*N1901+'d_고정'!$B$3*('6_기대효과'!$H$7/8)*N1901*'d_고정'!$B$10*M1901*('6_기대효과'!$K$7/'d_고정'!$B$9))*(1-O1901)</f>
        <v/>
      </c>
      <c r="W1901">
        <f>(S1901*I1901+R1901*MAX(K1901-'d_고정'!$B$10*M1901*('6_기대효과'!$K$7/'d_고정'!$B$9),0)*N1901)*(1-O1901)</f>
        <v/>
      </c>
      <c r="X1901">
        <f>U1901+V1901</f>
        <v/>
      </c>
      <c r="Y1901">
        <f>U1901/('d_고정'!$B$5*'6_기대효과'!$H$7/8)/'d_고정'!$B$6</f>
        <v/>
      </c>
      <c r="Z1901">
        <f>U1901/('d_고정'!$B$8*'6_기대효과'!$H$7/8)</f>
        <v/>
      </c>
    </row>
    <row r="1902">
      <c r="A1902">
        <f>RAND()</f>
        <v/>
      </c>
      <c r="B1902">
        <f>IF('d_시나리오'!$J$2='d_시나리오'!$H$2,'d_시나리오'!$I$2,IF(A1902&lt;('d_시나리오'!$I$2-'d_시나리오'!$H$2)/('d_시나리오'!$J$2-'d_시나리오'!$H$2),'d_시나리오'!$H$2+SQRT(A1902*('d_시나리오'!$J$2-'d_시나리오'!$H$2)*('d_시나리오'!$I$2-'d_시나리오'!$H$2)),'d_시나리오'!$J$2-SQRT((1-A1902)*('d_시나리오'!$J$2-'d_시나리오'!$H$2)*('d_시나리오'!$J$2-'d_시나리오'!$I$2))))</f>
        <v/>
      </c>
      <c r="C1902">
        <f>BETAINV(RAND(),2,6)</f>
        <v/>
      </c>
      <c r="D1902">
        <f>INDEX('d_분포'!$A$2:$A$28,RANDBETWEEN(1,27))</f>
        <v/>
      </c>
      <c r="E1902">
        <f>INDEX('d_분포'!$C$2:$C$5,RANDBETWEEN(1,4))*(0.9+0.2*RAND())</f>
        <v/>
      </c>
      <c r="F1902">
        <f>RAND()</f>
        <v/>
      </c>
      <c r="G1902">
        <f>IF('d_시나리오'!$J$3='d_시나리오'!$H$3,'d_시나리오'!$I$3,IF(F1902&lt;('d_시나리오'!$I$3-'d_시나리오'!$H$3)/('d_시나리오'!$J$3-'d_시나리오'!$H$3),'d_시나리오'!$H$3+SQRT(F1902*('d_시나리오'!$J$3-'d_시나리오'!$H$3)*('d_시나리오'!$I$3-'d_시나리오'!$H$3)),'d_시나리오'!$J$3-SQRT((1-F1902)*('d_시나리오'!$J$3-'d_시나리오'!$H$3)*('d_시나리오'!$J$3-'d_시나리오'!$I$3))))</f>
        <v/>
      </c>
      <c r="H1902">
        <f>RAND()</f>
        <v/>
      </c>
      <c r="I1902">
        <f>IF('d_시나리오'!$J$4='d_시나리오'!$H$4,'d_시나리오'!$I$4,IF(H1902&lt;('d_시나리오'!$I$4-'d_시나리오'!$H$4)/('d_시나리오'!$J$4-'d_시나리오'!$H$4),'d_시나리오'!$H$4+SQRT(H1902*('d_시나리오'!$J$4-'d_시나리오'!$H$4)*('d_시나리오'!$I$4-'d_시나리오'!$H$4)),'d_시나리오'!$J$4-SQRT((1-H1902)*('d_시나리오'!$J$4-'d_시나리오'!$H$4)*('d_시나리오'!$J$4-'d_시나리오'!$I$4))))</f>
        <v/>
      </c>
      <c r="J1902">
        <f>RAND()</f>
        <v/>
      </c>
      <c r="K1902">
        <f>IF('d_시나리오'!$J$5='d_시나리오'!$H$5,'d_시나리오'!$I$5,IF(J1902&lt;('d_시나리오'!$I$5-'d_시나리오'!$H$5)/('d_시나리오'!$J$5-'d_시나리오'!$H$5),'d_시나리오'!$H$5+SQRT(J1902*('d_시나리오'!$J$5-'d_시나리오'!$H$5)*('d_시나리오'!$I$5-'d_시나리오'!$H$5)),'d_시나리오'!$J$5-SQRT((1-J1902)*('d_시나리오'!$J$5-'d_시나리오'!$H$5)*('d_시나리오'!$J$5-'d_시나리오'!$I$5))))</f>
        <v/>
      </c>
      <c r="L1902">
        <f>RAND()</f>
        <v/>
      </c>
      <c r="M1902">
        <f>IF('d_시나리오'!$J$6='d_시나리오'!$H$6,'d_시나리오'!$I$6,IF(L1902&lt;('d_시나리오'!$I$6-'d_시나리오'!$H$6)/('d_시나리오'!$J$6-'d_시나리오'!$H$6),'d_시나리오'!$H$6+SQRT(L1902*('d_시나리오'!$J$6-'d_시나리오'!$H$6)*('d_시나리오'!$I$6-'d_시나리오'!$H$6)),'d_시나리오'!$J$6-SQRT((1-L1902)*('d_시나리오'!$J$6-'d_시나리오'!$H$6)*('d_시나리오'!$J$6-'d_시나리오'!$I$6))))</f>
        <v/>
      </c>
      <c r="N1902">
        <f>INDEX('d_분포'!$B$2:$B$57,RANDBETWEEN(1,56))</f>
        <v/>
      </c>
      <c r="O1902">
        <f>BETAINV(RAND(),5,5)</f>
        <v/>
      </c>
      <c r="P1902">
        <f>'d_고정'!$B$1*'6_기대효과'!$H$7*('d_시나리오'!$I$7/'d_고정'!$B$2)*B1902</f>
        <v/>
      </c>
      <c r="Q1902">
        <f>P1902*C1902</f>
        <v/>
      </c>
      <c r="R1902">
        <f>P1902*E1902</f>
        <v/>
      </c>
      <c r="S1902">
        <f>R1902*G1902</f>
        <v/>
      </c>
      <c r="T1902">
        <f>Q1902+S1902</f>
        <v/>
      </c>
      <c r="U1902">
        <f>(Q1902*D1902+S1902*I1902)*(1-O1902)</f>
        <v/>
      </c>
      <c r="V1902">
        <f>(R1902*K1902*N1902+'d_고정'!$B$3*('6_기대효과'!$H$7/8)*N1902*'d_고정'!$B$10*M1902*('6_기대효과'!$K$7/'d_고정'!$B$9))*(1-O1902)</f>
        <v/>
      </c>
      <c r="W1902">
        <f>(S1902*I1902+R1902*MAX(K1902-'d_고정'!$B$10*M1902*('6_기대효과'!$K$7/'d_고정'!$B$9),0)*N1902)*(1-O1902)</f>
        <v/>
      </c>
      <c r="X1902">
        <f>U1902+V1902</f>
        <v/>
      </c>
      <c r="Y1902">
        <f>U1902/('d_고정'!$B$5*'6_기대효과'!$H$7/8)/'d_고정'!$B$6</f>
        <v/>
      </c>
      <c r="Z1902">
        <f>U1902/('d_고정'!$B$8*'6_기대효과'!$H$7/8)</f>
        <v/>
      </c>
    </row>
    <row r="1903">
      <c r="A1903">
        <f>RAND()</f>
        <v/>
      </c>
      <c r="B1903">
        <f>IF('d_시나리오'!$J$2='d_시나리오'!$H$2,'d_시나리오'!$I$2,IF(A1903&lt;('d_시나리오'!$I$2-'d_시나리오'!$H$2)/('d_시나리오'!$J$2-'d_시나리오'!$H$2),'d_시나리오'!$H$2+SQRT(A1903*('d_시나리오'!$J$2-'d_시나리오'!$H$2)*('d_시나리오'!$I$2-'d_시나리오'!$H$2)),'d_시나리오'!$J$2-SQRT((1-A1903)*('d_시나리오'!$J$2-'d_시나리오'!$H$2)*('d_시나리오'!$J$2-'d_시나리오'!$I$2))))</f>
        <v/>
      </c>
      <c r="C1903">
        <f>BETAINV(RAND(),2,6)</f>
        <v/>
      </c>
      <c r="D1903">
        <f>INDEX('d_분포'!$A$2:$A$28,RANDBETWEEN(1,27))</f>
        <v/>
      </c>
      <c r="E1903">
        <f>INDEX('d_분포'!$C$2:$C$5,RANDBETWEEN(1,4))*(0.9+0.2*RAND())</f>
        <v/>
      </c>
      <c r="F1903">
        <f>RAND()</f>
        <v/>
      </c>
      <c r="G1903">
        <f>IF('d_시나리오'!$J$3='d_시나리오'!$H$3,'d_시나리오'!$I$3,IF(F1903&lt;('d_시나리오'!$I$3-'d_시나리오'!$H$3)/('d_시나리오'!$J$3-'d_시나리오'!$H$3),'d_시나리오'!$H$3+SQRT(F1903*('d_시나리오'!$J$3-'d_시나리오'!$H$3)*('d_시나리오'!$I$3-'d_시나리오'!$H$3)),'d_시나리오'!$J$3-SQRT((1-F1903)*('d_시나리오'!$J$3-'d_시나리오'!$H$3)*('d_시나리오'!$J$3-'d_시나리오'!$I$3))))</f>
        <v/>
      </c>
      <c r="H1903">
        <f>RAND()</f>
        <v/>
      </c>
      <c r="I1903">
        <f>IF('d_시나리오'!$J$4='d_시나리오'!$H$4,'d_시나리오'!$I$4,IF(H1903&lt;('d_시나리오'!$I$4-'d_시나리오'!$H$4)/('d_시나리오'!$J$4-'d_시나리오'!$H$4),'d_시나리오'!$H$4+SQRT(H1903*('d_시나리오'!$J$4-'d_시나리오'!$H$4)*('d_시나리오'!$I$4-'d_시나리오'!$H$4)),'d_시나리오'!$J$4-SQRT((1-H1903)*('d_시나리오'!$J$4-'d_시나리오'!$H$4)*('d_시나리오'!$J$4-'d_시나리오'!$I$4))))</f>
        <v/>
      </c>
      <c r="J1903">
        <f>RAND()</f>
        <v/>
      </c>
      <c r="K1903">
        <f>IF('d_시나리오'!$J$5='d_시나리오'!$H$5,'d_시나리오'!$I$5,IF(J1903&lt;('d_시나리오'!$I$5-'d_시나리오'!$H$5)/('d_시나리오'!$J$5-'d_시나리오'!$H$5),'d_시나리오'!$H$5+SQRT(J1903*('d_시나리오'!$J$5-'d_시나리오'!$H$5)*('d_시나리오'!$I$5-'d_시나리오'!$H$5)),'d_시나리오'!$J$5-SQRT((1-J1903)*('d_시나리오'!$J$5-'d_시나리오'!$H$5)*('d_시나리오'!$J$5-'d_시나리오'!$I$5))))</f>
        <v/>
      </c>
      <c r="L1903">
        <f>RAND()</f>
        <v/>
      </c>
      <c r="M1903">
        <f>IF('d_시나리오'!$J$6='d_시나리오'!$H$6,'d_시나리오'!$I$6,IF(L1903&lt;('d_시나리오'!$I$6-'d_시나리오'!$H$6)/('d_시나리오'!$J$6-'d_시나리오'!$H$6),'d_시나리오'!$H$6+SQRT(L1903*('d_시나리오'!$J$6-'d_시나리오'!$H$6)*('d_시나리오'!$I$6-'d_시나리오'!$H$6)),'d_시나리오'!$J$6-SQRT((1-L1903)*('d_시나리오'!$J$6-'d_시나리오'!$H$6)*('d_시나리오'!$J$6-'d_시나리오'!$I$6))))</f>
        <v/>
      </c>
      <c r="N1903">
        <f>INDEX('d_분포'!$B$2:$B$57,RANDBETWEEN(1,56))</f>
        <v/>
      </c>
      <c r="O1903">
        <f>BETAINV(RAND(),5,5)</f>
        <v/>
      </c>
      <c r="P1903">
        <f>'d_고정'!$B$1*'6_기대효과'!$H$7*('d_시나리오'!$I$7/'d_고정'!$B$2)*B1903</f>
        <v/>
      </c>
      <c r="Q1903">
        <f>P1903*C1903</f>
        <v/>
      </c>
      <c r="R1903">
        <f>P1903*E1903</f>
        <v/>
      </c>
      <c r="S1903">
        <f>R1903*G1903</f>
        <v/>
      </c>
      <c r="T1903">
        <f>Q1903+S1903</f>
        <v/>
      </c>
      <c r="U1903">
        <f>(Q1903*D1903+S1903*I1903)*(1-O1903)</f>
        <v/>
      </c>
      <c r="V1903">
        <f>(R1903*K1903*N1903+'d_고정'!$B$3*('6_기대효과'!$H$7/8)*N1903*'d_고정'!$B$10*M1903*('6_기대효과'!$K$7/'d_고정'!$B$9))*(1-O1903)</f>
        <v/>
      </c>
      <c r="W1903">
        <f>(S1903*I1903+R1903*MAX(K1903-'d_고정'!$B$10*M1903*('6_기대효과'!$K$7/'d_고정'!$B$9),0)*N1903)*(1-O1903)</f>
        <v/>
      </c>
      <c r="X1903">
        <f>U1903+V1903</f>
        <v/>
      </c>
      <c r="Y1903">
        <f>U1903/('d_고정'!$B$5*'6_기대효과'!$H$7/8)/'d_고정'!$B$6</f>
        <v/>
      </c>
      <c r="Z1903">
        <f>U1903/('d_고정'!$B$8*'6_기대효과'!$H$7/8)</f>
        <v/>
      </c>
    </row>
    <row r="1904">
      <c r="A1904">
        <f>RAND()</f>
        <v/>
      </c>
      <c r="B1904">
        <f>IF('d_시나리오'!$J$2='d_시나리오'!$H$2,'d_시나리오'!$I$2,IF(A1904&lt;('d_시나리오'!$I$2-'d_시나리오'!$H$2)/('d_시나리오'!$J$2-'d_시나리오'!$H$2),'d_시나리오'!$H$2+SQRT(A1904*('d_시나리오'!$J$2-'d_시나리오'!$H$2)*('d_시나리오'!$I$2-'d_시나리오'!$H$2)),'d_시나리오'!$J$2-SQRT((1-A1904)*('d_시나리오'!$J$2-'d_시나리오'!$H$2)*('d_시나리오'!$J$2-'d_시나리오'!$I$2))))</f>
        <v/>
      </c>
      <c r="C1904">
        <f>BETAINV(RAND(),2,6)</f>
        <v/>
      </c>
      <c r="D1904">
        <f>INDEX('d_분포'!$A$2:$A$28,RANDBETWEEN(1,27))</f>
        <v/>
      </c>
      <c r="E1904">
        <f>INDEX('d_분포'!$C$2:$C$5,RANDBETWEEN(1,4))*(0.9+0.2*RAND())</f>
        <v/>
      </c>
      <c r="F1904">
        <f>RAND()</f>
        <v/>
      </c>
      <c r="G1904">
        <f>IF('d_시나리오'!$J$3='d_시나리오'!$H$3,'d_시나리오'!$I$3,IF(F1904&lt;('d_시나리오'!$I$3-'d_시나리오'!$H$3)/('d_시나리오'!$J$3-'d_시나리오'!$H$3),'d_시나리오'!$H$3+SQRT(F1904*('d_시나리오'!$J$3-'d_시나리오'!$H$3)*('d_시나리오'!$I$3-'d_시나리오'!$H$3)),'d_시나리오'!$J$3-SQRT((1-F1904)*('d_시나리오'!$J$3-'d_시나리오'!$H$3)*('d_시나리오'!$J$3-'d_시나리오'!$I$3))))</f>
        <v/>
      </c>
      <c r="H1904">
        <f>RAND()</f>
        <v/>
      </c>
      <c r="I1904">
        <f>IF('d_시나리오'!$J$4='d_시나리오'!$H$4,'d_시나리오'!$I$4,IF(H1904&lt;('d_시나리오'!$I$4-'d_시나리오'!$H$4)/('d_시나리오'!$J$4-'d_시나리오'!$H$4),'d_시나리오'!$H$4+SQRT(H1904*('d_시나리오'!$J$4-'d_시나리오'!$H$4)*('d_시나리오'!$I$4-'d_시나리오'!$H$4)),'d_시나리오'!$J$4-SQRT((1-H1904)*('d_시나리오'!$J$4-'d_시나리오'!$H$4)*('d_시나리오'!$J$4-'d_시나리오'!$I$4))))</f>
        <v/>
      </c>
      <c r="J1904">
        <f>RAND()</f>
        <v/>
      </c>
      <c r="K1904">
        <f>IF('d_시나리오'!$J$5='d_시나리오'!$H$5,'d_시나리오'!$I$5,IF(J1904&lt;('d_시나리오'!$I$5-'d_시나리오'!$H$5)/('d_시나리오'!$J$5-'d_시나리오'!$H$5),'d_시나리오'!$H$5+SQRT(J1904*('d_시나리오'!$J$5-'d_시나리오'!$H$5)*('d_시나리오'!$I$5-'d_시나리오'!$H$5)),'d_시나리오'!$J$5-SQRT((1-J1904)*('d_시나리오'!$J$5-'d_시나리오'!$H$5)*('d_시나리오'!$J$5-'d_시나리오'!$I$5))))</f>
        <v/>
      </c>
      <c r="L1904">
        <f>RAND()</f>
        <v/>
      </c>
      <c r="M1904">
        <f>IF('d_시나리오'!$J$6='d_시나리오'!$H$6,'d_시나리오'!$I$6,IF(L1904&lt;('d_시나리오'!$I$6-'d_시나리오'!$H$6)/('d_시나리오'!$J$6-'d_시나리오'!$H$6),'d_시나리오'!$H$6+SQRT(L1904*('d_시나리오'!$J$6-'d_시나리오'!$H$6)*('d_시나리오'!$I$6-'d_시나리오'!$H$6)),'d_시나리오'!$J$6-SQRT((1-L1904)*('d_시나리오'!$J$6-'d_시나리오'!$H$6)*('d_시나리오'!$J$6-'d_시나리오'!$I$6))))</f>
        <v/>
      </c>
      <c r="N1904">
        <f>INDEX('d_분포'!$B$2:$B$57,RANDBETWEEN(1,56))</f>
        <v/>
      </c>
      <c r="O1904">
        <f>BETAINV(RAND(),5,5)</f>
        <v/>
      </c>
      <c r="P1904">
        <f>'d_고정'!$B$1*'6_기대효과'!$H$7*('d_시나리오'!$I$7/'d_고정'!$B$2)*B1904</f>
        <v/>
      </c>
      <c r="Q1904">
        <f>P1904*C1904</f>
        <v/>
      </c>
      <c r="R1904">
        <f>P1904*E1904</f>
        <v/>
      </c>
      <c r="S1904">
        <f>R1904*G1904</f>
        <v/>
      </c>
      <c r="T1904">
        <f>Q1904+S1904</f>
        <v/>
      </c>
      <c r="U1904">
        <f>(Q1904*D1904+S1904*I1904)*(1-O1904)</f>
        <v/>
      </c>
      <c r="V1904">
        <f>(R1904*K1904*N1904+'d_고정'!$B$3*('6_기대효과'!$H$7/8)*N1904*'d_고정'!$B$10*M1904*('6_기대효과'!$K$7/'d_고정'!$B$9))*(1-O1904)</f>
        <v/>
      </c>
      <c r="W1904">
        <f>(S1904*I1904+R1904*MAX(K1904-'d_고정'!$B$10*M1904*('6_기대효과'!$K$7/'d_고정'!$B$9),0)*N1904)*(1-O1904)</f>
        <v/>
      </c>
      <c r="X1904">
        <f>U1904+V1904</f>
        <v/>
      </c>
      <c r="Y1904">
        <f>U1904/('d_고정'!$B$5*'6_기대효과'!$H$7/8)/'d_고정'!$B$6</f>
        <v/>
      </c>
      <c r="Z1904">
        <f>U1904/('d_고정'!$B$8*'6_기대효과'!$H$7/8)</f>
        <v/>
      </c>
    </row>
    <row r="1905">
      <c r="A1905">
        <f>RAND()</f>
        <v/>
      </c>
      <c r="B1905">
        <f>IF('d_시나리오'!$J$2='d_시나리오'!$H$2,'d_시나리오'!$I$2,IF(A1905&lt;('d_시나리오'!$I$2-'d_시나리오'!$H$2)/('d_시나리오'!$J$2-'d_시나리오'!$H$2),'d_시나리오'!$H$2+SQRT(A1905*('d_시나리오'!$J$2-'d_시나리오'!$H$2)*('d_시나리오'!$I$2-'d_시나리오'!$H$2)),'d_시나리오'!$J$2-SQRT((1-A1905)*('d_시나리오'!$J$2-'d_시나리오'!$H$2)*('d_시나리오'!$J$2-'d_시나리오'!$I$2))))</f>
        <v/>
      </c>
      <c r="C1905">
        <f>BETAINV(RAND(),2,6)</f>
        <v/>
      </c>
      <c r="D1905">
        <f>INDEX('d_분포'!$A$2:$A$28,RANDBETWEEN(1,27))</f>
        <v/>
      </c>
      <c r="E1905">
        <f>INDEX('d_분포'!$C$2:$C$5,RANDBETWEEN(1,4))*(0.9+0.2*RAND())</f>
        <v/>
      </c>
      <c r="F1905">
        <f>RAND()</f>
        <v/>
      </c>
      <c r="G1905">
        <f>IF('d_시나리오'!$J$3='d_시나리오'!$H$3,'d_시나리오'!$I$3,IF(F1905&lt;('d_시나리오'!$I$3-'d_시나리오'!$H$3)/('d_시나리오'!$J$3-'d_시나리오'!$H$3),'d_시나리오'!$H$3+SQRT(F1905*('d_시나리오'!$J$3-'d_시나리오'!$H$3)*('d_시나리오'!$I$3-'d_시나리오'!$H$3)),'d_시나리오'!$J$3-SQRT((1-F1905)*('d_시나리오'!$J$3-'d_시나리오'!$H$3)*('d_시나리오'!$J$3-'d_시나리오'!$I$3))))</f>
        <v/>
      </c>
      <c r="H1905">
        <f>RAND()</f>
        <v/>
      </c>
      <c r="I1905">
        <f>IF('d_시나리오'!$J$4='d_시나리오'!$H$4,'d_시나리오'!$I$4,IF(H1905&lt;('d_시나리오'!$I$4-'d_시나리오'!$H$4)/('d_시나리오'!$J$4-'d_시나리오'!$H$4),'d_시나리오'!$H$4+SQRT(H1905*('d_시나리오'!$J$4-'d_시나리오'!$H$4)*('d_시나리오'!$I$4-'d_시나리오'!$H$4)),'d_시나리오'!$J$4-SQRT((1-H1905)*('d_시나리오'!$J$4-'d_시나리오'!$H$4)*('d_시나리오'!$J$4-'d_시나리오'!$I$4))))</f>
        <v/>
      </c>
      <c r="J1905">
        <f>RAND()</f>
        <v/>
      </c>
      <c r="K1905">
        <f>IF('d_시나리오'!$J$5='d_시나리오'!$H$5,'d_시나리오'!$I$5,IF(J1905&lt;('d_시나리오'!$I$5-'d_시나리오'!$H$5)/('d_시나리오'!$J$5-'d_시나리오'!$H$5),'d_시나리오'!$H$5+SQRT(J1905*('d_시나리오'!$J$5-'d_시나리오'!$H$5)*('d_시나리오'!$I$5-'d_시나리오'!$H$5)),'d_시나리오'!$J$5-SQRT((1-J1905)*('d_시나리오'!$J$5-'d_시나리오'!$H$5)*('d_시나리오'!$J$5-'d_시나리오'!$I$5))))</f>
        <v/>
      </c>
      <c r="L1905">
        <f>RAND()</f>
        <v/>
      </c>
      <c r="M1905">
        <f>IF('d_시나리오'!$J$6='d_시나리오'!$H$6,'d_시나리오'!$I$6,IF(L1905&lt;('d_시나리오'!$I$6-'d_시나리오'!$H$6)/('d_시나리오'!$J$6-'d_시나리오'!$H$6),'d_시나리오'!$H$6+SQRT(L1905*('d_시나리오'!$J$6-'d_시나리오'!$H$6)*('d_시나리오'!$I$6-'d_시나리오'!$H$6)),'d_시나리오'!$J$6-SQRT((1-L1905)*('d_시나리오'!$J$6-'d_시나리오'!$H$6)*('d_시나리오'!$J$6-'d_시나리오'!$I$6))))</f>
        <v/>
      </c>
      <c r="N1905">
        <f>INDEX('d_분포'!$B$2:$B$57,RANDBETWEEN(1,56))</f>
        <v/>
      </c>
      <c r="O1905">
        <f>BETAINV(RAND(),5,5)</f>
        <v/>
      </c>
      <c r="P1905">
        <f>'d_고정'!$B$1*'6_기대효과'!$H$7*('d_시나리오'!$I$7/'d_고정'!$B$2)*B1905</f>
        <v/>
      </c>
      <c r="Q1905">
        <f>P1905*C1905</f>
        <v/>
      </c>
      <c r="R1905">
        <f>P1905*E1905</f>
        <v/>
      </c>
      <c r="S1905">
        <f>R1905*G1905</f>
        <v/>
      </c>
      <c r="T1905">
        <f>Q1905+S1905</f>
        <v/>
      </c>
      <c r="U1905">
        <f>(Q1905*D1905+S1905*I1905)*(1-O1905)</f>
        <v/>
      </c>
      <c r="V1905">
        <f>(R1905*K1905*N1905+'d_고정'!$B$3*('6_기대효과'!$H$7/8)*N1905*'d_고정'!$B$10*M1905*('6_기대효과'!$K$7/'d_고정'!$B$9))*(1-O1905)</f>
        <v/>
      </c>
      <c r="W1905">
        <f>(S1905*I1905+R1905*MAX(K1905-'d_고정'!$B$10*M1905*('6_기대효과'!$K$7/'d_고정'!$B$9),0)*N1905)*(1-O1905)</f>
        <v/>
      </c>
      <c r="X1905">
        <f>U1905+V1905</f>
        <v/>
      </c>
      <c r="Y1905">
        <f>U1905/('d_고정'!$B$5*'6_기대효과'!$H$7/8)/'d_고정'!$B$6</f>
        <v/>
      </c>
      <c r="Z1905">
        <f>U1905/('d_고정'!$B$8*'6_기대효과'!$H$7/8)</f>
        <v/>
      </c>
    </row>
    <row r="1906">
      <c r="A1906">
        <f>RAND()</f>
        <v/>
      </c>
      <c r="B1906">
        <f>IF('d_시나리오'!$J$2='d_시나리오'!$H$2,'d_시나리오'!$I$2,IF(A1906&lt;('d_시나리오'!$I$2-'d_시나리오'!$H$2)/('d_시나리오'!$J$2-'d_시나리오'!$H$2),'d_시나리오'!$H$2+SQRT(A1906*('d_시나리오'!$J$2-'d_시나리오'!$H$2)*('d_시나리오'!$I$2-'d_시나리오'!$H$2)),'d_시나리오'!$J$2-SQRT((1-A1906)*('d_시나리오'!$J$2-'d_시나리오'!$H$2)*('d_시나리오'!$J$2-'d_시나리오'!$I$2))))</f>
        <v/>
      </c>
      <c r="C1906">
        <f>BETAINV(RAND(),2,6)</f>
        <v/>
      </c>
      <c r="D1906">
        <f>INDEX('d_분포'!$A$2:$A$28,RANDBETWEEN(1,27))</f>
        <v/>
      </c>
      <c r="E1906">
        <f>INDEX('d_분포'!$C$2:$C$5,RANDBETWEEN(1,4))*(0.9+0.2*RAND())</f>
        <v/>
      </c>
      <c r="F1906">
        <f>RAND()</f>
        <v/>
      </c>
      <c r="G1906">
        <f>IF('d_시나리오'!$J$3='d_시나리오'!$H$3,'d_시나리오'!$I$3,IF(F1906&lt;('d_시나리오'!$I$3-'d_시나리오'!$H$3)/('d_시나리오'!$J$3-'d_시나리오'!$H$3),'d_시나리오'!$H$3+SQRT(F1906*('d_시나리오'!$J$3-'d_시나리오'!$H$3)*('d_시나리오'!$I$3-'d_시나리오'!$H$3)),'d_시나리오'!$J$3-SQRT((1-F1906)*('d_시나리오'!$J$3-'d_시나리오'!$H$3)*('d_시나리오'!$J$3-'d_시나리오'!$I$3))))</f>
        <v/>
      </c>
      <c r="H1906">
        <f>RAND()</f>
        <v/>
      </c>
      <c r="I1906">
        <f>IF('d_시나리오'!$J$4='d_시나리오'!$H$4,'d_시나리오'!$I$4,IF(H1906&lt;('d_시나리오'!$I$4-'d_시나리오'!$H$4)/('d_시나리오'!$J$4-'d_시나리오'!$H$4),'d_시나리오'!$H$4+SQRT(H1906*('d_시나리오'!$J$4-'d_시나리오'!$H$4)*('d_시나리오'!$I$4-'d_시나리오'!$H$4)),'d_시나리오'!$J$4-SQRT((1-H1906)*('d_시나리오'!$J$4-'d_시나리오'!$H$4)*('d_시나리오'!$J$4-'d_시나리오'!$I$4))))</f>
        <v/>
      </c>
      <c r="J1906">
        <f>RAND()</f>
        <v/>
      </c>
      <c r="K1906">
        <f>IF('d_시나리오'!$J$5='d_시나리오'!$H$5,'d_시나리오'!$I$5,IF(J1906&lt;('d_시나리오'!$I$5-'d_시나리오'!$H$5)/('d_시나리오'!$J$5-'d_시나리오'!$H$5),'d_시나리오'!$H$5+SQRT(J1906*('d_시나리오'!$J$5-'d_시나리오'!$H$5)*('d_시나리오'!$I$5-'d_시나리오'!$H$5)),'d_시나리오'!$J$5-SQRT((1-J1906)*('d_시나리오'!$J$5-'d_시나리오'!$H$5)*('d_시나리오'!$J$5-'d_시나리오'!$I$5))))</f>
        <v/>
      </c>
      <c r="L1906">
        <f>RAND()</f>
        <v/>
      </c>
      <c r="M1906">
        <f>IF('d_시나리오'!$J$6='d_시나리오'!$H$6,'d_시나리오'!$I$6,IF(L1906&lt;('d_시나리오'!$I$6-'d_시나리오'!$H$6)/('d_시나리오'!$J$6-'d_시나리오'!$H$6),'d_시나리오'!$H$6+SQRT(L1906*('d_시나리오'!$J$6-'d_시나리오'!$H$6)*('d_시나리오'!$I$6-'d_시나리오'!$H$6)),'d_시나리오'!$J$6-SQRT((1-L1906)*('d_시나리오'!$J$6-'d_시나리오'!$H$6)*('d_시나리오'!$J$6-'d_시나리오'!$I$6))))</f>
        <v/>
      </c>
      <c r="N1906">
        <f>INDEX('d_분포'!$B$2:$B$57,RANDBETWEEN(1,56))</f>
        <v/>
      </c>
      <c r="O1906">
        <f>BETAINV(RAND(),5,5)</f>
        <v/>
      </c>
      <c r="P1906">
        <f>'d_고정'!$B$1*'6_기대효과'!$H$7*('d_시나리오'!$I$7/'d_고정'!$B$2)*B1906</f>
        <v/>
      </c>
      <c r="Q1906">
        <f>P1906*C1906</f>
        <v/>
      </c>
      <c r="R1906">
        <f>P1906*E1906</f>
        <v/>
      </c>
      <c r="S1906">
        <f>R1906*G1906</f>
        <v/>
      </c>
      <c r="T1906">
        <f>Q1906+S1906</f>
        <v/>
      </c>
      <c r="U1906">
        <f>(Q1906*D1906+S1906*I1906)*(1-O1906)</f>
        <v/>
      </c>
      <c r="V1906">
        <f>(R1906*K1906*N1906+'d_고정'!$B$3*('6_기대효과'!$H$7/8)*N1906*'d_고정'!$B$10*M1906*('6_기대효과'!$K$7/'d_고정'!$B$9))*(1-O1906)</f>
        <v/>
      </c>
      <c r="W1906">
        <f>(S1906*I1906+R1906*MAX(K1906-'d_고정'!$B$10*M1906*('6_기대효과'!$K$7/'d_고정'!$B$9),0)*N1906)*(1-O1906)</f>
        <v/>
      </c>
      <c r="X1906">
        <f>U1906+V1906</f>
        <v/>
      </c>
      <c r="Y1906">
        <f>U1906/('d_고정'!$B$5*'6_기대효과'!$H$7/8)/'d_고정'!$B$6</f>
        <v/>
      </c>
      <c r="Z1906">
        <f>U1906/('d_고정'!$B$8*'6_기대효과'!$H$7/8)</f>
        <v/>
      </c>
    </row>
    <row r="1907">
      <c r="A1907">
        <f>RAND()</f>
        <v/>
      </c>
      <c r="B1907">
        <f>IF('d_시나리오'!$J$2='d_시나리오'!$H$2,'d_시나리오'!$I$2,IF(A1907&lt;('d_시나리오'!$I$2-'d_시나리오'!$H$2)/('d_시나리오'!$J$2-'d_시나리오'!$H$2),'d_시나리오'!$H$2+SQRT(A1907*('d_시나리오'!$J$2-'d_시나리오'!$H$2)*('d_시나리오'!$I$2-'d_시나리오'!$H$2)),'d_시나리오'!$J$2-SQRT((1-A1907)*('d_시나리오'!$J$2-'d_시나리오'!$H$2)*('d_시나리오'!$J$2-'d_시나리오'!$I$2))))</f>
        <v/>
      </c>
      <c r="C1907">
        <f>BETAINV(RAND(),2,6)</f>
        <v/>
      </c>
      <c r="D1907">
        <f>INDEX('d_분포'!$A$2:$A$28,RANDBETWEEN(1,27))</f>
        <v/>
      </c>
      <c r="E1907">
        <f>INDEX('d_분포'!$C$2:$C$5,RANDBETWEEN(1,4))*(0.9+0.2*RAND())</f>
        <v/>
      </c>
      <c r="F1907">
        <f>RAND()</f>
        <v/>
      </c>
      <c r="G1907">
        <f>IF('d_시나리오'!$J$3='d_시나리오'!$H$3,'d_시나리오'!$I$3,IF(F1907&lt;('d_시나리오'!$I$3-'d_시나리오'!$H$3)/('d_시나리오'!$J$3-'d_시나리오'!$H$3),'d_시나리오'!$H$3+SQRT(F1907*('d_시나리오'!$J$3-'d_시나리오'!$H$3)*('d_시나리오'!$I$3-'d_시나리오'!$H$3)),'d_시나리오'!$J$3-SQRT((1-F1907)*('d_시나리오'!$J$3-'d_시나리오'!$H$3)*('d_시나리오'!$J$3-'d_시나리오'!$I$3))))</f>
        <v/>
      </c>
      <c r="H1907">
        <f>RAND()</f>
        <v/>
      </c>
      <c r="I1907">
        <f>IF('d_시나리오'!$J$4='d_시나리오'!$H$4,'d_시나리오'!$I$4,IF(H1907&lt;('d_시나리오'!$I$4-'d_시나리오'!$H$4)/('d_시나리오'!$J$4-'d_시나리오'!$H$4),'d_시나리오'!$H$4+SQRT(H1907*('d_시나리오'!$J$4-'d_시나리오'!$H$4)*('d_시나리오'!$I$4-'d_시나리오'!$H$4)),'d_시나리오'!$J$4-SQRT((1-H1907)*('d_시나리오'!$J$4-'d_시나리오'!$H$4)*('d_시나리오'!$J$4-'d_시나리오'!$I$4))))</f>
        <v/>
      </c>
      <c r="J1907">
        <f>RAND()</f>
        <v/>
      </c>
      <c r="K1907">
        <f>IF('d_시나리오'!$J$5='d_시나리오'!$H$5,'d_시나리오'!$I$5,IF(J1907&lt;('d_시나리오'!$I$5-'d_시나리오'!$H$5)/('d_시나리오'!$J$5-'d_시나리오'!$H$5),'d_시나리오'!$H$5+SQRT(J1907*('d_시나리오'!$J$5-'d_시나리오'!$H$5)*('d_시나리오'!$I$5-'d_시나리오'!$H$5)),'d_시나리오'!$J$5-SQRT((1-J1907)*('d_시나리오'!$J$5-'d_시나리오'!$H$5)*('d_시나리오'!$J$5-'d_시나리오'!$I$5))))</f>
        <v/>
      </c>
      <c r="L1907">
        <f>RAND()</f>
        <v/>
      </c>
      <c r="M1907">
        <f>IF('d_시나리오'!$J$6='d_시나리오'!$H$6,'d_시나리오'!$I$6,IF(L1907&lt;('d_시나리오'!$I$6-'d_시나리오'!$H$6)/('d_시나리오'!$J$6-'d_시나리오'!$H$6),'d_시나리오'!$H$6+SQRT(L1907*('d_시나리오'!$J$6-'d_시나리오'!$H$6)*('d_시나리오'!$I$6-'d_시나리오'!$H$6)),'d_시나리오'!$J$6-SQRT((1-L1907)*('d_시나리오'!$J$6-'d_시나리오'!$H$6)*('d_시나리오'!$J$6-'d_시나리오'!$I$6))))</f>
        <v/>
      </c>
      <c r="N1907">
        <f>INDEX('d_분포'!$B$2:$B$57,RANDBETWEEN(1,56))</f>
        <v/>
      </c>
      <c r="O1907">
        <f>BETAINV(RAND(),5,5)</f>
        <v/>
      </c>
      <c r="P1907">
        <f>'d_고정'!$B$1*'6_기대효과'!$H$7*('d_시나리오'!$I$7/'d_고정'!$B$2)*B1907</f>
        <v/>
      </c>
      <c r="Q1907">
        <f>P1907*C1907</f>
        <v/>
      </c>
      <c r="R1907">
        <f>P1907*E1907</f>
        <v/>
      </c>
      <c r="S1907">
        <f>R1907*G1907</f>
        <v/>
      </c>
      <c r="T1907">
        <f>Q1907+S1907</f>
        <v/>
      </c>
      <c r="U1907">
        <f>(Q1907*D1907+S1907*I1907)*(1-O1907)</f>
        <v/>
      </c>
      <c r="V1907">
        <f>(R1907*K1907*N1907+'d_고정'!$B$3*('6_기대효과'!$H$7/8)*N1907*'d_고정'!$B$10*M1907*('6_기대효과'!$K$7/'d_고정'!$B$9))*(1-O1907)</f>
        <v/>
      </c>
      <c r="W1907">
        <f>(S1907*I1907+R1907*MAX(K1907-'d_고정'!$B$10*M1907*('6_기대효과'!$K$7/'d_고정'!$B$9),0)*N1907)*(1-O1907)</f>
        <v/>
      </c>
      <c r="X1907">
        <f>U1907+V1907</f>
        <v/>
      </c>
      <c r="Y1907">
        <f>U1907/('d_고정'!$B$5*'6_기대효과'!$H$7/8)/'d_고정'!$B$6</f>
        <v/>
      </c>
      <c r="Z1907">
        <f>U1907/('d_고정'!$B$8*'6_기대효과'!$H$7/8)</f>
        <v/>
      </c>
    </row>
    <row r="1908">
      <c r="A1908">
        <f>RAND()</f>
        <v/>
      </c>
      <c r="B1908">
        <f>IF('d_시나리오'!$J$2='d_시나리오'!$H$2,'d_시나리오'!$I$2,IF(A1908&lt;('d_시나리오'!$I$2-'d_시나리오'!$H$2)/('d_시나리오'!$J$2-'d_시나리오'!$H$2),'d_시나리오'!$H$2+SQRT(A1908*('d_시나리오'!$J$2-'d_시나리오'!$H$2)*('d_시나리오'!$I$2-'d_시나리오'!$H$2)),'d_시나리오'!$J$2-SQRT((1-A1908)*('d_시나리오'!$J$2-'d_시나리오'!$H$2)*('d_시나리오'!$J$2-'d_시나리오'!$I$2))))</f>
        <v/>
      </c>
      <c r="C1908">
        <f>BETAINV(RAND(),2,6)</f>
        <v/>
      </c>
      <c r="D1908">
        <f>INDEX('d_분포'!$A$2:$A$28,RANDBETWEEN(1,27))</f>
        <v/>
      </c>
      <c r="E1908">
        <f>INDEX('d_분포'!$C$2:$C$5,RANDBETWEEN(1,4))*(0.9+0.2*RAND())</f>
        <v/>
      </c>
      <c r="F1908">
        <f>RAND()</f>
        <v/>
      </c>
      <c r="G1908">
        <f>IF('d_시나리오'!$J$3='d_시나리오'!$H$3,'d_시나리오'!$I$3,IF(F1908&lt;('d_시나리오'!$I$3-'d_시나리오'!$H$3)/('d_시나리오'!$J$3-'d_시나리오'!$H$3),'d_시나리오'!$H$3+SQRT(F1908*('d_시나리오'!$J$3-'d_시나리오'!$H$3)*('d_시나리오'!$I$3-'d_시나리오'!$H$3)),'d_시나리오'!$J$3-SQRT((1-F1908)*('d_시나리오'!$J$3-'d_시나리오'!$H$3)*('d_시나리오'!$J$3-'d_시나리오'!$I$3))))</f>
        <v/>
      </c>
      <c r="H1908">
        <f>RAND()</f>
        <v/>
      </c>
      <c r="I1908">
        <f>IF('d_시나리오'!$J$4='d_시나리오'!$H$4,'d_시나리오'!$I$4,IF(H1908&lt;('d_시나리오'!$I$4-'d_시나리오'!$H$4)/('d_시나리오'!$J$4-'d_시나리오'!$H$4),'d_시나리오'!$H$4+SQRT(H1908*('d_시나리오'!$J$4-'d_시나리오'!$H$4)*('d_시나리오'!$I$4-'d_시나리오'!$H$4)),'d_시나리오'!$J$4-SQRT((1-H1908)*('d_시나리오'!$J$4-'d_시나리오'!$H$4)*('d_시나리오'!$J$4-'d_시나리오'!$I$4))))</f>
        <v/>
      </c>
      <c r="J1908">
        <f>RAND()</f>
        <v/>
      </c>
      <c r="K1908">
        <f>IF('d_시나리오'!$J$5='d_시나리오'!$H$5,'d_시나리오'!$I$5,IF(J1908&lt;('d_시나리오'!$I$5-'d_시나리오'!$H$5)/('d_시나리오'!$J$5-'d_시나리오'!$H$5),'d_시나리오'!$H$5+SQRT(J1908*('d_시나리오'!$J$5-'d_시나리오'!$H$5)*('d_시나리오'!$I$5-'d_시나리오'!$H$5)),'d_시나리오'!$J$5-SQRT((1-J1908)*('d_시나리오'!$J$5-'d_시나리오'!$H$5)*('d_시나리오'!$J$5-'d_시나리오'!$I$5))))</f>
        <v/>
      </c>
      <c r="L1908">
        <f>RAND()</f>
        <v/>
      </c>
      <c r="M1908">
        <f>IF('d_시나리오'!$J$6='d_시나리오'!$H$6,'d_시나리오'!$I$6,IF(L1908&lt;('d_시나리오'!$I$6-'d_시나리오'!$H$6)/('d_시나리오'!$J$6-'d_시나리오'!$H$6),'d_시나리오'!$H$6+SQRT(L1908*('d_시나리오'!$J$6-'d_시나리오'!$H$6)*('d_시나리오'!$I$6-'d_시나리오'!$H$6)),'d_시나리오'!$J$6-SQRT((1-L1908)*('d_시나리오'!$J$6-'d_시나리오'!$H$6)*('d_시나리오'!$J$6-'d_시나리오'!$I$6))))</f>
        <v/>
      </c>
      <c r="N1908">
        <f>INDEX('d_분포'!$B$2:$B$57,RANDBETWEEN(1,56))</f>
        <v/>
      </c>
      <c r="O1908">
        <f>BETAINV(RAND(),5,5)</f>
        <v/>
      </c>
      <c r="P1908">
        <f>'d_고정'!$B$1*'6_기대효과'!$H$7*('d_시나리오'!$I$7/'d_고정'!$B$2)*B1908</f>
        <v/>
      </c>
      <c r="Q1908">
        <f>P1908*C1908</f>
        <v/>
      </c>
      <c r="R1908">
        <f>P1908*E1908</f>
        <v/>
      </c>
      <c r="S1908">
        <f>R1908*G1908</f>
        <v/>
      </c>
      <c r="T1908">
        <f>Q1908+S1908</f>
        <v/>
      </c>
      <c r="U1908">
        <f>(Q1908*D1908+S1908*I1908)*(1-O1908)</f>
        <v/>
      </c>
      <c r="V1908">
        <f>(R1908*K1908*N1908+'d_고정'!$B$3*('6_기대효과'!$H$7/8)*N1908*'d_고정'!$B$10*M1908*('6_기대효과'!$K$7/'d_고정'!$B$9))*(1-O1908)</f>
        <v/>
      </c>
      <c r="W1908">
        <f>(S1908*I1908+R1908*MAX(K1908-'d_고정'!$B$10*M1908*('6_기대효과'!$K$7/'d_고정'!$B$9),0)*N1908)*(1-O1908)</f>
        <v/>
      </c>
      <c r="X1908">
        <f>U1908+V1908</f>
        <v/>
      </c>
      <c r="Y1908">
        <f>U1908/('d_고정'!$B$5*'6_기대효과'!$H$7/8)/'d_고정'!$B$6</f>
        <v/>
      </c>
      <c r="Z1908">
        <f>U1908/('d_고정'!$B$8*'6_기대효과'!$H$7/8)</f>
        <v/>
      </c>
    </row>
    <row r="1909">
      <c r="A1909">
        <f>RAND()</f>
        <v/>
      </c>
      <c r="B1909">
        <f>IF('d_시나리오'!$J$2='d_시나리오'!$H$2,'d_시나리오'!$I$2,IF(A1909&lt;('d_시나리오'!$I$2-'d_시나리오'!$H$2)/('d_시나리오'!$J$2-'d_시나리오'!$H$2),'d_시나리오'!$H$2+SQRT(A1909*('d_시나리오'!$J$2-'d_시나리오'!$H$2)*('d_시나리오'!$I$2-'d_시나리오'!$H$2)),'d_시나리오'!$J$2-SQRT((1-A1909)*('d_시나리오'!$J$2-'d_시나리오'!$H$2)*('d_시나리오'!$J$2-'d_시나리오'!$I$2))))</f>
        <v/>
      </c>
      <c r="C1909">
        <f>BETAINV(RAND(),2,6)</f>
        <v/>
      </c>
      <c r="D1909">
        <f>INDEX('d_분포'!$A$2:$A$28,RANDBETWEEN(1,27))</f>
        <v/>
      </c>
      <c r="E1909">
        <f>INDEX('d_분포'!$C$2:$C$5,RANDBETWEEN(1,4))*(0.9+0.2*RAND())</f>
        <v/>
      </c>
      <c r="F1909">
        <f>RAND()</f>
        <v/>
      </c>
      <c r="G1909">
        <f>IF('d_시나리오'!$J$3='d_시나리오'!$H$3,'d_시나리오'!$I$3,IF(F1909&lt;('d_시나리오'!$I$3-'d_시나리오'!$H$3)/('d_시나리오'!$J$3-'d_시나리오'!$H$3),'d_시나리오'!$H$3+SQRT(F1909*('d_시나리오'!$J$3-'d_시나리오'!$H$3)*('d_시나리오'!$I$3-'d_시나리오'!$H$3)),'d_시나리오'!$J$3-SQRT((1-F1909)*('d_시나리오'!$J$3-'d_시나리오'!$H$3)*('d_시나리오'!$J$3-'d_시나리오'!$I$3))))</f>
        <v/>
      </c>
      <c r="H1909">
        <f>RAND()</f>
        <v/>
      </c>
      <c r="I1909">
        <f>IF('d_시나리오'!$J$4='d_시나리오'!$H$4,'d_시나리오'!$I$4,IF(H1909&lt;('d_시나리오'!$I$4-'d_시나리오'!$H$4)/('d_시나리오'!$J$4-'d_시나리오'!$H$4),'d_시나리오'!$H$4+SQRT(H1909*('d_시나리오'!$J$4-'d_시나리오'!$H$4)*('d_시나리오'!$I$4-'d_시나리오'!$H$4)),'d_시나리오'!$J$4-SQRT((1-H1909)*('d_시나리오'!$J$4-'d_시나리오'!$H$4)*('d_시나리오'!$J$4-'d_시나리오'!$I$4))))</f>
        <v/>
      </c>
      <c r="J1909">
        <f>RAND()</f>
        <v/>
      </c>
      <c r="K1909">
        <f>IF('d_시나리오'!$J$5='d_시나리오'!$H$5,'d_시나리오'!$I$5,IF(J1909&lt;('d_시나리오'!$I$5-'d_시나리오'!$H$5)/('d_시나리오'!$J$5-'d_시나리오'!$H$5),'d_시나리오'!$H$5+SQRT(J1909*('d_시나리오'!$J$5-'d_시나리오'!$H$5)*('d_시나리오'!$I$5-'d_시나리오'!$H$5)),'d_시나리오'!$J$5-SQRT((1-J1909)*('d_시나리오'!$J$5-'d_시나리오'!$H$5)*('d_시나리오'!$J$5-'d_시나리오'!$I$5))))</f>
        <v/>
      </c>
      <c r="L1909">
        <f>RAND()</f>
        <v/>
      </c>
      <c r="M1909">
        <f>IF('d_시나리오'!$J$6='d_시나리오'!$H$6,'d_시나리오'!$I$6,IF(L1909&lt;('d_시나리오'!$I$6-'d_시나리오'!$H$6)/('d_시나리오'!$J$6-'d_시나리오'!$H$6),'d_시나리오'!$H$6+SQRT(L1909*('d_시나리오'!$J$6-'d_시나리오'!$H$6)*('d_시나리오'!$I$6-'d_시나리오'!$H$6)),'d_시나리오'!$J$6-SQRT((1-L1909)*('d_시나리오'!$J$6-'d_시나리오'!$H$6)*('d_시나리오'!$J$6-'d_시나리오'!$I$6))))</f>
        <v/>
      </c>
      <c r="N1909">
        <f>INDEX('d_분포'!$B$2:$B$57,RANDBETWEEN(1,56))</f>
        <v/>
      </c>
      <c r="O1909">
        <f>BETAINV(RAND(),5,5)</f>
        <v/>
      </c>
      <c r="P1909">
        <f>'d_고정'!$B$1*'6_기대효과'!$H$7*('d_시나리오'!$I$7/'d_고정'!$B$2)*B1909</f>
        <v/>
      </c>
      <c r="Q1909">
        <f>P1909*C1909</f>
        <v/>
      </c>
      <c r="R1909">
        <f>P1909*E1909</f>
        <v/>
      </c>
      <c r="S1909">
        <f>R1909*G1909</f>
        <v/>
      </c>
      <c r="T1909">
        <f>Q1909+S1909</f>
        <v/>
      </c>
      <c r="U1909">
        <f>(Q1909*D1909+S1909*I1909)*(1-O1909)</f>
        <v/>
      </c>
      <c r="V1909">
        <f>(R1909*K1909*N1909+'d_고정'!$B$3*('6_기대효과'!$H$7/8)*N1909*'d_고정'!$B$10*M1909*('6_기대효과'!$K$7/'d_고정'!$B$9))*(1-O1909)</f>
        <v/>
      </c>
      <c r="W1909">
        <f>(S1909*I1909+R1909*MAX(K1909-'d_고정'!$B$10*M1909*('6_기대효과'!$K$7/'d_고정'!$B$9),0)*N1909)*(1-O1909)</f>
        <v/>
      </c>
      <c r="X1909">
        <f>U1909+V1909</f>
        <v/>
      </c>
      <c r="Y1909">
        <f>U1909/('d_고정'!$B$5*'6_기대효과'!$H$7/8)/'d_고정'!$B$6</f>
        <v/>
      </c>
      <c r="Z1909">
        <f>U1909/('d_고정'!$B$8*'6_기대효과'!$H$7/8)</f>
        <v/>
      </c>
    </row>
    <row r="1910">
      <c r="A1910">
        <f>RAND()</f>
        <v/>
      </c>
      <c r="B1910">
        <f>IF('d_시나리오'!$J$2='d_시나리오'!$H$2,'d_시나리오'!$I$2,IF(A1910&lt;('d_시나리오'!$I$2-'d_시나리오'!$H$2)/('d_시나리오'!$J$2-'d_시나리오'!$H$2),'d_시나리오'!$H$2+SQRT(A1910*('d_시나리오'!$J$2-'d_시나리오'!$H$2)*('d_시나리오'!$I$2-'d_시나리오'!$H$2)),'d_시나리오'!$J$2-SQRT((1-A1910)*('d_시나리오'!$J$2-'d_시나리오'!$H$2)*('d_시나리오'!$J$2-'d_시나리오'!$I$2))))</f>
        <v/>
      </c>
      <c r="C1910">
        <f>BETAINV(RAND(),2,6)</f>
        <v/>
      </c>
      <c r="D1910">
        <f>INDEX('d_분포'!$A$2:$A$28,RANDBETWEEN(1,27))</f>
        <v/>
      </c>
      <c r="E1910">
        <f>INDEX('d_분포'!$C$2:$C$5,RANDBETWEEN(1,4))*(0.9+0.2*RAND())</f>
        <v/>
      </c>
      <c r="F1910">
        <f>RAND()</f>
        <v/>
      </c>
      <c r="G1910">
        <f>IF('d_시나리오'!$J$3='d_시나리오'!$H$3,'d_시나리오'!$I$3,IF(F1910&lt;('d_시나리오'!$I$3-'d_시나리오'!$H$3)/('d_시나리오'!$J$3-'d_시나리오'!$H$3),'d_시나리오'!$H$3+SQRT(F1910*('d_시나리오'!$J$3-'d_시나리오'!$H$3)*('d_시나리오'!$I$3-'d_시나리오'!$H$3)),'d_시나리오'!$J$3-SQRT((1-F1910)*('d_시나리오'!$J$3-'d_시나리오'!$H$3)*('d_시나리오'!$J$3-'d_시나리오'!$I$3))))</f>
        <v/>
      </c>
      <c r="H1910">
        <f>RAND()</f>
        <v/>
      </c>
      <c r="I1910">
        <f>IF('d_시나리오'!$J$4='d_시나리오'!$H$4,'d_시나리오'!$I$4,IF(H1910&lt;('d_시나리오'!$I$4-'d_시나리오'!$H$4)/('d_시나리오'!$J$4-'d_시나리오'!$H$4),'d_시나리오'!$H$4+SQRT(H1910*('d_시나리오'!$J$4-'d_시나리오'!$H$4)*('d_시나리오'!$I$4-'d_시나리오'!$H$4)),'d_시나리오'!$J$4-SQRT((1-H1910)*('d_시나리오'!$J$4-'d_시나리오'!$H$4)*('d_시나리오'!$J$4-'d_시나리오'!$I$4))))</f>
        <v/>
      </c>
      <c r="J1910">
        <f>RAND()</f>
        <v/>
      </c>
      <c r="K1910">
        <f>IF('d_시나리오'!$J$5='d_시나리오'!$H$5,'d_시나리오'!$I$5,IF(J1910&lt;('d_시나리오'!$I$5-'d_시나리오'!$H$5)/('d_시나리오'!$J$5-'d_시나리오'!$H$5),'d_시나리오'!$H$5+SQRT(J1910*('d_시나리오'!$J$5-'d_시나리오'!$H$5)*('d_시나리오'!$I$5-'d_시나리오'!$H$5)),'d_시나리오'!$J$5-SQRT((1-J1910)*('d_시나리오'!$J$5-'d_시나리오'!$H$5)*('d_시나리오'!$J$5-'d_시나리오'!$I$5))))</f>
        <v/>
      </c>
      <c r="L1910">
        <f>RAND()</f>
        <v/>
      </c>
      <c r="M1910">
        <f>IF('d_시나리오'!$J$6='d_시나리오'!$H$6,'d_시나리오'!$I$6,IF(L1910&lt;('d_시나리오'!$I$6-'d_시나리오'!$H$6)/('d_시나리오'!$J$6-'d_시나리오'!$H$6),'d_시나리오'!$H$6+SQRT(L1910*('d_시나리오'!$J$6-'d_시나리오'!$H$6)*('d_시나리오'!$I$6-'d_시나리오'!$H$6)),'d_시나리오'!$J$6-SQRT((1-L1910)*('d_시나리오'!$J$6-'d_시나리오'!$H$6)*('d_시나리오'!$J$6-'d_시나리오'!$I$6))))</f>
        <v/>
      </c>
      <c r="N1910">
        <f>INDEX('d_분포'!$B$2:$B$57,RANDBETWEEN(1,56))</f>
        <v/>
      </c>
      <c r="O1910">
        <f>BETAINV(RAND(),5,5)</f>
        <v/>
      </c>
      <c r="P1910">
        <f>'d_고정'!$B$1*'6_기대효과'!$H$7*('d_시나리오'!$I$7/'d_고정'!$B$2)*B1910</f>
        <v/>
      </c>
      <c r="Q1910">
        <f>P1910*C1910</f>
        <v/>
      </c>
      <c r="R1910">
        <f>P1910*E1910</f>
        <v/>
      </c>
      <c r="S1910">
        <f>R1910*G1910</f>
        <v/>
      </c>
      <c r="T1910">
        <f>Q1910+S1910</f>
        <v/>
      </c>
      <c r="U1910">
        <f>(Q1910*D1910+S1910*I1910)*(1-O1910)</f>
        <v/>
      </c>
      <c r="V1910">
        <f>(R1910*K1910*N1910+'d_고정'!$B$3*('6_기대효과'!$H$7/8)*N1910*'d_고정'!$B$10*M1910*('6_기대효과'!$K$7/'d_고정'!$B$9))*(1-O1910)</f>
        <v/>
      </c>
      <c r="W1910">
        <f>(S1910*I1910+R1910*MAX(K1910-'d_고정'!$B$10*M1910*('6_기대효과'!$K$7/'d_고정'!$B$9),0)*N1910)*(1-O1910)</f>
        <v/>
      </c>
      <c r="X1910">
        <f>U1910+V1910</f>
        <v/>
      </c>
      <c r="Y1910">
        <f>U1910/('d_고정'!$B$5*'6_기대효과'!$H$7/8)/'d_고정'!$B$6</f>
        <v/>
      </c>
      <c r="Z1910">
        <f>U1910/('d_고정'!$B$8*'6_기대효과'!$H$7/8)</f>
        <v/>
      </c>
    </row>
    <row r="1911">
      <c r="A1911">
        <f>RAND()</f>
        <v/>
      </c>
      <c r="B1911">
        <f>IF('d_시나리오'!$J$2='d_시나리오'!$H$2,'d_시나리오'!$I$2,IF(A1911&lt;('d_시나리오'!$I$2-'d_시나리오'!$H$2)/('d_시나리오'!$J$2-'d_시나리오'!$H$2),'d_시나리오'!$H$2+SQRT(A1911*('d_시나리오'!$J$2-'d_시나리오'!$H$2)*('d_시나리오'!$I$2-'d_시나리오'!$H$2)),'d_시나리오'!$J$2-SQRT((1-A1911)*('d_시나리오'!$J$2-'d_시나리오'!$H$2)*('d_시나리오'!$J$2-'d_시나리오'!$I$2))))</f>
        <v/>
      </c>
      <c r="C1911">
        <f>BETAINV(RAND(),2,6)</f>
        <v/>
      </c>
      <c r="D1911">
        <f>INDEX('d_분포'!$A$2:$A$28,RANDBETWEEN(1,27))</f>
        <v/>
      </c>
      <c r="E1911">
        <f>INDEX('d_분포'!$C$2:$C$5,RANDBETWEEN(1,4))*(0.9+0.2*RAND())</f>
        <v/>
      </c>
      <c r="F1911">
        <f>RAND()</f>
        <v/>
      </c>
      <c r="G1911">
        <f>IF('d_시나리오'!$J$3='d_시나리오'!$H$3,'d_시나리오'!$I$3,IF(F1911&lt;('d_시나리오'!$I$3-'d_시나리오'!$H$3)/('d_시나리오'!$J$3-'d_시나리오'!$H$3),'d_시나리오'!$H$3+SQRT(F1911*('d_시나리오'!$J$3-'d_시나리오'!$H$3)*('d_시나리오'!$I$3-'d_시나리오'!$H$3)),'d_시나리오'!$J$3-SQRT((1-F1911)*('d_시나리오'!$J$3-'d_시나리오'!$H$3)*('d_시나리오'!$J$3-'d_시나리오'!$I$3))))</f>
        <v/>
      </c>
      <c r="H1911">
        <f>RAND()</f>
        <v/>
      </c>
      <c r="I1911">
        <f>IF('d_시나리오'!$J$4='d_시나리오'!$H$4,'d_시나리오'!$I$4,IF(H1911&lt;('d_시나리오'!$I$4-'d_시나리오'!$H$4)/('d_시나리오'!$J$4-'d_시나리오'!$H$4),'d_시나리오'!$H$4+SQRT(H1911*('d_시나리오'!$J$4-'d_시나리오'!$H$4)*('d_시나리오'!$I$4-'d_시나리오'!$H$4)),'d_시나리오'!$J$4-SQRT((1-H1911)*('d_시나리오'!$J$4-'d_시나리오'!$H$4)*('d_시나리오'!$J$4-'d_시나리오'!$I$4))))</f>
        <v/>
      </c>
      <c r="J1911">
        <f>RAND()</f>
        <v/>
      </c>
      <c r="K1911">
        <f>IF('d_시나리오'!$J$5='d_시나리오'!$H$5,'d_시나리오'!$I$5,IF(J1911&lt;('d_시나리오'!$I$5-'d_시나리오'!$H$5)/('d_시나리오'!$J$5-'d_시나리오'!$H$5),'d_시나리오'!$H$5+SQRT(J1911*('d_시나리오'!$J$5-'d_시나리오'!$H$5)*('d_시나리오'!$I$5-'d_시나리오'!$H$5)),'d_시나리오'!$J$5-SQRT((1-J1911)*('d_시나리오'!$J$5-'d_시나리오'!$H$5)*('d_시나리오'!$J$5-'d_시나리오'!$I$5))))</f>
        <v/>
      </c>
      <c r="L1911">
        <f>RAND()</f>
        <v/>
      </c>
      <c r="M1911">
        <f>IF('d_시나리오'!$J$6='d_시나리오'!$H$6,'d_시나리오'!$I$6,IF(L1911&lt;('d_시나리오'!$I$6-'d_시나리오'!$H$6)/('d_시나리오'!$J$6-'d_시나리오'!$H$6),'d_시나리오'!$H$6+SQRT(L1911*('d_시나리오'!$J$6-'d_시나리오'!$H$6)*('d_시나리오'!$I$6-'d_시나리오'!$H$6)),'d_시나리오'!$J$6-SQRT((1-L1911)*('d_시나리오'!$J$6-'d_시나리오'!$H$6)*('d_시나리오'!$J$6-'d_시나리오'!$I$6))))</f>
        <v/>
      </c>
      <c r="N1911">
        <f>INDEX('d_분포'!$B$2:$B$57,RANDBETWEEN(1,56))</f>
        <v/>
      </c>
      <c r="O1911">
        <f>BETAINV(RAND(),5,5)</f>
        <v/>
      </c>
      <c r="P1911">
        <f>'d_고정'!$B$1*'6_기대효과'!$H$7*('d_시나리오'!$I$7/'d_고정'!$B$2)*B1911</f>
        <v/>
      </c>
      <c r="Q1911">
        <f>P1911*C1911</f>
        <v/>
      </c>
      <c r="R1911">
        <f>P1911*E1911</f>
        <v/>
      </c>
      <c r="S1911">
        <f>R1911*G1911</f>
        <v/>
      </c>
      <c r="T1911">
        <f>Q1911+S1911</f>
        <v/>
      </c>
      <c r="U1911">
        <f>(Q1911*D1911+S1911*I1911)*(1-O1911)</f>
        <v/>
      </c>
      <c r="V1911">
        <f>(R1911*K1911*N1911+'d_고정'!$B$3*('6_기대효과'!$H$7/8)*N1911*'d_고정'!$B$10*M1911*('6_기대효과'!$K$7/'d_고정'!$B$9))*(1-O1911)</f>
        <v/>
      </c>
      <c r="W1911">
        <f>(S1911*I1911+R1911*MAX(K1911-'d_고정'!$B$10*M1911*('6_기대효과'!$K$7/'d_고정'!$B$9),0)*N1911)*(1-O1911)</f>
        <v/>
      </c>
      <c r="X1911">
        <f>U1911+V1911</f>
        <v/>
      </c>
      <c r="Y1911">
        <f>U1911/('d_고정'!$B$5*'6_기대효과'!$H$7/8)/'d_고정'!$B$6</f>
        <v/>
      </c>
      <c r="Z1911">
        <f>U1911/('d_고정'!$B$8*'6_기대효과'!$H$7/8)</f>
        <v/>
      </c>
    </row>
    <row r="1912">
      <c r="A1912">
        <f>RAND()</f>
        <v/>
      </c>
      <c r="B1912">
        <f>IF('d_시나리오'!$J$2='d_시나리오'!$H$2,'d_시나리오'!$I$2,IF(A1912&lt;('d_시나리오'!$I$2-'d_시나리오'!$H$2)/('d_시나리오'!$J$2-'d_시나리오'!$H$2),'d_시나리오'!$H$2+SQRT(A1912*('d_시나리오'!$J$2-'d_시나리오'!$H$2)*('d_시나리오'!$I$2-'d_시나리오'!$H$2)),'d_시나리오'!$J$2-SQRT((1-A1912)*('d_시나리오'!$J$2-'d_시나리오'!$H$2)*('d_시나리오'!$J$2-'d_시나리오'!$I$2))))</f>
        <v/>
      </c>
      <c r="C1912">
        <f>BETAINV(RAND(),2,6)</f>
        <v/>
      </c>
      <c r="D1912">
        <f>INDEX('d_분포'!$A$2:$A$28,RANDBETWEEN(1,27))</f>
        <v/>
      </c>
      <c r="E1912">
        <f>INDEX('d_분포'!$C$2:$C$5,RANDBETWEEN(1,4))*(0.9+0.2*RAND())</f>
        <v/>
      </c>
      <c r="F1912">
        <f>RAND()</f>
        <v/>
      </c>
      <c r="G1912">
        <f>IF('d_시나리오'!$J$3='d_시나리오'!$H$3,'d_시나리오'!$I$3,IF(F1912&lt;('d_시나리오'!$I$3-'d_시나리오'!$H$3)/('d_시나리오'!$J$3-'d_시나리오'!$H$3),'d_시나리오'!$H$3+SQRT(F1912*('d_시나리오'!$J$3-'d_시나리오'!$H$3)*('d_시나리오'!$I$3-'d_시나리오'!$H$3)),'d_시나리오'!$J$3-SQRT((1-F1912)*('d_시나리오'!$J$3-'d_시나리오'!$H$3)*('d_시나리오'!$J$3-'d_시나리오'!$I$3))))</f>
        <v/>
      </c>
      <c r="H1912">
        <f>RAND()</f>
        <v/>
      </c>
      <c r="I1912">
        <f>IF('d_시나리오'!$J$4='d_시나리오'!$H$4,'d_시나리오'!$I$4,IF(H1912&lt;('d_시나리오'!$I$4-'d_시나리오'!$H$4)/('d_시나리오'!$J$4-'d_시나리오'!$H$4),'d_시나리오'!$H$4+SQRT(H1912*('d_시나리오'!$J$4-'d_시나리오'!$H$4)*('d_시나리오'!$I$4-'d_시나리오'!$H$4)),'d_시나리오'!$J$4-SQRT((1-H1912)*('d_시나리오'!$J$4-'d_시나리오'!$H$4)*('d_시나리오'!$J$4-'d_시나리오'!$I$4))))</f>
        <v/>
      </c>
      <c r="J1912">
        <f>RAND()</f>
        <v/>
      </c>
      <c r="K1912">
        <f>IF('d_시나리오'!$J$5='d_시나리오'!$H$5,'d_시나리오'!$I$5,IF(J1912&lt;('d_시나리오'!$I$5-'d_시나리오'!$H$5)/('d_시나리오'!$J$5-'d_시나리오'!$H$5),'d_시나리오'!$H$5+SQRT(J1912*('d_시나리오'!$J$5-'d_시나리오'!$H$5)*('d_시나리오'!$I$5-'d_시나리오'!$H$5)),'d_시나리오'!$J$5-SQRT((1-J1912)*('d_시나리오'!$J$5-'d_시나리오'!$H$5)*('d_시나리오'!$J$5-'d_시나리오'!$I$5))))</f>
        <v/>
      </c>
      <c r="L1912">
        <f>RAND()</f>
        <v/>
      </c>
      <c r="M1912">
        <f>IF('d_시나리오'!$J$6='d_시나리오'!$H$6,'d_시나리오'!$I$6,IF(L1912&lt;('d_시나리오'!$I$6-'d_시나리오'!$H$6)/('d_시나리오'!$J$6-'d_시나리오'!$H$6),'d_시나리오'!$H$6+SQRT(L1912*('d_시나리오'!$J$6-'d_시나리오'!$H$6)*('d_시나리오'!$I$6-'d_시나리오'!$H$6)),'d_시나리오'!$J$6-SQRT((1-L1912)*('d_시나리오'!$J$6-'d_시나리오'!$H$6)*('d_시나리오'!$J$6-'d_시나리오'!$I$6))))</f>
        <v/>
      </c>
      <c r="N1912">
        <f>INDEX('d_분포'!$B$2:$B$57,RANDBETWEEN(1,56))</f>
        <v/>
      </c>
      <c r="O1912">
        <f>BETAINV(RAND(),5,5)</f>
        <v/>
      </c>
      <c r="P1912">
        <f>'d_고정'!$B$1*'6_기대효과'!$H$7*('d_시나리오'!$I$7/'d_고정'!$B$2)*B1912</f>
        <v/>
      </c>
      <c r="Q1912">
        <f>P1912*C1912</f>
        <v/>
      </c>
      <c r="R1912">
        <f>P1912*E1912</f>
        <v/>
      </c>
      <c r="S1912">
        <f>R1912*G1912</f>
        <v/>
      </c>
      <c r="T1912">
        <f>Q1912+S1912</f>
        <v/>
      </c>
      <c r="U1912">
        <f>(Q1912*D1912+S1912*I1912)*(1-O1912)</f>
        <v/>
      </c>
      <c r="V1912">
        <f>(R1912*K1912*N1912+'d_고정'!$B$3*('6_기대효과'!$H$7/8)*N1912*'d_고정'!$B$10*M1912*('6_기대효과'!$K$7/'d_고정'!$B$9))*(1-O1912)</f>
        <v/>
      </c>
      <c r="W1912">
        <f>(S1912*I1912+R1912*MAX(K1912-'d_고정'!$B$10*M1912*('6_기대효과'!$K$7/'d_고정'!$B$9),0)*N1912)*(1-O1912)</f>
        <v/>
      </c>
      <c r="X1912">
        <f>U1912+V1912</f>
        <v/>
      </c>
      <c r="Y1912">
        <f>U1912/('d_고정'!$B$5*'6_기대효과'!$H$7/8)/'d_고정'!$B$6</f>
        <v/>
      </c>
      <c r="Z1912">
        <f>U1912/('d_고정'!$B$8*'6_기대효과'!$H$7/8)</f>
        <v/>
      </c>
    </row>
    <row r="1913">
      <c r="A1913">
        <f>RAND()</f>
        <v/>
      </c>
      <c r="B1913">
        <f>IF('d_시나리오'!$J$2='d_시나리오'!$H$2,'d_시나리오'!$I$2,IF(A1913&lt;('d_시나리오'!$I$2-'d_시나리오'!$H$2)/('d_시나리오'!$J$2-'d_시나리오'!$H$2),'d_시나리오'!$H$2+SQRT(A1913*('d_시나리오'!$J$2-'d_시나리오'!$H$2)*('d_시나리오'!$I$2-'d_시나리오'!$H$2)),'d_시나리오'!$J$2-SQRT((1-A1913)*('d_시나리오'!$J$2-'d_시나리오'!$H$2)*('d_시나리오'!$J$2-'d_시나리오'!$I$2))))</f>
        <v/>
      </c>
      <c r="C1913">
        <f>BETAINV(RAND(),2,6)</f>
        <v/>
      </c>
      <c r="D1913">
        <f>INDEX('d_분포'!$A$2:$A$28,RANDBETWEEN(1,27))</f>
        <v/>
      </c>
      <c r="E1913">
        <f>INDEX('d_분포'!$C$2:$C$5,RANDBETWEEN(1,4))*(0.9+0.2*RAND())</f>
        <v/>
      </c>
      <c r="F1913">
        <f>RAND()</f>
        <v/>
      </c>
      <c r="G1913">
        <f>IF('d_시나리오'!$J$3='d_시나리오'!$H$3,'d_시나리오'!$I$3,IF(F1913&lt;('d_시나리오'!$I$3-'d_시나리오'!$H$3)/('d_시나리오'!$J$3-'d_시나리오'!$H$3),'d_시나리오'!$H$3+SQRT(F1913*('d_시나리오'!$J$3-'d_시나리오'!$H$3)*('d_시나리오'!$I$3-'d_시나리오'!$H$3)),'d_시나리오'!$J$3-SQRT((1-F1913)*('d_시나리오'!$J$3-'d_시나리오'!$H$3)*('d_시나리오'!$J$3-'d_시나리오'!$I$3))))</f>
        <v/>
      </c>
      <c r="H1913">
        <f>RAND()</f>
        <v/>
      </c>
      <c r="I1913">
        <f>IF('d_시나리오'!$J$4='d_시나리오'!$H$4,'d_시나리오'!$I$4,IF(H1913&lt;('d_시나리오'!$I$4-'d_시나리오'!$H$4)/('d_시나리오'!$J$4-'d_시나리오'!$H$4),'d_시나리오'!$H$4+SQRT(H1913*('d_시나리오'!$J$4-'d_시나리오'!$H$4)*('d_시나리오'!$I$4-'d_시나리오'!$H$4)),'d_시나리오'!$J$4-SQRT((1-H1913)*('d_시나리오'!$J$4-'d_시나리오'!$H$4)*('d_시나리오'!$J$4-'d_시나리오'!$I$4))))</f>
        <v/>
      </c>
      <c r="J1913">
        <f>RAND()</f>
        <v/>
      </c>
      <c r="K1913">
        <f>IF('d_시나리오'!$J$5='d_시나리오'!$H$5,'d_시나리오'!$I$5,IF(J1913&lt;('d_시나리오'!$I$5-'d_시나리오'!$H$5)/('d_시나리오'!$J$5-'d_시나리오'!$H$5),'d_시나리오'!$H$5+SQRT(J1913*('d_시나리오'!$J$5-'d_시나리오'!$H$5)*('d_시나리오'!$I$5-'d_시나리오'!$H$5)),'d_시나리오'!$J$5-SQRT((1-J1913)*('d_시나리오'!$J$5-'d_시나리오'!$H$5)*('d_시나리오'!$J$5-'d_시나리오'!$I$5))))</f>
        <v/>
      </c>
      <c r="L1913">
        <f>RAND()</f>
        <v/>
      </c>
      <c r="M1913">
        <f>IF('d_시나리오'!$J$6='d_시나리오'!$H$6,'d_시나리오'!$I$6,IF(L1913&lt;('d_시나리오'!$I$6-'d_시나리오'!$H$6)/('d_시나리오'!$J$6-'d_시나리오'!$H$6),'d_시나리오'!$H$6+SQRT(L1913*('d_시나리오'!$J$6-'d_시나리오'!$H$6)*('d_시나리오'!$I$6-'d_시나리오'!$H$6)),'d_시나리오'!$J$6-SQRT((1-L1913)*('d_시나리오'!$J$6-'d_시나리오'!$H$6)*('d_시나리오'!$J$6-'d_시나리오'!$I$6))))</f>
        <v/>
      </c>
      <c r="N1913">
        <f>INDEX('d_분포'!$B$2:$B$57,RANDBETWEEN(1,56))</f>
        <v/>
      </c>
      <c r="O1913">
        <f>BETAINV(RAND(),5,5)</f>
        <v/>
      </c>
      <c r="P1913">
        <f>'d_고정'!$B$1*'6_기대효과'!$H$7*('d_시나리오'!$I$7/'d_고정'!$B$2)*B1913</f>
        <v/>
      </c>
      <c r="Q1913">
        <f>P1913*C1913</f>
        <v/>
      </c>
      <c r="R1913">
        <f>P1913*E1913</f>
        <v/>
      </c>
      <c r="S1913">
        <f>R1913*G1913</f>
        <v/>
      </c>
      <c r="T1913">
        <f>Q1913+S1913</f>
        <v/>
      </c>
      <c r="U1913">
        <f>(Q1913*D1913+S1913*I1913)*(1-O1913)</f>
        <v/>
      </c>
      <c r="V1913">
        <f>(R1913*K1913*N1913+'d_고정'!$B$3*('6_기대효과'!$H$7/8)*N1913*'d_고정'!$B$10*M1913*('6_기대효과'!$K$7/'d_고정'!$B$9))*(1-O1913)</f>
        <v/>
      </c>
      <c r="W1913">
        <f>(S1913*I1913+R1913*MAX(K1913-'d_고정'!$B$10*M1913*('6_기대효과'!$K$7/'d_고정'!$B$9),0)*N1913)*(1-O1913)</f>
        <v/>
      </c>
      <c r="X1913">
        <f>U1913+V1913</f>
        <v/>
      </c>
      <c r="Y1913">
        <f>U1913/('d_고정'!$B$5*'6_기대효과'!$H$7/8)/'d_고정'!$B$6</f>
        <v/>
      </c>
      <c r="Z1913">
        <f>U1913/('d_고정'!$B$8*'6_기대효과'!$H$7/8)</f>
        <v/>
      </c>
    </row>
    <row r="1914">
      <c r="A1914">
        <f>RAND()</f>
        <v/>
      </c>
      <c r="B1914">
        <f>IF('d_시나리오'!$J$2='d_시나리오'!$H$2,'d_시나리오'!$I$2,IF(A1914&lt;('d_시나리오'!$I$2-'d_시나리오'!$H$2)/('d_시나리오'!$J$2-'d_시나리오'!$H$2),'d_시나리오'!$H$2+SQRT(A1914*('d_시나리오'!$J$2-'d_시나리오'!$H$2)*('d_시나리오'!$I$2-'d_시나리오'!$H$2)),'d_시나리오'!$J$2-SQRT((1-A1914)*('d_시나리오'!$J$2-'d_시나리오'!$H$2)*('d_시나리오'!$J$2-'d_시나리오'!$I$2))))</f>
        <v/>
      </c>
      <c r="C1914">
        <f>BETAINV(RAND(),2,6)</f>
        <v/>
      </c>
      <c r="D1914">
        <f>INDEX('d_분포'!$A$2:$A$28,RANDBETWEEN(1,27))</f>
        <v/>
      </c>
      <c r="E1914">
        <f>INDEX('d_분포'!$C$2:$C$5,RANDBETWEEN(1,4))*(0.9+0.2*RAND())</f>
        <v/>
      </c>
      <c r="F1914">
        <f>RAND()</f>
        <v/>
      </c>
      <c r="G1914">
        <f>IF('d_시나리오'!$J$3='d_시나리오'!$H$3,'d_시나리오'!$I$3,IF(F1914&lt;('d_시나리오'!$I$3-'d_시나리오'!$H$3)/('d_시나리오'!$J$3-'d_시나리오'!$H$3),'d_시나리오'!$H$3+SQRT(F1914*('d_시나리오'!$J$3-'d_시나리오'!$H$3)*('d_시나리오'!$I$3-'d_시나리오'!$H$3)),'d_시나리오'!$J$3-SQRT((1-F1914)*('d_시나리오'!$J$3-'d_시나리오'!$H$3)*('d_시나리오'!$J$3-'d_시나리오'!$I$3))))</f>
        <v/>
      </c>
      <c r="H1914">
        <f>RAND()</f>
        <v/>
      </c>
      <c r="I1914">
        <f>IF('d_시나리오'!$J$4='d_시나리오'!$H$4,'d_시나리오'!$I$4,IF(H1914&lt;('d_시나리오'!$I$4-'d_시나리오'!$H$4)/('d_시나리오'!$J$4-'d_시나리오'!$H$4),'d_시나리오'!$H$4+SQRT(H1914*('d_시나리오'!$J$4-'d_시나리오'!$H$4)*('d_시나리오'!$I$4-'d_시나리오'!$H$4)),'d_시나리오'!$J$4-SQRT((1-H1914)*('d_시나리오'!$J$4-'d_시나리오'!$H$4)*('d_시나리오'!$J$4-'d_시나리오'!$I$4))))</f>
        <v/>
      </c>
      <c r="J1914">
        <f>RAND()</f>
        <v/>
      </c>
      <c r="K1914">
        <f>IF('d_시나리오'!$J$5='d_시나리오'!$H$5,'d_시나리오'!$I$5,IF(J1914&lt;('d_시나리오'!$I$5-'d_시나리오'!$H$5)/('d_시나리오'!$J$5-'d_시나리오'!$H$5),'d_시나리오'!$H$5+SQRT(J1914*('d_시나리오'!$J$5-'d_시나리오'!$H$5)*('d_시나리오'!$I$5-'d_시나리오'!$H$5)),'d_시나리오'!$J$5-SQRT((1-J1914)*('d_시나리오'!$J$5-'d_시나리오'!$H$5)*('d_시나리오'!$J$5-'d_시나리오'!$I$5))))</f>
        <v/>
      </c>
      <c r="L1914">
        <f>RAND()</f>
        <v/>
      </c>
      <c r="M1914">
        <f>IF('d_시나리오'!$J$6='d_시나리오'!$H$6,'d_시나리오'!$I$6,IF(L1914&lt;('d_시나리오'!$I$6-'d_시나리오'!$H$6)/('d_시나리오'!$J$6-'d_시나리오'!$H$6),'d_시나리오'!$H$6+SQRT(L1914*('d_시나리오'!$J$6-'d_시나리오'!$H$6)*('d_시나리오'!$I$6-'d_시나리오'!$H$6)),'d_시나리오'!$J$6-SQRT((1-L1914)*('d_시나리오'!$J$6-'d_시나리오'!$H$6)*('d_시나리오'!$J$6-'d_시나리오'!$I$6))))</f>
        <v/>
      </c>
      <c r="N1914">
        <f>INDEX('d_분포'!$B$2:$B$57,RANDBETWEEN(1,56))</f>
        <v/>
      </c>
      <c r="O1914">
        <f>BETAINV(RAND(),5,5)</f>
        <v/>
      </c>
      <c r="P1914">
        <f>'d_고정'!$B$1*'6_기대효과'!$H$7*('d_시나리오'!$I$7/'d_고정'!$B$2)*B1914</f>
        <v/>
      </c>
      <c r="Q1914">
        <f>P1914*C1914</f>
        <v/>
      </c>
      <c r="R1914">
        <f>P1914*E1914</f>
        <v/>
      </c>
      <c r="S1914">
        <f>R1914*G1914</f>
        <v/>
      </c>
      <c r="T1914">
        <f>Q1914+S1914</f>
        <v/>
      </c>
      <c r="U1914">
        <f>(Q1914*D1914+S1914*I1914)*(1-O1914)</f>
        <v/>
      </c>
      <c r="V1914">
        <f>(R1914*K1914*N1914+'d_고정'!$B$3*('6_기대효과'!$H$7/8)*N1914*'d_고정'!$B$10*M1914*('6_기대효과'!$K$7/'d_고정'!$B$9))*(1-O1914)</f>
        <v/>
      </c>
      <c r="W1914">
        <f>(S1914*I1914+R1914*MAX(K1914-'d_고정'!$B$10*M1914*('6_기대효과'!$K$7/'d_고정'!$B$9),0)*N1914)*(1-O1914)</f>
        <v/>
      </c>
      <c r="X1914">
        <f>U1914+V1914</f>
        <v/>
      </c>
      <c r="Y1914">
        <f>U1914/('d_고정'!$B$5*'6_기대효과'!$H$7/8)/'d_고정'!$B$6</f>
        <v/>
      </c>
      <c r="Z1914">
        <f>U1914/('d_고정'!$B$8*'6_기대효과'!$H$7/8)</f>
        <v/>
      </c>
    </row>
    <row r="1915">
      <c r="A1915">
        <f>RAND()</f>
        <v/>
      </c>
      <c r="B1915">
        <f>IF('d_시나리오'!$J$2='d_시나리오'!$H$2,'d_시나리오'!$I$2,IF(A1915&lt;('d_시나리오'!$I$2-'d_시나리오'!$H$2)/('d_시나리오'!$J$2-'d_시나리오'!$H$2),'d_시나리오'!$H$2+SQRT(A1915*('d_시나리오'!$J$2-'d_시나리오'!$H$2)*('d_시나리오'!$I$2-'d_시나리오'!$H$2)),'d_시나리오'!$J$2-SQRT((1-A1915)*('d_시나리오'!$J$2-'d_시나리오'!$H$2)*('d_시나리오'!$J$2-'d_시나리오'!$I$2))))</f>
        <v/>
      </c>
      <c r="C1915">
        <f>BETAINV(RAND(),2,6)</f>
        <v/>
      </c>
      <c r="D1915">
        <f>INDEX('d_분포'!$A$2:$A$28,RANDBETWEEN(1,27))</f>
        <v/>
      </c>
      <c r="E1915">
        <f>INDEX('d_분포'!$C$2:$C$5,RANDBETWEEN(1,4))*(0.9+0.2*RAND())</f>
        <v/>
      </c>
      <c r="F1915">
        <f>RAND()</f>
        <v/>
      </c>
      <c r="G1915">
        <f>IF('d_시나리오'!$J$3='d_시나리오'!$H$3,'d_시나리오'!$I$3,IF(F1915&lt;('d_시나리오'!$I$3-'d_시나리오'!$H$3)/('d_시나리오'!$J$3-'d_시나리오'!$H$3),'d_시나리오'!$H$3+SQRT(F1915*('d_시나리오'!$J$3-'d_시나리오'!$H$3)*('d_시나리오'!$I$3-'d_시나리오'!$H$3)),'d_시나리오'!$J$3-SQRT((1-F1915)*('d_시나리오'!$J$3-'d_시나리오'!$H$3)*('d_시나리오'!$J$3-'d_시나리오'!$I$3))))</f>
        <v/>
      </c>
      <c r="H1915">
        <f>RAND()</f>
        <v/>
      </c>
      <c r="I1915">
        <f>IF('d_시나리오'!$J$4='d_시나리오'!$H$4,'d_시나리오'!$I$4,IF(H1915&lt;('d_시나리오'!$I$4-'d_시나리오'!$H$4)/('d_시나리오'!$J$4-'d_시나리오'!$H$4),'d_시나리오'!$H$4+SQRT(H1915*('d_시나리오'!$J$4-'d_시나리오'!$H$4)*('d_시나리오'!$I$4-'d_시나리오'!$H$4)),'d_시나리오'!$J$4-SQRT((1-H1915)*('d_시나리오'!$J$4-'d_시나리오'!$H$4)*('d_시나리오'!$J$4-'d_시나리오'!$I$4))))</f>
        <v/>
      </c>
      <c r="J1915">
        <f>RAND()</f>
        <v/>
      </c>
      <c r="K1915">
        <f>IF('d_시나리오'!$J$5='d_시나리오'!$H$5,'d_시나리오'!$I$5,IF(J1915&lt;('d_시나리오'!$I$5-'d_시나리오'!$H$5)/('d_시나리오'!$J$5-'d_시나리오'!$H$5),'d_시나리오'!$H$5+SQRT(J1915*('d_시나리오'!$J$5-'d_시나리오'!$H$5)*('d_시나리오'!$I$5-'d_시나리오'!$H$5)),'d_시나리오'!$J$5-SQRT((1-J1915)*('d_시나리오'!$J$5-'d_시나리오'!$H$5)*('d_시나리오'!$J$5-'d_시나리오'!$I$5))))</f>
        <v/>
      </c>
      <c r="L1915">
        <f>RAND()</f>
        <v/>
      </c>
      <c r="M1915">
        <f>IF('d_시나리오'!$J$6='d_시나리오'!$H$6,'d_시나리오'!$I$6,IF(L1915&lt;('d_시나리오'!$I$6-'d_시나리오'!$H$6)/('d_시나리오'!$J$6-'d_시나리오'!$H$6),'d_시나리오'!$H$6+SQRT(L1915*('d_시나리오'!$J$6-'d_시나리오'!$H$6)*('d_시나리오'!$I$6-'d_시나리오'!$H$6)),'d_시나리오'!$J$6-SQRT((1-L1915)*('d_시나리오'!$J$6-'d_시나리오'!$H$6)*('d_시나리오'!$J$6-'d_시나리오'!$I$6))))</f>
        <v/>
      </c>
      <c r="N1915">
        <f>INDEX('d_분포'!$B$2:$B$57,RANDBETWEEN(1,56))</f>
        <v/>
      </c>
      <c r="O1915">
        <f>BETAINV(RAND(),5,5)</f>
        <v/>
      </c>
      <c r="P1915">
        <f>'d_고정'!$B$1*'6_기대효과'!$H$7*('d_시나리오'!$I$7/'d_고정'!$B$2)*B1915</f>
        <v/>
      </c>
      <c r="Q1915">
        <f>P1915*C1915</f>
        <v/>
      </c>
      <c r="R1915">
        <f>P1915*E1915</f>
        <v/>
      </c>
      <c r="S1915">
        <f>R1915*G1915</f>
        <v/>
      </c>
      <c r="T1915">
        <f>Q1915+S1915</f>
        <v/>
      </c>
      <c r="U1915">
        <f>(Q1915*D1915+S1915*I1915)*(1-O1915)</f>
        <v/>
      </c>
      <c r="V1915">
        <f>(R1915*K1915*N1915+'d_고정'!$B$3*('6_기대효과'!$H$7/8)*N1915*'d_고정'!$B$10*M1915*('6_기대효과'!$K$7/'d_고정'!$B$9))*(1-O1915)</f>
        <v/>
      </c>
      <c r="W1915">
        <f>(S1915*I1915+R1915*MAX(K1915-'d_고정'!$B$10*M1915*('6_기대효과'!$K$7/'d_고정'!$B$9),0)*N1915)*(1-O1915)</f>
        <v/>
      </c>
      <c r="X1915">
        <f>U1915+V1915</f>
        <v/>
      </c>
      <c r="Y1915">
        <f>U1915/('d_고정'!$B$5*'6_기대효과'!$H$7/8)/'d_고정'!$B$6</f>
        <v/>
      </c>
      <c r="Z1915">
        <f>U1915/('d_고정'!$B$8*'6_기대효과'!$H$7/8)</f>
        <v/>
      </c>
    </row>
    <row r="1916">
      <c r="A1916">
        <f>RAND()</f>
        <v/>
      </c>
      <c r="B1916">
        <f>IF('d_시나리오'!$J$2='d_시나리오'!$H$2,'d_시나리오'!$I$2,IF(A1916&lt;('d_시나리오'!$I$2-'d_시나리오'!$H$2)/('d_시나리오'!$J$2-'d_시나리오'!$H$2),'d_시나리오'!$H$2+SQRT(A1916*('d_시나리오'!$J$2-'d_시나리오'!$H$2)*('d_시나리오'!$I$2-'d_시나리오'!$H$2)),'d_시나리오'!$J$2-SQRT((1-A1916)*('d_시나리오'!$J$2-'d_시나리오'!$H$2)*('d_시나리오'!$J$2-'d_시나리오'!$I$2))))</f>
        <v/>
      </c>
      <c r="C1916">
        <f>BETAINV(RAND(),2,6)</f>
        <v/>
      </c>
      <c r="D1916">
        <f>INDEX('d_분포'!$A$2:$A$28,RANDBETWEEN(1,27))</f>
        <v/>
      </c>
      <c r="E1916">
        <f>INDEX('d_분포'!$C$2:$C$5,RANDBETWEEN(1,4))*(0.9+0.2*RAND())</f>
        <v/>
      </c>
      <c r="F1916">
        <f>RAND()</f>
        <v/>
      </c>
      <c r="G1916">
        <f>IF('d_시나리오'!$J$3='d_시나리오'!$H$3,'d_시나리오'!$I$3,IF(F1916&lt;('d_시나리오'!$I$3-'d_시나리오'!$H$3)/('d_시나리오'!$J$3-'d_시나리오'!$H$3),'d_시나리오'!$H$3+SQRT(F1916*('d_시나리오'!$J$3-'d_시나리오'!$H$3)*('d_시나리오'!$I$3-'d_시나리오'!$H$3)),'d_시나리오'!$J$3-SQRT((1-F1916)*('d_시나리오'!$J$3-'d_시나리오'!$H$3)*('d_시나리오'!$J$3-'d_시나리오'!$I$3))))</f>
        <v/>
      </c>
      <c r="H1916">
        <f>RAND()</f>
        <v/>
      </c>
      <c r="I1916">
        <f>IF('d_시나리오'!$J$4='d_시나리오'!$H$4,'d_시나리오'!$I$4,IF(H1916&lt;('d_시나리오'!$I$4-'d_시나리오'!$H$4)/('d_시나리오'!$J$4-'d_시나리오'!$H$4),'d_시나리오'!$H$4+SQRT(H1916*('d_시나리오'!$J$4-'d_시나리오'!$H$4)*('d_시나리오'!$I$4-'d_시나리오'!$H$4)),'d_시나리오'!$J$4-SQRT((1-H1916)*('d_시나리오'!$J$4-'d_시나리오'!$H$4)*('d_시나리오'!$J$4-'d_시나리오'!$I$4))))</f>
        <v/>
      </c>
      <c r="J1916">
        <f>RAND()</f>
        <v/>
      </c>
      <c r="K1916">
        <f>IF('d_시나리오'!$J$5='d_시나리오'!$H$5,'d_시나리오'!$I$5,IF(J1916&lt;('d_시나리오'!$I$5-'d_시나리오'!$H$5)/('d_시나리오'!$J$5-'d_시나리오'!$H$5),'d_시나리오'!$H$5+SQRT(J1916*('d_시나리오'!$J$5-'d_시나리오'!$H$5)*('d_시나리오'!$I$5-'d_시나리오'!$H$5)),'d_시나리오'!$J$5-SQRT((1-J1916)*('d_시나리오'!$J$5-'d_시나리오'!$H$5)*('d_시나리오'!$J$5-'d_시나리오'!$I$5))))</f>
        <v/>
      </c>
      <c r="L1916">
        <f>RAND()</f>
        <v/>
      </c>
      <c r="M1916">
        <f>IF('d_시나리오'!$J$6='d_시나리오'!$H$6,'d_시나리오'!$I$6,IF(L1916&lt;('d_시나리오'!$I$6-'d_시나리오'!$H$6)/('d_시나리오'!$J$6-'d_시나리오'!$H$6),'d_시나리오'!$H$6+SQRT(L1916*('d_시나리오'!$J$6-'d_시나리오'!$H$6)*('d_시나리오'!$I$6-'d_시나리오'!$H$6)),'d_시나리오'!$J$6-SQRT((1-L1916)*('d_시나리오'!$J$6-'d_시나리오'!$H$6)*('d_시나리오'!$J$6-'d_시나리오'!$I$6))))</f>
        <v/>
      </c>
      <c r="N1916">
        <f>INDEX('d_분포'!$B$2:$B$57,RANDBETWEEN(1,56))</f>
        <v/>
      </c>
      <c r="O1916">
        <f>BETAINV(RAND(),5,5)</f>
        <v/>
      </c>
      <c r="P1916">
        <f>'d_고정'!$B$1*'6_기대효과'!$H$7*('d_시나리오'!$I$7/'d_고정'!$B$2)*B1916</f>
        <v/>
      </c>
      <c r="Q1916">
        <f>P1916*C1916</f>
        <v/>
      </c>
      <c r="R1916">
        <f>P1916*E1916</f>
        <v/>
      </c>
      <c r="S1916">
        <f>R1916*G1916</f>
        <v/>
      </c>
      <c r="T1916">
        <f>Q1916+S1916</f>
        <v/>
      </c>
      <c r="U1916">
        <f>(Q1916*D1916+S1916*I1916)*(1-O1916)</f>
        <v/>
      </c>
      <c r="V1916">
        <f>(R1916*K1916*N1916+'d_고정'!$B$3*('6_기대효과'!$H$7/8)*N1916*'d_고정'!$B$10*M1916*('6_기대효과'!$K$7/'d_고정'!$B$9))*(1-O1916)</f>
        <v/>
      </c>
      <c r="W1916">
        <f>(S1916*I1916+R1916*MAX(K1916-'d_고정'!$B$10*M1916*('6_기대효과'!$K$7/'d_고정'!$B$9),0)*N1916)*(1-O1916)</f>
        <v/>
      </c>
      <c r="X1916">
        <f>U1916+V1916</f>
        <v/>
      </c>
      <c r="Y1916">
        <f>U1916/('d_고정'!$B$5*'6_기대효과'!$H$7/8)/'d_고정'!$B$6</f>
        <v/>
      </c>
      <c r="Z1916">
        <f>U1916/('d_고정'!$B$8*'6_기대효과'!$H$7/8)</f>
        <v/>
      </c>
    </row>
    <row r="1917">
      <c r="A1917">
        <f>RAND()</f>
        <v/>
      </c>
      <c r="B1917">
        <f>IF('d_시나리오'!$J$2='d_시나리오'!$H$2,'d_시나리오'!$I$2,IF(A1917&lt;('d_시나리오'!$I$2-'d_시나리오'!$H$2)/('d_시나리오'!$J$2-'d_시나리오'!$H$2),'d_시나리오'!$H$2+SQRT(A1917*('d_시나리오'!$J$2-'d_시나리오'!$H$2)*('d_시나리오'!$I$2-'d_시나리오'!$H$2)),'d_시나리오'!$J$2-SQRT((1-A1917)*('d_시나리오'!$J$2-'d_시나리오'!$H$2)*('d_시나리오'!$J$2-'d_시나리오'!$I$2))))</f>
        <v/>
      </c>
      <c r="C1917">
        <f>BETAINV(RAND(),2,6)</f>
        <v/>
      </c>
      <c r="D1917">
        <f>INDEX('d_분포'!$A$2:$A$28,RANDBETWEEN(1,27))</f>
        <v/>
      </c>
      <c r="E1917">
        <f>INDEX('d_분포'!$C$2:$C$5,RANDBETWEEN(1,4))*(0.9+0.2*RAND())</f>
        <v/>
      </c>
      <c r="F1917">
        <f>RAND()</f>
        <v/>
      </c>
      <c r="G1917">
        <f>IF('d_시나리오'!$J$3='d_시나리오'!$H$3,'d_시나리오'!$I$3,IF(F1917&lt;('d_시나리오'!$I$3-'d_시나리오'!$H$3)/('d_시나리오'!$J$3-'d_시나리오'!$H$3),'d_시나리오'!$H$3+SQRT(F1917*('d_시나리오'!$J$3-'d_시나리오'!$H$3)*('d_시나리오'!$I$3-'d_시나리오'!$H$3)),'d_시나리오'!$J$3-SQRT((1-F1917)*('d_시나리오'!$J$3-'d_시나리오'!$H$3)*('d_시나리오'!$J$3-'d_시나리오'!$I$3))))</f>
        <v/>
      </c>
      <c r="H1917">
        <f>RAND()</f>
        <v/>
      </c>
      <c r="I1917">
        <f>IF('d_시나리오'!$J$4='d_시나리오'!$H$4,'d_시나리오'!$I$4,IF(H1917&lt;('d_시나리오'!$I$4-'d_시나리오'!$H$4)/('d_시나리오'!$J$4-'d_시나리오'!$H$4),'d_시나리오'!$H$4+SQRT(H1917*('d_시나리오'!$J$4-'d_시나리오'!$H$4)*('d_시나리오'!$I$4-'d_시나리오'!$H$4)),'d_시나리오'!$J$4-SQRT((1-H1917)*('d_시나리오'!$J$4-'d_시나리오'!$H$4)*('d_시나리오'!$J$4-'d_시나리오'!$I$4))))</f>
        <v/>
      </c>
      <c r="J1917">
        <f>RAND()</f>
        <v/>
      </c>
      <c r="K1917">
        <f>IF('d_시나리오'!$J$5='d_시나리오'!$H$5,'d_시나리오'!$I$5,IF(J1917&lt;('d_시나리오'!$I$5-'d_시나리오'!$H$5)/('d_시나리오'!$J$5-'d_시나리오'!$H$5),'d_시나리오'!$H$5+SQRT(J1917*('d_시나리오'!$J$5-'d_시나리오'!$H$5)*('d_시나리오'!$I$5-'d_시나리오'!$H$5)),'d_시나리오'!$J$5-SQRT((1-J1917)*('d_시나리오'!$J$5-'d_시나리오'!$H$5)*('d_시나리오'!$J$5-'d_시나리오'!$I$5))))</f>
        <v/>
      </c>
      <c r="L1917">
        <f>RAND()</f>
        <v/>
      </c>
      <c r="M1917">
        <f>IF('d_시나리오'!$J$6='d_시나리오'!$H$6,'d_시나리오'!$I$6,IF(L1917&lt;('d_시나리오'!$I$6-'d_시나리오'!$H$6)/('d_시나리오'!$J$6-'d_시나리오'!$H$6),'d_시나리오'!$H$6+SQRT(L1917*('d_시나리오'!$J$6-'d_시나리오'!$H$6)*('d_시나리오'!$I$6-'d_시나리오'!$H$6)),'d_시나리오'!$J$6-SQRT((1-L1917)*('d_시나리오'!$J$6-'d_시나리오'!$H$6)*('d_시나리오'!$J$6-'d_시나리오'!$I$6))))</f>
        <v/>
      </c>
      <c r="N1917">
        <f>INDEX('d_분포'!$B$2:$B$57,RANDBETWEEN(1,56))</f>
        <v/>
      </c>
      <c r="O1917">
        <f>BETAINV(RAND(),5,5)</f>
        <v/>
      </c>
      <c r="P1917">
        <f>'d_고정'!$B$1*'6_기대효과'!$H$7*('d_시나리오'!$I$7/'d_고정'!$B$2)*B1917</f>
        <v/>
      </c>
      <c r="Q1917">
        <f>P1917*C1917</f>
        <v/>
      </c>
      <c r="R1917">
        <f>P1917*E1917</f>
        <v/>
      </c>
      <c r="S1917">
        <f>R1917*G1917</f>
        <v/>
      </c>
      <c r="T1917">
        <f>Q1917+S1917</f>
        <v/>
      </c>
      <c r="U1917">
        <f>(Q1917*D1917+S1917*I1917)*(1-O1917)</f>
        <v/>
      </c>
      <c r="V1917">
        <f>(R1917*K1917*N1917+'d_고정'!$B$3*('6_기대효과'!$H$7/8)*N1917*'d_고정'!$B$10*M1917*('6_기대효과'!$K$7/'d_고정'!$B$9))*(1-O1917)</f>
        <v/>
      </c>
      <c r="W1917">
        <f>(S1917*I1917+R1917*MAX(K1917-'d_고정'!$B$10*M1917*('6_기대효과'!$K$7/'d_고정'!$B$9),0)*N1917)*(1-O1917)</f>
        <v/>
      </c>
      <c r="X1917">
        <f>U1917+V1917</f>
        <v/>
      </c>
      <c r="Y1917">
        <f>U1917/('d_고정'!$B$5*'6_기대효과'!$H$7/8)/'d_고정'!$B$6</f>
        <v/>
      </c>
      <c r="Z1917">
        <f>U1917/('d_고정'!$B$8*'6_기대효과'!$H$7/8)</f>
        <v/>
      </c>
    </row>
    <row r="1918">
      <c r="A1918">
        <f>RAND()</f>
        <v/>
      </c>
      <c r="B1918">
        <f>IF('d_시나리오'!$J$2='d_시나리오'!$H$2,'d_시나리오'!$I$2,IF(A1918&lt;('d_시나리오'!$I$2-'d_시나리오'!$H$2)/('d_시나리오'!$J$2-'d_시나리오'!$H$2),'d_시나리오'!$H$2+SQRT(A1918*('d_시나리오'!$J$2-'d_시나리오'!$H$2)*('d_시나리오'!$I$2-'d_시나리오'!$H$2)),'d_시나리오'!$J$2-SQRT((1-A1918)*('d_시나리오'!$J$2-'d_시나리오'!$H$2)*('d_시나리오'!$J$2-'d_시나리오'!$I$2))))</f>
        <v/>
      </c>
      <c r="C1918">
        <f>BETAINV(RAND(),2,6)</f>
        <v/>
      </c>
      <c r="D1918">
        <f>INDEX('d_분포'!$A$2:$A$28,RANDBETWEEN(1,27))</f>
        <v/>
      </c>
      <c r="E1918">
        <f>INDEX('d_분포'!$C$2:$C$5,RANDBETWEEN(1,4))*(0.9+0.2*RAND())</f>
        <v/>
      </c>
      <c r="F1918">
        <f>RAND()</f>
        <v/>
      </c>
      <c r="G1918">
        <f>IF('d_시나리오'!$J$3='d_시나리오'!$H$3,'d_시나리오'!$I$3,IF(F1918&lt;('d_시나리오'!$I$3-'d_시나리오'!$H$3)/('d_시나리오'!$J$3-'d_시나리오'!$H$3),'d_시나리오'!$H$3+SQRT(F1918*('d_시나리오'!$J$3-'d_시나리오'!$H$3)*('d_시나리오'!$I$3-'d_시나리오'!$H$3)),'d_시나리오'!$J$3-SQRT((1-F1918)*('d_시나리오'!$J$3-'d_시나리오'!$H$3)*('d_시나리오'!$J$3-'d_시나리오'!$I$3))))</f>
        <v/>
      </c>
      <c r="H1918">
        <f>RAND()</f>
        <v/>
      </c>
      <c r="I1918">
        <f>IF('d_시나리오'!$J$4='d_시나리오'!$H$4,'d_시나리오'!$I$4,IF(H1918&lt;('d_시나리오'!$I$4-'d_시나리오'!$H$4)/('d_시나리오'!$J$4-'d_시나리오'!$H$4),'d_시나리오'!$H$4+SQRT(H1918*('d_시나리오'!$J$4-'d_시나리오'!$H$4)*('d_시나리오'!$I$4-'d_시나리오'!$H$4)),'d_시나리오'!$J$4-SQRT((1-H1918)*('d_시나리오'!$J$4-'d_시나리오'!$H$4)*('d_시나리오'!$J$4-'d_시나리오'!$I$4))))</f>
        <v/>
      </c>
      <c r="J1918">
        <f>RAND()</f>
        <v/>
      </c>
      <c r="K1918">
        <f>IF('d_시나리오'!$J$5='d_시나리오'!$H$5,'d_시나리오'!$I$5,IF(J1918&lt;('d_시나리오'!$I$5-'d_시나리오'!$H$5)/('d_시나리오'!$J$5-'d_시나리오'!$H$5),'d_시나리오'!$H$5+SQRT(J1918*('d_시나리오'!$J$5-'d_시나리오'!$H$5)*('d_시나리오'!$I$5-'d_시나리오'!$H$5)),'d_시나리오'!$J$5-SQRT((1-J1918)*('d_시나리오'!$J$5-'d_시나리오'!$H$5)*('d_시나리오'!$J$5-'d_시나리오'!$I$5))))</f>
        <v/>
      </c>
      <c r="L1918">
        <f>RAND()</f>
        <v/>
      </c>
      <c r="M1918">
        <f>IF('d_시나리오'!$J$6='d_시나리오'!$H$6,'d_시나리오'!$I$6,IF(L1918&lt;('d_시나리오'!$I$6-'d_시나리오'!$H$6)/('d_시나리오'!$J$6-'d_시나리오'!$H$6),'d_시나리오'!$H$6+SQRT(L1918*('d_시나리오'!$J$6-'d_시나리오'!$H$6)*('d_시나리오'!$I$6-'d_시나리오'!$H$6)),'d_시나리오'!$J$6-SQRT((1-L1918)*('d_시나리오'!$J$6-'d_시나리오'!$H$6)*('d_시나리오'!$J$6-'d_시나리오'!$I$6))))</f>
        <v/>
      </c>
      <c r="N1918">
        <f>INDEX('d_분포'!$B$2:$B$57,RANDBETWEEN(1,56))</f>
        <v/>
      </c>
      <c r="O1918">
        <f>BETAINV(RAND(),5,5)</f>
        <v/>
      </c>
      <c r="P1918">
        <f>'d_고정'!$B$1*'6_기대효과'!$H$7*('d_시나리오'!$I$7/'d_고정'!$B$2)*B1918</f>
        <v/>
      </c>
      <c r="Q1918">
        <f>P1918*C1918</f>
        <v/>
      </c>
      <c r="R1918">
        <f>P1918*E1918</f>
        <v/>
      </c>
      <c r="S1918">
        <f>R1918*G1918</f>
        <v/>
      </c>
      <c r="T1918">
        <f>Q1918+S1918</f>
        <v/>
      </c>
      <c r="U1918">
        <f>(Q1918*D1918+S1918*I1918)*(1-O1918)</f>
        <v/>
      </c>
      <c r="V1918">
        <f>(R1918*K1918*N1918+'d_고정'!$B$3*('6_기대효과'!$H$7/8)*N1918*'d_고정'!$B$10*M1918*('6_기대효과'!$K$7/'d_고정'!$B$9))*(1-O1918)</f>
        <v/>
      </c>
      <c r="W1918">
        <f>(S1918*I1918+R1918*MAX(K1918-'d_고정'!$B$10*M1918*('6_기대효과'!$K$7/'d_고정'!$B$9),0)*N1918)*(1-O1918)</f>
        <v/>
      </c>
      <c r="X1918">
        <f>U1918+V1918</f>
        <v/>
      </c>
      <c r="Y1918">
        <f>U1918/('d_고정'!$B$5*'6_기대효과'!$H$7/8)/'d_고정'!$B$6</f>
        <v/>
      </c>
      <c r="Z1918">
        <f>U1918/('d_고정'!$B$8*'6_기대효과'!$H$7/8)</f>
        <v/>
      </c>
    </row>
    <row r="1919">
      <c r="A1919">
        <f>RAND()</f>
        <v/>
      </c>
      <c r="B1919">
        <f>IF('d_시나리오'!$J$2='d_시나리오'!$H$2,'d_시나리오'!$I$2,IF(A1919&lt;('d_시나리오'!$I$2-'d_시나리오'!$H$2)/('d_시나리오'!$J$2-'d_시나리오'!$H$2),'d_시나리오'!$H$2+SQRT(A1919*('d_시나리오'!$J$2-'d_시나리오'!$H$2)*('d_시나리오'!$I$2-'d_시나리오'!$H$2)),'d_시나리오'!$J$2-SQRT((1-A1919)*('d_시나리오'!$J$2-'d_시나리오'!$H$2)*('d_시나리오'!$J$2-'d_시나리오'!$I$2))))</f>
        <v/>
      </c>
      <c r="C1919">
        <f>BETAINV(RAND(),2,6)</f>
        <v/>
      </c>
      <c r="D1919">
        <f>INDEX('d_분포'!$A$2:$A$28,RANDBETWEEN(1,27))</f>
        <v/>
      </c>
      <c r="E1919">
        <f>INDEX('d_분포'!$C$2:$C$5,RANDBETWEEN(1,4))*(0.9+0.2*RAND())</f>
        <v/>
      </c>
      <c r="F1919">
        <f>RAND()</f>
        <v/>
      </c>
      <c r="G1919">
        <f>IF('d_시나리오'!$J$3='d_시나리오'!$H$3,'d_시나리오'!$I$3,IF(F1919&lt;('d_시나리오'!$I$3-'d_시나리오'!$H$3)/('d_시나리오'!$J$3-'d_시나리오'!$H$3),'d_시나리오'!$H$3+SQRT(F1919*('d_시나리오'!$J$3-'d_시나리오'!$H$3)*('d_시나리오'!$I$3-'d_시나리오'!$H$3)),'d_시나리오'!$J$3-SQRT((1-F1919)*('d_시나리오'!$J$3-'d_시나리오'!$H$3)*('d_시나리오'!$J$3-'d_시나리오'!$I$3))))</f>
        <v/>
      </c>
      <c r="H1919">
        <f>RAND()</f>
        <v/>
      </c>
      <c r="I1919">
        <f>IF('d_시나리오'!$J$4='d_시나리오'!$H$4,'d_시나리오'!$I$4,IF(H1919&lt;('d_시나리오'!$I$4-'d_시나리오'!$H$4)/('d_시나리오'!$J$4-'d_시나리오'!$H$4),'d_시나리오'!$H$4+SQRT(H1919*('d_시나리오'!$J$4-'d_시나리오'!$H$4)*('d_시나리오'!$I$4-'d_시나리오'!$H$4)),'d_시나리오'!$J$4-SQRT((1-H1919)*('d_시나리오'!$J$4-'d_시나리오'!$H$4)*('d_시나리오'!$J$4-'d_시나리오'!$I$4))))</f>
        <v/>
      </c>
      <c r="J1919">
        <f>RAND()</f>
        <v/>
      </c>
      <c r="K1919">
        <f>IF('d_시나리오'!$J$5='d_시나리오'!$H$5,'d_시나리오'!$I$5,IF(J1919&lt;('d_시나리오'!$I$5-'d_시나리오'!$H$5)/('d_시나리오'!$J$5-'d_시나리오'!$H$5),'d_시나리오'!$H$5+SQRT(J1919*('d_시나리오'!$J$5-'d_시나리오'!$H$5)*('d_시나리오'!$I$5-'d_시나리오'!$H$5)),'d_시나리오'!$J$5-SQRT((1-J1919)*('d_시나리오'!$J$5-'d_시나리오'!$H$5)*('d_시나리오'!$J$5-'d_시나리오'!$I$5))))</f>
        <v/>
      </c>
      <c r="L1919">
        <f>RAND()</f>
        <v/>
      </c>
      <c r="M1919">
        <f>IF('d_시나리오'!$J$6='d_시나리오'!$H$6,'d_시나리오'!$I$6,IF(L1919&lt;('d_시나리오'!$I$6-'d_시나리오'!$H$6)/('d_시나리오'!$J$6-'d_시나리오'!$H$6),'d_시나리오'!$H$6+SQRT(L1919*('d_시나리오'!$J$6-'d_시나리오'!$H$6)*('d_시나리오'!$I$6-'d_시나리오'!$H$6)),'d_시나리오'!$J$6-SQRT((1-L1919)*('d_시나리오'!$J$6-'d_시나리오'!$H$6)*('d_시나리오'!$J$6-'d_시나리오'!$I$6))))</f>
        <v/>
      </c>
      <c r="N1919">
        <f>INDEX('d_분포'!$B$2:$B$57,RANDBETWEEN(1,56))</f>
        <v/>
      </c>
      <c r="O1919">
        <f>BETAINV(RAND(),5,5)</f>
        <v/>
      </c>
      <c r="P1919">
        <f>'d_고정'!$B$1*'6_기대효과'!$H$7*('d_시나리오'!$I$7/'d_고정'!$B$2)*B1919</f>
        <v/>
      </c>
      <c r="Q1919">
        <f>P1919*C1919</f>
        <v/>
      </c>
      <c r="R1919">
        <f>P1919*E1919</f>
        <v/>
      </c>
      <c r="S1919">
        <f>R1919*G1919</f>
        <v/>
      </c>
      <c r="T1919">
        <f>Q1919+S1919</f>
        <v/>
      </c>
      <c r="U1919">
        <f>(Q1919*D1919+S1919*I1919)*(1-O1919)</f>
        <v/>
      </c>
      <c r="V1919">
        <f>(R1919*K1919*N1919+'d_고정'!$B$3*('6_기대효과'!$H$7/8)*N1919*'d_고정'!$B$10*M1919*('6_기대효과'!$K$7/'d_고정'!$B$9))*(1-O1919)</f>
        <v/>
      </c>
      <c r="W1919">
        <f>(S1919*I1919+R1919*MAX(K1919-'d_고정'!$B$10*M1919*('6_기대효과'!$K$7/'d_고정'!$B$9),0)*N1919)*(1-O1919)</f>
        <v/>
      </c>
      <c r="X1919">
        <f>U1919+V1919</f>
        <v/>
      </c>
      <c r="Y1919">
        <f>U1919/('d_고정'!$B$5*'6_기대효과'!$H$7/8)/'d_고정'!$B$6</f>
        <v/>
      </c>
      <c r="Z1919">
        <f>U1919/('d_고정'!$B$8*'6_기대효과'!$H$7/8)</f>
        <v/>
      </c>
    </row>
    <row r="1920">
      <c r="A1920">
        <f>RAND()</f>
        <v/>
      </c>
      <c r="B1920">
        <f>IF('d_시나리오'!$J$2='d_시나리오'!$H$2,'d_시나리오'!$I$2,IF(A1920&lt;('d_시나리오'!$I$2-'d_시나리오'!$H$2)/('d_시나리오'!$J$2-'d_시나리오'!$H$2),'d_시나리오'!$H$2+SQRT(A1920*('d_시나리오'!$J$2-'d_시나리오'!$H$2)*('d_시나리오'!$I$2-'d_시나리오'!$H$2)),'d_시나리오'!$J$2-SQRT((1-A1920)*('d_시나리오'!$J$2-'d_시나리오'!$H$2)*('d_시나리오'!$J$2-'d_시나리오'!$I$2))))</f>
        <v/>
      </c>
      <c r="C1920">
        <f>BETAINV(RAND(),2,6)</f>
        <v/>
      </c>
      <c r="D1920">
        <f>INDEX('d_분포'!$A$2:$A$28,RANDBETWEEN(1,27))</f>
        <v/>
      </c>
      <c r="E1920">
        <f>INDEX('d_분포'!$C$2:$C$5,RANDBETWEEN(1,4))*(0.9+0.2*RAND())</f>
        <v/>
      </c>
      <c r="F1920">
        <f>RAND()</f>
        <v/>
      </c>
      <c r="G1920">
        <f>IF('d_시나리오'!$J$3='d_시나리오'!$H$3,'d_시나리오'!$I$3,IF(F1920&lt;('d_시나리오'!$I$3-'d_시나리오'!$H$3)/('d_시나리오'!$J$3-'d_시나리오'!$H$3),'d_시나리오'!$H$3+SQRT(F1920*('d_시나리오'!$J$3-'d_시나리오'!$H$3)*('d_시나리오'!$I$3-'d_시나리오'!$H$3)),'d_시나리오'!$J$3-SQRT((1-F1920)*('d_시나리오'!$J$3-'d_시나리오'!$H$3)*('d_시나리오'!$J$3-'d_시나리오'!$I$3))))</f>
        <v/>
      </c>
      <c r="H1920">
        <f>RAND()</f>
        <v/>
      </c>
      <c r="I1920">
        <f>IF('d_시나리오'!$J$4='d_시나리오'!$H$4,'d_시나리오'!$I$4,IF(H1920&lt;('d_시나리오'!$I$4-'d_시나리오'!$H$4)/('d_시나리오'!$J$4-'d_시나리오'!$H$4),'d_시나리오'!$H$4+SQRT(H1920*('d_시나리오'!$J$4-'d_시나리오'!$H$4)*('d_시나리오'!$I$4-'d_시나리오'!$H$4)),'d_시나리오'!$J$4-SQRT((1-H1920)*('d_시나리오'!$J$4-'d_시나리오'!$H$4)*('d_시나리오'!$J$4-'d_시나리오'!$I$4))))</f>
        <v/>
      </c>
      <c r="J1920">
        <f>RAND()</f>
        <v/>
      </c>
      <c r="K1920">
        <f>IF('d_시나리오'!$J$5='d_시나리오'!$H$5,'d_시나리오'!$I$5,IF(J1920&lt;('d_시나리오'!$I$5-'d_시나리오'!$H$5)/('d_시나리오'!$J$5-'d_시나리오'!$H$5),'d_시나리오'!$H$5+SQRT(J1920*('d_시나리오'!$J$5-'d_시나리오'!$H$5)*('d_시나리오'!$I$5-'d_시나리오'!$H$5)),'d_시나리오'!$J$5-SQRT((1-J1920)*('d_시나리오'!$J$5-'d_시나리오'!$H$5)*('d_시나리오'!$J$5-'d_시나리오'!$I$5))))</f>
        <v/>
      </c>
      <c r="L1920">
        <f>RAND()</f>
        <v/>
      </c>
      <c r="M1920">
        <f>IF('d_시나리오'!$J$6='d_시나리오'!$H$6,'d_시나리오'!$I$6,IF(L1920&lt;('d_시나리오'!$I$6-'d_시나리오'!$H$6)/('d_시나리오'!$J$6-'d_시나리오'!$H$6),'d_시나리오'!$H$6+SQRT(L1920*('d_시나리오'!$J$6-'d_시나리오'!$H$6)*('d_시나리오'!$I$6-'d_시나리오'!$H$6)),'d_시나리오'!$J$6-SQRT((1-L1920)*('d_시나리오'!$J$6-'d_시나리오'!$H$6)*('d_시나리오'!$J$6-'d_시나리오'!$I$6))))</f>
        <v/>
      </c>
      <c r="N1920">
        <f>INDEX('d_분포'!$B$2:$B$57,RANDBETWEEN(1,56))</f>
        <v/>
      </c>
      <c r="O1920">
        <f>BETAINV(RAND(),5,5)</f>
        <v/>
      </c>
      <c r="P1920">
        <f>'d_고정'!$B$1*'6_기대효과'!$H$7*('d_시나리오'!$I$7/'d_고정'!$B$2)*B1920</f>
        <v/>
      </c>
      <c r="Q1920">
        <f>P1920*C1920</f>
        <v/>
      </c>
      <c r="R1920">
        <f>P1920*E1920</f>
        <v/>
      </c>
      <c r="S1920">
        <f>R1920*G1920</f>
        <v/>
      </c>
      <c r="T1920">
        <f>Q1920+S1920</f>
        <v/>
      </c>
      <c r="U1920">
        <f>(Q1920*D1920+S1920*I1920)*(1-O1920)</f>
        <v/>
      </c>
      <c r="V1920">
        <f>(R1920*K1920*N1920+'d_고정'!$B$3*('6_기대효과'!$H$7/8)*N1920*'d_고정'!$B$10*M1920*('6_기대효과'!$K$7/'d_고정'!$B$9))*(1-O1920)</f>
        <v/>
      </c>
      <c r="W1920">
        <f>(S1920*I1920+R1920*MAX(K1920-'d_고정'!$B$10*M1920*('6_기대효과'!$K$7/'d_고정'!$B$9),0)*N1920)*(1-O1920)</f>
        <v/>
      </c>
      <c r="X1920">
        <f>U1920+V1920</f>
        <v/>
      </c>
      <c r="Y1920">
        <f>U1920/('d_고정'!$B$5*'6_기대효과'!$H$7/8)/'d_고정'!$B$6</f>
        <v/>
      </c>
      <c r="Z1920">
        <f>U1920/('d_고정'!$B$8*'6_기대효과'!$H$7/8)</f>
        <v/>
      </c>
    </row>
    <row r="1921">
      <c r="A1921">
        <f>RAND()</f>
        <v/>
      </c>
      <c r="B1921">
        <f>IF('d_시나리오'!$J$2='d_시나리오'!$H$2,'d_시나리오'!$I$2,IF(A1921&lt;('d_시나리오'!$I$2-'d_시나리오'!$H$2)/('d_시나리오'!$J$2-'d_시나리오'!$H$2),'d_시나리오'!$H$2+SQRT(A1921*('d_시나리오'!$J$2-'d_시나리오'!$H$2)*('d_시나리오'!$I$2-'d_시나리오'!$H$2)),'d_시나리오'!$J$2-SQRT((1-A1921)*('d_시나리오'!$J$2-'d_시나리오'!$H$2)*('d_시나리오'!$J$2-'d_시나리오'!$I$2))))</f>
        <v/>
      </c>
      <c r="C1921">
        <f>BETAINV(RAND(),2,6)</f>
        <v/>
      </c>
      <c r="D1921">
        <f>INDEX('d_분포'!$A$2:$A$28,RANDBETWEEN(1,27))</f>
        <v/>
      </c>
      <c r="E1921">
        <f>INDEX('d_분포'!$C$2:$C$5,RANDBETWEEN(1,4))*(0.9+0.2*RAND())</f>
        <v/>
      </c>
      <c r="F1921">
        <f>RAND()</f>
        <v/>
      </c>
      <c r="G1921">
        <f>IF('d_시나리오'!$J$3='d_시나리오'!$H$3,'d_시나리오'!$I$3,IF(F1921&lt;('d_시나리오'!$I$3-'d_시나리오'!$H$3)/('d_시나리오'!$J$3-'d_시나리오'!$H$3),'d_시나리오'!$H$3+SQRT(F1921*('d_시나리오'!$J$3-'d_시나리오'!$H$3)*('d_시나리오'!$I$3-'d_시나리오'!$H$3)),'d_시나리오'!$J$3-SQRT((1-F1921)*('d_시나리오'!$J$3-'d_시나리오'!$H$3)*('d_시나리오'!$J$3-'d_시나리오'!$I$3))))</f>
        <v/>
      </c>
      <c r="H1921">
        <f>RAND()</f>
        <v/>
      </c>
      <c r="I1921">
        <f>IF('d_시나리오'!$J$4='d_시나리오'!$H$4,'d_시나리오'!$I$4,IF(H1921&lt;('d_시나리오'!$I$4-'d_시나리오'!$H$4)/('d_시나리오'!$J$4-'d_시나리오'!$H$4),'d_시나리오'!$H$4+SQRT(H1921*('d_시나리오'!$J$4-'d_시나리오'!$H$4)*('d_시나리오'!$I$4-'d_시나리오'!$H$4)),'d_시나리오'!$J$4-SQRT((1-H1921)*('d_시나리오'!$J$4-'d_시나리오'!$H$4)*('d_시나리오'!$J$4-'d_시나리오'!$I$4))))</f>
        <v/>
      </c>
      <c r="J1921">
        <f>RAND()</f>
        <v/>
      </c>
      <c r="K1921">
        <f>IF('d_시나리오'!$J$5='d_시나리오'!$H$5,'d_시나리오'!$I$5,IF(J1921&lt;('d_시나리오'!$I$5-'d_시나리오'!$H$5)/('d_시나리오'!$J$5-'d_시나리오'!$H$5),'d_시나리오'!$H$5+SQRT(J1921*('d_시나리오'!$J$5-'d_시나리오'!$H$5)*('d_시나리오'!$I$5-'d_시나리오'!$H$5)),'d_시나리오'!$J$5-SQRT((1-J1921)*('d_시나리오'!$J$5-'d_시나리오'!$H$5)*('d_시나리오'!$J$5-'d_시나리오'!$I$5))))</f>
        <v/>
      </c>
      <c r="L1921">
        <f>RAND()</f>
        <v/>
      </c>
      <c r="M1921">
        <f>IF('d_시나리오'!$J$6='d_시나리오'!$H$6,'d_시나리오'!$I$6,IF(L1921&lt;('d_시나리오'!$I$6-'d_시나리오'!$H$6)/('d_시나리오'!$J$6-'d_시나리오'!$H$6),'d_시나리오'!$H$6+SQRT(L1921*('d_시나리오'!$J$6-'d_시나리오'!$H$6)*('d_시나리오'!$I$6-'d_시나리오'!$H$6)),'d_시나리오'!$J$6-SQRT((1-L1921)*('d_시나리오'!$J$6-'d_시나리오'!$H$6)*('d_시나리오'!$J$6-'d_시나리오'!$I$6))))</f>
        <v/>
      </c>
      <c r="N1921">
        <f>INDEX('d_분포'!$B$2:$B$57,RANDBETWEEN(1,56))</f>
        <v/>
      </c>
      <c r="O1921">
        <f>BETAINV(RAND(),5,5)</f>
        <v/>
      </c>
      <c r="P1921">
        <f>'d_고정'!$B$1*'6_기대효과'!$H$7*('d_시나리오'!$I$7/'d_고정'!$B$2)*B1921</f>
        <v/>
      </c>
      <c r="Q1921">
        <f>P1921*C1921</f>
        <v/>
      </c>
      <c r="R1921">
        <f>P1921*E1921</f>
        <v/>
      </c>
      <c r="S1921">
        <f>R1921*G1921</f>
        <v/>
      </c>
      <c r="T1921">
        <f>Q1921+S1921</f>
        <v/>
      </c>
      <c r="U1921">
        <f>(Q1921*D1921+S1921*I1921)*(1-O1921)</f>
        <v/>
      </c>
      <c r="V1921">
        <f>(R1921*K1921*N1921+'d_고정'!$B$3*('6_기대효과'!$H$7/8)*N1921*'d_고정'!$B$10*M1921*('6_기대효과'!$K$7/'d_고정'!$B$9))*(1-O1921)</f>
        <v/>
      </c>
      <c r="W1921">
        <f>(S1921*I1921+R1921*MAX(K1921-'d_고정'!$B$10*M1921*('6_기대효과'!$K$7/'d_고정'!$B$9),0)*N1921)*(1-O1921)</f>
        <v/>
      </c>
      <c r="X1921">
        <f>U1921+V1921</f>
        <v/>
      </c>
      <c r="Y1921">
        <f>U1921/('d_고정'!$B$5*'6_기대효과'!$H$7/8)/'d_고정'!$B$6</f>
        <v/>
      </c>
      <c r="Z1921">
        <f>U1921/('d_고정'!$B$8*'6_기대효과'!$H$7/8)</f>
        <v/>
      </c>
    </row>
    <row r="1922">
      <c r="A1922">
        <f>RAND()</f>
        <v/>
      </c>
      <c r="B1922">
        <f>IF('d_시나리오'!$J$2='d_시나리오'!$H$2,'d_시나리오'!$I$2,IF(A1922&lt;('d_시나리오'!$I$2-'d_시나리오'!$H$2)/('d_시나리오'!$J$2-'d_시나리오'!$H$2),'d_시나리오'!$H$2+SQRT(A1922*('d_시나리오'!$J$2-'d_시나리오'!$H$2)*('d_시나리오'!$I$2-'d_시나리오'!$H$2)),'d_시나리오'!$J$2-SQRT((1-A1922)*('d_시나리오'!$J$2-'d_시나리오'!$H$2)*('d_시나리오'!$J$2-'d_시나리오'!$I$2))))</f>
        <v/>
      </c>
      <c r="C1922">
        <f>BETAINV(RAND(),2,6)</f>
        <v/>
      </c>
      <c r="D1922">
        <f>INDEX('d_분포'!$A$2:$A$28,RANDBETWEEN(1,27))</f>
        <v/>
      </c>
      <c r="E1922">
        <f>INDEX('d_분포'!$C$2:$C$5,RANDBETWEEN(1,4))*(0.9+0.2*RAND())</f>
        <v/>
      </c>
      <c r="F1922">
        <f>RAND()</f>
        <v/>
      </c>
      <c r="G1922">
        <f>IF('d_시나리오'!$J$3='d_시나리오'!$H$3,'d_시나리오'!$I$3,IF(F1922&lt;('d_시나리오'!$I$3-'d_시나리오'!$H$3)/('d_시나리오'!$J$3-'d_시나리오'!$H$3),'d_시나리오'!$H$3+SQRT(F1922*('d_시나리오'!$J$3-'d_시나리오'!$H$3)*('d_시나리오'!$I$3-'d_시나리오'!$H$3)),'d_시나리오'!$J$3-SQRT((1-F1922)*('d_시나리오'!$J$3-'d_시나리오'!$H$3)*('d_시나리오'!$J$3-'d_시나리오'!$I$3))))</f>
        <v/>
      </c>
      <c r="H1922">
        <f>RAND()</f>
        <v/>
      </c>
      <c r="I1922">
        <f>IF('d_시나리오'!$J$4='d_시나리오'!$H$4,'d_시나리오'!$I$4,IF(H1922&lt;('d_시나리오'!$I$4-'d_시나리오'!$H$4)/('d_시나리오'!$J$4-'d_시나리오'!$H$4),'d_시나리오'!$H$4+SQRT(H1922*('d_시나리오'!$J$4-'d_시나리오'!$H$4)*('d_시나리오'!$I$4-'d_시나리오'!$H$4)),'d_시나리오'!$J$4-SQRT((1-H1922)*('d_시나리오'!$J$4-'d_시나리오'!$H$4)*('d_시나리오'!$J$4-'d_시나리오'!$I$4))))</f>
        <v/>
      </c>
      <c r="J1922">
        <f>RAND()</f>
        <v/>
      </c>
      <c r="K1922">
        <f>IF('d_시나리오'!$J$5='d_시나리오'!$H$5,'d_시나리오'!$I$5,IF(J1922&lt;('d_시나리오'!$I$5-'d_시나리오'!$H$5)/('d_시나리오'!$J$5-'d_시나리오'!$H$5),'d_시나리오'!$H$5+SQRT(J1922*('d_시나리오'!$J$5-'d_시나리오'!$H$5)*('d_시나리오'!$I$5-'d_시나리오'!$H$5)),'d_시나리오'!$J$5-SQRT((1-J1922)*('d_시나리오'!$J$5-'d_시나리오'!$H$5)*('d_시나리오'!$J$5-'d_시나리오'!$I$5))))</f>
        <v/>
      </c>
      <c r="L1922">
        <f>RAND()</f>
        <v/>
      </c>
      <c r="M1922">
        <f>IF('d_시나리오'!$J$6='d_시나리오'!$H$6,'d_시나리오'!$I$6,IF(L1922&lt;('d_시나리오'!$I$6-'d_시나리오'!$H$6)/('d_시나리오'!$J$6-'d_시나리오'!$H$6),'d_시나리오'!$H$6+SQRT(L1922*('d_시나리오'!$J$6-'d_시나리오'!$H$6)*('d_시나리오'!$I$6-'d_시나리오'!$H$6)),'d_시나리오'!$J$6-SQRT((1-L1922)*('d_시나리오'!$J$6-'d_시나리오'!$H$6)*('d_시나리오'!$J$6-'d_시나리오'!$I$6))))</f>
        <v/>
      </c>
      <c r="N1922">
        <f>INDEX('d_분포'!$B$2:$B$57,RANDBETWEEN(1,56))</f>
        <v/>
      </c>
      <c r="O1922">
        <f>BETAINV(RAND(),5,5)</f>
        <v/>
      </c>
      <c r="P1922">
        <f>'d_고정'!$B$1*'6_기대효과'!$H$7*('d_시나리오'!$I$7/'d_고정'!$B$2)*B1922</f>
        <v/>
      </c>
      <c r="Q1922">
        <f>P1922*C1922</f>
        <v/>
      </c>
      <c r="R1922">
        <f>P1922*E1922</f>
        <v/>
      </c>
      <c r="S1922">
        <f>R1922*G1922</f>
        <v/>
      </c>
      <c r="T1922">
        <f>Q1922+S1922</f>
        <v/>
      </c>
      <c r="U1922">
        <f>(Q1922*D1922+S1922*I1922)*(1-O1922)</f>
        <v/>
      </c>
      <c r="V1922">
        <f>(R1922*K1922*N1922+'d_고정'!$B$3*('6_기대효과'!$H$7/8)*N1922*'d_고정'!$B$10*M1922*('6_기대효과'!$K$7/'d_고정'!$B$9))*(1-O1922)</f>
        <v/>
      </c>
      <c r="W1922">
        <f>(S1922*I1922+R1922*MAX(K1922-'d_고정'!$B$10*M1922*('6_기대효과'!$K$7/'d_고정'!$B$9),0)*N1922)*(1-O1922)</f>
        <v/>
      </c>
      <c r="X1922">
        <f>U1922+V1922</f>
        <v/>
      </c>
      <c r="Y1922">
        <f>U1922/('d_고정'!$B$5*'6_기대효과'!$H$7/8)/'d_고정'!$B$6</f>
        <v/>
      </c>
      <c r="Z1922">
        <f>U1922/('d_고정'!$B$8*'6_기대효과'!$H$7/8)</f>
        <v/>
      </c>
    </row>
    <row r="1923">
      <c r="A1923">
        <f>RAND()</f>
        <v/>
      </c>
      <c r="B1923">
        <f>IF('d_시나리오'!$J$2='d_시나리오'!$H$2,'d_시나리오'!$I$2,IF(A1923&lt;('d_시나리오'!$I$2-'d_시나리오'!$H$2)/('d_시나리오'!$J$2-'d_시나리오'!$H$2),'d_시나리오'!$H$2+SQRT(A1923*('d_시나리오'!$J$2-'d_시나리오'!$H$2)*('d_시나리오'!$I$2-'d_시나리오'!$H$2)),'d_시나리오'!$J$2-SQRT((1-A1923)*('d_시나리오'!$J$2-'d_시나리오'!$H$2)*('d_시나리오'!$J$2-'d_시나리오'!$I$2))))</f>
        <v/>
      </c>
      <c r="C1923">
        <f>BETAINV(RAND(),2,6)</f>
        <v/>
      </c>
      <c r="D1923">
        <f>INDEX('d_분포'!$A$2:$A$28,RANDBETWEEN(1,27))</f>
        <v/>
      </c>
      <c r="E1923">
        <f>INDEX('d_분포'!$C$2:$C$5,RANDBETWEEN(1,4))*(0.9+0.2*RAND())</f>
        <v/>
      </c>
      <c r="F1923">
        <f>RAND()</f>
        <v/>
      </c>
      <c r="G1923">
        <f>IF('d_시나리오'!$J$3='d_시나리오'!$H$3,'d_시나리오'!$I$3,IF(F1923&lt;('d_시나리오'!$I$3-'d_시나리오'!$H$3)/('d_시나리오'!$J$3-'d_시나리오'!$H$3),'d_시나리오'!$H$3+SQRT(F1923*('d_시나리오'!$J$3-'d_시나리오'!$H$3)*('d_시나리오'!$I$3-'d_시나리오'!$H$3)),'d_시나리오'!$J$3-SQRT((1-F1923)*('d_시나리오'!$J$3-'d_시나리오'!$H$3)*('d_시나리오'!$J$3-'d_시나리오'!$I$3))))</f>
        <v/>
      </c>
      <c r="H1923">
        <f>RAND()</f>
        <v/>
      </c>
      <c r="I1923">
        <f>IF('d_시나리오'!$J$4='d_시나리오'!$H$4,'d_시나리오'!$I$4,IF(H1923&lt;('d_시나리오'!$I$4-'d_시나리오'!$H$4)/('d_시나리오'!$J$4-'d_시나리오'!$H$4),'d_시나리오'!$H$4+SQRT(H1923*('d_시나리오'!$J$4-'d_시나리오'!$H$4)*('d_시나리오'!$I$4-'d_시나리오'!$H$4)),'d_시나리오'!$J$4-SQRT((1-H1923)*('d_시나리오'!$J$4-'d_시나리오'!$H$4)*('d_시나리오'!$J$4-'d_시나리오'!$I$4))))</f>
        <v/>
      </c>
      <c r="J1923">
        <f>RAND()</f>
        <v/>
      </c>
      <c r="K1923">
        <f>IF('d_시나리오'!$J$5='d_시나리오'!$H$5,'d_시나리오'!$I$5,IF(J1923&lt;('d_시나리오'!$I$5-'d_시나리오'!$H$5)/('d_시나리오'!$J$5-'d_시나리오'!$H$5),'d_시나리오'!$H$5+SQRT(J1923*('d_시나리오'!$J$5-'d_시나리오'!$H$5)*('d_시나리오'!$I$5-'d_시나리오'!$H$5)),'d_시나리오'!$J$5-SQRT((1-J1923)*('d_시나리오'!$J$5-'d_시나리오'!$H$5)*('d_시나리오'!$J$5-'d_시나리오'!$I$5))))</f>
        <v/>
      </c>
      <c r="L1923">
        <f>RAND()</f>
        <v/>
      </c>
      <c r="M1923">
        <f>IF('d_시나리오'!$J$6='d_시나리오'!$H$6,'d_시나리오'!$I$6,IF(L1923&lt;('d_시나리오'!$I$6-'d_시나리오'!$H$6)/('d_시나리오'!$J$6-'d_시나리오'!$H$6),'d_시나리오'!$H$6+SQRT(L1923*('d_시나리오'!$J$6-'d_시나리오'!$H$6)*('d_시나리오'!$I$6-'d_시나리오'!$H$6)),'d_시나리오'!$J$6-SQRT((1-L1923)*('d_시나리오'!$J$6-'d_시나리오'!$H$6)*('d_시나리오'!$J$6-'d_시나리오'!$I$6))))</f>
        <v/>
      </c>
      <c r="N1923">
        <f>INDEX('d_분포'!$B$2:$B$57,RANDBETWEEN(1,56))</f>
        <v/>
      </c>
      <c r="O1923">
        <f>BETAINV(RAND(),5,5)</f>
        <v/>
      </c>
      <c r="P1923">
        <f>'d_고정'!$B$1*'6_기대효과'!$H$7*('d_시나리오'!$I$7/'d_고정'!$B$2)*B1923</f>
        <v/>
      </c>
      <c r="Q1923">
        <f>P1923*C1923</f>
        <v/>
      </c>
      <c r="R1923">
        <f>P1923*E1923</f>
        <v/>
      </c>
      <c r="S1923">
        <f>R1923*G1923</f>
        <v/>
      </c>
      <c r="T1923">
        <f>Q1923+S1923</f>
        <v/>
      </c>
      <c r="U1923">
        <f>(Q1923*D1923+S1923*I1923)*(1-O1923)</f>
        <v/>
      </c>
      <c r="V1923">
        <f>(R1923*K1923*N1923+'d_고정'!$B$3*('6_기대효과'!$H$7/8)*N1923*'d_고정'!$B$10*M1923*('6_기대효과'!$K$7/'d_고정'!$B$9))*(1-O1923)</f>
        <v/>
      </c>
      <c r="W1923">
        <f>(S1923*I1923+R1923*MAX(K1923-'d_고정'!$B$10*M1923*('6_기대효과'!$K$7/'d_고정'!$B$9),0)*N1923)*(1-O1923)</f>
        <v/>
      </c>
      <c r="X1923">
        <f>U1923+V1923</f>
        <v/>
      </c>
      <c r="Y1923">
        <f>U1923/('d_고정'!$B$5*'6_기대효과'!$H$7/8)/'d_고정'!$B$6</f>
        <v/>
      </c>
      <c r="Z1923">
        <f>U1923/('d_고정'!$B$8*'6_기대효과'!$H$7/8)</f>
        <v/>
      </c>
    </row>
    <row r="1924">
      <c r="A1924">
        <f>RAND()</f>
        <v/>
      </c>
      <c r="B1924">
        <f>IF('d_시나리오'!$J$2='d_시나리오'!$H$2,'d_시나리오'!$I$2,IF(A1924&lt;('d_시나리오'!$I$2-'d_시나리오'!$H$2)/('d_시나리오'!$J$2-'d_시나리오'!$H$2),'d_시나리오'!$H$2+SQRT(A1924*('d_시나리오'!$J$2-'d_시나리오'!$H$2)*('d_시나리오'!$I$2-'d_시나리오'!$H$2)),'d_시나리오'!$J$2-SQRT((1-A1924)*('d_시나리오'!$J$2-'d_시나리오'!$H$2)*('d_시나리오'!$J$2-'d_시나리오'!$I$2))))</f>
        <v/>
      </c>
      <c r="C1924">
        <f>BETAINV(RAND(),2,6)</f>
        <v/>
      </c>
      <c r="D1924">
        <f>INDEX('d_분포'!$A$2:$A$28,RANDBETWEEN(1,27))</f>
        <v/>
      </c>
      <c r="E1924">
        <f>INDEX('d_분포'!$C$2:$C$5,RANDBETWEEN(1,4))*(0.9+0.2*RAND())</f>
        <v/>
      </c>
      <c r="F1924">
        <f>RAND()</f>
        <v/>
      </c>
      <c r="G1924">
        <f>IF('d_시나리오'!$J$3='d_시나리오'!$H$3,'d_시나리오'!$I$3,IF(F1924&lt;('d_시나리오'!$I$3-'d_시나리오'!$H$3)/('d_시나리오'!$J$3-'d_시나리오'!$H$3),'d_시나리오'!$H$3+SQRT(F1924*('d_시나리오'!$J$3-'d_시나리오'!$H$3)*('d_시나리오'!$I$3-'d_시나리오'!$H$3)),'d_시나리오'!$J$3-SQRT((1-F1924)*('d_시나리오'!$J$3-'d_시나리오'!$H$3)*('d_시나리오'!$J$3-'d_시나리오'!$I$3))))</f>
        <v/>
      </c>
      <c r="H1924">
        <f>RAND()</f>
        <v/>
      </c>
      <c r="I1924">
        <f>IF('d_시나리오'!$J$4='d_시나리오'!$H$4,'d_시나리오'!$I$4,IF(H1924&lt;('d_시나리오'!$I$4-'d_시나리오'!$H$4)/('d_시나리오'!$J$4-'d_시나리오'!$H$4),'d_시나리오'!$H$4+SQRT(H1924*('d_시나리오'!$J$4-'d_시나리오'!$H$4)*('d_시나리오'!$I$4-'d_시나리오'!$H$4)),'d_시나리오'!$J$4-SQRT((1-H1924)*('d_시나리오'!$J$4-'d_시나리오'!$H$4)*('d_시나리오'!$J$4-'d_시나리오'!$I$4))))</f>
        <v/>
      </c>
      <c r="J1924">
        <f>RAND()</f>
        <v/>
      </c>
      <c r="K1924">
        <f>IF('d_시나리오'!$J$5='d_시나리오'!$H$5,'d_시나리오'!$I$5,IF(J1924&lt;('d_시나리오'!$I$5-'d_시나리오'!$H$5)/('d_시나리오'!$J$5-'d_시나리오'!$H$5),'d_시나리오'!$H$5+SQRT(J1924*('d_시나리오'!$J$5-'d_시나리오'!$H$5)*('d_시나리오'!$I$5-'d_시나리오'!$H$5)),'d_시나리오'!$J$5-SQRT((1-J1924)*('d_시나리오'!$J$5-'d_시나리오'!$H$5)*('d_시나리오'!$J$5-'d_시나리오'!$I$5))))</f>
        <v/>
      </c>
      <c r="L1924">
        <f>RAND()</f>
        <v/>
      </c>
      <c r="M1924">
        <f>IF('d_시나리오'!$J$6='d_시나리오'!$H$6,'d_시나리오'!$I$6,IF(L1924&lt;('d_시나리오'!$I$6-'d_시나리오'!$H$6)/('d_시나리오'!$J$6-'d_시나리오'!$H$6),'d_시나리오'!$H$6+SQRT(L1924*('d_시나리오'!$J$6-'d_시나리오'!$H$6)*('d_시나리오'!$I$6-'d_시나리오'!$H$6)),'d_시나리오'!$J$6-SQRT((1-L1924)*('d_시나리오'!$J$6-'d_시나리오'!$H$6)*('d_시나리오'!$J$6-'d_시나리오'!$I$6))))</f>
        <v/>
      </c>
      <c r="N1924">
        <f>INDEX('d_분포'!$B$2:$B$57,RANDBETWEEN(1,56))</f>
        <v/>
      </c>
      <c r="O1924">
        <f>BETAINV(RAND(),5,5)</f>
        <v/>
      </c>
      <c r="P1924">
        <f>'d_고정'!$B$1*'6_기대효과'!$H$7*('d_시나리오'!$I$7/'d_고정'!$B$2)*B1924</f>
        <v/>
      </c>
      <c r="Q1924">
        <f>P1924*C1924</f>
        <v/>
      </c>
      <c r="R1924">
        <f>P1924*E1924</f>
        <v/>
      </c>
      <c r="S1924">
        <f>R1924*G1924</f>
        <v/>
      </c>
      <c r="T1924">
        <f>Q1924+S1924</f>
        <v/>
      </c>
      <c r="U1924">
        <f>(Q1924*D1924+S1924*I1924)*(1-O1924)</f>
        <v/>
      </c>
      <c r="V1924">
        <f>(R1924*K1924*N1924+'d_고정'!$B$3*('6_기대효과'!$H$7/8)*N1924*'d_고정'!$B$10*M1924*('6_기대효과'!$K$7/'d_고정'!$B$9))*(1-O1924)</f>
        <v/>
      </c>
      <c r="W1924">
        <f>(S1924*I1924+R1924*MAX(K1924-'d_고정'!$B$10*M1924*('6_기대효과'!$K$7/'d_고정'!$B$9),0)*N1924)*(1-O1924)</f>
        <v/>
      </c>
      <c r="X1924">
        <f>U1924+V1924</f>
        <v/>
      </c>
      <c r="Y1924">
        <f>U1924/('d_고정'!$B$5*'6_기대효과'!$H$7/8)/'d_고정'!$B$6</f>
        <v/>
      </c>
      <c r="Z1924">
        <f>U1924/('d_고정'!$B$8*'6_기대효과'!$H$7/8)</f>
        <v/>
      </c>
    </row>
    <row r="1925">
      <c r="A1925">
        <f>RAND()</f>
        <v/>
      </c>
      <c r="B1925">
        <f>IF('d_시나리오'!$J$2='d_시나리오'!$H$2,'d_시나리오'!$I$2,IF(A1925&lt;('d_시나리오'!$I$2-'d_시나리오'!$H$2)/('d_시나리오'!$J$2-'d_시나리오'!$H$2),'d_시나리오'!$H$2+SQRT(A1925*('d_시나리오'!$J$2-'d_시나리오'!$H$2)*('d_시나리오'!$I$2-'d_시나리오'!$H$2)),'d_시나리오'!$J$2-SQRT((1-A1925)*('d_시나리오'!$J$2-'d_시나리오'!$H$2)*('d_시나리오'!$J$2-'d_시나리오'!$I$2))))</f>
        <v/>
      </c>
      <c r="C1925">
        <f>BETAINV(RAND(),2,6)</f>
        <v/>
      </c>
      <c r="D1925">
        <f>INDEX('d_분포'!$A$2:$A$28,RANDBETWEEN(1,27))</f>
        <v/>
      </c>
      <c r="E1925">
        <f>INDEX('d_분포'!$C$2:$C$5,RANDBETWEEN(1,4))*(0.9+0.2*RAND())</f>
        <v/>
      </c>
      <c r="F1925">
        <f>RAND()</f>
        <v/>
      </c>
      <c r="G1925">
        <f>IF('d_시나리오'!$J$3='d_시나리오'!$H$3,'d_시나리오'!$I$3,IF(F1925&lt;('d_시나리오'!$I$3-'d_시나리오'!$H$3)/('d_시나리오'!$J$3-'d_시나리오'!$H$3),'d_시나리오'!$H$3+SQRT(F1925*('d_시나리오'!$J$3-'d_시나리오'!$H$3)*('d_시나리오'!$I$3-'d_시나리오'!$H$3)),'d_시나리오'!$J$3-SQRT((1-F1925)*('d_시나리오'!$J$3-'d_시나리오'!$H$3)*('d_시나리오'!$J$3-'d_시나리오'!$I$3))))</f>
        <v/>
      </c>
      <c r="H1925">
        <f>RAND()</f>
        <v/>
      </c>
      <c r="I1925">
        <f>IF('d_시나리오'!$J$4='d_시나리오'!$H$4,'d_시나리오'!$I$4,IF(H1925&lt;('d_시나리오'!$I$4-'d_시나리오'!$H$4)/('d_시나리오'!$J$4-'d_시나리오'!$H$4),'d_시나리오'!$H$4+SQRT(H1925*('d_시나리오'!$J$4-'d_시나리오'!$H$4)*('d_시나리오'!$I$4-'d_시나리오'!$H$4)),'d_시나리오'!$J$4-SQRT((1-H1925)*('d_시나리오'!$J$4-'d_시나리오'!$H$4)*('d_시나리오'!$J$4-'d_시나리오'!$I$4))))</f>
        <v/>
      </c>
      <c r="J1925">
        <f>RAND()</f>
        <v/>
      </c>
      <c r="K1925">
        <f>IF('d_시나리오'!$J$5='d_시나리오'!$H$5,'d_시나리오'!$I$5,IF(J1925&lt;('d_시나리오'!$I$5-'d_시나리오'!$H$5)/('d_시나리오'!$J$5-'d_시나리오'!$H$5),'d_시나리오'!$H$5+SQRT(J1925*('d_시나리오'!$J$5-'d_시나리오'!$H$5)*('d_시나리오'!$I$5-'d_시나리오'!$H$5)),'d_시나리오'!$J$5-SQRT((1-J1925)*('d_시나리오'!$J$5-'d_시나리오'!$H$5)*('d_시나리오'!$J$5-'d_시나리오'!$I$5))))</f>
        <v/>
      </c>
      <c r="L1925">
        <f>RAND()</f>
        <v/>
      </c>
      <c r="M1925">
        <f>IF('d_시나리오'!$J$6='d_시나리오'!$H$6,'d_시나리오'!$I$6,IF(L1925&lt;('d_시나리오'!$I$6-'d_시나리오'!$H$6)/('d_시나리오'!$J$6-'d_시나리오'!$H$6),'d_시나리오'!$H$6+SQRT(L1925*('d_시나리오'!$J$6-'d_시나리오'!$H$6)*('d_시나리오'!$I$6-'d_시나리오'!$H$6)),'d_시나리오'!$J$6-SQRT((1-L1925)*('d_시나리오'!$J$6-'d_시나리오'!$H$6)*('d_시나리오'!$J$6-'d_시나리오'!$I$6))))</f>
        <v/>
      </c>
      <c r="N1925">
        <f>INDEX('d_분포'!$B$2:$B$57,RANDBETWEEN(1,56))</f>
        <v/>
      </c>
      <c r="O1925">
        <f>BETAINV(RAND(),5,5)</f>
        <v/>
      </c>
      <c r="P1925">
        <f>'d_고정'!$B$1*'6_기대효과'!$H$7*('d_시나리오'!$I$7/'d_고정'!$B$2)*B1925</f>
        <v/>
      </c>
      <c r="Q1925">
        <f>P1925*C1925</f>
        <v/>
      </c>
      <c r="R1925">
        <f>P1925*E1925</f>
        <v/>
      </c>
      <c r="S1925">
        <f>R1925*G1925</f>
        <v/>
      </c>
      <c r="T1925">
        <f>Q1925+S1925</f>
        <v/>
      </c>
      <c r="U1925">
        <f>(Q1925*D1925+S1925*I1925)*(1-O1925)</f>
        <v/>
      </c>
      <c r="V1925">
        <f>(R1925*K1925*N1925+'d_고정'!$B$3*('6_기대효과'!$H$7/8)*N1925*'d_고정'!$B$10*M1925*('6_기대효과'!$K$7/'d_고정'!$B$9))*(1-O1925)</f>
        <v/>
      </c>
      <c r="W1925">
        <f>(S1925*I1925+R1925*MAX(K1925-'d_고정'!$B$10*M1925*('6_기대효과'!$K$7/'d_고정'!$B$9),0)*N1925)*(1-O1925)</f>
        <v/>
      </c>
      <c r="X1925">
        <f>U1925+V1925</f>
        <v/>
      </c>
      <c r="Y1925">
        <f>U1925/('d_고정'!$B$5*'6_기대효과'!$H$7/8)/'d_고정'!$B$6</f>
        <v/>
      </c>
      <c r="Z1925">
        <f>U1925/('d_고정'!$B$8*'6_기대효과'!$H$7/8)</f>
        <v/>
      </c>
    </row>
    <row r="1926">
      <c r="A1926">
        <f>RAND()</f>
        <v/>
      </c>
      <c r="B1926">
        <f>IF('d_시나리오'!$J$2='d_시나리오'!$H$2,'d_시나리오'!$I$2,IF(A1926&lt;('d_시나리오'!$I$2-'d_시나리오'!$H$2)/('d_시나리오'!$J$2-'d_시나리오'!$H$2),'d_시나리오'!$H$2+SQRT(A1926*('d_시나리오'!$J$2-'d_시나리오'!$H$2)*('d_시나리오'!$I$2-'d_시나리오'!$H$2)),'d_시나리오'!$J$2-SQRT((1-A1926)*('d_시나리오'!$J$2-'d_시나리오'!$H$2)*('d_시나리오'!$J$2-'d_시나리오'!$I$2))))</f>
        <v/>
      </c>
      <c r="C1926">
        <f>BETAINV(RAND(),2,6)</f>
        <v/>
      </c>
      <c r="D1926">
        <f>INDEX('d_분포'!$A$2:$A$28,RANDBETWEEN(1,27))</f>
        <v/>
      </c>
      <c r="E1926">
        <f>INDEX('d_분포'!$C$2:$C$5,RANDBETWEEN(1,4))*(0.9+0.2*RAND())</f>
        <v/>
      </c>
      <c r="F1926">
        <f>RAND()</f>
        <v/>
      </c>
      <c r="G1926">
        <f>IF('d_시나리오'!$J$3='d_시나리오'!$H$3,'d_시나리오'!$I$3,IF(F1926&lt;('d_시나리오'!$I$3-'d_시나리오'!$H$3)/('d_시나리오'!$J$3-'d_시나리오'!$H$3),'d_시나리오'!$H$3+SQRT(F1926*('d_시나리오'!$J$3-'d_시나리오'!$H$3)*('d_시나리오'!$I$3-'d_시나리오'!$H$3)),'d_시나리오'!$J$3-SQRT((1-F1926)*('d_시나리오'!$J$3-'d_시나리오'!$H$3)*('d_시나리오'!$J$3-'d_시나리오'!$I$3))))</f>
        <v/>
      </c>
      <c r="H1926">
        <f>RAND()</f>
        <v/>
      </c>
      <c r="I1926">
        <f>IF('d_시나리오'!$J$4='d_시나리오'!$H$4,'d_시나리오'!$I$4,IF(H1926&lt;('d_시나리오'!$I$4-'d_시나리오'!$H$4)/('d_시나리오'!$J$4-'d_시나리오'!$H$4),'d_시나리오'!$H$4+SQRT(H1926*('d_시나리오'!$J$4-'d_시나리오'!$H$4)*('d_시나리오'!$I$4-'d_시나리오'!$H$4)),'d_시나리오'!$J$4-SQRT((1-H1926)*('d_시나리오'!$J$4-'d_시나리오'!$H$4)*('d_시나리오'!$J$4-'d_시나리오'!$I$4))))</f>
        <v/>
      </c>
      <c r="J1926">
        <f>RAND()</f>
        <v/>
      </c>
      <c r="K1926">
        <f>IF('d_시나리오'!$J$5='d_시나리오'!$H$5,'d_시나리오'!$I$5,IF(J1926&lt;('d_시나리오'!$I$5-'d_시나리오'!$H$5)/('d_시나리오'!$J$5-'d_시나리오'!$H$5),'d_시나리오'!$H$5+SQRT(J1926*('d_시나리오'!$J$5-'d_시나리오'!$H$5)*('d_시나리오'!$I$5-'d_시나리오'!$H$5)),'d_시나리오'!$J$5-SQRT((1-J1926)*('d_시나리오'!$J$5-'d_시나리오'!$H$5)*('d_시나리오'!$J$5-'d_시나리오'!$I$5))))</f>
        <v/>
      </c>
      <c r="L1926">
        <f>RAND()</f>
        <v/>
      </c>
      <c r="M1926">
        <f>IF('d_시나리오'!$J$6='d_시나리오'!$H$6,'d_시나리오'!$I$6,IF(L1926&lt;('d_시나리오'!$I$6-'d_시나리오'!$H$6)/('d_시나리오'!$J$6-'d_시나리오'!$H$6),'d_시나리오'!$H$6+SQRT(L1926*('d_시나리오'!$J$6-'d_시나리오'!$H$6)*('d_시나리오'!$I$6-'d_시나리오'!$H$6)),'d_시나리오'!$J$6-SQRT((1-L1926)*('d_시나리오'!$J$6-'d_시나리오'!$H$6)*('d_시나리오'!$J$6-'d_시나리오'!$I$6))))</f>
        <v/>
      </c>
      <c r="N1926">
        <f>INDEX('d_분포'!$B$2:$B$57,RANDBETWEEN(1,56))</f>
        <v/>
      </c>
      <c r="O1926">
        <f>BETAINV(RAND(),5,5)</f>
        <v/>
      </c>
      <c r="P1926">
        <f>'d_고정'!$B$1*'6_기대효과'!$H$7*('d_시나리오'!$I$7/'d_고정'!$B$2)*B1926</f>
        <v/>
      </c>
      <c r="Q1926">
        <f>P1926*C1926</f>
        <v/>
      </c>
      <c r="R1926">
        <f>P1926*E1926</f>
        <v/>
      </c>
      <c r="S1926">
        <f>R1926*G1926</f>
        <v/>
      </c>
      <c r="T1926">
        <f>Q1926+S1926</f>
        <v/>
      </c>
      <c r="U1926">
        <f>(Q1926*D1926+S1926*I1926)*(1-O1926)</f>
        <v/>
      </c>
      <c r="V1926">
        <f>(R1926*K1926*N1926+'d_고정'!$B$3*('6_기대효과'!$H$7/8)*N1926*'d_고정'!$B$10*M1926*('6_기대효과'!$K$7/'d_고정'!$B$9))*(1-O1926)</f>
        <v/>
      </c>
      <c r="W1926">
        <f>(S1926*I1926+R1926*MAX(K1926-'d_고정'!$B$10*M1926*('6_기대효과'!$K$7/'d_고정'!$B$9),0)*N1926)*(1-O1926)</f>
        <v/>
      </c>
      <c r="X1926">
        <f>U1926+V1926</f>
        <v/>
      </c>
      <c r="Y1926">
        <f>U1926/('d_고정'!$B$5*'6_기대효과'!$H$7/8)/'d_고정'!$B$6</f>
        <v/>
      </c>
      <c r="Z1926">
        <f>U1926/('d_고정'!$B$8*'6_기대효과'!$H$7/8)</f>
        <v/>
      </c>
    </row>
    <row r="1927">
      <c r="A1927">
        <f>RAND()</f>
        <v/>
      </c>
      <c r="B1927">
        <f>IF('d_시나리오'!$J$2='d_시나리오'!$H$2,'d_시나리오'!$I$2,IF(A1927&lt;('d_시나리오'!$I$2-'d_시나리오'!$H$2)/('d_시나리오'!$J$2-'d_시나리오'!$H$2),'d_시나리오'!$H$2+SQRT(A1927*('d_시나리오'!$J$2-'d_시나리오'!$H$2)*('d_시나리오'!$I$2-'d_시나리오'!$H$2)),'d_시나리오'!$J$2-SQRT((1-A1927)*('d_시나리오'!$J$2-'d_시나리오'!$H$2)*('d_시나리오'!$J$2-'d_시나리오'!$I$2))))</f>
        <v/>
      </c>
      <c r="C1927">
        <f>BETAINV(RAND(),2,6)</f>
        <v/>
      </c>
      <c r="D1927">
        <f>INDEX('d_분포'!$A$2:$A$28,RANDBETWEEN(1,27))</f>
        <v/>
      </c>
      <c r="E1927">
        <f>INDEX('d_분포'!$C$2:$C$5,RANDBETWEEN(1,4))*(0.9+0.2*RAND())</f>
        <v/>
      </c>
      <c r="F1927">
        <f>RAND()</f>
        <v/>
      </c>
      <c r="G1927">
        <f>IF('d_시나리오'!$J$3='d_시나리오'!$H$3,'d_시나리오'!$I$3,IF(F1927&lt;('d_시나리오'!$I$3-'d_시나리오'!$H$3)/('d_시나리오'!$J$3-'d_시나리오'!$H$3),'d_시나리오'!$H$3+SQRT(F1927*('d_시나리오'!$J$3-'d_시나리오'!$H$3)*('d_시나리오'!$I$3-'d_시나리오'!$H$3)),'d_시나리오'!$J$3-SQRT((1-F1927)*('d_시나리오'!$J$3-'d_시나리오'!$H$3)*('d_시나리오'!$J$3-'d_시나리오'!$I$3))))</f>
        <v/>
      </c>
      <c r="H1927">
        <f>RAND()</f>
        <v/>
      </c>
      <c r="I1927">
        <f>IF('d_시나리오'!$J$4='d_시나리오'!$H$4,'d_시나리오'!$I$4,IF(H1927&lt;('d_시나리오'!$I$4-'d_시나리오'!$H$4)/('d_시나리오'!$J$4-'d_시나리오'!$H$4),'d_시나리오'!$H$4+SQRT(H1927*('d_시나리오'!$J$4-'d_시나리오'!$H$4)*('d_시나리오'!$I$4-'d_시나리오'!$H$4)),'d_시나리오'!$J$4-SQRT((1-H1927)*('d_시나리오'!$J$4-'d_시나리오'!$H$4)*('d_시나리오'!$J$4-'d_시나리오'!$I$4))))</f>
        <v/>
      </c>
      <c r="J1927">
        <f>RAND()</f>
        <v/>
      </c>
      <c r="K1927">
        <f>IF('d_시나리오'!$J$5='d_시나리오'!$H$5,'d_시나리오'!$I$5,IF(J1927&lt;('d_시나리오'!$I$5-'d_시나리오'!$H$5)/('d_시나리오'!$J$5-'d_시나리오'!$H$5),'d_시나리오'!$H$5+SQRT(J1927*('d_시나리오'!$J$5-'d_시나리오'!$H$5)*('d_시나리오'!$I$5-'d_시나리오'!$H$5)),'d_시나리오'!$J$5-SQRT((1-J1927)*('d_시나리오'!$J$5-'d_시나리오'!$H$5)*('d_시나리오'!$J$5-'d_시나리오'!$I$5))))</f>
        <v/>
      </c>
      <c r="L1927">
        <f>RAND()</f>
        <v/>
      </c>
      <c r="M1927">
        <f>IF('d_시나리오'!$J$6='d_시나리오'!$H$6,'d_시나리오'!$I$6,IF(L1927&lt;('d_시나리오'!$I$6-'d_시나리오'!$H$6)/('d_시나리오'!$J$6-'d_시나리오'!$H$6),'d_시나리오'!$H$6+SQRT(L1927*('d_시나리오'!$J$6-'d_시나리오'!$H$6)*('d_시나리오'!$I$6-'d_시나리오'!$H$6)),'d_시나리오'!$J$6-SQRT((1-L1927)*('d_시나리오'!$J$6-'d_시나리오'!$H$6)*('d_시나리오'!$J$6-'d_시나리오'!$I$6))))</f>
        <v/>
      </c>
      <c r="N1927">
        <f>INDEX('d_분포'!$B$2:$B$57,RANDBETWEEN(1,56))</f>
        <v/>
      </c>
      <c r="O1927">
        <f>BETAINV(RAND(),5,5)</f>
        <v/>
      </c>
      <c r="P1927">
        <f>'d_고정'!$B$1*'6_기대효과'!$H$7*('d_시나리오'!$I$7/'d_고정'!$B$2)*B1927</f>
        <v/>
      </c>
      <c r="Q1927">
        <f>P1927*C1927</f>
        <v/>
      </c>
      <c r="R1927">
        <f>P1927*E1927</f>
        <v/>
      </c>
      <c r="S1927">
        <f>R1927*G1927</f>
        <v/>
      </c>
      <c r="T1927">
        <f>Q1927+S1927</f>
        <v/>
      </c>
      <c r="U1927">
        <f>(Q1927*D1927+S1927*I1927)*(1-O1927)</f>
        <v/>
      </c>
      <c r="V1927">
        <f>(R1927*K1927*N1927+'d_고정'!$B$3*('6_기대효과'!$H$7/8)*N1927*'d_고정'!$B$10*M1927*('6_기대효과'!$K$7/'d_고정'!$B$9))*(1-O1927)</f>
        <v/>
      </c>
      <c r="W1927">
        <f>(S1927*I1927+R1927*MAX(K1927-'d_고정'!$B$10*M1927*('6_기대효과'!$K$7/'d_고정'!$B$9),0)*N1927)*(1-O1927)</f>
        <v/>
      </c>
      <c r="X1927">
        <f>U1927+V1927</f>
        <v/>
      </c>
      <c r="Y1927">
        <f>U1927/('d_고정'!$B$5*'6_기대효과'!$H$7/8)/'d_고정'!$B$6</f>
        <v/>
      </c>
      <c r="Z1927">
        <f>U1927/('d_고정'!$B$8*'6_기대효과'!$H$7/8)</f>
        <v/>
      </c>
    </row>
    <row r="1928">
      <c r="A1928">
        <f>RAND()</f>
        <v/>
      </c>
      <c r="B1928">
        <f>IF('d_시나리오'!$J$2='d_시나리오'!$H$2,'d_시나리오'!$I$2,IF(A1928&lt;('d_시나리오'!$I$2-'d_시나리오'!$H$2)/('d_시나리오'!$J$2-'d_시나리오'!$H$2),'d_시나리오'!$H$2+SQRT(A1928*('d_시나리오'!$J$2-'d_시나리오'!$H$2)*('d_시나리오'!$I$2-'d_시나리오'!$H$2)),'d_시나리오'!$J$2-SQRT((1-A1928)*('d_시나리오'!$J$2-'d_시나리오'!$H$2)*('d_시나리오'!$J$2-'d_시나리오'!$I$2))))</f>
        <v/>
      </c>
      <c r="C1928">
        <f>BETAINV(RAND(),2,6)</f>
        <v/>
      </c>
      <c r="D1928">
        <f>INDEX('d_분포'!$A$2:$A$28,RANDBETWEEN(1,27))</f>
        <v/>
      </c>
      <c r="E1928">
        <f>INDEX('d_분포'!$C$2:$C$5,RANDBETWEEN(1,4))*(0.9+0.2*RAND())</f>
        <v/>
      </c>
      <c r="F1928">
        <f>RAND()</f>
        <v/>
      </c>
      <c r="G1928">
        <f>IF('d_시나리오'!$J$3='d_시나리오'!$H$3,'d_시나리오'!$I$3,IF(F1928&lt;('d_시나리오'!$I$3-'d_시나리오'!$H$3)/('d_시나리오'!$J$3-'d_시나리오'!$H$3),'d_시나리오'!$H$3+SQRT(F1928*('d_시나리오'!$J$3-'d_시나리오'!$H$3)*('d_시나리오'!$I$3-'d_시나리오'!$H$3)),'d_시나리오'!$J$3-SQRT((1-F1928)*('d_시나리오'!$J$3-'d_시나리오'!$H$3)*('d_시나리오'!$J$3-'d_시나리오'!$I$3))))</f>
        <v/>
      </c>
      <c r="H1928">
        <f>RAND()</f>
        <v/>
      </c>
      <c r="I1928">
        <f>IF('d_시나리오'!$J$4='d_시나리오'!$H$4,'d_시나리오'!$I$4,IF(H1928&lt;('d_시나리오'!$I$4-'d_시나리오'!$H$4)/('d_시나리오'!$J$4-'d_시나리오'!$H$4),'d_시나리오'!$H$4+SQRT(H1928*('d_시나리오'!$J$4-'d_시나리오'!$H$4)*('d_시나리오'!$I$4-'d_시나리오'!$H$4)),'d_시나리오'!$J$4-SQRT((1-H1928)*('d_시나리오'!$J$4-'d_시나리오'!$H$4)*('d_시나리오'!$J$4-'d_시나리오'!$I$4))))</f>
        <v/>
      </c>
      <c r="J1928">
        <f>RAND()</f>
        <v/>
      </c>
      <c r="K1928">
        <f>IF('d_시나리오'!$J$5='d_시나리오'!$H$5,'d_시나리오'!$I$5,IF(J1928&lt;('d_시나리오'!$I$5-'d_시나리오'!$H$5)/('d_시나리오'!$J$5-'d_시나리오'!$H$5),'d_시나리오'!$H$5+SQRT(J1928*('d_시나리오'!$J$5-'d_시나리오'!$H$5)*('d_시나리오'!$I$5-'d_시나리오'!$H$5)),'d_시나리오'!$J$5-SQRT((1-J1928)*('d_시나리오'!$J$5-'d_시나리오'!$H$5)*('d_시나리오'!$J$5-'d_시나리오'!$I$5))))</f>
        <v/>
      </c>
      <c r="L1928">
        <f>RAND()</f>
        <v/>
      </c>
      <c r="M1928">
        <f>IF('d_시나리오'!$J$6='d_시나리오'!$H$6,'d_시나리오'!$I$6,IF(L1928&lt;('d_시나리오'!$I$6-'d_시나리오'!$H$6)/('d_시나리오'!$J$6-'d_시나리오'!$H$6),'d_시나리오'!$H$6+SQRT(L1928*('d_시나리오'!$J$6-'d_시나리오'!$H$6)*('d_시나리오'!$I$6-'d_시나리오'!$H$6)),'d_시나리오'!$J$6-SQRT((1-L1928)*('d_시나리오'!$J$6-'d_시나리오'!$H$6)*('d_시나리오'!$J$6-'d_시나리오'!$I$6))))</f>
        <v/>
      </c>
      <c r="N1928">
        <f>INDEX('d_분포'!$B$2:$B$57,RANDBETWEEN(1,56))</f>
        <v/>
      </c>
      <c r="O1928">
        <f>BETAINV(RAND(),5,5)</f>
        <v/>
      </c>
      <c r="P1928">
        <f>'d_고정'!$B$1*'6_기대효과'!$H$7*('d_시나리오'!$I$7/'d_고정'!$B$2)*B1928</f>
        <v/>
      </c>
      <c r="Q1928">
        <f>P1928*C1928</f>
        <v/>
      </c>
      <c r="R1928">
        <f>P1928*E1928</f>
        <v/>
      </c>
      <c r="S1928">
        <f>R1928*G1928</f>
        <v/>
      </c>
      <c r="T1928">
        <f>Q1928+S1928</f>
        <v/>
      </c>
      <c r="U1928">
        <f>(Q1928*D1928+S1928*I1928)*(1-O1928)</f>
        <v/>
      </c>
      <c r="V1928">
        <f>(R1928*K1928*N1928+'d_고정'!$B$3*('6_기대효과'!$H$7/8)*N1928*'d_고정'!$B$10*M1928*('6_기대효과'!$K$7/'d_고정'!$B$9))*(1-O1928)</f>
        <v/>
      </c>
      <c r="W1928">
        <f>(S1928*I1928+R1928*MAX(K1928-'d_고정'!$B$10*M1928*('6_기대효과'!$K$7/'d_고정'!$B$9),0)*N1928)*(1-O1928)</f>
        <v/>
      </c>
      <c r="X1928">
        <f>U1928+V1928</f>
        <v/>
      </c>
      <c r="Y1928">
        <f>U1928/('d_고정'!$B$5*'6_기대효과'!$H$7/8)/'d_고정'!$B$6</f>
        <v/>
      </c>
      <c r="Z1928">
        <f>U1928/('d_고정'!$B$8*'6_기대효과'!$H$7/8)</f>
        <v/>
      </c>
    </row>
    <row r="1929">
      <c r="A1929">
        <f>RAND()</f>
        <v/>
      </c>
      <c r="B1929">
        <f>IF('d_시나리오'!$J$2='d_시나리오'!$H$2,'d_시나리오'!$I$2,IF(A1929&lt;('d_시나리오'!$I$2-'d_시나리오'!$H$2)/('d_시나리오'!$J$2-'d_시나리오'!$H$2),'d_시나리오'!$H$2+SQRT(A1929*('d_시나리오'!$J$2-'d_시나리오'!$H$2)*('d_시나리오'!$I$2-'d_시나리오'!$H$2)),'d_시나리오'!$J$2-SQRT((1-A1929)*('d_시나리오'!$J$2-'d_시나리오'!$H$2)*('d_시나리오'!$J$2-'d_시나리오'!$I$2))))</f>
        <v/>
      </c>
      <c r="C1929">
        <f>BETAINV(RAND(),2,6)</f>
        <v/>
      </c>
      <c r="D1929">
        <f>INDEX('d_분포'!$A$2:$A$28,RANDBETWEEN(1,27))</f>
        <v/>
      </c>
      <c r="E1929">
        <f>INDEX('d_분포'!$C$2:$C$5,RANDBETWEEN(1,4))*(0.9+0.2*RAND())</f>
        <v/>
      </c>
      <c r="F1929">
        <f>RAND()</f>
        <v/>
      </c>
      <c r="G1929">
        <f>IF('d_시나리오'!$J$3='d_시나리오'!$H$3,'d_시나리오'!$I$3,IF(F1929&lt;('d_시나리오'!$I$3-'d_시나리오'!$H$3)/('d_시나리오'!$J$3-'d_시나리오'!$H$3),'d_시나리오'!$H$3+SQRT(F1929*('d_시나리오'!$J$3-'d_시나리오'!$H$3)*('d_시나리오'!$I$3-'d_시나리오'!$H$3)),'d_시나리오'!$J$3-SQRT((1-F1929)*('d_시나리오'!$J$3-'d_시나리오'!$H$3)*('d_시나리오'!$J$3-'d_시나리오'!$I$3))))</f>
        <v/>
      </c>
      <c r="H1929">
        <f>RAND()</f>
        <v/>
      </c>
      <c r="I1929">
        <f>IF('d_시나리오'!$J$4='d_시나리오'!$H$4,'d_시나리오'!$I$4,IF(H1929&lt;('d_시나리오'!$I$4-'d_시나리오'!$H$4)/('d_시나리오'!$J$4-'d_시나리오'!$H$4),'d_시나리오'!$H$4+SQRT(H1929*('d_시나리오'!$J$4-'d_시나리오'!$H$4)*('d_시나리오'!$I$4-'d_시나리오'!$H$4)),'d_시나리오'!$J$4-SQRT((1-H1929)*('d_시나리오'!$J$4-'d_시나리오'!$H$4)*('d_시나리오'!$J$4-'d_시나리오'!$I$4))))</f>
        <v/>
      </c>
      <c r="J1929">
        <f>RAND()</f>
        <v/>
      </c>
      <c r="K1929">
        <f>IF('d_시나리오'!$J$5='d_시나리오'!$H$5,'d_시나리오'!$I$5,IF(J1929&lt;('d_시나리오'!$I$5-'d_시나리오'!$H$5)/('d_시나리오'!$J$5-'d_시나리오'!$H$5),'d_시나리오'!$H$5+SQRT(J1929*('d_시나리오'!$J$5-'d_시나리오'!$H$5)*('d_시나리오'!$I$5-'d_시나리오'!$H$5)),'d_시나리오'!$J$5-SQRT((1-J1929)*('d_시나리오'!$J$5-'d_시나리오'!$H$5)*('d_시나리오'!$J$5-'d_시나리오'!$I$5))))</f>
        <v/>
      </c>
      <c r="L1929">
        <f>RAND()</f>
        <v/>
      </c>
      <c r="M1929">
        <f>IF('d_시나리오'!$J$6='d_시나리오'!$H$6,'d_시나리오'!$I$6,IF(L1929&lt;('d_시나리오'!$I$6-'d_시나리오'!$H$6)/('d_시나리오'!$J$6-'d_시나리오'!$H$6),'d_시나리오'!$H$6+SQRT(L1929*('d_시나리오'!$J$6-'d_시나리오'!$H$6)*('d_시나리오'!$I$6-'d_시나리오'!$H$6)),'d_시나리오'!$J$6-SQRT((1-L1929)*('d_시나리오'!$J$6-'d_시나리오'!$H$6)*('d_시나리오'!$J$6-'d_시나리오'!$I$6))))</f>
        <v/>
      </c>
      <c r="N1929">
        <f>INDEX('d_분포'!$B$2:$B$57,RANDBETWEEN(1,56))</f>
        <v/>
      </c>
      <c r="O1929">
        <f>BETAINV(RAND(),5,5)</f>
        <v/>
      </c>
      <c r="P1929">
        <f>'d_고정'!$B$1*'6_기대효과'!$H$7*('d_시나리오'!$I$7/'d_고정'!$B$2)*B1929</f>
        <v/>
      </c>
      <c r="Q1929">
        <f>P1929*C1929</f>
        <v/>
      </c>
      <c r="R1929">
        <f>P1929*E1929</f>
        <v/>
      </c>
      <c r="S1929">
        <f>R1929*G1929</f>
        <v/>
      </c>
      <c r="T1929">
        <f>Q1929+S1929</f>
        <v/>
      </c>
      <c r="U1929">
        <f>(Q1929*D1929+S1929*I1929)*(1-O1929)</f>
        <v/>
      </c>
      <c r="V1929">
        <f>(R1929*K1929*N1929+'d_고정'!$B$3*('6_기대효과'!$H$7/8)*N1929*'d_고정'!$B$10*M1929*('6_기대효과'!$K$7/'d_고정'!$B$9))*(1-O1929)</f>
        <v/>
      </c>
      <c r="W1929">
        <f>(S1929*I1929+R1929*MAX(K1929-'d_고정'!$B$10*M1929*('6_기대효과'!$K$7/'d_고정'!$B$9),0)*N1929)*(1-O1929)</f>
        <v/>
      </c>
      <c r="X1929">
        <f>U1929+V1929</f>
        <v/>
      </c>
      <c r="Y1929">
        <f>U1929/('d_고정'!$B$5*'6_기대효과'!$H$7/8)/'d_고정'!$B$6</f>
        <v/>
      </c>
      <c r="Z1929">
        <f>U1929/('d_고정'!$B$8*'6_기대효과'!$H$7/8)</f>
        <v/>
      </c>
    </row>
    <row r="1930">
      <c r="A1930">
        <f>RAND()</f>
        <v/>
      </c>
      <c r="B1930">
        <f>IF('d_시나리오'!$J$2='d_시나리오'!$H$2,'d_시나리오'!$I$2,IF(A1930&lt;('d_시나리오'!$I$2-'d_시나리오'!$H$2)/('d_시나리오'!$J$2-'d_시나리오'!$H$2),'d_시나리오'!$H$2+SQRT(A1930*('d_시나리오'!$J$2-'d_시나리오'!$H$2)*('d_시나리오'!$I$2-'d_시나리오'!$H$2)),'d_시나리오'!$J$2-SQRT((1-A1930)*('d_시나리오'!$J$2-'d_시나리오'!$H$2)*('d_시나리오'!$J$2-'d_시나리오'!$I$2))))</f>
        <v/>
      </c>
      <c r="C1930">
        <f>BETAINV(RAND(),2,6)</f>
        <v/>
      </c>
      <c r="D1930">
        <f>INDEX('d_분포'!$A$2:$A$28,RANDBETWEEN(1,27))</f>
        <v/>
      </c>
      <c r="E1930">
        <f>INDEX('d_분포'!$C$2:$C$5,RANDBETWEEN(1,4))*(0.9+0.2*RAND())</f>
        <v/>
      </c>
      <c r="F1930">
        <f>RAND()</f>
        <v/>
      </c>
      <c r="G1930">
        <f>IF('d_시나리오'!$J$3='d_시나리오'!$H$3,'d_시나리오'!$I$3,IF(F1930&lt;('d_시나리오'!$I$3-'d_시나리오'!$H$3)/('d_시나리오'!$J$3-'d_시나리오'!$H$3),'d_시나리오'!$H$3+SQRT(F1930*('d_시나리오'!$J$3-'d_시나리오'!$H$3)*('d_시나리오'!$I$3-'d_시나리오'!$H$3)),'d_시나리오'!$J$3-SQRT((1-F1930)*('d_시나리오'!$J$3-'d_시나리오'!$H$3)*('d_시나리오'!$J$3-'d_시나리오'!$I$3))))</f>
        <v/>
      </c>
      <c r="H1930">
        <f>RAND()</f>
        <v/>
      </c>
      <c r="I1930">
        <f>IF('d_시나리오'!$J$4='d_시나리오'!$H$4,'d_시나리오'!$I$4,IF(H1930&lt;('d_시나리오'!$I$4-'d_시나리오'!$H$4)/('d_시나리오'!$J$4-'d_시나리오'!$H$4),'d_시나리오'!$H$4+SQRT(H1930*('d_시나리오'!$J$4-'d_시나리오'!$H$4)*('d_시나리오'!$I$4-'d_시나리오'!$H$4)),'d_시나리오'!$J$4-SQRT((1-H1930)*('d_시나리오'!$J$4-'d_시나리오'!$H$4)*('d_시나리오'!$J$4-'d_시나리오'!$I$4))))</f>
        <v/>
      </c>
      <c r="J1930">
        <f>RAND()</f>
        <v/>
      </c>
      <c r="K1930">
        <f>IF('d_시나리오'!$J$5='d_시나리오'!$H$5,'d_시나리오'!$I$5,IF(J1930&lt;('d_시나리오'!$I$5-'d_시나리오'!$H$5)/('d_시나리오'!$J$5-'d_시나리오'!$H$5),'d_시나리오'!$H$5+SQRT(J1930*('d_시나리오'!$J$5-'d_시나리오'!$H$5)*('d_시나리오'!$I$5-'d_시나리오'!$H$5)),'d_시나리오'!$J$5-SQRT((1-J1930)*('d_시나리오'!$J$5-'d_시나리오'!$H$5)*('d_시나리오'!$J$5-'d_시나리오'!$I$5))))</f>
        <v/>
      </c>
      <c r="L1930">
        <f>RAND()</f>
        <v/>
      </c>
      <c r="M1930">
        <f>IF('d_시나리오'!$J$6='d_시나리오'!$H$6,'d_시나리오'!$I$6,IF(L1930&lt;('d_시나리오'!$I$6-'d_시나리오'!$H$6)/('d_시나리오'!$J$6-'d_시나리오'!$H$6),'d_시나리오'!$H$6+SQRT(L1930*('d_시나리오'!$J$6-'d_시나리오'!$H$6)*('d_시나리오'!$I$6-'d_시나리오'!$H$6)),'d_시나리오'!$J$6-SQRT((1-L1930)*('d_시나리오'!$J$6-'d_시나리오'!$H$6)*('d_시나리오'!$J$6-'d_시나리오'!$I$6))))</f>
        <v/>
      </c>
      <c r="N1930">
        <f>INDEX('d_분포'!$B$2:$B$57,RANDBETWEEN(1,56))</f>
        <v/>
      </c>
      <c r="O1930">
        <f>BETAINV(RAND(),5,5)</f>
        <v/>
      </c>
      <c r="P1930">
        <f>'d_고정'!$B$1*'6_기대효과'!$H$7*('d_시나리오'!$I$7/'d_고정'!$B$2)*B1930</f>
        <v/>
      </c>
      <c r="Q1930">
        <f>P1930*C1930</f>
        <v/>
      </c>
      <c r="R1930">
        <f>P1930*E1930</f>
        <v/>
      </c>
      <c r="S1930">
        <f>R1930*G1930</f>
        <v/>
      </c>
      <c r="T1930">
        <f>Q1930+S1930</f>
        <v/>
      </c>
      <c r="U1930">
        <f>(Q1930*D1930+S1930*I1930)*(1-O1930)</f>
        <v/>
      </c>
      <c r="V1930">
        <f>(R1930*K1930*N1930+'d_고정'!$B$3*('6_기대효과'!$H$7/8)*N1930*'d_고정'!$B$10*M1930*('6_기대효과'!$K$7/'d_고정'!$B$9))*(1-O1930)</f>
        <v/>
      </c>
      <c r="W1930">
        <f>(S1930*I1930+R1930*MAX(K1930-'d_고정'!$B$10*M1930*('6_기대효과'!$K$7/'d_고정'!$B$9),0)*N1930)*(1-O1930)</f>
        <v/>
      </c>
      <c r="X1930">
        <f>U1930+V1930</f>
        <v/>
      </c>
      <c r="Y1930">
        <f>U1930/('d_고정'!$B$5*'6_기대효과'!$H$7/8)/'d_고정'!$B$6</f>
        <v/>
      </c>
      <c r="Z1930">
        <f>U1930/('d_고정'!$B$8*'6_기대효과'!$H$7/8)</f>
        <v/>
      </c>
    </row>
    <row r="1931">
      <c r="A1931">
        <f>RAND()</f>
        <v/>
      </c>
      <c r="B1931">
        <f>IF('d_시나리오'!$J$2='d_시나리오'!$H$2,'d_시나리오'!$I$2,IF(A1931&lt;('d_시나리오'!$I$2-'d_시나리오'!$H$2)/('d_시나리오'!$J$2-'d_시나리오'!$H$2),'d_시나리오'!$H$2+SQRT(A1931*('d_시나리오'!$J$2-'d_시나리오'!$H$2)*('d_시나리오'!$I$2-'d_시나리오'!$H$2)),'d_시나리오'!$J$2-SQRT((1-A1931)*('d_시나리오'!$J$2-'d_시나리오'!$H$2)*('d_시나리오'!$J$2-'d_시나리오'!$I$2))))</f>
        <v/>
      </c>
      <c r="C1931">
        <f>BETAINV(RAND(),2,6)</f>
        <v/>
      </c>
      <c r="D1931">
        <f>INDEX('d_분포'!$A$2:$A$28,RANDBETWEEN(1,27))</f>
        <v/>
      </c>
      <c r="E1931">
        <f>INDEX('d_분포'!$C$2:$C$5,RANDBETWEEN(1,4))*(0.9+0.2*RAND())</f>
        <v/>
      </c>
      <c r="F1931">
        <f>RAND()</f>
        <v/>
      </c>
      <c r="G1931">
        <f>IF('d_시나리오'!$J$3='d_시나리오'!$H$3,'d_시나리오'!$I$3,IF(F1931&lt;('d_시나리오'!$I$3-'d_시나리오'!$H$3)/('d_시나리오'!$J$3-'d_시나리오'!$H$3),'d_시나리오'!$H$3+SQRT(F1931*('d_시나리오'!$J$3-'d_시나리오'!$H$3)*('d_시나리오'!$I$3-'d_시나리오'!$H$3)),'d_시나리오'!$J$3-SQRT((1-F1931)*('d_시나리오'!$J$3-'d_시나리오'!$H$3)*('d_시나리오'!$J$3-'d_시나리오'!$I$3))))</f>
        <v/>
      </c>
      <c r="H1931">
        <f>RAND()</f>
        <v/>
      </c>
      <c r="I1931">
        <f>IF('d_시나리오'!$J$4='d_시나리오'!$H$4,'d_시나리오'!$I$4,IF(H1931&lt;('d_시나리오'!$I$4-'d_시나리오'!$H$4)/('d_시나리오'!$J$4-'d_시나리오'!$H$4),'d_시나리오'!$H$4+SQRT(H1931*('d_시나리오'!$J$4-'d_시나리오'!$H$4)*('d_시나리오'!$I$4-'d_시나리오'!$H$4)),'d_시나리오'!$J$4-SQRT((1-H1931)*('d_시나리오'!$J$4-'d_시나리오'!$H$4)*('d_시나리오'!$J$4-'d_시나리오'!$I$4))))</f>
        <v/>
      </c>
      <c r="J1931">
        <f>RAND()</f>
        <v/>
      </c>
      <c r="K1931">
        <f>IF('d_시나리오'!$J$5='d_시나리오'!$H$5,'d_시나리오'!$I$5,IF(J1931&lt;('d_시나리오'!$I$5-'d_시나리오'!$H$5)/('d_시나리오'!$J$5-'d_시나리오'!$H$5),'d_시나리오'!$H$5+SQRT(J1931*('d_시나리오'!$J$5-'d_시나리오'!$H$5)*('d_시나리오'!$I$5-'d_시나리오'!$H$5)),'d_시나리오'!$J$5-SQRT((1-J1931)*('d_시나리오'!$J$5-'d_시나리오'!$H$5)*('d_시나리오'!$J$5-'d_시나리오'!$I$5))))</f>
        <v/>
      </c>
      <c r="L1931">
        <f>RAND()</f>
        <v/>
      </c>
      <c r="M1931">
        <f>IF('d_시나리오'!$J$6='d_시나리오'!$H$6,'d_시나리오'!$I$6,IF(L1931&lt;('d_시나리오'!$I$6-'d_시나리오'!$H$6)/('d_시나리오'!$J$6-'d_시나리오'!$H$6),'d_시나리오'!$H$6+SQRT(L1931*('d_시나리오'!$J$6-'d_시나리오'!$H$6)*('d_시나리오'!$I$6-'d_시나리오'!$H$6)),'d_시나리오'!$J$6-SQRT((1-L1931)*('d_시나리오'!$J$6-'d_시나리오'!$H$6)*('d_시나리오'!$J$6-'d_시나리오'!$I$6))))</f>
        <v/>
      </c>
      <c r="N1931">
        <f>INDEX('d_분포'!$B$2:$B$57,RANDBETWEEN(1,56))</f>
        <v/>
      </c>
      <c r="O1931">
        <f>BETAINV(RAND(),5,5)</f>
        <v/>
      </c>
      <c r="P1931">
        <f>'d_고정'!$B$1*'6_기대효과'!$H$7*('d_시나리오'!$I$7/'d_고정'!$B$2)*B1931</f>
        <v/>
      </c>
      <c r="Q1931">
        <f>P1931*C1931</f>
        <v/>
      </c>
      <c r="R1931">
        <f>P1931*E1931</f>
        <v/>
      </c>
      <c r="S1931">
        <f>R1931*G1931</f>
        <v/>
      </c>
      <c r="T1931">
        <f>Q1931+S1931</f>
        <v/>
      </c>
      <c r="U1931">
        <f>(Q1931*D1931+S1931*I1931)*(1-O1931)</f>
        <v/>
      </c>
      <c r="V1931">
        <f>(R1931*K1931*N1931+'d_고정'!$B$3*('6_기대효과'!$H$7/8)*N1931*'d_고정'!$B$10*M1931*('6_기대효과'!$K$7/'d_고정'!$B$9))*(1-O1931)</f>
        <v/>
      </c>
      <c r="W1931">
        <f>(S1931*I1931+R1931*MAX(K1931-'d_고정'!$B$10*M1931*('6_기대효과'!$K$7/'d_고정'!$B$9),0)*N1931)*(1-O1931)</f>
        <v/>
      </c>
      <c r="X1931">
        <f>U1931+V1931</f>
        <v/>
      </c>
      <c r="Y1931">
        <f>U1931/('d_고정'!$B$5*'6_기대효과'!$H$7/8)/'d_고정'!$B$6</f>
        <v/>
      </c>
      <c r="Z1931">
        <f>U1931/('d_고정'!$B$8*'6_기대효과'!$H$7/8)</f>
        <v/>
      </c>
    </row>
    <row r="1932">
      <c r="A1932">
        <f>RAND()</f>
        <v/>
      </c>
      <c r="B1932">
        <f>IF('d_시나리오'!$J$2='d_시나리오'!$H$2,'d_시나리오'!$I$2,IF(A1932&lt;('d_시나리오'!$I$2-'d_시나리오'!$H$2)/('d_시나리오'!$J$2-'d_시나리오'!$H$2),'d_시나리오'!$H$2+SQRT(A1932*('d_시나리오'!$J$2-'d_시나리오'!$H$2)*('d_시나리오'!$I$2-'d_시나리오'!$H$2)),'d_시나리오'!$J$2-SQRT((1-A1932)*('d_시나리오'!$J$2-'d_시나리오'!$H$2)*('d_시나리오'!$J$2-'d_시나리오'!$I$2))))</f>
        <v/>
      </c>
      <c r="C1932">
        <f>BETAINV(RAND(),2,6)</f>
        <v/>
      </c>
      <c r="D1932">
        <f>INDEX('d_분포'!$A$2:$A$28,RANDBETWEEN(1,27))</f>
        <v/>
      </c>
      <c r="E1932">
        <f>INDEX('d_분포'!$C$2:$C$5,RANDBETWEEN(1,4))*(0.9+0.2*RAND())</f>
        <v/>
      </c>
      <c r="F1932">
        <f>RAND()</f>
        <v/>
      </c>
      <c r="G1932">
        <f>IF('d_시나리오'!$J$3='d_시나리오'!$H$3,'d_시나리오'!$I$3,IF(F1932&lt;('d_시나리오'!$I$3-'d_시나리오'!$H$3)/('d_시나리오'!$J$3-'d_시나리오'!$H$3),'d_시나리오'!$H$3+SQRT(F1932*('d_시나리오'!$J$3-'d_시나리오'!$H$3)*('d_시나리오'!$I$3-'d_시나리오'!$H$3)),'d_시나리오'!$J$3-SQRT((1-F1932)*('d_시나리오'!$J$3-'d_시나리오'!$H$3)*('d_시나리오'!$J$3-'d_시나리오'!$I$3))))</f>
        <v/>
      </c>
      <c r="H1932">
        <f>RAND()</f>
        <v/>
      </c>
      <c r="I1932">
        <f>IF('d_시나리오'!$J$4='d_시나리오'!$H$4,'d_시나리오'!$I$4,IF(H1932&lt;('d_시나리오'!$I$4-'d_시나리오'!$H$4)/('d_시나리오'!$J$4-'d_시나리오'!$H$4),'d_시나리오'!$H$4+SQRT(H1932*('d_시나리오'!$J$4-'d_시나리오'!$H$4)*('d_시나리오'!$I$4-'d_시나리오'!$H$4)),'d_시나리오'!$J$4-SQRT((1-H1932)*('d_시나리오'!$J$4-'d_시나리오'!$H$4)*('d_시나리오'!$J$4-'d_시나리오'!$I$4))))</f>
        <v/>
      </c>
      <c r="J1932">
        <f>RAND()</f>
        <v/>
      </c>
      <c r="K1932">
        <f>IF('d_시나리오'!$J$5='d_시나리오'!$H$5,'d_시나리오'!$I$5,IF(J1932&lt;('d_시나리오'!$I$5-'d_시나리오'!$H$5)/('d_시나리오'!$J$5-'d_시나리오'!$H$5),'d_시나리오'!$H$5+SQRT(J1932*('d_시나리오'!$J$5-'d_시나리오'!$H$5)*('d_시나리오'!$I$5-'d_시나리오'!$H$5)),'d_시나리오'!$J$5-SQRT((1-J1932)*('d_시나리오'!$J$5-'d_시나리오'!$H$5)*('d_시나리오'!$J$5-'d_시나리오'!$I$5))))</f>
        <v/>
      </c>
      <c r="L1932">
        <f>RAND()</f>
        <v/>
      </c>
      <c r="M1932">
        <f>IF('d_시나리오'!$J$6='d_시나리오'!$H$6,'d_시나리오'!$I$6,IF(L1932&lt;('d_시나리오'!$I$6-'d_시나리오'!$H$6)/('d_시나리오'!$J$6-'d_시나리오'!$H$6),'d_시나리오'!$H$6+SQRT(L1932*('d_시나리오'!$J$6-'d_시나리오'!$H$6)*('d_시나리오'!$I$6-'d_시나리오'!$H$6)),'d_시나리오'!$J$6-SQRT((1-L1932)*('d_시나리오'!$J$6-'d_시나리오'!$H$6)*('d_시나리오'!$J$6-'d_시나리오'!$I$6))))</f>
        <v/>
      </c>
      <c r="N1932">
        <f>INDEX('d_분포'!$B$2:$B$57,RANDBETWEEN(1,56))</f>
        <v/>
      </c>
      <c r="O1932">
        <f>BETAINV(RAND(),5,5)</f>
        <v/>
      </c>
      <c r="P1932">
        <f>'d_고정'!$B$1*'6_기대효과'!$H$7*('d_시나리오'!$I$7/'d_고정'!$B$2)*B1932</f>
        <v/>
      </c>
      <c r="Q1932">
        <f>P1932*C1932</f>
        <v/>
      </c>
      <c r="R1932">
        <f>P1932*E1932</f>
        <v/>
      </c>
      <c r="S1932">
        <f>R1932*G1932</f>
        <v/>
      </c>
      <c r="T1932">
        <f>Q1932+S1932</f>
        <v/>
      </c>
      <c r="U1932">
        <f>(Q1932*D1932+S1932*I1932)*(1-O1932)</f>
        <v/>
      </c>
      <c r="V1932">
        <f>(R1932*K1932*N1932+'d_고정'!$B$3*('6_기대효과'!$H$7/8)*N1932*'d_고정'!$B$10*M1932*('6_기대효과'!$K$7/'d_고정'!$B$9))*(1-O1932)</f>
        <v/>
      </c>
      <c r="W1932">
        <f>(S1932*I1932+R1932*MAX(K1932-'d_고정'!$B$10*M1932*('6_기대효과'!$K$7/'d_고정'!$B$9),0)*N1932)*(1-O1932)</f>
        <v/>
      </c>
      <c r="X1932">
        <f>U1932+V1932</f>
        <v/>
      </c>
      <c r="Y1932">
        <f>U1932/('d_고정'!$B$5*'6_기대효과'!$H$7/8)/'d_고정'!$B$6</f>
        <v/>
      </c>
      <c r="Z1932">
        <f>U1932/('d_고정'!$B$8*'6_기대효과'!$H$7/8)</f>
        <v/>
      </c>
    </row>
    <row r="1933">
      <c r="A1933">
        <f>RAND()</f>
        <v/>
      </c>
      <c r="B1933">
        <f>IF('d_시나리오'!$J$2='d_시나리오'!$H$2,'d_시나리오'!$I$2,IF(A1933&lt;('d_시나리오'!$I$2-'d_시나리오'!$H$2)/('d_시나리오'!$J$2-'d_시나리오'!$H$2),'d_시나리오'!$H$2+SQRT(A1933*('d_시나리오'!$J$2-'d_시나리오'!$H$2)*('d_시나리오'!$I$2-'d_시나리오'!$H$2)),'d_시나리오'!$J$2-SQRT((1-A1933)*('d_시나리오'!$J$2-'d_시나리오'!$H$2)*('d_시나리오'!$J$2-'d_시나리오'!$I$2))))</f>
        <v/>
      </c>
      <c r="C1933">
        <f>BETAINV(RAND(),2,6)</f>
        <v/>
      </c>
      <c r="D1933">
        <f>INDEX('d_분포'!$A$2:$A$28,RANDBETWEEN(1,27))</f>
        <v/>
      </c>
      <c r="E1933">
        <f>INDEX('d_분포'!$C$2:$C$5,RANDBETWEEN(1,4))*(0.9+0.2*RAND())</f>
        <v/>
      </c>
      <c r="F1933">
        <f>RAND()</f>
        <v/>
      </c>
      <c r="G1933">
        <f>IF('d_시나리오'!$J$3='d_시나리오'!$H$3,'d_시나리오'!$I$3,IF(F1933&lt;('d_시나리오'!$I$3-'d_시나리오'!$H$3)/('d_시나리오'!$J$3-'d_시나리오'!$H$3),'d_시나리오'!$H$3+SQRT(F1933*('d_시나리오'!$J$3-'d_시나리오'!$H$3)*('d_시나리오'!$I$3-'d_시나리오'!$H$3)),'d_시나리오'!$J$3-SQRT((1-F1933)*('d_시나리오'!$J$3-'d_시나리오'!$H$3)*('d_시나리오'!$J$3-'d_시나리오'!$I$3))))</f>
        <v/>
      </c>
      <c r="H1933">
        <f>RAND()</f>
        <v/>
      </c>
      <c r="I1933">
        <f>IF('d_시나리오'!$J$4='d_시나리오'!$H$4,'d_시나리오'!$I$4,IF(H1933&lt;('d_시나리오'!$I$4-'d_시나리오'!$H$4)/('d_시나리오'!$J$4-'d_시나리오'!$H$4),'d_시나리오'!$H$4+SQRT(H1933*('d_시나리오'!$J$4-'d_시나리오'!$H$4)*('d_시나리오'!$I$4-'d_시나리오'!$H$4)),'d_시나리오'!$J$4-SQRT((1-H1933)*('d_시나리오'!$J$4-'d_시나리오'!$H$4)*('d_시나리오'!$J$4-'d_시나리오'!$I$4))))</f>
        <v/>
      </c>
      <c r="J1933">
        <f>RAND()</f>
        <v/>
      </c>
      <c r="K1933">
        <f>IF('d_시나리오'!$J$5='d_시나리오'!$H$5,'d_시나리오'!$I$5,IF(J1933&lt;('d_시나리오'!$I$5-'d_시나리오'!$H$5)/('d_시나리오'!$J$5-'d_시나리오'!$H$5),'d_시나리오'!$H$5+SQRT(J1933*('d_시나리오'!$J$5-'d_시나리오'!$H$5)*('d_시나리오'!$I$5-'d_시나리오'!$H$5)),'d_시나리오'!$J$5-SQRT((1-J1933)*('d_시나리오'!$J$5-'d_시나리오'!$H$5)*('d_시나리오'!$J$5-'d_시나리오'!$I$5))))</f>
        <v/>
      </c>
      <c r="L1933">
        <f>RAND()</f>
        <v/>
      </c>
      <c r="M1933">
        <f>IF('d_시나리오'!$J$6='d_시나리오'!$H$6,'d_시나리오'!$I$6,IF(L1933&lt;('d_시나리오'!$I$6-'d_시나리오'!$H$6)/('d_시나리오'!$J$6-'d_시나리오'!$H$6),'d_시나리오'!$H$6+SQRT(L1933*('d_시나리오'!$J$6-'d_시나리오'!$H$6)*('d_시나리오'!$I$6-'d_시나리오'!$H$6)),'d_시나리오'!$J$6-SQRT((1-L1933)*('d_시나리오'!$J$6-'d_시나리오'!$H$6)*('d_시나리오'!$J$6-'d_시나리오'!$I$6))))</f>
        <v/>
      </c>
      <c r="N1933">
        <f>INDEX('d_분포'!$B$2:$B$57,RANDBETWEEN(1,56))</f>
        <v/>
      </c>
      <c r="O1933">
        <f>BETAINV(RAND(),5,5)</f>
        <v/>
      </c>
      <c r="P1933">
        <f>'d_고정'!$B$1*'6_기대효과'!$H$7*('d_시나리오'!$I$7/'d_고정'!$B$2)*B1933</f>
        <v/>
      </c>
      <c r="Q1933">
        <f>P1933*C1933</f>
        <v/>
      </c>
      <c r="R1933">
        <f>P1933*E1933</f>
        <v/>
      </c>
      <c r="S1933">
        <f>R1933*G1933</f>
        <v/>
      </c>
      <c r="T1933">
        <f>Q1933+S1933</f>
        <v/>
      </c>
      <c r="U1933">
        <f>(Q1933*D1933+S1933*I1933)*(1-O1933)</f>
        <v/>
      </c>
      <c r="V1933">
        <f>(R1933*K1933*N1933+'d_고정'!$B$3*('6_기대효과'!$H$7/8)*N1933*'d_고정'!$B$10*M1933*('6_기대효과'!$K$7/'d_고정'!$B$9))*(1-O1933)</f>
        <v/>
      </c>
      <c r="W1933">
        <f>(S1933*I1933+R1933*MAX(K1933-'d_고정'!$B$10*M1933*('6_기대효과'!$K$7/'d_고정'!$B$9),0)*N1933)*(1-O1933)</f>
        <v/>
      </c>
      <c r="X1933">
        <f>U1933+V1933</f>
        <v/>
      </c>
      <c r="Y1933">
        <f>U1933/('d_고정'!$B$5*'6_기대효과'!$H$7/8)/'d_고정'!$B$6</f>
        <v/>
      </c>
      <c r="Z1933">
        <f>U1933/('d_고정'!$B$8*'6_기대효과'!$H$7/8)</f>
        <v/>
      </c>
    </row>
    <row r="1934">
      <c r="A1934">
        <f>RAND()</f>
        <v/>
      </c>
      <c r="B1934">
        <f>IF('d_시나리오'!$J$2='d_시나리오'!$H$2,'d_시나리오'!$I$2,IF(A1934&lt;('d_시나리오'!$I$2-'d_시나리오'!$H$2)/('d_시나리오'!$J$2-'d_시나리오'!$H$2),'d_시나리오'!$H$2+SQRT(A1934*('d_시나리오'!$J$2-'d_시나리오'!$H$2)*('d_시나리오'!$I$2-'d_시나리오'!$H$2)),'d_시나리오'!$J$2-SQRT((1-A1934)*('d_시나리오'!$J$2-'d_시나리오'!$H$2)*('d_시나리오'!$J$2-'d_시나리오'!$I$2))))</f>
        <v/>
      </c>
      <c r="C1934">
        <f>BETAINV(RAND(),2,6)</f>
        <v/>
      </c>
      <c r="D1934">
        <f>INDEX('d_분포'!$A$2:$A$28,RANDBETWEEN(1,27))</f>
        <v/>
      </c>
      <c r="E1934">
        <f>INDEX('d_분포'!$C$2:$C$5,RANDBETWEEN(1,4))*(0.9+0.2*RAND())</f>
        <v/>
      </c>
      <c r="F1934">
        <f>RAND()</f>
        <v/>
      </c>
      <c r="G1934">
        <f>IF('d_시나리오'!$J$3='d_시나리오'!$H$3,'d_시나리오'!$I$3,IF(F1934&lt;('d_시나리오'!$I$3-'d_시나리오'!$H$3)/('d_시나리오'!$J$3-'d_시나리오'!$H$3),'d_시나리오'!$H$3+SQRT(F1934*('d_시나리오'!$J$3-'d_시나리오'!$H$3)*('d_시나리오'!$I$3-'d_시나리오'!$H$3)),'d_시나리오'!$J$3-SQRT((1-F1934)*('d_시나리오'!$J$3-'d_시나리오'!$H$3)*('d_시나리오'!$J$3-'d_시나리오'!$I$3))))</f>
        <v/>
      </c>
      <c r="H1934">
        <f>RAND()</f>
        <v/>
      </c>
      <c r="I1934">
        <f>IF('d_시나리오'!$J$4='d_시나리오'!$H$4,'d_시나리오'!$I$4,IF(H1934&lt;('d_시나리오'!$I$4-'d_시나리오'!$H$4)/('d_시나리오'!$J$4-'d_시나리오'!$H$4),'d_시나리오'!$H$4+SQRT(H1934*('d_시나리오'!$J$4-'d_시나리오'!$H$4)*('d_시나리오'!$I$4-'d_시나리오'!$H$4)),'d_시나리오'!$J$4-SQRT((1-H1934)*('d_시나리오'!$J$4-'d_시나리오'!$H$4)*('d_시나리오'!$J$4-'d_시나리오'!$I$4))))</f>
        <v/>
      </c>
      <c r="J1934">
        <f>RAND()</f>
        <v/>
      </c>
      <c r="K1934">
        <f>IF('d_시나리오'!$J$5='d_시나리오'!$H$5,'d_시나리오'!$I$5,IF(J1934&lt;('d_시나리오'!$I$5-'d_시나리오'!$H$5)/('d_시나리오'!$J$5-'d_시나리오'!$H$5),'d_시나리오'!$H$5+SQRT(J1934*('d_시나리오'!$J$5-'d_시나리오'!$H$5)*('d_시나리오'!$I$5-'d_시나리오'!$H$5)),'d_시나리오'!$J$5-SQRT((1-J1934)*('d_시나리오'!$J$5-'d_시나리오'!$H$5)*('d_시나리오'!$J$5-'d_시나리오'!$I$5))))</f>
        <v/>
      </c>
      <c r="L1934">
        <f>RAND()</f>
        <v/>
      </c>
      <c r="M1934">
        <f>IF('d_시나리오'!$J$6='d_시나리오'!$H$6,'d_시나리오'!$I$6,IF(L1934&lt;('d_시나리오'!$I$6-'d_시나리오'!$H$6)/('d_시나리오'!$J$6-'d_시나리오'!$H$6),'d_시나리오'!$H$6+SQRT(L1934*('d_시나리오'!$J$6-'d_시나리오'!$H$6)*('d_시나리오'!$I$6-'d_시나리오'!$H$6)),'d_시나리오'!$J$6-SQRT((1-L1934)*('d_시나리오'!$J$6-'d_시나리오'!$H$6)*('d_시나리오'!$J$6-'d_시나리오'!$I$6))))</f>
        <v/>
      </c>
      <c r="N1934">
        <f>INDEX('d_분포'!$B$2:$B$57,RANDBETWEEN(1,56))</f>
        <v/>
      </c>
      <c r="O1934">
        <f>BETAINV(RAND(),5,5)</f>
        <v/>
      </c>
      <c r="P1934">
        <f>'d_고정'!$B$1*'6_기대효과'!$H$7*('d_시나리오'!$I$7/'d_고정'!$B$2)*B1934</f>
        <v/>
      </c>
      <c r="Q1934">
        <f>P1934*C1934</f>
        <v/>
      </c>
      <c r="R1934">
        <f>P1934*E1934</f>
        <v/>
      </c>
      <c r="S1934">
        <f>R1934*G1934</f>
        <v/>
      </c>
      <c r="T1934">
        <f>Q1934+S1934</f>
        <v/>
      </c>
      <c r="U1934">
        <f>(Q1934*D1934+S1934*I1934)*(1-O1934)</f>
        <v/>
      </c>
      <c r="V1934">
        <f>(R1934*K1934*N1934+'d_고정'!$B$3*('6_기대효과'!$H$7/8)*N1934*'d_고정'!$B$10*M1934*('6_기대효과'!$K$7/'d_고정'!$B$9))*(1-O1934)</f>
        <v/>
      </c>
      <c r="W1934">
        <f>(S1934*I1934+R1934*MAX(K1934-'d_고정'!$B$10*M1934*('6_기대효과'!$K$7/'d_고정'!$B$9),0)*N1934)*(1-O1934)</f>
        <v/>
      </c>
      <c r="X1934">
        <f>U1934+V1934</f>
        <v/>
      </c>
      <c r="Y1934">
        <f>U1934/('d_고정'!$B$5*'6_기대효과'!$H$7/8)/'d_고정'!$B$6</f>
        <v/>
      </c>
      <c r="Z1934">
        <f>U1934/('d_고정'!$B$8*'6_기대효과'!$H$7/8)</f>
        <v/>
      </c>
    </row>
    <row r="1935">
      <c r="A1935">
        <f>RAND()</f>
        <v/>
      </c>
      <c r="B1935">
        <f>IF('d_시나리오'!$J$2='d_시나리오'!$H$2,'d_시나리오'!$I$2,IF(A1935&lt;('d_시나리오'!$I$2-'d_시나리오'!$H$2)/('d_시나리오'!$J$2-'d_시나리오'!$H$2),'d_시나리오'!$H$2+SQRT(A1935*('d_시나리오'!$J$2-'d_시나리오'!$H$2)*('d_시나리오'!$I$2-'d_시나리오'!$H$2)),'d_시나리오'!$J$2-SQRT((1-A1935)*('d_시나리오'!$J$2-'d_시나리오'!$H$2)*('d_시나리오'!$J$2-'d_시나리오'!$I$2))))</f>
        <v/>
      </c>
      <c r="C1935">
        <f>BETAINV(RAND(),2,6)</f>
        <v/>
      </c>
      <c r="D1935">
        <f>INDEX('d_분포'!$A$2:$A$28,RANDBETWEEN(1,27))</f>
        <v/>
      </c>
      <c r="E1935">
        <f>INDEX('d_분포'!$C$2:$C$5,RANDBETWEEN(1,4))*(0.9+0.2*RAND())</f>
        <v/>
      </c>
      <c r="F1935">
        <f>RAND()</f>
        <v/>
      </c>
      <c r="G1935">
        <f>IF('d_시나리오'!$J$3='d_시나리오'!$H$3,'d_시나리오'!$I$3,IF(F1935&lt;('d_시나리오'!$I$3-'d_시나리오'!$H$3)/('d_시나리오'!$J$3-'d_시나리오'!$H$3),'d_시나리오'!$H$3+SQRT(F1935*('d_시나리오'!$J$3-'d_시나리오'!$H$3)*('d_시나리오'!$I$3-'d_시나리오'!$H$3)),'d_시나리오'!$J$3-SQRT((1-F1935)*('d_시나리오'!$J$3-'d_시나리오'!$H$3)*('d_시나리오'!$J$3-'d_시나리오'!$I$3))))</f>
        <v/>
      </c>
      <c r="H1935">
        <f>RAND()</f>
        <v/>
      </c>
      <c r="I1935">
        <f>IF('d_시나리오'!$J$4='d_시나리오'!$H$4,'d_시나리오'!$I$4,IF(H1935&lt;('d_시나리오'!$I$4-'d_시나리오'!$H$4)/('d_시나리오'!$J$4-'d_시나리오'!$H$4),'d_시나리오'!$H$4+SQRT(H1935*('d_시나리오'!$J$4-'d_시나리오'!$H$4)*('d_시나리오'!$I$4-'d_시나리오'!$H$4)),'d_시나리오'!$J$4-SQRT((1-H1935)*('d_시나리오'!$J$4-'d_시나리오'!$H$4)*('d_시나리오'!$J$4-'d_시나리오'!$I$4))))</f>
        <v/>
      </c>
      <c r="J1935">
        <f>RAND()</f>
        <v/>
      </c>
      <c r="K1935">
        <f>IF('d_시나리오'!$J$5='d_시나리오'!$H$5,'d_시나리오'!$I$5,IF(J1935&lt;('d_시나리오'!$I$5-'d_시나리오'!$H$5)/('d_시나리오'!$J$5-'d_시나리오'!$H$5),'d_시나리오'!$H$5+SQRT(J1935*('d_시나리오'!$J$5-'d_시나리오'!$H$5)*('d_시나리오'!$I$5-'d_시나리오'!$H$5)),'d_시나리오'!$J$5-SQRT((1-J1935)*('d_시나리오'!$J$5-'d_시나리오'!$H$5)*('d_시나리오'!$J$5-'d_시나리오'!$I$5))))</f>
        <v/>
      </c>
      <c r="L1935">
        <f>RAND()</f>
        <v/>
      </c>
      <c r="M1935">
        <f>IF('d_시나리오'!$J$6='d_시나리오'!$H$6,'d_시나리오'!$I$6,IF(L1935&lt;('d_시나리오'!$I$6-'d_시나리오'!$H$6)/('d_시나리오'!$J$6-'d_시나리오'!$H$6),'d_시나리오'!$H$6+SQRT(L1935*('d_시나리오'!$J$6-'d_시나리오'!$H$6)*('d_시나리오'!$I$6-'d_시나리오'!$H$6)),'d_시나리오'!$J$6-SQRT((1-L1935)*('d_시나리오'!$J$6-'d_시나리오'!$H$6)*('d_시나리오'!$J$6-'d_시나리오'!$I$6))))</f>
        <v/>
      </c>
      <c r="N1935">
        <f>INDEX('d_분포'!$B$2:$B$57,RANDBETWEEN(1,56))</f>
        <v/>
      </c>
      <c r="O1935">
        <f>BETAINV(RAND(),5,5)</f>
        <v/>
      </c>
      <c r="P1935">
        <f>'d_고정'!$B$1*'6_기대효과'!$H$7*('d_시나리오'!$I$7/'d_고정'!$B$2)*B1935</f>
        <v/>
      </c>
      <c r="Q1935">
        <f>P1935*C1935</f>
        <v/>
      </c>
      <c r="R1935">
        <f>P1935*E1935</f>
        <v/>
      </c>
      <c r="S1935">
        <f>R1935*G1935</f>
        <v/>
      </c>
      <c r="T1935">
        <f>Q1935+S1935</f>
        <v/>
      </c>
      <c r="U1935">
        <f>(Q1935*D1935+S1935*I1935)*(1-O1935)</f>
        <v/>
      </c>
      <c r="V1935">
        <f>(R1935*K1935*N1935+'d_고정'!$B$3*('6_기대효과'!$H$7/8)*N1935*'d_고정'!$B$10*M1935*('6_기대효과'!$K$7/'d_고정'!$B$9))*(1-O1935)</f>
        <v/>
      </c>
      <c r="W1935">
        <f>(S1935*I1935+R1935*MAX(K1935-'d_고정'!$B$10*M1935*('6_기대효과'!$K$7/'d_고정'!$B$9),0)*N1935)*(1-O1935)</f>
        <v/>
      </c>
      <c r="X1935">
        <f>U1935+V1935</f>
        <v/>
      </c>
      <c r="Y1935">
        <f>U1935/('d_고정'!$B$5*'6_기대효과'!$H$7/8)/'d_고정'!$B$6</f>
        <v/>
      </c>
      <c r="Z1935">
        <f>U1935/('d_고정'!$B$8*'6_기대효과'!$H$7/8)</f>
        <v/>
      </c>
    </row>
    <row r="1936">
      <c r="A1936">
        <f>RAND()</f>
        <v/>
      </c>
      <c r="B1936">
        <f>IF('d_시나리오'!$J$2='d_시나리오'!$H$2,'d_시나리오'!$I$2,IF(A1936&lt;('d_시나리오'!$I$2-'d_시나리오'!$H$2)/('d_시나리오'!$J$2-'d_시나리오'!$H$2),'d_시나리오'!$H$2+SQRT(A1936*('d_시나리오'!$J$2-'d_시나리오'!$H$2)*('d_시나리오'!$I$2-'d_시나리오'!$H$2)),'d_시나리오'!$J$2-SQRT((1-A1936)*('d_시나리오'!$J$2-'d_시나리오'!$H$2)*('d_시나리오'!$J$2-'d_시나리오'!$I$2))))</f>
        <v/>
      </c>
      <c r="C1936">
        <f>BETAINV(RAND(),2,6)</f>
        <v/>
      </c>
      <c r="D1936">
        <f>INDEX('d_분포'!$A$2:$A$28,RANDBETWEEN(1,27))</f>
        <v/>
      </c>
      <c r="E1936">
        <f>INDEX('d_분포'!$C$2:$C$5,RANDBETWEEN(1,4))*(0.9+0.2*RAND())</f>
        <v/>
      </c>
      <c r="F1936">
        <f>RAND()</f>
        <v/>
      </c>
      <c r="G1936">
        <f>IF('d_시나리오'!$J$3='d_시나리오'!$H$3,'d_시나리오'!$I$3,IF(F1936&lt;('d_시나리오'!$I$3-'d_시나리오'!$H$3)/('d_시나리오'!$J$3-'d_시나리오'!$H$3),'d_시나리오'!$H$3+SQRT(F1936*('d_시나리오'!$J$3-'d_시나리오'!$H$3)*('d_시나리오'!$I$3-'d_시나리오'!$H$3)),'d_시나리오'!$J$3-SQRT((1-F1936)*('d_시나리오'!$J$3-'d_시나리오'!$H$3)*('d_시나리오'!$J$3-'d_시나리오'!$I$3))))</f>
        <v/>
      </c>
      <c r="H1936">
        <f>RAND()</f>
        <v/>
      </c>
      <c r="I1936">
        <f>IF('d_시나리오'!$J$4='d_시나리오'!$H$4,'d_시나리오'!$I$4,IF(H1936&lt;('d_시나리오'!$I$4-'d_시나리오'!$H$4)/('d_시나리오'!$J$4-'d_시나리오'!$H$4),'d_시나리오'!$H$4+SQRT(H1936*('d_시나리오'!$J$4-'d_시나리오'!$H$4)*('d_시나리오'!$I$4-'d_시나리오'!$H$4)),'d_시나리오'!$J$4-SQRT((1-H1936)*('d_시나리오'!$J$4-'d_시나리오'!$H$4)*('d_시나리오'!$J$4-'d_시나리오'!$I$4))))</f>
        <v/>
      </c>
      <c r="J1936">
        <f>RAND()</f>
        <v/>
      </c>
      <c r="K1936">
        <f>IF('d_시나리오'!$J$5='d_시나리오'!$H$5,'d_시나리오'!$I$5,IF(J1936&lt;('d_시나리오'!$I$5-'d_시나리오'!$H$5)/('d_시나리오'!$J$5-'d_시나리오'!$H$5),'d_시나리오'!$H$5+SQRT(J1936*('d_시나리오'!$J$5-'d_시나리오'!$H$5)*('d_시나리오'!$I$5-'d_시나리오'!$H$5)),'d_시나리오'!$J$5-SQRT((1-J1936)*('d_시나리오'!$J$5-'d_시나리오'!$H$5)*('d_시나리오'!$J$5-'d_시나리오'!$I$5))))</f>
        <v/>
      </c>
      <c r="L1936">
        <f>RAND()</f>
        <v/>
      </c>
      <c r="M1936">
        <f>IF('d_시나리오'!$J$6='d_시나리오'!$H$6,'d_시나리오'!$I$6,IF(L1936&lt;('d_시나리오'!$I$6-'d_시나리오'!$H$6)/('d_시나리오'!$J$6-'d_시나리오'!$H$6),'d_시나리오'!$H$6+SQRT(L1936*('d_시나리오'!$J$6-'d_시나리오'!$H$6)*('d_시나리오'!$I$6-'d_시나리오'!$H$6)),'d_시나리오'!$J$6-SQRT((1-L1936)*('d_시나리오'!$J$6-'d_시나리오'!$H$6)*('d_시나리오'!$J$6-'d_시나리오'!$I$6))))</f>
        <v/>
      </c>
      <c r="N1936">
        <f>INDEX('d_분포'!$B$2:$B$57,RANDBETWEEN(1,56))</f>
        <v/>
      </c>
      <c r="O1936">
        <f>BETAINV(RAND(),5,5)</f>
        <v/>
      </c>
      <c r="P1936">
        <f>'d_고정'!$B$1*'6_기대효과'!$H$7*('d_시나리오'!$I$7/'d_고정'!$B$2)*B1936</f>
        <v/>
      </c>
      <c r="Q1936">
        <f>P1936*C1936</f>
        <v/>
      </c>
      <c r="R1936">
        <f>P1936*E1936</f>
        <v/>
      </c>
      <c r="S1936">
        <f>R1936*G1936</f>
        <v/>
      </c>
      <c r="T1936">
        <f>Q1936+S1936</f>
        <v/>
      </c>
      <c r="U1936">
        <f>(Q1936*D1936+S1936*I1936)*(1-O1936)</f>
        <v/>
      </c>
      <c r="V1936">
        <f>(R1936*K1936*N1936+'d_고정'!$B$3*('6_기대효과'!$H$7/8)*N1936*'d_고정'!$B$10*M1936*('6_기대효과'!$K$7/'d_고정'!$B$9))*(1-O1936)</f>
        <v/>
      </c>
      <c r="W1936">
        <f>(S1936*I1936+R1936*MAX(K1936-'d_고정'!$B$10*M1936*('6_기대효과'!$K$7/'d_고정'!$B$9),0)*N1936)*(1-O1936)</f>
        <v/>
      </c>
      <c r="X1936">
        <f>U1936+V1936</f>
        <v/>
      </c>
      <c r="Y1936">
        <f>U1936/('d_고정'!$B$5*'6_기대효과'!$H$7/8)/'d_고정'!$B$6</f>
        <v/>
      </c>
      <c r="Z1936">
        <f>U1936/('d_고정'!$B$8*'6_기대효과'!$H$7/8)</f>
        <v/>
      </c>
    </row>
    <row r="1937">
      <c r="A1937">
        <f>RAND()</f>
        <v/>
      </c>
      <c r="B1937">
        <f>IF('d_시나리오'!$J$2='d_시나리오'!$H$2,'d_시나리오'!$I$2,IF(A1937&lt;('d_시나리오'!$I$2-'d_시나리오'!$H$2)/('d_시나리오'!$J$2-'d_시나리오'!$H$2),'d_시나리오'!$H$2+SQRT(A1937*('d_시나리오'!$J$2-'d_시나리오'!$H$2)*('d_시나리오'!$I$2-'d_시나리오'!$H$2)),'d_시나리오'!$J$2-SQRT((1-A1937)*('d_시나리오'!$J$2-'d_시나리오'!$H$2)*('d_시나리오'!$J$2-'d_시나리오'!$I$2))))</f>
        <v/>
      </c>
      <c r="C1937">
        <f>BETAINV(RAND(),2,6)</f>
        <v/>
      </c>
      <c r="D1937">
        <f>INDEX('d_분포'!$A$2:$A$28,RANDBETWEEN(1,27))</f>
        <v/>
      </c>
      <c r="E1937">
        <f>INDEX('d_분포'!$C$2:$C$5,RANDBETWEEN(1,4))*(0.9+0.2*RAND())</f>
        <v/>
      </c>
      <c r="F1937">
        <f>RAND()</f>
        <v/>
      </c>
      <c r="G1937">
        <f>IF('d_시나리오'!$J$3='d_시나리오'!$H$3,'d_시나리오'!$I$3,IF(F1937&lt;('d_시나리오'!$I$3-'d_시나리오'!$H$3)/('d_시나리오'!$J$3-'d_시나리오'!$H$3),'d_시나리오'!$H$3+SQRT(F1937*('d_시나리오'!$J$3-'d_시나리오'!$H$3)*('d_시나리오'!$I$3-'d_시나리오'!$H$3)),'d_시나리오'!$J$3-SQRT((1-F1937)*('d_시나리오'!$J$3-'d_시나리오'!$H$3)*('d_시나리오'!$J$3-'d_시나리오'!$I$3))))</f>
        <v/>
      </c>
      <c r="H1937">
        <f>RAND()</f>
        <v/>
      </c>
      <c r="I1937">
        <f>IF('d_시나리오'!$J$4='d_시나리오'!$H$4,'d_시나리오'!$I$4,IF(H1937&lt;('d_시나리오'!$I$4-'d_시나리오'!$H$4)/('d_시나리오'!$J$4-'d_시나리오'!$H$4),'d_시나리오'!$H$4+SQRT(H1937*('d_시나리오'!$J$4-'d_시나리오'!$H$4)*('d_시나리오'!$I$4-'d_시나리오'!$H$4)),'d_시나리오'!$J$4-SQRT((1-H1937)*('d_시나리오'!$J$4-'d_시나리오'!$H$4)*('d_시나리오'!$J$4-'d_시나리오'!$I$4))))</f>
        <v/>
      </c>
      <c r="J1937">
        <f>RAND()</f>
        <v/>
      </c>
      <c r="K1937">
        <f>IF('d_시나리오'!$J$5='d_시나리오'!$H$5,'d_시나리오'!$I$5,IF(J1937&lt;('d_시나리오'!$I$5-'d_시나리오'!$H$5)/('d_시나리오'!$J$5-'d_시나리오'!$H$5),'d_시나리오'!$H$5+SQRT(J1937*('d_시나리오'!$J$5-'d_시나리오'!$H$5)*('d_시나리오'!$I$5-'d_시나리오'!$H$5)),'d_시나리오'!$J$5-SQRT((1-J1937)*('d_시나리오'!$J$5-'d_시나리오'!$H$5)*('d_시나리오'!$J$5-'d_시나리오'!$I$5))))</f>
        <v/>
      </c>
      <c r="L1937">
        <f>RAND()</f>
        <v/>
      </c>
      <c r="M1937">
        <f>IF('d_시나리오'!$J$6='d_시나리오'!$H$6,'d_시나리오'!$I$6,IF(L1937&lt;('d_시나리오'!$I$6-'d_시나리오'!$H$6)/('d_시나리오'!$J$6-'d_시나리오'!$H$6),'d_시나리오'!$H$6+SQRT(L1937*('d_시나리오'!$J$6-'d_시나리오'!$H$6)*('d_시나리오'!$I$6-'d_시나리오'!$H$6)),'d_시나리오'!$J$6-SQRT((1-L1937)*('d_시나리오'!$J$6-'d_시나리오'!$H$6)*('d_시나리오'!$J$6-'d_시나리오'!$I$6))))</f>
        <v/>
      </c>
      <c r="N1937">
        <f>INDEX('d_분포'!$B$2:$B$57,RANDBETWEEN(1,56))</f>
        <v/>
      </c>
      <c r="O1937">
        <f>BETAINV(RAND(),5,5)</f>
        <v/>
      </c>
      <c r="P1937">
        <f>'d_고정'!$B$1*'6_기대효과'!$H$7*('d_시나리오'!$I$7/'d_고정'!$B$2)*B1937</f>
        <v/>
      </c>
      <c r="Q1937">
        <f>P1937*C1937</f>
        <v/>
      </c>
      <c r="R1937">
        <f>P1937*E1937</f>
        <v/>
      </c>
      <c r="S1937">
        <f>R1937*G1937</f>
        <v/>
      </c>
      <c r="T1937">
        <f>Q1937+S1937</f>
        <v/>
      </c>
      <c r="U1937">
        <f>(Q1937*D1937+S1937*I1937)*(1-O1937)</f>
        <v/>
      </c>
      <c r="V1937">
        <f>(R1937*K1937*N1937+'d_고정'!$B$3*('6_기대효과'!$H$7/8)*N1937*'d_고정'!$B$10*M1937*('6_기대효과'!$K$7/'d_고정'!$B$9))*(1-O1937)</f>
        <v/>
      </c>
      <c r="W1937">
        <f>(S1937*I1937+R1937*MAX(K1937-'d_고정'!$B$10*M1937*('6_기대효과'!$K$7/'d_고정'!$B$9),0)*N1937)*(1-O1937)</f>
        <v/>
      </c>
      <c r="X1937">
        <f>U1937+V1937</f>
        <v/>
      </c>
      <c r="Y1937">
        <f>U1937/('d_고정'!$B$5*'6_기대효과'!$H$7/8)/'d_고정'!$B$6</f>
        <v/>
      </c>
      <c r="Z1937">
        <f>U1937/('d_고정'!$B$8*'6_기대효과'!$H$7/8)</f>
        <v/>
      </c>
    </row>
    <row r="1938">
      <c r="A1938">
        <f>RAND()</f>
        <v/>
      </c>
      <c r="B1938">
        <f>IF('d_시나리오'!$J$2='d_시나리오'!$H$2,'d_시나리오'!$I$2,IF(A1938&lt;('d_시나리오'!$I$2-'d_시나리오'!$H$2)/('d_시나리오'!$J$2-'d_시나리오'!$H$2),'d_시나리오'!$H$2+SQRT(A1938*('d_시나리오'!$J$2-'d_시나리오'!$H$2)*('d_시나리오'!$I$2-'d_시나리오'!$H$2)),'d_시나리오'!$J$2-SQRT((1-A1938)*('d_시나리오'!$J$2-'d_시나리오'!$H$2)*('d_시나리오'!$J$2-'d_시나리오'!$I$2))))</f>
        <v/>
      </c>
      <c r="C1938">
        <f>BETAINV(RAND(),2,6)</f>
        <v/>
      </c>
      <c r="D1938">
        <f>INDEX('d_분포'!$A$2:$A$28,RANDBETWEEN(1,27))</f>
        <v/>
      </c>
      <c r="E1938">
        <f>INDEX('d_분포'!$C$2:$C$5,RANDBETWEEN(1,4))*(0.9+0.2*RAND())</f>
        <v/>
      </c>
      <c r="F1938">
        <f>RAND()</f>
        <v/>
      </c>
      <c r="G1938">
        <f>IF('d_시나리오'!$J$3='d_시나리오'!$H$3,'d_시나리오'!$I$3,IF(F1938&lt;('d_시나리오'!$I$3-'d_시나리오'!$H$3)/('d_시나리오'!$J$3-'d_시나리오'!$H$3),'d_시나리오'!$H$3+SQRT(F1938*('d_시나리오'!$J$3-'d_시나리오'!$H$3)*('d_시나리오'!$I$3-'d_시나리오'!$H$3)),'d_시나리오'!$J$3-SQRT((1-F1938)*('d_시나리오'!$J$3-'d_시나리오'!$H$3)*('d_시나리오'!$J$3-'d_시나리오'!$I$3))))</f>
        <v/>
      </c>
      <c r="H1938">
        <f>RAND()</f>
        <v/>
      </c>
      <c r="I1938">
        <f>IF('d_시나리오'!$J$4='d_시나리오'!$H$4,'d_시나리오'!$I$4,IF(H1938&lt;('d_시나리오'!$I$4-'d_시나리오'!$H$4)/('d_시나리오'!$J$4-'d_시나리오'!$H$4),'d_시나리오'!$H$4+SQRT(H1938*('d_시나리오'!$J$4-'d_시나리오'!$H$4)*('d_시나리오'!$I$4-'d_시나리오'!$H$4)),'d_시나리오'!$J$4-SQRT((1-H1938)*('d_시나리오'!$J$4-'d_시나리오'!$H$4)*('d_시나리오'!$J$4-'d_시나리오'!$I$4))))</f>
        <v/>
      </c>
      <c r="J1938">
        <f>RAND()</f>
        <v/>
      </c>
      <c r="K1938">
        <f>IF('d_시나리오'!$J$5='d_시나리오'!$H$5,'d_시나리오'!$I$5,IF(J1938&lt;('d_시나리오'!$I$5-'d_시나리오'!$H$5)/('d_시나리오'!$J$5-'d_시나리오'!$H$5),'d_시나리오'!$H$5+SQRT(J1938*('d_시나리오'!$J$5-'d_시나리오'!$H$5)*('d_시나리오'!$I$5-'d_시나리오'!$H$5)),'d_시나리오'!$J$5-SQRT((1-J1938)*('d_시나리오'!$J$5-'d_시나리오'!$H$5)*('d_시나리오'!$J$5-'d_시나리오'!$I$5))))</f>
        <v/>
      </c>
      <c r="L1938">
        <f>RAND()</f>
        <v/>
      </c>
      <c r="M1938">
        <f>IF('d_시나리오'!$J$6='d_시나리오'!$H$6,'d_시나리오'!$I$6,IF(L1938&lt;('d_시나리오'!$I$6-'d_시나리오'!$H$6)/('d_시나리오'!$J$6-'d_시나리오'!$H$6),'d_시나리오'!$H$6+SQRT(L1938*('d_시나리오'!$J$6-'d_시나리오'!$H$6)*('d_시나리오'!$I$6-'d_시나리오'!$H$6)),'d_시나리오'!$J$6-SQRT((1-L1938)*('d_시나리오'!$J$6-'d_시나리오'!$H$6)*('d_시나리오'!$J$6-'d_시나리오'!$I$6))))</f>
        <v/>
      </c>
      <c r="N1938">
        <f>INDEX('d_분포'!$B$2:$B$57,RANDBETWEEN(1,56))</f>
        <v/>
      </c>
      <c r="O1938">
        <f>BETAINV(RAND(),5,5)</f>
        <v/>
      </c>
      <c r="P1938">
        <f>'d_고정'!$B$1*'6_기대효과'!$H$7*('d_시나리오'!$I$7/'d_고정'!$B$2)*B1938</f>
        <v/>
      </c>
      <c r="Q1938">
        <f>P1938*C1938</f>
        <v/>
      </c>
      <c r="R1938">
        <f>P1938*E1938</f>
        <v/>
      </c>
      <c r="S1938">
        <f>R1938*G1938</f>
        <v/>
      </c>
      <c r="T1938">
        <f>Q1938+S1938</f>
        <v/>
      </c>
      <c r="U1938">
        <f>(Q1938*D1938+S1938*I1938)*(1-O1938)</f>
        <v/>
      </c>
      <c r="V1938">
        <f>(R1938*K1938*N1938+'d_고정'!$B$3*('6_기대효과'!$H$7/8)*N1938*'d_고정'!$B$10*M1938*('6_기대효과'!$K$7/'d_고정'!$B$9))*(1-O1938)</f>
        <v/>
      </c>
      <c r="W1938">
        <f>(S1938*I1938+R1938*MAX(K1938-'d_고정'!$B$10*M1938*('6_기대효과'!$K$7/'d_고정'!$B$9),0)*N1938)*(1-O1938)</f>
        <v/>
      </c>
      <c r="X1938">
        <f>U1938+V1938</f>
        <v/>
      </c>
      <c r="Y1938">
        <f>U1938/('d_고정'!$B$5*'6_기대효과'!$H$7/8)/'d_고정'!$B$6</f>
        <v/>
      </c>
      <c r="Z1938">
        <f>U1938/('d_고정'!$B$8*'6_기대효과'!$H$7/8)</f>
        <v/>
      </c>
    </row>
    <row r="1939">
      <c r="A1939">
        <f>RAND()</f>
        <v/>
      </c>
      <c r="B1939">
        <f>IF('d_시나리오'!$J$2='d_시나리오'!$H$2,'d_시나리오'!$I$2,IF(A1939&lt;('d_시나리오'!$I$2-'d_시나리오'!$H$2)/('d_시나리오'!$J$2-'d_시나리오'!$H$2),'d_시나리오'!$H$2+SQRT(A1939*('d_시나리오'!$J$2-'d_시나리오'!$H$2)*('d_시나리오'!$I$2-'d_시나리오'!$H$2)),'d_시나리오'!$J$2-SQRT((1-A1939)*('d_시나리오'!$J$2-'d_시나리오'!$H$2)*('d_시나리오'!$J$2-'d_시나리오'!$I$2))))</f>
        <v/>
      </c>
      <c r="C1939">
        <f>BETAINV(RAND(),2,6)</f>
        <v/>
      </c>
      <c r="D1939">
        <f>INDEX('d_분포'!$A$2:$A$28,RANDBETWEEN(1,27))</f>
        <v/>
      </c>
      <c r="E1939">
        <f>INDEX('d_분포'!$C$2:$C$5,RANDBETWEEN(1,4))*(0.9+0.2*RAND())</f>
        <v/>
      </c>
      <c r="F1939">
        <f>RAND()</f>
        <v/>
      </c>
      <c r="G1939">
        <f>IF('d_시나리오'!$J$3='d_시나리오'!$H$3,'d_시나리오'!$I$3,IF(F1939&lt;('d_시나리오'!$I$3-'d_시나리오'!$H$3)/('d_시나리오'!$J$3-'d_시나리오'!$H$3),'d_시나리오'!$H$3+SQRT(F1939*('d_시나리오'!$J$3-'d_시나리오'!$H$3)*('d_시나리오'!$I$3-'d_시나리오'!$H$3)),'d_시나리오'!$J$3-SQRT((1-F1939)*('d_시나리오'!$J$3-'d_시나리오'!$H$3)*('d_시나리오'!$J$3-'d_시나리오'!$I$3))))</f>
        <v/>
      </c>
      <c r="H1939">
        <f>RAND()</f>
        <v/>
      </c>
      <c r="I1939">
        <f>IF('d_시나리오'!$J$4='d_시나리오'!$H$4,'d_시나리오'!$I$4,IF(H1939&lt;('d_시나리오'!$I$4-'d_시나리오'!$H$4)/('d_시나리오'!$J$4-'d_시나리오'!$H$4),'d_시나리오'!$H$4+SQRT(H1939*('d_시나리오'!$J$4-'d_시나리오'!$H$4)*('d_시나리오'!$I$4-'d_시나리오'!$H$4)),'d_시나리오'!$J$4-SQRT((1-H1939)*('d_시나리오'!$J$4-'d_시나리오'!$H$4)*('d_시나리오'!$J$4-'d_시나리오'!$I$4))))</f>
        <v/>
      </c>
      <c r="J1939">
        <f>RAND()</f>
        <v/>
      </c>
      <c r="K1939">
        <f>IF('d_시나리오'!$J$5='d_시나리오'!$H$5,'d_시나리오'!$I$5,IF(J1939&lt;('d_시나리오'!$I$5-'d_시나리오'!$H$5)/('d_시나리오'!$J$5-'d_시나리오'!$H$5),'d_시나리오'!$H$5+SQRT(J1939*('d_시나리오'!$J$5-'d_시나리오'!$H$5)*('d_시나리오'!$I$5-'d_시나리오'!$H$5)),'d_시나리오'!$J$5-SQRT((1-J1939)*('d_시나리오'!$J$5-'d_시나리오'!$H$5)*('d_시나리오'!$J$5-'d_시나리오'!$I$5))))</f>
        <v/>
      </c>
      <c r="L1939">
        <f>RAND()</f>
        <v/>
      </c>
      <c r="M1939">
        <f>IF('d_시나리오'!$J$6='d_시나리오'!$H$6,'d_시나리오'!$I$6,IF(L1939&lt;('d_시나리오'!$I$6-'d_시나리오'!$H$6)/('d_시나리오'!$J$6-'d_시나리오'!$H$6),'d_시나리오'!$H$6+SQRT(L1939*('d_시나리오'!$J$6-'d_시나리오'!$H$6)*('d_시나리오'!$I$6-'d_시나리오'!$H$6)),'d_시나리오'!$J$6-SQRT((1-L1939)*('d_시나리오'!$J$6-'d_시나리오'!$H$6)*('d_시나리오'!$J$6-'d_시나리오'!$I$6))))</f>
        <v/>
      </c>
      <c r="N1939">
        <f>INDEX('d_분포'!$B$2:$B$57,RANDBETWEEN(1,56))</f>
        <v/>
      </c>
      <c r="O1939">
        <f>BETAINV(RAND(),5,5)</f>
        <v/>
      </c>
      <c r="P1939">
        <f>'d_고정'!$B$1*'6_기대효과'!$H$7*('d_시나리오'!$I$7/'d_고정'!$B$2)*B1939</f>
        <v/>
      </c>
      <c r="Q1939">
        <f>P1939*C1939</f>
        <v/>
      </c>
      <c r="R1939">
        <f>P1939*E1939</f>
        <v/>
      </c>
      <c r="S1939">
        <f>R1939*G1939</f>
        <v/>
      </c>
      <c r="T1939">
        <f>Q1939+S1939</f>
        <v/>
      </c>
      <c r="U1939">
        <f>(Q1939*D1939+S1939*I1939)*(1-O1939)</f>
        <v/>
      </c>
      <c r="V1939">
        <f>(R1939*K1939*N1939+'d_고정'!$B$3*('6_기대효과'!$H$7/8)*N1939*'d_고정'!$B$10*M1939*('6_기대효과'!$K$7/'d_고정'!$B$9))*(1-O1939)</f>
        <v/>
      </c>
      <c r="W1939">
        <f>(S1939*I1939+R1939*MAX(K1939-'d_고정'!$B$10*M1939*('6_기대효과'!$K$7/'d_고정'!$B$9),0)*N1939)*(1-O1939)</f>
        <v/>
      </c>
      <c r="X1939">
        <f>U1939+V1939</f>
        <v/>
      </c>
      <c r="Y1939">
        <f>U1939/('d_고정'!$B$5*'6_기대효과'!$H$7/8)/'d_고정'!$B$6</f>
        <v/>
      </c>
      <c r="Z1939">
        <f>U1939/('d_고정'!$B$8*'6_기대효과'!$H$7/8)</f>
        <v/>
      </c>
    </row>
    <row r="1940">
      <c r="A1940">
        <f>RAND()</f>
        <v/>
      </c>
      <c r="B1940">
        <f>IF('d_시나리오'!$J$2='d_시나리오'!$H$2,'d_시나리오'!$I$2,IF(A1940&lt;('d_시나리오'!$I$2-'d_시나리오'!$H$2)/('d_시나리오'!$J$2-'d_시나리오'!$H$2),'d_시나리오'!$H$2+SQRT(A1940*('d_시나리오'!$J$2-'d_시나리오'!$H$2)*('d_시나리오'!$I$2-'d_시나리오'!$H$2)),'d_시나리오'!$J$2-SQRT((1-A1940)*('d_시나리오'!$J$2-'d_시나리오'!$H$2)*('d_시나리오'!$J$2-'d_시나리오'!$I$2))))</f>
        <v/>
      </c>
      <c r="C1940">
        <f>BETAINV(RAND(),2,6)</f>
        <v/>
      </c>
      <c r="D1940">
        <f>INDEX('d_분포'!$A$2:$A$28,RANDBETWEEN(1,27))</f>
        <v/>
      </c>
      <c r="E1940">
        <f>INDEX('d_분포'!$C$2:$C$5,RANDBETWEEN(1,4))*(0.9+0.2*RAND())</f>
        <v/>
      </c>
      <c r="F1940">
        <f>RAND()</f>
        <v/>
      </c>
      <c r="G1940">
        <f>IF('d_시나리오'!$J$3='d_시나리오'!$H$3,'d_시나리오'!$I$3,IF(F1940&lt;('d_시나리오'!$I$3-'d_시나리오'!$H$3)/('d_시나리오'!$J$3-'d_시나리오'!$H$3),'d_시나리오'!$H$3+SQRT(F1940*('d_시나리오'!$J$3-'d_시나리오'!$H$3)*('d_시나리오'!$I$3-'d_시나리오'!$H$3)),'d_시나리오'!$J$3-SQRT((1-F1940)*('d_시나리오'!$J$3-'d_시나리오'!$H$3)*('d_시나리오'!$J$3-'d_시나리오'!$I$3))))</f>
        <v/>
      </c>
      <c r="H1940">
        <f>RAND()</f>
        <v/>
      </c>
      <c r="I1940">
        <f>IF('d_시나리오'!$J$4='d_시나리오'!$H$4,'d_시나리오'!$I$4,IF(H1940&lt;('d_시나리오'!$I$4-'d_시나리오'!$H$4)/('d_시나리오'!$J$4-'d_시나리오'!$H$4),'d_시나리오'!$H$4+SQRT(H1940*('d_시나리오'!$J$4-'d_시나리오'!$H$4)*('d_시나리오'!$I$4-'d_시나리오'!$H$4)),'d_시나리오'!$J$4-SQRT((1-H1940)*('d_시나리오'!$J$4-'d_시나리오'!$H$4)*('d_시나리오'!$J$4-'d_시나리오'!$I$4))))</f>
        <v/>
      </c>
      <c r="J1940">
        <f>RAND()</f>
        <v/>
      </c>
      <c r="K1940">
        <f>IF('d_시나리오'!$J$5='d_시나리오'!$H$5,'d_시나리오'!$I$5,IF(J1940&lt;('d_시나리오'!$I$5-'d_시나리오'!$H$5)/('d_시나리오'!$J$5-'d_시나리오'!$H$5),'d_시나리오'!$H$5+SQRT(J1940*('d_시나리오'!$J$5-'d_시나리오'!$H$5)*('d_시나리오'!$I$5-'d_시나리오'!$H$5)),'d_시나리오'!$J$5-SQRT((1-J1940)*('d_시나리오'!$J$5-'d_시나리오'!$H$5)*('d_시나리오'!$J$5-'d_시나리오'!$I$5))))</f>
        <v/>
      </c>
      <c r="L1940">
        <f>RAND()</f>
        <v/>
      </c>
      <c r="M1940">
        <f>IF('d_시나리오'!$J$6='d_시나리오'!$H$6,'d_시나리오'!$I$6,IF(L1940&lt;('d_시나리오'!$I$6-'d_시나리오'!$H$6)/('d_시나리오'!$J$6-'d_시나리오'!$H$6),'d_시나리오'!$H$6+SQRT(L1940*('d_시나리오'!$J$6-'d_시나리오'!$H$6)*('d_시나리오'!$I$6-'d_시나리오'!$H$6)),'d_시나리오'!$J$6-SQRT((1-L1940)*('d_시나리오'!$J$6-'d_시나리오'!$H$6)*('d_시나리오'!$J$6-'d_시나리오'!$I$6))))</f>
        <v/>
      </c>
      <c r="N1940">
        <f>INDEX('d_분포'!$B$2:$B$57,RANDBETWEEN(1,56))</f>
        <v/>
      </c>
      <c r="O1940">
        <f>BETAINV(RAND(),5,5)</f>
        <v/>
      </c>
      <c r="P1940">
        <f>'d_고정'!$B$1*'6_기대효과'!$H$7*('d_시나리오'!$I$7/'d_고정'!$B$2)*B1940</f>
        <v/>
      </c>
      <c r="Q1940">
        <f>P1940*C1940</f>
        <v/>
      </c>
      <c r="R1940">
        <f>P1940*E1940</f>
        <v/>
      </c>
      <c r="S1940">
        <f>R1940*G1940</f>
        <v/>
      </c>
      <c r="T1940">
        <f>Q1940+S1940</f>
        <v/>
      </c>
      <c r="U1940">
        <f>(Q1940*D1940+S1940*I1940)*(1-O1940)</f>
        <v/>
      </c>
      <c r="V1940">
        <f>(R1940*K1940*N1940+'d_고정'!$B$3*('6_기대효과'!$H$7/8)*N1940*'d_고정'!$B$10*M1940*('6_기대효과'!$K$7/'d_고정'!$B$9))*(1-O1940)</f>
        <v/>
      </c>
      <c r="W1940">
        <f>(S1940*I1940+R1940*MAX(K1940-'d_고정'!$B$10*M1940*('6_기대효과'!$K$7/'d_고정'!$B$9),0)*N1940)*(1-O1940)</f>
        <v/>
      </c>
      <c r="X1940">
        <f>U1940+V1940</f>
        <v/>
      </c>
      <c r="Y1940">
        <f>U1940/('d_고정'!$B$5*'6_기대효과'!$H$7/8)/'d_고정'!$B$6</f>
        <v/>
      </c>
      <c r="Z1940">
        <f>U1940/('d_고정'!$B$8*'6_기대효과'!$H$7/8)</f>
        <v/>
      </c>
    </row>
    <row r="1941">
      <c r="A1941">
        <f>RAND()</f>
        <v/>
      </c>
      <c r="B1941">
        <f>IF('d_시나리오'!$J$2='d_시나리오'!$H$2,'d_시나리오'!$I$2,IF(A1941&lt;('d_시나리오'!$I$2-'d_시나리오'!$H$2)/('d_시나리오'!$J$2-'d_시나리오'!$H$2),'d_시나리오'!$H$2+SQRT(A1941*('d_시나리오'!$J$2-'d_시나리오'!$H$2)*('d_시나리오'!$I$2-'d_시나리오'!$H$2)),'d_시나리오'!$J$2-SQRT((1-A1941)*('d_시나리오'!$J$2-'d_시나리오'!$H$2)*('d_시나리오'!$J$2-'d_시나리오'!$I$2))))</f>
        <v/>
      </c>
      <c r="C1941">
        <f>BETAINV(RAND(),2,6)</f>
        <v/>
      </c>
      <c r="D1941">
        <f>INDEX('d_분포'!$A$2:$A$28,RANDBETWEEN(1,27))</f>
        <v/>
      </c>
      <c r="E1941">
        <f>INDEX('d_분포'!$C$2:$C$5,RANDBETWEEN(1,4))*(0.9+0.2*RAND())</f>
        <v/>
      </c>
      <c r="F1941">
        <f>RAND()</f>
        <v/>
      </c>
      <c r="G1941">
        <f>IF('d_시나리오'!$J$3='d_시나리오'!$H$3,'d_시나리오'!$I$3,IF(F1941&lt;('d_시나리오'!$I$3-'d_시나리오'!$H$3)/('d_시나리오'!$J$3-'d_시나리오'!$H$3),'d_시나리오'!$H$3+SQRT(F1941*('d_시나리오'!$J$3-'d_시나리오'!$H$3)*('d_시나리오'!$I$3-'d_시나리오'!$H$3)),'d_시나리오'!$J$3-SQRT((1-F1941)*('d_시나리오'!$J$3-'d_시나리오'!$H$3)*('d_시나리오'!$J$3-'d_시나리오'!$I$3))))</f>
        <v/>
      </c>
      <c r="H1941">
        <f>RAND()</f>
        <v/>
      </c>
      <c r="I1941">
        <f>IF('d_시나리오'!$J$4='d_시나리오'!$H$4,'d_시나리오'!$I$4,IF(H1941&lt;('d_시나리오'!$I$4-'d_시나리오'!$H$4)/('d_시나리오'!$J$4-'d_시나리오'!$H$4),'d_시나리오'!$H$4+SQRT(H1941*('d_시나리오'!$J$4-'d_시나리오'!$H$4)*('d_시나리오'!$I$4-'d_시나리오'!$H$4)),'d_시나리오'!$J$4-SQRT((1-H1941)*('d_시나리오'!$J$4-'d_시나리오'!$H$4)*('d_시나리오'!$J$4-'d_시나리오'!$I$4))))</f>
        <v/>
      </c>
      <c r="J1941">
        <f>RAND()</f>
        <v/>
      </c>
      <c r="K1941">
        <f>IF('d_시나리오'!$J$5='d_시나리오'!$H$5,'d_시나리오'!$I$5,IF(J1941&lt;('d_시나리오'!$I$5-'d_시나리오'!$H$5)/('d_시나리오'!$J$5-'d_시나리오'!$H$5),'d_시나리오'!$H$5+SQRT(J1941*('d_시나리오'!$J$5-'d_시나리오'!$H$5)*('d_시나리오'!$I$5-'d_시나리오'!$H$5)),'d_시나리오'!$J$5-SQRT((1-J1941)*('d_시나리오'!$J$5-'d_시나리오'!$H$5)*('d_시나리오'!$J$5-'d_시나리오'!$I$5))))</f>
        <v/>
      </c>
      <c r="L1941">
        <f>RAND()</f>
        <v/>
      </c>
      <c r="M1941">
        <f>IF('d_시나리오'!$J$6='d_시나리오'!$H$6,'d_시나리오'!$I$6,IF(L1941&lt;('d_시나리오'!$I$6-'d_시나리오'!$H$6)/('d_시나리오'!$J$6-'d_시나리오'!$H$6),'d_시나리오'!$H$6+SQRT(L1941*('d_시나리오'!$J$6-'d_시나리오'!$H$6)*('d_시나리오'!$I$6-'d_시나리오'!$H$6)),'d_시나리오'!$J$6-SQRT((1-L1941)*('d_시나리오'!$J$6-'d_시나리오'!$H$6)*('d_시나리오'!$J$6-'d_시나리오'!$I$6))))</f>
        <v/>
      </c>
      <c r="N1941">
        <f>INDEX('d_분포'!$B$2:$B$57,RANDBETWEEN(1,56))</f>
        <v/>
      </c>
      <c r="O1941">
        <f>BETAINV(RAND(),5,5)</f>
        <v/>
      </c>
      <c r="P1941">
        <f>'d_고정'!$B$1*'6_기대효과'!$H$7*('d_시나리오'!$I$7/'d_고정'!$B$2)*B1941</f>
        <v/>
      </c>
      <c r="Q1941">
        <f>P1941*C1941</f>
        <v/>
      </c>
      <c r="R1941">
        <f>P1941*E1941</f>
        <v/>
      </c>
      <c r="S1941">
        <f>R1941*G1941</f>
        <v/>
      </c>
      <c r="T1941">
        <f>Q1941+S1941</f>
        <v/>
      </c>
      <c r="U1941">
        <f>(Q1941*D1941+S1941*I1941)*(1-O1941)</f>
        <v/>
      </c>
      <c r="V1941">
        <f>(R1941*K1941*N1941+'d_고정'!$B$3*('6_기대효과'!$H$7/8)*N1941*'d_고정'!$B$10*M1941*('6_기대효과'!$K$7/'d_고정'!$B$9))*(1-O1941)</f>
        <v/>
      </c>
      <c r="W1941">
        <f>(S1941*I1941+R1941*MAX(K1941-'d_고정'!$B$10*M1941*('6_기대효과'!$K$7/'d_고정'!$B$9),0)*N1941)*(1-O1941)</f>
        <v/>
      </c>
      <c r="X1941">
        <f>U1941+V1941</f>
        <v/>
      </c>
      <c r="Y1941">
        <f>U1941/('d_고정'!$B$5*'6_기대효과'!$H$7/8)/'d_고정'!$B$6</f>
        <v/>
      </c>
      <c r="Z1941">
        <f>U1941/('d_고정'!$B$8*'6_기대효과'!$H$7/8)</f>
        <v/>
      </c>
    </row>
    <row r="1942">
      <c r="A1942">
        <f>RAND()</f>
        <v/>
      </c>
      <c r="B1942">
        <f>IF('d_시나리오'!$J$2='d_시나리오'!$H$2,'d_시나리오'!$I$2,IF(A1942&lt;('d_시나리오'!$I$2-'d_시나리오'!$H$2)/('d_시나리오'!$J$2-'d_시나리오'!$H$2),'d_시나리오'!$H$2+SQRT(A1942*('d_시나리오'!$J$2-'d_시나리오'!$H$2)*('d_시나리오'!$I$2-'d_시나리오'!$H$2)),'d_시나리오'!$J$2-SQRT((1-A1942)*('d_시나리오'!$J$2-'d_시나리오'!$H$2)*('d_시나리오'!$J$2-'d_시나리오'!$I$2))))</f>
        <v/>
      </c>
      <c r="C1942">
        <f>BETAINV(RAND(),2,6)</f>
        <v/>
      </c>
      <c r="D1942">
        <f>INDEX('d_분포'!$A$2:$A$28,RANDBETWEEN(1,27))</f>
        <v/>
      </c>
      <c r="E1942">
        <f>INDEX('d_분포'!$C$2:$C$5,RANDBETWEEN(1,4))*(0.9+0.2*RAND())</f>
        <v/>
      </c>
      <c r="F1942">
        <f>RAND()</f>
        <v/>
      </c>
      <c r="G1942">
        <f>IF('d_시나리오'!$J$3='d_시나리오'!$H$3,'d_시나리오'!$I$3,IF(F1942&lt;('d_시나리오'!$I$3-'d_시나리오'!$H$3)/('d_시나리오'!$J$3-'d_시나리오'!$H$3),'d_시나리오'!$H$3+SQRT(F1942*('d_시나리오'!$J$3-'d_시나리오'!$H$3)*('d_시나리오'!$I$3-'d_시나리오'!$H$3)),'d_시나리오'!$J$3-SQRT((1-F1942)*('d_시나리오'!$J$3-'d_시나리오'!$H$3)*('d_시나리오'!$J$3-'d_시나리오'!$I$3))))</f>
        <v/>
      </c>
      <c r="H1942">
        <f>RAND()</f>
        <v/>
      </c>
      <c r="I1942">
        <f>IF('d_시나리오'!$J$4='d_시나리오'!$H$4,'d_시나리오'!$I$4,IF(H1942&lt;('d_시나리오'!$I$4-'d_시나리오'!$H$4)/('d_시나리오'!$J$4-'d_시나리오'!$H$4),'d_시나리오'!$H$4+SQRT(H1942*('d_시나리오'!$J$4-'d_시나리오'!$H$4)*('d_시나리오'!$I$4-'d_시나리오'!$H$4)),'d_시나리오'!$J$4-SQRT((1-H1942)*('d_시나리오'!$J$4-'d_시나리오'!$H$4)*('d_시나리오'!$J$4-'d_시나리오'!$I$4))))</f>
        <v/>
      </c>
      <c r="J1942">
        <f>RAND()</f>
        <v/>
      </c>
      <c r="K1942">
        <f>IF('d_시나리오'!$J$5='d_시나리오'!$H$5,'d_시나리오'!$I$5,IF(J1942&lt;('d_시나리오'!$I$5-'d_시나리오'!$H$5)/('d_시나리오'!$J$5-'d_시나리오'!$H$5),'d_시나리오'!$H$5+SQRT(J1942*('d_시나리오'!$J$5-'d_시나리오'!$H$5)*('d_시나리오'!$I$5-'d_시나리오'!$H$5)),'d_시나리오'!$J$5-SQRT((1-J1942)*('d_시나리오'!$J$5-'d_시나리오'!$H$5)*('d_시나리오'!$J$5-'d_시나리오'!$I$5))))</f>
        <v/>
      </c>
      <c r="L1942">
        <f>RAND()</f>
        <v/>
      </c>
      <c r="M1942">
        <f>IF('d_시나리오'!$J$6='d_시나리오'!$H$6,'d_시나리오'!$I$6,IF(L1942&lt;('d_시나리오'!$I$6-'d_시나리오'!$H$6)/('d_시나리오'!$J$6-'d_시나리오'!$H$6),'d_시나리오'!$H$6+SQRT(L1942*('d_시나리오'!$J$6-'d_시나리오'!$H$6)*('d_시나리오'!$I$6-'d_시나리오'!$H$6)),'d_시나리오'!$J$6-SQRT((1-L1942)*('d_시나리오'!$J$6-'d_시나리오'!$H$6)*('d_시나리오'!$J$6-'d_시나리오'!$I$6))))</f>
        <v/>
      </c>
      <c r="N1942">
        <f>INDEX('d_분포'!$B$2:$B$57,RANDBETWEEN(1,56))</f>
        <v/>
      </c>
      <c r="O1942">
        <f>BETAINV(RAND(),5,5)</f>
        <v/>
      </c>
      <c r="P1942">
        <f>'d_고정'!$B$1*'6_기대효과'!$H$7*('d_시나리오'!$I$7/'d_고정'!$B$2)*B1942</f>
        <v/>
      </c>
      <c r="Q1942">
        <f>P1942*C1942</f>
        <v/>
      </c>
      <c r="R1942">
        <f>P1942*E1942</f>
        <v/>
      </c>
      <c r="S1942">
        <f>R1942*G1942</f>
        <v/>
      </c>
      <c r="T1942">
        <f>Q1942+S1942</f>
        <v/>
      </c>
      <c r="U1942">
        <f>(Q1942*D1942+S1942*I1942)*(1-O1942)</f>
        <v/>
      </c>
      <c r="V1942">
        <f>(R1942*K1942*N1942+'d_고정'!$B$3*('6_기대효과'!$H$7/8)*N1942*'d_고정'!$B$10*M1942*('6_기대효과'!$K$7/'d_고정'!$B$9))*(1-O1942)</f>
        <v/>
      </c>
      <c r="W1942">
        <f>(S1942*I1942+R1942*MAX(K1942-'d_고정'!$B$10*M1942*('6_기대효과'!$K$7/'d_고정'!$B$9),0)*N1942)*(1-O1942)</f>
        <v/>
      </c>
      <c r="X1942">
        <f>U1942+V1942</f>
        <v/>
      </c>
      <c r="Y1942">
        <f>U1942/('d_고정'!$B$5*'6_기대효과'!$H$7/8)/'d_고정'!$B$6</f>
        <v/>
      </c>
      <c r="Z1942">
        <f>U1942/('d_고정'!$B$8*'6_기대효과'!$H$7/8)</f>
        <v/>
      </c>
    </row>
    <row r="1943">
      <c r="A1943">
        <f>RAND()</f>
        <v/>
      </c>
      <c r="B1943">
        <f>IF('d_시나리오'!$J$2='d_시나리오'!$H$2,'d_시나리오'!$I$2,IF(A1943&lt;('d_시나리오'!$I$2-'d_시나리오'!$H$2)/('d_시나리오'!$J$2-'d_시나리오'!$H$2),'d_시나리오'!$H$2+SQRT(A1943*('d_시나리오'!$J$2-'d_시나리오'!$H$2)*('d_시나리오'!$I$2-'d_시나리오'!$H$2)),'d_시나리오'!$J$2-SQRT((1-A1943)*('d_시나리오'!$J$2-'d_시나리오'!$H$2)*('d_시나리오'!$J$2-'d_시나리오'!$I$2))))</f>
        <v/>
      </c>
      <c r="C1943">
        <f>BETAINV(RAND(),2,6)</f>
        <v/>
      </c>
      <c r="D1943">
        <f>INDEX('d_분포'!$A$2:$A$28,RANDBETWEEN(1,27))</f>
        <v/>
      </c>
      <c r="E1943">
        <f>INDEX('d_분포'!$C$2:$C$5,RANDBETWEEN(1,4))*(0.9+0.2*RAND())</f>
        <v/>
      </c>
      <c r="F1943">
        <f>RAND()</f>
        <v/>
      </c>
      <c r="G1943">
        <f>IF('d_시나리오'!$J$3='d_시나리오'!$H$3,'d_시나리오'!$I$3,IF(F1943&lt;('d_시나리오'!$I$3-'d_시나리오'!$H$3)/('d_시나리오'!$J$3-'d_시나리오'!$H$3),'d_시나리오'!$H$3+SQRT(F1943*('d_시나리오'!$J$3-'d_시나리오'!$H$3)*('d_시나리오'!$I$3-'d_시나리오'!$H$3)),'d_시나리오'!$J$3-SQRT((1-F1943)*('d_시나리오'!$J$3-'d_시나리오'!$H$3)*('d_시나리오'!$J$3-'d_시나리오'!$I$3))))</f>
        <v/>
      </c>
      <c r="H1943">
        <f>RAND()</f>
        <v/>
      </c>
      <c r="I1943">
        <f>IF('d_시나리오'!$J$4='d_시나리오'!$H$4,'d_시나리오'!$I$4,IF(H1943&lt;('d_시나리오'!$I$4-'d_시나리오'!$H$4)/('d_시나리오'!$J$4-'d_시나리오'!$H$4),'d_시나리오'!$H$4+SQRT(H1943*('d_시나리오'!$J$4-'d_시나리오'!$H$4)*('d_시나리오'!$I$4-'d_시나리오'!$H$4)),'d_시나리오'!$J$4-SQRT((1-H1943)*('d_시나리오'!$J$4-'d_시나리오'!$H$4)*('d_시나리오'!$J$4-'d_시나리오'!$I$4))))</f>
        <v/>
      </c>
      <c r="J1943">
        <f>RAND()</f>
        <v/>
      </c>
      <c r="K1943">
        <f>IF('d_시나리오'!$J$5='d_시나리오'!$H$5,'d_시나리오'!$I$5,IF(J1943&lt;('d_시나리오'!$I$5-'d_시나리오'!$H$5)/('d_시나리오'!$J$5-'d_시나리오'!$H$5),'d_시나리오'!$H$5+SQRT(J1943*('d_시나리오'!$J$5-'d_시나리오'!$H$5)*('d_시나리오'!$I$5-'d_시나리오'!$H$5)),'d_시나리오'!$J$5-SQRT((1-J1943)*('d_시나리오'!$J$5-'d_시나리오'!$H$5)*('d_시나리오'!$J$5-'d_시나리오'!$I$5))))</f>
        <v/>
      </c>
      <c r="L1943">
        <f>RAND()</f>
        <v/>
      </c>
      <c r="M1943">
        <f>IF('d_시나리오'!$J$6='d_시나리오'!$H$6,'d_시나리오'!$I$6,IF(L1943&lt;('d_시나리오'!$I$6-'d_시나리오'!$H$6)/('d_시나리오'!$J$6-'d_시나리오'!$H$6),'d_시나리오'!$H$6+SQRT(L1943*('d_시나리오'!$J$6-'d_시나리오'!$H$6)*('d_시나리오'!$I$6-'d_시나리오'!$H$6)),'d_시나리오'!$J$6-SQRT((1-L1943)*('d_시나리오'!$J$6-'d_시나리오'!$H$6)*('d_시나리오'!$J$6-'d_시나리오'!$I$6))))</f>
        <v/>
      </c>
      <c r="N1943">
        <f>INDEX('d_분포'!$B$2:$B$57,RANDBETWEEN(1,56))</f>
        <v/>
      </c>
      <c r="O1943">
        <f>BETAINV(RAND(),5,5)</f>
        <v/>
      </c>
      <c r="P1943">
        <f>'d_고정'!$B$1*'6_기대효과'!$H$7*('d_시나리오'!$I$7/'d_고정'!$B$2)*B1943</f>
        <v/>
      </c>
      <c r="Q1943">
        <f>P1943*C1943</f>
        <v/>
      </c>
      <c r="R1943">
        <f>P1943*E1943</f>
        <v/>
      </c>
      <c r="S1943">
        <f>R1943*G1943</f>
        <v/>
      </c>
      <c r="T1943">
        <f>Q1943+S1943</f>
        <v/>
      </c>
      <c r="U1943">
        <f>(Q1943*D1943+S1943*I1943)*(1-O1943)</f>
        <v/>
      </c>
      <c r="V1943">
        <f>(R1943*K1943*N1943+'d_고정'!$B$3*('6_기대효과'!$H$7/8)*N1943*'d_고정'!$B$10*M1943*('6_기대효과'!$K$7/'d_고정'!$B$9))*(1-O1943)</f>
        <v/>
      </c>
      <c r="W1943">
        <f>(S1943*I1943+R1943*MAX(K1943-'d_고정'!$B$10*M1943*('6_기대효과'!$K$7/'d_고정'!$B$9),0)*N1943)*(1-O1943)</f>
        <v/>
      </c>
      <c r="X1943">
        <f>U1943+V1943</f>
        <v/>
      </c>
      <c r="Y1943">
        <f>U1943/('d_고정'!$B$5*'6_기대효과'!$H$7/8)/'d_고정'!$B$6</f>
        <v/>
      </c>
      <c r="Z1943">
        <f>U1943/('d_고정'!$B$8*'6_기대효과'!$H$7/8)</f>
        <v/>
      </c>
    </row>
    <row r="1944">
      <c r="A1944">
        <f>RAND()</f>
        <v/>
      </c>
      <c r="B1944">
        <f>IF('d_시나리오'!$J$2='d_시나리오'!$H$2,'d_시나리오'!$I$2,IF(A1944&lt;('d_시나리오'!$I$2-'d_시나리오'!$H$2)/('d_시나리오'!$J$2-'d_시나리오'!$H$2),'d_시나리오'!$H$2+SQRT(A1944*('d_시나리오'!$J$2-'d_시나리오'!$H$2)*('d_시나리오'!$I$2-'d_시나리오'!$H$2)),'d_시나리오'!$J$2-SQRT((1-A1944)*('d_시나리오'!$J$2-'d_시나리오'!$H$2)*('d_시나리오'!$J$2-'d_시나리오'!$I$2))))</f>
        <v/>
      </c>
      <c r="C1944">
        <f>BETAINV(RAND(),2,6)</f>
        <v/>
      </c>
      <c r="D1944">
        <f>INDEX('d_분포'!$A$2:$A$28,RANDBETWEEN(1,27))</f>
        <v/>
      </c>
      <c r="E1944">
        <f>INDEX('d_분포'!$C$2:$C$5,RANDBETWEEN(1,4))*(0.9+0.2*RAND())</f>
        <v/>
      </c>
      <c r="F1944">
        <f>RAND()</f>
        <v/>
      </c>
      <c r="G1944">
        <f>IF('d_시나리오'!$J$3='d_시나리오'!$H$3,'d_시나리오'!$I$3,IF(F1944&lt;('d_시나리오'!$I$3-'d_시나리오'!$H$3)/('d_시나리오'!$J$3-'d_시나리오'!$H$3),'d_시나리오'!$H$3+SQRT(F1944*('d_시나리오'!$J$3-'d_시나리오'!$H$3)*('d_시나리오'!$I$3-'d_시나리오'!$H$3)),'d_시나리오'!$J$3-SQRT((1-F1944)*('d_시나리오'!$J$3-'d_시나리오'!$H$3)*('d_시나리오'!$J$3-'d_시나리오'!$I$3))))</f>
        <v/>
      </c>
      <c r="H1944">
        <f>RAND()</f>
        <v/>
      </c>
      <c r="I1944">
        <f>IF('d_시나리오'!$J$4='d_시나리오'!$H$4,'d_시나리오'!$I$4,IF(H1944&lt;('d_시나리오'!$I$4-'d_시나리오'!$H$4)/('d_시나리오'!$J$4-'d_시나리오'!$H$4),'d_시나리오'!$H$4+SQRT(H1944*('d_시나리오'!$J$4-'d_시나리오'!$H$4)*('d_시나리오'!$I$4-'d_시나리오'!$H$4)),'d_시나리오'!$J$4-SQRT((1-H1944)*('d_시나리오'!$J$4-'d_시나리오'!$H$4)*('d_시나리오'!$J$4-'d_시나리오'!$I$4))))</f>
        <v/>
      </c>
      <c r="J1944">
        <f>RAND()</f>
        <v/>
      </c>
      <c r="K1944">
        <f>IF('d_시나리오'!$J$5='d_시나리오'!$H$5,'d_시나리오'!$I$5,IF(J1944&lt;('d_시나리오'!$I$5-'d_시나리오'!$H$5)/('d_시나리오'!$J$5-'d_시나리오'!$H$5),'d_시나리오'!$H$5+SQRT(J1944*('d_시나리오'!$J$5-'d_시나리오'!$H$5)*('d_시나리오'!$I$5-'d_시나리오'!$H$5)),'d_시나리오'!$J$5-SQRT((1-J1944)*('d_시나리오'!$J$5-'d_시나리오'!$H$5)*('d_시나리오'!$J$5-'d_시나리오'!$I$5))))</f>
        <v/>
      </c>
      <c r="L1944">
        <f>RAND()</f>
        <v/>
      </c>
      <c r="M1944">
        <f>IF('d_시나리오'!$J$6='d_시나리오'!$H$6,'d_시나리오'!$I$6,IF(L1944&lt;('d_시나리오'!$I$6-'d_시나리오'!$H$6)/('d_시나리오'!$J$6-'d_시나리오'!$H$6),'d_시나리오'!$H$6+SQRT(L1944*('d_시나리오'!$J$6-'d_시나리오'!$H$6)*('d_시나리오'!$I$6-'d_시나리오'!$H$6)),'d_시나리오'!$J$6-SQRT((1-L1944)*('d_시나리오'!$J$6-'d_시나리오'!$H$6)*('d_시나리오'!$J$6-'d_시나리오'!$I$6))))</f>
        <v/>
      </c>
      <c r="N1944">
        <f>INDEX('d_분포'!$B$2:$B$57,RANDBETWEEN(1,56))</f>
        <v/>
      </c>
      <c r="O1944">
        <f>BETAINV(RAND(),5,5)</f>
        <v/>
      </c>
      <c r="P1944">
        <f>'d_고정'!$B$1*'6_기대효과'!$H$7*('d_시나리오'!$I$7/'d_고정'!$B$2)*B1944</f>
        <v/>
      </c>
      <c r="Q1944">
        <f>P1944*C1944</f>
        <v/>
      </c>
      <c r="R1944">
        <f>P1944*E1944</f>
        <v/>
      </c>
      <c r="S1944">
        <f>R1944*G1944</f>
        <v/>
      </c>
      <c r="T1944">
        <f>Q1944+S1944</f>
        <v/>
      </c>
      <c r="U1944">
        <f>(Q1944*D1944+S1944*I1944)*(1-O1944)</f>
        <v/>
      </c>
      <c r="V1944">
        <f>(R1944*K1944*N1944+'d_고정'!$B$3*('6_기대효과'!$H$7/8)*N1944*'d_고정'!$B$10*M1944*('6_기대효과'!$K$7/'d_고정'!$B$9))*(1-O1944)</f>
        <v/>
      </c>
      <c r="W1944">
        <f>(S1944*I1944+R1944*MAX(K1944-'d_고정'!$B$10*M1944*('6_기대효과'!$K$7/'d_고정'!$B$9),0)*N1944)*(1-O1944)</f>
        <v/>
      </c>
      <c r="X1944">
        <f>U1944+V1944</f>
        <v/>
      </c>
      <c r="Y1944">
        <f>U1944/('d_고정'!$B$5*'6_기대효과'!$H$7/8)/'d_고정'!$B$6</f>
        <v/>
      </c>
      <c r="Z1944">
        <f>U1944/('d_고정'!$B$8*'6_기대효과'!$H$7/8)</f>
        <v/>
      </c>
    </row>
    <row r="1945">
      <c r="A1945">
        <f>RAND()</f>
        <v/>
      </c>
      <c r="B1945">
        <f>IF('d_시나리오'!$J$2='d_시나리오'!$H$2,'d_시나리오'!$I$2,IF(A1945&lt;('d_시나리오'!$I$2-'d_시나리오'!$H$2)/('d_시나리오'!$J$2-'d_시나리오'!$H$2),'d_시나리오'!$H$2+SQRT(A1945*('d_시나리오'!$J$2-'d_시나리오'!$H$2)*('d_시나리오'!$I$2-'d_시나리오'!$H$2)),'d_시나리오'!$J$2-SQRT((1-A1945)*('d_시나리오'!$J$2-'d_시나리오'!$H$2)*('d_시나리오'!$J$2-'d_시나리오'!$I$2))))</f>
        <v/>
      </c>
      <c r="C1945">
        <f>BETAINV(RAND(),2,6)</f>
        <v/>
      </c>
      <c r="D1945">
        <f>INDEX('d_분포'!$A$2:$A$28,RANDBETWEEN(1,27))</f>
        <v/>
      </c>
      <c r="E1945">
        <f>INDEX('d_분포'!$C$2:$C$5,RANDBETWEEN(1,4))*(0.9+0.2*RAND())</f>
        <v/>
      </c>
      <c r="F1945">
        <f>RAND()</f>
        <v/>
      </c>
      <c r="G1945">
        <f>IF('d_시나리오'!$J$3='d_시나리오'!$H$3,'d_시나리오'!$I$3,IF(F1945&lt;('d_시나리오'!$I$3-'d_시나리오'!$H$3)/('d_시나리오'!$J$3-'d_시나리오'!$H$3),'d_시나리오'!$H$3+SQRT(F1945*('d_시나리오'!$J$3-'d_시나리오'!$H$3)*('d_시나리오'!$I$3-'d_시나리오'!$H$3)),'d_시나리오'!$J$3-SQRT((1-F1945)*('d_시나리오'!$J$3-'d_시나리오'!$H$3)*('d_시나리오'!$J$3-'d_시나리오'!$I$3))))</f>
        <v/>
      </c>
      <c r="H1945">
        <f>RAND()</f>
        <v/>
      </c>
      <c r="I1945">
        <f>IF('d_시나리오'!$J$4='d_시나리오'!$H$4,'d_시나리오'!$I$4,IF(H1945&lt;('d_시나리오'!$I$4-'d_시나리오'!$H$4)/('d_시나리오'!$J$4-'d_시나리오'!$H$4),'d_시나리오'!$H$4+SQRT(H1945*('d_시나리오'!$J$4-'d_시나리오'!$H$4)*('d_시나리오'!$I$4-'d_시나리오'!$H$4)),'d_시나리오'!$J$4-SQRT((1-H1945)*('d_시나리오'!$J$4-'d_시나리오'!$H$4)*('d_시나리오'!$J$4-'d_시나리오'!$I$4))))</f>
        <v/>
      </c>
      <c r="J1945">
        <f>RAND()</f>
        <v/>
      </c>
      <c r="K1945">
        <f>IF('d_시나리오'!$J$5='d_시나리오'!$H$5,'d_시나리오'!$I$5,IF(J1945&lt;('d_시나리오'!$I$5-'d_시나리오'!$H$5)/('d_시나리오'!$J$5-'d_시나리오'!$H$5),'d_시나리오'!$H$5+SQRT(J1945*('d_시나리오'!$J$5-'d_시나리오'!$H$5)*('d_시나리오'!$I$5-'d_시나리오'!$H$5)),'d_시나리오'!$J$5-SQRT((1-J1945)*('d_시나리오'!$J$5-'d_시나리오'!$H$5)*('d_시나리오'!$J$5-'d_시나리오'!$I$5))))</f>
        <v/>
      </c>
      <c r="L1945">
        <f>RAND()</f>
        <v/>
      </c>
      <c r="M1945">
        <f>IF('d_시나리오'!$J$6='d_시나리오'!$H$6,'d_시나리오'!$I$6,IF(L1945&lt;('d_시나리오'!$I$6-'d_시나리오'!$H$6)/('d_시나리오'!$J$6-'d_시나리오'!$H$6),'d_시나리오'!$H$6+SQRT(L1945*('d_시나리오'!$J$6-'d_시나리오'!$H$6)*('d_시나리오'!$I$6-'d_시나리오'!$H$6)),'d_시나리오'!$J$6-SQRT((1-L1945)*('d_시나리오'!$J$6-'d_시나리오'!$H$6)*('d_시나리오'!$J$6-'d_시나리오'!$I$6))))</f>
        <v/>
      </c>
      <c r="N1945">
        <f>INDEX('d_분포'!$B$2:$B$57,RANDBETWEEN(1,56))</f>
        <v/>
      </c>
      <c r="O1945">
        <f>BETAINV(RAND(),5,5)</f>
        <v/>
      </c>
      <c r="P1945">
        <f>'d_고정'!$B$1*'6_기대효과'!$H$7*('d_시나리오'!$I$7/'d_고정'!$B$2)*B1945</f>
        <v/>
      </c>
      <c r="Q1945">
        <f>P1945*C1945</f>
        <v/>
      </c>
      <c r="R1945">
        <f>P1945*E1945</f>
        <v/>
      </c>
      <c r="S1945">
        <f>R1945*G1945</f>
        <v/>
      </c>
      <c r="T1945">
        <f>Q1945+S1945</f>
        <v/>
      </c>
      <c r="U1945">
        <f>(Q1945*D1945+S1945*I1945)*(1-O1945)</f>
        <v/>
      </c>
      <c r="V1945">
        <f>(R1945*K1945*N1945+'d_고정'!$B$3*('6_기대효과'!$H$7/8)*N1945*'d_고정'!$B$10*M1945*('6_기대효과'!$K$7/'d_고정'!$B$9))*(1-O1945)</f>
        <v/>
      </c>
      <c r="W1945">
        <f>(S1945*I1945+R1945*MAX(K1945-'d_고정'!$B$10*M1945*('6_기대효과'!$K$7/'d_고정'!$B$9),0)*N1945)*(1-O1945)</f>
        <v/>
      </c>
      <c r="X1945">
        <f>U1945+V1945</f>
        <v/>
      </c>
      <c r="Y1945">
        <f>U1945/('d_고정'!$B$5*'6_기대효과'!$H$7/8)/'d_고정'!$B$6</f>
        <v/>
      </c>
      <c r="Z1945">
        <f>U1945/('d_고정'!$B$8*'6_기대효과'!$H$7/8)</f>
        <v/>
      </c>
    </row>
    <row r="1946">
      <c r="A1946">
        <f>RAND()</f>
        <v/>
      </c>
      <c r="B1946">
        <f>IF('d_시나리오'!$J$2='d_시나리오'!$H$2,'d_시나리오'!$I$2,IF(A1946&lt;('d_시나리오'!$I$2-'d_시나리오'!$H$2)/('d_시나리오'!$J$2-'d_시나리오'!$H$2),'d_시나리오'!$H$2+SQRT(A1946*('d_시나리오'!$J$2-'d_시나리오'!$H$2)*('d_시나리오'!$I$2-'d_시나리오'!$H$2)),'d_시나리오'!$J$2-SQRT((1-A1946)*('d_시나리오'!$J$2-'d_시나리오'!$H$2)*('d_시나리오'!$J$2-'d_시나리오'!$I$2))))</f>
        <v/>
      </c>
      <c r="C1946">
        <f>BETAINV(RAND(),2,6)</f>
        <v/>
      </c>
      <c r="D1946">
        <f>INDEX('d_분포'!$A$2:$A$28,RANDBETWEEN(1,27))</f>
        <v/>
      </c>
      <c r="E1946">
        <f>INDEX('d_분포'!$C$2:$C$5,RANDBETWEEN(1,4))*(0.9+0.2*RAND())</f>
        <v/>
      </c>
      <c r="F1946">
        <f>RAND()</f>
        <v/>
      </c>
      <c r="G1946">
        <f>IF('d_시나리오'!$J$3='d_시나리오'!$H$3,'d_시나리오'!$I$3,IF(F1946&lt;('d_시나리오'!$I$3-'d_시나리오'!$H$3)/('d_시나리오'!$J$3-'d_시나리오'!$H$3),'d_시나리오'!$H$3+SQRT(F1946*('d_시나리오'!$J$3-'d_시나리오'!$H$3)*('d_시나리오'!$I$3-'d_시나리오'!$H$3)),'d_시나리오'!$J$3-SQRT((1-F1946)*('d_시나리오'!$J$3-'d_시나리오'!$H$3)*('d_시나리오'!$J$3-'d_시나리오'!$I$3))))</f>
        <v/>
      </c>
      <c r="H1946">
        <f>RAND()</f>
        <v/>
      </c>
      <c r="I1946">
        <f>IF('d_시나리오'!$J$4='d_시나리오'!$H$4,'d_시나리오'!$I$4,IF(H1946&lt;('d_시나리오'!$I$4-'d_시나리오'!$H$4)/('d_시나리오'!$J$4-'d_시나리오'!$H$4),'d_시나리오'!$H$4+SQRT(H1946*('d_시나리오'!$J$4-'d_시나리오'!$H$4)*('d_시나리오'!$I$4-'d_시나리오'!$H$4)),'d_시나리오'!$J$4-SQRT((1-H1946)*('d_시나리오'!$J$4-'d_시나리오'!$H$4)*('d_시나리오'!$J$4-'d_시나리오'!$I$4))))</f>
        <v/>
      </c>
      <c r="J1946">
        <f>RAND()</f>
        <v/>
      </c>
      <c r="K1946">
        <f>IF('d_시나리오'!$J$5='d_시나리오'!$H$5,'d_시나리오'!$I$5,IF(J1946&lt;('d_시나리오'!$I$5-'d_시나리오'!$H$5)/('d_시나리오'!$J$5-'d_시나리오'!$H$5),'d_시나리오'!$H$5+SQRT(J1946*('d_시나리오'!$J$5-'d_시나리오'!$H$5)*('d_시나리오'!$I$5-'d_시나리오'!$H$5)),'d_시나리오'!$J$5-SQRT((1-J1946)*('d_시나리오'!$J$5-'d_시나리오'!$H$5)*('d_시나리오'!$J$5-'d_시나리오'!$I$5))))</f>
        <v/>
      </c>
      <c r="L1946">
        <f>RAND()</f>
        <v/>
      </c>
      <c r="M1946">
        <f>IF('d_시나리오'!$J$6='d_시나리오'!$H$6,'d_시나리오'!$I$6,IF(L1946&lt;('d_시나리오'!$I$6-'d_시나리오'!$H$6)/('d_시나리오'!$J$6-'d_시나리오'!$H$6),'d_시나리오'!$H$6+SQRT(L1946*('d_시나리오'!$J$6-'d_시나리오'!$H$6)*('d_시나리오'!$I$6-'d_시나리오'!$H$6)),'d_시나리오'!$J$6-SQRT((1-L1946)*('d_시나리오'!$J$6-'d_시나리오'!$H$6)*('d_시나리오'!$J$6-'d_시나리오'!$I$6))))</f>
        <v/>
      </c>
      <c r="N1946">
        <f>INDEX('d_분포'!$B$2:$B$57,RANDBETWEEN(1,56))</f>
        <v/>
      </c>
      <c r="O1946">
        <f>BETAINV(RAND(),5,5)</f>
        <v/>
      </c>
      <c r="P1946">
        <f>'d_고정'!$B$1*'6_기대효과'!$H$7*('d_시나리오'!$I$7/'d_고정'!$B$2)*B1946</f>
        <v/>
      </c>
      <c r="Q1946">
        <f>P1946*C1946</f>
        <v/>
      </c>
      <c r="R1946">
        <f>P1946*E1946</f>
        <v/>
      </c>
      <c r="S1946">
        <f>R1946*G1946</f>
        <v/>
      </c>
      <c r="T1946">
        <f>Q1946+S1946</f>
        <v/>
      </c>
      <c r="U1946">
        <f>(Q1946*D1946+S1946*I1946)*(1-O1946)</f>
        <v/>
      </c>
      <c r="V1946">
        <f>(R1946*K1946*N1946+'d_고정'!$B$3*('6_기대효과'!$H$7/8)*N1946*'d_고정'!$B$10*M1946*('6_기대효과'!$K$7/'d_고정'!$B$9))*(1-O1946)</f>
        <v/>
      </c>
      <c r="W1946">
        <f>(S1946*I1946+R1946*MAX(K1946-'d_고정'!$B$10*M1946*('6_기대효과'!$K$7/'d_고정'!$B$9),0)*N1946)*(1-O1946)</f>
        <v/>
      </c>
      <c r="X1946">
        <f>U1946+V1946</f>
        <v/>
      </c>
      <c r="Y1946">
        <f>U1946/('d_고정'!$B$5*'6_기대효과'!$H$7/8)/'d_고정'!$B$6</f>
        <v/>
      </c>
      <c r="Z1946">
        <f>U1946/('d_고정'!$B$8*'6_기대효과'!$H$7/8)</f>
        <v/>
      </c>
    </row>
    <row r="1947">
      <c r="A1947">
        <f>RAND()</f>
        <v/>
      </c>
      <c r="B1947">
        <f>IF('d_시나리오'!$J$2='d_시나리오'!$H$2,'d_시나리오'!$I$2,IF(A1947&lt;('d_시나리오'!$I$2-'d_시나리오'!$H$2)/('d_시나리오'!$J$2-'d_시나리오'!$H$2),'d_시나리오'!$H$2+SQRT(A1947*('d_시나리오'!$J$2-'d_시나리오'!$H$2)*('d_시나리오'!$I$2-'d_시나리오'!$H$2)),'d_시나리오'!$J$2-SQRT((1-A1947)*('d_시나리오'!$J$2-'d_시나리오'!$H$2)*('d_시나리오'!$J$2-'d_시나리오'!$I$2))))</f>
        <v/>
      </c>
      <c r="C1947">
        <f>BETAINV(RAND(),2,6)</f>
        <v/>
      </c>
      <c r="D1947">
        <f>INDEX('d_분포'!$A$2:$A$28,RANDBETWEEN(1,27))</f>
        <v/>
      </c>
      <c r="E1947">
        <f>INDEX('d_분포'!$C$2:$C$5,RANDBETWEEN(1,4))*(0.9+0.2*RAND())</f>
        <v/>
      </c>
      <c r="F1947">
        <f>RAND()</f>
        <v/>
      </c>
      <c r="G1947">
        <f>IF('d_시나리오'!$J$3='d_시나리오'!$H$3,'d_시나리오'!$I$3,IF(F1947&lt;('d_시나리오'!$I$3-'d_시나리오'!$H$3)/('d_시나리오'!$J$3-'d_시나리오'!$H$3),'d_시나리오'!$H$3+SQRT(F1947*('d_시나리오'!$J$3-'d_시나리오'!$H$3)*('d_시나리오'!$I$3-'d_시나리오'!$H$3)),'d_시나리오'!$J$3-SQRT((1-F1947)*('d_시나리오'!$J$3-'d_시나리오'!$H$3)*('d_시나리오'!$J$3-'d_시나리오'!$I$3))))</f>
        <v/>
      </c>
      <c r="H1947">
        <f>RAND()</f>
        <v/>
      </c>
      <c r="I1947">
        <f>IF('d_시나리오'!$J$4='d_시나리오'!$H$4,'d_시나리오'!$I$4,IF(H1947&lt;('d_시나리오'!$I$4-'d_시나리오'!$H$4)/('d_시나리오'!$J$4-'d_시나리오'!$H$4),'d_시나리오'!$H$4+SQRT(H1947*('d_시나리오'!$J$4-'d_시나리오'!$H$4)*('d_시나리오'!$I$4-'d_시나리오'!$H$4)),'d_시나리오'!$J$4-SQRT((1-H1947)*('d_시나리오'!$J$4-'d_시나리오'!$H$4)*('d_시나리오'!$J$4-'d_시나리오'!$I$4))))</f>
        <v/>
      </c>
      <c r="J1947">
        <f>RAND()</f>
        <v/>
      </c>
      <c r="K1947">
        <f>IF('d_시나리오'!$J$5='d_시나리오'!$H$5,'d_시나리오'!$I$5,IF(J1947&lt;('d_시나리오'!$I$5-'d_시나리오'!$H$5)/('d_시나리오'!$J$5-'d_시나리오'!$H$5),'d_시나리오'!$H$5+SQRT(J1947*('d_시나리오'!$J$5-'d_시나리오'!$H$5)*('d_시나리오'!$I$5-'d_시나리오'!$H$5)),'d_시나리오'!$J$5-SQRT((1-J1947)*('d_시나리오'!$J$5-'d_시나리오'!$H$5)*('d_시나리오'!$J$5-'d_시나리오'!$I$5))))</f>
        <v/>
      </c>
      <c r="L1947">
        <f>RAND()</f>
        <v/>
      </c>
      <c r="M1947">
        <f>IF('d_시나리오'!$J$6='d_시나리오'!$H$6,'d_시나리오'!$I$6,IF(L1947&lt;('d_시나리오'!$I$6-'d_시나리오'!$H$6)/('d_시나리오'!$J$6-'d_시나리오'!$H$6),'d_시나리오'!$H$6+SQRT(L1947*('d_시나리오'!$J$6-'d_시나리오'!$H$6)*('d_시나리오'!$I$6-'d_시나리오'!$H$6)),'d_시나리오'!$J$6-SQRT((1-L1947)*('d_시나리오'!$J$6-'d_시나리오'!$H$6)*('d_시나리오'!$J$6-'d_시나리오'!$I$6))))</f>
        <v/>
      </c>
      <c r="N1947">
        <f>INDEX('d_분포'!$B$2:$B$57,RANDBETWEEN(1,56))</f>
        <v/>
      </c>
      <c r="O1947">
        <f>BETAINV(RAND(),5,5)</f>
        <v/>
      </c>
      <c r="P1947">
        <f>'d_고정'!$B$1*'6_기대효과'!$H$7*('d_시나리오'!$I$7/'d_고정'!$B$2)*B1947</f>
        <v/>
      </c>
      <c r="Q1947">
        <f>P1947*C1947</f>
        <v/>
      </c>
      <c r="R1947">
        <f>P1947*E1947</f>
        <v/>
      </c>
      <c r="S1947">
        <f>R1947*G1947</f>
        <v/>
      </c>
      <c r="T1947">
        <f>Q1947+S1947</f>
        <v/>
      </c>
      <c r="U1947">
        <f>(Q1947*D1947+S1947*I1947)*(1-O1947)</f>
        <v/>
      </c>
      <c r="V1947">
        <f>(R1947*K1947*N1947+'d_고정'!$B$3*('6_기대효과'!$H$7/8)*N1947*'d_고정'!$B$10*M1947*('6_기대효과'!$K$7/'d_고정'!$B$9))*(1-O1947)</f>
        <v/>
      </c>
      <c r="W1947">
        <f>(S1947*I1947+R1947*MAX(K1947-'d_고정'!$B$10*M1947*('6_기대효과'!$K$7/'d_고정'!$B$9),0)*N1947)*(1-O1947)</f>
        <v/>
      </c>
      <c r="X1947">
        <f>U1947+V1947</f>
        <v/>
      </c>
      <c r="Y1947">
        <f>U1947/('d_고정'!$B$5*'6_기대효과'!$H$7/8)/'d_고정'!$B$6</f>
        <v/>
      </c>
      <c r="Z1947">
        <f>U1947/('d_고정'!$B$8*'6_기대효과'!$H$7/8)</f>
        <v/>
      </c>
    </row>
    <row r="1948">
      <c r="A1948">
        <f>RAND()</f>
        <v/>
      </c>
      <c r="B1948">
        <f>IF('d_시나리오'!$J$2='d_시나리오'!$H$2,'d_시나리오'!$I$2,IF(A1948&lt;('d_시나리오'!$I$2-'d_시나리오'!$H$2)/('d_시나리오'!$J$2-'d_시나리오'!$H$2),'d_시나리오'!$H$2+SQRT(A1948*('d_시나리오'!$J$2-'d_시나리오'!$H$2)*('d_시나리오'!$I$2-'d_시나리오'!$H$2)),'d_시나리오'!$J$2-SQRT((1-A1948)*('d_시나리오'!$J$2-'d_시나리오'!$H$2)*('d_시나리오'!$J$2-'d_시나리오'!$I$2))))</f>
        <v/>
      </c>
      <c r="C1948">
        <f>BETAINV(RAND(),2,6)</f>
        <v/>
      </c>
      <c r="D1948">
        <f>INDEX('d_분포'!$A$2:$A$28,RANDBETWEEN(1,27))</f>
        <v/>
      </c>
      <c r="E1948">
        <f>INDEX('d_분포'!$C$2:$C$5,RANDBETWEEN(1,4))*(0.9+0.2*RAND())</f>
        <v/>
      </c>
      <c r="F1948">
        <f>RAND()</f>
        <v/>
      </c>
      <c r="G1948">
        <f>IF('d_시나리오'!$J$3='d_시나리오'!$H$3,'d_시나리오'!$I$3,IF(F1948&lt;('d_시나리오'!$I$3-'d_시나리오'!$H$3)/('d_시나리오'!$J$3-'d_시나리오'!$H$3),'d_시나리오'!$H$3+SQRT(F1948*('d_시나리오'!$J$3-'d_시나리오'!$H$3)*('d_시나리오'!$I$3-'d_시나리오'!$H$3)),'d_시나리오'!$J$3-SQRT((1-F1948)*('d_시나리오'!$J$3-'d_시나리오'!$H$3)*('d_시나리오'!$J$3-'d_시나리오'!$I$3))))</f>
        <v/>
      </c>
      <c r="H1948">
        <f>RAND()</f>
        <v/>
      </c>
      <c r="I1948">
        <f>IF('d_시나리오'!$J$4='d_시나리오'!$H$4,'d_시나리오'!$I$4,IF(H1948&lt;('d_시나리오'!$I$4-'d_시나리오'!$H$4)/('d_시나리오'!$J$4-'d_시나리오'!$H$4),'d_시나리오'!$H$4+SQRT(H1948*('d_시나리오'!$J$4-'d_시나리오'!$H$4)*('d_시나리오'!$I$4-'d_시나리오'!$H$4)),'d_시나리오'!$J$4-SQRT((1-H1948)*('d_시나리오'!$J$4-'d_시나리오'!$H$4)*('d_시나리오'!$J$4-'d_시나리오'!$I$4))))</f>
        <v/>
      </c>
      <c r="J1948">
        <f>RAND()</f>
        <v/>
      </c>
      <c r="K1948">
        <f>IF('d_시나리오'!$J$5='d_시나리오'!$H$5,'d_시나리오'!$I$5,IF(J1948&lt;('d_시나리오'!$I$5-'d_시나리오'!$H$5)/('d_시나리오'!$J$5-'d_시나리오'!$H$5),'d_시나리오'!$H$5+SQRT(J1948*('d_시나리오'!$J$5-'d_시나리오'!$H$5)*('d_시나리오'!$I$5-'d_시나리오'!$H$5)),'d_시나리오'!$J$5-SQRT((1-J1948)*('d_시나리오'!$J$5-'d_시나리오'!$H$5)*('d_시나리오'!$J$5-'d_시나리오'!$I$5))))</f>
        <v/>
      </c>
      <c r="L1948">
        <f>RAND()</f>
        <v/>
      </c>
      <c r="M1948">
        <f>IF('d_시나리오'!$J$6='d_시나리오'!$H$6,'d_시나리오'!$I$6,IF(L1948&lt;('d_시나리오'!$I$6-'d_시나리오'!$H$6)/('d_시나리오'!$J$6-'d_시나리오'!$H$6),'d_시나리오'!$H$6+SQRT(L1948*('d_시나리오'!$J$6-'d_시나리오'!$H$6)*('d_시나리오'!$I$6-'d_시나리오'!$H$6)),'d_시나리오'!$J$6-SQRT((1-L1948)*('d_시나리오'!$J$6-'d_시나리오'!$H$6)*('d_시나리오'!$J$6-'d_시나리오'!$I$6))))</f>
        <v/>
      </c>
      <c r="N1948">
        <f>INDEX('d_분포'!$B$2:$B$57,RANDBETWEEN(1,56))</f>
        <v/>
      </c>
      <c r="O1948">
        <f>BETAINV(RAND(),5,5)</f>
        <v/>
      </c>
      <c r="P1948">
        <f>'d_고정'!$B$1*'6_기대효과'!$H$7*('d_시나리오'!$I$7/'d_고정'!$B$2)*B1948</f>
        <v/>
      </c>
      <c r="Q1948">
        <f>P1948*C1948</f>
        <v/>
      </c>
      <c r="R1948">
        <f>P1948*E1948</f>
        <v/>
      </c>
      <c r="S1948">
        <f>R1948*G1948</f>
        <v/>
      </c>
      <c r="T1948">
        <f>Q1948+S1948</f>
        <v/>
      </c>
      <c r="U1948">
        <f>(Q1948*D1948+S1948*I1948)*(1-O1948)</f>
        <v/>
      </c>
      <c r="V1948">
        <f>(R1948*K1948*N1948+'d_고정'!$B$3*('6_기대효과'!$H$7/8)*N1948*'d_고정'!$B$10*M1948*('6_기대효과'!$K$7/'d_고정'!$B$9))*(1-O1948)</f>
        <v/>
      </c>
      <c r="W1948">
        <f>(S1948*I1948+R1948*MAX(K1948-'d_고정'!$B$10*M1948*('6_기대효과'!$K$7/'d_고정'!$B$9),0)*N1948)*(1-O1948)</f>
        <v/>
      </c>
      <c r="X1948">
        <f>U1948+V1948</f>
        <v/>
      </c>
      <c r="Y1948">
        <f>U1948/('d_고정'!$B$5*'6_기대효과'!$H$7/8)/'d_고정'!$B$6</f>
        <v/>
      </c>
      <c r="Z1948">
        <f>U1948/('d_고정'!$B$8*'6_기대효과'!$H$7/8)</f>
        <v/>
      </c>
    </row>
    <row r="1949">
      <c r="A1949">
        <f>RAND()</f>
        <v/>
      </c>
      <c r="B1949">
        <f>IF('d_시나리오'!$J$2='d_시나리오'!$H$2,'d_시나리오'!$I$2,IF(A1949&lt;('d_시나리오'!$I$2-'d_시나리오'!$H$2)/('d_시나리오'!$J$2-'d_시나리오'!$H$2),'d_시나리오'!$H$2+SQRT(A1949*('d_시나리오'!$J$2-'d_시나리오'!$H$2)*('d_시나리오'!$I$2-'d_시나리오'!$H$2)),'d_시나리오'!$J$2-SQRT((1-A1949)*('d_시나리오'!$J$2-'d_시나리오'!$H$2)*('d_시나리오'!$J$2-'d_시나리오'!$I$2))))</f>
        <v/>
      </c>
      <c r="C1949">
        <f>BETAINV(RAND(),2,6)</f>
        <v/>
      </c>
      <c r="D1949">
        <f>INDEX('d_분포'!$A$2:$A$28,RANDBETWEEN(1,27))</f>
        <v/>
      </c>
      <c r="E1949">
        <f>INDEX('d_분포'!$C$2:$C$5,RANDBETWEEN(1,4))*(0.9+0.2*RAND())</f>
        <v/>
      </c>
      <c r="F1949">
        <f>RAND()</f>
        <v/>
      </c>
      <c r="G1949">
        <f>IF('d_시나리오'!$J$3='d_시나리오'!$H$3,'d_시나리오'!$I$3,IF(F1949&lt;('d_시나리오'!$I$3-'d_시나리오'!$H$3)/('d_시나리오'!$J$3-'d_시나리오'!$H$3),'d_시나리오'!$H$3+SQRT(F1949*('d_시나리오'!$J$3-'d_시나리오'!$H$3)*('d_시나리오'!$I$3-'d_시나리오'!$H$3)),'d_시나리오'!$J$3-SQRT((1-F1949)*('d_시나리오'!$J$3-'d_시나리오'!$H$3)*('d_시나리오'!$J$3-'d_시나리오'!$I$3))))</f>
        <v/>
      </c>
      <c r="H1949">
        <f>RAND()</f>
        <v/>
      </c>
      <c r="I1949">
        <f>IF('d_시나리오'!$J$4='d_시나리오'!$H$4,'d_시나리오'!$I$4,IF(H1949&lt;('d_시나리오'!$I$4-'d_시나리오'!$H$4)/('d_시나리오'!$J$4-'d_시나리오'!$H$4),'d_시나리오'!$H$4+SQRT(H1949*('d_시나리오'!$J$4-'d_시나리오'!$H$4)*('d_시나리오'!$I$4-'d_시나리오'!$H$4)),'d_시나리오'!$J$4-SQRT((1-H1949)*('d_시나리오'!$J$4-'d_시나리오'!$H$4)*('d_시나리오'!$J$4-'d_시나리오'!$I$4))))</f>
        <v/>
      </c>
      <c r="J1949">
        <f>RAND()</f>
        <v/>
      </c>
      <c r="K1949">
        <f>IF('d_시나리오'!$J$5='d_시나리오'!$H$5,'d_시나리오'!$I$5,IF(J1949&lt;('d_시나리오'!$I$5-'d_시나리오'!$H$5)/('d_시나리오'!$J$5-'d_시나리오'!$H$5),'d_시나리오'!$H$5+SQRT(J1949*('d_시나리오'!$J$5-'d_시나리오'!$H$5)*('d_시나리오'!$I$5-'d_시나리오'!$H$5)),'d_시나리오'!$J$5-SQRT((1-J1949)*('d_시나리오'!$J$5-'d_시나리오'!$H$5)*('d_시나리오'!$J$5-'d_시나리오'!$I$5))))</f>
        <v/>
      </c>
      <c r="L1949">
        <f>RAND()</f>
        <v/>
      </c>
      <c r="M1949">
        <f>IF('d_시나리오'!$J$6='d_시나리오'!$H$6,'d_시나리오'!$I$6,IF(L1949&lt;('d_시나리오'!$I$6-'d_시나리오'!$H$6)/('d_시나리오'!$J$6-'d_시나리오'!$H$6),'d_시나리오'!$H$6+SQRT(L1949*('d_시나리오'!$J$6-'d_시나리오'!$H$6)*('d_시나리오'!$I$6-'d_시나리오'!$H$6)),'d_시나리오'!$J$6-SQRT((1-L1949)*('d_시나리오'!$J$6-'d_시나리오'!$H$6)*('d_시나리오'!$J$6-'d_시나리오'!$I$6))))</f>
        <v/>
      </c>
      <c r="N1949">
        <f>INDEX('d_분포'!$B$2:$B$57,RANDBETWEEN(1,56))</f>
        <v/>
      </c>
      <c r="O1949">
        <f>BETAINV(RAND(),5,5)</f>
        <v/>
      </c>
      <c r="P1949">
        <f>'d_고정'!$B$1*'6_기대효과'!$H$7*('d_시나리오'!$I$7/'d_고정'!$B$2)*B1949</f>
        <v/>
      </c>
      <c r="Q1949">
        <f>P1949*C1949</f>
        <v/>
      </c>
      <c r="R1949">
        <f>P1949*E1949</f>
        <v/>
      </c>
      <c r="S1949">
        <f>R1949*G1949</f>
        <v/>
      </c>
      <c r="T1949">
        <f>Q1949+S1949</f>
        <v/>
      </c>
      <c r="U1949">
        <f>(Q1949*D1949+S1949*I1949)*(1-O1949)</f>
        <v/>
      </c>
      <c r="V1949">
        <f>(R1949*K1949*N1949+'d_고정'!$B$3*('6_기대효과'!$H$7/8)*N1949*'d_고정'!$B$10*M1949*('6_기대효과'!$K$7/'d_고정'!$B$9))*(1-O1949)</f>
        <v/>
      </c>
      <c r="W1949">
        <f>(S1949*I1949+R1949*MAX(K1949-'d_고정'!$B$10*M1949*('6_기대효과'!$K$7/'d_고정'!$B$9),0)*N1949)*(1-O1949)</f>
        <v/>
      </c>
      <c r="X1949">
        <f>U1949+V1949</f>
        <v/>
      </c>
      <c r="Y1949">
        <f>U1949/('d_고정'!$B$5*'6_기대효과'!$H$7/8)/'d_고정'!$B$6</f>
        <v/>
      </c>
      <c r="Z1949">
        <f>U1949/('d_고정'!$B$8*'6_기대효과'!$H$7/8)</f>
        <v/>
      </c>
    </row>
    <row r="1950">
      <c r="A1950">
        <f>RAND()</f>
        <v/>
      </c>
      <c r="B1950">
        <f>IF('d_시나리오'!$J$2='d_시나리오'!$H$2,'d_시나리오'!$I$2,IF(A1950&lt;('d_시나리오'!$I$2-'d_시나리오'!$H$2)/('d_시나리오'!$J$2-'d_시나리오'!$H$2),'d_시나리오'!$H$2+SQRT(A1950*('d_시나리오'!$J$2-'d_시나리오'!$H$2)*('d_시나리오'!$I$2-'d_시나리오'!$H$2)),'d_시나리오'!$J$2-SQRT((1-A1950)*('d_시나리오'!$J$2-'d_시나리오'!$H$2)*('d_시나리오'!$J$2-'d_시나리오'!$I$2))))</f>
        <v/>
      </c>
      <c r="C1950">
        <f>BETAINV(RAND(),2,6)</f>
        <v/>
      </c>
      <c r="D1950">
        <f>INDEX('d_분포'!$A$2:$A$28,RANDBETWEEN(1,27))</f>
        <v/>
      </c>
      <c r="E1950">
        <f>INDEX('d_분포'!$C$2:$C$5,RANDBETWEEN(1,4))*(0.9+0.2*RAND())</f>
        <v/>
      </c>
      <c r="F1950">
        <f>RAND()</f>
        <v/>
      </c>
      <c r="G1950">
        <f>IF('d_시나리오'!$J$3='d_시나리오'!$H$3,'d_시나리오'!$I$3,IF(F1950&lt;('d_시나리오'!$I$3-'d_시나리오'!$H$3)/('d_시나리오'!$J$3-'d_시나리오'!$H$3),'d_시나리오'!$H$3+SQRT(F1950*('d_시나리오'!$J$3-'d_시나리오'!$H$3)*('d_시나리오'!$I$3-'d_시나리오'!$H$3)),'d_시나리오'!$J$3-SQRT((1-F1950)*('d_시나리오'!$J$3-'d_시나리오'!$H$3)*('d_시나리오'!$J$3-'d_시나리오'!$I$3))))</f>
        <v/>
      </c>
      <c r="H1950">
        <f>RAND()</f>
        <v/>
      </c>
      <c r="I1950">
        <f>IF('d_시나리오'!$J$4='d_시나리오'!$H$4,'d_시나리오'!$I$4,IF(H1950&lt;('d_시나리오'!$I$4-'d_시나리오'!$H$4)/('d_시나리오'!$J$4-'d_시나리오'!$H$4),'d_시나리오'!$H$4+SQRT(H1950*('d_시나리오'!$J$4-'d_시나리오'!$H$4)*('d_시나리오'!$I$4-'d_시나리오'!$H$4)),'d_시나리오'!$J$4-SQRT((1-H1950)*('d_시나리오'!$J$4-'d_시나리오'!$H$4)*('d_시나리오'!$J$4-'d_시나리오'!$I$4))))</f>
        <v/>
      </c>
      <c r="J1950">
        <f>RAND()</f>
        <v/>
      </c>
      <c r="K1950">
        <f>IF('d_시나리오'!$J$5='d_시나리오'!$H$5,'d_시나리오'!$I$5,IF(J1950&lt;('d_시나리오'!$I$5-'d_시나리오'!$H$5)/('d_시나리오'!$J$5-'d_시나리오'!$H$5),'d_시나리오'!$H$5+SQRT(J1950*('d_시나리오'!$J$5-'d_시나리오'!$H$5)*('d_시나리오'!$I$5-'d_시나리오'!$H$5)),'d_시나리오'!$J$5-SQRT((1-J1950)*('d_시나리오'!$J$5-'d_시나리오'!$H$5)*('d_시나리오'!$J$5-'d_시나리오'!$I$5))))</f>
        <v/>
      </c>
      <c r="L1950">
        <f>RAND()</f>
        <v/>
      </c>
      <c r="M1950">
        <f>IF('d_시나리오'!$J$6='d_시나리오'!$H$6,'d_시나리오'!$I$6,IF(L1950&lt;('d_시나리오'!$I$6-'d_시나리오'!$H$6)/('d_시나리오'!$J$6-'d_시나리오'!$H$6),'d_시나리오'!$H$6+SQRT(L1950*('d_시나리오'!$J$6-'d_시나리오'!$H$6)*('d_시나리오'!$I$6-'d_시나리오'!$H$6)),'d_시나리오'!$J$6-SQRT((1-L1950)*('d_시나리오'!$J$6-'d_시나리오'!$H$6)*('d_시나리오'!$J$6-'d_시나리오'!$I$6))))</f>
        <v/>
      </c>
      <c r="N1950">
        <f>INDEX('d_분포'!$B$2:$B$57,RANDBETWEEN(1,56))</f>
        <v/>
      </c>
      <c r="O1950">
        <f>BETAINV(RAND(),5,5)</f>
        <v/>
      </c>
      <c r="P1950">
        <f>'d_고정'!$B$1*'6_기대효과'!$H$7*('d_시나리오'!$I$7/'d_고정'!$B$2)*B1950</f>
        <v/>
      </c>
      <c r="Q1950">
        <f>P1950*C1950</f>
        <v/>
      </c>
      <c r="R1950">
        <f>P1950*E1950</f>
        <v/>
      </c>
      <c r="S1950">
        <f>R1950*G1950</f>
        <v/>
      </c>
      <c r="T1950">
        <f>Q1950+S1950</f>
        <v/>
      </c>
      <c r="U1950">
        <f>(Q1950*D1950+S1950*I1950)*(1-O1950)</f>
        <v/>
      </c>
      <c r="V1950">
        <f>(R1950*K1950*N1950+'d_고정'!$B$3*('6_기대효과'!$H$7/8)*N1950*'d_고정'!$B$10*M1950*('6_기대효과'!$K$7/'d_고정'!$B$9))*(1-O1950)</f>
        <v/>
      </c>
      <c r="W1950">
        <f>(S1950*I1950+R1950*MAX(K1950-'d_고정'!$B$10*M1950*('6_기대효과'!$K$7/'d_고정'!$B$9),0)*N1950)*(1-O1950)</f>
        <v/>
      </c>
      <c r="X1950">
        <f>U1950+V1950</f>
        <v/>
      </c>
      <c r="Y1950">
        <f>U1950/('d_고정'!$B$5*'6_기대효과'!$H$7/8)/'d_고정'!$B$6</f>
        <v/>
      </c>
      <c r="Z1950">
        <f>U1950/('d_고정'!$B$8*'6_기대효과'!$H$7/8)</f>
        <v/>
      </c>
    </row>
    <row r="1951">
      <c r="A1951">
        <f>RAND()</f>
        <v/>
      </c>
      <c r="B1951">
        <f>IF('d_시나리오'!$J$2='d_시나리오'!$H$2,'d_시나리오'!$I$2,IF(A1951&lt;('d_시나리오'!$I$2-'d_시나리오'!$H$2)/('d_시나리오'!$J$2-'d_시나리오'!$H$2),'d_시나리오'!$H$2+SQRT(A1951*('d_시나리오'!$J$2-'d_시나리오'!$H$2)*('d_시나리오'!$I$2-'d_시나리오'!$H$2)),'d_시나리오'!$J$2-SQRT((1-A1951)*('d_시나리오'!$J$2-'d_시나리오'!$H$2)*('d_시나리오'!$J$2-'d_시나리오'!$I$2))))</f>
        <v/>
      </c>
      <c r="C1951">
        <f>BETAINV(RAND(),2,6)</f>
        <v/>
      </c>
      <c r="D1951">
        <f>INDEX('d_분포'!$A$2:$A$28,RANDBETWEEN(1,27))</f>
        <v/>
      </c>
      <c r="E1951">
        <f>INDEX('d_분포'!$C$2:$C$5,RANDBETWEEN(1,4))*(0.9+0.2*RAND())</f>
        <v/>
      </c>
      <c r="F1951">
        <f>RAND()</f>
        <v/>
      </c>
      <c r="G1951">
        <f>IF('d_시나리오'!$J$3='d_시나리오'!$H$3,'d_시나리오'!$I$3,IF(F1951&lt;('d_시나리오'!$I$3-'d_시나리오'!$H$3)/('d_시나리오'!$J$3-'d_시나리오'!$H$3),'d_시나리오'!$H$3+SQRT(F1951*('d_시나리오'!$J$3-'d_시나리오'!$H$3)*('d_시나리오'!$I$3-'d_시나리오'!$H$3)),'d_시나리오'!$J$3-SQRT((1-F1951)*('d_시나리오'!$J$3-'d_시나리오'!$H$3)*('d_시나리오'!$J$3-'d_시나리오'!$I$3))))</f>
        <v/>
      </c>
      <c r="H1951">
        <f>RAND()</f>
        <v/>
      </c>
      <c r="I1951">
        <f>IF('d_시나리오'!$J$4='d_시나리오'!$H$4,'d_시나리오'!$I$4,IF(H1951&lt;('d_시나리오'!$I$4-'d_시나리오'!$H$4)/('d_시나리오'!$J$4-'d_시나리오'!$H$4),'d_시나리오'!$H$4+SQRT(H1951*('d_시나리오'!$J$4-'d_시나리오'!$H$4)*('d_시나리오'!$I$4-'d_시나리오'!$H$4)),'d_시나리오'!$J$4-SQRT((1-H1951)*('d_시나리오'!$J$4-'d_시나리오'!$H$4)*('d_시나리오'!$J$4-'d_시나리오'!$I$4))))</f>
        <v/>
      </c>
      <c r="J1951">
        <f>RAND()</f>
        <v/>
      </c>
      <c r="K1951">
        <f>IF('d_시나리오'!$J$5='d_시나리오'!$H$5,'d_시나리오'!$I$5,IF(J1951&lt;('d_시나리오'!$I$5-'d_시나리오'!$H$5)/('d_시나리오'!$J$5-'d_시나리오'!$H$5),'d_시나리오'!$H$5+SQRT(J1951*('d_시나리오'!$J$5-'d_시나리오'!$H$5)*('d_시나리오'!$I$5-'d_시나리오'!$H$5)),'d_시나리오'!$J$5-SQRT((1-J1951)*('d_시나리오'!$J$5-'d_시나리오'!$H$5)*('d_시나리오'!$J$5-'d_시나리오'!$I$5))))</f>
        <v/>
      </c>
      <c r="L1951">
        <f>RAND()</f>
        <v/>
      </c>
      <c r="M1951">
        <f>IF('d_시나리오'!$J$6='d_시나리오'!$H$6,'d_시나리오'!$I$6,IF(L1951&lt;('d_시나리오'!$I$6-'d_시나리오'!$H$6)/('d_시나리오'!$J$6-'d_시나리오'!$H$6),'d_시나리오'!$H$6+SQRT(L1951*('d_시나리오'!$J$6-'d_시나리오'!$H$6)*('d_시나리오'!$I$6-'d_시나리오'!$H$6)),'d_시나리오'!$J$6-SQRT((1-L1951)*('d_시나리오'!$J$6-'d_시나리오'!$H$6)*('d_시나리오'!$J$6-'d_시나리오'!$I$6))))</f>
        <v/>
      </c>
      <c r="N1951">
        <f>INDEX('d_분포'!$B$2:$B$57,RANDBETWEEN(1,56))</f>
        <v/>
      </c>
      <c r="O1951">
        <f>BETAINV(RAND(),5,5)</f>
        <v/>
      </c>
      <c r="P1951">
        <f>'d_고정'!$B$1*'6_기대효과'!$H$7*('d_시나리오'!$I$7/'d_고정'!$B$2)*B1951</f>
        <v/>
      </c>
      <c r="Q1951">
        <f>P1951*C1951</f>
        <v/>
      </c>
      <c r="R1951">
        <f>P1951*E1951</f>
        <v/>
      </c>
      <c r="S1951">
        <f>R1951*G1951</f>
        <v/>
      </c>
      <c r="T1951">
        <f>Q1951+S1951</f>
        <v/>
      </c>
      <c r="U1951">
        <f>(Q1951*D1951+S1951*I1951)*(1-O1951)</f>
        <v/>
      </c>
      <c r="V1951">
        <f>(R1951*K1951*N1951+'d_고정'!$B$3*('6_기대효과'!$H$7/8)*N1951*'d_고정'!$B$10*M1951*('6_기대효과'!$K$7/'d_고정'!$B$9))*(1-O1951)</f>
        <v/>
      </c>
      <c r="W1951">
        <f>(S1951*I1951+R1951*MAX(K1951-'d_고정'!$B$10*M1951*('6_기대효과'!$K$7/'d_고정'!$B$9),0)*N1951)*(1-O1951)</f>
        <v/>
      </c>
      <c r="X1951">
        <f>U1951+V1951</f>
        <v/>
      </c>
      <c r="Y1951">
        <f>U1951/('d_고정'!$B$5*'6_기대효과'!$H$7/8)/'d_고정'!$B$6</f>
        <v/>
      </c>
      <c r="Z1951">
        <f>U1951/('d_고정'!$B$8*'6_기대효과'!$H$7/8)</f>
        <v/>
      </c>
    </row>
    <row r="1952">
      <c r="A1952">
        <f>RAND()</f>
        <v/>
      </c>
      <c r="B1952">
        <f>IF('d_시나리오'!$J$2='d_시나리오'!$H$2,'d_시나리오'!$I$2,IF(A1952&lt;('d_시나리오'!$I$2-'d_시나리오'!$H$2)/('d_시나리오'!$J$2-'d_시나리오'!$H$2),'d_시나리오'!$H$2+SQRT(A1952*('d_시나리오'!$J$2-'d_시나리오'!$H$2)*('d_시나리오'!$I$2-'d_시나리오'!$H$2)),'d_시나리오'!$J$2-SQRT((1-A1952)*('d_시나리오'!$J$2-'d_시나리오'!$H$2)*('d_시나리오'!$J$2-'d_시나리오'!$I$2))))</f>
        <v/>
      </c>
      <c r="C1952">
        <f>BETAINV(RAND(),2,6)</f>
        <v/>
      </c>
      <c r="D1952">
        <f>INDEX('d_분포'!$A$2:$A$28,RANDBETWEEN(1,27))</f>
        <v/>
      </c>
      <c r="E1952">
        <f>INDEX('d_분포'!$C$2:$C$5,RANDBETWEEN(1,4))*(0.9+0.2*RAND())</f>
        <v/>
      </c>
      <c r="F1952">
        <f>RAND()</f>
        <v/>
      </c>
      <c r="G1952">
        <f>IF('d_시나리오'!$J$3='d_시나리오'!$H$3,'d_시나리오'!$I$3,IF(F1952&lt;('d_시나리오'!$I$3-'d_시나리오'!$H$3)/('d_시나리오'!$J$3-'d_시나리오'!$H$3),'d_시나리오'!$H$3+SQRT(F1952*('d_시나리오'!$J$3-'d_시나리오'!$H$3)*('d_시나리오'!$I$3-'d_시나리오'!$H$3)),'d_시나리오'!$J$3-SQRT((1-F1952)*('d_시나리오'!$J$3-'d_시나리오'!$H$3)*('d_시나리오'!$J$3-'d_시나리오'!$I$3))))</f>
        <v/>
      </c>
      <c r="H1952">
        <f>RAND()</f>
        <v/>
      </c>
      <c r="I1952">
        <f>IF('d_시나리오'!$J$4='d_시나리오'!$H$4,'d_시나리오'!$I$4,IF(H1952&lt;('d_시나리오'!$I$4-'d_시나리오'!$H$4)/('d_시나리오'!$J$4-'d_시나리오'!$H$4),'d_시나리오'!$H$4+SQRT(H1952*('d_시나리오'!$J$4-'d_시나리오'!$H$4)*('d_시나리오'!$I$4-'d_시나리오'!$H$4)),'d_시나리오'!$J$4-SQRT((1-H1952)*('d_시나리오'!$J$4-'d_시나리오'!$H$4)*('d_시나리오'!$J$4-'d_시나리오'!$I$4))))</f>
        <v/>
      </c>
      <c r="J1952">
        <f>RAND()</f>
        <v/>
      </c>
      <c r="K1952">
        <f>IF('d_시나리오'!$J$5='d_시나리오'!$H$5,'d_시나리오'!$I$5,IF(J1952&lt;('d_시나리오'!$I$5-'d_시나리오'!$H$5)/('d_시나리오'!$J$5-'d_시나리오'!$H$5),'d_시나리오'!$H$5+SQRT(J1952*('d_시나리오'!$J$5-'d_시나리오'!$H$5)*('d_시나리오'!$I$5-'d_시나리오'!$H$5)),'d_시나리오'!$J$5-SQRT((1-J1952)*('d_시나리오'!$J$5-'d_시나리오'!$H$5)*('d_시나리오'!$J$5-'d_시나리오'!$I$5))))</f>
        <v/>
      </c>
      <c r="L1952">
        <f>RAND()</f>
        <v/>
      </c>
      <c r="M1952">
        <f>IF('d_시나리오'!$J$6='d_시나리오'!$H$6,'d_시나리오'!$I$6,IF(L1952&lt;('d_시나리오'!$I$6-'d_시나리오'!$H$6)/('d_시나리오'!$J$6-'d_시나리오'!$H$6),'d_시나리오'!$H$6+SQRT(L1952*('d_시나리오'!$J$6-'d_시나리오'!$H$6)*('d_시나리오'!$I$6-'d_시나리오'!$H$6)),'d_시나리오'!$J$6-SQRT((1-L1952)*('d_시나리오'!$J$6-'d_시나리오'!$H$6)*('d_시나리오'!$J$6-'d_시나리오'!$I$6))))</f>
        <v/>
      </c>
      <c r="N1952">
        <f>INDEX('d_분포'!$B$2:$B$57,RANDBETWEEN(1,56))</f>
        <v/>
      </c>
      <c r="O1952">
        <f>BETAINV(RAND(),5,5)</f>
        <v/>
      </c>
      <c r="P1952">
        <f>'d_고정'!$B$1*'6_기대효과'!$H$7*('d_시나리오'!$I$7/'d_고정'!$B$2)*B1952</f>
        <v/>
      </c>
      <c r="Q1952">
        <f>P1952*C1952</f>
        <v/>
      </c>
      <c r="R1952">
        <f>P1952*E1952</f>
        <v/>
      </c>
      <c r="S1952">
        <f>R1952*G1952</f>
        <v/>
      </c>
      <c r="T1952">
        <f>Q1952+S1952</f>
        <v/>
      </c>
      <c r="U1952">
        <f>(Q1952*D1952+S1952*I1952)*(1-O1952)</f>
        <v/>
      </c>
      <c r="V1952">
        <f>(R1952*K1952*N1952+'d_고정'!$B$3*('6_기대효과'!$H$7/8)*N1952*'d_고정'!$B$10*M1952*('6_기대효과'!$K$7/'d_고정'!$B$9))*(1-O1952)</f>
        <v/>
      </c>
      <c r="W1952">
        <f>(S1952*I1952+R1952*MAX(K1952-'d_고정'!$B$10*M1952*('6_기대효과'!$K$7/'d_고정'!$B$9),0)*N1952)*(1-O1952)</f>
        <v/>
      </c>
      <c r="X1952">
        <f>U1952+V1952</f>
        <v/>
      </c>
      <c r="Y1952">
        <f>U1952/('d_고정'!$B$5*'6_기대효과'!$H$7/8)/'d_고정'!$B$6</f>
        <v/>
      </c>
      <c r="Z1952">
        <f>U1952/('d_고정'!$B$8*'6_기대효과'!$H$7/8)</f>
        <v/>
      </c>
    </row>
    <row r="1953">
      <c r="A1953">
        <f>RAND()</f>
        <v/>
      </c>
      <c r="B1953">
        <f>IF('d_시나리오'!$J$2='d_시나리오'!$H$2,'d_시나리오'!$I$2,IF(A1953&lt;('d_시나리오'!$I$2-'d_시나리오'!$H$2)/('d_시나리오'!$J$2-'d_시나리오'!$H$2),'d_시나리오'!$H$2+SQRT(A1953*('d_시나리오'!$J$2-'d_시나리오'!$H$2)*('d_시나리오'!$I$2-'d_시나리오'!$H$2)),'d_시나리오'!$J$2-SQRT((1-A1953)*('d_시나리오'!$J$2-'d_시나리오'!$H$2)*('d_시나리오'!$J$2-'d_시나리오'!$I$2))))</f>
        <v/>
      </c>
      <c r="C1953">
        <f>BETAINV(RAND(),2,6)</f>
        <v/>
      </c>
      <c r="D1953">
        <f>INDEX('d_분포'!$A$2:$A$28,RANDBETWEEN(1,27))</f>
        <v/>
      </c>
      <c r="E1953">
        <f>INDEX('d_분포'!$C$2:$C$5,RANDBETWEEN(1,4))*(0.9+0.2*RAND())</f>
        <v/>
      </c>
      <c r="F1953">
        <f>RAND()</f>
        <v/>
      </c>
      <c r="G1953">
        <f>IF('d_시나리오'!$J$3='d_시나리오'!$H$3,'d_시나리오'!$I$3,IF(F1953&lt;('d_시나리오'!$I$3-'d_시나리오'!$H$3)/('d_시나리오'!$J$3-'d_시나리오'!$H$3),'d_시나리오'!$H$3+SQRT(F1953*('d_시나리오'!$J$3-'d_시나리오'!$H$3)*('d_시나리오'!$I$3-'d_시나리오'!$H$3)),'d_시나리오'!$J$3-SQRT((1-F1953)*('d_시나리오'!$J$3-'d_시나리오'!$H$3)*('d_시나리오'!$J$3-'d_시나리오'!$I$3))))</f>
        <v/>
      </c>
      <c r="H1953">
        <f>RAND()</f>
        <v/>
      </c>
      <c r="I1953">
        <f>IF('d_시나리오'!$J$4='d_시나리오'!$H$4,'d_시나리오'!$I$4,IF(H1953&lt;('d_시나리오'!$I$4-'d_시나리오'!$H$4)/('d_시나리오'!$J$4-'d_시나리오'!$H$4),'d_시나리오'!$H$4+SQRT(H1953*('d_시나리오'!$J$4-'d_시나리오'!$H$4)*('d_시나리오'!$I$4-'d_시나리오'!$H$4)),'d_시나리오'!$J$4-SQRT((1-H1953)*('d_시나리오'!$J$4-'d_시나리오'!$H$4)*('d_시나리오'!$J$4-'d_시나리오'!$I$4))))</f>
        <v/>
      </c>
      <c r="J1953">
        <f>RAND()</f>
        <v/>
      </c>
      <c r="K1953">
        <f>IF('d_시나리오'!$J$5='d_시나리오'!$H$5,'d_시나리오'!$I$5,IF(J1953&lt;('d_시나리오'!$I$5-'d_시나리오'!$H$5)/('d_시나리오'!$J$5-'d_시나리오'!$H$5),'d_시나리오'!$H$5+SQRT(J1953*('d_시나리오'!$J$5-'d_시나리오'!$H$5)*('d_시나리오'!$I$5-'d_시나리오'!$H$5)),'d_시나리오'!$J$5-SQRT((1-J1953)*('d_시나리오'!$J$5-'d_시나리오'!$H$5)*('d_시나리오'!$J$5-'d_시나리오'!$I$5))))</f>
        <v/>
      </c>
      <c r="L1953">
        <f>RAND()</f>
        <v/>
      </c>
      <c r="M1953">
        <f>IF('d_시나리오'!$J$6='d_시나리오'!$H$6,'d_시나리오'!$I$6,IF(L1953&lt;('d_시나리오'!$I$6-'d_시나리오'!$H$6)/('d_시나리오'!$J$6-'d_시나리오'!$H$6),'d_시나리오'!$H$6+SQRT(L1953*('d_시나리오'!$J$6-'d_시나리오'!$H$6)*('d_시나리오'!$I$6-'d_시나리오'!$H$6)),'d_시나리오'!$J$6-SQRT((1-L1953)*('d_시나리오'!$J$6-'d_시나리오'!$H$6)*('d_시나리오'!$J$6-'d_시나리오'!$I$6))))</f>
        <v/>
      </c>
      <c r="N1953">
        <f>INDEX('d_분포'!$B$2:$B$57,RANDBETWEEN(1,56))</f>
        <v/>
      </c>
      <c r="O1953">
        <f>BETAINV(RAND(),5,5)</f>
        <v/>
      </c>
      <c r="P1953">
        <f>'d_고정'!$B$1*'6_기대효과'!$H$7*('d_시나리오'!$I$7/'d_고정'!$B$2)*B1953</f>
        <v/>
      </c>
      <c r="Q1953">
        <f>P1953*C1953</f>
        <v/>
      </c>
      <c r="R1953">
        <f>P1953*E1953</f>
        <v/>
      </c>
      <c r="S1953">
        <f>R1953*G1953</f>
        <v/>
      </c>
      <c r="T1953">
        <f>Q1953+S1953</f>
        <v/>
      </c>
      <c r="U1953">
        <f>(Q1953*D1953+S1953*I1953)*(1-O1953)</f>
        <v/>
      </c>
      <c r="V1953">
        <f>(R1953*K1953*N1953+'d_고정'!$B$3*('6_기대효과'!$H$7/8)*N1953*'d_고정'!$B$10*M1953*('6_기대효과'!$K$7/'d_고정'!$B$9))*(1-O1953)</f>
        <v/>
      </c>
      <c r="W1953">
        <f>(S1953*I1953+R1953*MAX(K1953-'d_고정'!$B$10*M1953*('6_기대효과'!$K$7/'d_고정'!$B$9),0)*N1953)*(1-O1953)</f>
        <v/>
      </c>
      <c r="X1953">
        <f>U1953+V1953</f>
        <v/>
      </c>
      <c r="Y1953">
        <f>U1953/('d_고정'!$B$5*'6_기대효과'!$H$7/8)/'d_고정'!$B$6</f>
        <v/>
      </c>
      <c r="Z1953">
        <f>U1953/('d_고정'!$B$8*'6_기대효과'!$H$7/8)</f>
        <v/>
      </c>
    </row>
    <row r="1954">
      <c r="A1954">
        <f>RAND()</f>
        <v/>
      </c>
      <c r="B1954">
        <f>IF('d_시나리오'!$J$2='d_시나리오'!$H$2,'d_시나리오'!$I$2,IF(A1954&lt;('d_시나리오'!$I$2-'d_시나리오'!$H$2)/('d_시나리오'!$J$2-'d_시나리오'!$H$2),'d_시나리오'!$H$2+SQRT(A1954*('d_시나리오'!$J$2-'d_시나리오'!$H$2)*('d_시나리오'!$I$2-'d_시나리오'!$H$2)),'d_시나리오'!$J$2-SQRT((1-A1954)*('d_시나리오'!$J$2-'d_시나리오'!$H$2)*('d_시나리오'!$J$2-'d_시나리오'!$I$2))))</f>
        <v/>
      </c>
      <c r="C1954">
        <f>BETAINV(RAND(),2,6)</f>
        <v/>
      </c>
      <c r="D1954">
        <f>INDEX('d_분포'!$A$2:$A$28,RANDBETWEEN(1,27))</f>
        <v/>
      </c>
      <c r="E1954">
        <f>INDEX('d_분포'!$C$2:$C$5,RANDBETWEEN(1,4))*(0.9+0.2*RAND())</f>
        <v/>
      </c>
      <c r="F1954">
        <f>RAND()</f>
        <v/>
      </c>
      <c r="G1954">
        <f>IF('d_시나리오'!$J$3='d_시나리오'!$H$3,'d_시나리오'!$I$3,IF(F1954&lt;('d_시나리오'!$I$3-'d_시나리오'!$H$3)/('d_시나리오'!$J$3-'d_시나리오'!$H$3),'d_시나리오'!$H$3+SQRT(F1954*('d_시나리오'!$J$3-'d_시나리오'!$H$3)*('d_시나리오'!$I$3-'d_시나리오'!$H$3)),'d_시나리오'!$J$3-SQRT((1-F1954)*('d_시나리오'!$J$3-'d_시나리오'!$H$3)*('d_시나리오'!$J$3-'d_시나리오'!$I$3))))</f>
        <v/>
      </c>
      <c r="H1954">
        <f>RAND()</f>
        <v/>
      </c>
      <c r="I1954">
        <f>IF('d_시나리오'!$J$4='d_시나리오'!$H$4,'d_시나리오'!$I$4,IF(H1954&lt;('d_시나리오'!$I$4-'d_시나리오'!$H$4)/('d_시나리오'!$J$4-'d_시나리오'!$H$4),'d_시나리오'!$H$4+SQRT(H1954*('d_시나리오'!$J$4-'d_시나리오'!$H$4)*('d_시나리오'!$I$4-'d_시나리오'!$H$4)),'d_시나리오'!$J$4-SQRT((1-H1954)*('d_시나리오'!$J$4-'d_시나리오'!$H$4)*('d_시나리오'!$J$4-'d_시나리오'!$I$4))))</f>
        <v/>
      </c>
      <c r="J1954">
        <f>RAND()</f>
        <v/>
      </c>
      <c r="K1954">
        <f>IF('d_시나리오'!$J$5='d_시나리오'!$H$5,'d_시나리오'!$I$5,IF(J1954&lt;('d_시나리오'!$I$5-'d_시나리오'!$H$5)/('d_시나리오'!$J$5-'d_시나리오'!$H$5),'d_시나리오'!$H$5+SQRT(J1954*('d_시나리오'!$J$5-'d_시나리오'!$H$5)*('d_시나리오'!$I$5-'d_시나리오'!$H$5)),'d_시나리오'!$J$5-SQRT((1-J1954)*('d_시나리오'!$J$5-'d_시나리오'!$H$5)*('d_시나리오'!$J$5-'d_시나리오'!$I$5))))</f>
        <v/>
      </c>
      <c r="L1954">
        <f>RAND()</f>
        <v/>
      </c>
      <c r="M1954">
        <f>IF('d_시나리오'!$J$6='d_시나리오'!$H$6,'d_시나리오'!$I$6,IF(L1954&lt;('d_시나리오'!$I$6-'d_시나리오'!$H$6)/('d_시나리오'!$J$6-'d_시나리오'!$H$6),'d_시나리오'!$H$6+SQRT(L1954*('d_시나리오'!$J$6-'d_시나리오'!$H$6)*('d_시나리오'!$I$6-'d_시나리오'!$H$6)),'d_시나리오'!$J$6-SQRT((1-L1954)*('d_시나리오'!$J$6-'d_시나리오'!$H$6)*('d_시나리오'!$J$6-'d_시나리오'!$I$6))))</f>
        <v/>
      </c>
      <c r="N1954">
        <f>INDEX('d_분포'!$B$2:$B$57,RANDBETWEEN(1,56))</f>
        <v/>
      </c>
      <c r="O1954">
        <f>BETAINV(RAND(),5,5)</f>
        <v/>
      </c>
      <c r="P1954">
        <f>'d_고정'!$B$1*'6_기대효과'!$H$7*('d_시나리오'!$I$7/'d_고정'!$B$2)*B1954</f>
        <v/>
      </c>
      <c r="Q1954">
        <f>P1954*C1954</f>
        <v/>
      </c>
      <c r="R1954">
        <f>P1954*E1954</f>
        <v/>
      </c>
      <c r="S1954">
        <f>R1954*G1954</f>
        <v/>
      </c>
      <c r="T1954">
        <f>Q1954+S1954</f>
        <v/>
      </c>
      <c r="U1954">
        <f>(Q1954*D1954+S1954*I1954)*(1-O1954)</f>
        <v/>
      </c>
      <c r="V1954">
        <f>(R1954*K1954*N1954+'d_고정'!$B$3*('6_기대효과'!$H$7/8)*N1954*'d_고정'!$B$10*M1954*('6_기대효과'!$K$7/'d_고정'!$B$9))*(1-O1954)</f>
        <v/>
      </c>
      <c r="W1954">
        <f>(S1954*I1954+R1954*MAX(K1954-'d_고정'!$B$10*M1954*('6_기대효과'!$K$7/'d_고정'!$B$9),0)*N1954)*(1-O1954)</f>
        <v/>
      </c>
      <c r="X1954">
        <f>U1954+V1954</f>
        <v/>
      </c>
      <c r="Y1954">
        <f>U1954/('d_고정'!$B$5*'6_기대효과'!$H$7/8)/'d_고정'!$B$6</f>
        <v/>
      </c>
      <c r="Z1954">
        <f>U1954/('d_고정'!$B$8*'6_기대효과'!$H$7/8)</f>
        <v/>
      </c>
    </row>
    <row r="1955">
      <c r="A1955">
        <f>RAND()</f>
        <v/>
      </c>
      <c r="B1955">
        <f>IF('d_시나리오'!$J$2='d_시나리오'!$H$2,'d_시나리오'!$I$2,IF(A1955&lt;('d_시나리오'!$I$2-'d_시나리오'!$H$2)/('d_시나리오'!$J$2-'d_시나리오'!$H$2),'d_시나리오'!$H$2+SQRT(A1955*('d_시나리오'!$J$2-'d_시나리오'!$H$2)*('d_시나리오'!$I$2-'d_시나리오'!$H$2)),'d_시나리오'!$J$2-SQRT((1-A1955)*('d_시나리오'!$J$2-'d_시나리오'!$H$2)*('d_시나리오'!$J$2-'d_시나리오'!$I$2))))</f>
        <v/>
      </c>
      <c r="C1955">
        <f>BETAINV(RAND(),2,6)</f>
        <v/>
      </c>
      <c r="D1955">
        <f>INDEX('d_분포'!$A$2:$A$28,RANDBETWEEN(1,27))</f>
        <v/>
      </c>
      <c r="E1955">
        <f>INDEX('d_분포'!$C$2:$C$5,RANDBETWEEN(1,4))*(0.9+0.2*RAND())</f>
        <v/>
      </c>
      <c r="F1955">
        <f>RAND()</f>
        <v/>
      </c>
      <c r="G1955">
        <f>IF('d_시나리오'!$J$3='d_시나리오'!$H$3,'d_시나리오'!$I$3,IF(F1955&lt;('d_시나리오'!$I$3-'d_시나리오'!$H$3)/('d_시나리오'!$J$3-'d_시나리오'!$H$3),'d_시나리오'!$H$3+SQRT(F1955*('d_시나리오'!$J$3-'d_시나리오'!$H$3)*('d_시나리오'!$I$3-'d_시나리오'!$H$3)),'d_시나리오'!$J$3-SQRT((1-F1955)*('d_시나리오'!$J$3-'d_시나리오'!$H$3)*('d_시나리오'!$J$3-'d_시나리오'!$I$3))))</f>
        <v/>
      </c>
      <c r="H1955">
        <f>RAND()</f>
        <v/>
      </c>
      <c r="I1955">
        <f>IF('d_시나리오'!$J$4='d_시나리오'!$H$4,'d_시나리오'!$I$4,IF(H1955&lt;('d_시나리오'!$I$4-'d_시나리오'!$H$4)/('d_시나리오'!$J$4-'d_시나리오'!$H$4),'d_시나리오'!$H$4+SQRT(H1955*('d_시나리오'!$J$4-'d_시나리오'!$H$4)*('d_시나리오'!$I$4-'d_시나리오'!$H$4)),'d_시나리오'!$J$4-SQRT((1-H1955)*('d_시나리오'!$J$4-'d_시나리오'!$H$4)*('d_시나리오'!$J$4-'d_시나리오'!$I$4))))</f>
        <v/>
      </c>
      <c r="J1955">
        <f>RAND()</f>
        <v/>
      </c>
      <c r="K1955">
        <f>IF('d_시나리오'!$J$5='d_시나리오'!$H$5,'d_시나리오'!$I$5,IF(J1955&lt;('d_시나리오'!$I$5-'d_시나리오'!$H$5)/('d_시나리오'!$J$5-'d_시나리오'!$H$5),'d_시나리오'!$H$5+SQRT(J1955*('d_시나리오'!$J$5-'d_시나리오'!$H$5)*('d_시나리오'!$I$5-'d_시나리오'!$H$5)),'d_시나리오'!$J$5-SQRT((1-J1955)*('d_시나리오'!$J$5-'d_시나리오'!$H$5)*('d_시나리오'!$J$5-'d_시나리오'!$I$5))))</f>
        <v/>
      </c>
      <c r="L1955">
        <f>RAND()</f>
        <v/>
      </c>
      <c r="M1955">
        <f>IF('d_시나리오'!$J$6='d_시나리오'!$H$6,'d_시나리오'!$I$6,IF(L1955&lt;('d_시나리오'!$I$6-'d_시나리오'!$H$6)/('d_시나리오'!$J$6-'d_시나리오'!$H$6),'d_시나리오'!$H$6+SQRT(L1955*('d_시나리오'!$J$6-'d_시나리오'!$H$6)*('d_시나리오'!$I$6-'d_시나리오'!$H$6)),'d_시나리오'!$J$6-SQRT((1-L1955)*('d_시나리오'!$J$6-'d_시나리오'!$H$6)*('d_시나리오'!$J$6-'d_시나리오'!$I$6))))</f>
        <v/>
      </c>
      <c r="N1955">
        <f>INDEX('d_분포'!$B$2:$B$57,RANDBETWEEN(1,56))</f>
        <v/>
      </c>
      <c r="O1955">
        <f>BETAINV(RAND(),5,5)</f>
        <v/>
      </c>
      <c r="P1955">
        <f>'d_고정'!$B$1*'6_기대효과'!$H$7*('d_시나리오'!$I$7/'d_고정'!$B$2)*B1955</f>
        <v/>
      </c>
      <c r="Q1955">
        <f>P1955*C1955</f>
        <v/>
      </c>
      <c r="R1955">
        <f>P1955*E1955</f>
        <v/>
      </c>
      <c r="S1955">
        <f>R1955*G1955</f>
        <v/>
      </c>
      <c r="T1955">
        <f>Q1955+S1955</f>
        <v/>
      </c>
      <c r="U1955">
        <f>(Q1955*D1955+S1955*I1955)*(1-O1955)</f>
        <v/>
      </c>
      <c r="V1955">
        <f>(R1955*K1955*N1955+'d_고정'!$B$3*('6_기대효과'!$H$7/8)*N1955*'d_고정'!$B$10*M1955*('6_기대효과'!$K$7/'d_고정'!$B$9))*(1-O1955)</f>
        <v/>
      </c>
      <c r="W1955">
        <f>(S1955*I1955+R1955*MAX(K1955-'d_고정'!$B$10*M1955*('6_기대효과'!$K$7/'d_고정'!$B$9),0)*N1955)*(1-O1955)</f>
        <v/>
      </c>
      <c r="X1955">
        <f>U1955+V1955</f>
        <v/>
      </c>
      <c r="Y1955">
        <f>U1955/('d_고정'!$B$5*'6_기대효과'!$H$7/8)/'d_고정'!$B$6</f>
        <v/>
      </c>
      <c r="Z1955">
        <f>U1955/('d_고정'!$B$8*'6_기대효과'!$H$7/8)</f>
        <v/>
      </c>
    </row>
    <row r="1956">
      <c r="A1956">
        <f>RAND()</f>
        <v/>
      </c>
      <c r="B1956">
        <f>IF('d_시나리오'!$J$2='d_시나리오'!$H$2,'d_시나리오'!$I$2,IF(A1956&lt;('d_시나리오'!$I$2-'d_시나리오'!$H$2)/('d_시나리오'!$J$2-'d_시나리오'!$H$2),'d_시나리오'!$H$2+SQRT(A1956*('d_시나리오'!$J$2-'d_시나리오'!$H$2)*('d_시나리오'!$I$2-'d_시나리오'!$H$2)),'d_시나리오'!$J$2-SQRT((1-A1956)*('d_시나리오'!$J$2-'d_시나리오'!$H$2)*('d_시나리오'!$J$2-'d_시나리오'!$I$2))))</f>
        <v/>
      </c>
      <c r="C1956">
        <f>BETAINV(RAND(),2,6)</f>
        <v/>
      </c>
      <c r="D1956">
        <f>INDEX('d_분포'!$A$2:$A$28,RANDBETWEEN(1,27))</f>
        <v/>
      </c>
      <c r="E1956">
        <f>INDEX('d_분포'!$C$2:$C$5,RANDBETWEEN(1,4))*(0.9+0.2*RAND())</f>
        <v/>
      </c>
      <c r="F1956">
        <f>RAND()</f>
        <v/>
      </c>
      <c r="G1956">
        <f>IF('d_시나리오'!$J$3='d_시나리오'!$H$3,'d_시나리오'!$I$3,IF(F1956&lt;('d_시나리오'!$I$3-'d_시나리오'!$H$3)/('d_시나리오'!$J$3-'d_시나리오'!$H$3),'d_시나리오'!$H$3+SQRT(F1956*('d_시나리오'!$J$3-'d_시나리오'!$H$3)*('d_시나리오'!$I$3-'d_시나리오'!$H$3)),'d_시나리오'!$J$3-SQRT((1-F1956)*('d_시나리오'!$J$3-'d_시나리오'!$H$3)*('d_시나리오'!$J$3-'d_시나리오'!$I$3))))</f>
        <v/>
      </c>
      <c r="H1956">
        <f>RAND()</f>
        <v/>
      </c>
      <c r="I1956">
        <f>IF('d_시나리오'!$J$4='d_시나리오'!$H$4,'d_시나리오'!$I$4,IF(H1956&lt;('d_시나리오'!$I$4-'d_시나리오'!$H$4)/('d_시나리오'!$J$4-'d_시나리오'!$H$4),'d_시나리오'!$H$4+SQRT(H1956*('d_시나리오'!$J$4-'d_시나리오'!$H$4)*('d_시나리오'!$I$4-'d_시나리오'!$H$4)),'d_시나리오'!$J$4-SQRT((1-H1956)*('d_시나리오'!$J$4-'d_시나리오'!$H$4)*('d_시나리오'!$J$4-'d_시나리오'!$I$4))))</f>
        <v/>
      </c>
      <c r="J1956">
        <f>RAND()</f>
        <v/>
      </c>
      <c r="K1956">
        <f>IF('d_시나리오'!$J$5='d_시나리오'!$H$5,'d_시나리오'!$I$5,IF(J1956&lt;('d_시나리오'!$I$5-'d_시나리오'!$H$5)/('d_시나리오'!$J$5-'d_시나리오'!$H$5),'d_시나리오'!$H$5+SQRT(J1956*('d_시나리오'!$J$5-'d_시나리오'!$H$5)*('d_시나리오'!$I$5-'d_시나리오'!$H$5)),'d_시나리오'!$J$5-SQRT((1-J1956)*('d_시나리오'!$J$5-'d_시나리오'!$H$5)*('d_시나리오'!$J$5-'d_시나리오'!$I$5))))</f>
        <v/>
      </c>
      <c r="L1956">
        <f>RAND()</f>
        <v/>
      </c>
      <c r="M1956">
        <f>IF('d_시나리오'!$J$6='d_시나리오'!$H$6,'d_시나리오'!$I$6,IF(L1956&lt;('d_시나리오'!$I$6-'d_시나리오'!$H$6)/('d_시나리오'!$J$6-'d_시나리오'!$H$6),'d_시나리오'!$H$6+SQRT(L1956*('d_시나리오'!$J$6-'d_시나리오'!$H$6)*('d_시나리오'!$I$6-'d_시나리오'!$H$6)),'d_시나리오'!$J$6-SQRT((1-L1956)*('d_시나리오'!$J$6-'d_시나리오'!$H$6)*('d_시나리오'!$J$6-'d_시나리오'!$I$6))))</f>
        <v/>
      </c>
      <c r="N1956">
        <f>INDEX('d_분포'!$B$2:$B$57,RANDBETWEEN(1,56))</f>
        <v/>
      </c>
      <c r="O1956">
        <f>BETAINV(RAND(),5,5)</f>
        <v/>
      </c>
      <c r="P1956">
        <f>'d_고정'!$B$1*'6_기대효과'!$H$7*('d_시나리오'!$I$7/'d_고정'!$B$2)*B1956</f>
        <v/>
      </c>
      <c r="Q1956">
        <f>P1956*C1956</f>
        <v/>
      </c>
      <c r="R1956">
        <f>P1956*E1956</f>
        <v/>
      </c>
      <c r="S1956">
        <f>R1956*G1956</f>
        <v/>
      </c>
      <c r="T1956">
        <f>Q1956+S1956</f>
        <v/>
      </c>
      <c r="U1956">
        <f>(Q1956*D1956+S1956*I1956)*(1-O1956)</f>
        <v/>
      </c>
      <c r="V1956">
        <f>(R1956*K1956*N1956+'d_고정'!$B$3*('6_기대효과'!$H$7/8)*N1956*'d_고정'!$B$10*M1956*('6_기대효과'!$K$7/'d_고정'!$B$9))*(1-O1956)</f>
        <v/>
      </c>
      <c r="W1956">
        <f>(S1956*I1956+R1956*MAX(K1956-'d_고정'!$B$10*M1956*('6_기대효과'!$K$7/'d_고정'!$B$9),0)*N1956)*(1-O1956)</f>
        <v/>
      </c>
      <c r="X1956">
        <f>U1956+V1956</f>
        <v/>
      </c>
      <c r="Y1956">
        <f>U1956/('d_고정'!$B$5*'6_기대효과'!$H$7/8)/'d_고정'!$B$6</f>
        <v/>
      </c>
      <c r="Z1956">
        <f>U1956/('d_고정'!$B$8*'6_기대효과'!$H$7/8)</f>
        <v/>
      </c>
    </row>
    <row r="1957">
      <c r="A1957">
        <f>RAND()</f>
        <v/>
      </c>
      <c r="B1957">
        <f>IF('d_시나리오'!$J$2='d_시나리오'!$H$2,'d_시나리오'!$I$2,IF(A1957&lt;('d_시나리오'!$I$2-'d_시나리오'!$H$2)/('d_시나리오'!$J$2-'d_시나리오'!$H$2),'d_시나리오'!$H$2+SQRT(A1957*('d_시나리오'!$J$2-'d_시나리오'!$H$2)*('d_시나리오'!$I$2-'d_시나리오'!$H$2)),'d_시나리오'!$J$2-SQRT((1-A1957)*('d_시나리오'!$J$2-'d_시나리오'!$H$2)*('d_시나리오'!$J$2-'d_시나리오'!$I$2))))</f>
        <v/>
      </c>
      <c r="C1957">
        <f>BETAINV(RAND(),2,6)</f>
        <v/>
      </c>
      <c r="D1957">
        <f>INDEX('d_분포'!$A$2:$A$28,RANDBETWEEN(1,27))</f>
        <v/>
      </c>
      <c r="E1957">
        <f>INDEX('d_분포'!$C$2:$C$5,RANDBETWEEN(1,4))*(0.9+0.2*RAND())</f>
        <v/>
      </c>
      <c r="F1957">
        <f>RAND()</f>
        <v/>
      </c>
      <c r="G1957">
        <f>IF('d_시나리오'!$J$3='d_시나리오'!$H$3,'d_시나리오'!$I$3,IF(F1957&lt;('d_시나리오'!$I$3-'d_시나리오'!$H$3)/('d_시나리오'!$J$3-'d_시나리오'!$H$3),'d_시나리오'!$H$3+SQRT(F1957*('d_시나리오'!$J$3-'d_시나리오'!$H$3)*('d_시나리오'!$I$3-'d_시나리오'!$H$3)),'d_시나리오'!$J$3-SQRT((1-F1957)*('d_시나리오'!$J$3-'d_시나리오'!$H$3)*('d_시나리오'!$J$3-'d_시나리오'!$I$3))))</f>
        <v/>
      </c>
      <c r="H1957">
        <f>RAND()</f>
        <v/>
      </c>
      <c r="I1957">
        <f>IF('d_시나리오'!$J$4='d_시나리오'!$H$4,'d_시나리오'!$I$4,IF(H1957&lt;('d_시나리오'!$I$4-'d_시나리오'!$H$4)/('d_시나리오'!$J$4-'d_시나리오'!$H$4),'d_시나리오'!$H$4+SQRT(H1957*('d_시나리오'!$J$4-'d_시나리오'!$H$4)*('d_시나리오'!$I$4-'d_시나리오'!$H$4)),'d_시나리오'!$J$4-SQRT((1-H1957)*('d_시나리오'!$J$4-'d_시나리오'!$H$4)*('d_시나리오'!$J$4-'d_시나리오'!$I$4))))</f>
        <v/>
      </c>
      <c r="J1957">
        <f>RAND()</f>
        <v/>
      </c>
      <c r="K1957">
        <f>IF('d_시나리오'!$J$5='d_시나리오'!$H$5,'d_시나리오'!$I$5,IF(J1957&lt;('d_시나리오'!$I$5-'d_시나리오'!$H$5)/('d_시나리오'!$J$5-'d_시나리오'!$H$5),'d_시나리오'!$H$5+SQRT(J1957*('d_시나리오'!$J$5-'d_시나리오'!$H$5)*('d_시나리오'!$I$5-'d_시나리오'!$H$5)),'d_시나리오'!$J$5-SQRT((1-J1957)*('d_시나리오'!$J$5-'d_시나리오'!$H$5)*('d_시나리오'!$J$5-'d_시나리오'!$I$5))))</f>
        <v/>
      </c>
      <c r="L1957">
        <f>RAND()</f>
        <v/>
      </c>
      <c r="M1957">
        <f>IF('d_시나리오'!$J$6='d_시나리오'!$H$6,'d_시나리오'!$I$6,IF(L1957&lt;('d_시나리오'!$I$6-'d_시나리오'!$H$6)/('d_시나리오'!$J$6-'d_시나리오'!$H$6),'d_시나리오'!$H$6+SQRT(L1957*('d_시나리오'!$J$6-'d_시나리오'!$H$6)*('d_시나리오'!$I$6-'d_시나리오'!$H$6)),'d_시나리오'!$J$6-SQRT((1-L1957)*('d_시나리오'!$J$6-'d_시나리오'!$H$6)*('d_시나리오'!$J$6-'d_시나리오'!$I$6))))</f>
        <v/>
      </c>
      <c r="N1957">
        <f>INDEX('d_분포'!$B$2:$B$57,RANDBETWEEN(1,56))</f>
        <v/>
      </c>
      <c r="O1957">
        <f>BETAINV(RAND(),5,5)</f>
        <v/>
      </c>
      <c r="P1957">
        <f>'d_고정'!$B$1*'6_기대효과'!$H$7*('d_시나리오'!$I$7/'d_고정'!$B$2)*B1957</f>
        <v/>
      </c>
      <c r="Q1957">
        <f>P1957*C1957</f>
        <v/>
      </c>
      <c r="R1957">
        <f>P1957*E1957</f>
        <v/>
      </c>
      <c r="S1957">
        <f>R1957*G1957</f>
        <v/>
      </c>
      <c r="T1957">
        <f>Q1957+S1957</f>
        <v/>
      </c>
      <c r="U1957">
        <f>(Q1957*D1957+S1957*I1957)*(1-O1957)</f>
        <v/>
      </c>
      <c r="V1957">
        <f>(R1957*K1957*N1957+'d_고정'!$B$3*('6_기대효과'!$H$7/8)*N1957*'d_고정'!$B$10*M1957*('6_기대효과'!$K$7/'d_고정'!$B$9))*(1-O1957)</f>
        <v/>
      </c>
      <c r="W1957">
        <f>(S1957*I1957+R1957*MAX(K1957-'d_고정'!$B$10*M1957*('6_기대효과'!$K$7/'d_고정'!$B$9),0)*N1957)*(1-O1957)</f>
        <v/>
      </c>
      <c r="X1957">
        <f>U1957+V1957</f>
        <v/>
      </c>
      <c r="Y1957">
        <f>U1957/('d_고정'!$B$5*'6_기대효과'!$H$7/8)/'d_고정'!$B$6</f>
        <v/>
      </c>
      <c r="Z1957">
        <f>U1957/('d_고정'!$B$8*'6_기대효과'!$H$7/8)</f>
        <v/>
      </c>
    </row>
    <row r="1958">
      <c r="A1958">
        <f>RAND()</f>
        <v/>
      </c>
      <c r="B1958">
        <f>IF('d_시나리오'!$J$2='d_시나리오'!$H$2,'d_시나리오'!$I$2,IF(A1958&lt;('d_시나리오'!$I$2-'d_시나리오'!$H$2)/('d_시나리오'!$J$2-'d_시나리오'!$H$2),'d_시나리오'!$H$2+SQRT(A1958*('d_시나리오'!$J$2-'d_시나리오'!$H$2)*('d_시나리오'!$I$2-'d_시나리오'!$H$2)),'d_시나리오'!$J$2-SQRT((1-A1958)*('d_시나리오'!$J$2-'d_시나리오'!$H$2)*('d_시나리오'!$J$2-'d_시나리오'!$I$2))))</f>
        <v/>
      </c>
      <c r="C1958">
        <f>BETAINV(RAND(),2,6)</f>
        <v/>
      </c>
      <c r="D1958">
        <f>INDEX('d_분포'!$A$2:$A$28,RANDBETWEEN(1,27))</f>
        <v/>
      </c>
      <c r="E1958">
        <f>INDEX('d_분포'!$C$2:$C$5,RANDBETWEEN(1,4))*(0.9+0.2*RAND())</f>
        <v/>
      </c>
      <c r="F1958">
        <f>RAND()</f>
        <v/>
      </c>
      <c r="G1958">
        <f>IF('d_시나리오'!$J$3='d_시나리오'!$H$3,'d_시나리오'!$I$3,IF(F1958&lt;('d_시나리오'!$I$3-'d_시나리오'!$H$3)/('d_시나리오'!$J$3-'d_시나리오'!$H$3),'d_시나리오'!$H$3+SQRT(F1958*('d_시나리오'!$J$3-'d_시나리오'!$H$3)*('d_시나리오'!$I$3-'d_시나리오'!$H$3)),'d_시나리오'!$J$3-SQRT((1-F1958)*('d_시나리오'!$J$3-'d_시나리오'!$H$3)*('d_시나리오'!$J$3-'d_시나리오'!$I$3))))</f>
        <v/>
      </c>
      <c r="H1958">
        <f>RAND()</f>
        <v/>
      </c>
      <c r="I1958">
        <f>IF('d_시나리오'!$J$4='d_시나리오'!$H$4,'d_시나리오'!$I$4,IF(H1958&lt;('d_시나리오'!$I$4-'d_시나리오'!$H$4)/('d_시나리오'!$J$4-'d_시나리오'!$H$4),'d_시나리오'!$H$4+SQRT(H1958*('d_시나리오'!$J$4-'d_시나리오'!$H$4)*('d_시나리오'!$I$4-'d_시나리오'!$H$4)),'d_시나리오'!$J$4-SQRT((1-H1958)*('d_시나리오'!$J$4-'d_시나리오'!$H$4)*('d_시나리오'!$J$4-'d_시나리오'!$I$4))))</f>
        <v/>
      </c>
      <c r="J1958">
        <f>RAND()</f>
        <v/>
      </c>
      <c r="K1958">
        <f>IF('d_시나리오'!$J$5='d_시나리오'!$H$5,'d_시나리오'!$I$5,IF(J1958&lt;('d_시나리오'!$I$5-'d_시나리오'!$H$5)/('d_시나리오'!$J$5-'d_시나리오'!$H$5),'d_시나리오'!$H$5+SQRT(J1958*('d_시나리오'!$J$5-'d_시나리오'!$H$5)*('d_시나리오'!$I$5-'d_시나리오'!$H$5)),'d_시나리오'!$J$5-SQRT((1-J1958)*('d_시나리오'!$J$5-'d_시나리오'!$H$5)*('d_시나리오'!$J$5-'d_시나리오'!$I$5))))</f>
        <v/>
      </c>
      <c r="L1958">
        <f>RAND()</f>
        <v/>
      </c>
      <c r="M1958">
        <f>IF('d_시나리오'!$J$6='d_시나리오'!$H$6,'d_시나리오'!$I$6,IF(L1958&lt;('d_시나리오'!$I$6-'d_시나리오'!$H$6)/('d_시나리오'!$J$6-'d_시나리오'!$H$6),'d_시나리오'!$H$6+SQRT(L1958*('d_시나리오'!$J$6-'d_시나리오'!$H$6)*('d_시나리오'!$I$6-'d_시나리오'!$H$6)),'d_시나리오'!$J$6-SQRT((1-L1958)*('d_시나리오'!$J$6-'d_시나리오'!$H$6)*('d_시나리오'!$J$6-'d_시나리오'!$I$6))))</f>
        <v/>
      </c>
      <c r="N1958">
        <f>INDEX('d_분포'!$B$2:$B$57,RANDBETWEEN(1,56))</f>
        <v/>
      </c>
      <c r="O1958">
        <f>BETAINV(RAND(),5,5)</f>
        <v/>
      </c>
      <c r="P1958">
        <f>'d_고정'!$B$1*'6_기대효과'!$H$7*('d_시나리오'!$I$7/'d_고정'!$B$2)*B1958</f>
        <v/>
      </c>
      <c r="Q1958">
        <f>P1958*C1958</f>
        <v/>
      </c>
      <c r="R1958">
        <f>P1958*E1958</f>
        <v/>
      </c>
      <c r="S1958">
        <f>R1958*G1958</f>
        <v/>
      </c>
      <c r="T1958">
        <f>Q1958+S1958</f>
        <v/>
      </c>
      <c r="U1958">
        <f>(Q1958*D1958+S1958*I1958)*(1-O1958)</f>
        <v/>
      </c>
      <c r="V1958">
        <f>(R1958*K1958*N1958+'d_고정'!$B$3*('6_기대효과'!$H$7/8)*N1958*'d_고정'!$B$10*M1958*('6_기대효과'!$K$7/'d_고정'!$B$9))*(1-O1958)</f>
        <v/>
      </c>
      <c r="W1958">
        <f>(S1958*I1958+R1958*MAX(K1958-'d_고정'!$B$10*M1958*('6_기대효과'!$K$7/'d_고정'!$B$9),0)*N1958)*(1-O1958)</f>
        <v/>
      </c>
      <c r="X1958">
        <f>U1958+V1958</f>
        <v/>
      </c>
      <c r="Y1958">
        <f>U1958/('d_고정'!$B$5*'6_기대효과'!$H$7/8)/'d_고정'!$B$6</f>
        <v/>
      </c>
      <c r="Z1958">
        <f>U1958/('d_고정'!$B$8*'6_기대효과'!$H$7/8)</f>
        <v/>
      </c>
    </row>
    <row r="1959">
      <c r="A1959">
        <f>RAND()</f>
        <v/>
      </c>
      <c r="B1959">
        <f>IF('d_시나리오'!$J$2='d_시나리오'!$H$2,'d_시나리오'!$I$2,IF(A1959&lt;('d_시나리오'!$I$2-'d_시나리오'!$H$2)/('d_시나리오'!$J$2-'d_시나리오'!$H$2),'d_시나리오'!$H$2+SQRT(A1959*('d_시나리오'!$J$2-'d_시나리오'!$H$2)*('d_시나리오'!$I$2-'d_시나리오'!$H$2)),'d_시나리오'!$J$2-SQRT((1-A1959)*('d_시나리오'!$J$2-'d_시나리오'!$H$2)*('d_시나리오'!$J$2-'d_시나리오'!$I$2))))</f>
        <v/>
      </c>
      <c r="C1959">
        <f>BETAINV(RAND(),2,6)</f>
        <v/>
      </c>
      <c r="D1959">
        <f>INDEX('d_분포'!$A$2:$A$28,RANDBETWEEN(1,27))</f>
        <v/>
      </c>
      <c r="E1959">
        <f>INDEX('d_분포'!$C$2:$C$5,RANDBETWEEN(1,4))*(0.9+0.2*RAND())</f>
        <v/>
      </c>
      <c r="F1959">
        <f>RAND()</f>
        <v/>
      </c>
      <c r="G1959">
        <f>IF('d_시나리오'!$J$3='d_시나리오'!$H$3,'d_시나리오'!$I$3,IF(F1959&lt;('d_시나리오'!$I$3-'d_시나리오'!$H$3)/('d_시나리오'!$J$3-'d_시나리오'!$H$3),'d_시나리오'!$H$3+SQRT(F1959*('d_시나리오'!$J$3-'d_시나리오'!$H$3)*('d_시나리오'!$I$3-'d_시나리오'!$H$3)),'d_시나리오'!$J$3-SQRT((1-F1959)*('d_시나리오'!$J$3-'d_시나리오'!$H$3)*('d_시나리오'!$J$3-'d_시나리오'!$I$3))))</f>
        <v/>
      </c>
      <c r="H1959">
        <f>RAND()</f>
        <v/>
      </c>
      <c r="I1959">
        <f>IF('d_시나리오'!$J$4='d_시나리오'!$H$4,'d_시나리오'!$I$4,IF(H1959&lt;('d_시나리오'!$I$4-'d_시나리오'!$H$4)/('d_시나리오'!$J$4-'d_시나리오'!$H$4),'d_시나리오'!$H$4+SQRT(H1959*('d_시나리오'!$J$4-'d_시나리오'!$H$4)*('d_시나리오'!$I$4-'d_시나리오'!$H$4)),'d_시나리오'!$J$4-SQRT((1-H1959)*('d_시나리오'!$J$4-'d_시나리오'!$H$4)*('d_시나리오'!$J$4-'d_시나리오'!$I$4))))</f>
        <v/>
      </c>
      <c r="J1959">
        <f>RAND()</f>
        <v/>
      </c>
      <c r="K1959">
        <f>IF('d_시나리오'!$J$5='d_시나리오'!$H$5,'d_시나리오'!$I$5,IF(J1959&lt;('d_시나리오'!$I$5-'d_시나리오'!$H$5)/('d_시나리오'!$J$5-'d_시나리오'!$H$5),'d_시나리오'!$H$5+SQRT(J1959*('d_시나리오'!$J$5-'d_시나리오'!$H$5)*('d_시나리오'!$I$5-'d_시나리오'!$H$5)),'d_시나리오'!$J$5-SQRT((1-J1959)*('d_시나리오'!$J$5-'d_시나리오'!$H$5)*('d_시나리오'!$J$5-'d_시나리오'!$I$5))))</f>
        <v/>
      </c>
      <c r="L1959">
        <f>RAND()</f>
        <v/>
      </c>
      <c r="M1959">
        <f>IF('d_시나리오'!$J$6='d_시나리오'!$H$6,'d_시나리오'!$I$6,IF(L1959&lt;('d_시나리오'!$I$6-'d_시나리오'!$H$6)/('d_시나리오'!$J$6-'d_시나리오'!$H$6),'d_시나리오'!$H$6+SQRT(L1959*('d_시나리오'!$J$6-'d_시나리오'!$H$6)*('d_시나리오'!$I$6-'d_시나리오'!$H$6)),'d_시나리오'!$J$6-SQRT((1-L1959)*('d_시나리오'!$J$6-'d_시나리오'!$H$6)*('d_시나리오'!$J$6-'d_시나리오'!$I$6))))</f>
        <v/>
      </c>
      <c r="N1959">
        <f>INDEX('d_분포'!$B$2:$B$57,RANDBETWEEN(1,56))</f>
        <v/>
      </c>
      <c r="O1959">
        <f>BETAINV(RAND(),5,5)</f>
        <v/>
      </c>
      <c r="P1959">
        <f>'d_고정'!$B$1*'6_기대효과'!$H$7*('d_시나리오'!$I$7/'d_고정'!$B$2)*B1959</f>
        <v/>
      </c>
      <c r="Q1959">
        <f>P1959*C1959</f>
        <v/>
      </c>
      <c r="R1959">
        <f>P1959*E1959</f>
        <v/>
      </c>
      <c r="S1959">
        <f>R1959*G1959</f>
        <v/>
      </c>
      <c r="T1959">
        <f>Q1959+S1959</f>
        <v/>
      </c>
      <c r="U1959">
        <f>(Q1959*D1959+S1959*I1959)*(1-O1959)</f>
        <v/>
      </c>
      <c r="V1959">
        <f>(R1959*K1959*N1959+'d_고정'!$B$3*('6_기대효과'!$H$7/8)*N1959*'d_고정'!$B$10*M1959*('6_기대효과'!$K$7/'d_고정'!$B$9))*(1-O1959)</f>
        <v/>
      </c>
      <c r="W1959">
        <f>(S1959*I1959+R1959*MAX(K1959-'d_고정'!$B$10*M1959*('6_기대효과'!$K$7/'d_고정'!$B$9),0)*N1959)*(1-O1959)</f>
        <v/>
      </c>
      <c r="X1959">
        <f>U1959+V1959</f>
        <v/>
      </c>
      <c r="Y1959">
        <f>U1959/('d_고정'!$B$5*'6_기대효과'!$H$7/8)/'d_고정'!$B$6</f>
        <v/>
      </c>
      <c r="Z1959">
        <f>U1959/('d_고정'!$B$8*'6_기대효과'!$H$7/8)</f>
        <v/>
      </c>
    </row>
    <row r="1960">
      <c r="A1960">
        <f>RAND()</f>
        <v/>
      </c>
      <c r="B1960">
        <f>IF('d_시나리오'!$J$2='d_시나리오'!$H$2,'d_시나리오'!$I$2,IF(A1960&lt;('d_시나리오'!$I$2-'d_시나리오'!$H$2)/('d_시나리오'!$J$2-'d_시나리오'!$H$2),'d_시나리오'!$H$2+SQRT(A1960*('d_시나리오'!$J$2-'d_시나리오'!$H$2)*('d_시나리오'!$I$2-'d_시나리오'!$H$2)),'d_시나리오'!$J$2-SQRT((1-A1960)*('d_시나리오'!$J$2-'d_시나리오'!$H$2)*('d_시나리오'!$J$2-'d_시나리오'!$I$2))))</f>
        <v/>
      </c>
      <c r="C1960">
        <f>BETAINV(RAND(),2,6)</f>
        <v/>
      </c>
      <c r="D1960">
        <f>INDEX('d_분포'!$A$2:$A$28,RANDBETWEEN(1,27))</f>
        <v/>
      </c>
      <c r="E1960">
        <f>INDEX('d_분포'!$C$2:$C$5,RANDBETWEEN(1,4))*(0.9+0.2*RAND())</f>
        <v/>
      </c>
      <c r="F1960">
        <f>RAND()</f>
        <v/>
      </c>
      <c r="G1960">
        <f>IF('d_시나리오'!$J$3='d_시나리오'!$H$3,'d_시나리오'!$I$3,IF(F1960&lt;('d_시나리오'!$I$3-'d_시나리오'!$H$3)/('d_시나리오'!$J$3-'d_시나리오'!$H$3),'d_시나리오'!$H$3+SQRT(F1960*('d_시나리오'!$J$3-'d_시나리오'!$H$3)*('d_시나리오'!$I$3-'d_시나리오'!$H$3)),'d_시나리오'!$J$3-SQRT((1-F1960)*('d_시나리오'!$J$3-'d_시나리오'!$H$3)*('d_시나리오'!$J$3-'d_시나리오'!$I$3))))</f>
        <v/>
      </c>
      <c r="H1960">
        <f>RAND()</f>
        <v/>
      </c>
      <c r="I1960">
        <f>IF('d_시나리오'!$J$4='d_시나리오'!$H$4,'d_시나리오'!$I$4,IF(H1960&lt;('d_시나리오'!$I$4-'d_시나리오'!$H$4)/('d_시나리오'!$J$4-'d_시나리오'!$H$4),'d_시나리오'!$H$4+SQRT(H1960*('d_시나리오'!$J$4-'d_시나리오'!$H$4)*('d_시나리오'!$I$4-'d_시나리오'!$H$4)),'d_시나리오'!$J$4-SQRT((1-H1960)*('d_시나리오'!$J$4-'d_시나리오'!$H$4)*('d_시나리오'!$J$4-'d_시나리오'!$I$4))))</f>
        <v/>
      </c>
      <c r="J1960">
        <f>RAND()</f>
        <v/>
      </c>
      <c r="K1960">
        <f>IF('d_시나리오'!$J$5='d_시나리오'!$H$5,'d_시나리오'!$I$5,IF(J1960&lt;('d_시나리오'!$I$5-'d_시나리오'!$H$5)/('d_시나리오'!$J$5-'d_시나리오'!$H$5),'d_시나리오'!$H$5+SQRT(J1960*('d_시나리오'!$J$5-'d_시나리오'!$H$5)*('d_시나리오'!$I$5-'d_시나리오'!$H$5)),'d_시나리오'!$J$5-SQRT((1-J1960)*('d_시나리오'!$J$5-'d_시나리오'!$H$5)*('d_시나리오'!$J$5-'d_시나리오'!$I$5))))</f>
        <v/>
      </c>
      <c r="L1960">
        <f>RAND()</f>
        <v/>
      </c>
      <c r="M1960">
        <f>IF('d_시나리오'!$J$6='d_시나리오'!$H$6,'d_시나리오'!$I$6,IF(L1960&lt;('d_시나리오'!$I$6-'d_시나리오'!$H$6)/('d_시나리오'!$J$6-'d_시나리오'!$H$6),'d_시나리오'!$H$6+SQRT(L1960*('d_시나리오'!$J$6-'d_시나리오'!$H$6)*('d_시나리오'!$I$6-'d_시나리오'!$H$6)),'d_시나리오'!$J$6-SQRT((1-L1960)*('d_시나리오'!$J$6-'d_시나리오'!$H$6)*('d_시나리오'!$J$6-'d_시나리오'!$I$6))))</f>
        <v/>
      </c>
      <c r="N1960">
        <f>INDEX('d_분포'!$B$2:$B$57,RANDBETWEEN(1,56))</f>
        <v/>
      </c>
      <c r="O1960">
        <f>BETAINV(RAND(),5,5)</f>
        <v/>
      </c>
      <c r="P1960">
        <f>'d_고정'!$B$1*'6_기대효과'!$H$7*('d_시나리오'!$I$7/'d_고정'!$B$2)*B1960</f>
        <v/>
      </c>
      <c r="Q1960">
        <f>P1960*C1960</f>
        <v/>
      </c>
      <c r="R1960">
        <f>P1960*E1960</f>
        <v/>
      </c>
      <c r="S1960">
        <f>R1960*G1960</f>
        <v/>
      </c>
      <c r="T1960">
        <f>Q1960+S1960</f>
        <v/>
      </c>
      <c r="U1960">
        <f>(Q1960*D1960+S1960*I1960)*(1-O1960)</f>
        <v/>
      </c>
      <c r="V1960">
        <f>(R1960*K1960*N1960+'d_고정'!$B$3*('6_기대효과'!$H$7/8)*N1960*'d_고정'!$B$10*M1960*('6_기대효과'!$K$7/'d_고정'!$B$9))*(1-O1960)</f>
        <v/>
      </c>
      <c r="W1960">
        <f>(S1960*I1960+R1960*MAX(K1960-'d_고정'!$B$10*M1960*('6_기대효과'!$K$7/'d_고정'!$B$9),0)*N1960)*(1-O1960)</f>
        <v/>
      </c>
      <c r="X1960">
        <f>U1960+V1960</f>
        <v/>
      </c>
      <c r="Y1960">
        <f>U1960/('d_고정'!$B$5*'6_기대효과'!$H$7/8)/'d_고정'!$B$6</f>
        <v/>
      </c>
      <c r="Z1960">
        <f>U1960/('d_고정'!$B$8*'6_기대효과'!$H$7/8)</f>
        <v/>
      </c>
    </row>
    <row r="1961">
      <c r="A1961">
        <f>RAND()</f>
        <v/>
      </c>
      <c r="B1961">
        <f>IF('d_시나리오'!$J$2='d_시나리오'!$H$2,'d_시나리오'!$I$2,IF(A1961&lt;('d_시나리오'!$I$2-'d_시나리오'!$H$2)/('d_시나리오'!$J$2-'d_시나리오'!$H$2),'d_시나리오'!$H$2+SQRT(A1961*('d_시나리오'!$J$2-'d_시나리오'!$H$2)*('d_시나리오'!$I$2-'d_시나리오'!$H$2)),'d_시나리오'!$J$2-SQRT((1-A1961)*('d_시나리오'!$J$2-'d_시나리오'!$H$2)*('d_시나리오'!$J$2-'d_시나리오'!$I$2))))</f>
        <v/>
      </c>
      <c r="C1961">
        <f>BETAINV(RAND(),2,6)</f>
        <v/>
      </c>
      <c r="D1961">
        <f>INDEX('d_분포'!$A$2:$A$28,RANDBETWEEN(1,27))</f>
        <v/>
      </c>
      <c r="E1961">
        <f>INDEX('d_분포'!$C$2:$C$5,RANDBETWEEN(1,4))*(0.9+0.2*RAND())</f>
        <v/>
      </c>
      <c r="F1961">
        <f>RAND()</f>
        <v/>
      </c>
      <c r="G1961">
        <f>IF('d_시나리오'!$J$3='d_시나리오'!$H$3,'d_시나리오'!$I$3,IF(F1961&lt;('d_시나리오'!$I$3-'d_시나리오'!$H$3)/('d_시나리오'!$J$3-'d_시나리오'!$H$3),'d_시나리오'!$H$3+SQRT(F1961*('d_시나리오'!$J$3-'d_시나리오'!$H$3)*('d_시나리오'!$I$3-'d_시나리오'!$H$3)),'d_시나리오'!$J$3-SQRT((1-F1961)*('d_시나리오'!$J$3-'d_시나리오'!$H$3)*('d_시나리오'!$J$3-'d_시나리오'!$I$3))))</f>
        <v/>
      </c>
      <c r="H1961">
        <f>RAND()</f>
        <v/>
      </c>
      <c r="I1961">
        <f>IF('d_시나리오'!$J$4='d_시나리오'!$H$4,'d_시나리오'!$I$4,IF(H1961&lt;('d_시나리오'!$I$4-'d_시나리오'!$H$4)/('d_시나리오'!$J$4-'d_시나리오'!$H$4),'d_시나리오'!$H$4+SQRT(H1961*('d_시나리오'!$J$4-'d_시나리오'!$H$4)*('d_시나리오'!$I$4-'d_시나리오'!$H$4)),'d_시나리오'!$J$4-SQRT((1-H1961)*('d_시나리오'!$J$4-'d_시나리오'!$H$4)*('d_시나리오'!$J$4-'d_시나리오'!$I$4))))</f>
        <v/>
      </c>
      <c r="J1961">
        <f>RAND()</f>
        <v/>
      </c>
      <c r="K1961">
        <f>IF('d_시나리오'!$J$5='d_시나리오'!$H$5,'d_시나리오'!$I$5,IF(J1961&lt;('d_시나리오'!$I$5-'d_시나리오'!$H$5)/('d_시나리오'!$J$5-'d_시나리오'!$H$5),'d_시나리오'!$H$5+SQRT(J1961*('d_시나리오'!$J$5-'d_시나리오'!$H$5)*('d_시나리오'!$I$5-'d_시나리오'!$H$5)),'d_시나리오'!$J$5-SQRT((1-J1961)*('d_시나리오'!$J$5-'d_시나리오'!$H$5)*('d_시나리오'!$J$5-'d_시나리오'!$I$5))))</f>
        <v/>
      </c>
      <c r="L1961">
        <f>RAND()</f>
        <v/>
      </c>
      <c r="M1961">
        <f>IF('d_시나리오'!$J$6='d_시나리오'!$H$6,'d_시나리오'!$I$6,IF(L1961&lt;('d_시나리오'!$I$6-'d_시나리오'!$H$6)/('d_시나리오'!$J$6-'d_시나리오'!$H$6),'d_시나리오'!$H$6+SQRT(L1961*('d_시나리오'!$J$6-'d_시나리오'!$H$6)*('d_시나리오'!$I$6-'d_시나리오'!$H$6)),'d_시나리오'!$J$6-SQRT((1-L1961)*('d_시나리오'!$J$6-'d_시나리오'!$H$6)*('d_시나리오'!$J$6-'d_시나리오'!$I$6))))</f>
        <v/>
      </c>
      <c r="N1961">
        <f>INDEX('d_분포'!$B$2:$B$57,RANDBETWEEN(1,56))</f>
        <v/>
      </c>
      <c r="O1961">
        <f>BETAINV(RAND(),5,5)</f>
        <v/>
      </c>
      <c r="P1961">
        <f>'d_고정'!$B$1*'6_기대효과'!$H$7*('d_시나리오'!$I$7/'d_고정'!$B$2)*B1961</f>
        <v/>
      </c>
      <c r="Q1961">
        <f>P1961*C1961</f>
        <v/>
      </c>
      <c r="R1961">
        <f>P1961*E1961</f>
        <v/>
      </c>
      <c r="S1961">
        <f>R1961*G1961</f>
        <v/>
      </c>
      <c r="T1961">
        <f>Q1961+S1961</f>
        <v/>
      </c>
      <c r="U1961">
        <f>(Q1961*D1961+S1961*I1961)*(1-O1961)</f>
        <v/>
      </c>
      <c r="V1961">
        <f>(R1961*K1961*N1961+'d_고정'!$B$3*('6_기대효과'!$H$7/8)*N1961*'d_고정'!$B$10*M1961*('6_기대효과'!$K$7/'d_고정'!$B$9))*(1-O1961)</f>
        <v/>
      </c>
      <c r="W1961">
        <f>(S1961*I1961+R1961*MAX(K1961-'d_고정'!$B$10*M1961*('6_기대효과'!$K$7/'d_고정'!$B$9),0)*N1961)*(1-O1961)</f>
        <v/>
      </c>
      <c r="X1961">
        <f>U1961+V1961</f>
        <v/>
      </c>
      <c r="Y1961">
        <f>U1961/('d_고정'!$B$5*'6_기대효과'!$H$7/8)/'d_고정'!$B$6</f>
        <v/>
      </c>
      <c r="Z1961">
        <f>U1961/('d_고정'!$B$8*'6_기대효과'!$H$7/8)</f>
        <v/>
      </c>
    </row>
    <row r="1962">
      <c r="A1962">
        <f>RAND()</f>
        <v/>
      </c>
      <c r="B1962">
        <f>IF('d_시나리오'!$J$2='d_시나리오'!$H$2,'d_시나리오'!$I$2,IF(A1962&lt;('d_시나리오'!$I$2-'d_시나리오'!$H$2)/('d_시나리오'!$J$2-'d_시나리오'!$H$2),'d_시나리오'!$H$2+SQRT(A1962*('d_시나리오'!$J$2-'d_시나리오'!$H$2)*('d_시나리오'!$I$2-'d_시나리오'!$H$2)),'d_시나리오'!$J$2-SQRT((1-A1962)*('d_시나리오'!$J$2-'d_시나리오'!$H$2)*('d_시나리오'!$J$2-'d_시나리오'!$I$2))))</f>
        <v/>
      </c>
      <c r="C1962">
        <f>BETAINV(RAND(),2,6)</f>
        <v/>
      </c>
      <c r="D1962">
        <f>INDEX('d_분포'!$A$2:$A$28,RANDBETWEEN(1,27))</f>
        <v/>
      </c>
      <c r="E1962">
        <f>INDEX('d_분포'!$C$2:$C$5,RANDBETWEEN(1,4))*(0.9+0.2*RAND())</f>
        <v/>
      </c>
      <c r="F1962">
        <f>RAND()</f>
        <v/>
      </c>
      <c r="G1962">
        <f>IF('d_시나리오'!$J$3='d_시나리오'!$H$3,'d_시나리오'!$I$3,IF(F1962&lt;('d_시나리오'!$I$3-'d_시나리오'!$H$3)/('d_시나리오'!$J$3-'d_시나리오'!$H$3),'d_시나리오'!$H$3+SQRT(F1962*('d_시나리오'!$J$3-'d_시나리오'!$H$3)*('d_시나리오'!$I$3-'d_시나리오'!$H$3)),'d_시나리오'!$J$3-SQRT((1-F1962)*('d_시나리오'!$J$3-'d_시나리오'!$H$3)*('d_시나리오'!$J$3-'d_시나리오'!$I$3))))</f>
        <v/>
      </c>
      <c r="H1962">
        <f>RAND()</f>
        <v/>
      </c>
      <c r="I1962">
        <f>IF('d_시나리오'!$J$4='d_시나리오'!$H$4,'d_시나리오'!$I$4,IF(H1962&lt;('d_시나리오'!$I$4-'d_시나리오'!$H$4)/('d_시나리오'!$J$4-'d_시나리오'!$H$4),'d_시나리오'!$H$4+SQRT(H1962*('d_시나리오'!$J$4-'d_시나리오'!$H$4)*('d_시나리오'!$I$4-'d_시나리오'!$H$4)),'d_시나리오'!$J$4-SQRT((1-H1962)*('d_시나리오'!$J$4-'d_시나리오'!$H$4)*('d_시나리오'!$J$4-'d_시나리오'!$I$4))))</f>
        <v/>
      </c>
      <c r="J1962">
        <f>RAND()</f>
        <v/>
      </c>
      <c r="K1962">
        <f>IF('d_시나리오'!$J$5='d_시나리오'!$H$5,'d_시나리오'!$I$5,IF(J1962&lt;('d_시나리오'!$I$5-'d_시나리오'!$H$5)/('d_시나리오'!$J$5-'d_시나리오'!$H$5),'d_시나리오'!$H$5+SQRT(J1962*('d_시나리오'!$J$5-'d_시나리오'!$H$5)*('d_시나리오'!$I$5-'d_시나리오'!$H$5)),'d_시나리오'!$J$5-SQRT((1-J1962)*('d_시나리오'!$J$5-'d_시나리오'!$H$5)*('d_시나리오'!$J$5-'d_시나리오'!$I$5))))</f>
        <v/>
      </c>
      <c r="L1962">
        <f>RAND()</f>
        <v/>
      </c>
      <c r="M1962">
        <f>IF('d_시나리오'!$J$6='d_시나리오'!$H$6,'d_시나리오'!$I$6,IF(L1962&lt;('d_시나리오'!$I$6-'d_시나리오'!$H$6)/('d_시나리오'!$J$6-'d_시나리오'!$H$6),'d_시나리오'!$H$6+SQRT(L1962*('d_시나리오'!$J$6-'d_시나리오'!$H$6)*('d_시나리오'!$I$6-'d_시나리오'!$H$6)),'d_시나리오'!$J$6-SQRT((1-L1962)*('d_시나리오'!$J$6-'d_시나리오'!$H$6)*('d_시나리오'!$J$6-'d_시나리오'!$I$6))))</f>
        <v/>
      </c>
      <c r="N1962">
        <f>INDEX('d_분포'!$B$2:$B$57,RANDBETWEEN(1,56))</f>
        <v/>
      </c>
      <c r="O1962">
        <f>BETAINV(RAND(),5,5)</f>
        <v/>
      </c>
      <c r="P1962">
        <f>'d_고정'!$B$1*'6_기대효과'!$H$7*('d_시나리오'!$I$7/'d_고정'!$B$2)*B1962</f>
        <v/>
      </c>
      <c r="Q1962">
        <f>P1962*C1962</f>
        <v/>
      </c>
      <c r="R1962">
        <f>P1962*E1962</f>
        <v/>
      </c>
      <c r="S1962">
        <f>R1962*G1962</f>
        <v/>
      </c>
      <c r="T1962">
        <f>Q1962+S1962</f>
        <v/>
      </c>
      <c r="U1962">
        <f>(Q1962*D1962+S1962*I1962)*(1-O1962)</f>
        <v/>
      </c>
      <c r="V1962">
        <f>(R1962*K1962*N1962+'d_고정'!$B$3*('6_기대효과'!$H$7/8)*N1962*'d_고정'!$B$10*M1962*('6_기대효과'!$K$7/'d_고정'!$B$9))*(1-O1962)</f>
        <v/>
      </c>
      <c r="W1962">
        <f>(S1962*I1962+R1962*MAX(K1962-'d_고정'!$B$10*M1962*('6_기대효과'!$K$7/'d_고정'!$B$9),0)*N1962)*(1-O1962)</f>
        <v/>
      </c>
      <c r="X1962">
        <f>U1962+V1962</f>
        <v/>
      </c>
      <c r="Y1962">
        <f>U1962/('d_고정'!$B$5*'6_기대효과'!$H$7/8)/'d_고정'!$B$6</f>
        <v/>
      </c>
      <c r="Z1962">
        <f>U1962/('d_고정'!$B$8*'6_기대효과'!$H$7/8)</f>
        <v/>
      </c>
    </row>
    <row r="1963">
      <c r="A1963">
        <f>RAND()</f>
        <v/>
      </c>
      <c r="B1963">
        <f>IF('d_시나리오'!$J$2='d_시나리오'!$H$2,'d_시나리오'!$I$2,IF(A1963&lt;('d_시나리오'!$I$2-'d_시나리오'!$H$2)/('d_시나리오'!$J$2-'d_시나리오'!$H$2),'d_시나리오'!$H$2+SQRT(A1963*('d_시나리오'!$J$2-'d_시나리오'!$H$2)*('d_시나리오'!$I$2-'d_시나리오'!$H$2)),'d_시나리오'!$J$2-SQRT((1-A1963)*('d_시나리오'!$J$2-'d_시나리오'!$H$2)*('d_시나리오'!$J$2-'d_시나리오'!$I$2))))</f>
        <v/>
      </c>
      <c r="C1963">
        <f>BETAINV(RAND(),2,6)</f>
        <v/>
      </c>
      <c r="D1963">
        <f>INDEX('d_분포'!$A$2:$A$28,RANDBETWEEN(1,27))</f>
        <v/>
      </c>
      <c r="E1963">
        <f>INDEX('d_분포'!$C$2:$C$5,RANDBETWEEN(1,4))*(0.9+0.2*RAND())</f>
        <v/>
      </c>
      <c r="F1963">
        <f>RAND()</f>
        <v/>
      </c>
      <c r="G1963">
        <f>IF('d_시나리오'!$J$3='d_시나리오'!$H$3,'d_시나리오'!$I$3,IF(F1963&lt;('d_시나리오'!$I$3-'d_시나리오'!$H$3)/('d_시나리오'!$J$3-'d_시나리오'!$H$3),'d_시나리오'!$H$3+SQRT(F1963*('d_시나리오'!$J$3-'d_시나리오'!$H$3)*('d_시나리오'!$I$3-'d_시나리오'!$H$3)),'d_시나리오'!$J$3-SQRT((1-F1963)*('d_시나리오'!$J$3-'d_시나리오'!$H$3)*('d_시나리오'!$J$3-'d_시나리오'!$I$3))))</f>
        <v/>
      </c>
      <c r="H1963">
        <f>RAND()</f>
        <v/>
      </c>
      <c r="I1963">
        <f>IF('d_시나리오'!$J$4='d_시나리오'!$H$4,'d_시나리오'!$I$4,IF(H1963&lt;('d_시나리오'!$I$4-'d_시나리오'!$H$4)/('d_시나리오'!$J$4-'d_시나리오'!$H$4),'d_시나리오'!$H$4+SQRT(H1963*('d_시나리오'!$J$4-'d_시나리오'!$H$4)*('d_시나리오'!$I$4-'d_시나리오'!$H$4)),'d_시나리오'!$J$4-SQRT((1-H1963)*('d_시나리오'!$J$4-'d_시나리오'!$H$4)*('d_시나리오'!$J$4-'d_시나리오'!$I$4))))</f>
        <v/>
      </c>
      <c r="J1963">
        <f>RAND()</f>
        <v/>
      </c>
      <c r="K1963">
        <f>IF('d_시나리오'!$J$5='d_시나리오'!$H$5,'d_시나리오'!$I$5,IF(J1963&lt;('d_시나리오'!$I$5-'d_시나리오'!$H$5)/('d_시나리오'!$J$5-'d_시나리오'!$H$5),'d_시나리오'!$H$5+SQRT(J1963*('d_시나리오'!$J$5-'d_시나리오'!$H$5)*('d_시나리오'!$I$5-'d_시나리오'!$H$5)),'d_시나리오'!$J$5-SQRT((1-J1963)*('d_시나리오'!$J$5-'d_시나리오'!$H$5)*('d_시나리오'!$J$5-'d_시나리오'!$I$5))))</f>
        <v/>
      </c>
      <c r="L1963">
        <f>RAND()</f>
        <v/>
      </c>
      <c r="M1963">
        <f>IF('d_시나리오'!$J$6='d_시나리오'!$H$6,'d_시나리오'!$I$6,IF(L1963&lt;('d_시나리오'!$I$6-'d_시나리오'!$H$6)/('d_시나리오'!$J$6-'d_시나리오'!$H$6),'d_시나리오'!$H$6+SQRT(L1963*('d_시나리오'!$J$6-'d_시나리오'!$H$6)*('d_시나리오'!$I$6-'d_시나리오'!$H$6)),'d_시나리오'!$J$6-SQRT((1-L1963)*('d_시나리오'!$J$6-'d_시나리오'!$H$6)*('d_시나리오'!$J$6-'d_시나리오'!$I$6))))</f>
        <v/>
      </c>
      <c r="N1963">
        <f>INDEX('d_분포'!$B$2:$B$57,RANDBETWEEN(1,56))</f>
        <v/>
      </c>
      <c r="O1963">
        <f>BETAINV(RAND(),5,5)</f>
        <v/>
      </c>
      <c r="P1963">
        <f>'d_고정'!$B$1*'6_기대효과'!$H$7*('d_시나리오'!$I$7/'d_고정'!$B$2)*B1963</f>
        <v/>
      </c>
      <c r="Q1963">
        <f>P1963*C1963</f>
        <v/>
      </c>
      <c r="R1963">
        <f>P1963*E1963</f>
        <v/>
      </c>
      <c r="S1963">
        <f>R1963*G1963</f>
        <v/>
      </c>
      <c r="T1963">
        <f>Q1963+S1963</f>
        <v/>
      </c>
      <c r="U1963">
        <f>(Q1963*D1963+S1963*I1963)*(1-O1963)</f>
        <v/>
      </c>
      <c r="V1963">
        <f>(R1963*K1963*N1963+'d_고정'!$B$3*('6_기대효과'!$H$7/8)*N1963*'d_고정'!$B$10*M1963*('6_기대효과'!$K$7/'d_고정'!$B$9))*(1-O1963)</f>
        <v/>
      </c>
      <c r="W1963">
        <f>(S1963*I1963+R1963*MAX(K1963-'d_고정'!$B$10*M1963*('6_기대효과'!$K$7/'d_고정'!$B$9),0)*N1963)*(1-O1963)</f>
        <v/>
      </c>
      <c r="X1963">
        <f>U1963+V1963</f>
        <v/>
      </c>
      <c r="Y1963">
        <f>U1963/('d_고정'!$B$5*'6_기대효과'!$H$7/8)/'d_고정'!$B$6</f>
        <v/>
      </c>
      <c r="Z1963">
        <f>U1963/('d_고정'!$B$8*'6_기대효과'!$H$7/8)</f>
        <v/>
      </c>
    </row>
    <row r="1964">
      <c r="A1964">
        <f>RAND()</f>
        <v/>
      </c>
      <c r="B1964">
        <f>IF('d_시나리오'!$J$2='d_시나리오'!$H$2,'d_시나리오'!$I$2,IF(A1964&lt;('d_시나리오'!$I$2-'d_시나리오'!$H$2)/('d_시나리오'!$J$2-'d_시나리오'!$H$2),'d_시나리오'!$H$2+SQRT(A1964*('d_시나리오'!$J$2-'d_시나리오'!$H$2)*('d_시나리오'!$I$2-'d_시나리오'!$H$2)),'d_시나리오'!$J$2-SQRT((1-A1964)*('d_시나리오'!$J$2-'d_시나리오'!$H$2)*('d_시나리오'!$J$2-'d_시나리오'!$I$2))))</f>
        <v/>
      </c>
      <c r="C1964">
        <f>BETAINV(RAND(),2,6)</f>
        <v/>
      </c>
      <c r="D1964">
        <f>INDEX('d_분포'!$A$2:$A$28,RANDBETWEEN(1,27))</f>
        <v/>
      </c>
      <c r="E1964">
        <f>INDEX('d_분포'!$C$2:$C$5,RANDBETWEEN(1,4))*(0.9+0.2*RAND())</f>
        <v/>
      </c>
      <c r="F1964">
        <f>RAND()</f>
        <v/>
      </c>
      <c r="G1964">
        <f>IF('d_시나리오'!$J$3='d_시나리오'!$H$3,'d_시나리오'!$I$3,IF(F1964&lt;('d_시나리오'!$I$3-'d_시나리오'!$H$3)/('d_시나리오'!$J$3-'d_시나리오'!$H$3),'d_시나리오'!$H$3+SQRT(F1964*('d_시나리오'!$J$3-'d_시나리오'!$H$3)*('d_시나리오'!$I$3-'d_시나리오'!$H$3)),'d_시나리오'!$J$3-SQRT((1-F1964)*('d_시나리오'!$J$3-'d_시나리오'!$H$3)*('d_시나리오'!$J$3-'d_시나리오'!$I$3))))</f>
        <v/>
      </c>
      <c r="H1964">
        <f>RAND()</f>
        <v/>
      </c>
      <c r="I1964">
        <f>IF('d_시나리오'!$J$4='d_시나리오'!$H$4,'d_시나리오'!$I$4,IF(H1964&lt;('d_시나리오'!$I$4-'d_시나리오'!$H$4)/('d_시나리오'!$J$4-'d_시나리오'!$H$4),'d_시나리오'!$H$4+SQRT(H1964*('d_시나리오'!$J$4-'d_시나리오'!$H$4)*('d_시나리오'!$I$4-'d_시나리오'!$H$4)),'d_시나리오'!$J$4-SQRT((1-H1964)*('d_시나리오'!$J$4-'d_시나리오'!$H$4)*('d_시나리오'!$J$4-'d_시나리오'!$I$4))))</f>
        <v/>
      </c>
      <c r="J1964">
        <f>RAND()</f>
        <v/>
      </c>
      <c r="K1964">
        <f>IF('d_시나리오'!$J$5='d_시나리오'!$H$5,'d_시나리오'!$I$5,IF(J1964&lt;('d_시나리오'!$I$5-'d_시나리오'!$H$5)/('d_시나리오'!$J$5-'d_시나리오'!$H$5),'d_시나리오'!$H$5+SQRT(J1964*('d_시나리오'!$J$5-'d_시나리오'!$H$5)*('d_시나리오'!$I$5-'d_시나리오'!$H$5)),'d_시나리오'!$J$5-SQRT((1-J1964)*('d_시나리오'!$J$5-'d_시나리오'!$H$5)*('d_시나리오'!$J$5-'d_시나리오'!$I$5))))</f>
        <v/>
      </c>
      <c r="L1964">
        <f>RAND()</f>
        <v/>
      </c>
      <c r="M1964">
        <f>IF('d_시나리오'!$J$6='d_시나리오'!$H$6,'d_시나리오'!$I$6,IF(L1964&lt;('d_시나리오'!$I$6-'d_시나리오'!$H$6)/('d_시나리오'!$J$6-'d_시나리오'!$H$6),'d_시나리오'!$H$6+SQRT(L1964*('d_시나리오'!$J$6-'d_시나리오'!$H$6)*('d_시나리오'!$I$6-'d_시나리오'!$H$6)),'d_시나리오'!$J$6-SQRT((1-L1964)*('d_시나리오'!$J$6-'d_시나리오'!$H$6)*('d_시나리오'!$J$6-'d_시나리오'!$I$6))))</f>
        <v/>
      </c>
      <c r="N1964">
        <f>INDEX('d_분포'!$B$2:$B$57,RANDBETWEEN(1,56))</f>
        <v/>
      </c>
      <c r="O1964">
        <f>BETAINV(RAND(),5,5)</f>
        <v/>
      </c>
      <c r="P1964">
        <f>'d_고정'!$B$1*'6_기대효과'!$H$7*('d_시나리오'!$I$7/'d_고정'!$B$2)*B1964</f>
        <v/>
      </c>
      <c r="Q1964">
        <f>P1964*C1964</f>
        <v/>
      </c>
      <c r="R1964">
        <f>P1964*E1964</f>
        <v/>
      </c>
      <c r="S1964">
        <f>R1964*G1964</f>
        <v/>
      </c>
      <c r="T1964">
        <f>Q1964+S1964</f>
        <v/>
      </c>
      <c r="U1964">
        <f>(Q1964*D1964+S1964*I1964)*(1-O1964)</f>
        <v/>
      </c>
      <c r="V1964">
        <f>(R1964*K1964*N1964+'d_고정'!$B$3*('6_기대효과'!$H$7/8)*N1964*'d_고정'!$B$10*M1964*('6_기대효과'!$K$7/'d_고정'!$B$9))*(1-O1964)</f>
        <v/>
      </c>
      <c r="W1964">
        <f>(S1964*I1964+R1964*MAX(K1964-'d_고정'!$B$10*M1964*('6_기대효과'!$K$7/'d_고정'!$B$9),0)*N1964)*(1-O1964)</f>
        <v/>
      </c>
      <c r="X1964">
        <f>U1964+V1964</f>
        <v/>
      </c>
      <c r="Y1964">
        <f>U1964/('d_고정'!$B$5*'6_기대효과'!$H$7/8)/'d_고정'!$B$6</f>
        <v/>
      </c>
      <c r="Z1964">
        <f>U1964/('d_고정'!$B$8*'6_기대효과'!$H$7/8)</f>
        <v/>
      </c>
    </row>
    <row r="1965">
      <c r="A1965">
        <f>RAND()</f>
        <v/>
      </c>
      <c r="B1965">
        <f>IF('d_시나리오'!$J$2='d_시나리오'!$H$2,'d_시나리오'!$I$2,IF(A1965&lt;('d_시나리오'!$I$2-'d_시나리오'!$H$2)/('d_시나리오'!$J$2-'d_시나리오'!$H$2),'d_시나리오'!$H$2+SQRT(A1965*('d_시나리오'!$J$2-'d_시나리오'!$H$2)*('d_시나리오'!$I$2-'d_시나리오'!$H$2)),'d_시나리오'!$J$2-SQRT((1-A1965)*('d_시나리오'!$J$2-'d_시나리오'!$H$2)*('d_시나리오'!$J$2-'d_시나리오'!$I$2))))</f>
        <v/>
      </c>
      <c r="C1965">
        <f>BETAINV(RAND(),2,6)</f>
        <v/>
      </c>
      <c r="D1965">
        <f>INDEX('d_분포'!$A$2:$A$28,RANDBETWEEN(1,27))</f>
        <v/>
      </c>
      <c r="E1965">
        <f>INDEX('d_분포'!$C$2:$C$5,RANDBETWEEN(1,4))*(0.9+0.2*RAND())</f>
        <v/>
      </c>
      <c r="F1965">
        <f>RAND()</f>
        <v/>
      </c>
      <c r="G1965">
        <f>IF('d_시나리오'!$J$3='d_시나리오'!$H$3,'d_시나리오'!$I$3,IF(F1965&lt;('d_시나리오'!$I$3-'d_시나리오'!$H$3)/('d_시나리오'!$J$3-'d_시나리오'!$H$3),'d_시나리오'!$H$3+SQRT(F1965*('d_시나리오'!$J$3-'d_시나리오'!$H$3)*('d_시나리오'!$I$3-'d_시나리오'!$H$3)),'d_시나리오'!$J$3-SQRT((1-F1965)*('d_시나리오'!$J$3-'d_시나리오'!$H$3)*('d_시나리오'!$J$3-'d_시나리오'!$I$3))))</f>
        <v/>
      </c>
      <c r="H1965">
        <f>RAND()</f>
        <v/>
      </c>
      <c r="I1965">
        <f>IF('d_시나리오'!$J$4='d_시나리오'!$H$4,'d_시나리오'!$I$4,IF(H1965&lt;('d_시나리오'!$I$4-'d_시나리오'!$H$4)/('d_시나리오'!$J$4-'d_시나리오'!$H$4),'d_시나리오'!$H$4+SQRT(H1965*('d_시나리오'!$J$4-'d_시나리오'!$H$4)*('d_시나리오'!$I$4-'d_시나리오'!$H$4)),'d_시나리오'!$J$4-SQRT((1-H1965)*('d_시나리오'!$J$4-'d_시나리오'!$H$4)*('d_시나리오'!$J$4-'d_시나리오'!$I$4))))</f>
        <v/>
      </c>
      <c r="J1965">
        <f>RAND()</f>
        <v/>
      </c>
      <c r="K1965">
        <f>IF('d_시나리오'!$J$5='d_시나리오'!$H$5,'d_시나리오'!$I$5,IF(J1965&lt;('d_시나리오'!$I$5-'d_시나리오'!$H$5)/('d_시나리오'!$J$5-'d_시나리오'!$H$5),'d_시나리오'!$H$5+SQRT(J1965*('d_시나리오'!$J$5-'d_시나리오'!$H$5)*('d_시나리오'!$I$5-'d_시나리오'!$H$5)),'d_시나리오'!$J$5-SQRT((1-J1965)*('d_시나리오'!$J$5-'d_시나리오'!$H$5)*('d_시나리오'!$J$5-'d_시나리오'!$I$5))))</f>
        <v/>
      </c>
      <c r="L1965">
        <f>RAND()</f>
        <v/>
      </c>
      <c r="M1965">
        <f>IF('d_시나리오'!$J$6='d_시나리오'!$H$6,'d_시나리오'!$I$6,IF(L1965&lt;('d_시나리오'!$I$6-'d_시나리오'!$H$6)/('d_시나리오'!$J$6-'d_시나리오'!$H$6),'d_시나리오'!$H$6+SQRT(L1965*('d_시나리오'!$J$6-'d_시나리오'!$H$6)*('d_시나리오'!$I$6-'d_시나리오'!$H$6)),'d_시나리오'!$J$6-SQRT((1-L1965)*('d_시나리오'!$J$6-'d_시나리오'!$H$6)*('d_시나리오'!$J$6-'d_시나리오'!$I$6))))</f>
        <v/>
      </c>
      <c r="N1965">
        <f>INDEX('d_분포'!$B$2:$B$57,RANDBETWEEN(1,56))</f>
        <v/>
      </c>
      <c r="O1965">
        <f>BETAINV(RAND(),5,5)</f>
        <v/>
      </c>
      <c r="P1965">
        <f>'d_고정'!$B$1*'6_기대효과'!$H$7*('d_시나리오'!$I$7/'d_고정'!$B$2)*B1965</f>
        <v/>
      </c>
      <c r="Q1965">
        <f>P1965*C1965</f>
        <v/>
      </c>
      <c r="R1965">
        <f>P1965*E1965</f>
        <v/>
      </c>
      <c r="S1965">
        <f>R1965*G1965</f>
        <v/>
      </c>
      <c r="T1965">
        <f>Q1965+S1965</f>
        <v/>
      </c>
      <c r="U1965">
        <f>(Q1965*D1965+S1965*I1965)*(1-O1965)</f>
        <v/>
      </c>
      <c r="V1965">
        <f>(R1965*K1965*N1965+'d_고정'!$B$3*('6_기대효과'!$H$7/8)*N1965*'d_고정'!$B$10*M1965*('6_기대효과'!$K$7/'d_고정'!$B$9))*(1-O1965)</f>
        <v/>
      </c>
      <c r="W1965">
        <f>(S1965*I1965+R1965*MAX(K1965-'d_고정'!$B$10*M1965*('6_기대효과'!$K$7/'d_고정'!$B$9),0)*N1965)*(1-O1965)</f>
        <v/>
      </c>
      <c r="X1965">
        <f>U1965+V1965</f>
        <v/>
      </c>
      <c r="Y1965">
        <f>U1965/('d_고정'!$B$5*'6_기대효과'!$H$7/8)/'d_고정'!$B$6</f>
        <v/>
      </c>
      <c r="Z1965">
        <f>U1965/('d_고정'!$B$8*'6_기대효과'!$H$7/8)</f>
        <v/>
      </c>
    </row>
    <row r="1966">
      <c r="A1966">
        <f>RAND()</f>
        <v/>
      </c>
      <c r="B1966">
        <f>IF('d_시나리오'!$J$2='d_시나리오'!$H$2,'d_시나리오'!$I$2,IF(A1966&lt;('d_시나리오'!$I$2-'d_시나리오'!$H$2)/('d_시나리오'!$J$2-'d_시나리오'!$H$2),'d_시나리오'!$H$2+SQRT(A1966*('d_시나리오'!$J$2-'d_시나리오'!$H$2)*('d_시나리오'!$I$2-'d_시나리오'!$H$2)),'d_시나리오'!$J$2-SQRT((1-A1966)*('d_시나리오'!$J$2-'d_시나리오'!$H$2)*('d_시나리오'!$J$2-'d_시나리오'!$I$2))))</f>
        <v/>
      </c>
      <c r="C1966">
        <f>BETAINV(RAND(),2,6)</f>
        <v/>
      </c>
      <c r="D1966">
        <f>INDEX('d_분포'!$A$2:$A$28,RANDBETWEEN(1,27))</f>
        <v/>
      </c>
      <c r="E1966">
        <f>INDEX('d_분포'!$C$2:$C$5,RANDBETWEEN(1,4))*(0.9+0.2*RAND())</f>
        <v/>
      </c>
      <c r="F1966">
        <f>RAND()</f>
        <v/>
      </c>
      <c r="G1966">
        <f>IF('d_시나리오'!$J$3='d_시나리오'!$H$3,'d_시나리오'!$I$3,IF(F1966&lt;('d_시나리오'!$I$3-'d_시나리오'!$H$3)/('d_시나리오'!$J$3-'d_시나리오'!$H$3),'d_시나리오'!$H$3+SQRT(F1966*('d_시나리오'!$J$3-'d_시나리오'!$H$3)*('d_시나리오'!$I$3-'d_시나리오'!$H$3)),'d_시나리오'!$J$3-SQRT((1-F1966)*('d_시나리오'!$J$3-'d_시나리오'!$H$3)*('d_시나리오'!$J$3-'d_시나리오'!$I$3))))</f>
        <v/>
      </c>
      <c r="H1966">
        <f>RAND()</f>
        <v/>
      </c>
      <c r="I1966">
        <f>IF('d_시나리오'!$J$4='d_시나리오'!$H$4,'d_시나리오'!$I$4,IF(H1966&lt;('d_시나리오'!$I$4-'d_시나리오'!$H$4)/('d_시나리오'!$J$4-'d_시나리오'!$H$4),'d_시나리오'!$H$4+SQRT(H1966*('d_시나리오'!$J$4-'d_시나리오'!$H$4)*('d_시나리오'!$I$4-'d_시나리오'!$H$4)),'d_시나리오'!$J$4-SQRT((1-H1966)*('d_시나리오'!$J$4-'d_시나리오'!$H$4)*('d_시나리오'!$J$4-'d_시나리오'!$I$4))))</f>
        <v/>
      </c>
      <c r="J1966">
        <f>RAND()</f>
        <v/>
      </c>
      <c r="K1966">
        <f>IF('d_시나리오'!$J$5='d_시나리오'!$H$5,'d_시나리오'!$I$5,IF(J1966&lt;('d_시나리오'!$I$5-'d_시나리오'!$H$5)/('d_시나리오'!$J$5-'d_시나리오'!$H$5),'d_시나리오'!$H$5+SQRT(J1966*('d_시나리오'!$J$5-'d_시나리오'!$H$5)*('d_시나리오'!$I$5-'d_시나리오'!$H$5)),'d_시나리오'!$J$5-SQRT((1-J1966)*('d_시나리오'!$J$5-'d_시나리오'!$H$5)*('d_시나리오'!$J$5-'d_시나리오'!$I$5))))</f>
        <v/>
      </c>
      <c r="L1966">
        <f>RAND()</f>
        <v/>
      </c>
      <c r="M1966">
        <f>IF('d_시나리오'!$J$6='d_시나리오'!$H$6,'d_시나리오'!$I$6,IF(L1966&lt;('d_시나리오'!$I$6-'d_시나리오'!$H$6)/('d_시나리오'!$J$6-'d_시나리오'!$H$6),'d_시나리오'!$H$6+SQRT(L1966*('d_시나리오'!$J$6-'d_시나리오'!$H$6)*('d_시나리오'!$I$6-'d_시나리오'!$H$6)),'d_시나리오'!$J$6-SQRT((1-L1966)*('d_시나리오'!$J$6-'d_시나리오'!$H$6)*('d_시나리오'!$J$6-'d_시나리오'!$I$6))))</f>
        <v/>
      </c>
      <c r="N1966">
        <f>INDEX('d_분포'!$B$2:$B$57,RANDBETWEEN(1,56))</f>
        <v/>
      </c>
      <c r="O1966">
        <f>BETAINV(RAND(),5,5)</f>
        <v/>
      </c>
      <c r="P1966">
        <f>'d_고정'!$B$1*'6_기대효과'!$H$7*('d_시나리오'!$I$7/'d_고정'!$B$2)*B1966</f>
        <v/>
      </c>
      <c r="Q1966">
        <f>P1966*C1966</f>
        <v/>
      </c>
      <c r="R1966">
        <f>P1966*E1966</f>
        <v/>
      </c>
      <c r="S1966">
        <f>R1966*G1966</f>
        <v/>
      </c>
      <c r="T1966">
        <f>Q1966+S1966</f>
        <v/>
      </c>
      <c r="U1966">
        <f>(Q1966*D1966+S1966*I1966)*(1-O1966)</f>
        <v/>
      </c>
      <c r="V1966">
        <f>(R1966*K1966*N1966+'d_고정'!$B$3*('6_기대효과'!$H$7/8)*N1966*'d_고정'!$B$10*M1966*('6_기대효과'!$K$7/'d_고정'!$B$9))*(1-O1966)</f>
        <v/>
      </c>
      <c r="W1966">
        <f>(S1966*I1966+R1966*MAX(K1966-'d_고정'!$B$10*M1966*('6_기대효과'!$K$7/'d_고정'!$B$9),0)*N1966)*(1-O1966)</f>
        <v/>
      </c>
      <c r="X1966">
        <f>U1966+V1966</f>
        <v/>
      </c>
      <c r="Y1966">
        <f>U1966/('d_고정'!$B$5*'6_기대효과'!$H$7/8)/'d_고정'!$B$6</f>
        <v/>
      </c>
      <c r="Z1966">
        <f>U1966/('d_고정'!$B$8*'6_기대효과'!$H$7/8)</f>
        <v/>
      </c>
    </row>
    <row r="1967">
      <c r="A1967">
        <f>RAND()</f>
        <v/>
      </c>
      <c r="B1967">
        <f>IF('d_시나리오'!$J$2='d_시나리오'!$H$2,'d_시나리오'!$I$2,IF(A1967&lt;('d_시나리오'!$I$2-'d_시나리오'!$H$2)/('d_시나리오'!$J$2-'d_시나리오'!$H$2),'d_시나리오'!$H$2+SQRT(A1967*('d_시나리오'!$J$2-'d_시나리오'!$H$2)*('d_시나리오'!$I$2-'d_시나리오'!$H$2)),'d_시나리오'!$J$2-SQRT((1-A1967)*('d_시나리오'!$J$2-'d_시나리오'!$H$2)*('d_시나리오'!$J$2-'d_시나리오'!$I$2))))</f>
        <v/>
      </c>
      <c r="C1967">
        <f>BETAINV(RAND(),2,6)</f>
        <v/>
      </c>
      <c r="D1967">
        <f>INDEX('d_분포'!$A$2:$A$28,RANDBETWEEN(1,27))</f>
        <v/>
      </c>
      <c r="E1967">
        <f>INDEX('d_분포'!$C$2:$C$5,RANDBETWEEN(1,4))*(0.9+0.2*RAND())</f>
        <v/>
      </c>
      <c r="F1967">
        <f>RAND()</f>
        <v/>
      </c>
      <c r="G1967">
        <f>IF('d_시나리오'!$J$3='d_시나리오'!$H$3,'d_시나리오'!$I$3,IF(F1967&lt;('d_시나리오'!$I$3-'d_시나리오'!$H$3)/('d_시나리오'!$J$3-'d_시나리오'!$H$3),'d_시나리오'!$H$3+SQRT(F1967*('d_시나리오'!$J$3-'d_시나리오'!$H$3)*('d_시나리오'!$I$3-'d_시나리오'!$H$3)),'d_시나리오'!$J$3-SQRT((1-F1967)*('d_시나리오'!$J$3-'d_시나리오'!$H$3)*('d_시나리오'!$J$3-'d_시나리오'!$I$3))))</f>
        <v/>
      </c>
      <c r="H1967">
        <f>RAND()</f>
        <v/>
      </c>
      <c r="I1967">
        <f>IF('d_시나리오'!$J$4='d_시나리오'!$H$4,'d_시나리오'!$I$4,IF(H1967&lt;('d_시나리오'!$I$4-'d_시나리오'!$H$4)/('d_시나리오'!$J$4-'d_시나리오'!$H$4),'d_시나리오'!$H$4+SQRT(H1967*('d_시나리오'!$J$4-'d_시나리오'!$H$4)*('d_시나리오'!$I$4-'d_시나리오'!$H$4)),'d_시나리오'!$J$4-SQRT((1-H1967)*('d_시나리오'!$J$4-'d_시나리오'!$H$4)*('d_시나리오'!$J$4-'d_시나리오'!$I$4))))</f>
        <v/>
      </c>
      <c r="J1967">
        <f>RAND()</f>
        <v/>
      </c>
      <c r="K1967">
        <f>IF('d_시나리오'!$J$5='d_시나리오'!$H$5,'d_시나리오'!$I$5,IF(J1967&lt;('d_시나리오'!$I$5-'d_시나리오'!$H$5)/('d_시나리오'!$J$5-'d_시나리오'!$H$5),'d_시나리오'!$H$5+SQRT(J1967*('d_시나리오'!$J$5-'d_시나리오'!$H$5)*('d_시나리오'!$I$5-'d_시나리오'!$H$5)),'d_시나리오'!$J$5-SQRT((1-J1967)*('d_시나리오'!$J$5-'d_시나리오'!$H$5)*('d_시나리오'!$J$5-'d_시나리오'!$I$5))))</f>
        <v/>
      </c>
      <c r="L1967">
        <f>RAND()</f>
        <v/>
      </c>
      <c r="M1967">
        <f>IF('d_시나리오'!$J$6='d_시나리오'!$H$6,'d_시나리오'!$I$6,IF(L1967&lt;('d_시나리오'!$I$6-'d_시나리오'!$H$6)/('d_시나리오'!$J$6-'d_시나리오'!$H$6),'d_시나리오'!$H$6+SQRT(L1967*('d_시나리오'!$J$6-'d_시나리오'!$H$6)*('d_시나리오'!$I$6-'d_시나리오'!$H$6)),'d_시나리오'!$J$6-SQRT((1-L1967)*('d_시나리오'!$J$6-'d_시나리오'!$H$6)*('d_시나리오'!$J$6-'d_시나리오'!$I$6))))</f>
        <v/>
      </c>
      <c r="N1967">
        <f>INDEX('d_분포'!$B$2:$B$57,RANDBETWEEN(1,56))</f>
        <v/>
      </c>
      <c r="O1967">
        <f>BETAINV(RAND(),5,5)</f>
        <v/>
      </c>
      <c r="P1967">
        <f>'d_고정'!$B$1*'6_기대효과'!$H$7*('d_시나리오'!$I$7/'d_고정'!$B$2)*B1967</f>
        <v/>
      </c>
      <c r="Q1967">
        <f>P1967*C1967</f>
        <v/>
      </c>
      <c r="R1967">
        <f>P1967*E1967</f>
        <v/>
      </c>
      <c r="S1967">
        <f>R1967*G1967</f>
        <v/>
      </c>
      <c r="T1967">
        <f>Q1967+S1967</f>
        <v/>
      </c>
      <c r="U1967">
        <f>(Q1967*D1967+S1967*I1967)*(1-O1967)</f>
        <v/>
      </c>
      <c r="V1967">
        <f>(R1967*K1967*N1967+'d_고정'!$B$3*('6_기대효과'!$H$7/8)*N1967*'d_고정'!$B$10*M1967*('6_기대효과'!$K$7/'d_고정'!$B$9))*(1-O1967)</f>
        <v/>
      </c>
      <c r="W1967">
        <f>(S1967*I1967+R1967*MAX(K1967-'d_고정'!$B$10*M1967*('6_기대효과'!$K$7/'d_고정'!$B$9),0)*N1967)*(1-O1967)</f>
        <v/>
      </c>
      <c r="X1967">
        <f>U1967+V1967</f>
        <v/>
      </c>
      <c r="Y1967">
        <f>U1967/('d_고정'!$B$5*'6_기대효과'!$H$7/8)/'d_고정'!$B$6</f>
        <v/>
      </c>
      <c r="Z1967">
        <f>U1967/('d_고정'!$B$8*'6_기대효과'!$H$7/8)</f>
        <v/>
      </c>
    </row>
    <row r="1968">
      <c r="A1968">
        <f>RAND()</f>
        <v/>
      </c>
      <c r="B1968">
        <f>IF('d_시나리오'!$J$2='d_시나리오'!$H$2,'d_시나리오'!$I$2,IF(A1968&lt;('d_시나리오'!$I$2-'d_시나리오'!$H$2)/('d_시나리오'!$J$2-'d_시나리오'!$H$2),'d_시나리오'!$H$2+SQRT(A1968*('d_시나리오'!$J$2-'d_시나리오'!$H$2)*('d_시나리오'!$I$2-'d_시나리오'!$H$2)),'d_시나리오'!$J$2-SQRT((1-A1968)*('d_시나리오'!$J$2-'d_시나리오'!$H$2)*('d_시나리오'!$J$2-'d_시나리오'!$I$2))))</f>
        <v/>
      </c>
      <c r="C1968">
        <f>BETAINV(RAND(),2,6)</f>
        <v/>
      </c>
      <c r="D1968">
        <f>INDEX('d_분포'!$A$2:$A$28,RANDBETWEEN(1,27))</f>
        <v/>
      </c>
      <c r="E1968">
        <f>INDEX('d_분포'!$C$2:$C$5,RANDBETWEEN(1,4))*(0.9+0.2*RAND())</f>
        <v/>
      </c>
      <c r="F1968">
        <f>RAND()</f>
        <v/>
      </c>
      <c r="G1968">
        <f>IF('d_시나리오'!$J$3='d_시나리오'!$H$3,'d_시나리오'!$I$3,IF(F1968&lt;('d_시나리오'!$I$3-'d_시나리오'!$H$3)/('d_시나리오'!$J$3-'d_시나리오'!$H$3),'d_시나리오'!$H$3+SQRT(F1968*('d_시나리오'!$J$3-'d_시나리오'!$H$3)*('d_시나리오'!$I$3-'d_시나리오'!$H$3)),'d_시나리오'!$J$3-SQRT((1-F1968)*('d_시나리오'!$J$3-'d_시나리오'!$H$3)*('d_시나리오'!$J$3-'d_시나리오'!$I$3))))</f>
        <v/>
      </c>
      <c r="H1968">
        <f>RAND()</f>
        <v/>
      </c>
      <c r="I1968">
        <f>IF('d_시나리오'!$J$4='d_시나리오'!$H$4,'d_시나리오'!$I$4,IF(H1968&lt;('d_시나리오'!$I$4-'d_시나리오'!$H$4)/('d_시나리오'!$J$4-'d_시나리오'!$H$4),'d_시나리오'!$H$4+SQRT(H1968*('d_시나리오'!$J$4-'d_시나리오'!$H$4)*('d_시나리오'!$I$4-'d_시나리오'!$H$4)),'d_시나리오'!$J$4-SQRT((1-H1968)*('d_시나리오'!$J$4-'d_시나리오'!$H$4)*('d_시나리오'!$J$4-'d_시나리오'!$I$4))))</f>
        <v/>
      </c>
      <c r="J1968">
        <f>RAND()</f>
        <v/>
      </c>
      <c r="K1968">
        <f>IF('d_시나리오'!$J$5='d_시나리오'!$H$5,'d_시나리오'!$I$5,IF(J1968&lt;('d_시나리오'!$I$5-'d_시나리오'!$H$5)/('d_시나리오'!$J$5-'d_시나리오'!$H$5),'d_시나리오'!$H$5+SQRT(J1968*('d_시나리오'!$J$5-'d_시나리오'!$H$5)*('d_시나리오'!$I$5-'d_시나리오'!$H$5)),'d_시나리오'!$J$5-SQRT((1-J1968)*('d_시나리오'!$J$5-'d_시나리오'!$H$5)*('d_시나리오'!$J$5-'d_시나리오'!$I$5))))</f>
        <v/>
      </c>
      <c r="L1968">
        <f>RAND()</f>
        <v/>
      </c>
      <c r="M1968">
        <f>IF('d_시나리오'!$J$6='d_시나리오'!$H$6,'d_시나리오'!$I$6,IF(L1968&lt;('d_시나리오'!$I$6-'d_시나리오'!$H$6)/('d_시나리오'!$J$6-'d_시나리오'!$H$6),'d_시나리오'!$H$6+SQRT(L1968*('d_시나리오'!$J$6-'d_시나리오'!$H$6)*('d_시나리오'!$I$6-'d_시나리오'!$H$6)),'d_시나리오'!$J$6-SQRT((1-L1968)*('d_시나리오'!$J$6-'d_시나리오'!$H$6)*('d_시나리오'!$J$6-'d_시나리오'!$I$6))))</f>
        <v/>
      </c>
      <c r="N1968">
        <f>INDEX('d_분포'!$B$2:$B$57,RANDBETWEEN(1,56))</f>
        <v/>
      </c>
      <c r="O1968">
        <f>BETAINV(RAND(),5,5)</f>
        <v/>
      </c>
      <c r="P1968">
        <f>'d_고정'!$B$1*'6_기대효과'!$H$7*('d_시나리오'!$I$7/'d_고정'!$B$2)*B1968</f>
        <v/>
      </c>
      <c r="Q1968">
        <f>P1968*C1968</f>
        <v/>
      </c>
      <c r="R1968">
        <f>P1968*E1968</f>
        <v/>
      </c>
      <c r="S1968">
        <f>R1968*G1968</f>
        <v/>
      </c>
      <c r="T1968">
        <f>Q1968+S1968</f>
        <v/>
      </c>
      <c r="U1968">
        <f>(Q1968*D1968+S1968*I1968)*(1-O1968)</f>
        <v/>
      </c>
      <c r="V1968">
        <f>(R1968*K1968*N1968+'d_고정'!$B$3*('6_기대효과'!$H$7/8)*N1968*'d_고정'!$B$10*M1968*('6_기대효과'!$K$7/'d_고정'!$B$9))*(1-O1968)</f>
        <v/>
      </c>
      <c r="W1968">
        <f>(S1968*I1968+R1968*MAX(K1968-'d_고정'!$B$10*M1968*('6_기대효과'!$K$7/'d_고정'!$B$9),0)*N1968)*(1-O1968)</f>
        <v/>
      </c>
      <c r="X1968">
        <f>U1968+V1968</f>
        <v/>
      </c>
      <c r="Y1968">
        <f>U1968/('d_고정'!$B$5*'6_기대효과'!$H$7/8)/'d_고정'!$B$6</f>
        <v/>
      </c>
      <c r="Z1968">
        <f>U1968/('d_고정'!$B$8*'6_기대효과'!$H$7/8)</f>
        <v/>
      </c>
    </row>
    <row r="1969">
      <c r="A1969">
        <f>RAND()</f>
        <v/>
      </c>
      <c r="B1969">
        <f>IF('d_시나리오'!$J$2='d_시나리오'!$H$2,'d_시나리오'!$I$2,IF(A1969&lt;('d_시나리오'!$I$2-'d_시나리오'!$H$2)/('d_시나리오'!$J$2-'d_시나리오'!$H$2),'d_시나리오'!$H$2+SQRT(A1969*('d_시나리오'!$J$2-'d_시나리오'!$H$2)*('d_시나리오'!$I$2-'d_시나리오'!$H$2)),'d_시나리오'!$J$2-SQRT((1-A1969)*('d_시나리오'!$J$2-'d_시나리오'!$H$2)*('d_시나리오'!$J$2-'d_시나리오'!$I$2))))</f>
        <v/>
      </c>
      <c r="C1969">
        <f>BETAINV(RAND(),2,6)</f>
        <v/>
      </c>
      <c r="D1969">
        <f>INDEX('d_분포'!$A$2:$A$28,RANDBETWEEN(1,27))</f>
        <v/>
      </c>
      <c r="E1969">
        <f>INDEX('d_분포'!$C$2:$C$5,RANDBETWEEN(1,4))*(0.9+0.2*RAND())</f>
        <v/>
      </c>
      <c r="F1969">
        <f>RAND()</f>
        <v/>
      </c>
      <c r="G1969">
        <f>IF('d_시나리오'!$J$3='d_시나리오'!$H$3,'d_시나리오'!$I$3,IF(F1969&lt;('d_시나리오'!$I$3-'d_시나리오'!$H$3)/('d_시나리오'!$J$3-'d_시나리오'!$H$3),'d_시나리오'!$H$3+SQRT(F1969*('d_시나리오'!$J$3-'d_시나리오'!$H$3)*('d_시나리오'!$I$3-'d_시나리오'!$H$3)),'d_시나리오'!$J$3-SQRT((1-F1969)*('d_시나리오'!$J$3-'d_시나리오'!$H$3)*('d_시나리오'!$J$3-'d_시나리오'!$I$3))))</f>
        <v/>
      </c>
      <c r="H1969">
        <f>RAND()</f>
        <v/>
      </c>
      <c r="I1969">
        <f>IF('d_시나리오'!$J$4='d_시나리오'!$H$4,'d_시나리오'!$I$4,IF(H1969&lt;('d_시나리오'!$I$4-'d_시나리오'!$H$4)/('d_시나리오'!$J$4-'d_시나리오'!$H$4),'d_시나리오'!$H$4+SQRT(H1969*('d_시나리오'!$J$4-'d_시나리오'!$H$4)*('d_시나리오'!$I$4-'d_시나리오'!$H$4)),'d_시나리오'!$J$4-SQRT((1-H1969)*('d_시나리오'!$J$4-'d_시나리오'!$H$4)*('d_시나리오'!$J$4-'d_시나리오'!$I$4))))</f>
        <v/>
      </c>
      <c r="J1969">
        <f>RAND()</f>
        <v/>
      </c>
      <c r="K1969">
        <f>IF('d_시나리오'!$J$5='d_시나리오'!$H$5,'d_시나리오'!$I$5,IF(J1969&lt;('d_시나리오'!$I$5-'d_시나리오'!$H$5)/('d_시나리오'!$J$5-'d_시나리오'!$H$5),'d_시나리오'!$H$5+SQRT(J1969*('d_시나리오'!$J$5-'d_시나리오'!$H$5)*('d_시나리오'!$I$5-'d_시나리오'!$H$5)),'d_시나리오'!$J$5-SQRT((1-J1969)*('d_시나리오'!$J$5-'d_시나리오'!$H$5)*('d_시나리오'!$J$5-'d_시나리오'!$I$5))))</f>
        <v/>
      </c>
      <c r="L1969">
        <f>RAND()</f>
        <v/>
      </c>
      <c r="M1969">
        <f>IF('d_시나리오'!$J$6='d_시나리오'!$H$6,'d_시나리오'!$I$6,IF(L1969&lt;('d_시나리오'!$I$6-'d_시나리오'!$H$6)/('d_시나리오'!$J$6-'d_시나리오'!$H$6),'d_시나리오'!$H$6+SQRT(L1969*('d_시나리오'!$J$6-'d_시나리오'!$H$6)*('d_시나리오'!$I$6-'d_시나리오'!$H$6)),'d_시나리오'!$J$6-SQRT((1-L1969)*('d_시나리오'!$J$6-'d_시나리오'!$H$6)*('d_시나리오'!$J$6-'d_시나리오'!$I$6))))</f>
        <v/>
      </c>
      <c r="N1969">
        <f>INDEX('d_분포'!$B$2:$B$57,RANDBETWEEN(1,56))</f>
        <v/>
      </c>
      <c r="O1969">
        <f>BETAINV(RAND(),5,5)</f>
        <v/>
      </c>
      <c r="P1969">
        <f>'d_고정'!$B$1*'6_기대효과'!$H$7*('d_시나리오'!$I$7/'d_고정'!$B$2)*B1969</f>
        <v/>
      </c>
      <c r="Q1969">
        <f>P1969*C1969</f>
        <v/>
      </c>
      <c r="R1969">
        <f>P1969*E1969</f>
        <v/>
      </c>
      <c r="S1969">
        <f>R1969*G1969</f>
        <v/>
      </c>
      <c r="T1969">
        <f>Q1969+S1969</f>
        <v/>
      </c>
      <c r="U1969">
        <f>(Q1969*D1969+S1969*I1969)*(1-O1969)</f>
        <v/>
      </c>
      <c r="V1969">
        <f>(R1969*K1969*N1969+'d_고정'!$B$3*('6_기대효과'!$H$7/8)*N1969*'d_고정'!$B$10*M1969*('6_기대효과'!$K$7/'d_고정'!$B$9))*(1-O1969)</f>
        <v/>
      </c>
      <c r="W1969">
        <f>(S1969*I1969+R1969*MAX(K1969-'d_고정'!$B$10*M1969*('6_기대효과'!$K$7/'d_고정'!$B$9),0)*N1969)*(1-O1969)</f>
        <v/>
      </c>
      <c r="X1969">
        <f>U1969+V1969</f>
        <v/>
      </c>
      <c r="Y1969">
        <f>U1969/('d_고정'!$B$5*'6_기대효과'!$H$7/8)/'d_고정'!$B$6</f>
        <v/>
      </c>
      <c r="Z1969">
        <f>U1969/('d_고정'!$B$8*'6_기대효과'!$H$7/8)</f>
        <v/>
      </c>
    </row>
    <row r="1970">
      <c r="A1970">
        <f>RAND()</f>
        <v/>
      </c>
      <c r="B1970">
        <f>IF('d_시나리오'!$J$2='d_시나리오'!$H$2,'d_시나리오'!$I$2,IF(A1970&lt;('d_시나리오'!$I$2-'d_시나리오'!$H$2)/('d_시나리오'!$J$2-'d_시나리오'!$H$2),'d_시나리오'!$H$2+SQRT(A1970*('d_시나리오'!$J$2-'d_시나리오'!$H$2)*('d_시나리오'!$I$2-'d_시나리오'!$H$2)),'d_시나리오'!$J$2-SQRT((1-A1970)*('d_시나리오'!$J$2-'d_시나리오'!$H$2)*('d_시나리오'!$J$2-'d_시나리오'!$I$2))))</f>
        <v/>
      </c>
      <c r="C1970">
        <f>BETAINV(RAND(),2,6)</f>
        <v/>
      </c>
      <c r="D1970">
        <f>INDEX('d_분포'!$A$2:$A$28,RANDBETWEEN(1,27))</f>
        <v/>
      </c>
      <c r="E1970">
        <f>INDEX('d_분포'!$C$2:$C$5,RANDBETWEEN(1,4))*(0.9+0.2*RAND())</f>
        <v/>
      </c>
      <c r="F1970">
        <f>RAND()</f>
        <v/>
      </c>
      <c r="G1970">
        <f>IF('d_시나리오'!$J$3='d_시나리오'!$H$3,'d_시나리오'!$I$3,IF(F1970&lt;('d_시나리오'!$I$3-'d_시나리오'!$H$3)/('d_시나리오'!$J$3-'d_시나리오'!$H$3),'d_시나리오'!$H$3+SQRT(F1970*('d_시나리오'!$J$3-'d_시나리오'!$H$3)*('d_시나리오'!$I$3-'d_시나리오'!$H$3)),'d_시나리오'!$J$3-SQRT((1-F1970)*('d_시나리오'!$J$3-'d_시나리오'!$H$3)*('d_시나리오'!$J$3-'d_시나리오'!$I$3))))</f>
        <v/>
      </c>
      <c r="H1970">
        <f>RAND()</f>
        <v/>
      </c>
      <c r="I1970">
        <f>IF('d_시나리오'!$J$4='d_시나리오'!$H$4,'d_시나리오'!$I$4,IF(H1970&lt;('d_시나리오'!$I$4-'d_시나리오'!$H$4)/('d_시나리오'!$J$4-'d_시나리오'!$H$4),'d_시나리오'!$H$4+SQRT(H1970*('d_시나리오'!$J$4-'d_시나리오'!$H$4)*('d_시나리오'!$I$4-'d_시나리오'!$H$4)),'d_시나리오'!$J$4-SQRT((1-H1970)*('d_시나리오'!$J$4-'d_시나리오'!$H$4)*('d_시나리오'!$J$4-'d_시나리오'!$I$4))))</f>
        <v/>
      </c>
      <c r="J1970">
        <f>RAND()</f>
        <v/>
      </c>
      <c r="K1970">
        <f>IF('d_시나리오'!$J$5='d_시나리오'!$H$5,'d_시나리오'!$I$5,IF(J1970&lt;('d_시나리오'!$I$5-'d_시나리오'!$H$5)/('d_시나리오'!$J$5-'d_시나리오'!$H$5),'d_시나리오'!$H$5+SQRT(J1970*('d_시나리오'!$J$5-'d_시나리오'!$H$5)*('d_시나리오'!$I$5-'d_시나리오'!$H$5)),'d_시나리오'!$J$5-SQRT((1-J1970)*('d_시나리오'!$J$5-'d_시나리오'!$H$5)*('d_시나리오'!$J$5-'d_시나리오'!$I$5))))</f>
        <v/>
      </c>
      <c r="L1970">
        <f>RAND()</f>
        <v/>
      </c>
      <c r="M1970">
        <f>IF('d_시나리오'!$J$6='d_시나리오'!$H$6,'d_시나리오'!$I$6,IF(L1970&lt;('d_시나리오'!$I$6-'d_시나리오'!$H$6)/('d_시나리오'!$J$6-'d_시나리오'!$H$6),'d_시나리오'!$H$6+SQRT(L1970*('d_시나리오'!$J$6-'d_시나리오'!$H$6)*('d_시나리오'!$I$6-'d_시나리오'!$H$6)),'d_시나리오'!$J$6-SQRT((1-L1970)*('d_시나리오'!$J$6-'d_시나리오'!$H$6)*('d_시나리오'!$J$6-'d_시나리오'!$I$6))))</f>
        <v/>
      </c>
      <c r="N1970">
        <f>INDEX('d_분포'!$B$2:$B$57,RANDBETWEEN(1,56))</f>
        <v/>
      </c>
      <c r="O1970">
        <f>BETAINV(RAND(),5,5)</f>
        <v/>
      </c>
      <c r="P1970">
        <f>'d_고정'!$B$1*'6_기대효과'!$H$7*('d_시나리오'!$I$7/'d_고정'!$B$2)*B1970</f>
        <v/>
      </c>
      <c r="Q1970">
        <f>P1970*C1970</f>
        <v/>
      </c>
      <c r="R1970">
        <f>P1970*E1970</f>
        <v/>
      </c>
      <c r="S1970">
        <f>R1970*G1970</f>
        <v/>
      </c>
      <c r="T1970">
        <f>Q1970+S1970</f>
        <v/>
      </c>
      <c r="U1970">
        <f>(Q1970*D1970+S1970*I1970)*(1-O1970)</f>
        <v/>
      </c>
      <c r="V1970">
        <f>(R1970*K1970*N1970+'d_고정'!$B$3*('6_기대효과'!$H$7/8)*N1970*'d_고정'!$B$10*M1970*('6_기대효과'!$K$7/'d_고정'!$B$9))*(1-O1970)</f>
        <v/>
      </c>
      <c r="W1970">
        <f>(S1970*I1970+R1970*MAX(K1970-'d_고정'!$B$10*M1970*('6_기대효과'!$K$7/'d_고정'!$B$9),0)*N1970)*(1-O1970)</f>
        <v/>
      </c>
      <c r="X1970">
        <f>U1970+V1970</f>
        <v/>
      </c>
      <c r="Y1970">
        <f>U1970/('d_고정'!$B$5*'6_기대효과'!$H$7/8)/'d_고정'!$B$6</f>
        <v/>
      </c>
      <c r="Z1970">
        <f>U1970/('d_고정'!$B$8*'6_기대효과'!$H$7/8)</f>
        <v/>
      </c>
    </row>
    <row r="1971">
      <c r="A1971">
        <f>RAND()</f>
        <v/>
      </c>
      <c r="B1971">
        <f>IF('d_시나리오'!$J$2='d_시나리오'!$H$2,'d_시나리오'!$I$2,IF(A1971&lt;('d_시나리오'!$I$2-'d_시나리오'!$H$2)/('d_시나리오'!$J$2-'d_시나리오'!$H$2),'d_시나리오'!$H$2+SQRT(A1971*('d_시나리오'!$J$2-'d_시나리오'!$H$2)*('d_시나리오'!$I$2-'d_시나리오'!$H$2)),'d_시나리오'!$J$2-SQRT((1-A1971)*('d_시나리오'!$J$2-'d_시나리오'!$H$2)*('d_시나리오'!$J$2-'d_시나리오'!$I$2))))</f>
        <v/>
      </c>
      <c r="C1971">
        <f>BETAINV(RAND(),2,6)</f>
        <v/>
      </c>
      <c r="D1971">
        <f>INDEX('d_분포'!$A$2:$A$28,RANDBETWEEN(1,27))</f>
        <v/>
      </c>
      <c r="E1971">
        <f>INDEX('d_분포'!$C$2:$C$5,RANDBETWEEN(1,4))*(0.9+0.2*RAND())</f>
        <v/>
      </c>
      <c r="F1971">
        <f>RAND()</f>
        <v/>
      </c>
      <c r="G1971">
        <f>IF('d_시나리오'!$J$3='d_시나리오'!$H$3,'d_시나리오'!$I$3,IF(F1971&lt;('d_시나리오'!$I$3-'d_시나리오'!$H$3)/('d_시나리오'!$J$3-'d_시나리오'!$H$3),'d_시나리오'!$H$3+SQRT(F1971*('d_시나리오'!$J$3-'d_시나리오'!$H$3)*('d_시나리오'!$I$3-'d_시나리오'!$H$3)),'d_시나리오'!$J$3-SQRT((1-F1971)*('d_시나리오'!$J$3-'d_시나리오'!$H$3)*('d_시나리오'!$J$3-'d_시나리오'!$I$3))))</f>
        <v/>
      </c>
      <c r="H1971">
        <f>RAND()</f>
        <v/>
      </c>
      <c r="I1971">
        <f>IF('d_시나리오'!$J$4='d_시나리오'!$H$4,'d_시나리오'!$I$4,IF(H1971&lt;('d_시나리오'!$I$4-'d_시나리오'!$H$4)/('d_시나리오'!$J$4-'d_시나리오'!$H$4),'d_시나리오'!$H$4+SQRT(H1971*('d_시나리오'!$J$4-'d_시나리오'!$H$4)*('d_시나리오'!$I$4-'d_시나리오'!$H$4)),'d_시나리오'!$J$4-SQRT((1-H1971)*('d_시나리오'!$J$4-'d_시나리오'!$H$4)*('d_시나리오'!$J$4-'d_시나리오'!$I$4))))</f>
        <v/>
      </c>
      <c r="J1971">
        <f>RAND()</f>
        <v/>
      </c>
      <c r="K1971">
        <f>IF('d_시나리오'!$J$5='d_시나리오'!$H$5,'d_시나리오'!$I$5,IF(J1971&lt;('d_시나리오'!$I$5-'d_시나리오'!$H$5)/('d_시나리오'!$J$5-'d_시나리오'!$H$5),'d_시나리오'!$H$5+SQRT(J1971*('d_시나리오'!$J$5-'d_시나리오'!$H$5)*('d_시나리오'!$I$5-'d_시나리오'!$H$5)),'d_시나리오'!$J$5-SQRT((1-J1971)*('d_시나리오'!$J$5-'d_시나리오'!$H$5)*('d_시나리오'!$J$5-'d_시나리오'!$I$5))))</f>
        <v/>
      </c>
      <c r="L1971">
        <f>RAND()</f>
        <v/>
      </c>
      <c r="M1971">
        <f>IF('d_시나리오'!$J$6='d_시나리오'!$H$6,'d_시나리오'!$I$6,IF(L1971&lt;('d_시나리오'!$I$6-'d_시나리오'!$H$6)/('d_시나리오'!$J$6-'d_시나리오'!$H$6),'d_시나리오'!$H$6+SQRT(L1971*('d_시나리오'!$J$6-'d_시나리오'!$H$6)*('d_시나리오'!$I$6-'d_시나리오'!$H$6)),'d_시나리오'!$J$6-SQRT((1-L1971)*('d_시나리오'!$J$6-'d_시나리오'!$H$6)*('d_시나리오'!$J$6-'d_시나리오'!$I$6))))</f>
        <v/>
      </c>
      <c r="N1971">
        <f>INDEX('d_분포'!$B$2:$B$57,RANDBETWEEN(1,56))</f>
        <v/>
      </c>
      <c r="O1971">
        <f>BETAINV(RAND(),5,5)</f>
        <v/>
      </c>
      <c r="P1971">
        <f>'d_고정'!$B$1*'6_기대효과'!$H$7*('d_시나리오'!$I$7/'d_고정'!$B$2)*B1971</f>
        <v/>
      </c>
      <c r="Q1971">
        <f>P1971*C1971</f>
        <v/>
      </c>
      <c r="R1971">
        <f>P1971*E1971</f>
        <v/>
      </c>
      <c r="S1971">
        <f>R1971*G1971</f>
        <v/>
      </c>
      <c r="T1971">
        <f>Q1971+S1971</f>
        <v/>
      </c>
      <c r="U1971">
        <f>(Q1971*D1971+S1971*I1971)*(1-O1971)</f>
        <v/>
      </c>
      <c r="V1971">
        <f>(R1971*K1971*N1971+'d_고정'!$B$3*('6_기대효과'!$H$7/8)*N1971*'d_고정'!$B$10*M1971*('6_기대효과'!$K$7/'d_고정'!$B$9))*(1-O1971)</f>
        <v/>
      </c>
      <c r="W1971">
        <f>(S1971*I1971+R1971*MAX(K1971-'d_고정'!$B$10*M1971*('6_기대효과'!$K$7/'d_고정'!$B$9),0)*N1971)*(1-O1971)</f>
        <v/>
      </c>
      <c r="X1971">
        <f>U1971+V1971</f>
        <v/>
      </c>
      <c r="Y1971">
        <f>U1971/('d_고정'!$B$5*'6_기대효과'!$H$7/8)/'d_고정'!$B$6</f>
        <v/>
      </c>
      <c r="Z1971">
        <f>U1971/('d_고정'!$B$8*'6_기대효과'!$H$7/8)</f>
        <v/>
      </c>
    </row>
    <row r="1972">
      <c r="A1972">
        <f>RAND()</f>
        <v/>
      </c>
      <c r="B1972">
        <f>IF('d_시나리오'!$J$2='d_시나리오'!$H$2,'d_시나리오'!$I$2,IF(A1972&lt;('d_시나리오'!$I$2-'d_시나리오'!$H$2)/('d_시나리오'!$J$2-'d_시나리오'!$H$2),'d_시나리오'!$H$2+SQRT(A1972*('d_시나리오'!$J$2-'d_시나리오'!$H$2)*('d_시나리오'!$I$2-'d_시나리오'!$H$2)),'d_시나리오'!$J$2-SQRT((1-A1972)*('d_시나리오'!$J$2-'d_시나리오'!$H$2)*('d_시나리오'!$J$2-'d_시나리오'!$I$2))))</f>
        <v/>
      </c>
      <c r="C1972">
        <f>BETAINV(RAND(),2,6)</f>
        <v/>
      </c>
      <c r="D1972">
        <f>INDEX('d_분포'!$A$2:$A$28,RANDBETWEEN(1,27))</f>
        <v/>
      </c>
      <c r="E1972">
        <f>INDEX('d_분포'!$C$2:$C$5,RANDBETWEEN(1,4))*(0.9+0.2*RAND())</f>
        <v/>
      </c>
      <c r="F1972">
        <f>RAND()</f>
        <v/>
      </c>
      <c r="G1972">
        <f>IF('d_시나리오'!$J$3='d_시나리오'!$H$3,'d_시나리오'!$I$3,IF(F1972&lt;('d_시나리오'!$I$3-'d_시나리오'!$H$3)/('d_시나리오'!$J$3-'d_시나리오'!$H$3),'d_시나리오'!$H$3+SQRT(F1972*('d_시나리오'!$J$3-'d_시나리오'!$H$3)*('d_시나리오'!$I$3-'d_시나리오'!$H$3)),'d_시나리오'!$J$3-SQRT((1-F1972)*('d_시나리오'!$J$3-'d_시나리오'!$H$3)*('d_시나리오'!$J$3-'d_시나리오'!$I$3))))</f>
        <v/>
      </c>
      <c r="H1972">
        <f>RAND()</f>
        <v/>
      </c>
      <c r="I1972">
        <f>IF('d_시나리오'!$J$4='d_시나리오'!$H$4,'d_시나리오'!$I$4,IF(H1972&lt;('d_시나리오'!$I$4-'d_시나리오'!$H$4)/('d_시나리오'!$J$4-'d_시나리오'!$H$4),'d_시나리오'!$H$4+SQRT(H1972*('d_시나리오'!$J$4-'d_시나리오'!$H$4)*('d_시나리오'!$I$4-'d_시나리오'!$H$4)),'d_시나리오'!$J$4-SQRT((1-H1972)*('d_시나리오'!$J$4-'d_시나리오'!$H$4)*('d_시나리오'!$J$4-'d_시나리오'!$I$4))))</f>
        <v/>
      </c>
      <c r="J1972">
        <f>RAND()</f>
        <v/>
      </c>
      <c r="K1972">
        <f>IF('d_시나리오'!$J$5='d_시나리오'!$H$5,'d_시나리오'!$I$5,IF(J1972&lt;('d_시나리오'!$I$5-'d_시나리오'!$H$5)/('d_시나리오'!$J$5-'d_시나리오'!$H$5),'d_시나리오'!$H$5+SQRT(J1972*('d_시나리오'!$J$5-'d_시나리오'!$H$5)*('d_시나리오'!$I$5-'d_시나리오'!$H$5)),'d_시나리오'!$J$5-SQRT((1-J1972)*('d_시나리오'!$J$5-'d_시나리오'!$H$5)*('d_시나리오'!$J$5-'d_시나리오'!$I$5))))</f>
        <v/>
      </c>
      <c r="L1972">
        <f>RAND()</f>
        <v/>
      </c>
      <c r="M1972">
        <f>IF('d_시나리오'!$J$6='d_시나리오'!$H$6,'d_시나리오'!$I$6,IF(L1972&lt;('d_시나리오'!$I$6-'d_시나리오'!$H$6)/('d_시나리오'!$J$6-'d_시나리오'!$H$6),'d_시나리오'!$H$6+SQRT(L1972*('d_시나리오'!$J$6-'d_시나리오'!$H$6)*('d_시나리오'!$I$6-'d_시나리오'!$H$6)),'d_시나리오'!$J$6-SQRT((1-L1972)*('d_시나리오'!$J$6-'d_시나리오'!$H$6)*('d_시나리오'!$J$6-'d_시나리오'!$I$6))))</f>
        <v/>
      </c>
      <c r="N1972">
        <f>INDEX('d_분포'!$B$2:$B$57,RANDBETWEEN(1,56))</f>
        <v/>
      </c>
      <c r="O1972">
        <f>BETAINV(RAND(),5,5)</f>
        <v/>
      </c>
      <c r="P1972">
        <f>'d_고정'!$B$1*'6_기대효과'!$H$7*('d_시나리오'!$I$7/'d_고정'!$B$2)*B1972</f>
        <v/>
      </c>
      <c r="Q1972">
        <f>P1972*C1972</f>
        <v/>
      </c>
      <c r="R1972">
        <f>P1972*E1972</f>
        <v/>
      </c>
      <c r="S1972">
        <f>R1972*G1972</f>
        <v/>
      </c>
      <c r="T1972">
        <f>Q1972+S1972</f>
        <v/>
      </c>
      <c r="U1972">
        <f>(Q1972*D1972+S1972*I1972)*(1-O1972)</f>
        <v/>
      </c>
      <c r="V1972">
        <f>(R1972*K1972*N1972+'d_고정'!$B$3*('6_기대효과'!$H$7/8)*N1972*'d_고정'!$B$10*M1972*('6_기대효과'!$K$7/'d_고정'!$B$9))*(1-O1972)</f>
        <v/>
      </c>
      <c r="W1972">
        <f>(S1972*I1972+R1972*MAX(K1972-'d_고정'!$B$10*M1972*('6_기대효과'!$K$7/'d_고정'!$B$9),0)*N1972)*(1-O1972)</f>
        <v/>
      </c>
      <c r="X1972">
        <f>U1972+V1972</f>
        <v/>
      </c>
      <c r="Y1972">
        <f>U1972/('d_고정'!$B$5*'6_기대효과'!$H$7/8)/'d_고정'!$B$6</f>
        <v/>
      </c>
      <c r="Z1972">
        <f>U1972/('d_고정'!$B$8*'6_기대효과'!$H$7/8)</f>
        <v/>
      </c>
    </row>
    <row r="1973">
      <c r="A1973">
        <f>RAND()</f>
        <v/>
      </c>
      <c r="B1973">
        <f>IF('d_시나리오'!$J$2='d_시나리오'!$H$2,'d_시나리오'!$I$2,IF(A1973&lt;('d_시나리오'!$I$2-'d_시나리오'!$H$2)/('d_시나리오'!$J$2-'d_시나리오'!$H$2),'d_시나리오'!$H$2+SQRT(A1973*('d_시나리오'!$J$2-'d_시나리오'!$H$2)*('d_시나리오'!$I$2-'d_시나리오'!$H$2)),'d_시나리오'!$J$2-SQRT((1-A1973)*('d_시나리오'!$J$2-'d_시나리오'!$H$2)*('d_시나리오'!$J$2-'d_시나리오'!$I$2))))</f>
        <v/>
      </c>
      <c r="C1973">
        <f>BETAINV(RAND(),2,6)</f>
        <v/>
      </c>
      <c r="D1973">
        <f>INDEX('d_분포'!$A$2:$A$28,RANDBETWEEN(1,27))</f>
        <v/>
      </c>
      <c r="E1973">
        <f>INDEX('d_분포'!$C$2:$C$5,RANDBETWEEN(1,4))*(0.9+0.2*RAND())</f>
        <v/>
      </c>
      <c r="F1973">
        <f>RAND()</f>
        <v/>
      </c>
      <c r="G1973">
        <f>IF('d_시나리오'!$J$3='d_시나리오'!$H$3,'d_시나리오'!$I$3,IF(F1973&lt;('d_시나리오'!$I$3-'d_시나리오'!$H$3)/('d_시나리오'!$J$3-'d_시나리오'!$H$3),'d_시나리오'!$H$3+SQRT(F1973*('d_시나리오'!$J$3-'d_시나리오'!$H$3)*('d_시나리오'!$I$3-'d_시나리오'!$H$3)),'d_시나리오'!$J$3-SQRT((1-F1973)*('d_시나리오'!$J$3-'d_시나리오'!$H$3)*('d_시나리오'!$J$3-'d_시나리오'!$I$3))))</f>
        <v/>
      </c>
      <c r="H1973">
        <f>RAND()</f>
        <v/>
      </c>
      <c r="I1973">
        <f>IF('d_시나리오'!$J$4='d_시나리오'!$H$4,'d_시나리오'!$I$4,IF(H1973&lt;('d_시나리오'!$I$4-'d_시나리오'!$H$4)/('d_시나리오'!$J$4-'d_시나리오'!$H$4),'d_시나리오'!$H$4+SQRT(H1973*('d_시나리오'!$J$4-'d_시나리오'!$H$4)*('d_시나리오'!$I$4-'d_시나리오'!$H$4)),'d_시나리오'!$J$4-SQRT((1-H1973)*('d_시나리오'!$J$4-'d_시나리오'!$H$4)*('d_시나리오'!$J$4-'d_시나리오'!$I$4))))</f>
        <v/>
      </c>
      <c r="J1973">
        <f>RAND()</f>
        <v/>
      </c>
      <c r="K1973">
        <f>IF('d_시나리오'!$J$5='d_시나리오'!$H$5,'d_시나리오'!$I$5,IF(J1973&lt;('d_시나리오'!$I$5-'d_시나리오'!$H$5)/('d_시나리오'!$J$5-'d_시나리오'!$H$5),'d_시나리오'!$H$5+SQRT(J1973*('d_시나리오'!$J$5-'d_시나리오'!$H$5)*('d_시나리오'!$I$5-'d_시나리오'!$H$5)),'d_시나리오'!$J$5-SQRT((1-J1973)*('d_시나리오'!$J$5-'d_시나리오'!$H$5)*('d_시나리오'!$J$5-'d_시나리오'!$I$5))))</f>
        <v/>
      </c>
      <c r="L1973">
        <f>RAND()</f>
        <v/>
      </c>
      <c r="M1973">
        <f>IF('d_시나리오'!$J$6='d_시나리오'!$H$6,'d_시나리오'!$I$6,IF(L1973&lt;('d_시나리오'!$I$6-'d_시나리오'!$H$6)/('d_시나리오'!$J$6-'d_시나리오'!$H$6),'d_시나리오'!$H$6+SQRT(L1973*('d_시나리오'!$J$6-'d_시나리오'!$H$6)*('d_시나리오'!$I$6-'d_시나리오'!$H$6)),'d_시나리오'!$J$6-SQRT((1-L1973)*('d_시나리오'!$J$6-'d_시나리오'!$H$6)*('d_시나리오'!$J$6-'d_시나리오'!$I$6))))</f>
        <v/>
      </c>
      <c r="N1973">
        <f>INDEX('d_분포'!$B$2:$B$57,RANDBETWEEN(1,56))</f>
        <v/>
      </c>
      <c r="O1973">
        <f>BETAINV(RAND(),5,5)</f>
        <v/>
      </c>
      <c r="P1973">
        <f>'d_고정'!$B$1*'6_기대효과'!$H$7*('d_시나리오'!$I$7/'d_고정'!$B$2)*B1973</f>
        <v/>
      </c>
      <c r="Q1973">
        <f>P1973*C1973</f>
        <v/>
      </c>
      <c r="R1973">
        <f>P1973*E1973</f>
        <v/>
      </c>
      <c r="S1973">
        <f>R1973*G1973</f>
        <v/>
      </c>
      <c r="T1973">
        <f>Q1973+S1973</f>
        <v/>
      </c>
      <c r="U1973">
        <f>(Q1973*D1973+S1973*I1973)*(1-O1973)</f>
        <v/>
      </c>
      <c r="V1973">
        <f>(R1973*K1973*N1973+'d_고정'!$B$3*('6_기대효과'!$H$7/8)*N1973*'d_고정'!$B$10*M1973*('6_기대효과'!$K$7/'d_고정'!$B$9))*(1-O1973)</f>
        <v/>
      </c>
      <c r="W1973">
        <f>(S1973*I1973+R1973*MAX(K1973-'d_고정'!$B$10*M1973*('6_기대효과'!$K$7/'d_고정'!$B$9),0)*N1973)*(1-O1973)</f>
        <v/>
      </c>
      <c r="X1973">
        <f>U1973+V1973</f>
        <v/>
      </c>
      <c r="Y1973">
        <f>U1973/('d_고정'!$B$5*'6_기대효과'!$H$7/8)/'d_고정'!$B$6</f>
        <v/>
      </c>
      <c r="Z1973">
        <f>U1973/('d_고정'!$B$8*'6_기대효과'!$H$7/8)</f>
        <v/>
      </c>
    </row>
    <row r="1974">
      <c r="A1974">
        <f>RAND()</f>
        <v/>
      </c>
      <c r="B1974">
        <f>IF('d_시나리오'!$J$2='d_시나리오'!$H$2,'d_시나리오'!$I$2,IF(A1974&lt;('d_시나리오'!$I$2-'d_시나리오'!$H$2)/('d_시나리오'!$J$2-'d_시나리오'!$H$2),'d_시나리오'!$H$2+SQRT(A1974*('d_시나리오'!$J$2-'d_시나리오'!$H$2)*('d_시나리오'!$I$2-'d_시나리오'!$H$2)),'d_시나리오'!$J$2-SQRT((1-A1974)*('d_시나리오'!$J$2-'d_시나리오'!$H$2)*('d_시나리오'!$J$2-'d_시나리오'!$I$2))))</f>
        <v/>
      </c>
      <c r="C1974">
        <f>BETAINV(RAND(),2,6)</f>
        <v/>
      </c>
      <c r="D1974">
        <f>INDEX('d_분포'!$A$2:$A$28,RANDBETWEEN(1,27))</f>
        <v/>
      </c>
      <c r="E1974">
        <f>INDEX('d_분포'!$C$2:$C$5,RANDBETWEEN(1,4))*(0.9+0.2*RAND())</f>
        <v/>
      </c>
      <c r="F1974">
        <f>RAND()</f>
        <v/>
      </c>
      <c r="G1974">
        <f>IF('d_시나리오'!$J$3='d_시나리오'!$H$3,'d_시나리오'!$I$3,IF(F1974&lt;('d_시나리오'!$I$3-'d_시나리오'!$H$3)/('d_시나리오'!$J$3-'d_시나리오'!$H$3),'d_시나리오'!$H$3+SQRT(F1974*('d_시나리오'!$J$3-'d_시나리오'!$H$3)*('d_시나리오'!$I$3-'d_시나리오'!$H$3)),'d_시나리오'!$J$3-SQRT((1-F1974)*('d_시나리오'!$J$3-'d_시나리오'!$H$3)*('d_시나리오'!$J$3-'d_시나리오'!$I$3))))</f>
        <v/>
      </c>
      <c r="H1974">
        <f>RAND()</f>
        <v/>
      </c>
      <c r="I1974">
        <f>IF('d_시나리오'!$J$4='d_시나리오'!$H$4,'d_시나리오'!$I$4,IF(H1974&lt;('d_시나리오'!$I$4-'d_시나리오'!$H$4)/('d_시나리오'!$J$4-'d_시나리오'!$H$4),'d_시나리오'!$H$4+SQRT(H1974*('d_시나리오'!$J$4-'d_시나리오'!$H$4)*('d_시나리오'!$I$4-'d_시나리오'!$H$4)),'d_시나리오'!$J$4-SQRT((1-H1974)*('d_시나리오'!$J$4-'d_시나리오'!$H$4)*('d_시나리오'!$J$4-'d_시나리오'!$I$4))))</f>
        <v/>
      </c>
      <c r="J1974">
        <f>RAND()</f>
        <v/>
      </c>
      <c r="K1974">
        <f>IF('d_시나리오'!$J$5='d_시나리오'!$H$5,'d_시나리오'!$I$5,IF(J1974&lt;('d_시나리오'!$I$5-'d_시나리오'!$H$5)/('d_시나리오'!$J$5-'d_시나리오'!$H$5),'d_시나리오'!$H$5+SQRT(J1974*('d_시나리오'!$J$5-'d_시나리오'!$H$5)*('d_시나리오'!$I$5-'d_시나리오'!$H$5)),'d_시나리오'!$J$5-SQRT((1-J1974)*('d_시나리오'!$J$5-'d_시나리오'!$H$5)*('d_시나리오'!$J$5-'d_시나리오'!$I$5))))</f>
        <v/>
      </c>
      <c r="L1974">
        <f>RAND()</f>
        <v/>
      </c>
      <c r="M1974">
        <f>IF('d_시나리오'!$J$6='d_시나리오'!$H$6,'d_시나리오'!$I$6,IF(L1974&lt;('d_시나리오'!$I$6-'d_시나리오'!$H$6)/('d_시나리오'!$J$6-'d_시나리오'!$H$6),'d_시나리오'!$H$6+SQRT(L1974*('d_시나리오'!$J$6-'d_시나리오'!$H$6)*('d_시나리오'!$I$6-'d_시나리오'!$H$6)),'d_시나리오'!$J$6-SQRT((1-L1974)*('d_시나리오'!$J$6-'d_시나리오'!$H$6)*('d_시나리오'!$J$6-'d_시나리오'!$I$6))))</f>
        <v/>
      </c>
      <c r="N1974">
        <f>INDEX('d_분포'!$B$2:$B$57,RANDBETWEEN(1,56))</f>
        <v/>
      </c>
      <c r="O1974">
        <f>BETAINV(RAND(),5,5)</f>
        <v/>
      </c>
      <c r="P1974">
        <f>'d_고정'!$B$1*'6_기대효과'!$H$7*('d_시나리오'!$I$7/'d_고정'!$B$2)*B1974</f>
        <v/>
      </c>
      <c r="Q1974">
        <f>P1974*C1974</f>
        <v/>
      </c>
      <c r="R1974">
        <f>P1974*E1974</f>
        <v/>
      </c>
      <c r="S1974">
        <f>R1974*G1974</f>
        <v/>
      </c>
      <c r="T1974">
        <f>Q1974+S1974</f>
        <v/>
      </c>
      <c r="U1974">
        <f>(Q1974*D1974+S1974*I1974)*(1-O1974)</f>
        <v/>
      </c>
      <c r="V1974">
        <f>(R1974*K1974*N1974+'d_고정'!$B$3*('6_기대효과'!$H$7/8)*N1974*'d_고정'!$B$10*M1974*('6_기대효과'!$K$7/'d_고정'!$B$9))*(1-O1974)</f>
        <v/>
      </c>
      <c r="W1974">
        <f>(S1974*I1974+R1974*MAX(K1974-'d_고정'!$B$10*M1974*('6_기대효과'!$K$7/'d_고정'!$B$9),0)*N1974)*(1-O1974)</f>
        <v/>
      </c>
      <c r="X1974">
        <f>U1974+V1974</f>
        <v/>
      </c>
      <c r="Y1974">
        <f>U1974/('d_고정'!$B$5*'6_기대효과'!$H$7/8)/'d_고정'!$B$6</f>
        <v/>
      </c>
      <c r="Z1974">
        <f>U1974/('d_고정'!$B$8*'6_기대효과'!$H$7/8)</f>
        <v/>
      </c>
    </row>
    <row r="1975">
      <c r="A1975">
        <f>RAND()</f>
        <v/>
      </c>
      <c r="B1975">
        <f>IF('d_시나리오'!$J$2='d_시나리오'!$H$2,'d_시나리오'!$I$2,IF(A1975&lt;('d_시나리오'!$I$2-'d_시나리오'!$H$2)/('d_시나리오'!$J$2-'d_시나리오'!$H$2),'d_시나리오'!$H$2+SQRT(A1975*('d_시나리오'!$J$2-'d_시나리오'!$H$2)*('d_시나리오'!$I$2-'d_시나리오'!$H$2)),'d_시나리오'!$J$2-SQRT((1-A1975)*('d_시나리오'!$J$2-'d_시나리오'!$H$2)*('d_시나리오'!$J$2-'d_시나리오'!$I$2))))</f>
        <v/>
      </c>
      <c r="C1975">
        <f>BETAINV(RAND(),2,6)</f>
        <v/>
      </c>
      <c r="D1975">
        <f>INDEX('d_분포'!$A$2:$A$28,RANDBETWEEN(1,27))</f>
        <v/>
      </c>
      <c r="E1975">
        <f>INDEX('d_분포'!$C$2:$C$5,RANDBETWEEN(1,4))*(0.9+0.2*RAND())</f>
        <v/>
      </c>
      <c r="F1975">
        <f>RAND()</f>
        <v/>
      </c>
      <c r="G1975">
        <f>IF('d_시나리오'!$J$3='d_시나리오'!$H$3,'d_시나리오'!$I$3,IF(F1975&lt;('d_시나리오'!$I$3-'d_시나리오'!$H$3)/('d_시나리오'!$J$3-'d_시나리오'!$H$3),'d_시나리오'!$H$3+SQRT(F1975*('d_시나리오'!$J$3-'d_시나리오'!$H$3)*('d_시나리오'!$I$3-'d_시나리오'!$H$3)),'d_시나리오'!$J$3-SQRT((1-F1975)*('d_시나리오'!$J$3-'d_시나리오'!$H$3)*('d_시나리오'!$J$3-'d_시나리오'!$I$3))))</f>
        <v/>
      </c>
      <c r="H1975">
        <f>RAND()</f>
        <v/>
      </c>
      <c r="I1975">
        <f>IF('d_시나리오'!$J$4='d_시나리오'!$H$4,'d_시나리오'!$I$4,IF(H1975&lt;('d_시나리오'!$I$4-'d_시나리오'!$H$4)/('d_시나리오'!$J$4-'d_시나리오'!$H$4),'d_시나리오'!$H$4+SQRT(H1975*('d_시나리오'!$J$4-'d_시나리오'!$H$4)*('d_시나리오'!$I$4-'d_시나리오'!$H$4)),'d_시나리오'!$J$4-SQRT((1-H1975)*('d_시나리오'!$J$4-'d_시나리오'!$H$4)*('d_시나리오'!$J$4-'d_시나리오'!$I$4))))</f>
        <v/>
      </c>
      <c r="J1975">
        <f>RAND()</f>
        <v/>
      </c>
      <c r="K1975">
        <f>IF('d_시나리오'!$J$5='d_시나리오'!$H$5,'d_시나리오'!$I$5,IF(J1975&lt;('d_시나리오'!$I$5-'d_시나리오'!$H$5)/('d_시나리오'!$J$5-'d_시나리오'!$H$5),'d_시나리오'!$H$5+SQRT(J1975*('d_시나리오'!$J$5-'d_시나리오'!$H$5)*('d_시나리오'!$I$5-'d_시나리오'!$H$5)),'d_시나리오'!$J$5-SQRT((1-J1975)*('d_시나리오'!$J$5-'d_시나리오'!$H$5)*('d_시나리오'!$J$5-'d_시나리오'!$I$5))))</f>
        <v/>
      </c>
      <c r="L1975">
        <f>RAND()</f>
        <v/>
      </c>
      <c r="M1975">
        <f>IF('d_시나리오'!$J$6='d_시나리오'!$H$6,'d_시나리오'!$I$6,IF(L1975&lt;('d_시나리오'!$I$6-'d_시나리오'!$H$6)/('d_시나리오'!$J$6-'d_시나리오'!$H$6),'d_시나리오'!$H$6+SQRT(L1975*('d_시나리오'!$J$6-'d_시나리오'!$H$6)*('d_시나리오'!$I$6-'d_시나리오'!$H$6)),'d_시나리오'!$J$6-SQRT((1-L1975)*('d_시나리오'!$J$6-'d_시나리오'!$H$6)*('d_시나리오'!$J$6-'d_시나리오'!$I$6))))</f>
        <v/>
      </c>
      <c r="N1975">
        <f>INDEX('d_분포'!$B$2:$B$57,RANDBETWEEN(1,56))</f>
        <v/>
      </c>
      <c r="O1975">
        <f>BETAINV(RAND(),5,5)</f>
        <v/>
      </c>
      <c r="P1975">
        <f>'d_고정'!$B$1*'6_기대효과'!$H$7*('d_시나리오'!$I$7/'d_고정'!$B$2)*B1975</f>
        <v/>
      </c>
      <c r="Q1975">
        <f>P1975*C1975</f>
        <v/>
      </c>
      <c r="R1975">
        <f>P1975*E1975</f>
        <v/>
      </c>
      <c r="S1975">
        <f>R1975*G1975</f>
        <v/>
      </c>
      <c r="T1975">
        <f>Q1975+S1975</f>
        <v/>
      </c>
      <c r="U1975">
        <f>(Q1975*D1975+S1975*I1975)*(1-O1975)</f>
        <v/>
      </c>
      <c r="V1975">
        <f>(R1975*K1975*N1975+'d_고정'!$B$3*('6_기대효과'!$H$7/8)*N1975*'d_고정'!$B$10*M1975*('6_기대효과'!$K$7/'d_고정'!$B$9))*(1-O1975)</f>
        <v/>
      </c>
      <c r="W1975">
        <f>(S1975*I1975+R1975*MAX(K1975-'d_고정'!$B$10*M1975*('6_기대효과'!$K$7/'d_고정'!$B$9),0)*N1975)*(1-O1975)</f>
        <v/>
      </c>
      <c r="X1975">
        <f>U1975+V1975</f>
        <v/>
      </c>
      <c r="Y1975">
        <f>U1975/('d_고정'!$B$5*'6_기대효과'!$H$7/8)/'d_고정'!$B$6</f>
        <v/>
      </c>
      <c r="Z1975">
        <f>U1975/('d_고정'!$B$8*'6_기대효과'!$H$7/8)</f>
        <v/>
      </c>
    </row>
    <row r="1976">
      <c r="A1976">
        <f>RAND()</f>
        <v/>
      </c>
      <c r="B1976">
        <f>IF('d_시나리오'!$J$2='d_시나리오'!$H$2,'d_시나리오'!$I$2,IF(A1976&lt;('d_시나리오'!$I$2-'d_시나리오'!$H$2)/('d_시나리오'!$J$2-'d_시나리오'!$H$2),'d_시나리오'!$H$2+SQRT(A1976*('d_시나리오'!$J$2-'d_시나리오'!$H$2)*('d_시나리오'!$I$2-'d_시나리오'!$H$2)),'d_시나리오'!$J$2-SQRT((1-A1976)*('d_시나리오'!$J$2-'d_시나리오'!$H$2)*('d_시나리오'!$J$2-'d_시나리오'!$I$2))))</f>
        <v/>
      </c>
      <c r="C1976">
        <f>BETAINV(RAND(),2,6)</f>
        <v/>
      </c>
      <c r="D1976">
        <f>INDEX('d_분포'!$A$2:$A$28,RANDBETWEEN(1,27))</f>
        <v/>
      </c>
      <c r="E1976">
        <f>INDEX('d_분포'!$C$2:$C$5,RANDBETWEEN(1,4))*(0.9+0.2*RAND())</f>
        <v/>
      </c>
      <c r="F1976">
        <f>RAND()</f>
        <v/>
      </c>
      <c r="G1976">
        <f>IF('d_시나리오'!$J$3='d_시나리오'!$H$3,'d_시나리오'!$I$3,IF(F1976&lt;('d_시나리오'!$I$3-'d_시나리오'!$H$3)/('d_시나리오'!$J$3-'d_시나리오'!$H$3),'d_시나리오'!$H$3+SQRT(F1976*('d_시나리오'!$J$3-'d_시나리오'!$H$3)*('d_시나리오'!$I$3-'d_시나리오'!$H$3)),'d_시나리오'!$J$3-SQRT((1-F1976)*('d_시나리오'!$J$3-'d_시나리오'!$H$3)*('d_시나리오'!$J$3-'d_시나리오'!$I$3))))</f>
        <v/>
      </c>
      <c r="H1976">
        <f>RAND()</f>
        <v/>
      </c>
      <c r="I1976">
        <f>IF('d_시나리오'!$J$4='d_시나리오'!$H$4,'d_시나리오'!$I$4,IF(H1976&lt;('d_시나리오'!$I$4-'d_시나리오'!$H$4)/('d_시나리오'!$J$4-'d_시나리오'!$H$4),'d_시나리오'!$H$4+SQRT(H1976*('d_시나리오'!$J$4-'d_시나리오'!$H$4)*('d_시나리오'!$I$4-'d_시나리오'!$H$4)),'d_시나리오'!$J$4-SQRT((1-H1976)*('d_시나리오'!$J$4-'d_시나리오'!$H$4)*('d_시나리오'!$J$4-'d_시나리오'!$I$4))))</f>
        <v/>
      </c>
      <c r="J1976">
        <f>RAND()</f>
        <v/>
      </c>
      <c r="K1976">
        <f>IF('d_시나리오'!$J$5='d_시나리오'!$H$5,'d_시나리오'!$I$5,IF(J1976&lt;('d_시나리오'!$I$5-'d_시나리오'!$H$5)/('d_시나리오'!$J$5-'d_시나리오'!$H$5),'d_시나리오'!$H$5+SQRT(J1976*('d_시나리오'!$J$5-'d_시나리오'!$H$5)*('d_시나리오'!$I$5-'d_시나리오'!$H$5)),'d_시나리오'!$J$5-SQRT((1-J1976)*('d_시나리오'!$J$5-'d_시나리오'!$H$5)*('d_시나리오'!$J$5-'d_시나리오'!$I$5))))</f>
        <v/>
      </c>
      <c r="L1976">
        <f>RAND()</f>
        <v/>
      </c>
      <c r="M1976">
        <f>IF('d_시나리오'!$J$6='d_시나리오'!$H$6,'d_시나리오'!$I$6,IF(L1976&lt;('d_시나리오'!$I$6-'d_시나리오'!$H$6)/('d_시나리오'!$J$6-'d_시나리오'!$H$6),'d_시나리오'!$H$6+SQRT(L1976*('d_시나리오'!$J$6-'d_시나리오'!$H$6)*('d_시나리오'!$I$6-'d_시나리오'!$H$6)),'d_시나리오'!$J$6-SQRT((1-L1976)*('d_시나리오'!$J$6-'d_시나리오'!$H$6)*('d_시나리오'!$J$6-'d_시나리오'!$I$6))))</f>
        <v/>
      </c>
      <c r="N1976">
        <f>INDEX('d_분포'!$B$2:$B$57,RANDBETWEEN(1,56))</f>
        <v/>
      </c>
      <c r="O1976">
        <f>BETAINV(RAND(),5,5)</f>
        <v/>
      </c>
      <c r="P1976">
        <f>'d_고정'!$B$1*'6_기대효과'!$H$7*('d_시나리오'!$I$7/'d_고정'!$B$2)*B1976</f>
        <v/>
      </c>
      <c r="Q1976">
        <f>P1976*C1976</f>
        <v/>
      </c>
      <c r="R1976">
        <f>P1976*E1976</f>
        <v/>
      </c>
      <c r="S1976">
        <f>R1976*G1976</f>
        <v/>
      </c>
      <c r="T1976">
        <f>Q1976+S1976</f>
        <v/>
      </c>
      <c r="U1976">
        <f>(Q1976*D1976+S1976*I1976)*(1-O1976)</f>
        <v/>
      </c>
      <c r="V1976">
        <f>(R1976*K1976*N1976+'d_고정'!$B$3*('6_기대효과'!$H$7/8)*N1976*'d_고정'!$B$10*M1976*('6_기대효과'!$K$7/'d_고정'!$B$9))*(1-O1976)</f>
        <v/>
      </c>
      <c r="W1976">
        <f>(S1976*I1976+R1976*MAX(K1976-'d_고정'!$B$10*M1976*('6_기대효과'!$K$7/'d_고정'!$B$9),0)*N1976)*(1-O1976)</f>
        <v/>
      </c>
      <c r="X1976">
        <f>U1976+V1976</f>
        <v/>
      </c>
      <c r="Y1976">
        <f>U1976/('d_고정'!$B$5*'6_기대효과'!$H$7/8)/'d_고정'!$B$6</f>
        <v/>
      </c>
      <c r="Z1976">
        <f>U1976/('d_고정'!$B$8*'6_기대효과'!$H$7/8)</f>
        <v/>
      </c>
    </row>
    <row r="1977">
      <c r="A1977">
        <f>RAND()</f>
        <v/>
      </c>
      <c r="B1977">
        <f>IF('d_시나리오'!$J$2='d_시나리오'!$H$2,'d_시나리오'!$I$2,IF(A1977&lt;('d_시나리오'!$I$2-'d_시나리오'!$H$2)/('d_시나리오'!$J$2-'d_시나리오'!$H$2),'d_시나리오'!$H$2+SQRT(A1977*('d_시나리오'!$J$2-'d_시나리오'!$H$2)*('d_시나리오'!$I$2-'d_시나리오'!$H$2)),'d_시나리오'!$J$2-SQRT((1-A1977)*('d_시나리오'!$J$2-'d_시나리오'!$H$2)*('d_시나리오'!$J$2-'d_시나리오'!$I$2))))</f>
        <v/>
      </c>
      <c r="C1977">
        <f>BETAINV(RAND(),2,6)</f>
        <v/>
      </c>
      <c r="D1977">
        <f>INDEX('d_분포'!$A$2:$A$28,RANDBETWEEN(1,27))</f>
        <v/>
      </c>
      <c r="E1977">
        <f>INDEX('d_분포'!$C$2:$C$5,RANDBETWEEN(1,4))*(0.9+0.2*RAND())</f>
        <v/>
      </c>
      <c r="F1977">
        <f>RAND()</f>
        <v/>
      </c>
      <c r="G1977">
        <f>IF('d_시나리오'!$J$3='d_시나리오'!$H$3,'d_시나리오'!$I$3,IF(F1977&lt;('d_시나리오'!$I$3-'d_시나리오'!$H$3)/('d_시나리오'!$J$3-'d_시나리오'!$H$3),'d_시나리오'!$H$3+SQRT(F1977*('d_시나리오'!$J$3-'d_시나리오'!$H$3)*('d_시나리오'!$I$3-'d_시나리오'!$H$3)),'d_시나리오'!$J$3-SQRT((1-F1977)*('d_시나리오'!$J$3-'d_시나리오'!$H$3)*('d_시나리오'!$J$3-'d_시나리오'!$I$3))))</f>
        <v/>
      </c>
      <c r="H1977">
        <f>RAND()</f>
        <v/>
      </c>
      <c r="I1977">
        <f>IF('d_시나리오'!$J$4='d_시나리오'!$H$4,'d_시나리오'!$I$4,IF(H1977&lt;('d_시나리오'!$I$4-'d_시나리오'!$H$4)/('d_시나리오'!$J$4-'d_시나리오'!$H$4),'d_시나리오'!$H$4+SQRT(H1977*('d_시나리오'!$J$4-'d_시나리오'!$H$4)*('d_시나리오'!$I$4-'d_시나리오'!$H$4)),'d_시나리오'!$J$4-SQRT((1-H1977)*('d_시나리오'!$J$4-'d_시나리오'!$H$4)*('d_시나리오'!$J$4-'d_시나리오'!$I$4))))</f>
        <v/>
      </c>
      <c r="J1977">
        <f>RAND()</f>
        <v/>
      </c>
      <c r="K1977">
        <f>IF('d_시나리오'!$J$5='d_시나리오'!$H$5,'d_시나리오'!$I$5,IF(J1977&lt;('d_시나리오'!$I$5-'d_시나리오'!$H$5)/('d_시나리오'!$J$5-'d_시나리오'!$H$5),'d_시나리오'!$H$5+SQRT(J1977*('d_시나리오'!$J$5-'d_시나리오'!$H$5)*('d_시나리오'!$I$5-'d_시나리오'!$H$5)),'d_시나리오'!$J$5-SQRT((1-J1977)*('d_시나리오'!$J$5-'d_시나리오'!$H$5)*('d_시나리오'!$J$5-'d_시나리오'!$I$5))))</f>
        <v/>
      </c>
      <c r="L1977">
        <f>RAND()</f>
        <v/>
      </c>
      <c r="M1977">
        <f>IF('d_시나리오'!$J$6='d_시나리오'!$H$6,'d_시나리오'!$I$6,IF(L1977&lt;('d_시나리오'!$I$6-'d_시나리오'!$H$6)/('d_시나리오'!$J$6-'d_시나리오'!$H$6),'d_시나리오'!$H$6+SQRT(L1977*('d_시나리오'!$J$6-'d_시나리오'!$H$6)*('d_시나리오'!$I$6-'d_시나리오'!$H$6)),'d_시나리오'!$J$6-SQRT((1-L1977)*('d_시나리오'!$J$6-'d_시나리오'!$H$6)*('d_시나리오'!$J$6-'d_시나리오'!$I$6))))</f>
        <v/>
      </c>
      <c r="N1977">
        <f>INDEX('d_분포'!$B$2:$B$57,RANDBETWEEN(1,56))</f>
        <v/>
      </c>
      <c r="O1977">
        <f>BETAINV(RAND(),5,5)</f>
        <v/>
      </c>
      <c r="P1977">
        <f>'d_고정'!$B$1*'6_기대효과'!$H$7*('d_시나리오'!$I$7/'d_고정'!$B$2)*B1977</f>
        <v/>
      </c>
      <c r="Q1977">
        <f>P1977*C1977</f>
        <v/>
      </c>
      <c r="R1977">
        <f>P1977*E1977</f>
        <v/>
      </c>
      <c r="S1977">
        <f>R1977*G1977</f>
        <v/>
      </c>
      <c r="T1977">
        <f>Q1977+S1977</f>
        <v/>
      </c>
      <c r="U1977">
        <f>(Q1977*D1977+S1977*I1977)*(1-O1977)</f>
        <v/>
      </c>
      <c r="V1977">
        <f>(R1977*K1977*N1977+'d_고정'!$B$3*('6_기대효과'!$H$7/8)*N1977*'d_고정'!$B$10*M1977*('6_기대효과'!$K$7/'d_고정'!$B$9))*(1-O1977)</f>
        <v/>
      </c>
      <c r="W1977">
        <f>(S1977*I1977+R1977*MAX(K1977-'d_고정'!$B$10*M1977*('6_기대효과'!$K$7/'d_고정'!$B$9),0)*N1977)*(1-O1977)</f>
        <v/>
      </c>
      <c r="X1977">
        <f>U1977+V1977</f>
        <v/>
      </c>
      <c r="Y1977">
        <f>U1977/('d_고정'!$B$5*'6_기대효과'!$H$7/8)/'d_고정'!$B$6</f>
        <v/>
      </c>
      <c r="Z1977">
        <f>U1977/('d_고정'!$B$8*'6_기대효과'!$H$7/8)</f>
        <v/>
      </c>
    </row>
    <row r="1978">
      <c r="A1978">
        <f>RAND()</f>
        <v/>
      </c>
      <c r="B1978">
        <f>IF('d_시나리오'!$J$2='d_시나리오'!$H$2,'d_시나리오'!$I$2,IF(A1978&lt;('d_시나리오'!$I$2-'d_시나리오'!$H$2)/('d_시나리오'!$J$2-'d_시나리오'!$H$2),'d_시나리오'!$H$2+SQRT(A1978*('d_시나리오'!$J$2-'d_시나리오'!$H$2)*('d_시나리오'!$I$2-'d_시나리오'!$H$2)),'d_시나리오'!$J$2-SQRT((1-A1978)*('d_시나리오'!$J$2-'d_시나리오'!$H$2)*('d_시나리오'!$J$2-'d_시나리오'!$I$2))))</f>
        <v/>
      </c>
      <c r="C1978">
        <f>BETAINV(RAND(),2,6)</f>
        <v/>
      </c>
      <c r="D1978">
        <f>INDEX('d_분포'!$A$2:$A$28,RANDBETWEEN(1,27))</f>
        <v/>
      </c>
      <c r="E1978">
        <f>INDEX('d_분포'!$C$2:$C$5,RANDBETWEEN(1,4))*(0.9+0.2*RAND())</f>
        <v/>
      </c>
      <c r="F1978">
        <f>RAND()</f>
        <v/>
      </c>
      <c r="G1978">
        <f>IF('d_시나리오'!$J$3='d_시나리오'!$H$3,'d_시나리오'!$I$3,IF(F1978&lt;('d_시나리오'!$I$3-'d_시나리오'!$H$3)/('d_시나리오'!$J$3-'d_시나리오'!$H$3),'d_시나리오'!$H$3+SQRT(F1978*('d_시나리오'!$J$3-'d_시나리오'!$H$3)*('d_시나리오'!$I$3-'d_시나리오'!$H$3)),'d_시나리오'!$J$3-SQRT((1-F1978)*('d_시나리오'!$J$3-'d_시나리오'!$H$3)*('d_시나리오'!$J$3-'d_시나리오'!$I$3))))</f>
        <v/>
      </c>
      <c r="H1978">
        <f>RAND()</f>
        <v/>
      </c>
      <c r="I1978">
        <f>IF('d_시나리오'!$J$4='d_시나리오'!$H$4,'d_시나리오'!$I$4,IF(H1978&lt;('d_시나리오'!$I$4-'d_시나리오'!$H$4)/('d_시나리오'!$J$4-'d_시나리오'!$H$4),'d_시나리오'!$H$4+SQRT(H1978*('d_시나리오'!$J$4-'d_시나리오'!$H$4)*('d_시나리오'!$I$4-'d_시나리오'!$H$4)),'d_시나리오'!$J$4-SQRT((1-H1978)*('d_시나리오'!$J$4-'d_시나리오'!$H$4)*('d_시나리오'!$J$4-'d_시나리오'!$I$4))))</f>
        <v/>
      </c>
      <c r="J1978">
        <f>RAND()</f>
        <v/>
      </c>
      <c r="K1978">
        <f>IF('d_시나리오'!$J$5='d_시나리오'!$H$5,'d_시나리오'!$I$5,IF(J1978&lt;('d_시나리오'!$I$5-'d_시나리오'!$H$5)/('d_시나리오'!$J$5-'d_시나리오'!$H$5),'d_시나리오'!$H$5+SQRT(J1978*('d_시나리오'!$J$5-'d_시나리오'!$H$5)*('d_시나리오'!$I$5-'d_시나리오'!$H$5)),'d_시나리오'!$J$5-SQRT((1-J1978)*('d_시나리오'!$J$5-'d_시나리오'!$H$5)*('d_시나리오'!$J$5-'d_시나리오'!$I$5))))</f>
        <v/>
      </c>
      <c r="L1978">
        <f>RAND()</f>
        <v/>
      </c>
      <c r="M1978">
        <f>IF('d_시나리오'!$J$6='d_시나리오'!$H$6,'d_시나리오'!$I$6,IF(L1978&lt;('d_시나리오'!$I$6-'d_시나리오'!$H$6)/('d_시나리오'!$J$6-'d_시나리오'!$H$6),'d_시나리오'!$H$6+SQRT(L1978*('d_시나리오'!$J$6-'d_시나리오'!$H$6)*('d_시나리오'!$I$6-'d_시나리오'!$H$6)),'d_시나리오'!$J$6-SQRT((1-L1978)*('d_시나리오'!$J$6-'d_시나리오'!$H$6)*('d_시나리오'!$J$6-'d_시나리오'!$I$6))))</f>
        <v/>
      </c>
      <c r="N1978">
        <f>INDEX('d_분포'!$B$2:$B$57,RANDBETWEEN(1,56))</f>
        <v/>
      </c>
      <c r="O1978">
        <f>BETAINV(RAND(),5,5)</f>
        <v/>
      </c>
      <c r="P1978">
        <f>'d_고정'!$B$1*'6_기대효과'!$H$7*('d_시나리오'!$I$7/'d_고정'!$B$2)*B1978</f>
        <v/>
      </c>
      <c r="Q1978">
        <f>P1978*C1978</f>
        <v/>
      </c>
      <c r="R1978">
        <f>P1978*E1978</f>
        <v/>
      </c>
      <c r="S1978">
        <f>R1978*G1978</f>
        <v/>
      </c>
      <c r="T1978">
        <f>Q1978+S1978</f>
        <v/>
      </c>
      <c r="U1978">
        <f>(Q1978*D1978+S1978*I1978)*(1-O1978)</f>
        <v/>
      </c>
      <c r="V1978">
        <f>(R1978*K1978*N1978+'d_고정'!$B$3*('6_기대효과'!$H$7/8)*N1978*'d_고정'!$B$10*M1978*('6_기대효과'!$K$7/'d_고정'!$B$9))*(1-O1978)</f>
        <v/>
      </c>
      <c r="W1978">
        <f>(S1978*I1978+R1978*MAX(K1978-'d_고정'!$B$10*M1978*('6_기대효과'!$K$7/'d_고정'!$B$9),0)*N1978)*(1-O1978)</f>
        <v/>
      </c>
      <c r="X1978">
        <f>U1978+V1978</f>
        <v/>
      </c>
      <c r="Y1978">
        <f>U1978/('d_고정'!$B$5*'6_기대효과'!$H$7/8)/'d_고정'!$B$6</f>
        <v/>
      </c>
      <c r="Z1978">
        <f>U1978/('d_고정'!$B$8*'6_기대효과'!$H$7/8)</f>
        <v/>
      </c>
    </row>
    <row r="1979">
      <c r="A1979">
        <f>RAND()</f>
        <v/>
      </c>
      <c r="B1979">
        <f>IF('d_시나리오'!$J$2='d_시나리오'!$H$2,'d_시나리오'!$I$2,IF(A1979&lt;('d_시나리오'!$I$2-'d_시나리오'!$H$2)/('d_시나리오'!$J$2-'d_시나리오'!$H$2),'d_시나리오'!$H$2+SQRT(A1979*('d_시나리오'!$J$2-'d_시나리오'!$H$2)*('d_시나리오'!$I$2-'d_시나리오'!$H$2)),'d_시나리오'!$J$2-SQRT((1-A1979)*('d_시나리오'!$J$2-'d_시나리오'!$H$2)*('d_시나리오'!$J$2-'d_시나리오'!$I$2))))</f>
        <v/>
      </c>
      <c r="C1979">
        <f>BETAINV(RAND(),2,6)</f>
        <v/>
      </c>
      <c r="D1979">
        <f>INDEX('d_분포'!$A$2:$A$28,RANDBETWEEN(1,27))</f>
        <v/>
      </c>
      <c r="E1979">
        <f>INDEX('d_분포'!$C$2:$C$5,RANDBETWEEN(1,4))*(0.9+0.2*RAND())</f>
        <v/>
      </c>
      <c r="F1979">
        <f>RAND()</f>
        <v/>
      </c>
      <c r="G1979">
        <f>IF('d_시나리오'!$J$3='d_시나리오'!$H$3,'d_시나리오'!$I$3,IF(F1979&lt;('d_시나리오'!$I$3-'d_시나리오'!$H$3)/('d_시나리오'!$J$3-'d_시나리오'!$H$3),'d_시나리오'!$H$3+SQRT(F1979*('d_시나리오'!$J$3-'d_시나리오'!$H$3)*('d_시나리오'!$I$3-'d_시나리오'!$H$3)),'d_시나리오'!$J$3-SQRT((1-F1979)*('d_시나리오'!$J$3-'d_시나리오'!$H$3)*('d_시나리오'!$J$3-'d_시나리오'!$I$3))))</f>
        <v/>
      </c>
      <c r="H1979">
        <f>RAND()</f>
        <v/>
      </c>
      <c r="I1979">
        <f>IF('d_시나리오'!$J$4='d_시나리오'!$H$4,'d_시나리오'!$I$4,IF(H1979&lt;('d_시나리오'!$I$4-'d_시나리오'!$H$4)/('d_시나리오'!$J$4-'d_시나리오'!$H$4),'d_시나리오'!$H$4+SQRT(H1979*('d_시나리오'!$J$4-'d_시나리오'!$H$4)*('d_시나리오'!$I$4-'d_시나리오'!$H$4)),'d_시나리오'!$J$4-SQRT((1-H1979)*('d_시나리오'!$J$4-'d_시나리오'!$H$4)*('d_시나리오'!$J$4-'d_시나리오'!$I$4))))</f>
        <v/>
      </c>
      <c r="J1979">
        <f>RAND()</f>
        <v/>
      </c>
      <c r="K1979">
        <f>IF('d_시나리오'!$J$5='d_시나리오'!$H$5,'d_시나리오'!$I$5,IF(J1979&lt;('d_시나리오'!$I$5-'d_시나리오'!$H$5)/('d_시나리오'!$J$5-'d_시나리오'!$H$5),'d_시나리오'!$H$5+SQRT(J1979*('d_시나리오'!$J$5-'d_시나리오'!$H$5)*('d_시나리오'!$I$5-'d_시나리오'!$H$5)),'d_시나리오'!$J$5-SQRT((1-J1979)*('d_시나리오'!$J$5-'d_시나리오'!$H$5)*('d_시나리오'!$J$5-'d_시나리오'!$I$5))))</f>
        <v/>
      </c>
      <c r="L1979">
        <f>RAND()</f>
        <v/>
      </c>
      <c r="M1979">
        <f>IF('d_시나리오'!$J$6='d_시나리오'!$H$6,'d_시나리오'!$I$6,IF(L1979&lt;('d_시나리오'!$I$6-'d_시나리오'!$H$6)/('d_시나리오'!$J$6-'d_시나리오'!$H$6),'d_시나리오'!$H$6+SQRT(L1979*('d_시나리오'!$J$6-'d_시나리오'!$H$6)*('d_시나리오'!$I$6-'d_시나리오'!$H$6)),'d_시나리오'!$J$6-SQRT((1-L1979)*('d_시나리오'!$J$6-'d_시나리오'!$H$6)*('d_시나리오'!$J$6-'d_시나리오'!$I$6))))</f>
        <v/>
      </c>
      <c r="N1979">
        <f>INDEX('d_분포'!$B$2:$B$57,RANDBETWEEN(1,56))</f>
        <v/>
      </c>
      <c r="O1979">
        <f>BETAINV(RAND(),5,5)</f>
        <v/>
      </c>
      <c r="P1979">
        <f>'d_고정'!$B$1*'6_기대효과'!$H$7*('d_시나리오'!$I$7/'d_고정'!$B$2)*B1979</f>
        <v/>
      </c>
      <c r="Q1979">
        <f>P1979*C1979</f>
        <v/>
      </c>
      <c r="R1979">
        <f>P1979*E1979</f>
        <v/>
      </c>
      <c r="S1979">
        <f>R1979*G1979</f>
        <v/>
      </c>
      <c r="T1979">
        <f>Q1979+S1979</f>
        <v/>
      </c>
      <c r="U1979">
        <f>(Q1979*D1979+S1979*I1979)*(1-O1979)</f>
        <v/>
      </c>
      <c r="V1979">
        <f>(R1979*K1979*N1979+'d_고정'!$B$3*('6_기대효과'!$H$7/8)*N1979*'d_고정'!$B$10*M1979*('6_기대효과'!$K$7/'d_고정'!$B$9))*(1-O1979)</f>
        <v/>
      </c>
      <c r="W1979">
        <f>(S1979*I1979+R1979*MAX(K1979-'d_고정'!$B$10*M1979*('6_기대효과'!$K$7/'d_고정'!$B$9),0)*N1979)*(1-O1979)</f>
        <v/>
      </c>
      <c r="X1979">
        <f>U1979+V1979</f>
        <v/>
      </c>
      <c r="Y1979">
        <f>U1979/('d_고정'!$B$5*'6_기대효과'!$H$7/8)/'d_고정'!$B$6</f>
        <v/>
      </c>
      <c r="Z1979">
        <f>U1979/('d_고정'!$B$8*'6_기대효과'!$H$7/8)</f>
        <v/>
      </c>
    </row>
    <row r="1980">
      <c r="A1980">
        <f>RAND()</f>
        <v/>
      </c>
      <c r="B1980">
        <f>IF('d_시나리오'!$J$2='d_시나리오'!$H$2,'d_시나리오'!$I$2,IF(A1980&lt;('d_시나리오'!$I$2-'d_시나리오'!$H$2)/('d_시나리오'!$J$2-'d_시나리오'!$H$2),'d_시나리오'!$H$2+SQRT(A1980*('d_시나리오'!$J$2-'d_시나리오'!$H$2)*('d_시나리오'!$I$2-'d_시나리오'!$H$2)),'d_시나리오'!$J$2-SQRT((1-A1980)*('d_시나리오'!$J$2-'d_시나리오'!$H$2)*('d_시나리오'!$J$2-'d_시나리오'!$I$2))))</f>
        <v/>
      </c>
      <c r="C1980">
        <f>BETAINV(RAND(),2,6)</f>
        <v/>
      </c>
      <c r="D1980">
        <f>INDEX('d_분포'!$A$2:$A$28,RANDBETWEEN(1,27))</f>
        <v/>
      </c>
      <c r="E1980">
        <f>INDEX('d_분포'!$C$2:$C$5,RANDBETWEEN(1,4))*(0.9+0.2*RAND())</f>
        <v/>
      </c>
      <c r="F1980">
        <f>RAND()</f>
        <v/>
      </c>
      <c r="G1980">
        <f>IF('d_시나리오'!$J$3='d_시나리오'!$H$3,'d_시나리오'!$I$3,IF(F1980&lt;('d_시나리오'!$I$3-'d_시나리오'!$H$3)/('d_시나리오'!$J$3-'d_시나리오'!$H$3),'d_시나리오'!$H$3+SQRT(F1980*('d_시나리오'!$J$3-'d_시나리오'!$H$3)*('d_시나리오'!$I$3-'d_시나리오'!$H$3)),'d_시나리오'!$J$3-SQRT((1-F1980)*('d_시나리오'!$J$3-'d_시나리오'!$H$3)*('d_시나리오'!$J$3-'d_시나리오'!$I$3))))</f>
        <v/>
      </c>
      <c r="H1980">
        <f>RAND()</f>
        <v/>
      </c>
      <c r="I1980">
        <f>IF('d_시나리오'!$J$4='d_시나리오'!$H$4,'d_시나리오'!$I$4,IF(H1980&lt;('d_시나리오'!$I$4-'d_시나리오'!$H$4)/('d_시나리오'!$J$4-'d_시나리오'!$H$4),'d_시나리오'!$H$4+SQRT(H1980*('d_시나리오'!$J$4-'d_시나리오'!$H$4)*('d_시나리오'!$I$4-'d_시나리오'!$H$4)),'d_시나리오'!$J$4-SQRT((1-H1980)*('d_시나리오'!$J$4-'d_시나리오'!$H$4)*('d_시나리오'!$J$4-'d_시나리오'!$I$4))))</f>
        <v/>
      </c>
      <c r="J1980">
        <f>RAND()</f>
        <v/>
      </c>
      <c r="K1980">
        <f>IF('d_시나리오'!$J$5='d_시나리오'!$H$5,'d_시나리오'!$I$5,IF(J1980&lt;('d_시나리오'!$I$5-'d_시나리오'!$H$5)/('d_시나리오'!$J$5-'d_시나리오'!$H$5),'d_시나리오'!$H$5+SQRT(J1980*('d_시나리오'!$J$5-'d_시나리오'!$H$5)*('d_시나리오'!$I$5-'d_시나리오'!$H$5)),'d_시나리오'!$J$5-SQRT((1-J1980)*('d_시나리오'!$J$5-'d_시나리오'!$H$5)*('d_시나리오'!$J$5-'d_시나리오'!$I$5))))</f>
        <v/>
      </c>
      <c r="L1980">
        <f>RAND()</f>
        <v/>
      </c>
      <c r="M1980">
        <f>IF('d_시나리오'!$J$6='d_시나리오'!$H$6,'d_시나리오'!$I$6,IF(L1980&lt;('d_시나리오'!$I$6-'d_시나리오'!$H$6)/('d_시나리오'!$J$6-'d_시나리오'!$H$6),'d_시나리오'!$H$6+SQRT(L1980*('d_시나리오'!$J$6-'d_시나리오'!$H$6)*('d_시나리오'!$I$6-'d_시나리오'!$H$6)),'d_시나리오'!$J$6-SQRT((1-L1980)*('d_시나리오'!$J$6-'d_시나리오'!$H$6)*('d_시나리오'!$J$6-'d_시나리오'!$I$6))))</f>
        <v/>
      </c>
      <c r="N1980">
        <f>INDEX('d_분포'!$B$2:$B$57,RANDBETWEEN(1,56))</f>
        <v/>
      </c>
      <c r="O1980">
        <f>BETAINV(RAND(),5,5)</f>
        <v/>
      </c>
      <c r="P1980">
        <f>'d_고정'!$B$1*'6_기대효과'!$H$7*('d_시나리오'!$I$7/'d_고정'!$B$2)*B1980</f>
        <v/>
      </c>
      <c r="Q1980">
        <f>P1980*C1980</f>
        <v/>
      </c>
      <c r="R1980">
        <f>P1980*E1980</f>
        <v/>
      </c>
      <c r="S1980">
        <f>R1980*G1980</f>
        <v/>
      </c>
      <c r="T1980">
        <f>Q1980+S1980</f>
        <v/>
      </c>
      <c r="U1980">
        <f>(Q1980*D1980+S1980*I1980)*(1-O1980)</f>
        <v/>
      </c>
      <c r="V1980">
        <f>(R1980*K1980*N1980+'d_고정'!$B$3*('6_기대효과'!$H$7/8)*N1980*'d_고정'!$B$10*M1980*('6_기대효과'!$K$7/'d_고정'!$B$9))*(1-O1980)</f>
        <v/>
      </c>
      <c r="W1980">
        <f>(S1980*I1980+R1980*MAX(K1980-'d_고정'!$B$10*M1980*('6_기대효과'!$K$7/'d_고정'!$B$9),0)*N1980)*(1-O1980)</f>
        <v/>
      </c>
      <c r="X1980">
        <f>U1980+V1980</f>
        <v/>
      </c>
      <c r="Y1980">
        <f>U1980/('d_고정'!$B$5*'6_기대효과'!$H$7/8)/'d_고정'!$B$6</f>
        <v/>
      </c>
      <c r="Z1980">
        <f>U1980/('d_고정'!$B$8*'6_기대효과'!$H$7/8)</f>
        <v/>
      </c>
    </row>
    <row r="1981">
      <c r="A1981">
        <f>RAND()</f>
        <v/>
      </c>
      <c r="B1981">
        <f>IF('d_시나리오'!$J$2='d_시나리오'!$H$2,'d_시나리오'!$I$2,IF(A1981&lt;('d_시나리오'!$I$2-'d_시나리오'!$H$2)/('d_시나리오'!$J$2-'d_시나리오'!$H$2),'d_시나리오'!$H$2+SQRT(A1981*('d_시나리오'!$J$2-'d_시나리오'!$H$2)*('d_시나리오'!$I$2-'d_시나리오'!$H$2)),'d_시나리오'!$J$2-SQRT((1-A1981)*('d_시나리오'!$J$2-'d_시나리오'!$H$2)*('d_시나리오'!$J$2-'d_시나리오'!$I$2))))</f>
        <v/>
      </c>
      <c r="C1981">
        <f>BETAINV(RAND(),2,6)</f>
        <v/>
      </c>
      <c r="D1981">
        <f>INDEX('d_분포'!$A$2:$A$28,RANDBETWEEN(1,27))</f>
        <v/>
      </c>
      <c r="E1981">
        <f>INDEX('d_분포'!$C$2:$C$5,RANDBETWEEN(1,4))*(0.9+0.2*RAND())</f>
        <v/>
      </c>
      <c r="F1981">
        <f>RAND()</f>
        <v/>
      </c>
      <c r="G1981">
        <f>IF('d_시나리오'!$J$3='d_시나리오'!$H$3,'d_시나리오'!$I$3,IF(F1981&lt;('d_시나리오'!$I$3-'d_시나리오'!$H$3)/('d_시나리오'!$J$3-'d_시나리오'!$H$3),'d_시나리오'!$H$3+SQRT(F1981*('d_시나리오'!$J$3-'d_시나리오'!$H$3)*('d_시나리오'!$I$3-'d_시나리오'!$H$3)),'d_시나리오'!$J$3-SQRT((1-F1981)*('d_시나리오'!$J$3-'d_시나리오'!$H$3)*('d_시나리오'!$J$3-'d_시나리오'!$I$3))))</f>
        <v/>
      </c>
      <c r="H1981">
        <f>RAND()</f>
        <v/>
      </c>
      <c r="I1981">
        <f>IF('d_시나리오'!$J$4='d_시나리오'!$H$4,'d_시나리오'!$I$4,IF(H1981&lt;('d_시나리오'!$I$4-'d_시나리오'!$H$4)/('d_시나리오'!$J$4-'d_시나리오'!$H$4),'d_시나리오'!$H$4+SQRT(H1981*('d_시나리오'!$J$4-'d_시나리오'!$H$4)*('d_시나리오'!$I$4-'d_시나리오'!$H$4)),'d_시나리오'!$J$4-SQRT((1-H1981)*('d_시나리오'!$J$4-'d_시나리오'!$H$4)*('d_시나리오'!$J$4-'d_시나리오'!$I$4))))</f>
        <v/>
      </c>
      <c r="J1981">
        <f>RAND()</f>
        <v/>
      </c>
      <c r="K1981">
        <f>IF('d_시나리오'!$J$5='d_시나리오'!$H$5,'d_시나리오'!$I$5,IF(J1981&lt;('d_시나리오'!$I$5-'d_시나리오'!$H$5)/('d_시나리오'!$J$5-'d_시나리오'!$H$5),'d_시나리오'!$H$5+SQRT(J1981*('d_시나리오'!$J$5-'d_시나리오'!$H$5)*('d_시나리오'!$I$5-'d_시나리오'!$H$5)),'d_시나리오'!$J$5-SQRT((1-J1981)*('d_시나리오'!$J$5-'d_시나리오'!$H$5)*('d_시나리오'!$J$5-'d_시나리오'!$I$5))))</f>
        <v/>
      </c>
      <c r="L1981">
        <f>RAND()</f>
        <v/>
      </c>
      <c r="M1981">
        <f>IF('d_시나리오'!$J$6='d_시나리오'!$H$6,'d_시나리오'!$I$6,IF(L1981&lt;('d_시나리오'!$I$6-'d_시나리오'!$H$6)/('d_시나리오'!$J$6-'d_시나리오'!$H$6),'d_시나리오'!$H$6+SQRT(L1981*('d_시나리오'!$J$6-'d_시나리오'!$H$6)*('d_시나리오'!$I$6-'d_시나리오'!$H$6)),'d_시나리오'!$J$6-SQRT((1-L1981)*('d_시나리오'!$J$6-'d_시나리오'!$H$6)*('d_시나리오'!$J$6-'d_시나리오'!$I$6))))</f>
        <v/>
      </c>
      <c r="N1981">
        <f>INDEX('d_분포'!$B$2:$B$57,RANDBETWEEN(1,56))</f>
        <v/>
      </c>
      <c r="O1981">
        <f>BETAINV(RAND(),5,5)</f>
        <v/>
      </c>
      <c r="P1981">
        <f>'d_고정'!$B$1*'6_기대효과'!$H$7*('d_시나리오'!$I$7/'d_고정'!$B$2)*B1981</f>
        <v/>
      </c>
      <c r="Q1981">
        <f>P1981*C1981</f>
        <v/>
      </c>
      <c r="R1981">
        <f>P1981*E1981</f>
        <v/>
      </c>
      <c r="S1981">
        <f>R1981*G1981</f>
        <v/>
      </c>
      <c r="T1981">
        <f>Q1981+S1981</f>
        <v/>
      </c>
      <c r="U1981">
        <f>(Q1981*D1981+S1981*I1981)*(1-O1981)</f>
        <v/>
      </c>
      <c r="V1981">
        <f>(R1981*K1981*N1981+'d_고정'!$B$3*('6_기대효과'!$H$7/8)*N1981*'d_고정'!$B$10*M1981*('6_기대효과'!$K$7/'d_고정'!$B$9))*(1-O1981)</f>
        <v/>
      </c>
      <c r="W1981">
        <f>(S1981*I1981+R1981*MAX(K1981-'d_고정'!$B$10*M1981*('6_기대효과'!$K$7/'d_고정'!$B$9),0)*N1981)*(1-O1981)</f>
        <v/>
      </c>
      <c r="X1981">
        <f>U1981+V1981</f>
        <v/>
      </c>
      <c r="Y1981">
        <f>U1981/('d_고정'!$B$5*'6_기대효과'!$H$7/8)/'d_고정'!$B$6</f>
        <v/>
      </c>
      <c r="Z1981">
        <f>U1981/('d_고정'!$B$8*'6_기대효과'!$H$7/8)</f>
        <v/>
      </c>
    </row>
    <row r="1982">
      <c r="A1982">
        <f>RAND()</f>
        <v/>
      </c>
      <c r="B1982">
        <f>IF('d_시나리오'!$J$2='d_시나리오'!$H$2,'d_시나리오'!$I$2,IF(A1982&lt;('d_시나리오'!$I$2-'d_시나리오'!$H$2)/('d_시나리오'!$J$2-'d_시나리오'!$H$2),'d_시나리오'!$H$2+SQRT(A1982*('d_시나리오'!$J$2-'d_시나리오'!$H$2)*('d_시나리오'!$I$2-'d_시나리오'!$H$2)),'d_시나리오'!$J$2-SQRT((1-A1982)*('d_시나리오'!$J$2-'d_시나리오'!$H$2)*('d_시나리오'!$J$2-'d_시나리오'!$I$2))))</f>
        <v/>
      </c>
      <c r="C1982">
        <f>BETAINV(RAND(),2,6)</f>
        <v/>
      </c>
      <c r="D1982">
        <f>INDEX('d_분포'!$A$2:$A$28,RANDBETWEEN(1,27))</f>
        <v/>
      </c>
      <c r="E1982">
        <f>INDEX('d_분포'!$C$2:$C$5,RANDBETWEEN(1,4))*(0.9+0.2*RAND())</f>
        <v/>
      </c>
      <c r="F1982">
        <f>RAND()</f>
        <v/>
      </c>
      <c r="G1982">
        <f>IF('d_시나리오'!$J$3='d_시나리오'!$H$3,'d_시나리오'!$I$3,IF(F1982&lt;('d_시나리오'!$I$3-'d_시나리오'!$H$3)/('d_시나리오'!$J$3-'d_시나리오'!$H$3),'d_시나리오'!$H$3+SQRT(F1982*('d_시나리오'!$J$3-'d_시나리오'!$H$3)*('d_시나리오'!$I$3-'d_시나리오'!$H$3)),'d_시나리오'!$J$3-SQRT((1-F1982)*('d_시나리오'!$J$3-'d_시나리오'!$H$3)*('d_시나리오'!$J$3-'d_시나리오'!$I$3))))</f>
        <v/>
      </c>
      <c r="H1982">
        <f>RAND()</f>
        <v/>
      </c>
      <c r="I1982">
        <f>IF('d_시나리오'!$J$4='d_시나리오'!$H$4,'d_시나리오'!$I$4,IF(H1982&lt;('d_시나리오'!$I$4-'d_시나리오'!$H$4)/('d_시나리오'!$J$4-'d_시나리오'!$H$4),'d_시나리오'!$H$4+SQRT(H1982*('d_시나리오'!$J$4-'d_시나리오'!$H$4)*('d_시나리오'!$I$4-'d_시나리오'!$H$4)),'d_시나리오'!$J$4-SQRT((1-H1982)*('d_시나리오'!$J$4-'d_시나리오'!$H$4)*('d_시나리오'!$J$4-'d_시나리오'!$I$4))))</f>
        <v/>
      </c>
      <c r="J1982">
        <f>RAND()</f>
        <v/>
      </c>
      <c r="K1982">
        <f>IF('d_시나리오'!$J$5='d_시나리오'!$H$5,'d_시나리오'!$I$5,IF(J1982&lt;('d_시나리오'!$I$5-'d_시나리오'!$H$5)/('d_시나리오'!$J$5-'d_시나리오'!$H$5),'d_시나리오'!$H$5+SQRT(J1982*('d_시나리오'!$J$5-'d_시나리오'!$H$5)*('d_시나리오'!$I$5-'d_시나리오'!$H$5)),'d_시나리오'!$J$5-SQRT((1-J1982)*('d_시나리오'!$J$5-'d_시나리오'!$H$5)*('d_시나리오'!$J$5-'d_시나리오'!$I$5))))</f>
        <v/>
      </c>
      <c r="L1982">
        <f>RAND()</f>
        <v/>
      </c>
      <c r="M1982">
        <f>IF('d_시나리오'!$J$6='d_시나리오'!$H$6,'d_시나리오'!$I$6,IF(L1982&lt;('d_시나리오'!$I$6-'d_시나리오'!$H$6)/('d_시나리오'!$J$6-'d_시나리오'!$H$6),'d_시나리오'!$H$6+SQRT(L1982*('d_시나리오'!$J$6-'d_시나리오'!$H$6)*('d_시나리오'!$I$6-'d_시나리오'!$H$6)),'d_시나리오'!$J$6-SQRT((1-L1982)*('d_시나리오'!$J$6-'d_시나리오'!$H$6)*('d_시나리오'!$J$6-'d_시나리오'!$I$6))))</f>
        <v/>
      </c>
      <c r="N1982">
        <f>INDEX('d_분포'!$B$2:$B$57,RANDBETWEEN(1,56))</f>
        <v/>
      </c>
      <c r="O1982">
        <f>BETAINV(RAND(),5,5)</f>
        <v/>
      </c>
      <c r="P1982">
        <f>'d_고정'!$B$1*'6_기대효과'!$H$7*('d_시나리오'!$I$7/'d_고정'!$B$2)*B1982</f>
        <v/>
      </c>
      <c r="Q1982">
        <f>P1982*C1982</f>
        <v/>
      </c>
      <c r="R1982">
        <f>P1982*E1982</f>
        <v/>
      </c>
      <c r="S1982">
        <f>R1982*G1982</f>
        <v/>
      </c>
      <c r="T1982">
        <f>Q1982+S1982</f>
        <v/>
      </c>
      <c r="U1982">
        <f>(Q1982*D1982+S1982*I1982)*(1-O1982)</f>
        <v/>
      </c>
      <c r="V1982">
        <f>(R1982*K1982*N1982+'d_고정'!$B$3*('6_기대효과'!$H$7/8)*N1982*'d_고정'!$B$10*M1982*('6_기대효과'!$K$7/'d_고정'!$B$9))*(1-O1982)</f>
        <v/>
      </c>
      <c r="W1982">
        <f>(S1982*I1982+R1982*MAX(K1982-'d_고정'!$B$10*M1982*('6_기대효과'!$K$7/'d_고정'!$B$9),0)*N1982)*(1-O1982)</f>
        <v/>
      </c>
      <c r="X1982">
        <f>U1982+V1982</f>
        <v/>
      </c>
      <c r="Y1982">
        <f>U1982/('d_고정'!$B$5*'6_기대효과'!$H$7/8)/'d_고정'!$B$6</f>
        <v/>
      </c>
      <c r="Z1982">
        <f>U1982/('d_고정'!$B$8*'6_기대효과'!$H$7/8)</f>
        <v/>
      </c>
    </row>
    <row r="1983">
      <c r="A1983">
        <f>RAND()</f>
        <v/>
      </c>
      <c r="B1983">
        <f>IF('d_시나리오'!$J$2='d_시나리오'!$H$2,'d_시나리오'!$I$2,IF(A1983&lt;('d_시나리오'!$I$2-'d_시나리오'!$H$2)/('d_시나리오'!$J$2-'d_시나리오'!$H$2),'d_시나리오'!$H$2+SQRT(A1983*('d_시나리오'!$J$2-'d_시나리오'!$H$2)*('d_시나리오'!$I$2-'d_시나리오'!$H$2)),'d_시나리오'!$J$2-SQRT((1-A1983)*('d_시나리오'!$J$2-'d_시나리오'!$H$2)*('d_시나리오'!$J$2-'d_시나리오'!$I$2))))</f>
        <v/>
      </c>
      <c r="C1983">
        <f>BETAINV(RAND(),2,6)</f>
        <v/>
      </c>
      <c r="D1983">
        <f>INDEX('d_분포'!$A$2:$A$28,RANDBETWEEN(1,27))</f>
        <v/>
      </c>
      <c r="E1983">
        <f>INDEX('d_분포'!$C$2:$C$5,RANDBETWEEN(1,4))*(0.9+0.2*RAND())</f>
        <v/>
      </c>
      <c r="F1983">
        <f>RAND()</f>
        <v/>
      </c>
      <c r="G1983">
        <f>IF('d_시나리오'!$J$3='d_시나리오'!$H$3,'d_시나리오'!$I$3,IF(F1983&lt;('d_시나리오'!$I$3-'d_시나리오'!$H$3)/('d_시나리오'!$J$3-'d_시나리오'!$H$3),'d_시나리오'!$H$3+SQRT(F1983*('d_시나리오'!$J$3-'d_시나리오'!$H$3)*('d_시나리오'!$I$3-'d_시나리오'!$H$3)),'d_시나리오'!$J$3-SQRT((1-F1983)*('d_시나리오'!$J$3-'d_시나리오'!$H$3)*('d_시나리오'!$J$3-'d_시나리오'!$I$3))))</f>
        <v/>
      </c>
      <c r="H1983">
        <f>RAND()</f>
        <v/>
      </c>
      <c r="I1983">
        <f>IF('d_시나리오'!$J$4='d_시나리오'!$H$4,'d_시나리오'!$I$4,IF(H1983&lt;('d_시나리오'!$I$4-'d_시나리오'!$H$4)/('d_시나리오'!$J$4-'d_시나리오'!$H$4),'d_시나리오'!$H$4+SQRT(H1983*('d_시나리오'!$J$4-'d_시나리오'!$H$4)*('d_시나리오'!$I$4-'d_시나리오'!$H$4)),'d_시나리오'!$J$4-SQRT((1-H1983)*('d_시나리오'!$J$4-'d_시나리오'!$H$4)*('d_시나리오'!$J$4-'d_시나리오'!$I$4))))</f>
        <v/>
      </c>
      <c r="J1983">
        <f>RAND()</f>
        <v/>
      </c>
      <c r="K1983">
        <f>IF('d_시나리오'!$J$5='d_시나리오'!$H$5,'d_시나리오'!$I$5,IF(J1983&lt;('d_시나리오'!$I$5-'d_시나리오'!$H$5)/('d_시나리오'!$J$5-'d_시나리오'!$H$5),'d_시나리오'!$H$5+SQRT(J1983*('d_시나리오'!$J$5-'d_시나리오'!$H$5)*('d_시나리오'!$I$5-'d_시나리오'!$H$5)),'d_시나리오'!$J$5-SQRT((1-J1983)*('d_시나리오'!$J$5-'d_시나리오'!$H$5)*('d_시나리오'!$J$5-'d_시나리오'!$I$5))))</f>
        <v/>
      </c>
      <c r="L1983">
        <f>RAND()</f>
        <v/>
      </c>
      <c r="M1983">
        <f>IF('d_시나리오'!$J$6='d_시나리오'!$H$6,'d_시나리오'!$I$6,IF(L1983&lt;('d_시나리오'!$I$6-'d_시나리오'!$H$6)/('d_시나리오'!$J$6-'d_시나리오'!$H$6),'d_시나리오'!$H$6+SQRT(L1983*('d_시나리오'!$J$6-'d_시나리오'!$H$6)*('d_시나리오'!$I$6-'d_시나리오'!$H$6)),'d_시나리오'!$J$6-SQRT((1-L1983)*('d_시나리오'!$J$6-'d_시나리오'!$H$6)*('d_시나리오'!$J$6-'d_시나리오'!$I$6))))</f>
        <v/>
      </c>
      <c r="N1983">
        <f>INDEX('d_분포'!$B$2:$B$57,RANDBETWEEN(1,56))</f>
        <v/>
      </c>
      <c r="O1983">
        <f>BETAINV(RAND(),5,5)</f>
        <v/>
      </c>
      <c r="P1983">
        <f>'d_고정'!$B$1*'6_기대효과'!$H$7*('d_시나리오'!$I$7/'d_고정'!$B$2)*B1983</f>
        <v/>
      </c>
      <c r="Q1983">
        <f>P1983*C1983</f>
        <v/>
      </c>
      <c r="R1983">
        <f>P1983*E1983</f>
        <v/>
      </c>
      <c r="S1983">
        <f>R1983*G1983</f>
        <v/>
      </c>
      <c r="T1983">
        <f>Q1983+S1983</f>
        <v/>
      </c>
      <c r="U1983">
        <f>(Q1983*D1983+S1983*I1983)*(1-O1983)</f>
        <v/>
      </c>
      <c r="V1983">
        <f>(R1983*K1983*N1983+'d_고정'!$B$3*('6_기대효과'!$H$7/8)*N1983*'d_고정'!$B$10*M1983*('6_기대효과'!$K$7/'d_고정'!$B$9))*(1-O1983)</f>
        <v/>
      </c>
      <c r="W1983">
        <f>(S1983*I1983+R1983*MAX(K1983-'d_고정'!$B$10*M1983*('6_기대효과'!$K$7/'d_고정'!$B$9),0)*N1983)*(1-O1983)</f>
        <v/>
      </c>
      <c r="X1983">
        <f>U1983+V1983</f>
        <v/>
      </c>
      <c r="Y1983">
        <f>U1983/('d_고정'!$B$5*'6_기대효과'!$H$7/8)/'d_고정'!$B$6</f>
        <v/>
      </c>
      <c r="Z1983">
        <f>U1983/('d_고정'!$B$8*'6_기대효과'!$H$7/8)</f>
        <v/>
      </c>
    </row>
    <row r="1984">
      <c r="A1984">
        <f>RAND()</f>
        <v/>
      </c>
      <c r="B1984">
        <f>IF('d_시나리오'!$J$2='d_시나리오'!$H$2,'d_시나리오'!$I$2,IF(A1984&lt;('d_시나리오'!$I$2-'d_시나리오'!$H$2)/('d_시나리오'!$J$2-'d_시나리오'!$H$2),'d_시나리오'!$H$2+SQRT(A1984*('d_시나리오'!$J$2-'d_시나리오'!$H$2)*('d_시나리오'!$I$2-'d_시나리오'!$H$2)),'d_시나리오'!$J$2-SQRT((1-A1984)*('d_시나리오'!$J$2-'d_시나리오'!$H$2)*('d_시나리오'!$J$2-'d_시나리오'!$I$2))))</f>
        <v/>
      </c>
      <c r="C1984">
        <f>BETAINV(RAND(),2,6)</f>
        <v/>
      </c>
      <c r="D1984">
        <f>INDEX('d_분포'!$A$2:$A$28,RANDBETWEEN(1,27))</f>
        <v/>
      </c>
      <c r="E1984">
        <f>INDEX('d_분포'!$C$2:$C$5,RANDBETWEEN(1,4))*(0.9+0.2*RAND())</f>
        <v/>
      </c>
      <c r="F1984">
        <f>RAND()</f>
        <v/>
      </c>
      <c r="G1984">
        <f>IF('d_시나리오'!$J$3='d_시나리오'!$H$3,'d_시나리오'!$I$3,IF(F1984&lt;('d_시나리오'!$I$3-'d_시나리오'!$H$3)/('d_시나리오'!$J$3-'d_시나리오'!$H$3),'d_시나리오'!$H$3+SQRT(F1984*('d_시나리오'!$J$3-'d_시나리오'!$H$3)*('d_시나리오'!$I$3-'d_시나리오'!$H$3)),'d_시나리오'!$J$3-SQRT((1-F1984)*('d_시나리오'!$J$3-'d_시나리오'!$H$3)*('d_시나리오'!$J$3-'d_시나리오'!$I$3))))</f>
        <v/>
      </c>
      <c r="H1984">
        <f>RAND()</f>
        <v/>
      </c>
      <c r="I1984">
        <f>IF('d_시나리오'!$J$4='d_시나리오'!$H$4,'d_시나리오'!$I$4,IF(H1984&lt;('d_시나리오'!$I$4-'d_시나리오'!$H$4)/('d_시나리오'!$J$4-'d_시나리오'!$H$4),'d_시나리오'!$H$4+SQRT(H1984*('d_시나리오'!$J$4-'d_시나리오'!$H$4)*('d_시나리오'!$I$4-'d_시나리오'!$H$4)),'d_시나리오'!$J$4-SQRT((1-H1984)*('d_시나리오'!$J$4-'d_시나리오'!$H$4)*('d_시나리오'!$J$4-'d_시나리오'!$I$4))))</f>
        <v/>
      </c>
      <c r="J1984">
        <f>RAND()</f>
        <v/>
      </c>
      <c r="K1984">
        <f>IF('d_시나리오'!$J$5='d_시나리오'!$H$5,'d_시나리오'!$I$5,IF(J1984&lt;('d_시나리오'!$I$5-'d_시나리오'!$H$5)/('d_시나리오'!$J$5-'d_시나리오'!$H$5),'d_시나리오'!$H$5+SQRT(J1984*('d_시나리오'!$J$5-'d_시나리오'!$H$5)*('d_시나리오'!$I$5-'d_시나리오'!$H$5)),'d_시나리오'!$J$5-SQRT((1-J1984)*('d_시나리오'!$J$5-'d_시나리오'!$H$5)*('d_시나리오'!$J$5-'d_시나리오'!$I$5))))</f>
        <v/>
      </c>
      <c r="L1984">
        <f>RAND()</f>
        <v/>
      </c>
      <c r="M1984">
        <f>IF('d_시나리오'!$J$6='d_시나리오'!$H$6,'d_시나리오'!$I$6,IF(L1984&lt;('d_시나리오'!$I$6-'d_시나리오'!$H$6)/('d_시나리오'!$J$6-'d_시나리오'!$H$6),'d_시나리오'!$H$6+SQRT(L1984*('d_시나리오'!$J$6-'d_시나리오'!$H$6)*('d_시나리오'!$I$6-'d_시나리오'!$H$6)),'d_시나리오'!$J$6-SQRT((1-L1984)*('d_시나리오'!$J$6-'d_시나리오'!$H$6)*('d_시나리오'!$J$6-'d_시나리오'!$I$6))))</f>
        <v/>
      </c>
      <c r="N1984">
        <f>INDEX('d_분포'!$B$2:$B$57,RANDBETWEEN(1,56))</f>
        <v/>
      </c>
      <c r="O1984">
        <f>BETAINV(RAND(),5,5)</f>
        <v/>
      </c>
      <c r="P1984">
        <f>'d_고정'!$B$1*'6_기대효과'!$H$7*('d_시나리오'!$I$7/'d_고정'!$B$2)*B1984</f>
        <v/>
      </c>
      <c r="Q1984">
        <f>P1984*C1984</f>
        <v/>
      </c>
      <c r="R1984">
        <f>P1984*E1984</f>
        <v/>
      </c>
      <c r="S1984">
        <f>R1984*G1984</f>
        <v/>
      </c>
      <c r="T1984">
        <f>Q1984+S1984</f>
        <v/>
      </c>
      <c r="U1984">
        <f>(Q1984*D1984+S1984*I1984)*(1-O1984)</f>
        <v/>
      </c>
      <c r="V1984">
        <f>(R1984*K1984*N1984+'d_고정'!$B$3*('6_기대효과'!$H$7/8)*N1984*'d_고정'!$B$10*M1984*('6_기대효과'!$K$7/'d_고정'!$B$9))*(1-O1984)</f>
        <v/>
      </c>
      <c r="W1984">
        <f>(S1984*I1984+R1984*MAX(K1984-'d_고정'!$B$10*M1984*('6_기대효과'!$K$7/'d_고정'!$B$9),0)*N1984)*(1-O1984)</f>
        <v/>
      </c>
      <c r="X1984">
        <f>U1984+V1984</f>
        <v/>
      </c>
      <c r="Y1984">
        <f>U1984/('d_고정'!$B$5*'6_기대효과'!$H$7/8)/'d_고정'!$B$6</f>
        <v/>
      </c>
      <c r="Z1984">
        <f>U1984/('d_고정'!$B$8*'6_기대효과'!$H$7/8)</f>
        <v/>
      </c>
    </row>
    <row r="1985">
      <c r="A1985">
        <f>RAND()</f>
        <v/>
      </c>
      <c r="B1985">
        <f>IF('d_시나리오'!$J$2='d_시나리오'!$H$2,'d_시나리오'!$I$2,IF(A1985&lt;('d_시나리오'!$I$2-'d_시나리오'!$H$2)/('d_시나리오'!$J$2-'d_시나리오'!$H$2),'d_시나리오'!$H$2+SQRT(A1985*('d_시나리오'!$J$2-'d_시나리오'!$H$2)*('d_시나리오'!$I$2-'d_시나리오'!$H$2)),'d_시나리오'!$J$2-SQRT((1-A1985)*('d_시나리오'!$J$2-'d_시나리오'!$H$2)*('d_시나리오'!$J$2-'d_시나리오'!$I$2))))</f>
        <v/>
      </c>
      <c r="C1985">
        <f>BETAINV(RAND(),2,6)</f>
        <v/>
      </c>
      <c r="D1985">
        <f>INDEX('d_분포'!$A$2:$A$28,RANDBETWEEN(1,27))</f>
        <v/>
      </c>
      <c r="E1985">
        <f>INDEX('d_분포'!$C$2:$C$5,RANDBETWEEN(1,4))*(0.9+0.2*RAND())</f>
        <v/>
      </c>
      <c r="F1985">
        <f>RAND()</f>
        <v/>
      </c>
      <c r="G1985">
        <f>IF('d_시나리오'!$J$3='d_시나리오'!$H$3,'d_시나리오'!$I$3,IF(F1985&lt;('d_시나리오'!$I$3-'d_시나리오'!$H$3)/('d_시나리오'!$J$3-'d_시나리오'!$H$3),'d_시나리오'!$H$3+SQRT(F1985*('d_시나리오'!$J$3-'d_시나리오'!$H$3)*('d_시나리오'!$I$3-'d_시나리오'!$H$3)),'d_시나리오'!$J$3-SQRT((1-F1985)*('d_시나리오'!$J$3-'d_시나리오'!$H$3)*('d_시나리오'!$J$3-'d_시나리오'!$I$3))))</f>
        <v/>
      </c>
      <c r="H1985">
        <f>RAND()</f>
        <v/>
      </c>
      <c r="I1985">
        <f>IF('d_시나리오'!$J$4='d_시나리오'!$H$4,'d_시나리오'!$I$4,IF(H1985&lt;('d_시나리오'!$I$4-'d_시나리오'!$H$4)/('d_시나리오'!$J$4-'d_시나리오'!$H$4),'d_시나리오'!$H$4+SQRT(H1985*('d_시나리오'!$J$4-'d_시나리오'!$H$4)*('d_시나리오'!$I$4-'d_시나리오'!$H$4)),'d_시나리오'!$J$4-SQRT((1-H1985)*('d_시나리오'!$J$4-'d_시나리오'!$H$4)*('d_시나리오'!$J$4-'d_시나리오'!$I$4))))</f>
        <v/>
      </c>
      <c r="J1985">
        <f>RAND()</f>
        <v/>
      </c>
      <c r="K1985">
        <f>IF('d_시나리오'!$J$5='d_시나리오'!$H$5,'d_시나리오'!$I$5,IF(J1985&lt;('d_시나리오'!$I$5-'d_시나리오'!$H$5)/('d_시나리오'!$J$5-'d_시나리오'!$H$5),'d_시나리오'!$H$5+SQRT(J1985*('d_시나리오'!$J$5-'d_시나리오'!$H$5)*('d_시나리오'!$I$5-'d_시나리오'!$H$5)),'d_시나리오'!$J$5-SQRT((1-J1985)*('d_시나리오'!$J$5-'d_시나리오'!$H$5)*('d_시나리오'!$J$5-'d_시나리오'!$I$5))))</f>
        <v/>
      </c>
      <c r="L1985">
        <f>RAND()</f>
        <v/>
      </c>
      <c r="M1985">
        <f>IF('d_시나리오'!$J$6='d_시나리오'!$H$6,'d_시나리오'!$I$6,IF(L1985&lt;('d_시나리오'!$I$6-'d_시나리오'!$H$6)/('d_시나리오'!$J$6-'d_시나리오'!$H$6),'d_시나리오'!$H$6+SQRT(L1985*('d_시나리오'!$J$6-'d_시나리오'!$H$6)*('d_시나리오'!$I$6-'d_시나리오'!$H$6)),'d_시나리오'!$J$6-SQRT((1-L1985)*('d_시나리오'!$J$6-'d_시나리오'!$H$6)*('d_시나리오'!$J$6-'d_시나리오'!$I$6))))</f>
        <v/>
      </c>
      <c r="N1985">
        <f>INDEX('d_분포'!$B$2:$B$57,RANDBETWEEN(1,56))</f>
        <v/>
      </c>
      <c r="O1985">
        <f>BETAINV(RAND(),5,5)</f>
        <v/>
      </c>
      <c r="P1985">
        <f>'d_고정'!$B$1*'6_기대효과'!$H$7*('d_시나리오'!$I$7/'d_고정'!$B$2)*B1985</f>
        <v/>
      </c>
      <c r="Q1985">
        <f>P1985*C1985</f>
        <v/>
      </c>
      <c r="R1985">
        <f>P1985*E1985</f>
        <v/>
      </c>
      <c r="S1985">
        <f>R1985*G1985</f>
        <v/>
      </c>
      <c r="T1985">
        <f>Q1985+S1985</f>
        <v/>
      </c>
      <c r="U1985">
        <f>(Q1985*D1985+S1985*I1985)*(1-O1985)</f>
        <v/>
      </c>
      <c r="V1985">
        <f>(R1985*K1985*N1985+'d_고정'!$B$3*('6_기대효과'!$H$7/8)*N1985*'d_고정'!$B$10*M1985*('6_기대효과'!$K$7/'d_고정'!$B$9))*(1-O1985)</f>
        <v/>
      </c>
      <c r="W1985">
        <f>(S1985*I1985+R1985*MAX(K1985-'d_고정'!$B$10*M1985*('6_기대효과'!$K$7/'d_고정'!$B$9),0)*N1985)*(1-O1985)</f>
        <v/>
      </c>
      <c r="X1985">
        <f>U1985+V1985</f>
        <v/>
      </c>
      <c r="Y1985">
        <f>U1985/('d_고정'!$B$5*'6_기대효과'!$H$7/8)/'d_고정'!$B$6</f>
        <v/>
      </c>
      <c r="Z1985">
        <f>U1985/('d_고정'!$B$8*'6_기대효과'!$H$7/8)</f>
        <v/>
      </c>
    </row>
    <row r="1986">
      <c r="A1986">
        <f>RAND()</f>
        <v/>
      </c>
      <c r="B1986">
        <f>IF('d_시나리오'!$J$2='d_시나리오'!$H$2,'d_시나리오'!$I$2,IF(A1986&lt;('d_시나리오'!$I$2-'d_시나리오'!$H$2)/('d_시나리오'!$J$2-'d_시나리오'!$H$2),'d_시나리오'!$H$2+SQRT(A1986*('d_시나리오'!$J$2-'d_시나리오'!$H$2)*('d_시나리오'!$I$2-'d_시나리오'!$H$2)),'d_시나리오'!$J$2-SQRT((1-A1986)*('d_시나리오'!$J$2-'d_시나리오'!$H$2)*('d_시나리오'!$J$2-'d_시나리오'!$I$2))))</f>
        <v/>
      </c>
      <c r="C1986">
        <f>BETAINV(RAND(),2,6)</f>
        <v/>
      </c>
      <c r="D1986">
        <f>INDEX('d_분포'!$A$2:$A$28,RANDBETWEEN(1,27))</f>
        <v/>
      </c>
      <c r="E1986">
        <f>INDEX('d_분포'!$C$2:$C$5,RANDBETWEEN(1,4))*(0.9+0.2*RAND())</f>
        <v/>
      </c>
      <c r="F1986">
        <f>RAND()</f>
        <v/>
      </c>
      <c r="G1986">
        <f>IF('d_시나리오'!$J$3='d_시나리오'!$H$3,'d_시나리오'!$I$3,IF(F1986&lt;('d_시나리오'!$I$3-'d_시나리오'!$H$3)/('d_시나리오'!$J$3-'d_시나리오'!$H$3),'d_시나리오'!$H$3+SQRT(F1986*('d_시나리오'!$J$3-'d_시나리오'!$H$3)*('d_시나리오'!$I$3-'d_시나리오'!$H$3)),'d_시나리오'!$J$3-SQRT((1-F1986)*('d_시나리오'!$J$3-'d_시나리오'!$H$3)*('d_시나리오'!$J$3-'d_시나리오'!$I$3))))</f>
        <v/>
      </c>
      <c r="H1986">
        <f>RAND()</f>
        <v/>
      </c>
      <c r="I1986">
        <f>IF('d_시나리오'!$J$4='d_시나리오'!$H$4,'d_시나리오'!$I$4,IF(H1986&lt;('d_시나리오'!$I$4-'d_시나리오'!$H$4)/('d_시나리오'!$J$4-'d_시나리오'!$H$4),'d_시나리오'!$H$4+SQRT(H1986*('d_시나리오'!$J$4-'d_시나리오'!$H$4)*('d_시나리오'!$I$4-'d_시나리오'!$H$4)),'d_시나리오'!$J$4-SQRT((1-H1986)*('d_시나리오'!$J$4-'d_시나리오'!$H$4)*('d_시나리오'!$J$4-'d_시나리오'!$I$4))))</f>
        <v/>
      </c>
      <c r="J1986">
        <f>RAND()</f>
        <v/>
      </c>
      <c r="K1986">
        <f>IF('d_시나리오'!$J$5='d_시나리오'!$H$5,'d_시나리오'!$I$5,IF(J1986&lt;('d_시나리오'!$I$5-'d_시나리오'!$H$5)/('d_시나리오'!$J$5-'d_시나리오'!$H$5),'d_시나리오'!$H$5+SQRT(J1986*('d_시나리오'!$J$5-'d_시나리오'!$H$5)*('d_시나리오'!$I$5-'d_시나리오'!$H$5)),'d_시나리오'!$J$5-SQRT((1-J1986)*('d_시나리오'!$J$5-'d_시나리오'!$H$5)*('d_시나리오'!$J$5-'d_시나리오'!$I$5))))</f>
        <v/>
      </c>
      <c r="L1986">
        <f>RAND()</f>
        <v/>
      </c>
      <c r="M1986">
        <f>IF('d_시나리오'!$J$6='d_시나리오'!$H$6,'d_시나리오'!$I$6,IF(L1986&lt;('d_시나리오'!$I$6-'d_시나리오'!$H$6)/('d_시나리오'!$J$6-'d_시나리오'!$H$6),'d_시나리오'!$H$6+SQRT(L1986*('d_시나리오'!$J$6-'d_시나리오'!$H$6)*('d_시나리오'!$I$6-'d_시나리오'!$H$6)),'d_시나리오'!$J$6-SQRT((1-L1986)*('d_시나리오'!$J$6-'d_시나리오'!$H$6)*('d_시나리오'!$J$6-'d_시나리오'!$I$6))))</f>
        <v/>
      </c>
      <c r="N1986">
        <f>INDEX('d_분포'!$B$2:$B$57,RANDBETWEEN(1,56))</f>
        <v/>
      </c>
      <c r="O1986">
        <f>BETAINV(RAND(),5,5)</f>
        <v/>
      </c>
      <c r="P1986">
        <f>'d_고정'!$B$1*'6_기대효과'!$H$7*('d_시나리오'!$I$7/'d_고정'!$B$2)*B1986</f>
        <v/>
      </c>
      <c r="Q1986">
        <f>P1986*C1986</f>
        <v/>
      </c>
      <c r="R1986">
        <f>P1986*E1986</f>
        <v/>
      </c>
      <c r="S1986">
        <f>R1986*G1986</f>
        <v/>
      </c>
      <c r="T1986">
        <f>Q1986+S1986</f>
        <v/>
      </c>
      <c r="U1986">
        <f>(Q1986*D1986+S1986*I1986)*(1-O1986)</f>
        <v/>
      </c>
      <c r="V1986">
        <f>(R1986*K1986*N1986+'d_고정'!$B$3*('6_기대효과'!$H$7/8)*N1986*'d_고정'!$B$10*M1986*('6_기대효과'!$K$7/'d_고정'!$B$9))*(1-O1986)</f>
        <v/>
      </c>
      <c r="W1986">
        <f>(S1986*I1986+R1986*MAX(K1986-'d_고정'!$B$10*M1986*('6_기대효과'!$K$7/'d_고정'!$B$9),0)*N1986)*(1-O1986)</f>
        <v/>
      </c>
      <c r="X1986">
        <f>U1986+V1986</f>
        <v/>
      </c>
      <c r="Y1986">
        <f>U1986/('d_고정'!$B$5*'6_기대효과'!$H$7/8)/'d_고정'!$B$6</f>
        <v/>
      </c>
      <c r="Z1986">
        <f>U1986/('d_고정'!$B$8*'6_기대효과'!$H$7/8)</f>
        <v/>
      </c>
    </row>
    <row r="1987">
      <c r="A1987">
        <f>RAND()</f>
        <v/>
      </c>
      <c r="B1987">
        <f>IF('d_시나리오'!$J$2='d_시나리오'!$H$2,'d_시나리오'!$I$2,IF(A1987&lt;('d_시나리오'!$I$2-'d_시나리오'!$H$2)/('d_시나리오'!$J$2-'d_시나리오'!$H$2),'d_시나리오'!$H$2+SQRT(A1987*('d_시나리오'!$J$2-'d_시나리오'!$H$2)*('d_시나리오'!$I$2-'d_시나리오'!$H$2)),'d_시나리오'!$J$2-SQRT((1-A1987)*('d_시나리오'!$J$2-'d_시나리오'!$H$2)*('d_시나리오'!$J$2-'d_시나리오'!$I$2))))</f>
        <v/>
      </c>
      <c r="C1987">
        <f>BETAINV(RAND(),2,6)</f>
        <v/>
      </c>
      <c r="D1987">
        <f>INDEX('d_분포'!$A$2:$A$28,RANDBETWEEN(1,27))</f>
        <v/>
      </c>
      <c r="E1987">
        <f>INDEX('d_분포'!$C$2:$C$5,RANDBETWEEN(1,4))*(0.9+0.2*RAND())</f>
        <v/>
      </c>
      <c r="F1987">
        <f>RAND()</f>
        <v/>
      </c>
      <c r="G1987">
        <f>IF('d_시나리오'!$J$3='d_시나리오'!$H$3,'d_시나리오'!$I$3,IF(F1987&lt;('d_시나리오'!$I$3-'d_시나리오'!$H$3)/('d_시나리오'!$J$3-'d_시나리오'!$H$3),'d_시나리오'!$H$3+SQRT(F1987*('d_시나리오'!$J$3-'d_시나리오'!$H$3)*('d_시나리오'!$I$3-'d_시나리오'!$H$3)),'d_시나리오'!$J$3-SQRT((1-F1987)*('d_시나리오'!$J$3-'d_시나리오'!$H$3)*('d_시나리오'!$J$3-'d_시나리오'!$I$3))))</f>
        <v/>
      </c>
      <c r="H1987">
        <f>RAND()</f>
        <v/>
      </c>
      <c r="I1987">
        <f>IF('d_시나리오'!$J$4='d_시나리오'!$H$4,'d_시나리오'!$I$4,IF(H1987&lt;('d_시나리오'!$I$4-'d_시나리오'!$H$4)/('d_시나리오'!$J$4-'d_시나리오'!$H$4),'d_시나리오'!$H$4+SQRT(H1987*('d_시나리오'!$J$4-'d_시나리오'!$H$4)*('d_시나리오'!$I$4-'d_시나리오'!$H$4)),'d_시나리오'!$J$4-SQRT((1-H1987)*('d_시나리오'!$J$4-'d_시나리오'!$H$4)*('d_시나리오'!$J$4-'d_시나리오'!$I$4))))</f>
        <v/>
      </c>
      <c r="J1987">
        <f>RAND()</f>
        <v/>
      </c>
      <c r="K1987">
        <f>IF('d_시나리오'!$J$5='d_시나리오'!$H$5,'d_시나리오'!$I$5,IF(J1987&lt;('d_시나리오'!$I$5-'d_시나리오'!$H$5)/('d_시나리오'!$J$5-'d_시나리오'!$H$5),'d_시나리오'!$H$5+SQRT(J1987*('d_시나리오'!$J$5-'d_시나리오'!$H$5)*('d_시나리오'!$I$5-'d_시나리오'!$H$5)),'d_시나리오'!$J$5-SQRT((1-J1987)*('d_시나리오'!$J$5-'d_시나리오'!$H$5)*('d_시나리오'!$J$5-'d_시나리오'!$I$5))))</f>
        <v/>
      </c>
      <c r="L1987">
        <f>RAND()</f>
        <v/>
      </c>
      <c r="M1987">
        <f>IF('d_시나리오'!$J$6='d_시나리오'!$H$6,'d_시나리오'!$I$6,IF(L1987&lt;('d_시나리오'!$I$6-'d_시나리오'!$H$6)/('d_시나리오'!$J$6-'d_시나리오'!$H$6),'d_시나리오'!$H$6+SQRT(L1987*('d_시나리오'!$J$6-'d_시나리오'!$H$6)*('d_시나리오'!$I$6-'d_시나리오'!$H$6)),'d_시나리오'!$J$6-SQRT((1-L1987)*('d_시나리오'!$J$6-'d_시나리오'!$H$6)*('d_시나리오'!$J$6-'d_시나리오'!$I$6))))</f>
        <v/>
      </c>
      <c r="N1987">
        <f>INDEX('d_분포'!$B$2:$B$57,RANDBETWEEN(1,56))</f>
        <v/>
      </c>
      <c r="O1987">
        <f>BETAINV(RAND(),5,5)</f>
        <v/>
      </c>
      <c r="P1987">
        <f>'d_고정'!$B$1*'6_기대효과'!$H$7*('d_시나리오'!$I$7/'d_고정'!$B$2)*B1987</f>
        <v/>
      </c>
      <c r="Q1987">
        <f>P1987*C1987</f>
        <v/>
      </c>
      <c r="R1987">
        <f>P1987*E1987</f>
        <v/>
      </c>
      <c r="S1987">
        <f>R1987*G1987</f>
        <v/>
      </c>
      <c r="T1987">
        <f>Q1987+S1987</f>
        <v/>
      </c>
      <c r="U1987">
        <f>(Q1987*D1987+S1987*I1987)*(1-O1987)</f>
        <v/>
      </c>
      <c r="V1987">
        <f>(R1987*K1987*N1987+'d_고정'!$B$3*('6_기대효과'!$H$7/8)*N1987*'d_고정'!$B$10*M1987*('6_기대효과'!$K$7/'d_고정'!$B$9))*(1-O1987)</f>
        <v/>
      </c>
      <c r="W1987">
        <f>(S1987*I1987+R1987*MAX(K1987-'d_고정'!$B$10*M1987*('6_기대효과'!$K$7/'d_고정'!$B$9),0)*N1987)*(1-O1987)</f>
        <v/>
      </c>
      <c r="X1987">
        <f>U1987+V1987</f>
        <v/>
      </c>
      <c r="Y1987">
        <f>U1987/('d_고정'!$B$5*'6_기대효과'!$H$7/8)/'d_고정'!$B$6</f>
        <v/>
      </c>
      <c r="Z1987">
        <f>U1987/('d_고정'!$B$8*'6_기대효과'!$H$7/8)</f>
        <v/>
      </c>
    </row>
    <row r="1988">
      <c r="A1988">
        <f>RAND()</f>
        <v/>
      </c>
      <c r="B1988">
        <f>IF('d_시나리오'!$J$2='d_시나리오'!$H$2,'d_시나리오'!$I$2,IF(A1988&lt;('d_시나리오'!$I$2-'d_시나리오'!$H$2)/('d_시나리오'!$J$2-'d_시나리오'!$H$2),'d_시나리오'!$H$2+SQRT(A1988*('d_시나리오'!$J$2-'d_시나리오'!$H$2)*('d_시나리오'!$I$2-'d_시나리오'!$H$2)),'d_시나리오'!$J$2-SQRT((1-A1988)*('d_시나리오'!$J$2-'d_시나리오'!$H$2)*('d_시나리오'!$J$2-'d_시나리오'!$I$2))))</f>
        <v/>
      </c>
      <c r="C1988">
        <f>BETAINV(RAND(),2,6)</f>
        <v/>
      </c>
      <c r="D1988">
        <f>INDEX('d_분포'!$A$2:$A$28,RANDBETWEEN(1,27))</f>
        <v/>
      </c>
      <c r="E1988">
        <f>INDEX('d_분포'!$C$2:$C$5,RANDBETWEEN(1,4))*(0.9+0.2*RAND())</f>
        <v/>
      </c>
      <c r="F1988">
        <f>RAND()</f>
        <v/>
      </c>
      <c r="G1988">
        <f>IF('d_시나리오'!$J$3='d_시나리오'!$H$3,'d_시나리오'!$I$3,IF(F1988&lt;('d_시나리오'!$I$3-'d_시나리오'!$H$3)/('d_시나리오'!$J$3-'d_시나리오'!$H$3),'d_시나리오'!$H$3+SQRT(F1988*('d_시나리오'!$J$3-'d_시나리오'!$H$3)*('d_시나리오'!$I$3-'d_시나리오'!$H$3)),'d_시나리오'!$J$3-SQRT((1-F1988)*('d_시나리오'!$J$3-'d_시나리오'!$H$3)*('d_시나리오'!$J$3-'d_시나리오'!$I$3))))</f>
        <v/>
      </c>
      <c r="H1988">
        <f>RAND()</f>
        <v/>
      </c>
      <c r="I1988">
        <f>IF('d_시나리오'!$J$4='d_시나리오'!$H$4,'d_시나리오'!$I$4,IF(H1988&lt;('d_시나리오'!$I$4-'d_시나리오'!$H$4)/('d_시나리오'!$J$4-'d_시나리오'!$H$4),'d_시나리오'!$H$4+SQRT(H1988*('d_시나리오'!$J$4-'d_시나리오'!$H$4)*('d_시나리오'!$I$4-'d_시나리오'!$H$4)),'d_시나리오'!$J$4-SQRT((1-H1988)*('d_시나리오'!$J$4-'d_시나리오'!$H$4)*('d_시나리오'!$J$4-'d_시나리오'!$I$4))))</f>
        <v/>
      </c>
      <c r="J1988">
        <f>RAND()</f>
        <v/>
      </c>
      <c r="K1988">
        <f>IF('d_시나리오'!$J$5='d_시나리오'!$H$5,'d_시나리오'!$I$5,IF(J1988&lt;('d_시나리오'!$I$5-'d_시나리오'!$H$5)/('d_시나리오'!$J$5-'d_시나리오'!$H$5),'d_시나리오'!$H$5+SQRT(J1988*('d_시나리오'!$J$5-'d_시나리오'!$H$5)*('d_시나리오'!$I$5-'d_시나리오'!$H$5)),'d_시나리오'!$J$5-SQRT((1-J1988)*('d_시나리오'!$J$5-'d_시나리오'!$H$5)*('d_시나리오'!$J$5-'d_시나리오'!$I$5))))</f>
        <v/>
      </c>
      <c r="L1988">
        <f>RAND()</f>
        <v/>
      </c>
      <c r="M1988">
        <f>IF('d_시나리오'!$J$6='d_시나리오'!$H$6,'d_시나리오'!$I$6,IF(L1988&lt;('d_시나리오'!$I$6-'d_시나리오'!$H$6)/('d_시나리오'!$J$6-'d_시나리오'!$H$6),'d_시나리오'!$H$6+SQRT(L1988*('d_시나리오'!$J$6-'d_시나리오'!$H$6)*('d_시나리오'!$I$6-'d_시나리오'!$H$6)),'d_시나리오'!$J$6-SQRT((1-L1988)*('d_시나리오'!$J$6-'d_시나리오'!$H$6)*('d_시나리오'!$J$6-'d_시나리오'!$I$6))))</f>
        <v/>
      </c>
      <c r="N1988">
        <f>INDEX('d_분포'!$B$2:$B$57,RANDBETWEEN(1,56))</f>
        <v/>
      </c>
      <c r="O1988">
        <f>BETAINV(RAND(),5,5)</f>
        <v/>
      </c>
      <c r="P1988">
        <f>'d_고정'!$B$1*'6_기대효과'!$H$7*('d_시나리오'!$I$7/'d_고정'!$B$2)*B1988</f>
        <v/>
      </c>
      <c r="Q1988">
        <f>P1988*C1988</f>
        <v/>
      </c>
      <c r="R1988">
        <f>P1988*E1988</f>
        <v/>
      </c>
      <c r="S1988">
        <f>R1988*G1988</f>
        <v/>
      </c>
      <c r="T1988">
        <f>Q1988+S1988</f>
        <v/>
      </c>
      <c r="U1988">
        <f>(Q1988*D1988+S1988*I1988)*(1-O1988)</f>
        <v/>
      </c>
      <c r="V1988">
        <f>(R1988*K1988*N1988+'d_고정'!$B$3*('6_기대효과'!$H$7/8)*N1988*'d_고정'!$B$10*M1988*('6_기대효과'!$K$7/'d_고정'!$B$9))*(1-O1988)</f>
        <v/>
      </c>
      <c r="W1988">
        <f>(S1988*I1988+R1988*MAX(K1988-'d_고정'!$B$10*M1988*('6_기대효과'!$K$7/'d_고정'!$B$9),0)*N1988)*(1-O1988)</f>
        <v/>
      </c>
      <c r="X1988">
        <f>U1988+V1988</f>
        <v/>
      </c>
      <c r="Y1988">
        <f>U1988/('d_고정'!$B$5*'6_기대효과'!$H$7/8)/'d_고정'!$B$6</f>
        <v/>
      </c>
      <c r="Z1988">
        <f>U1988/('d_고정'!$B$8*'6_기대효과'!$H$7/8)</f>
        <v/>
      </c>
    </row>
    <row r="1989">
      <c r="A1989">
        <f>RAND()</f>
        <v/>
      </c>
      <c r="B1989">
        <f>IF('d_시나리오'!$J$2='d_시나리오'!$H$2,'d_시나리오'!$I$2,IF(A1989&lt;('d_시나리오'!$I$2-'d_시나리오'!$H$2)/('d_시나리오'!$J$2-'d_시나리오'!$H$2),'d_시나리오'!$H$2+SQRT(A1989*('d_시나리오'!$J$2-'d_시나리오'!$H$2)*('d_시나리오'!$I$2-'d_시나리오'!$H$2)),'d_시나리오'!$J$2-SQRT((1-A1989)*('d_시나리오'!$J$2-'d_시나리오'!$H$2)*('d_시나리오'!$J$2-'d_시나리오'!$I$2))))</f>
        <v/>
      </c>
      <c r="C1989">
        <f>BETAINV(RAND(),2,6)</f>
        <v/>
      </c>
      <c r="D1989">
        <f>INDEX('d_분포'!$A$2:$A$28,RANDBETWEEN(1,27))</f>
        <v/>
      </c>
      <c r="E1989">
        <f>INDEX('d_분포'!$C$2:$C$5,RANDBETWEEN(1,4))*(0.9+0.2*RAND())</f>
        <v/>
      </c>
      <c r="F1989">
        <f>RAND()</f>
        <v/>
      </c>
      <c r="G1989">
        <f>IF('d_시나리오'!$J$3='d_시나리오'!$H$3,'d_시나리오'!$I$3,IF(F1989&lt;('d_시나리오'!$I$3-'d_시나리오'!$H$3)/('d_시나리오'!$J$3-'d_시나리오'!$H$3),'d_시나리오'!$H$3+SQRT(F1989*('d_시나리오'!$J$3-'d_시나리오'!$H$3)*('d_시나리오'!$I$3-'d_시나리오'!$H$3)),'d_시나리오'!$J$3-SQRT((1-F1989)*('d_시나리오'!$J$3-'d_시나리오'!$H$3)*('d_시나리오'!$J$3-'d_시나리오'!$I$3))))</f>
        <v/>
      </c>
      <c r="H1989">
        <f>RAND()</f>
        <v/>
      </c>
      <c r="I1989">
        <f>IF('d_시나리오'!$J$4='d_시나리오'!$H$4,'d_시나리오'!$I$4,IF(H1989&lt;('d_시나리오'!$I$4-'d_시나리오'!$H$4)/('d_시나리오'!$J$4-'d_시나리오'!$H$4),'d_시나리오'!$H$4+SQRT(H1989*('d_시나리오'!$J$4-'d_시나리오'!$H$4)*('d_시나리오'!$I$4-'d_시나리오'!$H$4)),'d_시나리오'!$J$4-SQRT((1-H1989)*('d_시나리오'!$J$4-'d_시나리오'!$H$4)*('d_시나리오'!$J$4-'d_시나리오'!$I$4))))</f>
        <v/>
      </c>
      <c r="J1989">
        <f>RAND()</f>
        <v/>
      </c>
      <c r="K1989">
        <f>IF('d_시나리오'!$J$5='d_시나리오'!$H$5,'d_시나리오'!$I$5,IF(J1989&lt;('d_시나리오'!$I$5-'d_시나리오'!$H$5)/('d_시나리오'!$J$5-'d_시나리오'!$H$5),'d_시나리오'!$H$5+SQRT(J1989*('d_시나리오'!$J$5-'d_시나리오'!$H$5)*('d_시나리오'!$I$5-'d_시나리오'!$H$5)),'d_시나리오'!$J$5-SQRT((1-J1989)*('d_시나리오'!$J$5-'d_시나리오'!$H$5)*('d_시나리오'!$J$5-'d_시나리오'!$I$5))))</f>
        <v/>
      </c>
      <c r="L1989">
        <f>RAND()</f>
        <v/>
      </c>
      <c r="M1989">
        <f>IF('d_시나리오'!$J$6='d_시나리오'!$H$6,'d_시나리오'!$I$6,IF(L1989&lt;('d_시나리오'!$I$6-'d_시나리오'!$H$6)/('d_시나리오'!$J$6-'d_시나리오'!$H$6),'d_시나리오'!$H$6+SQRT(L1989*('d_시나리오'!$J$6-'d_시나리오'!$H$6)*('d_시나리오'!$I$6-'d_시나리오'!$H$6)),'d_시나리오'!$J$6-SQRT((1-L1989)*('d_시나리오'!$J$6-'d_시나리오'!$H$6)*('d_시나리오'!$J$6-'d_시나리오'!$I$6))))</f>
        <v/>
      </c>
      <c r="N1989">
        <f>INDEX('d_분포'!$B$2:$B$57,RANDBETWEEN(1,56))</f>
        <v/>
      </c>
      <c r="O1989">
        <f>BETAINV(RAND(),5,5)</f>
        <v/>
      </c>
      <c r="P1989">
        <f>'d_고정'!$B$1*'6_기대효과'!$H$7*('d_시나리오'!$I$7/'d_고정'!$B$2)*B1989</f>
        <v/>
      </c>
      <c r="Q1989">
        <f>P1989*C1989</f>
        <v/>
      </c>
      <c r="R1989">
        <f>P1989*E1989</f>
        <v/>
      </c>
      <c r="S1989">
        <f>R1989*G1989</f>
        <v/>
      </c>
      <c r="T1989">
        <f>Q1989+S1989</f>
        <v/>
      </c>
      <c r="U1989">
        <f>(Q1989*D1989+S1989*I1989)*(1-O1989)</f>
        <v/>
      </c>
      <c r="V1989">
        <f>(R1989*K1989*N1989+'d_고정'!$B$3*('6_기대효과'!$H$7/8)*N1989*'d_고정'!$B$10*M1989*('6_기대효과'!$K$7/'d_고정'!$B$9))*(1-O1989)</f>
        <v/>
      </c>
      <c r="W1989">
        <f>(S1989*I1989+R1989*MAX(K1989-'d_고정'!$B$10*M1989*('6_기대효과'!$K$7/'d_고정'!$B$9),0)*N1989)*(1-O1989)</f>
        <v/>
      </c>
      <c r="X1989">
        <f>U1989+V1989</f>
        <v/>
      </c>
      <c r="Y1989">
        <f>U1989/('d_고정'!$B$5*'6_기대효과'!$H$7/8)/'d_고정'!$B$6</f>
        <v/>
      </c>
      <c r="Z1989">
        <f>U1989/('d_고정'!$B$8*'6_기대효과'!$H$7/8)</f>
        <v/>
      </c>
    </row>
    <row r="1990">
      <c r="A1990">
        <f>RAND()</f>
        <v/>
      </c>
      <c r="B1990">
        <f>IF('d_시나리오'!$J$2='d_시나리오'!$H$2,'d_시나리오'!$I$2,IF(A1990&lt;('d_시나리오'!$I$2-'d_시나리오'!$H$2)/('d_시나리오'!$J$2-'d_시나리오'!$H$2),'d_시나리오'!$H$2+SQRT(A1990*('d_시나리오'!$J$2-'d_시나리오'!$H$2)*('d_시나리오'!$I$2-'d_시나리오'!$H$2)),'d_시나리오'!$J$2-SQRT((1-A1990)*('d_시나리오'!$J$2-'d_시나리오'!$H$2)*('d_시나리오'!$J$2-'d_시나리오'!$I$2))))</f>
        <v/>
      </c>
      <c r="C1990">
        <f>BETAINV(RAND(),2,6)</f>
        <v/>
      </c>
      <c r="D1990">
        <f>INDEX('d_분포'!$A$2:$A$28,RANDBETWEEN(1,27))</f>
        <v/>
      </c>
      <c r="E1990">
        <f>INDEX('d_분포'!$C$2:$C$5,RANDBETWEEN(1,4))*(0.9+0.2*RAND())</f>
        <v/>
      </c>
      <c r="F1990">
        <f>RAND()</f>
        <v/>
      </c>
      <c r="G1990">
        <f>IF('d_시나리오'!$J$3='d_시나리오'!$H$3,'d_시나리오'!$I$3,IF(F1990&lt;('d_시나리오'!$I$3-'d_시나리오'!$H$3)/('d_시나리오'!$J$3-'d_시나리오'!$H$3),'d_시나리오'!$H$3+SQRT(F1990*('d_시나리오'!$J$3-'d_시나리오'!$H$3)*('d_시나리오'!$I$3-'d_시나리오'!$H$3)),'d_시나리오'!$J$3-SQRT((1-F1990)*('d_시나리오'!$J$3-'d_시나리오'!$H$3)*('d_시나리오'!$J$3-'d_시나리오'!$I$3))))</f>
        <v/>
      </c>
      <c r="H1990">
        <f>RAND()</f>
        <v/>
      </c>
      <c r="I1990">
        <f>IF('d_시나리오'!$J$4='d_시나리오'!$H$4,'d_시나리오'!$I$4,IF(H1990&lt;('d_시나리오'!$I$4-'d_시나리오'!$H$4)/('d_시나리오'!$J$4-'d_시나리오'!$H$4),'d_시나리오'!$H$4+SQRT(H1990*('d_시나리오'!$J$4-'d_시나리오'!$H$4)*('d_시나리오'!$I$4-'d_시나리오'!$H$4)),'d_시나리오'!$J$4-SQRT((1-H1990)*('d_시나리오'!$J$4-'d_시나리오'!$H$4)*('d_시나리오'!$J$4-'d_시나리오'!$I$4))))</f>
        <v/>
      </c>
      <c r="J1990">
        <f>RAND()</f>
        <v/>
      </c>
      <c r="K1990">
        <f>IF('d_시나리오'!$J$5='d_시나리오'!$H$5,'d_시나리오'!$I$5,IF(J1990&lt;('d_시나리오'!$I$5-'d_시나리오'!$H$5)/('d_시나리오'!$J$5-'d_시나리오'!$H$5),'d_시나리오'!$H$5+SQRT(J1990*('d_시나리오'!$J$5-'d_시나리오'!$H$5)*('d_시나리오'!$I$5-'d_시나리오'!$H$5)),'d_시나리오'!$J$5-SQRT((1-J1990)*('d_시나리오'!$J$5-'d_시나리오'!$H$5)*('d_시나리오'!$J$5-'d_시나리오'!$I$5))))</f>
        <v/>
      </c>
      <c r="L1990">
        <f>RAND()</f>
        <v/>
      </c>
      <c r="M1990">
        <f>IF('d_시나리오'!$J$6='d_시나리오'!$H$6,'d_시나리오'!$I$6,IF(L1990&lt;('d_시나리오'!$I$6-'d_시나리오'!$H$6)/('d_시나리오'!$J$6-'d_시나리오'!$H$6),'d_시나리오'!$H$6+SQRT(L1990*('d_시나리오'!$J$6-'d_시나리오'!$H$6)*('d_시나리오'!$I$6-'d_시나리오'!$H$6)),'d_시나리오'!$J$6-SQRT((1-L1990)*('d_시나리오'!$J$6-'d_시나리오'!$H$6)*('d_시나리오'!$J$6-'d_시나리오'!$I$6))))</f>
        <v/>
      </c>
      <c r="N1990">
        <f>INDEX('d_분포'!$B$2:$B$57,RANDBETWEEN(1,56))</f>
        <v/>
      </c>
      <c r="O1990">
        <f>BETAINV(RAND(),5,5)</f>
        <v/>
      </c>
      <c r="P1990">
        <f>'d_고정'!$B$1*'6_기대효과'!$H$7*('d_시나리오'!$I$7/'d_고정'!$B$2)*B1990</f>
        <v/>
      </c>
      <c r="Q1990">
        <f>P1990*C1990</f>
        <v/>
      </c>
      <c r="R1990">
        <f>P1990*E1990</f>
        <v/>
      </c>
      <c r="S1990">
        <f>R1990*G1990</f>
        <v/>
      </c>
      <c r="T1990">
        <f>Q1990+S1990</f>
        <v/>
      </c>
      <c r="U1990">
        <f>(Q1990*D1990+S1990*I1990)*(1-O1990)</f>
        <v/>
      </c>
      <c r="V1990">
        <f>(R1990*K1990*N1990+'d_고정'!$B$3*('6_기대효과'!$H$7/8)*N1990*'d_고정'!$B$10*M1990*('6_기대효과'!$K$7/'d_고정'!$B$9))*(1-O1990)</f>
        <v/>
      </c>
      <c r="W1990">
        <f>(S1990*I1990+R1990*MAX(K1990-'d_고정'!$B$10*M1990*('6_기대효과'!$K$7/'d_고정'!$B$9),0)*N1990)*(1-O1990)</f>
        <v/>
      </c>
      <c r="X1990">
        <f>U1990+V1990</f>
        <v/>
      </c>
      <c r="Y1990">
        <f>U1990/('d_고정'!$B$5*'6_기대효과'!$H$7/8)/'d_고정'!$B$6</f>
        <v/>
      </c>
      <c r="Z1990">
        <f>U1990/('d_고정'!$B$8*'6_기대효과'!$H$7/8)</f>
        <v/>
      </c>
    </row>
    <row r="1991">
      <c r="A1991">
        <f>RAND()</f>
        <v/>
      </c>
      <c r="B1991">
        <f>IF('d_시나리오'!$J$2='d_시나리오'!$H$2,'d_시나리오'!$I$2,IF(A1991&lt;('d_시나리오'!$I$2-'d_시나리오'!$H$2)/('d_시나리오'!$J$2-'d_시나리오'!$H$2),'d_시나리오'!$H$2+SQRT(A1991*('d_시나리오'!$J$2-'d_시나리오'!$H$2)*('d_시나리오'!$I$2-'d_시나리오'!$H$2)),'d_시나리오'!$J$2-SQRT((1-A1991)*('d_시나리오'!$J$2-'d_시나리오'!$H$2)*('d_시나리오'!$J$2-'d_시나리오'!$I$2))))</f>
        <v/>
      </c>
      <c r="C1991">
        <f>BETAINV(RAND(),2,6)</f>
        <v/>
      </c>
      <c r="D1991">
        <f>INDEX('d_분포'!$A$2:$A$28,RANDBETWEEN(1,27))</f>
        <v/>
      </c>
      <c r="E1991">
        <f>INDEX('d_분포'!$C$2:$C$5,RANDBETWEEN(1,4))*(0.9+0.2*RAND())</f>
        <v/>
      </c>
      <c r="F1991">
        <f>RAND()</f>
        <v/>
      </c>
      <c r="G1991">
        <f>IF('d_시나리오'!$J$3='d_시나리오'!$H$3,'d_시나리오'!$I$3,IF(F1991&lt;('d_시나리오'!$I$3-'d_시나리오'!$H$3)/('d_시나리오'!$J$3-'d_시나리오'!$H$3),'d_시나리오'!$H$3+SQRT(F1991*('d_시나리오'!$J$3-'d_시나리오'!$H$3)*('d_시나리오'!$I$3-'d_시나리오'!$H$3)),'d_시나리오'!$J$3-SQRT((1-F1991)*('d_시나리오'!$J$3-'d_시나리오'!$H$3)*('d_시나리오'!$J$3-'d_시나리오'!$I$3))))</f>
        <v/>
      </c>
      <c r="H1991">
        <f>RAND()</f>
        <v/>
      </c>
      <c r="I1991">
        <f>IF('d_시나리오'!$J$4='d_시나리오'!$H$4,'d_시나리오'!$I$4,IF(H1991&lt;('d_시나리오'!$I$4-'d_시나리오'!$H$4)/('d_시나리오'!$J$4-'d_시나리오'!$H$4),'d_시나리오'!$H$4+SQRT(H1991*('d_시나리오'!$J$4-'d_시나리오'!$H$4)*('d_시나리오'!$I$4-'d_시나리오'!$H$4)),'d_시나리오'!$J$4-SQRT((1-H1991)*('d_시나리오'!$J$4-'d_시나리오'!$H$4)*('d_시나리오'!$J$4-'d_시나리오'!$I$4))))</f>
        <v/>
      </c>
      <c r="J1991">
        <f>RAND()</f>
        <v/>
      </c>
      <c r="K1991">
        <f>IF('d_시나리오'!$J$5='d_시나리오'!$H$5,'d_시나리오'!$I$5,IF(J1991&lt;('d_시나리오'!$I$5-'d_시나리오'!$H$5)/('d_시나리오'!$J$5-'d_시나리오'!$H$5),'d_시나리오'!$H$5+SQRT(J1991*('d_시나리오'!$J$5-'d_시나리오'!$H$5)*('d_시나리오'!$I$5-'d_시나리오'!$H$5)),'d_시나리오'!$J$5-SQRT((1-J1991)*('d_시나리오'!$J$5-'d_시나리오'!$H$5)*('d_시나리오'!$J$5-'d_시나리오'!$I$5))))</f>
        <v/>
      </c>
      <c r="L1991">
        <f>RAND()</f>
        <v/>
      </c>
      <c r="M1991">
        <f>IF('d_시나리오'!$J$6='d_시나리오'!$H$6,'d_시나리오'!$I$6,IF(L1991&lt;('d_시나리오'!$I$6-'d_시나리오'!$H$6)/('d_시나리오'!$J$6-'d_시나리오'!$H$6),'d_시나리오'!$H$6+SQRT(L1991*('d_시나리오'!$J$6-'d_시나리오'!$H$6)*('d_시나리오'!$I$6-'d_시나리오'!$H$6)),'d_시나리오'!$J$6-SQRT((1-L1991)*('d_시나리오'!$J$6-'d_시나리오'!$H$6)*('d_시나리오'!$J$6-'d_시나리오'!$I$6))))</f>
        <v/>
      </c>
      <c r="N1991">
        <f>INDEX('d_분포'!$B$2:$B$57,RANDBETWEEN(1,56))</f>
        <v/>
      </c>
      <c r="O1991">
        <f>BETAINV(RAND(),5,5)</f>
        <v/>
      </c>
      <c r="P1991">
        <f>'d_고정'!$B$1*'6_기대효과'!$H$7*('d_시나리오'!$I$7/'d_고정'!$B$2)*B1991</f>
        <v/>
      </c>
      <c r="Q1991">
        <f>P1991*C1991</f>
        <v/>
      </c>
      <c r="R1991">
        <f>P1991*E1991</f>
        <v/>
      </c>
      <c r="S1991">
        <f>R1991*G1991</f>
        <v/>
      </c>
      <c r="T1991">
        <f>Q1991+S1991</f>
        <v/>
      </c>
      <c r="U1991">
        <f>(Q1991*D1991+S1991*I1991)*(1-O1991)</f>
        <v/>
      </c>
      <c r="V1991">
        <f>(R1991*K1991*N1991+'d_고정'!$B$3*('6_기대효과'!$H$7/8)*N1991*'d_고정'!$B$10*M1991*('6_기대효과'!$K$7/'d_고정'!$B$9))*(1-O1991)</f>
        <v/>
      </c>
      <c r="W1991">
        <f>(S1991*I1991+R1991*MAX(K1991-'d_고정'!$B$10*M1991*('6_기대효과'!$K$7/'d_고정'!$B$9),0)*N1991)*(1-O1991)</f>
        <v/>
      </c>
      <c r="X1991">
        <f>U1991+V1991</f>
        <v/>
      </c>
      <c r="Y1991">
        <f>U1991/('d_고정'!$B$5*'6_기대효과'!$H$7/8)/'d_고정'!$B$6</f>
        <v/>
      </c>
      <c r="Z1991">
        <f>U1991/('d_고정'!$B$8*'6_기대효과'!$H$7/8)</f>
        <v/>
      </c>
    </row>
    <row r="1992">
      <c r="A1992">
        <f>RAND()</f>
        <v/>
      </c>
      <c r="B1992">
        <f>IF('d_시나리오'!$J$2='d_시나리오'!$H$2,'d_시나리오'!$I$2,IF(A1992&lt;('d_시나리오'!$I$2-'d_시나리오'!$H$2)/('d_시나리오'!$J$2-'d_시나리오'!$H$2),'d_시나리오'!$H$2+SQRT(A1992*('d_시나리오'!$J$2-'d_시나리오'!$H$2)*('d_시나리오'!$I$2-'d_시나리오'!$H$2)),'d_시나리오'!$J$2-SQRT((1-A1992)*('d_시나리오'!$J$2-'d_시나리오'!$H$2)*('d_시나리오'!$J$2-'d_시나리오'!$I$2))))</f>
        <v/>
      </c>
      <c r="C1992">
        <f>BETAINV(RAND(),2,6)</f>
        <v/>
      </c>
      <c r="D1992">
        <f>INDEX('d_분포'!$A$2:$A$28,RANDBETWEEN(1,27))</f>
        <v/>
      </c>
      <c r="E1992">
        <f>INDEX('d_분포'!$C$2:$C$5,RANDBETWEEN(1,4))*(0.9+0.2*RAND())</f>
        <v/>
      </c>
      <c r="F1992">
        <f>RAND()</f>
        <v/>
      </c>
      <c r="G1992">
        <f>IF('d_시나리오'!$J$3='d_시나리오'!$H$3,'d_시나리오'!$I$3,IF(F1992&lt;('d_시나리오'!$I$3-'d_시나리오'!$H$3)/('d_시나리오'!$J$3-'d_시나리오'!$H$3),'d_시나리오'!$H$3+SQRT(F1992*('d_시나리오'!$J$3-'d_시나리오'!$H$3)*('d_시나리오'!$I$3-'d_시나리오'!$H$3)),'d_시나리오'!$J$3-SQRT((1-F1992)*('d_시나리오'!$J$3-'d_시나리오'!$H$3)*('d_시나리오'!$J$3-'d_시나리오'!$I$3))))</f>
        <v/>
      </c>
      <c r="H1992">
        <f>RAND()</f>
        <v/>
      </c>
      <c r="I1992">
        <f>IF('d_시나리오'!$J$4='d_시나리오'!$H$4,'d_시나리오'!$I$4,IF(H1992&lt;('d_시나리오'!$I$4-'d_시나리오'!$H$4)/('d_시나리오'!$J$4-'d_시나리오'!$H$4),'d_시나리오'!$H$4+SQRT(H1992*('d_시나리오'!$J$4-'d_시나리오'!$H$4)*('d_시나리오'!$I$4-'d_시나리오'!$H$4)),'d_시나리오'!$J$4-SQRT((1-H1992)*('d_시나리오'!$J$4-'d_시나리오'!$H$4)*('d_시나리오'!$J$4-'d_시나리오'!$I$4))))</f>
        <v/>
      </c>
      <c r="J1992">
        <f>RAND()</f>
        <v/>
      </c>
      <c r="K1992">
        <f>IF('d_시나리오'!$J$5='d_시나리오'!$H$5,'d_시나리오'!$I$5,IF(J1992&lt;('d_시나리오'!$I$5-'d_시나리오'!$H$5)/('d_시나리오'!$J$5-'d_시나리오'!$H$5),'d_시나리오'!$H$5+SQRT(J1992*('d_시나리오'!$J$5-'d_시나리오'!$H$5)*('d_시나리오'!$I$5-'d_시나리오'!$H$5)),'d_시나리오'!$J$5-SQRT((1-J1992)*('d_시나리오'!$J$5-'d_시나리오'!$H$5)*('d_시나리오'!$J$5-'d_시나리오'!$I$5))))</f>
        <v/>
      </c>
      <c r="L1992">
        <f>RAND()</f>
        <v/>
      </c>
      <c r="M1992">
        <f>IF('d_시나리오'!$J$6='d_시나리오'!$H$6,'d_시나리오'!$I$6,IF(L1992&lt;('d_시나리오'!$I$6-'d_시나리오'!$H$6)/('d_시나리오'!$J$6-'d_시나리오'!$H$6),'d_시나리오'!$H$6+SQRT(L1992*('d_시나리오'!$J$6-'d_시나리오'!$H$6)*('d_시나리오'!$I$6-'d_시나리오'!$H$6)),'d_시나리오'!$J$6-SQRT((1-L1992)*('d_시나리오'!$J$6-'d_시나리오'!$H$6)*('d_시나리오'!$J$6-'d_시나리오'!$I$6))))</f>
        <v/>
      </c>
      <c r="N1992">
        <f>INDEX('d_분포'!$B$2:$B$57,RANDBETWEEN(1,56))</f>
        <v/>
      </c>
      <c r="O1992">
        <f>BETAINV(RAND(),5,5)</f>
        <v/>
      </c>
      <c r="P1992">
        <f>'d_고정'!$B$1*'6_기대효과'!$H$7*('d_시나리오'!$I$7/'d_고정'!$B$2)*B1992</f>
        <v/>
      </c>
      <c r="Q1992">
        <f>P1992*C1992</f>
        <v/>
      </c>
      <c r="R1992">
        <f>P1992*E1992</f>
        <v/>
      </c>
      <c r="S1992">
        <f>R1992*G1992</f>
        <v/>
      </c>
      <c r="T1992">
        <f>Q1992+S1992</f>
        <v/>
      </c>
      <c r="U1992">
        <f>(Q1992*D1992+S1992*I1992)*(1-O1992)</f>
        <v/>
      </c>
      <c r="V1992">
        <f>(R1992*K1992*N1992+'d_고정'!$B$3*('6_기대효과'!$H$7/8)*N1992*'d_고정'!$B$10*M1992*('6_기대효과'!$K$7/'d_고정'!$B$9))*(1-O1992)</f>
        <v/>
      </c>
      <c r="W1992">
        <f>(S1992*I1992+R1992*MAX(K1992-'d_고정'!$B$10*M1992*('6_기대효과'!$K$7/'d_고정'!$B$9),0)*N1992)*(1-O1992)</f>
        <v/>
      </c>
      <c r="X1992">
        <f>U1992+V1992</f>
        <v/>
      </c>
      <c r="Y1992">
        <f>U1992/('d_고정'!$B$5*'6_기대효과'!$H$7/8)/'d_고정'!$B$6</f>
        <v/>
      </c>
      <c r="Z1992">
        <f>U1992/('d_고정'!$B$8*'6_기대효과'!$H$7/8)</f>
        <v/>
      </c>
    </row>
    <row r="1993">
      <c r="A1993">
        <f>RAND()</f>
        <v/>
      </c>
      <c r="B1993">
        <f>IF('d_시나리오'!$J$2='d_시나리오'!$H$2,'d_시나리오'!$I$2,IF(A1993&lt;('d_시나리오'!$I$2-'d_시나리오'!$H$2)/('d_시나리오'!$J$2-'d_시나리오'!$H$2),'d_시나리오'!$H$2+SQRT(A1993*('d_시나리오'!$J$2-'d_시나리오'!$H$2)*('d_시나리오'!$I$2-'d_시나리오'!$H$2)),'d_시나리오'!$J$2-SQRT((1-A1993)*('d_시나리오'!$J$2-'d_시나리오'!$H$2)*('d_시나리오'!$J$2-'d_시나리오'!$I$2))))</f>
        <v/>
      </c>
      <c r="C1993">
        <f>BETAINV(RAND(),2,6)</f>
        <v/>
      </c>
      <c r="D1993">
        <f>INDEX('d_분포'!$A$2:$A$28,RANDBETWEEN(1,27))</f>
        <v/>
      </c>
      <c r="E1993">
        <f>INDEX('d_분포'!$C$2:$C$5,RANDBETWEEN(1,4))*(0.9+0.2*RAND())</f>
        <v/>
      </c>
      <c r="F1993">
        <f>RAND()</f>
        <v/>
      </c>
      <c r="G1993">
        <f>IF('d_시나리오'!$J$3='d_시나리오'!$H$3,'d_시나리오'!$I$3,IF(F1993&lt;('d_시나리오'!$I$3-'d_시나리오'!$H$3)/('d_시나리오'!$J$3-'d_시나리오'!$H$3),'d_시나리오'!$H$3+SQRT(F1993*('d_시나리오'!$J$3-'d_시나리오'!$H$3)*('d_시나리오'!$I$3-'d_시나리오'!$H$3)),'d_시나리오'!$J$3-SQRT((1-F1993)*('d_시나리오'!$J$3-'d_시나리오'!$H$3)*('d_시나리오'!$J$3-'d_시나리오'!$I$3))))</f>
        <v/>
      </c>
      <c r="H1993">
        <f>RAND()</f>
        <v/>
      </c>
      <c r="I1993">
        <f>IF('d_시나리오'!$J$4='d_시나리오'!$H$4,'d_시나리오'!$I$4,IF(H1993&lt;('d_시나리오'!$I$4-'d_시나리오'!$H$4)/('d_시나리오'!$J$4-'d_시나리오'!$H$4),'d_시나리오'!$H$4+SQRT(H1993*('d_시나리오'!$J$4-'d_시나리오'!$H$4)*('d_시나리오'!$I$4-'d_시나리오'!$H$4)),'d_시나리오'!$J$4-SQRT((1-H1993)*('d_시나리오'!$J$4-'d_시나리오'!$H$4)*('d_시나리오'!$J$4-'d_시나리오'!$I$4))))</f>
        <v/>
      </c>
      <c r="J1993">
        <f>RAND()</f>
        <v/>
      </c>
      <c r="K1993">
        <f>IF('d_시나리오'!$J$5='d_시나리오'!$H$5,'d_시나리오'!$I$5,IF(J1993&lt;('d_시나리오'!$I$5-'d_시나리오'!$H$5)/('d_시나리오'!$J$5-'d_시나리오'!$H$5),'d_시나리오'!$H$5+SQRT(J1993*('d_시나리오'!$J$5-'d_시나리오'!$H$5)*('d_시나리오'!$I$5-'d_시나리오'!$H$5)),'d_시나리오'!$J$5-SQRT((1-J1993)*('d_시나리오'!$J$5-'d_시나리오'!$H$5)*('d_시나리오'!$J$5-'d_시나리오'!$I$5))))</f>
        <v/>
      </c>
      <c r="L1993">
        <f>RAND()</f>
        <v/>
      </c>
      <c r="M1993">
        <f>IF('d_시나리오'!$J$6='d_시나리오'!$H$6,'d_시나리오'!$I$6,IF(L1993&lt;('d_시나리오'!$I$6-'d_시나리오'!$H$6)/('d_시나리오'!$J$6-'d_시나리오'!$H$6),'d_시나리오'!$H$6+SQRT(L1993*('d_시나리오'!$J$6-'d_시나리오'!$H$6)*('d_시나리오'!$I$6-'d_시나리오'!$H$6)),'d_시나리오'!$J$6-SQRT((1-L1993)*('d_시나리오'!$J$6-'d_시나리오'!$H$6)*('d_시나리오'!$J$6-'d_시나리오'!$I$6))))</f>
        <v/>
      </c>
      <c r="N1993">
        <f>INDEX('d_분포'!$B$2:$B$57,RANDBETWEEN(1,56))</f>
        <v/>
      </c>
      <c r="O1993">
        <f>BETAINV(RAND(),5,5)</f>
        <v/>
      </c>
      <c r="P1993">
        <f>'d_고정'!$B$1*'6_기대효과'!$H$7*('d_시나리오'!$I$7/'d_고정'!$B$2)*B1993</f>
        <v/>
      </c>
      <c r="Q1993">
        <f>P1993*C1993</f>
        <v/>
      </c>
      <c r="R1993">
        <f>P1993*E1993</f>
        <v/>
      </c>
      <c r="S1993">
        <f>R1993*G1993</f>
        <v/>
      </c>
      <c r="T1993">
        <f>Q1993+S1993</f>
        <v/>
      </c>
      <c r="U1993">
        <f>(Q1993*D1993+S1993*I1993)*(1-O1993)</f>
        <v/>
      </c>
      <c r="V1993">
        <f>(R1993*K1993*N1993+'d_고정'!$B$3*('6_기대효과'!$H$7/8)*N1993*'d_고정'!$B$10*M1993*('6_기대효과'!$K$7/'d_고정'!$B$9))*(1-O1993)</f>
        <v/>
      </c>
      <c r="W1993">
        <f>(S1993*I1993+R1993*MAX(K1993-'d_고정'!$B$10*M1993*('6_기대효과'!$K$7/'d_고정'!$B$9),0)*N1993)*(1-O1993)</f>
        <v/>
      </c>
      <c r="X1993">
        <f>U1993+V1993</f>
        <v/>
      </c>
      <c r="Y1993">
        <f>U1993/('d_고정'!$B$5*'6_기대효과'!$H$7/8)/'d_고정'!$B$6</f>
        <v/>
      </c>
      <c r="Z1993">
        <f>U1993/('d_고정'!$B$8*'6_기대효과'!$H$7/8)</f>
        <v/>
      </c>
    </row>
    <row r="1994">
      <c r="A1994">
        <f>RAND()</f>
        <v/>
      </c>
      <c r="B1994">
        <f>IF('d_시나리오'!$J$2='d_시나리오'!$H$2,'d_시나리오'!$I$2,IF(A1994&lt;('d_시나리오'!$I$2-'d_시나리오'!$H$2)/('d_시나리오'!$J$2-'d_시나리오'!$H$2),'d_시나리오'!$H$2+SQRT(A1994*('d_시나리오'!$J$2-'d_시나리오'!$H$2)*('d_시나리오'!$I$2-'d_시나리오'!$H$2)),'d_시나리오'!$J$2-SQRT((1-A1994)*('d_시나리오'!$J$2-'d_시나리오'!$H$2)*('d_시나리오'!$J$2-'d_시나리오'!$I$2))))</f>
        <v/>
      </c>
      <c r="C1994">
        <f>BETAINV(RAND(),2,6)</f>
        <v/>
      </c>
      <c r="D1994">
        <f>INDEX('d_분포'!$A$2:$A$28,RANDBETWEEN(1,27))</f>
        <v/>
      </c>
      <c r="E1994">
        <f>INDEX('d_분포'!$C$2:$C$5,RANDBETWEEN(1,4))*(0.9+0.2*RAND())</f>
        <v/>
      </c>
      <c r="F1994">
        <f>RAND()</f>
        <v/>
      </c>
      <c r="G1994">
        <f>IF('d_시나리오'!$J$3='d_시나리오'!$H$3,'d_시나리오'!$I$3,IF(F1994&lt;('d_시나리오'!$I$3-'d_시나리오'!$H$3)/('d_시나리오'!$J$3-'d_시나리오'!$H$3),'d_시나리오'!$H$3+SQRT(F1994*('d_시나리오'!$J$3-'d_시나리오'!$H$3)*('d_시나리오'!$I$3-'d_시나리오'!$H$3)),'d_시나리오'!$J$3-SQRT((1-F1994)*('d_시나리오'!$J$3-'d_시나리오'!$H$3)*('d_시나리오'!$J$3-'d_시나리오'!$I$3))))</f>
        <v/>
      </c>
      <c r="H1994">
        <f>RAND()</f>
        <v/>
      </c>
      <c r="I1994">
        <f>IF('d_시나리오'!$J$4='d_시나리오'!$H$4,'d_시나리오'!$I$4,IF(H1994&lt;('d_시나리오'!$I$4-'d_시나리오'!$H$4)/('d_시나리오'!$J$4-'d_시나리오'!$H$4),'d_시나리오'!$H$4+SQRT(H1994*('d_시나리오'!$J$4-'d_시나리오'!$H$4)*('d_시나리오'!$I$4-'d_시나리오'!$H$4)),'d_시나리오'!$J$4-SQRT((1-H1994)*('d_시나리오'!$J$4-'d_시나리오'!$H$4)*('d_시나리오'!$J$4-'d_시나리오'!$I$4))))</f>
        <v/>
      </c>
      <c r="J1994">
        <f>RAND()</f>
        <v/>
      </c>
      <c r="K1994">
        <f>IF('d_시나리오'!$J$5='d_시나리오'!$H$5,'d_시나리오'!$I$5,IF(J1994&lt;('d_시나리오'!$I$5-'d_시나리오'!$H$5)/('d_시나리오'!$J$5-'d_시나리오'!$H$5),'d_시나리오'!$H$5+SQRT(J1994*('d_시나리오'!$J$5-'d_시나리오'!$H$5)*('d_시나리오'!$I$5-'d_시나리오'!$H$5)),'d_시나리오'!$J$5-SQRT((1-J1994)*('d_시나리오'!$J$5-'d_시나리오'!$H$5)*('d_시나리오'!$J$5-'d_시나리오'!$I$5))))</f>
        <v/>
      </c>
      <c r="L1994">
        <f>RAND()</f>
        <v/>
      </c>
      <c r="M1994">
        <f>IF('d_시나리오'!$J$6='d_시나리오'!$H$6,'d_시나리오'!$I$6,IF(L1994&lt;('d_시나리오'!$I$6-'d_시나리오'!$H$6)/('d_시나리오'!$J$6-'d_시나리오'!$H$6),'d_시나리오'!$H$6+SQRT(L1994*('d_시나리오'!$J$6-'d_시나리오'!$H$6)*('d_시나리오'!$I$6-'d_시나리오'!$H$6)),'d_시나리오'!$J$6-SQRT((1-L1994)*('d_시나리오'!$J$6-'d_시나리오'!$H$6)*('d_시나리오'!$J$6-'d_시나리오'!$I$6))))</f>
        <v/>
      </c>
      <c r="N1994">
        <f>INDEX('d_분포'!$B$2:$B$57,RANDBETWEEN(1,56))</f>
        <v/>
      </c>
      <c r="O1994">
        <f>BETAINV(RAND(),5,5)</f>
        <v/>
      </c>
      <c r="P1994">
        <f>'d_고정'!$B$1*'6_기대효과'!$H$7*('d_시나리오'!$I$7/'d_고정'!$B$2)*B1994</f>
        <v/>
      </c>
      <c r="Q1994">
        <f>P1994*C1994</f>
        <v/>
      </c>
      <c r="R1994">
        <f>P1994*E1994</f>
        <v/>
      </c>
      <c r="S1994">
        <f>R1994*G1994</f>
        <v/>
      </c>
      <c r="T1994">
        <f>Q1994+S1994</f>
        <v/>
      </c>
      <c r="U1994">
        <f>(Q1994*D1994+S1994*I1994)*(1-O1994)</f>
        <v/>
      </c>
      <c r="V1994">
        <f>(R1994*K1994*N1994+'d_고정'!$B$3*('6_기대효과'!$H$7/8)*N1994*'d_고정'!$B$10*M1994*('6_기대효과'!$K$7/'d_고정'!$B$9))*(1-O1994)</f>
        <v/>
      </c>
      <c r="W1994">
        <f>(S1994*I1994+R1994*MAX(K1994-'d_고정'!$B$10*M1994*('6_기대효과'!$K$7/'d_고정'!$B$9),0)*N1994)*(1-O1994)</f>
        <v/>
      </c>
      <c r="X1994">
        <f>U1994+V1994</f>
        <v/>
      </c>
      <c r="Y1994">
        <f>U1994/('d_고정'!$B$5*'6_기대효과'!$H$7/8)/'d_고정'!$B$6</f>
        <v/>
      </c>
      <c r="Z1994">
        <f>U1994/('d_고정'!$B$8*'6_기대효과'!$H$7/8)</f>
        <v/>
      </c>
    </row>
    <row r="1995">
      <c r="A1995">
        <f>RAND()</f>
        <v/>
      </c>
      <c r="B1995">
        <f>IF('d_시나리오'!$J$2='d_시나리오'!$H$2,'d_시나리오'!$I$2,IF(A1995&lt;('d_시나리오'!$I$2-'d_시나리오'!$H$2)/('d_시나리오'!$J$2-'d_시나리오'!$H$2),'d_시나리오'!$H$2+SQRT(A1995*('d_시나리오'!$J$2-'d_시나리오'!$H$2)*('d_시나리오'!$I$2-'d_시나리오'!$H$2)),'d_시나리오'!$J$2-SQRT((1-A1995)*('d_시나리오'!$J$2-'d_시나리오'!$H$2)*('d_시나리오'!$J$2-'d_시나리오'!$I$2))))</f>
        <v/>
      </c>
      <c r="C1995">
        <f>BETAINV(RAND(),2,6)</f>
        <v/>
      </c>
      <c r="D1995">
        <f>INDEX('d_분포'!$A$2:$A$28,RANDBETWEEN(1,27))</f>
        <v/>
      </c>
      <c r="E1995">
        <f>INDEX('d_분포'!$C$2:$C$5,RANDBETWEEN(1,4))*(0.9+0.2*RAND())</f>
        <v/>
      </c>
      <c r="F1995">
        <f>RAND()</f>
        <v/>
      </c>
      <c r="G1995">
        <f>IF('d_시나리오'!$J$3='d_시나리오'!$H$3,'d_시나리오'!$I$3,IF(F1995&lt;('d_시나리오'!$I$3-'d_시나리오'!$H$3)/('d_시나리오'!$J$3-'d_시나리오'!$H$3),'d_시나리오'!$H$3+SQRT(F1995*('d_시나리오'!$J$3-'d_시나리오'!$H$3)*('d_시나리오'!$I$3-'d_시나리오'!$H$3)),'d_시나리오'!$J$3-SQRT((1-F1995)*('d_시나리오'!$J$3-'d_시나리오'!$H$3)*('d_시나리오'!$J$3-'d_시나리오'!$I$3))))</f>
        <v/>
      </c>
      <c r="H1995">
        <f>RAND()</f>
        <v/>
      </c>
      <c r="I1995">
        <f>IF('d_시나리오'!$J$4='d_시나리오'!$H$4,'d_시나리오'!$I$4,IF(H1995&lt;('d_시나리오'!$I$4-'d_시나리오'!$H$4)/('d_시나리오'!$J$4-'d_시나리오'!$H$4),'d_시나리오'!$H$4+SQRT(H1995*('d_시나리오'!$J$4-'d_시나리오'!$H$4)*('d_시나리오'!$I$4-'d_시나리오'!$H$4)),'d_시나리오'!$J$4-SQRT((1-H1995)*('d_시나리오'!$J$4-'d_시나리오'!$H$4)*('d_시나리오'!$J$4-'d_시나리오'!$I$4))))</f>
        <v/>
      </c>
      <c r="J1995">
        <f>RAND()</f>
        <v/>
      </c>
      <c r="K1995">
        <f>IF('d_시나리오'!$J$5='d_시나리오'!$H$5,'d_시나리오'!$I$5,IF(J1995&lt;('d_시나리오'!$I$5-'d_시나리오'!$H$5)/('d_시나리오'!$J$5-'d_시나리오'!$H$5),'d_시나리오'!$H$5+SQRT(J1995*('d_시나리오'!$J$5-'d_시나리오'!$H$5)*('d_시나리오'!$I$5-'d_시나리오'!$H$5)),'d_시나리오'!$J$5-SQRT((1-J1995)*('d_시나리오'!$J$5-'d_시나리오'!$H$5)*('d_시나리오'!$J$5-'d_시나리오'!$I$5))))</f>
        <v/>
      </c>
      <c r="L1995">
        <f>RAND()</f>
        <v/>
      </c>
      <c r="M1995">
        <f>IF('d_시나리오'!$J$6='d_시나리오'!$H$6,'d_시나리오'!$I$6,IF(L1995&lt;('d_시나리오'!$I$6-'d_시나리오'!$H$6)/('d_시나리오'!$J$6-'d_시나리오'!$H$6),'d_시나리오'!$H$6+SQRT(L1995*('d_시나리오'!$J$6-'d_시나리오'!$H$6)*('d_시나리오'!$I$6-'d_시나리오'!$H$6)),'d_시나리오'!$J$6-SQRT((1-L1995)*('d_시나리오'!$J$6-'d_시나리오'!$H$6)*('d_시나리오'!$J$6-'d_시나리오'!$I$6))))</f>
        <v/>
      </c>
      <c r="N1995">
        <f>INDEX('d_분포'!$B$2:$B$57,RANDBETWEEN(1,56))</f>
        <v/>
      </c>
      <c r="O1995">
        <f>BETAINV(RAND(),5,5)</f>
        <v/>
      </c>
      <c r="P1995">
        <f>'d_고정'!$B$1*'6_기대효과'!$H$7*('d_시나리오'!$I$7/'d_고정'!$B$2)*B1995</f>
        <v/>
      </c>
      <c r="Q1995">
        <f>P1995*C1995</f>
        <v/>
      </c>
      <c r="R1995">
        <f>P1995*E1995</f>
        <v/>
      </c>
      <c r="S1995">
        <f>R1995*G1995</f>
        <v/>
      </c>
      <c r="T1995">
        <f>Q1995+S1995</f>
        <v/>
      </c>
      <c r="U1995">
        <f>(Q1995*D1995+S1995*I1995)*(1-O1995)</f>
        <v/>
      </c>
      <c r="V1995">
        <f>(R1995*K1995*N1995+'d_고정'!$B$3*('6_기대효과'!$H$7/8)*N1995*'d_고정'!$B$10*M1995*('6_기대효과'!$K$7/'d_고정'!$B$9))*(1-O1995)</f>
        <v/>
      </c>
      <c r="W1995">
        <f>(S1995*I1995+R1995*MAX(K1995-'d_고정'!$B$10*M1995*('6_기대효과'!$K$7/'d_고정'!$B$9),0)*N1995)*(1-O1995)</f>
        <v/>
      </c>
      <c r="X1995">
        <f>U1995+V1995</f>
        <v/>
      </c>
      <c r="Y1995">
        <f>U1995/('d_고정'!$B$5*'6_기대효과'!$H$7/8)/'d_고정'!$B$6</f>
        <v/>
      </c>
      <c r="Z1995">
        <f>U1995/('d_고정'!$B$8*'6_기대효과'!$H$7/8)</f>
        <v/>
      </c>
    </row>
    <row r="1996">
      <c r="A1996">
        <f>RAND()</f>
        <v/>
      </c>
      <c r="B1996">
        <f>IF('d_시나리오'!$J$2='d_시나리오'!$H$2,'d_시나리오'!$I$2,IF(A1996&lt;('d_시나리오'!$I$2-'d_시나리오'!$H$2)/('d_시나리오'!$J$2-'d_시나리오'!$H$2),'d_시나리오'!$H$2+SQRT(A1996*('d_시나리오'!$J$2-'d_시나리오'!$H$2)*('d_시나리오'!$I$2-'d_시나리오'!$H$2)),'d_시나리오'!$J$2-SQRT((1-A1996)*('d_시나리오'!$J$2-'d_시나리오'!$H$2)*('d_시나리오'!$J$2-'d_시나리오'!$I$2))))</f>
        <v/>
      </c>
      <c r="C1996">
        <f>BETAINV(RAND(),2,6)</f>
        <v/>
      </c>
      <c r="D1996">
        <f>INDEX('d_분포'!$A$2:$A$28,RANDBETWEEN(1,27))</f>
        <v/>
      </c>
      <c r="E1996">
        <f>INDEX('d_분포'!$C$2:$C$5,RANDBETWEEN(1,4))*(0.9+0.2*RAND())</f>
        <v/>
      </c>
      <c r="F1996">
        <f>RAND()</f>
        <v/>
      </c>
      <c r="G1996">
        <f>IF('d_시나리오'!$J$3='d_시나리오'!$H$3,'d_시나리오'!$I$3,IF(F1996&lt;('d_시나리오'!$I$3-'d_시나리오'!$H$3)/('d_시나리오'!$J$3-'d_시나리오'!$H$3),'d_시나리오'!$H$3+SQRT(F1996*('d_시나리오'!$J$3-'d_시나리오'!$H$3)*('d_시나리오'!$I$3-'d_시나리오'!$H$3)),'d_시나리오'!$J$3-SQRT((1-F1996)*('d_시나리오'!$J$3-'d_시나리오'!$H$3)*('d_시나리오'!$J$3-'d_시나리오'!$I$3))))</f>
        <v/>
      </c>
      <c r="H1996">
        <f>RAND()</f>
        <v/>
      </c>
      <c r="I1996">
        <f>IF('d_시나리오'!$J$4='d_시나리오'!$H$4,'d_시나리오'!$I$4,IF(H1996&lt;('d_시나리오'!$I$4-'d_시나리오'!$H$4)/('d_시나리오'!$J$4-'d_시나리오'!$H$4),'d_시나리오'!$H$4+SQRT(H1996*('d_시나리오'!$J$4-'d_시나리오'!$H$4)*('d_시나리오'!$I$4-'d_시나리오'!$H$4)),'d_시나리오'!$J$4-SQRT((1-H1996)*('d_시나리오'!$J$4-'d_시나리오'!$H$4)*('d_시나리오'!$J$4-'d_시나리오'!$I$4))))</f>
        <v/>
      </c>
      <c r="J1996">
        <f>RAND()</f>
        <v/>
      </c>
      <c r="K1996">
        <f>IF('d_시나리오'!$J$5='d_시나리오'!$H$5,'d_시나리오'!$I$5,IF(J1996&lt;('d_시나리오'!$I$5-'d_시나리오'!$H$5)/('d_시나리오'!$J$5-'d_시나리오'!$H$5),'d_시나리오'!$H$5+SQRT(J1996*('d_시나리오'!$J$5-'d_시나리오'!$H$5)*('d_시나리오'!$I$5-'d_시나리오'!$H$5)),'d_시나리오'!$J$5-SQRT((1-J1996)*('d_시나리오'!$J$5-'d_시나리오'!$H$5)*('d_시나리오'!$J$5-'d_시나리오'!$I$5))))</f>
        <v/>
      </c>
      <c r="L1996">
        <f>RAND()</f>
        <v/>
      </c>
      <c r="M1996">
        <f>IF('d_시나리오'!$J$6='d_시나리오'!$H$6,'d_시나리오'!$I$6,IF(L1996&lt;('d_시나리오'!$I$6-'d_시나리오'!$H$6)/('d_시나리오'!$J$6-'d_시나리오'!$H$6),'d_시나리오'!$H$6+SQRT(L1996*('d_시나리오'!$J$6-'d_시나리오'!$H$6)*('d_시나리오'!$I$6-'d_시나리오'!$H$6)),'d_시나리오'!$J$6-SQRT((1-L1996)*('d_시나리오'!$J$6-'d_시나리오'!$H$6)*('d_시나리오'!$J$6-'d_시나리오'!$I$6))))</f>
        <v/>
      </c>
      <c r="N1996">
        <f>INDEX('d_분포'!$B$2:$B$57,RANDBETWEEN(1,56))</f>
        <v/>
      </c>
      <c r="O1996">
        <f>BETAINV(RAND(),5,5)</f>
        <v/>
      </c>
      <c r="P1996">
        <f>'d_고정'!$B$1*'6_기대효과'!$H$7*('d_시나리오'!$I$7/'d_고정'!$B$2)*B1996</f>
        <v/>
      </c>
      <c r="Q1996">
        <f>P1996*C1996</f>
        <v/>
      </c>
      <c r="R1996">
        <f>P1996*E1996</f>
        <v/>
      </c>
      <c r="S1996">
        <f>R1996*G1996</f>
        <v/>
      </c>
      <c r="T1996">
        <f>Q1996+S1996</f>
        <v/>
      </c>
      <c r="U1996">
        <f>(Q1996*D1996+S1996*I1996)*(1-O1996)</f>
        <v/>
      </c>
      <c r="V1996">
        <f>(R1996*K1996*N1996+'d_고정'!$B$3*('6_기대효과'!$H$7/8)*N1996*'d_고정'!$B$10*M1996*('6_기대효과'!$K$7/'d_고정'!$B$9))*(1-O1996)</f>
        <v/>
      </c>
      <c r="W1996">
        <f>(S1996*I1996+R1996*MAX(K1996-'d_고정'!$B$10*M1996*('6_기대효과'!$K$7/'d_고정'!$B$9),0)*N1996)*(1-O1996)</f>
        <v/>
      </c>
      <c r="X1996">
        <f>U1996+V1996</f>
        <v/>
      </c>
      <c r="Y1996">
        <f>U1996/('d_고정'!$B$5*'6_기대효과'!$H$7/8)/'d_고정'!$B$6</f>
        <v/>
      </c>
      <c r="Z1996">
        <f>U1996/('d_고정'!$B$8*'6_기대효과'!$H$7/8)</f>
        <v/>
      </c>
    </row>
    <row r="1997">
      <c r="A1997">
        <f>RAND()</f>
        <v/>
      </c>
      <c r="B1997">
        <f>IF('d_시나리오'!$J$2='d_시나리오'!$H$2,'d_시나리오'!$I$2,IF(A1997&lt;('d_시나리오'!$I$2-'d_시나리오'!$H$2)/('d_시나리오'!$J$2-'d_시나리오'!$H$2),'d_시나리오'!$H$2+SQRT(A1997*('d_시나리오'!$J$2-'d_시나리오'!$H$2)*('d_시나리오'!$I$2-'d_시나리오'!$H$2)),'d_시나리오'!$J$2-SQRT((1-A1997)*('d_시나리오'!$J$2-'d_시나리오'!$H$2)*('d_시나리오'!$J$2-'d_시나리오'!$I$2))))</f>
        <v/>
      </c>
      <c r="C1997">
        <f>BETAINV(RAND(),2,6)</f>
        <v/>
      </c>
      <c r="D1997">
        <f>INDEX('d_분포'!$A$2:$A$28,RANDBETWEEN(1,27))</f>
        <v/>
      </c>
      <c r="E1997">
        <f>INDEX('d_분포'!$C$2:$C$5,RANDBETWEEN(1,4))*(0.9+0.2*RAND())</f>
        <v/>
      </c>
      <c r="F1997">
        <f>RAND()</f>
        <v/>
      </c>
      <c r="G1997">
        <f>IF('d_시나리오'!$J$3='d_시나리오'!$H$3,'d_시나리오'!$I$3,IF(F1997&lt;('d_시나리오'!$I$3-'d_시나리오'!$H$3)/('d_시나리오'!$J$3-'d_시나리오'!$H$3),'d_시나리오'!$H$3+SQRT(F1997*('d_시나리오'!$J$3-'d_시나리오'!$H$3)*('d_시나리오'!$I$3-'d_시나리오'!$H$3)),'d_시나리오'!$J$3-SQRT((1-F1997)*('d_시나리오'!$J$3-'d_시나리오'!$H$3)*('d_시나리오'!$J$3-'d_시나리오'!$I$3))))</f>
        <v/>
      </c>
      <c r="H1997">
        <f>RAND()</f>
        <v/>
      </c>
      <c r="I1997">
        <f>IF('d_시나리오'!$J$4='d_시나리오'!$H$4,'d_시나리오'!$I$4,IF(H1997&lt;('d_시나리오'!$I$4-'d_시나리오'!$H$4)/('d_시나리오'!$J$4-'d_시나리오'!$H$4),'d_시나리오'!$H$4+SQRT(H1997*('d_시나리오'!$J$4-'d_시나리오'!$H$4)*('d_시나리오'!$I$4-'d_시나리오'!$H$4)),'d_시나리오'!$J$4-SQRT((1-H1997)*('d_시나리오'!$J$4-'d_시나리오'!$H$4)*('d_시나리오'!$J$4-'d_시나리오'!$I$4))))</f>
        <v/>
      </c>
      <c r="J1997">
        <f>RAND()</f>
        <v/>
      </c>
      <c r="K1997">
        <f>IF('d_시나리오'!$J$5='d_시나리오'!$H$5,'d_시나리오'!$I$5,IF(J1997&lt;('d_시나리오'!$I$5-'d_시나리오'!$H$5)/('d_시나리오'!$J$5-'d_시나리오'!$H$5),'d_시나리오'!$H$5+SQRT(J1997*('d_시나리오'!$J$5-'d_시나리오'!$H$5)*('d_시나리오'!$I$5-'d_시나리오'!$H$5)),'d_시나리오'!$J$5-SQRT((1-J1997)*('d_시나리오'!$J$5-'d_시나리오'!$H$5)*('d_시나리오'!$J$5-'d_시나리오'!$I$5))))</f>
        <v/>
      </c>
      <c r="L1997">
        <f>RAND()</f>
        <v/>
      </c>
      <c r="M1997">
        <f>IF('d_시나리오'!$J$6='d_시나리오'!$H$6,'d_시나리오'!$I$6,IF(L1997&lt;('d_시나리오'!$I$6-'d_시나리오'!$H$6)/('d_시나리오'!$J$6-'d_시나리오'!$H$6),'d_시나리오'!$H$6+SQRT(L1997*('d_시나리오'!$J$6-'d_시나리오'!$H$6)*('d_시나리오'!$I$6-'d_시나리오'!$H$6)),'d_시나리오'!$J$6-SQRT((1-L1997)*('d_시나리오'!$J$6-'d_시나리오'!$H$6)*('d_시나리오'!$J$6-'d_시나리오'!$I$6))))</f>
        <v/>
      </c>
      <c r="N1997">
        <f>INDEX('d_분포'!$B$2:$B$57,RANDBETWEEN(1,56))</f>
        <v/>
      </c>
      <c r="O1997">
        <f>BETAINV(RAND(),5,5)</f>
        <v/>
      </c>
      <c r="P1997">
        <f>'d_고정'!$B$1*'6_기대효과'!$H$7*('d_시나리오'!$I$7/'d_고정'!$B$2)*B1997</f>
        <v/>
      </c>
      <c r="Q1997">
        <f>P1997*C1997</f>
        <v/>
      </c>
      <c r="R1997">
        <f>P1997*E1997</f>
        <v/>
      </c>
      <c r="S1997">
        <f>R1997*G1997</f>
        <v/>
      </c>
      <c r="T1997">
        <f>Q1997+S1997</f>
        <v/>
      </c>
      <c r="U1997">
        <f>(Q1997*D1997+S1997*I1997)*(1-O1997)</f>
        <v/>
      </c>
      <c r="V1997">
        <f>(R1997*K1997*N1997+'d_고정'!$B$3*('6_기대효과'!$H$7/8)*N1997*'d_고정'!$B$10*M1997*('6_기대효과'!$K$7/'d_고정'!$B$9))*(1-O1997)</f>
        <v/>
      </c>
      <c r="W1997">
        <f>(S1997*I1997+R1997*MAX(K1997-'d_고정'!$B$10*M1997*('6_기대효과'!$K$7/'d_고정'!$B$9),0)*N1997)*(1-O1997)</f>
        <v/>
      </c>
      <c r="X1997">
        <f>U1997+V1997</f>
        <v/>
      </c>
      <c r="Y1997">
        <f>U1997/('d_고정'!$B$5*'6_기대효과'!$H$7/8)/'d_고정'!$B$6</f>
        <v/>
      </c>
      <c r="Z1997">
        <f>U1997/('d_고정'!$B$8*'6_기대효과'!$H$7/8)</f>
        <v/>
      </c>
    </row>
    <row r="1998">
      <c r="A1998">
        <f>RAND()</f>
        <v/>
      </c>
      <c r="B1998">
        <f>IF('d_시나리오'!$J$2='d_시나리오'!$H$2,'d_시나리오'!$I$2,IF(A1998&lt;('d_시나리오'!$I$2-'d_시나리오'!$H$2)/('d_시나리오'!$J$2-'d_시나리오'!$H$2),'d_시나리오'!$H$2+SQRT(A1998*('d_시나리오'!$J$2-'d_시나리오'!$H$2)*('d_시나리오'!$I$2-'d_시나리오'!$H$2)),'d_시나리오'!$J$2-SQRT((1-A1998)*('d_시나리오'!$J$2-'d_시나리오'!$H$2)*('d_시나리오'!$J$2-'d_시나리오'!$I$2))))</f>
        <v/>
      </c>
      <c r="C1998">
        <f>BETAINV(RAND(),2,6)</f>
        <v/>
      </c>
      <c r="D1998">
        <f>INDEX('d_분포'!$A$2:$A$28,RANDBETWEEN(1,27))</f>
        <v/>
      </c>
      <c r="E1998">
        <f>INDEX('d_분포'!$C$2:$C$5,RANDBETWEEN(1,4))*(0.9+0.2*RAND())</f>
        <v/>
      </c>
      <c r="F1998">
        <f>RAND()</f>
        <v/>
      </c>
      <c r="G1998">
        <f>IF('d_시나리오'!$J$3='d_시나리오'!$H$3,'d_시나리오'!$I$3,IF(F1998&lt;('d_시나리오'!$I$3-'d_시나리오'!$H$3)/('d_시나리오'!$J$3-'d_시나리오'!$H$3),'d_시나리오'!$H$3+SQRT(F1998*('d_시나리오'!$J$3-'d_시나리오'!$H$3)*('d_시나리오'!$I$3-'d_시나리오'!$H$3)),'d_시나리오'!$J$3-SQRT((1-F1998)*('d_시나리오'!$J$3-'d_시나리오'!$H$3)*('d_시나리오'!$J$3-'d_시나리오'!$I$3))))</f>
        <v/>
      </c>
      <c r="H1998">
        <f>RAND()</f>
        <v/>
      </c>
      <c r="I1998">
        <f>IF('d_시나리오'!$J$4='d_시나리오'!$H$4,'d_시나리오'!$I$4,IF(H1998&lt;('d_시나리오'!$I$4-'d_시나리오'!$H$4)/('d_시나리오'!$J$4-'d_시나리오'!$H$4),'d_시나리오'!$H$4+SQRT(H1998*('d_시나리오'!$J$4-'d_시나리오'!$H$4)*('d_시나리오'!$I$4-'d_시나리오'!$H$4)),'d_시나리오'!$J$4-SQRT((1-H1998)*('d_시나리오'!$J$4-'d_시나리오'!$H$4)*('d_시나리오'!$J$4-'d_시나리오'!$I$4))))</f>
        <v/>
      </c>
      <c r="J1998">
        <f>RAND()</f>
        <v/>
      </c>
      <c r="K1998">
        <f>IF('d_시나리오'!$J$5='d_시나리오'!$H$5,'d_시나리오'!$I$5,IF(J1998&lt;('d_시나리오'!$I$5-'d_시나리오'!$H$5)/('d_시나리오'!$J$5-'d_시나리오'!$H$5),'d_시나리오'!$H$5+SQRT(J1998*('d_시나리오'!$J$5-'d_시나리오'!$H$5)*('d_시나리오'!$I$5-'d_시나리오'!$H$5)),'d_시나리오'!$J$5-SQRT((1-J1998)*('d_시나리오'!$J$5-'d_시나리오'!$H$5)*('d_시나리오'!$J$5-'d_시나리오'!$I$5))))</f>
        <v/>
      </c>
      <c r="L1998">
        <f>RAND()</f>
        <v/>
      </c>
      <c r="M1998">
        <f>IF('d_시나리오'!$J$6='d_시나리오'!$H$6,'d_시나리오'!$I$6,IF(L1998&lt;('d_시나리오'!$I$6-'d_시나리오'!$H$6)/('d_시나리오'!$J$6-'d_시나리오'!$H$6),'d_시나리오'!$H$6+SQRT(L1998*('d_시나리오'!$J$6-'d_시나리오'!$H$6)*('d_시나리오'!$I$6-'d_시나리오'!$H$6)),'d_시나리오'!$J$6-SQRT((1-L1998)*('d_시나리오'!$J$6-'d_시나리오'!$H$6)*('d_시나리오'!$J$6-'d_시나리오'!$I$6))))</f>
        <v/>
      </c>
      <c r="N1998">
        <f>INDEX('d_분포'!$B$2:$B$57,RANDBETWEEN(1,56))</f>
        <v/>
      </c>
      <c r="O1998">
        <f>BETAINV(RAND(),5,5)</f>
        <v/>
      </c>
      <c r="P1998">
        <f>'d_고정'!$B$1*'6_기대효과'!$H$7*('d_시나리오'!$I$7/'d_고정'!$B$2)*B1998</f>
        <v/>
      </c>
      <c r="Q1998">
        <f>P1998*C1998</f>
        <v/>
      </c>
      <c r="R1998">
        <f>P1998*E1998</f>
        <v/>
      </c>
      <c r="S1998">
        <f>R1998*G1998</f>
        <v/>
      </c>
      <c r="T1998">
        <f>Q1998+S1998</f>
        <v/>
      </c>
      <c r="U1998">
        <f>(Q1998*D1998+S1998*I1998)*(1-O1998)</f>
        <v/>
      </c>
      <c r="V1998">
        <f>(R1998*K1998*N1998+'d_고정'!$B$3*('6_기대효과'!$H$7/8)*N1998*'d_고정'!$B$10*M1998*('6_기대효과'!$K$7/'d_고정'!$B$9))*(1-O1998)</f>
        <v/>
      </c>
      <c r="W1998">
        <f>(S1998*I1998+R1998*MAX(K1998-'d_고정'!$B$10*M1998*('6_기대효과'!$K$7/'d_고정'!$B$9),0)*N1998)*(1-O1998)</f>
        <v/>
      </c>
      <c r="X1998">
        <f>U1998+V1998</f>
        <v/>
      </c>
      <c r="Y1998">
        <f>U1998/('d_고정'!$B$5*'6_기대효과'!$H$7/8)/'d_고정'!$B$6</f>
        <v/>
      </c>
      <c r="Z1998">
        <f>U1998/('d_고정'!$B$8*'6_기대효과'!$H$7/8)</f>
        <v/>
      </c>
    </row>
    <row r="1999">
      <c r="A1999">
        <f>RAND()</f>
        <v/>
      </c>
      <c r="B1999">
        <f>IF('d_시나리오'!$J$2='d_시나리오'!$H$2,'d_시나리오'!$I$2,IF(A1999&lt;('d_시나리오'!$I$2-'d_시나리오'!$H$2)/('d_시나리오'!$J$2-'d_시나리오'!$H$2),'d_시나리오'!$H$2+SQRT(A1999*('d_시나리오'!$J$2-'d_시나리오'!$H$2)*('d_시나리오'!$I$2-'d_시나리오'!$H$2)),'d_시나리오'!$J$2-SQRT((1-A1999)*('d_시나리오'!$J$2-'d_시나리오'!$H$2)*('d_시나리오'!$J$2-'d_시나리오'!$I$2))))</f>
        <v/>
      </c>
      <c r="C1999">
        <f>BETAINV(RAND(),2,6)</f>
        <v/>
      </c>
      <c r="D1999">
        <f>INDEX('d_분포'!$A$2:$A$28,RANDBETWEEN(1,27))</f>
        <v/>
      </c>
      <c r="E1999">
        <f>INDEX('d_분포'!$C$2:$C$5,RANDBETWEEN(1,4))*(0.9+0.2*RAND())</f>
        <v/>
      </c>
      <c r="F1999">
        <f>RAND()</f>
        <v/>
      </c>
      <c r="G1999">
        <f>IF('d_시나리오'!$J$3='d_시나리오'!$H$3,'d_시나리오'!$I$3,IF(F1999&lt;('d_시나리오'!$I$3-'d_시나리오'!$H$3)/('d_시나리오'!$J$3-'d_시나리오'!$H$3),'d_시나리오'!$H$3+SQRT(F1999*('d_시나리오'!$J$3-'d_시나리오'!$H$3)*('d_시나리오'!$I$3-'d_시나리오'!$H$3)),'d_시나리오'!$J$3-SQRT((1-F1999)*('d_시나리오'!$J$3-'d_시나리오'!$H$3)*('d_시나리오'!$J$3-'d_시나리오'!$I$3))))</f>
        <v/>
      </c>
      <c r="H1999">
        <f>RAND()</f>
        <v/>
      </c>
      <c r="I1999">
        <f>IF('d_시나리오'!$J$4='d_시나리오'!$H$4,'d_시나리오'!$I$4,IF(H1999&lt;('d_시나리오'!$I$4-'d_시나리오'!$H$4)/('d_시나리오'!$J$4-'d_시나리오'!$H$4),'d_시나리오'!$H$4+SQRT(H1999*('d_시나리오'!$J$4-'d_시나리오'!$H$4)*('d_시나리오'!$I$4-'d_시나리오'!$H$4)),'d_시나리오'!$J$4-SQRT((1-H1999)*('d_시나리오'!$J$4-'d_시나리오'!$H$4)*('d_시나리오'!$J$4-'d_시나리오'!$I$4))))</f>
        <v/>
      </c>
      <c r="J1999">
        <f>RAND()</f>
        <v/>
      </c>
      <c r="K1999">
        <f>IF('d_시나리오'!$J$5='d_시나리오'!$H$5,'d_시나리오'!$I$5,IF(J1999&lt;('d_시나리오'!$I$5-'d_시나리오'!$H$5)/('d_시나리오'!$J$5-'d_시나리오'!$H$5),'d_시나리오'!$H$5+SQRT(J1999*('d_시나리오'!$J$5-'d_시나리오'!$H$5)*('d_시나리오'!$I$5-'d_시나리오'!$H$5)),'d_시나리오'!$J$5-SQRT((1-J1999)*('d_시나리오'!$J$5-'d_시나리오'!$H$5)*('d_시나리오'!$J$5-'d_시나리오'!$I$5))))</f>
        <v/>
      </c>
      <c r="L1999">
        <f>RAND()</f>
        <v/>
      </c>
      <c r="M1999">
        <f>IF('d_시나리오'!$J$6='d_시나리오'!$H$6,'d_시나리오'!$I$6,IF(L1999&lt;('d_시나리오'!$I$6-'d_시나리오'!$H$6)/('d_시나리오'!$J$6-'d_시나리오'!$H$6),'d_시나리오'!$H$6+SQRT(L1999*('d_시나리오'!$J$6-'d_시나리오'!$H$6)*('d_시나리오'!$I$6-'d_시나리오'!$H$6)),'d_시나리오'!$J$6-SQRT((1-L1999)*('d_시나리오'!$J$6-'d_시나리오'!$H$6)*('d_시나리오'!$J$6-'d_시나리오'!$I$6))))</f>
        <v/>
      </c>
      <c r="N1999">
        <f>INDEX('d_분포'!$B$2:$B$57,RANDBETWEEN(1,56))</f>
        <v/>
      </c>
      <c r="O1999">
        <f>BETAINV(RAND(),5,5)</f>
        <v/>
      </c>
      <c r="P1999">
        <f>'d_고정'!$B$1*'6_기대효과'!$H$7*('d_시나리오'!$I$7/'d_고정'!$B$2)*B1999</f>
        <v/>
      </c>
      <c r="Q1999">
        <f>P1999*C1999</f>
        <v/>
      </c>
      <c r="R1999">
        <f>P1999*E1999</f>
        <v/>
      </c>
      <c r="S1999">
        <f>R1999*G1999</f>
        <v/>
      </c>
      <c r="T1999">
        <f>Q1999+S1999</f>
        <v/>
      </c>
      <c r="U1999">
        <f>(Q1999*D1999+S1999*I1999)*(1-O1999)</f>
        <v/>
      </c>
      <c r="V1999">
        <f>(R1999*K1999*N1999+'d_고정'!$B$3*('6_기대효과'!$H$7/8)*N1999*'d_고정'!$B$10*M1999*('6_기대효과'!$K$7/'d_고정'!$B$9))*(1-O1999)</f>
        <v/>
      </c>
      <c r="W1999">
        <f>(S1999*I1999+R1999*MAX(K1999-'d_고정'!$B$10*M1999*('6_기대효과'!$K$7/'d_고정'!$B$9),0)*N1999)*(1-O1999)</f>
        <v/>
      </c>
      <c r="X1999">
        <f>U1999+V1999</f>
        <v/>
      </c>
      <c r="Y1999">
        <f>U1999/('d_고정'!$B$5*'6_기대효과'!$H$7/8)/'d_고정'!$B$6</f>
        <v/>
      </c>
      <c r="Z1999">
        <f>U1999/('d_고정'!$B$8*'6_기대효과'!$H$7/8)</f>
        <v/>
      </c>
    </row>
    <row r="2000">
      <c r="A2000">
        <f>RAND()</f>
        <v/>
      </c>
      <c r="B2000">
        <f>IF('d_시나리오'!$J$2='d_시나리오'!$H$2,'d_시나리오'!$I$2,IF(A2000&lt;('d_시나리오'!$I$2-'d_시나리오'!$H$2)/('d_시나리오'!$J$2-'d_시나리오'!$H$2),'d_시나리오'!$H$2+SQRT(A2000*('d_시나리오'!$J$2-'d_시나리오'!$H$2)*('d_시나리오'!$I$2-'d_시나리오'!$H$2)),'d_시나리오'!$J$2-SQRT((1-A2000)*('d_시나리오'!$J$2-'d_시나리오'!$H$2)*('d_시나리오'!$J$2-'d_시나리오'!$I$2))))</f>
        <v/>
      </c>
      <c r="C2000">
        <f>BETAINV(RAND(),2,6)</f>
        <v/>
      </c>
      <c r="D2000">
        <f>INDEX('d_분포'!$A$2:$A$28,RANDBETWEEN(1,27))</f>
        <v/>
      </c>
      <c r="E2000">
        <f>INDEX('d_분포'!$C$2:$C$5,RANDBETWEEN(1,4))*(0.9+0.2*RAND())</f>
        <v/>
      </c>
      <c r="F2000">
        <f>RAND()</f>
        <v/>
      </c>
      <c r="G2000">
        <f>IF('d_시나리오'!$J$3='d_시나리오'!$H$3,'d_시나리오'!$I$3,IF(F2000&lt;('d_시나리오'!$I$3-'d_시나리오'!$H$3)/('d_시나리오'!$J$3-'d_시나리오'!$H$3),'d_시나리오'!$H$3+SQRT(F2000*('d_시나리오'!$J$3-'d_시나리오'!$H$3)*('d_시나리오'!$I$3-'d_시나리오'!$H$3)),'d_시나리오'!$J$3-SQRT((1-F2000)*('d_시나리오'!$J$3-'d_시나리오'!$H$3)*('d_시나리오'!$J$3-'d_시나리오'!$I$3))))</f>
        <v/>
      </c>
      <c r="H2000">
        <f>RAND()</f>
        <v/>
      </c>
      <c r="I2000">
        <f>IF('d_시나리오'!$J$4='d_시나리오'!$H$4,'d_시나리오'!$I$4,IF(H2000&lt;('d_시나리오'!$I$4-'d_시나리오'!$H$4)/('d_시나리오'!$J$4-'d_시나리오'!$H$4),'d_시나리오'!$H$4+SQRT(H2000*('d_시나리오'!$J$4-'d_시나리오'!$H$4)*('d_시나리오'!$I$4-'d_시나리오'!$H$4)),'d_시나리오'!$J$4-SQRT((1-H2000)*('d_시나리오'!$J$4-'d_시나리오'!$H$4)*('d_시나리오'!$J$4-'d_시나리오'!$I$4))))</f>
        <v/>
      </c>
      <c r="J2000">
        <f>RAND()</f>
        <v/>
      </c>
      <c r="K2000">
        <f>IF('d_시나리오'!$J$5='d_시나리오'!$H$5,'d_시나리오'!$I$5,IF(J2000&lt;('d_시나리오'!$I$5-'d_시나리오'!$H$5)/('d_시나리오'!$J$5-'d_시나리오'!$H$5),'d_시나리오'!$H$5+SQRT(J2000*('d_시나리오'!$J$5-'d_시나리오'!$H$5)*('d_시나리오'!$I$5-'d_시나리오'!$H$5)),'d_시나리오'!$J$5-SQRT((1-J2000)*('d_시나리오'!$J$5-'d_시나리오'!$H$5)*('d_시나리오'!$J$5-'d_시나리오'!$I$5))))</f>
        <v/>
      </c>
      <c r="L2000">
        <f>RAND()</f>
        <v/>
      </c>
      <c r="M2000">
        <f>IF('d_시나리오'!$J$6='d_시나리오'!$H$6,'d_시나리오'!$I$6,IF(L2000&lt;('d_시나리오'!$I$6-'d_시나리오'!$H$6)/('d_시나리오'!$J$6-'d_시나리오'!$H$6),'d_시나리오'!$H$6+SQRT(L2000*('d_시나리오'!$J$6-'d_시나리오'!$H$6)*('d_시나리오'!$I$6-'d_시나리오'!$H$6)),'d_시나리오'!$J$6-SQRT((1-L2000)*('d_시나리오'!$J$6-'d_시나리오'!$H$6)*('d_시나리오'!$J$6-'d_시나리오'!$I$6))))</f>
        <v/>
      </c>
      <c r="N2000">
        <f>INDEX('d_분포'!$B$2:$B$57,RANDBETWEEN(1,56))</f>
        <v/>
      </c>
      <c r="O2000">
        <f>BETAINV(RAND(),5,5)</f>
        <v/>
      </c>
      <c r="P2000">
        <f>'d_고정'!$B$1*'6_기대효과'!$H$7*('d_시나리오'!$I$7/'d_고정'!$B$2)*B2000</f>
        <v/>
      </c>
      <c r="Q2000">
        <f>P2000*C2000</f>
        <v/>
      </c>
      <c r="R2000">
        <f>P2000*E2000</f>
        <v/>
      </c>
      <c r="S2000">
        <f>R2000*G2000</f>
        <v/>
      </c>
      <c r="T2000">
        <f>Q2000+S2000</f>
        <v/>
      </c>
      <c r="U2000">
        <f>(Q2000*D2000+S2000*I2000)*(1-O2000)</f>
        <v/>
      </c>
      <c r="V2000">
        <f>(R2000*K2000*N2000+'d_고정'!$B$3*('6_기대효과'!$H$7/8)*N2000*'d_고정'!$B$10*M2000*('6_기대효과'!$K$7/'d_고정'!$B$9))*(1-O2000)</f>
        <v/>
      </c>
      <c r="W2000">
        <f>(S2000*I2000+R2000*MAX(K2000-'d_고정'!$B$10*M2000*('6_기대효과'!$K$7/'d_고정'!$B$9),0)*N2000)*(1-O2000)</f>
        <v/>
      </c>
      <c r="X2000">
        <f>U2000+V2000</f>
        <v/>
      </c>
      <c r="Y2000">
        <f>U2000/('d_고정'!$B$5*'6_기대효과'!$H$7/8)/'d_고정'!$B$6</f>
        <v/>
      </c>
      <c r="Z2000">
        <f>U2000/('d_고정'!$B$8*'6_기대효과'!$H$7/8)</f>
        <v/>
      </c>
    </row>
    <row r="2001">
      <c r="A2001">
        <f>RAND()</f>
        <v/>
      </c>
      <c r="B2001">
        <f>IF('d_시나리오'!$J$2='d_시나리오'!$H$2,'d_시나리오'!$I$2,IF(A2001&lt;('d_시나리오'!$I$2-'d_시나리오'!$H$2)/('d_시나리오'!$J$2-'d_시나리오'!$H$2),'d_시나리오'!$H$2+SQRT(A2001*('d_시나리오'!$J$2-'d_시나리오'!$H$2)*('d_시나리오'!$I$2-'d_시나리오'!$H$2)),'d_시나리오'!$J$2-SQRT((1-A2001)*('d_시나리오'!$J$2-'d_시나리오'!$H$2)*('d_시나리오'!$J$2-'d_시나리오'!$I$2))))</f>
        <v/>
      </c>
      <c r="C2001">
        <f>BETAINV(RAND(),2,6)</f>
        <v/>
      </c>
      <c r="D2001">
        <f>INDEX('d_분포'!$A$2:$A$28,RANDBETWEEN(1,27))</f>
        <v/>
      </c>
      <c r="E2001">
        <f>INDEX('d_분포'!$C$2:$C$5,RANDBETWEEN(1,4))*(0.9+0.2*RAND())</f>
        <v/>
      </c>
      <c r="F2001">
        <f>RAND()</f>
        <v/>
      </c>
      <c r="G2001">
        <f>IF('d_시나리오'!$J$3='d_시나리오'!$H$3,'d_시나리오'!$I$3,IF(F2001&lt;('d_시나리오'!$I$3-'d_시나리오'!$H$3)/('d_시나리오'!$J$3-'d_시나리오'!$H$3),'d_시나리오'!$H$3+SQRT(F2001*('d_시나리오'!$J$3-'d_시나리오'!$H$3)*('d_시나리오'!$I$3-'d_시나리오'!$H$3)),'d_시나리오'!$J$3-SQRT((1-F2001)*('d_시나리오'!$J$3-'d_시나리오'!$H$3)*('d_시나리오'!$J$3-'d_시나리오'!$I$3))))</f>
        <v/>
      </c>
      <c r="H2001">
        <f>RAND()</f>
        <v/>
      </c>
      <c r="I2001">
        <f>IF('d_시나리오'!$J$4='d_시나리오'!$H$4,'d_시나리오'!$I$4,IF(H2001&lt;('d_시나리오'!$I$4-'d_시나리오'!$H$4)/('d_시나리오'!$J$4-'d_시나리오'!$H$4),'d_시나리오'!$H$4+SQRT(H2001*('d_시나리오'!$J$4-'d_시나리오'!$H$4)*('d_시나리오'!$I$4-'d_시나리오'!$H$4)),'d_시나리오'!$J$4-SQRT((1-H2001)*('d_시나리오'!$J$4-'d_시나리오'!$H$4)*('d_시나리오'!$J$4-'d_시나리오'!$I$4))))</f>
        <v/>
      </c>
      <c r="J2001">
        <f>RAND()</f>
        <v/>
      </c>
      <c r="K2001">
        <f>IF('d_시나리오'!$J$5='d_시나리오'!$H$5,'d_시나리오'!$I$5,IF(J2001&lt;('d_시나리오'!$I$5-'d_시나리오'!$H$5)/('d_시나리오'!$J$5-'d_시나리오'!$H$5),'d_시나리오'!$H$5+SQRT(J2001*('d_시나리오'!$J$5-'d_시나리오'!$H$5)*('d_시나리오'!$I$5-'d_시나리오'!$H$5)),'d_시나리오'!$J$5-SQRT((1-J2001)*('d_시나리오'!$J$5-'d_시나리오'!$H$5)*('d_시나리오'!$J$5-'d_시나리오'!$I$5))))</f>
        <v/>
      </c>
      <c r="L2001">
        <f>RAND()</f>
        <v/>
      </c>
      <c r="M2001">
        <f>IF('d_시나리오'!$J$6='d_시나리오'!$H$6,'d_시나리오'!$I$6,IF(L2001&lt;('d_시나리오'!$I$6-'d_시나리오'!$H$6)/('d_시나리오'!$J$6-'d_시나리오'!$H$6),'d_시나리오'!$H$6+SQRT(L2001*('d_시나리오'!$J$6-'d_시나리오'!$H$6)*('d_시나리오'!$I$6-'d_시나리오'!$H$6)),'d_시나리오'!$J$6-SQRT((1-L2001)*('d_시나리오'!$J$6-'d_시나리오'!$H$6)*('d_시나리오'!$J$6-'d_시나리오'!$I$6))))</f>
        <v/>
      </c>
      <c r="N2001">
        <f>INDEX('d_분포'!$B$2:$B$57,RANDBETWEEN(1,56))</f>
        <v/>
      </c>
      <c r="O2001">
        <f>BETAINV(RAND(),5,5)</f>
        <v/>
      </c>
      <c r="P2001">
        <f>'d_고정'!$B$1*'6_기대효과'!$H$7*('d_시나리오'!$I$7/'d_고정'!$B$2)*B2001</f>
        <v/>
      </c>
      <c r="Q2001">
        <f>P2001*C2001</f>
        <v/>
      </c>
      <c r="R2001">
        <f>P2001*E2001</f>
        <v/>
      </c>
      <c r="S2001">
        <f>R2001*G2001</f>
        <v/>
      </c>
      <c r="T2001">
        <f>Q2001+S2001</f>
        <v/>
      </c>
      <c r="U2001">
        <f>(Q2001*D2001+S2001*I2001)*(1-O2001)</f>
        <v/>
      </c>
      <c r="V2001">
        <f>(R2001*K2001*N2001+'d_고정'!$B$3*('6_기대효과'!$H$7/8)*N2001*'d_고정'!$B$10*M2001*('6_기대효과'!$K$7/'d_고정'!$B$9))*(1-O2001)</f>
        <v/>
      </c>
      <c r="W2001">
        <f>(S2001*I2001+R2001*MAX(K2001-'d_고정'!$B$10*M2001*('6_기대효과'!$K$7/'d_고정'!$B$9),0)*N2001)*(1-O2001)</f>
        <v/>
      </c>
      <c r="X2001">
        <f>U2001+V2001</f>
        <v/>
      </c>
      <c r="Y2001">
        <f>U2001/('d_고정'!$B$5*'6_기대효과'!$H$7/8)/'d_고정'!$B$6</f>
        <v/>
      </c>
      <c r="Z2001">
        <f>U2001/('d_고정'!$B$8*'6_기대효과'!$H$7/8)</f>
        <v/>
      </c>
    </row>
    <row r="2002">
      <c r="A2002">
        <f>RAND()</f>
        <v/>
      </c>
      <c r="B2002">
        <f>IF('d_시나리오'!$J$2='d_시나리오'!$H$2,'d_시나리오'!$I$2,IF(A2002&lt;('d_시나리오'!$I$2-'d_시나리오'!$H$2)/('d_시나리오'!$J$2-'d_시나리오'!$H$2),'d_시나리오'!$H$2+SQRT(A2002*('d_시나리오'!$J$2-'d_시나리오'!$H$2)*('d_시나리오'!$I$2-'d_시나리오'!$H$2)),'d_시나리오'!$J$2-SQRT((1-A2002)*('d_시나리오'!$J$2-'d_시나리오'!$H$2)*('d_시나리오'!$J$2-'d_시나리오'!$I$2))))</f>
        <v/>
      </c>
      <c r="C2002">
        <f>BETAINV(RAND(),2,6)</f>
        <v/>
      </c>
      <c r="D2002">
        <f>INDEX('d_분포'!$A$2:$A$28,RANDBETWEEN(1,27))</f>
        <v/>
      </c>
      <c r="E2002">
        <f>INDEX('d_분포'!$C$2:$C$5,RANDBETWEEN(1,4))*(0.9+0.2*RAND())</f>
        <v/>
      </c>
      <c r="F2002">
        <f>RAND()</f>
        <v/>
      </c>
      <c r="G2002">
        <f>IF('d_시나리오'!$J$3='d_시나리오'!$H$3,'d_시나리오'!$I$3,IF(F2002&lt;('d_시나리오'!$I$3-'d_시나리오'!$H$3)/('d_시나리오'!$J$3-'d_시나리오'!$H$3),'d_시나리오'!$H$3+SQRT(F2002*('d_시나리오'!$J$3-'d_시나리오'!$H$3)*('d_시나리오'!$I$3-'d_시나리오'!$H$3)),'d_시나리오'!$J$3-SQRT((1-F2002)*('d_시나리오'!$J$3-'d_시나리오'!$H$3)*('d_시나리오'!$J$3-'d_시나리오'!$I$3))))</f>
        <v/>
      </c>
      <c r="H2002">
        <f>RAND()</f>
        <v/>
      </c>
      <c r="I2002">
        <f>IF('d_시나리오'!$J$4='d_시나리오'!$H$4,'d_시나리오'!$I$4,IF(H2002&lt;('d_시나리오'!$I$4-'d_시나리오'!$H$4)/('d_시나리오'!$J$4-'d_시나리오'!$H$4),'d_시나리오'!$H$4+SQRT(H2002*('d_시나리오'!$J$4-'d_시나리오'!$H$4)*('d_시나리오'!$I$4-'d_시나리오'!$H$4)),'d_시나리오'!$J$4-SQRT((1-H2002)*('d_시나리오'!$J$4-'d_시나리오'!$H$4)*('d_시나리오'!$J$4-'d_시나리오'!$I$4))))</f>
        <v/>
      </c>
      <c r="J2002">
        <f>RAND()</f>
        <v/>
      </c>
      <c r="K2002">
        <f>IF('d_시나리오'!$J$5='d_시나리오'!$H$5,'d_시나리오'!$I$5,IF(J2002&lt;('d_시나리오'!$I$5-'d_시나리오'!$H$5)/('d_시나리오'!$J$5-'d_시나리오'!$H$5),'d_시나리오'!$H$5+SQRT(J2002*('d_시나리오'!$J$5-'d_시나리오'!$H$5)*('d_시나리오'!$I$5-'d_시나리오'!$H$5)),'d_시나리오'!$J$5-SQRT((1-J2002)*('d_시나리오'!$J$5-'d_시나리오'!$H$5)*('d_시나리오'!$J$5-'d_시나리오'!$I$5))))</f>
        <v/>
      </c>
      <c r="L2002">
        <f>RAND()</f>
        <v/>
      </c>
      <c r="M2002">
        <f>IF('d_시나리오'!$J$6='d_시나리오'!$H$6,'d_시나리오'!$I$6,IF(L2002&lt;('d_시나리오'!$I$6-'d_시나리오'!$H$6)/('d_시나리오'!$J$6-'d_시나리오'!$H$6),'d_시나리오'!$H$6+SQRT(L2002*('d_시나리오'!$J$6-'d_시나리오'!$H$6)*('d_시나리오'!$I$6-'d_시나리오'!$H$6)),'d_시나리오'!$J$6-SQRT((1-L2002)*('d_시나리오'!$J$6-'d_시나리오'!$H$6)*('d_시나리오'!$J$6-'d_시나리오'!$I$6))))</f>
        <v/>
      </c>
      <c r="N2002">
        <f>INDEX('d_분포'!$B$2:$B$57,RANDBETWEEN(1,56))</f>
        <v/>
      </c>
      <c r="O2002">
        <f>BETAINV(RAND(),5,5)</f>
        <v/>
      </c>
      <c r="P2002">
        <f>'d_고정'!$B$1*'6_기대효과'!$H$7*('d_시나리오'!$I$7/'d_고정'!$B$2)*B2002</f>
        <v/>
      </c>
      <c r="Q2002">
        <f>P2002*C2002</f>
        <v/>
      </c>
      <c r="R2002">
        <f>P2002*E2002</f>
        <v/>
      </c>
      <c r="S2002">
        <f>R2002*G2002</f>
        <v/>
      </c>
      <c r="T2002">
        <f>Q2002+S2002</f>
        <v/>
      </c>
      <c r="U2002">
        <f>(Q2002*D2002+S2002*I2002)*(1-O2002)</f>
        <v/>
      </c>
      <c r="V2002">
        <f>(R2002*K2002*N2002+'d_고정'!$B$3*('6_기대효과'!$H$7/8)*N2002*'d_고정'!$B$10*M2002*('6_기대효과'!$K$7/'d_고정'!$B$9))*(1-O2002)</f>
        <v/>
      </c>
      <c r="W2002">
        <f>(S2002*I2002+R2002*MAX(K2002-'d_고정'!$B$10*M2002*('6_기대효과'!$K$7/'d_고정'!$B$9),0)*N2002)*(1-O2002)</f>
        <v/>
      </c>
      <c r="X2002">
        <f>U2002+V2002</f>
        <v/>
      </c>
      <c r="Y2002">
        <f>U2002/('d_고정'!$B$5*'6_기대효과'!$H$7/8)/'d_고정'!$B$6</f>
        <v/>
      </c>
      <c r="Z2002">
        <f>U2002/('d_고정'!$B$8*'6_기대효과'!$H$7/8)</f>
        <v/>
      </c>
    </row>
    <row r="2003">
      <c r="A2003">
        <f>RAND()</f>
        <v/>
      </c>
      <c r="B2003">
        <f>IF('d_시나리오'!$J$2='d_시나리오'!$H$2,'d_시나리오'!$I$2,IF(A2003&lt;('d_시나리오'!$I$2-'d_시나리오'!$H$2)/('d_시나리오'!$J$2-'d_시나리오'!$H$2),'d_시나리오'!$H$2+SQRT(A2003*('d_시나리오'!$J$2-'d_시나리오'!$H$2)*('d_시나리오'!$I$2-'d_시나리오'!$H$2)),'d_시나리오'!$J$2-SQRT((1-A2003)*('d_시나리오'!$J$2-'d_시나리오'!$H$2)*('d_시나리오'!$J$2-'d_시나리오'!$I$2))))</f>
        <v/>
      </c>
      <c r="C2003">
        <f>BETAINV(RAND(),2,6)</f>
        <v/>
      </c>
      <c r="D2003">
        <f>INDEX('d_분포'!$A$2:$A$28,RANDBETWEEN(1,27))</f>
        <v/>
      </c>
      <c r="E2003">
        <f>INDEX('d_분포'!$C$2:$C$5,RANDBETWEEN(1,4))*(0.9+0.2*RAND())</f>
        <v/>
      </c>
      <c r="F2003">
        <f>RAND()</f>
        <v/>
      </c>
      <c r="G2003">
        <f>IF('d_시나리오'!$J$3='d_시나리오'!$H$3,'d_시나리오'!$I$3,IF(F2003&lt;('d_시나리오'!$I$3-'d_시나리오'!$H$3)/('d_시나리오'!$J$3-'d_시나리오'!$H$3),'d_시나리오'!$H$3+SQRT(F2003*('d_시나리오'!$J$3-'d_시나리오'!$H$3)*('d_시나리오'!$I$3-'d_시나리오'!$H$3)),'d_시나리오'!$J$3-SQRT((1-F2003)*('d_시나리오'!$J$3-'d_시나리오'!$H$3)*('d_시나리오'!$J$3-'d_시나리오'!$I$3))))</f>
        <v/>
      </c>
      <c r="H2003">
        <f>RAND()</f>
        <v/>
      </c>
      <c r="I2003">
        <f>IF('d_시나리오'!$J$4='d_시나리오'!$H$4,'d_시나리오'!$I$4,IF(H2003&lt;('d_시나리오'!$I$4-'d_시나리오'!$H$4)/('d_시나리오'!$J$4-'d_시나리오'!$H$4),'d_시나리오'!$H$4+SQRT(H2003*('d_시나리오'!$J$4-'d_시나리오'!$H$4)*('d_시나리오'!$I$4-'d_시나리오'!$H$4)),'d_시나리오'!$J$4-SQRT((1-H2003)*('d_시나리오'!$J$4-'d_시나리오'!$H$4)*('d_시나리오'!$J$4-'d_시나리오'!$I$4))))</f>
        <v/>
      </c>
      <c r="J2003">
        <f>RAND()</f>
        <v/>
      </c>
      <c r="K2003">
        <f>IF('d_시나리오'!$J$5='d_시나리오'!$H$5,'d_시나리오'!$I$5,IF(J2003&lt;('d_시나리오'!$I$5-'d_시나리오'!$H$5)/('d_시나리오'!$J$5-'d_시나리오'!$H$5),'d_시나리오'!$H$5+SQRT(J2003*('d_시나리오'!$J$5-'d_시나리오'!$H$5)*('d_시나리오'!$I$5-'d_시나리오'!$H$5)),'d_시나리오'!$J$5-SQRT((1-J2003)*('d_시나리오'!$J$5-'d_시나리오'!$H$5)*('d_시나리오'!$J$5-'d_시나리오'!$I$5))))</f>
        <v/>
      </c>
      <c r="L2003">
        <f>RAND()</f>
        <v/>
      </c>
      <c r="M2003">
        <f>IF('d_시나리오'!$J$6='d_시나리오'!$H$6,'d_시나리오'!$I$6,IF(L2003&lt;('d_시나리오'!$I$6-'d_시나리오'!$H$6)/('d_시나리오'!$J$6-'d_시나리오'!$H$6),'d_시나리오'!$H$6+SQRT(L2003*('d_시나리오'!$J$6-'d_시나리오'!$H$6)*('d_시나리오'!$I$6-'d_시나리오'!$H$6)),'d_시나리오'!$J$6-SQRT((1-L2003)*('d_시나리오'!$J$6-'d_시나리오'!$H$6)*('d_시나리오'!$J$6-'d_시나리오'!$I$6))))</f>
        <v/>
      </c>
      <c r="N2003">
        <f>INDEX('d_분포'!$B$2:$B$57,RANDBETWEEN(1,56))</f>
        <v/>
      </c>
      <c r="O2003">
        <f>BETAINV(RAND(),5,5)</f>
        <v/>
      </c>
      <c r="P2003">
        <f>'d_고정'!$B$1*'6_기대효과'!$H$7*('d_시나리오'!$I$7/'d_고정'!$B$2)*B2003</f>
        <v/>
      </c>
      <c r="Q2003">
        <f>P2003*C2003</f>
        <v/>
      </c>
      <c r="R2003">
        <f>P2003*E2003</f>
        <v/>
      </c>
      <c r="S2003">
        <f>R2003*G2003</f>
        <v/>
      </c>
      <c r="T2003">
        <f>Q2003+S2003</f>
        <v/>
      </c>
      <c r="U2003">
        <f>(Q2003*D2003+S2003*I2003)*(1-O2003)</f>
        <v/>
      </c>
      <c r="V2003">
        <f>(R2003*K2003*N2003+'d_고정'!$B$3*('6_기대효과'!$H$7/8)*N2003*'d_고정'!$B$10*M2003*('6_기대효과'!$K$7/'d_고정'!$B$9))*(1-O2003)</f>
        <v/>
      </c>
      <c r="W2003">
        <f>(S2003*I2003+R2003*MAX(K2003-'d_고정'!$B$10*M2003*('6_기대효과'!$K$7/'d_고정'!$B$9),0)*N2003)*(1-O2003)</f>
        <v/>
      </c>
      <c r="X2003">
        <f>U2003+V2003</f>
        <v/>
      </c>
      <c r="Y2003">
        <f>U2003/('d_고정'!$B$5*'6_기대효과'!$H$7/8)/'d_고정'!$B$6</f>
        <v/>
      </c>
      <c r="Z2003">
        <f>U2003/('d_고정'!$B$8*'6_기대효과'!$H$7/8)</f>
        <v/>
      </c>
    </row>
    <row r="2004">
      <c r="A2004">
        <f>RAND()</f>
        <v/>
      </c>
      <c r="B2004">
        <f>IF('d_시나리오'!$J$2='d_시나리오'!$H$2,'d_시나리오'!$I$2,IF(A2004&lt;('d_시나리오'!$I$2-'d_시나리오'!$H$2)/('d_시나리오'!$J$2-'d_시나리오'!$H$2),'d_시나리오'!$H$2+SQRT(A2004*('d_시나리오'!$J$2-'d_시나리오'!$H$2)*('d_시나리오'!$I$2-'d_시나리오'!$H$2)),'d_시나리오'!$J$2-SQRT((1-A2004)*('d_시나리오'!$J$2-'d_시나리오'!$H$2)*('d_시나리오'!$J$2-'d_시나리오'!$I$2))))</f>
        <v/>
      </c>
      <c r="C2004">
        <f>BETAINV(RAND(),2,6)</f>
        <v/>
      </c>
      <c r="D2004">
        <f>INDEX('d_분포'!$A$2:$A$28,RANDBETWEEN(1,27))</f>
        <v/>
      </c>
      <c r="E2004">
        <f>INDEX('d_분포'!$C$2:$C$5,RANDBETWEEN(1,4))*(0.9+0.2*RAND())</f>
        <v/>
      </c>
      <c r="F2004">
        <f>RAND()</f>
        <v/>
      </c>
      <c r="G2004">
        <f>IF('d_시나리오'!$J$3='d_시나리오'!$H$3,'d_시나리오'!$I$3,IF(F2004&lt;('d_시나리오'!$I$3-'d_시나리오'!$H$3)/('d_시나리오'!$J$3-'d_시나리오'!$H$3),'d_시나리오'!$H$3+SQRT(F2004*('d_시나리오'!$J$3-'d_시나리오'!$H$3)*('d_시나리오'!$I$3-'d_시나리오'!$H$3)),'d_시나리오'!$J$3-SQRT((1-F2004)*('d_시나리오'!$J$3-'d_시나리오'!$H$3)*('d_시나리오'!$J$3-'d_시나리오'!$I$3))))</f>
        <v/>
      </c>
      <c r="H2004">
        <f>RAND()</f>
        <v/>
      </c>
      <c r="I2004">
        <f>IF('d_시나리오'!$J$4='d_시나리오'!$H$4,'d_시나리오'!$I$4,IF(H2004&lt;('d_시나리오'!$I$4-'d_시나리오'!$H$4)/('d_시나리오'!$J$4-'d_시나리오'!$H$4),'d_시나리오'!$H$4+SQRT(H2004*('d_시나리오'!$J$4-'d_시나리오'!$H$4)*('d_시나리오'!$I$4-'d_시나리오'!$H$4)),'d_시나리오'!$J$4-SQRT((1-H2004)*('d_시나리오'!$J$4-'d_시나리오'!$H$4)*('d_시나리오'!$J$4-'d_시나리오'!$I$4))))</f>
        <v/>
      </c>
      <c r="J2004">
        <f>RAND()</f>
        <v/>
      </c>
      <c r="K2004">
        <f>IF('d_시나리오'!$J$5='d_시나리오'!$H$5,'d_시나리오'!$I$5,IF(J2004&lt;('d_시나리오'!$I$5-'d_시나리오'!$H$5)/('d_시나리오'!$J$5-'d_시나리오'!$H$5),'d_시나리오'!$H$5+SQRT(J2004*('d_시나리오'!$J$5-'d_시나리오'!$H$5)*('d_시나리오'!$I$5-'d_시나리오'!$H$5)),'d_시나리오'!$J$5-SQRT((1-J2004)*('d_시나리오'!$J$5-'d_시나리오'!$H$5)*('d_시나리오'!$J$5-'d_시나리오'!$I$5))))</f>
        <v/>
      </c>
      <c r="L2004">
        <f>RAND()</f>
        <v/>
      </c>
      <c r="M2004">
        <f>IF('d_시나리오'!$J$6='d_시나리오'!$H$6,'d_시나리오'!$I$6,IF(L2004&lt;('d_시나리오'!$I$6-'d_시나리오'!$H$6)/('d_시나리오'!$J$6-'d_시나리오'!$H$6),'d_시나리오'!$H$6+SQRT(L2004*('d_시나리오'!$J$6-'d_시나리오'!$H$6)*('d_시나리오'!$I$6-'d_시나리오'!$H$6)),'d_시나리오'!$J$6-SQRT((1-L2004)*('d_시나리오'!$J$6-'d_시나리오'!$H$6)*('d_시나리오'!$J$6-'d_시나리오'!$I$6))))</f>
        <v/>
      </c>
      <c r="N2004">
        <f>INDEX('d_분포'!$B$2:$B$57,RANDBETWEEN(1,56))</f>
        <v/>
      </c>
      <c r="O2004">
        <f>BETAINV(RAND(),5,5)</f>
        <v/>
      </c>
      <c r="P2004">
        <f>'d_고정'!$B$1*'6_기대효과'!$H$7*('d_시나리오'!$I$7/'d_고정'!$B$2)*B2004</f>
        <v/>
      </c>
      <c r="Q2004">
        <f>P2004*C2004</f>
        <v/>
      </c>
      <c r="R2004">
        <f>P2004*E2004</f>
        <v/>
      </c>
      <c r="S2004">
        <f>R2004*G2004</f>
        <v/>
      </c>
      <c r="T2004">
        <f>Q2004+S2004</f>
        <v/>
      </c>
      <c r="U2004">
        <f>(Q2004*D2004+S2004*I2004)*(1-O2004)</f>
        <v/>
      </c>
      <c r="V2004">
        <f>(R2004*K2004*N2004+'d_고정'!$B$3*('6_기대효과'!$H$7/8)*N2004*'d_고정'!$B$10*M2004*('6_기대효과'!$K$7/'d_고정'!$B$9))*(1-O2004)</f>
        <v/>
      </c>
      <c r="W2004">
        <f>(S2004*I2004+R2004*MAX(K2004-'d_고정'!$B$10*M2004*('6_기대효과'!$K$7/'d_고정'!$B$9),0)*N2004)*(1-O2004)</f>
        <v/>
      </c>
      <c r="X2004">
        <f>U2004+V2004</f>
        <v/>
      </c>
      <c r="Y2004">
        <f>U2004/('d_고정'!$B$5*'6_기대효과'!$H$7/8)/'d_고정'!$B$6</f>
        <v/>
      </c>
      <c r="Z2004">
        <f>U2004/('d_고정'!$B$8*'6_기대효과'!$H$7/8)</f>
        <v/>
      </c>
    </row>
    <row r="2005">
      <c r="A2005">
        <f>RAND()</f>
        <v/>
      </c>
      <c r="B2005">
        <f>IF('d_시나리오'!$J$2='d_시나리오'!$H$2,'d_시나리오'!$I$2,IF(A2005&lt;('d_시나리오'!$I$2-'d_시나리오'!$H$2)/('d_시나리오'!$J$2-'d_시나리오'!$H$2),'d_시나리오'!$H$2+SQRT(A2005*('d_시나리오'!$J$2-'d_시나리오'!$H$2)*('d_시나리오'!$I$2-'d_시나리오'!$H$2)),'d_시나리오'!$J$2-SQRT((1-A2005)*('d_시나리오'!$J$2-'d_시나리오'!$H$2)*('d_시나리오'!$J$2-'d_시나리오'!$I$2))))</f>
        <v/>
      </c>
      <c r="C2005">
        <f>BETAINV(RAND(),2,6)</f>
        <v/>
      </c>
      <c r="D2005">
        <f>INDEX('d_분포'!$A$2:$A$28,RANDBETWEEN(1,27))</f>
        <v/>
      </c>
      <c r="E2005">
        <f>INDEX('d_분포'!$C$2:$C$5,RANDBETWEEN(1,4))*(0.9+0.2*RAND())</f>
        <v/>
      </c>
      <c r="F2005">
        <f>RAND()</f>
        <v/>
      </c>
      <c r="G2005">
        <f>IF('d_시나리오'!$J$3='d_시나리오'!$H$3,'d_시나리오'!$I$3,IF(F2005&lt;('d_시나리오'!$I$3-'d_시나리오'!$H$3)/('d_시나리오'!$J$3-'d_시나리오'!$H$3),'d_시나리오'!$H$3+SQRT(F2005*('d_시나리오'!$J$3-'d_시나리오'!$H$3)*('d_시나리오'!$I$3-'d_시나리오'!$H$3)),'d_시나리오'!$J$3-SQRT((1-F2005)*('d_시나리오'!$J$3-'d_시나리오'!$H$3)*('d_시나리오'!$J$3-'d_시나리오'!$I$3))))</f>
        <v/>
      </c>
      <c r="H2005">
        <f>RAND()</f>
        <v/>
      </c>
      <c r="I2005">
        <f>IF('d_시나리오'!$J$4='d_시나리오'!$H$4,'d_시나리오'!$I$4,IF(H2005&lt;('d_시나리오'!$I$4-'d_시나리오'!$H$4)/('d_시나리오'!$J$4-'d_시나리오'!$H$4),'d_시나리오'!$H$4+SQRT(H2005*('d_시나리오'!$J$4-'d_시나리오'!$H$4)*('d_시나리오'!$I$4-'d_시나리오'!$H$4)),'d_시나리오'!$J$4-SQRT((1-H2005)*('d_시나리오'!$J$4-'d_시나리오'!$H$4)*('d_시나리오'!$J$4-'d_시나리오'!$I$4))))</f>
        <v/>
      </c>
      <c r="J2005">
        <f>RAND()</f>
        <v/>
      </c>
      <c r="K2005">
        <f>IF('d_시나리오'!$J$5='d_시나리오'!$H$5,'d_시나리오'!$I$5,IF(J2005&lt;('d_시나리오'!$I$5-'d_시나리오'!$H$5)/('d_시나리오'!$J$5-'d_시나리오'!$H$5),'d_시나리오'!$H$5+SQRT(J2005*('d_시나리오'!$J$5-'d_시나리오'!$H$5)*('d_시나리오'!$I$5-'d_시나리오'!$H$5)),'d_시나리오'!$J$5-SQRT((1-J2005)*('d_시나리오'!$J$5-'d_시나리오'!$H$5)*('d_시나리오'!$J$5-'d_시나리오'!$I$5))))</f>
        <v/>
      </c>
      <c r="L2005">
        <f>RAND()</f>
        <v/>
      </c>
      <c r="M2005">
        <f>IF('d_시나리오'!$J$6='d_시나리오'!$H$6,'d_시나리오'!$I$6,IF(L2005&lt;('d_시나리오'!$I$6-'d_시나리오'!$H$6)/('d_시나리오'!$J$6-'d_시나리오'!$H$6),'d_시나리오'!$H$6+SQRT(L2005*('d_시나리오'!$J$6-'d_시나리오'!$H$6)*('d_시나리오'!$I$6-'d_시나리오'!$H$6)),'d_시나리오'!$J$6-SQRT((1-L2005)*('d_시나리오'!$J$6-'d_시나리오'!$H$6)*('d_시나리오'!$J$6-'d_시나리오'!$I$6))))</f>
        <v/>
      </c>
      <c r="N2005">
        <f>INDEX('d_분포'!$B$2:$B$57,RANDBETWEEN(1,56))</f>
        <v/>
      </c>
      <c r="O2005">
        <f>BETAINV(RAND(),5,5)</f>
        <v/>
      </c>
      <c r="P2005">
        <f>'d_고정'!$B$1*'6_기대효과'!$H$7*('d_시나리오'!$I$7/'d_고정'!$B$2)*B2005</f>
        <v/>
      </c>
      <c r="Q2005">
        <f>P2005*C2005</f>
        <v/>
      </c>
      <c r="R2005">
        <f>P2005*E2005</f>
        <v/>
      </c>
      <c r="S2005">
        <f>R2005*G2005</f>
        <v/>
      </c>
      <c r="T2005">
        <f>Q2005+S2005</f>
        <v/>
      </c>
      <c r="U2005">
        <f>(Q2005*D2005+S2005*I2005)*(1-O2005)</f>
        <v/>
      </c>
      <c r="V2005">
        <f>(R2005*K2005*N2005+'d_고정'!$B$3*('6_기대효과'!$H$7/8)*N2005*'d_고정'!$B$10*M2005*('6_기대효과'!$K$7/'d_고정'!$B$9))*(1-O2005)</f>
        <v/>
      </c>
      <c r="W2005">
        <f>(S2005*I2005+R2005*MAX(K2005-'d_고정'!$B$10*M2005*('6_기대효과'!$K$7/'d_고정'!$B$9),0)*N2005)*(1-O2005)</f>
        <v/>
      </c>
      <c r="X2005">
        <f>U2005+V2005</f>
        <v/>
      </c>
      <c r="Y2005">
        <f>U2005/('d_고정'!$B$5*'6_기대효과'!$H$7/8)/'d_고정'!$B$6</f>
        <v/>
      </c>
      <c r="Z2005">
        <f>U2005/('d_고정'!$B$8*'6_기대효과'!$H$7/8)</f>
        <v/>
      </c>
    </row>
    <row r="2006">
      <c r="A2006">
        <f>RAND()</f>
        <v/>
      </c>
      <c r="B2006">
        <f>IF('d_시나리오'!$J$2='d_시나리오'!$H$2,'d_시나리오'!$I$2,IF(A2006&lt;('d_시나리오'!$I$2-'d_시나리오'!$H$2)/('d_시나리오'!$J$2-'d_시나리오'!$H$2),'d_시나리오'!$H$2+SQRT(A2006*('d_시나리오'!$J$2-'d_시나리오'!$H$2)*('d_시나리오'!$I$2-'d_시나리오'!$H$2)),'d_시나리오'!$J$2-SQRT((1-A2006)*('d_시나리오'!$J$2-'d_시나리오'!$H$2)*('d_시나리오'!$J$2-'d_시나리오'!$I$2))))</f>
        <v/>
      </c>
      <c r="C2006">
        <f>BETAINV(RAND(),2,6)</f>
        <v/>
      </c>
      <c r="D2006">
        <f>INDEX('d_분포'!$A$2:$A$28,RANDBETWEEN(1,27))</f>
        <v/>
      </c>
      <c r="E2006">
        <f>INDEX('d_분포'!$C$2:$C$5,RANDBETWEEN(1,4))*(0.9+0.2*RAND())</f>
        <v/>
      </c>
      <c r="F2006">
        <f>RAND()</f>
        <v/>
      </c>
      <c r="G2006">
        <f>IF('d_시나리오'!$J$3='d_시나리오'!$H$3,'d_시나리오'!$I$3,IF(F2006&lt;('d_시나리오'!$I$3-'d_시나리오'!$H$3)/('d_시나리오'!$J$3-'d_시나리오'!$H$3),'d_시나리오'!$H$3+SQRT(F2006*('d_시나리오'!$J$3-'d_시나리오'!$H$3)*('d_시나리오'!$I$3-'d_시나리오'!$H$3)),'d_시나리오'!$J$3-SQRT((1-F2006)*('d_시나리오'!$J$3-'d_시나리오'!$H$3)*('d_시나리오'!$J$3-'d_시나리오'!$I$3))))</f>
        <v/>
      </c>
      <c r="H2006">
        <f>RAND()</f>
        <v/>
      </c>
      <c r="I2006">
        <f>IF('d_시나리오'!$J$4='d_시나리오'!$H$4,'d_시나리오'!$I$4,IF(H2006&lt;('d_시나리오'!$I$4-'d_시나리오'!$H$4)/('d_시나리오'!$J$4-'d_시나리오'!$H$4),'d_시나리오'!$H$4+SQRT(H2006*('d_시나리오'!$J$4-'d_시나리오'!$H$4)*('d_시나리오'!$I$4-'d_시나리오'!$H$4)),'d_시나리오'!$J$4-SQRT((1-H2006)*('d_시나리오'!$J$4-'d_시나리오'!$H$4)*('d_시나리오'!$J$4-'d_시나리오'!$I$4))))</f>
        <v/>
      </c>
      <c r="J2006">
        <f>RAND()</f>
        <v/>
      </c>
      <c r="K2006">
        <f>IF('d_시나리오'!$J$5='d_시나리오'!$H$5,'d_시나리오'!$I$5,IF(J2006&lt;('d_시나리오'!$I$5-'d_시나리오'!$H$5)/('d_시나리오'!$J$5-'d_시나리오'!$H$5),'d_시나리오'!$H$5+SQRT(J2006*('d_시나리오'!$J$5-'d_시나리오'!$H$5)*('d_시나리오'!$I$5-'d_시나리오'!$H$5)),'d_시나리오'!$J$5-SQRT((1-J2006)*('d_시나리오'!$J$5-'d_시나리오'!$H$5)*('d_시나리오'!$J$5-'d_시나리오'!$I$5))))</f>
        <v/>
      </c>
      <c r="L2006">
        <f>RAND()</f>
        <v/>
      </c>
      <c r="M2006">
        <f>IF('d_시나리오'!$J$6='d_시나리오'!$H$6,'d_시나리오'!$I$6,IF(L2006&lt;('d_시나리오'!$I$6-'d_시나리오'!$H$6)/('d_시나리오'!$J$6-'d_시나리오'!$H$6),'d_시나리오'!$H$6+SQRT(L2006*('d_시나리오'!$J$6-'d_시나리오'!$H$6)*('d_시나리오'!$I$6-'d_시나리오'!$H$6)),'d_시나리오'!$J$6-SQRT((1-L2006)*('d_시나리오'!$J$6-'d_시나리오'!$H$6)*('d_시나리오'!$J$6-'d_시나리오'!$I$6))))</f>
        <v/>
      </c>
      <c r="N2006">
        <f>INDEX('d_분포'!$B$2:$B$57,RANDBETWEEN(1,56))</f>
        <v/>
      </c>
      <c r="O2006">
        <f>BETAINV(RAND(),5,5)</f>
        <v/>
      </c>
      <c r="P2006">
        <f>'d_고정'!$B$1*'6_기대효과'!$H$7*('d_시나리오'!$I$7/'d_고정'!$B$2)*B2006</f>
        <v/>
      </c>
      <c r="Q2006">
        <f>P2006*C2006</f>
        <v/>
      </c>
      <c r="R2006">
        <f>P2006*E2006</f>
        <v/>
      </c>
      <c r="S2006">
        <f>R2006*G2006</f>
        <v/>
      </c>
      <c r="T2006">
        <f>Q2006+S2006</f>
        <v/>
      </c>
      <c r="U2006">
        <f>(Q2006*D2006+S2006*I2006)*(1-O2006)</f>
        <v/>
      </c>
      <c r="V2006">
        <f>(R2006*K2006*N2006+'d_고정'!$B$3*('6_기대효과'!$H$7/8)*N2006*'d_고정'!$B$10*M2006*('6_기대효과'!$K$7/'d_고정'!$B$9))*(1-O2006)</f>
        <v/>
      </c>
      <c r="W2006">
        <f>(S2006*I2006+R2006*MAX(K2006-'d_고정'!$B$10*M2006*('6_기대효과'!$K$7/'d_고정'!$B$9),0)*N2006)*(1-O2006)</f>
        <v/>
      </c>
      <c r="X2006">
        <f>U2006+V2006</f>
        <v/>
      </c>
      <c r="Y2006">
        <f>U2006/('d_고정'!$B$5*'6_기대효과'!$H$7/8)/'d_고정'!$B$6</f>
        <v/>
      </c>
      <c r="Z2006">
        <f>U2006/('d_고정'!$B$8*'6_기대효과'!$H$7/8)</f>
        <v/>
      </c>
    </row>
    <row r="2007">
      <c r="A2007">
        <f>RAND()</f>
        <v/>
      </c>
      <c r="B2007">
        <f>IF('d_시나리오'!$J$2='d_시나리오'!$H$2,'d_시나리오'!$I$2,IF(A2007&lt;('d_시나리오'!$I$2-'d_시나리오'!$H$2)/('d_시나리오'!$J$2-'d_시나리오'!$H$2),'d_시나리오'!$H$2+SQRT(A2007*('d_시나리오'!$J$2-'d_시나리오'!$H$2)*('d_시나리오'!$I$2-'d_시나리오'!$H$2)),'d_시나리오'!$J$2-SQRT((1-A2007)*('d_시나리오'!$J$2-'d_시나리오'!$H$2)*('d_시나리오'!$J$2-'d_시나리오'!$I$2))))</f>
        <v/>
      </c>
      <c r="C2007">
        <f>BETAINV(RAND(),2,6)</f>
        <v/>
      </c>
      <c r="D2007">
        <f>INDEX('d_분포'!$A$2:$A$28,RANDBETWEEN(1,27))</f>
        <v/>
      </c>
      <c r="E2007">
        <f>INDEX('d_분포'!$C$2:$C$5,RANDBETWEEN(1,4))*(0.9+0.2*RAND())</f>
        <v/>
      </c>
      <c r="F2007">
        <f>RAND()</f>
        <v/>
      </c>
      <c r="G2007">
        <f>IF('d_시나리오'!$J$3='d_시나리오'!$H$3,'d_시나리오'!$I$3,IF(F2007&lt;('d_시나리오'!$I$3-'d_시나리오'!$H$3)/('d_시나리오'!$J$3-'d_시나리오'!$H$3),'d_시나리오'!$H$3+SQRT(F2007*('d_시나리오'!$J$3-'d_시나리오'!$H$3)*('d_시나리오'!$I$3-'d_시나리오'!$H$3)),'d_시나리오'!$J$3-SQRT((1-F2007)*('d_시나리오'!$J$3-'d_시나리오'!$H$3)*('d_시나리오'!$J$3-'d_시나리오'!$I$3))))</f>
        <v/>
      </c>
      <c r="H2007">
        <f>RAND()</f>
        <v/>
      </c>
      <c r="I2007">
        <f>IF('d_시나리오'!$J$4='d_시나리오'!$H$4,'d_시나리오'!$I$4,IF(H2007&lt;('d_시나리오'!$I$4-'d_시나리오'!$H$4)/('d_시나리오'!$J$4-'d_시나리오'!$H$4),'d_시나리오'!$H$4+SQRT(H2007*('d_시나리오'!$J$4-'d_시나리오'!$H$4)*('d_시나리오'!$I$4-'d_시나리오'!$H$4)),'d_시나리오'!$J$4-SQRT((1-H2007)*('d_시나리오'!$J$4-'d_시나리오'!$H$4)*('d_시나리오'!$J$4-'d_시나리오'!$I$4))))</f>
        <v/>
      </c>
      <c r="J2007">
        <f>RAND()</f>
        <v/>
      </c>
      <c r="K2007">
        <f>IF('d_시나리오'!$J$5='d_시나리오'!$H$5,'d_시나리오'!$I$5,IF(J2007&lt;('d_시나리오'!$I$5-'d_시나리오'!$H$5)/('d_시나리오'!$J$5-'d_시나리오'!$H$5),'d_시나리오'!$H$5+SQRT(J2007*('d_시나리오'!$J$5-'d_시나리오'!$H$5)*('d_시나리오'!$I$5-'d_시나리오'!$H$5)),'d_시나리오'!$J$5-SQRT((1-J2007)*('d_시나리오'!$J$5-'d_시나리오'!$H$5)*('d_시나리오'!$J$5-'d_시나리오'!$I$5))))</f>
        <v/>
      </c>
      <c r="L2007">
        <f>RAND()</f>
        <v/>
      </c>
      <c r="M2007">
        <f>IF('d_시나리오'!$J$6='d_시나리오'!$H$6,'d_시나리오'!$I$6,IF(L2007&lt;('d_시나리오'!$I$6-'d_시나리오'!$H$6)/('d_시나리오'!$J$6-'d_시나리오'!$H$6),'d_시나리오'!$H$6+SQRT(L2007*('d_시나리오'!$J$6-'d_시나리오'!$H$6)*('d_시나리오'!$I$6-'d_시나리오'!$H$6)),'d_시나리오'!$J$6-SQRT((1-L2007)*('d_시나리오'!$J$6-'d_시나리오'!$H$6)*('d_시나리오'!$J$6-'d_시나리오'!$I$6))))</f>
        <v/>
      </c>
      <c r="N2007">
        <f>INDEX('d_분포'!$B$2:$B$57,RANDBETWEEN(1,56))</f>
        <v/>
      </c>
      <c r="O2007">
        <f>BETAINV(RAND(),5,5)</f>
        <v/>
      </c>
      <c r="P2007">
        <f>'d_고정'!$B$1*'6_기대효과'!$H$7*('d_시나리오'!$I$7/'d_고정'!$B$2)*B2007</f>
        <v/>
      </c>
      <c r="Q2007">
        <f>P2007*C2007</f>
        <v/>
      </c>
      <c r="R2007">
        <f>P2007*E2007</f>
        <v/>
      </c>
      <c r="S2007">
        <f>R2007*G2007</f>
        <v/>
      </c>
      <c r="T2007">
        <f>Q2007+S2007</f>
        <v/>
      </c>
      <c r="U2007">
        <f>(Q2007*D2007+S2007*I2007)*(1-O2007)</f>
        <v/>
      </c>
      <c r="V2007">
        <f>(R2007*K2007*N2007+'d_고정'!$B$3*('6_기대효과'!$H$7/8)*N2007*'d_고정'!$B$10*M2007*('6_기대효과'!$K$7/'d_고정'!$B$9))*(1-O2007)</f>
        <v/>
      </c>
      <c r="W2007">
        <f>(S2007*I2007+R2007*MAX(K2007-'d_고정'!$B$10*M2007*('6_기대효과'!$K$7/'d_고정'!$B$9),0)*N2007)*(1-O2007)</f>
        <v/>
      </c>
      <c r="X2007">
        <f>U2007+V2007</f>
        <v/>
      </c>
      <c r="Y2007">
        <f>U2007/('d_고정'!$B$5*'6_기대효과'!$H$7/8)/'d_고정'!$B$6</f>
        <v/>
      </c>
      <c r="Z2007">
        <f>U2007/('d_고정'!$B$8*'6_기대효과'!$H$7/8)</f>
        <v/>
      </c>
    </row>
    <row r="2008">
      <c r="A2008">
        <f>RAND()</f>
        <v/>
      </c>
      <c r="B2008">
        <f>IF('d_시나리오'!$J$2='d_시나리오'!$H$2,'d_시나리오'!$I$2,IF(A2008&lt;('d_시나리오'!$I$2-'d_시나리오'!$H$2)/('d_시나리오'!$J$2-'d_시나리오'!$H$2),'d_시나리오'!$H$2+SQRT(A2008*('d_시나리오'!$J$2-'d_시나리오'!$H$2)*('d_시나리오'!$I$2-'d_시나리오'!$H$2)),'d_시나리오'!$J$2-SQRT((1-A2008)*('d_시나리오'!$J$2-'d_시나리오'!$H$2)*('d_시나리오'!$J$2-'d_시나리오'!$I$2))))</f>
        <v/>
      </c>
      <c r="C2008">
        <f>BETAINV(RAND(),2,6)</f>
        <v/>
      </c>
      <c r="D2008">
        <f>INDEX('d_분포'!$A$2:$A$28,RANDBETWEEN(1,27))</f>
        <v/>
      </c>
      <c r="E2008">
        <f>INDEX('d_분포'!$C$2:$C$5,RANDBETWEEN(1,4))*(0.9+0.2*RAND())</f>
        <v/>
      </c>
      <c r="F2008">
        <f>RAND()</f>
        <v/>
      </c>
      <c r="G2008">
        <f>IF('d_시나리오'!$J$3='d_시나리오'!$H$3,'d_시나리오'!$I$3,IF(F2008&lt;('d_시나리오'!$I$3-'d_시나리오'!$H$3)/('d_시나리오'!$J$3-'d_시나리오'!$H$3),'d_시나리오'!$H$3+SQRT(F2008*('d_시나리오'!$J$3-'d_시나리오'!$H$3)*('d_시나리오'!$I$3-'d_시나리오'!$H$3)),'d_시나리오'!$J$3-SQRT((1-F2008)*('d_시나리오'!$J$3-'d_시나리오'!$H$3)*('d_시나리오'!$J$3-'d_시나리오'!$I$3))))</f>
        <v/>
      </c>
      <c r="H2008">
        <f>RAND()</f>
        <v/>
      </c>
      <c r="I2008">
        <f>IF('d_시나리오'!$J$4='d_시나리오'!$H$4,'d_시나리오'!$I$4,IF(H2008&lt;('d_시나리오'!$I$4-'d_시나리오'!$H$4)/('d_시나리오'!$J$4-'d_시나리오'!$H$4),'d_시나리오'!$H$4+SQRT(H2008*('d_시나리오'!$J$4-'d_시나리오'!$H$4)*('d_시나리오'!$I$4-'d_시나리오'!$H$4)),'d_시나리오'!$J$4-SQRT((1-H2008)*('d_시나리오'!$J$4-'d_시나리오'!$H$4)*('d_시나리오'!$J$4-'d_시나리오'!$I$4))))</f>
        <v/>
      </c>
      <c r="J2008">
        <f>RAND()</f>
        <v/>
      </c>
      <c r="K2008">
        <f>IF('d_시나리오'!$J$5='d_시나리오'!$H$5,'d_시나리오'!$I$5,IF(J2008&lt;('d_시나리오'!$I$5-'d_시나리오'!$H$5)/('d_시나리오'!$J$5-'d_시나리오'!$H$5),'d_시나리오'!$H$5+SQRT(J2008*('d_시나리오'!$J$5-'d_시나리오'!$H$5)*('d_시나리오'!$I$5-'d_시나리오'!$H$5)),'d_시나리오'!$J$5-SQRT((1-J2008)*('d_시나리오'!$J$5-'d_시나리오'!$H$5)*('d_시나리오'!$J$5-'d_시나리오'!$I$5))))</f>
        <v/>
      </c>
      <c r="L2008">
        <f>RAND()</f>
        <v/>
      </c>
      <c r="M2008">
        <f>IF('d_시나리오'!$J$6='d_시나리오'!$H$6,'d_시나리오'!$I$6,IF(L2008&lt;('d_시나리오'!$I$6-'d_시나리오'!$H$6)/('d_시나리오'!$J$6-'d_시나리오'!$H$6),'d_시나리오'!$H$6+SQRT(L2008*('d_시나리오'!$J$6-'d_시나리오'!$H$6)*('d_시나리오'!$I$6-'d_시나리오'!$H$6)),'d_시나리오'!$J$6-SQRT((1-L2008)*('d_시나리오'!$J$6-'d_시나리오'!$H$6)*('d_시나리오'!$J$6-'d_시나리오'!$I$6))))</f>
        <v/>
      </c>
      <c r="N2008">
        <f>INDEX('d_분포'!$B$2:$B$57,RANDBETWEEN(1,56))</f>
        <v/>
      </c>
      <c r="O2008">
        <f>BETAINV(RAND(),5,5)</f>
        <v/>
      </c>
      <c r="P2008">
        <f>'d_고정'!$B$1*'6_기대효과'!$H$7*('d_시나리오'!$I$7/'d_고정'!$B$2)*B2008</f>
        <v/>
      </c>
      <c r="Q2008">
        <f>P2008*C2008</f>
        <v/>
      </c>
      <c r="R2008">
        <f>P2008*E2008</f>
        <v/>
      </c>
      <c r="S2008">
        <f>R2008*G2008</f>
        <v/>
      </c>
      <c r="T2008">
        <f>Q2008+S2008</f>
        <v/>
      </c>
      <c r="U2008">
        <f>(Q2008*D2008+S2008*I2008)*(1-O2008)</f>
        <v/>
      </c>
      <c r="V2008">
        <f>(R2008*K2008*N2008+'d_고정'!$B$3*('6_기대효과'!$H$7/8)*N2008*'d_고정'!$B$10*M2008*('6_기대효과'!$K$7/'d_고정'!$B$9))*(1-O2008)</f>
        <v/>
      </c>
      <c r="W2008">
        <f>(S2008*I2008+R2008*MAX(K2008-'d_고정'!$B$10*M2008*('6_기대효과'!$K$7/'d_고정'!$B$9),0)*N2008)*(1-O2008)</f>
        <v/>
      </c>
      <c r="X2008">
        <f>U2008+V2008</f>
        <v/>
      </c>
      <c r="Y2008">
        <f>U2008/('d_고정'!$B$5*'6_기대효과'!$H$7/8)/'d_고정'!$B$6</f>
        <v/>
      </c>
      <c r="Z2008">
        <f>U2008/('d_고정'!$B$8*'6_기대효과'!$H$7/8)</f>
        <v/>
      </c>
    </row>
    <row r="2009">
      <c r="A2009">
        <f>RAND()</f>
        <v/>
      </c>
      <c r="B2009">
        <f>IF('d_시나리오'!$J$2='d_시나리오'!$H$2,'d_시나리오'!$I$2,IF(A2009&lt;('d_시나리오'!$I$2-'d_시나리오'!$H$2)/('d_시나리오'!$J$2-'d_시나리오'!$H$2),'d_시나리오'!$H$2+SQRT(A2009*('d_시나리오'!$J$2-'d_시나리오'!$H$2)*('d_시나리오'!$I$2-'d_시나리오'!$H$2)),'d_시나리오'!$J$2-SQRT((1-A2009)*('d_시나리오'!$J$2-'d_시나리오'!$H$2)*('d_시나리오'!$J$2-'d_시나리오'!$I$2))))</f>
        <v/>
      </c>
      <c r="C2009">
        <f>BETAINV(RAND(),2,6)</f>
        <v/>
      </c>
      <c r="D2009">
        <f>INDEX('d_분포'!$A$2:$A$28,RANDBETWEEN(1,27))</f>
        <v/>
      </c>
      <c r="E2009">
        <f>INDEX('d_분포'!$C$2:$C$5,RANDBETWEEN(1,4))*(0.9+0.2*RAND())</f>
        <v/>
      </c>
      <c r="F2009">
        <f>RAND()</f>
        <v/>
      </c>
      <c r="G2009">
        <f>IF('d_시나리오'!$J$3='d_시나리오'!$H$3,'d_시나리오'!$I$3,IF(F2009&lt;('d_시나리오'!$I$3-'d_시나리오'!$H$3)/('d_시나리오'!$J$3-'d_시나리오'!$H$3),'d_시나리오'!$H$3+SQRT(F2009*('d_시나리오'!$J$3-'d_시나리오'!$H$3)*('d_시나리오'!$I$3-'d_시나리오'!$H$3)),'d_시나리오'!$J$3-SQRT((1-F2009)*('d_시나리오'!$J$3-'d_시나리오'!$H$3)*('d_시나리오'!$J$3-'d_시나리오'!$I$3))))</f>
        <v/>
      </c>
      <c r="H2009">
        <f>RAND()</f>
        <v/>
      </c>
      <c r="I2009">
        <f>IF('d_시나리오'!$J$4='d_시나리오'!$H$4,'d_시나리오'!$I$4,IF(H2009&lt;('d_시나리오'!$I$4-'d_시나리오'!$H$4)/('d_시나리오'!$J$4-'d_시나리오'!$H$4),'d_시나리오'!$H$4+SQRT(H2009*('d_시나리오'!$J$4-'d_시나리오'!$H$4)*('d_시나리오'!$I$4-'d_시나리오'!$H$4)),'d_시나리오'!$J$4-SQRT((1-H2009)*('d_시나리오'!$J$4-'d_시나리오'!$H$4)*('d_시나리오'!$J$4-'d_시나리오'!$I$4))))</f>
        <v/>
      </c>
      <c r="J2009">
        <f>RAND()</f>
        <v/>
      </c>
      <c r="K2009">
        <f>IF('d_시나리오'!$J$5='d_시나리오'!$H$5,'d_시나리오'!$I$5,IF(J2009&lt;('d_시나리오'!$I$5-'d_시나리오'!$H$5)/('d_시나리오'!$J$5-'d_시나리오'!$H$5),'d_시나리오'!$H$5+SQRT(J2009*('d_시나리오'!$J$5-'d_시나리오'!$H$5)*('d_시나리오'!$I$5-'d_시나리오'!$H$5)),'d_시나리오'!$J$5-SQRT((1-J2009)*('d_시나리오'!$J$5-'d_시나리오'!$H$5)*('d_시나리오'!$J$5-'d_시나리오'!$I$5))))</f>
        <v/>
      </c>
      <c r="L2009">
        <f>RAND()</f>
        <v/>
      </c>
      <c r="M2009">
        <f>IF('d_시나리오'!$J$6='d_시나리오'!$H$6,'d_시나리오'!$I$6,IF(L2009&lt;('d_시나리오'!$I$6-'d_시나리오'!$H$6)/('d_시나리오'!$J$6-'d_시나리오'!$H$6),'d_시나리오'!$H$6+SQRT(L2009*('d_시나리오'!$J$6-'d_시나리오'!$H$6)*('d_시나리오'!$I$6-'d_시나리오'!$H$6)),'d_시나리오'!$J$6-SQRT((1-L2009)*('d_시나리오'!$J$6-'d_시나리오'!$H$6)*('d_시나리오'!$J$6-'d_시나리오'!$I$6))))</f>
        <v/>
      </c>
      <c r="N2009">
        <f>INDEX('d_분포'!$B$2:$B$57,RANDBETWEEN(1,56))</f>
        <v/>
      </c>
      <c r="O2009">
        <f>BETAINV(RAND(),5,5)</f>
        <v/>
      </c>
      <c r="P2009">
        <f>'d_고정'!$B$1*'6_기대효과'!$H$7*('d_시나리오'!$I$7/'d_고정'!$B$2)*B2009</f>
        <v/>
      </c>
      <c r="Q2009">
        <f>P2009*C2009</f>
        <v/>
      </c>
      <c r="R2009">
        <f>P2009*E2009</f>
        <v/>
      </c>
      <c r="S2009">
        <f>R2009*G2009</f>
        <v/>
      </c>
      <c r="T2009">
        <f>Q2009+S2009</f>
        <v/>
      </c>
      <c r="U2009">
        <f>(Q2009*D2009+S2009*I2009)*(1-O2009)</f>
        <v/>
      </c>
      <c r="V2009">
        <f>(R2009*K2009*N2009+'d_고정'!$B$3*('6_기대효과'!$H$7/8)*N2009*'d_고정'!$B$10*M2009*('6_기대효과'!$K$7/'d_고정'!$B$9))*(1-O2009)</f>
        <v/>
      </c>
      <c r="W2009">
        <f>(S2009*I2009+R2009*MAX(K2009-'d_고정'!$B$10*M2009*('6_기대효과'!$K$7/'d_고정'!$B$9),0)*N2009)*(1-O2009)</f>
        <v/>
      </c>
      <c r="X2009">
        <f>U2009+V2009</f>
        <v/>
      </c>
      <c r="Y2009">
        <f>U2009/('d_고정'!$B$5*'6_기대효과'!$H$7/8)/'d_고정'!$B$6</f>
        <v/>
      </c>
      <c r="Z2009">
        <f>U2009/('d_고정'!$B$8*'6_기대효과'!$H$7/8)</f>
        <v/>
      </c>
    </row>
    <row r="2010">
      <c r="A2010">
        <f>RAND()</f>
        <v/>
      </c>
      <c r="B2010">
        <f>IF('d_시나리오'!$J$2='d_시나리오'!$H$2,'d_시나리오'!$I$2,IF(A2010&lt;('d_시나리오'!$I$2-'d_시나리오'!$H$2)/('d_시나리오'!$J$2-'d_시나리오'!$H$2),'d_시나리오'!$H$2+SQRT(A2010*('d_시나리오'!$J$2-'d_시나리오'!$H$2)*('d_시나리오'!$I$2-'d_시나리오'!$H$2)),'d_시나리오'!$J$2-SQRT((1-A2010)*('d_시나리오'!$J$2-'d_시나리오'!$H$2)*('d_시나리오'!$J$2-'d_시나리오'!$I$2))))</f>
        <v/>
      </c>
      <c r="C2010">
        <f>BETAINV(RAND(),2,6)</f>
        <v/>
      </c>
      <c r="D2010">
        <f>INDEX('d_분포'!$A$2:$A$28,RANDBETWEEN(1,27))</f>
        <v/>
      </c>
      <c r="E2010">
        <f>INDEX('d_분포'!$C$2:$C$5,RANDBETWEEN(1,4))*(0.9+0.2*RAND())</f>
        <v/>
      </c>
      <c r="F2010">
        <f>RAND()</f>
        <v/>
      </c>
      <c r="G2010">
        <f>IF('d_시나리오'!$J$3='d_시나리오'!$H$3,'d_시나리오'!$I$3,IF(F2010&lt;('d_시나리오'!$I$3-'d_시나리오'!$H$3)/('d_시나리오'!$J$3-'d_시나리오'!$H$3),'d_시나리오'!$H$3+SQRT(F2010*('d_시나리오'!$J$3-'d_시나리오'!$H$3)*('d_시나리오'!$I$3-'d_시나리오'!$H$3)),'d_시나리오'!$J$3-SQRT((1-F2010)*('d_시나리오'!$J$3-'d_시나리오'!$H$3)*('d_시나리오'!$J$3-'d_시나리오'!$I$3))))</f>
        <v/>
      </c>
      <c r="H2010">
        <f>RAND()</f>
        <v/>
      </c>
      <c r="I2010">
        <f>IF('d_시나리오'!$J$4='d_시나리오'!$H$4,'d_시나리오'!$I$4,IF(H2010&lt;('d_시나리오'!$I$4-'d_시나리오'!$H$4)/('d_시나리오'!$J$4-'d_시나리오'!$H$4),'d_시나리오'!$H$4+SQRT(H2010*('d_시나리오'!$J$4-'d_시나리오'!$H$4)*('d_시나리오'!$I$4-'d_시나리오'!$H$4)),'d_시나리오'!$J$4-SQRT((1-H2010)*('d_시나리오'!$J$4-'d_시나리오'!$H$4)*('d_시나리오'!$J$4-'d_시나리오'!$I$4))))</f>
        <v/>
      </c>
      <c r="J2010">
        <f>RAND()</f>
        <v/>
      </c>
      <c r="K2010">
        <f>IF('d_시나리오'!$J$5='d_시나리오'!$H$5,'d_시나리오'!$I$5,IF(J2010&lt;('d_시나리오'!$I$5-'d_시나리오'!$H$5)/('d_시나리오'!$J$5-'d_시나리오'!$H$5),'d_시나리오'!$H$5+SQRT(J2010*('d_시나리오'!$J$5-'d_시나리오'!$H$5)*('d_시나리오'!$I$5-'d_시나리오'!$H$5)),'d_시나리오'!$J$5-SQRT((1-J2010)*('d_시나리오'!$J$5-'d_시나리오'!$H$5)*('d_시나리오'!$J$5-'d_시나리오'!$I$5))))</f>
        <v/>
      </c>
      <c r="L2010">
        <f>RAND()</f>
        <v/>
      </c>
      <c r="M2010">
        <f>IF('d_시나리오'!$J$6='d_시나리오'!$H$6,'d_시나리오'!$I$6,IF(L2010&lt;('d_시나리오'!$I$6-'d_시나리오'!$H$6)/('d_시나리오'!$J$6-'d_시나리오'!$H$6),'d_시나리오'!$H$6+SQRT(L2010*('d_시나리오'!$J$6-'d_시나리오'!$H$6)*('d_시나리오'!$I$6-'d_시나리오'!$H$6)),'d_시나리오'!$J$6-SQRT((1-L2010)*('d_시나리오'!$J$6-'d_시나리오'!$H$6)*('d_시나리오'!$J$6-'d_시나리오'!$I$6))))</f>
        <v/>
      </c>
      <c r="N2010">
        <f>INDEX('d_분포'!$B$2:$B$57,RANDBETWEEN(1,56))</f>
        <v/>
      </c>
      <c r="O2010">
        <f>BETAINV(RAND(),5,5)</f>
        <v/>
      </c>
      <c r="P2010">
        <f>'d_고정'!$B$1*'6_기대효과'!$H$7*('d_시나리오'!$I$7/'d_고정'!$B$2)*B2010</f>
        <v/>
      </c>
      <c r="Q2010">
        <f>P2010*C2010</f>
        <v/>
      </c>
      <c r="R2010">
        <f>P2010*E2010</f>
        <v/>
      </c>
      <c r="S2010">
        <f>R2010*G2010</f>
        <v/>
      </c>
      <c r="T2010">
        <f>Q2010+S2010</f>
        <v/>
      </c>
      <c r="U2010">
        <f>(Q2010*D2010+S2010*I2010)*(1-O2010)</f>
        <v/>
      </c>
      <c r="V2010">
        <f>(R2010*K2010*N2010+'d_고정'!$B$3*('6_기대효과'!$H$7/8)*N2010*'d_고정'!$B$10*M2010*('6_기대효과'!$K$7/'d_고정'!$B$9))*(1-O2010)</f>
        <v/>
      </c>
      <c r="W2010">
        <f>(S2010*I2010+R2010*MAX(K2010-'d_고정'!$B$10*M2010*('6_기대효과'!$K$7/'d_고정'!$B$9),0)*N2010)*(1-O2010)</f>
        <v/>
      </c>
      <c r="X2010">
        <f>U2010+V2010</f>
        <v/>
      </c>
      <c r="Y2010">
        <f>U2010/('d_고정'!$B$5*'6_기대효과'!$H$7/8)/'d_고정'!$B$6</f>
        <v/>
      </c>
      <c r="Z2010">
        <f>U2010/('d_고정'!$B$8*'6_기대효과'!$H$7/8)</f>
        <v/>
      </c>
    </row>
    <row r="2011">
      <c r="A2011">
        <f>RAND()</f>
        <v/>
      </c>
      <c r="B2011">
        <f>IF('d_시나리오'!$J$2='d_시나리오'!$H$2,'d_시나리오'!$I$2,IF(A2011&lt;('d_시나리오'!$I$2-'d_시나리오'!$H$2)/('d_시나리오'!$J$2-'d_시나리오'!$H$2),'d_시나리오'!$H$2+SQRT(A2011*('d_시나리오'!$J$2-'d_시나리오'!$H$2)*('d_시나리오'!$I$2-'d_시나리오'!$H$2)),'d_시나리오'!$J$2-SQRT((1-A2011)*('d_시나리오'!$J$2-'d_시나리오'!$H$2)*('d_시나리오'!$J$2-'d_시나리오'!$I$2))))</f>
        <v/>
      </c>
      <c r="C2011">
        <f>BETAINV(RAND(),2,6)</f>
        <v/>
      </c>
      <c r="D2011">
        <f>INDEX('d_분포'!$A$2:$A$28,RANDBETWEEN(1,27))</f>
        <v/>
      </c>
      <c r="E2011">
        <f>INDEX('d_분포'!$C$2:$C$5,RANDBETWEEN(1,4))*(0.9+0.2*RAND())</f>
        <v/>
      </c>
      <c r="F2011">
        <f>RAND()</f>
        <v/>
      </c>
      <c r="G2011">
        <f>IF('d_시나리오'!$J$3='d_시나리오'!$H$3,'d_시나리오'!$I$3,IF(F2011&lt;('d_시나리오'!$I$3-'d_시나리오'!$H$3)/('d_시나리오'!$J$3-'d_시나리오'!$H$3),'d_시나리오'!$H$3+SQRT(F2011*('d_시나리오'!$J$3-'d_시나리오'!$H$3)*('d_시나리오'!$I$3-'d_시나리오'!$H$3)),'d_시나리오'!$J$3-SQRT((1-F2011)*('d_시나리오'!$J$3-'d_시나리오'!$H$3)*('d_시나리오'!$J$3-'d_시나리오'!$I$3))))</f>
        <v/>
      </c>
      <c r="H2011">
        <f>RAND()</f>
        <v/>
      </c>
      <c r="I2011">
        <f>IF('d_시나리오'!$J$4='d_시나리오'!$H$4,'d_시나리오'!$I$4,IF(H2011&lt;('d_시나리오'!$I$4-'d_시나리오'!$H$4)/('d_시나리오'!$J$4-'d_시나리오'!$H$4),'d_시나리오'!$H$4+SQRT(H2011*('d_시나리오'!$J$4-'d_시나리오'!$H$4)*('d_시나리오'!$I$4-'d_시나리오'!$H$4)),'d_시나리오'!$J$4-SQRT((1-H2011)*('d_시나리오'!$J$4-'d_시나리오'!$H$4)*('d_시나리오'!$J$4-'d_시나리오'!$I$4))))</f>
        <v/>
      </c>
      <c r="J2011">
        <f>RAND()</f>
        <v/>
      </c>
      <c r="K2011">
        <f>IF('d_시나리오'!$J$5='d_시나리오'!$H$5,'d_시나리오'!$I$5,IF(J2011&lt;('d_시나리오'!$I$5-'d_시나리오'!$H$5)/('d_시나리오'!$J$5-'d_시나리오'!$H$5),'d_시나리오'!$H$5+SQRT(J2011*('d_시나리오'!$J$5-'d_시나리오'!$H$5)*('d_시나리오'!$I$5-'d_시나리오'!$H$5)),'d_시나리오'!$J$5-SQRT((1-J2011)*('d_시나리오'!$J$5-'d_시나리오'!$H$5)*('d_시나리오'!$J$5-'d_시나리오'!$I$5))))</f>
        <v/>
      </c>
      <c r="L2011">
        <f>RAND()</f>
        <v/>
      </c>
      <c r="M2011">
        <f>IF('d_시나리오'!$J$6='d_시나리오'!$H$6,'d_시나리오'!$I$6,IF(L2011&lt;('d_시나리오'!$I$6-'d_시나리오'!$H$6)/('d_시나리오'!$J$6-'d_시나리오'!$H$6),'d_시나리오'!$H$6+SQRT(L2011*('d_시나리오'!$J$6-'d_시나리오'!$H$6)*('d_시나리오'!$I$6-'d_시나리오'!$H$6)),'d_시나리오'!$J$6-SQRT((1-L2011)*('d_시나리오'!$J$6-'d_시나리오'!$H$6)*('d_시나리오'!$J$6-'d_시나리오'!$I$6))))</f>
        <v/>
      </c>
      <c r="N2011">
        <f>INDEX('d_분포'!$B$2:$B$57,RANDBETWEEN(1,56))</f>
        <v/>
      </c>
      <c r="O2011">
        <f>BETAINV(RAND(),5,5)</f>
        <v/>
      </c>
      <c r="P2011">
        <f>'d_고정'!$B$1*'6_기대효과'!$H$7*('d_시나리오'!$I$7/'d_고정'!$B$2)*B2011</f>
        <v/>
      </c>
      <c r="Q2011">
        <f>P2011*C2011</f>
        <v/>
      </c>
      <c r="R2011">
        <f>P2011*E2011</f>
        <v/>
      </c>
      <c r="S2011">
        <f>R2011*G2011</f>
        <v/>
      </c>
      <c r="T2011">
        <f>Q2011+S2011</f>
        <v/>
      </c>
      <c r="U2011">
        <f>(Q2011*D2011+S2011*I2011)*(1-O2011)</f>
        <v/>
      </c>
      <c r="V2011">
        <f>(R2011*K2011*N2011+'d_고정'!$B$3*('6_기대효과'!$H$7/8)*N2011*'d_고정'!$B$10*M2011*('6_기대효과'!$K$7/'d_고정'!$B$9))*(1-O2011)</f>
        <v/>
      </c>
      <c r="W2011">
        <f>(S2011*I2011+R2011*MAX(K2011-'d_고정'!$B$10*M2011*('6_기대효과'!$K$7/'d_고정'!$B$9),0)*N2011)*(1-O2011)</f>
        <v/>
      </c>
      <c r="X2011">
        <f>U2011+V2011</f>
        <v/>
      </c>
      <c r="Y2011">
        <f>U2011/('d_고정'!$B$5*'6_기대효과'!$H$7/8)/'d_고정'!$B$6</f>
        <v/>
      </c>
      <c r="Z2011">
        <f>U2011/('d_고정'!$B$8*'6_기대효과'!$H$7/8)</f>
        <v/>
      </c>
    </row>
    <row r="2012">
      <c r="A2012">
        <f>RAND()</f>
        <v/>
      </c>
      <c r="B2012">
        <f>IF('d_시나리오'!$J$2='d_시나리오'!$H$2,'d_시나리오'!$I$2,IF(A2012&lt;('d_시나리오'!$I$2-'d_시나리오'!$H$2)/('d_시나리오'!$J$2-'d_시나리오'!$H$2),'d_시나리오'!$H$2+SQRT(A2012*('d_시나리오'!$J$2-'d_시나리오'!$H$2)*('d_시나리오'!$I$2-'d_시나리오'!$H$2)),'d_시나리오'!$J$2-SQRT((1-A2012)*('d_시나리오'!$J$2-'d_시나리오'!$H$2)*('d_시나리오'!$J$2-'d_시나리오'!$I$2))))</f>
        <v/>
      </c>
      <c r="C2012">
        <f>BETAINV(RAND(),2,6)</f>
        <v/>
      </c>
      <c r="D2012">
        <f>INDEX('d_분포'!$A$2:$A$28,RANDBETWEEN(1,27))</f>
        <v/>
      </c>
      <c r="E2012">
        <f>INDEX('d_분포'!$C$2:$C$5,RANDBETWEEN(1,4))*(0.9+0.2*RAND())</f>
        <v/>
      </c>
      <c r="F2012">
        <f>RAND()</f>
        <v/>
      </c>
      <c r="G2012">
        <f>IF('d_시나리오'!$J$3='d_시나리오'!$H$3,'d_시나리오'!$I$3,IF(F2012&lt;('d_시나리오'!$I$3-'d_시나리오'!$H$3)/('d_시나리오'!$J$3-'d_시나리오'!$H$3),'d_시나리오'!$H$3+SQRT(F2012*('d_시나리오'!$J$3-'d_시나리오'!$H$3)*('d_시나리오'!$I$3-'d_시나리오'!$H$3)),'d_시나리오'!$J$3-SQRT((1-F2012)*('d_시나리오'!$J$3-'d_시나리오'!$H$3)*('d_시나리오'!$J$3-'d_시나리오'!$I$3))))</f>
        <v/>
      </c>
      <c r="H2012">
        <f>RAND()</f>
        <v/>
      </c>
      <c r="I2012">
        <f>IF('d_시나리오'!$J$4='d_시나리오'!$H$4,'d_시나리오'!$I$4,IF(H2012&lt;('d_시나리오'!$I$4-'d_시나리오'!$H$4)/('d_시나리오'!$J$4-'d_시나리오'!$H$4),'d_시나리오'!$H$4+SQRT(H2012*('d_시나리오'!$J$4-'d_시나리오'!$H$4)*('d_시나리오'!$I$4-'d_시나리오'!$H$4)),'d_시나리오'!$J$4-SQRT((1-H2012)*('d_시나리오'!$J$4-'d_시나리오'!$H$4)*('d_시나리오'!$J$4-'d_시나리오'!$I$4))))</f>
        <v/>
      </c>
      <c r="J2012">
        <f>RAND()</f>
        <v/>
      </c>
      <c r="K2012">
        <f>IF('d_시나리오'!$J$5='d_시나리오'!$H$5,'d_시나리오'!$I$5,IF(J2012&lt;('d_시나리오'!$I$5-'d_시나리오'!$H$5)/('d_시나리오'!$J$5-'d_시나리오'!$H$5),'d_시나리오'!$H$5+SQRT(J2012*('d_시나리오'!$J$5-'d_시나리오'!$H$5)*('d_시나리오'!$I$5-'d_시나리오'!$H$5)),'d_시나리오'!$J$5-SQRT((1-J2012)*('d_시나리오'!$J$5-'d_시나리오'!$H$5)*('d_시나리오'!$J$5-'d_시나리오'!$I$5))))</f>
        <v/>
      </c>
      <c r="L2012">
        <f>RAND()</f>
        <v/>
      </c>
      <c r="M2012">
        <f>IF('d_시나리오'!$J$6='d_시나리오'!$H$6,'d_시나리오'!$I$6,IF(L2012&lt;('d_시나리오'!$I$6-'d_시나리오'!$H$6)/('d_시나리오'!$J$6-'d_시나리오'!$H$6),'d_시나리오'!$H$6+SQRT(L2012*('d_시나리오'!$J$6-'d_시나리오'!$H$6)*('d_시나리오'!$I$6-'d_시나리오'!$H$6)),'d_시나리오'!$J$6-SQRT((1-L2012)*('d_시나리오'!$J$6-'d_시나리오'!$H$6)*('d_시나리오'!$J$6-'d_시나리오'!$I$6))))</f>
        <v/>
      </c>
      <c r="N2012">
        <f>INDEX('d_분포'!$B$2:$B$57,RANDBETWEEN(1,56))</f>
        <v/>
      </c>
      <c r="O2012">
        <f>BETAINV(RAND(),5,5)</f>
        <v/>
      </c>
      <c r="P2012">
        <f>'d_고정'!$B$1*'6_기대효과'!$H$7*('d_시나리오'!$I$7/'d_고정'!$B$2)*B2012</f>
        <v/>
      </c>
      <c r="Q2012">
        <f>P2012*C2012</f>
        <v/>
      </c>
      <c r="R2012">
        <f>P2012*E2012</f>
        <v/>
      </c>
      <c r="S2012">
        <f>R2012*G2012</f>
        <v/>
      </c>
      <c r="T2012">
        <f>Q2012+S2012</f>
        <v/>
      </c>
      <c r="U2012">
        <f>(Q2012*D2012+S2012*I2012)*(1-O2012)</f>
        <v/>
      </c>
      <c r="V2012">
        <f>(R2012*K2012*N2012+'d_고정'!$B$3*('6_기대효과'!$H$7/8)*N2012*'d_고정'!$B$10*M2012*('6_기대효과'!$K$7/'d_고정'!$B$9))*(1-O2012)</f>
        <v/>
      </c>
      <c r="W2012">
        <f>(S2012*I2012+R2012*MAX(K2012-'d_고정'!$B$10*M2012*('6_기대효과'!$K$7/'d_고정'!$B$9),0)*N2012)*(1-O2012)</f>
        <v/>
      </c>
      <c r="X2012">
        <f>U2012+V2012</f>
        <v/>
      </c>
      <c r="Y2012">
        <f>U2012/('d_고정'!$B$5*'6_기대효과'!$H$7/8)/'d_고정'!$B$6</f>
        <v/>
      </c>
      <c r="Z2012">
        <f>U2012/('d_고정'!$B$8*'6_기대효과'!$H$7/8)</f>
        <v/>
      </c>
    </row>
    <row r="2013">
      <c r="A2013">
        <f>RAND()</f>
        <v/>
      </c>
      <c r="B2013">
        <f>IF('d_시나리오'!$J$2='d_시나리오'!$H$2,'d_시나리오'!$I$2,IF(A2013&lt;('d_시나리오'!$I$2-'d_시나리오'!$H$2)/('d_시나리오'!$J$2-'d_시나리오'!$H$2),'d_시나리오'!$H$2+SQRT(A2013*('d_시나리오'!$J$2-'d_시나리오'!$H$2)*('d_시나리오'!$I$2-'d_시나리오'!$H$2)),'d_시나리오'!$J$2-SQRT((1-A2013)*('d_시나리오'!$J$2-'d_시나리오'!$H$2)*('d_시나리오'!$J$2-'d_시나리오'!$I$2))))</f>
        <v/>
      </c>
      <c r="C2013">
        <f>BETAINV(RAND(),2,6)</f>
        <v/>
      </c>
      <c r="D2013">
        <f>INDEX('d_분포'!$A$2:$A$28,RANDBETWEEN(1,27))</f>
        <v/>
      </c>
      <c r="E2013">
        <f>INDEX('d_분포'!$C$2:$C$5,RANDBETWEEN(1,4))*(0.9+0.2*RAND())</f>
        <v/>
      </c>
      <c r="F2013">
        <f>RAND()</f>
        <v/>
      </c>
      <c r="G2013">
        <f>IF('d_시나리오'!$J$3='d_시나리오'!$H$3,'d_시나리오'!$I$3,IF(F2013&lt;('d_시나리오'!$I$3-'d_시나리오'!$H$3)/('d_시나리오'!$J$3-'d_시나리오'!$H$3),'d_시나리오'!$H$3+SQRT(F2013*('d_시나리오'!$J$3-'d_시나리오'!$H$3)*('d_시나리오'!$I$3-'d_시나리오'!$H$3)),'d_시나리오'!$J$3-SQRT((1-F2013)*('d_시나리오'!$J$3-'d_시나리오'!$H$3)*('d_시나리오'!$J$3-'d_시나리오'!$I$3))))</f>
        <v/>
      </c>
      <c r="H2013">
        <f>RAND()</f>
        <v/>
      </c>
      <c r="I2013">
        <f>IF('d_시나리오'!$J$4='d_시나리오'!$H$4,'d_시나리오'!$I$4,IF(H2013&lt;('d_시나리오'!$I$4-'d_시나리오'!$H$4)/('d_시나리오'!$J$4-'d_시나리오'!$H$4),'d_시나리오'!$H$4+SQRT(H2013*('d_시나리오'!$J$4-'d_시나리오'!$H$4)*('d_시나리오'!$I$4-'d_시나리오'!$H$4)),'d_시나리오'!$J$4-SQRT((1-H2013)*('d_시나리오'!$J$4-'d_시나리오'!$H$4)*('d_시나리오'!$J$4-'d_시나리오'!$I$4))))</f>
        <v/>
      </c>
      <c r="J2013">
        <f>RAND()</f>
        <v/>
      </c>
      <c r="K2013">
        <f>IF('d_시나리오'!$J$5='d_시나리오'!$H$5,'d_시나리오'!$I$5,IF(J2013&lt;('d_시나리오'!$I$5-'d_시나리오'!$H$5)/('d_시나리오'!$J$5-'d_시나리오'!$H$5),'d_시나리오'!$H$5+SQRT(J2013*('d_시나리오'!$J$5-'d_시나리오'!$H$5)*('d_시나리오'!$I$5-'d_시나리오'!$H$5)),'d_시나리오'!$J$5-SQRT((1-J2013)*('d_시나리오'!$J$5-'d_시나리오'!$H$5)*('d_시나리오'!$J$5-'d_시나리오'!$I$5))))</f>
        <v/>
      </c>
      <c r="L2013">
        <f>RAND()</f>
        <v/>
      </c>
      <c r="M2013">
        <f>IF('d_시나리오'!$J$6='d_시나리오'!$H$6,'d_시나리오'!$I$6,IF(L2013&lt;('d_시나리오'!$I$6-'d_시나리오'!$H$6)/('d_시나리오'!$J$6-'d_시나리오'!$H$6),'d_시나리오'!$H$6+SQRT(L2013*('d_시나리오'!$J$6-'d_시나리오'!$H$6)*('d_시나리오'!$I$6-'d_시나리오'!$H$6)),'d_시나리오'!$J$6-SQRT((1-L2013)*('d_시나리오'!$J$6-'d_시나리오'!$H$6)*('d_시나리오'!$J$6-'d_시나리오'!$I$6))))</f>
        <v/>
      </c>
      <c r="N2013">
        <f>INDEX('d_분포'!$B$2:$B$57,RANDBETWEEN(1,56))</f>
        <v/>
      </c>
      <c r="O2013">
        <f>BETAINV(RAND(),5,5)</f>
        <v/>
      </c>
      <c r="P2013">
        <f>'d_고정'!$B$1*'6_기대효과'!$H$7*('d_시나리오'!$I$7/'d_고정'!$B$2)*B2013</f>
        <v/>
      </c>
      <c r="Q2013">
        <f>P2013*C2013</f>
        <v/>
      </c>
      <c r="R2013">
        <f>P2013*E2013</f>
        <v/>
      </c>
      <c r="S2013">
        <f>R2013*G2013</f>
        <v/>
      </c>
      <c r="T2013">
        <f>Q2013+S2013</f>
        <v/>
      </c>
      <c r="U2013">
        <f>(Q2013*D2013+S2013*I2013)*(1-O2013)</f>
        <v/>
      </c>
      <c r="V2013">
        <f>(R2013*K2013*N2013+'d_고정'!$B$3*('6_기대효과'!$H$7/8)*N2013*'d_고정'!$B$10*M2013*('6_기대효과'!$K$7/'d_고정'!$B$9))*(1-O2013)</f>
        <v/>
      </c>
      <c r="W2013">
        <f>(S2013*I2013+R2013*MAX(K2013-'d_고정'!$B$10*M2013*('6_기대효과'!$K$7/'d_고정'!$B$9),0)*N2013)*(1-O2013)</f>
        <v/>
      </c>
      <c r="X2013">
        <f>U2013+V2013</f>
        <v/>
      </c>
      <c r="Y2013">
        <f>U2013/('d_고정'!$B$5*'6_기대효과'!$H$7/8)/'d_고정'!$B$6</f>
        <v/>
      </c>
      <c r="Z2013">
        <f>U2013/('d_고정'!$B$8*'6_기대효과'!$H$7/8)</f>
        <v/>
      </c>
    </row>
    <row r="2014">
      <c r="A2014">
        <f>RAND()</f>
        <v/>
      </c>
      <c r="B2014">
        <f>IF('d_시나리오'!$J$2='d_시나리오'!$H$2,'d_시나리오'!$I$2,IF(A2014&lt;('d_시나리오'!$I$2-'d_시나리오'!$H$2)/('d_시나리오'!$J$2-'d_시나리오'!$H$2),'d_시나리오'!$H$2+SQRT(A2014*('d_시나리오'!$J$2-'d_시나리오'!$H$2)*('d_시나리오'!$I$2-'d_시나리오'!$H$2)),'d_시나리오'!$J$2-SQRT((1-A2014)*('d_시나리오'!$J$2-'d_시나리오'!$H$2)*('d_시나리오'!$J$2-'d_시나리오'!$I$2))))</f>
        <v/>
      </c>
      <c r="C2014">
        <f>BETAINV(RAND(),2,6)</f>
        <v/>
      </c>
      <c r="D2014">
        <f>INDEX('d_분포'!$A$2:$A$28,RANDBETWEEN(1,27))</f>
        <v/>
      </c>
      <c r="E2014">
        <f>INDEX('d_분포'!$C$2:$C$5,RANDBETWEEN(1,4))*(0.9+0.2*RAND())</f>
        <v/>
      </c>
      <c r="F2014">
        <f>RAND()</f>
        <v/>
      </c>
      <c r="G2014">
        <f>IF('d_시나리오'!$J$3='d_시나리오'!$H$3,'d_시나리오'!$I$3,IF(F2014&lt;('d_시나리오'!$I$3-'d_시나리오'!$H$3)/('d_시나리오'!$J$3-'d_시나리오'!$H$3),'d_시나리오'!$H$3+SQRT(F2014*('d_시나리오'!$J$3-'d_시나리오'!$H$3)*('d_시나리오'!$I$3-'d_시나리오'!$H$3)),'d_시나리오'!$J$3-SQRT((1-F2014)*('d_시나리오'!$J$3-'d_시나리오'!$H$3)*('d_시나리오'!$J$3-'d_시나리오'!$I$3))))</f>
        <v/>
      </c>
      <c r="H2014">
        <f>RAND()</f>
        <v/>
      </c>
      <c r="I2014">
        <f>IF('d_시나리오'!$J$4='d_시나리오'!$H$4,'d_시나리오'!$I$4,IF(H2014&lt;('d_시나리오'!$I$4-'d_시나리오'!$H$4)/('d_시나리오'!$J$4-'d_시나리오'!$H$4),'d_시나리오'!$H$4+SQRT(H2014*('d_시나리오'!$J$4-'d_시나리오'!$H$4)*('d_시나리오'!$I$4-'d_시나리오'!$H$4)),'d_시나리오'!$J$4-SQRT((1-H2014)*('d_시나리오'!$J$4-'d_시나리오'!$H$4)*('d_시나리오'!$J$4-'d_시나리오'!$I$4))))</f>
        <v/>
      </c>
      <c r="J2014">
        <f>RAND()</f>
        <v/>
      </c>
      <c r="K2014">
        <f>IF('d_시나리오'!$J$5='d_시나리오'!$H$5,'d_시나리오'!$I$5,IF(J2014&lt;('d_시나리오'!$I$5-'d_시나리오'!$H$5)/('d_시나리오'!$J$5-'d_시나리오'!$H$5),'d_시나리오'!$H$5+SQRT(J2014*('d_시나리오'!$J$5-'d_시나리오'!$H$5)*('d_시나리오'!$I$5-'d_시나리오'!$H$5)),'d_시나리오'!$J$5-SQRT((1-J2014)*('d_시나리오'!$J$5-'d_시나리오'!$H$5)*('d_시나리오'!$J$5-'d_시나리오'!$I$5))))</f>
        <v/>
      </c>
      <c r="L2014">
        <f>RAND()</f>
        <v/>
      </c>
      <c r="M2014">
        <f>IF('d_시나리오'!$J$6='d_시나리오'!$H$6,'d_시나리오'!$I$6,IF(L2014&lt;('d_시나리오'!$I$6-'d_시나리오'!$H$6)/('d_시나리오'!$J$6-'d_시나리오'!$H$6),'d_시나리오'!$H$6+SQRT(L2014*('d_시나리오'!$J$6-'d_시나리오'!$H$6)*('d_시나리오'!$I$6-'d_시나리오'!$H$6)),'d_시나리오'!$J$6-SQRT((1-L2014)*('d_시나리오'!$J$6-'d_시나리오'!$H$6)*('d_시나리오'!$J$6-'d_시나리오'!$I$6))))</f>
        <v/>
      </c>
      <c r="N2014">
        <f>INDEX('d_분포'!$B$2:$B$57,RANDBETWEEN(1,56))</f>
        <v/>
      </c>
      <c r="O2014">
        <f>BETAINV(RAND(),5,5)</f>
        <v/>
      </c>
      <c r="P2014">
        <f>'d_고정'!$B$1*'6_기대효과'!$H$7*('d_시나리오'!$I$7/'d_고정'!$B$2)*B2014</f>
        <v/>
      </c>
      <c r="Q2014">
        <f>P2014*C2014</f>
        <v/>
      </c>
      <c r="R2014">
        <f>P2014*E2014</f>
        <v/>
      </c>
      <c r="S2014">
        <f>R2014*G2014</f>
        <v/>
      </c>
      <c r="T2014">
        <f>Q2014+S2014</f>
        <v/>
      </c>
      <c r="U2014">
        <f>(Q2014*D2014+S2014*I2014)*(1-O2014)</f>
        <v/>
      </c>
      <c r="V2014">
        <f>(R2014*K2014*N2014+'d_고정'!$B$3*('6_기대효과'!$H$7/8)*N2014*'d_고정'!$B$10*M2014*('6_기대효과'!$K$7/'d_고정'!$B$9))*(1-O2014)</f>
        <v/>
      </c>
      <c r="W2014">
        <f>(S2014*I2014+R2014*MAX(K2014-'d_고정'!$B$10*M2014*('6_기대효과'!$K$7/'d_고정'!$B$9),0)*N2014)*(1-O2014)</f>
        <v/>
      </c>
      <c r="X2014">
        <f>U2014+V2014</f>
        <v/>
      </c>
      <c r="Y2014">
        <f>U2014/('d_고정'!$B$5*'6_기대효과'!$H$7/8)/'d_고정'!$B$6</f>
        <v/>
      </c>
      <c r="Z2014">
        <f>U2014/('d_고정'!$B$8*'6_기대효과'!$H$7/8)</f>
        <v/>
      </c>
    </row>
    <row r="2015">
      <c r="A2015">
        <f>RAND()</f>
        <v/>
      </c>
      <c r="B2015">
        <f>IF('d_시나리오'!$J$2='d_시나리오'!$H$2,'d_시나리오'!$I$2,IF(A2015&lt;('d_시나리오'!$I$2-'d_시나리오'!$H$2)/('d_시나리오'!$J$2-'d_시나리오'!$H$2),'d_시나리오'!$H$2+SQRT(A2015*('d_시나리오'!$J$2-'d_시나리오'!$H$2)*('d_시나리오'!$I$2-'d_시나리오'!$H$2)),'d_시나리오'!$J$2-SQRT((1-A2015)*('d_시나리오'!$J$2-'d_시나리오'!$H$2)*('d_시나리오'!$J$2-'d_시나리오'!$I$2))))</f>
        <v/>
      </c>
      <c r="C2015">
        <f>BETAINV(RAND(),2,6)</f>
        <v/>
      </c>
      <c r="D2015">
        <f>INDEX('d_분포'!$A$2:$A$28,RANDBETWEEN(1,27))</f>
        <v/>
      </c>
      <c r="E2015">
        <f>INDEX('d_분포'!$C$2:$C$5,RANDBETWEEN(1,4))*(0.9+0.2*RAND())</f>
        <v/>
      </c>
      <c r="F2015">
        <f>RAND()</f>
        <v/>
      </c>
      <c r="G2015">
        <f>IF('d_시나리오'!$J$3='d_시나리오'!$H$3,'d_시나리오'!$I$3,IF(F2015&lt;('d_시나리오'!$I$3-'d_시나리오'!$H$3)/('d_시나리오'!$J$3-'d_시나리오'!$H$3),'d_시나리오'!$H$3+SQRT(F2015*('d_시나리오'!$J$3-'d_시나리오'!$H$3)*('d_시나리오'!$I$3-'d_시나리오'!$H$3)),'d_시나리오'!$J$3-SQRT((1-F2015)*('d_시나리오'!$J$3-'d_시나리오'!$H$3)*('d_시나리오'!$J$3-'d_시나리오'!$I$3))))</f>
        <v/>
      </c>
      <c r="H2015">
        <f>RAND()</f>
        <v/>
      </c>
      <c r="I2015">
        <f>IF('d_시나리오'!$J$4='d_시나리오'!$H$4,'d_시나리오'!$I$4,IF(H2015&lt;('d_시나리오'!$I$4-'d_시나리오'!$H$4)/('d_시나리오'!$J$4-'d_시나리오'!$H$4),'d_시나리오'!$H$4+SQRT(H2015*('d_시나리오'!$J$4-'d_시나리오'!$H$4)*('d_시나리오'!$I$4-'d_시나리오'!$H$4)),'d_시나리오'!$J$4-SQRT((1-H2015)*('d_시나리오'!$J$4-'d_시나리오'!$H$4)*('d_시나리오'!$J$4-'d_시나리오'!$I$4))))</f>
        <v/>
      </c>
      <c r="J2015">
        <f>RAND()</f>
        <v/>
      </c>
      <c r="K2015">
        <f>IF('d_시나리오'!$J$5='d_시나리오'!$H$5,'d_시나리오'!$I$5,IF(J2015&lt;('d_시나리오'!$I$5-'d_시나리오'!$H$5)/('d_시나리오'!$J$5-'d_시나리오'!$H$5),'d_시나리오'!$H$5+SQRT(J2015*('d_시나리오'!$J$5-'d_시나리오'!$H$5)*('d_시나리오'!$I$5-'d_시나리오'!$H$5)),'d_시나리오'!$J$5-SQRT((1-J2015)*('d_시나리오'!$J$5-'d_시나리오'!$H$5)*('d_시나리오'!$J$5-'d_시나리오'!$I$5))))</f>
        <v/>
      </c>
      <c r="L2015">
        <f>RAND()</f>
        <v/>
      </c>
      <c r="M2015">
        <f>IF('d_시나리오'!$J$6='d_시나리오'!$H$6,'d_시나리오'!$I$6,IF(L2015&lt;('d_시나리오'!$I$6-'d_시나리오'!$H$6)/('d_시나리오'!$J$6-'d_시나리오'!$H$6),'d_시나리오'!$H$6+SQRT(L2015*('d_시나리오'!$J$6-'d_시나리오'!$H$6)*('d_시나리오'!$I$6-'d_시나리오'!$H$6)),'d_시나리오'!$J$6-SQRT((1-L2015)*('d_시나리오'!$J$6-'d_시나리오'!$H$6)*('d_시나리오'!$J$6-'d_시나리오'!$I$6))))</f>
        <v/>
      </c>
      <c r="N2015">
        <f>INDEX('d_분포'!$B$2:$B$57,RANDBETWEEN(1,56))</f>
        <v/>
      </c>
      <c r="O2015">
        <f>BETAINV(RAND(),5,5)</f>
        <v/>
      </c>
      <c r="P2015">
        <f>'d_고정'!$B$1*'6_기대효과'!$H$7*('d_시나리오'!$I$7/'d_고정'!$B$2)*B2015</f>
        <v/>
      </c>
      <c r="Q2015">
        <f>P2015*C2015</f>
        <v/>
      </c>
      <c r="R2015">
        <f>P2015*E2015</f>
        <v/>
      </c>
      <c r="S2015">
        <f>R2015*G2015</f>
        <v/>
      </c>
      <c r="T2015">
        <f>Q2015+S2015</f>
        <v/>
      </c>
      <c r="U2015">
        <f>(Q2015*D2015+S2015*I2015)*(1-O2015)</f>
        <v/>
      </c>
      <c r="V2015">
        <f>(R2015*K2015*N2015+'d_고정'!$B$3*('6_기대효과'!$H$7/8)*N2015*'d_고정'!$B$10*M2015*('6_기대효과'!$K$7/'d_고정'!$B$9))*(1-O2015)</f>
        <v/>
      </c>
      <c r="W2015">
        <f>(S2015*I2015+R2015*MAX(K2015-'d_고정'!$B$10*M2015*('6_기대효과'!$K$7/'d_고정'!$B$9),0)*N2015)*(1-O2015)</f>
        <v/>
      </c>
      <c r="X2015">
        <f>U2015+V2015</f>
        <v/>
      </c>
      <c r="Y2015">
        <f>U2015/('d_고정'!$B$5*'6_기대효과'!$H$7/8)/'d_고정'!$B$6</f>
        <v/>
      </c>
      <c r="Z2015">
        <f>U2015/('d_고정'!$B$8*'6_기대효과'!$H$7/8)</f>
        <v/>
      </c>
    </row>
    <row r="2016">
      <c r="A2016">
        <f>RAND()</f>
        <v/>
      </c>
      <c r="B2016">
        <f>IF('d_시나리오'!$J$2='d_시나리오'!$H$2,'d_시나리오'!$I$2,IF(A2016&lt;('d_시나리오'!$I$2-'d_시나리오'!$H$2)/('d_시나리오'!$J$2-'d_시나리오'!$H$2),'d_시나리오'!$H$2+SQRT(A2016*('d_시나리오'!$J$2-'d_시나리오'!$H$2)*('d_시나리오'!$I$2-'d_시나리오'!$H$2)),'d_시나리오'!$J$2-SQRT((1-A2016)*('d_시나리오'!$J$2-'d_시나리오'!$H$2)*('d_시나리오'!$J$2-'d_시나리오'!$I$2))))</f>
        <v/>
      </c>
      <c r="C2016">
        <f>BETAINV(RAND(),2,6)</f>
        <v/>
      </c>
      <c r="D2016">
        <f>INDEX('d_분포'!$A$2:$A$28,RANDBETWEEN(1,27))</f>
        <v/>
      </c>
      <c r="E2016">
        <f>INDEX('d_분포'!$C$2:$C$5,RANDBETWEEN(1,4))*(0.9+0.2*RAND())</f>
        <v/>
      </c>
      <c r="F2016">
        <f>RAND()</f>
        <v/>
      </c>
      <c r="G2016">
        <f>IF('d_시나리오'!$J$3='d_시나리오'!$H$3,'d_시나리오'!$I$3,IF(F2016&lt;('d_시나리오'!$I$3-'d_시나리오'!$H$3)/('d_시나리오'!$J$3-'d_시나리오'!$H$3),'d_시나리오'!$H$3+SQRT(F2016*('d_시나리오'!$J$3-'d_시나리오'!$H$3)*('d_시나리오'!$I$3-'d_시나리오'!$H$3)),'d_시나리오'!$J$3-SQRT((1-F2016)*('d_시나리오'!$J$3-'d_시나리오'!$H$3)*('d_시나리오'!$J$3-'d_시나리오'!$I$3))))</f>
        <v/>
      </c>
      <c r="H2016">
        <f>RAND()</f>
        <v/>
      </c>
      <c r="I2016">
        <f>IF('d_시나리오'!$J$4='d_시나리오'!$H$4,'d_시나리오'!$I$4,IF(H2016&lt;('d_시나리오'!$I$4-'d_시나리오'!$H$4)/('d_시나리오'!$J$4-'d_시나리오'!$H$4),'d_시나리오'!$H$4+SQRT(H2016*('d_시나리오'!$J$4-'d_시나리오'!$H$4)*('d_시나리오'!$I$4-'d_시나리오'!$H$4)),'d_시나리오'!$J$4-SQRT((1-H2016)*('d_시나리오'!$J$4-'d_시나리오'!$H$4)*('d_시나리오'!$J$4-'d_시나리오'!$I$4))))</f>
        <v/>
      </c>
      <c r="J2016">
        <f>RAND()</f>
        <v/>
      </c>
      <c r="K2016">
        <f>IF('d_시나리오'!$J$5='d_시나리오'!$H$5,'d_시나리오'!$I$5,IF(J2016&lt;('d_시나리오'!$I$5-'d_시나리오'!$H$5)/('d_시나리오'!$J$5-'d_시나리오'!$H$5),'d_시나리오'!$H$5+SQRT(J2016*('d_시나리오'!$J$5-'d_시나리오'!$H$5)*('d_시나리오'!$I$5-'d_시나리오'!$H$5)),'d_시나리오'!$J$5-SQRT((1-J2016)*('d_시나리오'!$J$5-'d_시나리오'!$H$5)*('d_시나리오'!$J$5-'d_시나리오'!$I$5))))</f>
        <v/>
      </c>
      <c r="L2016">
        <f>RAND()</f>
        <v/>
      </c>
      <c r="M2016">
        <f>IF('d_시나리오'!$J$6='d_시나리오'!$H$6,'d_시나리오'!$I$6,IF(L2016&lt;('d_시나리오'!$I$6-'d_시나리오'!$H$6)/('d_시나리오'!$J$6-'d_시나리오'!$H$6),'d_시나리오'!$H$6+SQRT(L2016*('d_시나리오'!$J$6-'d_시나리오'!$H$6)*('d_시나리오'!$I$6-'d_시나리오'!$H$6)),'d_시나리오'!$J$6-SQRT((1-L2016)*('d_시나리오'!$J$6-'d_시나리오'!$H$6)*('d_시나리오'!$J$6-'d_시나리오'!$I$6))))</f>
        <v/>
      </c>
      <c r="N2016">
        <f>INDEX('d_분포'!$B$2:$B$57,RANDBETWEEN(1,56))</f>
        <v/>
      </c>
      <c r="O2016">
        <f>BETAINV(RAND(),5,5)</f>
        <v/>
      </c>
      <c r="P2016">
        <f>'d_고정'!$B$1*'6_기대효과'!$H$7*('d_시나리오'!$I$7/'d_고정'!$B$2)*B2016</f>
        <v/>
      </c>
      <c r="Q2016">
        <f>P2016*C2016</f>
        <v/>
      </c>
      <c r="R2016">
        <f>P2016*E2016</f>
        <v/>
      </c>
      <c r="S2016">
        <f>R2016*G2016</f>
        <v/>
      </c>
      <c r="T2016">
        <f>Q2016+S2016</f>
        <v/>
      </c>
      <c r="U2016">
        <f>(Q2016*D2016+S2016*I2016)*(1-O2016)</f>
        <v/>
      </c>
      <c r="V2016">
        <f>(R2016*K2016*N2016+'d_고정'!$B$3*('6_기대효과'!$H$7/8)*N2016*'d_고정'!$B$10*M2016*('6_기대효과'!$K$7/'d_고정'!$B$9))*(1-O2016)</f>
        <v/>
      </c>
      <c r="W2016">
        <f>(S2016*I2016+R2016*MAX(K2016-'d_고정'!$B$10*M2016*('6_기대효과'!$K$7/'d_고정'!$B$9),0)*N2016)*(1-O2016)</f>
        <v/>
      </c>
      <c r="X2016">
        <f>U2016+V2016</f>
        <v/>
      </c>
      <c r="Y2016">
        <f>U2016/('d_고정'!$B$5*'6_기대효과'!$H$7/8)/'d_고정'!$B$6</f>
        <v/>
      </c>
      <c r="Z2016">
        <f>U2016/('d_고정'!$B$8*'6_기대효과'!$H$7/8)</f>
        <v/>
      </c>
    </row>
    <row r="2017">
      <c r="A2017">
        <f>RAND()</f>
        <v/>
      </c>
      <c r="B2017">
        <f>IF('d_시나리오'!$J$2='d_시나리오'!$H$2,'d_시나리오'!$I$2,IF(A2017&lt;('d_시나리오'!$I$2-'d_시나리오'!$H$2)/('d_시나리오'!$J$2-'d_시나리오'!$H$2),'d_시나리오'!$H$2+SQRT(A2017*('d_시나리오'!$J$2-'d_시나리오'!$H$2)*('d_시나리오'!$I$2-'d_시나리오'!$H$2)),'d_시나리오'!$J$2-SQRT((1-A2017)*('d_시나리오'!$J$2-'d_시나리오'!$H$2)*('d_시나리오'!$J$2-'d_시나리오'!$I$2))))</f>
        <v/>
      </c>
      <c r="C2017">
        <f>BETAINV(RAND(),2,6)</f>
        <v/>
      </c>
      <c r="D2017">
        <f>INDEX('d_분포'!$A$2:$A$28,RANDBETWEEN(1,27))</f>
        <v/>
      </c>
      <c r="E2017">
        <f>INDEX('d_분포'!$C$2:$C$5,RANDBETWEEN(1,4))*(0.9+0.2*RAND())</f>
        <v/>
      </c>
      <c r="F2017">
        <f>RAND()</f>
        <v/>
      </c>
      <c r="G2017">
        <f>IF('d_시나리오'!$J$3='d_시나리오'!$H$3,'d_시나리오'!$I$3,IF(F2017&lt;('d_시나리오'!$I$3-'d_시나리오'!$H$3)/('d_시나리오'!$J$3-'d_시나리오'!$H$3),'d_시나리오'!$H$3+SQRT(F2017*('d_시나리오'!$J$3-'d_시나리오'!$H$3)*('d_시나리오'!$I$3-'d_시나리오'!$H$3)),'d_시나리오'!$J$3-SQRT((1-F2017)*('d_시나리오'!$J$3-'d_시나리오'!$H$3)*('d_시나리오'!$J$3-'d_시나리오'!$I$3))))</f>
        <v/>
      </c>
      <c r="H2017">
        <f>RAND()</f>
        <v/>
      </c>
      <c r="I2017">
        <f>IF('d_시나리오'!$J$4='d_시나리오'!$H$4,'d_시나리오'!$I$4,IF(H2017&lt;('d_시나리오'!$I$4-'d_시나리오'!$H$4)/('d_시나리오'!$J$4-'d_시나리오'!$H$4),'d_시나리오'!$H$4+SQRT(H2017*('d_시나리오'!$J$4-'d_시나리오'!$H$4)*('d_시나리오'!$I$4-'d_시나리오'!$H$4)),'d_시나리오'!$J$4-SQRT((1-H2017)*('d_시나리오'!$J$4-'d_시나리오'!$H$4)*('d_시나리오'!$J$4-'d_시나리오'!$I$4))))</f>
        <v/>
      </c>
      <c r="J2017">
        <f>RAND()</f>
        <v/>
      </c>
      <c r="K2017">
        <f>IF('d_시나리오'!$J$5='d_시나리오'!$H$5,'d_시나리오'!$I$5,IF(J2017&lt;('d_시나리오'!$I$5-'d_시나리오'!$H$5)/('d_시나리오'!$J$5-'d_시나리오'!$H$5),'d_시나리오'!$H$5+SQRT(J2017*('d_시나리오'!$J$5-'d_시나리오'!$H$5)*('d_시나리오'!$I$5-'d_시나리오'!$H$5)),'d_시나리오'!$J$5-SQRT((1-J2017)*('d_시나리오'!$J$5-'d_시나리오'!$H$5)*('d_시나리오'!$J$5-'d_시나리오'!$I$5))))</f>
        <v/>
      </c>
      <c r="L2017">
        <f>RAND()</f>
        <v/>
      </c>
      <c r="M2017">
        <f>IF('d_시나리오'!$J$6='d_시나리오'!$H$6,'d_시나리오'!$I$6,IF(L2017&lt;('d_시나리오'!$I$6-'d_시나리오'!$H$6)/('d_시나리오'!$J$6-'d_시나리오'!$H$6),'d_시나리오'!$H$6+SQRT(L2017*('d_시나리오'!$J$6-'d_시나리오'!$H$6)*('d_시나리오'!$I$6-'d_시나리오'!$H$6)),'d_시나리오'!$J$6-SQRT((1-L2017)*('d_시나리오'!$J$6-'d_시나리오'!$H$6)*('d_시나리오'!$J$6-'d_시나리오'!$I$6))))</f>
        <v/>
      </c>
      <c r="N2017">
        <f>INDEX('d_분포'!$B$2:$B$57,RANDBETWEEN(1,56))</f>
        <v/>
      </c>
      <c r="O2017">
        <f>BETAINV(RAND(),5,5)</f>
        <v/>
      </c>
      <c r="P2017">
        <f>'d_고정'!$B$1*'6_기대효과'!$H$7*('d_시나리오'!$I$7/'d_고정'!$B$2)*B2017</f>
        <v/>
      </c>
      <c r="Q2017">
        <f>P2017*C2017</f>
        <v/>
      </c>
      <c r="R2017">
        <f>P2017*E2017</f>
        <v/>
      </c>
      <c r="S2017">
        <f>R2017*G2017</f>
        <v/>
      </c>
      <c r="T2017">
        <f>Q2017+S2017</f>
        <v/>
      </c>
      <c r="U2017">
        <f>(Q2017*D2017+S2017*I2017)*(1-O2017)</f>
        <v/>
      </c>
      <c r="V2017">
        <f>(R2017*K2017*N2017+'d_고정'!$B$3*('6_기대효과'!$H$7/8)*N2017*'d_고정'!$B$10*M2017*('6_기대효과'!$K$7/'d_고정'!$B$9))*(1-O2017)</f>
        <v/>
      </c>
      <c r="W2017">
        <f>(S2017*I2017+R2017*MAX(K2017-'d_고정'!$B$10*M2017*('6_기대효과'!$K$7/'d_고정'!$B$9),0)*N2017)*(1-O2017)</f>
        <v/>
      </c>
      <c r="X2017">
        <f>U2017+V2017</f>
        <v/>
      </c>
      <c r="Y2017">
        <f>U2017/('d_고정'!$B$5*'6_기대효과'!$H$7/8)/'d_고정'!$B$6</f>
        <v/>
      </c>
      <c r="Z2017">
        <f>U2017/('d_고정'!$B$8*'6_기대효과'!$H$7/8)</f>
        <v/>
      </c>
    </row>
    <row r="2018">
      <c r="A2018">
        <f>RAND()</f>
        <v/>
      </c>
      <c r="B2018">
        <f>IF('d_시나리오'!$J$2='d_시나리오'!$H$2,'d_시나리오'!$I$2,IF(A2018&lt;('d_시나리오'!$I$2-'d_시나리오'!$H$2)/('d_시나리오'!$J$2-'d_시나리오'!$H$2),'d_시나리오'!$H$2+SQRT(A2018*('d_시나리오'!$J$2-'d_시나리오'!$H$2)*('d_시나리오'!$I$2-'d_시나리오'!$H$2)),'d_시나리오'!$J$2-SQRT((1-A2018)*('d_시나리오'!$J$2-'d_시나리오'!$H$2)*('d_시나리오'!$J$2-'d_시나리오'!$I$2))))</f>
        <v/>
      </c>
      <c r="C2018">
        <f>BETAINV(RAND(),2,6)</f>
        <v/>
      </c>
      <c r="D2018">
        <f>INDEX('d_분포'!$A$2:$A$28,RANDBETWEEN(1,27))</f>
        <v/>
      </c>
      <c r="E2018">
        <f>INDEX('d_분포'!$C$2:$C$5,RANDBETWEEN(1,4))*(0.9+0.2*RAND())</f>
        <v/>
      </c>
      <c r="F2018">
        <f>RAND()</f>
        <v/>
      </c>
      <c r="G2018">
        <f>IF('d_시나리오'!$J$3='d_시나리오'!$H$3,'d_시나리오'!$I$3,IF(F2018&lt;('d_시나리오'!$I$3-'d_시나리오'!$H$3)/('d_시나리오'!$J$3-'d_시나리오'!$H$3),'d_시나리오'!$H$3+SQRT(F2018*('d_시나리오'!$J$3-'d_시나리오'!$H$3)*('d_시나리오'!$I$3-'d_시나리오'!$H$3)),'d_시나리오'!$J$3-SQRT((1-F2018)*('d_시나리오'!$J$3-'d_시나리오'!$H$3)*('d_시나리오'!$J$3-'d_시나리오'!$I$3))))</f>
        <v/>
      </c>
      <c r="H2018">
        <f>RAND()</f>
        <v/>
      </c>
      <c r="I2018">
        <f>IF('d_시나리오'!$J$4='d_시나리오'!$H$4,'d_시나리오'!$I$4,IF(H2018&lt;('d_시나리오'!$I$4-'d_시나리오'!$H$4)/('d_시나리오'!$J$4-'d_시나리오'!$H$4),'d_시나리오'!$H$4+SQRT(H2018*('d_시나리오'!$J$4-'d_시나리오'!$H$4)*('d_시나리오'!$I$4-'d_시나리오'!$H$4)),'d_시나리오'!$J$4-SQRT((1-H2018)*('d_시나리오'!$J$4-'d_시나리오'!$H$4)*('d_시나리오'!$J$4-'d_시나리오'!$I$4))))</f>
        <v/>
      </c>
      <c r="J2018">
        <f>RAND()</f>
        <v/>
      </c>
      <c r="K2018">
        <f>IF('d_시나리오'!$J$5='d_시나리오'!$H$5,'d_시나리오'!$I$5,IF(J2018&lt;('d_시나리오'!$I$5-'d_시나리오'!$H$5)/('d_시나리오'!$J$5-'d_시나리오'!$H$5),'d_시나리오'!$H$5+SQRT(J2018*('d_시나리오'!$J$5-'d_시나리오'!$H$5)*('d_시나리오'!$I$5-'d_시나리오'!$H$5)),'d_시나리오'!$J$5-SQRT((1-J2018)*('d_시나리오'!$J$5-'d_시나리오'!$H$5)*('d_시나리오'!$J$5-'d_시나리오'!$I$5))))</f>
        <v/>
      </c>
      <c r="L2018">
        <f>RAND()</f>
        <v/>
      </c>
      <c r="M2018">
        <f>IF('d_시나리오'!$J$6='d_시나리오'!$H$6,'d_시나리오'!$I$6,IF(L2018&lt;('d_시나리오'!$I$6-'d_시나리오'!$H$6)/('d_시나리오'!$J$6-'d_시나리오'!$H$6),'d_시나리오'!$H$6+SQRT(L2018*('d_시나리오'!$J$6-'d_시나리오'!$H$6)*('d_시나리오'!$I$6-'d_시나리오'!$H$6)),'d_시나리오'!$J$6-SQRT((1-L2018)*('d_시나리오'!$J$6-'d_시나리오'!$H$6)*('d_시나리오'!$J$6-'d_시나리오'!$I$6))))</f>
        <v/>
      </c>
      <c r="N2018">
        <f>INDEX('d_분포'!$B$2:$B$57,RANDBETWEEN(1,56))</f>
        <v/>
      </c>
      <c r="O2018">
        <f>BETAINV(RAND(),5,5)</f>
        <v/>
      </c>
      <c r="P2018">
        <f>'d_고정'!$B$1*'6_기대효과'!$H$7*('d_시나리오'!$I$7/'d_고정'!$B$2)*B2018</f>
        <v/>
      </c>
      <c r="Q2018">
        <f>P2018*C2018</f>
        <v/>
      </c>
      <c r="R2018">
        <f>P2018*E2018</f>
        <v/>
      </c>
      <c r="S2018">
        <f>R2018*G2018</f>
        <v/>
      </c>
      <c r="T2018">
        <f>Q2018+S2018</f>
        <v/>
      </c>
      <c r="U2018">
        <f>(Q2018*D2018+S2018*I2018)*(1-O2018)</f>
        <v/>
      </c>
      <c r="V2018">
        <f>(R2018*K2018*N2018+'d_고정'!$B$3*('6_기대효과'!$H$7/8)*N2018*'d_고정'!$B$10*M2018*('6_기대효과'!$K$7/'d_고정'!$B$9))*(1-O2018)</f>
        <v/>
      </c>
      <c r="W2018">
        <f>(S2018*I2018+R2018*MAX(K2018-'d_고정'!$B$10*M2018*('6_기대효과'!$K$7/'d_고정'!$B$9),0)*N2018)*(1-O2018)</f>
        <v/>
      </c>
      <c r="X2018">
        <f>U2018+V2018</f>
        <v/>
      </c>
      <c r="Y2018">
        <f>U2018/('d_고정'!$B$5*'6_기대효과'!$H$7/8)/'d_고정'!$B$6</f>
        <v/>
      </c>
      <c r="Z2018">
        <f>U2018/('d_고정'!$B$8*'6_기대효과'!$H$7/8)</f>
        <v/>
      </c>
    </row>
    <row r="2019">
      <c r="A2019">
        <f>RAND()</f>
        <v/>
      </c>
      <c r="B2019">
        <f>IF('d_시나리오'!$J$2='d_시나리오'!$H$2,'d_시나리오'!$I$2,IF(A2019&lt;('d_시나리오'!$I$2-'d_시나리오'!$H$2)/('d_시나리오'!$J$2-'d_시나리오'!$H$2),'d_시나리오'!$H$2+SQRT(A2019*('d_시나리오'!$J$2-'d_시나리오'!$H$2)*('d_시나리오'!$I$2-'d_시나리오'!$H$2)),'d_시나리오'!$J$2-SQRT((1-A2019)*('d_시나리오'!$J$2-'d_시나리오'!$H$2)*('d_시나리오'!$J$2-'d_시나리오'!$I$2))))</f>
        <v/>
      </c>
      <c r="C2019">
        <f>BETAINV(RAND(),2,6)</f>
        <v/>
      </c>
      <c r="D2019">
        <f>INDEX('d_분포'!$A$2:$A$28,RANDBETWEEN(1,27))</f>
        <v/>
      </c>
      <c r="E2019">
        <f>INDEX('d_분포'!$C$2:$C$5,RANDBETWEEN(1,4))*(0.9+0.2*RAND())</f>
        <v/>
      </c>
      <c r="F2019">
        <f>RAND()</f>
        <v/>
      </c>
      <c r="G2019">
        <f>IF('d_시나리오'!$J$3='d_시나리오'!$H$3,'d_시나리오'!$I$3,IF(F2019&lt;('d_시나리오'!$I$3-'d_시나리오'!$H$3)/('d_시나리오'!$J$3-'d_시나리오'!$H$3),'d_시나리오'!$H$3+SQRT(F2019*('d_시나리오'!$J$3-'d_시나리오'!$H$3)*('d_시나리오'!$I$3-'d_시나리오'!$H$3)),'d_시나리오'!$J$3-SQRT((1-F2019)*('d_시나리오'!$J$3-'d_시나리오'!$H$3)*('d_시나리오'!$J$3-'d_시나리오'!$I$3))))</f>
        <v/>
      </c>
      <c r="H2019">
        <f>RAND()</f>
        <v/>
      </c>
      <c r="I2019">
        <f>IF('d_시나리오'!$J$4='d_시나리오'!$H$4,'d_시나리오'!$I$4,IF(H2019&lt;('d_시나리오'!$I$4-'d_시나리오'!$H$4)/('d_시나리오'!$J$4-'d_시나리오'!$H$4),'d_시나리오'!$H$4+SQRT(H2019*('d_시나리오'!$J$4-'d_시나리오'!$H$4)*('d_시나리오'!$I$4-'d_시나리오'!$H$4)),'d_시나리오'!$J$4-SQRT((1-H2019)*('d_시나리오'!$J$4-'d_시나리오'!$H$4)*('d_시나리오'!$J$4-'d_시나리오'!$I$4))))</f>
        <v/>
      </c>
      <c r="J2019">
        <f>RAND()</f>
        <v/>
      </c>
      <c r="K2019">
        <f>IF('d_시나리오'!$J$5='d_시나리오'!$H$5,'d_시나리오'!$I$5,IF(J2019&lt;('d_시나리오'!$I$5-'d_시나리오'!$H$5)/('d_시나리오'!$J$5-'d_시나리오'!$H$5),'d_시나리오'!$H$5+SQRT(J2019*('d_시나리오'!$J$5-'d_시나리오'!$H$5)*('d_시나리오'!$I$5-'d_시나리오'!$H$5)),'d_시나리오'!$J$5-SQRT((1-J2019)*('d_시나리오'!$J$5-'d_시나리오'!$H$5)*('d_시나리오'!$J$5-'d_시나리오'!$I$5))))</f>
        <v/>
      </c>
      <c r="L2019">
        <f>RAND()</f>
        <v/>
      </c>
      <c r="M2019">
        <f>IF('d_시나리오'!$J$6='d_시나리오'!$H$6,'d_시나리오'!$I$6,IF(L2019&lt;('d_시나리오'!$I$6-'d_시나리오'!$H$6)/('d_시나리오'!$J$6-'d_시나리오'!$H$6),'d_시나리오'!$H$6+SQRT(L2019*('d_시나리오'!$J$6-'d_시나리오'!$H$6)*('d_시나리오'!$I$6-'d_시나리오'!$H$6)),'d_시나리오'!$J$6-SQRT((1-L2019)*('d_시나리오'!$J$6-'d_시나리오'!$H$6)*('d_시나리오'!$J$6-'d_시나리오'!$I$6))))</f>
        <v/>
      </c>
      <c r="N2019">
        <f>INDEX('d_분포'!$B$2:$B$57,RANDBETWEEN(1,56))</f>
        <v/>
      </c>
      <c r="O2019">
        <f>BETAINV(RAND(),5,5)</f>
        <v/>
      </c>
      <c r="P2019">
        <f>'d_고정'!$B$1*'6_기대효과'!$H$7*('d_시나리오'!$I$7/'d_고정'!$B$2)*B2019</f>
        <v/>
      </c>
      <c r="Q2019">
        <f>P2019*C2019</f>
        <v/>
      </c>
      <c r="R2019">
        <f>P2019*E2019</f>
        <v/>
      </c>
      <c r="S2019">
        <f>R2019*G2019</f>
        <v/>
      </c>
      <c r="T2019">
        <f>Q2019+S2019</f>
        <v/>
      </c>
      <c r="U2019">
        <f>(Q2019*D2019+S2019*I2019)*(1-O2019)</f>
        <v/>
      </c>
      <c r="V2019">
        <f>(R2019*K2019*N2019+'d_고정'!$B$3*('6_기대효과'!$H$7/8)*N2019*'d_고정'!$B$10*M2019*('6_기대효과'!$K$7/'d_고정'!$B$9))*(1-O2019)</f>
        <v/>
      </c>
      <c r="W2019">
        <f>(S2019*I2019+R2019*MAX(K2019-'d_고정'!$B$10*M2019*('6_기대효과'!$K$7/'d_고정'!$B$9),0)*N2019)*(1-O2019)</f>
        <v/>
      </c>
      <c r="X2019">
        <f>U2019+V2019</f>
        <v/>
      </c>
      <c r="Y2019">
        <f>U2019/('d_고정'!$B$5*'6_기대효과'!$H$7/8)/'d_고정'!$B$6</f>
        <v/>
      </c>
      <c r="Z2019">
        <f>U2019/('d_고정'!$B$8*'6_기대효과'!$H$7/8)</f>
        <v/>
      </c>
    </row>
    <row r="2020">
      <c r="A2020">
        <f>RAND()</f>
        <v/>
      </c>
      <c r="B2020">
        <f>IF('d_시나리오'!$J$2='d_시나리오'!$H$2,'d_시나리오'!$I$2,IF(A2020&lt;('d_시나리오'!$I$2-'d_시나리오'!$H$2)/('d_시나리오'!$J$2-'d_시나리오'!$H$2),'d_시나리오'!$H$2+SQRT(A2020*('d_시나리오'!$J$2-'d_시나리오'!$H$2)*('d_시나리오'!$I$2-'d_시나리오'!$H$2)),'d_시나리오'!$J$2-SQRT((1-A2020)*('d_시나리오'!$J$2-'d_시나리오'!$H$2)*('d_시나리오'!$J$2-'d_시나리오'!$I$2))))</f>
        <v/>
      </c>
      <c r="C2020">
        <f>BETAINV(RAND(),2,6)</f>
        <v/>
      </c>
      <c r="D2020">
        <f>INDEX('d_분포'!$A$2:$A$28,RANDBETWEEN(1,27))</f>
        <v/>
      </c>
      <c r="E2020">
        <f>INDEX('d_분포'!$C$2:$C$5,RANDBETWEEN(1,4))*(0.9+0.2*RAND())</f>
        <v/>
      </c>
      <c r="F2020">
        <f>RAND()</f>
        <v/>
      </c>
      <c r="G2020">
        <f>IF('d_시나리오'!$J$3='d_시나리오'!$H$3,'d_시나리오'!$I$3,IF(F2020&lt;('d_시나리오'!$I$3-'d_시나리오'!$H$3)/('d_시나리오'!$J$3-'d_시나리오'!$H$3),'d_시나리오'!$H$3+SQRT(F2020*('d_시나리오'!$J$3-'d_시나리오'!$H$3)*('d_시나리오'!$I$3-'d_시나리오'!$H$3)),'d_시나리오'!$J$3-SQRT((1-F2020)*('d_시나리오'!$J$3-'d_시나리오'!$H$3)*('d_시나리오'!$J$3-'d_시나리오'!$I$3))))</f>
        <v/>
      </c>
      <c r="H2020">
        <f>RAND()</f>
        <v/>
      </c>
      <c r="I2020">
        <f>IF('d_시나리오'!$J$4='d_시나리오'!$H$4,'d_시나리오'!$I$4,IF(H2020&lt;('d_시나리오'!$I$4-'d_시나리오'!$H$4)/('d_시나리오'!$J$4-'d_시나리오'!$H$4),'d_시나리오'!$H$4+SQRT(H2020*('d_시나리오'!$J$4-'d_시나리오'!$H$4)*('d_시나리오'!$I$4-'d_시나리오'!$H$4)),'d_시나리오'!$J$4-SQRT((1-H2020)*('d_시나리오'!$J$4-'d_시나리오'!$H$4)*('d_시나리오'!$J$4-'d_시나리오'!$I$4))))</f>
        <v/>
      </c>
      <c r="J2020">
        <f>RAND()</f>
        <v/>
      </c>
      <c r="K2020">
        <f>IF('d_시나리오'!$J$5='d_시나리오'!$H$5,'d_시나리오'!$I$5,IF(J2020&lt;('d_시나리오'!$I$5-'d_시나리오'!$H$5)/('d_시나리오'!$J$5-'d_시나리오'!$H$5),'d_시나리오'!$H$5+SQRT(J2020*('d_시나리오'!$J$5-'d_시나리오'!$H$5)*('d_시나리오'!$I$5-'d_시나리오'!$H$5)),'d_시나리오'!$J$5-SQRT((1-J2020)*('d_시나리오'!$J$5-'d_시나리오'!$H$5)*('d_시나리오'!$J$5-'d_시나리오'!$I$5))))</f>
        <v/>
      </c>
      <c r="L2020">
        <f>RAND()</f>
        <v/>
      </c>
      <c r="M2020">
        <f>IF('d_시나리오'!$J$6='d_시나리오'!$H$6,'d_시나리오'!$I$6,IF(L2020&lt;('d_시나리오'!$I$6-'d_시나리오'!$H$6)/('d_시나리오'!$J$6-'d_시나리오'!$H$6),'d_시나리오'!$H$6+SQRT(L2020*('d_시나리오'!$J$6-'d_시나리오'!$H$6)*('d_시나리오'!$I$6-'d_시나리오'!$H$6)),'d_시나리오'!$J$6-SQRT((1-L2020)*('d_시나리오'!$J$6-'d_시나리오'!$H$6)*('d_시나리오'!$J$6-'d_시나리오'!$I$6))))</f>
        <v/>
      </c>
      <c r="N2020">
        <f>INDEX('d_분포'!$B$2:$B$57,RANDBETWEEN(1,56))</f>
        <v/>
      </c>
      <c r="O2020">
        <f>BETAINV(RAND(),5,5)</f>
        <v/>
      </c>
      <c r="P2020">
        <f>'d_고정'!$B$1*'6_기대효과'!$H$7*('d_시나리오'!$I$7/'d_고정'!$B$2)*B2020</f>
        <v/>
      </c>
      <c r="Q2020">
        <f>P2020*C2020</f>
        <v/>
      </c>
      <c r="R2020">
        <f>P2020*E2020</f>
        <v/>
      </c>
      <c r="S2020">
        <f>R2020*G2020</f>
        <v/>
      </c>
      <c r="T2020">
        <f>Q2020+S2020</f>
        <v/>
      </c>
      <c r="U2020">
        <f>(Q2020*D2020+S2020*I2020)*(1-O2020)</f>
        <v/>
      </c>
      <c r="V2020">
        <f>(R2020*K2020*N2020+'d_고정'!$B$3*('6_기대효과'!$H$7/8)*N2020*'d_고정'!$B$10*M2020*('6_기대효과'!$K$7/'d_고정'!$B$9))*(1-O2020)</f>
        <v/>
      </c>
      <c r="W2020">
        <f>(S2020*I2020+R2020*MAX(K2020-'d_고정'!$B$10*M2020*('6_기대효과'!$K$7/'d_고정'!$B$9),0)*N2020)*(1-O2020)</f>
        <v/>
      </c>
      <c r="X2020">
        <f>U2020+V2020</f>
        <v/>
      </c>
      <c r="Y2020">
        <f>U2020/('d_고정'!$B$5*'6_기대효과'!$H$7/8)/'d_고정'!$B$6</f>
        <v/>
      </c>
      <c r="Z2020">
        <f>U2020/('d_고정'!$B$8*'6_기대효과'!$H$7/8)</f>
        <v/>
      </c>
    </row>
    <row r="2021">
      <c r="A2021">
        <f>RAND()</f>
        <v/>
      </c>
      <c r="B2021">
        <f>IF('d_시나리오'!$J$2='d_시나리오'!$H$2,'d_시나리오'!$I$2,IF(A2021&lt;('d_시나리오'!$I$2-'d_시나리오'!$H$2)/('d_시나리오'!$J$2-'d_시나리오'!$H$2),'d_시나리오'!$H$2+SQRT(A2021*('d_시나리오'!$J$2-'d_시나리오'!$H$2)*('d_시나리오'!$I$2-'d_시나리오'!$H$2)),'d_시나리오'!$J$2-SQRT((1-A2021)*('d_시나리오'!$J$2-'d_시나리오'!$H$2)*('d_시나리오'!$J$2-'d_시나리오'!$I$2))))</f>
        <v/>
      </c>
      <c r="C2021">
        <f>BETAINV(RAND(),2,6)</f>
        <v/>
      </c>
      <c r="D2021">
        <f>INDEX('d_분포'!$A$2:$A$28,RANDBETWEEN(1,27))</f>
        <v/>
      </c>
      <c r="E2021">
        <f>INDEX('d_분포'!$C$2:$C$5,RANDBETWEEN(1,4))*(0.9+0.2*RAND())</f>
        <v/>
      </c>
      <c r="F2021">
        <f>RAND()</f>
        <v/>
      </c>
      <c r="G2021">
        <f>IF('d_시나리오'!$J$3='d_시나리오'!$H$3,'d_시나리오'!$I$3,IF(F2021&lt;('d_시나리오'!$I$3-'d_시나리오'!$H$3)/('d_시나리오'!$J$3-'d_시나리오'!$H$3),'d_시나리오'!$H$3+SQRT(F2021*('d_시나리오'!$J$3-'d_시나리오'!$H$3)*('d_시나리오'!$I$3-'d_시나리오'!$H$3)),'d_시나리오'!$J$3-SQRT((1-F2021)*('d_시나리오'!$J$3-'d_시나리오'!$H$3)*('d_시나리오'!$J$3-'d_시나리오'!$I$3))))</f>
        <v/>
      </c>
      <c r="H2021">
        <f>RAND()</f>
        <v/>
      </c>
      <c r="I2021">
        <f>IF('d_시나리오'!$J$4='d_시나리오'!$H$4,'d_시나리오'!$I$4,IF(H2021&lt;('d_시나리오'!$I$4-'d_시나리오'!$H$4)/('d_시나리오'!$J$4-'d_시나리오'!$H$4),'d_시나리오'!$H$4+SQRT(H2021*('d_시나리오'!$J$4-'d_시나리오'!$H$4)*('d_시나리오'!$I$4-'d_시나리오'!$H$4)),'d_시나리오'!$J$4-SQRT((1-H2021)*('d_시나리오'!$J$4-'d_시나리오'!$H$4)*('d_시나리오'!$J$4-'d_시나리오'!$I$4))))</f>
        <v/>
      </c>
      <c r="J2021">
        <f>RAND()</f>
        <v/>
      </c>
      <c r="K2021">
        <f>IF('d_시나리오'!$J$5='d_시나리오'!$H$5,'d_시나리오'!$I$5,IF(J2021&lt;('d_시나리오'!$I$5-'d_시나리오'!$H$5)/('d_시나리오'!$J$5-'d_시나리오'!$H$5),'d_시나리오'!$H$5+SQRT(J2021*('d_시나리오'!$J$5-'d_시나리오'!$H$5)*('d_시나리오'!$I$5-'d_시나리오'!$H$5)),'d_시나리오'!$J$5-SQRT((1-J2021)*('d_시나리오'!$J$5-'d_시나리오'!$H$5)*('d_시나리오'!$J$5-'d_시나리오'!$I$5))))</f>
        <v/>
      </c>
      <c r="L2021">
        <f>RAND()</f>
        <v/>
      </c>
      <c r="M2021">
        <f>IF('d_시나리오'!$J$6='d_시나리오'!$H$6,'d_시나리오'!$I$6,IF(L2021&lt;('d_시나리오'!$I$6-'d_시나리오'!$H$6)/('d_시나리오'!$J$6-'d_시나리오'!$H$6),'d_시나리오'!$H$6+SQRT(L2021*('d_시나리오'!$J$6-'d_시나리오'!$H$6)*('d_시나리오'!$I$6-'d_시나리오'!$H$6)),'d_시나리오'!$J$6-SQRT((1-L2021)*('d_시나리오'!$J$6-'d_시나리오'!$H$6)*('d_시나리오'!$J$6-'d_시나리오'!$I$6))))</f>
        <v/>
      </c>
      <c r="N2021">
        <f>INDEX('d_분포'!$B$2:$B$57,RANDBETWEEN(1,56))</f>
        <v/>
      </c>
      <c r="O2021">
        <f>BETAINV(RAND(),5,5)</f>
        <v/>
      </c>
      <c r="P2021">
        <f>'d_고정'!$B$1*'6_기대효과'!$H$7*('d_시나리오'!$I$7/'d_고정'!$B$2)*B2021</f>
        <v/>
      </c>
      <c r="Q2021">
        <f>P2021*C2021</f>
        <v/>
      </c>
      <c r="R2021">
        <f>P2021*E2021</f>
        <v/>
      </c>
      <c r="S2021">
        <f>R2021*G2021</f>
        <v/>
      </c>
      <c r="T2021">
        <f>Q2021+S2021</f>
        <v/>
      </c>
      <c r="U2021">
        <f>(Q2021*D2021+S2021*I2021)*(1-O2021)</f>
        <v/>
      </c>
      <c r="V2021">
        <f>(R2021*K2021*N2021+'d_고정'!$B$3*('6_기대효과'!$H$7/8)*N2021*'d_고정'!$B$10*M2021*('6_기대효과'!$K$7/'d_고정'!$B$9))*(1-O2021)</f>
        <v/>
      </c>
      <c r="W2021">
        <f>(S2021*I2021+R2021*MAX(K2021-'d_고정'!$B$10*M2021*('6_기대효과'!$K$7/'d_고정'!$B$9),0)*N2021)*(1-O2021)</f>
        <v/>
      </c>
      <c r="X2021">
        <f>U2021+V2021</f>
        <v/>
      </c>
      <c r="Y2021">
        <f>U2021/('d_고정'!$B$5*'6_기대효과'!$H$7/8)/'d_고정'!$B$6</f>
        <v/>
      </c>
      <c r="Z2021">
        <f>U2021/('d_고정'!$B$8*'6_기대효과'!$H$7/8)</f>
        <v/>
      </c>
    </row>
    <row r="2022">
      <c r="A2022">
        <f>RAND()</f>
        <v/>
      </c>
      <c r="B2022">
        <f>IF('d_시나리오'!$J$2='d_시나리오'!$H$2,'d_시나리오'!$I$2,IF(A2022&lt;('d_시나리오'!$I$2-'d_시나리오'!$H$2)/('d_시나리오'!$J$2-'d_시나리오'!$H$2),'d_시나리오'!$H$2+SQRT(A2022*('d_시나리오'!$J$2-'d_시나리오'!$H$2)*('d_시나리오'!$I$2-'d_시나리오'!$H$2)),'d_시나리오'!$J$2-SQRT((1-A2022)*('d_시나리오'!$J$2-'d_시나리오'!$H$2)*('d_시나리오'!$J$2-'d_시나리오'!$I$2))))</f>
        <v/>
      </c>
      <c r="C2022">
        <f>BETAINV(RAND(),2,6)</f>
        <v/>
      </c>
      <c r="D2022">
        <f>INDEX('d_분포'!$A$2:$A$28,RANDBETWEEN(1,27))</f>
        <v/>
      </c>
      <c r="E2022">
        <f>INDEX('d_분포'!$C$2:$C$5,RANDBETWEEN(1,4))*(0.9+0.2*RAND())</f>
        <v/>
      </c>
      <c r="F2022">
        <f>RAND()</f>
        <v/>
      </c>
      <c r="G2022">
        <f>IF('d_시나리오'!$J$3='d_시나리오'!$H$3,'d_시나리오'!$I$3,IF(F2022&lt;('d_시나리오'!$I$3-'d_시나리오'!$H$3)/('d_시나리오'!$J$3-'d_시나리오'!$H$3),'d_시나리오'!$H$3+SQRT(F2022*('d_시나리오'!$J$3-'d_시나리오'!$H$3)*('d_시나리오'!$I$3-'d_시나리오'!$H$3)),'d_시나리오'!$J$3-SQRT((1-F2022)*('d_시나리오'!$J$3-'d_시나리오'!$H$3)*('d_시나리오'!$J$3-'d_시나리오'!$I$3))))</f>
        <v/>
      </c>
      <c r="H2022">
        <f>RAND()</f>
        <v/>
      </c>
      <c r="I2022">
        <f>IF('d_시나리오'!$J$4='d_시나리오'!$H$4,'d_시나리오'!$I$4,IF(H2022&lt;('d_시나리오'!$I$4-'d_시나리오'!$H$4)/('d_시나리오'!$J$4-'d_시나리오'!$H$4),'d_시나리오'!$H$4+SQRT(H2022*('d_시나리오'!$J$4-'d_시나리오'!$H$4)*('d_시나리오'!$I$4-'d_시나리오'!$H$4)),'d_시나리오'!$J$4-SQRT((1-H2022)*('d_시나리오'!$J$4-'d_시나리오'!$H$4)*('d_시나리오'!$J$4-'d_시나리오'!$I$4))))</f>
        <v/>
      </c>
      <c r="J2022">
        <f>RAND()</f>
        <v/>
      </c>
      <c r="K2022">
        <f>IF('d_시나리오'!$J$5='d_시나리오'!$H$5,'d_시나리오'!$I$5,IF(J2022&lt;('d_시나리오'!$I$5-'d_시나리오'!$H$5)/('d_시나리오'!$J$5-'d_시나리오'!$H$5),'d_시나리오'!$H$5+SQRT(J2022*('d_시나리오'!$J$5-'d_시나리오'!$H$5)*('d_시나리오'!$I$5-'d_시나리오'!$H$5)),'d_시나리오'!$J$5-SQRT((1-J2022)*('d_시나리오'!$J$5-'d_시나리오'!$H$5)*('d_시나리오'!$J$5-'d_시나리오'!$I$5))))</f>
        <v/>
      </c>
      <c r="L2022">
        <f>RAND()</f>
        <v/>
      </c>
      <c r="M2022">
        <f>IF('d_시나리오'!$J$6='d_시나리오'!$H$6,'d_시나리오'!$I$6,IF(L2022&lt;('d_시나리오'!$I$6-'d_시나리오'!$H$6)/('d_시나리오'!$J$6-'d_시나리오'!$H$6),'d_시나리오'!$H$6+SQRT(L2022*('d_시나리오'!$J$6-'d_시나리오'!$H$6)*('d_시나리오'!$I$6-'d_시나리오'!$H$6)),'d_시나리오'!$J$6-SQRT((1-L2022)*('d_시나리오'!$J$6-'d_시나리오'!$H$6)*('d_시나리오'!$J$6-'d_시나리오'!$I$6))))</f>
        <v/>
      </c>
      <c r="N2022">
        <f>INDEX('d_분포'!$B$2:$B$57,RANDBETWEEN(1,56))</f>
        <v/>
      </c>
      <c r="O2022">
        <f>BETAINV(RAND(),5,5)</f>
        <v/>
      </c>
      <c r="P2022">
        <f>'d_고정'!$B$1*'6_기대효과'!$H$7*('d_시나리오'!$I$7/'d_고정'!$B$2)*B2022</f>
        <v/>
      </c>
      <c r="Q2022">
        <f>P2022*C2022</f>
        <v/>
      </c>
      <c r="R2022">
        <f>P2022*E2022</f>
        <v/>
      </c>
      <c r="S2022">
        <f>R2022*G2022</f>
        <v/>
      </c>
      <c r="T2022">
        <f>Q2022+S2022</f>
        <v/>
      </c>
      <c r="U2022">
        <f>(Q2022*D2022+S2022*I2022)*(1-O2022)</f>
        <v/>
      </c>
      <c r="V2022">
        <f>(R2022*K2022*N2022+'d_고정'!$B$3*('6_기대효과'!$H$7/8)*N2022*'d_고정'!$B$10*M2022*('6_기대효과'!$K$7/'d_고정'!$B$9))*(1-O2022)</f>
        <v/>
      </c>
      <c r="W2022">
        <f>(S2022*I2022+R2022*MAX(K2022-'d_고정'!$B$10*M2022*('6_기대효과'!$K$7/'d_고정'!$B$9),0)*N2022)*(1-O2022)</f>
        <v/>
      </c>
      <c r="X2022">
        <f>U2022+V2022</f>
        <v/>
      </c>
      <c r="Y2022">
        <f>U2022/('d_고정'!$B$5*'6_기대효과'!$H$7/8)/'d_고정'!$B$6</f>
        <v/>
      </c>
      <c r="Z2022">
        <f>U2022/('d_고정'!$B$8*'6_기대효과'!$H$7/8)</f>
        <v/>
      </c>
    </row>
    <row r="2023">
      <c r="A2023">
        <f>RAND()</f>
        <v/>
      </c>
      <c r="B2023">
        <f>IF('d_시나리오'!$J$2='d_시나리오'!$H$2,'d_시나리오'!$I$2,IF(A2023&lt;('d_시나리오'!$I$2-'d_시나리오'!$H$2)/('d_시나리오'!$J$2-'d_시나리오'!$H$2),'d_시나리오'!$H$2+SQRT(A2023*('d_시나리오'!$J$2-'d_시나리오'!$H$2)*('d_시나리오'!$I$2-'d_시나리오'!$H$2)),'d_시나리오'!$J$2-SQRT((1-A2023)*('d_시나리오'!$J$2-'d_시나리오'!$H$2)*('d_시나리오'!$J$2-'d_시나리오'!$I$2))))</f>
        <v/>
      </c>
      <c r="C2023">
        <f>BETAINV(RAND(),2,6)</f>
        <v/>
      </c>
      <c r="D2023">
        <f>INDEX('d_분포'!$A$2:$A$28,RANDBETWEEN(1,27))</f>
        <v/>
      </c>
      <c r="E2023">
        <f>INDEX('d_분포'!$C$2:$C$5,RANDBETWEEN(1,4))*(0.9+0.2*RAND())</f>
        <v/>
      </c>
      <c r="F2023">
        <f>RAND()</f>
        <v/>
      </c>
      <c r="G2023">
        <f>IF('d_시나리오'!$J$3='d_시나리오'!$H$3,'d_시나리오'!$I$3,IF(F2023&lt;('d_시나리오'!$I$3-'d_시나리오'!$H$3)/('d_시나리오'!$J$3-'d_시나리오'!$H$3),'d_시나리오'!$H$3+SQRT(F2023*('d_시나리오'!$J$3-'d_시나리오'!$H$3)*('d_시나리오'!$I$3-'d_시나리오'!$H$3)),'d_시나리오'!$J$3-SQRT((1-F2023)*('d_시나리오'!$J$3-'d_시나리오'!$H$3)*('d_시나리오'!$J$3-'d_시나리오'!$I$3))))</f>
        <v/>
      </c>
      <c r="H2023">
        <f>RAND()</f>
        <v/>
      </c>
      <c r="I2023">
        <f>IF('d_시나리오'!$J$4='d_시나리오'!$H$4,'d_시나리오'!$I$4,IF(H2023&lt;('d_시나리오'!$I$4-'d_시나리오'!$H$4)/('d_시나리오'!$J$4-'d_시나리오'!$H$4),'d_시나리오'!$H$4+SQRT(H2023*('d_시나리오'!$J$4-'d_시나리오'!$H$4)*('d_시나리오'!$I$4-'d_시나리오'!$H$4)),'d_시나리오'!$J$4-SQRT((1-H2023)*('d_시나리오'!$J$4-'d_시나리오'!$H$4)*('d_시나리오'!$J$4-'d_시나리오'!$I$4))))</f>
        <v/>
      </c>
      <c r="J2023">
        <f>RAND()</f>
        <v/>
      </c>
      <c r="K2023">
        <f>IF('d_시나리오'!$J$5='d_시나리오'!$H$5,'d_시나리오'!$I$5,IF(J2023&lt;('d_시나리오'!$I$5-'d_시나리오'!$H$5)/('d_시나리오'!$J$5-'d_시나리오'!$H$5),'d_시나리오'!$H$5+SQRT(J2023*('d_시나리오'!$J$5-'d_시나리오'!$H$5)*('d_시나리오'!$I$5-'d_시나리오'!$H$5)),'d_시나리오'!$J$5-SQRT((1-J2023)*('d_시나리오'!$J$5-'d_시나리오'!$H$5)*('d_시나리오'!$J$5-'d_시나리오'!$I$5))))</f>
        <v/>
      </c>
      <c r="L2023">
        <f>RAND()</f>
        <v/>
      </c>
      <c r="M2023">
        <f>IF('d_시나리오'!$J$6='d_시나리오'!$H$6,'d_시나리오'!$I$6,IF(L2023&lt;('d_시나리오'!$I$6-'d_시나리오'!$H$6)/('d_시나리오'!$J$6-'d_시나리오'!$H$6),'d_시나리오'!$H$6+SQRT(L2023*('d_시나리오'!$J$6-'d_시나리오'!$H$6)*('d_시나리오'!$I$6-'d_시나리오'!$H$6)),'d_시나리오'!$J$6-SQRT((1-L2023)*('d_시나리오'!$J$6-'d_시나리오'!$H$6)*('d_시나리오'!$J$6-'d_시나리오'!$I$6))))</f>
        <v/>
      </c>
      <c r="N2023">
        <f>INDEX('d_분포'!$B$2:$B$57,RANDBETWEEN(1,56))</f>
        <v/>
      </c>
      <c r="O2023">
        <f>BETAINV(RAND(),5,5)</f>
        <v/>
      </c>
      <c r="P2023">
        <f>'d_고정'!$B$1*'6_기대효과'!$H$7*('d_시나리오'!$I$7/'d_고정'!$B$2)*B2023</f>
        <v/>
      </c>
      <c r="Q2023">
        <f>P2023*C2023</f>
        <v/>
      </c>
      <c r="R2023">
        <f>P2023*E2023</f>
        <v/>
      </c>
      <c r="S2023">
        <f>R2023*G2023</f>
        <v/>
      </c>
      <c r="T2023">
        <f>Q2023+S2023</f>
        <v/>
      </c>
      <c r="U2023">
        <f>(Q2023*D2023+S2023*I2023)*(1-O2023)</f>
        <v/>
      </c>
      <c r="V2023">
        <f>(R2023*K2023*N2023+'d_고정'!$B$3*('6_기대효과'!$H$7/8)*N2023*'d_고정'!$B$10*M2023*('6_기대효과'!$K$7/'d_고정'!$B$9))*(1-O2023)</f>
        <v/>
      </c>
      <c r="W2023">
        <f>(S2023*I2023+R2023*MAX(K2023-'d_고정'!$B$10*M2023*('6_기대효과'!$K$7/'d_고정'!$B$9),0)*N2023)*(1-O2023)</f>
        <v/>
      </c>
      <c r="X2023">
        <f>U2023+V2023</f>
        <v/>
      </c>
      <c r="Y2023">
        <f>U2023/('d_고정'!$B$5*'6_기대효과'!$H$7/8)/'d_고정'!$B$6</f>
        <v/>
      </c>
      <c r="Z2023">
        <f>U2023/('d_고정'!$B$8*'6_기대효과'!$H$7/8)</f>
        <v/>
      </c>
    </row>
    <row r="2024">
      <c r="A2024">
        <f>RAND()</f>
        <v/>
      </c>
      <c r="B2024">
        <f>IF('d_시나리오'!$J$2='d_시나리오'!$H$2,'d_시나리오'!$I$2,IF(A2024&lt;('d_시나리오'!$I$2-'d_시나리오'!$H$2)/('d_시나리오'!$J$2-'d_시나리오'!$H$2),'d_시나리오'!$H$2+SQRT(A2024*('d_시나리오'!$J$2-'d_시나리오'!$H$2)*('d_시나리오'!$I$2-'d_시나리오'!$H$2)),'d_시나리오'!$J$2-SQRT((1-A2024)*('d_시나리오'!$J$2-'d_시나리오'!$H$2)*('d_시나리오'!$J$2-'d_시나리오'!$I$2))))</f>
        <v/>
      </c>
      <c r="C2024">
        <f>BETAINV(RAND(),2,6)</f>
        <v/>
      </c>
      <c r="D2024">
        <f>INDEX('d_분포'!$A$2:$A$28,RANDBETWEEN(1,27))</f>
        <v/>
      </c>
      <c r="E2024">
        <f>INDEX('d_분포'!$C$2:$C$5,RANDBETWEEN(1,4))*(0.9+0.2*RAND())</f>
        <v/>
      </c>
      <c r="F2024">
        <f>RAND()</f>
        <v/>
      </c>
      <c r="G2024">
        <f>IF('d_시나리오'!$J$3='d_시나리오'!$H$3,'d_시나리오'!$I$3,IF(F2024&lt;('d_시나리오'!$I$3-'d_시나리오'!$H$3)/('d_시나리오'!$J$3-'d_시나리오'!$H$3),'d_시나리오'!$H$3+SQRT(F2024*('d_시나리오'!$J$3-'d_시나리오'!$H$3)*('d_시나리오'!$I$3-'d_시나리오'!$H$3)),'d_시나리오'!$J$3-SQRT((1-F2024)*('d_시나리오'!$J$3-'d_시나리오'!$H$3)*('d_시나리오'!$J$3-'d_시나리오'!$I$3))))</f>
        <v/>
      </c>
      <c r="H2024">
        <f>RAND()</f>
        <v/>
      </c>
      <c r="I2024">
        <f>IF('d_시나리오'!$J$4='d_시나리오'!$H$4,'d_시나리오'!$I$4,IF(H2024&lt;('d_시나리오'!$I$4-'d_시나리오'!$H$4)/('d_시나리오'!$J$4-'d_시나리오'!$H$4),'d_시나리오'!$H$4+SQRT(H2024*('d_시나리오'!$J$4-'d_시나리오'!$H$4)*('d_시나리오'!$I$4-'d_시나리오'!$H$4)),'d_시나리오'!$J$4-SQRT((1-H2024)*('d_시나리오'!$J$4-'d_시나리오'!$H$4)*('d_시나리오'!$J$4-'d_시나리오'!$I$4))))</f>
        <v/>
      </c>
      <c r="J2024">
        <f>RAND()</f>
        <v/>
      </c>
      <c r="K2024">
        <f>IF('d_시나리오'!$J$5='d_시나리오'!$H$5,'d_시나리오'!$I$5,IF(J2024&lt;('d_시나리오'!$I$5-'d_시나리오'!$H$5)/('d_시나리오'!$J$5-'d_시나리오'!$H$5),'d_시나리오'!$H$5+SQRT(J2024*('d_시나리오'!$J$5-'d_시나리오'!$H$5)*('d_시나리오'!$I$5-'d_시나리오'!$H$5)),'d_시나리오'!$J$5-SQRT((1-J2024)*('d_시나리오'!$J$5-'d_시나리오'!$H$5)*('d_시나리오'!$J$5-'d_시나리오'!$I$5))))</f>
        <v/>
      </c>
      <c r="L2024">
        <f>RAND()</f>
        <v/>
      </c>
      <c r="M2024">
        <f>IF('d_시나리오'!$J$6='d_시나리오'!$H$6,'d_시나리오'!$I$6,IF(L2024&lt;('d_시나리오'!$I$6-'d_시나리오'!$H$6)/('d_시나리오'!$J$6-'d_시나리오'!$H$6),'d_시나리오'!$H$6+SQRT(L2024*('d_시나리오'!$J$6-'d_시나리오'!$H$6)*('d_시나리오'!$I$6-'d_시나리오'!$H$6)),'d_시나리오'!$J$6-SQRT((1-L2024)*('d_시나리오'!$J$6-'d_시나리오'!$H$6)*('d_시나리오'!$J$6-'d_시나리오'!$I$6))))</f>
        <v/>
      </c>
      <c r="N2024">
        <f>INDEX('d_분포'!$B$2:$B$57,RANDBETWEEN(1,56))</f>
        <v/>
      </c>
      <c r="O2024">
        <f>BETAINV(RAND(),5,5)</f>
        <v/>
      </c>
      <c r="P2024">
        <f>'d_고정'!$B$1*'6_기대효과'!$H$7*('d_시나리오'!$I$7/'d_고정'!$B$2)*B2024</f>
        <v/>
      </c>
      <c r="Q2024">
        <f>P2024*C2024</f>
        <v/>
      </c>
      <c r="R2024">
        <f>P2024*E2024</f>
        <v/>
      </c>
      <c r="S2024">
        <f>R2024*G2024</f>
        <v/>
      </c>
      <c r="T2024">
        <f>Q2024+S2024</f>
        <v/>
      </c>
      <c r="U2024">
        <f>(Q2024*D2024+S2024*I2024)*(1-O2024)</f>
        <v/>
      </c>
      <c r="V2024">
        <f>(R2024*K2024*N2024+'d_고정'!$B$3*('6_기대효과'!$H$7/8)*N2024*'d_고정'!$B$10*M2024*('6_기대효과'!$K$7/'d_고정'!$B$9))*(1-O2024)</f>
        <v/>
      </c>
      <c r="W2024">
        <f>(S2024*I2024+R2024*MAX(K2024-'d_고정'!$B$10*M2024*('6_기대효과'!$K$7/'d_고정'!$B$9),0)*N2024)*(1-O2024)</f>
        <v/>
      </c>
      <c r="X2024">
        <f>U2024+V2024</f>
        <v/>
      </c>
      <c r="Y2024">
        <f>U2024/('d_고정'!$B$5*'6_기대효과'!$H$7/8)/'d_고정'!$B$6</f>
        <v/>
      </c>
      <c r="Z2024">
        <f>U2024/('d_고정'!$B$8*'6_기대효과'!$H$7/8)</f>
        <v/>
      </c>
    </row>
    <row r="2025">
      <c r="A2025">
        <f>RAND()</f>
        <v/>
      </c>
      <c r="B2025">
        <f>IF('d_시나리오'!$J$2='d_시나리오'!$H$2,'d_시나리오'!$I$2,IF(A2025&lt;('d_시나리오'!$I$2-'d_시나리오'!$H$2)/('d_시나리오'!$J$2-'d_시나리오'!$H$2),'d_시나리오'!$H$2+SQRT(A2025*('d_시나리오'!$J$2-'d_시나리오'!$H$2)*('d_시나리오'!$I$2-'d_시나리오'!$H$2)),'d_시나리오'!$J$2-SQRT((1-A2025)*('d_시나리오'!$J$2-'d_시나리오'!$H$2)*('d_시나리오'!$J$2-'d_시나리오'!$I$2))))</f>
        <v/>
      </c>
      <c r="C2025">
        <f>BETAINV(RAND(),2,6)</f>
        <v/>
      </c>
      <c r="D2025">
        <f>INDEX('d_분포'!$A$2:$A$28,RANDBETWEEN(1,27))</f>
        <v/>
      </c>
      <c r="E2025">
        <f>INDEX('d_분포'!$C$2:$C$5,RANDBETWEEN(1,4))*(0.9+0.2*RAND())</f>
        <v/>
      </c>
      <c r="F2025">
        <f>RAND()</f>
        <v/>
      </c>
      <c r="G2025">
        <f>IF('d_시나리오'!$J$3='d_시나리오'!$H$3,'d_시나리오'!$I$3,IF(F2025&lt;('d_시나리오'!$I$3-'d_시나리오'!$H$3)/('d_시나리오'!$J$3-'d_시나리오'!$H$3),'d_시나리오'!$H$3+SQRT(F2025*('d_시나리오'!$J$3-'d_시나리오'!$H$3)*('d_시나리오'!$I$3-'d_시나리오'!$H$3)),'d_시나리오'!$J$3-SQRT((1-F2025)*('d_시나리오'!$J$3-'d_시나리오'!$H$3)*('d_시나리오'!$J$3-'d_시나리오'!$I$3))))</f>
        <v/>
      </c>
      <c r="H2025">
        <f>RAND()</f>
        <v/>
      </c>
      <c r="I2025">
        <f>IF('d_시나리오'!$J$4='d_시나리오'!$H$4,'d_시나리오'!$I$4,IF(H2025&lt;('d_시나리오'!$I$4-'d_시나리오'!$H$4)/('d_시나리오'!$J$4-'d_시나리오'!$H$4),'d_시나리오'!$H$4+SQRT(H2025*('d_시나리오'!$J$4-'d_시나리오'!$H$4)*('d_시나리오'!$I$4-'d_시나리오'!$H$4)),'d_시나리오'!$J$4-SQRT((1-H2025)*('d_시나리오'!$J$4-'d_시나리오'!$H$4)*('d_시나리오'!$J$4-'d_시나리오'!$I$4))))</f>
        <v/>
      </c>
      <c r="J2025">
        <f>RAND()</f>
        <v/>
      </c>
      <c r="K2025">
        <f>IF('d_시나리오'!$J$5='d_시나리오'!$H$5,'d_시나리오'!$I$5,IF(J2025&lt;('d_시나리오'!$I$5-'d_시나리오'!$H$5)/('d_시나리오'!$J$5-'d_시나리오'!$H$5),'d_시나리오'!$H$5+SQRT(J2025*('d_시나리오'!$J$5-'d_시나리오'!$H$5)*('d_시나리오'!$I$5-'d_시나리오'!$H$5)),'d_시나리오'!$J$5-SQRT((1-J2025)*('d_시나리오'!$J$5-'d_시나리오'!$H$5)*('d_시나리오'!$J$5-'d_시나리오'!$I$5))))</f>
        <v/>
      </c>
      <c r="L2025">
        <f>RAND()</f>
        <v/>
      </c>
      <c r="M2025">
        <f>IF('d_시나리오'!$J$6='d_시나리오'!$H$6,'d_시나리오'!$I$6,IF(L2025&lt;('d_시나리오'!$I$6-'d_시나리오'!$H$6)/('d_시나리오'!$J$6-'d_시나리오'!$H$6),'d_시나리오'!$H$6+SQRT(L2025*('d_시나리오'!$J$6-'d_시나리오'!$H$6)*('d_시나리오'!$I$6-'d_시나리오'!$H$6)),'d_시나리오'!$J$6-SQRT((1-L2025)*('d_시나리오'!$J$6-'d_시나리오'!$H$6)*('d_시나리오'!$J$6-'d_시나리오'!$I$6))))</f>
        <v/>
      </c>
      <c r="N2025">
        <f>INDEX('d_분포'!$B$2:$B$57,RANDBETWEEN(1,56))</f>
        <v/>
      </c>
      <c r="O2025">
        <f>BETAINV(RAND(),5,5)</f>
        <v/>
      </c>
      <c r="P2025">
        <f>'d_고정'!$B$1*'6_기대효과'!$H$7*('d_시나리오'!$I$7/'d_고정'!$B$2)*B2025</f>
        <v/>
      </c>
      <c r="Q2025">
        <f>P2025*C2025</f>
        <v/>
      </c>
      <c r="R2025">
        <f>P2025*E2025</f>
        <v/>
      </c>
      <c r="S2025">
        <f>R2025*G2025</f>
        <v/>
      </c>
      <c r="T2025">
        <f>Q2025+S2025</f>
        <v/>
      </c>
      <c r="U2025">
        <f>(Q2025*D2025+S2025*I2025)*(1-O2025)</f>
        <v/>
      </c>
      <c r="V2025">
        <f>(R2025*K2025*N2025+'d_고정'!$B$3*('6_기대효과'!$H$7/8)*N2025*'d_고정'!$B$10*M2025*('6_기대효과'!$K$7/'d_고정'!$B$9))*(1-O2025)</f>
        <v/>
      </c>
      <c r="W2025">
        <f>(S2025*I2025+R2025*MAX(K2025-'d_고정'!$B$10*M2025*('6_기대효과'!$K$7/'d_고정'!$B$9),0)*N2025)*(1-O2025)</f>
        <v/>
      </c>
      <c r="X2025">
        <f>U2025+V2025</f>
        <v/>
      </c>
      <c r="Y2025">
        <f>U2025/('d_고정'!$B$5*'6_기대효과'!$H$7/8)/'d_고정'!$B$6</f>
        <v/>
      </c>
      <c r="Z2025">
        <f>U2025/('d_고정'!$B$8*'6_기대효과'!$H$7/8)</f>
        <v/>
      </c>
    </row>
    <row r="2026">
      <c r="A2026">
        <f>RAND()</f>
        <v/>
      </c>
      <c r="B2026">
        <f>IF('d_시나리오'!$J$2='d_시나리오'!$H$2,'d_시나리오'!$I$2,IF(A2026&lt;('d_시나리오'!$I$2-'d_시나리오'!$H$2)/('d_시나리오'!$J$2-'d_시나리오'!$H$2),'d_시나리오'!$H$2+SQRT(A2026*('d_시나리오'!$J$2-'d_시나리오'!$H$2)*('d_시나리오'!$I$2-'d_시나리오'!$H$2)),'d_시나리오'!$J$2-SQRT((1-A2026)*('d_시나리오'!$J$2-'d_시나리오'!$H$2)*('d_시나리오'!$J$2-'d_시나리오'!$I$2))))</f>
        <v/>
      </c>
      <c r="C2026">
        <f>BETAINV(RAND(),2,6)</f>
        <v/>
      </c>
      <c r="D2026">
        <f>INDEX('d_분포'!$A$2:$A$28,RANDBETWEEN(1,27))</f>
        <v/>
      </c>
      <c r="E2026">
        <f>INDEX('d_분포'!$C$2:$C$5,RANDBETWEEN(1,4))*(0.9+0.2*RAND())</f>
        <v/>
      </c>
      <c r="F2026">
        <f>RAND()</f>
        <v/>
      </c>
      <c r="G2026">
        <f>IF('d_시나리오'!$J$3='d_시나리오'!$H$3,'d_시나리오'!$I$3,IF(F2026&lt;('d_시나리오'!$I$3-'d_시나리오'!$H$3)/('d_시나리오'!$J$3-'d_시나리오'!$H$3),'d_시나리오'!$H$3+SQRT(F2026*('d_시나리오'!$J$3-'d_시나리오'!$H$3)*('d_시나리오'!$I$3-'d_시나리오'!$H$3)),'d_시나리오'!$J$3-SQRT((1-F2026)*('d_시나리오'!$J$3-'d_시나리오'!$H$3)*('d_시나리오'!$J$3-'d_시나리오'!$I$3))))</f>
        <v/>
      </c>
      <c r="H2026">
        <f>RAND()</f>
        <v/>
      </c>
      <c r="I2026">
        <f>IF('d_시나리오'!$J$4='d_시나리오'!$H$4,'d_시나리오'!$I$4,IF(H2026&lt;('d_시나리오'!$I$4-'d_시나리오'!$H$4)/('d_시나리오'!$J$4-'d_시나리오'!$H$4),'d_시나리오'!$H$4+SQRT(H2026*('d_시나리오'!$J$4-'d_시나리오'!$H$4)*('d_시나리오'!$I$4-'d_시나리오'!$H$4)),'d_시나리오'!$J$4-SQRT((1-H2026)*('d_시나리오'!$J$4-'d_시나리오'!$H$4)*('d_시나리오'!$J$4-'d_시나리오'!$I$4))))</f>
        <v/>
      </c>
      <c r="J2026">
        <f>RAND()</f>
        <v/>
      </c>
      <c r="K2026">
        <f>IF('d_시나리오'!$J$5='d_시나리오'!$H$5,'d_시나리오'!$I$5,IF(J2026&lt;('d_시나리오'!$I$5-'d_시나리오'!$H$5)/('d_시나리오'!$J$5-'d_시나리오'!$H$5),'d_시나리오'!$H$5+SQRT(J2026*('d_시나리오'!$J$5-'d_시나리오'!$H$5)*('d_시나리오'!$I$5-'d_시나리오'!$H$5)),'d_시나리오'!$J$5-SQRT((1-J2026)*('d_시나리오'!$J$5-'d_시나리오'!$H$5)*('d_시나리오'!$J$5-'d_시나리오'!$I$5))))</f>
        <v/>
      </c>
      <c r="L2026">
        <f>RAND()</f>
        <v/>
      </c>
      <c r="M2026">
        <f>IF('d_시나리오'!$J$6='d_시나리오'!$H$6,'d_시나리오'!$I$6,IF(L2026&lt;('d_시나리오'!$I$6-'d_시나리오'!$H$6)/('d_시나리오'!$J$6-'d_시나리오'!$H$6),'d_시나리오'!$H$6+SQRT(L2026*('d_시나리오'!$J$6-'d_시나리오'!$H$6)*('d_시나리오'!$I$6-'d_시나리오'!$H$6)),'d_시나리오'!$J$6-SQRT((1-L2026)*('d_시나리오'!$J$6-'d_시나리오'!$H$6)*('d_시나리오'!$J$6-'d_시나리오'!$I$6))))</f>
        <v/>
      </c>
      <c r="N2026">
        <f>INDEX('d_분포'!$B$2:$B$57,RANDBETWEEN(1,56))</f>
        <v/>
      </c>
      <c r="O2026">
        <f>BETAINV(RAND(),5,5)</f>
        <v/>
      </c>
      <c r="P2026">
        <f>'d_고정'!$B$1*'6_기대효과'!$H$7*('d_시나리오'!$I$7/'d_고정'!$B$2)*B2026</f>
        <v/>
      </c>
      <c r="Q2026">
        <f>P2026*C2026</f>
        <v/>
      </c>
      <c r="R2026">
        <f>P2026*E2026</f>
        <v/>
      </c>
      <c r="S2026">
        <f>R2026*G2026</f>
        <v/>
      </c>
      <c r="T2026">
        <f>Q2026+S2026</f>
        <v/>
      </c>
      <c r="U2026">
        <f>(Q2026*D2026+S2026*I2026)*(1-O2026)</f>
        <v/>
      </c>
      <c r="V2026">
        <f>(R2026*K2026*N2026+'d_고정'!$B$3*('6_기대효과'!$H$7/8)*N2026*'d_고정'!$B$10*M2026*('6_기대효과'!$K$7/'d_고정'!$B$9))*(1-O2026)</f>
        <v/>
      </c>
      <c r="W2026">
        <f>(S2026*I2026+R2026*MAX(K2026-'d_고정'!$B$10*M2026*('6_기대효과'!$K$7/'d_고정'!$B$9),0)*N2026)*(1-O2026)</f>
        <v/>
      </c>
      <c r="X2026">
        <f>U2026+V2026</f>
        <v/>
      </c>
      <c r="Y2026">
        <f>U2026/('d_고정'!$B$5*'6_기대효과'!$H$7/8)/'d_고정'!$B$6</f>
        <v/>
      </c>
      <c r="Z2026">
        <f>U2026/('d_고정'!$B$8*'6_기대효과'!$H$7/8)</f>
        <v/>
      </c>
    </row>
    <row r="2027">
      <c r="A2027">
        <f>RAND()</f>
        <v/>
      </c>
      <c r="B2027">
        <f>IF('d_시나리오'!$J$2='d_시나리오'!$H$2,'d_시나리오'!$I$2,IF(A2027&lt;('d_시나리오'!$I$2-'d_시나리오'!$H$2)/('d_시나리오'!$J$2-'d_시나리오'!$H$2),'d_시나리오'!$H$2+SQRT(A2027*('d_시나리오'!$J$2-'d_시나리오'!$H$2)*('d_시나리오'!$I$2-'d_시나리오'!$H$2)),'d_시나리오'!$J$2-SQRT((1-A2027)*('d_시나리오'!$J$2-'d_시나리오'!$H$2)*('d_시나리오'!$J$2-'d_시나리오'!$I$2))))</f>
        <v/>
      </c>
      <c r="C2027">
        <f>BETAINV(RAND(),2,6)</f>
        <v/>
      </c>
      <c r="D2027">
        <f>INDEX('d_분포'!$A$2:$A$28,RANDBETWEEN(1,27))</f>
        <v/>
      </c>
      <c r="E2027">
        <f>INDEX('d_분포'!$C$2:$C$5,RANDBETWEEN(1,4))*(0.9+0.2*RAND())</f>
        <v/>
      </c>
      <c r="F2027">
        <f>RAND()</f>
        <v/>
      </c>
      <c r="G2027">
        <f>IF('d_시나리오'!$J$3='d_시나리오'!$H$3,'d_시나리오'!$I$3,IF(F2027&lt;('d_시나리오'!$I$3-'d_시나리오'!$H$3)/('d_시나리오'!$J$3-'d_시나리오'!$H$3),'d_시나리오'!$H$3+SQRT(F2027*('d_시나리오'!$J$3-'d_시나리오'!$H$3)*('d_시나리오'!$I$3-'d_시나리오'!$H$3)),'d_시나리오'!$J$3-SQRT((1-F2027)*('d_시나리오'!$J$3-'d_시나리오'!$H$3)*('d_시나리오'!$J$3-'d_시나리오'!$I$3))))</f>
        <v/>
      </c>
      <c r="H2027">
        <f>RAND()</f>
        <v/>
      </c>
      <c r="I2027">
        <f>IF('d_시나리오'!$J$4='d_시나리오'!$H$4,'d_시나리오'!$I$4,IF(H2027&lt;('d_시나리오'!$I$4-'d_시나리오'!$H$4)/('d_시나리오'!$J$4-'d_시나리오'!$H$4),'d_시나리오'!$H$4+SQRT(H2027*('d_시나리오'!$J$4-'d_시나리오'!$H$4)*('d_시나리오'!$I$4-'d_시나리오'!$H$4)),'d_시나리오'!$J$4-SQRT((1-H2027)*('d_시나리오'!$J$4-'d_시나리오'!$H$4)*('d_시나리오'!$J$4-'d_시나리오'!$I$4))))</f>
        <v/>
      </c>
      <c r="J2027">
        <f>RAND()</f>
        <v/>
      </c>
      <c r="K2027">
        <f>IF('d_시나리오'!$J$5='d_시나리오'!$H$5,'d_시나리오'!$I$5,IF(J2027&lt;('d_시나리오'!$I$5-'d_시나리오'!$H$5)/('d_시나리오'!$J$5-'d_시나리오'!$H$5),'d_시나리오'!$H$5+SQRT(J2027*('d_시나리오'!$J$5-'d_시나리오'!$H$5)*('d_시나리오'!$I$5-'d_시나리오'!$H$5)),'d_시나리오'!$J$5-SQRT((1-J2027)*('d_시나리오'!$J$5-'d_시나리오'!$H$5)*('d_시나리오'!$J$5-'d_시나리오'!$I$5))))</f>
        <v/>
      </c>
      <c r="L2027">
        <f>RAND()</f>
        <v/>
      </c>
      <c r="M2027">
        <f>IF('d_시나리오'!$J$6='d_시나리오'!$H$6,'d_시나리오'!$I$6,IF(L2027&lt;('d_시나리오'!$I$6-'d_시나리오'!$H$6)/('d_시나리오'!$J$6-'d_시나리오'!$H$6),'d_시나리오'!$H$6+SQRT(L2027*('d_시나리오'!$J$6-'d_시나리오'!$H$6)*('d_시나리오'!$I$6-'d_시나리오'!$H$6)),'d_시나리오'!$J$6-SQRT((1-L2027)*('d_시나리오'!$J$6-'d_시나리오'!$H$6)*('d_시나리오'!$J$6-'d_시나리오'!$I$6))))</f>
        <v/>
      </c>
      <c r="N2027">
        <f>INDEX('d_분포'!$B$2:$B$57,RANDBETWEEN(1,56))</f>
        <v/>
      </c>
      <c r="O2027">
        <f>BETAINV(RAND(),5,5)</f>
        <v/>
      </c>
      <c r="P2027">
        <f>'d_고정'!$B$1*'6_기대효과'!$H$7*('d_시나리오'!$I$7/'d_고정'!$B$2)*B2027</f>
        <v/>
      </c>
      <c r="Q2027">
        <f>P2027*C2027</f>
        <v/>
      </c>
      <c r="R2027">
        <f>P2027*E2027</f>
        <v/>
      </c>
      <c r="S2027">
        <f>R2027*G2027</f>
        <v/>
      </c>
      <c r="T2027">
        <f>Q2027+S2027</f>
        <v/>
      </c>
      <c r="U2027">
        <f>(Q2027*D2027+S2027*I2027)*(1-O2027)</f>
        <v/>
      </c>
      <c r="V2027">
        <f>(R2027*K2027*N2027+'d_고정'!$B$3*('6_기대효과'!$H$7/8)*N2027*'d_고정'!$B$10*M2027*('6_기대효과'!$K$7/'d_고정'!$B$9))*(1-O2027)</f>
        <v/>
      </c>
      <c r="W2027">
        <f>(S2027*I2027+R2027*MAX(K2027-'d_고정'!$B$10*M2027*('6_기대효과'!$K$7/'d_고정'!$B$9),0)*N2027)*(1-O2027)</f>
        <v/>
      </c>
      <c r="X2027">
        <f>U2027+V2027</f>
        <v/>
      </c>
      <c r="Y2027">
        <f>U2027/('d_고정'!$B$5*'6_기대효과'!$H$7/8)/'d_고정'!$B$6</f>
        <v/>
      </c>
      <c r="Z2027">
        <f>U2027/('d_고정'!$B$8*'6_기대효과'!$H$7/8)</f>
        <v/>
      </c>
    </row>
    <row r="2028">
      <c r="A2028">
        <f>RAND()</f>
        <v/>
      </c>
      <c r="B2028">
        <f>IF('d_시나리오'!$J$2='d_시나리오'!$H$2,'d_시나리오'!$I$2,IF(A2028&lt;('d_시나리오'!$I$2-'d_시나리오'!$H$2)/('d_시나리오'!$J$2-'d_시나리오'!$H$2),'d_시나리오'!$H$2+SQRT(A2028*('d_시나리오'!$J$2-'d_시나리오'!$H$2)*('d_시나리오'!$I$2-'d_시나리오'!$H$2)),'d_시나리오'!$J$2-SQRT((1-A2028)*('d_시나리오'!$J$2-'d_시나리오'!$H$2)*('d_시나리오'!$J$2-'d_시나리오'!$I$2))))</f>
        <v/>
      </c>
      <c r="C2028">
        <f>BETAINV(RAND(),2,6)</f>
        <v/>
      </c>
      <c r="D2028">
        <f>INDEX('d_분포'!$A$2:$A$28,RANDBETWEEN(1,27))</f>
        <v/>
      </c>
      <c r="E2028">
        <f>INDEX('d_분포'!$C$2:$C$5,RANDBETWEEN(1,4))*(0.9+0.2*RAND())</f>
        <v/>
      </c>
      <c r="F2028">
        <f>RAND()</f>
        <v/>
      </c>
      <c r="G2028">
        <f>IF('d_시나리오'!$J$3='d_시나리오'!$H$3,'d_시나리오'!$I$3,IF(F2028&lt;('d_시나리오'!$I$3-'d_시나리오'!$H$3)/('d_시나리오'!$J$3-'d_시나리오'!$H$3),'d_시나리오'!$H$3+SQRT(F2028*('d_시나리오'!$J$3-'d_시나리오'!$H$3)*('d_시나리오'!$I$3-'d_시나리오'!$H$3)),'d_시나리오'!$J$3-SQRT((1-F2028)*('d_시나리오'!$J$3-'d_시나리오'!$H$3)*('d_시나리오'!$J$3-'d_시나리오'!$I$3))))</f>
        <v/>
      </c>
      <c r="H2028">
        <f>RAND()</f>
        <v/>
      </c>
      <c r="I2028">
        <f>IF('d_시나리오'!$J$4='d_시나리오'!$H$4,'d_시나리오'!$I$4,IF(H2028&lt;('d_시나리오'!$I$4-'d_시나리오'!$H$4)/('d_시나리오'!$J$4-'d_시나리오'!$H$4),'d_시나리오'!$H$4+SQRT(H2028*('d_시나리오'!$J$4-'d_시나리오'!$H$4)*('d_시나리오'!$I$4-'d_시나리오'!$H$4)),'d_시나리오'!$J$4-SQRT((1-H2028)*('d_시나리오'!$J$4-'d_시나리오'!$H$4)*('d_시나리오'!$J$4-'d_시나리오'!$I$4))))</f>
        <v/>
      </c>
      <c r="J2028">
        <f>RAND()</f>
        <v/>
      </c>
      <c r="K2028">
        <f>IF('d_시나리오'!$J$5='d_시나리오'!$H$5,'d_시나리오'!$I$5,IF(J2028&lt;('d_시나리오'!$I$5-'d_시나리오'!$H$5)/('d_시나리오'!$J$5-'d_시나리오'!$H$5),'d_시나리오'!$H$5+SQRT(J2028*('d_시나리오'!$J$5-'d_시나리오'!$H$5)*('d_시나리오'!$I$5-'d_시나리오'!$H$5)),'d_시나리오'!$J$5-SQRT((1-J2028)*('d_시나리오'!$J$5-'d_시나리오'!$H$5)*('d_시나리오'!$J$5-'d_시나리오'!$I$5))))</f>
        <v/>
      </c>
      <c r="L2028">
        <f>RAND()</f>
        <v/>
      </c>
      <c r="M2028">
        <f>IF('d_시나리오'!$J$6='d_시나리오'!$H$6,'d_시나리오'!$I$6,IF(L2028&lt;('d_시나리오'!$I$6-'d_시나리오'!$H$6)/('d_시나리오'!$J$6-'d_시나리오'!$H$6),'d_시나리오'!$H$6+SQRT(L2028*('d_시나리오'!$J$6-'d_시나리오'!$H$6)*('d_시나리오'!$I$6-'d_시나리오'!$H$6)),'d_시나리오'!$J$6-SQRT((1-L2028)*('d_시나리오'!$J$6-'d_시나리오'!$H$6)*('d_시나리오'!$J$6-'d_시나리오'!$I$6))))</f>
        <v/>
      </c>
      <c r="N2028">
        <f>INDEX('d_분포'!$B$2:$B$57,RANDBETWEEN(1,56))</f>
        <v/>
      </c>
      <c r="O2028">
        <f>BETAINV(RAND(),5,5)</f>
        <v/>
      </c>
      <c r="P2028">
        <f>'d_고정'!$B$1*'6_기대효과'!$H$7*('d_시나리오'!$I$7/'d_고정'!$B$2)*B2028</f>
        <v/>
      </c>
      <c r="Q2028">
        <f>P2028*C2028</f>
        <v/>
      </c>
      <c r="R2028">
        <f>P2028*E2028</f>
        <v/>
      </c>
      <c r="S2028">
        <f>R2028*G2028</f>
        <v/>
      </c>
      <c r="T2028">
        <f>Q2028+S2028</f>
        <v/>
      </c>
      <c r="U2028">
        <f>(Q2028*D2028+S2028*I2028)*(1-O2028)</f>
        <v/>
      </c>
      <c r="V2028">
        <f>(R2028*K2028*N2028+'d_고정'!$B$3*('6_기대효과'!$H$7/8)*N2028*'d_고정'!$B$10*M2028*('6_기대효과'!$K$7/'d_고정'!$B$9))*(1-O2028)</f>
        <v/>
      </c>
      <c r="W2028">
        <f>(S2028*I2028+R2028*MAX(K2028-'d_고정'!$B$10*M2028*('6_기대효과'!$K$7/'d_고정'!$B$9),0)*N2028)*(1-O2028)</f>
        <v/>
      </c>
      <c r="X2028">
        <f>U2028+V2028</f>
        <v/>
      </c>
      <c r="Y2028">
        <f>U2028/('d_고정'!$B$5*'6_기대효과'!$H$7/8)/'d_고정'!$B$6</f>
        <v/>
      </c>
      <c r="Z2028">
        <f>U2028/('d_고정'!$B$8*'6_기대효과'!$H$7/8)</f>
        <v/>
      </c>
    </row>
    <row r="2029">
      <c r="A2029">
        <f>RAND()</f>
        <v/>
      </c>
      <c r="B2029">
        <f>IF('d_시나리오'!$J$2='d_시나리오'!$H$2,'d_시나리오'!$I$2,IF(A2029&lt;('d_시나리오'!$I$2-'d_시나리오'!$H$2)/('d_시나리오'!$J$2-'d_시나리오'!$H$2),'d_시나리오'!$H$2+SQRT(A2029*('d_시나리오'!$J$2-'d_시나리오'!$H$2)*('d_시나리오'!$I$2-'d_시나리오'!$H$2)),'d_시나리오'!$J$2-SQRT((1-A2029)*('d_시나리오'!$J$2-'d_시나리오'!$H$2)*('d_시나리오'!$J$2-'d_시나리오'!$I$2))))</f>
        <v/>
      </c>
      <c r="C2029">
        <f>BETAINV(RAND(),2,6)</f>
        <v/>
      </c>
      <c r="D2029">
        <f>INDEX('d_분포'!$A$2:$A$28,RANDBETWEEN(1,27))</f>
        <v/>
      </c>
      <c r="E2029">
        <f>INDEX('d_분포'!$C$2:$C$5,RANDBETWEEN(1,4))*(0.9+0.2*RAND())</f>
        <v/>
      </c>
      <c r="F2029">
        <f>RAND()</f>
        <v/>
      </c>
      <c r="G2029">
        <f>IF('d_시나리오'!$J$3='d_시나리오'!$H$3,'d_시나리오'!$I$3,IF(F2029&lt;('d_시나리오'!$I$3-'d_시나리오'!$H$3)/('d_시나리오'!$J$3-'d_시나리오'!$H$3),'d_시나리오'!$H$3+SQRT(F2029*('d_시나리오'!$J$3-'d_시나리오'!$H$3)*('d_시나리오'!$I$3-'d_시나리오'!$H$3)),'d_시나리오'!$J$3-SQRT((1-F2029)*('d_시나리오'!$J$3-'d_시나리오'!$H$3)*('d_시나리오'!$J$3-'d_시나리오'!$I$3))))</f>
        <v/>
      </c>
      <c r="H2029">
        <f>RAND()</f>
        <v/>
      </c>
      <c r="I2029">
        <f>IF('d_시나리오'!$J$4='d_시나리오'!$H$4,'d_시나리오'!$I$4,IF(H2029&lt;('d_시나리오'!$I$4-'d_시나리오'!$H$4)/('d_시나리오'!$J$4-'d_시나리오'!$H$4),'d_시나리오'!$H$4+SQRT(H2029*('d_시나리오'!$J$4-'d_시나리오'!$H$4)*('d_시나리오'!$I$4-'d_시나리오'!$H$4)),'d_시나리오'!$J$4-SQRT((1-H2029)*('d_시나리오'!$J$4-'d_시나리오'!$H$4)*('d_시나리오'!$J$4-'d_시나리오'!$I$4))))</f>
        <v/>
      </c>
      <c r="J2029">
        <f>RAND()</f>
        <v/>
      </c>
      <c r="K2029">
        <f>IF('d_시나리오'!$J$5='d_시나리오'!$H$5,'d_시나리오'!$I$5,IF(J2029&lt;('d_시나리오'!$I$5-'d_시나리오'!$H$5)/('d_시나리오'!$J$5-'d_시나리오'!$H$5),'d_시나리오'!$H$5+SQRT(J2029*('d_시나리오'!$J$5-'d_시나리오'!$H$5)*('d_시나리오'!$I$5-'d_시나리오'!$H$5)),'d_시나리오'!$J$5-SQRT((1-J2029)*('d_시나리오'!$J$5-'d_시나리오'!$H$5)*('d_시나리오'!$J$5-'d_시나리오'!$I$5))))</f>
        <v/>
      </c>
      <c r="L2029">
        <f>RAND()</f>
        <v/>
      </c>
      <c r="M2029">
        <f>IF('d_시나리오'!$J$6='d_시나리오'!$H$6,'d_시나리오'!$I$6,IF(L2029&lt;('d_시나리오'!$I$6-'d_시나리오'!$H$6)/('d_시나리오'!$J$6-'d_시나리오'!$H$6),'d_시나리오'!$H$6+SQRT(L2029*('d_시나리오'!$J$6-'d_시나리오'!$H$6)*('d_시나리오'!$I$6-'d_시나리오'!$H$6)),'d_시나리오'!$J$6-SQRT((1-L2029)*('d_시나리오'!$J$6-'d_시나리오'!$H$6)*('d_시나리오'!$J$6-'d_시나리오'!$I$6))))</f>
        <v/>
      </c>
      <c r="N2029">
        <f>INDEX('d_분포'!$B$2:$B$57,RANDBETWEEN(1,56))</f>
        <v/>
      </c>
      <c r="O2029">
        <f>BETAINV(RAND(),5,5)</f>
        <v/>
      </c>
      <c r="P2029">
        <f>'d_고정'!$B$1*'6_기대효과'!$H$7*('d_시나리오'!$I$7/'d_고정'!$B$2)*B2029</f>
        <v/>
      </c>
      <c r="Q2029">
        <f>P2029*C2029</f>
        <v/>
      </c>
      <c r="R2029">
        <f>P2029*E2029</f>
        <v/>
      </c>
      <c r="S2029">
        <f>R2029*G2029</f>
        <v/>
      </c>
      <c r="T2029">
        <f>Q2029+S2029</f>
        <v/>
      </c>
      <c r="U2029">
        <f>(Q2029*D2029+S2029*I2029)*(1-O2029)</f>
        <v/>
      </c>
      <c r="V2029">
        <f>(R2029*K2029*N2029+'d_고정'!$B$3*('6_기대효과'!$H$7/8)*N2029*'d_고정'!$B$10*M2029*('6_기대효과'!$K$7/'d_고정'!$B$9))*(1-O2029)</f>
        <v/>
      </c>
      <c r="W2029">
        <f>(S2029*I2029+R2029*MAX(K2029-'d_고정'!$B$10*M2029*('6_기대효과'!$K$7/'d_고정'!$B$9),0)*N2029)*(1-O2029)</f>
        <v/>
      </c>
      <c r="X2029">
        <f>U2029+V2029</f>
        <v/>
      </c>
      <c r="Y2029">
        <f>U2029/('d_고정'!$B$5*'6_기대효과'!$H$7/8)/'d_고정'!$B$6</f>
        <v/>
      </c>
      <c r="Z2029">
        <f>U2029/('d_고정'!$B$8*'6_기대효과'!$H$7/8)</f>
        <v/>
      </c>
    </row>
    <row r="2030">
      <c r="A2030">
        <f>RAND()</f>
        <v/>
      </c>
      <c r="B2030">
        <f>IF('d_시나리오'!$J$2='d_시나리오'!$H$2,'d_시나리오'!$I$2,IF(A2030&lt;('d_시나리오'!$I$2-'d_시나리오'!$H$2)/('d_시나리오'!$J$2-'d_시나리오'!$H$2),'d_시나리오'!$H$2+SQRT(A2030*('d_시나리오'!$J$2-'d_시나리오'!$H$2)*('d_시나리오'!$I$2-'d_시나리오'!$H$2)),'d_시나리오'!$J$2-SQRT((1-A2030)*('d_시나리오'!$J$2-'d_시나리오'!$H$2)*('d_시나리오'!$J$2-'d_시나리오'!$I$2))))</f>
        <v/>
      </c>
      <c r="C2030">
        <f>BETAINV(RAND(),2,6)</f>
        <v/>
      </c>
      <c r="D2030">
        <f>INDEX('d_분포'!$A$2:$A$28,RANDBETWEEN(1,27))</f>
        <v/>
      </c>
      <c r="E2030">
        <f>INDEX('d_분포'!$C$2:$C$5,RANDBETWEEN(1,4))*(0.9+0.2*RAND())</f>
        <v/>
      </c>
      <c r="F2030">
        <f>RAND()</f>
        <v/>
      </c>
      <c r="G2030">
        <f>IF('d_시나리오'!$J$3='d_시나리오'!$H$3,'d_시나리오'!$I$3,IF(F2030&lt;('d_시나리오'!$I$3-'d_시나리오'!$H$3)/('d_시나리오'!$J$3-'d_시나리오'!$H$3),'d_시나리오'!$H$3+SQRT(F2030*('d_시나리오'!$J$3-'d_시나리오'!$H$3)*('d_시나리오'!$I$3-'d_시나리오'!$H$3)),'d_시나리오'!$J$3-SQRT((1-F2030)*('d_시나리오'!$J$3-'d_시나리오'!$H$3)*('d_시나리오'!$J$3-'d_시나리오'!$I$3))))</f>
        <v/>
      </c>
      <c r="H2030">
        <f>RAND()</f>
        <v/>
      </c>
      <c r="I2030">
        <f>IF('d_시나리오'!$J$4='d_시나리오'!$H$4,'d_시나리오'!$I$4,IF(H2030&lt;('d_시나리오'!$I$4-'d_시나리오'!$H$4)/('d_시나리오'!$J$4-'d_시나리오'!$H$4),'d_시나리오'!$H$4+SQRT(H2030*('d_시나리오'!$J$4-'d_시나리오'!$H$4)*('d_시나리오'!$I$4-'d_시나리오'!$H$4)),'d_시나리오'!$J$4-SQRT((1-H2030)*('d_시나리오'!$J$4-'d_시나리오'!$H$4)*('d_시나리오'!$J$4-'d_시나리오'!$I$4))))</f>
        <v/>
      </c>
      <c r="J2030">
        <f>RAND()</f>
        <v/>
      </c>
      <c r="K2030">
        <f>IF('d_시나리오'!$J$5='d_시나리오'!$H$5,'d_시나리오'!$I$5,IF(J2030&lt;('d_시나리오'!$I$5-'d_시나리오'!$H$5)/('d_시나리오'!$J$5-'d_시나리오'!$H$5),'d_시나리오'!$H$5+SQRT(J2030*('d_시나리오'!$J$5-'d_시나리오'!$H$5)*('d_시나리오'!$I$5-'d_시나리오'!$H$5)),'d_시나리오'!$J$5-SQRT((1-J2030)*('d_시나리오'!$J$5-'d_시나리오'!$H$5)*('d_시나리오'!$J$5-'d_시나리오'!$I$5))))</f>
        <v/>
      </c>
      <c r="L2030">
        <f>RAND()</f>
        <v/>
      </c>
      <c r="M2030">
        <f>IF('d_시나리오'!$J$6='d_시나리오'!$H$6,'d_시나리오'!$I$6,IF(L2030&lt;('d_시나리오'!$I$6-'d_시나리오'!$H$6)/('d_시나리오'!$J$6-'d_시나리오'!$H$6),'d_시나리오'!$H$6+SQRT(L2030*('d_시나리오'!$J$6-'d_시나리오'!$H$6)*('d_시나리오'!$I$6-'d_시나리오'!$H$6)),'d_시나리오'!$J$6-SQRT((1-L2030)*('d_시나리오'!$J$6-'d_시나리오'!$H$6)*('d_시나리오'!$J$6-'d_시나리오'!$I$6))))</f>
        <v/>
      </c>
      <c r="N2030">
        <f>INDEX('d_분포'!$B$2:$B$57,RANDBETWEEN(1,56))</f>
        <v/>
      </c>
      <c r="O2030">
        <f>BETAINV(RAND(),5,5)</f>
        <v/>
      </c>
      <c r="P2030">
        <f>'d_고정'!$B$1*'6_기대효과'!$H$7*('d_시나리오'!$I$7/'d_고정'!$B$2)*B2030</f>
        <v/>
      </c>
      <c r="Q2030">
        <f>P2030*C2030</f>
        <v/>
      </c>
      <c r="R2030">
        <f>P2030*E2030</f>
        <v/>
      </c>
      <c r="S2030">
        <f>R2030*G2030</f>
        <v/>
      </c>
      <c r="T2030">
        <f>Q2030+S2030</f>
        <v/>
      </c>
      <c r="U2030">
        <f>(Q2030*D2030+S2030*I2030)*(1-O2030)</f>
        <v/>
      </c>
      <c r="V2030">
        <f>(R2030*K2030*N2030+'d_고정'!$B$3*('6_기대효과'!$H$7/8)*N2030*'d_고정'!$B$10*M2030*('6_기대효과'!$K$7/'d_고정'!$B$9))*(1-O2030)</f>
        <v/>
      </c>
      <c r="W2030">
        <f>(S2030*I2030+R2030*MAX(K2030-'d_고정'!$B$10*M2030*('6_기대효과'!$K$7/'d_고정'!$B$9),0)*N2030)*(1-O2030)</f>
        <v/>
      </c>
      <c r="X2030">
        <f>U2030+V2030</f>
        <v/>
      </c>
      <c r="Y2030">
        <f>U2030/('d_고정'!$B$5*'6_기대효과'!$H$7/8)/'d_고정'!$B$6</f>
        <v/>
      </c>
      <c r="Z2030">
        <f>U2030/('d_고정'!$B$8*'6_기대효과'!$H$7/8)</f>
        <v/>
      </c>
    </row>
    <row r="2031">
      <c r="A2031">
        <f>RAND()</f>
        <v/>
      </c>
      <c r="B2031">
        <f>IF('d_시나리오'!$J$2='d_시나리오'!$H$2,'d_시나리오'!$I$2,IF(A2031&lt;('d_시나리오'!$I$2-'d_시나리오'!$H$2)/('d_시나리오'!$J$2-'d_시나리오'!$H$2),'d_시나리오'!$H$2+SQRT(A2031*('d_시나리오'!$J$2-'d_시나리오'!$H$2)*('d_시나리오'!$I$2-'d_시나리오'!$H$2)),'d_시나리오'!$J$2-SQRT((1-A2031)*('d_시나리오'!$J$2-'d_시나리오'!$H$2)*('d_시나리오'!$J$2-'d_시나리오'!$I$2))))</f>
        <v/>
      </c>
      <c r="C2031">
        <f>BETAINV(RAND(),2,6)</f>
        <v/>
      </c>
      <c r="D2031">
        <f>INDEX('d_분포'!$A$2:$A$28,RANDBETWEEN(1,27))</f>
        <v/>
      </c>
      <c r="E2031">
        <f>INDEX('d_분포'!$C$2:$C$5,RANDBETWEEN(1,4))*(0.9+0.2*RAND())</f>
        <v/>
      </c>
      <c r="F2031">
        <f>RAND()</f>
        <v/>
      </c>
      <c r="G2031">
        <f>IF('d_시나리오'!$J$3='d_시나리오'!$H$3,'d_시나리오'!$I$3,IF(F2031&lt;('d_시나리오'!$I$3-'d_시나리오'!$H$3)/('d_시나리오'!$J$3-'d_시나리오'!$H$3),'d_시나리오'!$H$3+SQRT(F2031*('d_시나리오'!$J$3-'d_시나리오'!$H$3)*('d_시나리오'!$I$3-'d_시나리오'!$H$3)),'d_시나리오'!$J$3-SQRT((1-F2031)*('d_시나리오'!$J$3-'d_시나리오'!$H$3)*('d_시나리오'!$J$3-'d_시나리오'!$I$3))))</f>
        <v/>
      </c>
      <c r="H2031">
        <f>RAND()</f>
        <v/>
      </c>
      <c r="I2031">
        <f>IF('d_시나리오'!$J$4='d_시나리오'!$H$4,'d_시나리오'!$I$4,IF(H2031&lt;('d_시나리오'!$I$4-'d_시나리오'!$H$4)/('d_시나리오'!$J$4-'d_시나리오'!$H$4),'d_시나리오'!$H$4+SQRT(H2031*('d_시나리오'!$J$4-'d_시나리오'!$H$4)*('d_시나리오'!$I$4-'d_시나리오'!$H$4)),'d_시나리오'!$J$4-SQRT((1-H2031)*('d_시나리오'!$J$4-'d_시나리오'!$H$4)*('d_시나리오'!$J$4-'d_시나리오'!$I$4))))</f>
        <v/>
      </c>
      <c r="J2031">
        <f>RAND()</f>
        <v/>
      </c>
      <c r="K2031">
        <f>IF('d_시나리오'!$J$5='d_시나리오'!$H$5,'d_시나리오'!$I$5,IF(J2031&lt;('d_시나리오'!$I$5-'d_시나리오'!$H$5)/('d_시나리오'!$J$5-'d_시나리오'!$H$5),'d_시나리오'!$H$5+SQRT(J2031*('d_시나리오'!$J$5-'d_시나리오'!$H$5)*('d_시나리오'!$I$5-'d_시나리오'!$H$5)),'d_시나리오'!$J$5-SQRT((1-J2031)*('d_시나리오'!$J$5-'d_시나리오'!$H$5)*('d_시나리오'!$J$5-'d_시나리오'!$I$5))))</f>
        <v/>
      </c>
      <c r="L2031">
        <f>RAND()</f>
        <v/>
      </c>
      <c r="M2031">
        <f>IF('d_시나리오'!$J$6='d_시나리오'!$H$6,'d_시나리오'!$I$6,IF(L2031&lt;('d_시나리오'!$I$6-'d_시나리오'!$H$6)/('d_시나리오'!$J$6-'d_시나리오'!$H$6),'d_시나리오'!$H$6+SQRT(L2031*('d_시나리오'!$J$6-'d_시나리오'!$H$6)*('d_시나리오'!$I$6-'d_시나리오'!$H$6)),'d_시나리오'!$J$6-SQRT((1-L2031)*('d_시나리오'!$J$6-'d_시나리오'!$H$6)*('d_시나리오'!$J$6-'d_시나리오'!$I$6))))</f>
        <v/>
      </c>
      <c r="N2031">
        <f>INDEX('d_분포'!$B$2:$B$57,RANDBETWEEN(1,56))</f>
        <v/>
      </c>
      <c r="O2031">
        <f>BETAINV(RAND(),5,5)</f>
        <v/>
      </c>
      <c r="P2031">
        <f>'d_고정'!$B$1*'6_기대효과'!$H$7*('d_시나리오'!$I$7/'d_고정'!$B$2)*B2031</f>
        <v/>
      </c>
      <c r="Q2031">
        <f>P2031*C2031</f>
        <v/>
      </c>
      <c r="R2031">
        <f>P2031*E2031</f>
        <v/>
      </c>
      <c r="S2031">
        <f>R2031*G2031</f>
        <v/>
      </c>
      <c r="T2031">
        <f>Q2031+S2031</f>
        <v/>
      </c>
      <c r="U2031">
        <f>(Q2031*D2031+S2031*I2031)*(1-O2031)</f>
        <v/>
      </c>
      <c r="V2031">
        <f>(R2031*K2031*N2031+'d_고정'!$B$3*('6_기대효과'!$H$7/8)*N2031*'d_고정'!$B$10*M2031*('6_기대효과'!$K$7/'d_고정'!$B$9))*(1-O2031)</f>
        <v/>
      </c>
      <c r="W2031">
        <f>(S2031*I2031+R2031*MAX(K2031-'d_고정'!$B$10*M2031*('6_기대효과'!$K$7/'d_고정'!$B$9),0)*N2031)*(1-O2031)</f>
        <v/>
      </c>
      <c r="X2031">
        <f>U2031+V2031</f>
        <v/>
      </c>
      <c r="Y2031">
        <f>U2031/('d_고정'!$B$5*'6_기대효과'!$H$7/8)/'d_고정'!$B$6</f>
        <v/>
      </c>
      <c r="Z2031">
        <f>U2031/('d_고정'!$B$8*'6_기대효과'!$H$7/8)</f>
        <v/>
      </c>
    </row>
    <row r="2032">
      <c r="A2032">
        <f>RAND()</f>
        <v/>
      </c>
      <c r="B2032">
        <f>IF('d_시나리오'!$J$2='d_시나리오'!$H$2,'d_시나리오'!$I$2,IF(A2032&lt;('d_시나리오'!$I$2-'d_시나리오'!$H$2)/('d_시나리오'!$J$2-'d_시나리오'!$H$2),'d_시나리오'!$H$2+SQRT(A2032*('d_시나리오'!$J$2-'d_시나리오'!$H$2)*('d_시나리오'!$I$2-'d_시나리오'!$H$2)),'d_시나리오'!$J$2-SQRT((1-A2032)*('d_시나리오'!$J$2-'d_시나리오'!$H$2)*('d_시나리오'!$J$2-'d_시나리오'!$I$2))))</f>
        <v/>
      </c>
      <c r="C2032">
        <f>BETAINV(RAND(),2,6)</f>
        <v/>
      </c>
      <c r="D2032">
        <f>INDEX('d_분포'!$A$2:$A$28,RANDBETWEEN(1,27))</f>
        <v/>
      </c>
      <c r="E2032">
        <f>INDEX('d_분포'!$C$2:$C$5,RANDBETWEEN(1,4))*(0.9+0.2*RAND())</f>
        <v/>
      </c>
      <c r="F2032">
        <f>RAND()</f>
        <v/>
      </c>
      <c r="G2032">
        <f>IF('d_시나리오'!$J$3='d_시나리오'!$H$3,'d_시나리오'!$I$3,IF(F2032&lt;('d_시나리오'!$I$3-'d_시나리오'!$H$3)/('d_시나리오'!$J$3-'d_시나리오'!$H$3),'d_시나리오'!$H$3+SQRT(F2032*('d_시나리오'!$J$3-'d_시나리오'!$H$3)*('d_시나리오'!$I$3-'d_시나리오'!$H$3)),'d_시나리오'!$J$3-SQRT((1-F2032)*('d_시나리오'!$J$3-'d_시나리오'!$H$3)*('d_시나리오'!$J$3-'d_시나리오'!$I$3))))</f>
        <v/>
      </c>
      <c r="H2032">
        <f>RAND()</f>
        <v/>
      </c>
      <c r="I2032">
        <f>IF('d_시나리오'!$J$4='d_시나리오'!$H$4,'d_시나리오'!$I$4,IF(H2032&lt;('d_시나리오'!$I$4-'d_시나리오'!$H$4)/('d_시나리오'!$J$4-'d_시나리오'!$H$4),'d_시나리오'!$H$4+SQRT(H2032*('d_시나리오'!$J$4-'d_시나리오'!$H$4)*('d_시나리오'!$I$4-'d_시나리오'!$H$4)),'d_시나리오'!$J$4-SQRT((1-H2032)*('d_시나리오'!$J$4-'d_시나리오'!$H$4)*('d_시나리오'!$J$4-'d_시나리오'!$I$4))))</f>
        <v/>
      </c>
      <c r="J2032">
        <f>RAND()</f>
        <v/>
      </c>
      <c r="K2032">
        <f>IF('d_시나리오'!$J$5='d_시나리오'!$H$5,'d_시나리오'!$I$5,IF(J2032&lt;('d_시나리오'!$I$5-'d_시나리오'!$H$5)/('d_시나리오'!$J$5-'d_시나리오'!$H$5),'d_시나리오'!$H$5+SQRT(J2032*('d_시나리오'!$J$5-'d_시나리오'!$H$5)*('d_시나리오'!$I$5-'d_시나리오'!$H$5)),'d_시나리오'!$J$5-SQRT((1-J2032)*('d_시나리오'!$J$5-'d_시나리오'!$H$5)*('d_시나리오'!$J$5-'d_시나리오'!$I$5))))</f>
        <v/>
      </c>
      <c r="L2032">
        <f>RAND()</f>
        <v/>
      </c>
      <c r="M2032">
        <f>IF('d_시나리오'!$J$6='d_시나리오'!$H$6,'d_시나리오'!$I$6,IF(L2032&lt;('d_시나리오'!$I$6-'d_시나리오'!$H$6)/('d_시나리오'!$J$6-'d_시나리오'!$H$6),'d_시나리오'!$H$6+SQRT(L2032*('d_시나리오'!$J$6-'d_시나리오'!$H$6)*('d_시나리오'!$I$6-'d_시나리오'!$H$6)),'d_시나리오'!$J$6-SQRT((1-L2032)*('d_시나리오'!$J$6-'d_시나리오'!$H$6)*('d_시나리오'!$J$6-'d_시나리오'!$I$6))))</f>
        <v/>
      </c>
      <c r="N2032">
        <f>INDEX('d_분포'!$B$2:$B$57,RANDBETWEEN(1,56))</f>
        <v/>
      </c>
      <c r="O2032">
        <f>BETAINV(RAND(),5,5)</f>
        <v/>
      </c>
      <c r="P2032">
        <f>'d_고정'!$B$1*'6_기대효과'!$H$7*('d_시나리오'!$I$7/'d_고정'!$B$2)*B2032</f>
        <v/>
      </c>
      <c r="Q2032">
        <f>P2032*C2032</f>
        <v/>
      </c>
      <c r="R2032">
        <f>P2032*E2032</f>
        <v/>
      </c>
      <c r="S2032">
        <f>R2032*G2032</f>
        <v/>
      </c>
      <c r="T2032">
        <f>Q2032+S2032</f>
        <v/>
      </c>
      <c r="U2032">
        <f>(Q2032*D2032+S2032*I2032)*(1-O2032)</f>
        <v/>
      </c>
      <c r="V2032">
        <f>(R2032*K2032*N2032+'d_고정'!$B$3*('6_기대효과'!$H$7/8)*N2032*'d_고정'!$B$10*M2032*('6_기대효과'!$K$7/'d_고정'!$B$9))*(1-O2032)</f>
        <v/>
      </c>
      <c r="W2032">
        <f>(S2032*I2032+R2032*MAX(K2032-'d_고정'!$B$10*M2032*('6_기대효과'!$K$7/'d_고정'!$B$9),0)*N2032)*(1-O2032)</f>
        <v/>
      </c>
      <c r="X2032">
        <f>U2032+V2032</f>
        <v/>
      </c>
      <c r="Y2032">
        <f>U2032/('d_고정'!$B$5*'6_기대효과'!$H$7/8)/'d_고정'!$B$6</f>
        <v/>
      </c>
      <c r="Z2032">
        <f>U2032/('d_고정'!$B$8*'6_기대효과'!$H$7/8)</f>
        <v/>
      </c>
    </row>
    <row r="2033">
      <c r="A2033">
        <f>RAND()</f>
        <v/>
      </c>
      <c r="B2033">
        <f>IF('d_시나리오'!$J$2='d_시나리오'!$H$2,'d_시나리오'!$I$2,IF(A2033&lt;('d_시나리오'!$I$2-'d_시나리오'!$H$2)/('d_시나리오'!$J$2-'d_시나리오'!$H$2),'d_시나리오'!$H$2+SQRT(A2033*('d_시나리오'!$J$2-'d_시나리오'!$H$2)*('d_시나리오'!$I$2-'d_시나리오'!$H$2)),'d_시나리오'!$J$2-SQRT((1-A2033)*('d_시나리오'!$J$2-'d_시나리오'!$H$2)*('d_시나리오'!$J$2-'d_시나리오'!$I$2))))</f>
        <v/>
      </c>
      <c r="C2033">
        <f>BETAINV(RAND(),2,6)</f>
        <v/>
      </c>
      <c r="D2033">
        <f>INDEX('d_분포'!$A$2:$A$28,RANDBETWEEN(1,27))</f>
        <v/>
      </c>
      <c r="E2033">
        <f>INDEX('d_분포'!$C$2:$C$5,RANDBETWEEN(1,4))*(0.9+0.2*RAND())</f>
        <v/>
      </c>
      <c r="F2033">
        <f>RAND()</f>
        <v/>
      </c>
      <c r="G2033">
        <f>IF('d_시나리오'!$J$3='d_시나리오'!$H$3,'d_시나리오'!$I$3,IF(F2033&lt;('d_시나리오'!$I$3-'d_시나리오'!$H$3)/('d_시나리오'!$J$3-'d_시나리오'!$H$3),'d_시나리오'!$H$3+SQRT(F2033*('d_시나리오'!$J$3-'d_시나리오'!$H$3)*('d_시나리오'!$I$3-'d_시나리오'!$H$3)),'d_시나리오'!$J$3-SQRT((1-F2033)*('d_시나리오'!$J$3-'d_시나리오'!$H$3)*('d_시나리오'!$J$3-'d_시나리오'!$I$3))))</f>
        <v/>
      </c>
      <c r="H2033">
        <f>RAND()</f>
        <v/>
      </c>
      <c r="I2033">
        <f>IF('d_시나리오'!$J$4='d_시나리오'!$H$4,'d_시나리오'!$I$4,IF(H2033&lt;('d_시나리오'!$I$4-'d_시나리오'!$H$4)/('d_시나리오'!$J$4-'d_시나리오'!$H$4),'d_시나리오'!$H$4+SQRT(H2033*('d_시나리오'!$J$4-'d_시나리오'!$H$4)*('d_시나리오'!$I$4-'d_시나리오'!$H$4)),'d_시나리오'!$J$4-SQRT((1-H2033)*('d_시나리오'!$J$4-'d_시나리오'!$H$4)*('d_시나리오'!$J$4-'d_시나리오'!$I$4))))</f>
        <v/>
      </c>
      <c r="J2033">
        <f>RAND()</f>
        <v/>
      </c>
      <c r="K2033">
        <f>IF('d_시나리오'!$J$5='d_시나리오'!$H$5,'d_시나리오'!$I$5,IF(J2033&lt;('d_시나리오'!$I$5-'d_시나리오'!$H$5)/('d_시나리오'!$J$5-'d_시나리오'!$H$5),'d_시나리오'!$H$5+SQRT(J2033*('d_시나리오'!$J$5-'d_시나리오'!$H$5)*('d_시나리오'!$I$5-'d_시나리오'!$H$5)),'d_시나리오'!$J$5-SQRT((1-J2033)*('d_시나리오'!$J$5-'d_시나리오'!$H$5)*('d_시나리오'!$J$5-'d_시나리오'!$I$5))))</f>
        <v/>
      </c>
      <c r="L2033">
        <f>RAND()</f>
        <v/>
      </c>
      <c r="M2033">
        <f>IF('d_시나리오'!$J$6='d_시나리오'!$H$6,'d_시나리오'!$I$6,IF(L2033&lt;('d_시나리오'!$I$6-'d_시나리오'!$H$6)/('d_시나리오'!$J$6-'d_시나리오'!$H$6),'d_시나리오'!$H$6+SQRT(L2033*('d_시나리오'!$J$6-'d_시나리오'!$H$6)*('d_시나리오'!$I$6-'d_시나리오'!$H$6)),'d_시나리오'!$J$6-SQRT((1-L2033)*('d_시나리오'!$J$6-'d_시나리오'!$H$6)*('d_시나리오'!$J$6-'d_시나리오'!$I$6))))</f>
        <v/>
      </c>
      <c r="N2033">
        <f>INDEX('d_분포'!$B$2:$B$57,RANDBETWEEN(1,56))</f>
        <v/>
      </c>
      <c r="O2033">
        <f>BETAINV(RAND(),5,5)</f>
        <v/>
      </c>
      <c r="P2033">
        <f>'d_고정'!$B$1*'6_기대효과'!$H$7*('d_시나리오'!$I$7/'d_고정'!$B$2)*B2033</f>
        <v/>
      </c>
      <c r="Q2033">
        <f>P2033*C2033</f>
        <v/>
      </c>
      <c r="R2033">
        <f>P2033*E2033</f>
        <v/>
      </c>
      <c r="S2033">
        <f>R2033*G2033</f>
        <v/>
      </c>
      <c r="T2033">
        <f>Q2033+S2033</f>
        <v/>
      </c>
      <c r="U2033">
        <f>(Q2033*D2033+S2033*I2033)*(1-O2033)</f>
        <v/>
      </c>
      <c r="V2033">
        <f>(R2033*K2033*N2033+'d_고정'!$B$3*('6_기대효과'!$H$7/8)*N2033*'d_고정'!$B$10*M2033*('6_기대효과'!$K$7/'d_고정'!$B$9))*(1-O2033)</f>
        <v/>
      </c>
      <c r="W2033">
        <f>(S2033*I2033+R2033*MAX(K2033-'d_고정'!$B$10*M2033*('6_기대효과'!$K$7/'d_고정'!$B$9),0)*N2033)*(1-O2033)</f>
        <v/>
      </c>
      <c r="X2033">
        <f>U2033+V2033</f>
        <v/>
      </c>
      <c r="Y2033">
        <f>U2033/('d_고정'!$B$5*'6_기대효과'!$H$7/8)/'d_고정'!$B$6</f>
        <v/>
      </c>
      <c r="Z2033">
        <f>U2033/('d_고정'!$B$8*'6_기대효과'!$H$7/8)</f>
        <v/>
      </c>
    </row>
    <row r="2034">
      <c r="A2034">
        <f>RAND()</f>
        <v/>
      </c>
      <c r="B2034">
        <f>IF('d_시나리오'!$J$2='d_시나리오'!$H$2,'d_시나리오'!$I$2,IF(A2034&lt;('d_시나리오'!$I$2-'d_시나리오'!$H$2)/('d_시나리오'!$J$2-'d_시나리오'!$H$2),'d_시나리오'!$H$2+SQRT(A2034*('d_시나리오'!$J$2-'d_시나리오'!$H$2)*('d_시나리오'!$I$2-'d_시나리오'!$H$2)),'d_시나리오'!$J$2-SQRT((1-A2034)*('d_시나리오'!$J$2-'d_시나리오'!$H$2)*('d_시나리오'!$J$2-'d_시나리오'!$I$2))))</f>
        <v/>
      </c>
      <c r="C2034">
        <f>BETAINV(RAND(),2,6)</f>
        <v/>
      </c>
      <c r="D2034">
        <f>INDEX('d_분포'!$A$2:$A$28,RANDBETWEEN(1,27))</f>
        <v/>
      </c>
      <c r="E2034">
        <f>INDEX('d_분포'!$C$2:$C$5,RANDBETWEEN(1,4))*(0.9+0.2*RAND())</f>
        <v/>
      </c>
      <c r="F2034">
        <f>RAND()</f>
        <v/>
      </c>
      <c r="G2034">
        <f>IF('d_시나리오'!$J$3='d_시나리오'!$H$3,'d_시나리오'!$I$3,IF(F2034&lt;('d_시나리오'!$I$3-'d_시나리오'!$H$3)/('d_시나리오'!$J$3-'d_시나리오'!$H$3),'d_시나리오'!$H$3+SQRT(F2034*('d_시나리오'!$J$3-'d_시나리오'!$H$3)*('d_시나리오'!$I$3-'d_시나리오'!$H$3)),'d_시나리오'!$J$3-SQRT((1-F2034)*('d_시나리오'!$J$3-'d_시나리오'!$H$3)*('d_시나리오'!$J$3-'d_시나리오'!$I$3))))</f>
        <v/>
      </c>
      <c r="H2034">
        <f>RAND()</f>
        <v/>
      </c>
      <c r="I2034">
        <f>IF('d_시나리오'!$J$4='d_시나리오'!$H$4,'d_시나리오'!$I$4,IF(H2034&lt;('d_시나리오'!$I$4-'d_시나리오'!$H$4)/('d_시나리오'!$J$4-'d_시나리오'!$H$4),'d_시나리오'!$H$4+SQRT(H2034*('d_시나리오'!$J$4-'d_시나리오'!$H$4)*('d_시나리오'!$I$4-'d_시나리오'!$H$4)),'d_시나리오'!$J$4-SQRT((1-H2034)*('d_시나리오'!$J$4-'d_시나리오'!$H$4)*('d_시나리오'!$J$4-'d_시나리오'!$I$4))))</f>
        <v/>
      </c>
      <c r="J2034">
        <f>RAND()</f>
        <v/>
      </c>
      <c r="K2034">
        <f>IF('d_시나리오'!$J$5='d_시나리오'!$H$5,'d_시나리오'!$I$5,IF(J2034&lt;('d_시나리오'!$I$5-'d_시나리오'!$H$5)/('d_시나리오'!$J$5-'d_시나리오'!$H$5),'d_시나리오'!$H$5+SQRT(J2034*('d_시나리오'!$J$5-'d_시나리오'!$H$5)*('d_시나리오'!$I$5-'d_시나리오'!$H$5)),'d_시나리오'!$J$5-SQRT((1-J2034)*('d_시나리오'!$J$5-'d_시나리오'!$H$5)*('d_시나리오'!$J$5-'d_시나리오'!$I$5))))</f>
        <v/>
      </c>
      <c r="L2034">
        <f>RAND()</f>
        <v/>
      </c>
      <c r="M2034">
        <f>IF('d_시나리오'!$J$6='d_시나리오'!$H$6,'d_시나리오'!$I$6,IF(L2034&lt;('d_시나리오'!$I$6-'d_시나리오'!$H$6)/('d_시나리오'!$J$6-'d_시나리오'!$H$6),'d_시나리오'!$H$6+SQRT(L2034*('d_시나리오'!$J$6-'d_시나리오'!$H$6)*('d_시나리오'!$I$6-'d_시나리오'!$H$6)),'d_시나리오'!$J$6-SQRT((1-L2034)*('d_시나리오'!$J$6-'d_시나리오'!$H$6)*('d_시나리오'!$J$6-'d_시나리오'!$I$6))))</f>
        <v/>
      </c>
      <c r="N2034">
        <f>INDEX('d_분포'!$B$2:$B$57,RANDBETWEEN(1,56))</f>
        <v/>
      </c>
      <c r="O2034">
        <f>BETAINV(RAND(),5,5)</f>
        <v/>
      </c>
      <c r="P2034">
        <f>'d_고정'!$B$1*'6_기대효과'!$H$7*('d_시나리오'!$I$7/'d_고정'!$B$2)*B2034</f>
        <v/>
      </c>
      <c r="Q2034">
        <f>P2034*C2034</f>
        <v/>
      </c>
      <c r="R2034">
        <f>P2034*E2034</f>
        <v/>
      </c>
      <c r="S2034">
        <f>R2034*G2034</f>
        <v/>
      </c>
      <c r="T2034">
        <f>Q2034+S2034</f>
        <v/>
      </c>
      <c r="U2034">
        <f>(Q2034*D2034+S2034*I2034)*(1-O2034)</f>
        <v/>
      </c>
      <c r="V2034">
        <f>(R2034*K2034*N2034+'d_고정'!$B$3*('6_기대효과'!$H$7/8)*N2034*'d_고정'!$B$10*M2034*('6_기대효과'!$K$7/'d_고정'!$B$9))*(1-O2034)</f>
        <v/>
      </c>
      <c r="W2034">
        <f>(S2034*I2034+R2034*MAX(K2034-'d_고정'!$B$10*M2034*('6_기대효과'!$K$7/'d_고정'!$B$9),0)*N2034)*(1-O2034)</f>
        <v/>
      </c>
      <c r="X2034">
        <f>U2034+V2034</f>
        <v/>
      </c>
      <c r="Y2034">
        <f>U2034/('d_고정'!$B$5*'6_기대효과'!$H$7/8)/'d_고정'!$B$6</f>
        <v/>
      </c>
      <c r="Z2034">
        <f>U2034/('d_고정'!$B$8*'6_기대효과'!$H$7/8)</f>
        <v/>
      </c>
    </row>
    <row r="2035">
      <c r="A2035">
        <f>RAND()</f>
        <v/>
      </c>
      <c r="B2035">
        <f>IF('d_시나리오'!$J$2='d_시나리오'!$H$2,'d_시나리오'!$I$2,IF(A2035&lt;('d_시나리오'!$I$2-'d_시나리오'!$H$2)/('d_시나리오'!$J$2-'d_시나리오'!$H$2),'d_시나리오'!$H$2+SQRT(A2035*('d_시나리오'!$J$2-'d_시나리오'!$H$2)*('d_시나리오'!$I$2-'d_시나리오'!$H$2)),'d_시나리오'!$J$2-SQRT((1-A2035)*('d_시나리오'!$J$2-'d_시나리오'!$H$2)*('d_시나리오'!$J$2-'d_시나리오'!$I$2))))</f>
        <v/>
      </c>
      <c r="C2035">
        <f>BETAINV(RAND(),2,6)</f>
        <v/>
      </c>
      <c r="D2035">
        <f>INDEX('d_분포'!$A$2:$A$28,RANDBETWEEN(1,27))</f>
        <v/>
      </c>
      <c r="E2035">
        <f>INDEX('d_분포'!$C$2:$C$5,RANDBETWEEN(1,4))*(0.9+0.2*RAND())</f>
        <v/>
      </c>
      <c r="F2035">
        <f>RAND()</f>
        <v/>
      </c>
      <c r="G2035">
        <f>IF('d_시나리오'!$J$3='d_시나리오'!$H$3,'d_시나리오'!$I$3,IF(F2035&lt;('d_시나리오'!$I$3-'d_시나리오'!$H$3)/('d_시나리오'!$J$3-'d_시나리오'!$H$3),'d_시나리오'!$H$3+SQRT(F2035*('d_시나리오'!$J$3-'d_시나리오'!$H$3)*('d_시나리오'!$I$3-'d_시나리오'!$H$3)),'d_시나리오'!$J$3-SQRT((1-F2035)*('d_시나리오'!$J$3-'d_시나리오'!$H$3)*('d_시나리오'!$J$3-'d_시나리오'!$I$3))))</f>
        <v/>
      </c>
      <c r="H2035">
        <f>RAND()</f>
        <v/>
      </c>
      <c r="I2035">
        <f>IF('d_시나리오'!$J$4='d_시나리오'!$H$4,'d_시나리오'!$I$4,IF(H2035&lt;('d_시나리오'!$I$4-'d_시나리오'!$H$4)/('d_시나리오'!$J$4-'d_시나리오'!$H$4),'d_시나리오'!$H$4+SQRT(H2035*('d_시나리오'!$J$4-'d_시나리오'!$H$4)*('d_시나리오'!$I$4-'d_시나리오'!$H$4)),'d_시나리오'!$J$4-SQRT((1-H2035)*('d_시나리오'!$J$4-'d_시나리오'!$H$4)*('d_시나리오'!$J$4-'d_시나리오'!$I$4))))</f>
        <v/>
      </c>
      <c r="J2035">
        <f>RAND()</f>
        <v/>
      </c>
      <c r="K2035">
        <f>IF('d_시나리오'!$J$5='d_시나리오'!$H$5,'d_시나리오'!$I$5,IF(J2035&lt;('d_시나리오'!$I$5-'d_시나리오'!$H$5)/('d_시나리오'!$J$5-'d_시나리오'!$H$5),'d_시나리오'!$H$5+SQRT(J2035*('d_시나리오'!$J$5-'d_시나리오'!$H$5)*('d_시나리오'!$I$5-'d_시나리오'!$H$5)),'d_시나리오'!$J$5-SQRT((1-J2035)*('d_시나리오'!$J$5-'d_시나리오'!$H$5)*('d_시나리오'!$J$5-'d_시나리오'!$I$5))))</f>
        <v/>
      </c>
      <c r="L2035">
        <f>RAND()</f>
        <v/>
      </c>
      <c r="M2035">
        <f>IF('d_시나리오'!$J$6='d_시나리오'!$H$6,'d_시나리오'!$I$6,IF(L2035&lt;('d_시나리오'!$I$6-'d_시나리오'!$H$6)/('d_시나리오'!$J$6-'d_시나리오'!$H$6),'d_시나리오'!$H$6+SQRT(L2035*('d_시나리오'!$J$6-'d_시나리오'!$H$6)*('d_시나리오'!$I$6-'d_시나리오'!$H$6)),'d_시나리오'!$J$6-SQRT((1-L2035)*('d_시나리오'!$J$6-'d_시나리오'!$H$6)*('d_시나리오'!$J$6-'d_시나리오'!$I$6))))</f>
        <v/>
      </c>
      <c r="N2035">
        <f>INDEX('d_분포'!$B$2:$B$57,RANDBETWEEN(1,56))</f>
        <v/>
      </c>
      <c r="O2035">
        <f>BETAINV(RAND(),5,5)</f>
        <v/>
      </c>
      <c r="P2035">
        <f>'d_고정'!$B$1*'6_기대효과'!$H$7*('d_시나리오'!$I$7/'d_고정'!$B$2)*B2035</f>
        <v/>
      </c>
      <c r="Q2035">
        <f>P2035*C2035</f>
        <v/>
      </c>
      <c r="R2035">
        <f>P2035*E2035</f>
        <v/>
      </c>
      <c r="S2035">
        <f>R2035*G2035</f>
        <v/>
      </c>
      <c r="T2035">
        <f>Q2035+S2035</f>
        <v/>
      </c>
      <c r="U2035">
        <f>(Q2035*D2035+S2035*I2035)*(1-O2035)</f>
        <v/>
      </c>
      <c r="V2035">
        <f>(R2035*K2035*N2035+'d_고정'!$B$3*('6_기대효과'!$H$7/8)*N2035*'d_고정'!$B$10*M2035*('6_기대효과'!$K$7/'d_고정'!$B$9))*(1-O2035)</f>
        <v/>
      </c>
      <c r="W2035">
        <f>(S2035*I2035+R2035*MAX(K2035-'d_고정'!$B$10*M2035*('6_기대효과'!$K$7/'d_고정'!$B$9),0)*N2035)*(1-O2035)</f>
        <v/>
      </c>
      <c r="X2035">
        <f>U2035+V2035</f>
        <v/>
      </c>
      <c r="Y2035">
        <f>U2035/('d_고정'!$B$5*'6_기대효과'!$H$7/8)/'d_고정'!$B$6</f>
        <v/>
      </c>
      <c r="Z2035">
        <f>U2035/('d_고정'!$B$8*'6_기대효과'!$H$7/8)</f>
        <v/>
      </c>
    </row>
    <row r="2036">
      <c r="A2036">
        <f>RAND()</f>
        <v/>
      </c>
      <c r="B2036">
        <f>IF('d_시나리오'!$J$2='d_시나리오'!$H$2,'d_시나리오'!$I$2,IF(A2036&lt;('d_시나리오'!$I$2-'d_시나리오'!$H$2)/('d_시나리오'!$J$2-'d_시나리오'!$H$2),'d_시나리오'!$H$2+SQRT(A2036*('d_시나리오'!$J$2-'d_시나리오'!$H$2)*('d_시나리오'!$I$2-'d_시나리오'!$H$2)),'d_시나리오'!$J$2-SQRT((1-A2036)*('d_시나리오'!$J$2-'d_시나리오'!$H$2)*('d_시나리오'!$J$2-'d_시나리오'!$I$2))))</f>
        <v/>
      </c>
      <c r="C2036">
        <f>BETAINV(RAND(),2,6)</f>
        <v/>
      </c>
      <c r="D2036">
        <f>INDEX('d_분포'!$A$2:$A$28,RANDBETWEEN(1,27))</f>
        <v/>
      </c>
      <c r="E2036">
        <f>INDEX('d_분포'!$C$2:$C$5,RANDBETWEEN(1,4))*(0.9+0.2*RAND())</f>
        <v/>
      </c>
      <c r="F2036">
        <f>RAND()</f>
        <v/>
      </c>
      <c r="G2036">
        <f>IF('d_시나리오'!$J$3='d_시나리오'!$H$3,'d_시나리오'!$I$3,IF(F2036&lt;('d_시나리오'!$I$3-'d_시나리오'!$H$3)/('d_시나리오'!$J$3-'d_시나리오'!$H$3),'d_시나리오'!$H$3+SQRT(F2036*('d_시나리오'!$J$3-'d_시나리오'!$H$3)*('d_시나리오'!$I$3-'d_시나리오'!$H$3)),'d_시나리오'!$J$3-SQRT((1-F2036)*('d_시나리오'!$J$3-'d_시나리오'!$H$3)*('d_시나리오'!$J$3-'d_시나리오'!$I$3))))</f>
        <v/>
      </c>
      <c r="H2036">
        <f>RAND()</f>
        <v/>
      </c>
      <c r="I2036">
        <f>IF('d_시나리오'!$J$4='d_시나리오'!$H$4,'d_시나리오'!$I$4,IF(H2036&lt;('d_시나리오'!$I$4-'d_시나리오'!$H$4)/('d_시나리오'!$J$4-'d_시나리오'!$H$4),'d_시나리오'!$H$4+SQRT(H2036*('d_시나리오'!$J$4-'d_시나리오'!$H$4)*('d_시나리오'!$I$4-'d_시나리오'!$H$4)),'d_시나리오'!$J$4-SQRT((1-H2036)*('d_시나리오'!$J$4-'d_시나리오'!$H$4)*('d_시나리오'!$J$4-'d_시나리오'!$I$4))))</f>
        <v/>
      </c>
      <c r="J2036">
        <f>RAND()</f>
        <v/>
      </c>
      <c r="K2036">
        <f>IF('d_시나리오'!$J$5='d_시나리오'!$H$5,'d_시나리오'!$I$5,IF(J2036&lt;('d_시나리오'!$I$5-'d_시나리오'!$H$5)/('d_시나리오'!$J$5-'d_시나리오'!$H$5),'d_시나리오'!$H$5+SQRT(J2036*('d_시나리오'!$J$5-'d_시나리오'!$H$5)*('d_시나리오'!$I$5-'d_시나리오'!$H$5)),'d_시나리오'!$J$5-SQRT((1-J2036)*('d_시나리오'!$J$5-'d_시나리오'!$H$5)*('d_시나리오'!$J$5-'d_시나리오'!$I$5))))</f>
        <v/>
      </c>
      <c r="L2036">
        <f>RAND()</f>
        <v/>
      </c>
      <c r="M2036">
        <f>IF('d_시나리오'!$J$6='d_시나리오'!$H$6,'d_시나리오'!$I$6,IF(L2036&lt;('d_시나리오'!$I$6-'d_시나리오'!$H$6)/('d_시나리오'!$J$6-'d_시나리오'!$H$6),'d_시나리오'!$H$6+SQRT(L2036*('d_시나리오'!$J$6-'d_시나리오'!$H$6)*('d_시나리오'!$I$6-'d_시나리오'!$H$6)),'d_시나리오'!$J$6-SQRT((1-L2036)*('d_시나리오'!$J$6-'d_시나리오'!$H$6)*('d_시나리오'!$J$6-'d_시나리오'!$I$6))))</f>
        <v/>
      </c>
      <c r="N2036">
        <f>INDEX('d_분포'!$B$2:$B$57,RANDBETWEEN(1,56))</f>
        <v/>
      </c>
      <c r="O2036">
        <f>BETAINV(RAND(),5,5)</f>
        <v/>
      </c>
      <c r="P2036">
        <f>'d_고정'!$B$1*'6_기대효과'!$H$7*('d_시나리오'!$I$7/'d_고정'!$B$2)*B2036</f>
        <v/>
      </c>
      <c r="Q2036">
        <f>P2036*C2036</f>
        <v/>
      </c>
      <c r="R2036">
        <f>P2036*E2036</f>
        <v/>
      </c>
      <c r="S2036">
        <f>R2036*G2036</f>
        <v/>
      </c>
      <c r="T2036">
        <f>Q2036+S2036</f>
        <v/>
      </c>
      <c r="U2036">
        <f>(Q2036*D2036+S2036*I2036)*(1-O2036)</f>
        <v/>
      </c>
      <c r="V2036">
        <f>(R2036*K2036*N2036+'d_고정'!$B$3*('6_기대효과'!$H$7/8)*N2036*'d_고정'!$B$10*M2036*('6_기대효과'!$K$7/'d_고정'!$B$9))*(1-O2036)</f>
        <v/>
      </c>
      <c r="W2036">
        <f>(S2036*I2036+R2036*MAX(K2036-'d_고정'!$B$10*M2036*('6_기대효과'!$K$7/'d_고정'!$B$9),0)*N2036)*(1-O2036)</f>
        <v/>
      </c>
      <c r="X2036">
        <f>U2036+V2036</f>
        <v/>
      </c>
      <c r="Y2036">
        <f>U2036/('d_고정'!$B$5*'6_기대효과'!$H$7/8)/'d_고정'!$B$6</f>
        <v/>
      </c>
      <c r="Z2036">
        <f>U2036/('d_고정'!$B$8*'6_기대효과'!$H$7/8)</f>
        <v/>
      </c>
    </row>
    <row r="2037">
      <c r="A2037">
        <f>RAND()</f>
        <v/>
      </c>
      <c r="B2037">
        <f>IF('d_시나리오'!$J$2='d_시나리오'!$H$2,'d_시나리오'!$I$2,IF(A2037&lt;('d_시나리오'!$I$2-'d_시나리오'!$H$2)/('d_시나리오'!$J$2-'d_시나리오'!$H$2),'d_시나리오'!$H$2+SQRT(A2037*('d_시나리오'!$J$2-'d_시나리오'!$H$2)*('d_시나리오'!$I$2-'d_시나리오'!$H$2)),'d_시나리오'!$J$2-SQRT((1-A2037)*('d_시나리오'!$J$2-'d_시나리오'!$H$2)*('d_시나리오'!$J$2-'d_시나리오'!$I$2))))</f>
        <v/>
      </c>
      <c r="C2037">
        <f>BETAINV(RAND(),2,6)</f>
        <v/>
      </c>
      <c r="D2037">
        <f>INDEX('d_분포'!$A$2:$A$28,RANDBETWEEN(1,27))</f>
        <v/>
      </c>
      <c r="E2037">
        <f>INDEX('d_분포'!$C$2:$C$5,RANDBETWEEN(1,4))*(0.9+0.2*RAND())</f>
        <v/>
      </c>
      <c r="F2037">
        <f>RAND()</f>
        <v/>
      </c>
      <c r="G2037">
        <f>IF('d_시나리오'!$J$3='d_시나리오'!$H$3,'d_시나리오'!$I$3,IF(F2037&lt;('d_시나리오'!$I$3-'d_시나리오'!$H$3)/('d_시나리오'!$J$3-'d_시나리오'!$H$3),'d_시나리오'!$H$3+SQRT(F2037*('d_시나리오'!$J$3-'d_시나리오'!$H$3)*('d_시나리오'!$I$3-'d_시나리오'!$H$3)),'d_시나리오'!$J$3-SQRT((1-F2037)*('d_시나리오'!$J$3-'d_시나리오'!$H$3)*('d_시나리오'!$J$3-'d_시나리오'!$I$3))))</f>
        <v/>
      </c>
      <c r="H2037">
        <f>RAND()</f>
        <v/>
      </c>
      <c r="I2037">
        <f>IF('d_시나리오'!$J$4='d_시나리오'!$H$4,'d_시나리오'!$I$4,IF(H2037&lt;('d_시나리오'!$I$4-'d_시나리오'!$H$4)/('d_시나리오'!$J$4-'d_시나리오'!$H$4),'d_시나리오'!$H$4+SQRT(H2037*('d_시나리오'!$J$4-'d_시나리오'!$H$4)*('d_시나리오'!$I$4-'d_시나리오'!$H$4)),'d_시나리오'!$J$4-SQRT((1-H2037)*('d_시나리오'!$J$4-'d_시나리오'!$H$4)*('d_시나리오'!$J$4-'d_시나리오'!$I$4))))</f>
        <v/>
      </c>
      <c r="J2037">
        <f>RAND()</f>
        <v/>
      </c>
      <c r="K2037">
        <f>IF('d_시나리오'!$J$5='d_시나리오'!$H$5,'d_시나리오'!$I$5,IF(J2037&lt;('d_시나리오'!$I$5-'d_시나리오'!$H$5)/('d_시나리오'!$J$5-'d_시나리오'!$H$5),'d_시나리오'!$H$5+SQRT(J2037*('d_시나리오'!$J$5-'d_시나리오'!$H$5)*('d_시나리오'!$I$5-'d_시나리오'!$H$5)),'d_시나리오'!$J$5-SQRT((1-J2037)*('d_시나리오'!$J$5-'d_시나리오'!$H$5)*('d_시나리오'!$J$5-'d_시나리오'!$I$5))))</f>
        <v/>
      </c>
      <c r="L2037">
        <f>RAND()</f>
        <v/>
      </c>
      <c r="M2037">
        <f>IF('d_시나리오'!$J$6='d_시나리오'!$H$6,'d_시나리오'!$I$6,IF(L2037&lt;('d_시나리오'!$I$6-'d_시나리오'!$H$6)/('d_시나리오'!$J$6-'d_시나리오'!$H$6),'d_시나리오'!$H$6+SQRT(L2037*('d_시나리오'!$J$6-'d_시나리오'!$H$6)*('d_시나리오'!$I$6-'d_시나리오'!$H$6)),'d_시나리오'!$J$6-SQRT((1-L2037)*('d_시나리오'!$J$6-'d_시나리오'!$H$6)*('d_시나리오'!$J$6-'d_시나리오'!$I$6))))</f>
        <v/>
      </c>
      <c r="N2037">
        <f>INDEX('d_분포'!$B$2:$B$57,RANDBETWEEN(1,56))</f>
        <v/>
      </c>
      <c r="O2037">
        <f>BETAINV(RAND(),5,5)</f>
        <v/>
      </c>
      <c r="P2037">
        <f>'d_고정'!$B$1*'6_기대효과'!$H$7*('d_시나리오'!$I$7/'d_고정'!$B$2)*B2037</f>
        <v/>
      </c>
      <c r="Q2037">
        <f>P2037*C2037</f>
        <v/>
      </c>
      <c r="R2037">
        <f>P2037*E2037</f>
        <v/>
      </c>
      <c r="S2037">
        <f>R2037*G2037</f>
        <v/>
      </c>
      <c r="T2037">
        <f>Q2037+S2037</f>
        <v/>
      </c>
      <c r="U2037">
        <f>(Q2037*D2037+S2037*I2037)*(1-O2037)</f>
        <v/>
      </c>
      <c r="V2037">
        <f>(R2037*K2037*N2037+'d_고정'!$B$3*('6_기대효과'!$H$7/8)*N2037*'d_고정'!$B$10*M2037*('6_기대효과'!$K$7/'d_고정'!$B$9))*(1-O2037)</f>
        <v/>
      </c>
      <c r="W2037">
        <f>(S2037*I2037+R2037*MAX(K2037-'d_고정'!$B$10*M2037*('6_기대효과'!$K$7/'d_고정'!$B$9),0)*N2037)*(1-O2037)</f>
        <v/>
      </c>
      <c r="X2037">
        <f>U2037+V2037</f>
        <v/>
      </c>
      <c r="Y2037">
        <f>U2037/('d_고정'!$B$5*'6_기대효과'!$H$7/8)/'d_고정'!$B$6</f>
        <v/>
      </c>
      <c r="Z2037">
        <f>U2037/('d_고정'!$B$8*'6_기대효과'!$H$7/8)</f>
        <v/>
      </c>
    </row>
    <row r="2038">
      <c r="A2038">
        <f>RAND()</f>
        <v/>
      </c>
      <c r="B2038">
        <f>IF('d_시나리오'!$J$2='d_시나리오'!$H$2,'d_시나리오'!$I$2,IF(A2038&lt;('d_시나리오'!$I$2-'d_시나리오'!$H$2)/('d_시나리오'!$J$2-'d_시나리오'!$H$2),'d_시나리오'!$H$2+SQRT(A2038*('d_시나리오'!$J$2-'d_시나리오'!$H$2)*('d_시나리오'!$I$2-'d_시나리오'!$H$2)),'d_시나리오'!$J$2-SQRT((1-A2038)*('d_시나리오'!$J$2-'d_시나리오'!$H$2)*('d_시나리오'!$J$2-'d_시나리오'!$I$2))))</f>
        <v/>
      </c>
      <c r="C2038">
        <f>BETAINV(RAND(),2,6)</f>
        <v/>
      </c>
      <c r="D2038">
        <f>INDEX('d_분포'!$A$2:$A$28,RANDBETWEEN(1,27))</f>
        <v/>
      </c>
      <c r="E2038">
        <f>INDEX('d_분포'!$C$2:$C$5,RANDBETWEEN(1,4))*(0.9+0.2*RAND())</f>
        <v/>
      </c>
      <c r="F2038">
        <f>RAND()</f>
        <v/>
      </c>
      <c r="G2038">
        <f>IF('d_시나리오'!$J$3='d_시나리오'!$H$3,'d_시나리오'!$I$3,IF(F2038&lt;('d_시나리오'!$I$3-'d_시나리오'!$H$3)/('d_시나리오'!$J$3-'d_시나리오'!$H$3),'d_시나리오'!$H$3+SQRT(F2038*('d_시나리오'!$J$3-'d_시나리오'!$H$3)*('d_시나리오'!$I$3-'d_시나리오'!$H$3)),'d_시나리오'!$J$3-SQRT((1-F2038)*('d_시나리오'!$J$3-'d_시나리오'!$H$3)*('d_시나리오'!$J$3-'d_시나리오'!$I$3))))</f>
        <v/>
      </c>
      <c r="H2038">
        <f>RAND()</f>
        <v/>
      </c>
      <c r="I2038">
        <f>IF('d_시나리오'!$J$4='d_시나리오'!$H$4,'d_시나리오'!$I$4,IF(H2038&lt;('d_시나리오'!$I$4-'d_시나리오'!$H$4)/('d_시나리오'!$J$4-'d_시나리오'!$H$4),'d_시나리오'!$H$4+SQRT(H2038*('d_시나리오'!$J$4-'d_시나리오'!$H$4)*('d_시나리오'!$I$4-'d_시나리오'!$H$4)),'d_시나리오'!$J$4-SQRT((1-H2038)*('d_시나리오'!$J$4-'d_시나리오'!$H$4)*('d_시나리오'!$J$4-'d_시나리오'!$I$4))))</f>
        <v/>
      </c>
      <c r="J2038">
        <f>RAND()</f>
        <v/>
      </c>
      <c r="K2038">
        <f>IF('d_시나리오'!$J$5='d_시나리오'!$H$5,'d_시나리오'!$I$5,IF(J2038&lt;('d_시나리오'!$I$5-'d_시나리오'!$H$5)/('d_시나리오'!$J$5-'d_시나리오'!$H$5),'d_시나리오'!$H$5+SQRT(J2038*('d_시나리오'!$J$5-'d_시나리오'!$H$5)*('d_시나리오'!$I$5-'d_시나리오'!$H$5)),'d_시나리오'!$J$5-SQRT((1-J2038)*('d_시나리오'!$J$5-'d_시나리오'!$H$5)*('d_시나리오'!$J$5-'d_시나리오'!$I$5))))</f>
        <v/>
      </c>
      <c r="L2038">
        <f>RAND()</f>
        <v/>
      </c>
      <c r="M2038">
        <f>IF('d_시나리오'!$J$6='d_시나리오'!$H$6,'d_시나리오'!$I$6,IF(L2038&lt;('d_시나리오'!$I$6-'d_시나리오'!$H$6)/('d_시나리오'!$J$6-'d_시나리오'!$H$6),'d_시나리오'!$H$6+SQRT(L2038*('d_시나리오'!$J$6-'d_시나리오'!$H$6)*('d_시나리오'!$I$6-'d_시나리오'!$H$6)),'d_시나리오'!$J$6-SQRT((1-L2038)*('d_시나리오'!$J$6-'d_시나리오'!$H$6)*('d_시나리오'!$J$6-'d_시나리오'!$I$6))))</f>
        <v/>
      </c>
      <c r="N2038">
        <f>INDEX('d_분포'!$B$2:$B$57,RANDBETWEEN(1,56))</f>
        <v/>
      </c>
      <c r="O2038">
        <f>BETAINV(RAND(),5,5)</f>
        <v/>
      </c>
      <c r="P2038">
        <f>'d_고정'!$B$1*'6_기대효과'!$H$7*('d_시나리오'!$I$7/'d_고정'!$B$2)*B2038</f>
        <v/>
      </c>
      <c r="Q2038">
        <f>P2038*C2038</f>
        <v/>
      </c>
      <c r="R2038">
        <f>P2038*E2038</f>
        <v/>
      </c>
      <c r="S2038">
        <f>R2038*G2038</f>
        <v/>
      </c>
      <c r="T2038">
        <f>Q2038+S2038</f>
        <v/>
      </c>
      <c r="U2038">
        <f>(Q2038*D2038+S2038*I2038)*(1-O2038)</f>
        <v/>
      </c>
      <c r="V2038">
        <f>(R2038*K2038*N2038+'d_고정'!$B$3*('6_기대효과'!$H$7/8)*N2038*'d_고정'!$B$10*M2038*('6_기대효과'!$K$7/'d_고정'!$B$9))*(1-O2038)</f>
        <v/>
      </c>
      <c r="W2038">
        <f>(S2038*I2038+R2038*MAX(K2038-'d_고정'!$B$10*M2038*('6_기대효과'!$K$7/'d_고정'!$B$9),0)*N2038)*(1-O2038)</f>
        <v/>
      </c>
      <c r="X2038">
        <f>U2038+V2038</f>
        <v/>
      </c>
      <c r="Y2038">
        <f>U2038/('d_고정'!$B$5*'6_기대효과'!$H$7/8)/'d_고정'!$B$6</f>
        <v/>
      </c>
      <c r="Z2038">
        <f>U2038/('d_고정'!$B$8*'6_기대효과'!$H$7/8)</f>
        <v/>
      </c>
    </row>
    <row r="2039">
      <c r="A2039">
        <f>RAND()</f>
        <v/>
      </c>
      <c r="B2039">
        <f>IF('d_시나리오'!$J$2='d_시나리오'!$H$2,'d_시나리오'!$I$2,IF(A2039&lt;('d_시나리오'!$I$2-'d_시나리오'!$H$2)/('d_시나리오'!$J$2-'d_시나리오'!$H$2),'d_시나리오'!$H$2+SQRT(A2039*('d_시나리오'!$J$2-'d_시나리오'!$H$2)*('d_시나리오'!$I$2-'d_시나리오'!$H$2)),'d_시나리오'!$J$2-SQRT((1-A2039)*('d_시나리오'!$J$2-'d_시나리오'!$H$2)*('d_시나리오'!$J$2-'d_시나리오'!$I$2))))</f>
        <v/>
      </c>
      <c r="C2039">
        <f>BETAINV(RAND(),2,6)</f>
        <v/>
      </c>
      <c r="D2039">
        <f>INDEX('d_분포'!$A$2:$A$28,RANDBETWEEN(1,27))</f>
        <v/>
      </c>
      <c r="E2039">
        <f>INDEX('d_분포'!$C$2:$C$5,RANDBETWEEN(1,4))*(0.9+0.2*RAND())</f>
        <v/>
      </c>
      <c r="F2039">
        <f>RAND()</f>
        <v/>
      </c>
      <c r="G2039">
        <f>IF('d_시나리오'!$J$3='d_시나리오'!$H$3,'d_시나리오'!$I$3,IF(F2039&lt;('d_시나리오'!$I$3-'d_시나리오'!$H$3)/('d_시나리오'!$J$3-'d_시나리오'!$H$3),'d_시나리오'!$H$3+SQRT(F2039*('d_시나리오'!$J$3-'d_시나리오'!$H$3)*('d_시나리오'!$I$3-'d_시나리오'!$H$3)),'d_시나리오'!$J$3-SQRT((1-F2039)*('d_시나리오'!$J$3-'d_시나리오'!$H$3)*('d_시나리오'!$J$3-'d_시나리오'!$I$3))))</f>
        <v/>
      </c>
      <c r="H2039">
        <f>RAND()</f>
        <v/>
      </c>
      <c r="I2039">
        <f>IF('d_시나리오'!$J$4='d_시나리오'!$H$4,'d_시나리오'!$I$4,IF(H2039&lt;('d_시나리오'!$I$4-'d_시나리오'!$H$4)/('d_시나리오'!$J$4-'d_시나리오'!$H$4),'d_시나리오'!$H$4+SQRT(H2039*('d_시나리오'!$J$4-'d_시나리오'!$H$4)*('d_시나리오'!$I$4-'d_시나리오'!$H$4)),'d_시나리오'!$J$4-SQRT((1-H2039)*('d_시나리오'!$J$4-'d_시나리오'!$H$4)*('d_시나리오'!$J$4-'d_시나리오'!$I$4))))</f>
        <v/>
      </c>
      <c r="J2039">
        <f>RAND()</f>
        <v/>
      </c>
      <c r="K2039">
        <f>IF('d_시나리오'!$J$5='d_시나리오'!$H$5,'d_시나리오'!$I$5,IF(J2039&lt;('d_시나리오'!$I$5-'d_시나리오'!$H$5)/('d_시나리오'!$J$5-'d_시나리오'!$H$5),'d_시나리오'!$H$5+SQRT(J2039*('d_시나리오'!$J$5-'d_시나리오'!$H$5)*('d_시나리오'!$I$5-'d_시나리오'!$H$5)),'d_시나리오'!$J$5-SQRT((1-J2039)*('d_시나리오'!$J$5-'d_시나리오'!$H$5)*('d_시나리오'!$J$5-'d_시나리오'!$I$5))))</f>
        <v/>
      </c>
      <c r="L2039">
        <f>RAND()</f>
        <v/>
      </c>
      <c r="M2039">
        <f>IF('d_시나리오'!$J$6='d_시나리오'!$H$6,'d_시나리오'!$I$6,IF(L2039&lt;('d_시나리오'!$I$6-'d_시나리오'!$H$6)/('d_시나리오'!$J$6-'d_시나리오'!$H$6),'d_시나리오'!$H$6+SQRT(L2039*('d_시나리오'!$J$6-'d_시나리오'!$H$6)*('d_시나리오'!$I$6-'d_시나리오'!$H$6)),'d_시나리오'!$J$6-SQRT((1-L2039)*('d_시나리오'!$J$6-'d_시나리오'!$H$6)*('d_시나리오'!$J$6-'d_시나리오'!$I$6))))</f>
        <v/>
      </c>
      <c r="N2039">
        <f>INDEX('d_분포'!$B$2:$B$57,RANDBETWEEN(1,56))</f>
        <v/>
      </c>
      <c r="O2039">
        <f>BETAINV(RAND(),5,5)</f>
        <v/>
      </c>
      <c r="P2039">
        <f>'d_고정'!$B$1*'6_기대효과'!$H$7*('d_시나리오'!$I$7/'d_고정'!$B$2)*B2039</f>
        <v/>
      </c>
      <c r="Q2039">
        <f>P2039*C2039</f>
        <v/>
      </c>
      <c r="R2039">
        <f>P2039*E2039</f>
        <v/>
      </c>
      <c r="S2039">
        <f>R2039*G2039</f>
        <v/>
      </c>
      <c r="T2039">
        <f>Q2039+S2039</f>
        <v/>
      </c>
      <c r="U2039">
        <f>(Q2039*D2039+S2039*I2039)*(1-O2039)</f>
        <v/>
      </c>
      <c r="V2039">
        <f>(R2039*K2039*N2039+'d_고정'!$B$3*('6_기대효과'!$H$7/8)*N2039*'d_고정'!$B$10*M2039*('6_기대효과'!$K$7/'d_고정'!$B$9))*(1-O2039)</f>
        <v/>
      </c>
      <c r="W2039">
        <f>(S2039*I2039+R2039*MAX(K2039-'d_고정'!$B$10*M2039*('6_기대효과'!$K$7/'d_고정'!$B$9),0)*N2039)*(1-O2039)</f>
        <v/>
      </c>
      <c r="X2039">
        <f>U2039+V2039</f>
        <v/>
      </c>
      <c r="Y2039">
        <f>U2039/('d_고정'!$B$5*'6_기대효과'!$H$7/8)/'d_고정'!$B$6</f>
        <v/>
      </c>
      <c r="Z2039">
        <f>U2039/('d_고정'!$B$8*'6_기대효과'!$H$7/8)</f>
        <v/>
      </c>
    </row>
    <row r="2040">
      <c r="A2040">
        <f>RAND()</f>
        <v/>
      </c>
      <c r="B2040">
        <f>IF('d_시나리오'!$J$2='d_시나리오'!$H$2,'d_시나리오'!$I$2,IF(A2040&lt;('d_시나리오'!$I$2-'d_시나리오'!$H$2)/('d_시나리오'!$J$2-'d_시나리오'!$H$2),'d_시나리오'!$H$2+SQRT(A2040*('d_시나리오'!$J$2-'d_시나리오'!$H$2)*('d_시나리오'!$I$2-'d_시나리오'!$H$2)),'d_시나리오'!$J$2-SQRT((1-A2040)*('d_시나리오'!$J$2-'d_시나리오'!$H$2)*('d_시나리오'!$J$2-'d_시나리오'!$I$2))))</f>
        <v/>
      </c>
      <c r="C2040">
        <f>BETAINV(RAND(),2,6)</f>
        <v/>
      </c>
      <c r="D2040">
        <f>INDEX('d_분포'!$A$2:$A$28,RANDBETWEEN(1,27))</f>
        <v/>
      </c>
      <c r="E2040">
        <f>INDEX('d_분포'!$C$2:$C$5,RANDBETWEEN(1,4))*(0.9+0.2*RAND())</f>
        <v/>
      </c>
      <c r="F2040">
        <f>RAND()</f>
        <v/>
      </c>
      <c r="G2040">
        <f>IF('d_시나리오'!$J$3='d_시나리오'!$H$3,'d_시나리오'!$I$3,IF(F2040&lt;('d_시나리오'!$I$3-'d_시나리오'!$H$3)/('d_시나리오'!$J$3-'d_시나리오'!$H$3),'d_시나리오'!$H$3+SQRT(F2040*('d_시나리오'!$J$3-'d_시나리오'!$H$3)*('d_시나리오'!$I$3-'d_시나리오'!$H$3)),'d_시나리오'!$J$3-SQRT((1-F2040)*('d_시나리오'!$J$3-'d_시나리오'!$H$3)*('d_시나리오'!$J$3-'d_시나리오'!$I$3))))</f>
        <v/>
      </c>
      <c r="H2040">
        <f>RAND()</f>
        <v/>
      </c>
      <c r="I2040">
        <f>IF('d_시나리오'!$J$4='d_시나리오'!$H$4,'d_시나리오'!$I$4,IF(H2040&lt;('d_시나리오'!$I$4-'d_시나리오'!$H$4)/('d_시나리오'!$J$4-'d_시나리오'!$H$4),'d_시나리오'!$H$4+SQRT(H2040*('d_시나리오'!$J$4-'d_시나리오'!$H$4)*('d_시나리오'!$I$4-'d_시나리오'!$H$4)),'d_시나리오'!$J$4-SQRT((1-H2040)*('d_시나리오'!$J$4-'d_시나리오'!$H$4)*('d_시나리오'!$J$4-'d_시나리오'!$I$4))))</f>
        <v/>
      </c>
      <c r="J2040">
        <f>RAND()</f>
        <v/>
      </c>
      <c r="K2040">
        <f>IF('d_시나리오'!$J$5='d_시나리오'!$H$5,'d_시나리오'!$I$5,IF(J2040&lt;('d_시나리오'!$I$5-'d_시나리오'!$H$5)/('d_시나리오'!$J$5-'d_시나리오'!$H$5),'d_시나리오'!$H$5+SQRT(J2040*('d_시나리오'!$J$5-'d_시나리오'!$H$5)*('d_시나리오'!$I$5-'d_시나리오'!$H$5)),'d_시나리오'!$J$5-SQRT((1-J2040)*('d_시나리오'!$J$5-'d_시나리오'!$H$5)*('d_시나리오'!$J$5-'d_시나리오'!$I$5))))</f>
        <v/>
      </c>
      <c r="L2040">
        <f>RAND()</f>
        <v/>
      </c>
      <c r="M2040">
        <f>IF('d_시나리오'!$J$6='d_시나리오'!$H$6,'d_시나리오'!$I$6,IF(L2040&lt;('d_시나리오'!$I$6-'d_시나리오'!$H$6)/('d_시나리오'!$J$6-'d_시나리오'!$H$6),'d_시나리오'!$H$6+SQRT(L2040*('d_시나리오'!$J$6-'d_시나리오'!$H$6)*('d_시나리오'!$I$6-'d_시나리오'!$H$6)),'d_시나리오'!$J$6-SQRT((1-L2040)*('d_시나리오'!$J$6-'d_시나리오'!$H$6)*('d_시나리오'!$J$6-'d_시나리오'!$I$6))))</f>
        <v/>
      </c>
      <c r="N2040">
        <f>INDEX('d_분포'!$B$2:$B$57,RANDBETWEEN(1,56))</f>
        <v/>
      </c>
      <c r="O2040">
        <f>BETAINV(RAND(),5,5)</f>
        <v/>
      </c>
      <c r="P2040">
        <f>'d_고정'!$B$1*'6_기대효과'!$H$7*('d_시나리오'!$I$7/'d_고정'!$B$2)*B2040</f>
        <v/>
      </c>
      <c r="Q2040">
        <f>P2040*C2040</f>
        <v/>
      </c>
      <c r="R2040">
        <f>P2040*E2040</f>
        <v/>
      </c>
      <c r="S2040">
        <f>R2040*G2040</f>
        <v/>
      </c>
      <c r="T2040">
        <f>Q2040+S2040</f>
        <v/>
      </c>
      <c r="U2040">
        <f>(Q2040*D2040+S2040*I2040)*(1-O2040)</f>
        <v/>
      </c>
      <c r="V2040">
        <f>(R2040*K2040*N2040+'d_고정'!$B$3*('6_기대효과'!$H$7/8)*N2040*'d_고정'!$B$10*M2040*('6_기대효과'!$K$7/'d_고정'!$B$9))*(1-O2040)</f>
        <v/>
      </c>
      <c r="W2040">
        <f>(S2040*I2040+R2040*MAX(K2040-'d_고정'!$B$10*M2040*('6_기대효과'!$K$7/'d_고정'!$B$9),0)*N2040)*(1-O2040)</f>
        <v/>
      </c>
      <c r="X2040">
        <f>U2040+V2040</f>
        <v/>
      </c>
      <c r="Y2040">
        <f>U2040/('d_고정'!$B$5*'6_기대효과'!$H$7/8)/'d_고정'!$B$6</f>
        <v/>
      </c>
      <c r="Z2040">
        <f>U2040/('d_고정'!$B$8*'6_기대효과'!$H$7/8)</f>
        <v/>
      </c>
    </row>
    <row r="2041">
      <c r="A2041">
        <f>RAND()</f>
        <v/>
      </c>
      <c r="B2041">
        <f>IF('d_시나리오'!$J$2='d_시나리오'!$H$2,'d_시나리오'!$I$2,IF(A2041&lt;('d_시나리오'!$I$2-'d_시나리오'!$H$2)/('d_시나리오'!$J$2-'d_시나리오'!$H$2),'d_시나리오'!$H$2+SQRT(A2041*('d_시나리오'!$J$2-'d_시나리오'!$H$2)*('d_시나리오'!$I$2-'d_시나리오'!$H$2)),'d_시나리오'!$J$2-SQRT((1-A2041)*('d_시나리오'!$J$2-'d_시나리오'!$H$2)*('d_시나리오'!$J$2-'d_시나리오'!$I$2))))</f>
        <v/>
      </c>
      <c r="C2041">
        <f>BETAINV(RAND(),2,6)</f>
        <v/>
      </c>
      <c r="D2041">
        <f>INDEX('d_분포'!$A$2:$A$28,RANDBETWEEN(1,27))</f>
        <v/>
      </c>
      <c r="E2041">
        <f>INDEX('d_분포'!$C$2:$C$5,RANDBETWEEN(1,4))*(0.9+0.2*RAND())</f>
        <v/>
      </c>
      <c r="F2041">
        <f>RAND()</f>
        <v/>
      </c>
      <c r="G2041">
        <f>IF('d_시나리오'!$J$3='d_시나리오'!$H$3,'d_시나리오'!$I$3,IF(F2041&lt;('d_시나리오'!$I$3-'d_시나리오'!$H$3)/('d_시나리오'!$J$3-'d_시나리오'!$H$3),'d_시나리오'!$H$3+SQRT(F2041*('d_시나리오'!$J$3-'d_시나리오'!$H$3)*('d_시나리오'!$I$3-'d_시나리오'!$H$3)),'d_시나리오'!$J$3-SQRT((1-F2041)*('d_시나리오'!$J$3-'d_시나리오'!$H$3)*('d_시나리오'!$J$3-'d_시나리오'!$I$3))))</f>
        <v/>
      </c>
      <c r="H2041">
        <f>RAND()</f>
        <v/>
      </c>
      <c r="I2041">
        <f>IF('d_시나리오'!$J$4='d_시나리오'!$H$4,'d_시나리오'!$I$4,IF(H2041&lt;('d_시나리오'!$I$4-'d_시나리오'!$H$4)/('d_시나리오'!$J$4-'d_시나리오'!$H$4),'d_시나리오'!$H$4+SQRT(H2041*('d_시나리오'!$J$4-'d_시나리오'!$H$4)*('d_시나리오'!$I$4-'d_시나리오'!$H$4)),'d_시나리오'!$J$4-SQRT((1-H2041)*('d_시나리오'!$J$4-'d_시나리오'!$H$4)*('d_시나리오'!$J$4-'d_시나리오'!$I$4))))</f>
        <v/>
      </c>
      <c r="J2041">
        <f>RAND()</f>
        <v/>
      </c>
      <c r="K2041">
        <f>IF('d_시나리오'!$J$5='d_시나리오'!$H$5,'d_시나리오'!$I$5,IF(J2041&lt;('d_시나리오'!$I$5-'d_시나리오'!$H$5)/('d_시나리오'!$J$5-'d_시나리오'!$H$5),'d_시나리오'!$H$5+SQRT(J2041*('d_시나리오'!$J$5-'d_시나리오'!$H$5)*('d_시나리오'!$I$5-'d_시나리오'!$H$5)),'d_시나리오'!$J$5-SQRT((1-J2041)*('d_시나리오'!$J$5-'d_시나리오'!$H$5)*('d_시나리오'!$J$5-'d_시나리오'!$I$5))))</f>
        <v/>
      </c>
      <c r="L2041">
        <f>RAND()</f>
        <v/>
      </c>
      <c r="M2041">
        <f>IF('d_시나리오'!$J$6='d_시나리오'!$H$6,'d_시나리오'!$I$6,IF(L2041&lt;('d_시나리오'!$I$6-'d_시나리오'!$H$6)/('d_시나리오'!$J$6-'d_시나리오'!$H$6),'d_시나리오'!$H$6+SQRT(L2041*('d_시나리오'!$J$6-'d_시나리오'!$H$6)*('d_시나리오'!$I$6-'d_시나리오'!$H$6)),'d_시나리오'!$J$6-SQRT((1-L2041)*('d_시나리오'!$J$6-'d_시나리오'!$H$6)*('d_시나리오'!$J$6-'d_시나리오'!$I$6))))</f>
        <v/>
      </c>
      <c r="N2041">
        <f>INDEX('d_분포'!$B$2:$B$57,RANDBETWEEN(1,56))</f>
        <v/>
      </c>
      <c r="O2041">
        <f>BETAINV(RAND(),5,5)</f>
        <v/>
      </c>
      <c r="P2041">
        <f>'d_고정'!$B$1*'6_기대효과'!$H$7*('d_시나리오'!$I$7/'d_고정'!$B$2)*B2041</f>
        <v/>
      </c>
      <c r="Q2041">
        <f>P2041*C2041</f>
        <v/>
      </c>
      <c r="R2041">
        <f>P2041*E2041</f>
        <v/>
      </c>
      <c r="S2041">
        <f>R2041*G2041</f>
        <v/>
      </c>
      <c r="T2041">
        <f>Q2041+S2041</f>
        <v/>
      </c>
      <c r="U2041">
        <f>(Q2041*D2041+S2041*I2041)*(1-O2041)</f>
        <v/>
      </c>
      <c r="V2041">
        <f>(R2041*K2041*N2041+'d_고정'!$B$3*('6_기대효과'!$H$7/8)*N2041*'d_고정'!$B$10*M2041*('6_기대효과'!$K$7/'d_고정'!$B$9))*(1-O2041)</f>
        <v/>
      </c>
      <c r="W2041">
        <f>(S2041*I2041+R2041*MAX(K2041-'d_고정'!$B$10*M2041*('6_기대효과'!$K$7/'d_고정'!$B$9),0)*N2041)*(1-O2041)</f>
        <v/>
      </c>
      <c r="X2041">
        <f>U2041+V2041</f>
        <v/>
      </c>
      <c r="Y2041">
        <f>U2041/('d_고정'!$B$5*'6_기대효과'!$H$7/8)/'d_고정'!$B$6</f>
        <v/>
      </c>
      <c r="Z2041">
        <f>U2041/('d_고정'!$B$8*'6_기대효과'!$H$7/8)</f>
        <v/>
      </c>
    </row>
    <row r="2042">
      <c r="A2042">
        <f>RAND()</f>
        <v/>
      </c>
      <c r="B2042">
        <f>IF('d_시나리오'!$J$2='d_시나리오'!$H$2,'d_시나리오'!$I$2,IF(A2042&lt;('d_시나리오'!$I$2-'d_시나리오'!$H$2)/('d_시나리오'!$J$2-'d_시나리오'!$H$2),'d_시나리오'!$H$2+SQRT(A2042*('d_시나리오'!$J$2-'d_시나리오'!$H$2)*('d_시나리오'!$I$2-'d_시나리오'!$H$2)),'d_시나리오'!$J$2-SQRT((1-A2042)*('d_시나리오'!$J$2-'d_시나리오'!$H$2)*('d_시나리오'!$J$2-'d_시나리오'!$I$2))))</f>
        <v/>
      </c>
      <c r="C2042">
        <f>BETAINV(RAND(),2,6)</f>
        <v/>
      </c>
      <c r="D2042">
        <f>INDEX('d_분포'!$A$2:$A$28,RANDBETWEEN(1,27))</f>
        <v/>
      </c>
      <c r="E2042">
        <f>INDEX('d_분포'!$C$2:$C$5,RANDBETWEEN(1,4))*(0.9+0.2*RAND())</f>
        <v/>
      </c>
      <c r="F2042">
        <f>RAND()</f>
        <v/>
      </c>
      <c r="G2042">
        <f>IF('d_시나리오'!$J$3='d_시나리오'!$H$3,'d_시나리오'!$I$3,IF(F2042&lt;('d_시나리오'!$I$3-'d_시나리오'!$H$3)/('d_시나리오'!$J$3-'d_시나리오'!$H$3),'d_시나리오'!$H$3+SQRT(F2042*('d_시나리오'!$J$3-'d_시나리오'!$H$3)*('d_시나리오'!$I$3-'d_시나리오'!$H$3)),'d_시나리오'!$J$3-SQRT((1-F2042)*('d_시나리오'!$J$3-'d_시나리오'!$H$3)*('d_시나리오'!$J$3-'d_시나리오'!$I$3))))</f>
        <v/>
      </c>
      <c r="H2042">
        <f>RAND()</f>
        <v/>
      </c>
      <c r="I2042">
        <f>IF('d_시나리오'!$J$4='d_시나리오'!$H$4,'d_시나리오'!$I$4,IF(H2042&lt;('d_시나리오'!$I$4-'d_시나리오'!$H$4)/('d_시나리오'!$J$4-'d_시나리오'!$H$4),'d_시나리오'!$H$4+SQRT(H2042*('d_시나리오'!$J$4-'d_시나리오'!$H$4)*('d_시나리오'!$I$4-'d_시나리오'!$H$4)),'d_시나리오'!$J$4-SQRT((1-H2042)*('d_시나리오'!$J$4-'d_시나리오'!$H$4)*('d_시나리오'!$J$4-'d_시나리오'!$I$4))))</f>
        <v/>
      </c>
      <c r="J2042">
        <f>RAND()</f>
        <v/>
      </c>
      <c r="K2042">
        <f>IF('d_시나리오'!$J$5='d_시나리오'!$H$5,'d_시나리오'!$I$5,IF(J2042&lt;('d_시나리오'!$I$5-'d_시나리오'!$H$5)/('d_시나리오'!$J$5-'d_시나리오'!$H$5),'d_시나리오'!$H$5+SQRT(J2042*('d_시나리오'!$J$5-'d_시나리오'!$H$5)*('d_시나리오'!$I$5-'d_시나리오'!$H$5)),'d_시나리오'!$J$5-SQRT((1-J2042)*('d_시나리오'!$J$5-'d_시나리오'!$H$5)*('d_시나리오'!$J$5-'d_시나리오'!$I$5))))</f>
        <v/>
      </c>
      <c r="L2042">
        <f>RAND()</f>
        <v/>
      </c>
      <c r="M2042">
        <f>IF('d_시나리오'!$J$6='d_시나리오'!$H$6,'d_시나리오'!$I$6,IF(L2042&lt;('d_시나리오'!$I$6-'d_시나리오'!$H$6)/('d_시나리오'!$J$6-'d_시나리오'!$H$6),'d_시나리오'!$H$6+SQRT(L2042*('d_시나리오'!$J$6-'d_시나리오'!$H$6)*('d_시나리오'!$I$6-'d_시나리오'!$H$6)),'d_시나리오'!$J$6-SQRT((1-L2042)*('d_시나리오'!$J$6-'d_시나리오'!$H$6)*('d_시나리오'!$J$6-'d_시나리오'!$I$6))))</f>
        <v/>
      </c>
      <c r="N2042">
        <f>INDEX('d_분포'!$B$2:$B$57,RANDBETWEEN(1,56))</f>
        <v/>
      </c>
      <c r="O2042">
        <f>BETAINV(RAND(),5,5)</f>
        <v/>
      </c>
      <c r="P2042">
        <f>'d_고정'!$B$1*'6_기대효과'!$H$7*('d_시나리오'!$I$7/'d_고정'!$B$2)*B2042</f>
        <v/>
      </c>
      <c r="Q2042">
        <f>P2042*C2042</f>
        <v/>
      </c>
      <c r="R2042">
        <f>P2042*E2042</f>
        <v/>
      </c>
      <c r="S2042">
        <f>R2042*G2042</f>
        <v/>
      </c>
      <c r="T2042">
        <f>Q2042+S2042</f>
        <v/>
      </c>
      <c r="U2042">
        <f>(Q2042*D2042+S2042*I2042)*(1-O2042)</f>
        <v/>
      </c>
      <c r="V2042">
        <f>(R2042*K2042*N2042+'d_고정'!$B$3*('6_기대효과'!$H$7/8)*N2042*'d_고정'!$B$10*M2042*('6_기대효과'!$K$7/'d_고정'!$B$9))*(1-O2042)</f>
        <v/>
      </c>
      <c r="W2042">
        <f>(S2042*I2042+R2042*MAX(K2042-'d_고정'!$B$10*M2042*('6_기대효과'!$K$7/'d_고정'!$B$9),0)*N2042)*(1-O2042)</f>
        <v/>
      </c>
      <c r="X2042">
        <f>U2042+V2042</f>
        <v/>
      </c>
      <c r="Y2042">
        <f>U2042/('d_고정'!$B$5*'6_기대효과'!$H$7/8)/'d_고정'!$B$6</f>
        <v/>
      </c>
      <c r="Z2042">
        <f>U2042/('d_고정'!$B$8*'6_기대효과'!$H$7/8)</f>
        <v/>
      </c>
    </row>
    <row r="2043">
      <c r="A2043">
        <f>RAND()</f>
        <v/>
      </c>
      <c r="B2043">
        <f>IF('d_시나리오'!$J$2='d_시나리오'!$H$2,'d_시나리오'!$I$2,IF(A2043&lt;('d_시나리오'!$I$2-'d_시나리오'!$H$2)/('d_시나리오'!$J$2-'d_시나리오'!$H$2),'d_시나리오'!$H$2+SQRT(A2043*('d_시나리오'!$J$2-'d_시나리오'!$H$2)*('d_시나리오'!$I$2-'d_시나리오'!$H$2)),'d_시나리오'!$J$2-SQRT((1-A2043)*('d_시나리오'!$J$2-'d_시나리오'!$H$2)*('d_시나리오'!$J$2-'d_시나리오'!$I$2))))</f>
        <v/>
      </c>
      <c r="C2043">
        <f>BETAINV(RAND(),2,6)</f>
        <v/>
      </c>
      <c r="D2043">
        <f>INDEX('d_분포'!$A$2:$A$28,RANDBETWEEN(1,27))</f>
        <v/>
      </c>
      <c r="E2043">
        <f>INDEX('d_분포'!$C$2:$C$5,RANDBETWEEN(1,4))*(0.9+0.2*RAND())</f>
        <v/>
      </c>
      <c r="F2043">
        <f>RAND()</f>
        <v/>
      </c>
      <c r="G2043">
        <f>IF('d_시나리오'!$J$3='d_시나리오'!$H$3,'d_시나리오'!$I$3,IF(F2043&lt;('d_시나리오'!$I$3-'d_시나리오'!$H$3)/('d_시나리오'!$J$3-'d_시나리오'!$H$3),'d_시나리오'!$H$3+SQRT(F2043*('d_시나리오'!$J$3-'d_시나리오'!$H$3)*('d_시나리오'!$I$3-'d_시나리오'!$H$3)),'d_시나리오'!$J$3-SQRT((1-F2043)*('d_시나리오'!$J$3-'d_시나리오'!$H$3)*('d_시나리오'!$J$3-'d_시나리오'!$I$3))))</f>
        <v/>
      </c>
      <c r="H2043">
        <f>RAND()</f>
        <v/>
      </c>
      <c r="I2043">
        <f>IF('d_시나리오'!$J$4='d_시나리오'!$H$4,'d_시나리오'!$I$4,IF(H2043&lt;('d_시나리오'!$I$4-'d_시나리오'!$H$4)/('d_시나리오'!$J$4-'d_시나리오'!$H$4),'d_시나리오'!$H$4+SQRT(H2043*('d_시나리오'!$J$4-'d_시나리오'!$H$4)*('d_시나리오'!$I$4-'d_시나리오'!$H$4)),'d_시나리오'!$J$4-SQRT((1-H2043)*('d_시나리오'!$J$4-'d_시나리오'!$H$4)*('d_시나리오'!$J$4-'d_시나리오'!$I$4))))</f>
        <v/>
      </c>
      <c r="J2043">
        <f>RAND()</f>
        <v/>
      </c>
      <c r="K2043">
        <f>IF('d_시나리오'!$J$5='d_시나리오'!$H$5,'d_시나리오'!$I$5,IF(J2043&lt;('d_시나리오'!$I$5-'d_시나리오'!$H$5)/('d_시나리오'!$J$5-'d_시나리오'!$H$5),'d_시나리오'!$H$5+SQRT(J2043*('d_시나리오'!$J$5-'d_시나리오'!$H$5)*('d_시나리오'!$I$5-'d_시나리오'!$H$5)),'d_시나리오'!$J$5-SQRT((1-J2043)*('d_시나리오'!$J$5-'d_시나리오'!$H$5)*('d_시나리오'!$J$5-'d_시나리오'!$I$5))))</f>
        <v/>
      </c>
      <c r="L2043">
        <f>RAND()</f>
        <v/>
      </c>
      <c r="M2043">
        <f>IF('d_시나리오'!$J$6='d_시나리오'!$H$6,'d_시나리오'!$I$6,IF(L2043&lt;('d_시나리오'!$I$6-'d_시나리오'!$H$6)/('d_시나리오'!$J$6-'d_시나리오'!$H$6),'d_시나리오'!$H$6+SQRT(L2043*('d_시나리오'!$J$6-'d_시나리오'!$H$6)*('d_시나리오'!$I$6-'d_시나리오'!$H$6)),'d_시나리오'!$J$6-SQRT((1-L2043)*('d_시나리오'!$J$6-'d_시나리오'!$H$6)*('d_시나리오'!$J$6-'d_시나리오'!$I$6))))</f>
        <v/>
      </c>
      <c r="N2043">
        <f>INDEX('d_분포'!$B$2:$B$57,RANDBETWEEN(1,56))</f>
        <v/>
      </c>
      <c r="O2043">
        <f>BETAINV(RAND(),5,5)</f>
        <v/>
      </c>
      <c r="P2043">
        <f>'d_고정'!$B$1*'6_기대효과'!$H$7*('d_시나리오'!$I$7/'d_고정'!$B$2)*B2043</f>
        <v/>
      </c>
      <c r="Q2043">
        <f>P2043*C2043</f>
        <v/>
      </c>
      <c r="R2043">
        <f>P2043*E2043</f>
        <v/>
      </c>
      <c r="S2043">
        <f>R2043*G2043</f>
        <v/>
      </c>
      <c r="T2043">
        <f>Q2043+S2043</f>
        <v/>
      </c>
      <c r="U2043">
        <f>(Q2043*D2043+S2043*I2043)*(1-O2043)</f>
        <v/>
      </c>
      <c r="V2043">
        <f>(R2043*K2043*N2043+'d_고정'!$B$3*('6_기대효과'!$H$7/8)*N2043*'d_고정'!$B$10*M2043*('6_기대효과'!$K$7/'d_고정'!$B$9))*(1-O2043)</f>
        <v/>
      </c>
      <c r="W2043">
        <f>(S2043*I2043+R2043*MAX(K2043-'d_고정'!$B$10*M2043*('6_기대효과'!$K$7/'d_고정'!$B$9),0)*N2043)*(1-O2043)</f>
        <v/>
      </c>
      <c r="X2043">
        <f>U2043+V2043</f>
        <v/>
      </c>
      <c r="Y2043">
        <f>U2043/('d_고정'!$B$5*'6_기대효과'!$H$7/8)/'d_고정'!$B$6</f>
        <v/>
      </c>
      <c r="Z2043">
        <f>U2043/('d_고정'!$B$8*'6_기대효과'!$H$7/8)</f>
        <v/>
      </c>
    </row>
    <row r="2044">
      <c r="A2044">
        <f>RAND()</f>
        <v/>
      </c>
      <c r="B2044">
        <f>IF('d_시나리오'!$J$2='d_시나리오'!$H$2,'d_시나리오'!$I$2,IF(A2044&lt;('d_시나리오'!$I$2-'d_시나리오'!$H$2)/('d_시나리오'!$J$2-'d_시나리오'!$H$2),'d_시나리오'!$H$2+SQRT(A2044*('d_시나리오'!$J$2-'d_시나리오'!$H$2)*('d_시나리오'!$I$2-'d_시나리오'!$H$2)),'d_시나리오'!$J$2-SQRT((1-A2044)*('d_시나리오'!$J$2-'d_시나리오'!$H$2)*('d_시나리오'!$J$2-'d_시나리오'!$I$2))))</f>
        <v/>
      </c>
      <c r="C2044">
        <f>BETAINV(RAND(),2,6)</f>
        <v/>
      </c>
      <c r="D2044">
        <f>INDEX('d_분포'!$A$2:$A$28,RANDBETWEEN(1,27))</f>
        <v/>
      </c>
      <c r="E2044">
        <f>INDEX('d_분포'!$C$2:$C$5,RANDBETWEEN(1,4))*(0.9+0.2*RAND())</f>
        <v/>
      </c>
      <c r="F2044">
        <f>RAND()</f>
        <v/>
      </c>
      <c r="G2044">
        <f>IF('d_시나리오'!$J$3='d_시나리오'!$H$3,'d_시나리오'!$I$3,IF(F2044&lt;('d_시나리오'!$I$3-'d_시나리오'!$H$3)/('d_시나리오'!$J$3-'d_시나리오'!$H$3),'d_시나리오'!$H$3+SQRT(F2044*('d_시나리오'!$J$3-'d_시나리오'!$H$3)*('d_시나리오'!$I$3-'d_시나리오'!$H$3)),'d_시나리오'!$J$3-SQRT((1-F2044)*('d_시나리오'!$J$3-'d_시나리오'!$H$3)*('d_시나리오'!$J$3-'d_시나리오'!$I$3))))</f>
        <v/>
      </c>
      <c r="H2044">
        <f>RAND()</f>
        <v/>
      </c>
      <c r="I2044">
        <f>IF('d_시나리오'!$J$4='d_시나리오'!$H$4,'d_시나리오'!$I$4,IF(H2044&lt;('d_시나리오'!$I$4-'d_시나리오'!$H$4)/('d_시나리오'!$J$4-'d_시나리오'!$H$4),'d_시나리오'!$H$4+SQRT(H2044*('d_시나리오'!$J$4-'d_시나리오'!$H$4)*('d_시나리오'!$I$4-'d_시나리오'!$H$4)),'d_시나리오'!$J$4-SQRT((1-H2044)*('d_시나리오'!$J$4-'d_시나리오'!$H$4)*('d_시나리오'!$J$4-'d_시나리오'!$I$4))))</f>
        <v/>
      </c>
      <c r="J2044">
        <f>RAND()</f>
        <v/>
      </c>
      <c r="K2044">
        <f>IF('d_시나리오'!$J$5='d_시나리오'!$H$5,'d_시나리오'!$I$5,IF(J2044&lt;('d_시나리오'!$I$5-'d_시나리오'!$H$5)/('d_시나리오'!$J$5-'d_시나리오'!$H$5),'d_시나리오'!$H$5+SQRT(J2044*('d_시나리오'!$J$5-'d_시나리오'!$H$5)*('d_시나리오'!$I$5-'d_시나리오'!$H$5)),'d_시나리오'!$J$5-SQRT((1-J2044)*('d_시나리오'!$J$5-'d_시나리오'!$H$5)*('d_시나리오'!$J$5-'d_시나리오'!$I$5))))</f>
        <v/>
      </c>
      <c r="L2044">
        <f>RAND()</f>
        <v/>
      </c>
      <c r="M2044">
        <f>IF('d_시나리오'!$J$6='d_시나리오'!$H$6,'d_시나리오'!$I$6,IF(L2044&lt;('d_시나리오'!$I$6-'d_시나리오'!$H$6)/('d_시나리오'!$J$6-'d_시나리오'!$H$6),'d_시나리오'!$H$6+SQRT(L2044*('d_시나리오'!$J$6-'d_시나리오'!$H$6)*('d_시나리오'!$I$6-'d_시나리오'!$H$6)),'d_시나리오'!$J$6-SQRT((1-L2044)*('d_시나리오'!$J$6-'d_시나리오'!$H$6)*('d_시나리오'!$J$6-'d_시나리오'!$I$6))))</f>
        <v/>
      </c>
      <c r="N2044">
        <f>INDEX('d_분포'!$B$2:$B$57,RANDBETWEEN(1,56))</f>
        <v/>
      </c>
      <c r="O2044">
        <f>BETAINV(RAND(),5,5)</f>
        <v/>
      </c>
      <c r="P2044">
        <f>'d_고정'!$B$1*'6_기대효과'!$H$7*('d_시나리오'!$I$7/'d_고정'!$B$2)*B2044</f>
        <v/>
      </c>
      <c r="Q2044">
        <f>P2044*C2044</f>
        <v/>
      </c>
      <c r="R2044">
        <f>P2044*E2044</f>
        <v/>
      </c>
      <c r="S2044">
        <f>R2044*G2044</f>
        <v/>
      </c>
      <c r="T2044">
        <f>Q2044+S2044</f>
        <v/>
      </c>
      <c r="U2044">
        <f>(Q2044*D2044+S2044*I2044)*(1-O2044)</f>
        <v/>
      </c>
      <c r="V2044">
        <f>(R2044*K2044*N2044+'d_고정'!$B$3*('6_기대효과'!$H$7/8)*N2044*'d_고정'!$B$10*M2044*('6_기대효과'!$K$7/'d_고정'!$B$9))*(1-O2044)</f>
        <v/>
      </c>
      <c r="W2044">
        <f>(S2044*I2044+R2044*MAX(K2044-'d_고정'!$B$10*M2044*('6_기대효과'!$K$7/'d_고정'!$B$9),0)*N2044)*(1-O2044)</f>
        <v/>
      </c>
      <c r="X2044">
        <f>U2044+V2044</f>
        <v/>
      </c>
      <c r="Y2044">
        <f>U2044/('d_고정'!$B$5*'6_기대효과'!$H$7/8)/'d_고정'!$B$6</f>
        <v/>
      </c>
      <c r="Z2044">
        <f>U2044/('d_고정'!$B$8*'6_기대효과'!$H$7/8)</f>
        <v/>
      </c>
    </row>
    <row r="2045">
      <c r="A2045">
        <f>RAND()</f>
        <v/>
      </c>
      <c r="B2045">
        <f>IF('d_시나리오'!$J$2='d_시나리오'!$H$2,'d_시나리오'!$I$2,IF(A2045&lt;('d_시나리오'!$I$2-'d_시나리오'!$H$2)/('d_시나리오'!$J$2-'d_시나리오'!$H$2),'d_시나리오'!$H$2+SQRT(A2045*('d_시나리오'!$J$2-'d_시나리오'!$H$2)*('d_시나리오'!$I$2-'d_시나리오'!$H$2)),'d_시나리오'!$J$2-SQRT((1-A2045)*('d_시나리오'!$J$2-'d_시나리오'!$H$2)*('d_시나리오'!$J$2-'d_시나리오'!$I$2))))</f>
        <v/>
      </c>
      <c r="C2045">
        <f>BETAINV(RAND(),2,6)</f>
        <v/>
      </c>
      <c r="D2045">
        <f>INDEX('d_분포'!$A$2:$A$28,RANDBETWEEN(1,27))</f>
        <v/>
      </c>
      <c r="E2045">
        <f>INDEX('d_분포'!$C$2:$C$5,RANDBETWEEN(1,4))*(0.9+0.2*RAND())</f>
        <v/>
      </c>
      <c r="F2045">
        <f>RAND()</f>
        <v/>
      </c>
      <c r="G2045">
        <f>IF('d_시나리오'!$J$3='d_시나리오'!$H$3,'d_시나리오'!$I$3,IF(F2045&lt;('d_시나리오'!$I$3-'d_시나리오'!$H$3)/('d_시나리오'!$J$3-'d_시나리오'!$H$3),'d_시나리오'!$H$3+SQRT(F2045*('d_시나리오'!$J$3-'d_시나리오'!$H$3)*('d_시나리오'!$I$3-'d_시나리오'!$H$3)),'d_시나리오'!$J$3-SQRT((1-F2045)*('d_시나리오'!$J$3-'d_시나리오'!$H$3)*('d_시나리오'!$J$3-'d_시나리오'!$I$3))))</f>
        <v/>
      </c>
      <c r="H2045">
        <f>RAND()</f>
        <v/>
      </c>
      <c r="I2045">
        <f>IF('d_시나리오'!$J$4='d_시나리오'!$H$4,'d_시나리오'!$I$4,IF(H2045&lt;('d_시나리오'!$I$4-'d_시나리오'!$H$4)/('d_시나리오'!$J$4-'d_시나리오'!$H$4),'d_시나리오'!$H$4+SQRT(H2045*('d_시나리오'!$J$4-'d_시나리오'!$H$4)*('d_시나리오'!$I$4-'d_시나리오'!$H$4)),'d_시나리오'!$J$4-SQRT((1-H2045)*('d_시나리오'!$J$4-'d_시나리오'!$H$4)*('d_시나리오'!$J$4-'d_시나리오'!$I$4))))</f>
        <v/>
      </c>
      <c r="J2045">
        <f>RAND()</f>
        <v/>
      </c>
      <c r="K2045">
        <f>IF('d_시나리오'!$J$5='d_시나리오'!$H$5,'d_시나리오'!$I$5,IF(J2045&lt;('d_시나리오'!$I$5-'d_시나리오'!$H$5)/('d_시나리오'!$J$5-'d_시나리오'!$H$5),'d_시나리오'!$H$5+SQRT(J2045*('d_시나리오'!$J$5-'d_시나리오'!$H$5)*('d_시나리오'!$I$5-'d_시나리오'!$H$5)),'d_시나리오'!$J$5-SQRT((1-J2045)*('d_시나리오'!$J$5-'d_시나리오'!$H$5)*('d_시나리오'!$J$5-'d_시나리오'!$I$5))))</f>
        <v/>
      </c>
      <c r="L2045">
        <f>RAND()</f>
        <v/>
      </c>
      <c r="M2045">
        <f>IF('d_시나리오'!$J$6='d_시나리오'!$H$6,'d_시나리오'!$I$6,IF(L2045&lt;('d_시나리오'!$I$6-'d_시나리오'!$H$6)/('d_시나리오'!$J$6-'d_시나리오'!$H$6),'d_시나리오'!$H$6+SQRT(L2045*('d_시나리오'!$J$6-'d_시나리오'!$H$6)*('d_시나리오'!$I$6-'d_시나리오'!$H$6)),'d_시나리오'!$J$6-SQRT((1-L2045)*('d_시나리오'!$J$6-'d_시나리오'!$H$6)*('d_시나리오'!$J$6-'d_시나리오'!$I$6))))</f>
        <v/>
      </c>
      <c r="N2045">
        <f>INDEX('d_분포'!$B$2:$B$57,RANDBETWEEN(1,56))</f>
        <v/>
      </c>
      <c r="O2045">
        <f>BETAINV(RAND(),5,5)</f>
        <v/>
      </c>
      <c r="P2045">
        <f>'d_고정'!$B$1*'6_기대효과'!$H$7*('d_시나리오'!$I$7/'d_고정'!$B$2)*B2045</f>
        <v/>
      </c>
      <c r="Q2045">
        <f>P2045*C2045</f>
        <v/>
      </c>
      <c r="R2045">
        <f>P2045*E2045</f>
        <v/>
      </c>
      <c r="S2045">
        <f>R2045*G2045</f>
        <v/>
      </c>
      <c r="T2045">
        <f>Q2045+S2045</f>
        <v/>
      </c>
      <c r="U2045">
        <f>(Q2045*D2045+S2045*I2045)*(1-O2045)</f>
        <v/>
      </c>
      <c r="V2045">
        <f>(R2045*K2045*N2045+'d_고정'!$B$3*('6_기대효과'!$H$7/8)*N2045*'d_고정'!$B$10*M2045*('6_기대효과'!$K$7/'d_고정'!$B$9))*(1-O2045)</f>
        <v/>
      </c>
      <c r="W2045">
        <f>(S2045*I2045+R2045*MAX(K2045-'d_고정'!$B$10*M2045*('6_기대효과'!$K$7/'d_고정'!$B$9),0)*N2045)*(1-O2045)</f>
        <v/>
      </c>
      <c r="X2045">
        <f>U2045+V2045</f>
        <v/>
      </c>
      <c r="Y2045">
        <f>U2045/('d_고정'!$B$5*'6_기대효과'!$H$7/8)/'d_고정'!$B$6</f>
        <v/>
      </c>
      <c r="Z2045">
        <f>U2045/('d_고정'!$B$8*'6_기대효과'!$H$7/8)</f>
        <v/>
      </c>
    </row>
    <row r="2046">
      <c r="A2046">
        <f>RAND()</f>
        <v/>
      </c>
      <c r="B2046">
        <f>IF('d_시나리오'!$J$2='d_시나리오'!$H$2,'d_시나리오'!$I$2,IF(A2046&lt;('d_시나리오'!$I$2-'d_시나리오'!$H$2)/('d_시나리오'!$J$2-'d_시나리오'!$H$2),'d_시나리오'!$H$2+SQRT(A2046*('d_시나리오'!$J$2-'d_시나리오'!$H$2)*('d_시나리오'!$I$2-'d_시나리오'!$H$2)),'d_시나리오'!$J$2-SQRT((1-A2046)*('d_시나리오'!$J$2-'d_시나리오'!$H$2)*('d_시나리오'!$J$2-'d_시나리오'!$I$2))))</f>
        <v/>
      </c>
      <c r="C2046">
        <f>BETAINV(RAND(),2,6)</f>
        <v/>
      </c>
      <c r="D2046">
        <f>INDEX('d_분포'!$A$2:$A$28,RANDBETWEEN(1,27))</f>
        <v/>
      </c>
      <c r="E2046">
        <f>INDEX('d_분포'!$C$2:$C$5,RANDBETWEEN(1,4))*(0.9+0.2*RAND())</f>
        <v/>
      </c>
      <c r="F2046">
        <f>RAND()</f>
        <v/>
      </c>
      <c r="G2046">
        <f>IF('d_시나리오'!$J$3='d_시나리오'!$H$3,'d_시나리오'!$I$3,IF(F2046&lt;('d_시나리오'!$I$3-'d_시나리오'!$H$3)/('d_시나리오'!$J$3-'d_시나리오'!$H$3),'d_시나리오'!$H$3+SQRT(F2046*('d_시나리오'!$J$3-'d_시나리오'!$H$3)*('d_시나리오'!$I$3-'d_시나리오'!$H$3)),'d_시나리오'!$J$3-SQRT((1-F2046)*('d_시나리오'!$J$3-'d_시나리오'!$H$3)*('d_시나리오'!$J$3-'d_시나리오'!$I$3))))</f>
        <v/>
      </c>
      <c r="H2046">
        <f>RAND()</f>
        <v/>
      </c>
      <c r="I2046">
        <f>IF('d_시나리오'!$J$4='d_시나리오'!$H$4,'d_시나리오'!$I$4,IF(H2046&lt;('d_시나리오'!$I$4-'d_시나리오'!$H$4)/('d_시나리오'!$J$4-'d_시나리오'!$H$4),'d_시나리오'!$H$4+SQRT(H2046*('d_시나리오'!$J$4-'d_시나리오'!$H$4)*('d_시나리오'!$I$4-'d_시나리오'!$H$4)),'d_시나리오'!$J$4-SQRT((1-H2046)*('d_시나리오'!$J$4-'d_시나리오'!$H$4)*('d_시나리오'!$J$4-'d_시나리오'!$I$4))))</f>
        <v/>
      </c>
      <c r="J2046">
        <f>RAND()</f>
        <v/>
      </c>
      <c r="K2046">
        <f>IF('d_시나리오'!$J$5='d_시나리오'!$H$5,'d_시나리오'!$I$5,IF(J2046&lt;('d_시나리오'!$I$5-'d_시나리오'!$H$5)/('d_시나리오'!$J$5-'d_시나리오'!$H$5),'d_시나리오'!$H$5+SQRT(J2046*('d_시나리오'!$J$5-'d_시나리오'!$H$5)*('d_시나리오'!$I$5-'d_시나리오'!$H$5)),'d_시나리오'!$J$5-SQRT((1-J2046)*('d_시나리오'!$J$5-'d_시나리오'!$H$5)*('d_시나리오'!$J$5-'d_시나리오'!$I$5))))</f>
        <v/>
      </c>
      <c r="L2046">
        <f>RAND()</f>
        <v/>
      </c>
      <c r="M2046">
        <f>IF('d_시나리오'!$J$6='d_시나리오'!$H$6,'d_시나리오'!$I$6,IF(L2046&lt;('d_시나리오'!$I$6-'d_시나리오'!$H$6)/('d_시나리오'!$J$6-'d_시나리오'!$H$6),'d_시나리오'!$H$6+SQRT(L2046*('d_시나리오'!$J$6-'d_시나리오'!$H$6)*('d_시나리오'!$I$6-'d_시나리오'!$H$6)),'d_시나리오'!$J$6-SQRT((1-L2046)*('d_시나리오'!$J$6-'d_시나리오'!$H$6)*('d_시나리오'!$J$6-'d_시나리오'!$I$6))))</f>
        <v/>
      </c>
      <c r="N2046">
        <f>INDEX('d_분포'!$B$2:$B$57,RANDBETWEEN(1,56))</f>
        <v/>
      </c>
      <c r="O2046">
        <f>BETAINV(RAND(),5,5)</f>
        <v/>
      </c>
      <c r="P2046">
        <f>'d_고정'!$B$1*'6_기대효과'!$H$7*('d_시나리오'!$I$7/'d_고정'!$B$2)*B2046</f>
        <v/>
      </c>
      <c r="Q2046">
        <f>P2046*C2046</f>
        <v/>
      </c>
      <c r="R2046">
        <f>P2046*E2046</f>
        <v/>
      </c>
      <c r="S2046">
        <f>R2046*G2046</f>
        <v/>
      </c>
      <c r="T2046">
        <f>Q2046+S2046</f>
        <v/>
      </c>
      <c r="U2046">
        <f>(Q2046*D2046+S2046*I2046)*(1-O2046)</f>
        <v/>
      </c>
      <c r="V2046">
        <f>(R2046*K2046*N2046+'d_고정'!$B$3*('6_기대효과'!$H$7/8)*N2046*'d_고정'!$B$10*M2046*('6_기대효과'!$K$7/'d_고정'!$B$9))*(1-O2046)</f>
        <v/>
      </c>
      <c r="W2046">
        <f>(S2046*I2046+R2046*MAX(K2046-'d_고정'!$B$10*M2046*('6_기대효과'!$K$7/'d_고정'!$B$9),0)*N2046)*(1-O2046)</f>
        <v/>
      </c>
      <c r="X2046">
        <f>U2046+V2046</f>
        <v/>
      </c>
      <c r="Y2046">
        <f>U2046/('d_고정'!$B$5*'6_기대효과'!$H$7/8)/'d_고정'!$B$6</f>
        <v/>
      </c>
      <c r="Z2046">
        <f>U2046/('d_고정'!$B$8*'6_기대효과'!$H$7/8)</f>
        <v/>
      </c>
    </row>
    <row r="2047">
      <c r="A2047">
        <f>RAND()</f>
        <v/>
      </c>
      <c r="B2047">
        <f>IF('d_시나리오'!$J$2='d_시나리오'!$H$2,'d_시나리오'!$I$2,IF(A2047&lt;('d_시나리오'!$I$2-'d_시나리오'!$H$2)/('d_시나리오'!$J$2-'d_시나리오'!$H$2),'d_시나리오'!$H$2+SQRT(A2047*('d_시나리오'!$J$2-'d_시나리오'!$H$2)*('d_시나리오'!$I$2-'d_시나리오'!$H$2)),'d_시나리오'!$J$2-SQRT((1-A2047)*('d_시나리오'!$J$2-'d_시나리오'!$H$2)*('d_시나리오'!$J$2-'d_시나리오'!$I$2))))</f>
        <v/>
      </c>
      <c r="C2047">
        <f>BETAINV(RAND(),2,6)</f>
        <v/>
      </c>
      <c r="D2047">
        <f>INDEX('d_분포'!$A$2:$A$28,RANDBETWEEN(1,27))</f>
        <v/>
      </c>
      <c r="E2047">
        <f>INDEX('d_분포'!$C$2:$C$5,RANDBETWEEN(1,4))*(0.9+0.2*RAND())</f>
        <v/>
      </c>
      <c r="F2047">
        <f>RAND()</f>
        <v/>
      </c>
      <c r="G2047">
        <f>IF('d_시나리오'!$J$3='d_시나리오'!$H$3,'d_시나리오'!$I$3,IF(F2047&lt;('d_시나리오'!$I$3-'d_시나리오'!$H$3)/('d_시나리오'!$J$3-'d_시나리오'!$H$3),'d_시나리오'!$H$3+SQRT(F2047*('d_시나리오'!$J$3-'d_시나리오'!$H$3)*('d_시나리오'!$I$3-'d_시나리오'!$H$3)),'d_시나리오'!$J$3-SQRT((1-F2047)*('d_시나리오'!$J$3-'d_시나리오'!$H$3)*('d_시나리오'!$J$3-'d_시나리오'!$I$3))))</f>
        <v/>
      </c>
      <c r="H2047">
        <f>RAND()</f>
        <v/>
      </c>
      <c r="I2047">
        <f>IF('d_시나리오'!$J$4='d_시나리오'!$H$4,'d_시나리오'!$I$4,IF(H2047&lt;('d_시나리오'!$I$4-'d_시나리오'!$H$4)/('d_시나리오'!$J$4-'d_시나리오'!$H$4),'d_시나리오'!$H$4+SQRT(H2047*('d_시나리오'!$J$4-'d_시나리오'!$H$4)*('d_시나리오'!$I$4-'d_시나리오'!$H$4)),'d_시나리오'!$J$4-SQRT((1-H2047)*('d_시나리오'!$J$4-'d_시나리오'!$H$4)*('d_시나리오'!$J$4-'d_시나리오'!$I$4))))</f>
        <v/>
      </c>
      <c r="J2047">
        <f>RAND()</f>
        <v/>
      </c>
      <c r="K2047">
        <f>IF('d_시나리오'!$J$5='d_시나리오'!$H$5,'d_시나리오'!$I$5,IF(J2047&lt;('d_시나리오'!$I$5-'d_시나리오'!$H$5)/('d_시나리오'!$J$5-'d_시나리오'!$H$5),'d_시나리오'!$H$5+SQRT(J2047*('d_시나리오'!$J$5-'d_시나리오'!$H$5)*('d_시나리오'!$I$5-'d_시나리오'!$H$5)),'d_시나리오'!$J$5-SQRT((1-J2047)*('d_시나리오'!$J$5-'d_시나리오'!$H$5)*('d_시나리오'!$J$5-'d_시나리오'!$I$5))))</f>
        <v/>
      </c>
      <c r="L2047">
        <f>RAND()</f>
        <v/>
      </c>
      <c r="M2047">
        <f>IF('d_시나리오'!$J$6='d_시나리오'!$H$6,'d_시나리오'!$I$6,IF(L2047&lt;('d_시나리오'!$I$6-'d_시나리오'!$H$6)/('d_시나리오'!$J$6-'d_시나리오'!$H$6),'d_시나리오'!$H$6+SQRT(L2047*('d_시나리오'!$J$6-'d_시나리오'!$H$6)*('d_시나리오'!$I$6-'d_시나리오'!$H$6)),'d_시나리오'!$J$6-SQRT((1-L2047)*('d_시나리오'!$J$6-'d_시나리오'!$H$6)*('d_시나리오'!$J$6-'d_시나리오'!$I$6))))</f>
        <v/>
      </c>
      <c r="N2047">
        <f>INDEX('d_분포'!$B$2:$B$57,RANDBETWEEN(1,56))</f>
        <v/>
      </c>
      <c r="O2047">
        <f>BETAINV(RAND(),5,5)</f>
        <v/>
      </c>
      <c r="P2047">
        <f>'d_고정'!$B$1*'6_기대효과'!$H$7*('d_시나리오'!$I$7/'d_고정'!$B$2)*B2047</f>
        <v/>
      </c>
      <c r="Q2047">
        <f>P2047*C2047</f>
        <v/>
      </c>
      <c r="R2047">
        <f>P2047*E2047</f>
        <v/>
      </c>
      <c r="S2047">
        <f>R2047*G2047</f>
        <v/>
      </c>
      <c r="T2047">
        <f>Q2047+S2047</f>
        <v/>
      </c>
      <c r="U2047">
        <f>(Q2047*D2047+S2047*I2047)*(1-O2047)</f>
        <v/>
      </c>
      <c r="V2047">
        <f>(R2047*K2047*N2047+'d_고정'!$B$3*('6_기대효과'!$H$7/8)*N2047*'d_고정'!$B$10*M2047*('6_기대효과'!$K$7/'d_고정'!$B$9))*(1-O2047)</f>
        <v/>
      </c>
      <c r="W2047">
        <f>(S2047*I2047+R2047*MAX(K2047-'d_고정'!$B$10*M2047*('6_기대효과'!$K$7/'d_고정'!$B$9),0)*N2047)*(1-O2047)</f>
        <v/>
      </c>
      <c r="X2047">
        <f>U2047+V2047</f>
        <v/>
      </c>
      <c r="Y2047">
        <f>U2047/('d_고정'!$B$5*'6_기대효과'!$H$7/8)/'d_고정'!$B$6</f>
        <v/>
      </c>
      <c r="Z2047">
        <f>U2047/('d_고정'!$B$8*'6_기대효과'!$H$7/8)</f>
        <v/>
      </c>
    </row>
    <row r="2048">
      <c r="A2048">
        <f>RAND()</f>
        <v/>
      </c>
      <c r="B2048">
        <f>IF('d_시나리오'!$J$2='d_시나리오'!$H$2,'d_시나리오'!$I$2,IF(A2048&lt;('d_시나리오'!$I$2-'d_시나리오'!$H$2)/('d_시나리오'!$J$2-'d_시나리오'!$H$2),'d_시나리오'!$H$2+SQRT(A2048*('d_시나리오'!$J$2-'d_시나리오'!$H$2)*('d_시나리오'!$I$2-'d_시나리오'!$H$2)),'d_시나리오'!$J$2-SQRT((1-A2048)*('d_시나리오'!$J$2-'d_시나리오'!$H$2)*('d_시나리오'!$J$2-'d_시나리오'!$I$2))))</f>
        <v/>
      </c>
      <c r="C2048">
        <f>BETAINV(RAND(),2,6)</f>
        <v/>
      </c>
      <c r="D2048">
        <f>INDEX('d_분포'!$A$2:$A$28,RANDBETWEEN(1,27))</f>
        <v/>
      </c>
      <c r="E2048">
        <f>INDEX('d_분포'!$C$2:$C$5,RANDBETWEEN(1,4))*(0.9+0.2*RAND())</f>
        <v/>
      </c>
      <c r="F2048">
        <f>RAND()</f>
        <v/>
      </c>
      <c r="G2048">
        <f>IF('d_시나리오'!$J$3='d_시나리오'!$H$3,'d_시나리오'!$I$3,IF(F2048&lt;('d_시나리오'!$I$3-'d_시나리오'!$H$3)/('d_시나리오'!$J$3-'d_시나리오'!$H$3),'d_시나리오'!$H$3+SQRT(F2048*('d_시나리오'!$J$3-'d_시나리오'!$H$3)*('d_시나리오'!$I$3-'d_시나리오'!$H$3)),'d_시나리오'!$J$3-SQRT((1-F2048)*('d_시나리오'!$J$3-'d_시나리오'!$H$3)*('d_시나리오'!$J$3-'d_시나리오'!$I$3))))</f>
        <v/>
      </c>
      <c r="H2048">
        <f>RAND()</f>
        <v/>
      </c>
      <c r="I2048">
        <f>IF('d_시나리오'!$J$4='d_시나리오'!$H$4,'d_시나리오'!$I$4,IF(H2048&lt;('d_시나리오'!$I$4-'d_시나리오'!$H$4)/('d_시나리오'!$J$4-'d_시나리오'!$H$4),'d_시나리오'!$H$4+SQRT(H2048*('d_시나리오'!$J$4-'d_시나리오'!$H$4)*('d_시나리오'!$I$4-'d_시나리오'!$H$4)),'d_시나리오'!$J$4-SQRT((1-H2048)*('d_시나리오'!$J$4-'d_시나리오'!$H$4)*('d_시나리오'!$J$4-'d_시나리오'!$I$4))))</f>
        <v/>
      </c>
      <c r="J2048">
        <f>RAND()</f>
        <v/>
      </c>
      <c r="K2048">
        <f>IF('d_시나리오'!$J$5='d_시나리오'!$H$5,'d_시나리오'!$I$5,IF(J2048&lt;('d_시나리오'!$I$5-'d_시나리오'!$H$5)/('d_시나리오'!$J$5-'d_시나리오'!$H$5),'d_시나리오'!$H$5+SQRT(J2048*('d_시나리오'!$J$5-'d_시나리오'!$H$5)*('d_시나리오'!$I$5-'d_시나리오'!$H$5)),'d_시나리오'!$J$5-SQRT((1-J2048)*('d_시나리오'!$J$5-'d_시나리오'!$H$5)*('d_시나리오'!$J$5-'d_시나리오'!$I$5))))</f>
        <v/>
      </c>
      <c r="L2048">
        <f>RAND()</f>
        <v/>
      </c>
      <c r="M2048">
        <f>IF('d_시나리오'!$J$6='d_시나리오'!$H$6,'d_시나리오'!$I$6,IF(L2048&lt;('d_시나리오'!$I$6-'d_시나리오'!$H$6)/('d_시나리오'!$J$6-'d_시나리오'!$H$6),'d_시나리오'!$H$6+SQRT(L2048*('d_시나리오'!$J$6-'d_시나리오'!$H$6)*('d_시나리오'!$I$6-'d_시나리오'!$H$6)),'d_시나리오'!$J$6-SQRT((1-L2048)*('d_시나리오'!$J$6-'d_시나리오'!$H$6)*('d_시나리오'!$J$6-'d_시나리오'!$I$6))))</f>
        <v/>
      </c>
      <c r="N2048">
        <f>INDEX('d_분포'!$B$2:$B$57,RANDBETWEEN(1,56))</f>
        <v/>
      </c>
      <c r="O2048">
        <f>BETAINV(RAND(),5,5)</f>
        <v/>
      </c>
      <c r="P2048">
        <f>'d_고정'!$B$1*'6_기대효과'!$H$7*('d_시나리오'!$I$7/'d_고정'!$B$2)*B2048</f>
        <v/>
      </c>
      <c r="Q2048">
        <f>P2048*C2048</f>
        <v/>
      </c>
      <c r="R2048">
        <f>P2048*E2048</f>
        <v/>
      </c>
      <c r="S2048">
        <f>R2048*G2048</f>
        <v/>
      </c>
      <c r="T2048">
        <f>Q2048+S2048</f>
        <v/>
      </c>
      <c r="U2048">
        <f>(Q2048*D2048+S2048*I2048)*(1-O2048)</f>
        <v/>
      </c>
      <c r="V2048">
        <f>(R2048*K2048*N2048+'d_고정'!$B$3*('6_기대효과'!$H$7/8)*N2048*'d_고정'!$B$10*M2048*('6_기대효과'!$K$7/'d_고정'!$B$9))*(1-O2048)</f>
        <v/>
      </c>
      <c r="W2048">
        <f>(S2048*I2048+R2048*MAX(K2048-'d_고정'!$B$10*M2048*('6_기대효과'!$K$7/'d_고정'!$B$9),0)*N2048)*(1-O2048)</f>
        <v/>
      </c>
      <c r="X2048">
        <f>U2048+V2048</f>
        <v/>
      </c>
      <c r="Y2048">
        <f>U2048/('d_고정'!$B$5*'6_기대효과'!$H$7/8)/'d_고정'!$B$6</f>
        <v/>
      </c>
      <c r="Z2048">
        <f>U2048/('d_고정'!$B$8*'6_기대효과'!$H$7/8)</f>
        <v/>
      </c>
    </row>
    <row r="2049">
      <c r="A2049">
        <f>RAND()</f>
        <v/>
      </c>
      <c r="B2049">
        <f>IF('d_시나리오'!$J$2='d_시나리오'!$H$2,'d_시나리오'!$I$2,IF(A2049&lt;('d_시나리오'!$I$2-'d_시나리오'!$H$2)/('d_시나리오'!$J$2-'d_시나리오'!$H$2),'d_시나리오'!$H$2+SQRT(A2049*('d_시나리오'!$J$2-'d_시나리오'!$H$2)*('d_시나리오'!$I$2-'d_시나리오'!$H$2)),'d_시나리오'!$J$2-SQRT((1-A2049)*('d_시나리오'!$J$2-'d_시나리오'!$H$2)*('d_시나리오'!$J$2-'d_시나리오'!$I$2))))</f>
        <v/>
      </c>
      <c r="C2049">
        <f>BETAINV(RAND(),2,6)</f>
        <v/>
      </c>
      <c r="D2049">
        <f>INDEX('d_분포'!$A$2:$A$28,RANDBETWEEN(1,27))</f>
        <v/>
      </c>
      <c r="E2049">
        <f>INDEX('d_분포'!$C$2:$C$5,RANDBETWEEN(1,4))*(0.9+0.2*RAND())</f>
        <v/>
      </c>
      <c r="F2049">
        <f>RAND()</f>
        <v/>
      </c>
      <c r="G2049">
        <f>IF('d_시나리오'!$J$3='d_시나리오'!$H$3,'d_시나리오'!$I$3,IF(F2049&lt;('d_시나리오'!$I$3-'d_시나리오'!$H$3)/('d_시나리오'!$J$3-'d_시나리오'!$H$3),'d_시나리오'!$H$3+SQRT(F2049*('d_시나리오'!$J$3-'d_시나리오'!$H$3)*('d_시나리오'!$I$3-'d_시나리오'!$H$3)),'d_시나리오'!$J$3-SQRT((1-F2049)*('d_시나리오'!$J$3-'d_시나리오'!$H$3)*('d_시나리오'!$J$3-'d_시나리오'!$I$3))))</f>
        <v/>
      </c>
      <c r="H2049">
        <f>RAND()</f>
        <v/>
      </c>
      <c r="I2049">
        <f>IF('d_시나리오'!$J$4='d_시나리오'!$H$4,'d_시나리오'!$I$4,IF(H2049&lt;('d_시나리오'!$I$4-'d_시나리오'!$H$4)/('d_시나리오'!$J$4-'d_시나리오'!$H$4),'d_시나리오'!$H$4+SQRT(H2049*('d_시나리오'!$J$4-'d_시나리오'!$H$4)*('d_시나리오'!$I$4-'d_시나리오'!$H$4)),'d_시나리오'!$J$4-SQRT((1-H2049)*('d_시나리오'!$J$4-'d_시나리오'!$H$4)*('d_시나리오'!$J$4-'d_시나리오'!$I$4))))</f>
        <v/>
      </c>
      <c r="J2049">
        <f>RAND()</f>
        <v/>
      </c>
      <c r="K2049">
        <f>IF('d_시나리오'!$J$5='d_시나리오'!$H$5,'d_시나리오'!$I$5,IF(J2049&lt;('d_시나리오'!$I$5-'d_시나리오'!$H$5)/('d_시나리오'!$J$5-'d_시나리오'!$H$5),'d_시나리오'!$H$5+SQRT(J2049*('d_시나리오'!$J$5-'d_시나리오'!$H$5)*('d_시나리오'!$I$5-'d_시나리오'!$H$5)),'d_시나리오'!$J$5-SQRT((1-J2049)*('d_시나리오'!$J$5-'d_시나리오'!$H$5)*('d_시나리오'!$J$5-'d_시나리오'!$I$5))))</f>
        <v/>
      </c>
      <c r="L2049">
        <f>RAND()</f>
        <v/>
      </c>
      <c r="M2049">
        <f>IF('d_시나리오'!$J$6='d_시나리오'!$H$6,'d_시나리오'!$I$6,IF(L2049&lt;('d_시나리오'!$I$6-'d_시나리오'!$H$6)/('d_시나리오'!$J$6-'d_시나리오'!$H$6),'d_시나리오'!$H$6+SQRT(L2049*('d_시나리오'!$J$6-'d_시나리오'!$H$6)*('d_시나리오'!$I$6-'d_시나리오'!$H$6)),'d_시나리오'!$J$6-SQRT((1-L2049)*('d_시나리오'!$J$6-'d_시나리오'!$H$6)*('d_시나리오'!$J$6-'d_시나리오'!$I$6))))</f>
        <v/>
      </c>
      <c r="N2049">
        <f>INDEX('d_분포'!$B$2:$B$57,RANDBETWEEN(1,56))</f>
        <v/>
      </c>
      <c r="O2049">
        <f>BETAINV(RAND(),5,5)</f>
        <v/>
      </c>
      <c r="P2049">
        <f>'d_고정'!$B$1*'6_기대효과'!$H$7*('d_시나리오'!$I$7/'d_고정'!$B$2)*B2049</f>
        <v/>
      </c>
      <c r="Q2049">
        <f>P2049*C2049</f>
        <v/>
      </c>
      <c r="R2049">
        <f>P2049*E2049</f>
        <v/>
      </c>
      <c r="S2049">
        <f>R2049*G2049</f>
        <v/>
      </c>
      <c r="T2049">
        <f>Q2049+S2049</f>
        <v/>
      </c>
      <c r="U2049">
        <f>(Q2049*D2049+S2049*I2049)*(1-O2049)</f>
        <v/>
      </c>
      <c r="V2049">
        <f>(R2049*K2049*N2049+'d_고정'!$B$3*('6_기대효과'!$H$7/8)*N2049*'d_고정'!$B$10*M2049*('6_기대효과'!$K$7/'d_고정'!$B$9))*(1-O2049)</f>
        <v/>
      </c>
      <c r="W2049">
        <f>(S2049*I2049+R2049*MAX(K2049-'d_고정'!$B$10*M2049*('6_기대효과'!$K$7/'d_고정'!$B$9),0)*N2049)*(1-O2049)</f>
        <v/>
      </c>
      <c r="X2049">
        <f>U2049+V2049</f>
        <v/>
      </c>
      <c r="Y2049">
        <f>U2049/('d_고정'!$B$5*'6_기대효과'!$H$7/8)/'d_고정'!$B$6</f>
        <v/>
      </c>
      <c r="Z2049">
        <f>U2049/('d_고정'!$B$8*'6_기대효과'!$H$7/8)</f>
        <v/>
      </c>
    </row>
    <row r="2050">
      <c r="A2050">
        <f>RAND()</f>
        <v/>
      </c>
      <c r="B2050">
        <f>IF('d_시나리오'!$J$2='d_시나리오'!$H$2,'d_시나리오'!$I$2,IF(A2050&lt;('d_시나리오'!$I$2-'d_시나리오'!$H$2)/('d_시나리오'!$J$2-'d_시나리오'!$H$2),'d_시나리오'!$H$2+SQRT(A2050*('d_시나리오'!$J$2-'d_시나리오'!$H$2)*('d_시나리오'!$I$2-'d_시나리오'!$H$2)),'d_시나리오'!$J$2-SQRT((1-A2050)*('d_시나리오'!$J$2-'d_시나리오'!$H$2)*('d_시나리오'!$J$2-'d_시나리오'!$I$2))))</f>
        <v/>
      </c>
      <c r="C2050">
        <f>BETAINV(RAND(),2,6)</f>
        <v/>
      </c>
      <c r="D2050">
        <f>INDEX('d_분포'!$A$2:$A$28,RANDBETWEEN(1,27))</f>
        <v/>
      </c>
      <c r="E2050">
        <f>INDEX('d_분포'!$C$2:$C$5,RANDBETWEEN(1,4))*(0.9+0.2*RAND())</f>
        <v/>
      </c>
      <c r="F2050">
        <f>RAND()</f>
        <v/>
      </c>
      <c r="G2050">
        <f>IF('d_시나리오'!$J$3='d_시나리오'!$H$3,'d_시나리오'!$I$3,IF(F2050&lt;('d_시나리오'!$I$3-'d_시나리오'!$H$3)/('d_시나리오'!$J$3-'d_시나리오'!$H$3),'d_시나리오'!$H$3+SQRT(F2050*('d_시나리오'!$J$3-'d_시나리오'!$H$3)*('d_시나리오'!$I$3-'d_시나리오'!$H$3)),'d_시나리오'!$J$3-SQRT((1-F2050)*('d_시나리오'!$J$3-'d_시나리오'!$H$3)*('d_시나리오'!$J$3-'d_시나리오'!$I$3))))</f>
        <v/>
      </c>
      <c r="H2050">
        <f>RAND()</f>
        <v/>
      </c>
      <c r="I2050">
        <f>IF('d_시나리오'!$J$4='d_시나리오'!$H$4,'d_시나리오'!$I$4,IF(H2050&lt;('d_시나리오'!$I$4-'d_시나리오'!$H$4)/('d_시나리오'!$J$4-'d_시나리오'!$H$4),'d_시나리오'!$H$4+SQRT(H2050*('d_시나리오'!$J$4-'d_시나리오'!$H$4)*('d_시나리오'!$I$4-'d_시나리오'!$H$4)),'d_시나리오'!$J$4-SQRT((1-H2050)*('d_시나리오'!$J$4-'d_시나리오'!$H$4)*('d_시나리오'!$J$4-'d_시나리오'!$I$4))))</f>
        <v/>
      </c>
      <c r="J2050">
        <f>RAND()</f>
        <v/>
      </c>
      <c r="K2050">
        <f>IF('d_시나리오'!$J$5='d_시나리오'!$H$5,'d_시나리오'!$I$5,IF(J2050&lt;('d_시나리오'!$I$5-'d_시나리오'!$H$5)/('d_시나리오'!$J$5-'d_시나리오'!$H$5),'d_시나리오'!$H$5+SQRT(J2050*('d_시나리오'!$J$5-'d_시나리오'!$H$5)*('d_시나리오'!$I$5-'d_시나리오'!$H$5)),'d_시나리오'!$J$5-SQRT((1-J2050)*('d_시나리오'!$J$5-'d_시나리오'!$H$5)*('d_시나리오'!$J$5-'d_시나리오'!$I$5))))</f>
        <v/>
      </c>
      <c r="L2050">
        <f>RAND()</f>
        <v/>
      </c>
      <c r="M2050">
        <f>IF('d_시나리오'!$J$6='d_시나리오'!$H$6,'d_시나리오'!$I$6,IF(L2050&lt;('d_시나리오'!$I$6-'d_시나리오'!$H$6)/('d_시나리오'!$J$6-'d_시나리오'!$H$6),'d_시나리오'!$H$6+SQRT(L2050*('d_시나리오'!$J$6-'d_시나리오'!$H$6)*('d_시나리오'!$I$6-'d_시나리오'!$H$6)),'d_시나리오'!$J$6-SQRT((1-L2050)*('d_시나리오'!$J$6-'d_시나리오'!$H$6)*('d_시나리오'!$J$6-'d_시나리오'!$I$6))))</f>
        <v/>
      </c>
      <c r="N2050">
        <f>INDEX('d_분포'!$B$2:$B$57,RANDBETWEEN(1,56))</f>
        <v/>
      </c>
      <c r="O2050">
        <f>BETAINV(RAND(),5,5)</f>
        <v/>
      </c>
      <c r="P2050">
        <f>'d_고정'!$B$1*'6_기대효과'!$H$7*('d_시나리오'!$I$7/'d_고정'!$B$2)*B2050</f>
        <v/>
      </c>
      <c r="Q2050">
        <f>P2050*C2050</f>
        <v/>
      </c>
      <c r="R2050">
        <f>P2050*E2050</f>
        <v/>
      </c>
      <c r="S2050">
        <f>R2050*G2050</f>
        <v/>
      </c>
      <c r="T2050">
        <f>Q2050+S2050</f>
        <v/>
      </c>
      <c r="U2050">
        <f>(Q2050*D2050+S2050*I2050)*(1-O2050)</f>
        <v/>
      </c>
      <c r="V2050">
        <f>(R2050*K2050*N2050+'d_고정'!$B$3*('6_기대효과'!$H$7/8)*N2050*'d_고정'!$B$10*M2050*('6_기대효과'!$K$7/'d_고정'!$B$9))*(1-O2050)</f>
        <v/>
      </c>
      <c r="W2050">
        <f>(S2050*I2050+R2050*MAX(K2050-'d_고정'!$B$10*M2050*('6_기대효과'!$K$7/'d_고정'!$B$9),0)*N2050)*(1-O2050)</f>
        <v/>
      </c>
      <c r="X2050">
        <f>U2050+V2050</f>
        <v/>
      </c>
      <c r="Y2050">
        <f>U2050/('d_고정'!$B$5*'6_기대효과'!$H$7/8)/'d_고정'!$B$6</f>
        <v/>
      </c>
      <c r="Z2050">
        <f>U2050/('d_고정'!$B$8*'6_기대효과'!$H$7/8)</f>
        <v/>
      </c>
    </row>
    <row r="2051">
      <c r="A2051">
        <f>RAND()</f>
        <v/>
      </c>
      <c r="B2051">
        <f>IF('d_시나리오'!$J$2='d_시나리오'!$H$2,'d_시나리오'!$I$2,IF(A2051&lt;('d_시나리오'!$I$2-'d_시나리오'!$H$2)/('d_시나리오'!$J$2-'d_시나리오'!$H$2),'d_시나리오'!$H$2+SQRT(A2051*('d_시나리오'!$J$2-'d_시나리오'!$H$2)*('d_시나리오'!$I$2-'d_시나리오'!$H$2)),'d_시나리오'!$J$2-SQRT((1-A2051)*('d_시나리오'!$J$2-'d_시나리오'!$H$2)*('d_시나리오'!$J$2-'d_시나리오'!$I$2))))</f>
        <v/>
      </c>
      <c r="C2051">
        <f>BETAINV(RAND(),2,6)</f>
        <v/>
      </c>
      <c r="D2051">
        <f>INDEX('d_분포'!$A$2:$A$28,RANDBETWEEN(1,27))</f>
        <v/>
      </c>
      <c r="E2051">
        <f>INDEX('d_분포'!$C$2:$C$5,RANDBETWEEN(1,4))*(0.9+0.2*RAND())</f>
        <v/>
      </c>
      <c r="F2051">
        <f>RAND()</f>
        <v/>
      </c>
      <c r="G2051">
        <f>IF('d_시나리오'!$J$3='d_시나리오'!$H$3,'d_시나리오'!$I$3,IF(F2051&lt;('d_시나리오'!$I$3-'d_시나리오'!$H$3)/('d_시나리오'!$J$3-'d_시나리오'!$H$3),'d_시나리오'!$H$3+SQRT(F2051*('d_시나리오'!$J$3-'d_시나리오'!$H$3)*('d_시나리오'!$I$3-'d_시나리오'!$H$3)),'d_시나리오'!$J$3-SQRT((1-F2051)*('d_시나리오'!$J$3-'d_시나리오'!$H$3)*('d_시나리오'!$J$3-'d_시나리오'!$I$3))))</f>
        <v/>
      </c>
      <c r="H2051">
        <f>RAND()</f>
        <v/>
      </c>
      <c r="I2051">
        <f>IF('d_시나리오'!$J$4='d_시나리오'!$H$4,'d_시나리오'!$I$4,IF(H2051&lt;('d_시나리오'!$I$4-'d_시나리오'!$H$4)/('d_시나리오'!$J$4-'d_시나리오'!$H$4),'d_시나리오'!$H$4+SQRT(H2051*('d_시나리오'!$J$4-'d_시나리오'!$H$4)*('d_시나리오'!$I$4-'d_시나리오'!$H$4)),'d_시나리오'!$J$4-SQRT((1-H2051)*('d_시나리오'!$J$4-'d_시나리오'!$H$4)*('d_시나리오'!$J$4-'d_시나리오'!$I$4))))</f>
        <v/>
      </c>
      <c r="J2051">
        <f>RAND()</f>
        <v/>
      </c>
      <c r="K2051">
        <f>IF('d_시나리오'!$J$5='d_시나리오'!$H$5,'d_시나리오'!$I$5,IF(J2051&lt;('d_시나리오'!$I$5-'d_시나리오'!$H$5)/('d_시나리오'!$J$5-'d_시나리오'!$H$5),'d_시나리오'!$H$5+SQRT(J2051*('d_시나리오'!$J$5-'d_시나리오'!$H$5)*('d_시나리오'!$I$5-'d_시나리오'!$H$5)),'d_시나리오'!$J$5-SQRT((1-J2051)*('d_시나리오'!$J$5-'d_시나리오'!$H$5)*('d_시나리오'!$J$5-'d_시나리오'!$I$5))))</f>
        <v/>
      </c>
      <c r="L2051">
        <f>RAND()</f>
        <v/>
      </c>
      <c r="M2051">
        <f>IF('d_시나리오'!$J$6='d_시나리오'!$H$6,'d_시나리오'!$I$6,IF(L2051&lt;('d_시나리오'!$I$6-'d_시나리오'!$H$6)/('d_시나리오'!$J$6-'d_시나리오'!$H$6),'d_시나리오'!$H$6+SQRT(L2051*('d_시나리오'!$J$6-'d_시나리오'!$H$6)*('d_시나리오'!$I$6-'d_시나리오'!$H$6)),'d_시나리오'!$J$6-SQRT((1-L2051)*('d_시나리오'!$J$6-'d_시나리오'!$H$6)*('d_시나리오'!$J$6-'d_시나리오'!$I$6))))</f>
        <v/>
      </c>
      <c r="N2051">
        <f>INDEX('d_분포'!$B$2:$B$57,RANDBETWEEN(1,56))</f>
        <v/>
      </c>
      <c r="O2051">
        <f>BETAINV(RAND(),5,5)</f>
        <v/>
      </c>
      <c r="P2051">
        <f>'d_고정'!$B$1*'6_기대효과'!$H$7*('d_시나리오'!$I$7/'d_고정'!$B$2)*B2051</f>
        <v/>
      </c>
      <c r="Q2051">
        <f>P2051*C2051</f>
        <v/>
      </c>
      <c r="R2051">
        <f>P2051*E2051</f>
        <v/>
      </c>
      <c r="S2051">
        <f>R2051*G2051</f>
        <v/>
      </c>
      <c r="T2051">
        <f>Q2051+S2051</f>
        <v/>
      </c>
      <c r="U2051">
        <f>(Q2051*D2051+S2051*I2051)*(1-O2051)</f>
        <v/>
      </c>
      <c r="V2051">
        <f>(R2051*K2051*N2051+'d_고정'!$B$3*('6_기대효과'!$H$7/8)*N2051*'d_고정'!$B$10*M2051*('6_기대효과'!$K$7/'d_고정'!$B$9))*(1-O2051)</f>
        <v/>
      </c>
      <c r="W2051">
        <f>(S2051*I2051+R2051*MAX(K2051-'d_고정'!$B$10*M2051*('6_기대효과'!$K$7/'d_고정'!$B$9),0)*N2051)*(1-O2051)</f>
        <v/>
      </c>
      <c r="X2051">
        <f>U2051+V2051</f>
        <v/>
      </c>
      <c r="Y2051">
        <f>U2051/('d_고정'!$B$5*'6_기대효과'!$H$7/8)/'d_고정'!$B$6</f>
        <v/>
      </c>
      <c r="Z2051">
        <f>U2051/('d_고정'!$B$8*'6_기대효과'!$H$7/8)</f>
        <v/>
      </c>
    </row>
    <row r="2052">
      <c r="A2052">
        <f>RAND()</f>
        <v/>
      </c>
      <c r="B2052">
        <f>IF('d_시나리오'!$J$2='d_시나리오'!$H$2,'d_시나리오'!$I$2,IF(A2052&lt;('d_시나리오'!$I$2-'d_시나리오'!$H$2)/('d_시나리오'!$J$2-'d_시나리오'!$H$2),'d_시나리오'!$H$2+SQRT(A2052*('d_시나리오'!$J$2-'d_시나리오'!$H$2)*('d_시나리오'!$I$2-'d_시나리오'!$H$2)),'d_시나리오'!$J$2-SQRT((1-A2052)*('d_시나리오'!$J$2-'d_시나리오'!$H$2)*('d_시나리오'!$J$2-'d_시나리오'!$I$2))))</f>
        <v/>
      </c>
      <c r="C2052">
        <f>BETAINV(RAND(),2,6)</f>
        <v/>
      </c>
      <c r="D2052">
        <f>INDEX('d_분포'!$A$2:$A$28,RANDBETWEEN(1,27))</f>
        <v/>
      </c>
      <c r="E2052">
        <f>INDEX('d_분포'!$C$2:$C$5,RANDBETWEEN(1,4))*(0.9+0.2*RAND())</f>
        <v/>
      </c>
      <c r="F2052">
        <f>RAND()</f>
        <v/>
      </c>
      <c r="G2052">
        <f>IF('d_시나리오'!$J$3='d_시나리오'!$H$3,'d_시나리오'!$I$3,IF(F2052&lt;('d_시나리오'!$I$3-'d_시나리오'!$H$3)/('d_시나리오'!$J$3-'d_시나리오'!$H$3),'d_시나리오'!$H$3+SQRT(F2052*('d_시나리오'!$J$3-'d_시나리오'!$H$3)*('d_시나리오'!$I$3-'d_시나리오'!$H$3)),'d_시나리오'!$J$3-SQRT((1-F2052)*('d_시나리오'!$J$3-'d_시나리오'!$H$3)*('d_시나리오'!$J$3-'d_시나리오'!$I$3))))</f>
        <v/>
      </c>
      <c r="H2052">
        <f>RAND()</f>
        <v/>
      </c>
      <c r="I2052">
        <f>IF('d_시나리오'!$J$4='d_시나리오'!$H$4,'d_시나리오'!$I$4,IF(H2052&lt;('d_시나리오'!$I$4-'d_시나리오'!$H$4)/('d_시나리오'!$J$4-'d_시나리오'!$H$4),'d_시나리오'!$H$4+SQRT(H2052*('d_시나리오'!$J$4-'d_시나리오'!$H$4)*('d_시나리오'!$I$4-'d_시나리오'!$H$4)),'d_시나리오'!$J$4-SQRT((1-H2052)*('d_시나리오'!$J$4-'d_시나리오'!$H$4)*('d_시나리오'!$J$4-'d_시나리오'!$I$4))))</f>
        <v/>
      </c>
      <c r="J2052">
        <f>RAND()</f>
        <v/>
      </c>
      <c r="K2052">
        <f>IF('d_시나리오'!$J$5='d_시나리오'!$H$5,'d_시나리오'!$I$5,IF(J2052&lt;('d_시나리오'!$I$5-'d_시나리오'!$H$5)/('d_시나리오'!$J$5-'d_시나리오'!$H$5),'d_시나리오'!$H$5+SQRT(J2052*('d_시나리오'!$J$5-'d_시나리오'!$H$5)*('d_시나리오'!$I$5-'d_시나리오'!$H$5)),'d_시나리오'!$J$5-SQRT((1-J2052)*('d_시나리오'!$J$5-'d_시나리오'!$H$5)*('d_시나리오'!$J$5-'d_시나리오'!$I$5))))</f>
        <v/>
      </c>
      <c r="L2052">
        <f>RAND()</f>
        <v/>
      </c>
      <c r="M2052">
        <f>IF('d_시나리오'!$J$6='d_시나리오'!$H$6,'d_시나리오'!$I$6,IF(L2052&lt;('d_시나리오'!$I$6-'d_시나리오'!$H$6)/('d_시나리오'!$J$6-'d_시나리오'!$H$6),'d_시나리오'!$H$6+SQRT(L2052*('d_시나리오'!$J$6-'d_시나리오'!$H$6)*('d_시나리오'!$I$6-'d_시나리오'!$H$6)),'d_시나리오'!$J$6-SQRT((1-L2052)*('d_시나리오'!$J$6-'d_시나리오'!$H$6)*('d_시나리오'!$J$6-'d_시나리오'!$I$6))))</f>
        <v/>
      </c>
      <c r="N2052">
        <f>INDEX('d_분포'!$B$2:$B$57,RANDBETWEEN(1,56))</f>
        <v/>
      </c>
      <c r="O2052">
        <f>BETAINV(RAND(),5,5)</f>
        <v/>
      </c>
      <c r="P2052">
        <f>'d_고정'!$B$1*'6_기대효과'!$H$7*('d_시나리오'!$I$7/'d_고정'!$B$2)*B2052</f>
        <v/>
      </c>
      <c r="Q2052">
        <f>P2052*C2052</f>
        <v/>
      </c>
      <c r="R2052">
        <f>P2052*E2052</f>
        <v/>
      </c>
      <c r="S2052">
        <f>R2052*G2052</f>
        <v/>
      </c>
      <c r="T2052">
        <f>Q2052+S2052</f>
        <v/>
      </c>
      <c r="U2052">
        <f>(Q2052*D2052+S2052*I2052)*(1-O2052)</f>
        <v/>
      </c>
      <c r="V2052">
        <f>(R2052*K2052*N2052+'d_고정'!$B$3*('6_기대효과'!$H$7/8)*N2052*'d_고정'!$B$10*M2052*('6_기대효과'!$K$7/'d_고정'!$B$9))*(1-O2052)</f>
        <v/>
      </c>
      <c r="W2052">
        <f>(S2052*I2052+R2052*MAX(K2052-'d_고정'!$B$10*M2052*('6_기대효과'!$K$7/'d_고정'!$B$9),0)*N2052)*(1-O2052)</f>
        <v/>
      </c>
      <c r="X2052">
        <f>U2052+V2052</f>
        <v/>
      </c>
      <c r="Y2052">
        <f>U2052/('d_고정'!$B$5*'6_기대효과'!$H$7/8)/'d_고정'!$B$6</f>
        <v/>
      </c>
      <c r="Z2052">
        <f>U2052/('d_고정'!$B$8*'6_기대효과'!$H$7/8)</f>
        <v/>
      </c>
    </row>
    <row r="2053">
      <c r="A2053">
        <f>RAND()</f>
        <v/>
      </c>
      <c r="B2053">
        <f>IF('d_시나리오'!$J$2='d_시나리오'!$H$2,'d_시나리오'!$I$2,IF(A2053&lt;('d_시나리오'!$I$2-'d_시나리오'!$H$2)/('d_시나리오'!$J$2-'d_시나리오'!$H$2),'d_시나리오'!$H$2+SQRT(A2053*('d_시나리오'!$J$2-'d_시나리오'!$H$2)*('d_시나리오'!$I$2-'d_시나리오'!$H$2)),'d_시나리오'!$J$2-SQRT((1-A2053)*('d_시나리오'!$J$2-'d_시나리오'!$H$2)*('d_시나리오'!$J$2-'d_시나리오'!$I$2))))</f>
        <v/>
      </c>
      <c r="C2053">
        <f>BETAINV(RAND(),2,6)</f>
        <v/>
      </c>
      <c r="D2053">
        <f>INDEX('d_분포'!$A$2:$A$28,RANDBETWEEN(1,27))</f>
        <v/>
      </c>
      <c r="E2053">
        <f>INDEX('d_분포'!$C$2:$C$5,RANDBETWEEN(1,4))*(0.9+0.2*RAND())</f>
        <v/>
      </c>
      <c r="F2053">
        <f>RAND()</f>
        <v/>
      </c>
      <c r="G2053">
        <f>IF('d_시나리오'!$J$3='d_시나리오'!$H$3,'d_시나리오'!$I$3,IF(F2053&lt;('d_시나리오'!$I$3-'d_시나리오'!$H$3)/('d_시나리오'!$J$3-'d_시나리오'!$H$3),'d_시나리오'!$H$3+SQRT(F2053*('d_시나리오'!$J$3-'d_시나리오'!$H$3)*('d_시나리오'!$I$3-'d_시나리오'!$H$3)),'d_시나리오'!$J$3-SQRT((1-F2053)*('d_시나리오'!$J$3-'d_시나리오'!$H$3)*('d_시나리오'!$J$3-'d_시나리오'!$I$3))))</f>
        <v/>
      </c>
      <c r="H2053">
        <f>RAND()</f>
        <v/>
      </c>
      <c r="I2053">
        <f>IF('d_시나리오'!$J$4='d_시나리오'!$H$4,'d_시나리오'!$I$4,IF(H2053&lt;('d_시나리오'!$I$4-'d_시나리오'!$H$4)/('d_시나리오'!$J$4-'d_시나리오'!$H$4),'d_시나리오'!$H$4+SQRT(H2053*('d_시나리오'!$J$4-'d_시나리오'!$H$4)*('d_시나리오'!$I$4-'d_시나리오'!$H$4)),'d_시나리오'!$J$4-SQRT((1-H2053)*('d_시나리오'!$J$4-'d_시나리오'!$H$4)*('d_시나리오'!$J$4-'d_시나리오'!$I$4))))</f>
        <v/>
      </c>
      <c r="J2053">
        <f>RAND()</f>
        <v/>
      </c>
      <c r="K2053">
        <f>IF('d_시나리오'!$J$5='d_시나리오'!$H$5,'d_시나리오'!$I$5,IF(J2053&lt;('d_시나리오'!$I$5-'d_시나리오'!$H$5)/('d_시나리오'!$J$5-'d_시나리오'!$H$5),'d_시나리오'!$H$5+SQRT(J2053*('d_시나리오'!$J$5-'d_시나리오'!$H$5)*('d_시나리오'!$I$5-'d_시나리오'!$H$5)),'d_시나리오'!$J$5-SQRT((1-J2053)*('d_시나리오'!$J$5-'d_시나리오'!$H$5)*('d_시나리오'!$J$5-'d_시나리오'!$I$5))))</f>
        <v/>
      </c>
      <c r="L2053">
        <f>RAND()</f>
        <v/>
      </c>
      <c r="M2053">
        <f>IF('d_시나리오'!$J$6='d_시나리오'!$H$6,'d_시나리오'!$I$6,IF(L2053&lt;('d_시나리오'!$I$6-'d_시나리오'!$H$6)/('d_시나리오'!$J$6-'d_시나리오'!$H$6),'d_시나리오'!$H$6+SQRT(L2053*('d_시나리오'!$J$6-'d_시나리오'!$H$6)*('d_시나리오'!$I$6-'d_시나리오'!$H$6)),'d_시나리오'!$J$6-SQRT((1-L2053)*('d_시나리오'!$J$6-'d_시나리오'!$H$6)*('d_시나리오'!$J$6-'d_시나리오'!$I$6))))</f>
        <v/>
      </c>
      <c r="N2053">
        <f>INDEX('d_분포'!$B$2:$B$57,RANDBETWEEN(1,56))</f>
        <v/>
      </c>
      <c r="O2053">
        <f>BETAINV(RAND(),5,5)</f>
        <v/>
      </c>
      <c r="P2053">
        <f>'d_고정'!$B$1*'6_기대효과'!$H$7*('d_시나리오'!$I$7/'d_고정'!$B$2)*B2053</f>
        <v/>
      </c>
      <c r="Q2053">
        <f>P2053*C2053</f>
        <v/>
      </c>
      <c r="R2053">
        <f>P2053*E2053</f>
        <v/>
      </c>
      <c r="S2053">
        <f>R2053*G2053</f>
        <v/>
      </c>
      <c r="T2053">
        <f>Q2053+S2053</f>
        <v/>
      </c>
      <c r="U2053">
        <f>(Q2053*D2053+S2053*I2053)*(1-O2053)</f>
        <v/>
      </c>
      <c r="V2053">
        <f>(R2053*K2053*N2053+'d_고정'!$B$3*('6_기대효과'!$H$7/8)*N2053*'d_고정'!$B$10*M2053*('6_기대효과'!$K$7/'d_고정'!$B$9))*(1-O2053)</f>
        <v/>
      </c>
      <c r="W2053">
        <f>(S2053*I2053+R2053*MAX(K2053-'d_고정'!$B$10*M2053*('6_기대효과'!$K$7/'d_고정'!$B$9),0)*N2053)*(1-O2053)</f>
        <v/>
      </c>
      <c r="X2053">
        <f>U2053+V2053</f>
        <v/>
      </c>
      <c r="Y2053">
        <f>U2053/('d_고정'!$B$5*'6_기대효과'!$H$7/8)/'d_고정'!$B$6</f>
        <v/>
      </c>
      <c r="Z2053">
        <f>U2053/('d_고정'!$B$8*'6_기대효과'!$H$7/8)</f>
        <v/>
      </c>
    </row>
    <row r="2054">
      <c r="A2054">
        <f>RAND()</f>
        <v/>
      </c>
      <c r="B2054">
        <f>IF('d_시나리오'!$J$2='d_시나리오'!$H$2,'d_시나리오'!$I$2,IF(A2054&lt;('d_시나리오'!$I$2-'d_시나리오'!$H$2)/('d_시나리오'!$J$2-'d_시나리오'!$H$2),'d_시나리오'!$H$2+SQRT(A2054*('d_시나리오'!$J$2-'d_시나리오'!$H$2)*('d_시나리오'!$I$2-'d_시나리오'!$H$2)),'d_시나리오'!$J$2-SQRT((1-A2054)*('d_시나리오'!$J$2-'d_시나리오'!$H$2)*('d_시나리오'!$J$2-'d_시나리오'!$I$2))))</f>
        <v/>
      </c>
      <c r="C2054">
        <f>BETAINV(RAND(),2,6)</f>
        <v/>
      </c>
      <c r="D2054">
        <f>INDEX('d_분포'!$A$2:$A$28,RANDBETWEEN(1,27))</f>
        <v/>
      </c>
      <c r="E2054">
        <f>INDEX('d_분포'!$C$2:$C$5,RANDBETWEEN(1,4))*(0.9+0.2*RAND())</f>
        <v/>
      </c>
      <c r="F2054">
        <f>RAND()</f>
        <v/>
      </c>
      <c r="G2054">
        <f>IF('d_시나리오'!$J$3='d_시나리오'!$H$3,'d_시나리오'!$I$3,IF(F2054&lt;('d_시나리오'!$I$3-'d_시나리오'!$H$3)/('d_시나리오'!$J$3-'d_시나리오'!$H$3),'d_시나리오'!$H$3+SQRT(F2054*('d_시나리오'!$J$3-'d_시나리오'!$H$3)*('d_시나리오'!$I$3-'d_시나리오'!$H$3)),'d_시나리오'!$J$3-SQRT((1-F2054)*('d_시나리오'!$J$3-'d_시나리오'!$H$3)*('d_시나리오'!$J$3-'d_시나리오'!$I$3))))</f>
        <v/>
      </c>
      <c r="H2054">
        <f>RAND()</f>
        <v/>
      </c>
      <c r="I2054">
        <f>IF('d_시나리오'!$J$4='d_시나리오'!$H$4,'d_시나리오'!$I$4,IF(H2054&lt;('d_시나리오'!$I$4-'d_시나리오'!$H$4)/('d_시나리오'!$J$4-'d_시나리오'!$H$4),'d_시나리오'!$H$4+SQRT(H2054*('d_시나리오'!$J$4-'d_시나리오'!$H$4)*('d_시나리오'!$I$4-'d_시나리오'!$H$4)),'d_시나리오'!$J$4-SQRT((1-H2054)*('d_시나리오'!$J$4-'d_시나리오'!$H$4)*('d_시나리오'!$J$4-'d_시나리오'!$I$4))))</f>
        <v/>
      </c>
      <c r="J2054">
        <f>RAND()</f>
        <v/>
      </c>
      <c r="K2054">
        <f>IF('d_시나리오'!$J$5='d_시나리오'!$H$5,'d_시나리오'!$I$5,IF(J2054&lt;('d_시나리오'!$I$5-'d_시나리오'!$H$5)/('d_시나리오'!$J$5-'d_시나리오'!$H$5),'d_시나리오'!$H$5+SQRT(J2054*('d_시나리오'!$J$5-'d_시나리오'!$H$5)*('d_시나리오'!$I$5-'d_시나리오'!$H$5)),'d_시나리오'!$J$5-SQRT((1-J2054)*('d_시나리오'!$J$5-'d_시나리오'!$H$5)*('d_시나리오'!$J$5-'d_시나리오'!$I$5))))</f>
        <v/>
      </c>
      <c r="L2054">
        <f>RAND()</f>
        <v/>
      </c>
      <c r="M2054">
        <f>IF('d_시나리오'!$J$6='d_시나리오'!$H$6,'d_시나리오'!$I$6,IF(L2054&lt;('d_시나리오'!$I$6-'d_시나리오'!$H$6)/('d_시나리오'!$J$6-'d_시나리오'!$H$6),'d_시나리오'!$H$6+SQRT(L2054*('d_시나리오'!$J$6-'d_시나리오'!$H$6)*('d_시나리오'!$I$6-'d_시나리오'!$H$6)),'d_시나리오'!$J$6-SQRT((1-L2054)*('d_시나리오'!$J$6-'d_시나리오'!$H$6)*('d_시나리오'!$J$6-'d_시나리오'!$I$6))))</f>
        <v/>
      </c>
      <c r="N2054">
        <f>INDEX('d_분포'!$B$2:$B$57,RANDBETWEEN(1,56))</f>
        <v/>
      </c>
      <c r="O2054">
        <f>BETAINV(RAND(),5,5)</f>
        <v/>
      </c>
      <c r="P2054">
        <f>'d_고정'!$B$1*'6_기대효과'!$H$7*('d_시나리오'!$I$7/'d_고정'!$B$2)*B2054</f>
        <v/>
      </c>
      <c r="Q2054">
        <f>P2054*C2054</f>
        <v/>
      </c>
      <c r="R2054">
        <f>P2054*E2054</f>
        <v/>
      </c>
      <c r="S2054">
        <f>R2054*G2054</f>
        <v/>
      </c>
      <c r="T2054">
        <f>Q2054+S2054</f>
        <v/>
      </c>
      <c r="U2054">
        <f>(Q2054*D2054+S2054*I2054)*(1-O2054)</f>
        <v/>
      </c>
      <c r="V2054">
        <f>(R2054*K2054*N2054+'d_고정'!$B$3*('6_기대효과'!$H$7/8)*N2054*'d_고정'!$B$10*M2054*('6_기대효과'!$K$7/'d_고정'!$B$9))*(1-O2054)</f>
        <v/>
      </c>
      <c r="W2054">
        <f>(S2054*I2054+R2054*MAX(K2054-'d_고정'!$B$10*M2054*('6_기대효과'!$K$7/'d_고정'!$B$9),0)*N2054)*(1-O2054)</f>
        <v/>
      </c>
      <c r="X2054">
        <f>U2054+V2054</f>
        <v/>
      </c>
      <c r="Y2054">
        <f>U2054/('d_고정'!$B$5*'6_기대효과'!$H$7/8)/'d_고정'!$B$6</f>
        <v/>
      </c>
      <c r="Z2054">
        <f>U2054/('d_고정'!$B$8*'6_기대효과'!$H$7/8)</f>
        <v/>
      </c>
    </row>
    <row r="2055">
      <c r="A2055">
        <f>RAND()</f>
        <v/>
      </c>
      <c r="B2055">
        <f>IF('d_시나리오'!$J$2='d_시나리오'!$H$2,'d_시나리오'!$I$2,IF(A2055&lt;('d_시나리오'!$I$2-'d_시나리오'!$H$2)/('d_시나리오'!$J$2-'d_시나리오'!$H$2),'d_시나리오'!$H$2+SQRT(A2055*('d_시나리오'!$J$2-'d_시나리오'!$H$2)*('d_시나리오'!$I$2-'d_시나리오'!$H$2)),'d_시나리오'!$J$2-SQRT((1-A2055)*('d_시나리오'!$J$2-'d_시나리오'!$H$2)*('d_시나리오'!$J$2-'d_시나리오'!$I$2))))</f>
        <v/>
      </c>
      <c r="C2055">
        <f>BETAINV(RAND(),2,6)</f>
        <v/>
      </c>
      <c r="D2055">
        <f>INDEX('d_분포'!$A$2:$A$28,RANDBETWEEN(1,27))</f>
        <v/>
      </c>
      <c r="E2055">
        <f>INDEX('d_분포'!$C$2:$C$5,RANDBETWEEN(1,4))*(0.9+0.2*RAND())</f>
        <v/>
      </c>
      <c r="F2055">
        <f>RAND()</f>
        <v/>
      </c>
      <c r="G2055">
        <f>IF('d_시나리오'!$J$3='d_시나리오'!$H$3,'d_시나리오'!$I$3,IF(F2055&lt;('d_시나리오'!$I$3-'d_시나리오'!$H$3)/('d_시나리오'!$J$3-'d_시나리오'!$H$3),'d_시나리오'!$H$3+SQRT(F2055*('d_시나리오'!$J$3-'d_시나리오'!$H$3)*('d_시나리오'!$I$3-'d_시나리오'!$H$3)),'d_시나리오'!$J$3-SQRT((1-F2055)*('d_시나리오'!$J$3-'d_시나리오'!$H$3)*('d_시나리오'!$J$3-'d_시나리오'!$I$3))))</f>
        <v/>
      </c>
      <c r="H2055">
        <f>RAND()</f>
        <v/>
      </c>
      <c r="I2055">
        <f>IF('d_시나리오'!$J$4='d_시나리오'!$H$4,'d_시나리오'!$I$4,IF(H2055&lt;('d_시나리오'!$I$4-'d_시나리오'!$H$4)/('d_시나리오'!$J$4-'d_시나리오'!$H$4),'d_시나리오'!$H$4+SQRT(H2055*('d_시나리오'!$J$4-'d_시나리오'!$H$4)*('d_시나리오'!$I$4-'d_시나리오'!$H$4)),'d_시나리오'!$J$4-SQRT((1-H2055)*('d_시나리오'!$J$4-'d_시나리오'!$H$4)*('d_시나리오'!$J$4-'d_시나리오'!$I$4))))</f>
        <v/>
      </c>
      <c r="J2055">
        <f>RAND()</f>
        <v/>
      </c>
      <c r="K2055">
        <f>IF('d_시나리오'!$J$5='d_시나리오'!$H$5,'d_시나리오'!$I$5,IF(J2055&lt;('d_시나리오'!$I$5-'d_시나리오'!$H$5)/('d_시나리오'!$J$5-'d_시나리오'!$H$5),'d_시나리오'!$H$5+SQRT(J2055*('d_시나리오'!$J$5-'d_시나리오'!$H$5)*('d_시나리오'!$I$5-'d_시나리오'!$H$5)),'d_시나리오'!$J$5-SQRT((1-J2055)*('d_시나리오'!$J$5-'d_시나리오'!$H$5)*('d_시나리오'!$J$5-'d_시나리오'!$I$5))))</f>
        <v/>
      </c>
      <c r="L2055">
        <f>RAND()</f>
        <v/>
      </c>
      <c r="M2055">
        <f>IF('d_시나리오'!$J$6='d_시나리오'!$H$6,'d_시나리오'!$I$6,IF(L2055&lt;('d_시나리오'!$I$6-'d_시나리오'!$H$6)/('d_시나리오'!$J$6-'d_시나리오'!$H$6),'d_시나리오'!$H$6+SQRT(L2055*('d_시나리오'!$J$6-'d_시나리오'!$H$6)*('d_시나리오'!$I$6-'d_시나리오'!$H$6)),'d_시나리오'!$J$6-SQRT((1-L2055)*('d_시나리오'!$J$6-'d_시나리오'!$H$6)*('d_시나리오'!$J$6-'d_시나리오'!$I$6))))</f>
        <v/>
      </c>
      <c r="N2055">
        <f>INDEX('d_분포'!$B$2:$B$57,RANDBETWEEN(1,56))</f>
        <v/>
      </c>
      <c r="O2055">
        <f>BETAINV(RAND(),5,5)</f>
        <v/>
      </c>
      <c r="P2055">
        <f>'d_고정'!$B$1*'6_기대효과'!$H$7*('d_시나리오'!$I$7/'d_고정'!$B$2)*B2055</f>
        <v/>
      </c>
      <c r="Q2055">
        <f>P2055*C2055</f>
        <v/>
      </c>
      <c r="R2055">
        <f>P2055*E2055</f>
        <v/>
      </c>
      <c r="S2055">
        <f>R2055*G2055</f>
        <v/>
      </c>
      <c r="T2055">
        <f>Q2055+S2055</f>
        <v/>
      </c>
      <c r="U2055">
        <f>(Q2055*D2055+S2055*I2055)*(1-O2055)</f>
        <v/>
      </c>
      <c r="V2055">
        <f>(R2055*K2055*N2055+'d_고정'!$B$3*('6_기대효과'!$H$7/8)*N2055*'d_고정'!$B$10*M2055*('6_기대효과'!$K$7/'d_고정'!$B$9))*(1-O2055)</f>
        <v/>
      </c>
      <c r="W2055">
        <f>(S2055*I2055+R2055*MAX(K2055-'d_고정'!$B$10*M2055*('6_기대효과'!$K$7/'d_고정'!$B$9),0)*N2055)*(1-O2055)</f>
        <v/>
      </c>
      <c r="X2055">
        <f>U2055+V2055</f>
        <v/>
      </c>
      <c r="Y2055">
        <f>U2055/('d_고정'!$B$5*'6_기대효과'!$H$7/8)/'d_고정'!$B$6</f>
        <v/>
      </c>
      <c r="Z2055">
        <f>U2055/('d_고정'!$B$8*'6_기대효과'!$H$7/8)</f>
        <v/>
      </c>
    </row>
    <row r="2056">
      <c r="A2056">
        <f>RAND()</f>
        <v/>
      </c>
      <c r="B2056">
        <f>IF('d_시나리오'!$J$2='d_시나리오'!$H$2,'d_시나리오'!$I$2,IF(A2056&lt;('d_시나리오'!$I$2-'d_시나리오'!$H$2)/('d_시나리오'!$J$2-'d_시나리오'!$H$2),'d_시나리오'!$H$2+SQRT(A2056*('d_시나리오'!$J$2-'d_시나리오'!$H$2)*('d_시나리오'!$I$2-'d_시나리오'!$H$2)),'d_시나리오'!$J$2-SQRT((1-A2056)*('d_시나리오'!$J$2-'d_시나리오'!$H$2)*('d_시나리오'!$J$2-'d_시나리오'!$I$2))))</f>
        <v/>
      </c>
      <c r="C2056">
        <f>BETAINV(RAND(),2,6)</f>
        <v/>
      </c>
      <c r="D2056">
        <f>INDEX('d_분포'!$A$2:$A$28,RANDBETWEEN(1,27))</f>
        <v/>
      </c>
      <c r="E2056">
        <f>INDEX('d_분포'!$C$2:$C$5,RANDBETWEEN(1,4))*(0.9+0.2*RAND())</f>
        <v/>
      </c>
      <c r="F2056">
        <f>RAND()</f>
        <v/>
      </c>
      <c r="G2056">
        <f>IF('d_시나리오'!$J$3='d_시나리오'!$H$3,'d_시나리오'!$I$3,IF(F2056&lt;('d_시나리오'!$I$3-'d_시나리오'!$H$3)/('d_시나리오'!$J$3-'d_시나리오'!$H$3),'d_시나리오'!$H$3+SQRT(F2056*('d_시나리오'!$J$3-'d_시나리오'!$H$3)*('d_시나리오'!$I$3-'d_시나리오'!$H$3)),'d_시나리오'!$J$3-SQRT((1-F2056)*('d_시나리오'!$J$3-'d_시나리오'!$H$3)*('d_시나리오'!$J$3-'d_시나리오'!$I$3))))</f>
        <v/>
      </c>
      <c r="H2056">
        <f>RAND()</f>
        <v/>
      </c>
      <c r="I2056">
        <f>IF('d_시나리오'!$J$4='d_시나리오'!$H$4,'d_시나리오'!$I$4,IF(H2056&lt;('d_시나리오'!$I$4-'d_시나리오'!$H$4)/('d_시나리오'!$J$4-'d_시나리오'!$H$4),'d_시나리오'!$H$4+SQRT(H2056*('d_시나리오'!$J$4-'d_시나리오'!$H$4)*('d_시나리오'!$I$4-'d_시나리오'!$H$4)),'d_시나리오'!$J$4-SQRT((1-H2056)*('d_시나리오'!$J$4-'d_시나리오'!$H$4)*('d_시나리오'!$J$4-'d_시나리오'!$I$4))))</f>
        <v/>
      </c>
      <c r="J2056">
        <f>RAND()</f>
        <v/>
      </c>
      <c r="K2056">
        <f>IF('d_시나리오'!$J$5='d_시나리오'!$H$5,'d_시나리오'!$I$5,IF(J2056&lt;('d_시나리오'!$I$5-'d_시나리오'!$H$5)/('d_시나리오'!$J$5-'d_시나리오'!$H$5),'d_시나리오'!$H$5+SQRT(J2056*('d_시나리오'!$J$5-'d_시나리오'!$H$5)*('d_시나리오'!$I$5-'d_시나리오'!$H$5)),'d_시나리오'!$J$5-SQRT((1-J2056)*('d_시나리오'!$J$5-'d_시나리오'!$H$5)*('d_시나리오'!$J$5-'d_시나리오'!$I$5))))</f>
        <v/>
      </c>
      <c r="L2056">
        <f>RAND()</f>
        <v/>
      </c>
      <c r="M2056">
        <f>IF('d_시나리오'!$J$6='d_시나리오'!$H$6,'d_시나리오'!$I$6,IF(L2056&lt;('d_시나리오'!$I$6-'d_시나리오'!$H$6)/('d_시나리오'!$J$6-'d_시나리오'!$H$6),'d_시나리오'!$H$6+SQRT(L2056*('d_시나리오'!$J$6-'d_시나리오'!$H$6)*('d_시나리오'!$I$6-'d_시나리오'!$H$6)),'d_시나리오'!$J$6-SQRT((1-L2056)*('d_시나리오'!$J$6-'d_시나리오'!$H$6)*('d_시나리오'!$J$6-'d_시나리오'!$I$6))))</f>
        <v/>
      </c>
      <c r="N2056">
        <f>INDEX('d_분포'!$B$2:$B$57,RANDBETWEEN(1,56))</f>
        <v/>
      </c>
      <c r="O2056">
        <f>BETAINV(RAND(),5,5)</f>
        <v/>
      </c>
      <c r="P2056">
        <f>'d_고정'!$B$1*'6_기대효과'!$H$7*('d_시나리오'!$I$7/'d_고정'!$B$2)*B2056</f>
        <v/>
      </c>
      <c r="Q2056">
        <f>P2056*C2056</f>
        <v/>
      </c>
      <c r="R2056">
        <f>P2056*E2056</f>
        <v/>
      </c>
      <c r="S2056">
        <f>R2056*G2056</f>
        <v/>
      </c>
      <c r="T2056">
        <f>Q2056+S2056</f>
        <v/>
      </c>
      <c r="U2056">
        <f>(Q2056*D2056+S2056*I2056)*(1-O2056)</f>
        <v/>
      </c>
      <c r="V2056">
        <f>(R2056*K2056*N2056+'d_고정'!$B$3*('6_기대효과'!$H$7/8)*N2056*'d_고정'!$B$10*M2056*('6_기대효과'!$K$7/'d_고정'!$B$9))*(1-O2056)</f>
        <v/>
      </c>
      <c r="W2056">
        <f>(S2056*I2056+R2056*MAX(K2056-'d_고정'!$B$10*M2056*('6_기대효과'!$K$7/'d_고정'!$B$9),0)*N2056)*(1-O2056)</f>
        <v/>
      </c>
      <c r="X2056">
        <f>U2056+V2056</f>
        <v/>
      </c>
      <c r="Y2056">
        <f>U2056/('d_고정'!$B$5*'6_기대효과'!$H$7/8)/'d_고정'!$B$6</f>
        <v/>
      </c>
      <c r="Z2056">
        <f>U2056/('d_고정'!$B$8*'6_기대효과'!$H$7/8)</f>
        <v/>
      </c>
    </row>
    <row r="2057">
      <c r="A2057">
        <f>RAND()</f>
        <v/>
      </c>
      <c r="B2057">
        <f>IF('d_시나리오'!$J$2='d_시나리오'!$H$2,'d_시나리오'!$I$2,IF(A2057&lt;('d_시나리오'!$I$2-'d_시나리오'!$H$2)/('d_시나리오'!$J$2-'d_시나리오'!$H$2),'d_시나리오'!$H$2+SQRT(A2057*('d_시나리오'!$J$2-'d_시나리오'!$H$2)*('d_시나리오'!$I$2-'d_시나리오'!$H$2)),'d_시나리오'!$J$2-SQRT((1-A2057)*('d_시나리오'!$J$2-'d_시나리오'!$H$2)*('d_시나리오'!$J$2-'d_시나리오'!$I$2))))</f>
        <v/>
      </c>
      <c r="C2057">
        <f>BETAINV(RAND(),2,6)</f>
        <v/>
      </c>
      <c r="D2057">
        <f>INDEX('d_분포'!$A$2:$A$28,RANDBETWEEN(1,27))</f>
        <v/>
      </c>
      <c r="E2057">
        <f>INDEX('d_분포'!$C$2:$C$5,RANDBETWEEN(1,4))*(0.9+0.2*RAND())</f>
        <v/>
      </c>
      <c r="F2057">
        <f>RAND()</f>
        <v/>
      </c>
      <c r="G2057">
        <f>IF('d_시나리오'!$J$3='d_시나리오'!$H$3,'d_시나리오'!$I$3,IF(F2057&lt;('d_시나리오'!$I$3-'d_시나리오'!$H$3)/('d_시나리오'!$J$3-'d_시나리오'!$H$3),'d_시나리오'!$H$3+SQRT(F2057*('d_시나리오'!$J$3-'d_시나리오'!$H$3)*('d_시나리오'!$I$3-'d_시나리오'!$H$3)),'d_시나리오'!$J$3-SQRT((1-F2057)*('d_시나리오'!$J$3-'d_시나리오'!$H$3)*('d_시나리오'!$J$3-'d_시나리오'!$I$3))))</f>
        <v/>
      </c>
      <c r="H2057">
        <f>RAND()</f>
        <v/>
      </c>
      <c r="I2057">
        <f>IF('d_시나리오'!$J$4='d_시나리오'!$H$4,'d_시나리오'!$I$4,IF(H2057&lt;('d_시나리오'!$I$4-'d_시나리오'!$H$4)/('d_시나리오'!$J$4-'d_시나리오'!$H$4),'d_시나리오'!$H$4+SQRT(H2057*('d_시나리오'!$J$4-'d_시나리오'!$H$4)*('d_시나리오'!$I$4-'d_시나리오'!$H$4)),'d_시나리오'!$J$4-SQRT((1-H2057)*('d_시나리오'!$J$4-'d_시나리오'!$H$4)*('d_시나리오'!$J$4-'d_시나리오'!$I$4))))</f>
        <v/>
      </c>
      <c r="J2057">
        <f>RAND()</f>
        <v/>
      </c>
      <c r="K2057">
        <f>IF('d_시나리오'!$J$5='d_시나리오'!$H$5,'d_시나리오'!$I$5,IF(J2057&lt;('d_시나리오'!$I$5-'d_시나리오'!$H$5)/('d_시나리오'!$J$5-'d_시나리오'!$H$5),'d_시나리오'!$H$5+SQRT(J2057*('d_시나리오'!$J$5-'d_시나리오'!$H$5)*('d_시나리오'!$I$5-'d_시나리오'!$H$5)),'d_시나리오'!$J$5-SQRT((1-J2057)*('d_시나리오'!$J$5-'d_시나리오'!$H$5)*('d_시나리오'!$J$5-'d_시나리오'!$I$5))))</f>
        <v/>
      </c>
      <c r="L2057">
        <f>RAND()</f>
        <v/>
      </c>
      <c r="M2057">
        <f>IF('d_시나리오'!$J$6='d_시나리오'!$H$6,'d_시나리오'!$I$6,IF(L2057&lt;('d_시나리오'!$I$6-'d_시나리오'!$H$6)/('d_시나리오'!$J$6-'d_시나리오'!$H$6),'d_시나리오'!$H$6+SQRT(L2057*('d_시나리오'!$J$6-'d_시나리오'!$H$6)*('d_시나리오'!$I$6-'d_시나리오'!$H$6)),'d_시나리오'!$J$6-SQRT((1-L2057)*('d_시나리오'!$J$6-'d_시나리오'!$H$6)*('d_시나리오'!$J$6-'d_시나리오'!$I$6))))</f>
        <v/>
      </c>
      <c r="N2057">
        <f>INDEX('d_분포'!$B$2:$B$57,RANDBETWEEN(1,56))</f>
        <v/>
      </c>
      <c r="O2057">
        <f>BETAINV(RAND(),5,5)</f>
        <v/>
      </c>
      <c r="P2057">
        <f>'d_고정'!$B$1*'6_기대효과'!$H$7*('d_시나리오'!$I$7/'d_고정'!$B$2)*B2057</f>
        <v/>
      </c>
      <c r="Q2057">
        <f>P2057*C2057</f>
        <v/>
      </c>
      <c r="R2057">
        <f>P2057*E2057</f>
        <v/>
      </c>
      <c r="S2057">
        <f>R2057*G2057</f>
        <v/>
      </c>
      <c r="T2057">
        <f>Q2057+S2057</f>
        <v/>
      </c>
      <c r="U2057">
        <f>(Q2057*D2057+S2057*I2057)*(1-O2057)</f>
        <v/>
      </c>
      <c r="V2057">
        <f>(R2057*K2057*N2057+'d_고정'!$B$3*('6_기대효과'!$H$7/8)*N2057*'d_고정'!$B$10*M2057*('6_기대효과'!$K$7/'d_고정'!$B$9))*(1-O2057)</f>
        <v/>
      </c>
      <c r="W2057">
        <f>(S2057*I2057+R2057*MAX(K2057-'d_고정'!$B$10*M2057*('6_기대효과'!$K$7/'d_고정'!$B$9),0)*N2057)*(1-O2057)</f>
        <v/>
      </c>
      <c r="X2057">
        <f>U2057+V2057</f>
        <v/>
      </c>
      <c r="Y2057">
        <f>U2057/('d_고정'!$B$5*'6_기대효과'!$H$7/8)/'d_고정'!$B$6</f>
        <v/>
      </c>
      <c r="Z2057">
        <f>U2057/('d_고정'!$B$8*'6_기대효과'!$H$7/8)</f>
        <v/>
      </c>
    </row>
    <row r="2058">
      <c r="A2058">
        <f>RAND()</f>
        <v/>
      </c>
      <c r="B2058">
        <f>IF('d_시나리오'!$J$2='d_시나리오'!$H$2,'d_시나리오'!$I$2,IF(A2058&lt;('d_시나리오'!$I$2-'d_시나리오'!$H$2)/('d_시나리오'!$J$2-'d_시나리오'!$H$2),'d_시나리오'!$H$2+SQRT(A2058*('d_시나리오'!$J$2-'d_시나리오'!$H$2)*('d_시나리오'!$I$2-'d_시나리오'!$H$2)),'d_시나리오'!$J$2-SQRT((1-A2058)*('d_시나리오'!$J$2-'d_시나리오'!$H$2)*('d_시나리오'!$J$2-'d_시나리오'!$I$2))))</f>
        <v/>
      </c>
      <c r="C2058">
        <f>BETAINV(RAND(),2,6)</f>
        <v/>
      </c>
      <c r="D2058">
        <f>INDEX('d_분포'!$A$2:$A$28,RANDBETWEEN(1,27))</f>
        <v/>
      </c>
      <c r="E2058">
        <f>INDEX('d_분포'!$C$2:$C$5,RANDBETWEEN(1,4))*(0.9+0.2*RAND())</f>
        <v/>
      </c>
      <c r="F2058">
        <f>RAND()</f>
        <v/>
      </c>
      <c r="G2058">
        <f>IF('d_시나리오'!$J$3='d_시나리오'!$H$3,'d_시나리오'!$I$3,IF(F2058&lt;('d_시나리오'!$I$3-'d_시나리오'!$H$3)/('d_시나리오'!$J$3-'d_시나리오'!$H$3),'d_시나리오'!$H$3+SQRT(F2058*('d_시나리오'!$J$3-'d_시나리오'!$H$3)*('d_시나리오'!$I$3-'d_시나리오'!$H$3)),'d_시나리오'!$J$3-SQRT((1-F2058)*('d_시나리오'!$J$3-'d_시나리오'!$H$3)*('d_시나리오'!$J$3-'d_시나리오'!$I$3))))</f>
        <v/>
      </c>
      <c r="H2058">
        <f>RAND()</f>
        <v/>
      </c>
      <c r="I2058">
        <f>IF('d_시나리오'!$J$4='d_시나리오'!$H$4,'d_시나리오'!$I$4,IF(H2058&lt;('d_시나리오'!$I$4-'d_시나리오'!$H$4)/('d_시나리오'!$J$4-'d_시나리오'!$H$4),'d_시나리오'!$H$4+SQRT(H2058*('d_시나리오'!$J$4-'d_시나리오'!$H$4)*('d_시나리오'!$I$4-'d_시나리오'!$H$4)),'d_시나리오'!$J$4-SQRT((1-H2058)*('d_시나리오'!$J$4-'d_시나리오'!$H$4)*('d_시나리오'!$J$4-'d_시나리오'!$I$4))))</f>
        <v/>
      </c>
      <c r="J2058">
        <f>RAND()</f>
        <v/>
      </c>
      <c r="K2058">
        <f>IF('d_시나리오'!$J$5='d_시나리오'!$H$5,'d_시나리오'!$I$5,IF(J2058&lt;('d_시나리오'!$I$5-'d_시나리오'!$H$5)/('d_시나리오'!$J$5-'d_시나리오'!$H$5),'d_시나리오'!$H$5+SQRT(J2058*('d_시나리오'!$J$5-'d_시나리오'!$H$5)*('d_시나리오'!$I$5-'d_시나리오'!$H$5)),'d_시나리오'!$J$5-SQRT((1-J2058)*('d_시나리오'!$J$5-'d_시나리오'!$H$5)*('d_시나리오'!$J$5-'d_시나리오'!$I$5))))</f>
        <v/>
      </c>
      <c r="L2058">
        <f>RAND()</f>
        <v/>
      </c>
      <c r="M2058">
        <f>IF('d_시나리오'!$J$6='d_시나리오'!$H$6,'d_시나리오'!$I$6,IF(L2058&lt;('d_시나리오'!$I$6-'d_시나리오'!$H$6)/('d_시나리오'!$J$6-'d_시나리오'!$H$6),'d_시나리오'!$H$6+SQRT(L2058*('d_시나리오'!$J$6-'d_시나리오'!$H$6)*('d_시나리오'!$I$6-'d_시나리오'!$H$6)),'d_시나리오'!$J$6-SQRT((1-L2058)*('d_시나리오'!$J$6-'d_시나리오'!$H$6)*('d_시나리오'!$J$6-'d_시나리오'!$I$6))))</f>
        <v/>
      </c>
      <c r="N2058">
        <f>INDEX('d_분포'!$B$2:$B$57,RANDBETWEEN(1,56))</f>
        <v/>
      </c>
      <c r="O2058">
        <f>BETAINV(RAND(),5,5)</f>
        <v/>
      </c>
      <c r="P2058">
        <f>'d_고정'!$B$1*'6_기대효과'!$H$7*('d_시나리오'!$I$7/'d_고정'!$B$2)*B2058</f>
        <v/>
      </c>
      <c r="Q2058">
        <f>P2058*C2058</f>
        <v/>
      </c>
      <c r="R2058">
        <f>P2058*E2058</f>
        <v/>
      </c>
      <c r="S2058">
        <f>R2058*G2058</f>
        <v/>
      </c>
      <c r="T2058">
        <f>Q2058+S2058</f>
        <v/>
      </c>
      <c r="U2058">
        <f>(Q2058*D2058+S2058*I2058)*(1-O2058)</f>
        <v/>
      </c>
      <c r="V2058">
        <f>(R2058*K2058*N2058+'d_고정'!$B$3*('6_기대효과'!$H$7/8)*N2058*'d_고정'!$B$10*M2058*('6_기대효과'!$K$7/'d_고정'!$B$9))*(1-O2058)</f>
        <v/>
      </c>
      <c r="W2058">
        <f>(S2058*I2058+R2058*MAX(K2058-'d_고정'!$B$10*M2058*('6_기대효과'!$K$7/'d_고정'!$B$9),0)*N2058)*(1-O2058)</f>
        <v/>
      </c>
      <c r="X2058">
        <f>U2058+V2058</f>
        <v/>
      </c>
      <c r="Y2058">
        <f>U2058/('d_고정'!$B$5*'6_기대효과'!$H$7/8)/'d_고정'!$B$6</f>
        <v/>
      </c>
      <c r="Z2058">
        <f>U2058/('d_고정'!$B$8*'6_기대효과'!$H$7/8)</f>
        <v/>
      </c>
    </row>
    <row r="2059">
      <c r="A2059">
        <f>RAND()</f>
        <v/>
      </c>
      <c r="B2059">
        <f>IF('d_시나리오'!$J$2='d_시나리오'!$H$2,'d_시나리오'!$I$2,IF(A2059&lt;('d_시나리오'!$I$2-'d_시나리오'!$H$2)/('d_시나리오'!$J$2-'d_시나리오'!$H$2),'d_시나리오'!$H$2+SQRT(A2059*('d_시나리오'!$J$2-'d_시나리오'!$H$2)*('d_시나리오'!$I$2-'d_시나리오'!$H$2)),'d_시나리오'!$J$2-SQRT((1-A2059)*('d_시나리오'!$J$2-'d_시나리오'!$H$2)*('d_시나리오'!$J$2-'d_시나리오'!$I$2))))</f>
        <v/>
      </c>
      <c r="C2059">
        <f>BETAINV(RAND(),2,6)</f>
        <v/>
      </c>
      <c r="D2059">
        <f>INDEX('d_분포'!$A$2:$A$28,RANDBETWEEN(1,27))</f>
        <v/>
      </c>
      <c r="E2059">
        <f>INDEX('d_분포'!$C$2:$C$5,RANDBETWEEN(1,4))*(0.9+0.2*RAND())</f>
        <v/>
      </c>
      <c r="F2059">
        <f>RAND()</f>
        <v/>
      </c>
      <c r="G2059">
        <f>IF('d_시나리오'!$J$3='d_시나리오'!$H$3,'d_시나리오'!$I$3,IF(F2059&lt;('d_시나리오'!$I$3-'d_시나리오'!$H$3)/('d_시나리오'!$J$3-'d_시나리오'!$H$3),'d_시나리오'!$H$3+SQRT(F2059*('d_시나리오'!$J$3-'d_시나리오'!$H$3)*('d_시나리오'!$I$3-'d_시나리오'!$H$3)),'d_시나리오'!$J$3-SQRT((1-F2059)*('d_시나리오'!$J$3-'d_시나리오'!$H$3)*('d_시나리오'!$J$3-'d_시나리오'!$I$3))))</f>
        <v/>
      </c>
      <c r="H2059">
        <f>RAND()</f>
        <v/>
      </c>
      <c r="I2059">
        <f>IF('d_시나리오'!$J$4='d_시나리오'!$H$4,'d_시나리오'!$I$4,IF(H2059&lt;('d_시나리오'!$I$4-'d_시나리오'!$H$4)/('d_시나리오'!$J$4-'d_시나리오'!$H$4),'d_시나리오'!$H$4+SQRT(H2059*('d_시나리오'!$J$4-'d_시나리오'!$H$4)*('d_시나리오'!$I$4-'d_시나리오'!$H$4)),'d_시나리오'!$J$4-SQRT((1-H2059)*('d_시나리오'!$J$4-'d_시나리오'!$H$4)*('d_시나리오'!$J$4-'d_시나리오'!$I$4))))</f>
        <v/>
      </c>
      <c r="J2059">
        <f>RAND()</f>
        <v/>
      </c>
      <c r="K2059">
        <f>IF('d_시나리오'!$J$5='d_시나리오'!$H$5,'d_시나리오'!$I$5,IF(J2059&lt;('d_시나리오'!$I$5-'d_시나리오'!$H$5)/('d_시나리오'!$J$5-'d_시나리오'!$H$5),'d_시나리오'!$H$5+SQRT(J2059*('d_시나리오'!$J$5-'d_시나리오'!$H$5)*('d_시나리오'!$I$5-'d_시나리오'!$H$5)),'d_시나리오'!$J$5-SQRT((1-J2059)*('d_시나리오'!$J$5-'d_시나리오'!$H$5)*('d_시나리오'!$J$5-'d_시나리오'!$I$5))))</f>
        <v/>
      </c>
      <c r="L2059">
        <f>RAND()</f>
        <v/>
      </c>
      <c r="M2059">
        <f>IF('d_시나리오'!$J$6='d_시나리오'!$H$6,'d_시나리오'!$I$6,IF(L2059&lt;('d_시나리오'!$I$6-'d_시나리오'!$H$6)/('d_시나리오'!$J$6-'d_시나리오'!$H$6),'d_시나리오'!$H$6+SQRT(L2059*('d_시나리오'!$J$6-'d_시나리오'!$H$6)*('d_시나리오'!$I$6-'d_시나리오'!$H$6)),'d_시나리오'!$J$6-SQRT((1-L2059)*('d_시나리오'!$J$6-'d_시나리오'!$H$6)*('d_시나리오'!$J$6-'d_시나리오'!$I$6))))</f>
        <v/>
      </c>
      <c r="N2059">
        <f>INDEX('d_분포'!$B$2:$B$57,RANDBETWEEN(1,56))</f>
        <v/>
      </c>
      <c r="O2059">
        <f>BETAINV(RAND(),5,5)</f>
        <v/>
      </c>
      <c r="P2059">
        <f>'d_고정'!$B$1*'6_기대효과'!$H$7*('d_시나리오'!$I$7/'d_고정'!$B$2)*B2059</f>
        <v/>
      </c>
      <c r="Q2059">
        <f>P2059*C2059</f>
        <v/>
      </c>
      <c r="R2059">
        <f>P2059*E2059</f>
        <v/>
      </c>
      <c r="S2059">
        <f>R2059*G2059</f>
        <v/>
      </c>
      <c r="T2059">
        <f>Q2059+S2059</f>
        <v/>
      </c>
      <c r="U2059">
        <f>(Q2059*D2059+S2059*I2059)*(1-O2059)</f>
        <v/>
      </c>
      <c r="V2059">
        <f>(R2059*K2059*N2059+'d_고정'!$B$3*('6_기대효과'!$H$7/8)*N2059*'d_고정'!$B$10*M2059*('6_기대효과'!$K$7/'d_고정'!$B$9))*(1-O2059)</f>
        <v/>
      </c>
      <c r="W2059">
        <f>(S2059*I2059+R2059*MAX(K2059-'d_고정'!$B$10*M2059*('6_기대효과'!$K$7/'d_고정'!$B$9),0)*N2059)*(1-O2059)</f>
        <v/>
      </c>
      <c r="X2059">
        <f>U2059+V2059</f>
        <v/>
      </c>
      <c r="Y2059">
        <f>U2059/('d_고정'!$B$5*'6_기대효과'!$H$7/8)/'d_고정'!$B$6</f>
        <v/>
      </c>
      <c r="Z2059">
        <f>U2059/('d_고정'!$B$8*'6_기대효과'!$H$7/8)</f>
        <v/>
      </c>
    </row>
    <row r="2060">
      <c r="A2060">
        <f>RAND()</f>
        <v/>
      </c>
      <c r="B2060">
        <f>IF('d_시나리오'!$J$2='d_시나리오'!$H$2,'d_시나리오'!$I$2,IF(A2060&lt;('d_시나리오'!$I$2-'d_시나리오'!$H$2)/('d_시나리오'!$J$2-'d_시나리오'!$H$2),'d_시나리오'!$H$2+SQRT(A2060*('d_시나리오'!$J$2-'d_시나리오'!$H$2)*('d_시나리오'!$I$2-'d_시나리오'!$H$2)),'d_시나리오'!$J$2-SQRT((1-A2060)*('d_시나리오'!$J$2-'d_시나리오'!$H$2)*('d_시나리오'!$J$2-'d_시나리오'!$I$2))))</f>
        <v/>
      </c>
      <c r="C2060">
        <f>BETAINV(RAND(),2,6)</f>
        <v/>
      </c>
      <c r="D2060">
        <f>INDEX('d_분포'!$A$2:$A$28,RANDBETWEEN(1,27))</f>
        <v/>
      </c>
      <c r="E2060">
        <f>INDEX('d_분포'!$C$2:$C$5,RANDBETWEEN(1,4))*(0.9+0.2*RAND())</f>
        <v/>
      </c>
      <c r="F2060">
        <f>RAND()</f>
        <v/>
      </c>
      <c r="G2060">
        <f>IF('d_시나리오'!$J$3='d_시나리오'!$H$3,'d_시나리오'!$I$3,IF(F2060&lt;('d_시나리오'!$I$3-'d_시나리오'!$H$3)/('d_시나리오'!$J$3-'d_시나리오'!$H$3),'d_시나리오'!$H$3+SQRT(F2060*('d_시나리오'!$J$3-'d_시나리오'!$H$3)*('d_시나리오'!$I$3-'d_시나리오'!$H$3)),'d_시나리오'!$J$3-SQRT((1-F2060)*('d_시나리오'!$J$3-'d_시나리오'!$H$3)*('d_시나리오'!$J$3-'d_시나리오'!$I$3))))</f>
        <v/>
      </c>
      <c r="H2060">
        <f>RAND()</f>
        <v/>
      </c>
      <c r="I2060">
        <f>IF('d_시나리오'!$J$4='d_시나리오'!$H$4,'d_시나리오'!$I$4,IF(H2060&lt;('d_시나리오'!$I$4-'d_시나리오'!$H$4)/('d_시나리오'!$J$4-'d_시나리오'!$H$4),'d_시나리오'!$H$4+SQRT(H2060*('d_시나리오'!$J$4-'d_시나리오'!$H$4)*('d_시나리오'!$I$4-'d_시나리오'!$H$4)),'d_시나리오'!$J$4-SQRT((1-H2060)*('d_시나리오'!$J$4-'d_시나리오'!$H$4)*('d_시나리오'!$J$4-'d_시나리오'!$I$4))))</f>
        <v/>
      </c>
      <c r="J2060">
        <f>RAND()</f>
        <v/>
      </c>
      <c r="K2060">
        <f>IF('d_시나리오'!$J$5='d_시나리오'!$H$5,'d_시나리오'!$I$5,IF(J2060&lt;('d_시나리오'!$I$5-'d_시나리오'!$H$5)/('d_시나리오'!$J$5-'d_시나리오'!$H$5),'d_시나리오'!$H$5+SQRT(J2060*('d_시나리오'!$J$5-'d_시나리오'!$H$5)*('d_시나리오'!$I$5-'d_시나리오'!$H$5)),'d_시나리오'!$J$5-SQRT((1-J2060)*('d_시나리오'!$J$5-'d_시나리오'!$H$5)*('d_시나리오'!$J$5-'d_시나리오'!$I$5))))</f>
        <v/>
      </c>
      <c r="L2060">
        <f>RAND()</f>
        <v/>
      </c>
      <c r="M2060">
        <f>IF('d_시나리오'!$J$6='d_시나리오'!$H$6,'d_시나리오'!$I$6,IF(L2060&lt;('d_시나리오'!$I$6-'d_시나리오'!$H$6)/('d_시나리오'!$J$6-'d_시나리오'!$H$6),'d_시나리오'!$H$6+SQRT(L2060*('d_시나리오'!$J$6-'d_시나리오'!$H$6)*('d_시나리오'!$I$6-'d_시나리오'!$H$6)),'d_시나리오'!$J$6-SQRT((1-L2060)*('d_시나리오'!$J$6-'d_시나리오'!$H$6)*('d_시나리오'!$J$6-'d_시나리오'!$I$6))))</f>
        <v/>
      </c>
      <c r="N2060">
        <f>INDEX('d_분포'!$B$2:$B$57,RANDBETWEEN(1,56))</f>
        <v/>
      </c>
      <c r="O2060">
        <f>BETAINV(RAND(),5,5)</f>
        <v/>
      </c>
      <c r="P2060">
        <f>'d_고정'!$B$1*'6_기대효과'!$H$7*('d_시나리오'!$I$7/'d_고정'!$B$2)*B2060</f>
        <v/>
      </c>
      <c r="Q2060">
        <f>P2060*C2060</f>
        <v/>
      </c>
      <c r="R2060">
        <f>P2060*E2060</f>
        <v/>
      </c>
      <c r="S2060">
        <f>R2060*G2060</f>
        <v/>
      </c>
      <c r="T2060">
        <f>Q2060+S2060</f>
        <v/>
      </c>
      <c r="U2060">
        <f>(Q2060*D2060+S2060*I2060)*(1-O2060)</f>
        <v/>
      </c>
      <c r="V2060">
        <f>(R2060*K2060*N2060+'d_고정'!$B$3*('6_기대효과'!$H$7/8)*N2060*'d_고정'!$B$10*M2060*('6_기대효과'!$K$7/'d_고정'!$B$9))*(1-O2060)</f>
        <v/>
      </c>
      <c r="W2060">
        <f>(S2060*I2060+R2060*MAX(K2060-'d_고정'!$B$10*M2060*('6_기대효과'!$K$7/'d_고정'!$B$9),0)*N2060)*(1-O2060)</f>
        <v/>
      </c>
      <c r="X2060">
        <f>U2060+V2060</f>
        <v/>
      </c>
      <c r="Y2060">
        <f>U2060/('d_고정'!$B$5*'6_기대효과'!$H$7/8)/'d_고정'!$B$6</f>
        <v/>
      </c>
      <c r="Z2060">
        <f>U2060/('d_고정'!$B$8*'6_기대효과'!$H$7/8)</f>
        <v/>
      </c>
    </row>
    <row r="2061">
      <c r="A2061">
        <f>RAND()</f>
        <v/>
      </c>
      <c r="B2061">
        <f>IF('d_시나리오'!$J$2='d_시나리오'!$H$2,'d_시나리오'!$I$2,IF(A2061&lt;('d_시나리오'!$I$2-'d_시나리오'!$H$2)/('d_시나리오'!$J$2-'d_시나리오'!$H$2),'d_시나리오'!$H$2+SQRT(A2061*('d_시나리오'!$J$2-'d_시나리오'!$H$2)*('d_시나리오'!$I$2-'d_시나리오'!$H$2)),'d_시나리오'!$J$2-SQRT((1-A2061)*('d_시나리오'!$J$2-'d_시나리오'!$H$2)*('d_시나리오'!$J$2-'d_시나리오'!$I$2))))</f>
        <v/>
      </c>
      <c r="C2061">
        <f>BETAINV(RAND(),2,6)</f>
        <v/>
      </c>
      <c r="D2061">
        <f>INDEX('d_분포'!$A$2:$A$28,RANDBETWEEN(1,27))</f>
        <v/>
      </c>
      <c r="E2061">
        <f>INDEX('d_분포'!$C$2:$C$5,RANDBETWEEN(1,4))*(0.9+0.2*RAND())</f>
        <v/>
      </c>
      <c r="F2061">
        <f>RAND()</f>
        <v/>
      </c>
      <c r="G2061">
        <f>IF('d_시나리오'!$J$3='d_시나리오'!$H$3,'d_시나리오'!$I$3,IF(F2061&lt;('d_시나리오'!$I$3-'d_시나리오'!$H$3)/('d_시나리오'!$J$3-'d_시나리오'!$H$3),'d_시나리오'!$H$3+SQRT(F2061*('d_시나리오'!$J$3-'d_시나리오'!$H$3)*('d_시나리오'!$I$3-'d_시나리오'!$H$3)),'d_시나리오'!$J$3-SQRT((1-F2061)*('d_시나리오'!$J$3-'d_시나리오'!$H$3)*('d_시나리오'!$J$3-'d_시나리오'!$I$3))))</f>
        <v/>
      </c>
      <c r="H2061">
        <f>RAND()</f>
        <v/>
      </c>
      <c r="I2061">
        <f>IF('d_시나리오'!$J$4='d_시나리오'!$H$4,'d_시나리오'!$I$4,IF(H2061&lt;('d_시나리오'!$I$4-'d_시나리오'!$H$4)/('d_시나리오'!$J$4-'d_시나리오'!$H$4),'d_시나리오'!$H$4+SQRT(H2061*('d_시나리오'!$J$4-'d_시나리오'!$H$4)*('d_시나리오'!$I$4-'d_시나리오'!$H$4)),'d_시나리오'!$J$4-SQRT((1-H2061)*('d_시나리오'!$J$4-'d_시나리오'!$H$4)*('d_시나리오'!$J$4-'d_시나리오'!$I$4))))</f>
        <v/>
      </c>
      <c r="J2061">
        <f>RAND()</f>
        <v/>
      </c>
      <c r="K2061">
        <f>IF('d_시나리오'!$J$5='d_시나리오'!$H$5,'d_시나리오'!$I$5,IF(J2061&lt;('d_시나리오'!$I$5-'d_시나리오'!$H$5)/('d_시나리오'!$J$5-'d_시나리오'!$H$5),'d_시나리오'!$H$5+SQRT(J2061*('d_시나리오'!$J$5-'d_시나리오'!$H$5)*('d_시나리오'!$I$5-'d_시나리오'!$H$5)),'d_시나리오'!$J$5-SQRT((1-J2061)*('d_시나리오'!$J$5-'d_시나리오'!$H$5)*('d_시나리오'!$J$5-'d_시나리오'!$I$5))))</f>
        <v/>
      </c>
      <c r="L2061">
        <f>RAND()</f>
        <v/>
      </c>
      <c r="M2061">
        <f>IF('d_시나리오'!$J$6='d_시나리오'!$H$6,'d_시나리오'!$I$6,IF(L2061&lt;('d_시나리오'!$I$6-'d_시나리오'!$H$6)/('d_시나리오'!$J$6-'d_시나리오'!$H$6),'d_시나리오'!$H$6+SQRT(L2061*('d_시나리오'!$J$6-'d_시나리오'!$H$6)*('d_시나리오'!$I$6-'d_시나리오'!$H$6)),'d_시나리오'!$J$6-SQRT((1-L2061)*('d_시나리오'!$J$6-'d_시나리오'!$H$6)*('d_시나리오'!$J$6-'d_시나리오'!$I$6))))</f>
        <v/>
      </c>
      <c r="N2061">
        <f>INDEX('d_분포'!$B$2:$B$57,RANDBETWEEN(1,56))</f>
        <v/>
      </c>
      <c r="O2061">
        <f>BETAINV(RAND(),5,5)</f>
        <v/>
      </c>
      <c r="P2061">
        <f>'d_고정'!$B$1*'6_기대효과'!$H$7*('d_시나리오'!$I$7/'d_고정'!$B$2)*B2061</f>
        <v/>
      </c>
      <c r="Q2061">
        <f>P2061*C2061</f>
        <v/>
      </c>
      <c r="R2061">
        <f>P2061*E2061</f>
        <v/>
      </c>
      <c r="S2061">
        <f>R2061*G2061</f>
        <v/>
      </c>
      <c r="T2061">
        <f>Q2061+S2061</f>
        <v/>
      </c>
      <c r="U2061">
        <f>(Q2061*D2061+S2061*I2061)*(1-O2061)</f>
        <v/>
      </c>
      <c r="V2061">
        <f>(R2061*K2061*N2061+'d_고정'!$B$3*('6_기대효과'!$H$7/8)*N2061*'d_고정'!$B$10*M2061*('6_기대효과'!$K$7/'d_고정'!$B$9))*(1-O2061)</f>
        <v/>
      </c>
      <c r="W2061">
        <f>(S2061*I2061+R2061*MAX(K2061-'d_고정'!$B$10*M2061*('6_기대효과'!$K$7/'d_고정'!$B$9),0)*N2061)*(1-O2061)</f>
        <v/>
      </c>
      <c r="X2061">
        <f>U2061+V2061</f>
        <v/>
      </c>
      <c r="Y2061">
        <f>U2061/('d_고정'!$B$5*'6_기대효과'!$H$7/8)/'d_고정'!$B$6</f>
        <v/>
      </c>
      <c r="Z2061">
        <f>U2061/('d_고정'!$B$8*'6_기대효과'!$H$7/8)</f>
        <v/>
      </c>
    </row>
    <row r="2062">
      <c r="A2062">
        <f>RAND()</f>
        <v/>
      </c>
      <c r="B2062">
        <f>IF('d_시나리오'!$J$2='d_시나리오'!$H$2,'d_시나리오'!$I$2,IF(A2062&lt;('d_시나리오'!$I$2-'d_시나리오'!$H$2)/('d_시나리오'!$J$2-'d_시나리오'!$H$2),'d_시나리오'!$H$2+SQRT(A2062*('d_시나리오'!$J$2-'d_시나리오'!$H$2)*('d_시나리오'!$I$2-'d_시나리오'!$H$2)),'d_시나리오'!$J$2-SQRT((1-A2062)*('d_시나리오'!$J$2-'d_시나리오'!$H$2)*('d_시나리오'!$J$2-'d_시나리오'!$I$2))))</f>
        <v/>
      </c>
      <c r="C2062">
        <f>BETAINV(RAND(),2,6)</f>
        <v/>
      </c>
      <c r="D2062">
        <f>INDEX('d_분포'!$A$2:$A$28,RANDBETWEEN(1,27))</f>
        <v/>
      </c>
      <c r="E2062">
        <f>INDEX('d_분포'!$C$2:$C$5,RANDBETWEEN(1,4))*(0.9+0.2*RAND())</f>
        <v/>
      </c>
      <c r="F2062">
        <f>RAND()</f>
        <v/>
      </c>
      <c r="G2062">
        <f>IF('d_시나리오'!$J$3='d_시나리오'!$H$3,'d_시나리오'!$I$3,IF(F2062&lt;('d_시나리오'!$I$3-'d_시나리오'!$H$3)/('d_시나리오'!$J$3-'d_시나리오'!$H$3),'d_시나리오'!$H$3+SQRT(F2062*('d_시나리오'!$J$3-'d_시나리오'!$H$3)*('d_시나리오'!$I$3-'d_시나리오'!$H$3)),'d_시나리오'!$J$3-SQRT((1-F2062)*('d_시나리오'!$J$3-'d_시나리오'!$H$3)*('d_시나리오'!$J$3-'d_시나리오'!$I$3))))</f>
        <v/>
      </c>
      <c r="H2062">
        <f>RAND()</f>
        <v/>
      </c>
      <c r="I2062">
        <f>IF('d_시나리오'!$J$4='d_시나리오'!$H$4,'d_시나리오'!$I$4,IF(H2062&lt;('d_시나리오'!$I$4-'d_시나리오'!$H$4)/('d_시나리오'!$J$4-'d_시나리오'!$H$4),'d_시나리오'!$H$4+SQRT(H2062*('d_시나리오'!$J$4-'d_시나리오'!$H$4)*('d_시나리오'!$I$4-'d_시나리오'!$H$4)),'d_시나리오'!$J$4-SQRT((1-H2062)*('d_시나리오'!$J$4-'d_시나리오'!$H$4)*('d_시나리오'!$J$4-'d_시나리오'!$I$4))))</f>
        <v/>
      </c>
      <c r="J2062">
        <f>RAND()</f>
        <v/>
      </c>
      <c r="K2062">
        <f>IF('d_시나리오'!$J$5='d_시나리오'!$H$5,'d_시나리오'!$I$5,IF(J2062&lt;('d_시나리오'!$I$5-'d_시나리오'!$H$5)/('d_시나리오'!$J$5-'d_시나리오'!$H$5),'d_시나리오'!$H$5+SQRT(J2062*('d_시나리오'!$J$5-'d_시나리오'!$H$5)*('d_시나리오'!$I$5-'d_시나리오'!$H$5)),'d_시나리오'!$J$5-SQRT((1-J2062)*('d_시나리오'!$J$5-'d_시나리오'!$H$5)*('d_시나리오'!$J$5-'d_시나리오'!$I$5))))</f>
        <v/>
      </c>
      <c r="L2062">
        <f>RAND()</f>
        <v/>
      </c>
      <c r="M2062">
        <f>IF('d_시나리오'!$J$6='d_시나리오'!$H$6,'d_시나리오'!$I$6,IF(L2062&lt;('d_시나리오'!$I$6-'d_시나리오'!$H$6)/('d_시나리오'!$J$6-'d_시나리오'!$H$6),'d_시나리오'!$H$6+SQRT(L2062*('d_시나리오'!$J$6-'d_시나리오'!$H$6)*('d_시나리오'!$I$6-'d_시나리오'!$H$6)),'d_시나리오'!$J$6-SQRT((1-L2062)*('d_시나리오'!$J$6-'d_시나리오'!$H$6)*('d_시나리오'!$J$6-'d_시나리오'!$I$6))))</f>
        <v/>
      </c>
      <c r="N2062">
        <f>INDEX('d_분포'!$B$2:$B$57,RANDBETWEEN(1,56))</f>
        <v/>
      </c>
      <c r="O2062">
        <f>BETAINV(RAND(),5,5)</f>
        <v/>
      </c>
      <c r="P2062">
        <f>'d_고정'!$B$1*'6_기대효과'!$H$7*('d_시나리오'!$I$7/'d_고정'!$B$2)*B2062</f>
        <v/>
      </c>
      <c r="Q2062">
        <f>P2062*C2062</f>
        <v/>
      </c>
      <c r="R2062">
        <f>P2062*E2062</f>
        <v/>
      </c>
      <c r="S2062">
        <f>R2062*G2062</f>
        <v/>
      </c>
      <c r="T2062">
        <f>Q2062+S2062</f>
        <v/>
      </c>
      <c r="U2062">
        <f>(Q2062*D2062+S2062*I2062)*(1-O2062)</f>
        <v/>
      </c>
      <c r="V2062">
        <f>(R2062*K2062*N2062+'d_고정'!$B$3*('6_기대효과'!$H$7/8)*N2062*'d_고정'!$B$10*M2062*('6_기대효과'!$K$7/'d_고정'!$B$9))*(1-O2062)</f>
        <v/>
      </c>
      <c r="W2062">
        <f>(S2062*I2062+R2062*MAX(K2062-'d_고정'!$B$10*M2062*('6_기대효과'!$K$7/'d_고정'!$B$9),0)*N2062)*(1-O2062)</f>
        <v/>
      </c>
      <c r="X2062">
        <f>U2062+V2062</f>
        <v/>
      </c>
      <c r="Y2062">
        <f>U2062/('d_고정'!$B$5*'6_기대효과'!$H$7/8)/'d_고정'!$B$6</f>
        <v/>
      </c>
      <c r="Z2062">
        <f>U2062/('d_고정'!$B$8*'6_기대효과'!$H$7/8)</f>
        <v/>
      </c>
    </row>
    <row r="2063">
      <c r="A2063">
        <f>RAND()</f>
        <v/>
      </c>
      <c r="B2063">
        <f>IF('d_시나리오'!$J$2='d_시나리오'!$H$2,'d_시나리오'!$I$2,IF(A2063&lt;('d_시나리오'!$I$2-'d_시나리오'!$H$2)/('d_시나리오'!$J$2-'d_시나리오'!$H$2),'d_시나리오'!$H$2+SQRT(A2063*('d_시나리오'!$J$2-'d_시나리오'!$H$2)*('d_시나리오'!$I$2-'d_시나리오'!$H$2)),'d_시나리오'!$J$2-SQRT((1-A2063)*('d_시나리오'!$J$2-'d_시나리오'!$H$2)*('d_시나리오'!$J$2-'d_시나리오'!$I$2))))</f>
        <v/>
      </c>
      <c r="C2063">
        <f>BETAINV(RAND(),2,6)</f>
        <v/>
      </c>
      <c r="D2063">
        <f>INDEX('d_분포'!$A$2:$A$28,RANDBETWEEN(1,27))</f>
        <v/>
      </c>
      <c r="E2063">
        <f>INDEX('d_분포'!$C$2:$C$5,RANDBETWEEN(1,4))*(0.9+0.2*RAND())</f>
        <v/>
      </c>
      <c r="F2063">
        <f>RAND()</f>
        <v/>
      </c>
      <c r="G2063">
        <f>IF('d_시나리오'!$J$3='d_시나리오'!$H$3,'d_시나리오'!$I$3,IF(F2063&lt;('d_시나리오'!$I$3-'d_시나리오'!$H$3)/('d_시나리오'!$J$3-'d_시나리오'!$H$3),'d_시나리오'!$H$3+SQRT(F2063*('d_시나리오'!$J$3-'d_시나리오'!$H$3)*('d_시나리오'!$I$3-'d_시나리오'!$H$3)),'d_시나리오'!$J$3-SQRT((1-F2063)*('d_시나리오'!$J$3-'d_시나리오'!$H$3)*('d_시나리오'!$J$3-'d_시나리오'!$I$3))))</f>
        <v/>
      </c>
      <c r="H2063">
        <f>RAND()</f>
        <v/>
      </c>
      <c r="I2063">
        <f>IF('d_시나리오'!$J$4='d_시나리오'!$H$4,'d_시나리오'!$I$4,IF(H2063&lt;('d_시나리오'!$I$4-'d_시나리오'!$H$4)/('d_시나리오'!$J$4-'d_시나리오'!$H$4),'d_시나리오'!$H$4+SQRT(H2063*('d_시나리오'!$J$4-'d_시나리오'!$H$4)*('d_시나리오'!$I$4-'d_시나리오'!$H$4)),'d_시나리오'!$J$4-SQRT((1-H2063)*('d_시나리오'!$J$4-'d_시나리오'!$H$4)*('d_시나리오'!$J$4-'d_시나리오'!$I$4))))</f>
        <v/>
      </c>
      <c r="J2063">
        <f>RAND()</f>
        <v/>
      </c>
      <c r="K2063">
        <f>IF('d_시나리오'!$J$5='d_시나리오'!$H$5,'d_시나리오'!$I$5,IF(J2063&lt;('d_시나리오'!$I$5-'d_시나리오'!$H$5)/('d_시나리오'!$J$5-'d_시나리오'!$H$5),'d_시나리오'!$H$5+SQRT(J2063*('d_시나리오'!$J$5-'d_시나리오'!$H$5)*('d_시나리오'!$I$5-'d_시나리오'!$H$5)),'d_시나리오'!$J$5-SQRT((1-J2063)*('d_시나리오'!$J$5-'d_시나리오'!$H$5)*('d_시나리오'!$J$5-'d_시나리오'!$I$5))))</f>
        <v/>
      </c>
      <c r="L2063">
        <f>RAND()</f>
        <v/>
      </c>
      <c r="M2063">
        <f>IF('d_시나리오'!$J$6='d_시나리오'!$H$6,'d_시나리오'!$I$6,IF(L2063&lt;('d_시나리오'!$I$6-'d_시나리오'!$H$6)/('d_시나리오'!$J$6-'d_시나리오'!$H$6),'d_시나리오'!$H$6+SQRT(L2063*('d_시나리오'!$J$6-'d_시나리오'!$H$6)*('d_시나리오'!$I$6-'d_시나리오'!$H$6)),'d_시나리오'!$J$6-SQRT((1-L2063)*('d_시나리오'!$J$6-'d_시나리오'!$H$6)*('d_시나리오'!$J$6-'d_시나리오'!$I$6))))</f>
        <v/>
      </c>
      <c r="N2063">
        <f>INDEX('d_분포'!$B$2:$B$57,RANDBETWEEN(1,56))</f>
        <v/>
      </c>
      <c r="O2063">
        <f>BETAINV(RAND(),5,5)</f>
        <v/>
      </c>
      <c r="P2063">
        <f>'d_고정'!$B$1*'6_기대효과'!$H$7*('d_시나리오'!$I$7/'d_고정'!$B$2)*B2063</f>
        <v/>
      </c>
      <c r="Q2063">
        <f>P2063*C2063</f>
        <v/>
      </c>
      <c r="R2063">
        <f>P2063*E2063</f>
        <v/>
      </c>
      <c r="S2063">
        <f>R2063*G2063</f>
        <v/>
      </c>
      <c r="T2063">
        <f>Q2063+S2063</f>
        <v/>
      </c>
      <c r="U2063">
        <f>(Q2063*D2063+S2063*I2063)*(1-O2063)</f>
        <v/>
      </c>
      <c r="V2063">
        <f>(R2063*K2063*N2063+'d_고정'!$B$3*('6_기대효과'!$H$7/8)*N2063*'d_고정'!$B$10*M2063*('6_기대효과'!$K$7/'d_고정'!$B$9))*(1-O2063)</f>
        <v/>
      </c>
      <c r="W2063">
        <f>(S2063*I2063+R2063*MAX(K2063-'d_고정'!$B$10*M2063*('6_기대효과'!$K$7/'d_고정'!$B$9),0)*N2063)*(1-O2063)</f>
        <v/>
      </c>
      <c r="X2063">
        <f>U2063+V2063</f>
        <v/>
      </c>
      <c r="Y2063">
        <f>U2063/('d_고정'!$B$5*'6_기대효과'!$H$7/8)/'d_고정'!$B$6</f>
        <v/>
      </c>
      <c r="Z2063">
        <f>U2063/('d_고정'!$B$8*'6_기대효과'!$H$7/8)</f>
        <v/>
      </c>
    </row>
    <row r="2064">
      <c r="A2064">
        <f>RAND()</f>
        <v/>
      </c>
      <c r="B2064">
        <f>IF('d_시나리오'!$J$2='d_시나리오'!$H$2,'d_시나리오'!$I$2,IF(A2064&lt;('d_시나리오'!$I$2-'d_시나리오'!$H$2)/('d_시나리오'!$J$2-'d_시나리오'!$H$2),'d_시나리오'!$H$2+SQRT(A2064*('d_시나리오'!$J$2-'d_시나리오'!$H$2)*('d_시나리오'!$I$2-'d_시나리오'!$H$2)),'d_시나리오'!$J$2-SQRT((1-A2064)*('d_시나리오'!$J$2-'d_시나리오'!$H$2)*('d_시나리오'!$J$2-'d_시나리오'!$I$2))))</f>
        <v/>
      </c>
      <c r="C2064">
        <f>BETAINV(RAND(),2,6)</f>
        <v/>
      </c>
      <c r="D2064">
        <f>INDEX('d_분포'!$A$2:$A$28,RANDBETWEEN(1,27))</f>
        <v/>
      </c>
      <c r="E2064">
        <f>INDEX('d_분포'!$C$2:$C$5,RANDBETWEEN(1,4))*(0.9+0.2*RAND())</f>
        <v/>
      </c>
      <c r="F2064">
        <f>RAND()</f>
        <v/>
      </c>
      <c r="G2064">
        <f>IF('d_시나리오'!$J$3='d_시나리오'!$H$3,'d_시나리오'!$I$3,IF(F2064&lt;('d_시나리오'!$I$3-'d_시나리오'!$H$3)/('d_시나리오'!$J$3-'d_시나리오'!$H$3),'d_시나리오'!$H$3+SQRT(F2064*('d_시나리오'!$J$3-'d_시나리오'!$H$3)*('d_시나리오'!$I$3-'d_시나리오'!$H$3)),'d_시나리오'!$J$3-SQRT((1-F2064)*('d_시나리오'!$J$3-'d_시나리오'!$H$3)*('d_시나리오'!$J$3-'d_시나리오'!$I$3))))</f>
        <v/>
      </c>
      <c r="H2064">
        <f>RAND()</f>
        <v/>
      </c>
      <c r="I2064">
        <f>IF('d_시나리오'!$J$4='d_시나리오'!$H$4,'d_시나리오'!$I$4,IF(H2064&lt;('d_시나리오'!$I$4-'d_시나리오'!$H$4)/('d_시나리오'!$J$4-'d_시나리오'!$H$4),'d_시나리오'!$H$4+SQRT(H2064*('d_시나리오'!$J$4-'d_시나리오'!$H$4)*('d_시나리오'!$I$4-'d_시나리오'!$H$4)),'d_시나리오'!$J$4-SQRT((1-H2064)*('d_시나리오'!$J$4-'d_시나리오'!$H$4)*('d_시나리오'!$J$4-'d_시나리오'!$I$4))))</f>
        <v/>
      </c>
      <c r="J2064">
        <f>RAND()</f>
        <v/>
      </c>
      <c r="K2064">
        <f>IF('d_시나리오'!$J$5='d_시나리오'!$H$5,'d_시나리오'!$I$5,IF(J2064&lt;('d_시나리오'!$I$5-'d_시나리오'!$H$5)/('d_시나리오'!$J$5-'d_시나리오'!$H$5),'d_시나리오'!$H$5+SQRT(J2064*('d_시나리오'!$J$5-'d_시나리오'!$H$5)*('d_시나리오'!$I$5-'d_시나리오'!$H$5)),'d_시나리오'!$J$5-SQRT((1-J2064)*('d_시나리오'!$J$5-'d_시나리오'!$H$5)*('d_시나리오'!$J$5-'d_시나리오'!$I$5))))</f>
        <v/>
      </c>
      <c r="L2064">
        <f>RAND()</f>
        <v/>
      </c>
      <c r="M2064">
        <f>IF('d_시나리오'!$J$6='d_시나리오'!$H$6,'d_시나리오'!$I$6,IF(L2064&lt;('d_시나리오'!$I$6-'d_시나리오'!$H$6)/('d_시나리오'!$J$6-'d_시나리오'!$H$6),'d_시나리오'!$H$6+SQRT(L2064*('d_시나리오'!$J$6-'d_시나리오'!$H$6)*('d_시나리오'!$I$6-'d_시나리오'!$H$6)),'d_시나리오'!$J$6-SQRT((1-L2064)*('d_시나리오'!$J$6-'d_시나리오'!$H$6)*('d_시나리오'!$J$6-'d_시나리오'!$I$6))))</f>
        <v/>
      </c>
      <c r="N2064">
        <f>INDEX('d_분포'!$B$2:$B$57,RANDBETWEEN(1,56))</f>
        <v/>
      </c>
      <c r="O2064">
        <f>BETAINV(RAND(),5,5)</f>
        <v/>
      </c>
      <c r="P2064">
        <f>'d_고정'!$B$1*'6_기대효과'!$H$7*('d_시나리오'!$I$7/'d_고정'!$B$2)*B2064</f>
        <v/>
      </c>
      <c r="Q2064">
        <f>P2064*C2064</f>
        <v/>
      </c>
      <c r="R2064">
        <f>P2064*E2064</f>
        <v/>
      </c>
      <c r="S2064">
        <f>R2064*G2064</f>
        <v/>
      </c>
      <c r="T2064">
        <f>Q2064+S2064</f>
        <v/>
      </c>
      <c r="U2064">
        <f>(Q2064*D2064+S2064*I2064)*(1-O2064)</f>
        <v/>
      </c>
      <c r="V2064">
        <f>(R2064*K2064*N2064+'d_고정'!$B$3*('6_기대효과'!$H$7/8)*N2064*'d_고정'!$B$10*M2064*('6_기대효과'!$K$7/'d_고정'!$B$9))*(1-O2064)</f>
        <v/>
      </c>
      <c r="W2064">
        <f>(S2064*I2064+R2064*MAX(K2064-'d_고정'!$B$10*M2064*('6_기대효과'!$K$7/'d_고정'!$B$9),0)*N2064)*(1-O2064)</f>
        <v/>
      </c>
      <c r="X2064">
        <f>U2064+V2064</f>
        <v/>
      </c>
      <c r="Y2064">
        <f>U2064/('d_고정'!$B$5*'6_기대효과'!$H$7/8)/'d_고정'!$B$6</f>
        <v/>
      </c>
      <c r="Z2064">
        <f>U2064/('d_고정'!$B$8*'6_기대효과'!$H$7/8)</f>
        <v/>
      </c>
    </row>
    <row r="2065">
      <c r="A2065">
        <f>RAND()</f>
        <v/>
      </c>
      <c r="B2065">
        <f>IF('d_시나리오'!$J$2='d_시나리오'!$H$2,'d_시나리오'!$I$2,IF(A2065&lt;('d_시나리오'!$I$2-'d_시나리오'!$H$2)/('d_시나리오'!$J$2-'d_시나리오'!$H$2),'d_시나리오'!$H$2+SQRT(A2065*('d_시나리오'!$J$2-'d_시나리오'!$H$2)*('d_시나리오'!$I$2-'d_시나리오'!$H$2)),'d_시나리오'!$J$2-SQRT((1-A2065)*('d_시나리오'!$J$2-'d_시나리오'!$H$2)*('d_시나리오'!$J$2-'d_시나리오'!$I$2))))</f>
        <v/>
      </c>
      <c r="C2065">
        <f>BETAINV(RAND(),2,6)</f>
        <v/>
      </c>
      <c r="D2065">
        <f>INDEX('d_분포'!$A$2:$A$28,RANDBETWEEN(1,27))</f>
        <v/>
      </c>
      <c r="E2065">
        <f>INDEX('d_분포'!$C$2:$C$5,RANDBETWEEN(1,4))*(0.9+0.2*RAND())</f>
        <v/>
      </c>
      <c r="F2065">
        <f>RAND()</f>
        <v/>
      </c>
      <c r="G2065">
        <f>IF('d_시나리오'!$J$3='d_시나리오'!$H$3,'d_시나리오'!$I$3,IF(F2065&lt;('d_시나리오'!$I$3-'d_시나리오'!$H$3)/('d_시나리오'!$J$3-'d_시나리오'!$H$3),'d_시나리오'!$H$3+SQRT(F2065*('d_시나리오'!$J$3-'d_시나리오'!$H$3)*('d_시나리오'!$I$3-'d_시나리오'!$H$3)),'d_시나리오'!$J$3-SQRT((1-F2065)*('d_시나리오'!$J$3-'d_시나리오'!$H$3)*('d_시나리오'!$J$3-'d_시나리오'!$I$3))))</f>
        <v/>
      </c>
      <c r="H2065">
        <f>RAND()</f>
        <v/>
      </c>
      <c r="I2065">
        <f>IF('d_시나리오'!$J$4='d_시나리오'!$H$4,'d_시나리오'!$I$4,IF(H2065&lt;('d_시나리오'!$I$4-'d_시나리오'!$H$4)/('d_시나리오'!$J$4-'d_시나리오'!$H$4),'d_시나리오'!$H$4+SQRT(H2065*('d_시나리오'!$J$4-'d_시나리오'!$H$4)*('d_시나리오'!$I$4-'d_시나리오'!$H$4)),'d_시나리오'!$J$4-SQRT((1-H2065)*('d_시나리오'!$J$4-'d_시나리오'!$H$4)*('d_시나리오'!$J$4-'d_시나리오'!$I$4))))</f>
        <v/>
      </c>
      <c r="J2065">
        <f>RAND()</f>
        <v/>
      </c>
      <c r="K2065">
        <f>IF('d_시나리오'!$J$5='d_시나리오'!$H$5,'d_시나리오'!$I$5,IF(J2065&lt;('d_시나리오'!$I$5-'d_시나리오'!$H$5)/('d_시나리오'!$J$5-'d_시나리오'!$H$5),'d_시나리오'!$H$5+SQRT(J2065*('d_시나리오'!$J$5-'d_시나리오'!$H$5)*('d_시나리오'!$I$5-'d_시나리오'!$H$5)),'d_시나리오'!$J$5-SQRT((1-J2065)*('d_시나리오'!$J$5-'d_시나리오'!$H$5)*('d_시나리오'!$J$5-'d_시나리오'!$I$5))))</f>
        <v/>
      </c>
      <c r="L2065">
        <f>RAND()</f>
        <v/>
      </c>
      <c r="M2065">
        <f>IF('d_시나리오'!$J$6='d_시나리오'!$H$6,'d_시나리오'!$I$6,IF(L2065&lt;('d_시나리오'!$I$6-'d_시나리오'!$H$6)/('d_시나리오'!$J$6-'d_시나리오'!$H$6),'d_시나리오'!$H$6+SQRT(L2065*('d_시나리오'!$J$6-'d_시나리오'!$H$6)*('d_시나리오'!$I$6-'d_시나리오'!$H$6)),'d_시나리오'!$J$6-SQRT((1-L2065)*('d_시나리오'!$J$6-'d_시나리오'!$H$6)*('d_시나리오'!$J$6-'d_시나리오'!$I$6))))</f>
        <v/>
      </c>
      <c r="N2065">
        <f>INDEX('d_분포'!$B$2:$B$57,RANDBETWEEN(1,56))</f>
        <v/>
      </c>
      <c r="O2065">
        <f>BETAINV(RAND(),5,5)</f>
        <v/>
      </c>
      <c r="P2065">
        <f>'d_고정'!$B$1*'6_기대효과'!$H$7*('d_시나리오'!$I$7/'d_고정'!$B$2)*B2065</f>
        <v/>
      </c>
      <c r="Q2065">
        <f>P2065*C2065</f>
        <v/>
      </c>
      <c r="R2065">
        <f>P2065*E2065</f>
        <v/>
      </c>
      <c r="S2065">
        <f>R2065*G2065</f>
        <v/>
      </c>
      <c r="T2065">
        <f>Q2065+S2065</f>
        <v/>
      </c>
      <c r="U2065">
        <f>(Q2065*D2065+S2065*I2065)*(1-O2065)</f>
        <v/>
      </c>
      <c r="V2065">
        <f>(R2065*K2065*N2065+'d_고정'!$B$3*('6_기대효과'!$H$7/8)*N2065*'d_고정'!$B$10*M2065*('6_기대효과'!$K$7/'d_고정'!$B$9))*(1-O2065)</f>
        <v/>
      </c>
      <c r="W2065">
        <f>(S2065*I2065+R2065*MAX(K2065-'d_고정'!$B$10*M2065*('6_기대효과'!$K$7/'d_고정'!$B$9),0)*N2065)*(1-O2065)</f>
        <v/>
      </c>
      <c r="X2065">
        <f>U2065+V2065</f>
        <v/>
      </c>
      <c r="Y2065">
        <f>U2065/('d_고정'!$B$5*'6_기대효과'!$H$7/8)/'d_고정'!$B$6</f>
        <v/>
      </c>
      <c r="Z2065">
        <f>U2065/('d_고정'!$B$8*'6_기대효과'!$H$7/8)</f>
        <v/>
      </c>
    </row>
    <row r="2066">
      <c r="A2066">
        <f>RAND()</f>
        <v/>
      </c>
      <c r="B2066">
        <f>IF('d_시나리오'!$J$2='d_시나리오'!$H$2,'d_시나리오'!$I$2,IF(A2066&lt;('d_시나리오'!$I$2-'d_시나리오'!$H$2)/('d_시나리오'!$J$2-'d_시나리오'!$H$2),'d_시나리오'!$H$2+SQRT(A2066*('d_시나리오'!$J$2-'d_시나리오'!$H$2)*('d_시나리오'!$I$2-'d_시나리오'!$H$2)),'d_시나리오'!$J$2-SQRT((1-A2066)*('d_시나리오'!$J$2-'d_시나리오'!$H$2)*('d_시나리오'!$J$2-'d_시나리오'!$I$2))))</f>
        <v/>
      </c>
      <c r="C2066">
        <f>BETAINV(RAND(),2,6)</f>
        <v/>
      </c>
      <c r="D2066">
        <f>INDEX('d_분포'!$A$2:$A$28,RANDBETWEEN(1,27))</f>
        <v/>
      </c>
      <c r="E2066">
        <f>INDEX('d_분포'!$C$2:$C$5,RANDBETWEEN(1,4))*(0.9+0.2*RAND())</f>
        <v/>
      </c>
      <c r="F2066">
        <f>RAND()</f>
        <v/>
      </c>
      <c r="G2066">
        <f>IF('d_시나리오'!$J$3='d_시나리오'!$H$3,'d_시나리오'!$I$3,IF(F2066&lt;('d_시나리오'!$I$3-'d_시나리오'!$H$3)/('d_시나리오'!$J$3-'d_시나리오'!$H$3),'d_시나리오'!$H$3+SQRT(F2066*('d_시나리오'!$J$3-'d_시나리오'!$H$3)*('d_시나리오'!$I$3-'d_시나리오'!$H$3)),'d_시나리오'!$J$3-SQRT((1-F2066)*('d_시나리오'!$J$3-'d_시나리오'!$H$3)*('d_시나리오'!$J$3-'d_시나리오'!$I$3))))</f>
        <v/>
      </c>
      <c r="H2066">
        <f>RAND()</f>
        <v/>
      </c>
      <c r="I2066">
        <f>IF('d_시나리오'!$J$4='d_시나리오'!$H$4,'d_시나리오'!$I$4,IF(H2066&lt;('d_시나리오'!$I$4-'d_시나리오'!$H$4)/('d_시나리오'!$J$4-'d_시나리오'!$H$4),'d_시나리오'!$H$4+SQRT(H2066*('d_시나리오'!$J$4-'d_시나리오'!$H$4)*('d_시나리오'!$I$4-'d_시나리오'!$H$4)),'d_시나리오'!$J$4-SQRT((1-H2066)*('d_시나리오'!$J$4-'d_시나리오'!$H$4)*('d_시나리오'!$J$4-'d_시나리오'!$I$4))))</f>
        <v/>
      </c>
      <c r="J2066">
        <f>RAND()</f>
        <v/>
      </c>
      <c r="K2066">
        <f>IF('d_시나리오'!$J$5='d_시나리오'!$H$5,'d_시나리오'!$I$5,IF(J2066&lt;('d_시나리오'!$I$5-'d_시나리오'!$H$5)/('d_시나리오'!$J$5-'d_시나리오'!$H$5),'d_시나리오'!$H$5+SQRT(J2066*('d_시나리오'!$J$5-'d_시나리오'!$H$5)*('d_시나리오'!$I$5-'d_시나리오'!$H$5)),'d_시나리오'!$J$5-SQRT((1-J2066)*('d_시나리오'!$J$5-'d_시나리오'!$H$5)*('d_시나리오'!$J$5-'d_시나리오'!$I$5))))</f>
        <v/>
      </c>
      <c r="L2066">
        <f>RAND()</f>
        <v/>
      </c>
      <c r="M2066">
        <f>IF('d_시나리오'!$J$6='d_시나리오'!$H$6,'d_시나리오'!$I$6,IF(L2066&lt;('d_시나리오'!$I$6-'d_시나리오'!$H$6)/('d_시나리오'!$J$6-'d_시나리오'!$H$6),'d_시나리오'!$H$6+SQRT(L2066*('d_시나리오'!$J$6-'d_시나리오'!$H$6)*('d_시나리오'!$I$6-'d_시나리오'!$H$6)),'d_시나리오'!$J$6-SQRT((1-L2066)*('d_시나리오'!$J$6-'d_시나리오'!$H$6)*('d_시나리오'!$J$6-'d_시나리오'!$I$6))))</f>
        <v/>
      </c>
      <c r="N2066">
        <f>INDEX('d_분포'!$B$2:$B$57,RANDBETWEEN(1,56))</f>
        <v/>
      </c>
      <c r="O2066">
        <f>BETAINV(RAND(),5,5)</f>
        <v/>
      </c>
      <c r="P2066">
        <f>'d_고정'!$B$1*'6_기대효과'!$H$7*('d_시나리오'!$I$7/'d_고정'!$B$2)*B2066</f>
        <v/>
      </c>
      <c r="Q2066">
        <f>P2066*C2066</f>
        <v/>
      </c>
      <c r="R2066">
        <f>P2066*E2066</f>
        <v/>
      </c>
      <c r="S2066">
        <f>R2066*G2066</f>
        <v/>
      </c>
      <c r="T2066">
        <f>Q2066+S2066</f>
        <v/>
      </c>
      <c r="U2066">
        <f>(Q2066*D2066+S2066*I2066)*(1-O2066)</f>
        <v/>
      </c>
      <c r="V2066">
        <f>(R2066*K2066*N2066+'d_고정'!$B$3*('6_기대효과'!$H$7/8)*N2066*'d_고정'!$B$10*M2066*('6_기대효과'!$K$7/'d_고정'!$B$9))*(1-O2066)</f>
        <v/>
      </c>
      <c r="W2066">
        <f>(S2066*I2066+R2066*MAX(K2066-'d_고정'!$B$10*M2066*('6_기대효과'!$K$7/'d_고정'!$B$9),0)*N2066)*(1-O2066)</f>
        <v/>
      </c>
      <c r="X2066">
        <f>U2066+V2066</f>
        <v/>
      </c>
      <c r="Y2066">
        <f>U2066/('d_고정'!$B$5*'6_기대효과'!$H$7/8)/'d_고정'!$B$6</f>
        <v/>
      </c>
      <c r="Z2066">
        <f>U2066/('d_고정'!$B$8*'6_기대효과'!$H$7/8)</f>
        <v/>
      </c>
    </row>
    <row r="2067">
      <c r="A2067">
        <f>RAND()</f>
        <v/>
      </c>
      <c r="B2067">
        <f>IF('d_시나리오'!$J$2='d_시나리오'!$H$2,'d_시나리오'!$I$2,IF(A2067&lt;('d_시나리오'!$I$2-'d_시나리오'!$H$2)/('d_시나리오'!$J$2-'d_시나리오'!$H$2),'d_시나리오'!$H$2+SQRT(A2067*('d_시나리오'!$J$2-'d_시나리오'!$H$2)*('d_시나리오'!$I$2-'d_시나리오'!$H$2)),'d_시나리오'!$J$2-SQRT((1-A2067)*('d_시나리오'!$J$2-'d_시나리오'!$H$2)*('d_시나리오'!$J$2-'d_시나리오'!$I$2))))</f>
        <v/>
      </c>
      <c r="C2067">
        <f>BETAINV(RAND(),2,6)</f>
        <v/>
      </c>
      <c r="D2067">
        <f>INDEX('d_분포'!$A$2:$A$28,RANDBETWEEN(1,27))</f>
        <v/>
      </c>
      <c r="E2067">
        <f>INDEX('d_분포'!$C$2:$C$5,RANDBETWEEN(1,4))*(0.9+0.2*RAND())</f>
        <v/>
      </c>
      <c r="F2067">
        <f>RAND()</f>
        <v/>
      </c>
      <c r="G2067">
        <f>IF('d_시나리오'!$J$3='d_시나리오'!$H$3,'d_시나리오'!$I$3,IF(F2067&lt;('d_시나리오'!$I$3-'d_시나리오'!$H$3)/('d_시나리오'!$J$3-'d_시나리오'!$H$3),'d_시나리오'!$H$3+SQRT(F2067*('d_시나리오'!$J$3-'d_시나리오'!$H$3)*('d_시나리오'!$I$3-'d_시나리오'!$H$3)),'d_시나리오'!$J$3-SQRT((1-F2067)*('d_시나리오'!$J$3-'d_시나리오'!$H$3)*('d_시나리오'!$J$3-'d_시나리오'!$I$3))))</f>
        <v/>
      </c>
      <c r="H2067">
        <f>RAND()</f>
        <v/>
      </c>
      <c r="I2067">
        <f>IF('d_시나리오'!$J$4='d_시나리오'!$H$4,'d_시나리오'!$I$4,IF(H2067&lt;('d_시나리오'!$I$4-'d_시나리오'!$H$4)/('d_시나리오'!$J$4-'d_시나리오'!$H$4),'d_시나리오'!$H$4+SQRT(H2067*('d_시나리오'!$J$4-'d_시나리오'!$H$4)*('d_시나리오'!$I$4-'d_시나리오'!$H$4)),'d_시나리오'!$J$4-SQRT((1-H2067)*('d_시나리오'!$J$4-'d_시나리오'!$H$4)*('d_시나리오'!$J$4-'d_시나리오'!$I$4))))</f>
        <v/>
      </c>
      <c r="J2067">
        <f>RAND()</f>
        <v/>
      </c>
      <c r="K2067">
        <f>IF('d_시나리오'!$J$5='d_시나리오'!$H$5,'d_시나리오'!$I$5,IF(J2067&lt;('d_시나리오'!$I$5-'d_시나리오'!$H$5)/('d_시나리오'!$J$5-'d_시나리오'!$H$5),'d_시나리오'!$H$5+SQRT(J2067*('d_시나리오'!$J$5-'d_시나리오'!$H$5)*('d_시나리오'!$I$5-'d_시나리오'!$H$5)),'d_시나리오'!$J$5-SQRT((1-J2067)*('d_시나리오'!$J$5-'d_시나리오'!$H$5)*('d_시나리오'!$J$5-'d_시나리오'!$I$5))))</f>
        <v/>
      </c>
      <c r="L2067">
        <f>RAND()</f>
        <v/>
      </c>
      <c r="M2067">
        <f>IF('d_시나리오'!$J$6='d_시나리오'!$H$6,'d_시나리오'!$I$6,IF(L2067&lt;('d_시나리오'!$I$6-'d_시나리오'!$H$6)/('d_시나리오'!$J$6-'d_시나리오'!$H$6),'d_시나리오'!$H$6+SQRT(L2067*('d_시나리오'!$J$6-'d_시나리오'!$H$6)*('d_시나리오'!$I$6-'d_시나리오'!$H$6)),'d_시나리오'!$J$6-SQRT((1-L2067)*('d_시나리오'!$J$6-'d_시나리오'!$H$6)*('d_시나리오'!$J$6-'d_시나리오'!$I$6))))</f>
        <v/>
      </c>
      <c r="N2067">
        <f>INDEX('d_분포'!$B$2:$B$57,RANDBETWEEN(1,56))</f>
        <v/>
      </c>
      <c r="O2067">
        <f>BETAINV(RAND(),5,5)</f>
        <v/>
      </c>
      <c r="P2067">
        <f>'d_고정'!$B$1*'6_기대효과'!$H$7*('d_시나리오'!$I$7/'d_고정'!$B$2)*B2067</f>
        <v/>
      </c>
      <c r="Q2067">
        <f>P2067*C2067</f>
        <v/>
      </c>
      <c r="R2067">
        <f>P2067*E2067</f>
        <v/>
      </c>
      <c r="S2067">
        <f>R2067*G2067</f>
        <v/>
      </c>
      <c r="T2067">
        <f>Q2067+S2067</f>
        <v/>
      </c>
      <c r="U2067">
        <f>(Q2067*D2067+S2067*I2067)*(1-O2067)</f>
        <v/>
      </c>
      <c r="V2067">
        <f>(R2067*K2067*N2067+'d_고정'!$B$3*('6_기대효과'!$H$7/8)*N2067*'d_고정'!$B$10*M2067*('6_기대효과'!$K$7/'d_고정'!$B$9))*(1-O2067)</f>
        <v/>
      </c>
      <c r="W2067">
        <f>(S2067*I2067+R2067*MAX(K2067-'d_고정'!$B$10*M2067*('6_기대효과'!$K$7/'d_고정'!$B$9),0)*N2067)*(1-O2067)</f>
        <v/>
      </c>
      <c r="X2067">
        <f>U2067+V2067</f>
        <v/>
      </c>
      <c r="Y2067">
        <f>U2067/('d_고정'!$B$5*'6_기대효과'!$H$7/8)/'d_고정'!$B$6</f>
        <v/>
      </c>
      <c r="Z2067">
        <f>U2067/('d_고정'!$B$8*'6_기대효과'!$H$7/8)</f>
        <v/>
      </c>
    </row>
    <row r="2068">
      <c r="A2068">
        <f>RAND()</f>
        <v/>
      </c>
      <c r="B2068">
        <f>IF('d_시나리오'!$J$2='d_시나리오'!$H$2,'d_시나리오'!$I$2,IF(A2068&lt;('d_시나리오'!$I$2-'d_시나리오'!$H$2)/('d_시나리오'!$J$2-'d_시나리오'!$H$2),'d_시나리오'!$H$2+SQRT(A2068*('d_시나리오'!$J$2-'d_시나리오'!$H$2)*('d_시나리오'!$I$2-'d_시나리오'!$H$2)),'d_시나리오'!$J$2-SQRT((1-A2068)*('d_시나리오'!$J$2-'d_시나리오'!$H$2)*('d_시나리오'!$J$2-'d_시나리오'!$I$2))))</f>
        <v/>
      </c>
      <c r="C2068">
        <f>BETAINV(RAND(),2,6)</f>
        <v/>
      </c>
      <c r="D2068">
        <f>INDEX('d_분포'!$A$2:$A$28,RANDBETWEEN(1,27))</f>
        <v/>
      </c>
      <c r="E2068">
        <f>INDEX('d_분포'!$C$2:$C$5,RANDBETWEEN(1,4))*(0.9+0.2*RAND())</f>
        <v/>
      </c>
      <c r="F2068">
        <f>RAND()</f>
        <v/>
      </c>
      <c r="G2068">
        <f>IF('d_시나리오'!$J$3='d_시나리오'!$H$3,'d_시나리오'!$I$3,IF(F2068&lt;('d_시나리오'!$I$3-'d_시나리오'!$H$3)/('d_시나리오'!$J$3-'d_시나리오'!$H$3),'d_시나리오'!$H$3+SQRT(F2068*('d_시나리오'!$J$3-'d_시나리오'!$H$3)*('d_시나리오'!$I$3-'d_시나리오'!$H$3)),'d_시나리오'!$J$3-SQRT((1-F2068)*('d_시나리오'!$J$3-'d_시나리오'!$H$3)*('d_시나리오'!$J$3-'d_시나리오'!$I$3))))</f>
        <v/>
      </c>
      <c r="H2068">
        <f>RAND()</f>
        <v/>
      </c>
      <c r="I2068">
        <f>IF('d_시나리오'!$J$4='d_시나리오'!$H$4,'d_시나리오'!$I$4,IF(H2068&lt;('d_시나리오'!$I$4-'d_시나리오'!$H$4)/('d_시나리오'!$J$4-'d_시나리오'!$H$4),'d_시나리오'!$H$4+SQRT(H2068*('d_시나리오'!$J$4-'d_시나리오'!$H$4)*('d_시나리오'!$I$4-'d_시나리오'!$H$4)),'d_시나리오'!$J$4-SQRT((1-H2068)*('d_시나리오'!$J$4-'d_시나리오'!$H$4)*('d_시나리오'!$J$4-'d_시나리오'!$I$4))))</f>
        <v/>
      </c>
      <c r="J2068">
        <f>RAND()</f>
        <v/>
      </c>
      <c r="K2068">
        <f>IF('d_시나리오'!$J$5='d_시나리오'!$H$5,'d_시나리오'!$I$5,IF(J2068&lt;('d_시나리오'!$I$5-'d_시나리오'!$H$5)/('d_시나리오'!$J$5-'d_시나리오'!$H$5),'d_시나리오'!$H$5+SQRT(J2068*('d_시나리오'!$J$5-'d_시나리오'!$H$5)*('d_시나리오'!$I$5-'d_시나리오'!$H$5)),'d_시나리오'!$J$5-SQRT((1-J2068)*('d_시나리오'!$J$5-'d_시나리오'!$H$5)*('d_시나리오'!$J$5-'d_시나리오'!$I$5))))</f>
        <v/>
      </c>
      <c r="L2068">
        <f>RAND()</f>
        <v/>
      </c>
      <c r="M2068">
        <f>IF('d_시나리오'!$J$6='d_시나리오'!$H$6,'d_시나리오'!$I$6,IF(L2068&lt;('d_시나리오'!$I$6-'d_시나리오'!$H$6)/('d_시나리오'!$J$6-'d_시나리오'!$H$6),'d_시나리오'!$H$6+SQRT(L2068*('d_시나리오'!$J$6-'d_시나리오'!$H$6)*('d_시나리오'!$I$6-'d_시나리오'!$H$6)),'d_시나리오'!$J$6-SQRT((1-L2068)*('d_시나리오'!$J$6-'d_시나리오'!$H$6)*('d_시나리오'!$J$6-'d_시나리오'!$I$6))))</f>
        <v/>
      </c>
      <c r="N2068">
        <f>INDEX('d_분포'!$B$2:$B$57,RANDBETWEEN(1,56))</f>
        <v/>
      </c>
      <c r="O2068">
        <f>BETAINV(RAND(),5,5)</f>
        <v/>
      </c>
      <c r="P2068">
        <f>'d_고정'!$B$1*'6_기대효과'!$H$7*('d_시나리오'!$I$7/'d_고정'!$B$2)*B2068</f>
        <v/>
      </c>
      <c r="Q2068">
        <f>P2068*C2068</f>
        <v/>
      </c>
      <c r="R2068">
        <f>P2068*E2068</f>
        <v/>
      </c>
      <c r="S2068">
        <f>R2068*G2068</f>
        <v/>
      </c>
      <c r="T2068">
        <f>Q2068+S2068</f>
        <v/>
      </c>
      <c r="U2068">
        <f>(Q2068*D2068+S2068*I2068)*(1-O2068)</f>
        <v/>
      </c>
      <c r="V2068">
        <f>(R2068*K2068*N2068+'d_고정'!$B$3*('6_기대효과'!$H$7/8)*N2068*'d_고정'!$B$10*M2068*('6_기대효과'!$K$7/'d_고정'!$B$9))*(1-O2068)</f>
        <v/>
      </c>
      <c r="W2068">
        <f>(S2068*I2068+R2068*MAX(K2068-'d_고정'!$B$10*M2068*('6_기대효과'!$K$7/'d_고정'!$B$9),0)*N2068)*(1-O2068)</f>
        <v/>
      </c>
      <c r="X2068">
        <f>U2068+V2068</f>
        <v/>
      </c>
      <c r="Y2068">
        <f>U2068/('d_고정'!$B$5*'6_기대효과'!$H$7/8)/'d_고정'!$B$6</f>
        <v/>
      </c>
      <c r="Z2068">
        <f>U2068/('d_고정'!$B$8*'6_기대효과'!$H$7/8)</f>
        <v/>
      </c>
    </row>
    <row r="2069">
      <c r="A2069">
        <f>RAND()</f>
        <v/>
      </c>
      <c r="B2069">
        <f>IF('d_시나리오'!$J$2='d_시나리오'!$H$2,'d_시나리오'!$I$2,IF(A2069&lt;('d_시나리오'!$I$2-'d_시나리오'!$H$2)/('d_시나리오'!$J$2-'d_시나리오'!$H$2),'d_시나리오'!$H$2+SQRT(A2069*('d_시나리오'!$J$2-'d_시나리오'!$H$2)*('d_시나리오'!$I$2-'d_시나리오'!$H$2)),'d_시나리오'!$J$2-SQRT((1-A2069)*('d_시나리오'!$J$2-'d_시나리오'!$H$2)*('d_시나리오'!$J$2-'d_시나리오'!$I$2))))</f>
        <v/>
      </c>
      <c r="C2069">
        <f>BETAINV(RAND(),2,6)</f>
        <v/>
      </c>
      <c r="D2069">
        <f>INDEX('d_분포'!$A$2:$A$28,RANDBETWEEN(1,27))</f>
        <v/>
      </c>
      <c r="E2069">
        <f>INDEX('d_분포'!$C$2:$C$5,RANDBETWEEN(1,4))*(0.9+0.2*RAND())</f>
        <v/>
      </c>
      <c r="F2069">
        <f>RAND()</f>
        <v/>
      </c>
      <c r="G2069">
        <f>IF('d_시나리오'!$J$3='d_시나리오'!$H$3,'d_시나리오'!$I$3,IF(F2069&lt;('d_시나리오'!$I$3-'d_시나리오'!$H$3)/('d_시나리오'!$J$3-'d_시나리오'!$H$3),'d_시나리오'!$H$3+SQRT(F2069*('d_시나리오'!$J$3-'d_시나리오'!$H$3)*('d_시나리오'!$I$3-'d_시나리오'!$H$3)),'d_시나리오'!$J$3-SQRT((1-F2069)*('d_시나리오'!$J$3-'d_시나리오'!$H$3)*('d_시나리오'!$J$3-'d_시나리오'!$I$3))))</f>
        <v/>
      </c>
      <c r="H2069">
        <f>RAND()</f>
        <v/>
      </c>
      <c r="I2069">
        <f>IF('d_시나리오'!$J$4='d_시나리오'!$H$4,'d_시나리오'!$I$4,IF(H2069&lt;('d_시나리오'!$I$4-'d_시나리오'!$H$4)/('d_시나리오'!$J$4-'d_시나리오'!$H$4),'d_시나리오'!$H$4+SQRT(H2069*('d_시나리오'!$J$4-'d_시나리오'!$H$4)*('d_시나리오'!$I$4-'d_시나리오'!$H$4)),'d_시나리오'!$J$4-SQRT((1-H2069)*('d_시나리오'!$J$4-'d_시나리오'!$H$4)*('d_시나리오'!$J$4-'d_시나리오'!$I$4))))</f>
        <v/>
      </c>
      <c r="J2069">
        <f>RAND()</f>
        <v/>
      </c>
      <c r="K2069">
        <f>IF('d_시나리오'!$J$5='d_시나리오'!$H$5,'d_시나리오'!$I$5,IF(J2069&lt;('d_시나리오'!$I$5-'d_시나리오'!$H$5)/('d_시나리오'!$J$5-'d_시나리오'!$H$5),'d_시나리오'!$H$5+SQRT(J2069*('d_시나리오'!$J$5-'d_시나리오'!$H$5)*('d_시나리오'!$I$5-'d_시나리오'!$H$5)),'d_시나리오'!$J$5-SQRT((1-J2069)*('d_시나리오'!$J$5-'d_시나리오'!$H$5)*('d_시나리오'!$J$5-'d_시나리오'!$I$5))))</f>
        <v/>
      </c>
      <c r="L2069">
        <f>RAND()</f>
        <v/>
      </c>
      <c r="M2069">
        <f>IF('d_시나리오'!$J$6='d_시나리오'!$H$6,'d_시나리오'!$I$6,IF(L2069&lt;('d_시나리오'!$I$6-'d_시나리오'!$H$6)/('d_시나리오'!$J$6-'d_시나리오'!$H$6),'d_시나리오'!$H$6+SQRT(L2069*('d_시나리오'!$J$6-'d_시나리오'!$H$6)*('d_시나리오'!$I$6-'d_시나리오'!$H$6)),'d_시나리오'!$J$6-SQRT((1-L2069)*('d_시나리오'!$J$6-'d_시나리오'!$H$6)*('d_시나리오'!$J$6-'d_시나리오'!$I$6))))</f>
        <v/>
      </c>
      <c r="N2069">
        <f>INDEX('d_분포'!$B$2:$B$57,RANDBETWEEN(1,56))</f>
        <v/>
      </c>
      <c r="O2069">
        <f>BETAINV(RAND(),5,5)</f>
        <v/>
      </c>
      <c r="P2069">
        <f>'d_고정'!$B$1*'6_기대효과'!$H$7*('d_시나리오'!$I$7/'d_고정'!$B$2)*B2069</f>
        <v/>
      </c>
      <c r="Q2069">
        <f>P2069*C2069</f>
        <v/>
      </c>
      <c r="R2069">
        <f>P2069*E2069</f>
        <v/>
      </c>
      <c r="S2069">
        <f>R2069*G2069</f>
        <v/>
      </c>
      <c r="T2069">
        <f>Q2069+S2069</f>
        <v/>
      </c>
      <c r="U2069">
        <f>(Q2069*D2069+S2069*I2069)*(1-O2069)</f>
        <v/>
      </c>
      <c r="V2069">
        <f>(R2069*K2069*N2069+'d_고정'!$B$3*('6_기대효과'!$H$7/8)*N2069*'d_고정'!$B$10*M2069*('6_기대효과'!$K$7/'d_고정'!$B$9))*(1-O2069)</f>
        <v/>
      </c>
      <c r="W2069">
        <f>(S2069*I2069+R2069*MAX(K2069-'d_고정'!$B$10*M2069*('6_기대효과'!$K$7/'d_고정'!$B$9),0)*N2069)*(1-O2069)</f>
        <v/>
      </c>
      <c r="X2069">
        <f>U2069+V2069</f>
        <v/>
      </c>
      <c r="Y2069">
        <f>U2069/('d_고정'!$B$5*'6_기대효과'!$H$7/8)/'d_고정'!$B$6</f>
        <v/>
      </c>
      <c r="Z2069">
        <f>U2069/('d_고정'!$B$8*'6_기대효과'!$H$7/8)</f>
        <v/>
      </c>
    </row>
    <row r="2070">
      <c r="A2070">
        <f>RAND()</f>
        <v/>
      </c>
      <c r="B2070">
        <f>IF('d_시나리오'!$J$2='d_시나리오'!$H$2,'d_시나리오'!$I$2,IF(A2070&lt;('d_시나리오'!$I$2-'d_시나리오'!$H$2)/('d_시나리오'!$J$2-'d_시나리오'!$H$2),'d_시나리오'!$H$2+SQRT(A2070*('d_시나리오'!$J$2-'d_시나리오'!$H$2)*('d_시나리오'!$I$2-'d_시나리오'!$H$2)),'d_시나리오'!$J$2-SQRT((1-A2070)*('d_시나리오'!$J$2-'d_시나리오'!$H$2)*('d_시나리오'!$J$2-'d_시나리오'!$I$2))))</f>
        <v/>
      </c>
      <c r="C2070">
        <f>BETAINV(RAND(),2,6)</f>
        <v/>
      </c>
      <c r="D2070">
        <f>INDEX('d_분포'!$A$2:$A$28,RANDBETWEEN(1,27))</f>
        <v/>
      </c>
      <c r="E2070">
        <f>INDEX('d_분포'!$C$2:$C$5,RANDBETWEEN(1,4))*(0.9+0.2*RAND())</f>
        <v/>
      </c>
      <c r="F2070">
        <f>RAND()</f>
        <v/>
      </c>
      <c r="G2070">
        <f>IF('d_시나리오'!$J$3='d_시나리오'!$H$3,'d_시나리오'!$I$3,IF(F2070&lt;('d_시나리오'!$I$3-'d_시나리오'!$H$3)/('d_시나리오'!$J$3-'d_시나리오'!$H$3),'d_시나리오'!$H$3+SQRT(F2070*('d_시나리오'!$J$3-'d_시나리오'!$H$3)*('d_시나리오'!$I$3-'d_시나리오'!$H$3)),'d_시나리오'!$J$3-SQRT((1-F2070)*('d_시나리오'!$J$3-'d_시나리오'!$H$3)*('d_시나리오'!$J$3-'d_시나리오'!$I$3))))</f>
        <v/>
      </c>
      <c r="H2070">
        <f>RAND()</f>
        <v/>
      </c>
      <c r="I2070">
        <f>IF('d_시나리오'!$J$4='d_시나리오'!$H$4,'d_시나리오'!$I$4,IF(H2070&lt;('d_시나리오'!$I$4-'d_시나리오'!$H$4)/('d_시나리오'!$J$4-'d_시나리오'!$H$4),'d_시나리오'!$H$4+SQRT(H2070*('d_시나리오'!$J$4-'d_시나리오'!$H$4)*('d_시나리오'!$I$4-'d_시나리오'!$H$4)),'d_시나리오'!$J$4-SQRT((1-H2070)*('d_시나리오'!$J$4-'d_시나리오'!$H$4)*('d_시나리오'!$J$4-'d_시나리오'!$I$4))))</f>
        <v/>
      </c>
      <c r="J2070">
        <f>RAND()</f>
        <v/>
      </c>
      <c r="K2070">
        <f>IF('d_시나리오'!$J$5='d_시나리오'!$H$5,'d_시나리오'!$I$5,IF(J2070&lt;('d_시나리오'!$I$5-'d_시나리오'!$H$5)/('d_시나리오'!$J$5-'d_시나리오'!$H$5),'d_시나리오'!$H$5+SQRT(J2070*('d_시나리오'!$J$5-'d_시나리오'!$H$5)*('d_시나리오'!$I$5-'d_시나리오'!$H$5)),'d_시나리오'!$J$5-SQRT((1-J2070)*('d_시나리오'!$J$5-'d_시나리오'!$H$5)*('d_시나리오'!$J$5-'d_시나리오'!$I$5))))</f>
        <v/>
      </c>
      <c r="L2070">
        <f>RAND()</f>
        <v/>
      </c>
      <c r="M2070">
        <f>IF('d_시나리오'!$J$6='d_시나리오'!$H$6,'d_시나리오'!$I$6,IF(L2070&lt;('d_시나리오'!$I$6-'d_시나리오'!$H$6)/('d_시나리오'!$J$6-'d_시나리오'!$H$6),'d_시나리오'!$H$6+SQRT(L2070*('d_시나리오'!$J$6-'d_시나리오'!$H$6)*('d_시나리오'!$I$6-'d_시나리오'!$H$6)),'d_시나리오'!$J$6-SQRT((1-L2070)*('d_시나리오'!$J$6-'d_시나리오'!$H$6)*('d_시나리오'!$J$6-'d_시나리오'!$I$6))))</f>
        <v/>
      </c>
      <c r="N2070">
        <f>INDEX('d_분포'!$B$2:$B$57,RANDBETWEEN(1,56))</f>
        <v/>
      </c>
      <c r="O2070">
        <f>BETAINV(RAND(),5,5)</f>
        <v/>
      </c>
      <c r="P2070">
        <f>'d_고정'!$B$1*'6_기대효과'!$H$7*('d_시나리오'!$I$7/'d_고정'!$B$2)*B2070</f>
        <v/>
      </c>
      <c r="Q2070">
        <f>P2070*C2070</f>
        <v/>
      </c>
      <c r="R2070">
        <f>P2070*E2070</f>
        <v/>
      </c>
      <c r="S2070">
        <f>R2070*G2070</f>
        <v/>
      </c>
      <c r="T2070">
        <f>Q2070+S2070</f>
        <v/>
      </c>
      <c r="U2070">
        <f>(Q2070*D2070+S2070*I2070)*(1-O2070)</f>
        <v/>
      </c>
      <c r="V2070">
        <f>(R2070*K2070*N2070+'d_고정'!$B$3*('6_기대효과'!$H$7/8)*N2070*'d_고정'!$B$10*M2070*('6_기대효과'!$K$7/'d_고정'!$B$9))*(1-O2070)</f>
        <v/>
      </c>
      <c r="W2070">
        <f>(S2070*I2070+R2070*MAX(K2070-'d_고정'!$B$10*M2070*('6_기대효과'!$K$7/'d_고정'!$B$9),0)*N2070)*(1-O2070)</f>
        <v/>
      </c>
      <c r="X2070">
        <f>U2070+V2070</f>
        <v/>
      </c>
      <c r="Y2070">
        <f>U2070/('d_고정'!$B$5*'6_기대효과'!$H$7/8)/'d_고정'!$B$6</f>
        <v/>
      </c>
      <c r="Z2070">
        <f>U2070/('d_고정'!$B$8*'6_기대효과'!$H$7/8)</f>
        <v/>
      </c>
    </row>
    <row r="2071">
      <c r="A2071">
        <f>RAND()</f>
        <v/>
      </c>
      <c r="B2071">
        <f>IF('d_시나리오'!$J$2='d_시나리오'!$H$2,'d_시나리오'!$I$2,IF(A2071&lt;('d_시나리오'!$I$2-'d_시나리오'!$H$2)/('d_시나리오'!$J$2-'d_시나리오'!$H$2),'d_시나리오'!$H$2+SQRT(A2071*('d_시나리오'!$J$2-'d_시나리오'!$H$2)*('d_시나리오'!$I$2-'d_시나리오'!$H$2)),'d_시나리오'!$J$2-SQRT((1-A2071)*('d_시나리오'!$J$2-'d_시나리오'!$H$2)*('d_시나리오'!$J$2-'d_시나리오'!$I$2))))</f>
        <v/>
      </c>
      <c r="C2071">
        <f>BETAINV(RAND(),2,6)</f>
        <v/>
      </c>
      <c r="D2071">
        <f>INDEX('d_분포'!$A$2:$A$28,RANDBETWEEN(1,27))</f>
        <v/>
      </c>
      <c r="E2071">
        <f>INDEX('d_분포'!$C$2:$C$5,RANDBETWEEN(1,4))*(0.9+0.2*RAND())</f>
        <v/>
      </c>
      <c r="F2071">
        <f>RAND()</f>
        <v/>
      </c>
      <c r="G2071">
        <f>IF('d_시나리오'!$J$3='d_시나리오'!$H$3,'d_시나리오'!$I$3,IF(F2071&lt;('d_시나리오'!$I$3-'d_시나리오'!$H$3)/('d_시나리오'!$J$3-'d_시나리오'!$H$3),'d_시나리오'!$H$3+SQRT(F2071*('d_시나리오'!$J$3-'d_시나리오'!$H$3)*('d_시나리오'!$I$3-'d_시나리오'!$H$3)),'d_시나리오'!$J$3-SQRT((1-F2071)*('d_시나리오'!$J$3-'d_시나리오'!$H$3)*('d_시나리오'!$J$3-'d_시나리오'!$I$3))))</f>
        <v/>
      </c>
      <c r="H2071">
        <f>RAND()</f>
        <v/>
      </c>
      <c r="I2071">
        <f>IF('d_시나리오'!$J$4='d_시나리오'!$H$4,'d_시나리오'!$I$4,IF(H2071&lt;('d_시나리오'!$I$4-'d_시나리오'!$H$4)/('d_시나리오'!$J$4-'d_시나리오'!$H$4),'d_시나리오'!$H$4+SQRT(H2071*('d_시나리오'!$J$4-'d_시나리오'!$H$4)*('d_시나리오'!$I$4-'d_시나리오'!$H$4)),'d_시나리오'!$J$4-SQRT((1-H2071)*('d_시나리오'!$J$4-'d_시나리오'!$H$4)*('d_시나리오'!$J$4-'d_시나리오'!$I$4))))</f>
        <v/>
      </c>
      <c r="J2071">
        <f>RAND()</f>
        <v/>
      </c>
      <c r="K2071">
        <f>IF('d_시나리오'!$J$5='d_시나리오'!$H$5,'d_시나리오'!$I$5,IF(J2071&lt;('d_시나리오'!$I$5-'d_시나리오'!$H$5)/('d_시나리오'!$J$5-'d_시나리오'!$H$5),'d_시나리오'!$H$5+SQRT(J2071*('d_시나리오'!$J$5-'d_시나리오'!$H$5)*('d_시나리오'!$I$5-'d_시나리오'!$H$5)),'d_시나리오'!$J$5-SQRT((1-J2071)*('d_시나리오'!$J$5-'d_시나리오'!$H$5)*('d_시나리오'!$J$5-'d_시나리오'!$I$5))))</f>
        <v/>
      </c>
      <c r="L2071">
        <f>RAND()</f>
        <v/>
      </c>
      <c r="M2071">
        <f>IF('d_시나리오'!$J$6='d_시나리오'!$H$6,'d_시나리오'!$I$6,IF(L2071&lt;('d_시나리오'!$I$6-'d_시나리오'!$H$6)/('d_시나리오'!$J$6-'d_시나리오'!$H$6),'d_시나리오'!$H$6+SQRT(L2071*('d_시나리오'!$J$6-'d_시나리오'!$H$6)*('d_시나리오'!$I$6-'d_시나리오'!$H$6)),'d_시나리오'!$J$6-SQRT((1-L2071)*('d_시나리오'!$J$6-'d_시나리오'!$H$6)*('d_시나리오'!$J$6-'d_시나리오'!$I$6))))</f>
        <v/>
      </c>
      <c r="N2071">
        <f>INDEX('d_분포'!$B$2:$B$57,RANDBETWEEN(1,56))</f>
        <v/>
      </c>
      <c r="O2071">
        <f>BETAINV(RAND(),5,5)</f>
        <v/>
      </c>
      <c r="P2071">
        <f>'d_고정'!$B$1*'6_기대효과'!$H$7*('d_시나리오'!$I$7/'d_고정'!$B$2)*B2071</f>
        <v/>
      </c>
      <c r="Q2071">
        <f>P2071*C2071</f>
        <v/>
      </c>
      <c r="R2071">
        <f>P2071*E2071</f>
        <v/>
      </c>
      <c r="S2071">
        <f>R2071*G2071</f>
        <v/>
      </c>
      <c r="T2071">
        <f>Q2071+S2071</f>
        <v/>
      </c>
      <c r="U2071">
        <f>(Q2071*D2071+S2071*I2071)*(1-O2071)</f>
        <v/>
      </c>
      <c r="V2071">
        <f>(R2071*K2071*N2071+'d_고정'!$B$3*('6_기대효과'!$H$7/8)*N2071*'d_고정'!$B$10*M2071*('6_기대효과'!$K$7/'d_고정'!$B$9))*(1-O2071)</f>
        <v/>
      </c>
      <c r="W2071">
        <f>(S2071*I2071+R2071*MAX(K2071-'d_고정'!$B$10*M2071*('6_기대효과'!$K$7/'d_고정'!$B$9),0)*N2071)*(1-O2071)</f>
        <v/>
      </c>
      <c r="X2071">
        <f>U2071+V2071</f>
        <v/>
      </c>
      <c r="Y2071">
        <f>U2071/('d_고정'!$B$5*'6_기대효과'!$H$7/8)/'d_고정'!$B$6</f>
        <v/>
      </c>
      <c r="Z2071">
        <f>U2071/('d_고정'!$B$8*'6_기대효과'!$H$7/8)</f>
        <v/>
      </c>
    </row>
    <row r="2072">
      <c r="A2072">
        <f>RAND()</f>
        <v/>
      </c>
      <c r="B2072">
        <f>IF('d_시나리오'!$J$2='d_시나리오'!$H$2,'d_시나리오'!$I$2,IF(A2072&lt;('d_시나리오'!$I$2-'d_시나리오'!$H$2)/('d_시나리오'!$J$2-'d_시나리오'!$H$2),'d_시나리오'!$H$2+SQRT(A2072*('d_시나리오'!$J$2-'d_시나리오'!$H$2)*('d_시나리오'!$I$2-'d_시나리오'!$H$2)),'d_시나리오'!$J$2-SQRT((1-A2072)*('d_시나리오'!$J$2-'d_시나리오'!$H$2)*('d_시나리오'!$J$2-'d_시나리오'!$I$2))))</f>
        <v/>
      </c>
      <c r="C2072">
        <f>BETAINV(RAND(),2,6)</f>
        <v/>
      </c>
      <c r="D2072">
        <f>INDEX('d_분포'!$A$2:$A$28,RANDBETWEEN(1,27))</f>
        <v/>
      </c>
      <c r="E2072">
        <f>INDEX('d_분포'!$C$2:$C$5,RANDBETWEEN(1,4))*(0.9+0.2*RAND())</f>
        <v/>
      </c>
      <c r="F2072">
        <f>RAND()</f>
        <v/>
      </c>
      <c r="G2072">
        <f>IF('d_시나리오'!$J$3='d_시나리오'!$H$3,'d_시나리오'!$I$3,IF(F2072&lt;('d_시나리오'!$I$3-'d_시나리오'!$H$3)/('d_시나리오'!$J$3-'d_시나리오'!$H$3),'d_시나리오'!$H$3+SQRT(F2072*('d_시나리오'!$J$3-'d_시나리오'!$H$3)*('d_시나리오'!$I$3-'d_시나리오'!$H$3)),'d_시나리오'!$J$3-SQRT((1-F2072)*('d_시나리오'!$J$3-'d_시나리오'!$H$3)*('d_시나리오'!$J$3-'d_시나리오'!$I$3))))</f>
        <v/>
      </c>
      <c r="H2072">
        <f>RAND()</f>
        <v/>
      </c>
      <c r="I2072">
        <f>IF('d_시나리오'!$J$4='d_시나리오'!$H$4,'d_시나리오'!$I$4,IF(H2072&lt;('d_시나리오'!$I$4-'d_시나리오'!$H$4)/('d_시나리오'!$J$4-'d_시나리오'!$H$4),'d_시나리오'!$H$4+SQRT(H2072*('d_시나리오'!$J$4-'d_시나리오'!$H$4)*('d_시나리오'!$I$4-'d_시나리오'!$H$4)),'d_시나리오'!$J$4-SQRT((1-H2072)*('d_시나리오'!$J$4-'d_시나리오'!$H$4)*('d_시나리오'!$J$4-'d_시나리오'!$I$4))))</f>
        <v/>
      </c>
      <c r="J2072">
        <f>RAND()</f>
        <v/>
      </c>
      <c r="K2072">
        <f>IF('d_시나리오'!$J$5='d_시나리오'!$H$5,'d_시나리오'!$I$5,IF(J2072&lt;('d_시나리오'!$I$5-'d_시나리오'!$H$5)/('d_시나리오'!$J$5-'d_시나리오'!$H$5),'d_시나리오'!$H$5+SQRT(J2072*('d_시나리오'!$J$5-'d_시나리오'!$H$5)*('d_시나리오'!$I$5-'d_시나리오'!$H$5)),'d_시나리오'!$J$5-SQRT((1-J2072)*('d_시나리오'!$J$5-'d_시나리오'!$H$5)*('d_시나리오'!$J$5-'d_시나리오'!$I$5))))</f>
        <v/>
      </c>
      <c r="L2072">
        <f>RAND()</f>
        <v/>
      </c>
      <c r="M2072">
        <f>IF('d_시나리오'!$J$6='d_시나리오'!$H$6,'d_시나리오'!$I$6,IF(L2072&lt;('d_시나리오'!$I$6-'d_시나리오'!$H$6)/('d_시나리오'!$J$6-'d_시나리오'!$H$6),'d_시나리오'!$H$6+SQRT(L2072*('d_시나리오'!$J$6-'d_시나리오'!$H$6)*('d_시나리오'!$I$6-'d_시나리오'!$H$6)),'d_시나리오'!$J$6-SQRT((1-L2072)*('d_시나리오'!$J$6-'d_시나리오'!$H$6)*('d_시나리오'!$J$6-'d_시나리오'!$I$6))))</f>
        <v/>
      </c>
      <c r="N2072">
        <f>INDEX('d_분포'!$B$2:$B$57,RANDBETWEEN(1,56))</f>
        <v/>
      </c>
      <c r="O2072">
        <f>BETAINV(RAND(),5,5)</f>
        <v/>
      </c>
      <c r="P2072">
        <f>'d_고정'!$B$1*'6_기대효과'!$H$7*('d_시나리오'!$I$7/'d_고정'!$B$2)*B2072</f>
        <v/>
      </c>
      <c r="Q2072">
        <f>P2072*C2072</f>
        <v/>
      </c>
      <c r="R2072">
        <f>P2072*E2072</f>
        <v/>
      </c>
      <c r="S2072">
        <f>R2072*G2072</f>
        <v/>
      </c>
      <c r="T2072">
        <f>Q2072+S2072</f>
        <v/>
      </c>
      <c r="U2072">
        <f>(Q2072*D2072+S2072*I2072)*(1-O2072)</f>
        <v/>
      </c>
      <c r="V2072">
        <f>(R2072*K2072*N2072+'d_고정'!$B$3*('6_기대효과'!$H$7/8)*N2072*'d_고정'!$B$10*M2072*('6_기대효과'!$K$7/'d_고정'!$B$9))*(1-O2072)</f>
        <v/>
      </c>
      <c r="W2072">
        <f>(S2072*I2072+R2072*MAX(K2072-'d_고정'!$B$10*M2072*('6_기대효과'!$K$7/'d_고정'!$B$9),0)*N2072)*(1-O2072)</f>
        <v/>
      </c>
      <c r="X2072">
        <f>U2072+V2072</f>
        <v/>
      </c>
      <c r="Y2072">
        <f>U2072/('d_고정'!$B$5*'6_기대효과'!$H$7/8)/'d_고정'!$B$6</f>
        <v/>
      </c>
      <c r="Z2072">
        <f>U2072/('d_고정'!$B$8*'6_기대효과'!$H$7/8)</f>
        <v/>
      </c>
    </row>
    <row r="2073">
      <c r="A2073">
        <f>RAND()</f>
        <v/>
      </c>
      <c r="B2073">
        <f>IF('d_시나리오'!$J$2='d_시나리오'!$H$2,'d_시나리오'!$I$2,IF(A2073&lt;('d_시나리오'!$I$2-'d_시나리오'!$H$2)/('d_시나리오'!$J$2-'d_시나리오'!$H$2),'d_시나리오'!$H$2+SQRT(A2073*('d_시나리오'!$J$2-'d_시나리오'!$H$2)*('d_시나리오'!$I$2-'d_시나리오'!$H$2)),'d_시나리오'!$J$2-SQRT((1-A2073)*('d_시나리오'!$J$2-'d_시나리오'!$H$2)*('d_시나리오'!$J$2-'d_시나리오'!$I$2))))</f>
        <v/>
      </c>
      <c r="C2073">
        <f>BETAINV(RAND(),2,6)</f>
        <v/>
      </c>
      <c r="D2073">
        <f>INDEX('d_분포'!$A$2:$A$28,RANDBETWEEN(1,27))</f>
        <v/>
      </c>
      <c r="E2073">
        <f>INDEX('d_분포'!$C$2:$C$5,RANDBETWEEN(1,4))*(0.9+0.2*RAND())</f>
        <v/>
      </c>
      <c r="F2073">
        <f>RAND()</f>
        <v/>
      </c>
      <c r="G2073">
        <f>IF('d_시나리오'!$J$3='d_시나리오'!$H$3,'d_시나리오'!$I$3,IF(F2073&lt;('d_시나리오'!$I$3-'d_시나리오'!$H$3)/('d_시나리오'!$J$3-'d_시나리오'!$H$3),'d_시나리오'!$H$3+SQRT(F2073*('d_시나리오'!$J$3-'d_시나리오'!$H$3)*('d_시나리오'!$I$3-'d_시나리오'!$H$3)),'d_시나리오'!$J$3-SQRT((1-F2073)*('d_시나리오'!$J$3-'d_시나리오'!$H$3)*('d_시나리오'!$J$3-'d_시나리오'!$I$3))))</f>
        <v/>
      </c>
      <c r="H2073">
        <f>RAND()</f>
        <v/>
      </c>
      <c r="I2073">
        <f>IF('d_시나리오'!$J$4='d_시나리오'!$H$4,'d_시나리오'!$I$4,IF(H2073&lt;('d_시나리오'!$I$4-'d_시나리오'!$H$4)/('d_시나리오'!$J$4-'d_시나리오'!$H$4),'d_시나리오'!$H$4+SQRT(H2073*('d_시나리오'!$J$4-'d_시나리오'!$H$4)*('d_시나리오'!$I$4-'d_시나리오'!$H$4)),'d_시나리오'!$J$4-SQRT((1-H2073)*('d_시나리오'!$J$4-'d_시나리오'!$H$4)*('d_시나리오'!$J$4-'d_시나리오'!$I$4))))</f>
        <v/>
      </c>
      <c r="J2073">
        <f>RAND()</f>
        <v/>
      </c>
      <c r="K2073">
        <f>IF('d_시나리오'!$J$5='d_시나리오'!$H$5,'d_시나리오'!$I$5,IF(J2073&lt;('d_시나리오'!$I$5-'d_시나리오'!$H$5)/('d_시나리오'!$J$5-'d_시나리오'!$H$5),'d_시나리오'!$H$5+SQRT(J2073*('d_시나리오'!$J$5-'d_시나리오'!$H$5)*('d_시나리오'!$I$5-'d_시나리오'!$H$5)),'d_시나리오'!$J$5-SQRT((1-J2073)*('d_시나리오'!$J$5-'d_시나리오'!$H$5)*('d_시나리오'!$J$5-'d_시나리오'!$I$5))))</f>
        <v/>
      </c>
      <c r="L2073">
        <f>RAND()</f>
        <v/>
      </c>
      <c r="M2073">
        <f>IF('d_시나리오'!$J$6='d_시나리오'!$H$6,'d_시나리오'!$I$6,IF(L2073&lt;('d_시나리오'!$I$6-'d_시나리오'!$H$6)/('d_시나리오'!$J$6-'d_시나리오'!$H$6),'d_시나리오'!$H$6+SQRT(L2073*('d_시나리오'!$J$6-'d_시나리오'!$H$6)*('d_시나리오'!$I$6-'d_시나리오'!$H$6)),'d_시나리오'!$J$6-SQRT((1-L2073)*('d_시나리오'!$J$6-'d_시나리오'!$H$6)*('d_시나리오'!$J$6-'d_시나리오'!$I$6))))</f>
        <v/>
      </c>
      <c r="N2073">
        <f>INDEX('d_분포'!$B$2:$B$57,RANDBETWEEN(1,56))</f>
        <v/>
      </c>
      <c r="O2073">
        <f>BETAINV(RAND(),5,5)</f>
        <v/>
      </c>
      <c r="P2073">
        <f>'d_고정'!$B$1*'6_기대효과'!$H$7*('d_시나리오'!$I$7/'d_고정'!$B$2)*B2073</f>
        <v/>
      </c>
      <c r="Q2073">
        <f>P2073*C2073</f>
        <v/>
      </c>
      <c r="R2073">
        <f>P2073*E2073</f>
        <v/>
      </c>
      <c r="S2073">
        <f>R2073*G2073</f>
        <v/>
      </c>
      <c r="T2073">
        <f>Q2073+S2073</f>
        <v/>
      </c>
      <c r="U2073">
        <f>(Q2073*D2073+S2073*I2073)*(1-O2073)</f>
        <v/>
      </c>
      <c r="V2073">
        <f>(R2073*K2073*N2073+'d_고정'!$B$3*('6_기대효과'!$H$7/8)*N2073*'d_고정'!$B$10*M2073*('6_기대효과'!$K$7/'d_고정'!$B$9))*(1-O2073)</f>
        <v/>
      </c>
      <c r="W2073">
        <f>(S2073*I2073+R2073*MAX(K2073-'d_고정'!$B$10*M2073*('6_기대효과'!$K$7/'d_고정'!$B$9),0)*N2073)*(1-O2073)</f>
        <v/>
      </c>
      <c r="X2073">
        <f>U2073+V2073</f>
        <v/>
      </c>
      <c r="Y2073">
        <f>U2073/('d_고정'!$B$5*'6_기대효과'!$H$7/8)/'d_고정'!$B$6</f>
        <v/>
      </c>
      <c r="Z2073">
        <f>U2073/('d_고정'!$B$8*'6_기대효과'!$H$7/8)</f>
        <v/>
      </c>
    </row>
    <row r="2074">
      <c r="A2074">
        <f>RAND()</f>
        <v/>
      </c>
      <c r="B2074">
        <f>IF('d_시나리오'!$J$2='d_시나리오'!$H$2,'d_시나리오'!$I$2,IF(A2074&lt;('d_시나리오'!$I$2-'d_시나리오'!$H$2)/('d_시나리오'!$J$2-'d_시나리오'!$H$2),'d_시나리오'!$H$2+SQRT(A2074*('d_시나리오'!$J$2-'d_시나리오'!$H$2)*('d_시나리오'!$I$2-'d_시나리오'!$H$2)),'d_시나리오'!$J$2-SQRT((1-A2074)*('d_시나리오'!$J$2-'d_시나리오'!$H$2)*('d_시나리오'!$J$2-'d_시나리오'!$I$2))))</f>
        <v/>
      </c>
      <c r="C2074">
        <f>BETAINV(RAND(),2,6)</f>
        <v/>
      </c>
      <c r="D2074">
        <f>INDEX('d_분포'!$A$2:$A$28,RANDBETWEEN(1,27))</f>
        <v/>
      </c>
      <c r="E2074">
        <f>INDEX('d_분포'!$C$2:$C$5,RANDBETWEEN(1,4))*(0.9+0.2*RAND())</f>
        <v/>
      </c>
      <c r="F2074">
        <f>RAND()</f>
        <v/>
      </c>
      <c r="G2074">
        <f>IF('d_시나리오'!$J$3='d_시나리오'!$H$3,'d_시나리오'!$I$3,IF(F2074&lt;('d_시나리오'!$I$3-'d_시나리오'!$H$3)/('d_시나리오'!$J$3-'d_시나리오'!$H$3),'d_시나리오'!$H$3+SQRT(F2074*('d_시나리오'!$J$3-'d_시나리오'!$H$3)*('d_시나리오'!$I$3-'d_시나리오'!$H$3)),'d_시나리오'!$J$3-SQRT((1-F2074)*('d_시나리오'!$J$3-'d_시나리오'!$H$3)*('d_시나리오'!$J$3-'d_시나리오'!$I$3))))</f>
        <v/>
      </c>
      <c r="H2074">
        <f>RAND()</f>
        <v/>
      </c>
      <c r="I2074">
        <f>IF('d_시나리오'!$J$4='d_시나리오'!$H$4,'d_시나리오'!$I$4,IF(H2074&lt;('d_시나리오'!$I$4-'d_시나리오'!$H$4)/('d_시나리오'!$J$4-'d_시나리오'!$H$4),'d_시나리오'!$H$4+SQRT(H2074*('d_시나리오'!$J$4-'d_시나리오'!$H$4)*('d_시나리오'!$I$4-'d_시나리오'!$H$4)),'d_시나리오'!$J$4-SQRT((1-H2074)*('d_시나리오'!$J$4-'d_시나리오'!$H$4)*('d_시나리오'!$J$4-'d_시나리오'!$I$4))))</f>
        <v/>
      </c>
      <c r="J2074">
        <f>RAND()</f>
        <v/>
      </c>
      <c r="K2074">
        <f>IF('d_시나리오'!$J$5='d_시나리오'!$H$5,'d_시나리오'!$I$5,IF(J2074&lt;('d_시나리오'!$I$5-'d_시나리오'!$H$5)/('d_시나리오'!$J$5-'d_시나리오'!$H$5),'d_시나리오'!$H$5+SQRT(J2074*('d_시나리오'!$J$5-'d_시나리오'!$H$5)*('d_시나리오'!$I$5-'d_시나리오'!$H$5)),'d_시나리오'!$J$5-SQRT((1-J2074)*('d_시나리오'!$J$5-'d_시나리오'!$H$5)*('d_시나리오'!$J$5-'d_시나리오'!$I$5))))</f>
        <v/>
      </c>
      <c r="L2074">
        <f>RAND()</f>
        <v/>
      </c>
      <c r="M2074">
        <f>IF('d_시나리오'!$J$6='d_시나리오'!$H$6,'d_시나리오'!$I$6,IF(L2074&lt;('d_시나리오'!$I$6-'d_시나리오'!$H$6)/('d_시나리오'!$J$6-'d_시나리오'!$H$6),'d_시나리오'!$H$6+SQRT(L2074*('d_시나리오'!$J$6-'d_시나리오'!$H$6)*('d_시나리오'!$I$6-'d_시나리오'!$H$6)),'d_시나리오'!$J$6-SQRT((1-L2074)*('d_시나리오'!$J$6-'d_시나리오'!$H$6)*('d_시나리오'!$J$6-'d_시나리오'!$I$6))))</f>
        <v/>
      </c>
      <c r="N2074">
        <f>INDEX('d_분포'!$B$2:$B$57,RANDBETWEEN(1,56))</f>
        <v/>
      </c>
      <c r="O2074">
        <f>BETAINV(RAND(),5,5)</f>
        <v/>
      </c>
      <c r="P2074">
        <f>'d_고정'!$B$1*'6_기대효과'!$H$7*('d_시나리오'!$I$7/'d_고정'!$B$2)*B2074</f>
        <v/>
      </c>
      <c r="Q2074">
        <f>P2074*C2074</f>
        <v/>
      </c>
      <c r="R2074">
        <f>P2074*E2074</f>
        <v/>
      </c>
      <c r="S2074">
        <f>R2074*G2074</f>
        <v/>
      </c>
      <c r="T2074">
        <f>Q2074+S2074</f>
        <v/>
      </c>
      <c r="U2074">
        <f>(Q2074*D2074+S2074*I2074)*(1-O2074)</f>
        <v/>
      </c>
      <c r="V2074">
        <f>(R2074*K2074*N2074+'d_고정'!$B$3*('6_기대효과'!$H$7/8)*N2074*'d_고정'!$B$10*M2074*('6_기대효과'!$K$7/'d_고정'!$B$9))*(1-O2074)</f>
        <v/>
      </c>
      <c r="W2074">
        <f>(S2074*I2074+R2074*MAX(K2074-'d_고정'!$B$10*M2074*('6_기대효과'!$K$7/'d_고정'!$B$9),0)*N2074)*(1-O2074)</f>
        <v/>
      </c>
      <c r="X2074">
        <f>U2074+V2074</f>
        <v/>
      </c>
      <c r="Y2074">
        <f>U2074/('d_고정'!$B$5*'6_기대효과'!$H$7/8)/'d_고정'!$B$6</f>
        <v/>
      </c>
      <c r="Z2074">
        <f>U2074/('d_고정'!$B$8*'6_기대효과'!$H$7/8)</f>
        <v/>
      </c>
    </row>
    <row r="2075">
      <c r="A2075">
        <f>RAND()</f>
        <v/>
      </c>
      <c r="B2075">
        <f>IF('d_시나리오'!$J$2='d_시나리오'!$H$2,'d_시나리오'!$I$2,IF(A2075&lt;('d_시나리오'!$I$2-'d_시나리오'!$H$2)/('d_시나리오'!$J$2-'d_시나리오'!$H$2),'d_시나리오'!$H$2+SQRT(A2075*('d_시나리오'!$J$2-'d_시나리오'!$H$2)*('d_시나리오'!$I$2-'d_시나리오'!$H$2)),'d_시나리오'!$J$2-SQRT((1-A2075)*('d_시나리오'!$J$2-'d_시나리오'!$H$2)*('d_시나리오'!$J$2-'d_시나리오'!$I$2))))</f>
        <v/>
      </c>
      <c r="C2075">
        <f>BETAINV(RAND(),2,6)</f>
        <v/>
      </c>
      <c r="D2075">
        <f>INDEX('d_분포'!$A$2:$A$28,RANDBETWEEN(1,27))</f>
        <v/>
      </c>
      <c r="E2075">
        <f>INDEX('d_분포'!$C$2:$C$5,RANDBETWEEN(1,4))*(0.9+0.2*RAND())</f>
        <v/>
      </c>
      <c r="F2075">
        <f>RAND()</f>
        <v/>
      </c>
      <c r="G2075">
        <f>IF('d_시나리오'!$J$3='d_시나리오'!$H$3,'d_시나리오'!$I$3,IF(F2075&lt;('d_시나리오'!$I$3-'d_시나리오'!$H$3)/('d_시나리오'!$J$3-'d_시나리오'!$H$3),'d_시나리오'!$H$3+SQRT(F2075*('d_시나리오'!$J$3-'d_시나리오'!$H$3)*('d_시나리오'!$I$3-'d_시나리오'!$H$3)),'d_시나리오'!$J$3-SQRT((1-F2075)*('d_시나리오'!$J$3-'d_시나리오'!$H$3)*('d_시나리오'!$J$3-'d_시나리오'!$I$3))))</f>
        <v/>
      </c>
      <c r="H2075">
        <f>RAND()</f>
        <v/>
      </c>
      <c r="I2075">
        <f>IF('d_시나리오'!$J$4='d_시나리오'!$H$4,'d_시나리오'!$I$4,IF(H2075&lt;('d_시나리오'!$I$4-'d_시나리오'!$H$4)/('d_시나리오'!$J$4-'d_시나리오'!$H$4),'d_시나리오'!$H$4+SQRT(H2075*('d_시나리오'!$J$4-'d_시나리오'!$H$4)*('d_시나리오'!$I$4-'d_시나리오'!$H$4)),'d_시나리오'!$J$4-SQRT((1-H2075)*('d_시나리오'!$J$4-'d_시나리오'!$H$4)*('d_시나리오'!$J$4-'d_시나리오'!$I$4))))</f>
        <v/>
      </c>
      <c r="J2075">
        <f>RAND()</f>
        <v/>
      </c>
      <c r="K2075">
        <f>IF('d_시나리오'!$J$5='d_시나리오'!$H$5,'d_시나리오'!$I$5,IF(J2075&lt;('d_시나리오'!$I$5-'d_시나리오'!$H$5)/('d_시나리오'!$J$5-'d_시나리오'!$H$5),'d_시나리오'!$H$5+SQRT(J2075*('d_시나리오'!$J$5-'d_시나리오'!$H$5)*('d_시나리오'!$I$5-'d_시나리오'!$H$5)),'d_시나리오'!$J$5-SQRT((1-J2075)*('d_시나리오'!$J$5-'d_시나리오'!$H$5)*('d_시나리오'!$J$5-'d_시나리오'!$I$5))))</f>
        <v/>
      </c>
      <c r="L2075">
        <f>RAND()</f>
        <v/>
      </c>
      <c r="M2075">
        <f>IF('d_시나리오'!$J$6='d_시나리오'!$H$6,'d_시나리오'!$I$6,IF(L2075&lt;('d_시나리오'!$I$6-'d_시나리오'!$H$6)/('d_시나리오'!$J$6-'d_시나리오'!$H$6),'d_시나리오'!$H$6+SQRT(L2075*('d_시나리오'!$J$6-'d_시나리오'!$H$6)*('d_시나리오'!$I$6-'d_시나리오'!$H$6)),'d_시나리오'!$J$6-SQRT((1-L2075)*('d_시나리오'!$J$6-'d_시나리오'!$H$6)*('d_시나리오'!$J$6-'d_시나리오'!$I$6))))</f>
        <v/>
      </c>
      <c r="N2075">
        <f>INDEX('d_분포'!$B$2:$B$57,RANDBETWEEN(1,56))</f>
        <v/>
      </c>
      <c r="O2075">
        <f>BETAINV(RAND(),5,5)</f>
        <v/>
      </c>
      <c r="P2075">
        <f>'d_고정'!$B$1*'6_기대효과'!$H$7*('d_시나리오'!$I$7/'d_고정'!$B$2)*B2075</f>
        <v/>
      </c>
      <c r="Q2075">
        <f>P2075*C2075</f>
        <v/>
      </c>
      <c r="R2075">
        <f>P2075*E2075</f>
        <v/>
      </c>
      <c r="S2075">
        <f>R2075*G2075</f>
        <v/>
      </c>
      <c r="T2075">
        <f>Q2075+S2075</f>
        <v/>
      </c>
      <c r="U2075">
        <f>(Q2075*D2075+S2075*I2075)*(1-O2075)</f>
        <v/>
      </c>
      <c r="V2075">
        <f>(R2075*K2075*N2075+'d_고정'!$B$3*('6_기대효과'!$H$7/8)*N2075*'d_고정'!$B$10*M2075*('6_기대효과'!$K$7/'d_고정'!$B$9))*(1-O2075)</f>
        <v/>
      </c>
      <c r="W2075">
        <f>(S2075*I2075+R2075*MAX(K2075-'d_고정'!$B$10*M2075*('6_기대효과'!$K$7/'d_고정'!$B$9),0)*N2075)*(1-O2075)</f>
        <v/>
      </c>
      <c r="X2075">
        <f>U2075+V2075</f>
        <v/>
      </c>
      <c r="Y2075">
        <f>U2075/('d_고정'!$B$5*'6_기대효과'!$H$7/8)/'d_고정'!$B$6</f>
        <v/>
      </c>
      <c r="Z2075">
        <f>U2075/('d_고정'!$B$8*'6_기대효과'!$H$7/8)</f>
        <v/>
      </c>
    </row>
    <row r="2076">
      <c r="A2076">
        <f>RAND()</f>
        <v/>
      </c>
      <c r="B2076">
        <f>IF('d_시나리오'!$J$2='d_시나리오'!$H$2,'d_시나리오'!$I$2,IF(A2076&lt;('d_시나리오'!$I$2-'d_시나리오'!$H$2)/('d_시나리오'!$J$2-'d_시나리오'!$H$2),'d_시나리오'!$H$2+SQRT(A2076*('d_시나리오'!$J$2-'d_시나리오'!$H$2)*('d_시나리오'!$I$2-'d_시나리오'!$H$2)),'d_시나리오'!$J$2-SQRT((1-A2076)*('d_시나리오'!$J$2-'d_시나리오'!$H$2)*('d_시나리오'!$J$2-'d_시나리오'!$I$2))))</f>
        <v/>
      </c>
      <c r="C2076">
        <f>BETAINV(RAND(),2,6)</f>
        <v/>
      </c>
      <c r="D2076">
        <f>INDEX('d_분포'!$A$2:$A$28,RANDBETWEEN(1,27))</f>
        <v/>
      </c>
      <c r="E2076">
        <f>INDEX('d_분포'!$C$2:$C$5,RANDBETWEEN(1,4))*(0.9+0.2*RAND())</f>
        <v/>
      </c>
      <c r="F2076">
        <f>RAND()</f>
        <v/>
      </c>
      <c r="G2076">
        <f>IF('d_시나리오'!$J$3='d_시나리오'!$H$3,'d_시나리오'!$I$3,IF(F2076&lt;('d_시나리오'!$I$3-'d_시나리오'!$H$3)/('d_시나리오'!$J$3-'d_시나리오'!$H$3),'d_시나리오'!$H$3+SQRT(F2076*('d_시나리오'!$J$3-'d_시나리오'!$H$3)*('d_시나리오'!$I$3-'d_시나리오'!$H$3)),'d_시나리오'!$J$3-SQRT((1-F2076)*('d_시나리오'!$J$3-'d_시나리오'!$H$3)*('d_시나리오'!$J$3-'d_시나리오'!$I$3))))</f>
        <v/>
      </c>
      <c r="H2076">
        <f>RAND()</f>
        <v/>
      </c>
      <c r="I2076">
        <f>IF('d_시나리오'!$J$4='d_시나리오'!$H$4,'d_시나리오'!$I$4,IF(H2076&lt;('d_시나리오'!$I$4-'d_시나리오'!$H$4)/('d_시나리오'!$J$4-'d_시나리오'!$H$4),'d_시나리오'!$H$4+SQRT(H2076*('d_시나리오'!$J$4-'d_시나리오'!$H$4)*('d_시나리오'!$I$4-'d_시나리오'!$H$4)),'d_시나리오'!$J$4-SQRT((1-H2076)*('d_시나리오'!$J$4-'d_시나리오'!$H$4)*('d_시나리오'!$J$4-'d_시나리오'!$I$4))))</f>
        <v/>
      </c>
      <c r="J2076">
        <f>RAND()</f>
        <v/>
      </c>
      <c r="K2076">
        <f>IF('d_시나리오'!$J$5='d_시나리오'!$H$5,'d_시나리오'!$I$5,IF(J2076&lt;('d_시나리오'!$I$5-'d_시나리오'!$H$5)/('d_시나리오'!$J$5-'d_시나리오'!$H$5),'d_시나리오'!$H$5+SQRT(J2076*('d_시나리오'!$J$5-'d_시나리오'!$H$5)*('d_시나리오'!$I$5-'d_시나리오'!$H$5)),'d_시나리오'!$J$5-SQRT((1-J2076)*('d_시나리오'!$J$5-'d_시나리오'!$H$5)*('d_시나리오'!$J$5-'d_시나리오'!$I$5))))</f>
        <v/>
      </c>
      <c r="L2076">
        <f>RAND()</f>
        <v/>
      </c>
      <c r="M2076">
        <f>IF('d_시나리오'!$J$6='d_시나리오'!$H$6,'d_시나리오'!$I$6,IF(L2076&lt;('d_시나리오'!$I$6-'d_시나리오'!$H$6)/('d_시나리오'!$J$6-'d_시나리오'!$H$6),'d_시나리오'!$H$6+SQRT(L2076*('d_시나리오'!$J$6-'d_시나리오'!$H$6)*('d_시나리오'!$I$6-'d_시나리오'!$H$6)),'d_시나리오'!$J$6-SQRT((1-L2076)*('d_시나리오'!$J$6-'d_시나리오'!$H$6)*('d_시나리오'!$J$6-'d_시나리오'!$I$6))))</f>
        <v/>
      </c>
      <c r="N2076">
        <f>INDEX('d_분포'!$B$2:$B$57,RANDBETWEEN(1,56))</f>
        <v/>
      </c>
      <c r="O2076">
        <f>BETAINV(RAND(),5,5)</f>
        <v/>
      </c>
      <c r="P2076">
        <f>'d_고정'!$B$1*'6_기대효과'!$H$7*('d_시나리오'!$I$7/'d_고정'!$B$2)*B2076</f>
        <v/>
      </c>
      <c r="Q2076">
        <f>P2076*C2076</f>
        <v/>
      </c>
      <c r="R2076">
        <f>P2076*E2076</f>
        <v/>
      </c>
      <c r="S2076">
        <f>R2076*G2076</f>
        <v/>
      </c>
      <c r="T2076">
        <f>Q2076+S2076</f>
        <v/>
      </c>
      <c r="U2076">
        <f>(Q2076*D2076+S2076*I2076)*(1-O2076)</f>
        <v/>
      </c>
      <c r="V2076">
        <f>(R2076*K2076*N2076+'d_고정'!$B$3*('6_기대효과'!$H$7/8)*N2076*'d_고정'!$B$10*M2076*('6_기대효과'!$K$7/'d_고정'!$B$9))*(1-O2076)</f>
        <v/>
      </c>
      <c r="W2076">
        <f>(S2076*I2076+R2076*MAX(K2076-'d_고정'!$B$10*M2076*('6_기대효과'!$K$7/'d_고정'!$B$9),0)*N2076)*(1-O2076)</f>
        <v/>
      </c>
      <c r="X2076">
        <f>U2076+V2076</f>
        <v/>
      </c>
      <c r="Y2076">
        <f>U2076/('d_고정'!$B$5*'6_기대효과'!$H$7/8)/'d_고정'!$B$6</f>
        <v/>
      </c>
      <c r="Z2076">
        <f>U2076/('d_고정'!$B$8*'6_기대효과'!$H$7/8)</f>
        <v/>
      </c>
    </row>
    <row r="2077">
      <c r="A2077">
        <f>RAND()</f>
        <v/>
      </c>
      <c r="B2077">
        <f>IF('d_시나리오'!$J$2='d_시나리오'!$H$2,'d_시나리오'!$I$2,IF(A2077&lt;('d_시나리오'!$I$2-'d_시나리오'!$H$2)/('d_시나리오'!$J$2-'d_시나리오'!$H$2),'d_시나리오'!$H$2+SQRT(A2077*('d_시나리오'!$J$2-'d_시나리오'!$H$2)*('d_시나리오'!$I$2-'d_시나리오'!$H$2)),'d_시나리오'!$J$2-SQRT((1-A2077)*('d_시나리오'!$J$2-'d_시나리오'!$H$2)*('d_시나리오'!$J$2-'d_시나리오'!$I$2))))</f>
        <v/>
      </c>
      <c r="C2077">
        <f>BETAINV(RAND(),2,6)</f>
        <v/>
      </c>
      <c r="D2077">
        <f>INDEX('d_분포'!$A$2:$A$28,RANDBETWEEN(1,27))</f>
        <v/>
      </c>
      <c r="E2077">
        <f>INDEX('d_분포'!$C$2:$C$5,RANDBETWEEN(1,4))*(0.9+0.2*RAND())</f>
        <v/>
      </c>
      <c r="F2077">
        <f>RAND()</f>
        <v/>
      </c>
      <c r="G2077">
        <f>IF('d_시나리오'!$J$3='d_시나리오'!$H$3,'d_시나리오'!$I$3,IF(F2077&lt;('d_시나리오'!$I$3-'d_시나리오'!$H$3)/('d_시나리오'!$J$3-'d_시나리오'!$H$3),'d_시나리오'!$H$3+SQRT(F2077*('d_시나리오'!$J$3-'d_시나리오'!$H$3)*('d_시나리오'!$I$3-'d_시나리오'!$H$3)),'d_시나리오'!$J$3-SQRT((1-F2077)*('d_시나리오'!$J$3-'d_시나리오'!$H$3)*('d_시나리오'!$J$3-'d_시나리오'!$I$3))))</f>
        <v/>
      </c>
      <c r="H2077">
        <f>RAND()</f>
        <v/>
      </c>
      <c r="I2077">
        <f>IF('d_시나리오'!$J$4='d_시나리오'!$H$4,'d_시나리오'!$I$4,IF(H2077&lt;('d_시나리오'!$I$4-'d_시나리오'!$H$4)/('d_시나리오'!$J$4-'d_시나리오'!$H$4),'d_시나리오'!$H$4+SQRT(H2077*('d_시나리오'!$J$4-'d_시나리오'!$H$4)*('d_시나리오'!$I$4-'d_시나리오'!$H$4)),'d_시나리오'!$J$4-SQRT((1-H2077)*('d_시나리오'!$J$4-'d_시나리오'!$H$4)*('d_시나리오'!$J$4-'d_시나리오'!$I$4))))</f>
        <v/>
      </c>
      <c r="J2077">
        <f>RAND()</f>
        <v/>
      </c>
      <c r="K2077">
        <f>IF('d_시나리오'!$J$5='d_시나리오'!$H$5,'d_시나리오'!$I$5,IF(J2077&lt;('d_시나리오'!$I$5-'d_시나리오'!$H$5)/('d_시나리오'!$J$5-'d_시나리오'!$H$5),'d_시나리오'!$H$5+SQRT(J2077*('d_시나리오'!$J$5-'d_시나리오'!$H$5)*('d_시나리오'!$I$5-'d_시나리오'!$H$5)),'d_시나리오'!$J$5-SQRT((1-J2077)*('d_시나리오'!$J$5-'d_시나리오'!$H$5)*('d_시나리오'!$J$5-'d_시나리오'!$I$5))))</f>
        <v/>
      </c>
      <c r="L2077">
        <f>RAND()</f>
        <v/>
      </c>
      <c r="M2077">
        <f>IF('d_시나리오'!$J$6='d_시나리오'!$H$6,'d_시나리오'!$I$6,IF(L2077&lt;('d_시나리오'!$I$6-'d_시나리오'!$H$6)/('d_시나리오'!$J$6-'d_시나리오'!$H$6),'d_시나리오'!$H$6+SQRT(L2077*('d_시나리오'!$J$6-'d_시나리오'!$H$6)*('d_시나리오'!$I$6-'d_시나리오'!$H$6)),'d_시나리오'!$J$6-SQRT((1-L2077)*('d_시나리오'!$J$6-'d_시나리오'!$H$6)*('d_시나리오'!$J$6-'d_시나리오'!$I$6))))</f>
        <v/>
      </c>
      <c r="N2077">
        <f>INDEX('d_분포'!$B$2:$B$57,RANDBETWEEN(1,56))</f>
        <v/>
      </c>
      <c r="O2077">
        <f>BETAINV(RAND(),5,5)</f>
        <v/>
      </c>
      <c r="P2077">
        <f>'d_고정'!$B$1*'6_기대효과'!$H$7*('d_시나리오'!$I$7/'d_고정'!$B$2)*B2077</f>
        <v/>
      </c>
      <c r="Q2077">
        <f>P2077*C2077</f>
        <v/>
      </c>
      <c r="R2077">
        <f>P2077*E2077</f>
        <v/>
      </c>
      <c r="S2077">
        <f>R2077*G2077</f>
        <v/>
      </c>
      <c r="T2077">
        <f>Q2077+S2077</f>
        <v/>
      </c>
      <c r="U2077">
        <f>(Q2077*D2077+S2077*I2077)*(1-O2077)</f>
        <v/>
      </c>
      <c r="V2077">
        <f>(R2077*K2077*N2077+'d_고정'!$B$3*('6_기대효과'!$H$7/8)*N2077*'d_고정'!$B$10*M2077*('6_기대효과'!$K$7/'d_고정'!$B$9))*(1-O2077)</f>
        <v/>
      </c>
      <c r="W2077">
        <f>(S2077*I2077+R2077*MAX(K2077-'d_고정'!$B$10*M2077*('6_기대효과'!$K$7/'d_고정'!$B$9),0)*N2077)*(1-O2077)</f>
        <v/>
      </c>
      <c r="X2077">
        <f>U2077+V2077</f>
        <v/>
      </c>
      <c r="Y2077">
        <f>U2077/('d_고정'!$B$5*'6_기대효과'!$H$7/8)/'d_고정'!$B$6</f>
        <v/>
      </c>
      <c r="Z2077">
        <f>U2077/('d_고정'!$B$8*'6_기대효과'!$H$7/8)</f>
        <v/>
      </c>
    </row>
    <row r="2078">
      <c r="A2078">
        <f>RAND()</f>
        <v/>
      </c>
      <c r="B2078">
        <f>IF('d_시나리오'!$J$2='d_시나리오'!$H$2,'d_시나리오'!$I$2,IF(A2078&lt;('d_시나리오'!$I$2-'d_시나리오'!$H$2)/('d_시나리오'!$J$2-'d_시나리오'!$H$2),'d_시나리오'!$H$2+SQRT(A2078*('d_시나리오'!$J$2-'d_시나리오'!$H$2)*('d_시나리오'!$I$2-'d_시나리오'!$H$2)),'d_시나리오'!$J$2-SQRT((1-A2078)*('d_시나리오'!$J$2-'d_시나리오'!$H$2)*('d_시나리오'!$J$2-'d_시나리오'!$I$2))))</f>
        <v/>
      </c>
      <c r="C2078">
        <f>BETAINV(RAND(),2,6)</f>
        <v/>
      </c>
      <c r="D2078">
        <f>INDEX('d_분포'!$A$2:$A$28,RANDBETWEEN(1,27))</f>
        <v/>
      </c>
      <c r="E2078">
        <f>INDEX('d_분포'!$C$2:$C$5,RANDBETWEEN(1,4))*(0.9+0.2*RAND())</f>
        <v/>
      </c>
      <c r="F2078">
        <f>RAND()</f>
        <v/>
      </c>
      <c r="G2078">
        <f>IF('d_시나리오'!$J$3='d_시나리오'!$H$3,'d_시나리오'!$I$3,IF(F2078&lt;('d_시나리오'!$I$3-'d_시나리오'!$H$3)/('d_시나리오'!$J$3-'d_시나리오'!$H$3),'d_시나리오'!$H$3+SQRT(F2078*('d_시나리오'!$J$3-'d_시나리오'!$H$3)*('d_시나리오'!$I$3-'d_시나리오'!$H$3)),'d_시나리오'!$J$3-SQRT((1-F2078)*('d_시나리오'!$J$3-'d_시나리오'!$H$3)*('d_시나리오'!$J$3-'d_시나리오'!$I$3))))</f>
        <v/>
      </c>
      <c r="H2078">
        <f>RAND()</f>
        <v/>
      </c>
      <c r="I2078">
        <f>IF('d_시나리오'!$J$4='d_시나리오'!$H$4,'d_시나리오'!$I$4,IF(H2078&lt;('d_시나리오'!$I$4-'d_시나리오'!$H$4)/('d_시나리오'!$J$4-'d_시나리오'!$H$4),'d_시나리오'!$H$4+SQRT(H2078*('d_시나리오'!$J$4-'d_시나리오'!$H$4)*('d_시나리오'!$I$4-'d_시나리오'!$H$4)),'d_시나리오'!$J$4-SQRT((1-H2078)*('d_시나리오'!$J$4-'d_시나리오'!$H$4)*('d_시나리오'!$J$4-'d_시나리오'!$I$4))))</f>
        <v/>
      </c>
      <c r="J2078">
        <f>RAND()</f>
        <v/>
      </c>
      <c r="K2078">
        <f>IF('d_시나리오'!$J$5='d_시나리오'!$H$5,'d_시나리오'!$I$5,IF(J2078&lt;('d_시나리오'!$I$5-'d_시나리오'!$H$5)/('d_시나리오'!$J$5-'d_시나리오'!$H$5),'d_시나리오'!$H$5+SQRT(J2078*('d_시나리오'!$J$5-'d_시나리오'!$H$5)*('d_시나리오'!$I$5-'d_시나리오'!$H$5)),'d_시나리오'!$J$5-SQRT((1-J2078)*('d_시나리오'!$J$5-'d_시나리오'!$H$5)*('d_시나리오'!$J$5-'d_시나리오'!$I$5))))</f>
        <v/>
      </c>
      <c r="L2078">
        <f>RAND()</f>
        <v/>
      </c>
      <c r="M2078">
        <f>IF('d_시나리오'!$J$6='d_시나리오'!$H$6,'d_시나리오'!$I$6,IF(L2078&lt;('d_시나리오'!$I$6-'d_시나리오'!$H$6)/('d_시나리오'!$J$6-'d_시나리오'!$H$6),'d_시나리오'!$H$6+SQRT(L2078*('d_시나리오'!$J$6-'d_시나리오'!$H$6)*('d_시나리오'!$I$6-'d_시나리오'!$H$6)),'d_시나리오'!$J$6-SQRT((1-L2078)*('d_시나리오'!$J$6-'d_시나리오'!$H$6)*('d_시나리오'!$J$6-'d_시나리오'!$I$6))))</f>
        <v/>
      </c>
      <c r="N2078">
        <f>INDEX('d_분포'!$B$2:$B$57,RANDBETWEEN(1,56))</f>
        <v/>
      </c>
      <c r="O2078">
        <f>BETAINV(RAND(),5,5)</f>
        <v/>
      </c>
      <c r="P2078">
        <f>'d_고정'!$B$1*'6_기대효과'!$H$7*('d_시나리오'!$I$7/'d_고정'!$B$2)*B2078</f>
        <v/>
      </c>
      <c r="Q2078">
        <f>P2078*C2078</f>
        <v/>
      </c>
      <c r="R2078">
        <f>P2078*E2078</f>
        <v/>
      </c>
      <c r="S2078">
        <f>R2078*G2078</f>
        <v/>
      </c>
      <c r="T2078">
        <f>Q2078+S2078</f>
        <v/>
      </c>
      <c r="U2078">
        <f>(Q2078*D2078+S2078*I2078)*(1-O2078)</f>
        <v/>
      </c>
      <c r="V2078">
        <f>(R2078*K2078*N2078+'d_고정'!$B$3*('6_기대효과'!$H$7/8)*N2078*'d_고정'!$B$10*M2078*('6_기대효과'!$K$7/'d_고정'!$B$9))*(1-O2078)</f>
        <v/>
      </c>
      <c r="W2078">
        <f>(S2078*I2078+R2078*MAX(K2078-'d_고정'!$B$10*M2078*('6_기대효과'!$K$7/'d_고정'!$B$9),0)*N2078)*(1-O2078)</f>
        <v/>
      </c>
      <c r="X2078">
        <f>U2078+V2078</f>
        <v/>
      </c>
      <c r="Y2078">
        <f>U2078/('d_고정'!$B$5*'6_기대효과'!$H$7/8)/'d_고정'!$B$6</f>
        <v/>
      </c>
      <c r="Z2078">
        <f>U2078/('d_고정'!$B$8*'6_기대효과'!$H$7/8)</f>
        <v/>
      </c>
    </row>
    <row r="2079">
      <c r="A2079">
        <f>RAND()</f>
        <v/>
      </c>
      <c r="B2079">
        <f>IF('d_시나리오'!$J$2='d_시나리오'!$H$2,'d_시나리오'!$I$2,IF(A2079&lt;('d_시나리오'!$I$2-'d_시나리오'!$H$2)/('d_시나리오'!$J$2-'d_시나리오'!$H$2),'d_시나리오'!$H$2+SQRT(A2079*('d_시나리오'!$J$2-'d_시나리오'!$H$2)*('d_시나리오'!$I$2-'d_시나리오'!$H$2)),'d_시나리오'!$J$2-SQRT((1-A2079)*('d_시나리오'!$J$2-'d_시나리오'!$H$2)*('d_시나리오'!$J$2-'d_시나리오'!$I$2))))</f>
        <v/>
      </c>
      <c r="C2079">
        <f>BETAINV(RAND(),2,6)</f>
        <v/>
      </c>
      <c r="D2079">
        <f>INDEX('d_분포'!$A$2:$A$28,RANDBETWEEN(1,27))</f>
        <v/>
      </c>
      <c r="E2079">
        <f>INDEX('d_분포'!$C$2:$C$5,RANDBETWEEN(1,4))*(0.9+0.2*RAND())</f>
        <v/>
      </c>
      <c r="F2079">
        <f>RAND()</f>
        <v/>
      </c>
      <c r="G2079">
        <f>IF('d_시나리오'!$J$3='d_시나리오'!$H$3,'d_시나리오'!$I$3,IF(F2079&lt;('d_시나리오'!$I$3-'d_시나리오'!$H$3)/('d_시나리오'!$J$3-'d_시나리오'!$H$3),'d_시나리오'!$H$3+SQRT(F2079*('d_시나리오'!$J$3-'d_시나리오'!$H$3)*('d_시나리오'!$I$3-'d_시나리오'!$H$3)),'d_시나리오'!$J$3-SQRT((1-F2079)*('d_시나리오'!$J$3-'d_시나리오'!$H$3)*('d_시나리오'!$J$3-'d_시나리오'!$I$3))))</f>
        <v/>
      </c>
      <c r="H2079">
        <f>RAND()</f>
        <v/>
      </c>
      <c r="I2079">
        <f>IF('d_시나리오'!$J$4='d_시나리오'!$H$4,'d_시나리오'!$I$4,IF(H2079&lt;('d_시나리오'!$I$4-'d_시나리오'!$H$4)/('d_시나리오'!$J$4-'d_시나리오'!$H$4),'d_시나리오'!$H$4+SQRT(H2079*('d_시나리오'!$J$4-'d_시나리오'!$H$4)*('d_시나리오'!$I$4-'d_시나리오'!$H$4)),'d_시나리오'!$J$4-SQRT((1-H2079)*('d_시나리오'!$J$4-'d_시나리오'!$H$4)*('d_시나리오'!$J$4-'d_시나리오'!$I$4))))</f>
        <v/>
      </c>
      <c r="J2079">
        <f>RAND()</f>
        <v/>
      </c>
      <c r="K2079">
        <f>IF('d_시나리오'!$J$5='d_시나리오'!$H$5,'d_시나리오'!$I$5,IF(J2079&lt;('d_시나리오'!$I$5-'d_시나리오'!$H$5)/('d_시나리오'!$J$5-'d_시나리오'!$H$5),'d_시나리오'!$H$5+SQRT(J2079*('d_시나리오'!$J$5-'d_시나리오'!$H$5)*('d_시나리오'!$I$5-'d_시나리오'!$H$5)),'d_시나리오'!$J$5-SQRT((1-J2079)*('d_시나리오'!$J$5-'d_시나리오'!$H$5)*('d_시나리오'!$J$5-'d_시나리오'!$I$5))))</f>
        <v/>
      </c>
      <c r="L2079">
        <f>RAND()</f>
        <v/>
      </c>
      <c r="M2079">
        <f>IF('d_시나리오'!$J$6='d_시나리오'!$H$6,'d_시나리오'!$I$6,IF(L2079&lt;('d_시나리오'!$I$6-'d_시나리오'!$H$6)/('d_시나리오'!$J$6-'d_시나리오'!$H$6),'d_시나리오'!$H$6+SQRT(L2079*('d_시나리오'!$J$6-'d_시나리오'!$H$6)*('d_시나리오'!$I$6-'d_시나리오'!$H$6)),'d_시나리오'!$J$6-SQRT((1-L2079)*('d_시나리오'!$J$6-'d_시나리오'!$H$6)*('d_시나리오'!$J$6-'d_시나리오'!$I$6))))</f>
        <v/>
      </c>
      <c r="N2079">
        <f>INDEX('d_분포'!$B$2:$B$57,RANDBETWEEN(1,56))</f>
        <v/>
      </c>
      <c r="O2079">
        <f>BETAINV(RAND(),5,5)</f>
        <v/>
      </c>
      <c r="P2079">
        <f>'d_고정'!$B$1*'6_기대효과'!$H$7*('d_시나리오'!$I$7/'d_고정'!$B$2)*B2079</f>
        <v/>
      </c>
      <c r="Q2079">
        <f>P2079*C2079</f>
        <v/>
      </c>
      <c r="R2079">
        <f>P2079*E2079</f>
        <v/>
      </c>
      <c r="S2079">
        <f>R2079*G2079</f>
        <v/>
      </c>
      <c r="T2079">
        <f>Q2079+S2079</f>
        <v/>
      </c>
      <c r="U2079">
        <f>(Q2079*D2079+S2079*I2079)*(1-O2079)</f>
        <v/>
      </c>
      <c r="V2079">
        <f>(R2079*K2079*N2079+'d_고정'!$B$3*('6_기대효과'!$H$7/8)*N2079*'d_고정'!$B$10*M2079*('6_기대효과'!$K$7/'d_고정'!$B$9))*(1-O2079)</f>
        <v/>
      </c>
      <c r="W2079">
        <f>(S2079*I2079+R2079*MAX(K2079-'d_고정'!$B$10*M2079*('6_기대효과'!$K$7/'d_고정'!$B$9),0)*N2079)*(1-O2079)</f>
        <v/>
      </c>
      <c r="X2079">
        <f>U2079+V2079</f>
        <v/>
      </c>
      <c r="Y2079">
        <f>U2079/('d_고정'!$B$5*'6_기대효과'!$H$7/8)/'d_고정'!$B$6</f>
        <v/>
      </c>
      <c r="Z2079">
        <f>U2079/('d_고정'!$B$8*'6_기대효과'!$H$7/8)</f>
        <v/>
      </c>
    </row>
    <row r="2080">
      <c r="A2080">
        <f>RAND()</f>
        <v/>
      </c>
      <c r="B2080">
        <f>IF('d_시나리오'!$J$2='d_시나리오'!$H$2,'d_시나리오'!$I$2,IF(A2080&lt;('d_시나리오'!$I$2-'d_시나리오'!$H$2)/('d_시나리오'!$J$2-'d_시나리오'!$H$2),'d_시나리오'!$H$2+SQRT(A2080*('d_시나리오'!$J$2-'d_시나리오'!$H$2)*('d_시나리오'!$I$2-'d_시나리오'!$H$2)),'d_시나리오'!$J$2-SQRT((1-A2080)*('d_시나리오'!$J$2-'d_시나리오'!$H$2)*('d_시나리오'!$J$2-'d_시나리오'!$I$2))))</f>
        <v/>
      </c>
      <c r="C2080">
        <f>BETAINV(RAND(),2,6)</f>
        <v/>
      </c>
      <c r="D2080">
        <f>INDEX('d_분포'!$A$2:$A$28,RANDBETWEEN(1,27))</f>
        <v/>
      </c>
      <c r="E2080">
        <f>INDEX('d_분포'!$C$2:$C$5,RANDBETWEEN(1,4))*(0.9+0.2*RAND())</f>
        <v/>
      </c>
      <c r="F2080">
        <f>RAND()</f>
        <v/>
      </c>
      <c r="G2080">
        <f>IF('d_시나리오'!$J$3='d_시나리오'!$H$3,'d_시나리오'!$I$3,IF(F2080&lt;('d_시나리오'!$I$3-'d_시나리오'!$H$3)/('d_시나리오'!$J$3-'d_시나리오'!$H$3),'d_시나리오'!$H$3+SQRT(F2080*('d_시나리오'!$J$3-'d_시나리오'!$H$3)*('d_시나리오'!$I$3-'d_시나리오'!$H$3)),'d_시나리오'!$J$3-SQRT((1-F2080)*('d_시나리오'!$J$3-'d_시나리오'!$H$3)*('d_시나리오'!$J$3-'d_시나리오'!$I$3))))</f>
        <v/>
      </c>
      <c r="H2080">
        <f>RAND()</f>
        <v/>
      </c>
      <c r="I2080">
        <f>IF('d_시나리오'!$J$4='d_시나리오'!$H$4,'d_시나리오'!$I$4,IF(H2080&lt;('d_시나리오'!$I$4-'d_시나리오'!$H$4)/('d_시나리오'!$J$4-'d_시나리오'!$H$4),'d_시나리오'!$H$4+SQRT(H2080*('d_시나리오'!$J$4-'d_시나리오'!$H$4)*('d_시나리오'!$I$4-'d_시나리오'!$H$4)),'d_시나리오'!$J$4-SQRT((1-H2080)*('d_시나리오'!$J$4-'d_시나리오'!$H$4)*('d_시나리오'!$J$4-'d_시나리오'!$I$4))))</f>
        <v/>
      </c>
      <c r="J2080">
        <f>RAND()</f>
        <v/>
      </c>
      <c r="K2080">
        <f>IF('d_시나리오'!$J$5='d_시나리오'!$H$5,'d_시나리오'!$I$5,IF(J2080&lt;('d_시나리오'!$I$5-'d_시나리오'!$H$5)/('d_시나리오'!$J$5-'d_시나리오'!$H$5),'d_시나리오'!$H$5+SQRT(J2080*('d_시나리오'!$J$5-'d_시나리오'!$H$5)*('d_시나리오'!$I$5-'d_시나리오'!$H$5)),'d_시나리오'!$J$5-SQRT((1-J2080)*('d_시나리오'!$J$5-'d_시나리오'!$H$5)*('d_시나리오'!$J$5-'d_시나리오'!$I$5))))</f>
        <v/>
      </c>
      <c r="L2080">
        <f>RAND()</f>
        <v/>
      </c>
      <c r="M2080">
        <f>IF('d_시나리오'!$J$6='d_시나리오'!$H$6,'d_시나리오'!$I$6,IF(L2080&lt;('d_시나리오'!$I$6-'d_시나리오'!$H$6)/('d_시나리오'!$J$6-'d_시나리오'!$H$6),'d_시나리오'!$H$6+SQRT(L2080*('d_시나리오'!$J$6-'d_시나리오'!$H$6)*('d_시나리오'!$I$6-'d_시나리오'!$H$6)),'d_시나리오'!$J$6-SQRT((1-L2080)*('d_시나리오'!$J$6-'d_시나리오'!$H$6)*('d_시나리오'!$J$6-'d_시나리오'!$I$6))))</f>
        <v/>
      </c>
      <c r="N2080">
        <f>INDEX('d_분포'!$B$2:$B$57,RANDBETWEEN(1,56))</f>
        <v/>
      </c>
      <c r="O2080">
        <f>BETAINV(RAND(),5,5)</f>
        <v/>
      </c>
      <c r="P2080">
        <f>'d_고정'!$B$1*'6_기대효과'!$H$7*('d_시나리오'!$I$7/'d_고정'!$B$2)*B2080</f>
        <v/>
      </c>
      <c r="Q2080">
        <f>P2080*C2080</f>
        <v/>
      </c>
      <c r="R2080">
        <f>P2080*E2080</f>
        <v/>
      </c>
      <c r="S2080">
        <f>R2080*G2080</f>
        <v/>
      </c>
      <c r="T2080">
        <f>Q2080+S2080</f>
        <v/>
      </c>
      <c r="U2080">
        <f>(Q2080*D2080+S2080*I2080)*(1-O2080)</f>
        <v/>
      </c>
      <c r="V2080">
        <f>(R2080*K2080*N2080+'d_고정'!$B$3*('6_기대효과'!$H$7/8)*N2080*'d_고정'!$B$10*M2080*('6_기대효과'!$K$7/'d_고정'!$B$9))*(1-O2080)</f>
        <v/>
      </c>
      <c r="W2080">
        <f>(S2080*I2080+R2080*MAX(K2080-'d_고정'!$B$10*M2080*('6_기대효과'!$K$7/'d_고정'!$B$9),0)*N2080)*(1-O2080)</f>
        <v/>
      </c>
      <c r="X2080">
        <f>U2080+V2080</f>
        <v/>
      </c>
      <c r="Y2080">
        <f>U2080/('d_고정'!$B$5*'6_기대효과'!$H$7/8)/'d_고정'!$B$6</f>
        <v/>
      </c>
      <c r="Z2080">
        <f>U2080/('d_고정'!$B$8*'6_기대효과'!$H$7/8)</f>
        <v/>
      </c>
    </row>
    <row r="2081">
      <c r="A2081">
        <f>RAND()</f>
        <v/>
      </c>
      <c r="B2081">
        <f>IF('d_시나리오'!$J$2='d_시나리오'!$H$2,'d_시나리오'!$I$2,IF(A2081&lt;('d_시나리오'!$I$2-'d_시나리오'!$H$2)/('d_시나리오'!$J$2-'d_시나리오'!$H$2),'d_시나리오'!$H$2+SQRT(A2081*('d_시나리오'!$J$2-'d_시나리오'!$H$2)*('d_시나리오'!$I$2-'d_시나리오'!$H$2)),'d_시나리오'!$J$2-SQRT((1-A2081)*('d_시나리오'!$J$2-'d_시나리오'!$H$2)*('d_시나리오'!$J$2-'d_시나리오'!$I$2))))</f>
        <v/>
      </c>
      <c r="C2081">
        <f>BETAINV(RAND(),2,6)</f>
        <v/>
      </c>
      <c r="D2081">
        <f>INDEX('d_분포'!$A$2:$A$28,RANDBETWEEN(1,27))</f>
        <v/>
      </c>
      <c r="E2081">
        <f>INDEX('d_분포'!$C$2:$C$5,RANDBETWEEN(1,4))*(0.9+0.2*RAND())</f>
        <v/>
      </c>
      <c r="F2081">
        <f>RAND()</f>
        <v/>
      </c>
      <c r="G2081">
        <f>IF('d_시나리오'!$J$3='d_시나리오'!$H$3,'d_시나리오'!$I$3,IF(F2081&lt;('d_시나리오'!$I$3-'d_시나리오'!$H$3)/('d_시나리오'!$J$3-'d_시나리오'!$H$3),'d_시나리오'!$H$3+SQRT(F2081*('d_시나리오'!$J$3-'d_시나리오'!$H$3)*('d_시나리오'!$I$3-'d_시나리오'!$H$3)),'d_시나리오'!$J$3-SQRT((1-F2081)*('d_시나리오'!$J$3-'d_시나리오'!$H$3)*('d_시나리오'!$J$3-'d_시나리오'!$I$3))))</f>
        <v/>
      </c>
      <c r="H2081">
        <f>RAND()</f>
        <v/>
      </c>
      <c r="I2081">
        <f>IF('d_시나리오'!$J$4='d_시나리오'!$H$4,'d_시나리오'!$I$4,IF(H2081&lt;('d_시나리오'!$I$4-'d_시나리오'!$H$4)/('d_시나리오'!$J$4-'d_시나리오'!$H$4),'d_시나리오'!$H$4+SQRT(H2081*('d_시나리오'!$J$4-'d_시나리오'!$H$4)*('d_시나리오'!$I$4-'d_시나리오'!$H$4)),'d_시나리오'!$J$4-SQRT((1-H2081)*('d_시나리오'!$J$4-'d_시나리오'!$H$4)*('d_시나리오'!$J$4-'d_시나리오'!$I$4))))</f>
        <v/>
      </c>
      <c r="J2081">
        <f>RAND()</f>
        <v/>
      </c>
      <c r="K2081">
        <f>IF('d_시나리오'!$J$5='d_시나리오'!$H$5,'d_시나리오'!$I$5,IF(J2081&lt;('d_시나리오'!$I$5-'d_시나리오'!$H$5)/('d_시나리오'!$J$5-'d_시나리오'!$H$5),'d_시나리오'!$H$5+SQRT(J2081*('d_시나리오'!$J$5-'d_시나리오'!$H$5)*('d_시나리오'!$I$5-'d_시나리오'!$H$5)),'d_시나리오'!$J$5-SQRT((1-J2081)*('d_시나리오'!$J$5-'d_시나리오'!$H$5)*('d_시나리오'!$J$5-'d_시나리오'!$I$5))))</f>
        <v/>
      </c>
      <c r="L2081">
        <f>RAND()</f>
        <v/>
      </c>
      <c r="M2081">
        <f>IF('d_시나리오'!$J$6='d_시나리오'!$H$6,'d_시나리오'!$I$6,IF(L2081&lt;('d_시나리오'!$I$6-'d_시나리오'!$H$6)/('d_시나리오'!$J$6-'d_시나리오'!$H$6),'d_시나리오'!$H$6+SQRT(L2081*('d_시나리오'!$J$6-'d_시나리오'!$H$6)*('d_시나리오'!$I$6-'d_시나리오'!$H$6)),'d_시나리오'!$J$6-SQRT((1-L2081)*('d_시나리오'!$J$6-'d_시나리오'!$H$6)*('d_시나리오'!$J$6-'d_시나리오'!$I$6))))</f>
        <v/>
      </c>
      <c r="N2081">
        <f>INDEX('d_분포'!$B$2:$B$57,RANDBETWEEN(1,56))</f>
        <v/>
      </c>
      <c r="O2081">
        <f>BETAINV(RAND(),5,5)</f>
        <v/>
      </c>
      <c r="P2081">
        <f>'d_고정'!$B$1*'6_기대효과'!$H$7*('d_시나리오'!$I$7/'d_고정'!$B$2)*B2081</f>
        <v/>
      </c>
      <c r="Q2081">
        <f>P2081*C2081</f>
        <v/>
      </c>
      <c r="R2081">
        <f>P2081*E2081</f>
        <v/>
      </c>
      <c r="S2081">
        <f>R2081*G2081</f>
        <v/>
      </c>
      <c r="T2081">
        <f>Q2081+S2081</f>
        <v/>
      </c>
      <c r="U2081">
        <f>(Q2081*D2081+S2081*I2081)*(1-O2081)</f>
        <v/>
      </c>
      <c r="V2081">
        <f>(R2081*K2081*N2081+'d_고정'!$B$3*('6_기대효과'!$H$7/8)*N2081*'d_고정'!$B$10*M2081*('6_기대효과'!$K$7/'d_고정'!$B$9))*(1-O2081)</f>
        <v/>
      </c>
      <c r="W2081">
        <f>(S2081*I2081+R2081*MAX(K2081-'d_고정'!$B$10*M2081*('6_기대효과'!$K$7/'d_고정'!$B$9),0)*N2081)*(1-O2081)</f>
        <v/>
      </c>
      <c r="X2081">
        <f>U2081+V2081</f>
        <v/>
      </c>
      <c r="Y2081">
        <f>U2081/('d_고정'!$B$5*'6_기대효과'!$H$7/8)/'d_고정'!$B$6</f>
        <v/>
      </c>
      <c r="Z2081">
        <f>U2081/('d_고정'!$B$8*'6_기대효과'!$H$7/8)</f>
        <v/>
      </c>
    </row>
    <row r="2082">
      <c r="A2082">
        <f>RAND()</f>
        <v/>
      </c>
      <c r="B2082">
        <f>IF('d_시나리오'!$J$2='d_시나리오'!$H$2,'d_시나리오'!$I$2,IF(A2082&lt;('d_시나리오'!$I$2-'d_시나리오'!$H$2)/('d_시나리오'!$J$2-'d_시나리오'!$H$2),'d_시나리오'!$H$2+SQRT(A2082*('d_시나리오'!$J$2-'d_시나리오'!$H$2)*('d_시나리오'!$I$2-'d_시나리오'!$H$2)),'d_시나리오'!$J$2-SQRT((1-A2082)*('d_시나리오'!$J$2-'d_시나리오'!$H$2)*('d_시나리오'!$J$2-'d_시나리오'!$I$2))))</f>
        <v/>
      </c>
      <c r="C2082">
        <f>BETAINV(RAND(),2,6)</f>
        <v/>
      </c>
      <c r="D2082">
        <f>INDEX('d_분포'!$A$2:$A$28,RANDBETWEEN(1,27))</f>
        <v/>
      </c>
      <c r="E2082">
        <f>INDEX('d_분포'!$C$2:$C$5,RANDBETWEEN(1,4))*(0.9+0.2*RAND())</f>
        <v/>
      </c>
      <c r="F2082">
        <f>RAND()</f>
        <v/>
      </c>
      <c r="G2082">
        <f>IF('d_시나리오'!$J$3='d_시나리오'!$H$3,'d_시나리오'!$I$3,IF(F2082&lt;('d_시나리오'!$I$3-'d_시나리오'!$H$3)/('d_시나리오'!$J$3-'d_시나리오'!$H$3),'d_시나리오'!$H$3+SQRT(F2082*('d_시나리오'!$J$3-'d_시나리오'!$H$3)*('d_시나리오'!$I$3-'d_시나리오'!$H$3)),'d_시나리오'!$J$3-SQRT((1-F2082)*('d_시나리오'!$J$3-'d_시나리오'!$H$3)*('d_시나리오'!$J$3-'d_시나리오'!$I$3))))</f>
        <v/>
      </c>
      <c r="H2082">
        <f>RAND()</f>
        <v/>
      </c>
      <c r="I2082">
        <f>IF('d_시나리오'!$J$4='d_시나리오'!$H$4,'d_시나리오'!$I$4,IF(H2082&lt;('d_시나리오'!$I$4-'d_시나리오'!$H$4)/('d_시나리오'!$J$4-'d_시나리오'!$H$4),'d_시나리오'!$H$4+SQRT(H2082*('d_시나리오'!$J$4-'d_시나리오'!$H$4)*('d_시나리오'!$I$4-'d_시나리오'!$H$4)),'d_시나리오'!$J$4-SQRT((1-H2082)*('d_시나리오'!$J$4-'d_시나리오'!$H$4)*('d_시나리오'!$J$4-'d_시나리오'!$I$4))))</f>
        <v/>
      </c>
      <c r="J2082">
        <f>RAND()</f>
        <v/>
      </c>
      <c r="K2082">
        <f>IF('d_시나리오'!$J$5='d_시나리오'!$H$5,'d_시나리오'!$I$5,IF(J2082&lt;('d_시나리오'!$I$5-'d_시나리오'!$H$5)/('d_시나리오'!$J$5-'d_시나리오'!$H$5),'d_시나리오'!$H$5+SQRT(J2082*('d_시나리오'!$J$5-'d_시나리오'!$H$5)*('d_시나리오'!$I$5-'d_시나리오'!$H$5)),'d_시나리오'!$J$5-SQRT((1-J2082)*('d_시나리오'!$J$5-'d_시나리오'!$H$5)*('d_시나리오'!$J$5-'d_시나리오'!$I$5))))</f>
        <v/>
      </c>
      <c r="L2082">
        <f>RAND()</f>
        <v/>
      </c>
      <c r="M2082">
        <f>IF('d_시나리오'!$J$6='d_시나리오'!$H$6,'d_시나리오'!$I$6,IF(L2082&lt;('d_시나리오'!$I$6-'d_시나리오'!$H$6)/('d_시나리오'!$J$6-'d_시나리오'!$H$6),'d_시나리오'!$H$6+SQRT(L2082*('d_시나리오'!$J$6-'d_시나리오'!$H$6)*('d_시나리오'!$I$6-'d_시나리오'!$H$6)),'d_시나리오'!$J$6-SQRT((1-L2082)*('d_시나리오'!$J$6-'d_시나리오'!$H$6)*('d_시나리오'!$J$6-'d_시나리오'!$I$6))))</f>
        <v/>
      </c>
      <c r="N2082">
        <f>INDEX('d_분포'!$B$2:$B$57,RANDBETWEEN(1,56))</f>
        <v/>
      </c>
      <c r="O2082">
        <f>BETAINV(RAND(),5,5)</f>
        <v/>
      </c>
      <c r="P2082">
        <f>'d_고정'!$B$1*'6_기대효과'!$H$7*('d_시나리오'!$I$7/'d_고정'!$B$2)*B2082</f>
        <v/>
      </c>
      <c r="Q2082">
        <f>P2082*C2082</f>
        <v/>
      </c>
      <c r="R2082">
        <f>P2082*E2082</f>
        <v/>
      </c>
      <c r="S2082">
        <f>R2082*G2082</f>
        <v/>
      </c>
      <c r="T2082">
        <f>Q2082+S2082</f>
        <v/>
      </c>
      <c r="U2082">
        <f>(Q2082*D2082+S2082*I2082)*(1-O2082)</f>
        <v/>
      </c>
      <c r="V2082">
        <f>(R2082*K2082*N2082+'d_고정'!$B$3*('6_기대효과'!$H$7/8)*N2082*'d_고정'!$B$10*M2082*('6_기대효과'!$K$7/'d_고정'!$B$9))*(1-O2082)</f>
        <v/>
      </c>
      <c r="W2082">
        <f>(S2082*I2082+R2082*MAX(K2082-'d_고정'!$B$10*M2082*('6_기대효과'!$K$7/'d_고정'!$B$9),0)*N2082)*(1-O2082)</f>
        <v/>
      </c>
      <c r="X2082">
        <f>U2082+V2082</f>
        <v/>
      </c>
      <c r="Y2082">
        <f>U2082/('d_고정'!$B$5*'6_기대효과'!$H$7/8)/'d_고정'!$B$6</f>
        <v/>
      </c>
      <c r="Z2082">
        <f>U2082/('d_고정'!$B$8*'6_기대효과'!$H$7/8)</f>
        <v/>
      </c>
    </row>
    <row r="2083">
      <c r="A2083">
        <f>RAND()</f>
        <v/>
      </c>
      <c r="B2083">
        <f>IF('d_시나리오'!$J$2='d_시나리오'!$H$2,'d_시나리오'!$I$2,IF(A2083&lt;('d_시나리오'!$I$2-'d_시나리오'!$H$2)/('d_시나리오'!$J$2-'d_시나리오'!$H$2),'d_시나리오'!$H$2+SQRT(A2083*('d_시나리오'!$J$2-'d_시나리오'!$H$2)*('d_시나리오'!$I$2-'d_시나리오'!$H$2)),'d_시나리오'!$J$2-SQRT((1-A2083)*('d_시나리오'!$J$2-'d_시나리오'!$H$2)*('d_시나리오'!$J$2-'d_시나리오'!$I$2))))</f>
        <v/>
      </c>
      <c r="C2083">
        <f>BETAINV(RAND(),2,6)</f>
        <v/>
      </c>
      <c r="D2083">
        <f>INDEX('d_분포'!$A$2:$A$28,RANDBETWEEN(1,27))</f>
        <v/>
      </c>
      <c r="E2083">
        <f>INDEX('d_분포'!$C$2:$C$5,RANDBETWEEN(1,4))*(0.9+0.2*RAND())</f>
        <v/>
      </c>
      <c r="F2083">
        <f>RAND()</f>
        <v/>
      </c>
      <c r="G2083">
        <f>IF('d_시나리오'!$J$3='d_시나리오'!$H$3,'d_시나리오'!$I$3,IF(F2083&lt;('d_시나리오'!$I$3-'d_시나리오'!$H$3)/('d_시나리오'!$J$3-'d_시나리오'!$H$3),'d_시나리오'!$H$3+SQRT(F2083*('d_시나리오'!$J$3-'d_시나리오'!$H$3)*('d_시나리오'!$I$3-'d_시나리오'!$H$3)),'d_시나리오'!$J$3-SQRT((1-F2083)*('d_시나리오'!$J$3-'d_시나리오'!$H$3)*('d_시나리오'!$J$3-'d_시나리오'!$I$3))))</f>
        <v/>
      </c>
      <c r="H2083">
        <f>RAND()</f>
        <v/>
      </c>
      <c r="I2083">
        <f>IF('d_시나리오'!$J$4='d_시나리오'!$H$4,'d_시나리오'!$I$4,IF(H2083&lt;('d_시나리오'!$I$4-'d_시나리오'!$H$4)/('d_시나리오'!$J$4-'d_시나리오'!$H$4),'d_시나리오'!$H$4+SQRT(H2083*('d_시나리오'!$J$4-'d_시나리오'!$H$4)*('d_시나리오'!$I$4-'d_시나리오'!$H$4)),'d_시나리오'!$J$4-SQRT((1-H2083)*('d_시나리오'!$J$4-'d_시나리오'!$H$4)*('d_시나리오'!$J$4-'d_시나리오'!$I$4))))</f>
        <v/>
      </c>
      <c r="J2083">
        <f>RAND()</f>
        <v/>
      </c>
      <c r="K2083">
        <f>IF('d_시나리오'!$J$5='d_시나리오'!$H$5,'d_시나리오'!$I$5,IF(J2083&lt;('d_시나리오'!$I$5-'d_시나리오'!$H$5)/('d_시나리오'!$J$5-'d_시나리오'!$H$5),'d_시나리오'!$H$5+SQRT(J2083*('d_시나리오'!$J$5-'d_시나리오'!$H$5)*('d_시나리오'!$I$5-'d_시나리오'!$H$5)),'d_시나리오'!$J$5-SQRT((1-J2083)*('d_시나리오'!$J$5-'d_시나리오'!$H$5)*('d_시나리오'!$J$5-'d_시나리오'!$I$5))))</f>
        <v/>
      </c>
      <c r="L2083">
        <f>RAND()</f>
        <v/>
      </c>
      <c r="M2083">
        <f>IF('d_시나리오'!$J$6='d_시나리오'!$H$6,'d_시나리오'!$I$6,IF(L2083&lt;('d_시나리오'!$I$6-'d_시나리오'!$H$6)/('d_시나리오'!$J$6-'d_시나리오'!$H$6),'d_시나리오'!$H$6+SQRT(L2083*('d_시나리오'!$J$6-'d_시나리오'!$H$6)*('d_시나리오'!$I$6-'d_시나리오'!$H$6)),'d_시나리오'!$J$6-SQRT((1-L2083)*('d_시나리오'!$J$6-'d_시나리오'!$H$6)*('d_시나리오'!$J$6-'d_시나리오'!$I$6))))</f>
        <v/>
      </c>
      <c r="N2083">
        <f>INDEX('d_분포'!$B$2:$B$57,RANDBETWEEN(1,56))</f>
        <v/>
      </c>
      <c r="O2083">
        <f>BETAINV(RAND(),5,5)</f>
        <v/>
      </c>
      <c r="P2083">
        <f>'d_고정'!$B$1*'6_기대효과'!$H$7*('d_시나리오'!$I$7/'d_고정'!$B$2)*B2083</f>
        <v/>
      </c>
      <c r="Q2083">
        <f>P2083*C2083</f>
        <v/>
      </c>
      <c r="R2083">
        <f>P2083*E2083</f>
        <v/>
      </c>
      <c r="S2083">
        <f>R2083*G2083</f>
        <v/>
      </c>
      <c r="T2083">
        <f>Q2083+S2083</f>
        <v/>
      </c>
      <c r="U2083">
        <f>(Q2083*D2083+S2083*I2083)*(1-O2083)</f>
        <v/>
      </c>
      <c r="V2083">
        <f>(R2083*K2083*N2083+'d_고정'!$B$3*('6_기대효과'!$H$7/8)*N2083*'d_고정'!$B$10*M2083*('6_기대효과'!$K$7/'d_고정'!$B$9))*(1-O2083)</f>
        <v/>
      </c>
      <c r="W2083">
        <f>(S2083*I2083+R2083*MAX(K2083-'d_고정'!$B$10*M2083*('6_기대효과'!$K$7/'d_고정'!$B$9),0)*N2083)*(1-O2083)</f>
        <v/>
      </c>
      <c r="X2083">
        <f>U2083+V2083</f>
        <v/>
      </c>
      <c r="Y2083">
        <f>U2083/('d_고정'!$B$5*'6_기대효과'!$H$7/8)/'d_고정'!$B$6</f>
        <v/>
      </c>
      <c r="Z2083">
        <f>U2083/('d_고정'!$B$8*'6_기대효과'!$H$7/8)</f>
        <v/>
      </c>
    </row>
    <row r="2084">
      <c r="A2084">
        <f>RAND()</f>
        <v/>
      </c>
      <c r="B2084">
        <f>IF('d_시나리오'!$J$2='d_시나리오'!$H$2,'d_시나리오'!$I$2,IF(A2084&lt;('d_시나리오'!$I$2-'d_시나리오'!$H$2)/('d_시나리오'!$J$2-'d_시나리오'!$H$2),'d_시나리오'!$H$2+SQRT(A2084*('d_시나리오'!$J$2-'d_시나리오'!$H$2)*('d_시나리오'!$I$2-'d_시나리오'!$H$2)),'d_시나리오'!$J$2-SQRT((1-A2084)*('d_시나리오'!$J$2-'d_시나리오'!$H$2)*('d_시나리오'!$J$2-'d_시나리오'!$I$2))))</f>
        <v/>
      </c>
      <c r="C2084">
        <f>BETAINV(RAND(),2,6)</f>
        <v/>
      </c>
      <c r="D2084">
        <f>INDEX('d_분포'!$A$2:$A$28,RANDBETWEEN(1,27))</f>
        <v/>
      </c>
      <c r="E2084">
        <f>INDEX('d_분포'!$C$2:$C$5,RANDBETWEEN(1,4))*(0.9+0.2*RAND())</f>
        <v/>
      </c>
      <c r="F2084">
        <f>RAND()</f>
        <v/>
      </c>
      <c r="G2084">
        <f>IF('d_시나리오'!$J$3='d_시나리오'!$H$3,'d_시나리오'!$I$3,IF(F2084&lt;('d_시나리오'!$I$3-'d_시나리오'!$H$3)/('d_시나리오'!$J$3-'d_시나리오'!$H$3),'d_시나리오'!$H$3+SQRT(F2084*('d_시나리오'!$J$3-'d_시나리오'!$H$3)*('d_시나리오'!$I$3-'d_시나리오'!$H$3)),'d_시나리오'!$J$3-SQRT((1-F2084)*('d_시나리오'!$J$3-'d_시나리오'!$H$3)*('d_시나리오'!$J$3-'d_시나리오'!$I$3))))</f>
        <v/>
      </c>
      <c r="H2084">
        <f>RAND()</f>
        <v/>
      </c>
      <c r="I2084">
        <f>IF('d_시나리오'!$J$4='d_시나리오'!$H$4,'d_시나리오'!$I$4,IF(H2084&lt;('d_시나리오'!$I$4-'d_시나리오'!$H$4)/('d_시나리오'!$J$4-'d_시나리오'!$H$4),'d_시나리오'!$H$4+SQRT(H2084*('d_시나리오'!$J$4-'d_시나리오'!$H$4)*('d_시나리오'!$I$4-'d_시나리오'!$H$4)),'d_시나리오'!$J$4-SQRT((1-H2084)*('d_시나리오'!$J$4-'d_시나리오'!$H$4)*('d_시나리오'!$J$4-'d_시나리오'!$I$4))))</f>
        <v/>
      </c>
      <c r="J2084">
        <f>RAND()</f>
        <v/>
      </c>
      <c r="K2084">
        <f>IF('d_시나리오'!$J$5='d_시나리오'!$H$5,'d_시나리오'!$I$5,IF(J2084&lt;('d_시나리오'!$I$5-'d_시나리오'!$H$5)/('d_시나리오'!$J$5-'d_시나리오'!$H$5),'d_시나리오'!$H$5+SQRT(J2084*('d_시나리오'!$J$5-'d_시나리오'!$H$5)*('d_시나리오'!$I$5-'d_시나리오'!$H$5)),'d_시나리오'!$J$5-SQRT((1-J2084)*('d_시나리오'!$J$5-'d_시나리오'!$H$5)*('d_시나리오'!$J$5-'d_시나리오'!$I$5))))</f>
        <v/>
      </c>
      <c r="L2084">
        <f>RAND()</f>
        <v/>
      </c>
      <c r="M2084">
        <f>IF('d_시나리오'!$J$6='d_시나리오'!$H$6,'d_시나리오'!$I$6,IF(L2084&lt;('d_시나리오'!$I$6-'d_시나리오'!$H$6)/('d_시나리오'!$J$6-'d_시나리오'!$H$6),'d_시나리오'!$H$6+SQRT(L2084*('d_시나리오'!$J$6-'d_시나리오'!$H$6)*('d_시나리오'!$I$6-'d_시나리오'!$H$6)),'d_시나리오'!$J$6-SQRT((1-L2084)*('d_시나리오'!$J$6-'d_시나리오'!$H$6)*('d_시나리오'!$J$6-'d_시나리오'!$I$6))))</f>
        <v/>
      </c>
      <c r="N2084">
        <f>INDEX('d_분포'!$B$2:$B$57,RANDBETWEEN(1,56))</f>
        <v/>
      </c>
      <c r="O2084">
        <f>BETAINV(RAND(),5,5)</f>
        <v/>
      </c>
      <c r="P2084">
        <f>'d_고정'!$B$1*'6_기대효과'!$H$7*('d_시나리오'!$I$7/'d_고정'!$B$2)*B2084</f>
        <v/>
      </c>
      <c r="Q2084">
        <f>P2084*C2084</f>
        <v/>
      </c>
      <c r="R2084">
        <f>P2084*E2084</f>
        <v/>
      </c>
      <c r="S2084">
        <f>R2084*G2084</f>
        <v/>
      </c>
      <c r="T2084">
        <f>Q2084+S2084</f>
        <v/>
      </c>
      <c r="U2084">
        <f>(Q2084*D2084+S2084*I2084)*(1-O2084)</f>
        <v/>
      </c>
      <c r="V2084">
        <f>(R2084*K2084*N2084+'d_고정'!$B$3*('6_기대효과'!$H$7/8)*N2084*'d_고정'!$B$10*M2084*('6_기대효과'!$K$7/'d_고정'!$B$9))*(1-O2084)</f>
        <v/>
      </c>
      <c r="W2084">
        <f>(S2084*I2084+R2084*MAX(K2084-'d_고정'!$B$10*M2084*('6_기대효과'!$K$7/'d_고정'!$B$9),0)*N2084)*(1-O2084)</f>
        <v/>
      </c>
      <c r="X2084">
        <f>U2084+V2084</f>
        <v/>
      </c>
      <c r="Y2084">
        <f>U2084/('d_고정'!$B$5*'6_기대효과'!$H$7/8)/'d_고정'!$B$6</f>
        <v/>
      </c>
      <c r="Z2084">
        <f>U2084/('d_고정'!$B$8*'6_기대효과'!$H$7/8)</f>
        <v/>
      </c>
    </row>
    <row r="2085">
      <c r="A2085">
        <f>RAND()</f>
        <v/>
      </c>
      <c r="B2085">
        <f>IF('d_시나리오'!$J$2='d_시나리오'!$H$2,'d_시나리오'!$I$2,IF(A2085&lt;('d_시나리오'!$I$2-'d_시나리오'!$H$2)/('d_시나리오'!$J$2-'d_시나리오'!$H$2),'d_시나리오'!$H$2+SQRT(A2085*('d_시나리오'!$J$2-'d_시나리오'!$H$2)*('d_시나리오'!$I$2-'d_시나리오'!$H$2)),'d_시나리오'!$J$2-SQRT((1-A2085)*('d_시나리오'!$J$2-'d_시나리오'!$H$2)*('d_시나리오'!$J$2-'d_시나리오'!$I$2))))</f>
        <v/>
      </c>
      <c r="C2085">
        <f>BETAINV(RAND(),2,6)</f>
        <v/>
      </c>
      <c r="D2085">
        <f>INDEX('d_분포'!$A$2:$A$28,RANDBETWEEN(1,27))</f>
        <v/>
      </c>
      <c r="E2085">
        <f>INDEX('d_분포'!$C$2:$C$5,RANDBETWEEN(1,4))*(0.9+0.2*RAND())</f>
        <v/>
      </c>
      <c r="F2085">
        <f>RAND()</f>
        <v/>
      </c>
      <c r="G2085">
        <f>IF('d_시나리오'!$J$3='d_시나리오'!$H$3,'d_시나리오'!$I$3,IF(F2085&lt;('d_시나리오'!$I$3-'d_시나리오'!$H$3)/('d_시나리오'!$J$3-'d_시나리오'!$H$3),'d_시나리오'!$H$3+SQRT(F2085*('d_시나리오'!$J$3-'d_시나리오'!$H$3)*('d_시나리오'!$I$3-'d_시나리오'!$H$3)),'d_시나리오'!$J$3-SQRT((1-F2085)*('d_시나리오'!$J$3-'d_시나리오'!$H$3)*('d_시나리오'!$J$3-'d_시나리오'!$I$3))))</f>
        <v/>
      </c>
      <c r="H2085">
        <f>RAND()</f>
        <v/>
      </c>
      <c r="I2085">
        <f>IF('d_시나리오'!$J$4='d_시나리오'!$H$4,'d_시나리오'!$I$4,IF(H2085&lt;('d_시나리오'!$I$4-'d_시나리오'!$H$4)/('d_시나리오'!$J$4-'d_시나리오'!$H$4),'d_시나리오'!$H$4+SQRT(H2085*('d_시나리오'!$J$4-'d_시나리오'!$H$4)*('d_시나리오'!$I$4-'d_시나리오'!$H$4)),'d_시나리오'!$J$4-SQRT((1-H2085)*('d_시나리오'!$J$4-'d_시나리오'!$H$4)*('d_시나리오'!$J$4-'d_시나리오'!$I$4))))</f>
        <v/>
      </c>
      <c r="J2085">
        <f>RAND()</f>
        <v/>
      </c>
      <c r="K2085">
        <f>IF('d_시나리오'!$J$5='d_시나리오'!$H$5,'d_시나리오'!$I$5,IF(J2085&lt;('d_시나리오'!$I$5-'d_시나리오'!$H$5)/('d_시나리오'!$J$5-'d_시나리오'!$H$5),'d_시나리오'!$H$5+SQRT(J2085*('d_시나리오'!$J$5-'d_시나리오'!$H$5)*('d_시나리오'!$I$5-'d_시나리오'!$H$5)),'d_시나리오'!$J$5-SQRT((1-J2085)*('d_시나리오'!$J$5-'d_시나리오'!$H$5)*('d_시나리오'!$J$5-'d_시나리오'!$I$5))))</f>
        <v/>
      </c>
      <c r="L2085">
        <f>RAND()</f>
        <v/>
      </c>
      <c r="M2085">
        <f>IF('d_시나리오'!$J$6='d_시나리오'!$H$6,'d_시나리오'!$I$6,IF(L2085&lt;('d_시나리오'!$I$6-'d_시나리오'!$H$6)/('d_시나리오'!$J$6-'d_시나리오'!$H$6),'d_시나리오'!$H$6+SQRT(L2085*('d_시나리오'!$J$6-'d_시나리오'!$H$6)*('d_시나리오'!$I$6-'d_시나리오'!$H$6)),'d_시나리오'!$J$6-SQRT((1-L2085)*('d_시나리오'!$J$6-'d_시나리오'!$H$6)*('d_시나리오'!$J$6-'d_시나리오'!$I$6))))</f>
        <v/>
      </c>
      <c r="N2085">
        <f>INDEX('d_분포'!$B$2:$B$57,RANDBETWEEN(1,56))</f>
        <v/>
      </c>
      <c r="O2085">
        <f>BETAINV(RAND(),5,5)</f>
        <v/>
      </c>
      <c r="P2085">
        <f>'d_고정'!$B$1*'6_기대효과'!$H$7*('d_시나리오'!$I$7/'d_고정'!$B$2)*B2085</f>
        <v/>
      </c>
      <c r="Q2085">
        <f>P2085*C2085</f>
        <v/>
      </c>
      <c r="R2085">
        <f>P2085*E2085</f>
        <v/>
      </c>
      <c r="S2085">
        <f>R2085*G2085</f>
        <v/>
      </c>
      <c r="T2085">
        <f>Q2085+S2085</f>
        <v/>
      </c>
      <c r="U2085">
        <f>(Q2085*D2085+S2085*I2085)*(1-O2085)</f>
        <v/>
      </c>
      <c r="V2085">
        <f>(R2085*K2085*N2085+'d_고정'!$B$3*('6_기대효과'!$H$7/8)*N2085*'d_고정'!$B$10*M2085*('6_기대효과'!$K$7/'d_고정'!$B$9))*(1-O2085)</f>
        <v/>
      </c>
      <c r="W2085">
        <f>(S2085*I2085+R2085*MAX(K2085-'d_고정'!$B$10*M2085*('6_기대효과'!$K$7/'d_고정'!$B$9),0)*N2085)*(1-O2085)</f>
        <v/>
      </c>
      <c r="X2085">
        <f>U2085+V2085</f>
        <v/>
      </c>
      <c r="Y2085">
        <f>U2085/('d_고정'!$B$5*'6_기대효과'!$H$7/8)/'d_고정'!$B$6</f>
        <v/>
      </c>
      <c r="Z2085">
        <f>U2085/('d_고정'!$B$8*'6_기대효과'!$H$7/8)</f>
        <v/>
      </c>
    </row>
    <row r="2086">
      <c r="A2086">
        <f>RAND()</f>
        <v/>
      </c>
      <c r="B2086">
        <f>IF('d_시나리오'!$J$2='d_시나리오'!$H$2,'d_시나리오'!$I$2,IF(A2086&lt;('d_시나리오'!$I$2-'d_시나리오'!$H$2)/('d_시나리오'!$J$2-'d_시나리오'!$H$2),'d_시나리오'!$H$2+SQRT(A2086*('d_시나리오'!$J$2-'d_시나리오'!$H$2)*('d_시나리오'!$I$2-'d_시나리오'!$H$2)),'d_시나리오'!$J$2-SQRT((1-A2086)*('d_시나리오'!$J$2-'d_시나리오'!$H$2)*('d_시나리오'!$J$2-'d_시나리오'!$I$2))))</f>
        <v/>
      </c>
      <c r="C2086">
        <f>BETAINV(RAND(),2,6)</f>
        <v/>
      </c>
      <c r="D2086">
        <f>INDEX('d_분포'!$A$2:$A$28,RANDBETWEEN(1,27))</f>
        <v/>
      </c>
      <c r="E2086">
        <f>INDEX('d_분포'!$C$2:$C$5,RANDBETWEEN(1,4))*(0.9+0.2*RAND())</f>
        <v/>
      </c>
      <c r="F2086">
        <f>RAND()</f>
        <v/>
      </c>
      <c r="G2086">
        <f>IF('d_시나리오'!$J$3='d_시나리오'!$H$3,'d_시나리오'!$I$3,IF(F2086&lt;('d_시나리오'!$I$3-'d_시나리오'!$H$3)/('d_시나리오'!$J$3-'d_시나리오'!$H$3),'d_시나리오'!$H$3+SQRT(F2086*('d_시나리오'!$J$3-'d_시나리오'!$H$3)*('d_시나리오'!$I$3-'d_시나리오'!$H$3)),'d_시나리오'!$J$3-SQRT((1-F2086)*('d_시나리오'!$J$3-'d_시나리오'!$H$3)*('d_시나리오'!$J$3-'d_시나리오'!$I$3))))</f>
        <v/>
      </c>
      <c r="H2086">
        <f>RAND()</f>
        <v/>
      </c>
      <c r="I2086">
        <f>IF('d_시나리오'!$J$4='d_시나리오'!$H$4,'d_시나리오'!$I$4,IF(H2086&lt;('d_시나리오'!$I$4-'d_시나리오'!$H$4)/('d_시나리오'!$J$4-'d_시나리오'!$H$4),'d_시나리오'!$H$4+SQRT(H2086*('d_시나리오'!$J$4-'d_시나리오'!$H$4)*('d_시나리오'!$I$4-'d_시나리오'!$H$4)),'d_시나리오'!$J$4-SQRT((1-H2086)*('d_시나리오'!$J$4-'d_시나리오'!$H$4)*('d_시나리오'!$J$4-'d_시나리오'!$I$4))))</f>
        <v/>
      </c>
      <c r="J2086">
        <f>RAND()</f>
        <v/>
      </c>
      <c r="K2086">
        <f>IF('d_시나리오'!$J$5='d_시나리오'!$H$5,'d_시나리오'!$I$5,IF(J2086&lt;('d_시나리오'!$I$5-'d_시나리오'!$H$5)/('d_시나리오'!$J$5-'d_시나리오'!$H$5),'d_시나리오'!$H$5+SQRT(J2086*('d_시나리오'!$J$5-'d_시나리오'!$H$5)*('d_시나리오'!$I$5-'d_시나리오'!$H$5)),'d_시나리오'!$J$5-SQRT((1-J2086)*('d_시나리오'!$J$5-'d_시나리오'!$H$5)*('d_시나리오'!$J$5-'d_시나리오'!$I$5))))</f>
        <v/>
      </c>
      <c r="L2086">
        <f>RAND()</f>
        <v/>
      </c>
      <c r="M2086">
        <f>IF('d_시나리오'!$J$6='d_시나리오'!$H$6,'d_시나리오'!$I$6,IF(L2086&lt;('d_시나리오'!$I$6-'d_시나리오'!$H$6)/('d_시나리오'!$J$6-'d_시나리오'!$H$6),'d_시나리오'!$H$6+SQRT(L2086*('d_시나리오'!$J$6-'d_시나리오'!$H$6)*('d_시나리오'!$I$6-'d_시나리오'!$H$6)),'d_시나리오'!$J$6-SQRT((1-L2086)*('d_시나리오'!$J$6-'d_시나리오'!$H$6)*('d_시나리오'!$J$6-'d_시나리오'!$I$6))))</f>
        <v/>
      </c>
      <c r="N2086">
        <f>INDEX('d_분포'!$B$2:$B$57,RANDBETWEEN(1,56))</f>
        <v/>
      </c>
      <c r="O2086">
        <f>BETAINV(RAND(),5,5)</f>
        <v/>
      </c>
      <c r="P2086">
        <f>'d_고정'!$B$1*'6_기대효과'!$H$7*('d_시나리오'!$I$7/'d_고정'!$B$2)*B2086</f>
        <v/>
      </c>
      <c r="Q2086">
        <f>P2086*C2086</f>
        <v/>
      </c>
      <c r="R2086">
        <f>P2086*E2086</f>
        <v/>
      </c>
      <c r="S2086">
        <f>R2086*G2086</f>
        <v/>
      </c>
      <c r="T2086">
        <f>Q2086+S2086</f>
        <v/>
      </c>
      <c r="U2086">
        <f>(Q2086*D2086+S2086*I2086)*(1-O2086)</f>
        <v/>
      </c>
      <c r="V2086">
        <f>(R2086*K2086*N2086+'d_고정'!$B$3*('6_기대효과'!$H$7/8)*N2086*'d_고정'!$B$10*M2086*('6_기대효과'!$K$7/'d_고정'!$B$9))*(1-O2086)</f>
        <v/>
      </c>
      <c r="W2086">
        <f>(S2086*I2086+R2086*MAX(K2086-'d_고정'!$B$10*M2086*('6_기대효과'!$K$7/'d_고정'!$B$9),0)*N2086)*(1-O2086)</f>
        <v/>
      </c>
      <c r="X2086">
        <f>U2086+V2086</f>
        <v/>
      </c>
      <c r="Y2086">
        <f>U2086/('d_고정'!$B$5*'6_기대효과'!$H$7/8)/'d_고정'!$B$6</f>
        <v/>
      </c>
      <c r="Z2086">
        <f>U2086/('d_고정'!$B$8*'6_기대효과'!$H$7/8)</f>
        <v/>
      </c>
    </row>
    <row r="2087">
      <c r="A2087">
        <f>RAND()</f>
        <v/>
      </c>
      <c r="B2087">
        <f>IF('d_시나리오'!$J$2='d_시나리오'!$H$2,'d_시나리오'!$I$2,IF(A2087&lt;('d_시나리오'!$I$2-'d_시나리오'!$H$2)/('d_시나리오'!$J$2-'d_시나리오'!$H$2),'d_시나리오'!$H$2+SQRT(A2087*('d_시나리오'!$J$2-'d_시나리오'!$H$2)*('d_시나리오'!$I$2-'d_시나리오'!$H$2)),'d_시나리오'!$J$2-SQRT((1-A2087)*('d_시나리오'!$J$2-'d_시나리오'!$H$2)*('d_시나리오'!$J$2-'d_시나리오'!$I$2))))</f>
        <v/>
      </c>
      <c r="C2087">
        <f>BETAINV(RAND(),2,6)</f>
        <v/>
      </c>
      <c r="D2087">
        <f>INDEX('d_분포'!$A$2:$A$28,RANDBETWEEN(1,27))</f>
        <v/>
      </c>
      <c r="E2087">
        <f>INDEX('d_분포'!$C$2:$C$5,RANDBETWEEN(1,4))*(0.9+0.2*RAND())</f>
        <v/>
      </c>
      <c r="F2087">
        <f>RAND()</f>
        <v/>
      </c>
      <c r="G2087">
        <f>IF('d_시나리오'!$J$3='d_시나리오'!$H$3,'d_시나리오'!$I$3,IF(F2087&lt;('d_시나리오'!$I$3-'d_시나리오'!$H$3)/('d_시나리오'!$J$3-'d_시나리오'!$H$3),'d_시나리오'!$H$3+SQRT(F2087*('d_시나리오'!$J$3-'d_시나리오'!$H$3)*('d_시나리오'!$I$3-'d_시나리오'!$H$3)),'d_시나리오'!$J$3-SQRT((1-F2087)*('d_시나리오'!$J$3-'d_시나리오'!$H$3)*('d_시나리오'!$J$3-'d_시나리오'!$I$3))))</f>
        <v/>
      </c>
      <c r="H2087">
        <f>RAND()</f>
        <v/>
      </c>
      <c r="I2087">
        <f>IF('d_시나리오'!$J$4='d_시나리오'!$H$4,'d_시나리오'!$I$4,IF(H2087&lt;('d_시나리오'!$I$4-'d_시나리오'!$H$4)/('d_시나리오'!$J$4-'d_시나리오'!$H$4),'d_시나리오'!$H$4+SQRT(H2087*('d_시나리오'!$J$4-'d_시나리오'!$H$4)*('d_시나리오'!$I$4-'d_시나리오'!$H$4)),'d_시나리오'!$J$4-SQRT((1-H2087)*('d_시나리오'!$J$4-'d_시나리오'!$H$4)*('d_시나리오'!$J$4-'d_시나리오'!$I$4))))</f>
        <v/>
      </c>
      <c r="J2087">
        <f>RAND()</f>
        <v/>
      </c>
      <c r="K2087">
        <f>IF('d_시나리오'!$J$5='d_시나리오'!$H$5,'d_시나리오'!$I$5,IF(J2087&lt;('d_시나리오'!$I$5-'d_시나리오'!$H$5)/('d_시나리오'!$J$5-'d_시나리오'!$H$5),'d_시나리오'!$H$5+SQRT(J2087*('d_시나리오'!$J$5-'d_시나리오'!$H$5)*('d_시나리오'!$I$5-'d_시나리오'!$H$5)),'d_시나리오'!$J$5-SQRT((1-J2087)*('d_시나리오'!$J$5-'d_시나리오'!$H$5)*('d_시나리오'!$J$5-'d_시나리오'!$I$5))))</f>
        <v/>
      </c>
      <c r="L2087">
        <f>RAND()</f>
        <v/>
      </c>
      <c r="M2087">
        <f>IF('d_시나리오'!$J$6='d_시나리오'!$H$6,'d_시나리오'!$I$6,IF(L2087&lt;('d_시나리오'!$I$6-'d_시나리오'!$H$6)/('d_시나리오'!$J$6-'d_시나리오'!$H$6),'d_시나리오'!$H$6+SQRT(L2087*('d_시나리오'!$J$6-'d_시나리오'!$H$6)*('d_시나리오'!$I$6-'d_시나리오'!$H$6)),'d_시나리오'!$J$6-SQRT((1-L2087)*('d_시나리오'!$J$6-'d_시나리오'!$H$6)*('d_시나리오'!$J$6-'d_시나리오'!$I$6))))</f>
        <v/>
      </c>
      <c r="N2087">
        <f>INDEX('d_분포'!$B$2:$B$57,RANDBETWEEN(1,56))</f>
        <v/>
      </c>
      <c r="O2087">
        <f>BETAINV(RAND(),5,5)</f>
        <v/>
      </c>
      <c r="P2087">
        <f>'d_고정'!$B$1*'6_기대효과'!$H$7*('d_시나리오'!$I$7/'d_고정'!$B$2)*B2087</f>
        <v/>
      </c>
      <c r="Q2087">
        <f>P2087*C2087</f>
        <v/>
      </c>
      <c r="R2087">
        <f>P2087*E2087</f>
        <v/>
      </c>
      <c r="S2087">
        <f>R2087*G2087</f>
        <v/>
      </c>
      <c r="T2087">
        <f>Q2087+S2087</f>
        <v/>
      </c>
      <c r="U2087">
        <f>(Q2087*D2087+S2087*I2087)*(1-O2087)</f>
        <v/>
      </c>
      <c r="V2087">
        <f>(R2087*K2087*N2087+'d_고정'!$B$3*('6_기대효과'!$H$7/8)*N2087*'d_고정'!$B$10*M2087*('6_기대효과'!$K$7/'d_고정'!$B$9))*(1-O2087)</f>
        <v/>
      </c>
      <c r="W2087">
        <f>(S2087*I2087+R2087*MAX(K2087-'d_고정'!$B$10*M2087*('6_기대효과'!$K$7/'d_고정'!$B$9),0)*N2087)*(1-O2087)</f>
        <v/>
      </c>
      <c r="X2087">
        <f>U2087+V2087</f>
        <v/>
      </c>
      <c r="Y2087">
        <f>U2087/('d_고정'!$B$5*'6_기대효과'!$H$7/8)/'d_고정'!$B$6</f>
        <v/>
      </c>
      <c r="Z2087">
        <f>U2087/('d_고정'!$B$8*'6_기대효과'!$H$7/8)</f>
        <v/>
      </c>
    </row>
    <row r="2088">
      <c r="A2088">
        <f>RAND()</f>
        <v/>
      </c>
      <c r="B2088">
        <f>IF('d_시나리오'!$J$2='d_시나리오'!$H$2,'d_시나리오'!$I$2,IF(A2088&lt;('d_시나리오'!$I$2-'d_시나리오'!$H$2)/('d_시나리오'!$J$2-'d_시나리오'!$H$2),'d_시나리오'!$H$2+SQRT(A2088*('d_시나리오'!$J$2-'d_시나리오'!$H$2)*('d_시나리오'!$I$2-'d_시나리오'!$H$2)),'d_시나리오'!$J$2-SQRT((1-A2088)*('d_시나리오'!$J$2-'d_시나리오'!$H$2)*('d_시나리오'!$J$2-'d_시나리오'!$I$2))))</f>
        <v/>
      </c>
      <c r="C2088">
        <f>BETAINV(RAND(),2,6)</f>
        <v/>
      </c>
      <c r="D2088">
        <f>INDEX('d_분포'!$A$2:$A$28,RANDBETWEEN(1,27))</f>
        <v/>
      </c>
      <c r="E2088">
        <f>INDEX('d_분포'!$C$2:$C$5,RANDBETWEEN(1,4))*(0.9+0.2*RAND())</f>
        <v/>
      </c>
      <c r="F2088">
        <f>RAND()</f>
        <v/>
      </c>
      <c r="G2088">
        <f>IF('d_시나리오'!$J$3='d_시나리오'!$H$3,'d_시나리오'!$I$3,IF(F2088&lt;('d_시나리오'!$I$3-'d_시나리오'!$H$3)/('d_시나리오'!$J$3-'d_시나리오'!$H$3),'d_시나리오'!$H$3+SQRT(F2088*('d_시나리오'!$J$3-'d_시나리오'!$H$3)*('d_시나리오'!$I$3-'d_시나리오'!$H$3)),'d_시나리오'!$J$3-SQRT((1-F2088)*('d_시나리오'!$J$3-'d_시나리오'!$H$3)*('d_시나리오'!$J$3-'d_시나리오'!$I$3))))</f>
        <v/>
      </c>
      <c r="H2088">
        <f>RAND()</f>
        <v/>
      </c>
      <c r="I2088">
        <f>IF('d_시나리오'!$J$4='d_시나리오'!$H$4,'d_시나리오'!$I$4,IF(H2088&lt;('d_시나리오'!$I$4-'d_시나리오'!$H$4)/('d_시나리오'!$J$4-'d_시나리오'!$H$4),'d_시나리오'!$H$4+SQRT(H2088*('d_시나리오'!$J$4-'d_시나리오'!$H$4)*('d_시나리오'!$I$4-'d_시나리오'!$H$4)),'d_시나리오'!$J$4-SQRT((1-H2088)*('d_시나리오'!$J$4-'d_시나리오'!$H$4)*('d_시나리오'!$J$4-'d_시나리오'!$I$4))))</f>
        <v/>
      </c>
      <c r="J2088">
        <f>RAND()</f>
        <v/>
      </c>
      <c r="K2088">
        <f>IF('d_시나리오'!$J$5='d_시나리오'!$H$5,'d_시나리오'!$I$5,IF(J2088&lt;('d_시나리오'!$I$5-'d_시나리오'!$H$5)/('d_시나리오'!$J$5-'d_시나리오'!$H$5),'d_시나리오'!$H$5+SQRT(J2088*('d_시나리오'!$J$5-'d_시나리오'!$H$5)*('d_시나리오'!$I$5-'d_시나리오'!$H$5)),'d_시나리오'!$J$5-SQRT((1-J2088)*('d_시나리오'!$J$5-'d_시나리오'!$H$5)*('d_시나리오'!$J$5-'d_시나리오'!$I$5))))</f>
        <v/>
      </c>
      <c r="L2088">
        <f>RAND()</f>
        <v/>
      </c>
      <c r="M2088">
        <f>IF('d_시나리오'!$J$6='d_시나리오'!$H$6,'d_시나리오'!$I$6,IF(L2088&lt;('d_시나리오'!$I$6-'d_시나리오'!$H$6)/('d_시나리오'!$J$6-'d_시나리오'!$H$6),'d_시나리오'!$H$6+SQRT(L2088*('d_시나리오'!$J$6-'d_시나리오'!$H$6)*('d_시나리오'!$I$6-'d_시나리오'!$H$6)),'d_시나리오'!$J$6-SQRT((1-L2088)*('d_시나리오'!$J$6-'d_시나리오'!$H$6)*('d_시나리오'!$J$6-'d_시나리오'!$I$6))))</f>
        <v/>
      </c>
      <c r="N2088">
        <f>INDEX('d_분포'!$B$2:$B$57,RANDBETWEEN(1,56))</f>
        <v/>
      </c>
      <c r="O2088">
        <f>BETAINV(RAND(),5,5)</f>
        <v/>
      </c>
      <c r="P2088">
        <f>'d_고정'!$B$1*'6_기대효과'!$H$7*('d_시나리오'!$I$7/'d_고정'!$B$2)*B2088</f>
        <v/>
      </c>
      <c r="Q2088">
        <f>P2088*C2088</f>
        <v/>
      </c>
      <c r="R2088">
        <f>P2088*E2088</f>
        <v/>
      </c>
      <c r="S2088">
        <f>R2088*G2088</f>
        <v/>
      </c>
      <c r="T2088">
        <f>Q2088+S2088</f>
        <v/>
      </c>
      <c r="U2088">
        <f>(Q2088*D2088+S2088*I2088)*(1-O2088)</f>
        <v/>
      </c>
      <c r="V2088">
        <f>(R2088*K2088*N2088+'d_고정'!$B$3*('6_기대효과'!$H$7/8)*N2088*'d_고정'!$B$10*M2088*('6_기대효과'!$K$7/'d_고정'!$B$9))*(1-O2088)</f>
        <v/>
      </c>
      <c r="W2088">
        <f>(S2088*I2088+R2088*MAX(K2088-'d_고정'!$B$10*M2088*('6_기대효과'!$K$7/'d_고정'!$B$9),0)*N2088)*(1-O2088)</f>
        <v/>
      </c>
      <c r="X2088">
        <f>U2088+V2088</f>
        <v/>
      </c>
      <c r="Y2088">
        <f>U2088/('d_고정'!$B$5*'6_기대효과'!$H$7/8)/'d_고정'!$B$6</f>
        <v/>
      </c>
      <c r="Z2088">
        <f>U2088/('d_고정'!$B$8*'6_기대효과'!$H$7/8)</f>
        <v/>
      </c>
    </row>
    <row r="2089">
      <c r="A2089">
        <f>RAND()</f>
        <v/>
      </c>
      <c r="B2089">
        <f>IF('d_시나리오'!$J$2='d_시나리오'!$H$2,'d_시나리오'!$I$2,IF(A2089&lt;('d_시나리오'!$I$2-'d_시나리오'!$H$2)/('d_시나리오'!$J$2-'d_시나리오'!$H$2),'d_시나리오'!$H$2+SQRT(A2089*('d_시나리오'!$J$2-'d_시나리오'!$H$2)*('d_시나리오'!$I$2-'d_시나리오'!$H$2)),'d_시나리오'!$J$2-SQRT((1-A2089)*('d_시나리오'!$J$2-'d_시나리오'!$H$2)*('d_시나리오'!$J$2-'d_시나리오'!$I$2))))</f>
        <v/>
      </c>
      <c r="C2089">
        <f>BETAINV(RAND(),2,6)</f>
        <v/>
      </c>
      <c r="D2089">
        <f>INDEX('d_분포'!$A$2:$A$28,RANDBETWEEN(1,27))</f>
        <v/>
      </c>
      <c r="E2089">
        <f>INDEX('d_분포'!$C$2:$C$5,RANDBETWEEN(1,4))*(0.9+0.2*RAND())</f>
        <v/>
      </c>
      <c r="F2089">
        <f>RAND()</f>
        <v/>
      </c>
      <c r="G2089">
        <f>IF('d_시나리오'!$J$3='d_시나리오'!$H$3,'d_시나리오'!$I$3,IF(F2089&lt;('d_시나리오'!$I$3-'d_시나리오'!$H$3)/('d_시나리오'!$J$3-'d_시나리오'!$H$3),'d_시나리오'!$H$3+SQRT(F2089*('d_시나리오'!$J$3-'d_시나리오'!$H$3)*('d_시나리오'!$I$3-'d_시나리오'!$H$3)),'d_시나리오'!$J$3-SQRT((1-F2089)*('d_시나리오'!$J$3-'d_시나리오'!$H$3)*('d_시나리오'!$J$3-'d_시나리오'!$I$3))))</f>
        <v/>
      </c>
      <c r="H2089">
        <f>RAND()</f>
        <v/>
      </c>
      <c r="I2089">
        <f>IF('d_시나리오'!$J$4='d_시나리오'!$H$4,'d_시나리오'!$I$4,IF(H2089&lt;('d_시나리오'!$I$4-'d_시나리오'!$H$4)/('d_시나리오'!$J$4-'d_시나리오'!$H$4),'d_시나리오'!$H$4+SQRT(H2089*('d_시나리오'!$J$4-'d_시나리오'!$H$4)*('d_시나리오'!$I$4-'d_시나리오'!$H$4)),'d_시나리오'!$J$4-SQRT((1-H2089)*('d_시나리오'!$J$4-'d_시나리오'!$H$4)*('d_시나리오'!$J$4-'d_시나리오'!$I$4))))</f>
        <v/>
      </c>
      <c r="J2089">
        <f>RAND()</f>
        <v/>
      </c>
      <c r="K2089">
        <f>IF('d_시나리오'!$J$5='d_시나리오'!$H$5,'d_시나리오'!$I$5,IF(J2089&lt;('d_시나리오'!$I$5-'d_시나리오'!$H$5)/('d_시나리오'!$J$5-'d_시나리오'!$H$5),'d_시나리오'!$H$5+SQRT(J2089*('d_시나리오'!$J$5-'d_시나리오'!$H$5)*('d_시나리오'!$I$5-'d_시나리오'!$H$5)),'d_시나리오'!$J$5-SQRT((1-J2089)*('d_시나리오'!$J$5-'d_시나리오'!$H$5)*('d_시나리오'!$J$5-'d_시나리오'!$I$5))))</f>
        <v/>
      </c>
      <c r="L2089">
        <f>RAND()</f>
        <v/>
      </c>
      <c r="M2089">
        <f>IF('d_시나리오'!$J$6='d_시나리오'!$H$6,'d_시나리오'!$I$6,IF(L2089&lt;('d_시나리오'!$I$6-'d_시나리오'!$H$6)/('d_시나리오'!$J$6-'d_시나리오'!$H$6),'d_시나리오'!$H$6+SQRT(L2089*('d_시나리오'!$J$6-'d_시나리오'!$H$6)*('d_시나리오'!$I$6-'d_시나리오'!$H$6)),'d_시나리오'!$J$6-SQRT((1-L2089)*('d_시나리오'!$J$6-'d_시나리오'!$H$6)*('d_시나리오'!$J$6-'d_시나리오'!$I$6))))</f>
        <v/>
      </c>
      <c r="N2089">
        <f>INDEX('d_분포'!$B$2:$B$57,RANDBETWEEN(1,56))</f>
        <v/>
      </c>
      <c r="O2089">
        <f>BETAINV(RAND(),5,5)</f>
        <v/>
      </c>
      <c r="P2089">
        <f>'d_고정'!$B$1*'6_기대효과'!$H$7*('d_시나리오'!$I$7/'d_고정'!$B$2)*B2089</f>
        <v/>
      </c>
      <c r="Q2089">
        <f>P2089*C2089</f>
        <v/>
      </c>
      <c r="R2089">
        <f>P2089*E2089</f>
        <v/>
      </c>
      <c r="S2089">
        <f>R2089*G2089</f>
        <v/>
      </c>
      <c r="T2089">
        <f>Q2089+S2089</f>
        <v/>
      </c>
      <c r="U2089">
        <f>(Q2089*D2089+S2089*I2089)*(1-O2089)</f>
        <v/>
      </c>
      <c r="V2089">
        <f>(R2089*K2089*N2089+'d_고정'!$B$3*('6_기대효과'!$H$7/8)*N2089*'d_고정'!$B$10*M2089*('6_기대효과'!$K$7/'d_고정'!$B$9))*(1-O2089)</f>
        <v/>
      </c>
      <c r="W2089">
        <f>(S2089*I2089+R2089*MAX(K2089-'d_고정'!$B$10*M2089*('6_기대효과'!$K$7/'d_고정'!$B$9),0)*N2089)*(1-O2089)</f>
        <v/>
      </c>
      <c r="X2089">
        <f>U2089+V2089</f>
        <v/>
      </c>
      <c r="Y2089">
        <f>U2089/('d_고정'!$B$5*'6_기대효과'!$H$7/8)/'d_고정'!$B$6</f>
        <v/>
      </c>
      <c r="Z2089">
        <f>U2089/('d_고정'!$B$8*'6_기대효과'!$H$7/8)</f>
        <v/>
      </c>
    </row>
    <row r="2090">
      <c r="A2090">
        <f>RAND()</f>
        <v/>
      </c>
      <c r="B2090">
        <f>IF('d_시나리오'!$J$2='d_시나리오'!$H$2,'d_시나리오'!$I$2,IF(A2090&lt;('d_시나리오'!$I$2-'d_시나리오'!$H$2)/('d_시나리오'!$J$2-'d_시나리오'!$H$2),'d_시나리오'!$H$2+SQRT(A2090*('d_시나리오'!$J$2-'d_시나리오'!$H$2)*('d_시나리오'!$I$2-'d_시나리오'!$H$2)),'d_시나리오'!$J$2-SQRT((1-A2090)*('d_시나리오'!$J$2-'d_시나리오'!$H$2)*('d_시나리오'!$J$2-'d_시나리오'!$I$2))))</f>
        <v/>
      </c>
      <c r="C2090">
        <f>BETAINV(RAND(),2,6)</f>
        <v/>
      </c>
      <c r="D2090">
        <f>INDEX('d_분포'!$A$2:$A$28,RANDBETWEEN(1,27))</f>
        <v/>
      </c>
      <c r="E2090">
        <f>INDEX('d_분포'!$C$2:$C$5,RANDBETWEEN(1,4))*(0.9+0.2*RAND())</f>
        <v/>
      </c>
      <c r="F2090">
        <f>RAND()</f>
        <v/>
      </c>
      <c r="G2090">
        <f>IF('d_시나리오'!$J$3='d_시나리오'!$H$3,'d_시나리오'!$I$3,IF(F2090&lt;('d_시나리오'!$I$3-'d_시나리오'!$H$3)/('d_시나리오'!$J$3-'d_시나리오'!$H$3),'d_시나리오'!$H$3+SQRT(F2090*('d_시나리오'!$J$3-'d_시나리오'!$H$3)*('d_시나리오'!$I$3-'d_시나리오'!$H$3)),'d_시나리오'!$J$3-SQRT((1-F2090)*('d_시나리오'!$J$3-'d_시나리오'!$H$3)*('d_시나리오'!$J$3-'d_시나리오'!$I$3))))</f>
        <v/>
      </c>
      <c r="H2090">
        <f>RAND()</f>
        <v/>
      </c>
      <c r="I2090">
        <f>IF('d_시나리오'!$J$4='d_시나리오'!$H$4,'d_시나리오'!$I$4,IF(H2090&lt;('d_시나리오'!$I$4-'d_시나리오'!$H$4)/('d_시나리오'!$J$4-'d_시나리오'!$H$4),'d_시나리오'!$H$4+SQRT(H2090*('d_시나리오'!$J$4-'d_시나리오'!$H$4)*('d_시나리오'!$I$4-'d_시나리오'!$H$4)),'d_시나리오'!$J$4-SQRT((1-H2090)*('d_시나리오'!$J$4-'d_시나리오'!$H$4)*('d_시나리오'!$J$4-'d_시나리오'!$I$4))))</f>
        <v/>
      </c>
      <c r="J2090">
        <f>RAND()</f>
        <v/>
      </c>
      <c r="K2090">
        <f>IF('d_시나리오'!$J$5='d_시나리오'!$H$5,'d_시나리오'!$I$5,IF(J2090&lt;('d_시나리오'!$I$5-'d_시나리오'!$H$5)/('d_시나리오'!$J$5-'d_시나리오'!$H$5),'d_시나리오'!$H$5+SQRT(J2090*('d_시나리오'!$J$5-'d_시나리오'!$H$5)*('d_시나리오'!$I$5-'d_시나리오'!$H$5)),'d_시나리오'!$J$5-SQRT((1-J2090)*('d_시나리오'!$J$5-'d_시나리오'!$H$5)*('d_시나리오'!$J$5-'d_시나리오'!$I$5))))</f>
        <v/>
      </c>
      <c r="L2090">
        <f>RAND()</f>
        <v/>
      </c>
      <c r="M2090">
        <f>IF('d_시나리오'!$J$6='d_시나리오'!$H$6,'d_시나리오'!$I$6,IF(L2090&lt;('d_시나리오'!$I$6-'d_시나리오'!$H$6)/('d_시나리오'!$J$6-'d_시나리오'!$H$6),'d_시나리오'!$H$6+SQRT(L2090*('d_시나리오'!$J$6-'d_시나리오'!$H$6)*('d_시나리오'!$I$6-'d_시나리오'!$H$6)),'d_시나리오'!$J$6-SQRT((1-L2090)*('d_시나리오'!$J$6-'d_시나리오'!$H$6)*('d_시나리오'!$J$6-'d_시나리오'!$I$6))))</f>
        <v/>
      </c>
      <c r="N2090">
        <f>INDEX('d_분포'!$B$2:$B$57,RANDBETWEEN(1,56))</f>
        <v/>
      </c>
      <c r="O2090">
        <f>BETAINV(RAND(),5,5)</f>
        <v/>
      </c>
      <c r="P2090">
        <f>'d_고정'!$B$1*'6_기대효과'!$H$7*('d_시나리오'!$I$7/'d_고정'!$B$2)*B2090</f>
        <v/>
      </c>
      <c r="Q2090">
        <f>P2090*C2090</f>
        <v/>
      </c>
      <c r="R2090">
        <f>P2090*E2090</f>
        <v/>
      </c>
      <c r="S2090">
        <f>R2090*G2090</f>
        <v/>
      </c>
      <c r="T2090">
        <f>Q2090+S2090</f>
        <v/>
      </c>
      <c r="U2090">
        <f>(Q2090*D2090+S2090*I2090)*(1-O2090)</f>
        <v/>
      </c>
      <c r="V2090">
        <f>(R2090*K2090*N2090+'d_고정'!$B$3*('6_기대효과'!$H$7/8)*N2090*'d_고정'!$B$10*M2090*('6_기대효과'!$K$7/'d_고정'!$B$9))*(1-O2090)</f>
        <v/>
      </c>
      <c r="W2090">
        <f>(S2090*I2090+R2090*MAX(K2090-'d_고정'!$B$10*M2090*('6_기대효과'!$K$7/'d_고정'!$B$9),0)*N2090)*(1-O2090)</f>
        <v/>
      </c>
      <c r="X2090">
        <f>U2090+V2090</f>
        <v/>
      </c>
      <c r="Y2090">
        <f>U2090/('d_고정'!$B$5*'6_기대효과'!$H$7/8)/'d_고정'!$B$6</f>
        <v/>
      </c>
      <c r="Z2090">
        <f>U2090/('d_고정'!$B$8*'6_기대효과'!$H$7/8)</f>
        <v/>
      </c>
    </row>
    <row r="2091">
      <c r="A2091">
        <f>RAND()</f>
        <v/>
      </c>
      <c r="B2091">
        <f>IF('d_시나리오'!$J$2='d_시나리오'!$H$2,'d_시나리오'!$I$2,IF(A2091&lt;('d_시나리오'!$I$2-'d_시나리오'!$H$2)/('d_시나리오'!$J$2-'d_시나리오'!$H$2),'d_시나리오'!$H$2+SQRT(A2091*('d_시나리오'!$J$2-'d_시나리오'!$H$2)*('d_시나리오'!$I$2-'d_시나리오'!$H$2)),'d_시나리오'!$J$2-SQRT((1-A2091)*('d_시나리오'!$J$2-'d_시나리오'!$H$2)*('d_시나리오'!$J$2-'d_시나리오'!$I$2))))</f>
        <v/>
      </c>
      <c r="C2091">
        <f>BETAINV(RAND(),2,6)</f>
        <v/>
      </c>
      <c r="D2091">
        <f>INDEX('d_분포'!$A$2:$A$28,RANDBETWEEN(1,27))</f>
        <v/>
      </c>
      <c r="E2091">
        <f>INDEX('d_분포'!$C$2:$C$5,RANDBETWEEN(1,4))*(0.9+0.2*RAND())</f>
        <v/>
      </c>
      <c r="F2091">
        <f>RAND()</f>
        <v/>
      </c>
      <c r="G2091">
        <f>IF('d_시나리오'!$J$3='d_시나리오'!$H$3,'d_시나리오'!$I$3,IF(F2091&lt;('d_시나리오'!$I$3-'d_시나리오'!$H$3)/('d_시나리오'!$J$3-'d_시나리오'!$H$3),'d_시나리오'!$H$3+SQRT(F2091*('d_시나리오'!$J$3-'d_시나리오'!$H$3)*('d_시나리오'!$I$3-'d_시나리오'!$H$3)),'d_시나리오'!$J$3-SQRT((1-F2091)*('d_시나리오'!$J$3-'d_시나리오'!$H$3)*('d_시나리오'!$J$3-'d_시나리오'!$I$3))))</f>
        <v/>
      </c>
      <c r="H2091">
        <f>RAND()</f>
        <v/>
      </c>
      <c r="I2091">
        <f>IF('d_시나리오'!$J$4='d_시나리오'!$H$4,'d_시나리오'!$I$4,IF(H2091&lt;('d_시나리오'!$I$4-'d_시나리오'!$H$4)/('d_시나리오'!$J$4-'d_시나리오'!$H$4),'d_시나리오'!$H$4+SQRT(H2091*('d_시나리오'!$J$4-'d_시나리오'!$H$4)*('d_시나리오'!$I$4-'d_시나리오'!$H$4)),'d_시나리오'!$J$4-SQRT((1-H2091)*('d_시나리오'!$J$4-'d_시나리오'!$H$4)*('d_시나리오'!$J$4-'d_시나리오'!$I$4))))</f>
        <v/>
      </c>
      <c r="J2091">
        <f>RAND()</f>
        <v/>
      </c>
      <c r="K2091">
        <f>IF('d_시나리오'!$J$5='d_시나리오'!$H$5,'d_시나리오'!$I$5,IF(J2091&lt;('d_시나리오'!$I$5-'d_시나리오'!$H$5)/('d_시나리오'!$J$5-'d_시나리오'!$H$5),'d_시나리오'!$H$5+SQRT(J2091*('d_시나리오'!$J$5-'d_시나리오'!$H$5)*('d_시나리오'!$I$5-'d_시나리오'!$H$5)),'d_시나리오'!$J$5-SQRT((1-J2091)*('d_시나리오'!$J$5-'d_시나리오'!$H$5)*('d_시나리오'!$J$5-'d_시나리오'!$I$5))))</f>
        <v/>
      </c>
      <c r="L2091">
        <f>RAND()</f>
        <v/>
      </c>
      <c r="M2091">
        <f>IF('d_시나리오'!$J$6='d_시나리오'!$H$6,'d_시나리오'!$I$6,IF(L2091&lt;('d_시나리오'!$I$6-'d_시나리오'!$H$6)/('d_시나리오'!$J$6-'d_시나리오'!$H$6),'d_시나리오'!$H$6+SQRT(L2091*('d_시나리오'!$J$6-'d_시나리오'!$H$6)*('d_시나리오'!$I$6-'d_시나리오'!$H$6)),'d_시나리오'!$J$6-SQRT((1-L2091)*('d_시나리오'!$J$6-'d_시나리오'!$H$6)*('d_시나리오'!$J$6-'d_시나리오'!$I$6))))</f>
        <v/>
      </c>
      <c r="N2091">
        <f>INDEX('d_분포'!$B$2:$B$57,RANDBETWEEN(1,56))</f>
        <v/>
      </c>
      <c r="O2091">
        <f>BETAINV(RAND(),5,5)</f>
        <v/>
      </c>
      <c r="P2091">
        <f>'d_고정'!$B$1*'6_기대효과'!$H$7*('d_시나리오'!$I$7/'d_고정'!$B$2)*B2091</f>
        <v/>
      </c>
      <c r="Q2091">
        <f>P2091*C2091</f>
        <v/>
      </c>
      <c r="R2091">
        <f>P2091*E2091</f>
        <v/>
      </c>
      <c r="S2091">
        <f>R2091*G2091</f>
        <v/>
      </c>
      <c r="T2091">
        <f>Q2091+S2091</f>
        <v/>
      </c>
      <c r="U2091">
        <f>(Q2091*D2091+S2091*I2091)*(1-O2091)</f>
        <v/>
      </c>
      <c r="V2091">
        <f>(R2091*K2091*N2091+'d_고정'!$B$3*('6_기대효과'!$H$7/8)*N2091*'d_고정'!$B$10*M2091*('6_기대효과'!$K$7/'d_고정'!$B$9))*(1-O2091)</f>
        <v/>
      </c>
      <c r="W2091">
        <f>(S2091*I2091+R2091*MAX(K2091-'d_고정'!$B$10*M2091*('6_기대효과'!$K$7/'d_고정'!$B$9),0)*N2091)*(1-O2091)</f>
        <v/>
      </c>
      <c r="X2091">
        <f>U2091+V2091</f>
        <v/>
      </c>
      <c r="Y2091">
        <f>U2091/('d_고정'!$B$5*'6_기대효과'!$H$7/8)/'d_고정'!$B$6</f>
        <v/>
      </c>
      <c r="Z2091">
        <f>U2091/('d_고정'!$B$8*'6_기대효과'!$H$7/8)</f>
        <v/>
      </c>
    </row>
    <row r="2092">
      <c r="A2092">
        <f>RAND()</f>
        <v/>
      </c>
      <c r="B2092">
        <f>IF('d_시나리오'!$J$2='d_시나리오'!$H$2,'d_시나리오'!$I$2,IF(A2092&lt;('d_시나리오'!$I$2-'d_시나리오'!$H$2)/('d_시나리오'!$J$2-'d_시나리오'!$H$2),'d_시나리오'!$H$2+SQRT(A2092*('d_시나리오'!$J$2-'d_시나리오'!$H$2)*('d_시나리오'!$I$2-'d_시나리오'!$H$2)),'d_시나리오'!$J$2-SQRT((1-A2092)*('d_시나리오'!$J$2-'d_시나리오'!$H$2)*('d_시나리오'!$J$2-'d_시나리오'!$I$2))))</f>
        <v/>
      </c>
      <c r="C2092">
        <f>BETAINV(RAND(),2,6)</f>
        <v/>
      </c>
      <c r="D2092">
        <f>INDEX('d_분포'!$A$2:$A$28,RANDBETWEEN(1,27))</f>
        <v/>
      </c>
      <c r="E2092">
        <f>INDEX('d_분포'!$C$2:$C$5,RANDBETWEEN(1,4))*(0.9+0.2*RAND())</f>
        <v/>
      </c>
      <c r="F2092">
        <f>RAND()</f>
        <v/>
      </c>
      <c r="G2092">
        <f>IF('d_시나리오'!$J$3='d_시나리오'!$H$3,'d_시나리오'!$I$3,IF(F2092&lt;('d_시나리오'!$I$3-'d_시나리오'!$H$3)/('d_시나리오'!$J$3-'d_시나리오'!$H$3),'d_시나리오'!$H$3+SQRT(F2092*('d_시나리오'!$J$3-'d_시나리오'!$H$3)*('d_시나리오'!$I$3-'d_시나리오'!$H$3)),'d_시나리오'!$J$3-SQRT((1-F2092)*('d_시나리오'!$J$3-'d_시나리오'!$H$3)*('d_시나리오'!$J$3-'d_시나리오'!$I$3))))</f>
        <v/>
      </c>
      <c r="H2092">
        <f>RAND()</f>
        <v/>
      </c>
      <c r="I2092">
        <f>IF('d_시나리오'!$J$4='d_시나리오'!$H$4,'d_시나리오'!$I$4,IF(H2092&lt;('d_시나리오'!$I$4-'d_시나리오'!$H$4)/('d_시나리오'!$J$4-'d_시나리오'!$H$4),'d_시나리오'!$H$4+SQRT(H2092*('d_시나리오'!$J$4-'d_시나리오'!$H$4)*('d_시나리오'!$I$4-'d_시나리오'!$H$4)),'d_시나리오'!$J$4-SQRT((1-H2092)*('d_시나리오'!$J$4-'d_시나리오'!$H$4)*('d_시나리오'!$J$4-'d_시나리오'!$I$4))))</f>
        <v/>
      </c>
      <c r="J2092">
        <f>RAND()</f>
        <v/>
      </c>
      <c r="K2092">
        <f>IF('d_시나리오'!$J$5='d_시나리오'!$H$5,'d_시나리오'!$I$5,IF(J2092&lt;('d_시나리오'!$I$5-'d_시나리오'!$H$5)/('d_시나리오'!$J$5-'d_시나리오'!$H$5),'d_시나리오'!$H$5+SQRT(J2092*('d_시나리오'!$J$5-'d_시나리오'!$H$5)*('d_시나리오'!$I$5-'d_시나리오'!$H$5)),'d_시나리오'!$J$5-SQRT((1-J2092)*('d_시나리오'!$J$5-'d_시나리오'!$H$5)*('d_시나리오'!$J$5-'d_시나리오'!$I$5))))</f>
        <v/>
      </c>
      <c r="L2092">
        <f>RAND()</f>
        <v/>
      </c>
      <c r="M2092">
        <f>IF('d_시나리오'!$J$6='d_시나리오'!$H$6,'d_시나리오'!$I$6,IF(L2092&lt;('d_시나리오'!$I$6-'d_시나리오'!$H$6)/('d_시나리오'!$J$6-'d_시나리오'!$H$6),'d_시나리오'!$H$6+SQRT(L2092*('d_시나리오'!$J$6-'d_시나리오'!$H$6)*('d_시나리오'!$I$6-'d_시나리오'!$H$6)),'d_시나리오'!$J$6-SQRT((1-L2092)*('d_시나리오'!$J$6-'d_시나리오'!$H$6)*('d_시나리오'!$J$6-'d_시나리오'!$I$6))))</f>
        <v/>
      </c>
      <c r="N2092">
        <f>INDEX('d_분포'!$B$2:$B$57,RANDBETWEEN(1,56))</f>
        <v/>
      </c>
      <c r="O2092">
        <f>BETAINV(RAND(),5,5)</f>
        <v/>
      </c>
      <c r="P2092">
        <f>'d_고정'!$B$1*'6_기대효과'!$H$7*('d_시나리오'!$I$7/'d_고정'!$B$2)*B2092</f>
        <v/>
      </c>
      <c r="Q2092">
        <f>P2092*C2092</f>
        <v/>
      </c>
      <c r="R2092">
        <f>P2092*E2092</f>
        <v/>
      </c>
      <c r="S2092">
        <f>R2092*G2092</f>
        <v/>
      </c>
      <c r="T2092">
        <f>Q2092+S2092</f>
        <v/>
      </c>
      <c r="U2092">
        <f>(Q2092*D2092+S2092*I2092)*(1-O2092)</f>
        <v/>
      </c>
      <c r="V2092">
        <f>(R2092*K2092*N2092+'d_고정'!$B$3*('6_기대효과'!$H$7/8)*N2092*'d_고정'!$B$10*M2092*('6_기대효과'!$K$7/'d_고정'!$B$9))*(1-O2092)</f>
        <v/>
      </c>
      <c r="W2092">
        <f>(S2092*I2092+R2092*MAX(K2092-'d_고정'!$B$10*M2092*('6_기대효과'!$K$7/'d_고정'!$B$9),0)*N2092)*(1-O2092)</f>
        <v/>
      </c>
      <c r="X2092">
        <f>U2092+V2092</f>
        <v/>
      </c>
      <c r="Y2092">
        <f>U2092/('d_고정'!$B$5*'6_기대효과'!$H$7/8)/'d_고정'!$B$6</f>
        <v/>
      </c>
      <c r="Z2092">
        <f>U2092/('d_고정'!$B$8*'6_기대효과'!$H$7/8)</f>
        <v/>
      </c>
    </row>
    <row r="2093">
      <c r="A2093">
        <f>RAND()</f>
        <v/>
      </c>
      <c r="B2093">
        <f>IF('d_시나리오'!$J$2='d_시나리오'!$H$2,'d_시나리오'!$I$2,IF(A2093&lt;('d_시나리오'!$I$2-'d_시나리오'!$H$2)/('d_시나리오'!$J$2-'d_시나리오'!$H$2),'d_시나리오'!$H$2+SQRT(A2093*('d_시나리오'!$J$2-'d_시나리오'!$H$2)*('d_시나리오'!$I$2-'d_시나리오'!$H$2)),'d_시나리오'!$J$2-SQRT((1-A2093)*('d_시나리오'!$J$2-'d_시나리오'!$H$2)*('d_시나리오'!$J$2-'d_시나리오'!$I$2))))</f>
        <v/>
      </c>
      <c r="C2093">
        <f>BETAINV(RAND(),2,6)</f>
        <v/>
      </c>
      <c r="D2093">
        <f>INDEX('d_분포'!$A$2:$A$28,RANDBETWEEN(1,27))</f>
        <v/>
      </c>
      <c r="E2093">
        <f>INDEX('d_분포'!$C$2:$C$5,RANDBETWEEN(1,4))*(0.9+0.2*RAND())</f>
        <v/>
      </c>
      <c r="F2093">
        <f>RAND()</f>
        <v/>
      </c>
      <c r="G2093">
        <f>IF('d_시나리오'!$J$3='d_시나리오'!$H$3,'d_시나리오'!$I$3,IF(F2093&lt;('d_시나리오'!$I$3-'d_시나리오'!$H$3)/('d_시나리오'!$J$3-'d_시나리오'!$H$3),'d_시나리오'!$H$3+SQRT(F2093*('d_시나리오'!$J$3-'d_시나리오'!$H$3)*('d_시나리오'!$I$3-'d_시나리오'!$H$3)),'d_시나리오'!$J$3-SQRT((1-F2093)*('d_시나리오'!$J$3-'d_시나리오'!$H$3)*('d_시나리오'!$J$3-'d_시나리오'!$I$3))))</f>
        <v/>
      </c>
      <c r="H2093">
        <f>RAND()</f>
        <v/>
      </c>
      <c r="I2093">
        <f>IF('d_시나리오'!$J$4='d_시나리오'!$H$4,'d_시나리오'!$I$4,IF(H2093&lt;('d_시나리오'!$I$4-'d_시나리오'!$H$4)/('d_시나리오'!$J$4-'d_시나리오'!$H$4),'d_시나리오'!$H$4+SQRT(H2093*('d_시나리오'!$J$4-'d_시나리오'!$H$4)*('d_시나리오'!$I$4-'d_시나리오'!$H$4)),'d_시나리오'!$J$4-SQRT((1-H2093)*('d_시나리오'!$J$4-'d_시나리오'!$H$4)*('d_시나리오'!$J$4-'d_시나리오'!$I$4))))</f>
        <v/>
      </c>
      <c r="J2093">
        <f>RAND()</f>
        <v/>
      </c>
      <c r="K2093">
        <f>IF('d_시나리오'!$J$5='d_시나리오'!$H$5,'d_시나리오'!$I$5,IF(J2093&lt;('d_시나리오'!$I$5-'d_시나리오'!$H$5)/('d_시나리오'!$J$5-'d_시나리오'!$H$5),'d_시나리오'!$H$5+SQRT(J2093*('d_시나리오'!$J$5-'d_시나리오'!$H$5)*('d_시나리오'!$I$5-'d_시나리오'!$H$5)),'d_시나리오'!$J$5-SQRT((1-J2093)*('d_시나리오'!$J$5-'d_시나리오'!$H$5)*('d_시나리오'!$J$5-'d_시나리오'!$I$5))))</f>
        <v/>
      </c>
      <c r="L2093">
        <f>RAND()</f>
        <v/>
      </c>
      <c r="M2093">
        <f>IF('d_시나리오'!$J$6='d_시나리오'!$H$6,'d_시나리오'!$I$6,IF(L2093&lt;('d_시나리오'!$I$6-'d_시나리오'!$H$6)/('d_시나리오'!$J$6-'d_시나리오'!$H$6),'d_시나리오'!$H$6+SQRT(L2093*('d_시나리오'!$J$6-'d_시나리오'!$H$6)*('d_시나리오'!$I$6-'d_시나리오'!$H$6)),'d_시나리오'!$J$6-SQRT((1-L2093)*('d_시나리오'!$J$6-'d_시나리오'!$H$6)*('d_시나리오'!$J$6-'d_시나리오'!$I$6))))</f>
        <v/>
      </c>
      <c r="N2093">
        <f>INDEX('d_분포'!$B$2:$B$57,RANDBETWEEN(1,56))</f>
        <v/>
      </c>
      <c r="O2093">
        <f>BETAINV(RAND(),5,5)</f>
        <v/>
      </c>
      <c r="P2093">
        <f>'d_고정'!$B$1*'6_기대효과'!$H$7*('d_시나리오'!$I$7/'d_고정'!$B$2)*B2093</f>
        <v/>
      </c>
      <c r="Q2093">
        <f>P2093*C2093</f>
        <v/>
      </c>
      <c r="R2093">
        <f>P2093*E2093</f>
        <v/>
      </c>
      <c r="S2093">
        <f>R2093*G2093</f>
        <v/>
      </c>
      <c r="T2093">
        <f>Q2093+S2093</f>
        <v/>
      </c>
      <c r="U2093">
        <f>(Q2093*D2093+S2093*I2093)*(1-O2093)</f>
        <v/>
      </c>
      <c r="V2093">
        <f>(R2093*K2093*N2093+'d_고정'!$B$3*('6_기대효과'!$H$7/8)*N2093*'d_고정'!$B$10*M2093*('6_기대효과'!$K$7/'d_고정'!$B$9))*(1-O2093)</f>
        <v/>
      </c>
      <c r="W2093">
        <f>(S2093*I2093+R2093*MAX(K2093-'d_고정'!$B$10*M2093*('6_기대효과'!$K$7/'d_고정'!$B$9),0)*N2093)*(1-O2093)</f>
        <v/>
      </c>
      <c r="X2093">
        <f>U2093+V2093</f>
        <v/>
      </c>
      <c r="Y2093">
        <f>U2093/('d_고정'!$B$5*'6_기대효과'!$H$7/8)/'d_고정'!$B$6</f>
        <v/>
      </c>
      <c r="Z2093">
        <f>U2093/('d_고정'!$B$8*'6_기대효과'!$H$7/8)</f>
        <v/>
      </c>
    </row>
    <row r="2094">
      <c r="A2094">
        <f>RAND()</f>
        <v/>
      </c>
      <c r="B2094">
        <f>IF('d_시나리오'!$J$2='d_시나리오'!$H$2,'d_시나리오'!$I$2,IF(A2094&lt;('d_시나리오'!$I$2-'d_시나리오'!$H$2)/('d_시나리오'!$J$2-'d_시나리오'!$H$2),'d_시나리오'!$H$2+SQRT(A2094*('d_시나리오'!$J$2-'d_시나리오'!$H$2)*('d_시나리오'!$I$2-'d_시나리오'!$H$2)),'d_시나리오'!$J$2-SQRT((1-A2094)*('d_시나리오'!$J$2-'d_시나리오'!$H$2)*('d_시나리오'!$J$2-'d_시나리오'!$I$2))))</f>
        <v/>
      </c>
      <c r="C2094">
        <f>BETAINV(RAND(),2,6)</f>
        <v/>
      </c>
      <c r="D2094">
        <f>INDEX('d_분포'!$A$2:$A$28,RANDBETWEEN(1,27))</f>
        <v/>
      </c>
      <c r="E2094">
        <f>INDEX('d_분포'!$C$2:$C$5,RANDBETWEEN(1,4))*(0.9+0.2*RAND())</f>
        <v/>
      </c>
      <c r="F2094">
        <f>RAND()</f>
        <v/>
      </c>
      <c r="G2094">
        <f>IF('d_시나리오'!$J$3='d_시나리오'!$H$3,'d_시나리오'!$I$3,IF(F2094&lt;('d_시나리오'!$I$3-'d_시나리오'!$H$3)/('d_시나리오'!$J$3-'d_시나리오'!$H$3),'d_시나리오'!$H$3+SQRT(F2094*('d_시나리오'!$J$3-'d_시나리오'!$H$3)*('d_시나리오'!$I$3-'d_시나리오'!$H$3)),'d_시나리오'!$J$3-SQRT((1-F2094)*('d_시나리오'!$J$3-'d_시나리오'!$H$3)*('d_시나리오'!$J$3-'d_시나리오'!$I$3))))</f>
        <v/>
      </c>
      <c r="H2094">
        <f>RAND()</f>
        <v/>
      </c>
      <c r="I2094">
        <f>IF('d_시나리오'!$J$4='d_시나리오'!$H$4,'d_시나리오'!$I$4,IF(H2094&lt;('d_시나리오'!$I$4-'d_시나리오'!$H$4)/('d_시나리오'!$J$4-'d_시나리오'!$H$4),'d_시나리오'!$H$4+SQRT(H2094*('d_시나리오'!$J$4-'d_시나리오'!$H$4)*('d_시나리오'!$I$4-'d_시나리오'!$H$4)),'d_시나리오'!$J$4-SQRT((1-H2094)*('d_시나리오'!$J$4-'d_시나리오'!$H$4)*('d_시나리오'!$J$4-'d_시나리오'!$I$4))))</f>
        <v/>
      </c>
      <c r="J2094">
        <f>RAND()</f>
        <v/>
      </c>
      <c r="K2094">
        <f>IF('d_시나리오'!$J$5='d_시나리오'!$H$5,'d_시나리오'!$I$5,IF(J2094&lt;('d_시나리오'!$I$5-'d_시나리오'!$H$5)/('d_시나리오'!$J$5-'d_시나리오'!$H$5),'d_시나리오'!$H$5+SQRT(J2094*('d_시나리오'!$J$5-'d_시나리오'!$H$5)*('d_시나리오'!$I$5-'d_시나리오'!$H$5)),'d_시나리오'!$J$5-SQRT((1-J2094)*('d_시나리오'!$J$5-'d_시나리오'!$H$5)*('d_시나리오'!$J$5-'d_시나리오'!$I$5))))</f>
        <v/>
      </c>
      <c r="L2094">
        <f>RAND()</f>
        <v/>
      </c>
      <c r="M2094">
        <f>IF('d_시나리오'!$J$6='d_시나리오'!$H$6,'d_시나리오'!$I$6,IF(L2094&lt;('d_시나리오'!$I$6-'d_시나리오'!$H$6)/('d_시나리오'!$J$6-'d_시나리오'!$H$6),'d_시나리오'!$H$6+SQRT(L2094*('d_시나리오'!$J$6-'d_시나리오'!$H$6)*('d_시나리오'!$I$6-'d_시나리오'!$H$6)),'d_시나리오'!$J$6-SQRT((1-L2094)*('d_시나리오'!$J$6-'d_시나리오'!$H$6)*('d_시나리오'!$J$6-'d_시나리오'!$I$6))))</f>
        <v/>
      </c>
      <c r="N2094">
        <f>INDEX('d_분포'!$B$2:$B$57,RANDBETWEEN(1,56))</f>
        <v/>
      </c>
      <c r="O2094">
        <f>BETAINV(RAND(),5,5)</f>
        <v/>
      </c>
      <c r="P2094">
        <f>'d_고정'!$B$1*'6_기대효과'!$H$7*('d_시나리오'!$I$7/'d_고정'!$B$2)*B2094</f>
        <v/>
      </c>
      <c r="Q2094">
        <f>P2094*C2094</f>
        <v/>
      </c>
      <c r="R2094">
        <f>P2094*E2094</f>
        <v/>
      </c>
      <c r="S2094">
        <f>R2094*G2094</f>
        <v/>
      </c>
      <c r="T2094">
        <f>Q2094+S2094</f>
        <v/>
      </c>
      <c r="U2094">
        <f>(Q2094*D2094+S2094*I2094)*(1-O2094)</f>
        <v/>
      </c>
      <c r="V2094">
        <f>(R2094*K2094*N2094+'d_고정'!$B$3*('6_기대효과'!$H$7/8)*N2094*'d_고정'!$B$10*M2094*('6_기대효과'!$K$7/'d_고정'!$B$9))*(1-O2094)</f>
        <v/>
      </c>
      <c r="W2094">
        <f>(S2094*I2094+R2094*MAX(K2094-'d_고정'!$B$10*M2094*('6_기대효과'!$K$7/'d_고정'!$B$9),0)*N2094)*(1-O2094)</f>
        <v/>
      </c>
      <c r="X2094">
        <f>U2094+V2094</f>
        <v/>
      </c>
      <c r="Y2094">
        <f>U2094/('d_고정'!$B$5*'6_기대효과'!$H$7/8)/'d_고정'!$B$6</f>
        <v/>
      </c>
      <c r="Z2094">
        <f>U2094/('d_고정'!$B$8*'6_기대효과'!$H$7/8)</f>
        <v/>
      </c>
    </row>
    <row r="2095">
      <c r="A2095">
        <f>RAND()</f>
        <v/>
      </c>
      <c r="B2095">
        <f>IF('d_시나리오'!$J$2='d_시나리오'!$H$2,'d_시나리오'!$I$2,IF(A2095&lt;('d_시나리오'!$I$2-'d_시나리오'!$H$2)/('d_시나리오'!$J$2-'d_시나리오'!$H$2),'d_시나리오'!$H$2+SQRT(A2095*('d_시나리오'!$J$2-'d_시나리오'!$H$2)*('d_시나리오'!$I$2-'d_시나리오'!$H$2)),'d_시나리오'!$J$2-SQRT((1-A2095)*('d_시나리오'!$J$2-'d_시나리오'!$H$2)*('d_시나리오'!$J$2-'d_시나리오'!$I$2))))</f>
        <v/>
      </c>
      <c r="C2095">
        <f>BETAINV(RAND(),2,6)</f>
        <v/>
      </c>
      <c r="D2095">
        <f>INDEX('d_분포'!$A$2:$A$28,RANDBETWEEN(1,27))</f>
        <v/>
      </c>
      <c r="E2095">
        <f>INDEX('d_분포'!$C$2:$C$5,RANDBETWEEN(1,4))*(0.9+0.2*RAND())</f>
        <v/>
      </c>
      <c r="F2095">
        <f>RAND()</f>
        <v/>
      </c>
      <c r="G2095">
        <f>IF('d_시나리오'!$J$3='d_시나리오'!$H$3,'d_시나리오'!$I$3,IF(F2095&lt;('d_시나리오'!$I$3-'d_시나리오'!$H$3)/('d_시나리오'!$J$3-'d_시나리오'!$H$3),'d_시나리오'!$H$3+SQRT(F2095*('d_시나리오'!$J$3-'d_시나리오'!$H$3)*('d_시나리오'!$I$3-'d_시나리오'!$H$3)),'d_시나리오'!$J$3-SQRT((1-F2095)*('d_시나리오'!$J$3-'d_시나리오'!$H$3)*('d_시나리오'!$J$3-'d_시나리오'!$I$3))))</f>
        <v/>
      </c>
      <c r="H2095">
        <f>RAND()</f>
        <v/>
      </c>
      <c r="I2095">
        <f>IF('d_시나리오'!$J$4='d_시나리오'!$H$4,'d_시나리오'!$I$4,IF(H2095&lt;('d_시나리오'!$I$4-'d_시나리오'!$H$4)/('d_시나리오'!$J$4-'d_시나리오'!$H$4),'d_시나리오'!$H$4+SQRT(H2095*('d_시나리오'!$J$4-'d_시나리오'!$H$4)*('d_시나리오'!$I$4-'d_시나리오'!$H$4)),'d_시나리오'!$J$4-SQRT((1-H2095)*('d_시나리오'!$J$4-'d_시나리오'!$H$4)*('d_시나리오'!$J$4-'d_시나리오'!$I$4))))</f>
        <v/>
      </c>
      <c r="J2095">
        <f>RAND()</f>
        <v/>
      </c>
      <c r="K2095">
        <f>IF('d_시나리오'!$J$5='d_시나리오'!$H$5,'d_시나리오'!$I$5,IF(J2095&lt;('d_시나리오'!$I$5-'d_시나리오'!$H$5)/('d_시나리오'!$J$5-'d_시나리오'!$H$5),'d_시나리오'!$H$5+SQRT(J2095*('d_시나리오'!$J$5-'d_시나리오'!$H$5)*('d_시나리오'!$I$5-'d_시나리오'!$H$5)),'d_시나리오'!$J$5-SQRT((1-J2095)*('d_시나리오'!$J$5-'d_시나리오'!$H$5)*('d_시나리오'!$J$5-'d_시나리오'!$I$5))))</f>
        <v/>
      </c>
      <c r="L2095">
        <f>RAND()</f>
        <v/>
      </c>
      <c r="M2095">
        <f>IF('d_시나리오'!$J$6='d_시나리오'!$H$6,'d_시나리오'!$I$6,IF(L2095&lt;('d_시나리오'!$I$6-'d_시나리오'!$H$6)/('d_시나리오'!$J$6-'d_시나리오'!$H$6),'d_시나리오'!$H$6+SQRT(L2095*('d_시나리오'!$J$6-'d_시나리오'!$H$6)*('d_시나리오'!$I$6-'d_시나리오'!$H$6)),'d_시나리오'!$J$6-SQRT((1-L2095)*('d_시나리오'!$J$6-'d_시나리오'!$H$6)*('d_시나리오'!$J$6-'d_시나리오'!$I$6))))</f>
        <v/>
      </c>
      <c r="N2095">
        <f>INDEX('d_분포'!$B$2:$B$57,RANDBETWEEN(1,56))</f>
        <v/>
      </c>
      <c r="O2095">
        <f>BETAINV(RAND(),5,5)</f>
        <v/>
      </c>
      <c r="P2095">
        <f>'d_고정'!$B$1*'6_기대효과'!$H$7*('d_시나리오'!$I$7/'d_고정'!$B$2)*B2095</f>
        <v/>
      </c>
      <c r="Q2095">
        <f>P2095*C2095</f>
        <v/>
      </c>
      <c r="R2095">
        <f>P2095*E2095</f>
        <v/>
      </c>
      <c r="S2095">
        <f>R2095*G2095</f>
        <v/>
      </c>
      <c r="T2095">
        <f>Q2095+S2095</f>
        <v/>
      </c>
      <c r="U2095">
        <f>(Q2095*D2095+S2095*I2095)*(1-O2095)</f>
        <v/>
      </c>
      <c r="V2095">
        <f>(R2095*K2095*N2095+'d_고정'!$B$3*('6_기대효과'!$H$7/8)*N2095*'d_고정'!$B$10*M2095*('6_기대효과'!$K$7/'d_고정'!$B$9))*(1-O2095)</f>
        <v/>
      </c>
      <c r="W2095">
        <f>(S2095*I2095+R2095*MAX(K2095-'d_고정'!$B$10*M2095*('6_기대효과'!$K$7/'d_고정'!$B$9),0)*N2095)*(1-O2095)</f>
        <v/>
      </c>
      <c r="X2095">
        <f>U2095+V2095</f>
        <v/>
      </c>
      <c r="Y2095">
        <f>U2095/('d_고정'!$B$5*'6_기대효과'!$H$7/8)/'d_고정'!$B$6</f>
        <v/>
      </c>
      <c r="Z2095">
        <f>U2095/('d_고정'!$B$8*'6_기대효과'!$H$7/8)</f>
        <v/>
      </c>
    </row>
    <row r="2096">
      <c r="A2096">
        <f>RAND()</f>
        <v/>
      </c>
      <c r="B2096">
        <f>IF('d_시나리오'!$J$2='d_시나리오'!$H$2,'d_시나리오'!$I$2,IF(A2096&lt;('d_시나리오'!$I$2-'d_시나리오'!$H$2)/('d_시나리오'!$J$2-'d_시나리오'!$H$2),'d_시나리오'!$H$2+SQRT(A2096*('d_시나리오'!$J$2-'d_시나리오'!$H$2)*('d_시나리오'!$I$2-'d_시나리오'!$H$2)),'d_시나리오'!$J$2-SQRT((1-A2096)*('d_시나리오'!$J$2-'d_시나리오'!$H$2)*('d_시나리오'!$J$2-'d_시나리오'!$I$2))))</f>
        <v/>
      </c>
      <c r="C2096">
        <f>BETAINV(RAND(),2,6)</f>
        <v/>
      </c>
      <c r="D2096">
        <f>INDEX('d_분포'!$A$2:$A$28,RANDBETWEEN(1,27))</f>
        <v/>
      </c>
      <c r="E2096">
        <f>INDEX('d_분포'!$C$2:$C$5,RANDBETWEEN(1,4))*(0.9+0.2*RAND())</f>
        <v/>
      </c>
      <c r="F2096">
        <f>RAND()</f>
        <v/>
      </c>
      <c r="G2096">
        <f>IF('d_시나리오'!$J$3='d_시나리오'!$H$3,'d_시나리오'!$I$3,IF(F2096&lt;('d_시나리오'!$I$3-'d_시나리오'!$H$3)/('d_시나리오'!$J$3-'d_시나리오'!$H$3),'d_시나리오'!$H$3+SQRT(F2096*('d_시나리오'!$J$3-'d_시나리오'!$H$3)*('d_시나리오'!$I$3-'d_시나리오'!$H$3)),'d_시나리오'!$J$3-SQRT((1-F2096)*('d_시나리오'!$J$3-'d_시나리오'!$H$3)*('d_시나리오'!$J$3-'d_시나리오'!$I$3))))</f>
        <v/>
      </c>
      <c r="H2096">
        <f>RAND()</f>
        <v/>
      </c>
      <c r="I2096">
        <f>IF('d_시나리오'!$J$4='d_시나리오'!$H$4,'d_시나리오'!$I$4,IF(H2096&lt;('d_시나리오'!$I$4-'d_시나리오'!$H$4)/('d_시나리오'!$J$4-'d_시나리오'!$H$4),'d_시나리오'!$H$4+SQRT(H2096*('d_시나리오'!$J$4-'d_시나리오'!$H$4)*('d_시나리오'!$I$4-'d_시나리오'!$H$4)),'d_시나리오'!$J$4-SQRT((1-H2096)*('d_시나리오'!$J$4-'d_시나리오'!$H$4)*('d_시나리오'!$J$4-'d_시나리오'!$I$4))))</f>
        <v/>
      </c>
      <c r="J2096">
        <f>RAND()</f>
        <v/>
      </c>
      <c r="K2096">
        <f>IF('d_시나리오'!$J$5='d_시나리오'!$H$5,'d_시나리오'!$I$5,IF(J2096&lt;('d_시나리오'!$I$5-'d_시나리오'!$H$5)/('d_시나리오'!$J$5-'d_시나리오'!$H$5),'d_시나리오'!$H$5+SQRT(J2096*('d_시나리오'!$J$5-'d_시나리오'!$H$5)*('d_시나리오'!$I$5-'d_시나리오'!$H$5)),'d_시나리오'!$J$5-SQRT((1-J2096)*('d_시나리오'!$J$5-'d_시나리오'!$H$5)*('d_시나리오'!$J$5-'d_시나리오'!$I$5))))</f>
        <v/>
      </c>
      <c r="L2096">
        <f>RAND()</f>
        <v/>
      </c>
      <c r="M2096">
        <f>IF('d_시나리오'!$J$6='d_시나리오'!$H$6,'d_시나리오'!$I$6,IF(L2096&lt;('d_시나리오'!$I$6-'d_시나리오'!$H$6)/('d_시나리오'!$J$6-'d_시나리오'!$H$6),'d_시나리오'!$H$6+SQRT(L2096*('d_시나리오'!$J$6-'d_시나리오'!$H$6)*('d_시나리오'!$I$6-'d_시나리오'!$H$6)),'d_시나리오'!$J$6-SQRT((1-L2096)*('d_시나리오'!$J$6-'d_시나리오'!$H$6)*('d_시나리오'!$J$6-'d_시나리오'!$I$6))))</f>
        <v/>
      </c>
      <c r="N2096">
        <f>INDEX('d_분포'!$B$2:$B$57,RANDBETWEEN(1,56))</f>
        <v/>
      </c>
      <c r="O2096">
        <f>BETAINV(RAND(),5,5)</f>
        <v/>
      </c>
      <c r="P2096">
        <f>'d_고정'!$B$1*'6_기대효과'!$H$7*('d_시나리오'!$I$7/'d_고정'!$B$2)*B2096</f>
        <v/>
      </c>
      <c r="Q2096">
        <f>P2096*C2096</f>
        <v/>
      </c>
      <c r="R2096">
        <f>P2096*E2096</f>
        <v/>
      </c>
      <c r="S2096">
        <f>R2096*G2096</f>
        <v/>
      </c>
      <c r="T2096">
        <f>Q2096+S2096</f>
        <v/>
      </c>
      <c r="U2096">
        <f>(Q2096*D2096+S2096*I2096)*(1-O2096)</f>
        <v/>
      </c>
      <c r="V2096">
        <f>(R2096*K2096*N2096+'d_고정'!$B$3*('6_기대효과'!$H$7/8)*N2096*'d_고정'!$B$10*M2096*('6_기대효과'!$K$7/'d_고정'!$B$9))*(1-O2096)</f>
        <v/>
      </c>
      <c r="W2096">
        <f>(S2096*I2096+R2096*MAX(K2096-'d_고정'!$B$10*M2096*('6_기대효과'!$K$7/'d_고정'!$B$9),0)*N2096)*(1-O2096)</f>
        <v/>
      </c>
      <c r="X2096">
        <f>U2096+V2096</f>
        <v/>
      </c>
      <c r="Y2096">
        <f>U2096/('d_고정'!$B$5*'6_기대효과'!$H$7/8)/'d_고정'!$B$6</f>
        <v/>
      </c>
      <c r="Z2096">
        <f>U2096/('d_고정'!$B$8*'6_기대효과'!$H$7/8)</f>
        <v/>
      </c>
    </row>
    <row r="2097">
      <c r="A2097">
        <f>RAND()</f>
        <v/>
      </c>
      <c r="B2097">
        <f>IF('d_시나리오'!$J$2='d_시나리오'!$H$2,'d_시나리오'!$I$2,IF(A2097&lt;('d_시나리오'!$I$2-'d_시나리오'!$H$2)/('d_시나리오'!$J$2-'d_시나리오'!$H$2),'d_시나리오'!$H$2+SQRT(A2097*('d_시나리오'!$J$2-'d_시나리오'!$H$2)*('d_시나리오'!$I$2-'d_시나리오'!$H$2)),'d_시나리오'!$J$2-SQRT((1-A2097)*('d_시나리오'!$J$2-'d_시나리오'!$H$2)*('d_시나리오'!$J$2-'d_시나리오'!$I$2))))</f>
        <v/>
      </c>
      <c r="C2097">
        <f>BETAINV(RAND(),2,6)</f>
        <v/>
      </c>
      <c r="D2097">
        <f>INDEX('d_분포'!$A$2:$A$28,RANDBETWEEN(1,27))</f>
        <v/>
      </c>
      <c r="E2097">
        <f>INDEX('d_분포'!$C$2:$C$5,RANDBETWEEN(1,4))*(0.9+0.2*RAND())</f>
        <v/>
      </c>
      <c r="F2097">
        <f>RAND()</f>
        <v/>
      </c>
      <c r="G2097">
        <f>IF('d_시나리오'!$J$3='d_시나리오'!$H$3,'d_시나리오'!$I$3,IF(F2097&lt;('d_시나리오'!$I$3-'d_시나리오'!$H$3)/('d_시나리오'!$J$3-'d_시나리오'!$H$3),'d_시나리오'!$H$3+SQRT(F2097*('d_시나리오'!$J$3-'d_시나리오'!$H$3)*('d_시나리오'!$I$3-'d_시나리오'!$H$3)),'d_시나리오'!$J$3-SQRT((1-F2097)*('d_시나리오'!$J$3-'d_시나리오'!$H$3)*('d_시나리오'!$J$3-'d_시나리오'!$I$3))))</f>
        <v/>
      </c>
      <c r="H2097">
        <f>RAND()</f>
        <v/>
      </c>
      <c r="I2097">
        <f>IF('d_시나리오'!$J$4='d_시나리오'!$H$4,'d_시나리오'!$I$4,IF(H2097&lt;('d_시나리오'!$I$4-'d_시나리오'!$H$4)/('d_시나리오'!$J$4-'d_시나리오'!$H$4),'d_시나리오'!$H$4+SQRT(H2097*('d_시나리오'!$J$4-'d_시나리오'!$H$4)*('d_시나리오'!$I$4-'d_시나리오'!$H$4)),'d_시나리오'!$J$4-SQRT((1-H2097)*('d_시나리오'!$J$4-'d_시나리오'!$H$4)*('d_시나리오'!$J$4-'d_시나리오'!$I$4))))</f>
        <v/>
      </c>
      <c r="J2097">
        <f>RAND()</f>
        <v/>
      </c>
      <c r="K2097">
        <f>IF('d_시나리오'!$J$5='d_시나리오'!$H$5,'d_시나리오'!$I$5,IF(J2097&lt;('d_시나리오'!$I$5-'d_시나리오'!$H$5)/('d_시나리오'!$J$5-'d_시나리오'!$H$5),'d_시나리오'!$H$5+SQRT(J2097*('d_시나리오'!$J$5-'d_시나리오'!$H$5)*('d_시나리오'!$I$5-'d_시나리오'!$H$5)),'d_시나리오'!$J$5-SQRT((1-J2097)*('d_시나리오'!$J$5-'d_시나리오'!$H$5)*('d_시나리오'!$J$5-'d_시나리오'!$I$5))))</f>
        <v/>
      </c>
      <c r="L2097">
        <f>RAND()</f>
        <v/>
      </c>
      <c r="M2097">
        <f>IF('d_시나리오'!$J$6='d_시나리오'!$H$6,'d_시나리오'!$I$6,IF(L2097&lt;('d_시나리오'!$I$6-'d_시나리오'!$H$6)/('d_시나리오'!$J$6-'d_시나리오'!$H$6),'d_시나리오'!$H$6+SQRT(L2097*('d_시나리오'!$J$6-'d_시나리오'!$H$6)*('d_시나리오'!$I$6-'d_시나리오'!$H$6)),'d_시나리오'!$J$6-SQRT((1-L2097)*('d_시나리오'!$J$6-'d_시나리오'!$H$6)*('d_시나리오'!$J$6-'d_시나리오'!$I$6))))</f>
        <v/>
      </c>
      <c r="N2097">
        <f>INDEX('d_분포'!$B$2:$B$57,RANDBETWEEN(1,56))</f>
        <v/>
      </c>
      <c r="O2097">
        <f>BETAINV(RAND(),5,5)</f>
        <v/>
      </c>
      <c r="P2097">
        <f>'d_고정'!$B$1*'6_기대효과'!$H$7*('d_시나리오'!$I$7/'d_고정'!$B$2)*B2097</f>
        <v/>
      </c>
      <c r="Q2097">
        <f>P2097*C2097</f>
        <v/>
      </c>
      <c r="R2097">
        <f>P2097*E2097</f>
        <v/>
      </c>
      <c r="S2097">
        <f>R2097*G2097</f>
        <v/>
      </c>
      <c r="T2097">
        <f>Q2097+S2097</f>
        <v/>
      </c>
      <c r="U2097">
        <f>(Q2097*D2097+S2097*I2097)*(1-O2097)</f>
        <v/>
      </c>
      <c r="V2097">
        <f>(R2097*K2097*N2097+'d_고정'!$B$3*('6_기대효과'!$H$7/8)*N2097*'d_고정'!$B$10*M2097*('6_기대효과'!$K$7/'d_고정'!$B$9))*(1-O2097)</f>
        <v/>
      </c>
      <c r="W2097">
        <f>(S2097*I2097+R2097*MAX(K2097-'d_고정'!$B$10*M2097*('6_기대효과'!$K$7/'d_고정'!$B$9),0)*N2097)*(1-O2097)</f>
        <v/>
      </c>
      <c r="X2097">
        <f>U2097+V2097</f>
        <v/>
      </c>
      <c r="Y2097">
        <f>U2097/('d_고정'!$B$5*'6_기대효과'!$H$7/8)/'d_고정'!$B$6</f>
        <v/>
      </c>
      <c r="Z2097">
        <f>U2097/('d_고정'!$B$8*'6_기대효과'!$H$7/8)</f>
        <v/>
      </c>
    </row>
    <row r="2098">
      <c r="A2098">
        <f>RAND()</f>
        <v/>
      </c>
      <c r="B2098">
        <f>IF('d_시나리오'!$J$2='d_시나리오'!$H$2,'d_시나리오'!$I$2,IF(A2098&lt;('d_시나리오'!$I$2-'d_시나리오'!$H$2)/('d_시나리오'!$J$2-'d_시나리오'!$H$2),'d_시나리오'!$H$2+SQRT(A2098*('d_시나리오'!$J$2-'d_시나리오'!$H$2)*('d_시나리오'!$I$2-'d_시나리오'!$H$2)),'d_시나리오'!$J$2-SQRT((1-A2098)*('d_시나리오'!$J$2-'d_시나리오'!$H$2)*('d_시나리오'!$J$2-'d_시나리오'!$I$2))))</f>
        <v/>
      </c>
      <c r="C2098">
        <f>BETAINV(RAND(),2,6)</f>
        <v/>
      </c>
      <c r="D2098">
        <f>INDEX('d_분포'!$A$2:$A$28,RANDBETWEEN(1,27))</f>
        <v/>
      </c>
      <c r="E2098">
        <f>INDEX('d_분포'!$C$2:$C$5,RANDBETWEEN(1,4))*(0.9+0.2*RAND())</f>
        <v/>
      </c>
      <c r="F2098">
        <f>RAND()</f>
        <v/>
      </c>
      <c r="G2098">
        <f>IF('d_시나리오'!$J$3='d_시나리오'!$H$3,'d_시나리오'!$I$3,IF(F2098&lt;('d_시나리오'!$I$3-'d_시나리오'!$H$3)/('d_시나리오'!$J$3-'d_시나리오'!$H$3),'d_시나리오'!$H$3+SQRT(F2098*('d_시나리오'!$J$3-'d_시나리오'!$H$3)*('d_시나리오'!$I$3-'d_시나리오'!$H$3)),'d_시나리오'!$J$3-SQRT((1-F2098)*('d_시나리오'!$J$3-'d_시나리오'!$H$3)*('d_시나리오'!$J$3-'d_시나리오'!$I$3))))</f>
        <v/>
      </c>
      <c r="H2098">
        <f>RAND()</f>
        <v/>
      </c>
      <c r="I2098">
        <f>IF('d_시나리오'!$J$4='d_시나리오'!$H$4,'d_시나리오'!$I$4,IF(H2098&lt;('d_시나리오'!$I$4-'d_시나리오'!$H$4)/('d_시나리오'!$J$4-'d_시나리오'!$H$4),'d_시나리오'!$H$4+SQRT(H2098*('d_시나리오'!$J$4-'d_시나리오'!$H$4)*('d_시나리오'!$I$4-'d_시나리오'!$H$4)),'d_시나리오'!$J$4-SQRT((1-H2098)*('d_시나리오'!$J$4-'d_시나리오'!$H$4)*('d_시나리오'!$J$4-'d_시나리오'!$I$4))))</f>
        <v/>
      </c>
      <c r="J2098">
        <f>RAND()</f>
        <v/>
      </c>
      <c r="K2098">
        <f>IF('d_시나리오'!$J$5='d_시나리오'!$H$5,'d_시나리오'!$I$5,IF(J2098&lt;('d_시나리오'!$I$5-'d_시나리오'!$H$5)/('d_시나리오'!$J$5-'d_시나리오'!$H$5),'d_시나리오'!$H$5+SQRT(J2098*('d_시나리오'!$J$5-'d_시나리오'!$H$5)*('d_시나리오'!$I$5-'d_시나리오'!$H$5)),'d_시나리오'!$J$5-SQRT((1-J2098)*('d_시나리오'!$J$5-'d_시나리오'!$H$5)*('d_시나리오'!$J$5-'d_시나리오'!$I$5))))</f>
        <v/>
      </c>
      <c r="L2098">
        <f>RAND()</f>
        <v/>
      </c>
      <c r="M2098">
        <f>IF('d_시나리오'!$J$6='d_시나리오'!$H$6,'d_시나리오'!$I$6,IF(L2098&lt;('d_시나리오'!$I$6-'d_시나리오'!$H$6)/('d_시나리오'!$J$6-'d_시나리오'!$H$6),'d_시나리오'!$H$6+SQRT(L2098*('d_시나리오'!$J$6-'d_시나리오'!$H$6)*('d_시나리오'!$I$6-'d_시나리오'!$H$6)),'d_시나리오'!$J$6-SQRT((1-L2098)*('d_시나리오'!$J$6-'d_시나리오'!$H$6)*('d_시나리오'!$J$6-'d_시나리오'!$I$6))))</f>
        <v/>
      </c>
      <c r="N2098">
        <f>INDEX('d_분포'!$B$2:$B$57,RANDBETWEEN(1,56))</f>
        <v/>
      </c>
      <c r="O2098">
        <f>BETAINV(RAND(),5,5)</f>
        <v/>
      </c>
      <c r="P2098">
        <f>'d_고정'!$B$1*'6_기대효과'!$H$7*('d_시나리오'!$I$7/'d_고정'!$B$2)*B2098</f>
        <v/>
      </c>
      <c r="Q2098">
        <f>P2098*C2098</f>
        <v/>
      </c>
      <c r="R2098">
        <f>P2098*E2098</f>
        <v/>
      </c>
      <c r="S2098">
        <f>R2098*G2098</f>
        <v/>
      </c>
      <c r="T2098">
        <f>Q2098+S2098</f>
        <v/>
      </c>
      <c r="U2098">
        <f>(Q2098*D2098+S2098*I2098)*(1-O2098)</f>
        <v/>
      </c>
      <c r="V2098">
        <f>(R2098*K2098*N2098+'d_고정'!$B$3*('6_기대효과'!$H$7/8)*N2098*'d_고정'!$B$10*M2098*('6_기대효과'!$K$7/'d_고정'!$B$9))*(1-O2098)</f>
        <v/>
      </c>
      <c r="W2098">
        <f>(S2098*I2098+R2098*MAX(K2098-'d_고정'!$B$10*M2098*('6_기대효과'!$K$7/'d_고정'!$B$9),0)*N2098)*(1-O2098)</f>
        <v/>
      </c>
      <c r="X2098">
        <f>U2098+V2098</f>
        <v/>
      </c>
      <c r="Y2098">
        <f>U2098/('d_고정'!$B$5*'6_기대효과'!$H$7/8)/'d_고정'!$B$6</f>
        <v/>
      </c>
      <c r="Z2098">
        <f>U2098/('d_고정'!$B$8*'6_기대효과'!$H$7/8)</f>
        <v/>
      </c>
    </row>
    <row r="2099">
      <c r="A2099">
        <f>RAND()</f>
        <v/>
      </c>
      <c r="B2099">
        <f>IF('d_시나리오'!$J$2='d_시나리오'!$H$2,'d_시나리오'!$I$2,IF(A2099&lt;('d_시나리오'!$I$2-'d_시나리오'!$H$2)/('d_시나리오'!$J$2-'d_시나리오'!$H$2),'d_시나리오'!$H$2+SQRT(A2099*('d_시나리오'!$J$2-'d_시나리오'!$H$2)*('d_시나리오'!$I$2-'d_시나리오'!$H$2)),'d_시나리오'!$J$2-SQRT((1-A2099)*('d_시나리오'!$J$2-'d_시나리오'!$H$2)*('d_시나리오'!$J$2-'d_시나리오'!$I$2))))</f>
        <v/>
      </c>
      <c r="C2099">
        <f>BETAINV(RAND(),2,6)</f>
        <v/>
      </c>
      <c r="D2099">
        <f>INDEX('d_분포'!$A$2:$A$28,RANDBETWEEN(1,27))</f>
        <v/>
      </c>
      <c r="E2099">
        <f>INDEX('d_분포'!$C$2:$C$5,RANDBETWEEN(1,4))*(0.9+0.2*RAND())</f>
        <v/>
      </c>
      <c r="F2099">
        <f>RAND()</f>
        <v/>
      </c>
      <c r="G2099">
        <f>IF('d_시나리오'!$J$3='d_시나리오'!$H$3,'d_시나리오'!$I$3,IF(F2099&lt;('d_시나리오'!$I$3-'d_시나리오'!$H$3)/('d_시나리오'!$J$3-'d_시나리오'!$H$3),'d_시나리오'!$H$3+SQRT(F2099*('d_시나리오'!$J$3-'d_시나리오'!$H$3)*('d_시나리오'!$I$3-'d_시나리오'!$H$3)),'d_시나리오'!$J$3-SQRT((1-F2099)*('d_시나리오'!$J$3-'d_시나리오'!$H$3)*('d_시나리오'!$J$3-'d_시나리오'!$I$3))))</f>
        <v/>
      </c>
      <c r="H2099">
        <f>RAND()</f>
        <v/>
      </c>
      <c r="I2099">
        <f>IF('d_시나리오'!$J$4='d_시나리오'!$H$4,'d_시나리오'!$I$4,IF(H2099&lt;('d_시나리오'!$I$4-'d_시나리오'!$H$4)/('d_시나리오'!$J$4-'d_시나리오'!$H$4),'d_시나리오'!$H$4+SQRT(H2099*('d_시나리오'!$J$4-'d_시나리오'!$H$4)*('d_시나리오'!$I$4-'d_시나리오'!$H$4)),'d_시나리오'!$J$4-SQRT((1-H2099)*('d_시나리오'!$J$4-'d_시나리오'!$H$4)*('d_시나리오'!$J$4-'d_시나리오'!$I$4))))</f>
        <v/>
      </c>
      <c r="J2099">
        <f>RAND()</f>
        <v/>
      </c>
      <c r="K2099">
        <f>IF('d_시나리오'!$J$5='d_시나리오'!$H$5,'d_시나리오'!$I$5,IF(J2099&lt;('d_시나리오'!$I$5-'d_시나리오'!$H$5)/('d_시나리오'!$J$5-'d_시나리오'!$H$5),'d_시나리오'!$H$5+SQRT(J2099*('d_시나리오'!$J$5-'d_시나리오'!$H$5)*('d_시나리오'!$I$5-'d_시나리오'!$H$5)),'d_시나리오'!$J$5-SQRT((1-J2099)*('d_시나리오'!$J$5-'d_시나리오'!$H$5)*('d_시나리오'!$J$5-'d_시나리오'!$I$5))))</f>
        <v/>
      </c>
      <c r="L2099">
        <f>RAND()</f>
        <v/>
      </c>
      <c r="M2099">
        <f>IF('d_시나리오'!$J$6='d_시나리오'!$H$6,'d_시나리오'!$I$6,IF(L2099&lt;('d_시나리오'!$I$6-'d_시나리오'!$H$6)/('d_시나리오'!$J$6-'d_시나리오'!$H$6),'d_시나리오'!$H$6+SQRT(L2099*('d_시나리오'!$J$6-'d_시나리오'!$H$6)*('d_시나리오'!$I$6-'d_시나리오'!$H$6)),'d_시나리오'!$J$6-SQRT((1-L2099)*('d_시나리오'!$J$6-'d_시나리오'!$H$6)*('d_시나리오'!$J$6-'d_시나리오'!$I$6))))</f>
        <v/>
      </c>
      <c r="N2099">
        <f>INDEX('d_분포'!$B$2:$B$57,RANDBETWEEN(1,56))</f>
        <v/>
      </c>
      <c r="O2099">
        <f>BETAINV(RAND(),5,5)</f>
        <v/>
      </c>
      <c r="P2099">
        <f>'d_고정'!$B$1*'6_기대효과'!$H$7*('d_시나리오'!$I$7/'d_고정'!$B$2)*B2099</f>
        <v/>
      </c>
      <c r="Q2099">
        <f>P2099*C2099</f>
        <v/>
      </c>
      <c r="R2099">
        <f>P2099*E2099</f>
        <v/>
      </c>
      <c r="S2099">
        <f>R2099*G2099</f>
        <v/>
      </c>
      <c r="T2099">
        <f>Q2099+S2099</f>
        <v/>
      </c>
      <c r="U2099">
        <f>(Q2099*D2099+S2099*I2099)*(1-O2099)</f>
        <v/>
      </c>
      <c r="V2099">
        <f>(R2099*K2099*N2099+'d_고정'!$B$3*('6_기대효과'!$H$7/8)*N2099*'d_고정'!$B$10*M2099*('6_기대효과'!$K$7/'d_고정'!$B$9))*(1-O2099)</f>
        <v/>
      </c>
      <c r="W2099">
        <f>(S2099*I2099+R2099*MAX(K2099-'d_고정'!$B$10*M2099*('6_기대효과'!$K$7/'d_고정'!$B$9),0)*N2099)*(1-O2099)</f>
        <v/>
      </c>
      <c r="X2099">
        <f>U2099+V2099</f>
        <v/>
      </c>
      <c r="Y2099">
        <f>U2099/('d_고정'!$B$5*'6_기대효과'!$H$7/8)/'d_고정'!$B$6</f>
        <v/>
      </c>
      <c r="Z2099">
        <f>U2099/('d_고정'!$B$8*'6_기대효과'!$H$7/8)</f>
        <v/>
      </c>
    </row>
    <row r="2100">
      <c r="A2100">
        <f>RAND()</f>
        <v/>
      </c>
      <c r="B2100">
        <f>IF('d_시나리오'!$J$2='d_시나리오'!$H$2,'d_시나리오'!$I$2,IF(A2100&lt;('d_시나리오'!$I$2-'d_시나리오'!$H$2)/('d_시나리오'!$J$2-'d_시나리오'!$H$2),'d_시나리오'!$H$2+SQRT(A2100*('d_시나리오'!$J$2-'d_시나리오'!$H$2)*('d_시나리오'!$I$2-'d_시나리오'!$H$2)),'d_시나리오'!$J$2-SQRT((1-A2100)*('d_시나리오'!$J$2-'d_시나리오'!$H$2)*('d_시나리오'!$J$2-'d_시나리오'!$I$2))))</f>
        <v/>
      </c>
      <c r="C2100">
        <f>BETAINV(RAND(),2,6)</f>
        <v/>
      </c>
      <c r="D2100">
        <f>INDEX('d_분포'!$A$2:$A$28,RANDBETWEEN(1,27))</f>
        <v/>
      </c>
      <c r="E2100">
        <f>INDEX('d_분포'!$C$2:$C$5,RANDBETWEEN(1,4))*(0.9+0.2*RAND())</f>
        <v/>
      </c>
      <c r="F2100">
        <f>RAND()</f>
        <v/>
      </c>
      <c r="G2100">
        <f>IF('d_시나리오'!$J$3='d_시나리오'!$H$3,'d_시나리오'!$I$3,IF(F2100&lt;('d_시나리오'!$I$3-'d_시나리오'!$H$3)/('d_시나리오'!$J$3-'d_시나리오'!$H$3),'d_시나리오'!$H$3+SQRT(F2100*('d_시나리오'!$J$3-'d_시나리오'!$H$3)*('d_시나리오'!$I$3-'d_시나리오'!$H$3)),'d_시나리오'!$J$3-SQRT((1-F2100)*('d_시나리오'!$J$3-'d_시나리오'!$H$3)*('d_시나리오'!$J$3-'d_시나리오'!$I$3))))</f>
        <v/>
      </c>
      <c r="H2100">
        <f>RAND()</f>
        <v/>
      </c>
      <c r="I2100">
        <f>IF('d_시나리오'!$J$4='d_시나리오'!$H$4,'d_시나리오'!$I$4,IF(H2100&lt;('d_시나리오'!$I$4-'d_시나리오'!$H$4)/('d_시나리오'!$J$4-'d_시나리오'!$H$4),'d_시나리오'!$H$4+SQRT(H2100*('d_시나리오'!$J$4-'d_시나리오'!$H$4)*('d_시나리오'!$I$4-'d_시나리오'!$H$4)),'d_시나리오'!$J$4-SQRT((1-H2100)*('d_시나리오'!$J$4-'d_시나리오'!$H$4)*('d_시나리오'!$J$4-'d_시나리오'!$I$4))))</f>
        <v/>
      </c>
      <c r="J2100">
        <f>RAND()</f>
        <v/>
      </c>
      <c r="K2100">
        <f>IF('d_시나리오'!$J$5='d_시나리오'!$H$5,'d_시나리오'!$I$5,IF(J2100&lt;('d_시나리오'!$I$5-'d_시나리오'!$H$5)/('d_시나리오'!$J$5-'d_시나리오'!$H$5),'d_시나리오'!$H$5+SQRT(J2100*('d_시나리오'!$J$5-'d_시나리오'!$H$5)*('d_시나리오'!$I$5-'d_시나리오'!$H$5)),'d_시나리오'!$J$5-SQRT((1-J2100)*('d_시나리오'!$J$5-'d_시나리오'!$H$5)*('d_시나리오'!$J$5-'d_시나리오'!$I$5))))</f>
        <v/>
      </c>
      <c r="L2100">
        <f>RAND()</f>
        <v/>
      </c>
      <c r="M2100">
        <f>IF('d_시나리오'!$J$6='d_시나리오'!$H$6,'d_시나리오'!$I$6,IF(L2100&lt;('d_시나리오'!$I$6-'d_시나리오'!$H$6)/('d_시나리오'!$J$6-'d_시나리오'!$H$6),'d_시나리오'!$H$6+SQRT(L2100*('d_시나리오'!$J$6-'d_시나리오'!$H$6)*('d_시나리오'!$I$6-'d_시나리오'!$H$6)),'d_시나리오'!$J$6-SQRT((1-L2100)*('d_시나리오'!$J$6-'d_시나리오'!$H$6)*('d_시나리오'!$J$6-'d_시나리오'!$I$6))))</f>
        <v/>
      </c>
      <c r="N2100">
        <f>INDEX('d_분포'!$B$2:$B$57,RANDBETWEEN(1,56))</f>
        <v/>
      </c>
      <c r="O2100">
        <f>BETAINV(RAND(),5,5)</f>
        <v/>
      </c>
      <c r="P2100">
        <f>'d_고정'!$B$1*'6_기대효과'!$H$7*('d_시나리오'!$I$7/'d_고정'!$B$2)*B2100</f>
        <v/>
      </c>
      <c r="Q2100">
        <f>P2100*C2100</f>
        <v/>
      </c>
      <c r="R2100">
        <f>P2100*E2100</f>
        <v/>
      </c>
      <c r="S2100">
        <f>R2100*G2100</f>
        <v/>
      </c>
      <c r="T2100">
        <f>Q2100+S2100</f>
        <v/>
      </c>
      <c r="U2100">
        <f>(Q2100*D2100+S2100*I2100)*(1-O2100)</f>
        <v/>
      </c>
      <c r="V2100">
        <f>(R2100*K2100*N2100+'d_고정'!$B$3*('6_기대효과'!$H$7/8)*N2100*'d_고정'!$B$10*M2100*('6_기대효과'!$K$7/'d_고정'!$B$9))*(1-O2100)</f>
        <v/>
      </c>
      <c r="W2100">
        <f>(S2100*I2100+R2100*MAX(K2100-'d_고정'!$B$10*M2100*('6_기대효과'!$K$7/'d_고정'!$B$9),0)*N2100)*(1-O2100)</f>
        <v/>
      </c>
      <c r="X2100">
        <f>U2100+V2100</f>
        <v/>
      </c>
      <c r="Y2100">
        <f>U2100/('d_고정'!$B$5*'6_기대효과'!$H$7/8)/'d_고정'!$B$6</f>
        <v/>
      </c>
      <c r="Z2100">
        <f>U2100/('d_고정'!$B$8*'6_기대효과'!$H$7/8)</f>
        <v/>
      </c>
    </row>
    <row r="2101">
      <c r="A2101">
        <f>RAND()</f>
        <v/>
      </c>
      <c r="B2101">
        <f>IF('d_시나리오'!$J$2='d_시나리오'!$H$2,'d_시나리오'!$I$2,IF(A2101&lt;('d_시나리오'!$I$2-'d_시나리오'!$H$2)/('d_시나리오'!$J$2-'d_시나리오'!$H$2),'d_시나리오'!$H$2+SQRT(A2101*('d_시나리오'!$J$2-'d_시나리오'!$H$2)*('d_시나리오'!$I$2-'d_시나리오'!$H$2)),'d_시나리오'!$J$2-SQRT((1-A2101)*('d_시나리오'!$J$2-'d_시나리오'!$H$2)*('d_시나리오'!$J$2-'d_시나리오'!$I$2))))</f>
        <v/>
      </c>
      <c r="C2101">
        <f>BETAINV(RAND(),2,6)</f>
        <v/>
      </c>
      <c r="D2101">
        <f>INDEX('d_분포'!$A$2:$A$28,RANDBETWEEN(1,27))</f>
        <v/>
      </c>
      <c r="E2101">
        <f>INDEX('d_분포'!$C$2:$C$5,RANDBETWEEN(1,4))*(0.9+0.2*RAND())</f>
        <v/>
      </c>
      <c r="F2101">
        <f>RAND()</f>
        <v/>
      </c>
      <c r="G2101">
        <f>IF('d_시나리오'!$J$3='d_시나리오'!$H$3,'d_시나리오'!$I$3,IF(F2101&lt;('d_시나리오'!$I$3-'d_시나리오'!$H$3)/('d_시나리오'!$J$3-'d_시나리오'!$H$3),'d_시나리오'!$H$3+SQRT(F2101*('d_시나리오'!$J$3-'d_시나리오'!$H$3)*('d_시나리오'!$I$3-'d_시나리오'!$H$3)),'d_시나리오'!$J$3-SQRT((1-F2101)*('d_시나리오'!$J$3-'d_시나리오'!$H$3)*('d_시나리오'!$J$3-'d_시나리오'!$I$3))))</f>
        <v/>
      </c>
      <c r="H2101">
        <f>RAND()</f>
        <v/>
      </c>
      <c r="I2101">
        <f>IF('d_시나리오'!$J$4='d_시나리오'!$H$4,'d_시나리오'!$I$4,IF(H2101&lt;('d_시나리오'!$I$4-'d_시나리오'!$H$4)/('d_시나리오'!$J$4-'d_시나리오'!$H$4),'d_시나리오'!$H$4+SQRT(H2101*('d_시나리오'!$J$4-'d_시나리오'!$H$4)*('d_시나리오'!$I$4-'d_시나리오'!$H$4)),'d_시나리오'!$J$4-SQRT((1-H2101)*('d_시나리오'!$J$4-'d_시나리오'!$H$4)*('d_시나리오'!$J$4-'d_시나리오'!$I$4))))</f>
        <v/>
      </c>
      <c r="J2101">
        <f>RAND()</f>
        <v/>
      </c>
      <c r="K2101">
        <f>IF('d_시나리오'!$J$5='d_시나리오'!$H$5,'d_시나리오'!$I$5,IF(J2101&lt;('d_시나리오'!$I$5-'d_시나리오'!$H$5)/('d_시나리오'!$J$5-'d_시나리오'!$H$5),'d_시나리오'!$H$5+SQRT(J2101*('d_시나리오'!$J$5-'d_시나리오'!$H$5)*('d_시나리오'!$I$5-'d_시나리오'!$H$5)),'d_시나리오'!$J$5-SQRT((1-J2101)*('d_시나리오'!$J$5-'d_시나리오'!$H$5)*('d_시나리오'!$J$5-'d_시나리오'!$I$5))))</f>
        <v/>
      </c>
      <c r="L2101">
        <f>RAND()</f>
        <v/>
      </c>
      <c r="M2101">
        <f>IF('d_시나리오'!$J$6='d_시나리오'!$H$6,'d_시나리오'!$I$6,IF(L2101&lt;('d_시나리오'!$I$6-'d_시나리오'!$H$6)/('d_시나리오'!$J$6-'d_시나리오'!$H$6),'d_시나리오'!$H$6+SQRT(L2101*('d_시나리오'!$J$6-'d_시나리오'!$H$6)*('d_시나리오'!$I$6-'d_시나리오'!$H$6)),'d_시나리오'!$J$6-SQRT((1-L2101)*('d_시나리오'!$J$6-'d_시나리오'!$H$6)*('d_시나리오'!$J$6-'d_시나리오'!$I$6))))</f>
        <v/>
      </c>
      <c r="N2101">
        <f>INDEX('d_분포'!$B$2:$B$57,RANDBETWEEN(1,56))</f>
        <v/>
      </c>
      <c r="O2101">
        <f>BETAINV(RAND(),5,5)</f>
        <v/>
      </c>
      <c r="P2101">
        <f>'d_고정'!$B$1*'6_기대효과'!$H$7*('d_시나리오'!$I$7/'d_고정'!$B$2)*B2101</f>
        <v/>
      </c>
      <c r="Q2101">
        <f>P2101*C2101</f>
        <v/>
      </c>
      <c r="R2101">
        <f>P2101*E2101</f>
        <v/>
      </c>
      <c r="S2101">
        <f>R2101*G2101</f>
        <v/>
      </c>
      <c r="T2101">
        <f>Q2101+S2101</f>
        <v/>
      </c>
      <c r="U2101">
        <f>(Q2101*D2101+S2101*I2101)*(1-O2101)</f>
        <v/>
      </c>
      <c r="V2101">
        <f>(R2101*K2101*N2101+'d_고정'!$B$3*('6_기대효과'!$H$7/8)*N2101*'d_고정'!$B$10*M2101*('6_기대효과'!$K$7/'d_고정'!$B$9))*(1-O2101)</f>
        <v/>
      </c>
      <c r="W2101">
        <f>(S2101*I2101+R2101*MAX(K2101-'d_고정'!$B$10*M2101*('6_기대효과'!$K$7/'d_고정'!$B$9),0)*N2101)*(1-O2101)</f>
        <v/>
      </c>
      <c r="X2101">
        <f>U2101+V2101</f>
        <v/>
      </c>
      <c r="Y2101">
        <f>U2101/('d_고정'!$B$5*'6_기대효과'!$H$7/8)/'d_고정'!$B$6</f>
        <v/>
      </c>
      <c r="Z2101">
        <f>U2101/('d_고정'!$B$8*'6_기대효과'!$H$7/8)</f>
        <v/>
      </c>
    </row>
    <row r="2102">
      <c r="A2102">
        <f>RAND()</f>
        <v/>
      </c>
      <c r="B2102">
        <f>IF('d_시나리오'!$J$2='d_시나리오'!$H$2,'d_시나리오'!$I$2,IF(A2102&lt;('d_시나리오'!$I$2-'d_시나리오'!$H$2)/('d_시나리오'!$J$2-'d_시나리오'!$H$2),'d_시나리오'!$H$2+SQRT(A2102*('d_시나리오'!$J$2-'d_시나리오'!$H$2)*('d_시나리오'!$I$2-'d_시나리오'!$H$2)),'d_시나리오'!$J$2-SQRT((1-A2102)*('d_시나리오'!$J$2-'d_시나리오'!$H$2)*('d_시나리오'!$J$2-'d_시나리오'!$I$2))))</f>
        <v/>
      </c>
      <c r="C2102">
        <f>BETAINV(RAND(),2,6)</f>
        <v/>
      </c>
      <c r="D2102">
        <f>INDEX('d_분포'!$A$2:$A$28,RANDBETWEEN(1,27))</f>
        <v/>
      </c>
      <c r="E2102">
        <f>INDEX('d_분포'!$C$2:$C$5,RANDBETWEEN(1,4))*(0.9+0.2*RAND())</f>
        <v/>
      </c>
      <c r="F2102">
        <f>RAND()</f>
        <v/>
      </c>
      <c r="G2102">
        <f>IF('d_시나리오'!$J$3='d_시나리오'!$H$3,'d_시나리오'!$I$3,IF(F2102&lt;('d_시나리오'!$I$3-'d_시나리오'!$H$3)/('d_시나리오'!$J$3-'d_시나리오'!$H$3),'d_시나리오'!$H$3+SQRT(F2102*('d_시나리오'!$J$3-'d_시나리오'!$H$3)*('d_시나리오'!$I$3-'d_시나리오'!$H$3)),'d_시나리오'!$J$3-SQRT((1-F2102)*('d_시나리오'!$J$3-'d_시나리오'!$H$3)*('d_시나리오'!$J$3-'d_시나리오'!$I$3))))</f>
        <v/>
      </c>
      <c r="H2102">
        <f>RAND()</f>
        <v/>
      </c>
      <c r="I2102">
        <f>IF('d_시나리오'!$J$4='d_시나리오'!$H$4,'d_시나리오'!$I$4,IF(H2102&lt;('d_시나리오'!$I$4-'d_시나리오'!$H$4)/('d_시나리오'!$J$4-'d_시나리오'!$H$4),'d_시나리오'!$H$4+SQRT(H2102*('d_시나리오'!$J$4-'d_시나리오'!$H$4)*('d_시나리오'!$I$4-'d_시나리오'!$H$4)),'d_시나리오'!$J$4-SQRT((1-H2102)*('d_시나리오'!$J$4-'d_시나리오'!$H$4)*('d_시나리오'!$J$4-'d_시나리오'!$I$4))))</f>
        <v/>
      </c>
      <c r="J2102">
        <f>RAND()</f>
        <v/>
      </c>
      <c r="K2102">
        <f>IF('d_시나리오'!$J$5='d_시나리오'!$H$5,'d_시나리오'!$I$5,IF(J2102&lt;('d_시나리오'!$I$5-'d_시나리오'!$H$5)/('d_시나리오'!$J$5-'d_시나리오'!$H$5),'d_시나리오'!$H$5+SQRT(J2102*('d_시나리오'!$J$5-'d_시나리오'!$H$5)*('d_시나리오'!$I$5-'d_시나리오'!$H$5)),'d_시나리오'!$J$5-SQRT((1-J2102)*('d_시나리오'!$J$5-'d_시나리오'!$H$5)*('d_시나리오'!$J$5-'d_시나리오'!$I$5))))</f>
        <v/>
      </c>
      <c r="L2102">
        <f>RAND()</f>
        <v/>
      </c>
      <c r="M2102">
        <f>IF('d_시나리오'!$J$6='d_시나리오'!$H$6,'d_시나리오'!$I$6,IF(L2102&lt;('d_시나리오'!$I$6-'d_시나리오'!$H$6)/('d_시나리오'!$J$6-'d_시나리오'!$H$6),'d_시나리오'!$H$6+SQRT(L2102*('d_시나리오'!$J$6-'d_시나리오'!$H$6)*('d_시나리오'!$I$6-'d_시나리오'!$H$6)),'d_시나리오'!$J$6-SQRT((1-L2102)*('d_시나리오'!$J$6-'d_시나리오'!$H$6)*('d_시나리오'!$J$6-'d_시나리오'!$I$6))))</f>
        <v/>
      </c>
      <c r="N2102">
        <f>INDEX('d_분포'!$B$2:$B$57,RANDBETWEEN(1,56))</f>
        <v/>
      </c>
      <c r="O2102">
        <f>BETAINV(RAND(),5,5)</f>
        <v/>
      </c>
      <c r="P2102">
        <f>'d_고정'!$B$1*'6_기대효과'!$H$7*('d_시나리오'!$I$7/'d_고정'!$B$2)*B2102</f>
        <v/>
      </c>
      <c r="Q2102">
        <f>P2102*C2102</f>
        <v/>
      </c>
      <c r="R2102">
        <f>P2102*E2102</f>
        <v/>
      </c>
      <c r="S2102">
        <f>R2102*G2102</f>
        <v/>
      </c>
      <c r="T2102">
        <f>Q2102+S2102</f>
        <v/>
      </c>
      <c r="U2102">
        <f>(Q2102*D2102+S2102*I2102)*(1-O2102)</f>
        <v/>
      </c>
      <c r="V2102">
        <f>(R2102*K2102*N2102+'d_고정'!$B$3*('6_기대효과'!$H$7/8)*N2102*'d_고정'!$B$10*M2102*('6_기대효과'!$K$7/'d_고정'!$B$9))*(1-O2102)</f>
        <v/>
      </c>
      <c r="W2102">
        <f>(S2102*I2102+R2102*MAX(K2102-'d_고정'!$B$10*M2102*('6_기대효과'!$K$7/'d_고정'!$B$9),0)*N2102)*(1-O2102)</f>
        <v/>
      </c>
      <c r="X2102">
        <f>U2102+V2102</f>
        <v/>
      </c>
      <c r="Y2102">
        <f>U2102/('d_고정'!$B$5*'6_기대효과'!$H$7/8)/'d_고정'!$B$6</f>
        <v/>
      </c>
      <c r="Z2102">
        <f>U2102/('d_고정'!$B$8*'6_기대효과'!$H$7/8)</f>
        <v/>
      </c>
    </row>
    <row r="2103">
      <c r="A2103">
        <f>RAND()</f>
        <v/>
      </c>
      <c r="B2103">
        <f>IF('d_시나리오'!$J$2='d_시나리오'!$H$2,'d_시나리오'!$I$2,IF(A2103&lt;('d_시나리오'!$I$2-'d_시나리오'!$H$2)/('d_시나리오'!$J$2-'d_시나리오'!$H$2),'d_시나리오'!$H$2+SQRT(A2103*('d_시나리오'!$J$2-'d_시나리오'!$H$2)*('d_시나리오'!$I$2-'d_시나리오'!$H$2)),'d_시나리오'!$J$2-SQRT((1-A2103)*('d_시나리오'!$J$2-'d_시나리오'!$H$2)*('d_시나리오'!$J$2-'d_시나리오'!$I$2))))</f>
        <v/>
      </c>
      <c r="C2103">
        <f>BETAINV(RAND(),2,6)</f>
        <v/>
      </c>
      <c r="D2103">
        <f>INDEX('d_분포'!$A$2:$A$28,RANDBETWEEN(1,27))</f>
        <v/>
      </c>
      <c r="E2103">
        <f>INDEX('d_분포'!$C$2:$C$5,RANDBETWEEN(1,4))*(0.9+0.2*RAND())</f>
        <v/>
      </c>
      <c r="F2103">
        <f>RAND()</f>
        <v/>
      </c>
      <c r="G2103">
        <f>IF('d_시나리오'!$J$3='d_시나리오'!$H$3,'d_시나리오'!$I$3,IF(F2103&lt;('d_시나리오'!$I$3-'d_시나리오'!$H$3)/('d_시나리오'!$J$3-'d_시나리오'!$H$3),'d_시나리오'!$H$3+SQRT(F2103*('d_시나리오'!$J$3-'d_시나리오'!$H$3)*('d_시나리오'!$I$3-'d_시나리오'!$H$3)),'d_시나리오'!$J$3-SQRT((1-F2103)*('d_시나리오'!$J$3-'d_시나리오'!$H$3)*('d_시나리오'!$J$3-'d_시나리오'!$I$3))))</f>
        <v/>
      </c>
      <c r="H2103">
        <f>RAND()</f>
        <v/>
      </c>
      <c r="I2103">
        <f>IF('d_시나리오'!$J$4='d_시나리오'!$H$4,'d_시나리오'!$I$4,IF(H2103&lt;('d_시나리오'!$I$4-'d_시나리오'!$H$4)/('d_시나리오'!$J$4-'d_시나리오'!$H$4),'d_시나리오'!$H$4+SQRT(H2103*('d_시나리오'!$J$4-'d_시나리오'!$H$4)*('d_시나리오'!$I$4-'d_시나리오'!$H$4)),'d_시나리오'!$J$4-SQRT((1-H2103)*('d_시나리오'!$J$4-'d_시나리오'!$H$4)*('d_시나리오'!$J$4-'d_시나리오'!$I$4))))</f>
        <v/>
      </c>
      <c r="J2103">
        <f>RAND()</f>
        <v/>
      </c>
      <c r="K2103">
        <f>IF('d_시나리오'!$J$5='d_시나리오'!$H$5,'d_시나리오'!$I$5,IF(J2103&lt;('d_시나리오'!$I$5-'d_시나리오'!$H$5)/('d_시나리오'!$J$5-'d_시나리오'!$H$5),'d_시나리오'!$H$5+SQRT(J2103*('d_시나리오'!$J$5-'d_시나리오'!$H$5)*('d_시나리오'!$I$5-'d_시나리오'!$H$5)),'d_시나리오'!$J$5-SQRT((1-J2103)*('d_시나리오'!$J$5-'d_시나리오'!$H$5)*('d_시나리오'!$J$5-'d_시나리오'!$I$5))))</f>
        <v/>
      </c>
      <c r="L2103">
        <f>RAND()</f>
        <v/>
      </c>
      <c r="M2103">
        <f>IF('d_시나리오'!$J$6='d_시나리오'!$H$6,'d_시나리오'!$I$6,IF(L2103&lt;('d_시나리오'!$I$6-'d_시나리오'!$H$6)/('d_시나리오'!$J$6-'d_시나리오'!$H$6),'d_시나리오'!$H$6+SQRT(L2103*('d_시나리오'!$J$6-'d_시나리오'!$H$6)*('d_시나리오'!$I$6-'d_시나리오'!$H$6)),'d_시나리오'!$J$6-SQRT((1-L2103)*('d_시나리오'!$J$6-'d_시나리오'!$H$6)*('d_시나리오'!$J$6-'d_시나리오'!$I$6))))</f>
        <v/>
      </c>
      <c r="N2103">
        <f>INDEX('d_분포'!$B$2:$B$57,RANDBETWEEN(1,56))</f>
        <v/>
      </c>
      <c r="O2103">
        <f>BETAINV(RAND(),5,5)</f>
        <v/>
      </c>
      <c r="P2103">
        <f>'d_고정'!$B$1*'6_기대효과'!$H$7*('d_시나리오'!$I$7/'d_고정'!$B$2)*B2103</f>
        <v/>
      </c>
      <c r="Q2103">
        <f>P2103*C2103</f>
        <v/>
      </c>
      <c r="R2103">
        <f>P2103*E2103</f>
        <v/>
      </c>
      <c r="S2103">
        <f>R2103*G2103</f>
        <v/>
      </c>
      <c r="T2103">
        <f>Q2103+S2103</f>
        <v/>
      </c>
      <c r="U2103">
        <f>(Q2103*D2103+S2103*I2103)*(1-O2103)</f>
        <v/>
      </c>
      <c r="V2103">
        <f>(R2103*K2103*N2103+'d_고정'!$B$3*('6_기대효과'!$H$7/8)*N2103*'d_고정'!$B$10*M2103*('6_기대효과'!$K$7/'d_고정'!$B$9))*(1-O2103)</f>
        <v/>
      </c>
      <c r="W2103">
        <f>(S2103*I2103+R2103*MAX(K2103-'d_고정'!$B$10*M2103*('6_기대효과'!$K$7/'d_고정'!$B$9),0)*N2103)*(1-O2103)</f>
        <v/>
      </c>
      <c r="X2103">
        <f>U2103+V2103</f>
        <v/>
      </c>
      <c r="Y2103">
        <f>U2103/('d_고정'!$B$5*'6_기대효과'!$H$7/8)/'d_고정'!$B$6</f>
        <v/>
      </c>
      <c r="Z2103">
        <f>U2103/('d_고정'!$B$8*'6_기대효과'!$H$7/8)</f>
        <v/>
      </c>
    </row>
    <row r="2104">
      <c r="A2104">
        <f>RAND()</f>
        <v/>
      </c>
      <c r="B2104">
        <f>IF('d_시나리오'!$J$2='d_시나리오'!$H$2,'d_시나리오'!$I$2,IF(A2104&lt;('d_시나리오'!$I$2-'d_시나리오'!$H$2)/('d_시나리오'!$J$2-'d_시나리오'!$H$2),'d_시나리오'!$H$2+SQRT(A2104*('d_시나리오'!$J$2-'d_시나리오'!$H$2)*('d_시나리오'!$I$2-'d_시나리오'!$H$2)),'d_시나리오'!$J$2-SQRT((1-A2104)*('d_시나리오'!$J$2-'d_시나리오'!$H$2)*('d_시나리오'!$J$2-'d_시나리오'!$I$2))))</f>
        <v/>
      </c>
      <c r="C2104">
        <f>BETAINV(RAND(),2,6)</f>
        <v/>
      </c>
      <c r="D2104">
        <f>INDEX('d_분포'!$A$2:$A$28,RANDBETWEEN(1,27))</f>
        <v/>
      </c>
      <c r="E2104">
        <f>INDEX('d_분포'!$C$2:$C$5,RANDBETWEEN(1,4))*(0.9+0.2*RAND())</f>
        <v/>
      </c>
      <c r="F2104">
        <f>RAND()</f>
        <v/>
      </c>
      <c r="G2104">
        <f>IF('d_시나리오'!$J$3='d_시나리오'!$H$3,'d_시나리오'!$I$3,IF(F2104&lt;('d_시나리오'!$I$3-'d_시나리오'!$H$3)/('d_시나리오'!$J$3-'d_시나리오'!$H$3),'d_시나리오'!$H$3+SQRT(F2104*('d_시나리오'!$J$3-'d_시나리오'!$H$3)*('d_시나리오'!$I$3-'d_시나리오'!$H$3)),'d_시나리오'!$J$3-SQRT((1-F2104)*('d_시나리오'!$J$3-'d_시나리오'!$H$3)*('d_시나리오'!$J$3-'d_시나리오'!$I$3))))</f>
        <v/>
      </c>
      <c r="H2104">
        <f>RAND()</f>
        <v/>
      </c>
      <c r="I2104">
        <f>IF('d_시나리오'!$J$4='d_시나리오'!$H$4,'d_시나리오'!$I$4,IF(H2104&lt;('d_시나리오'!$I$4-'d_시나리오'!$H$4)/('d_시나리오'!$J$4-'d_시나리오'!$H$4),'d_시나리오'!$H$4+SQRT(H2104*('d_시나리오'!$J$4-'d_시나리오'!$H$4)*('d_시나리오'!$I$4-'d_시나리오'!$H$4)),'d_시나리오'!$J$4-SQRT((1-H2104)*('d_시나리오'!$J$4-'d_시나리오'!$H$4)*('d_시나리오'!$J$4-'d_시나리오'!$I$4))))</f>
        <v/>
      </c>
      <c r="J2104">
        <f>RAND()</f>
        <v/>
      </c>
      <c r="K2104">
        <f>IF('d_시나리오'!$J$5='d_시나리오'!$H$5,'d_시나리오'!$I$5,IF(J2104&lt;('d_시나리오'!$I$5-'d_시나리오'!$H$5)/('d_시나리오'!$J$5-'d_시나리오'!$H$5),'d_시나리오'!$H$5+SQRT(J2104*('d_시나리오'!$J$5-'d_시나리오'!$H$5)*('d_시나리오'!$I$5-'d_시나리오'!$H$5)),'d_시나리오'!$J$5-SQRT((1-J2104)*('d_시나리오'!$J$5-'d_시나리오'!$H$5)*('d_시나리오'!$J$5-'d_시나리오'!$I$5))))</f>
        <v/>
      </c>
      <c r="L2104">
        <f>RAND()</f>
        <v/>
      </c>
      <c r="M2104">
        <f>IF('d_시나리오'!$J$6='d_시나리오'!$H$6,'d_시나리오'!$I$6,IF(L2104&lt;('d_시나리오'!$I$6-'d_시나리오'!$H$6)/('d_시나리오'!$J$6-'d_시나리오'!$H$6),'d_시나리오'!$H$6+SQRT(L2104*('d_시나리오'!$J$6-'d_시나리오'!$H$6)*('d_시나리오'!$I$6-'d_시나리오'!$H$6)),'d_시나리오'!$J$6-SQRT((1-L2104)*('d_시나리오'!$J$6-'d_시나리오'!$H$6)*('d_시나리오'!$J$6-'d_시나리오'!$I$6))))</f>
        <v/>
      </c>
      <c r="N2104">
        <f>INDEX('d_분포'!$B$2:$B$57,RANDBETWEEN(1,56))</f>
        <v/>
      </c>
      <c r="O2104">
        <f>BETAINV(RAND(),5,5)</f>
        <v/>
      </c>
      <c r="P2104">
        <f>'d_고정'!$B$1*'6_기대효과'!$H$7*('d_시나리오'!$I$7/'d_고정'!$B$2)*B2104</f>
        <v/>
      </c>
      <c r="Q2104">
        <f>P2104*C2104</f>
        <v/>
      </c>
      <c r="R2104">
        <f>P2104*E2104</f>
        <v/>
      </c>
      <c r="S2104">
        <f>R2104*G2104</f>
        <v/>
      </c>
      <c r="T2104">
        <f>Q2104+S2104</f>
        <v/>
      </c>
      <c r="U2104">
        <f>(Q2104*D2104+S2104*I2104)*(1-O2104)</f>
        <v/>
      </c>
      <c r="V2104">
        <f>(R2104*K2104*N2104+'d_고정'!$B$3*('6_기대효과'!$H$7/8)*N2104*'d_고정'!$B$10*M2104*('6_기대효과'!$K$7/'d_고정'!$B$9))*(1-O2104)</f>
        <v/>
      </c>
      <c r="W2104">
        <f>(S2104*I2104+R2104*MAX(K2104-'d_고정'!$B$10*M2104*('6_기대효과'!$K$7/'d_고정'!$B$9),0)*N2104)*(1-O2104)</f>
        <v/>
      </c>
      <c r="X2104">
        <f>U2104+V2104</f>
        <v/>
      </c>
      <c r="Y2104">
        <f>U2104/('d_고정'!$B$5*'6_기대효과'!$H$7/8)/'d_고정'!$B$6</f>
        <v/>
      </c>
      <c r="Z2104">
        <f>U2104/('d_고정'!$B$8*'6_기대효과'!$H$7/8)</f>
        <v/>
      </c>
    </row>
    <row r="2105">
      <c r="A2105">
        <f>RAND()</f>
        <v/>
      </c>
      <c r="B2105">
        <f>IF('d_시나리오'!$J$2='d_시나리오'!$H$2,'d_시나리오'!$I$2,IF(A2105&lt;('d_시나리오'!$I$2-'d_시나리오'!$H$2)/('d_시나리오'!$J$2-'d_시나리오'!$H$2),'d_시나리오'!$H$2+SQRT(A2105*('d_시나리오'!$J$2-'d_시나리오'!$H$2)*('d_시나리오'!$I$2-'d_시나리오'!$H$2)),'d_시나리오'!$J$2-SQRT((1-A2105)*('d_시나리오'!$J$2-'d_시나리오'!$H$2)*('d_시나리오'!$J$2-'d_시나리오'!$I$2))))</f>
        <v/>
      </c>
      <c r="C2105">
        <f>BETAINV(RAND(),2,6)</f>
        <v/>
      </c>
      <c r="D2105">
        <f>INDEX('d_분포'!$A$2:$A$28,RANDBETWEEN(1,27))</f>
        <v/>
      </c>
      <c r="E2105">
        <f>INDEX('d_분포'!$C$2:$C$5,RANDBETWEEN(1,4))*(0.9+0.2*RAND())</f>
        <v/>
      </c>
      <c r="F2105">
        <f>RAND()</f>
        <v/>
      </c>
      <c r="G2105">
        <f>IF('d_시나리오'!$J$3='d_시나리오'!$H$3,'d_시나리오'!$I$3,IF(F2105&lt;('d_시나리오'!$I$3-'d_시나리오'!$H$3)/('d_시나리오'!$J$3-'d_시나리오'!$H$3),'d_시나리오'!$H$3+SQRT(F2105*('d_시나리오'!$J$3-'d_시나리오'!$H$3)*('d_시나리오'!$I$3-'d_시나리오'!$H$3)),'d_시나리오'!$J$3-SQRT((1-F2105)*('d_시나리오'!$J$3-'d_시나리오'!$H$3)*('d_시나리오'!$J$3-'d_시나리오'!$I$3))))</f>
        <v/>
      </c>
      <c r="H2105">
        <f>RAND()</f>
        <v/>
      </c>
      <c r="I2105">
        <f>IF('d_시나리오'!$J$4='d_시나리오'!$H$4,'d_시나리오'!$I$4,IF(H2105&lt;('d_시나리오'!$I$4-'d_시나리오'!$H$4)/('d_시나리오'!$J$4-'d_시나리오'!$H$4),'d_시나리오'!$H$4+SQRT(H2105*('d_시나리오'!$J$4-'d_시나리오'!$H$4)*('d_시나리오'!$I$4-'d_시나리오'!$H$4)),'d_시나리오'!$J$4-SQRT((1-H2105)*('d_시나리오'!$J$4-'d_시나리오'!$H$4)*('d_시나리오'!$J$4-'d_시나리오'!$I$4))))</f>
        <v/>
      </c>
      <c r="J2105">
        <f>RAND()</f>
        <v/>
      </c>
      <c r="K2105">
        <f>IF('d_시나리오'!$J$5='d_시나리오'!$H$5,'d_시나리오'!$I$5,IF(J2105&lt;('d_시나리오'!$I$5-'d_시나리오'!$H$5)/('d_시나리오'!$J$5-'d_시나리오'!$H$5),'d_시나리오'!$H$5+SQRT(J2105*('d_시나리오'!$J$5-'d_시나리오'!$H$5)*('d_시나리오'!$I$5-'d_시나리오'!$H$5)),'d_시나리오'!$J$5-SQRT((1-J2105)*('d_시나리오'!$J$5-'d_시나리오'!$H$5)*('d_시나리오'!$J$5-'d_시나리오'!$I$5))))</f>
        <v/>
      </c>
      <c r="L2105">
        <f>RAND()</f>
        <v/>
      </c>
      <c r="M2105">
        <f>IF('d_시나리오'!$J$6='d_시나리오'!$H$6,'d_시나리오'!$I$6,IF(L2105&lt;('d_시나리오'!$I$6-'d_시나리오'!$H$6)/('d_시나리오'!$J$6-'d_시나리오'!$H$6),'d_시나리오'!$H$6+SQRT(L2105*('d_시나리오'!$J$6-'d_시나리오'!$H$6)*('d_시나리오'!$I$6-'d_시나리오'!$H$6)),'d_시나리오'!$J$6-SQRT((1-L2105)*('d_시나리오'!$J$6-'d_시나리오'!$H$6)*('d_시나리오'!$J$6-'d_시나리오'!$I$6))))</f>
        <v/>
      </c>
      <c r="N2105">
        <f>INDEX('d_분포'!$B$2:$B$57,RANDBETWEEN(1,56))</f>
        <v/>
      </c>
      <c r="O2105">
        <f>BETAINV(RAND(),5,5)</f>
        <v/>
      </c>
      <c r="P2105">
        <f>'d_고정'!$B$1*'6_기대효과'!$H$7*('d_시나리오'!$I$7/'d_고정'!$B$2)*B2105</f>
        <v/>
      </c>
      <c r="Q2105">
        <f>P2105*C2105</f>
        <v/>
      </c>
      <c r="R2105">
        <f>P2105*E2105</f>
        <v/>
      </c>
      <c r="S2105">
        <f>R2105*G2105</f>
        <v/>
      </c>
      <c r="T2105">
        <f>Q2105+S2105</f>
        <v/>
      </c>
      <c r="U2105">
        <f>(Q2105*D2105+S2105*I2105)*(1-O2105)</f>
        <v/>
      </c>
      <c r="V2105">
        <f>(R2105*K2105*N2105+'d_고정'!$B$3*('6_기대효과'!$H$7/8)*N2105*'d_고정'!$B$10*M2105*('6_기대효과'!$K$7/'d_고정'!$B$9))*(1-O2105)</f>
        <v/>
      </c>
      <c r="W2105">
        <f>(S2105*I2105+R2105*MAX(K2105-'d_고정'!$B$10*M2105*('6_기대효과'!$K$7/'d_고정'!$B$9),0)*N2105)*(1-O2105)</f>
        <v/>
      </c>
      <c r="X2105">
        <f>U2105+V2105</f>
        <v/>
      </c>
      <c r="Y2105">
        <f>U2105/('d_고정'!$B$5*'6_기대효과'!$H$7/8)/'d_고정'!$B$6</f>
        <v/>
      </c>
      <c r="Z2105">
        <f>U2105/('d_고정'!$B$8*'6_기대효과'!$H$7/8)</f>
        <v/>
      </c>
    </row>
    <row r="2106">
      <c r="A2106">
        <f>RAND()</f>
        <v/>
      </c>
      <c r="B2106">
        <f>IF('d_시나리오'!$J$2='d_시나리오'!$H$2,'d_시나리오'!$I$2,IF(A2106&lt;('d_시나리오'!$I$2-'d_시나리오'!$H$2)/('d_시나리오'!$J$2-'d_시나리오'!$H$2),'d_시나리오'!$H$2+SQRT(A2106*('d_시나리오'!$J$2-'d_시나리오'!$H$2)*('d_시나리오'!$I$2-'d_시나리오'!$H$2)),'d_시나리오'!$J$2-SQRT((1-A2106)*('d_시나리오'!$J$2-'d_시나리오'!$H$2)*('d_시나리오'!$J$2-'d_시나리오'!$I$2))))</f>
        <v/>
      </c>
      <c r="C2106">
        <f>BETAINV(RAND(),2,6)</f>
        <v/>
      </c>
      <c r="D2106">
        <f>INDEX('d_분포'!$A$2:$A$28,RANDBETWEEN(1,27))</f>
        <v/>
      </c>
      <c r="E2106">
        <f>INDEX('d_분포'!$C$2:$C$5,RANDBETWEEN(1,4))*(0.9+0.2*RAND())</f>
        <v/>
      </c>
      <c r="F2106">
        <f>RAND()</f>
        <v/>
      </c>
      <c r="G2106">
        <f>IF('d_시나리오'!$J$3='d_시나리오'!$H$3,'d_시나리오'!$I$3,IF(F2106&lt;('d_시나리오'!$I$3-'d_시나리오'!$H$3)/('d_시나리오'!$J$3-'d_시나리오'!$H$3),'d_시나리오'!$H$3+SQRT(F2106*('d_시나리오'!$J$3-'d_시나리오'!$H$3)*('d_시나리오'!$I$3-'d_시나리오'!$H$3)),'d_시나리오'!$J$3-SQRT((1-F2106)*('d_시나리오'!$J$3-'d_시나리오'!$H$3)*('d_시나리오'!$J$3-'d_시나리오'!$I$3))))</f>
        <v/>
      </c>
      <c r="H2106">
        <f>RAND()</f>
        <v/>
      </c>
      <c r="I2106">
        <f>IF('d_시나리오'!$J$4='d_시나리오'!$H$4,'d_시나리오'!$I$4,IF(H2106&lt;('d_시나리오'!$I$4-'d_시나리오'!$H$4)/('d_시나리오'!$J$4-'d_시나리오'!$H$4),'d_시나리오'!$H$4+SQRT(H2106*('d_시나리오'!$J$4-'d_시나리오'!$H$4)*('d_시나리오'!$I$4-'d_시나리오'!$H$4)),'d_시나리오'!$J$4-SQRT((1-H2106)*('d_시나리오'!$J$4-'d_시나리오'!$H$4)*('d_시나리오'!$J$4-'d_시나리오'!$I$4))))</f>
        <v/>
      </c>
      <c r="J2106">
        <f>RAND()</f>
        <v/>
      </c>
      <c r="K2106">
        <f>IF('d_시나리오'!$J$5='d_시나리오'!$H$5,'d_시나리오'!$I$5,IF(J2106&lt;('d_시나리오'!$I$5-'d_시나리오'!$H$5)/('d_시나리오'!$J$5-'d_시나리오'!$H$5),'d_시나리오'!$H$5+SQRT(J2106*('d_시나리오'!$J$5-'d_시나리오'!$H$5)*('d_시나리오'!$I$5-'d_시나리오'!$H$5)),'d_시나리오'!$J$5-SQRT((1-J2106)*('d_시나리오'!$J$5-'d_시나리오'!$H$5)*('d_시나리오'!$J$5-'d_시나리오'!$I$5))))</f>
        <v/>
      </c>
      <c r="L2106">
        <f>RAND()</f>
        <v/>
      </c>
      <c r="M2106">
        <f>IF('d_시나리오'!$J$6='d_시나리오'!$H$6,'d_시나리오'!$I$6,IF(L2106&lt;('d_시나리오'!$I$6-'d_시나리오'!$H$6)/('d_시나리오'!$J$6-'d_시나리오'!$H$6),'d_시나리오'!$H$6+SQRT(L2106*('d_시나리오'!$J$6-'d_시나리오'!$H$6)*('d_시나리오'!$I$6-'d_시나리오'!$H$6)),'d_시나리오'!$J$6-SQRT((1-L2106)*('d_시나리오'!$J$6-'d_시나리오'!$H$6)*('d_시나리오'!$J$6-'d_시나리오'!$I$6))))</f>
        <v/>
      </c>
      <c r="N2106">
        <f>INDEX('d_분포'!$B$2:$B$57,RANDBETWEEN(1,56))</f>
        <v/>
      </c>
      <c r="O2106">
        <f>BETAINV(RAND(),5,5)</f>
        <v/>
      </c>
      <c r="P2106">
        <f>'d_고정'!$B$1*'6_기대효과'!$H$7*('d_시나리오'!$I$7/'d_고정'!$B$2)*B2106</f>
        <v/>
      </c>
      <c r="Q2106">
        <f>P2106*C2106</f>
        <v/>
      </c>
      <c r="R2106">
        <f>P2106*E2106</f>
        <v/>
      </c>
      <c r="S2106">
        <f>R2106*G2106</f>
        <v/>
      </c>
      <c r="T2106">
        <f>Q2106+S2106</f>
        <v/>
      </c>
      <c r="U2106">
        <f>(Q2106*D2106+S2106*I2106)*(1-O2106)</f>
        <v/>
      </c>
      <c r="V2106">
        <f>(R2106*K2106*N2106+'d_고정'!$B$3*('6_기대효과'!$H$7/8)*N2106*'d_고정'!$B$10*M2106*('6_기대효과'!$K$7/'d_고정'!$B$9))*(1-O2106)</f>
        <v/>
      </c>
      <c r="W2106">
        <f>(S2106*I2106+R2106*MAX(K2106-'d_고정'!$B$10*M2106*('6_기대효과'!$K$7/'d_고정'!$B$9),0)*N2106)*(1-O2106)</f>
        <v/>
      </c>
      <c r="X2106">
        <f>U2106+V2106</f>
        <v/>
      </c>
      <c r="Y2106">
        <f>U2106/('d_고정'!$B$5*'6_기대효과'!$H$7/8)/'d_고정'!$B$6</f>
        <v/>
      </c>
      <c r="Z2106">
        <f>U2106/('d_고정'!$B$8*'6_기대효과'!$H$7/8)</f>
        <v/>
      </c>
    </row>
    <row r="2107">
      <c r="A2107">
        <f>RAND()</f>
        <v/>
      </c>
      <c r="B2107">
        <f>IF('d_시나리오'!$J$2='d_시나리오'!$H$2,'d_시나리오'!$I$2,IF(A2107&lt;('d_시나리오'!$I$2-'d_시나리오'!$H$2)/('d_시나리오'!$J$2-'d_시나리오'!$H$2),'d_시나리오'!$H$2+SQRT(A2107*('d_시나리오'!$J$2-'d_시나리오'!$H$2)*('d_시나리오'!$I$2-'d_시나리오'!$H$2)),'d_시나리오'!$J$2-SQRT((1-A2107)*('d_시나리오'!$J$2-'d_시나리오'!$H$2)*('d_시나리오'!$J$2-'d_시나리오'!$I$2))))</f>
        <v/>
      </c>
      <c r="C2107">
        <f>BETAINV(RAND(),2,6)</f>
        <v/>
      </c>
      <c r="D2107">
        <f>INDEX('d_분포'!$A$2:$A$28,RANDBETWEEN(1,27))</f>
        <v/>
      </c>
      <c r="E2107">
        <f>INDEX('d_분포'!$C$2:$C$5,RANDBETWEEN(1,4))*(0.9+0.2*RAND())</f>
        <v/>
      </c>
      <c r="F2107">
        <f>RAND()</f>
        <v/>
      </c>
      <c r="G2107">
        <f>IF('d_시나리오'!$J$3='d_시나리오'!$H$3,'d_시나리오'!$I$3,IF(F2107&lt;('d_시나리오'!$I$3-'d_시나리오'!$H$3)/('d_시나리오'!$J$3-'d_시나리오'!$H$3),'d_시나리오'!$H$3+SQRT(F2107*('d_시나리오'!$J$3-'d_시나리오'!$H$3)*('d_시나리오'!$I$3-'d_시나리오'!$H$3)),'d_시나리오'!$J$3-SQRT((1-F2107)*('d_시나리오'!$J$3-'d_시나리오'!$H$3)*('d_시나리오'!$J$3-'d_시나리오'!$I$3))))</f>
        <v/>
      </c>
      <c r="H2107">
        <f>RAND()</f>
        <v/>
      </c>
      <c r="I2107">
        <f>IF('d_시나리오'!$J$4='d_시나리오'!$H$4,'d_시나리오'!$I$4,IF(H2107&lt;('d_시나리오'!$I$4-'d_시나리오'!$H$4)/('d_시나리오'!$J$4-'d_시나리오'!$H$4),'d_시나리오'!$H$4+SQRT(H2107*('d_시나리오'!$J$4-'d_시나리오'!$H$4)*('d_시나리오'!$I$4-'d_시나리오'!$H$4)),'d_시나리오'!$J$4-SQRT((1-H2107)*('d_시나리오'!$J$4-'d_시나리오'!$H$4)*('d_시나리오'!$J$4-'d_시나리오'!$I$4))))</f>
        <v/>
      </c>
      <c r="J2107">
        <f>RAND()</f>
        <v/>
      </c>
      <c r="K2107">
        <f>IF('d_시나리오'!$J$5='d_시나리오'!$H$5,'d_시나리오'!$I$5,IF(J2107&lt;('d_시나리오'!$I$5-'d_시나리오'!$H$5)/('d_시나리오'!$J$5-'d_시나리오'!$H$5),'d_시나리오'!$H$5+SQRT(J2107*('d_시나리오'!$J$5-'d_시나리오'!$H$5)*('d_시나리오'!$I$5-'d_시나리오'!$H$5)),'d_시나리오'!$J$5-SQRT((1-J2107)*('d_시나리오'!$J$5-'d_시나리오'!$H$5)*('d_시나리오'!$J$5-'d_시나리오'!$I$5))))</f>
        <v/>
      </c>
      <c r="L2107">
        <f>RAND()</f>
        <v/>
      </c>
      <c r="M2107">
        <f>IF('d_시나리오'!$J$6='d_시나리오'!$H$6,'d_시나리오'!$I$6,IF(L2107&lt;('d_시나리오'!$I$6-'d_시나리오'!$H$6)/('d_시나리오'!$J$6-'d_시나리오'!$H$6),'d_시나리오'!$H$6+SQRT(L2107*('d_시나리오'!$J$6-'d_시나리오'!$H$6)*('d_시나리오'!$I$6-'d_시나리오'!$H$6)),'d_시나리오'!$J$6-SQRT((1-L2107)*('d_시나리오'!$J$6-'d_시나리오'!$H$6)*('d_시나리오'!$J$6-'d_시나리오'!$I$6))))</f>
        <v/>
      </c>
      <c r="N2107">
        <f>INDEX('d_분포'!$B$2:$B$57,RANDBETWEEN(1,56))</f>
        <v/>
      </c>
      <c r="O2107">
        <f>BETAINV(RAND(),5,5)</f>
        <v/>
      </c>
      <c r="P2107">
        <f>'d_고정'!$B$1*'6_기대효과'!$H$7*('d_시나리오'!$I$7/'d_고정'!$B$2)*B2107</f>
        <v/>
      </c>
      <c r="Q2107">
        <f>P2107*C2107</f>
        <v/>
      </c>
      <c r="R2107">
        <f>P2107*E2107</f>
        <v/>
      </c>
      <c r="S2107">
        <f>R2107*G2107</f>
        <v/>
      </c>
      <c r="T2107">
        <f>Q2107+S2107</f>
        <v/>
      </c>
      <c r="U2107">
        <f>(Q2107*D2107+S2107*I2107)*(1-O2107)</f>
        <v/>
      </c>
      <c r="V2107">
        <f>(R2107*K2107*N2107+'d_고정'!$B$3*('6_기대효과'!$H$7/8)*N2107*'d_고정'!$B$10*M2107*('6_기대효과'!$K$7/'d_고정'!$B$9))*(1-O2107)</f>
        <v/>
      </c>
      <c r="W2107">
        <f>(S2107*I2107+R2107*MAX(K2107-'d_고정'!$B$10*M2107*('6_기대효과'!$K$7/'d_고정'!$B$9),0)*N2107)*(1-O2107)</f>
        <v/>
      </c>
      <c r="X2107">
        <f>U2107+V2107</f>
        <v/>
      </c>
      <c r="Y2107">
        <f>U2107/('d_고정'!$B$5*'6_기대효과'!$H$7/8)/'d_고정'!$B$6</f>
        <v/>
      </c>
      <c r="Z2107">
        <f>U2107/('d_고정'!$B$8*'6_기대효과'!$H$7/8)</f>
        <v/>
      </c>
    </row>
    <row r="2108">
      <c r="A2108">
        <f>RAND()</f>
        <v/>
      </c>
      <c r="B2108">
        <f>IF('d_시나리오'!$J$2='d_시나리오'!$H$2,'d_시나리오'!$I$2,IF(A2108&lt;('d_시나리오'!$I$2-'d_시나리오'!$H$2)/('d_시나리오'!$J$2-'d_시나리오'!$H$2),'d_시나리오'!$H$2+SQRT(A2108*('d_시나리오'!$J$2-'d_시나리오'!$H$2)*('d_시나리오'!$I$2-'d_시나리오'!$H$2)),'d_시나리오'!$J$2-SQRT((1-A2108)*('d_시나리오'!$J$2-'d_시나리오'!$H$2)*('d_시나리오'!$J$2-'d_시나리오'!$I$2))))</f>
        <v/>
      </c>
      <c r="C2108">
        <f>BETAINV(RAND(),2,6)</f>
        <v/>
      </c>
      <c r="D2108">
        <f>INDEX('d_분포'!$A$2:$A$28,RANDBETWEEN(1,27))</f>
        <v/>
      </c>
      <c r="E2108">
        <f>INDEX('d_분포'!$C$2:$C$5,RANDBETWEEN(1,4))*(0.9+0.2*RAND())</f>
        <v/>
      </c>
      <c r="F2108">
        <f>RAND()</f>
        <v/>
      </c>
      <c r="G2108">
        <f>IF('d_시나리오'!$J$3='d_시나리오'!$H$3,'d_시나리오'!$I$3,IF(F2108&lt;('d_시나리오'!$I$3-'d_시나리오'!$H$3)/('d_시나리오'!$J$3-'d_시나리오'!$H$3),'d_시나리오'!$H$3+SQRT(F2108*('d_시나리오'!$J$3-'d_시나리오'!$H$3)*('d_시나리오'!$I$3-'d_시나리오'!$H$3)),'d_시나리오'!$J$3-SQRT((1-F2108)*('d_시나리오'!$J$3-'d_시나리오'!$H$3)*('d_시나리오'!$J$3-'d_시나리오'!$I$3))))</f>
        <v/>
      </c>
      <c r="H2108">
        <f>RAND()</f>
        <v/>
      </c>
      <c r="I2108">
        <f>IF('d_시나리오'!$J$4='d_시나리오'!$H$4,'d_시나리오'!$I$4,IF(H2108&lt;('d_시나리오'!$I$4-'d_시나리오'!$H$4)/('d_시나리오'!$J$4-'d_시나리오'!$H$4),'d_시나리오'!$H$4+SQRT(H2108*('d_시나리오'!$J$4-'d_시나리오'!$H$4)*('d_시나리오'!$I$4-'d_시나리오'!$H$4)),'d_시나리오'!$J$4-SQRT((1-H2108)*('d_시나리오'!$J$4-'d_시나리오'!$H$4)*('d_시나리오'!$J$4-'d_시나리오'!$I$4))))</f>
        <v/>
      </c>
      <c r="J2108">
        <f>RAND()</f>
        <v/>
      </c>
      <c r="K2108">
        <f>IF('d_시나리오'!$J$5='d_시나리오'!$H$5,'d_시나리오'!$I$5,IF(J2108&lt;('d_시나리오'!$I$5-'d_시나리오'!$H$5)/('d_시나리오'!$J$5-'d_시나리오'!$H$5),'d_시나리오'!$H$5+SQRT(J2108*('d_시나리오'!$J$5-'d_시나리오'!$H$5)*('d_시나리오'!$I$5-'d_시나리오'!$H$5)),'d_시나리오'!$J$5-SQRT((1-J2108)*('d_시나리오'!$J$5-'d_시나리오'!$H$5)*('d_시나리오'!$J$5-'d_시나리오'!$I$5))))</f>
        <v/>
      </c>
      <c r="L2108">
        <f>RAND()</f>
        <v/>
      </c>
      <c r="M2108">
        <f>IF('d_시나리오'!$J$6='d_시나리오'!$H$6,'d_시나리오'!$I$6,IF(L2108&lt;('d_시나리오'!$I$6-'d_시나리오'!$H$6)/('d_시나리오'!$J$6-'d_시나리오'!$H$6),'d_시나리오'!$H$6+SQRT(L2108*('d_시나리오'!$J$6-'d_시나리오'!$H$6)*('d_시나리오'!$I$6-'d_시나리오'!$H$6)),'d_시나리오'!$J$6-SQRT((1-L2108)*('d_시나리오'!$J$6-'d_시나리오'!$H$6)*('d_시나리오'!$J$6-'d_시나리오'!$I$6))))</f>
        <v/>
      </c>
      <c r="N2108">
        <f>INDEX('d_분포'!$B$2:$B$57,RANDBETWEEN(1,56))</f>
        <v/>
      </c>
      <c r="O2108">
        <f>BETAINV(RAND(),5,5)</f>
        <v/>
      </c>
      <c r="P2108">
        <f>'d_고정'!$B$1*'6_기대효과'!$H$7*('d_시나리오'!$I$7/'d_고정'!$B$2)*B2108</f>
        <v/>
      </c>
      <c r="Q2108">
        <f>P2108*C2108</f>
        <v/>
      </c>
      <c r="R2108">
        <f>P2108*E2108</f>
        <v/>
      </c>
      <c r="S2108">
        <f>R2108*G2108</f>
        <v/>
      </c>
      <c r="T2108">
        <f>Q2108+S2108</f>
        <v/>
      </c>
      <c r="U2108">
        <f>(Q2108*D2108+S2108*I2108)*(1-O2108)</f>
        <v/>
      </c>
      <c r="V2108">
        <f>(R2108*K2108*N2108+'d_고정'!$B$3*('6_기대효과'!$H$7/8)*N2108*'d_고정'!$B$10*M2108*('6_기대효과'!$K$7/'d_고정'!$B$9))*(1-O2108)</f>
        <v/>
      </c>
      <c r="W2108">
        <f>(S2108*I2108+R2108*MAX(K2108-'d_고정'!$B$10*M2108*('6_기대효과'!$K$7/'d_고정'!$B$9),0)*N2108)*(1-O2108)</f>
        <v/>
      </c>
      <c r="X2108">
        <f>U2108+V2108</f>
        <v/>
      </c>
      <c r="Y2108">
        <f>U2108/('d_고정'!$B$5*'6_기대효과'!$H$7/8)/'d_고정'!$B$6</f>
        <v/>
      </c>
      <c r="Z2108">
        <f>U2108/('d_고정'!$B$8*'6_기대효과'!$H$7/8)</f>
        <v/>
      </c>
    </row>
    <row r="2109">
      <c r="A2109">
        <f>RAND()</f>
        <v/>
      </c>
      <c r="B2109">
        <f>IF('d_시나리오'!$J$2='d_시나리오'!$H$2,'d_시나리오'!$I$2,IF(A2109&lt;('d_시나리오'!$I$2-'d_시나리오'!$H$2)/('d_시나리오'!$J$2-'d_시나리오'!$H$2),'d_시나리오'!$H$2+SQRT(A2109*('d_시나리오'!$J$2-'d_시나리오'!$H$2)*('d_시나리오'!$I$2-'d_시나리오'!$H$2)),'d_시나리오'!$J$2-SQRT((1-A2109)*('d_시나리오'!$J$2-'d_시나리오'!$H$2)*('d_시나리오'!$J$2-'d_시나리오'!$I$2))))</f>
        <v/>
      </c>
      <c r="C2109">
        <f>BETAINV(RAND(),2,6)</f>
        <v/>
      </c>
      <c r="D2109">
        <f>INDEX('d_분포'!$A$2:$A$28,RANDBETWEEN(1,27))</f>
        <v/>
      </c>
      <c r="E2109">
        <f>INDEX('d_분포'!$C$2:$C$5,RANDBETWEEN(1,4))*(0.9+0.2*RAND())</f>
        <v/>
      </c>
      <c r="F2109">
        <f>RAND()</f>
        <v/>
      </c>
      <c r="G2109">
        <f>IF('d_시나리오'!$J$3='d_시나리오'!$H$3,'d_시나리오'!$I$3,IF(F2109&lt;('d_시나리오'!$I$3-'d_시나리오'!$H$3)/('d_시나리오'!$J$3-'d_시나리오'!$H$3),'d_시나리오'!$H$3+SQRT(F2109*('d_시나리오'!$J$3-'d_시나리오'!$H$3)*('d_시나리오'!$I$3-'d_시나리오'!$H$3)),'d_시나리오'!$J$3-SQRT((1-F2109)*('d_시나리오'!$J$3-'d_시나리오'!$H$3)*('d_시나리오'!$J$3-'d_시나리오'!$I$3))))</f>
        <v/>
      </c>
      <c r="H2109">
        <f>RAND()</f>
        <v/>
      </c>
      <c r="I2109">
        <f>IF('d_시나리오'!$J$4='d_시나리오'!$H$4,'d_시나리오'!$I$4,IF(H2109&lt;('d_시나리오'!$I$4-'d_시나리오'!$H$4)/('d_시나리오'!$J$4-'d_시나리오'!$H$4),'d_시나리오'!$H$4+SQRT(H2109*('d_시나리오'!$J$4-'d_시나리오'!$H$4)*('d_시나리오'!$I$4-'d_시나리오'!$H$4)),'d_시나리오'!$J$4-SQRT((1-H2109)*('d_시나리오'!$J$4-'d_시나리오'!$H$4)*('d_시나리오'!$J$4-'d_시나리오'!$I$4))))</f>
        <v/>
      </c>
      <c r="J2109">
        <f>RAND()</f>
        <v/>
      </c>
      <c r="K2109">
        <f>IF('d_시나리오'!$J$5='d_시나리오'!$H$5,'d_시나리오'!$I$5,IF(J2109&lt;('d_시나리오'!$I$5-'d_시나리오'!$H$5)/('d_시나리오'!$J$5-'d_시나리오'!$H$5),'d_시나리오'!$H$5+SQRT(J2109*('d_시나리오'!$J$5-'d_시나리오'!$H$5)*('d_시나리오'!$I$5-'d_시나리오'!$H$5)),'d_시나리오'!$J$5-SQRT((1-J2109)*('d_시나리오'!$J$5-'d_시나리오'!$H$5)*('d_시나리오'!$J$5-'d_시나리오'!$I$5))))</f>
        <v/>
      </c>
      <c r="L2109">
        <f>RAND()</f>
        <v/>
      </c>
      <c r="M2109">
        <f>IF('d_시나리오'!$J$6='d_시나리오'!$H$6,'d_시나리오'!$I$6,IF(L2109&lt;('d_시나리오'!$I$6-'d_시나리오'!$H$6)/('d_시나리오'!$J$6-'d_시나리오'!$H$6),'d_시나리오'!$H$6+SQRT(L2109*('d_시나리오'!$J$6-'d_시나리오'!$H$6)*('d_시나리오'!$I$6-'d_시나리오'!$H$6)),'d_시나리오'!$J$6-SQRT((1-L2109)*('d_시나리오'!$J$6-'d_시나리오'!$H$6)*('d_시나리오'!$J$6-'d_시나리오'!$I$6))))</f>
        <v/>
      </c>
      <c r="N2109">
        <f>INDEX('d_분포'!$B$2:$B$57,RANDBETWEEN(1,56))</f>
        <v/>
      </c>
      <c r="O2109">
        <f>BETAINV(RAND(),5,5)</f>
        <v/>
      </c>
      <c r="P2109">
        <f>'d_고정'!$B$1*'6_기대효과'!$H$7*('d_시나리오'!$I$7/'d_고정'!$B$2)*B2109</f>
        <v/>
      </c>
      <c r="Q2109">
        <f>P2109*C2109</f>
        <v/>
      </c>
      <c r="R2109">
        <f>P2109*E2109</f>
        <v/>
      </c>
      <c r="S2109">
        <f>R2109*G2109</f>
        <v/>
      </c>
      <c r="T2109">
        <f>Q2109+S2109</f>
        <v/>
      </c>
      <c r="U2109">
        <f>(Q2109*D2109+S2109*I2109)*(1-O2109)</f>
        <v/>
      </c>
      <c r="V2109">
        <f>(R2109*K2109*N2109+'d_고정'!$B$3*('6_기대효과'!$H$7/8)*N2109*'d_고정'!$B$10*M2109*('6_기대효과'!$K$7/'d_고정'!$B$9))*(1-O2109)</f>
        <v/>
      </c>
      <c r="W2109">
        <f>(S2109*I2109+R2109*MAX(K2109-'d_고정'!$B$10*M2109*('6_기대효과'!$K$7/'d_고정'!$B$9),0)*N2109)*(1-O2109)</f>
        <v/>
      </c>
      <c r="X2109">
        <f>U2109+V2109</f>
        <v/>
      </c>
      <c r="Y2109">
        <f>U2109/('d_고정'!$B$5*'6_기대효과'!$H$7/8)/'d_고정'!$B$6</f>
        <v/>
      </c>
      <c r="Z2109">
        <f>U2109/('d_고정'!$B$8*'6_기대효과'!$H$7/8)</f>
        <v/>
      </c>
    </row>
    <row r="2110">
      <c r="A2110">
        <f>RAND()</f>
        <v/>
      </c>
      <c r="B2110">
        <f>IF('d_시나리오'!$J$2='d_시나리오'!$H$2,'d_시나리오'!$I$2,IF(A2110&lt;('d_시나리오'!$I$2-'d_시나리오'!$H$2)/('d_시나리오'!$J$2-'d_시나리오'!$H$2),'d_시나리오'!$H$2+SQRT(A2110*('d_시나리오'!$J$2-'d_시나리오'!$H$2)*('d_시나리오'!$I$2-'d_시나리오'!$H$2)),'d_시나리오'!$J$2-SQRT((1-A2110)*('d_시나리오'!$J$2-'d_시나리오'!$H$2)*('d_시나리오'!$J$2-'d_시나리오'!$I$2))))</f>
        <v/>
      </c>
      <c r="C2110">
        <f>BETAINV(RAND(),2,6)</f>
        <v/>
      </c>
      <c r="D2110">
        <f>INDEX('d_분포'!$A$2:$A$28,RANDBETWEEN(1,27))</f>
        <v/>
      </c>
      <c r="E2110">
        <f>INDEX('d_분포'!$C$2:$C$5,RANDBETWEEN(1,4))*(0.9+0.2*RAND())</f>
        <v/>
      </c>
      <c r="F2110">
        <f>RAND()</f>
        <v/>
      </c>
      <c r="G2110">
        <f>IF('d_시나리오'!$J$3='d_시나리오'!$H$3,'d_시나리오'!$I$3,IF(F2110&lt;('d_시나리오'!$I$3-'d_시나리오'!$H$3)/('d_시나리오'!$J$3-'d_시나리오'!$H$3),'d_시나리오'!$H$3+SQRT(F2110*('d_시나리오'!$J$3-'d_시나리오'!$H$3)*('d_시나리오'!$I$3-'d_시나리오'!$H$3)),'d_시나리오'!$J$3-SQRT((1-F2110)*('d_시나리오'!$J$3-'d_시나리오'!$H$3)*('d_시나리오'!$J$3-'d_시나리오'!$I$3))))</f>
        <v/>
      </c>
      <c r="H2110">
        <f>RAND()</f>
        <v/>
      </c>
      <c r="I2110">
        <f>IF('d_시나리오'!$J$4='d_시나리오'!$H$4,'d_시나리오'!$I$4,IF(H2110&lt;('d_시나리오'!$I$4-'d_시나리오'!$H$4)/('d_시나리오'!$J$4-'d_시나리오'!$H$4),'d_시나리오'!$H$4+SQRT(H2110*('d_시나리오'!$J$4-'d_시나리오'!$H$4)*('d_시나리오'!$I$4-'d_시나리오'!$H$4)),'d_시나리오'!$J$4-SQRT((1-H2110)*('d_시나리오'!$J$4-'d_시나리오'!$H$4)*('d_시나리오'!$J$4-'d_시나리오'!$I$4))))</f>
        <v/>
      </c>
      <c r="J2110">
        <f>RAND()</f>
        <v/>
      </c>
      <c r="K2110">
        <f>IF('d_시나리오'!$J$5='d_시나리오'!$H$5,'d_시나리오'!$I$5,IF(J2110&lt;('d_시나리오'!$I$5-'d_시나리오'!$H$5)/('d_시나리오'!$J$5-'d_시나리오'!$H$5),'d_시나리오'!$H$5+SQRT(J2110*('d_시나리오'!$J$5-'d_시나리오'!$H$5)*('d_시나리오'!$I$5-'d_시나리오'!$H$5)),'d_시나리오'!$J$5-SQRT((1-J2110)*('d_시나리오'!$J$5-'d_시나리오'!$H$5)*('d_시나리오'!$J$5-'d_시나리오'!$I$5))))</f>
        <v/>
      </c>
      <c r="L2110">
        <f>RAND()</f>
        <v/>
      </c>
      <c r="M2110">
        <f>IF('d_시나리오'!$J$6='d_시나리오'!$H$6,'d_시나리오'!$I$6,IF(L2110&lt;('d_시나리오'!$I$6-'d_시나리오'!$H$6)/('d_시나리오'!$J$6-'d_시나리오'!$H$6),'d_시나리오'!$H$6+SQRT(L2110*('d_시나리오'!$J$6-'d_시나리오'!$H$6)*('d_시나리오'!$I$6-'d_시나리오'!$H$6)),'d_시나리오'!$J$6-SQRT((1-L2110)*('d_시나리오'!$J$6-'d_시나리오'!$H$6)*('d_시나리오'!$J$6-'d_시나리오'!$I$6))))</f>
        <v/>
      </c>
      <c r="N2110">
        <f>INDEX('d_분포'!$B$2:$B$57,RANDBETWEEN(1,56))</f>
        <v/>
      </c>
      <c r="O2110">
        <f>BETAINV(RAND(),5,5)</f>
        <v/>
      </c>
      <c r="P2110">
        <f>'d_고정'!$B$1*'6_기대효과'!$H$7*('d_시나리오'!$I$7/'d_고정'!$B$2)*B2110</f>
        <v/>
      </c>
      <c r="Q2110">
        <f>P2110*C2110</f>
        <v/>
      </c>
      <c r="R2110">
        <f>P2110*E2110</f>
        <v/>
      </c>
      <c r="S2110">
        <f>R2110*G2110</f>
        <v/>
      </c>
      <c r="T2110">
        <f>Q2110+S2110</f>
        <v/>
      </c>
      <c r="U2110">
        <f>(Q2110*D2110+S2110*I2110)*(1-O2110)</f>
        <v/>
      </c>
      <c r="V2110">
        <f>(R2110*K2110*N2110+'d_고정'!$B$3*('6_기대효과'!$H$7/8)*N2110*'d_고정'!$B$10*M2110*('6_기대효과'!$K$7/'d_고정'!$B$9))*(1-O2110)</f>
        <v/>
      </c>
      <c r="W2110">
        <f>(S2110*I2110+R2110*MAX(K2110-'d_고정'!$B$10*M2110*('6_기대효과'!$K$7/'d_고정'!$B$9),0)*N2110)*(1-O2110)</f>
        <v/>
      </c>
      <c r="X2110">
        <f>U2110+V2110</f>
        <v/>
      </c>
      <c r="Y2110">
        <f>U2110/('d_고정'!$B$5*'6_기대효과'!$H$7/8)/'d_고정'!$B$6</f>
        <v/>
      </c>
      <c r="Z2110">
        <f>U2110/('d_고정'!$B$8*'6_기대효과'!$H$7/8)</f>
        <v/>
      </c>
    </row>
    <row r="2111">
      <c r="A2111">
        <f>RAND()</f>
        <v/>
      </c>
      <c r="B2111">
        <f>IF('d_시나리오'!$J$2='d_시나리오'!$H$2,'d_시나리오'!$I$2,IF(A2111&lt;('d_시나리오'!$I$2-'d_시나리오'!$H$2)/('d_시나리오'!$J$2-'d_시나리오'!$H$2),'d_시나리오'!$H$2+SQRT(A2111*('d_시나리오'!$J$2-'d_시나리오'!$H$2)*('d_시나리오'!$I$2-'d_시나리오'!$H$2)),'d_시나리오'!$J$2-SQRT((1-A2111)*('d_시나리오'!$J$2-'d_시나리오'!$H$2)*('d_시나리오'!$J$2-'d_시나리오'!$I$2))))</f>
        <v/>
      </c>
      <c r="C2111">
        <f>BETAINV(RAND(),2,6)</f>
        <v/>
      </c>
      <c r="D2111">
        <f>INDEX('d_분포'!$A$2:$A$28,RANDBETWEEN(1,27))</f>
        <v/>
      </c>
      <c r="E2111">
        <f>INDEX('d_분포'!$C$2:$C$5,RANDBETWEEN(1,4))*(0.9+0.2*RAND())</f>
        <v/>
      </c>
      <c r="F2111">
        <f>RAND()</f>
        <v/>
      </c>
      <c r="G2111">
        <f>IF('d_시나리오'!$J$3='d_시나리오'!$H$3,'d_시나리오'!$I$3,IF(F2111&lt;('d_시나리오'!$I$3-'d_시나리오'!$H$3)/('d_시나리오'!$J$3-'d_시나리오'!$H$3),'d_시나리오'!$H$3+SQRT(F2111*('d_시나리오'!$J$3-'d_시나리오'!$H$3)*('d_시나리오'!$I$3-'d_시나리오'!$H$3)),'d_시나리오'!$J$3-SQRT((1-F2111)*('d_시나리오'!$J$3-'d_시나리오'!$H$3)*('d_시나리오'!$J$3-'d_시나리오'!$I$3))))</f>
        <v/>
      </c>
      <c r="H2111">
        <f>RAND()</f>
        <v/>
      </c>
      <c r="I2111">
        <f>IF('d_시나리오'!$J$4='d_시나리오'!$H$4,'d_시나리오'!$I$4,IF(H2111&lt;('d_시나리오'!$I$4-'d_시나리오'!$H$4)/('d_시나리오'!$J$4-'d_시나리오'!$H$4),'d_시나리오'!$H$4+SQRT(H2111*('d_시나리오'!$J$4-'d_시나리오'!$H$4)*('d_시나리오'!$I$4-'d_시나리오'!$H$4)),'d_시나리오'!$J$4-SQRT((1-H2111)*('d_시나리오'!$J$4-'d_시나리오'!$H$4)*('d_시나리오'!$J$4-'d_시나리오'!$I$4))))</f>
        <v/>
      </c>
      <c r="J2111">
        <f>RAND()</f>
        <v/>
      </c>
      <c r="K2111">
        <f>IF('d_시나리오'!$J$5='d_시나리오'!$H$5,'d_시나리오'!$I$5,IF(J2111&lt;('d_시나리오'!$I$5-'d_시나리오'!$H$5)/('d_시나리오'!$J$5-'d_시나리오'!$H$5),'d_시나리오'!$H$5+SQRT(J2111*('d_시나리오'!$J$5-'d_시나리오'!$H$5)*('d_시나리오'!$I$5-'d_시나리오'!$H$5)),'d_시나리오'!$J$5-SQRT((1-J2111)*('d_시나리오'!$J$5-'d_시나리오'!$H$5)*('d_시나리오'!$J$5-'d_시나리오'!$I$5))))</f>
        <v/>
      </c>
      <c r="L2111">
        <f>RAND()</f>
        <v/>
      </c>
      <c r="M2111">
        <f>IF('d_시나리오'!$J$6='d_시나리오'!$H$6,'d_시나리오'!$I$6,IF(L2111&lt;('d_시나리오'!$I$6-'d_시나리오'!$H$6)/('d_시나리오'!$J$6-'d_시나리오'!$H$6),'d_시나리오'!$H$6+SQRT(L2111*('d_시나리오'!$J$6-'d_시나리오'!$H$6)*('d_시나리오'!$I$6-'d_시나리오'!$H$6)),'d_시나리오'!$J$6-SQRT((1-L2111)*('d_시나리오'!$J$6-'d_시나리오'!$H$6)*('d_시나리오'!$J$6-'d_시나리오'!$I$6))))</f>
        <v/>
      </c>
      <c r="N2111">
        <f>INDEX('d_분포'!$B$2:$B$57,RANDBETWEEN(1,56))</f>
        <v/>
      </c>
      <c r="O2111">
        <f>BETAINV(RAND(),5,5)</f>
        <v/>
      </c>
      <c r="P2111">
        <f>'d_고정'!$B$1*'6_기대효과'!$H$7*('d_시나리오'!$I$7/'d_고정'!$B$2)*B2111</f>
        <v/>
      </c>
      <c r="Q2111">
        <f>P2111*C2111</f>
        <v/>
      </c>
      <c r="R2111">
        <f>P2111*E2111</f>
        <v/>
      </c>
      <c r="S2111">
        <f>R2111*G2111</f>
        <v/>
      </c>
      <c r="T2111">
        <f>Q2111+S2111</f>
        <v/>
      </c>
      <c r="U2111">
        <f>(Q2111*D2111+S2111*I2111)*(1-O2111)</f>
        <v/>
      </c>
      <c r="V2111">
        <f>(R2111*K2111*N2111+'d_고정'!$B$3*('6_기대효과'!$H$7/8)*N2111*'d_고정'!$B$10*M2111*('6_기대효과'!$K$7/'d_고정'!$B$9))*(1-O2111)</f>
        <v/>
      </c>
      <c r="W2111">
        <f>(S2111*I2111+R2111*MAX(K2111-'d_고정'!$B$10*M2111*('6_기대효과'!$K$7/'d_고정'!$B$9),0)*N2111)*(1-O2111)</f>
        <v/>
      </c>
      <c r="X2111">
        <f>U2111+V2111</f>
        <v/>
      </c>
      <c r="Y2111">
        <f>U2111/('d_고정'!$B$5*'6_기대효과'!$H$7/8)/'d_고정'!$B$6</f>
        <v/>
      </c>
      <c r="Z2111">
        <f>U2111/('d_고정'!$B$8*'6_기대효과'!$H$7/8)</f>
        <v/>
      </c>
    </row>
    <row r="2112">
      <c r="A2112">
        <f>RAND()</f>
        <v/>
      </c>
      <c r="B2112">
        <f>IF('d_시나리오'!$J$2='d_시나리오'!$H$2,'d_시나리오'!$I$2,IF(A2112&lt;('d_시나리오'!$I$2-'d_시나리오'!$H$2)/('d_시나리오'!$J$2-'d_시나리오'!$H$2),'d_시나리오'!$H$2+SQRT(A2112*('d_시나리오'!$J$2-'d_시나리오'!$H$2)*('d_시나리오'!$I$2-'d_시나리오'!$H$2)),'d_시나리오'!$J$2-SQRT((1-A2112)*('d_시나리오'!$J$2-'d_시나리오'!$H$2)*('d_시나리오'!$J$2-'d_시나리오'!$I$2))))</f>
        <v/>
      </c>
      <c r="C2112">
        <f>BETAINV(RAND(),2,6)</f>
        <v/>
      </c>
      <c r="D2112">
        <f>INDEX('d_분포'!$A$2:$A$28,RANDBETWEEN(1,27))</f>
        <v/>
      </c>
      <c r="E2112">
        <f>INDEX('d_분포'!$C$2:$C$5,RANDBETWEEN(1,4))*(0.9+0.2*RAND())</f>
        <v/>
      </c>
      <c r="F2112">
        <f>RAND()</f>
        <v/>
      </c>
      <c r="G2112">
        <f>IF('d_시나리오'!$J$3='d_시나리오'!$H$3,'d_시나리오'!$I$3,IF(F2112&lt;('d_시나리오'!$I$3-'d_시나리오'!$H$3)/('d_시나리오'!$J$3-'d_시나리오'!$H$3),'d_시나리오'!$H$3+SQRT(F2112*('d_시나리오'!$J$3-'d_시나리오'!$H$3)*('d_시나리오'!$I$3-'d_시나리오'!$H$3)),'d_시나리오'!$J$3-SQRT((1-F2112)*('d_시나리오'!$J$3-'d_시나리오'!$H$3)*('d_시나리오'!$J$3-'d_시나리오'!$I$3))))</f>
        <v/>
      </c>
      <c r="H2112">
        <f>RAND()</f>
        <v/>
      </c>
      <c r="I2112">
        <f>IF('d_시나리오'!$J$4='d_시나리오'!$H$4,'d_시나리오'!$I$4,IF(H2112&lt;('d_시나리오'!$I$4-'d_시나리오'!$H$4)/('d_시나리오'!$J$4-'d_시나리오'!$H$4),'d_시나리오'!$H$4+SQRT(H2112*('d_시나리오'!$J$4-'d_시나리오'!$H$4)*('d_시나리오'!$I$4-'d_시나리오'!$H$4)),'d_시나리오'!$J$4-SQRT((1-H2112)*('d_시나리오'!$J$4-'d_시나리오'!$H$4)*('d_시나리오'!$J$4-'d_시나리오'!$I$4))))</f>
        <v/>
      </c>
      <c r="J2112">
        <f>RAND()</f>
        <v/>
      </c>
      <c r="K2112">
        <f>IF('d_시나리오'!$J$5='d_시나리오'!$H$5,'d_시나리오'!$I$5,IF(J2112&lt;('d_시나리오'!$I$5-'d_시나리오'!$H$5)/('d_시나리오'!$J$5-'d_시나리오'!$H$5),'d_시나리오'!$H$5+SQRT(J2112*('d_시나리오'!$J$5-'d_시나리오'!$H$5)*('d_시나리오'!$I$5-'d_시나리오'!$H$5)),'d_시나리오'!$J$5-SQRT((1-J2112)*('d_시나리오'!$J$5-'d_시나리오'!$H$5)*('d_시나리오'!$J$5-'d_시나리오'!$I$5))))</f>
        <v/>
      </c>
      <c r="L2112">
        <f>RAND()</f>
        <v/>
      </c>
      <c r="M2112">
        <f>IF('d_시나리오'!$J$6='d_시나리오'!$H$6,'d_시나리오'!$I$6,IF(L2112&lt;('d_시나리오'!$I$6-'d_시나리오'!$H$6)/('d_시나리오'!$J$6-'d_시나리오'!$H$6),'d_시나리오'!$H$6+SQRT(L2112*('d_시나리오'!$J$6-'d_시나리오'!$H$6)*('d_시나리오'!$I$6-'d_시나리오'!$H$6)),'d_시나리오'!$J$6-SQRT((1-L2112)*('d_시나리오'!$J$6-'d_시나리오'!$H$6)*('d_시나리오'!$J$6-'d_시나리오'!$I$6))))</f>
        <v/>
      </c>
      <c r="N2112">
        <f>INDEX('d_분포'!$B$2:$B$57,RANDBETWEEN(1,56))</f>
        <v/>
      </c>
      <c r="O2112">
        <f>BETAINV(RAND(),5,5)</f>
        <v/>
      </c>
      <c r="P2112">
        <f>'d_고정'!$B$1*'6_기대효과'!$H$7*('d_시나리오'!$I$7/'d_고정'!$B$2)*B2112</f>
        <v/>
      </c>
      <c r="Q2112">
        <f>P2112*C2112</f>
        <v/>
      </c>
      <c r="R2112">
        <f>P2112*E2112</f>
        <v/>
      </c>
      <c r="S2112">
        <f>R2112*G2112</f>
        <v/>
      </c>
      <c r="T2112">
        <f>Q2112+S2112</f>
        <v/>
      </c>
      <c r="U2112">
        <f>(Q2112*D2112+S2112*I2112)*(1-O2112)</f>
        <v/>
      </c>
      <c r="V2112">
        <f>(R2112*K2112*N2112+'d_고정'!$B$3*('6_기대효과'!$H$7/8)*N2112*'d_고정'!$B$10*M2112*('6_기대효과'!$K$7/'d_고정'!$B$9))*(1-O2112)</f>
        <v/>
      </c>
      <c r="W2112">
        <f>(S2112*I2112+R2112*MAX(K2112-'d_고정'!$B$10*M2112*('6_기대효과'!$K$7/'d_고정'!$B$9),0)*N2112)*(1-O2112)</f>
        <v/>
      </c>
      <c r="X2112">
        <f>U2112+V2112</f>
        <v/>
      </c>
      <c r="Y2112">
        <f>U2112/('d_고정'!$B$5*'6_기대효과'!$H$7/8)/'d_고정'!$B$6</f>
        <v/>
      </c>
      <c r="Z2112">
        <f>U2112/('d_고정'!$B$8*'6_기대효과'!$H$7/8)</f>
        <v/>
      </c>
    </row>
    <row r="2113">
      <c r="A2113">
        <f>RAND()</f>
        <v/>
      </c>
      <c r="B2113">
        <f>IF('d_시나리오'!$J$2='d_시나리오'!$H$2,'d_시나리오'!$I$2,IF(A2113&lt;('d_시나리오'!$I$2-'d_시나리오'!$H$2)/('d_시나리오'!$J$2-'d_시나리오'!$H$2),'d_시나리오'!$H$2+SQRT(A2113*('d_시나리오'!$J$2-'d_시나리오'!$H$2)*('d_시나리오'!$I$2-'d_시나리오'!$H$2)),'d_시나리오'!$J$2-SQRT((1-A2113)*('d_시나리오'!$J$2-'d_시나리오'!$H$2)*('d_시나리오'!$J$2-'d_시나리오'!$I$2))))</f>
        <v/>
      </c>
      <c r="C2113">
        <f>BETAINV(RAND(),2,6)</f>
        <v/>
      </c>
      <c r="D2113">
        <f>INDEX('d_분포'!$A$2:$A$28,RANDBETWEEN(1,27))</f>
        <v/>
      </c>
      <c r="E2113">
        <f>INDEX('d_분포'!$C$2:$C$5,RANDBETWEEN(1,4))*(0.9+0.2*RAND())</f>
        <v/>
      </c>
      <c r="F2113">
        <f>RAND()</f>
        <v/>
      </c>
      <c r="G2113">
        <f>IF('d_시나리오'!$J$3='d_시나리오'!$H$3,'d_시나리오'!$I$3,IF(F2113&lt;('d_시나리오'!$I$3-'d_시나리오'!$H$3)/('d_시나리오'!$J$3-'d_시나리오'!$H$3),'d_시나리오'!$H$3+SQRT(F2113*('d_시나리오'!$J$3-'d_시나리오'!$H$3)*('d_시나리오'!$I$3-'d_시나리오'!$H$3)),'d_시나리오'!$J$3-SQRT((1-F2113)*('d_시나리오'!$J$3-'d_시나리오'!$H$3)*('d_시나리오'!$J$3-'d_시나리오'!$I$3))))</f>
        <v/>
      </c>
      <c r="H2113">
        <f>RAND()</f>
        <v/>
      </c>
      <c r="I2113">
        <f>IF('d_시나리오'!$J$4='d_시나리오'!$H$4,'d_시나리오'!$I$4,IF(H2113&lt;('d_시나리오'!$I$4-'d_시나리오'!$H$4)/('d_시나리오'!$J$4-'d_시나리오'!$H$4),'d_시나리오'!$H$4+SQRT(H2113*('d_시나리오'!$J$4-'d_시나리오'!$H$4)*('d_시나리오'!$I$4-'d_시나리오'!$H$4)),'d_시나리오'!$J$4-SQRT((1-H2113)*('d_시나리오'!$J$4-'d_시나리오'!$H$4)*('d_시나리오'!$J$4-'d_시나리오'!$I$4))))</f>
        <v/>
      </c>
      <c r="J2113">
        <f>RAND()</f>
        <v/>
      </c>
      <c r="K2113">
        <f>IF('d_시나리오'!$J$5='d_시나리오'!$H$5,'d_시나리오'!$I$5,IF(J2113&lt;('d_시나리오'!$I$5-'d_시나리오'!$H$5)/('d_시나리오'!$J$5-'d_시나리오'!$H$5),'d_시나리오'!$H$5+SQRT(J2113*('d_시나리오'!$J$5-'d_시나리오'!$H$5)*('d_시나리오'!$I$5-'d_시나리오'!$H$5)),'d_시나리오'!$J$5-SQRT((1-J2113)*('d_시나리오'!$J$5-'d_시나리오'!$H$5)*('d_시나리오'!$J$5-'d_시나리오'!$I$5))))</f>
        <v/>
      </c>
      <c r="L2113">
        <f>RAND()</f>
        <v/>
      </c>
      <c r="M2113">
        <f>IF('d_시나리오'!$J$6='d_시나리오'!$H$6,'d_시나리오'!$I$6,IF(L2113&lt;('d_시나리오'!$I$6-'d_시나리오'!$H$6)/('d_시나리오'!$J$6-'d_시나리오'!$H$6),'d_시나리오'!$H$6+SQRT(L2113*('d_시나리오'!$J$6-'d_시나리오'!$H$6)*('d_시나리오'!$I$6-'d_시나리오'!$H$6)),'d_시나리오'!$J$6-SQRT((1-L2113)*('d_시나리오'!$J$6-'d_시나리오'!$H$6)*('d_시나리오'!$J$6-'d_시나리오'!$I$6))))</f>
        <v/>
      </c>
      <c r="N2113">
        <f>INDEX('d_분포'!$B$2:$B$57,RANDBETWEEN(1,56))</f>
        <v/>
      </c>
      <c r="O2113">
        <f>BETAINV(RAND(),5,5)</f>
        <v/>
      </c>
      <c r="P2113">
        <f>'d_고정'!$B$1*'6_기대효과'!$H$7*('d_시나리오'!$I$7/'d_고정'!$B$2)*B2113</f>
        <v/>
      </c>
      <c r="Q2113">
        <f>P2113*C2113</f>
        <v/>
      </c>
      <c r="R2113">
        <f>P2113*E2113</f>
        <v/>
      </c>
      <c r="S2113">
        <f>R2113*G2113</f>
        <v/>
      </c>
      <c r="T2113">
        <f>Q2113+S2113</f>
        <v/>
      </c>
      <c r="U2113">
        <f>(Q2113*D2113+S2113*I2113)*(1-O2113)</f>
        <v/>
      </c>
      <c r="V2113">
        <f>(R2113*K2113*N2113+'d_고정'!$B$3*('6_기대효과'!$H$7/8)*N2113*'d_고정'!$B$10*M2113*('6_기대효과'!$K$7/'d_고정'!$B$9))*(1-O2113)</f>
        <v/>
      </c>
      <c r="W2113">
        <f>(S2113*I2113+R2113*MAX(K2113-'d_고정'!$B$10*M2113*('6_기대효과'!$K$7/'d_고정'!$B$9),0)*N2113)*(1-O2113)</f>
        <v/>
      </c>
      <c r="X2113">
        <f>U2113+V2113</f>
        <v/>
      </c>
      <c r="Y2113">
        <f>U2113/('d_고정'!$B$5*'6_기대효과'!$H$7/8)/'d_고정'!$B$6</f>
        <v/>
      </c>
      <c r="Z2113">
        <f>U2113/('d_고정'!$B$8*'6_기대효과'!$H$7/8)</f>
        <v/>
      </c>
    </row>
    <row r="2114">
      <c r="A2114">
        <f>RAND()</f>
        <v/>
      </c>
      <c r="B2114">
        <f>IF('d_시나리오'!$J$2='d_시나리오'!$H$2,'d_시나리오'!$I$2,IF(A2114&lt;('d_시나리오'!$I$2-'d_시나리오'!$H$2)/('d_시나리오'!$J$2-'d_시나리오'!$H$2),'d_시나리오'!$H$2+SQRT(A2114*('d_시나리오'!$J$2-'d_시나리오'!$H$2)*('d_시나리오'!$I$2-'d_시나리오'!$H$2)),'d_시나리오'!$J$2-SQRT((1-A2114)*('d_시나리오'!$J$2-'d_시나리오'!$H$2)*('d_시나리오'!$J$2-'d_시나리오'!$I$2))))</f>
        <v/>
      </c>
      <c r="C2114">
        <f>BETAINV(RAND(),2,6)</f>
        <v/>
      </c>
      <c r="D2114">
        <f>INDEX('d_분포'!$A$2:$A$28,RANDBETWEEN(1,27))</f>
        <v/>
      </c>
      <c r="E2114">
        <f>INDEX('d_분포'!$C$2:$C$5,RANDBETWEEN(1,4))*(0.9+0.2*RAND())</f>
        <v/>
      </c>
      <c r="F2114">
        <f>RAND()</f>
        <v/>
      </c>
      <c r="G2114">
        <f>IF('d_시나리오'!$J$3='d_시나리오'!$H$3,'d_시나리오'!$I$3,IF(F2114&lt;('d_시나리오'!$I$3-'d_시나리오'!$H$3)/('d_시나리오'!$J$3-'d_시나리오'!$H$3),'d_시나리오'!$H$3+SQRT(F2114*('d_시나리오'!$J$3-'d_시나리오'!$H$3)*('d_시나리오'!$I$3-'d_시나리오'!$H$3)),'d_시나리오'!$J$3-SQRT((1-F2114)*('d_시나리오'!$J$3-'d_시나리오'!$H$3)*('d_시나리오'!$J$3-'d_시나리오'!$I$3))))</f>
        <v/>
      </c>
      <c r="H2114">
        <f>RAND()</f>
        <v/>
      </c>
      <c r="I2114">
        <f>IF('d_시나리오'!$J$4='d_시나리오'!$H$4,'d_시나리오'!$I$4,IF(H2114&lt;('d_시나리오'!$I$4-'d_시나리오'!$H$4)/('d_시나리오'!$J$4-'d_시나리오'!$H$4),'d_시나리오'!$H$4+SQRT(H2114*('d_시나리오'!$J$4-'d_시나리오'!$H$4)*('d_시나리오'!$I$4-'d_시나리오'!$H$4)),'d_시나리오'!$J$4-SQRT((1-H2114)*('d_시나리오'!$J$4-'d_시나리오'!$H$4)*('d_시나리오'!$J$4-'d_시나리오'!$I$4))))</f>
        <v/>
      </c>
      <c r="J2114">
        <f>RAND()</f>
        <v/>
      </c>
      <c r="K2114">
        <f>IF('d_시나리오'!$J$5='d_시나리오'!$H$5,'d_시나리오'!$I$5,IF(J2114&lt;('d_시나리오'!$I$5-'d_시나리오'!$H$5)/('d_시나리오'!$J$5-'d_시나리오'!$H$5),'d_시나리오'!$H$5+SQRT(J2114*('d_시나리오'!$J$5-'d_시나리오'!$H$5)*('d_시나리오'!$I$5-'d_시나리오'!$H$5)),'d_시나리오'!$J$5-SQRT((1-J2114)*('d_시나리오'!$J$5-'d_시나리오'!$H$5)*('d_시나리오'!$J$5-'d_시나리오'!$I$5))))</f>
        <v/>
      </c>
      <c r="L2114">
        <f>RAND()</f>
        <v/>
      </c>
      <c r="M2114">
        <f>IF('d_시나리오'!$J$6='d_시나리오'!$H$6,'d_시나리오'!$I$6,IF(L2114&lt;('d_시나리오'!$I$6-'d_시나리오'!$H$6)/('d_시나리오'!$J$6-'d_시나리오'!$H$6),'d_시나리오'!$H$6+SQRT(L2114*('d_시나리오'!$J$6-'d_시나리오'!$H$6)*('d_시나리오'!$I$6-'d_시나리오'!$H$6)),'d_시나리오'!$J$6-SQRT((1-L2114)*('d_시나리오'!$J$6-'d_시나리오'!$H$6)*('d_시나리오'!$J$6-'d_시나리오'!$I$6))))</f>
        <v/>
      </c>
      <c r="N2114">
        <f>INDEX('d_분포'!$B$2:$B$57,RANDBETWEEN(1,56))</f>
        <v/>
      </c>
      <c r="O2114">
        <f>BETAINV(RAND(),5,5)</f>
        <v/>
      </c>
      <c r="P2114">
        <f>'d_고정'!$B$1*'6_기대효과'!$H$7*('d_시나리오'!$I$7/'d_고정'!$B$2)*B2114</f>
        <v/>
      </c>
      <c r="Q2114">
        <f>P2114*C2114</f>
        <v/>
      </c>
      <c r="R2114">
        <f>P2114*E2114</f>
        <v/>
      </c>
      <c r="S2114">
        <f>R2114*G2114</f>
        <v/>
      </c>
      <c r="T2114">
        <f>Q2114+S2114</f>
        <v/>
      </c>
      <c r="U2114">
        <f>(Q2114*D2114+S2114*I2114)*(1-O2114)</f>
        <v/>
      </c>
      <c r="V2114">
        <f>(R2114*K2114*N2114+'d_고정'!$B$3*('6_기대효과'!$H$7/8)*N2114*'d_고정'!$B$10*M2114*('6_기대효과'!$K$7/'d_고정'!$B$9))*(1-O2114)</f>
        <v/>
      </c>
      <c r="W2114">
        <f>(S2114*I2114+R2114*MAX(K2114-'d_고정'!$B$10*M2114*('6_기대효과'!$K$7/'d_고정'!$B$9),0)*N2114)*(1-O2114)</f>
        <v/>
      </c>
      <c r="X2114">
        <f>U2114+V2114</f>
        <v/>
      </c>
      <c r="Y2114">
        <f>U2114/('d_고정'!$B$5*'6_기대효과'!$H$7/8)/'d_고정'!$B$6</f>
        <v/>
      </c>
      <c r="Z2114">
        <f>U2114/('d_고정'!$B$8*'6_기대효과'!$H$7/8)</f>
        <v/>
      </c>
    </row>
    <row r="2115">
      <c r="A2115">
        <f>RAND()</f>
        <v/>
      </c>
      <c r="B2115">
        <f>IF('d_시나리오'!$J$2='d_시나리오'!$H$2,'d_시나리오'!$I$2,IF(A2115&lt;('d_시나리오'!$I$2-'d_시나리오'!$H$2)/('d_시나리오'!$J$2-'d_시나리오'!$H$2),'d_시나리오'!$H$2+SQRT(A2115*('d_시나리오'!$J$2-'d_시나리오'!$H$2)*('d_시나리오'!$I$2-'d_시나리오'!$H$2)),'d_시나리오'!$J$2-SQRT((1-A2115)*('d_시나리오'!$J$2-'d_시나리오'!$H$2)*('d_시나리오'!$J$2-'d_시나리오'!$I$2))))</f>
        <v/>
      </c>
      <c r="C2115">
        <f>BETAINV(RAND(),2,6)</f>
        <v/>
      </c>
      <c r="D2115">
        <f>INDEX('d_분포'!$A$2:$A$28,RANDBETWEEN(1,27))</f>
        <v/>
      </c>
      <c r="E2115">
        <f>INDEX('d_분포'!$C$2:$C$5,RANDBETWEEN(1,4))*(0.9+0.2*RAND())</f>
        <v/>
      </c>
      <c r="F2115">
        <f>RAND()</f>
        <v/>
      </c>
      <c r="G2115">
        <f>IF('d_시나리오'!$J$3='d_시나리오'!$H$3,'d_시나리오'!$I$3,IF(F2115&lt;('d_시나리오'!$I$3-'d_시나리오'!$H$3)/('d_시나리오'!$J$3-'d_시나리오'!$H$3),'d_시나리오'!$H$3+SQRT(F2115*('d_시나리오'!$J$3-'d_시나리오'!$H$3)*('d_시나리오'!$I$3-'d_시나리오'!$H$3)),'d_시나리오'!$J$3-SQRT((1-F2115)*('d_시나리오'!$J$3-'d_시나리오'!$H$3)*('d_시나리오'!$J$3-'d_시나리오'!$I$3))))</f>
        <v/>
      </c>
      <c r="H2115">
        <f>RAND()</f>
        <v/>
      </c>
      <c r="I2115">
        <f>IF('d_시나리오'!$J$4='d_시나리오'!$H$4,'d_시나리오'!$I$4,IF(H2115&lt;('d_시나리오'!$I$4-'d_시나리오'!$H$4)/('d_시나리오'!$J$4-'d_시나리오'!$H$4),'d_시나리오'!$H$4+SQRT(H2115*('d_시나리오'!$J$4-'d_시나리오'!$H$4)*('d_시나리오'!$I$4-'d_시나리오'!$H$4)),'d_시나리오'!$J$4-SQRT((1-H2115)*('d_시나리오'!$J$4-'d_시나리오'!$H$4)*('d_시나리오'!$J$4-'d_시나리오'!$I$4))))</f>
        <v/>
      </c>
      <c r="J2115">
        <f>RAND()</f>
        <v/>
      </c>
      <c r="K2115">
        <f>IF('d_시나리오'!$J$5='d_시나리오'!$H$5,'d_시나리오'!$I$5,IF(J2115&lt;('d_시나리오'!$I$5-'d_시나리오'!$H$5)/('d_시나리오'!$J$5-'d_시나리오'!$H$5),'d_시나리오'!$H$5+SQRT(J2115*('d_시나리오'!$J$5-'d_시나리오'!$H$5)*('d_시나리오'!$I$5-'d_시나리오'!$H$5)),'d_시나리오'!$J$5-SQRT((1-J2115)*('d_시나리오'!$J$5-'d_시나리오'!$H$5)*('d_시나리오'!$J$5-'d_시나리오'!$I$5))))</f>
        <v/>
      </c>
      <c r="L2115">
        <f>RAND()</f>
        <v/>
      </c>
      <c r="M2115">
        <f>IF('d_시나리오'!$J$6='d_시나리오'!$H$6,'d_시나리오'!$I$6,IF(L2115&lt;('d_시나리오'!$I$6-'d_시나리오'!$H$6)/('d_시나리오'!$J$6-'d_시나리오'!$H$6),'d_시나리오'!$H$6+SQRT(L2115*('d_시나리오'!$J$6-'d_시나리오'!$H$6)*('d_시나리오'!$I$6-'d_시나리오'!$H$6)),'d_시나리오'!$J$6-SQRT((1-L2115)*('d_시나리오'!$J$6-'d_시나리오'!$H$6)*('d_시나리오'!$J$6-'d_시나리오'!$I$6))))</f>
        <v/>
      </c>
      <c r="N2115">
        <f>INDEX('d_분포'!$B$2:$B$57,RANDBETWEEN(1,56))</f>
        <v/>
      </c>
      <c r="O2115">
        <f>BETAINV(RAND(),5,5)</f>
        <v/>
      </c>
      <c r="P2115">
        <f>'d_고정'!$B$1*'6_기대효과'!$H$7*('d_시나리오'!$I$7/'d_고정'!$B$2)*B2115</f>
        <v/>
      </c>
      <c r="Q2115">
        <f>P2115*C2115</f>
        <v/>
      </c>
      <c r="R2115">
        <f>P2115*E2115</f>
        <v/>
      </c>
      <c r="S2115">
        <f>R2115*G2115</f>
        <v/>
      </c>
      <c r="T2115">
        <f>Q2115+S2115</f>
        <v/>
      </c>
      <c r="U2115">
        <f>(Q2115*D2115+S2115*I2115)*(1-O2115)</f>
        <v/>
      </c>
      <c r="V2115">
        <f>(R2115*K2115*N2115+'d_고정'!$B$3*('6_기대효과'!$H$7/8)*N2115*'d_고정'!$B$10*M2115*('6_기대효과'!$K$7/'d_고정'!$B$9))*(1-O2115)</f>
        <v/>
      </c>
      <c r="W2115">
        <f>(S2115*I2115+R2115*MAX(K2115-'d_고정'!$B$10*M2115*('6_기대효과'!$K$7/'d_고정'!$B$9),0)*N2115)*(1-O2115)</f>
        <v/>
      </c>
      <c r="X2115">
        <f>U2115+V2115</f>
        <v/>
      </c>
      <c r="Y2115">
        <f>U2115/('d_고정'!$B$5*'6_기대효과'!$H$7/8)/'d_고정'!$B$6</f>
        <v/>
      </c>
      <c r="Z2115">
        <f>U2115/('d_고정'!$B$8*'6_기대효과'!$H$7/8)</f>
        <v/>
      </c>
    </row>
    <row r="2116">
      <c r="A2116">
        <f>RAND()</f>
        <v/>
      </c>
      <c r="B2116">
        <f>IF('d_시나리오'!$J$2='d_시나리오'!$H$2,'d_시나리오'!$I$2,IF(A2116&lt;('d_시나리오'!$I$2-'d_시나리오'!$H$2)/('d_시나리오'!$J$2-'d_시나리오'!$H$2),'d_시나리오'!$H$2+SQRT(A2116*('d_시나리오'!$J$2-'d_시나리오'!$H$2)*('d_시나리오'!$I$2-'d_시나리오'!$H$2)),'d_시나리오'!$J$2-SQRT((1-A2116)*('d_시나리오'!$J$2-'d_시나리오'!$H$2)*('d_시나리오'!$J$2-'d_시나리오'!$I$2))))</f>
        <v/>
      </c>
      <c r="C2116">
        <f>BETAINV(RAND(),2,6)</f>
        <v/>
      </c>
      <c r="D2116">
        <f>INDEX('d_분포'!$A$2:$A$28,RANDBETWEEN(1,27))</f>
        <v/>
      </c>
      <c r="E2116">
        <f>INDEX('d_분포'!$C$2:$C$5,RANDBETWEEN(1,4))*(0.9+0.2*RAND())</f>
        <v/>
      </c>
      <c r="F2116">
        <f>RAND()</f>
        <v/>
      </c>
      <c r="G2116">
        <f>IF('d_시나리오'!$J$3='d_시나리오'!$H$3,'d_시나리오'!$I$3,IF(F2116&lt;('d_시나리오'!$I$3-'d_시나리오'!$H$3)/('d_시나리오'!$J$3-'d_시나리오'!$H$3),'d_시나리오'!$H$3+SQRT(F2116*('d_시나리오'!$J$3-'d_시나리오'!$H$3)*('d_시나리오'!$I$3-'d_시나리오'!$H$3)),'d_시나리오'!$J$3-SQRT((1-F2116)*('d_시나리오'!$J$3-'d_시나리오'!$H$3)*('d_시나리오'!$J$3-'d_시나리오'!$I$3))))</f>
        <v/>
      </c>
      <c r="H2116">
        <f>RAND()</f>
        <v/>
      </c>
      <c r="I2116">
        <f>IF('d_시나리오'!$J$4='d_시나리오'!$H$4,'d_시나리오'!$I$4,IF(H2116&lt;('d_시나리오'!$I$4-'d_시나리오'!$H$4)/('d_시나리오'!$J$4-'d_시나리오'!$H$4),'d_시나리오'!$H$4+SQRT(H2116*('d_시나리오'!$J$4-'d_시나리오'!$H$4)*('d_시나리오'!$I$4-'d_시나리오'!$H$4)),'d_시나리오'!$J$4-SQRT((1-H2116)*('d_시나리오'!$J$4-'d_시나리오'!$H$4)*('d_시나리오'!$J$4-'d_시나리오'!$I$4))))</f>
        <v/>
      </c>
      <c r="J2116">
        <f>RAND()</f>
        <v/>
      </c>
      <c r="K2116">
        <f>IF('d_시나리오'!$J$5='d_시나리오'!$H$5,'d_시나리오'!$I$5,IF(J2116&lt;('d_시나리오'!$I$5-'d_시나리오'!$H$5)/('d_시나리오'!$J$5-'d_시나리오'!$H$5),'d_시나리오'!$H$5+SQRT(J2116*('d_시나리오'!$J$5-'d_시나리오'!$H$5)*('d_시나리오'!$I$5-'d_시나리오'!$H$5)),'d_시나리오'!$J$5-SQRT((1-J2116)*('d_시나리오'!$J$5-'d_시나리오'!$H$5)*('d_시나리오'!$J$5-'d_시나리오'!$I$5))))</f>
        <v/>
      </c>
      <c r="L2116">
        <f>RAND()</f>
        <v/>
      </c>
      <c r="M2116">
        <f>IF('d_시나리오'!$J$6='d_시나리오'!$H$6,'d_시나리오'!$I$6,IF(L2116&lt;('d_시나리오'!$I$6-'d_시나리오'!$H$6)/('d_시나리오'!$J$6-'d_시나리오'!$H$6),'d_시나리오'!$H$6+SQRT(L2116*('d_시나리오'!$J$6-'d_시나리오'!$H$6)*('d_시나리오'!$I$6-'d_시나리오'!$H$6)),'d_시나리오'!$J$6-SQRT((1-L2116)*('d_시나리오'!$J$6-'d_시나리오'!$H$6)*('d_시나리오'!$J$6-'d_시나리오'!$I$6))))</f>
        <v/>
      </c>
      <c r="N2116">
        <f>INDEX('d_분포'!$B$2:$B$57,RANDBETWEEN(1,56))</f>
        <v/>
      </c>
      <c r="O2116">
        <f>BETAINV(RAND(),5,5)</f>
        <v/>
      </c>
      <c r="P2116">
        <f>'d_고정'!$B$1*'6_기대효과'!$H$7*('d_시나리오'!$I$7/'d_고정'!$B$2)*B2116</f>
        <v/>
      </c>
      <c r="Q2116">
        <f>P2116*C2116</f>
        <v/>
      </c>
      <c r="R2116">
        <f>P2116*E2116</f>
        <v/>
      </c>
      <c r="S2116">
        <f>R2116*G2116</f>
        <v/>
      </c>
      <c r="T2116">
        <f>Q2116+S2116</f>
        <v/>
      </c>
      <c r="U2116">
        <f>(Q2116*D2116+S2116*I2116)*(1-O2116)</f>
        <v/>
      </c>
      <c r="V2116">
        <f>(R2116*K2116*N2116+'d_고정'!$B$3*('6_기대효과'!$H$7/8)*N2116*'d_고정'!$B$10*M2116*('6_기대효과'!$K$7/'d_고정'!$B$9))*(1-O2116)</f>
        <v/>
      </c>
      <c r="W2116">
        <f>(S2116*I2116+R2116*MAX(K2116-'d_고정'!$B$10*M2116*('6_기대효과'!$K$7/'d_고정'!$B$9),0)*N2116)*(1-O2116)</f>
        <v/>
      </c>
      <c r="X2116">
        <f>U2116+V2116</f>
        <v/>
      </c>
      <c r="Y2116">
        <f>U2116/('d_고정'!$B$5*'6_기대효과'!$H$7/8)/'d_고정'!$B$6</f>
        <v/>
      </c>
      <c r="Z2116">
        <f>U2116/('d_고정'!$B$8*'6_기대효과'!$H$7/8)</f>
        <v/>
      </c>
    </row>
    <row r="2117">
      <c r="A2117">
        <f>RAND()</f>
        <v/>
      </c>
      <c r="B2117">
        <f>IF('d_시나리오'!$J$2='d_시나리오'!$H$2,'d_시나리오'!$I$2,IF(A2117&lt;('d_시나리오'!$I$2-'d_시나리오'!$H$2)/('d_시나리오'!$J$2-'d_시나리오'!$H$2),'d_시나리오'!$H$2+SQRT(A2117*('d_시나리오'!$J$2-'d_시나리오'!$H$2)*('d_시나리오'!$I$2-'d_시나리오'!$H$2)),'d_시나리오'!$J$2-SQRT((1-A2117)*('d_시나리오'!$J$2-'d_시나리오'!$H$2)*('d_시나리오'!$J$2-'d_시나리오'!$I$2))))</f>
        <v/>
      </c>
      <c r="C2117">
        <f>BETAINV(RAND(),2,6)</f>
        <v/>
      </c>
      <c r="D2117">
        <f>INDEX('d_분포'!$A$2:$A$28,RANDBETWEEN(1,27))</f>
        <v/>
      </c>
      <c r="E2117">
        <f>INDEX('d_분포'!$C$2:$C$5,RANDBETWEEN(1,4))*(0.9+0.2*RAND())</f>
        <v/>
      </c>
      <c r="F2117">
        <f>RAND()</f>
        <v/>
      </c>
      <c r="G2117">
        <f>IF('d_시나리오'!$J$3='d_시나리오'!$H$3,'d_시나리오'!$I$3,IF(F2117&lt;('d_시나리오'!$I$3-'d_시나리오'!$H$3)/('d_시나리오'!$J$3-'d_시나리오'!$H$3),'d_시나리오'!$H$3+SQRT(F2117*('d_시나리오'!$J$3-'d_시나리오'!$H$3)*('d_시나리오'!$I$3-'d_시나리오'!$H$3)),'d_시나리오'!$J$3-SQRT((1-F2117)*('d_시나리오'!$J$3-'d_시나리오'!$H$3)*('d_시나리오'!$J$3-'d_시나리오'!$I$3))))</f>
        <v/>
      </c>
      <c r="H2117">
        <f>RAND()</f>
        <v/>
      </c>
      <c r="I2117">
        <f>IF('d_시나리오'!$J$4='d_시나리오'!$H$4,'d_시나리오'!$I$4,IF(H2117&lt;('d_시나리오'!$I$4-'d_시나리오'!$H$4)/('d_시나리오'!$J$4-'d_시나리오'!$H$4),'d_시나리오'!$H$4+SQRT(H2117*('d_시나리오'!$J$4-'d_시나리오'!$H$4)*('d_시나리오'!$I$4-'d_시나리오'!$H$4)),'d_시나리오'!$J$4-SQRT((1-H2117)*('d_시나리오'!$J$4-'d_시나리오'!$H$4)*('d_시나리오'!$J$4-'d_시나리오'!$I$4))))</f>
        <v/>
      </c>
      <c r="J2117">
        <f>RAND()</f>
        <v/>
      </c>
      <c r="K2117">
        <f>IF('d_시나리오'!$J$5='d_시나리오'!$H$5,'d_시나리오'!$I$5,IF(J2117&lt;('d_시나리오'!$I$5-'d_시나리오'!$H$5)/('d_시나리오'!$J$5-'d_시나리오'!$H$5),'d_시나리오'!$H$5+SQRT(J2117*('d_시나리오'!$J$5-'d_시나리오'!$H$5)*('d_시나리오'!$I$5-'d_시나리오'!$H$5)),'d_시나리오'!$J$5-SQRT((1-J2117)*('d_시나리오'!$J$5-'d_시나리오'!$H$5)*('d_시나리오'!$J$5-'d_시나리오'!$I$5))))</f>
        <v/>
      </c>
      <c r="L2117">
        <f>RAND()</f>
        <v/>
      </c>
      <c r="M2117">
        <f>IF('d_시나리오'!$J$6='d_시나리오'!$H$6,'d_시나리오'!$I$6,IF(L2117&lt;('d_시나리오'!$I$6-'d_시나리오'!$H$6)/('d_시나리오'!$J$6-'d_시나리오'!$H$6),'d_시나리오'!$H$6+SQRT(L2117*('d_시나리오'!$J$6-'d_시나리오'!$H$6)*('d_시나리오'!$I$6-'d_시나리오'!$H$6)),'d_시나리오'!$J$6-SQRT((1-L2117)*('d_시나리오'!$J$6-'d_시나리오'!$H$6)*('d_시나리오'!$J$6-'d_시나리오'!$I$6))))</f>
        <v/>
      </c>
      <c r="N2117">
        <f>INDEX('d_분포'!$B$2:$B$57,RANDBETWEEN(1,56))</f>
        <v/>
      </c>
      <c r="O2117">
        <f>BETAINV(RAND(),5,5)</f>
        <v/>
      </c>
      <c r="P2117">
        <f>'d_고정'!$B$1*'6_기대효과'!$H$7*('d_시나리오'!$I$7/'d_고정'!$B$2)*B2117</f>
        <v/>
      </c>
      <c r="Q2117">
        <f>P2117*C2117</f>
        <v/>
      </c>
      <c r="R2117">
        <f>P2117*E2117</f>
        <v/>
      </c>
      <c r="S2117">
        <f>R2117*G2117</f>
        <v/>
      </c>
      <c r="T2117">
        <f>Q2117+S2117</f>
        <v/>
      </c>
      <c r="U2117">
        <f>(Q2117*D2117+S2117*I2117)*(1-O2117)</f>
        <v/>
      </c>
      <c r="V2117">
        <f>(R2117*K2117*N2117+'d_고정'!$B$3*('6_기대효과'!$H$7/8)*N2117*'d_고정'!$B$10*M2117*('6_기대효과'!$K$7/'d_고정'!$B$9))*(1-O2117)</f>
        <v/>
      </c>
      <c r="W2117">
        <f>(S2117*I2117+R2117*MAX(K2117-'d_고정'!$B$10*M2117*('6_기대효과'!$K$7/'d_고정'!$B$9),0)*N2117)*(1-O2117)</f>
        <v/>
      </c>
      <c r="X2117">
        <f>U2117+V2117</f>
        <v/>
      </c>
      <c r="Y2117">
        <f>U2117/('d_고정'!$B$5*'6_기대효과'!$H$7/8)/'d_고정'!$B$6</f>
        <v/>
      </c>
      <c r="Z2117">
        <f>U2117/('d_고정'!$B$8*'6_기대효과'!$H$7/8)</f>
        <v/>
      </c>
    </row>
    <row r="2118">
      <c r="A2118">
        <f>RAND()</f>
        <v/>
      </c>
      <c r="B2118">
        <f>IF('d_시나리오'!$J$2='d_시나리오'!$H$2,'d_시나리오'!$I$2,IF(A2118&lt;('d_시나리오'!$I$2-'d_시나리오'!$H$2)/('d_시나리오'!$J$2-'d_시나리오'!$H$2),'d_시나리오'!$H$2+SQRT(A2118*('d_시나리오'!$J$2-'d_시나리오'!$H$2)*('d_시나리오'!$I$2-'d_시나리오'!$H$2)),'d_시나리오'!$J$2-SQRT((1-A2118)*('d_시나리오'!$J$2-'d_시나리오'!$H$2)*('d_시나리오'!$J$2-'d_시나리오'!$I$2))))</f>
        <v/>
      </c>
      <c r="C2118">
        <f>BETAINV(RAND(),2,6)</f>
        <v/>
      </c>
      <c r="D2118">
        <f>INDEX('d_분포'!$A$2:$A$28,RANDBETWEEN(1,27))</f>
        <v/>
      </c>
      <c r="E2118">
        <f>INDEX('d_분포'!$C$2:$C$5,RANDBETWEEN(1,4))*(0.9+0.2*RAND())</f>
        <v/>
      </c>
      <c r="F2118">
        <f>RAND()</f>
        <v/>
      </c>
      <c r="G2118">
        <f>IF('d_시나리오'!$J$3='d_시나리오'!$H$3,'d_시나리오'!$I$3,IF(F2118&lt;('d_시나리오'!$I$3-'d_시나리오'!$H$3)/('d_시나리오'!$J$3-'d_시나리오'!$H$3),'d_시나리오'!$H$3+SQRT(F2118*('d_시나리오'!$J$3-'d_시나리오'!$H$3)*('d_시나리오'!$I$3-'d_시나리오'!$H$3)),'d_시나리오'!$J$3-SQRT((1-F2118)*('d_시나리오'!$J$3-'d_시나리오'!$H$3)*('d_시나리오'!$J$3-'d_시나리오'!$I$3))))</f>
        <v/>
      </c>
      <c r="H2118">
        <f>RAND()</f>
        <v/>
      </c>
      <c r="I2118">
        <f>IF('d_시나리오'!$J$4='d_시나리오'!$H$4,'d_시나리오'!$I$4,IF(H2118&lt;('d_시나리오'!$I$4-'d_시나리오'!$H$4)/('d_시나리오'!$J$4-'d_시나리오'!$H$4),'d_시나리오'!$H$4+SQRT(H2118*('d_시나리오'!$J$4-'d_시나리오'!$H$4)*('d_시나리오'!$I$4-'d_시나리오'!$H$4)),'d_시나리오'!$J$4-SQRT((1-H2118)*('d_시나리오'!$J$4-'d_시나리오'!$H$4)*('d_시나리오'!$J$4-'d_시나리오'!$I$4))))</f>
        <v/>
      </c>
      <c r="J2118">
        <f>RAND()</f>
        <v/>
      </c>
      <c r="K2118">
        <f>IF('d_시나리오'!$J$5='d_시나리오'!$H$5,'d_시나리오'!$I$5,IF(J2118&lt;('d_시나리오'!$I$5-'d_시나리오'!$H$5)/('d_시나리오'!$J$5-'d_시나리오'!$H$5),'d_시나리오'!$H$5+SQRT(J2118*('d_시나리오'!$J$5-'d_시나리오'!$H$5)*('d_시나리오'!$I$5-'d_시나리오'!$H$5)),'d_시나리오'!$J$5-SQRT((1-J2118)*('d_시나리오'!$J$5-'d_시나리오'!$H$5)*('d_시나리오'!$J$5-'d_시나리오'!$I$5))))</f>
        <v/>
      </c>
      <c r="L2118">
        <f>RAND()</f>
        <v/>
      </c>
      <c r="M2118">
        <f>IF('d_시나리오'!$J$6='d_시나리오'!$H$6,'d_시나리오'!$I$6,IF(L2118&lt;('d_시나리오'!$I$6-'d_시나리오'!$H$6)/('d_시나리오'!$J$6-'d_시나리오'!$H$6),'d_시나리오'!$H$6+SQRT(L2118*('d_시나리오'!$J$6-'d_시나리오'!$H$6)*('d_시나리오'!$I$6-'d_시나리오'!$H$6)),'d_시나리오'!$J$6-SQRT((1-L2118)*('d_시나리오'!$J$6-'d_시나리오'!$H$6)*('d_시나리오'!$J$6-'d_시나리오'!$I$6))))</f>
        <v/>
      </c>
      <c r="N2118">
        <f>INDEX('d_분포'!$B$2:$B$57,RANDBETWEEN(1,56))</f>
        <v/>
      </c>
      <c r="O2118">
        <f>BETAINV(RAND(),5,5)</f>
        <v/>
      </c>
      <c r="P2118">
        <f>'d_고정'!$B$1*'6_기대효과'!$H$7*('d_시나리오'!$I$7/'d_고정'!$B$2)*B2118</f>
        <v/>
      </c>
      <c r="Q2118">
        <f>P2118*C2118</f>
        <v/>
      </c>
      <c r="R2118">
        <f>P2118*E2118</f>
        <v/>
      </c>
      <c r="S2118">
        <f>R2118*G2118</f>
        <v/>
      </c>
      <c r="T2118">
        <f>Q2118+S2118</f>
        <v/>
      </c>
      <c r="U2118">
        <f>(Q2118*D2118+S2118*I2118)*(1-O2118)</f>
        <v/>
      </c>
      <c r="V2118">
        <f>(R2118*K2118*N2118+'d_고정'!$B$3*('6_기대효과'!$H$7/8)*N2118*'d_고정'!$B$10*M2118*('6_기대효과'!$K$7/'d_고정'!$B$9))*(1-O2118)</f>
        <v/>
      </c>
      <c r="W2118">
        <f>(S2118*I2118+R2118*MAX(K2118-'d_고정'!$B$10*M2118*('6_기대효과'!$K$7/'d_고정'!$B$9),0)*N2118)*(1-O2118)</f>
        <v/>
      </c>
      <c r="X2118">
        <f>U2118+V2118</f>
        <v/>
      </c>
      <c r="Y2118">
        <f>U2118/('d_고정'!$B$5*'6_기대효과'!$H$7/8)/'d_고정'!$B$6</f>
        <v/>
      </c>
      <c r="Z2118">
        <f>U2118/('d_고정'!$B$8*'6_기대효과'!$H$7/8)</f>
        <v/>
      </c>
    </row>
    <row r="2119">
      <c r="A2119">
        <f>RAND()</f>
        <v/>
      </c>
      <c r="B2119">
        <f>IF('d_시나리오'!$J$2='d_시나리오'!$H$2,'d_시나리오'!$I$2,IF(A2119&lt;('d_시나리오'!$I$2-'d_시나리오'!$H$2)/('d_시나리오'!$J$2-'d_시나리오'!$H$2),'d_시나리오'!$H$2+SQRT(A2119*('d_시나리오'!$J$2-'d_시나리오'!$H$2)*('d_시나리오'!$I$2-'d_시나리오'!$H$2)),'d_시나리오'!$J$2-SQRT((1-A2119)*('d_시나리오'!$J$2-'d_시나리오'!$H$2)*('d_시나리오'!$J$2-'d_시나리오'!$I$2))))</f>
        <v/>
      </c>
      <c r="C2119">
        <f>BETAINV(RAND(),2,6)</f>
        <v/>
      </c>
      <c r="D2119">
        <f>INDEX('d_분포'!$A$2:$A$28,RANDBETWEEN(1,27))</f>
        <v/>
      </c>
      <c r="E2119">
        <f>INDEX('d_분포'!$C$2:$C$5,RANDBETWEEN(1,4))*(0.9+0.2*RAND())</f>
        <v/>
      </c>
      <c r="F2119">
        <f>RAND()</f>
        <v/>
      </c>
      <c r="G2119">
        <f>IF('d_시나리오'!$J$3='d_시나리오'!$H$3,'d_시나리오'!$I$3,IF(F2119&lt;('d_시나리오'!$I$3-'d_시나리오'!$H$3)/('d_시나리오'!$J$3-'d_시나리오'!$H$3),'d_시나리오'!$H$3+SQRT(F2119*('d_시나리오'!$J$3-'d_시나리오'!$H$3)*('d_시나리오'!$I$3-'d_시나리오'!$H$3)),'d_시나리오'!$J$3-SQRT((1-F2119)*('d_시나리오'!$J$3-'d_시나리오'!$H$3)*('d_시나리오'!$J$3-'d_시나리오'!$I$3))))</f>
        <v/>
      </c>
      <c r="H2119">
        <f>RAND()</f>
        <v/>
      </c>
      <c r="I2119">
        <f>IF('d_시나리오'!$J$4='d_시나리오'!$H$4,'d_시나리오'!$I$4,IF(H2119&lt;('d_시나리오'!$I$4-'d_시나리오'!$H$4)/('d_시나리오'!$J$4-'d_시나리오'!$H$4),'d_시나리오'!$H$4+SQRT(H2119*('d_시나리오'!$J$4-'d_시나리오'!$H$4)*('d_시나리오'!$I$4-'d_시나리오'!$H$4)),'d_시나리오'!$J$4-SQRT((1-H2119)*('d_시나리오'!$J$4-'d_시나리오'!$H$4)*('d_시나리오'!$J$4-'d_시나리오'!$I$4))))</f>
        <v/>
      </c>
      <c r="J2119">
        <f>RAND()</f>
        <v/>
      </c>
      <c r="K2119">
        <f>IF('d_시나리오'!$J$5='d_시나리오'!$H$5,'d_시나리오'!$I$5,IF(J2119&lt;('d_시나리오'!$I$5-'d_시나리오'!$H$5)/('d_시나리오'!$J$5-'d_시나리오'!$H$5),'d_시나리오'!$H$5+SQRT(J2119*('d_시나리오'!$J$5-'d_시나리오'!$H$5)*('d_시나리오'!$I$5-'d_시나리오'!$H$5)),'d_시나리오'!$J$5-SQRT((1-J2119)*('d_시나리오'!$J$5-'d_시나리오'!$H$5)*('d_시나리오'!$J$5-'d_시나리오'!$I$5))))</f>
        <v/>
      </c>
      <c r="L2119">
        <f>RAND()</f>
        <v/>
      </c>
      <c r="M2119">
        <f>IF('d_시나리오'!$J$6='d_시나리오'!$H$6,'d_시나리오'!$I$6,IF(L2119&lt;('d_시나리오'!$I$6-'d_시나리오'!$H$6)/('d_시나리오'!$J$6-'d_시나리오'!$H$6),'d_시나리오'!$H$6+SQRT(L2119*('d_시나리오'!$J$6-'d_시나리오'!$H$6)*('d_시나리오'!$I$6-'d_시나리오'!$H$6)),'d_시나리오'!$J$6-SQRT((1-L2119)*('d_시나리오'!$J$6-'d_시나리오'!$H$6)*('d_시나리오'!$J$6-'d_시나리오'!$I$6))))</f>
        <v/>
      </c>
      <c r="N2119">
        <f>INDEX('d_분포'!$B$2:$B$57,RANDBETWEEN(1,56))</f>
        <v/>
      </c>
      <c r="O2119">
        <f>BETAINV(RAND(),5,5)</f>
        <v/>
      </c>
      <c r="P2119">
        <f>'d_고정'!$B$1*'6_기대효과'!$H$7*('d_시나리오'!$I$7/'d_고정'!$B$2)*B2119</f>
        <v/>
      </c>
      <c r="Q2119">
        <f>P2119*C2119</f>
        <v/>
      </c>
      <c r="R2119">
        <f>P2119*E2119</f>
        <v/>
      </c>
      <c r="S2119">
        <f>R2119*G2119</f>
        <v/>
      </c>
      <c r="T2119">
        <f>Q2119+S2119</f>
        <v/>
      </c>
      <c r="U2119">
        <f>(Q2119*D2119+S2119*I2119)*(1-O2119)</f>
        <v/>
      </c>
      <c r="V2119">
        <f>(R2119*K2119*N2119+'d_고정'!$B$3*('6_기대효과'!$H$7/8)*N2119*'d_고정'!$B$10*M2119*('6_기대효과'!$K$7/'d_고정'!$B$9))*(1-O2119)</f>
        <v/>
      </c>
      <c r="W2119">
        <f>(S2119*I2119+R2119*MAX(K2119-'d_고정'!$B$10*M2119*('6_기대효과'!$K$7/'d_고정'!$B$9),0)*N2119)*(1-O2119)</f>
        <v/>
      </c>
      <c r="X2119">
        <f>U2119+V2119</f>
        <v/>
      </c>
      <c r="Y2119">
        <f>U2119/('d_고정'!$B$5*'6_기대효과'!$H$7/8)/'d_고정'!$B$6</f>
        <v/>
      </c>
      <c r="Z2119">
        <f>U2119/('d_고정'!$B$8*'6_기대효과'!$H$7/8)</f>
        <v/>
      </c>
    </row>
    <row r="2120">
      <c r="A2120">
        <f>RAND()</f>
        <v/>
      </c>
      <c r="B2120">
        <f>IF('d_시나리오'!$J$2='d_시나리오'!$H$2,'d_시나리오'!$I$2,IF(A2120&lt;('d_시나리오'!$I$2-'d_시나리오'!$H$2)/('d_시나리오'!$J$2-'d_시나리오'!$H$2),'d_시나리오'!$H$2+SQRT(A2120*('d_시나리오'!$J$2-'d_시나리오'!$H$2)*('d_시나리오'!$I$2-'d_시나리오'!$H$2)),'d_시나리오'!$J$2-SQRT((1-A2120)*('d_시나리오'!$J$2-'d_시나리오'!$H$2)*('d_시나리오'!$J$2-'d_시나리오'!$I$2))))</f>
        <v/>
      </c>
      <c r="C2120">
        <f>BETAINV(RAND(),2,6)</f>
        <v/>
      </c>
      <c r="D2120">
        <f>INDEX('d_분포'!$A$2:$A$28,RANDBETWEEN(1,27))</f>
        <v/>
      </c>
      <c r="E2120">
        <f>INDEX('d_분포'!$C$2:$C$5,RANDBETWEEN(1,4))*(0.9+0.2*RAND())</f>
        <v/>
      </c>
      <c r="F2120">
        <f>RAND()</f>
        <v/>
      </c>
      <c r="G2120">
        <f>IF('d_시나리오'!$J$3='d_시나리오'!$H$3,'d_시나리오'!$I$3,IF(F2120&lt;('d_시나리오'!$I$3-'d_시나리오'!$H$3)/('d_시나리오'!$J$3-'d_시나리오'!$H$3),'d_시나리오'!$H$3+SQRT(F2120*('d_시나리오'!$J$3-'d_시나리오'!$H$3)*('d_시나리오'!$I$3-'d_시나리오'!$H$3)),'d_시나리오'!$J$3-SQRT((1-F2120)*('d_시나리오'!$J$3-'d_시나리오'!$H$3)*('d_시나리오'!$J$3-'d_시나리오'!$I$3))))</f>
        <v/>
      </c>
      <c r="H2120">
        <f>RAND()</f>
        <v/>
      </c>
      <c r="I2120">
        <f>IF('d_시나리오'!$J$4='d_시나리오'!$H$4,'d_시나리오'!$I$4,IF(H2120&lt;('d_시나리오'!$I$4-'d_시나리오'!$H$4)/('d_시나리오'!$J$4-'d_시나리오'!$H$4),'d_시나리오'!$H$4+SQRT(H2120*('d_시나리오'!$J$4-'d_시나리오'!$H$4)*('d_시나리오'!$I$4-'d_시나리오'!$H$4)),'d_시나리오'!$J$4-SQRT((1-H2120)*('d_시나리오'!$J$4-'d_시나리오'!$H$4)*('d_시나리오'!$J$4-'d_시나리오'!$I$4))))</f>
        <v/>
      </c>
      <c r="J2120">
        <f>RAND()</f>
        <v/>
      </c>
      <c r="K2120">
        <f>IF('d_시나리오'!$J$5='d_시나리오'!$H$5,'d_시나리오'!$I$5,IF(J2120&lt;('d_시나리오'!$I$5-'d_시나리오'!$H$5)/('d_시나리오'!$J$5-'d_시나리오'!$H$5),'d_시나리오'!$H$5+SQRT(J2120*('d_시나리오'!$J$5-'d_시나리오'!$H$5)*('d_시나리오'!$I$5-'d_시나리오'!$H$5)),'d_시나리오'!$J$5-SQRT((1-J2120)*('d_시나리오'!$J$5-'d_시나리오'!$H$5)*('d_시나리오'!$J$5-'d_시나리오'!$I$5))))</f>
        <v/>
      </c>
      <c r="L2120">
        <f>RAND()</f>
        <v/>
      </c>
      <c r="M2120">
        <f>IF('d_시나리오'!$J$6='d_시나리오'!$H$6,'d_시나리오'!$I$6,IF(L2120&lt;('d_시나리오'!$I$6-'d_시나리오'!$H$6)/('d_시나리오'!$J$6-'d_시나리오'!$H$6),'d_시나리오'!$H$6+SQRT(L2120*('d_시나리오'!$J$6-'d_시나리오'!$H$6)*('d_시나리오'!$I$6-'d_시나리오'!$H$6)),'d_시나리오'!$J$6-SQRT((1-L2120)*('d_시나리오'!$J$6-'d_시나리오'!$H$6)*('d_시나리오'!$J$6-'d_시나리오'!$I$6))))</f>
        <v/>
      </c>
      <c r="N2120">
        <f>INDEX('d_분포'!$B$2:$B$57,RANDBETWEEN(1,56))</f>
        <v/>
      </c>
      <c r="O2120">
        <f>BETAINV(RAND(),5,5)</f>
        <v/>
      </c>
      <c r="P2120">
        <f>'d_고정'!$B$1*'6_기대효과'!$H$7*('d_시나리오'!$I$7/'d_고정'!$B$2)*B2120</f>
        <v/>
      </c>
      <c r="Q2120">
        <f>P2120*C2120</f>
        <v/>
      </c>
      <c r="R2120">
        <f>P2120*E2120</f>
        <v/>
      </c>
      <c r="S2120">
        <f>R2120*G2120</f>
        <v/>
      </c>
      <c r="T2120">
        <f>Q2120+S2120</f>
        <v/>
      </c>
      <c r="U2120">
        <f>(Q2120*D2120+S2120*I2120)*(1-O2120)</f>
        <v/>
      </c>
      <c r="V2120">
        <f>(R2120*K2120*N2120+'d_고정'!$B$3*('6_기대효과'!$H$7/8)*N2120*'d_고정'!$B$10*M2120*('6_기대효과'!$K$7/'d_고정'!$B$9))*(1-O2120)</f>
        <v/>
      </c>
      <c r="W2120">
        <f>(S2120*I2120+R2120*MAX(K2120-'d_고정'!$B$10*M2120*('6_기대효과'!$K$7/'d_고정'!$B$9),0)*N2120)*(1-O2120)</f>
        <v/>
      </c>
      <c r="X2120">
        <f>U2120+V2120</f>
        <v/>
      </c>
      <c r="Y2120">
        <f>U2120/('d_고정'!$B$5*'6_기대효과'!$H$7/8)/'d_고정'!$B$6</f>
        <v/>
      </c>
      <c r="Z2120">
        <f>U2120/('d_고정'!$B$8*'6_기대효과'!$H$7/8)</f>
        <v/>
      </c>
    </row>
    <row r="2121">
      <c r="A2121">
        <f>RAND()</f>
        <v/>
      </c>
      <c r="B2121">
        <f>IF('d_시나리오'!$J$2='d_시나리오'!$H$2,'d_시나리오'!$I$2,IF(A2121&lt;('d_시나리오'!$I$2-'d_시나리오'!$H$2)/('d_시나리오'!$J$2-'d_시나리오'!$H$2),'d_시나리오'!$H$2+SQRT(A2121*('d_시나리오'!$J$2-'d_시나리오'!$H$2)*('d_시나리오'!$I$2-'d_시나리오'!$H$2)),'d_시나리오'!$J$2-SQRT((1-A2121)*('d_시나리오'!$J$2-'d_시나리오'!$H$2)*('d_시나리오'!$J$2-'d_시나리오'!$I$2))))</f>
        <v/>
      </c>
      <c r="C2121">
        <f>BETAINV(RAND(),2,6)</f>
        <v/>
      </c>
      <c r="D2121">
        <f>INDEX('d_분포'!$A$2:$A$28,RANDBETWEEN(1,27))</f>
        <v/>
      </c>
      <c r="E2121">
        <f>INDEX('d_분포'!$C$2:$C$5,RANDBETWEEN(1,4))*(0.9+0.2*RAND())</f>
        <v/>
      </c>
      <c r="F2121">
        <f>RAND()</f>
        <v/>
      </c>
      <c r="G2121">
        <f>IF('d_시나리오'!$J$3='d_시나리오'!$H$3,'d_시나리오'!$I$3,IF(F2121&lt;('d_시나리오'!$I$3-'d_시나리오'!$H$3)/('d_시나리오'!$J$3-'d_시나리오'!$H$3),'d_시나리오'!$H$3+SQRT(F2121*('d_시나리오'!$J$3-'d_시나리오'!$H$3)*('d_시나리오'!$I$3-'d_시나리오'!$H$3)),'d_시나리오'!$J$3-SQRT((1-F2121)*('d_시나리오'!$J$3-'d_시나리오'!$H$3)*('d_시나리오'!$J$3-'d_시나리오'!$I$3))))</f>
        <v/>
      </c>
      <c r="H2121">
        <f>RAND()</f>
        <v/>
      </c>
      <c r="I2121">
        <f>IF('d_시나리오'!$J$4='d_시나리오'!$H$4,'d_시나리오'!$I$4,IF(H2121&lt;('d_시나리오'!$I$4-'d_시나리오'!$H$4)/('d_시나리오'!$J$4-'d_시나리오'!$H$4),'d_시나리오'!$H$4+SQRT(H2121*('d_시나리오'!$J$4-'d_시나리오'!$H$4)*('d_시나리오'!$I$4-'d_시나리오'!$H$4)),'d_시나리오'!$J$4-SQRT((1-H2121)*('d_시나리오'!$J$4-'d_시나리오'!$H$4)*('d_시나리오'!$J$4-'d_시나리오'!$I$4))))</f>
        <v/>
      </c>
      <c r="J2121">
        <f>RAND()</f>
        <v/>
      </c>
      <c r="K2121">
        <f>IF('d_시나리오'!$J$5='d_시나리오'!$H$5,'d_시나리오'!$I$5,IF(J2121&lt;('d_시나리오'!$I$5-'d_시나리오'!$H$5)/('d_시나리오'!$J$5-'d_시나리오'!$H$5),'d_시나리오'!$H$5+SQRT(J2121*('d_시나리오'!$J$5-'d_시나리오'!$H$5)*('d_시나리오'!$I$5-'d_시나리오'!$H$5)),'d_시나리오'!$J$5-SQRT((1-J2121)*('d_시나리오'!$J$5-'d_시나리오'!$H$5)*('d_시나리오'!$J$5-'d_시나리오'!$I$5))))</f>
        <v/>
      </c>
      <c r="L2121">
        <f>RAND()</f>
        <v/>
      </c>
      <c r="M2121">
        <f>IF('d_시나리오'!$J$6='d_시나리오'!$H$6,'d_시나리오'!$I$6,IF(L2121&lt;('d_시나리오'!$I$6-'d_시나리오'!$H$6)/('d_시나리오'!$J$6-'d_시나리오'!$H$6),'d_시나리오'!$H$6+SQRT(L2121*('d_시나리오'!$J$6-'d_시나리오'!$H$6)*('d_시나리오'!$I$6-'d_시나리오'!$H$6)),'d_시나리오'!$J$6-SQRT((1-L2121)*('d_시나리오'!$J$6-'d_시나리오'!$H$6)*('d_시나리오'!$J$6-'d_시나리오'!$I$6))))</f>
        <v/>
      </c>
      <c r="N2121">
        <f>INDEX('d_분포'!$B$2:$B$57,RANDBETWEEN(1,56))</f>
        <v/>
      </c>
      <c r="O2121">
        <f>BETAINV(RAND(),5,5)</f>
        <v/>
      </c>
      <c r="P2121">
        <f>'d_고정'!$B$1*'6_기대효과'!$H$7*('d_시나리오'!$I$7/'d_고정'!$B$2)*B2121</f>
        <v/>
      </c>
      <c r="Q2121">
        <f>P2121*C2121</f>
        <v/>
      </c>
      <c r="R2121">
        <f>P2121*E2121</f>
        <v/>
      </c>
      <c r="S2121">
        <f>R2121*G2121</f>
        <v/>
      </c>
      <c r="T2121">
        <f>Q2121+S2121</f>
        <v/>
      </c>
      <c r="U2121">
        <f>(Q2121*D2121+S2121*I2121)*(1-O2121)</f>
        <v/>
      </c>
      <c r="V2121">
        <f>(R2121*K2121*N2121+'d_고정'!$B$3*('6_기대효과'!$H$7/8)*N2121*'d_고정'!$B$10*M2121*('6_기대효과'!$K$7/'d_고정'!$B$9))*(1-O2121)</f>
        <v/>
      </c>
      <c r="W2121">
        <f>(S2121*I2121+R2121*MAX(K2121-'d_고정'!$B$10*M2121*('6_기대효과'!$K$7/'d_고정'!$B$9),0)*N2121)*(1-O2121)</f>
        <v/>
      </c>
      <c r="X2121">
        <f>U2121+V2121</f>
        <v/>
      </c>
      <c r="Y2121">
        <f>U2121/('d_고정'!$B$5*'6_기대효과'!$H$7/8)/'d_고정'!$B$6</f>
        <v/>
      </c>
      <c r="Z2121">
        <f>U2121/('d_고정'!$B$8*'6_기대효과'!$H$7/8)</f>
        <v/>
      </c>
    </row>
    <row r="2122">
      <c r="A2122">
        <f>RAND()</f>
        <v/>
      </c>
      <c r="B2122">
        <f>IF('d_시나리오'!$J$2='d_시나리오'!$H$2,'d_시나리오'!$I$2,IF(A2122&lt;('d_시나리오'!$I$2-'d_시나리오'!$H$2)/('d_시나리오'!$J$2-'d_시나리오'!$H$2),'d_시나리오'!$H$2+SQRT(A2122*('d_시나리오'!$J$2-'d_시나리오'!$H$2)*('d_시나리오'!$I$2-'d_시나리오'!$H$2)),'d_시나리오'!$J$2-SQRT((1-A2122)*('d_시나리오'!$J$2-'d_시나리오'!$H$2)*('d_시나리오'!$J$2-'d_시나리오'!$I$2))))</f>
        <v/>
      </c>
      <c r="C2122">
        <f>BETAINV(RAND(),2,6)</f>
        <v/>
      </c>
      <c r="D2122">
        <f>INDEX('d_분포'!$A$2:$A$28,RANDBETWEEN(1,27))</f>
        <v/>
      </c>
      <c r="E2122">
        <f>INDEX('d_분포'!$C$2:$C$5,RANDBETWEEN(1,4))*(0.9+0.2*RAND())</f>
        <v/>
      </c>
      <c r="F2122">
        <f>RAND()</f>
        <v/>
      </c>
      <c r="G2122">
        <f>IF('d_시나리오'!$J$3='d_시나리오'!$H$3,'d_시나리오'!$I$3,IF(F2122&lt;('d_시나리오'!$I$3-'d_시나리오'!$H$3)/('d_시나리오'!$J$3-'d_시나리오'!$H$3),'d_시나리오'!$H$3+SQRT(F2122*('d_시나리오'!$J$3-'d_시나리오'!$H$3)*('d_시나리오'!$I$3-'d_시나리오'!$H$3)),'d_시나리오'!$J$3-SQRT((1-F2122)*('d_시나리오'!$J$3-'d_시나리오'!$H$3)*('d_시나리오'!$J$3-'d_시나리오'!$I$3))))</f>
        <v/>
      </c>
      <c r="H2122">
        <f>RAND()</f>
        <v/>
      </c>
      <c r="I2122">
        <f>IF('d_시나리오'!$J$4='d_시나리오'!$H$4,'d_시나리오'!$I$4,IF(H2122&lt;('d_시나리오'!$I$4-'d_시나리오'!$H$4)/('d_시나리오'!$J$4-'d_시나리오'!$H$4),'d_시나리오'!$H$4+SQRT(H2122*('d_시나리오'!$J$4-'d_시나리오'!$H$4)*('d_시나리오'!$I$4-'d_시나리오'!$H$4)),'d_시나리오'!$J$4-SQRT((1-H2122)*('d_시나리오'!$J$4-'d_시나리오'!$H$4)*('d_시나리오'!$J$4-'d_시나리오'!$I$4))))</f>
        <v/>
      </c>
      <c r="J2122">
        <f>RAND()</f>
        <v/>
      </c>
      <c r="K2122">
        <f>IF('d_시나리오'!$J$5='d_시나리오'!$H$5,'d_시나리오'!$I$5,IF(J2122&lt;('d_시나리오'!$I$5-'d_시나리오'!$H$5)/('d_시나리오'!$J$5-'d_시나리오'!$H$5),'d_시나리오'!$H$5+SQRT(J2122*('d_시나리오'!$J$5-'d_시나리오'!$H$5)*('d_시나리오'!$I$5-'d_시나리오'!$H$5)),'d_시나리오'!$J$5-SQRT((1-J2122)*('d_시나리오'!$J$5-'d_시나리오'!$H$5)*('d_시나리오'!$J$5-'d_시나리오'!$I$5))))</f>
        <v/>
      </c>
      <c r="L2122">
        <f>RAND()</f>
        <v/>
      </c>
      <c r="M2122">
        <f>IF('d_시나리오'!$J$6='d_시나리오'!$H$6,'d_시나리오'!$I$6,IF(L2122&lt;('d_시나리오'!$I$6-'d_시나리오'!$H$6)/('d_시나리오'!$J$6-'d_시나리오'!$H$6),'d_시나리오'!$H$6+SQRT(L2122*('d_시나리오'!$J$6-'d_시나리오'!$H$6)*('d_시나리오'!$I$6-'d_시나리오'!$H$6)),'d_시나리오'!$J$6-SQRT((1-L2122)*('d_시나리오'!$J$6-'d_시나리오'!$H$6)*('d_시나리오'!$J$6-'d_시나리오'!$I$6))))</f>
        <v/>
      </c>
      <c r="N2122">
        <f>INDEX('d_분포'!$B$2:$B$57,RANDBETWEEN(1,56))</f>
        <v/>
      </c>
      <c r="O2122">
        <f>BETAINV(RAND(),5,5)</f>
        <v/>
      </c>
      <c r="P2122">
        <f>'d_고정'!$B$1*'6_기대효과'!$H$7*('d_시나리오'!$I$7/'d_고정'!$B$2)*B2122</f>
        <v/>
      </c>
      <c r="Q2122">
        <f>P2122*C2122</f>
        <v/>
      </c>
      <c r="R2122">
        <f>P2122*E2122</f>
        <v/>
      </c>
      <c r="S2122">
        <f>R2122*G2122</f>
        <v/>
      </c>
      <c r="T2122">
        <f>Q2122+S2122</f>
        <v/>
      </c>
      <c r="U2122">
        <f>(Q2122*D2122+S2122*I2122)*(1-O2122)</f>
        <v/>
      </c>
      <c r="V2122">
        <f>(R2122*K2122*N2122+'d_고정'!$B$3*('6_기대효과'!$H$7/8)*N2122*'d_고정'!$B$10*M2122*('6_기대효과'!$K$7/'d_고정'!$B$9))*(1-O2122)</f>
        <v/>
      </c>
      <c r="W2122">
        <f>(S2122*I2122+R2122*MAX(K2122-'d_고정'!$B$10*M2122*('6_기대효과'!$K$7/'d_고정'!$B$9),0)*N2122)*(1-O2122)</f>
        <v/>
      </c>
      <c r="X2122">
        <f>U2122+V2122</f>
        <v/>
      </c>
      <c r="Y2122">
        <f>U2122/('d_고정'!$B$5*'6_기대효과'!$H$7/8)/'d_고정'!$B$6</f>
        <v/>
      </c>
      <c r="Z2122">
        <f>U2122/('d_고정'!$B$8*'6_기대효과'!$H$7/8)</f>
        <v/>
      </c>
    </row>
    <row r="2123">
      <c r="A2123">
        <f>RAND()</f>
        <v/>
      </c>
      <c r="B2123">
        <f>IF('d_시나리오'!$J$2='d_시나리오'!$H$2,'d_시나리오'!$I$2,IF(A2123&lt;('d_시나리오'!$I$2-'d_시나리오'!$H$2)/('d_시나리오'!$J$2-'d_시나리오'!$H$2),'d_시나리오'!$H$2+SQRT(A2123*('d_시나리오'!$J$2-'d_시나리오'!$H$2)*('d_시나리오'!$I$2-'d_시나리오'!$H$2)),'d_시나리오'!$J$2-SQRT((1-A2123)*('d_시나리오'!$J$2-'d_시나리오'!$H$2)*('d_시나리오'!$J$2-'d_시나리오'!$I$2))))</f>
        <v/>
      </c>
      <c r="C2123">
        <f>BETAINV(RAND(),2,6)</f>
        <v/>
      </c>
      <c r="D2123">
        <f>INDEX('d_분포'!$A$2:$A$28,RANDBETWEEN(1,27))</f>
        <v/>
      </c>
      <c r="E2123">
        <f>INDEX('d_분포'!$C$2:$C$5,RANDBETWEEN(1,4))*(0.9+0.2*RAND())</f>
        <v/>
      </c>
      <c r="F2123">
        <f>RAND()</f>
        <v/>
      </c>
      <c r="G2123">
        <f>IF('d_시나리오'!$J$3='d_시나리오'!$H$3,'d_시나리오'!$I$3,IF(F2123&lt;('d_시나리오'!$I$3-'d_시나리오'!$H$3)/('d_시나리오'!$J$3-'d_시나리오'!$H$3),'d_시나리오'!$H$3+SQRT(F2123*('d_시나리오'!$J$3-'d_시나리오'!$H$3)*('d_시나리오'!$I$3-'d_시나리오'!$H$3)),'d_시나리오'!$J$3-SQRT((1-F2123)*('d_시나리오'!$J$3-'d_시나리오'!$H$3)*('d_시나리오'!$J$3-'d_시나리오'!$I$3))))</f>
        <v/>
      </c>
      <c r="H2123">
        <f>RAND()</f>
        <v/>
      </c>
      <c r="I2123">
        <f>IF('d_시나리오'!$J$4='d_시나리오'!$H$4,'d_시나리오'!$I$4,IF(H2123&lt;('d_시나리오'!$I$4-'d_시나리오'!$H$4)/('d_시나리오'!$J$4-'d_시나리오'!$H$4),'d_시나리오'!$H$4+SQRT(H2123*('d_시나리오'!$J$4-'d_시나리오'!$H$4)*('d_시나리오'!$I$4-'d_시나리오'!$H$4)),'d_시나리오'!$J$4-SQRT((1-H2123)*('d_시나리오'!$J$4-'d_시나리오'!$H$4)*('d_시나리오'!$J$4-'d_시나리오'!$I$4))))</f>
        <v/>
      </c>
      <c r="J2123">
        <f>RAND()</f>
        <v/>
      </c>
      <c r="K2123">
        <f>IF('d_시나리오'!$J$5='d_시나리오'!$H$5,'d_시나리오'!$I$5,IF(J2123&lt;('d_시나리오'!$I$5-'d_시나리오'!$H$5)/('d_시나리오'!$J$5-'d_시나리오'!$H$5),'d_시나리오'!$H$5+SQRT(J2123*('d_시나리오'!$J$5-'d_시나리오'!$H$5)*('d_시나리오'!$I$5-'d_시나리오'!$H$5)),'d_시나리오'!$J$5-SQRT((1-J2123)*('d_시나리오'!$J$5-'d_시나리오'!$H$5)*('d_시나리오'!$J$5-'d_시나리오'!$I$5))))</f>
        <v/>
      </c>
      <c r="L2123">
        <f>RAND()</f>
        <v/>
      </c>
      <c r="M2123">
        <f>IF('d_시나리오'!$J$6='d_시나리오'!$H$6,'d_시나리오'!$I$6,IF(L2123&lt;('d_시나리오'!$I$6-'d_시나리오'!$H$6)/('d_시나리오'!$J$6-'d_시나리오'!$H$6),'d_시나리오'!$H$6+SQRT(L2123*('d_시나리오'!$J$6-'d_시나리오'!$H$6)*('d_시나리오'!$I$6-'d_시나리오'!$H$6)),'d_시나리오'!$J$6-SQRT((1-L2123)*('d_시나리오'!$J$6-'d_시나리오'!$H$6)*('d_시나리오'!$J$6-'d_시나리오'!$I$6))))</f>
        <v/>
      </c>
      <c r="N2123">
        <f>INDEX('d_분포'!$B$2:$B$57,RANDBETWEEN(1,56))</f>
        <v/>
      </c>
      <c r="O2123">
        <f>BETAINV(RAND(),5,5)</f>
        <v/>
      </c>
      <c r="P2123">
        <f>'d_고정'!$B$1*'6_기대효과'!$H$7*('d_시나리오'!$I$7/'d_고정'!$B$2)*B2123</f>
        <v/>
      </c>
      <c r="Q2123">
        <f>P2123*C2123</f>
        <v/>
      </c>
      <c r="R2123">
        <f>P2123*E2123</f>
        <v/>
      </c>
      <c r="S2123">
        <f>R2123*G2123</f>
        <v/>
      </c>
      <c r="T2123">
        <f>Q2123+S2123</f>
        <v/>
      </c>
      <c r="U2123">
        <f>(Q2123*D2123+S2123*I2123)*(1-O2123)</f>
        <v/>
      </c>
      <c r="V2123">
        <f>(R2123*K2123*N2123+'d_고정'!$B$3*('6_기대효과'!$H$7/8)*N2123*'d_고정'!$B$10*M2123*('6_기대효과'!$K$7/'d_고정'!$B$9))*(1-O2123)</f>
        <v/>
      </c>
      <c r="W2123">
        <f>(S2123*I2123+R2123*MAX(K2123-'d_고정'!$B$10*M2123*('6_기대효과'!$K$7/'d_고정'!$B$9),0)*N2123)*(1-O2123)</f>
        <v/>
      </c>
      <c r="X2123">
        <f>U2123+V2123</f>
        <v/>
      </c>
      <c r="Y2123">
        <f>U2123/('d_고정'!$B$5*'6_기대효과'!$H$7/8)/'d_고정'!$B$6</f>
        <v/>
      </c>
      <c r="Z2123">
        <f>U2123/('d_고정'!$B$8*'6_기대효과'!$H$7/8)</f>
        <v/>
      </c>
    </row>
    <row r="2124">
      <c r="A2124">
        <f>RAND()</f>
        <v/>
      </c>
      <c r="B2124">
        <f>IF('d_시나리오'!$J$2='d_시나리오'!$H$2,'d_시나리오'!$I$2,IF(A2124&lt;('d_시나리오'!$I$2-'d_시나리오'!$H$2)/('d_시나리오'!$J$2-'d_시나리오'!$H$2),'d_시나리오'!$H$2+SQRT(A2124*('d_시나리오'!$J$2-'d_시나리오'!$H$2)*('d_시나리오'!$I$2-'d_시나리오'!$H$2)),'d_시나리오'!$J$2-SQRT((1-A2124)*('d_시나리오'!$J$2-'d_시나리오'!$H$2)*('d_시나리오'!$J$2-'d_시나리오'!$I$2))))</f>
        <v/>
      </c>
      <c r="C2124">
        <f>BETAINV(RAND(),2,6)</f>
        <v/>
      </c>
      <c r="D2124">
        <f>INDEX('d_분포'!$A$2:$A$28,RANDBETWEEN(1,27))</f>
        <v/>
      </c>
      <c r="E2124">
        <f>INDEX('d_분포'!$C$2:$C$5,RANDBETWEEN(1,4))*(0.9+0.2*RAND())</f>
        <v/>
      </c>
      <c r="F2124">
        <f>RAND()</f>
        <v/>
      </c>
      <c r="G2124">
        <f>IF('d_시나리오'!$J$3='d_시나리오'!$H$3,'d_시나리오'!$I$3,IF(F2124&lt;('d_시나리오'!$I$3-'d_시나리오'!$H$3)/('d_시나리오'!$J$3-'d_시나리오'!$H$3),'d_시나리오'!$H$3+SQRT(F2124*('d_시나리오'!$J$3-'d_시나리오'!$H$3)*('d_시나리오'!$I$3-'d_시나리오'!$H$3)),'d_시나리오'!$J$3-SQRT((1-F2124)*('d_시나리오'!$J$3-'d_시나리오'!$H$3)*('d_시나리오'!$J$3-'d_시나리오'!$I$3))))</f>
        <v/>
      </c>
      <c r="H2124">
        <f>RAND()</f>
        <v/>
      </c>
      <c r="I2124">
        <f>IF('d_시나리오'!$J$4='d_시나리오'!$H$4,'d_시나리오'!$I$4,IF(H2124&lt;('d_시나리오'!$I$4-'d_시나리오'!$H$4)/('d_시나리오'!$J$4-'d_시나리오'!$H$4),'d_시나리오'!$H$4+SQRT(H2124*('d_시나리오'!$J$4-'d_시나리오'!$H$4)*('d_시나리오'!$I$4-'d_시나리오'!$H$4)),'d_시나리오'!$J$4-SQRT((1-H2124)*('d_시나리오'!$J$4-'d_시나리오'!$H$4)*('d_시나리오'!$J$4-'d_시나리오'!$I$4))))</f>
        <v/>
      </c>
      <c r="J2124">
        <f>RAND()</f>
        <v/>
      </c>
      <c r="K2124">
        <f>IF('d_시나리오'!$J$5='d_시나리오'!$H$5,'d_시나리오'!$I$5,IF(J2124&lt;('d_시나리오'!$I$5-'d_시나리오'!$H$5)/('d_시나리오'!$J$5-'d_시나리오'!$H$5),'d_시나리오'!$H$5+SQRT(J2124*('d_시나리오'!$J$5-'d_시나리오'!$H$5)*('d_시나리오'!$I$5-'d_시나리오'!$H$5)),'d_시나리오'!$J$5-SQRT((1-J2124)*('d_시나리오'!$J$5-'d_시나리오'!$H$5)*('d_시나리오'!$J$5-'d_시나리오'!$I$5))))</f>
        <v/>
      </c>
      <c r="L2124">
        <f>RAND()</f>
        <v/>
      </c>
      <c r="M2124">
        <f>IF('d_시나리오'!$J$6='d_시나리오'!$H$6,'d_시나리오'!$I$6,IF(L2124&lt;('d_시나리오'!$I$6-'d_시나리오'!$H$6)/('d_시나리오'!$J$6-'d_시나리오'!$H$6),'d_시나리오'!$H$6+SQRT(L2124*('d_시나리오'!$J$6-'d_시나리오'!$H$6)*('d_시나리오'!$I$6-'d_시나리오'!$H$6)),'d_시나리오'!$J$6-SQRT((1-L2124)*('d_시나리오'!$J$6-'d_시나리오'!$H$6)*('d_시나리오'!$J$6-'d_시나리오'!$I$6))))</f>
        <v/>
      </c>
      <c r="N2124">
        <f>INDEX('d_분포'!$B$2:$B$57,RANDBETWEEN(1,56))</f>
        <v/>
      </c>
      <c r="O2124">
        <f>BETAINV(RAND(),5,5)</f>
        <v/>
      </c>
      <c r="P2124">
        <f>'d_고정'!$B$1*'6_기대효과'!$H$7*('d_시나리오'!$I$7/'d_고정'!$B$2)*B2124</f>
        <v/>
      </c>
      <c r="Q2124">
        <f>P2124*C2124</f>
        <v/>
      </c>
      <c r="R2124">
        <f>P2124*E2124</f>
        <v/>
      </c>
      <c r="S2124">
        <f>R2124*G2124</f>
        <v/>
      </c>
      <c r="T2124">
        <f>Q2124+S2124</f>
        <v/>
      </c>
      <c r="U2124">
        <f>(Q2124*D2124+S2124*I2124)*(1-O2124)</f>
        <v/>
      </c>
      <c r="V2124">
        <f>(R2124*K2124*N2124+'d_고정'!$B$3*('6_기대효과'!$H$7/8)*N2124*'d_고정'!$B$10*M2124*('6_기대효과'!$K$7/'d_고정'!$B$9))*(1-O2124)</f>
        <v/>
      </c>
      <c r="W2124">
        <f>(S2124*I2124+R2124*MAX(K2124-'d_고정'!$B$10*M2124*('6_기대효과'!$K$7/'d_고정'!$B$9),0)*N2124)*(1-O2124)</f>
        <v/>
      </c>
      <c r="X2124">
        <f>U2124+V2124</f>
        <v/>
      </c>
      <c r="Y2124">
        <f>U2124/('d_고정'!$B$5*'6_기대효과'!$H$7/8)/'d_고정'!$B$6</f>
        <v/>
      </c>
      <c r="Z2124">
        <f>U2124/('d_고정'!$B$8*'6_기대효과'!$H$7/8)</f>
        <v/>
      </c>
    </row>
    <row r="2125">
      <c r="A2125">
        <f>RAND()</f>
        <v/>
      </c>
      <c r="B2125">
        <f>IF('d_시나리오'!$J$2='d_시나리오'!$H$2,'d_시나리오'!$I$2,IF(A2125&lt;('d_시나리오'!$I$2-'d_시나리오'!$H$2)/('d_시나리오'!$J$2-'d_시나리오'!$H$2),'d_시나리오'!$H$2+SQRT(A2125*('d_시나리오'!$J$2-'d_시나리오'!$H$2)*('d_시나리오'!$I$2-'d_시나리오'!$H$2)),'d_시나리오'!$J$2-SQRT((1-A2125)*('d_시나리오'!$J$2-'d_시나리오'!$H$2)*('d_시나리오'!$J$2-'d_시나리오'!$I$2))))</f>
        <v/>
      </c>
      <c r="C2125">
        <f>BETAINV(RAND(),2,6)</f>
        <v/>
      </c>
      <c r="D2125">
        <f>INDEX('d_분포'!$A$2:$A$28,RANDBETWEEN(1,27))</f>
        <v/>
      </c>
      <c r="E2125">
        <f>INDEX('d_분포'!$C$2:$C$5,RANDBETWEEN(1,4))*(0.9+0.2*RAND())</f>
        <v/>
      </c>
      <c r="F2125">
        <f>RAND()</f>
        <v/>
      </c>
      <c r="G2125">
        <f>IF('d_시나리오'!$J$3='d_시나리오'!$H$3,'d_시나리오'!$I$3,IF(F2125&lt;('d_시나리오'!$I$3-'d_시나리오'!$H$3)/('d_시나리오'!$J$3-'d_시나리오'!$H$3),'d_시나리오'!$H$3+SQRT(F2125*('d_시나리오'!$J$3-'d_시나리오'!$H$3)*('d_시나리오'!$I$3-'d_시나리오'!$H$3)),'d_시나리오'!$J$3-SQRT((1-F2125)*('d_시나리오'!$J$3-'d_시나리오'!$H$3)*('d_시나리오'!$J$3-'d_시나리오'!$I$3))))</f>
        <v/>
      </c>
      <c r="H2125">
        <f>RAND()</f>
        <v/>
      </c>
      <c r="I2125">
        <f>IF('d_시나리오'!$J$4='d_시나리오'!$H$4,'d_시나리오'!$I$4,IF(H2125&lt;('d_시나리오'!$I$4-'d_시나리오'!$H$4)/('d_시나리오'!$J$4-'d_시나리오'!$H$4),'d_시나리오'!$H$4+SQRT(H2125*('d_시나리오'!$J$4-'d_시나리오'!$H$4)*('d_시나리오'!$I$4-'d_시나리오'!$H$4)),'d_시나리오'!$J$4-SQRT((1-H2125)*('d_시나리오'!$J$4-'d_시나리오'!$H$4)*('d_시나리오'!$J$4-'d_시나리오'!$I$4))))</f>
        <v/>
      </c>
      <c r="J2125">
        <f>RAND()</f>
        <v/>
      </c>
      <c r="K2125">
        <f>IF('d_시나리오'!$J$5='d_시나리오'!$H$5,'d_시나리오'!$I$5,IF(J2125&lt;('d_시나리오'!$I$5-'d_시나리오'!$H$5)/('d_시나리오'!$J$5-'d_시나리오'!$H$5),'d_시나리오'!$H$5+SQRT(J2125*('d_시나리오'!$J$5-'d_시나리오'!$H$5)*('d_시나리오'!$I$5-'d_시나리오'!$H$5)),'d_시나리오'!$J$5-SQRT((1-J2125)*('d_시나리오'!$J$5-'d_시나리오'!$H$5)*('d_시나리오'!$J$5-'d_시나리오'!$I$5))))</f>
        <v/>
      </c>
      <c r="L2125">
        <f>RAND()</f>
        <v/>
      </c>
      <c r="M2125">
        <f>IF('d_시나리오'!$J$6='d_시나리오'!$H$6,'d_시나리오'!$I$6,IF(L2125&lt;('d_시나리오'!$I$6-'d_시나리오'!$H$6)/('d_시나리오'!$J$6-'d_시나리오'!$H$6),'d_시나리오'!$H$6+SQRT(L2125*('d_시나리오'!$J$6-'d_시나리오'!$H$6)*('d_시나리오'!$I$6-'d_시나리오'!$H$6)),'d_시나리오'!$J$6-SQRT((1-L2125)*('d_시나리오'!$J$6-'d_시나리오'!$H$6)*('d_시나리오'!$J$6-'d_시나리오'!$I$6))))</f>
        <v/>
      </c>
      <c r="N2125">
        <f>INDEX('d_분포'!$B$2:$B$57,RANDBETWEEN(1,56))</f>
        <v/>
      </c>
      <c r="O2125">
        <f>BETAINV(RAND(),5,5)</f>
        <v/>
      </c>
      <c r="P2125">
        <f>'d_고정'!$B$1*'6_기대효과'!$H$7*('d_시나리오'!$I$7/'d_고정'!$B$2)*B2125</f>
        <v/>
      </c>
      <c r="Q2125">
        <f>P2125*C2125</f>
        <v/>
      </c>
      <c r="R2125">
        <f>P2125*E2125</f>
        <v/>
      </c>
      <c r="S2125">
        <f>R2125*G2125</f>
        <v/>
      </c>
      <c r="T2125">
        <f>Q2125+S2125</f>
        <v/>
      </c>
      <c r="U2125">
        <f>(Q2125*D2125+S2125*I2125)*(1-O2125)</f>
        <v/>
      </c>
      <c r="V2125">
        <f>(R2125*K2125*N2125+'d_고정'!$B$3*('6_기대효과'!$H$7/8)*N2125*'d_고정'!$B$10*M2125*('6_기대효과'!$K$7/'d_고정'!$B$9))*(1-O2125)</f>
        <v/>
      </c>
      <c r="W2125">
        <f>(S2125*I2125+R2125*MAX(K2125-'d_고정'!$B$10*M2125*('6_기대효과'!$K$7/'d_고정'!$B$9),0)*N2125)*(1-O2125)</f>
        <v/>
      </c>
      <c r="X2125">
        <f>U2125+V2125</f>
        <v/>
      </c>
      <c r="Y2125">
        <f>U2125/('d_고정'!$B$5*'6_기대효과'!$H$7/8)/'d_고정'!$B$6</f>
        <v/>
      </c>
      <c r="Z2125">
        <f>U2125/('d_고정'!$B$8*'6_기대효과'!$H$7/8)</f>
        <v/>
      </c>
    </row>
    <row r="2126">
      <c r="A2126">
        <f>RAND()</f>
        <v/>
      </c>
      <c r="B2126">
        <f>IF('d_시나리오'!$J$2='d_시나리오'!$H$2,'d_시나리오'!$I$2,IF(A2126&lt;('d_시나리오'!$I$2-'d_시나리오'!$H$2)/('d_시나리오'!$J$2-'d_시나리오'!$H$2),'d_시나리오'!$H$2+SQRT(A2126*('d_시나리오'!$J$2-'d_시나리오'!$H$2)*('d_시나리오'!$I$2-'d_시나리오'!$H$2)),'d_시나리오'!$J$2-SQRT((1-A2126)*('d_시나리오'!$J$2-'d_시나리오'!$H$2)*('d_시나리오'!$J$2-'d_시나리오'!$I$2))))</f>
        <v/>
      </c>
      <c r="C2126">
        <f>BETAINV(RAND(),2,6)</f>
        <v/>
      </c>
      <c r="D2126">
        <f>INDEX('d_분포'!$A$2:$A$28,RANDBETWEEN(1,27))</f>
        <v/>
      </c>
      <c r="E2126">
        <f>INDEX('d_분포'!$C$2:$C$5,RANDBETWEEN(1,4))*(0.9+0.2*RAND())</f>
        <v/>
      </c>
      <c r="F2126">
        <f>RAND()</f>
        <v/>
      </c>
      <c r="G2126">
        <f>IF('d_시나리오'!$J$3='d_시나리오'!$H$3,'d_시나리오'!$I$3,IF(F2126&lt;('d_시나리오'!$I$3-'d_시나리오'!$H$3)/('d_시나리오'!$J$3-'d_시나리오'!$H$3),'d_시나리오'!$H$3+SQRT(F2126*('d_시나리오'!$J$3-'d_시나리오'!$H$3)*('d_시나리오'!$I$3-'d_시나리오'!$H$3)),'d_시나리오'!$J$3-SQRT((1-F2126)*('d_시나리오'!$J$3-'d_시나리오'!$H$3)*('d_시나리오'!$J$3-'d_시나리오'!$I$3))))</f>
        <v/>
      </c>
      <c r="H2126">
        <f>RAND()</f>
        <v/>
      </c>
      <c r="I2126">
        <f>IF('d_시나리오'!$J$4='d_시나리오'!$H$4,'d_시나리오'!$I$4,IF(H2126&lt;('d_시나리오'!$I$4-'d_시나리오'!$H$4)/('d_시나리오'!$J$4-'d_시나리오'!$H$4),'d_시나리오'!$H$4+SQRT(H2126*('d_시나리오'!$J$4-'d_시나리오'!$H$4)*('d_시나리오'!$I$4-'d_시나리오'!$H$4)),'d_시나리오'!$J$4-SQRT((1-H2126)*('d_시나리오'!$J$4-'d_시나리오'!$H$4)*('d_시나리오'!$J$4-'d_시나리오'!$I$4))))</f>
        <v/>
      </c>
      <c r="J2126">
        <f>RAND()</f>
        <v/>
      </c>
      <c r="K2126">
        <f>IF('d_시나리오'!$J$5='d_시나리오'!$H$5,'d_시나리오'!$I$5,IF(J2126&lt;('d_시나리오'!$I$5-'d_시나리오'!$H$5)/('d_시나리오'!$J$5-'d_시나리오'!$H$5),'d_시나리오'!$H$5+SQRT(J2126*('d_시나리오'!$J$5-'d_시나리오'!$H$5)*('d_시나리오'!$I$5-'d_시나리오'!$H$5)),'d_시나리오'!$J$5-SQRT((1-J2126)*('d_시나리오'!$J$5-'d_시나리오'!$H$5)*('d_시나리오'!$J$5-'d_시나리오'!$I$5))))</f>
        <v/>
      </c>
      <c r="L2126">
        <f>RAND()</f>
        <v/>
      </c>
      <c r="M2126">
        <f>IF('d_시나리오'!$J$6='d_시나리오'!$H$6,'d_시나리오'!$I$6,IF(L2126&lt;('d_시나리오'!$I$6-'d_시나리오'!$H$6)/('d_시나리오'!$J$6-'d_시나리오'!$H$6),'d_시나리오'!$H$6+SQRT(L2126*('d_시나리오'!$J$6-'d_시나리오'!$H$6)*('d_시나리오'!$I$6-'d_시나리오'!$H$6)),'d_시나리오'!$J$6-SQRT((1-L2126)*('d_시나리오'!$J$6-'d_시나리오'!$H$6)*('d_시나리오'!$J$6-'d_시나리오'!$I$6))))</f>
        <v/>
      </c>
      <c r="N2126">
        <f>INDEX('d_분포'!$B$2:$B$57,RANDBETWEEN(1,56))</f>
        <v/>
      </c>
      <c r="O2126">
        <f>BETAINV(RAND(),5,5)</f>
        <v/>
      </c>
      <c r="P2126">
        <f>'d_고정'!$B$1*'6_기대효과'!$H$7*('d_시나리오'!$I$7/'d_고정'!$B$2)*B2126</f>
        <v/>
      </c>
      <c r="Q2126">
        <f>P2126*C2126</f>
        <v/>
      </c>
      <c r="R2126">
        <f>P2126*E2126</f>
        <v/>
      </c>
      <c r="S2126">
        <f>R2126*G2126</f>
        <v/>
      </c>
      <c r="T2126">
        <f>Q2126+S2126</f>
        <v/>
      </c>
      <c r="U2126">
        <f>(Q2126*D2126+S2126*I2126)*(1-O2126)</f>
        <v/>
      </c>
      <c r="V2126">
        <f>(R2126*K2126*N2126+'d_고정'!$B$3*('6_기대효과'!$H$7/8)*N2126*'d_고정'!$B$10*M2126*('6_기대효과'!$K$7/'d_고정'!$B$9))*(1-O2126)</f>
        <v/>
      </c>
      <c r="W2126">
        <f>(S2126*I2126+R2126*MAX(K2126-'d_고정'!$B$10*M2126*('6_기대효과'!$K$7/'d_고정'!$B$9),0)*N2126)*(1-O2126)</f>
        <v/>
      </c>
      <c r="X2126">
        <f>U2126+V2126</f>
        <v/>
      </c>
      <c r="Y2126">
        <f>U2126/('d_고정'!$B$5*'6_기대효과'!$H$7/8)/'d_고정'!$B$6</f>
        <v/>
      </c>
      <c r="Z2126">
        <f>U2126/('d_고정'!$B$8*'6_기대효과'!$H$7/8)</f>
        <v/>
      </c>
    </row>
    <row r="2127">
      <c r="A2127">
        <f>RAND()</f>
        <v/>
      </c>
      <c r="B2127">
        <f>IF('d_시나리오'!$J$2='d_시나리오'!$H$2,'d_시나리오'!$I$2,IF(A2127&lt;('d_시나리오'!$I$2-'d_시나리오'!$H$2)/('d_시나리오'!$J$2-'d_시나리오'!$H$2),'d_시나리오'!$H$2+SQRT(A2127*('d_시나리오'!$J$2-'d_시나리오'!$H$2)*('d_시나리오'!$I$2-'d_시나리오'!$H$2)),'d_시나리오'!$J$2-SQRT((1-A2127)*('d_시나리오'!$J$2-'d_시나리오'!$H$2)*('d_시나리오'!$J$2-'d_시나리오'!$I$2))))</f>
        <v/>
      </c>
      <c r="C2127">
        <f>BETAINV(RAND(),2,6)</f>
        <v/>
      </c>
      <c r="D2127">
        <f>INDEX('d_분포'!$A$2:$A$28,RANDBETWEEN(1,27))</f>
        <v/>
      </c>
      <c r="E2127">
        <f>INDEX('d_분포'!$C$2:$C$5,RANDBETWEEN(1,4))*(0.9+0.2*RAND())</f>
        <v/>
      </c>
      <c r="F2127">
        <f>RAND()</f>
        <v/>
      </c>
      <c r="G2127">
        <f>IF('d_시나리오'!$J$3='d_시나리오'!$H$3,'d_시나리오'!$I$3,IF(F2127&lt;('d_시나리오'!$I$3-'d_시나리오'!$H$3)/('d_시나리오'!$J$3-'d_시나리오'!$H$3),'d_시나리오'!$H$3+SQRT(F2127*('d_시나리오'!$J$3-'d_시나리오'!$H$3)*('d_시나리오'!$I$3-'d_시나리오'!$H$3)),'d_시나리오'!$J$3-SQRT((1-F2127)*('d_시나리오'!$J$3-'d_시나리오'!$H$3)*('d_시나리오'!$J$3-'d_시나리오'!$I$3))))</f>
        <v/>
      </c>
      <c r="H2127">
        <f>RAND()</f>
        <v/>
      </c>
      <c r="I2127">
        <f>IF('d_시나리오'!$J$4='d_시나리오'!$H$4,'d_시나리오'!$I$4,IF(H2127&lt;('d_시나리오'!$I$4-'d_시나리오'!$H$4)/('d_시나리오'!$J$4-'d_시나리오'!$H$4),'d_시나리오'!$H$4+SQRT(H2127*('d_시나리오'!$J$4-'d_시나리오'!$H$4)*('d_시나리오'!$I$4-'d_시나리오'!$H$4)),'d_시나리오'!$J$4-SQRT((1-H2127)*('d_시나리오'!$J$4-'d_시나리오'!$H$4)*('d_시나리오'!$J$4-'d_시나리오'!$I$4))))</f>
        <v/>
      </c>
      <c r="J2127">
        <f>RAND()</f>
        <v/>
      </c>
      <c r="K2127">
        <f>IF('d_시나리오'!$J$5='d_시나리오'!$H$5,'d_시나리오'!$I$5,IF(J2127&lt;('d_시나리오'!$I$5-'d_시나리오'!$H$5)/('d_시나리오'!$J$5-'d_시나리오'!$H$5),'d_시나리오'!$H$5+SQRT(J2127*('d_시나리오'!$J$5-'d_시나리오'!$H$5)*('d_시나리오'!$I$5-'d_시나리오'!$H$5)),'d_시나리오'!$J$5-SQRT((1-J2127)*('d_시나리오'!$J$5-'d_시나리오'!$H$5)*('d_시나리오'!$J$5-'d_시나리오'!$I$5))))</f>
        <v/>
      </c>
      <c r="L2127">
        <f>RAND()</f>
        <v/>
      </c>
      <c r="M2127">
        <f>IF('d_시나리오'!$J$6='d_시나리오'!$H$6,'d_시나리오'!$I$6,IF(L2127&lt;('d_시나리오'!$I$6-'d_시나리오'!$H$6)/('d_시나리오'!$J$6-'d_시나리오'!$H$6),'d_시나리오'!$H$6+SQRT(L2127*('d_시나리오'!$J$6-'d_시나리오'!$H$6)*('d_시나리오'!$I$6-'d_시나리오'!$H$6)),'d_시나리오'!$J$6-SQRT((1-L2127)*('d_시나리오'!$J$6-'d_시나리오'!$H$6)*('d_시나리오'!$J$6-'d_시나리오'!$I$6))))</f>
        <v/>
      </c>
      <c r="N2127">
        <f>INDEX('d_분포'!$B$2:$B$57,RANDBETWEEN(1,56))</f>
        <v/>
      </c>
      <c r="O2127">
        <f>BETAINV(RAND(),5,5)</f>
        <v/>
      </c>
      <c r="P2127">
        <f>'d_고정'!$B$1*'6_기대효과'!$H$7*('d_시나리오'!$I$7/'d_고정'!$B$2)*B2127</f>
        <v/>
      </c>
      <c r="Q2127">
        <f>P2127*C2127</f>
        <v/>
      </c>
      <c r="R2127">
        <f>P2127*E2127</f>
        <v/>
      </c>
      <c r="S2127">
        <f>R2127*G2127</f>
        <v/>
      </c>
      <c r="T2127">
        <f>Q2127+S2127</f>
        <v/>
      </c>
      <c r="U2127">
        <f>(Q2127*D2127+S2127*I2127)*(1-O2127)</f>
        <v/>
      </c>
      <c r="V2127">
        <f>(R2127*K2127*N2127+'d_고정'!$B$3*('6_기대효과'!$H$7/8)*N2127*'d_고정'!$B$10*M2127*('6_기대효과'!$K$7/'d_고정'!$B$9))*(1-O2127)</f>
        <v/>
      </c>
      <c r="W2127">
        <f>(S2127*I2127+R2127*MAX(K2127-'d_고정'!$B$10*M2127*('6_기대효과'!$K$7/'d_고정'!$B$9),0)*N2127)*(1-O2127)</f>
        <v/>
      </c>
      <c r="X2127">
        <f>U2127+V2127</f>
        <v/>
      </c>
      <c r="Y2127">
        <f>U2127/('d_고정'!$B$5*'6_기대효과'!$H$7/8)/'d_고정'!$B$6</f>
        <v/>
      </c>
      <c r="Z2127">
        <f>U2127/('d_고정'!$B$8*'6_기대효과'!$H$7/8)</f>
        <v/>
      </c>
    </row>
    <row r="2128">
      <c r="A2128">
        <f>RAND()</f>
        <v/>
      </c>
      <c r="B2128">
        <f>IF('d_시나리오'!$J$2='d_시나리오'!$H$2,'d_시나리오'!$I$2,IF(A2128&lt;('d_시나리오'!$I$2-'d_시나리오'!$H$2)/('d_시나리오'!$J$2-'d_시나리오'!$H$2),'d_시나리오'!$H$2+SQRT(A2128*('d_시나리오'!$J$2-'d_시나리오'!$H$2)*('d_시나리오'!$I$2-'d_시나리오'!$H$2)),'d_시나리오'!$J$2-SQRT((1-A2128)*('d_시나리오'!$J$2-'d_시나리오'!$H$2)*('d_시나리오'!$J$2-'d_시나리오'!$I$2))))</f>
        <v/>
      </c>
      <c r="C2128">
        <f>BETAINV(RAND(),2,6)</f>
        <v/>
      </c>
      <c r="D2128">
        <f>INDEX('d_분포'!$A$2:$A$28,RANDBETWEEN(1,27))</f>
        <v/>
      </c>
      <c r="E2128">
        <f>INDEX('d_분포'!$C$2:$C$5,RANDBETWEEN(1,4))*(0.9+0.2*RAND())</f>
        <v/>
      </c>
      <c r="F2128">
        <f>RAND()</f>
        <v/>
      </c>
      <c r="G2128">
        <f>IF('d_시나리오'!$J$3='d_시나리오'!$H$3,'d_시나리오'!$I$3,IF(F2128&lt;('d_시나리오'!$I$3-'d_시나리오'!$H$3)/('d_시나리오'!$J$3-'d_시나리오'!$H$3),'d_시나리오'!$H$3+SQRT(F2128*('d_시나리오'!$J$3-'d_시나리오'!$H$3)*('d_시나리오'!$I$3-'d_시나리오'!$H$3)),'d_시나리오'!$J$3-SQRT((1-F2128)*('d_시나리오'!$J$3-'d_시나리오'!$H$3)*('d_시나리오'!$J$3-'d_시나리오'!$I$3))))</f>
        <v/>
      </c>
      <c r="H2128">
        <f>RAND()</f>
        <v/>
      </c>
      <c r="I2128">
        <f>IF('d_시나리오'!$J$4='d_시나리오'!$H$4,'d_시나리오'!$I$4,IF(H2128&lt;('d_시나리오'!$I$4-'d_시나리오'!$H$4)/('d_시나리오'!$J$4-'d_시나리오'!$H$4),'d_시나리오'!$H$4+SQRT(H2128*('d_시나리오'!$J$4-'d_시나리오'!$H$4)*('d_시나리오'!$I$4-'d_시나리오'!$H$4)),'d_시나리오'!$J$4-SQRT((1-H2128)*('d_시나리오'!$J$4-'d_시나리오'!$H$4)*('d_시나리오'!$J$4-'d_시나리오'!$I$4))))</f>
        <v/>
      </c>
      <c r="J2128">
        <f>RAND()</f>
        <v/>
      </c>
      <c r="K2128">
        <f>IF('d_시나리오'!$J$5='d_시나리오'!$H$5,'d_시나리오'!$I$5,IF(J2128&lt;('d_시나리오'!$I$5-'d_시나리오'!$H$5)/('d_시나리오'!$J$5-'d_시나리오'!$H$5),'d_시나리오'!$H$5+SQRT(J2128*('d_시나리오'!$J$5-'d_시나리오'!$H$5)*('d_시나리오'!$I$5-'d_시나리오'!$H$5)),'d_시나리오'!$J$5-SQRT((1-J2128)*('d_시나리오'!$J$5-'d_시나리오'!$H$5)*('d_시나리오'!$J$5-'d_시나리오'!$I$5))))</f>
        <v/>
      </c>
      <c r="L2128">
        <f>RAND()</f>
        <v/>
      </c>
      <c r="M2128">
        <f>IF('d_시나리오'!$J$6='d_시나리오'!$H$6,'d_시나리오'!$I$6,IF(L2128&lt;('d_시나리오'!$I$6-'d_시나리오'!$H$6)/('d_시나리오'!$J$6-'d_시나리오'!$H$6),'d_시나리오'!$H$6+SQRT(L2128*('d_시나리오'!$J$6-'d_시나리오'!$H$6)*('d_시나리오'!$I$6-'d_시나리오'!$H$6)),'d_시나리오'!$J$6-SQRT((1-L2128)*('d_시나리오'!$J$6-'d_시나리오'!$H$6)*('d_시나리오'!$J$6-'d_시나리오'!$I$6))))</f>
        <v/>
      </c>
      <c r="N2128">
        <f>INDEX('d_분포'!$B$2:$B$57,RANDBETWEEN(1,56))</f>
        <v/>
      </c>
      <c r="O2128">
        <f>BETAINV(RAND(),5,5)</f>
        <v/>
      </c>
      <c r="P2128">
        <f>'d_고정'!$B$1*'6_기대효과'!$H$7*('d_시나리오'!$I$7/'d_고정'!$B$2)*B2128</f>
        <v/>
      </c>
      <c r="Q2128">
        <f>P2128*C2128</f>
        <v/>
      </c>
      <c r="R2128">
        <f>P2128*E2128</f>
        <v/>
      </c>
      <c r="S2128">
        <f>R2128*G2128</f>
        <v/>
      </c>
      <c r="T2128">
        <f>Q2128+S2128</f>
        <v/>
      </c>
      <c r="U2128">
        <f>(Q2128*D2128+S2128*I2128)*(1-O2128)</f>
        <v/>
      </c>
      <c r="V2128">
        <f>(R2128*K2128*N2128+'d_고정'!$B$3*('6_기대효과'!$H$7/8)*N2128*'d_고정'!$B$10*M2128*('6_기대효과'!$K$7/'d_고정'!$B$9))*(1-O2128)</f>
        <v/>
      </c>
      <c r="W2128">
        <f>(S2128*I2128+R2128*MAX(K2128-'d_고정'!$B$10*M2128*('6_기대효과'!$K$7/'d_고정'!$B$9),0)*N2128)*(1-O2128)</f>
        <v/>
      </c>
      <c r="X2128">
        <f>U2128+V2128</f>
        <v/>
      </c>
      <c r="Y2128">
        <f>U2128/('d_고정'!$B$5*'6_기대효과'!$H$7/8)/'d_고정'!$B$6</f>
        <v/>
      </c>
      <c r="Z2128">
        <f>U2128/('d_고정'!$B$8*'6_기대효과'!$H$7/8)</f>
        <v/>
      </c>
    </row>
    <row r="2129">
      <c r="A2129">
        <f>RAND()</f>
        <v/>
      </c>
      <c r="B2129">
        <f>IF('d_시나리오'!$J$2='d_시나리오'!$H$2,'d_시나리오'!$I$2,IF(A2129&lt;('d_시나리오'!$I$2-'d_시나리오'!$H$2)/('d_시나리오'!$J$2-'d_시나리오'!$H$2),'d_시나리오'!$H$2+SQRT(A2129*('d_시나리오'!$J$2-'d_시나리오'!$H$2)*('d_시나리오'!$I$2-'d_시나리오'!$H$2)),'d_시나리오'!$J$2-SQRT((1-A2129)*('d_시나리오'!$J$2-'d_시나리오'!$H$2)*('d_시나리오'!$J$2-'d_시나리오'!$I$2))))</f>
        <v/>
      </c>
      <c r="C2129">
        <f>BETAINV(RAND(),2,6)</f>
        <v/>
      </c>
      <c r="D2129">
        <f>INDEX('d_분포'!$A$2:$A$28,RANDBETWEEN(1,27))</f>
        <v/>
      </c>
      <c r="E2129">
        <f>INDEX('d_분포'!$C$2:$C$5,RANDBETWEEN(1,4))*(0.9+0.2*RAND())</f>
        <v/>
      </c>
      <c r="F2129">
        <f>RAND()</f>
        <v/>
      </c>
      <c r="G2129">
        <f>IF('d_시나리오'!$J$3='d_시나리오'!$H$3,'d_시나리오'!$I$3,IF(F2129&lt;('d_시나리오'!$I$3-'d_시나리오'!$H$3)/('d_시나리오'!$J$3-'d_시나리오'!$H$3),'d_시나리오'!$H$3+SQRT(F2129*('d_시나리오'!$J$3-'d_시나리오'!$H$3)*('d_시나리오'!$I$3-'d_시나리오'!$H$3)),'d_시나리오'!$J$3-SQRT((1-F2129)*('d_시나리오'!$J$3-'d_시나리오'!$H$3)*('d_시나리오'!$J$3-'d_시나리오'!$I$3))))</f>
        <v/>
      </c>
      <c r="H2129">
        <f>RAND()</f>
        <v/>
      </c>
      <c r="I2129">
        <f>IF('d_시나리오'!$J$4='d_시나리오'!$H$4,'d_시나리오'!$I$4,IF(H2129&lt;('d_시나리오'!$I$4-'d_시나리오'!$H$4)/('d_시나리오'!$J$4-'d_시나리오'!$H$4),'d_시나리오'!$H$4+SQRT(H2129*('d_시나리오'!$J$4-'d_시나리오'!$H$4)*('d_시나리오'!$I$4-'d_시나리오'!$H$4)),'d_시나리오'!$J$4-SQRT((1-H2129)*('d_시나리오'!$J$4-'d_시나리오'!$H$4)*('d_시나리오'!$J$4-'d_시나리오'!$I$4))))</f>
        <v/>
      </c>
      <c r="J2129">
        <f>RAND()</f>
        <v/>
      </c>
      <c r="K2129">
        <f>IF('d_시나리오'!$J$5='d_시나리오'!$H$5,'d_시나리오'!$I$5,IF(J2129&lt;('d_시나리오'!$I$5-'d_시나리오'!$H$5)/('d_시나리오'!$J$5-'d_시나리오'!$H$5),'d_시나리오'!$H$5+SQRT(J2129*('d_시나리오'!$J$5-'d_시나리오'!$H$5)*('d_시나리오'!$I$5-'d_시나리오'!$H$5)),'d_시나리오'!$J$5-SQRT((1-J2129)*('d_시나리오'!$J$5-'d_시나리오'!$H$5)*('d_시나리오'!$J$5-'d_시나리오'!$I$5))))</f>
        <v/>
      </c>
      <c r="L2129">
        <f>RAND()</f>
        <v/>
      </c>
      <c r="M2129">
        <f>IF('d_시나리오'!$J$6='d_시나리오'!$H$6,'d_시나리오'!$I$6,IF(L2129&lt;('d_시나리오'!$I$6-'d_시나리오'!$H$6)/('d_시나리오'!$J$6-'d_시나리오'!$H$6),'d_시나리오'!$H$6+SQRT(L2129*('d_시나리오'!$J$6-'d_시나리오'!$H$6)*('d_시나리오'!$I$6-'d_시나리오'!$H$6)),'d_시나리오'!$J$6-SQRT((1-L2129)*('d_시나리오'!$J$6-'d_시나리오'!$H$6)*('d_시나리오'!$J$6-'d_시나리오'!$I$6))))</f>
        <v/>
      </c>
      <c r="N2129">
        <f>INDEX('d_분포'!$B$2:$B$57,RANDBETWEEN(1,56))</f>
        <v/>
      </c>
      <c r="O2129">
        <f>BETAINV(RAND(),5,5)</f>
        <v/>
      </c>
      <c r="P2129">
        <f>'d_고정'!$B$1*'6_기대효과'!$H$7*('d_시나리오'!$I$7/'d_고정'!$B$2)*B2129</f>
        <v/>
      </c>
      <c r="Q2129">
        <f>P2129*C2129</f>
        <v/>
      </c>
      <c r="R2129">
        <f>P2129*E2129</f>
        <v/>
      </c>
      <c r="S2129">
        <f>R2129*G2129</f>
        <v/>
      </c>
      <c r="T2129">
        <f>Q2129+S2129</f>
        <v/>
      </c>
      <c r="U2129">
        <f>(Q2129*D2129+S2129*I2129)*(1-O2129)</f>
        <v/>
      </c>
      <c r="V2129">
        <f>(R2129*K2129*N2129+'d_고정'!$B$3*('6_기대효과'!$H$7/8)*N2129*'d_고정'!$B$10*M2129*('6_기대효과'!$K$7/'d_고정'!$B$9))*(1-O2129)</f>
        <v/>
      </c>
      <c r="W2129">
        <f>(S2129*I2129+R2129*MAX(K2129-'d_고정'!$B$10*M2129*('6_기대효과'!$K$7/'d_고정'!$B$9),0)*N2129)*(1-O2129)</f>
        <v/>
      </c>
      <c r="X2129">
        <f>U2129+V2129</f>
        <v/>
      </c>
      <c r="Y2129">
        <f>U2129/('d_고정'!$B$5*'6_기대효과'!$H$7/8)/'d_고정'!$B$6</f>
        <v/>
      </c>
      <c r="Z2129">
        <f>U2129/('d_고정'!$B$8*'6_기대효과'!$H$7/8)</f>
        <v/>
      </c>
    </row>
    <row r="2130">
      <c r="A2130">
        <f>RAND()</f>
        <v/>
      </c>
      <c r="B2130">
        <f>IF('d_시나리오'!$J$2='d_시나리오'!$H$2,'d_시나리오'!$I$2,IF(A2130&lt;('d_시나리오'!$I$2-'d_시나리오'!$H$2)/('d_시나리오'!$J$2-'d_시나리오'!$H$2),'d_시나리오'!$H$2+SQRT(A2130*('d_시나리오'!$J$2-'d_시나리오'!$H$2)*('d_시나리오'!$I$2-'d_시나리오'!$H$2)),'d_시나리오'!$J$2-SQRT((1-A2130)*('d_시나리오'!$J$2-'d_시나리오'!$H$2)*('d_시나리오'!$J$2-'d_시나리오'!$I$2))))</f>
        <v/>
      </c>
      <c r="C2130">
        <f>BETAINV(RAND(),2,6)</f>
        <v/>
      </c>
      <c r="D2130">
        <f>INDEX('d_분포'!$A$2:$A$28,RANDBETWEEN(1,27))</f>
        <v/>
      </c>
      <c r="E2130">
        <f>INDEX('d_분포'!$C$2:$C$5,RANDBETWEEN(1,4))*(0.9+0.2*RAND())</f>
        <v/>
      </c>
      <c r="F2130">
        <f>RAND()</f>
        <v/>
      </c>
      <c r="G2130">
        <f>IF('d_시나리오'!$J$3='d_시나리오'!$H$3,'d_시나리오'!$I$3,IF(F2130&lt;('d_시나리오'!$I$3-'d_시나리오'!$H$3)/('d_시나리오'!$J$3-'d_시나리오'!$H$3),'d_시나리오'!$H$3+SQRT(F2130*('d_시나리오'!$J$3-'d_시나리오'!$H$3)*('d_시나리오'!$I$3-'d_시나리오'!$H$3)),'d_시나리오'!$J$3-SQRT((1-F2130)*('d_시나리오'!$J$3-'d_시나리오'!$H$3)*('d_시나리오'!$J$3-'d_시나리오'!$I$3))))</f>
        <v/>
      </c>
      <c r="H2130">
        <f>RAND()</f>
        <v/>
      </c>
      <c r="I2130">
        <f>IF('d_시나리오'!$J$4='d_시나리오'!$H$4,'d_시나리오'!$I$4,IF(H2130&lt;('d_시나리오'!$I$4-'d_시나리오'!$H$4)/('d_시나리오'!$J$4-'d_시나리오'!$H$4),'d_시나리오'!$H$4+SQRT(H2130*('d_시나리오'!$J$4-'d_시나리오'!$H$4)*('d_시나리오'!$I$4-'d_시나리오'!$H$4)),'d_시나리오'!$J$4-SQRT((1-H2130)*('d_시나리오'!$J$4-'d_시나리오'!$H$4)*('d_시나리오'!$J$4-'d_시나리오'!$I$4))))</f>
        <v/>
      </c>
      <c r="J2130">
        <f>RAND()</f>
        <v/>
      </c>
      <c r="K2130">
        <f>IF('d_시나리오'!$J$5='d_시나리오'!$H$5,'d_시나리오'!$I$5,IF(J2130&lt;('d_시나리오'!$I$5-'d_시나리오'!$H$5)/('d_시나리오'!$J$5-'d_시나리오'!$H$5),'d_시나리오'!$H$5+SQRT(J2130*('d_시나리오'!$J$5-'d_시나리오'!$H$5)*('d_시나리오'!$I$5-'d_시나리오'!$H$5)),'d_시나리오'!$J$5-SQRT((1-J2130)*('d_시나리오'!$J$5-'d_시나리오'!$H$5)*('d_시나리오'!$J$5-'d_시나리오'!$I$5))))</f>
        <v/>
      </c>
      <c r="L2130">
        <f>RAND()</f>
        <v/>
      </c>
      <c r="M2130">
        <f>IF('d_시나리오'!$J$6='d_시나리오'!$H$6,'d_시나리오'!$I$6,IF(L2130&lt;('d_시나리오'!$I$6-'d_시나리오'!$H$6)/('d_시나리오'!$J$6-'d_시나리오'!$H$6),'d_시나리오'!$H$6+SQRT(L2130*('d_시나리오'!$J$6-'d_시나리오'!$H$6)*('d_시나리오'!$I$6-'d_시나리오'!$H$6)),'d_시나리오'!$J$6-SQRT((1-L2130)*('d_시나리오'!$J$6-'d_시나리오'!$H$6)*('d_시나리오'!$J$6-'d_시나리오'!$I$6))))</f>
        <v/>
      </c>
      <c r="N2130">
        <f>INDEX('d_분포'!$B$2:$B$57,RANDBETWEEN(1,56))</f>
        <v/>
      </c>
      <c r="O2130">
        <f>BETAINV(RAND(),5,5)</f>
        <v/>
      </c>
      <c r="P2130">
        <f>'d_고정'!$B$1*'6_기대효과'!$H$7*('d_시나리오'!$I$7/'d_고정'!$B$2)*B2130</f>
        <v/>
      </c>
      <c r="Q2130">
        <f>P2130*C2130</f>
        <v/>
      </c>
      <c r="R2130">
        <f>P2130*E2130</f>
        <v/>
      </c>
      <c r="S2130">
        <f>R2130*G2130</f>
        <v/>
      </c>
      <c r="T2130">
        <f>Q2130+S2130</f>
        <v/>
      </c>
      <c r="U2130">
        <f>(Q2130*D2130+S2130*I2130)*(1-O2130)</f>
        <v/>
      </c>
      <c r="V2130">
        <f>(R2130*K2130*N2130+'d_고정'!$B$3*('6_기대효과'!$H$7/8)*N2130*'d_고정'!$B$10*M2130*('6_기대효과'!$K$7/'d_고정'!$B$9))*(1-O2130)</f>
        <v/>
      </c>
      <c r="W2130">
        <f>(S2130*I2130+R2130*MAX(K2130-'d_고정'!$B$10*M2130*('6_기대효과'!$K$7/'d_고정'!$B$9),0)*N2130)*(1-O2130)</f>
        <v/>
      </c>
      <c r="X2130">
        <f>U2130+V2130</f>
        <v/>
      </c>
      <c r="Y2130">
        <f>U2130/('d_고정'!$B$5*'6_기대효과'!$H$7/8)/'d_고정'!$B$6</f>
        <v/>
      </c>
      <c r="Z2130">
        <f>U2130/('d_고정'!$B$8*'6_기대효과'!$H$7/8)</f>
        <v/>
      </c>
    </row>
    <row r="2131">
      <c r="A2131">
        <f>RAND()</f>
        <v/>
      </c>
      <c r="B2131">
        <f>IF('d_시나리오'!$J$2='d_시나리오'!$H$2,'d_시나리오'!$I$2,IF(A2131&lt;('d_시나리오'!$I$2-'d_시나리오'!$H$2)/('d_시나리오'!$J$2-'d_시나리오'!$H$2),'d_시나리오'!$H$2+SQRT(A2131*('d_시나리오'!$J$2-'d_시나리오'!$H$2)*('d_시나리오'!$I$2-'d_시나리오'!$H$2)),'d_시나리오'!$J$2-SQRT((1-A2131)*('d_시나리오'!$J$2-'d_시나리오'!$H$2)*('d_시나리오'!$J$2-'d_시나리오'!$I$2))))</f>
        <v/>
      </c>
      <c r="C2131">
        <f>BETAINV(RAND(),2,6)</f>
        <v/>
      </c>
      <c r="D2131">
        <f>INDEX('d_분포'!$A$2:$A$28,RANDBETWEEN(1,27))</f>
        <v/>
      </c>
      <c r="E2131">
        <f>INDEX('d_분포'!$C$2:$C$5,RANDBETWEEN(1,4))*(0.9+0.2*RAND())</f>
        <v/>
      </c>
      <c r="F2131">
        <f>RAND()</f>
        <v/>
      </c>
      <c r="G2131">
        <f>IF('d_시나리오'!$J$3='d_시나리오'!$H$3,'d_시나리오'!$I$3,IF(F2131&lt;('d_시나리오'!$I$3-'d_시나리오'!$H$3)/('d_시나리오'!$J$3-'d_시나리오'!$H$3),'d_시나리오'!$H$3+SQRT(F2131*('d_시나리오'!$J$3-'d_시나리오'!$H$3)*('d_시나리오'!$I$3-'d_시나리오'!$H$3)),'d_시나리오'!$J$3-SQRT((1-F2131)*('d_시나리오'!$J$3-'d_시나리오'!$H$3)*('d_시나리오'!$J$3-'d_시나리오'!$I$3))))</f>
        <v/>
      </c>
      <c r="H2131">
        <f>RAND()</f>
        <v/>
      </c>
      <c r="I2131">
        <f>IF('d_시나리오'!$J$4='d_시나리오'!$H$4,'d_시나리오'!$I$4,IF(H2131&lt;('d_시나리오'!$I$4-'d_시나리오'!$H$4)/('d_시나리오'!$J$4-'d_시나리오'!$H$4),'d_시나리오'!$H$4+SQRT(H2131*('d_시나리오'!$J$4-'d_시나리오'!$H$4)*('d_시나리오'!$I$4-'d_시나리오'!$H$4)),'d_시나리오'!$J$4-SQRT((1-H2131)*('d_시나리오'!$J$4-'d_시나리오'!$H$4)*('d_시나리오'!$J$4-'d_시나리오'!$I$4))))</f>
        <v/>
      </c>
      <c r="J2131">
        <f>RAND()</f>
        <v/>
      </c>
      <c r="K2131">
        <f>IF('d_시나리오'!$J$5='d_시나리오'!$H$5,'d_시나리오'!$I$5,IF(J2131&lt;('d_시나리오'!$I$5-'d_시나리오'!$H$5)/('d_시나리오'!$J$5-'d_시나리오'!$H$5),'d_시나리오'!$H$5+SQRT(J2131*('d_시나리오'!$J$5-'d_시나리오'!$H$5)*('d_시나리오'!$I$5-'d_시나리오'!$H$5)),'d_시나리오'!$J$5-SQRT((1-J2131)*('d_시나리오'!$J$5-'d_시나리오'!$H$5)*('d_시나리오'!$J$5-'d_시나리오'!$I$5))))</f>
        <v/>
      </c>
      <c r="L2131">
        <f>RAND()</f>
        <v/>
      </c>
      <c r="M2131">
        <f>IF('d_시나리오'!$J$6='d_시나리오'!$H$6,'d_시나리오'!$I$6,IF(L2131&lt;('d_시나리오'!$I$6-'d_시나리오'!$H$6)/('d_시나리오'!$J$6-'d_시나리오'!$H$6),'d_시나리오'!$H$6+SQRT(L2131*('d_시나리오'!$J$6-'d_시나리오'!$H$6)*('d_시나리오'!$I$6-'d_시나리오'!$H$6)),'d_시나리오'!$J$6-SQRT((1-L2131)*('d_시나리오'!$J$6-'d_시나리오'!$H$6)*('d_시나리오'!$J$6-'d_시나리오'!$I$6))))</f>
        <v/>
      </c>
      <c r="N2131">
        <f>INDEX('d_분포'!$B$2:$B$57,RANDBETWEEN(1,56))</f>
        <v/>
      </c>
      <c r="O2131">
        <f>BETAINV(RAND(),5,5)</f>
        <v/>
      </c>
      <c r="P2131">
        <f>'d_고정'!$B$1*'6_기대효과'!$H$7*('d_시나리오'!$I$7/'d_고정'!$B$2)*B2131</f>
        <v/>
      </c>
      <c r="Q2131">
        <f>P2131*C2131</f>
        <v/>
      </c>
      <c r="R2131">
        <f>P2131*E2131</f>
        <v/>
      </c>
      <c r="S2131">
        <f>R2131*G2131</f>
        <v/>
      </c>
      <c r="T2131">
        <f>Q2131+S2131</f>
        <v/>
      </c>
      <c r="U2131">
        <f>(Q2131*D2131+S2131*I2131)*(1-O2131)</f>
        <v/>
      </c>
      <c r="V2131">
        <f>(R2131*K2131*N2131+'d_고정'!$B$3*('6_기대효과'!$H$7/8)*N2131*'d_고정'!$B$10*M2131*('6_기대효과'!$K$7/'d_고정'!$B$9))*(1-O2131)</f>
        <v/>
      </c>
      <c r="W2131">
        <f>(S2131*I2131+R2131*MAX(K2131-'d_고정'!$B$10*M2131*('6_기대효과'!$K$7/'d_고정'!$B$9),0)*N2131)*(1-O2131)</f>
        <v/>
      </c>
      <c r="X2131">
        <f>U2131+V2131</f>
        <v/>
      </c>
      <c r="Y2131">
        <f>U2131/('d_고정'!$B$5*'6_기대효과'!$H$7/8)/'d_고정'!$B$6</f>
        <v/>
      </c>
      <c r="Z2131">
        <f>U2131/('d_고정'!$B$8*'6_기대효과'!$H$7/8)</f>
        <v/>
      </c>
    </row>
    <row r="2132">
      <c r="A2132">
        <f>RAND()</f>
        <v/>
      </c>
      <c r="B2132">
        <f>IF('d_시나리오'!$J$2='d_시나리오'!$H$2,'d_시나리오'!$I$2,IF(A2132&lt;('d_시나리오'!$I$2-'d_시나리오'!$H$2)/('d_시나리오'!$J$2-'d_시나리오'!$H$2),'d_시나리오'!$H$2+SQRT(A2132*('d_시나리오'!$J$2-'d_시나리오'!$H$2)*('d_시나리오'!$I$2-'d_시나리오'!$H$2)),'d_시나리오'!$J$2-SQRT((1-A2132)*('d_시나리오'!$J$2-'d_시나리오'!$H$2)*('d_시나리오'!$J$2-'d_시나리오'!$I$2))))</f>
        <v/>
      </c>
      <c r="C2132">
        <f>BETAINV(RAND(),2,6)</f>
        <v/>
      </c>
      <c r="D2132">
        <f>INDEX('d_분포'!$A$2:$A$28,RANDBETWEEN(1,27))</f>
        <v/>
      </c>
      <c r="E2132">
        <f>INDEX('d_분포'!$C$2:$C$5,RANDBETWEEN(1,4))*(0.9+0.2*RAND())</f>
        <v/>
      </c>
      <c r="F2132">
        <f>RAND()</f>
        <v/>
      </c>
      <c r="G2132">
        <f>IF('d_시나리오'!$J$3='d_시나리오'!$H$3,'d_시나리오'!$I$3,IF(F2132&lt;('d_시나리오'!$I$3-'d_시나리오'!$H$3)/('d_시나리오'!$J$3-'d_시나리오'!$H$3),'d_시나리오'!$H$3+SQRT(F2132*('d_시나리오'!$J$3-'d_시나리오'!$H$3)*('d_시나리오'!$I$3-'d_시나리오'!$H$3)),'d_시나리오'!$J$3-SQRT((1-F2132)*('d_시나리오'!$J$3-'d_시나리오'!$H$3)*('d_시나리오'!$J$3-'d_시나리오'!$I$3))))</f>
        <v/>
      </c>
      <c r="H2132">
        <f>RAND()</f>
        <v/>
      </c>
      <c r="I2132">
        <f>IF('d_시나리오'!$J$4='d_시나리오'!$H$4,'d_시나리오'!$I$4,IF(H2132&lt;('d_시나리오'!$I$4-'d_시나리오'!$H$4)/('d_시나리오'!$J$4-'d_시나리오'!$H$4),'d_시나리오'!$H$4+SQRT(H2132*('d_시나리오'!$J$4-'d_시나리오'!$H$4)*('d_시나리오'!$I$4-'d_시나리오'!$H$4)),'d_시나리오'!$J$4-SQRT((1-H2132)*('d_시나리오'!$J$4-'d_시나리오'!$H$4)*('d_시나리오'!$J$4-'d_시나리오'!$I$4))))</f>
        <v/>
      </c>
      <c r="J2132">
        <f>RAND()</f>
        <v/>
      </c>
      <c r="K2132">
        <f>IF('d_시나리오'!$J$5='d_시나리오'!$H$5,'d_시나리오'!$I$5,IF(J2132&lt;('d_시나리오'!$I$5-'d_시나리오'!$H$5)/('d_시나리오'!$J$5-'d_시나리오'!$H$5),'d_시나리오'!$H$5+SQRT(J2132*('d_시나리오'!$J$5-'d_시나리오'!$H$5)*('d_시나리오'!$I$5-'d_시나리오'!$H$5)),'d_시나리오'!$J$5-SQRT((1-J2132)*('d_시나리오'!$J$5-'d_시나리오'!$H$5)*('d_시나리오'!$J$5-'d_시나리오'!$I$5))))</f>
        <v/>
      </c>
      <c r="L2132">
        <f>RAND()</f>
        <v/>
      </c>
      <c r="M2132">
        <f>IF('d_시나리오'!$J$6='d_시나리오'!$H$6,'d_시나리오'!$I$6,IF(L2132&lt;('d_시나리오'!$I$6-'d_시나리오'!$H$6)/('d_시나리오'!$J$6-'d_시나리오'!$H$6),'d_시나리오'!$H$6+SQRT(L2132*('d_시나리오'!$J$6-'d_시나리오'!$H$6)*('d_시나리오'!$I$6-'d_시나리오'!$H$6)),'d_시나리오'!$J$6-SQRT((1-L2132)*('d_시나리오'!$J$6-'d_시나리오'!$H$6)*('d_시나리오'!$J$6-'d_시나리오'!$I$6))))</f>
        <v/>
      </c>
      <c r="N2132">
        <f>INDEX('d_분포'!$B$2:$B$57,RANDBETWEEN(1,56))</f>
        <v/>
      </c>
      <c r="O2132">
        <f>BETAINV(RAND(),5,5)</f>
        <v/>
      </c>
      <c r="P2132">
        <f>'d_고정'!$B$1*'6_기대효과'!$H$7*('d_시나리오'!$I$7/'d_고정'!$B$2)*B2132</f>
        <v/>
      </c>
      <c r="Q2132">
        <f>P2132*C2132</f>
        <v/>
      </c>
      <c r="R2132">
        <f>P2132*E2132</f>
        <v/>
      </c>
      <c r="S2132">
        <f>R2132*G2132</f>
        <v/>
      </c>
      <c r="T2132">
        <f>Q2132+S2132</f>
        <v/>
      </c>
      <c r="U2132">
        <f>(Q2132*D2132+S2132*I2132)*(1-O2132)</f>
        <v/>
      </c>
      <c r="V2132">
        <f>(R2132*K2132*N2132+'d_고정'!$B$3*('6_기대효과'!$H$7/8)*N2132*'d_고정'!$B$10*M2132*('6_기대효과'!$K$7/'d_고정'!$B$9))*(1-O2132)</f>
        <v/>
      </c>
      <c r="W2132">
        <f>(S2132*I2132+R2132*MAX(K2132-'d_고정'!$B$10*M2132*('6_기대효과'!$K$7/'d_고정'!$B$9),0)*N2132)*(1-O2132)</f>
        <v/>
      </c>
      <c r="X2132">
        <f>U2132+V2132</f>
        <v/>
      </c>
      <c r="Y2132">
        <f>U2132/('d_고정'!$B$5*'6_기대효과'!$H$7/8)/'d_고정'!$B$6</f>
        <v/>
      </c>
      <c r="Z2132">
        <f>U2132/('d_고정'!$B$8*'6_기대효과'!$H$7/8)</f>
        <v/>
      </c>
    </row>
    <row r="2133">
      <c r="A2133">
        <f>RAND()</f>
        <v/>
      </c>
      <c r="B2133">
        <f>IF('d_시나리오'!$J$2='d_시나리오'!$H$2,'d_시나리오'!$I$2,IF(A2133&lt;('d_시나리오'!$I$2-'d_시나리오'!$H$2)/('d_시나리오'!$J$2-'d_시나리오'!$H$2),'d_시나리오'!$H$2+SQRT(A2133*('d_시나리오'!$J$2-'d_시나리오'!$H$2)*('d_시나리오'!$I$2-'d_시나리오'!$H$2)),'d_시나리오'!$J$2-SQRT((1-A2133)*('d_시나리오'!$J$2-'d_시나리오'!$H$2)*('d_시나리오'!$J$2-'d_시나리오'!$I$2))))</f>
        <v/>
      </c>
      <c r="C2133">
        <f>BETAINV(RAND(),2,6)</f>
        <v/>
      </c>
      <c r="D2133">
        <f>INDEX('d_분포'!$A$2:$A$28,RANDBETWEEN(1,27))</f>
        <v/>
      </c>
      <c r="E2133">
        <f>INDEX('d_분포'!$C$2:$C$5,RANDBETWEEN(1,4))*(0.9+0.2*RAND())</f>
        <v/>
      </c>
      <c r="F2133">
        <f>RAND()</f>
        <v/>
      </c>
      <c r="G2133">
        <f>IF('d_시나리오'!$J$3='d_시나리오'!$H$3,'d_시나리오'!$I$3,IF(F2133&lt;('d_시나리오'!$I$3-'d_시나리오'!$H$3)/('d_시나리오'!$J$3-'d_시나리오'!$H$3),'d_시나리오'!$H$3+SQRT(F2133*('d_시나리오'!$J$3-'d_시나리오'!$H$3)*('d_시나리오'!$I$3-'d_시나리오'!$H$3)),'d_시나리오'!$J$3-SQRT((1-F2133)*('d_시나리오'!$J$3-'d_시나리오'!$H$3)*('d_시나리오'!$J$3-'d_시나리오'!$I$3))))</f>
        <v/>
      </c>
      <c r="H2133">
        <f>RAND()</f>
        <v/>
      </c>
      <c r="I2133">
        <f>IF('d_시나리오'!$J$4='d_시나리오'!$H$4,'d_시나리오'!$I$4,IF(H2133&lt;('d_시나리오'!$I$4-'d_시나리오'!$H$4)/('d_시나리오'!$J$4-'d_시나리오'!$H$4),'d_시나리오'!$H$4+SQRT(H2133*('d_시나리오'!$J$4-'d_시나리오'!$H$4)*('d_시나리오'!$I$4-'d_시나리오'!$H$4)),'d_시나리오'!$J$4-SQRT((1-H2133)*('d_시나리오'!$J$4-'d_시나리오'!$H$4)*('d_시나리오'!$J$4-'d_시나리오'!$I$4))))</f>
        <v/>
      </c>
      <c r="J2133">
        <f>RAND()</f>
        <v/>
      </c>
      <c r="K2133">
        <f>IF('d_시나리오'!$J$5='d_시나리오'!$H$5,'d_시나리오'!$I$5,IF(J2133&lt;('d_시나리오'!$I$5-'d_시나리오'!$H$5)/('d_시나리오'!$J$5-'d_시나리오'!$H$5),'d_시나리오'!$H$5+SQRT(J2133*('d_시나리오'!$J$5-'d_시나리오'!$H$5)*('d_시나리오'!$I$5-'d_시나리오'!$H$5)),'d_시나리오'!$J$5-SQRT((1-J2133)*('d_시나리오'!$J$5-'d_시나리오'!$H$5)*('d_시나리오'!$J$5-'d_시나리오'!$I$5))))</f>
        <v/>
      </c>
      <c r="L2133">
        <f>RAND()</f>
        <v/>
      </c>
      <c r="M2133">
        <f>IF('d_시나리오'!$J$6='d_시나리오'!$H$6,'d_시나리오'!$I$6,IF(L2133&lt;('d_시나리오'!$I$6-'d_시나리오'!$H$6)/('d_시나리오'!$J$6-'d_시나리오'!$H$6),'d_시나리오'!$H$6+SQRT(L2133*('d_시나리오'!$J$6-'d_시나리오'!$H$6)*('d_시나리오'!$I$6-'d_시나리오'!$H$6)),'d_시나리오'!$J$6-SQRT((1-L2133)*('d_시나리오'!$J$6-'d_시나리오'!$H$6)*('d_시나리오'!$J$6-'d_시나리오'!$I$6))))</f>
        <v/>
      </c>
      <c r="N2133">
        <f>INDEX('d_분포'!$B$2:$B$57,RANDBETWEEN(1,56))</f>
        <v/>
      </c>
      <c r="O2133">
        <f>BETAINV(RAND(),5,5)</f>
        <v/>
      </c>
      <c r="P2133">
        <f>'d_고정'!$B$1*'6_기대효과'!$H$7*('d_시나리오'!$I$7/'d_고정'!$B$2)*B2133</f>
        <v/>
      </c>
      <c r="Q2133">
        <f>P2133*C2133</f>
        <v/>
      </c>
      <c r="R2133">
        <f>P2133*E2133</f>
        <v/>
      </c>
      <c r="S2133">
        <f>R2133*G2133</f>
        <v/>
      </c>
      <c r="T2133">
        <f>Q2133+S2133</f>
        <v/>
      </c>
      <c r="U2133">
        <f>(Q2133*D2133+S2133*I2133)*(1-O2133)</f>
        <v/>
      </c>
      <c r="V2133">
        <f>(R2133*K2133*N2133+'d_고정'!$B$3*('6_기대효과'!$H$7/8)*N2133*'d_고정'!$B$10*M2133*('6_기대효과'!$K$7/'d_고정'!$B$9))*(1-O2133)</f>
        <v/>
      </c>
      <c r="W2133">
        <f>(S2133*I2133+R2133*MAX(K2133-'d_고정'!$B$10*M2133*('6_기대효과'!$K$7/'d_고정'!$B$9),0)*N2133)*(1-O2133)</f>
        <v/>
      </c>
      <c r="X2133">
        <f>U2133+V2133</f>
        <v/>
      </c>
      <c r="Y2133">
        <f>U2133/('d_고정'!$B$5*'6_기대효과'!$H$7/8)/'d_고정'!$B$6</f>
        <v/>
      </c>
      <c r="Z2133">
        <f>U2133/('d_고정'!$B$8*'6_기대효과'!$H$7/8)</f>
        <v/>
      </c>
    </row>
    <row r="2134">
      <c r="A2134">
        <f>RAND()</f>
        <v/>
      </c>
      <c r="B2134">
        <f>IF('d_시나리오'!$J$2='d_시나리오'!$H$2,'d_시나리오'!$I$2,IF(A2134&lt;('d_시나리오'!$I$2-'d_시나리오'!$H$2)/('d_시나리오'!$J$2-'d_시나리오'!$H$2),'d_시나리오'!$H$2+SQRT(A2134*('d_시나리오'!$J$2-'d_시나리오'!$H$2)*('d_시나리오'!$I$2-'d_시나리오'!$H$2)),'d_시나리오'!$J$2-SQRT((1-A2134)*('d_시나리오'!$J$2-'d_시나리오'!$H$2)*('d_시나리오'!$J$2-'d_시나리오'!$I$2))))</f>
        <v/>
      </c>
      <c r="C2134">
        <f>BETAINV(RAND(),2,6)</f>
        <v/>
      </c>
      <c r="D2134">
        <f>INDEX('d_분포'!$A$2:$A$28,RANDBETWEEN(1,27))</f>
        <v/>
      </c>
      <c r="E2134">
        <f>INDEX('d_분포'!$C$2:$C$5,RANDBETWEEN(1,4))*(0.9+0.2*RAND())</f>
        <v/>
      </c>
      <c r="F2134">
        <f>RAND()</f>
        <v/>
      </c>
      <c r="G2134">
        <f>IF('d_시나리오'!$J$3='d_시나리오'!$H$3,'d_시나리오'!$I$3,IF(F2134&lt;('d_시나리오'!$I$3-'d_시나리오'!$H$3)/('d_시나리오'!$J$3-'d_시나리오'!$H$3),'d_시나리오'!$H$3+SQRT(F2134*('d_시나리오'!$J$3-'d_시나리오'!$H$3)*('d_시나리오'!$I$3-'d_시나리오'!$H$3)),'d_시나리오'!$J$3-SQRT((1-F2134)*('d_시나리오'!$J$3-'d_시나리오'!$H$3)*('d_시나리오'!$J$3-'d_시나리오'!$I$3))))</f>
        <v/>
      </c>
      <c r="H2134">
        <f>RAND()</f>
        <v/>
      </c>
      <c r="I2134">
        <f>IF('d_시나리오'!$J$4='d_시나리오'!$H$4,'d_시나리오'!$I$4,IF(H2134&lt;('d_시나리오'!$I$4-'d_시나리오'!$H$4)/('d_시나리오'!$J$4-'d_시나리오'!$H$4),'d_시나리오'!$H$4+SQRT(H2134*('d_시나리오'!$J$4-'d_시나리오'!$H$4)*('d_시나리오'!$I$4-'d_시나리오'!$H$4)),'d_시나리오'!$J$4-SQRT((1-H2134)*('d_시나리오'!$J$4-'d_시나리오'!$H$4)*('d_시나리오'!$J$4-'d_시나리오'!$I$4))))</f>
        <v/>
      </c>
      <c r="J2134">
        <f>RAND()</f>
        <v/>
      </c>
      <c r="K2134">
        <f>IF('d_시나리오'!$J$5='d_시나리오'!$H$5,'d_시나리오'!$I$5,IF(J2134&lt;('d_시나리오'!$I$5-'d_시나리오'!$H$5)/('d_시나리오'!$J$5-'d_시나리오'!$H$5),'d_시나리오'!$H$5+SQRT(J2134*('d_시나리오'!$J$5-'d_시나리오'!$H$5)*('d_시나리오'!$I$5-'d_시나리오'!$H$5)),'d_시나리오'!$J$5-SQRT((1-J2134)*('d_시나리오'!$J$5-'d_시나리오'!$H$5)*('d_시나리오'!$J$5-'d_시나리오'!$I$5))))</f>
        <v/>
      </c>
      <c r="L2134">
        <f>RAND()</f>
        <v/>
      </c>
      <c r="M2134">
        <f>IF('d_시나리오'!$J$6='d_시나리오'!$H$6,'d_시나리오'!$I$6,IF(L2134&lt;('d_시나리오'!$I$6-'d_시나리오'!$H$6)/('d_시나리오'!$J$6-'d_시나리오'!$H$6),'d_시나리오'!$H$6+SQRT(L2134*('d_시나리오'!$J$6-'d_시나리오'!$H$6)*('d_시나리오'!$I$6-'d_시나리오'!$H$6)),'d_시나리오'!$J$6-SQRT((1-L2134)*('d_시나리오'!$J$6-'d_시나리오'!$H$6)*('d_시나리오'!$J$6-'d_시나리오'!$I$6))))</f>
        <v/>
      </c>
      <c r="N2134">
        <f>INDEX('d_분포'!$B$2:$B$57,RANDBETWEEN(1,56))</f>
        <v/>
      </c>
      <c r="O2134">
        <f>BETAINV(RAND(),5,5)</f>
        <v/>
      </c>
      <c r="P2134">
        <f>'d_고정'!$B$1*'6_기대효과'!$H$7*('d_시나리오'!$I$7/'d_고정'!$B$2)*B2134</f>
        <v/>
      </c>
      <c r="Q2134">
        <f>P2134*C2134</f>
        <v/>
      </c>
      <c r="R2134">
        <f>P2134*E2134</f>
        <v/>
      </c>
      <c r="S2134">
        <f>R2134*G2134</f>
        <v/>
      </c>
      <c r="T2134">
        <f>Q2134+S2134</f>
        <v/>
      </c>
      <c r="U2134">
        <f>(Q2134*D2134+S2134*I2134)*(1-O2134)</f>
        <v/>
      </c>
      <c r="V2134">
        <f>(R2134*K2134*N2134+'d_고정'!$B$3*('6_기대효과'!$H$7/8)*N2134*'d_고정'!$B$10*M2134*('6_기대효과'!$K$7/'d_고정'!$B$9))*(1-O2134)</f>
        <v/>
      </c>
      <c r="W2134">
        <f>(S2134*I2134+R2134*MAX(K2134-'d_고정'!$B$10*M2134*('6_기대효과'!$K$7/'d_고정'!$B$9),0)*N2134)*(1-O2134)</f>
        <v/>
      </c>
      <c r="X2134">
        <f>U2134+V2134</f>
        <v/>
      </c>
      <c r="Y2134">
        <f>U2134/('d_고정'!$B$5*'6_기대효과'!$H$7/8)/'d_고정'!$B$6</f>
        <v/>
      </c>
      <c r="Z2134">
        <f>U2134/('d_고정'!$B$8*'6_기대효과'!$H$7/8)</f>
        <v/>
      </c>
    </row>
    <row r="2135">
      <c r="A2135">
        <f>RAND()</f>
        <v/>
      </c>
      <c r="B2135">
        <f>IF('d_시나리오'!$J$2='d_시나리오'!$H$2,'d_시나리오'!$I$2,IF(A2135&lt;('d_시나리오'!$I$2-'d_시나리오'!$H$2)/('d_시나리오'!$J$2-'d_시나리오'!$H$2),'d_시나리오'!$H$2+SQRT(A2135*('d_시나리오'!$J$2-'d_시나리오'!$H$2)*('d_시나리오'!$I$2-'d_시나리오'!$H$2)),'d_시나리오'!$J$2-SQRT((1-A2135)*('d_시나리오'!$J$2-'d_시나리오'!$H$2)*('d_시나리오'!$J$2-'d_시나리오'!$I$2))))</f>
        <v/>
      </c>
      <c r="C2135">
        <f>BETAINV(RAND(),2,6)</f>
        <v/>
      </c>
      <c r="D2135">
        <f>INDEX('d_분포'!$A$2:$A$28,RANDBETWEEN(1,27))</f>
        <v/>
      </c>
      <c r="E2135">
        <f>INDEX('d_분포'!$C$2:$C$5,RANDBETWEEN(1,4))*(0.9+0.2*RAND())</f>
        <v/>
      </c>
      <c r="F2135">
        <f>RAND()</f>
        <v/>
      </c>
      <c r="G2135">
        <f>IF('d_시나리오'!$J$3='d_시나리오'!$H$3,'d_시나리오'!$I$3,IF(F2135&lt;('d_시나리오'!$I$3-'d_시나리오'!$H$3)/('d_시나리오'!$J$3-'d_시나리오'!$H$3),'d_시나리오'!$H$3+SQRT(F2135*('d_시나리오'!$J$3-'d_시나리오'!$H$3)*('d_시나리오'!$I$3-'d_시나리오'!$H$3)),'d_시나리오'!$J$3-SQRT((1-F2135)*('d_시나리오'!$J$3-'d_시나리오'!$H$3)*('d_시나리오'!$J$3-'d_시나리오'!$I$3))))</f>
        <v/>
      </c>
      <c r="H2135">
        <f>RAND()</f>
        <v/>
      </c>
      <c r="I2135">
        <f>IF('d_시나리오'!$J$4='d_시나리오'!$H$4,'d_시나리오'!$I$4,IF(H2135&lt;('d_시나리오'!$I$4-'d_시나리오'!$H$4)/('d_시나리오'!$J$4-'d_시나리오'!$H$4),'d_시나리오'!$H$4+SQRT(H2135*('d_시나리오'!$J$4-'d_시나리오'!$H$4)*('d_시나리오'!$I$4-'d_시나리오'!$H$4)),'d_시나리오'!$J$4-SQRT((1-H2135)*('d_시나리오'!$J$4-'d_시나리오'!$H$4)*('d_시나리오'!$J$4-'d_시나리오'!$I$4))))</f>
        <v/>
      </c>
      <c r="J2135">
        <f>RAND()</f>
        <v/>
      </c>
      <c r="K2135">
        <f>IF('d_시나리오'!$J$5='d_시나리오'!$H$5,'d_시나리오'!$I$5,IF(J2135&lt;('d_시나리오'!$I$5-'d_시나리오'!$H$5)/('d_시나리오'!$J$5-'d_시나리오'!$H$5),'d_시나리오'!$H$5+SQRT(J2135*('d_시나리오'!$J$5-'d_시나리오'!$H$5)*('d_시나리오'!$I$5-'d_시나리오'!$H$5)),'d_시나리오'!$J$5-SQRT((1-J2135)*('d_시나리오'!$J$5-'d_시나리오'!$H$5)*('d_시나리오'!$J$5-'d_시나리오'!$I$5))))</f>
        <v/>
      </c>
      <c r="L2135">
        <f>RAND()</f>
        <v/>
      </c>
      <c r="M2135">
        <f>IF('d_시나리오'!$J$6='d_시나리오'!$H$6,'d_시나리오'!$I$6,IF(L2135&lt;('d_시나리오'!$I$6-'d_시나리오'!$H$6)/('d_시나리오'!$J$6-'d_시나리오'!$H$6),'d_시나리오'!$H$6+SQRT(L2135*('d_시나리오'!$J$6-'d_시나리오'!$H$6)*('d_시나리오'!$I$6-'d_시나리오'!$H$6)),'d_시나리오'!$J$6-SQRT((1-L2135)*('d_시나리오'!$J$6-'d_시나리오'!$H$6)*('d_시나리오'!$J$6-'d_시나리오'!$I$6))))</f>
        <v/>
      </c>
      <c r="N2135">
        <f>INDEX('d_분포'!$B$2:$B$57,RANDBETWEEN(1,56))</f>
        <v/>
      </c>
      <c r="O2135">
        <f>BETAINV(RAND(),5,5)</f>
        <v/>
      </c>
      <c r="P2135">
        <f>'d_고정'!$B$1*'6_기대효과'!$H$7*('d_시나리오'!$I$7/'d_고정'!$B$2)*B2135</f>
        <v/>
      </c>
      <c r="Q2135">
        <f>P2135*C2135</f>
        <v/>
      </c>
      <c r="R2135">
        <f>P2135*E2135</f>
        <v/>
      </c>
      <c r="S2135">
        <f>R2135*G2135</f>
        <v/>
      </c>
      <c r="T2135">
        <f>Q2135+S2135</f>
        <v/>
      </c>
      <c r="U2135">
        <f>(Q2135*D2135+S2135*I2135)*(1-O2135)</f>
        <v/>
      </c>
      <c r="V2135">
        <f>(R2135*K2135*N2135+'d_고정'!$B$3*('6_기대효과'!$H$7/8)*N2135*'d_고정'!$B$10*M2135*('6_기대효과'!$K$7/'d_고정'!$B$9))*(1-O2135)</f>
        <v/>
      </c>
      <c r="W2135">
        <f>(S2135*I2135+R2135*MAX(K2135-'d_고정'!$B$10*M2135*('6_기대효과'!$K$7/'d_고정'!$B$9),0)*N2135)*(1-O2135)</f>
        <v/>
      </c>
      <c r="X2135">
        <f>U2135+V2135</f>
        <v/>
      </c>
      <c r="Y2135">
        <f>U2135/('d_고정'!$B$5*'6_기대효과'!$H$7/8)/'d_고정'!$B$6</f>
        <v/>
      </c>
      <c r="Z2135">
        <f>U2135/('d_고정'!$B$8*'6_기대효과'!$H$7/8)</f>
        <v/>
      </c>
    </row>
    <row r="2136">
      <c r="A2136">
        <f>RAND()</f>
        <v/>
      </c>
      <c r="B2136">
        <f>IF('d_시나리오'!$J$2='d_시나리오'!$H$2,'d_시나리오'!$I$2,IF(A2136&lt;('d_시나리오'!$I$2-'d_시나리오'!$H$2)/('d_시나리오'!$J$2-'d_시나리오'!$H$2),'d_시나리오'!$H$2+SQRT(A2136*('d_시나리오'!$J$2-'d_시나리오'!$H$2)*('d_시나리오'!$I$2-'d_시나리오'!$H$2)),'d_시나리오'!$J$2-SQRT((1-A2136)*('d_시나리오'!$J$2-'d_시나리오'!$H$2)*('d_시나리오'!$J$2-'d_시나리오'!$I$2))))</f>
        <v/>
      </c>
      <c r="C2136">
        <f>BETAINV(RAND(),2,6)</f>
        <v/>
      </c>
      <c r="D2136">
        <f>INDEX('d_분포'!$A$2:$A$28,RANDBETWEEN(1,27))</f>
        <v/>
      </c>
      <c r="E2136">
        <f>INDEX('d_분포'!$C$2:$C$5,RANDBETWEEN(1,4))*(0.9+0.2*RAND())</f>
        <v/>
      </c>
      <c r="F2136">
        <f>RAND()</f>
        <v/>
      </c>
      <c r="G2136">
        <f>IF('d_시나리오'!$J$3='d_시나리오'!$H$3,'d_시나리오'!$I$3,IF(F2136&lt;('d_시나리오'!$I$3-'d_시나리오'!$H$3)/('d_시나리오'!$J$3-'d_시나리오'!$H$3),'d_시나리오'!$H$3+SQRT(F2136*('d_시나리오'!$J$3-'d_시나리오'!$H$3)*('d_시나리오'!$I$3-'d_시나리오'!$H$3)),'d_시나리오'!$J$3-SQRT((1-F2136)*('d_시나리오'!$J$3-'d_시나리오'!$H$3)*('d_시나리오'!$J$3-'d_시나리오'!$I$3))))</f>
        <v/>
      </c>
      <c r="H2136">
        <f>RAND()</f>
        <v/>
      </c>
      <c r="I2136">
        <f>IF('d_시나리오'!$J$4='d_시나리오'!$H$4,'d_시나리오'!$I$4,IF(H2136&lt;('d_시나리오'!$I$4-'d_시나리오'!$H$4)/('d_시나리오'!$J$4-'d_시나리오'!$H$4),'d_시나리오'!$H$4+SQRT(H2136*('d_시나리오'!$J$4-'d_시나리오'!$H$4)*('d_시나리오'!$I$4-'d_시나리오'!$H$4)),'d_시나리오'!$J$4-SQRT((1-H2136)*('d_시나리오'!$J$4-'d_시나리오'!$H$4)*('d_시나리오'!$J$4-'d_시나리오'!$I$4))))</f>
        <v/>
      </c>
      <c r="J2136">
        <f>RAND()</f>
        <v/>
      </c>
      <c r="K2136">
        <f>IF('d_시나리오'!$J$5='d_시나리오'!$H$5,'d_시나리오'!$I$5,IF(J2136&lt;('d_시나리오'!$I$5-'d_시나리오'!$H$5)/('d_시나리오'!$J$5-'d_시나리오'!$H$5),'d_시나리오'!$H$5+SQRT(J2136*('d_시나리오'!$J$5-'d_시나리오'!$H$5)*('d_시나리오'!$I$5-'d_시나리오'!$H$5)),'d_시나리오'!$J$5-SQRT((1-J2136)*('d_시나리오'!$J$5-'d_시나리오'!$H$5)*('d_시나리오'!$J$5-'d_시나리오'!$I$5))))</f>
        <v/>
      </c>
      <c r="L2136">
        <f>RAND()</f>
        <v/>
      </c>
      <c r="M2136">
        <f>IF('d_시나리오'!$J$6='d_시나리오'!$H$6,'d_시나리오'!$I$6,IF(L2136&lt;('d_시나리오'!$I$6-'d_시나리오'!$H$6)/('d_시나리오'!$J$6-'d_시나리오'!$H$6),'d_시나리오'!$H$6+SQRT(L2136*('d_시나리오'!$J$6-'d_시나리오'!$H$6)*('d_시나리오'!$I$6-'d_시나리오'!$H$6)),'d_시나리오'!$J$6-SQRT((1-L2136)*('d_시나리오'!$J$6-'d_시나리오'!$H$6)*('d_시나리오'!$J$6-'d_시나리오'!$I$6))))</f>
        <v/>
      </c>
      <c r="N2136">
        <f>INDEX('d_분포'!$B$2:$B$57,RANDBETWEEN(1,56))</f>
        <v/>
      </c>
      <c r="O2136">
        <f>BETAINV(RAND(),5,5)</f>
        <v/>
      </c>
      <c r="P2136">
        <f>'d_고정'!$B$1*'6_기대효과'!$H$7*('d_시나리오'!$I$7/'d_고정'!$B$2)*B2136</f>
        <v/>
      </c>
      <c r="Q2136">
        <f>P2136*C2136</f>
        <v/>
      </c>
      <c r="R2136">
        <f>P2136*E2136</f>
        <v/>
      </c>
      <c r="S2136">
        <f>R2136*G2136</f>
        <v/>
      </c>
      <c r="T2136">
        <f>Q2136+S2136</f>
        <v/>
      </c>
      <c r="U2136">
        <f>(Q2136*D2136+S2136*I2136)*(1-O2136)</f>
        <v/>
      </c>
      <c r="V2136">
        <f>(R2136*K2136*N2136+'d_고정'!$B$3*('6_기대효과'!$H$7/8)*N2136*'d_고정'!$B$10*M2136*('6_기대효과'!$K$7/'d_고정'!$B$9))*(1-O2136)</f>
        <v/>
      </c>
      <c r="W2136">
        <f>(S2136*I2136+R2136*MAX(K2136-'d_고정'!$B$10*M2136*('6_기대효과'!$K$7/'d_고정'!$B$9),0)*N2136)*(1-O2136)</f>
        <v/>
      </c>
      <c r="X2136">
        <f>U2136+V2136</f>
        <v/>
      </c>
      <c r="Y2136">
        <f>U2136/('d_고정'!$B$5*'6_기대효과'!$H$7/8)/'d_고정'!$B$6</f>
        <v/>
      </c>
      <c r="Z2136">
        <f>U2136/('d_고정'!$B$8*'6_기대효과'!$H$7/8)</f>
        <v/>
      </c>
    </row>
    <row r="2137">
      <c r="A2137">
        <f>RAND()</f>
        <v/>
      </c>
      <c r="B2137">
        <f>IF('d_시나리오'!$J$2='d_시나리오'!$H$2,'d_시나리오'!$I$2,IF(A2137&lt;('d_시나리오'!$I$2-'d_시나리오'!$H$2)/('d_시나리오'!$J$2-'d_시나리오'!$H$2),'d_시나리오'!$H$2+SQRT(A2137*('d_시나리오'!$J$2-'d_시나리오'!$H$2)*('d_시나리오'!$I$2-'d_시나리오'!$H$2)),'d_시나리오'!$J$2-SQRT((1-A2137)*('d_시나리오'!$J$2-'d_시나리오'!$H$2)*('d_시나리오'!$J$2-'d_시나리오'!$I$2))))</f>
        <v/>
      </c>
      <c r="C2137">
        <f>BETAINV(RAND(),2,6)</f>
        <v/>
      </c>
      <c r="D2137">
        <f>INDEX('d_분포'!$A$2:$A$28,RANDBETWEEN(1,27))</f>
        <v/>
      </c>
      <c r="E2137">
        <f>INDEX('d_분포'!$C$2:$C$5,RANDBETWEEN(1,4))*(0.9+0.2*RAND())</f>
        <v/>
      </c>
      <c r="F2137">
        <f>RAND()</f>
        <v/>
      </c>
      <c r="G2137">
        <f>IF('d_시나리오'!$J$3='d_시나리오'!$H$3,'d_시나리오'!$I$3,IF(F2137&lt;('d_시나리오'!$I$3-'d_시나리오'!$H$3)/('d_시나리오'!$J$3-'d_시나리오'!$H$3),'d_시나리오'!$H$3+SQRT(F2137*('d_시나리오'!$J$3-'d_시나리오'!$H$3)*('d_시나리오'!$I$3-'d_시나리오'!$H$3)),'d_시나리오'!$J$3-SQRT((1-F2137)*('d_시나리오'!$J$3-'d_시나리오'!$H$3)*('d_시나리오'!$J$3-'d_시나리오'!$I$3))))</f>
        <v/>
      </c>
      <c r="H2137">
        <f>RAND()</f>
        <v/>
      </c>
      <c r="I2137">
        <f>IF('d_시나리오'!$J$4='d_시나리오'!$H$4,'d_시나리오'!$I$4,IF(H2137&lt;('d_시나리오'!$I$4-'d_시나리오'!$H$4)/('d_시나리오'!$J$4-'d_시나리오'!$H$4),'d_시나리오'!$H$4+SQRT(H2137*('d_시나리오'!$J$4-'d_시나리오'!$H$4)*('d_시나리오'!$I$4-'d_시나리오'!$H$4)),'d_시나리오'!$J$4-SQRT((1-H2137)*('d_시나리오'!$J$4-'d_시나리오'!$H$4)*('d_시나리오'!$J$4-'d_시나리오'!$I$4))))</f>
        <v/>
      </c>
      <c r="J2137">
        <f>RAND()</f>
        <v/>
      </c>
      <c r="K2137">
        <f>IF('d_시나리오'!$J$5='d_시나리오'!$H$5,'d_시나리오'!$I$5,IF(J2137&lt;('d_시나리오'!$I$5-'d_시나리오'!$H$5)/('d_시나리오'!$J$5-'d_시나리오'!$H$5),'d_시나리오'!$H$5+SQRT(J2137*('d_시나리오'!$J$5-'d_시나리오'!$H$5)*('d_시나리오'!$I$5-'d_시나리오'!$H$5)),'d_시나리오'!$J$5-SQRT((1-J2137)*('d_시나리오'!$J$5-'d_시나리오'!$H$5)*('d_시나리오'!$J$5-'d_시나리오'!$I$5))))</f>
        <v/>
      </c>
      <c r="L2137">
        <f>RAND()</f>
        <v/>
      </c>
      <c r="M2137">
        <f>IF('d_시나리오'!$J$6='d_시나리오'!$H$6,'d_시나리오'!$I$6,IF(L2137&lt;('d_시나리오'!$I$6-'d_시나리오'!$H$6)/('d_시나리오'!$J$6-'d_시나리오'!$H$6),'d_시나리오'!$H$6+SQRT(L2137*('d_시나리오'!$J$6-'d_시나리오'!$H$6)*('d_시나리오'!$I$6-'d_시나리오'!$H$6)),'d_시나리오'!$J$6-SQRT((1-L2137)*('d_시나리오'!$J$6-'d_시나리오'!$H$6)*('d_시나리오'!$J$6-'d_시나리오'!$I$6))))</f>
        <v/>
      </c>
      <c r="N2137">
        <f>INDEX('d_분포'!$B$2:$B$57,RANDBETWEEN(1,56))</f>
        <v/>
      </c>
      <c r="O2137">
        <f>BETAINV(RAND(),5,5)</f>
        <v/>
      </c>
      <c r="P2137">
        <f>'d_고정'!$B$1*'6_기대효과'!$H$7*('d_시나리오'!$I$7/'d_고정'!$B$2)*B2137</f>
        <v/>
      </c>
      <c r="Q2137">
        <f>P2137*C2137</f>
        <v/>
      </c>
      <c r="R2137">
        <f>P2137*E2137</f>
        <v/>
      </c>
      <c r="S2137">
        <f>R2137*G2137</f>
        <v/>
      </c>
      <c r="T2137">
        <f>Q2137+S2137</f>
        <v/>
      </c>
      <c r="U2137">
        <f>(Q2137*D2137+S2137*I2137)*(1-O2137)</f>
        <v/>
      </c>
      <c r="V2137">
        <f>(R2137*K2137*N2137+'d_고정'!$B$3*('6_기대효과'!$H$7/8)*N2137*'d_고정'!$B$10*M2137*('6_기대효과'!$K$7/'d_고정'!$B$9))*(1-O2137)</f>
        <v/>
      </c>
      <c r="W2137">
        <f>(S2137*I2137+R2137*MAX(K2137-'d_고정'!$B$10*M2137*('6_기대효과'!$K$7/'d_고정'!$B$9),0)*N2137)*(1-O2137)</f>
        <v/>
      </c>
      <c r="X2137">
        <f>U2137+V2137</f>
        <v/>
      </c>
      <c r="Y2137">
        <f>U2137/('d_고정'!$B$5*'6_기대효과'!$H$7/8)/'d_고정'!$B$6</f>
        <v/>
      </c>
      <c r="Z2137">
        <f>U2137/('d_고정'!$B$8*'6_기대효과'!$H$7/8)</f>
        <v/>
      </c>
    </row>
    <row r="2138">
      <c r="A2138">
        <f>RAND()</f>
        <v/>
      </c>
      <c r="B2138">
        <f>IF('d_시나리오'!$J$2='d_시나리오'!$H$2,'d_시나리오'!$I$2,IF(A2138&lt;('d_시나리오'!$I$2-'d_시나리오'!$H$2)/('d_시나리오'!$J$2-'d_시나리오'!$H$2),'d_시나리오'!$H$2+SQRT(A2138*('d_시나리오'!$J$2-'d_시나리오'!$H$2)*('d_시나리오'!$I$2-'d_시나리오'!$H$2)),'d_시나리오'!$J$2-SQRT((1-A2138)*('d_시나리오'!$J$2-'d_시나리오'!$H$2)*('d_시나리오'!$J$2-'d_시나리오'!$I$2))))</f>
        <v/>
      </c>
      <c r="C2138">
        <f>BETAINV(RAND(),2,6)</f>
        <v/>
      </c>
      <c r="D2138">
        <f>INDEX('d_분포'!$A$2:$A$28,RANDBETWEEN(1,27))</f>
        <v/>
      </c>
      <c r="E2138">
        <f>INDEX('d_분포'!$C$2:$C$5,RANDBETWEEN(1,4))*(0.9+0.2*RAND())</f>
        <v/>
      </c>
      <c r="F2138">
        <f>RAND()</f>
        <v/>
      </c>
      <c r="G2138">
        <f>IF('d_시나리오'!$J$3='d_시나리오'!$H$3,'d_시나리오'!$I$3,IF(F2138&lt;('d_시나리오'!$I$3-'d_시나리오'!$H$3)/('d_시나리오'!$J$3-'d_시나리오'!$H$3),'d_시나리오'!$H$3+SQRT(F2138*('d_시나리오'!$J$3-'d_시나리오'!$H$3)*('d_시나리오'!$I$3-'d_시나리오'!$H$3)),'d_시나리오'!$J$3-SQRT((1-F2138)*('d_시나리오'!$J$3-'d_시나리오'!$H$3)*('d_시나리오'!$J$3-'d_시나리오'!$I$3))))</f>
        <v/>
      </c>
      <c r="H2138">
        <f>RAND()</f>
        <v/>
      </c>
      <c r="I2138">
        <f>IF('d_시나리오'!$J$4='d_시나리오'!$H$4,'d_시나리오'!$I$4,IF(H2138&lt;('d_시나리오'!$I$4-'d_시나리오'!$H$4)/('d_시나리오'!$J$4-'d_시나리오'!$H$4),'d_시나리오'!$H$4+SQRT(H2138*('d_시나리오'!$J$4-'d_시나리오'!$H$4)*('d_시나리오'!$I$4-'d_시나리오'!$H$4)),'d_시나리오'!$J$4-SQRT((1-H2138)*('d_시나리오'!$J$4-'d_시나리오'!$H$4)*('d_시나리오'!$J$4-'d_시나리오'!$I$4))))</f>
        <v/>
      </c>
      <c r="J2138">
        <f>RAND()</f>
        <v/>
      </c>
      <c r="K2138">
        <f>IF('d_시나리오'!$J$5='d_시나리오'!$H$5,'d_시나리오'!$I$5,IF(J2138&lt;('d_시나리오'!$I$5-'d_시나리오'!$H$5)/('d_시나리오'!$J$5-'d_시나리오'!$H$5),'d_시나리오'!$H$5+SQRT(J2138*('d_시나리오'!$J$5-'d_시나리오'!$H$5)*('d_시나리오'!$I$5-'d_시나리오'!$H$5)),'d_시나리오'!$J$5-SQRT((1-J2138)*('d_시나리오'!$J$5-'d_시나리오'!$H$5)*('d_시나리오'!$J$5-'d_시나리오'!$I$5))))</f>
        <v/>
      </c>
      <c r="L2138">
        <f>RAND()</f>
        <v/>
      </c>
      <c r="M2138">
        <f>IF('d_시나리오'!$J$6='d_시나리오'!$H$6,'d_시나리오'!$I$6,IF(L2138&lt;('d_시나리오'!$I$6-'d_시나리오'!$H$6)/('d_시나리오'!$J$6-'d_시나리오'!$H$6),'d_시나리오'!$H$6+SQRT(L2138*('d_시나리오'!$J$6-'d_시나리오'!$H$6)*('d_시나리오'!$I$6-'d_시나리오'!$H$6)),'d_시나리오'!$J$6-SQRT((1-L2138)*('d_시나리오'!$J$6-'d_시나리오'!$H$6)*('d_시나리오'!$J$6-'d_시나리오'!$I$6))))</f>
        <v/>
      </c>
      <c r="N2138">
        <f>INDEX('d_분포'!$B$2:$B$57,RANDBETWEEN(1,56))</f>
        <v/>
      </c>
      <c r="O2138">
        <f>BETAINV(RAND(),5,5)</f>
        <v/>
      </c>
      <c r="P2138">
        <f>'d_고정'!$B$1*'6_기대효과'!$H$7*('d_시나리오'!$I$7/'d_고정'!$B$2)*B2138</f>
        <v/>
      </c>
      <c r="Q2138">
        <f>P2138*C2138</f>
        <v/>
      </c>
      <c r="R2138">
        <f>P2138*E2138</f>
        <v/>
      </c>
      <c r="S2138">
        <f>R2138*G2138</f>
        <v/>
      </c>
      <c r="T2138">
        <f>Q2138+S2138</f>
        <v/>
      </c>
      <c r="U2138">
        <f>(Q2138*D2138+S2138*I2138)*(1-O2138)</f>
        <v/>
      </c>
      <c r="V2138">
        <f>(R2138*K2138*N2138+'d_고정'!$B$3*('6_기대효과'!$H$7/8)*N2138*'d_고정'!$B$10*M2138*('6_기대효과'!$K$7/'d_고정'!$B$9))*(1-O2138)</f>
        <v/>
      </c>
      <c r="W2138">
        <f>(S2138*I2138+R2138*MAX(K2138-'d_고정'!$B$10*M2138*('6_기대효과'!$K$7/'d_고정'!$B$9),0)*N2138)*(1-O2138)</f>
        <v/>
      </c>
      <c r="X2138">
        <f>U2138+V2138</f>
        <v/>
      </c>
      <c r="Y2138">
        <f>U2138/('d_고정'!$B$5*'6_기대효과'!$H$7/8)/'d_고정'!$B$6</f>
        <v/>
      </c>
      <c r="Z2138">
        <f>U2138/('d_고정'!$B$8*'6_기대효과'!$H$7/8)</f>
        <v/>
      </c>
    </row>
    <row r="2139">
      <c r="A2139">
        <f>RAND()</f>
        <v/>
      </c>
      <c r="B2139">
        <f>IF('d_시나리오'!$J$2='d_시나리오'!$H$2,'d_시나리오'!$I$2,IF(A2139&lt;('d_시나리오'!$I$2-'d_시나리오'!$H$2)/('d_시나리오'!$J$2-'d_시나리오'!$H$2),'d_시나리오'!$H$2+SQRT(A2139*('d_시나리오'!$J$2-'d_시나리오'!$H$2)*('d_시나리오'!$I$2-'d_시나리오'!$H$2)),'d_시나리오'!$J$2-SQRT((1-A2139)*('d_시나리오'!$J$2-'d_시나리오'!$H$2)*('d_시나리오'!$J$2-'d_시나리오'!$I$2))))</f>
        <v/>
      </c>
      <c r="C2139">
        <f>BETAINV(RAND(),2,6)</f>
        <v/>
      </c>
      <c r="D2139">
        <f>INDEX('d_분포'!$A$2:$A$28,RANDBETWEEN(1,27))</f>
        <v/>
      </c>
      <c r="E2139">
        <f>INDEX('d_분포'!$C$2:$C$5,RANDBETWEEN(1,4))*(0.9+0.2*RAND())</f>
        <v/>
      </c>
      <c r="F2139">
        <f>RAND()</f>
        <v/>
      </c>
      <c r="G2139">
        <f>IF('d_시나리오'!$J$3='d_시나리오'!$H$3,'d_시나리오'!$I$3,IF(F2139&lt;('d_시나리오'!$I$3-'d_시나리오'!$H$3)/('d_시나리오'!$J$3-'d_시나리오'!$H$3),'d_시나리오'!$H$3+SQRT(F2139*('d_시나리오'!$J$3-'d_시나리오'!$H$3)*('d_시나리오'!$I$3-'d_시나리오'!$H$3)),'d_시나리오'!$J$3-SQRT((1-F2139)*('d_시나리오'!$J$3-'d_시나리오'!$H$3)*('d_시나리오'!$J$3-'d_시나리오'!$I$3))))</f>
        <v/>
      </c>
      <c r="H2139">
        <f>RAND()</f>
        <v/>
      </c>
      <c r="I2139">
        <f>IF('d_시나리오'!$J$4='d_시나리오'!$H$4,'d_시나리오'!$I$4,IF(H2139&lt;('d_시나리오'!$I$4-'d_시나리오'!$H$4)/('d_시나리오'!$J$4-'d_시나리오'!$H$4),'d_시나리오'!$H$4+SQRT(H2139*('d_시나리오'!$J$4-'d_시나리오'!$H$4)*('d_시나리오'!$I$4-'d_시나리오'!$H$4)),'d_시나리오'!$J$4-SQRT((1-H2139)*('d_시나리오'!$J$4-'d_시나리오'!$H$4)*('d_시나리오'!$J$4-'d_시나리오'!$I$4))))</f>
        <v/>
      </c>
      <c r="J2139">
        <f>RAND()</f>
        <v/>
      </c>
      <c r="K2139">
        <f>IF('d_시나리오'!$J$5='d_시나리오'!$H$5,'d_시나리오'!$I$5,IF(J2139&lt;('d_시나리오'!$I$5-'d_시나리오'!$H$5)/('d_시나리오'!$J$5-'d_시나리오'!$H$5),'d_시나리오'!$H$5+SQRT(J2139*('d_시나리오'!$J$5-'d_시나리오'!$H$5)*('d_시나리오'!$I$5-'d_시나리오'!$H$5)),'d_시나리오'!$J$5-SQRT((1-J2139)*('d_시나리오'!$J$5-'d_시나리오'!$H$5)*('d_시나리오'!$J$5-'d_시나리오'!$I$5))))</f>
        <v/>
      </c>
      <c r="L2139">
        <f>RAND()</f>
        <v/>
      </c>
      <c r="M2139">
        <f>IF('d_시나리오'!$J$6='d_시나리오'!$H$6,'d_시나리오'!$I$6,IF(L2139&lt;('d_시나리오'!$I$6-'d_시나리오'!$H$6)/('d_시나리오'!$J$6-'d_시나리오'!$H$6),'d_시나리오'!$H$6+SQRT(L2139*('d_시나리오'!$J$6-'d_시나리오'!$H$6)*('d_시나리오'!$I$6-'d_시나리오'!$H$6)),'d_시나리오'!$J$6-SQRT((1-L2139)*('d_시나리오'!$J$6-'d_시나리오'!$H$6)*('d_시나리오'!$J$6-'d_시나리오'!$I$6))))</f>
        <v/>
      </c>
      <c r="N2139">
        <f>INDEX('d_분포'!$B$2:$B$57,RANDBETWEEN(1,56))</f>
        <v/>
      </c>
      <c r="O2139">
        <f>BETAINV(RAND(),5,5)</f>
        <v/>
      </c>
      <c r="P2139">
        <f>'d_고정'!$B$1*'6_기대효과'!$H$7*('d_시나리오'!$I$7/'d_고정'!$B$2)*B2139</f>
        <v/>
      </c>
      <c r="Q2139">
        <f>P2139*C2139</f>
        <v/>
      </c>
      <c r="R2139">
        <f>P2139*E2139</f>
        <v/>
      </c>
      <c r="S2139">
        <f>R2139*G2139</f>
        <v/>
      </c>
      <c r="T2139">
        <f>Q2139+S2139</f>
        <v/>
      </c>
      <c r="U2139">
        <f>(Q2139*D2139+S2139*I2139)*(1-O2139)</f>
        <v/>
      </c>
      <c r="V2139">
        <f>(R2139*K2139*N2139+'d_고정'!$B$3*('6_기대효과'!$H$7/8)*N2139*'d_고정'!$B$10*M2139*('6_기대효과'!$K$7/'d_고정'!$B$9))*(1-O2139)</f>
        <v/>
      </c>
      <c r="W2139">
        <f>(S2139*I2139+R2139*MAX(K2139-'d_고정'!$B$10*M2139*('6_기대효과'!$K$7/'d_고정'!$B$9),0)*N2139)*(1-O2139)</f>
        <v/>
      </c>
      <c r="X2139">
        <f>U2139+V2139</f>
        <v/>
      </c>
      <c r="Y2139">
        <f>U2139/('d_고정'!$B$5*'6_기대효과'!$H$7/8)/'d_고정'!$B$6</f>
        <v/>
      </c>
      <c r="Z2139">
        <f>U2139/('d_고정'!$B$8*'6_기대효과'!$H$7/8)</f>
        <v/>
      </c>
    </row>
    <row r="2140">
      <c r="A2140">
        <f>RAND()</f>
        <v/>
      </c>
      <c r="B2140">
        <f>IF('d_시나리오'!$J$2='d_시나리오'!$H$2,'d_시나리오'!$I$2,IF(A2140&lt;('d_시나리오'!$I$2-'d_시나리오'!$H$2)/('d_시나리오'!$J$2-'d_시나리오'!$H$2),'d_시나리오'!$H$2+SQRT(A2140*('d_시나리오'!$J$2-'d_시나리오'!$H$2)*('d_시나리오'!$I$2-'d_시나리오'!$H$2)),'d_시나리오'!$J$2-SQRT((1-A2140)*('d_시나리오'!$J$2-'d_시나리오'!$H$2)*('d_시나리오'!$J$2-'d_시나리오'!$I$2))))</f>
        <v/>
      </c>
      <c r="C2140">
        <f>BETAINV(RAND(),2,6)</f>
        <v/>
      </c>
      <c r="D2140">
        <f>INDEX('d_분포'!$A$2:$A$28,RANDBETWEEN(1,27))</f>
        <v/>
      </c>
      <c r="E2140">
        <f>INDEX('d_분포'!$C$2:$C$5,RANDBETWEEN(1,4))*(0.9+0.2*RAND())</f>
        <v/>
      </c>
      <c r="F2140">
        <f>RAND()</f>
        <v/>
      </c>
      <c r="G2140">
        <f>IF('d_시나리오'!$J$3='d_시나리오'!$H$3,'d_시나리오'!$I$3,IF(F2140&lt;('d_시나리오'!$I$3-'d_시나리오'!$H$3)/('d_시나리오'!$J$3-'d_시나리오'!$H$3),'d_시나리오'!$H$3+SQRT(F2140*('d_시나리오'!$J$3-'d_시나리오'!$H$3)*('d_시나리오'!$I$3-'d_시나리오'!$H$3)),'d_시나리오'!$J$3-SQRT((1-F2140)*('d_시나리오'!$J$3-'d_시나리오'!$H$3)*('d_시나리오'!$J$3-'d_시나리오'!$I$3))))</f>
        <v/>
      </c>
      <c r="H2140">
        <f>RAND()</f>
        <v/>
      </c>
      <c r="I2140">
        <f>IF('d_시나리오'!$J$4='d_시나리오'!$H$4,'d_시나리오'!$I$4,IF(H2140&lt;('d_시나리오'!$I$4-'d_시나리오'!$H$4)/('d_시나리오'!$J$4-'d_시나리오'!$H$4),'d_시나리오'!$H$4+SQRT(H2140*('d_시나리오'!$J$4-'d_시나리오'!$H$4)*('d_시나리오'!$I$4-'d_시나리오'!$H$4)),'d_시나리오'!$J$4-SQRT((1-H2140)*('d_시나리오'!$J$4-'d_시나리오'!$H$4)*('d_시나리오'!$J$4-'d_시나리오'!$I$4))))</f>
        <v/>
      </c>
      <c r="J2140">
        <f>RAND()</f>
        <v/>
      </c>
      <c r="K2140">
        <f>IF('d_시나리오'!$J$5='d_시나리오'!$H$5,'d_시나리오'!$I$5,IF(J2140&lt;('d_시나리오'!$I$5-'d_시나리오'!$H$5)/('d_시나리오'!$J$5-'d_시나리오'!$H$5),'d_시나리오'!$H$5+SQRT(J2140*('d_시나리오'!$J$5-'d_시나리오'!$H$5)*('d_시나리오'!$I$5-'d_시나리오'!$H$5)),'d_시나리오'!$J$5-SQRT((1-J2140)*('d_시나리오'!$J$5-'d_시나리오'!$H$5)*('d_시나리오'!$J$5-'d_시나리오'!$I$5))))</f>
        <v/>
      </c>
      <c r="L2140">
        <f>RAND()</f>
        <v/>
      </c>
      <c r="M2140">
        <f>IF('d_시나리오'!$J$6='d_시나리오'!$H$6,'d_시나리오'!$I$6,IF(L2140&lt;('d_시나리오'!$I$6-'d_시나리오'!$H$6)/('d_시나리오'!$J$6-'d_시나리오'!$H$6),'d_시나리오'!$H$6+SQRT(L2140*('d_시나리오'!$J$6-'d_시나리오'!$H$6)*('d_시나리오'!$I$6-'d_시나리오'!$H$6)),'d_시나리오'!$J$6-SQRT((1-L2140)*('d_시나리오'!$J$6-'d_시나리오'!$H$6)*('d_시나리오'!$J$6-'d_시나리오'!$I$6))))</f>
        <v/>
      </c>
      <c r="N2140">
        <f>INDEX('d_분포'!$B$2:$B$57,RANDBETWEEN(1,56))</f>
        <v/>
      </c>
      <c r="O2140">
        <f>BETAINV(RAND(),5,5)</f>
        <v/>
      </c>
      <c r="P2140">
        <f>'d_고정'!$B$1*'6_기대효과'!$H$7*('d_시나리오'!$I$7/'d_고정'!$B$2)*B2140</f>
        <v/>
      </c>
      <c r="Q2140">
        <f>P2140*C2140</f>
        <v/>
      </c>
      <c r="R2140">
        <f>P2140*E2140</f>
        <v/>
      </c>
      <c r="S2140">
        <f>R2140*G2140</f>
        <v/>
      </c>
      <c r="T2140">
        <f>Q2140+S2140</f>
        <v/>
      </c>
      <c r="U2140">
        <f>(Q2140*D2140+S2140*I2140)*(1-O2140)</f>
        <v/>
      </c>
      <c r="V2140">
        <f>(R2140*K2140*N2140+'d_고정'!$B$3*('6_기대효과'!$H$7/8)*N2140*'d_고정'!$B$10*M2140*('6_기대효과'!$K$7/'d_고정'!$B$9))*(1-O2140)</f>
        <v/>
      </c>
      <c r="W2140">
        <f>(S2140*I2140+R2140*MAX(K2140-'d_고정'!$B$10*M2140*('6_기대효과'!$K$7/'d_고정'!$B$9),0)*N2140)*(1-O2140)</f>
        <v/>
      </c>
      <c r="X2140">
        <f>U2140+V2140</f>
        <v/>
      </c>
      <c r="Y2140">
        <f>U2140/('d_고정'!$B$5*'6_기대효과'!$H$7/8)/'d_고정'!$B$6</f>
        <v/>
      </c>
      <c r="Z2140">
        <f>U2140/('d_고정'!$B$8*'6_기대효과'!$H$7/8)</f>
        <v/>
      </c>
    </row>
    <row r="2141">
      <c r="A2141">
        <f>RAND()</f>
        <v/>
      </c>
      <c r="B2141">
        <f>IF('d_시나리오'!$J$2='d_시나리오'!$H$2,'d_시나리오'!$I$2,IF(A2141&lt;('d_시나리오'!$I$2-'d_시나리오'!$H$2)/('d_시나리오'!$J$2-'d_시나리오'!$H$2),'d_시나리오'!$H$2+SQRT(A2141*('d_시나리오'!$J$2-'d_시나리오'!$H$2)*('d_시나리오'!$I$2-'d_시나리오'!$H$2)),'d_시나리오'!$J$2-SQRT((1-A2141)*('d_시나리오'!$J$2-'d_시나리오'!$H$2)*('d_시나리오'!$J$2-'d_시나리오'!$I$2))))</f>
        <v/>
      </c>
      <c r="C2141">
        <f>BETAINV(RAND(),2,6)</f>
        <v/>
      </c>
      <c r="D2141">
        <f>INDEX('d_분포'!$A$2:$A$28,RANDBETWEEN(1,27))</f>
        <v/>
      </c>
      <c r="E2141">
        <f>INDEX('d_분포'!$C$2:$C$5,RANDBETWEEN(1,4))*(0.9+0.2*RAND())</f>
        <v/>
      </c>
      <c r="F2141">
        <f>RAND()</f>
        <v/>
      </c>
      <c r="G2141">
        <f>IF('d_시나리오'!$J$3='d_시나리오'!$H$3,'d_시나리오'!$I$3,IF(F2141&lt;('d_시나리오'!$I$3-'d_시나리오'!$H$3)/('d_시나리오'!$J$3-'d_시나리오'!$H$3),'d_시나리오'!$H$3+SQRT(F2141*('d_시나리오'!$J$3-'d_시나리오'!$H$3)*('d_시나리오'!$I$3-'d_시나리오'!$H$3)),'d_시나리오'!$J$3-SQRT((1-F2141)*('d_시나리오'!$J$3-'d_시나리오'!$H$3)*('d_시나리오'!$J$3-'d_시나리오'!$I$3))))</f>
        <v/>
      </c>
      <c r="H2141">
        <f>RAND()</f>
        <v/>
      </c>
      <c r="I2141">
        <f>IF('d_시나리오'!$J$4='d_시나리오'!$H$4,'d_시나리오'!$I$4,IF(H2141&lt;('d_시나리오'!$I$4-'d_시나리오'!$H$4)/('d_시나리오'!$J$4-'d_시나리오'!$H$4),'d_시나리오'!$H$4+SQRT(H2141*('d_시나리오'!$J$4-'d_시나리오'!$H$4)*('d_시나리오'!$I$4-'d_시나리오'!$H$4)),'d_시나리오'!$J$4-SQRT((1-H2141)*('d_시나리오'!$J$4-'d_시나리오'!$H$4)*('d_시나리오'!$J$4-'d_시나리오'!$I$4))))</f>
        <v/>
      </c>
      <c r="J2141">
        <f>RAND()</f>
        <v/>
      </c>
      <c r="K2141">
        <f>IF('d_시나리오'!$J$5='d_시나리오'!$H$5,'d_시나리오'!$I$5,IF(J2141&lt;('d_시나리오'!$I$5-'d_시나리오'!$H$5)/('d_시나리오'!$J$5-'d_시나리오'!$H$5),'d_시나리오'!$H$5+SQRT(J2141*('d_시나리오'!$J$5-'d_시나리오'!$H$5)*('d_시나리오'!$I$5-'d_시나리오'!$H$5)),'d_시나리오'!$J$5-SQRT((1-J2141)*('d_시나리오'!$J$5-'d_시나리오'!$H$5)*('d_시나리오'!$J$5-'d_시나리오'!$I$5))))</f>
        <v/>
      </c>
      <c r="L2141">
        <f>RAND()</f>
        <v/>
      </c>
      <c r="M2141">
        <f>IF('d_시나리오'!$J$6='d_시나리오'!$H$6,'d_시나리오'!$I$6,IF(L2141&lt;('d_시나리오'!$I$6-'d_시나리오'!$H$6)/('d_시나리오'!$J$6-'d_시나리오'!$H$6),'d_시나리오'!$H$6+SQRT(L2141*('d_시나리오'!$J$6-'d_시나리오'!$H$6)*('d_시나리오'!$I$6-'d_시나리오'!$H$6)),'d_시나리오'!$J$6-SQRT((1-L2141)*('d_시나리오'!$J$6-'d_시나리오'!$H$6)*('d_시나리오'!$J$6-'d_시나리오'!$I$6))))</f>
        <v/>
      </c>
      <c r="N2141">
        <f>INDEX('d_분포'!$B$2:$B$57,RANDBETWEEN(1,56))</f>
        <v/>
      </c>
      <c r="O2141">
        <f>BETAINV(RAND(),5,5)</f>
        <v/>
      </c>
      <c r="P2141">
        <f>'d_고정'!$B$1*'6_기대효과'!$H$7*('d_시나리오'!$I$7/'d_고정'!$B$2)*B2141</f>
        <v/>
      </c>
      <c r="Q2141">
        <f>P2141*C2141</f>
        <v/>
      </c>
      <c r="R2141">
        <f>P2141*E2141</f>
        <v/>
      </c>
      <c r="S2141">
        <f>R2141*G2141</f>
        <v/>
      </c>
      <c r="T2141">
        <f>Q2141+S2141</f>
        <v/>
      </c>
      <c r="U2141">
        <f>(Q2141*D2141+S2141*I2141)*(1-O2141)</f>
        <v/>
      </c>
      <c r="V2141">
        <f>(R2141*K2141*N2141+'d_고정'!$B$3*('6_기대효과'!$H$7/8)*N2141*'d_고정'!$B$10*M2141*('6_기대효과'!$K$7/'d_고정'!$B$9))*(1-O2141)</f>
        <v/>
      </c>
      <c r="W2141">
        <f>(S2141*I2141+R2141*MAX(K2141-'d_고정'!$B$10*M2141*('6_기대효과'!$K$7/'d_고정'!$B$9),0)*N2141)*(1-O2141)</f>
        <v/>
      </c>
      <c r="X2141">
        <f>U2141+V2141</f>
        <v/>
      </c>
      <c r="Y2141">
        <f>U2141/('d_고정'!$B$5*'6_기대효과'!$H$7/8)/'d_고정'!$B$6</f>
        <v/>
      </c>
      <c r="Z2141">
        <f>U2141/('d_고정'!$B$8*'6_기대효과'!$H$7/8)</f>
        <v/>
      </c>
    </row>
    <row r="2142">
      <c r="A2142">
        <f>RAND()</f>
        <v/>
      </c>
      <c r="B2142">
        <f>IF('d_시나리오'!$J$2='d_시나리오'!$H$2,'d_시나리오'!$I$2,IF(A2142&lt;('d_시나리오'!$I$2-'d_시나리오'!$H$2)/('d_시나리오'!$J$2-'d_시나리오'!$H$2),'d_시나리오'!$H$2+SQRT(A2142*('d_시나리오'!$J$2-'d_시나리오'!$H$2)*('d_시나리오'!$I$2-'d_시나리오'!$H$2)),'d_시나리오'!$J$2-SQRT((1-A2142)*('d_시나리오'!$J$2-'d_시나리오'!$H$2)*('d_시나리오'!$J$2-'d_시나리오'!$I$2))))</f>
        <v/>
      </c>
      <c r="C2142">
        <f>BETAINV(RAND(),2,6)</f>
        <v/>
      </c>
      <c r="D2142">
        <f>INDEX('d_분포'!$A$2:$A$28,RANDBETWEEN(1,27))</f>
        <v/>
      </c>
      <c r="E2142">
        <f>INDEX('d_분포'!$C$2:$C$5,RANDBETWEEN(1,4))*(0.9+0.2*RAND())</f>
        <v/>
      </c>
      <c r="F2142">
        <f>RAND()</f>
        <v/>
      </c>
      <c r="G2142">
        <f>IF('d_시나리오'!$J$3='d_시나리오'!$H$3,'d_시나리오'!$I$3,IF(F2142&lt;('d_시나리오'!$I$3-'d_시나리오'!$H$3)/('d_시나리오'!$J$3-'d_시나리오'!$H$3),'d_시나리오'!$H$3+SQRT(F2142*('d_시나리오'!$J$3-'d_시나리오'!$H$3)*('d_시나리오'!$I$3-'d_시나리오'!$H$3)),'d_시나리오'!$J$3-SQRT((1-F2142)*('d_시나리오'!$J$3-'d_시나리오'!$H$3)*('d_시나리오'!$J$3-'d_시나리오'!$I$3))))</f>
        <v/>
      </c>
      <c r="H2142">
        <f>RAND()</f>
        <v/>
      </c>
      <c r="I2142">
        <f>IF('d_시나리오'!$J$4='d_시나리오'!$H$4,'d_시나리오'!$I$4,IF(H2142&lt;('d_시나리오'!$I$4-'d_시나리오'!$H$4)/('d_시나리오'!$J$4-'d_시나리오'!$H$4),'d_시나리오'!$H$4+SQRT(H2142*('d_시나리오'!$J$4-'d_시나리오'!$H$4)*('d_시나리오'!$I$4-'d_시나리오'!$H$4)),'d_시나리오'!$J$4-SQRT((1-H2142)*('d_시나리오'!$J$4-'d_시나리오'!$H$4)*('d_시나리오'!$J$4-'d_시나리오'!$I$4))))</f>
        <v/>
      </c>
      <c r="J2142">
        <f>RAND()</f>
        <v/>
      </c>
      <c r="K2142">
        <f>IF('d_시나리오'!$J$5='d_시나리오'!$H$5,'d_시나리오'!$I$5,IF(J2142&lt;('d_시나리오'!$I$5-'d_시나리오'!$H$5)/('d_시나리오'!$J$5-'d_시나리오'!$H$5),'d_시나리오'!$H$5+SQRT(J2142*('d_시나리오'!$J$5-'d_시나리오'!$H$5)*('d_시나리오'!$I$5-'d_시나리오'!$H$5)),'d_시나리오'!$J$5-SQRT((1-J2142)*('d_시나리오'!$J$5-'d_시나리오'!$H$5)*('d_시나리오'!$J$5-'d_시나리오'!$I$5))))</f>
        <v/>
      </c>
      <c r="L2142">
        <f>RAND()</f>
        <v/>
      </c>
      <c r="M2142">
        <f>IF('d_시나리오'!$J$6='d_시나리오'!$H$6,'d_시나리오'!$I$6,IF(L2142&lt;('d_시나리오'!$I$6-'d_시나리오'!$H$6)/('d_시나리오'!$J$6-'d_시나리오'!$H$6),'d_시나리오'!$H$6+SQRT(L2142*('d_시나리오'!$J$6-'d_시나리오'!$H$6)*('d_시나리오'!$I$6-'d_시나리오'!$H$6)),'d_시나리오'!$J$6-SQRT((1-L2142)*('d_시나리오'!$J$6-'d_시나리오'!$H$6)*('d_시나리오'!$J$6-'d_시나리오'!$I$6))))</f>
        <v/>
      </c>
      <c r="N2142">
        <f>INDEX('d_분포'!$B$2:$B$57,RANDBETWEEN(1,56))</f>
        <v/>
      </c>
      <c r="O2142">
        <f>BETAINV(RAND(),5,5)</f>
        <v/>
      </c>
      <c r="P2142">
        <f>'d_고정'!$B$1*'6_기대효과'!$H$7*('d_시나리오'!$I$7/'d_고정'!$B$2)*B2142</f>
        <v/>
      </c>
      <c r="Q2142">
        <f>P2142*C2142</f>
        <v/>
      </c>
      <c r="R2142">
        <f>P2142*E2142</f>
        <v/>
      </c>
      <c r="S2142">
        <f>R2142*G2142</f>
        <v/>
      </c>
      <c r="T2142">
        <f>Q2142+S2142</f>
        <v/>
      </c>
      <c r="U2142">
        <f>(Q2142*D2142+S2142*I2142)*(1-O2142)</f>
        <v/>
      </c>
      <c r="V2142">
        <f>(R2142*K2142*N2142+'d_고정'!$B$3*('6_기대효과'!$H$7/8)*N2142*'d_고정'!$B$10*M2142*('6_기대효과'!$K$7/'d_고정'!$B$9))*(1-O2142)</f>
        <v/>
      </c>
      <c r="W2142">
        <f>(S2142*I2142+R2142*MAX(K2142-'d_고정'!$B$10*M2142*('6_기대효과'!$K$7/'d_고정'!$B$9),0)*N2142)*(1-O2142)</f>
        <v/>
      </c>
      <c r="X2142">
        <f>U2142+V2142</f>
        <v/>
      </c>
      <c r="Y2142">
        <f>U2142/('d_고정'!$B$5*'6_기대효과'!$H$7/8)/'d_고정'!$B$6</f>
        <v/>
      </c>
      <c r="Z2142">
        <f>U2142/('d_고정'!$B$8*'6_기대효과'!$H$7/8)</f>
        <v/>
      </c>
    </row>
    <row r="2143">
      <c r="A2143">
        <f>RAND()</f>
        <v/>
      </c>
      <c r="B2143">
        <f>IF('d_시나리오'!$J$2='d_시나리오'!$H$2,'d_시나리오'!$I$2,IF(A2143&lt;('d_시나리오'!$I$2-'d_시나리오'!$H$2)/('d_시나리오'!$J$2-'d_시나리오'!$H$2),'d_시나리오'!$H$2+SQRT(A2143*('d_시나리오'!$J$2-'d_시나리오'!$H$2)*('d_시나리오'!$I$2-'d_시나리오'!$H$2)),'d_시나리오'!$J$2-SQRT((1-A2143)*('d_시나리오'!$J$2-'d_시나리오'!$H$2)*('d_시나리오'!$J$2-'d_시나리오'!$I$2))))</f>
        <v/>
      </c>
      <c r="C2143">
        <f>BETAINV(RAND(),2,6)</f>
        <v/>
      </c>
      <c r="D2143">
        <f>INDEX('d_분포'!$A$2:$A$28,RANDBETWEEN(1,27))</f>
        <v/>
      </c>
      <c r="E2143">
        <f>INDEX('d_분포'!$C$2:$C$5,RANDBETWEEN(1,4))*(0.9+0.2*RAND())</f>
        <v/>
      </c>
      <c r="F2143">
        <f>RAND()</f>
        <v/>
      </c>
      <c r="G2143">
        <f>IF('d_시나리오'!$J$3='d_시나리오'!$H$3,'d_시나리오'!$I$3,IF(F2143&lt;('d_시나리오'!$I$3-'d_시나리오'!$H$3)/('d_시나리오'!$J$3-'d_시나리오'!$H$3),'d_시나리오'!$H$3+SQRT(F2143*('d_시나리오'!$J$3-'d_시나리오'!$H$3)*('d_시나리오'!$I$3-'d_시나리오'!$H$3)),'d_시나리오'!$J$3-SQRT((1-F2143)*('d_시나리오'!$J$3-'d_시나리오'!$H$3)*('d_시나리오'!$J$3-'d_시나리오'!$I$3))))</f>
        <v/>
      </c>
      <c r="H2143">
        <f>RAND()</f>
        <v/>
      </c>
      <c r="I2143">
        <f>IF('d_시나리오'!$J$4='d_시나리오'!$H$4,'d_시나리오'!$I$4,IF(H2143&lt;('d_시나리오'!$I$4-'d_시나리오'!$H$4)/('d_시나리오'!$J$4-'d_시나리오'!$H$4),'d_시나리오'!$H$4+SQRT(H2143*('d_시나리오'!$J$4-'d_시나리오'!$H$4)*('d_시나리오'!$I$4-'d_시나리오'!$H$4)),'d_시나리오'!$J$4-SQRT((1-H2143)*('d_시나리오'!$J$4-'d_시나리오'!$H$4)*('d_시나리오'!$J$4-'d_시나리오'!$I$4))))</f>
        <v/>
      </c>
      <c r="J2143">
        <f>RAND()</f>
        <v/>
      </c>
      <c r="K2143">
        <f>IF('d_시나리오'!$J$5='d_시나리오'!$H$5,'d_시나리오'!$I$5,IF(J2143&lt;('d_시나리오'!$I$5-'d_시나리오'!$H$5)/('d_시나리오'!$J$5-'d_시나리오'!$H$5),'d_시나리오'!$H$5+SQRT(J2143*('d_시나리오'!$J$5-'d_시나리오'!$H$5)*('d_시나리오'!$I$5-'d_시나리오'!$H$5)),'d_시나리오'!$J$5-SQRT((1-J2143)*('d_시나리오'!$J$5-'d_시나리오'!$H$5)*('d_시나리오'!$J$5-'d_시나리오'!$I$5))))</f>
        <v/>
      </c>
      <c r="L2143">
        <f>RAND()</f>
        <v/>
      </c>
      <c r="M2143">
        <f>IF('d_시나리오'!$J$6='d_시나리오'!$H$6,'d_시나리오'!$I$6,IF(L2143&lt;('d_시나리오'!$I$6-'d_시나리오'!$H$6)/('d_시나리오'!$J$6-'d_시나리오'!$H$6),'d_시나리오'!$H$6+SQRT(L2143*('d_시나리오'!$J$6-'d_시나리오'!$H$6)*('d_시나리오'!$I$6-'d_시나리오'!$H$6)),'d_시나리오'!$J$6-SQRT((1-L2143)*('d_시나리오'!$J$6-'d_시나리오'!$H$6)*('d_시나리오'!$J$6-'d_시나리오'!$I$6))))</f>
        <v/>
      </c>
      <c r="N2143">
        <f>INDEX('d_분포'!$B$2:$B$57,RANDBETWEEN(1,56))</f>
        <v/>
      </c>
      <c r="O2143">
        <f>BETAINV(RAND(),5,5)</f>
        <v/>
      </c>
      <c r="P2143">
        <f>'d_고정'!$B$1*'6_기대효과'!$H$7*('d_시나리오'!$I$7/'d_고정'!$B$2)*B2143</f>
        <v/>
      </c>
      <c r="Q2143">
        <f>P2143*C2143</f>
        <v/>
      </c>
      <c r="R2143">
        <f>P2143*E2143</f>
        <v/>
      </c>
      <c r="S2143">
        <f>R2143*G2143</f>
        <v/>
      </c>
      <c r="T2143">
        <f>Q2143+S2143</f>
        <v/>
      </c>
      <c r="U2143">
        <f>(Q2143*D2143+S2143*I2143)*(1-O2143)</f>
        <v/>
      </c>
      <c r="V2143">
        <f>(R2143*K2143*N2143+'d_고정'!$B$3*('6_기대효과'!$H$7/8)*N2143*'d_고정'!$B$10*M2143*('6_기대효과'!$K$7/'d_고정'!$B$9))*(1-O2143)</f>
        <v/>
      </c>
      <c r="W2143">
        <f>(S2143*I2143+R2143*MAX(K2143-'d_고정'!$B$10*M2143*('6_기대효과'!$K$7/'d_고정'!$B$9),0)*N2143)*(1-O2143)</f>
        <v/>
      </c>
      <c r="X2143">
        <f>U2143+V2143</f>
        <v/>
      </c>
      <c r="Y2143">
        <f>U2143/('d_고정'!$B$5*'6_기대효과'!$H$7/8)/'d_고정'!$B$6</f>
        <v/>
      </c>
      <c r="Z2143">
        <f>U2143/('d_고정'!$B$8*'6_기대효과'!$H$7/8)</f>
        <v/>
      </c>
    </row>
    <row r="2144">
      <c r="A2144">
        <f>RAND()</f>
        <v/>
      </c>
      <c r="B2144">
        <f>IF('d_시나리오'!$J$2='d_시나리오'!$H$2,'d_시나리오'!$I$2,IF(A2144&lt;('d_시나리오'!$I$2-'d_시나리오'!$H$2)/('d_시나리오'!$J$2-'d_시나리오'!$H$2),'d_시나리오'!$H$2+SQRT(A2144*('d_시나리오'!$J$2-'d_시나리오'!$H$2)*('d_시나리오'!$I$2-'d_시나리오'!$H$2)),'d_시나리오'!$J$2-SQRT((1-A2144)*('d_시나리오'!$J$2-'d_시나리오'!$H$2)*('d_시나리오'!$J$2-'d_시나리오'!$I$2))))</f>
        <v/>
      </c>
      <c r="C2144">
        <f>BETAINV(RAND(),2,6)</f>
        <v/>
      </c>
      <c r="D2144">
        <f>INDEX('d_분포'!$A$2:$A$28,RANDBETWEEN(1,27))</f>
        <v/>
      </c>
      <c r="E2144">
        <f>INDEX('d_분포'!$C$2:$C$5,RANDBETWEEN(1,4))*(0.9+0.2*RAND())</f>
        <v/>
      </c>
      <c r="F2144">
        <f>RAND()</f>
        <v/>
      </c>
      <c r="G2144">
        <f>IF('d_시나리오'!$J$3='d_시나리오'!$H$3,'d_시나리오'!$I$3,IF(F2144&lt;('d_시나리오'!$I$3-'d_시나리오'!$H$3)/('d_시나리오'!$J$3-'d_시나리오'!$H$3),'d_시나리오'!$H$3+SQRT(F2144*('d_시나리오'!$J$3-'d_시나리오'!$H$3)*('d_시나리오'!$I$3-'d_시나리오'!$H$3)),'d_시나리오'!$J$3-SQRT((1-F2144)*('d_시나리오'!$J$3-'d_시나리오'!$H$3)*('d_시나리오'!$J$3-'d_시나리오'!$I$3))))</f>
        <v/>
      </c>
      <c r="H2144">
        <f>RAND()</f>
        <v/>
      </c>
      <c r="I2144">
        <f>IF('d_시나리오'!$J$4='d_시나리오'!$H$4,'d_시나리오'!$I$4,IF(H2144&lt;('d_시나리오'!$I$4-'d_시나리오'!$H$4)/('d_시나리오'!$J$4-'d_시나리오'!$H$4),'d_시나리오'!$H$4+SQRT(H2144*('d_시나리오'!$J$4-'d_시나리오'!$H$4)*('d_시나리오'!$I$4-'d_시나리오'!$H$4)),'d_시나리오'!$J$4-SQRT((1-H2144)*('d_시나리오'!$J$4-'d_시나리오'!$H$4)*('d_시나리오'!$J$4-'d_시나리오'!$I$4))))</f>
        <v/>
      </c>
      <c r="J2144">
        <f>RAND()</f>
        <v/>
      </c>
      <c r="K2144">
        <f>IF('d_시나리오'!$J$5='d_시나리오'!$H$5,'d_시나리오'!$I$5,IF(J2144&lt;('d_시나리오'!$I$5-'d_시나리오'!$H$5)/('d_시나리오'!$J$5-'d_시나리오'!$H$5),'d_시나리오'!$H$5+SQRT(J2144*('d_시나리오'!$J$5-'d_시나리오'!$H$5)*('d_시나리오'!$I$5-'d_시나리오'!$H$5)),'d_시나리오'!$J$5-SQRT((1-J2144)*('d_시나리오'!$J$5-'d_시나리오'!$H$5)*('d_시나리오'!$J$5-'d_시나리오'!$I$5))))</f>
        <v/>
      </c>
      <c r="L2144">
        <f>RAND()</f>
        <v/>
      </c>
      <c r="M2144">
        <f>IF('d_시나리오'!$J$6='d_시나리오'!$H$6,'d_시나리오'!$I$6,IF(L2144&lt;('d_시나리오'!$I$6-'d_시나리오'!$H$6)/('d_시나리오'!$J$6-'d_시나리오'!$H$6),'d_시나리오'!$H$6+SQRT(L2144*('d_시나리오'!$J$6-'d_시나리오'!$H$6)*('d_시나리오'!$I$6-'d_시나리오'!$H$6)),'d_시나리오'!$J$6-SQRT((1-L2144)*('d_시나리오'!$J$6-'d_시나리오'!$H$6)*('d_시나리오'!$J$6-'d_시나리오'!$I$6))))</f>
        <v/>
      </c>
      <c r="N2144">
        <f>INDEX('d_분포'!$B$2:$B$57,RANDBETWEEN(1,56))</f>
        <v/>
      </c>
      <c r="O2144">
        <f>BETAINV(RAND(),5,5)</f>
        <v/>
      </c>
      <c r="P2144">
        <f>'d_고정'!$B$1*'6_기대효과'!$H$7*('d_시나리오'!$I$7/'d_고정'!$B$2)*B2144</f>
        <v/>
      </c>
      <c r="Q2144">
        <f>P2144*C2144</f>
        <v/>
      </c>
      <c r="R2144">
        <f>P2144*E2144</f>
        <v/>
      </c>
      <c r="S2144">
        <f>R2144*G2144</f>
        <v/>
      </c>
      <c r="T2144">
        <f>Q2144+S2144</f>
        <v/>
      </c>
      <c r="U2144">
        <f>(Q2144*D2144+S2144*I2144)*(1-O2144)</f>
        <v/>
      </c>
      <c r="V2144">
        <f>(R2144*K2144*N2144+'d_고정'!$B$3*('6_기대효과'!$H$7/8)*N2144*'d_고정'!$B$10*M2144*('6_기대효과'!$K$7/'d_고정'!$B$9))*(1-O2144)</f>
        <v/>
      </c>
      <c r="W2144">
        <f>(S2144*I2144+R2144*MAX(K2144-'d_고정'!$B$10*M2144*('6_기대효과'!$K$7/'d_고정'!$B$9),0)*N2144)*(1-O2144)</f>
        <v/>
      </c>
      <c r="X2144">
        <f>U2144+V2144</f>
        <v/>
      </c>
      <c r="Y2144">
        <f>U2144/('d_고정'!$B$5*'6_기대효과'!$H$7/8)/'d_고정'!$B$6</f>
        <v/>
      </c>
      <c r="Z2144">
        <f>U2144/('d_고정'!$B$8*'6_기대효과'!$H$7/8)</f>
        <v/>
      </c>
    </row>
    <row r="2145">
      <c r="A2145">
        <f>RAND()</f>
        <v/>
      </c>
      <c r="B2145">
        <f>IF('d_시나리오'!$J$2='d_시나리오'!$H$2,'d_시나리오'!$I$2,IF(A2145&lt;('d_시나리오'!$I$2-'d_시나리오'!$H$2)/('d_시나리오'!$J$2-'d_시나리오'!$H$2),'d_시나리오'!$H$2+SQRT(A2145*('d_시나리오'!$J$2-'d_시나리오'!$H$2)*('d_시나리오'!$I$2-'d_시나리오'!$H$2)),'d_시나리오'!$J$2-SQRT((1-A2145)*('d_시나리오'!$J$2-'d_시나리오'!$H$2)*('d_시나리오'!$J$2-'d_시나리오'!$I$2))))</f>
        <v/>
      </c>
      <c r="C2145">
        <f>BETAINV(RAND(),2,6)</f>
        <v/>
      </c>
      <c r="D2145">
        <f>INDEX('d_분포'!$A$2:$A$28,RANDBETWEEN(1,27))</f>
        <v/>
      </c>
      <c r="E2145">
        <f>INDEX('d_분포'!$C$2:$C$5,RANDBETWEEN(1,4))*(0.9+0.2*RAND())</f>
        <v/>
      </c>
      <c r="F2145">
        <f>RAND()</f>
        <v/>
      </c>
      <c r="G2145">
        <f>IF('d_시나리오'!$J$3='d_시나리오'!$H$3,'d_시나리오'!$I$3,IF(F2145&lt;('d_시나리오'!$I$3-'d_시나리오'!$H$3)/('d_시나리오'!$J$3-'d_시나리오'!$H$3),'d_시나리오'!$H$3+SQRT(F2145*('d_시나리오'!$J$3-'d_시나리오'!$H$3)*('d_시나리오'!$I$3-'d_시나리오'!$H$3)),'d_시나리오'!$J$3-SQRT((1-F2145)*('d_시나리오'!$J$3-'d_시나리오'!$H$3)*('d_시나리오'!$J$3-'d_시나리오'!$I$3))))</f>
        <v/>
      </c>
      <c r="H2145">
        <f>RAND()</f>
        <v/>
      </c>
      <c r="I2145">
        <f>IF('d_시나리오'!$J$4='d_시나리오'!$H$4,'d_시나리오'!$I$4,IF(H2145&lt;('d_시나리오'!$I$4-'d_시나리오'!$H$4)/('d_시나리오'!$J$4-'d_시나리오'!$H$4),'d_시나리오'!$H$4+SQRT(H2145*('d_시나리오'!$J$4-'d_시나리오'!$H$4)*('d_시나리오'!$I$4-'d_시나리오'!$H$4)),'d_시나리오'!$J$4-SQRT((1-H2145)*('d_시나리오'!$J$4-'d_시나리오'!$H$4)*('d_시나리오'!$J$4-'d_시나리오'!$I$4))))</f>
        <v/>
      </c>
      <c r="J2145">
        <f>RAND()</f>
        <v/>
      </c>
      <c r="K2145">
        <f>IF('d_시나리오'!$J$5='d_시나리오'!$H$5,'d_시나리오'!$I$5,IF(J2145&lt;('d_시나리오'!$I$5-'d_시나리오'!$H$5)/('d_시나리오'!$J$5-'d_시나리오'!$H$5),'d_시나리오'!$H$5+SQRT(J2145*('d_시나리오'!$J$5-'d_시나리오'!$H$5)*('d_시나리오'!$I$5-'d_시나리오'!$H$5)),'d_시나리오'!$J$5-SQRT((1-J2145)*('d_시나리오'!$J$5-'d_시나리오'!$H$5)*('d_시나리오'!$J$5-'d_시나리오'!$I$5))))</f>
        <v/>
      </c>
      <c r="L2145">
        <f>RAND()</f>
        <v/>
      </c>
      <c r="M2145">
        <f>IF('d_시나리오'!$J$6='d_시나리오'!$H$6,'d_시나리오'!$I$6,IF(L2145&lt;('d_시나리오'!$I$6-'d_시나리오'!$H$6)/('d_시나리오'!$J$6-'d_시나리오'!$H$6),'d_시나리오'!$H$6+SQRT(L2145*('d_시나리오'!$J$6-'d_시나리오'!$H$6)*('d_시나리오'!$I$6-'d_시나리오'!$H$6)),'d_시나리오'!$J$6-SQRT((1-L2145)*('d_시나리오'!$J$6-'d_시나리오'!$H$6)*('d_시나리오'!$J$6-'d_시나리오'!$I$6))))</f>
        <v/>
      </c>
      <c r="N2145">
        <f>INDEX('d_분포'!$B$2:$B$57,RANDBETWEEN(1,56))</f>
        <v/>
      </c>
      <c r="O2145">
        <f>BETAINV(RAND(),5,5)</f>
        <v/>
      </c>
      <c r="P2145">
        <f>'d_고정'!$B$1*'6_기대효과'!$H$7*('d_시나리오'!$I$7/'d_고정'!$B$2)*B2145</f>
        <v/>
      </c>
      <c r="Q2145">
        <f>P2145*C2145</f>
        <v/>
      </c>
      <c r="R2145">
        <f>P2145*E2145</f>
        <v/>
      </c>
      <c r="S2145">
        <f>R2145*G2145</f>
        <v/>
      </c>
      <c r="T2145">
        <f>Q2145+S2145</f>
        <v/>
      </c>
      <c r="U2145">
        <f>(Q2145*D2145+S2145*I2145)*(1-O2145)</f>
        <v/>
      </c>
      <c r="V2145">
        <f>(R2145*K2145*N2145+'d_고정'!$B$3*('6_기대효과'!$H$7/8)*N2145*'d_고정'!$B$10*M2145*('6_기대효과'!$K$7/'d_고정'!$B$9))*(1-O2145)</f>
        <v/>
      </c>
      <c r="W2145">
        <f>(S2145*I2145+R2145*MAX(K2145-'d_고정'!$B$10*M2145*('6_기대효과'!$K$7/'d_고정'!$B$9),0)*N2145)*(1-O2145)</f>
        <v/>
      </c>
      <c r="X2145">
        <f>U2145+V2145</f>
        <v/>
      </c>
      <c r="Y2145">
        <f>U2145/('d_고정'!$B$5*'6_기대효과'!$H$7/8)/'d_고정'!$B$6</f>
        <v/>
      </c>
      <c r="Z2145">
        <f>U2145/('d_고정'!$B$8*'6_기대효과'!$H$7/8)</f>
        <v/>
      </c>
    </row>
    <row r="2146">
      <c r="A2146">
        <f>RAND()</f>
        <v/>
      </c>
      <c r="B2146">
        <f>IF('d_시나리오'!$J$2='d_시나리오'!$H$2,'d_시나리오'!$I$2,IF(A2146&lt;('d_시나리오'!$I$2-'d_시나리오'!$H$2)/('d_시나리오'!$J$2-'d_시나리오'!$H$2),'d_시나리오'!$H$2+SQRT(A2146*('d_시나리오'!$J$2-'d_시나리오'!$H$2)*('d_시나리오'!$I$2-'d_시나리오'!$H$2)),'d_시나리오'!$J$2-SQRT((1-A2146)*('d_시나리오'!$J$2-'d_시나리오'!$H$2)*('d_시나리오'!$J$2-'d_시나리오'!$I$2))))</f>
        <v/>
      </c>
      <c r="C2146">
        <f>BETAINV(RAND(),2,6)</f>
        <v/>
      </c>
      <c r="D2146">
        <f>INDEX('d_분포'!$A$2:$A$28,RANDBETWEEN(1,27))</f>
        <v/>
      </c>
      <c r="E2146">
        <f>INDEX('d_분포'!$C$2:$C$5,RANDBETWEEN(1,4))*(0.9+0.2*RAND())</f>
        <v/>
      </c>
      <c r="F2146">
        <f>RAND()</f>
        <v/>
      </c>
      <c r="G2146">
        <f>IF('d_시나리오'!$J$3='d_시나리오'!$H$3,'d_시나리오'!$I$3,IF(F2146&lt;('d_시나리오'!$I$3-'d_시나리오'!$H$3)/('d_시나리오'!$J$3-'d_시나리오'!$H$3),'d_시나리오'!$H$3+SQRT(F2146*('d_시나리오'!$J$3-'d_시나리오'!$H$3)*('d_시나리오'!$I$3-'d_시나리오'!$H$3)),'d_시나리오'!$J$3-SQRT((1-F2146)*('d_시나리오'!$J$3-'d_시나리오'!$H$3)*('d_시나리오'!$J$3-'d_시나리오'!$I$3))))</f>
        <v/>
      </c>
      <c r="H2146">
        <f>RAND()</f>
        <v/>
      </c>
      <c r="I2146">
        <f>IF('d_시나리오'!$J$4='d_시나리오'!$H$4,'d_시나리오'!$I$4,IF(H2146&lt;('d_시나리오'!$I$4-'d_시나리오'!$H$4)/('d_시나리오'!$J$4-'d_시나리오'!$H$4),'d_시나리오'!$H$4+SQRT(H2146*('d_시나리오'!$J$4-'d_시나리오'!$H$4)*('d_시나리오'!$I$4-'d_시나리오'!$H$4)),'d_시나리오'!$J$4-SQRT((1-H2146)*('d_시나리오'!$J$4-'d_시나리오'!$H$4)*('d_시나리오'!$J$4-'d_시나리오'!$I$4))))</f>
        <v/>
      </c>
      <c r="J2146">
        <f>RAND()</f>
        <v/>
      </c>
      <c r="K2146">
        <f>IF('d_시나리오'!$J$5='d_시나리오'!$H$5,'d_시나리오'!$I$5,IF(J2146&lt;('d_시나리오'!$I$5-'d_시나리오'!$H$5)/('d_시나리오'!$J$5-'d_시나리오'!$H$5),'d_시나리오'!$H$5+SQRT(J2146*('d_시나리오'!$J$5-'d_시나리오'!$H$5)*('d_시나리오'!$I$5-'d_시나리오'!$H$5)),'d_시나리오'!$J$5-SQRT((1-J2146)*('d_시나리오'!$J$5-'d_시나리오'!$H$5)*('d_시나리오'!$J$5-'d_시나리오'!$I$5))))</f>
        <v/>
      </c>
      <c r="L2146">
        <f>RAND()</f>
        <v/>
      </c>
      <c r="M2146">
        <f>IF('d_시나리오'!$J$6='d_시나리오'!$H$6,'d_시나리오'!$I$6,IF(L2146&lt;('d_시나리오'!$I$6-'d_시나리오'!$H$6)/('d_시나리오'!$J$6-'d_시나리오'!$H$6),'d_시나리오'!$H$6+SQRT(L2146*('d_시나리오'!$J$6-'d_시나리오'!$H$6)*('d_시나리오'!$I$6-'d_시나리오'!$H$6)),'d_시나리오'!$J$6-SQRT((1-L2146)*('d_시나리오'!$J$6-'d_시나리오'!$H$6)*('d_시나리오'!$J$6-'d_시나리오'!$I$6))))</f>
        <v/>
      </c>
      <c r="N2146">
        <f>INDEX('d_분포'!$B$2:$B$57,RANDBETWEEN(1,56))</f>
        <v/>
      </c>
      <c r="O2146">
        <f>BETAINV(RAND(),5,5)</f>
        <v/>
      </c>
      <c r="P2146">
        <f>'d_고정'!$B$1*'6_기대효과'!$H$7*('d_시나리오'!$I$7/'d_고정'!$B$2)*B2146</f>
        <v/>
      </c>
      <c r="Q2146">
        <f>P2146*C2146</f>
        <v/>
      </c>
      <c r="R2146">
        <f>P2146*E2146</f>
        <v/>
      </c>
      <c r="S2146">
        <f>R2146*G2146</f>
        <v/>
      </c>
      <c r="T2146">
        <f>Q2146+S2146</f>
        <v/>
      </c>
      <c r="U2146">
        <f>(Q2146*D2146+S2146*I2146)*(1-O2146)</f>
        <v/>
      </c>
      <c r="V2146">
        <f>(R2146*K2146*N2146+'d_고정'!$B$3*('6_기대효과'!$H$7/8)*N2146*'d_고정'!$B$10*M2146*('6_기대효과'!$K$7/'d_고정'!$B$9))*(1-O2146)</f>
        <v/>
      </c>
      <c r="W2146">
        <f>(S2146*I2146+R2146*MAX(K2146-'d_고정'!$B$10*M2146*('6_기대효과'!$K$7/'d_고정'!$B$9),0)*N2146)*(1-O2146)</f>
        <v/>
      </c>
      <c r="X2146">
        <f>U2146+V2146</f>
        <v/>
      </c>
      <c r="Y2146">
        <f>U2146/('d_고정'!$B$5*'6_기대효과'!$H$7/8)/'d_고정'!$B$6</f>
        <v/>
      </c>
      <c r="Z2146">
        <f>U2146/('d_고정'!$B$8*'6_기대효과'!$H$7/8)</f>
        <v/>
      </c>
    </row>
    <row r="2147">
      <c r="A2147">
        <f>RAND()</f>
        <v/>
      </c>
      <c r="B2147">
        <f>IF('d_시나리오'!$J$2='d_시나리오'!$H$2,'d_시나리오'!$I$2,IF(A2147&lt;('d_시나리오'!$I$2-'d_시나리오'!$H$2)/('d_시나리오'!$J$2-'d_시나리오'!$H$2),'d_시나리오'!$H$2+SQRT(A2147*('d_시나리오'!$J$2-'d_시나리오'!$H$2)*('d_시나리오'!$I$2-'d_시나리오'!$H$2)),'d_시나리오'!$J$2-SQRT((1-A2147)*('d_시나리오'!$J$2-'d_시나리오'!$H$2)*('d_시나리오'!$J$2-'d_시나리오'!$I$2))))</f>
        <v/>
      </c>
      <c r="C2147">
        <f>BETAINV(RAND(),2,6)</f>
        <v/>
      </c>
      <c r="D2147">
        <f>INDEX('d_분포'!$A$2:$A$28,RANDBETWEEN(1,27))</f>
        <v/>
      </c>
      <c r="E2147">
        <f>INDEX('d_분포'!$C$2:$C$5,RANDBETWEEN(1,4))*(0.9+0.2*RAND())</f>
        <v/>
      </c>
      <c r="F2147">
        <f>RAND()</f>
        <v/>
      </c>
      <c r="G2147">
        <f>IF('d_시나리오'!$J$3='d_시나리오'!$H$3,'d_시나리오'!$I$3,IF(F2147&lt;('d_시나리오'!$I$3-'d_시나리오'!$H$3)/('d_시나리오'!$J$3-'d_시나리오'!$H$3),'d_시나리오'!$H$3+SQRT(F2147*('d_시나리오'!$J$3-'d_시나리오'!$H$3)*('d_시나리오'!$I$3-'d_시나리오'!$H$3)),'d_시나리오'!$J$3-SQRT((1-F2147)*('d_시나리오'!$J$3-'d_시나리오'!$H$3)*('d_시나리오'!$J$3-'d_시나리오'!$I$3))))</f>
        <v/>
      </c>
      <c r="H2147">
        <f>RAND()</f>
        <v/>
      </c>
      <c r="I2147">
        <f>IF('d_시나리오'!$J$4='d_시나리오'!$H$4,'d_시나리오'!$I$4,IF(H2147&lt;('d_시나리오'!$I$4-'d_시나리오'!$H$4)/('d_시나리오'!$J$4-'d_시나리오'!$H$4),'d_시나리오'!$H$4+SQRT(H2147*('d_시나리오'!$J$4-'d_시나리오'!$H$4)*('d_시나리오'!$I$4-'d_시나리오'!$H$4)),'d_시나리오'!$J$4-SQRT((1-H2147)*('d_시나리오'!$J$4-'d_시나리오'!$H$4)*('d_시나리오'!$J$4-'d_시나리오'!$I$4))))</f>
        <v/>
      </c>
      <c r="J2147">
        <f>RAND()</f>
        <v/>
      </c>
      <c r="K2147">
        <f>IF('d_시나리오'!$J$5='d_시나리오'!$H$5,'d_시나리오'!$I$5,IF(J2147&lt;('d_시나리오'!$I$5-'d_시나리오'!$H$5)/('d_시나리오'!$J$5-'d_시나리오'!$H$5),'d_시나리오'!$H$5+SQRT(J2147*('d_시나리오'!$J$5-'d_시나리오'!$H$5)*('d_시나리오'!$I$5-'d_시나리오'!$H$5)),'d_시나리오'!$J$5-SQRT((1-J2147)*('d_시나리오'!$J$5-'d_시나리오'!$H$5)*('d_시나리오'!$J$5-'d_시나리오'!$I$5))))</f>
        <v/>
      </c>
      <c r="L2147">
        <f>RAND()</f>
        <v/>
      </c>
      <c r="M2147">
        <f>IF('d_시나리오'!$J$6='d_시나리오'!$H$6,'d_시나리오'!$I$6,IF(L2147&lt;('d_시나리오'!$I$6-'d_시나리오'!$H$6)/('d_시나리오'!$J$6-'d_시나리오'!$H$6),'d_시나리오'!$H$6+SQRT(L2147*('d_시나리오'!$J$6-'d_시나리오'!$H$6)*('d_시나리오'!$I$6-'d_시나리오'!$H$6)),'d_시나리오'!$J$6-SQRT((1-L2147)*('d_시나리오'!$J$6-'d_시나리오'!$H$6)*('d_시나리오'!$J$6-'d_시나리오'!$I$6))))</f>
        <v/>
      </c>
      <c r="N2147">
        <f>INDEX('d_분포'!$B$2:$B$57,RANDBETWEEN(1,56))</f>
        <v/>
      </c>
      <c r="O2147">
        <f>BETAINV(RAND(),5,5)</f>
        <v/>
      </c>
      <c r="P2147">
        <f>'d_고정'!$B$1*'6_기대효과'!$H$7*('d_시나리오'!$I$7/'d_고정'!$B$2)*B2147</f>
        <v/>
      </c>
      <c r="Q2147">
        <f>P2147*C2147</f>
        <v/>
      </c>
      <c r="R2147">
        <f>P2147*E2147</f>
        <v/>
      </c>
      <c r="S2147">
        <f>R2147*G2147</f>
        <v/>
      </c>
      <c r="T2147">
        <f>Q2147+S2147</f>
        <v/>
      </c>
      <c r="U2147">
        <f>(Q2147*D2147+S2147*I2147)*(1-O2147)</f>
        <v/>
      </c>
      <c r="V2147">
        <f>(R2147*K2147*N2147+'d_고정'!$B$3*('6_기대효과'!$H$7/8)*N2147*'d_고정'!$B$10*M2147*('6_기대효과'!$K$7/'d_고정'!$B$9))*(1-O2147)</f>
        <v/>
      </c>
      <c r="W2147">
        <f>(S2147*I2147+R2147*MAX(K2147-'d_고정'!$B$10*M2147*('6_기대효과'!$K$7/'d_고정'!$B$9),0)*N2147)*(1-O2147)</f>
        <v/>
      </c>
      <c r="X2147">
        <f>U2147+V2147</f>
        <v/>
      </c>
      <c r="Y2147">
        <f>U2147/('d_고정'!$B$5*'6_기대효과'!$H$7/8)/'d_고정'!$B$6</f>
        <v/>
      </c>
      <c r="Z2147">
        <f>U2147/('d_고정'!$B$8*'6_기대효과'!$H$7/8)</f>
        <v/>
      </c>
    </row>
    <row r="2148">
      <c r="A2148">
        <f>RAND()</f>
        <v/>
      </c>
      <c r="B2148">
        <f>IF('d_시나리오'!$J$2='d_시나리오'!$H$2,'d_시나리오'!$I$2,IF(A2148&lt;('d_시나리오'!$I$2-'d_시나리오'!$H$2)/('d_시나리오'!$J$2-'d_시나리오'!$H$2),'d_시나리오'!$H$2+SQRT(A2148*('d_시나리오'!$J$2-'d_시나리오'!$H$2)*('d_시나리오'!$I$2-'d_시나리오'!$H$2)),'d_시나리오'!$J$2-SQRT((1-A2148)*('d_시나리오'!$J$2-'d_시나리오'!$H$2)*('d_시나리오'!$J$2-'d_시나리오'!$I$2))))</f>
        <v/>
      </c>
      <c r="C2148">
        <f>BETAINV(RAND(),2,6)</f>
        <v/>
      </c>
      <c r="D2148">
        <f>INDEX('d_분포'!$A$2:$A$28,RANDBETWEEN(1,27))</f>
        <v/>
      </c>
      <c r="E2148">
        <f>INDEX('d_분포'!$C$2:$C$5,RANDBETWEEN(1,4))*(0.9+0.2*RAND())</f>
        <v/>
      </c>
      <c r="F2148">
        <f>RAND()</f>
        <v/>
      </c>
      <c r="G2148">
        <f>IF('d_시나리오'!$J$3='d_시나리오'!$H$3,'d_시나리오'!$I$3,IF(F2148&lt;('d_시나리오'!$I$3-'d_시나리오'!$H$3)/('d_시나리오'!$J$3-'d_시나리오'!$H$3),'d_시나리오'!$H$3+SQRT(F2148*('d_시나리오'!$J$3-'d_시나리오'!$H$3)*('d_시나리오'!$I$3-'d_시나리오'!$H$3)),'d_시나리오'!$J$3-SQRT((1-F2148)*('d_시나리오'!$J$3-'d_시나리오'!$H$3)*('d_시나리오'!$J$3-'d_시나리오'!$I$3))))</f>
        <v/>
      </c>
      <c r="H2148">
        <f>RAND()</f>
        <v/>
      </c>
      <c r="I2148">
        <f>IF('d_시나리오'!$J$4='d_시나리오'!$H$4,'d_시나리오'!$I$4,IF(H2148&lt;('d_시나리오'!$I$4-'d_시나리오'!$H$4)/('d_시나리오'!$J$4-'d_시나리오'!$H$4),'d_시나리오'!$H$4+SQRT(H2148*('d_시나리오'!$J$4-'d_시나리오'!$H$4)*('d_시나리오'!$I$4-'d_시나리오'!$H$4)),'d_시나리오'!$J$4-SQRT((1-H2148)*('d_시나리오'!$J$4-'d_시나리오'!$H$4)*('d_시나리오'!$J$4-'d_시나리오'!$I$4))))</f>
        <v/>
      </c>
      <c r="J2148">
        <f>RAND()</f>
        <v/>
      </c>
      <c r="K2148">
        <f>IF('d_시나리오'!$J$5='d_시나리오'!$H$5,'d_시나리오'!$I$5,IF(J2148&lt;('d_시나리오'!$I$5-'d_시나리오'!$H$5)/('d_시나리오'!$J$5-'d_시나리오'!$H$5),'d_시나리오'!$H$5+SQRT(J2148*('d_시나리오'!$J$5-'d_시나리오'!$H$5)*('d_시나리오'!$I$5-'d_시나리오'!$H$5)),'d_시나리오'!$J$5-SQRT((1-J2148)*('d_시나리오'!$J$5-'d_시나리오'!$H$5)*('d_시나리오'!$J$5-'d_시나리오'!$I$5))))</f>
        <v/>
      </c>
      <c r="L2148">
        <f>RAND()</f>
        <v/>
      </c>
      <c r="M2148">
        <f>IF('d_시나리오'!$J$6='d_시나리오'!$H$6,'d_시나리오'!$I$6,IF(L2148&lt;('d_시나리오'!$I$6-'d_시나리오'!$H$6)/('d_시나리오'!$J$6-'d_시나리오'!$H$6),'d_시나리오'!$H$6+SQRT(L2148*('d_시나리오'!$J$6-'d_시나리오'!$H$6)*('d_시나리오'!$I$6-'d_시나리오'!$H$6)),'d_시나리오'!$J$6-SQRT((1-L2148)*('d_시나리오'!$J$6-'d_시나리오'!$H$6)*('d_시나리오'!$J$6-'d_시나리오'!$I$6))))</f>
        <v/>
      </c>
      <c r="N2148">
        <f>INDEX('d_분포'!$B$2:$B$57,RANDBETWEEN(1,56))</f>
        <v/>
      </c>
      <c r="O2148">
        <f>BETAINV(RAND(),5,5)</f>
        <v/>
      </c>
      <c r="P2148">
        <f>'d_고정'!$B$1*'6_기대효과'!$H$7*('d_시나리오'!$I$7/'d_고정'!$B$2)*B2148</f>
        <v/>
      </c>
      <c r="Q2148">
        <f>P2148*C2148</f>
        <v/>
      </c>
      <c r="R2148">
        <f>P2148*E2148</f>
        <v/>
      </c>
      <c r="S2148">
        <f>R2148*G2148</f>
        <v/>
      </c>
      <c r="T2148">
        <f>Q2148+S2148</f>
        <v/>
      </c>
      <c r="U2148">
        <f>(Q2148*D2148+S2148*I2148)*(1-O2148)</f>
        <v/>
      </c>
      <c r="V2148">
        <f>(R2148*K2148*N2148+'d_고정'!$B$3*('6_기대효과'!$H$7/8)*N2148*'d_고정'!$B$10*M2148*('6_기대효과'!$K$7/'d_고정'!$B$9))*(1-O2148)</f>
        <v/>
      </c>
      <c r="W2148">
        <f>(S2148*I2148+R2148*MAX(K2148-'d_고정'!$B$10*M2148*('6_기대효과'!$K$7/'d_고정'!$B$9),0)*N2148)*(1-O2148)</f>
        <v/>
      </c>
      <c r="X2148">
        <f>U2148+V2148</f>
        <v/>
      </c>
      <c r="Y2148">
        <f>U2148/('d_고정'!$B$5*'6_기대효과'!$H$7/8)/'d_고정'!$B$6</f>
        <v/>
      </c>
      <c r="Z2148">
        <f>U2148/('d_고정'!$B$8*'6_기대효과'!$H$7/8)</f>
        <v/>
      </c>
    </row>
    <row r="2149">
      <c r="A2149">
        <f>RAND()</f>
        <v/>
      </c>
      <c r="B2149">
        <f>IF('d_시나리오'!$J$2='d_시나리오'!$H$2,'d_시나리오'!$I$2,IF(A2149&lt;('d_시나리오'!$I$2-'d_시나리오'!$H$2)/('d_시나리오'!$J$2-'d_시나리오'!$H$2),'d_시나리오'!$H$2+SQRT(A2149*('d_시나리오'!$J$2-'d_시나리오'!$H$2)*('d_시나리오'!$I$2-'d_시나리오'!$H$2)),'d_시나리오'!$J$2-SQRT((1-A2149)*('d_시나리오'!$J$2-'d_시나리오'!$H$2)*('d_시나리오'!$J$2-'d_시나리오'!$I$2))))</f>
        <v/>
      </c>
      <c r="C2149">
        <f>BETAINV(RAND(),2,6)</f>
        <v/>
      </c>
      <c r="D2149">
        <f>INDEX('d_분포'!$A$2:$A$28,RANDBETWEEN(1,27))</f>
        <v/>
      </c>
      <c r="E2149">
        <f>INDEX('d_분포'!$C$2:$C$5,RANDBETWEEN(1,4))*(0.9+0.2*RAND())</f>
        <v/>
      </c>
      <c r="F2149">
        <f>RAND()</f>
        <v/>
      </c>
      <c r="G2149">
        <f>IF('d_시나리오'!$J$3='d_시나리오'!$H$3,'d_시나리오'!$I$3,IF(F2149&lt;('d_시나리오'!$I$3-'d_시나리오'!$H$3)/('d_시나리오'!$J$3-'d_시나리오'!$H$3),'d_시나리오'!$H$3+SQRT(F2149*('d_시나리오'!$J$3-'d_시나리오'!$H$3)*('d_시나리오'!$I$3-'d_시나리오'!$H$3)),'d_시나리오'!$J$3-SQRT((1-F2149)*('d_시나리오'!$J$3-'d_시나리오'!$H$3)*('d_시나리오'!$J$3-'d_시나리오'!$I$3))))</f>
        <v/>
      </c>
      <c r="H2149">
        <f>RAND()</f>
        <v/>
      </c>
      <c r="I2149">
        <f>IF('d_시나리오'!$J$4='d_시나리오'!$H$4,'d_시나리오'!$I$4,IF(H2149&lt;('d_시나리오'!$I$4-'d_시나리오'!$H$4)/('d_시나리오'!$J$4-'d_시나리오'!$H$4),'d_시나리오'!$H$4+SQRT(H2149*('d_시나리오'!$J$4-'d_시나리오'!$H$4)*('d_시나리오'!$I$4-'d_시나리오'!$H$4)),'d_시나리오'!$J$4-SQRT((1-H2149)*('d_시나리오'!$J$4-'d_시나리오'!$H$4)*('d_시나리오'!$J$4-'d_시나리오'!$I$4))))</f>
        <v/>
      </c>
      <c r="J2149">
        <f>RAND()</f>
        <v/>
      </c>
      <c r="K2149">
        <f>IF('d_시나리오'!$J$5='d_시나리오'!$H$5,'d_시나리오'!$I$5,IF(J2149&lt;('d_시나리오'!$I$5-'d_시나리오'!$H$5)/('d_시나리오'!$J$5-'d_시나리오'!$H$5),'d_시나리오'!$H$5+SQRT(J2149*('d_시나리오'!$J$5-'d_시나리오'!$H$5)*('d_시나리오'!$I$5-'d_시나리오'!$H$5)),'d_시나리오'!$J$5-SQRT((1-J2149)*('d_시나리오'!$J$5-'d_시나리오'!$H$5)*('d_시나리오'!$J$5-'d_시나리오'!$I$5))))</f>
        <v/>
      </c>
      <c r="L2149">
        <f>RAND()</f>
        <v/>
      </c>
      <c r="M2149">
        <f>IF('d_시나리오'!$J$6='d_시나리오'!$H$6,'d_시나리오'!$I$6,IF(L2149&lt;('d_시나리오'!$I$6-'d_시나리오'!$H$6)/('d_시나리오'!$J$6-'d_시나리오'!$H$6),'d_시나리오'!$H$6+SQRT(L2149*('d_시나리오'!$J$6-'d_시나리오'!$H$6)*('d_시나리오'!$I$6-'d_시나리오'!$H$6)),'d_시나리오'!$J$6-SQRT((1-L2149)*('d_시나리오'!$J$6-'d_시나리오'!$H$6)*('d_시나리오'!$J$6-'d_시나리오'!$I$6))))</f>
        <v/>
      </c>
      <c r="N2149">
        <f>INDEX('d_분포'!$B$2:$B$57,RANDBETWEEN(1,56))</f>
        <v/>
      </c>
      <c r="O2149">
        <f>BETAINV(RAND(),5,5)</f>
        <v/>
      </c>
      <c r="P2149">
        <f>'d_고정'!$B$1*'6_기대효과'!$H$7*('d_시나리오'!$I$7/'d_고정'!$B$2)*B2149</f>
        <v/>
      </c>
      <c r="Q2149">
        <f>P2149*C2149</f>
        <v/>
      </c>
      <c r="R2149">
        <f>P2149*E2149</f>
        <v/>
      </c>
      <c r="S2149">
        <f>R2149*G2149</f>
        <v/>
      </c>
      <c r="T2149">
        <f>Q2149+S2149</f>
        <v/>
      </c>
      <c r="U2149">
        <f>(Q2149*D2149+S2149*I2149)*(1-O2149)</f>
        <v/>
      </c>
      <c r="V2149">
        <f>(R2149*K2149*N2149+'d_고정'!$B$3*('6_기대효과'!$H$7/8)*N2149*'d_고정'!$B$10*M2149*('6_기대효과'!$K$7/'d_고정'!$B$9))*(1-O2149)</f>
        <v/>
      </c>
      <c r="W2149">
        <f>(S2149*I2149+R2149*MAX(K2149-'d_고정'!$B$10*M2149*('6_기대효과'!$K$7/'d_고정'!$B$9),0)*N2149)*(1-O2149)</f>
        <v/>
      </c>
      <c r="X2149">
        <f>U2149+V2149</f>
        <v/>
      </c>
      <c r="Y2149">
        <f>U2149/('d_고정'!$B$5*'6_기대효과'!$H$7/8)/'d_고정'!$B$6</f>
        <v/>
      </c>
      <c r="Z2149">
        <f>U2149/('d_고정'!$B$8*'6_기대효과'!$H$7/8)</f>
        <v/>
      </c>
    </row>
    <row r="2150">
      <c r="A2150">
        <f>RAND()</f>
        <v/>
      </c>
      <c r="B2150">
        <f>IF('d_시나리오'!$J$2='d_시나리오'!$H$2,'d_시나리오'!$I$2,IF(A2150&lt;('d_시나리오'!$I$2-'d_시나리오'!$H$2)/('d_시나리오'!$J$2-'d_시나리오'!$H$2),'d_시나리오'!$H$2+SQRT(A2150*('d_시나리오'!$J$2-'d_시나리오'!$H$2)*('d_시나리오'!$I$2-'d_시나리오'!$H$2)),'d_시나리오'!$J$2-SQRT((1-A2150)*('d_시나리오'!$J$2-'d_시나리오'!$H$2)*('d_시나리오'!$J$2-'d_시나리오'!$I$2))))</f>
        <v/>
      </c>
      <c r="C2150">
        <f>BETAINV(RAND(),2,6)</f>
        <v/>
      </c>
      <c r="D2150">
        <f>INDEX('d_분포'!$A$2:$A$28,RANDBETWEEN(1,27))</f>
        <v/>
      </c>
      <c r="E2150">
        <f>INDEX('d_분포'!$C$2:$C$5,RANDBETWEEN(1,4))*(0.9+0.2*RAND())</f>
        <v/>
      </c>
      <c r="F2150">
        <f>RAND()</f>
        <v/>
      </c>
      <c r="G2150">
        <f>IF('d_시나리오'!$J$3='d_시나리오'!$H$3,'d_시나리오'!$I$3,IF(F2150&lt;('d_시나리오'!$I$3-'d_시나리오'!$H$3)/('d_시나리오'!$J$3-'d_시나리오'!$H$3),'d_시나리오'!$H$3+SQRT(F2150*('d_시나리오'!$J$3-'d_시나리오'!$H$3)*('d_시나리오'!$I$3-'d_시나리오'!$H$3)),'d_시나리오'!$J$3-SQRT((1-F2150)*('d_시나리오'!$J$3-'d_시나리오'!$H$3)*('d_시나리오'!$J$3-'d_시나리오'!$I$3))))</f>
        <v/>
      </c>
      <c r="H2150">
        <f>RAND()</f>
        <v/>
      </c>
      <c r="I2150">
        <f>IF('d_시나리오'!$J$4='d_시나리오'!$H$4,'d_시나리오'!$I$4,IF(H2150&lt;('d_시나리오'!$I$4-'d_시나리오'!$H$4)/('d_시나리오'!$J$4-'d_시나리오'!$H$4),'d_시나리오'!$H$4+SQRT(H2150*('d_시나리오'!$J$4-'d_시나리오'!$H$4)*('d_시나리오'!$I$4-'d_시나리오'!$H$4)),'d_시나리오'!$J$4-SQRT((1-H2150)*('d_시나리오'!$J$4-'d_시나리오'!$H$4)*('d_시나리오'!$J$4-'d_시나리오'!$I$4))))</f>
        <v/>
      </c>
      <c r="J2150">
        <f>RAND()</f>
        <v/>
      </c>
      <c r="K2150">
        <f>IF('d_시나리오'!$J$5='d_시나리오'!$H$5,'d_시나리오'!$I$5,IF(J2150&lt;('d_시나리오'!$I$5-'d_시나리오'!$H$5)/('d_시나리오'!$J$5-'d_시나리오'!$H$5),'d_시나리오'!$H$5+SQRT(J2150*('d_시나리오'!$J$5-'d_시나리오'!$H$5)*('d_시나리오'!$I$5-'d_시나리오'!$H$5)),'d_시나리오'!$J$5-SQRT((1-J2150)*('d_시나리오'!$J$5-'d_시나리오'!$H$5)*('d_시나리오'!$J$5-'d_시나리오'!$I$5))))</f>
        <v/>
      </c>
      <c r="L2150">
        <f>RAND()</f>
        <v/>
      </c>
      <c r="M2150">
        <f>IF('d_시나리오'!$J$6='d_시나리오'!$H$6,'d_시나리오'!$I$6,IF(L2150&lt;('d_시나리오'!$I$6-'d_시나리오'!$H$6)/('d_시나리오'!$J$6-'d_시나리오'!$H$6),'d_시나리오'!$H$6+SQRT(L2150*('d_시나리오'!$J$6-'d_시나리오'!$H$6)*('d_시나리오'!$I$6-'d_시나리오'!$H$6)),'d_시나리오'!$J$6-SQRT((1-L2150)*('d_시나리오'!$J$6-'d_시나리오'!$H$6)*('d_시나리오'!$J$6-'d_시나리오'!$I$6))))</f>
        <v/>
      </c>
      <c r="N2150">
        <f>INDEX('d_분포'!$B$2:$B$57,RANDBETWEEN(1,56))</f>
        <v/>
      </c>
      <c r="O2150">
        <f>BETAINV(RAND(),5,5)</f>
        <v/>
      </c>
      <c r="P2150">
        <f>'d_고정'!$B$1*'6_기대효과'!$H$7*('d_시나리오'!$I$7/'d_고정'!$B$2)*B2150</f>
        <v/>
      </c>
      <c r="Q2150">
        <f>P2150*C2150</f>
        <v/>
      </c>
      <c r="R2150">
        <f>P2150*E2150</f>
        <v/>
      </c>
      <c r="S2150">
        <f>R2150*G2150</f>
        <v/>
      </c>
      <c r="T2150">
        <f>Q2150+S2150</f>
        <v/>
      </c>
      <c r="U2150">
        <f>(Q2150*D2150+S2150*I2150)*(1-O2150)</f>
        <v/>
      </c>
      <c r="V2150">
        <f>(R2150*K2150*N2150+'d_고정'!$B$3*('6_기대효과'!$H$7/8)*N2150*'d_고정'!$B$10*M2150*('6_기대효과'!$K$7/'d_고정'!$B$9))*(1-O2150)</f>
        <v/>
      </c>
      <c r="W2150">
        <f>(S2150*I2150+R2150*MAX(K2150-'d_고정'!$B$10*M2150*('6_기대효과'!$K$7/'d_고정'!$B$9),0)*N2150)*(1-O2150)</f>
        <v/>
      </c>
      <c r="X2150">
        <f>U2150+V2150</f>
        <v/>
      </c>
      <c r="Y2150">
        <f>U2150/('d_고정'!$B$5*'6_기대효과'!$H$7/8)/'d_고정'!$B$6</f>
        <v/>
      </c>
      <c r="Z2150">
        <f>U2150/('d_고정'!$B$8*'6_기대효과'!$H$7/8)</f>
        <v/>
      </c>
    </row>
    <row r="2151">
      <c r="A2151">
        <f>RAND()</f>
        <v/>
      </c>
      <c r="B2151">
        <f>IF('d_시나리오'!$J$2='d_시나리오'!$H$2,'d_시나리오'!$I$2,IF(A2151&lt;('d_시나리오'!$I$2-'d_시나리오'!$H$2)/('d_시나리오'!$J$2-'d_시나리오'!$H$2),'d_시나리오'!$H$2+SQRT(A2151*('d_시나리오'!$J$2-'d_시나리오'!$H$2)*('d_시나리오'!$I$2-'d_시나리오'!$H$2)),'d_시나리오'!$J$2-SQRT((1-A2151)*('d_시나리오'!$J$2-'d_시나리오'!$H$2)*('d_시나리오'!$J$2-'d_시나리오'!$I$2))))</f>
        <v/>
      </c>
      <c r="C2151">
        <f>BETAINV(RAND(),2,6)</f>
        <v/>
      </c>
      <c r="D2151">
        <f>INDEX('d_분포'!$A$2:$A$28,RANDBETWEEN(1,27))</f>
        <v/>
      </c>
      <c r="E2151">
        <f>INDEX('d_분포'!$C$2:$C$5,RANDBETWEEN(1,4))*(0.9+0.2*RAND())</f>
        <v/>
      </c>
      <c r="F2151">
        <f>RAND()</f>
        <v/>
      </c>
      <c r="G2151">
        <f>IF('d_시나리오'!$J$3='d_시나리오'!$H$3,'d_시나리오'!$I$3,IF(F2151&lt;('d_시나리오'!$I$3-'d_시나리오'!$H$3)/('d_시나리오'!$J$3-'d_시나리오'!$H$3),'d_시나리오'!$H$3+SQRT(F2151*('d_시나리오'!$J$3-'d_시나리오'!$H$3)*('d_시나리오'!$I$3-'d_시나리오'!$H$3)),'d_시나리오'!$J$3-SQRT((1-F2151)*('d_시나리오'!$J$3-'d_시나리오'!$H$3)*('d_시나리오'!$J$3-'d_시나리오'!$I$3))))</f>
        <v/>
      </c>
      <c r="H2151">
        <f>RAND()</f>
        <v/>
      </c>
      <c r="I2151">
        <f>IF('d_시나리오'!$J$4='d_시나리오'!$H$4,'d_시나리오'!$I$4,IF(H2151&lt;('d_시나리오'!$I$4-'d_시나리오'!$H$4)/('d_시나리오'!$J$4-'d_시나리오'!$H$4),'d_시나리오'!$H$4+SQRT(H2151*('d_시나리오'!$J$4-'d_시나리오'!$H$4)*('d_시나리오'!$I$4-'d_시나리오'!$H$4)),'d_시나리오'!$J$4-SQRT((1-H2151)*('d_시나리오'!$J$4-'d_시나리오'!$H$4)*('d_시나리오'!$J$4-'d_시나리오'!$I$4))))</f>
        <v/>
      </c>
      <c r="J2151">
        <f>RAND()</f>
        <v/>
      </c>
      <c r="K2151">
        <f>IF('d_시나리오'!$J$5='d_시나리오'!$H$5,'d_시나리오'!$I$5,IF(J2151&lt;('d_시나리오'!$I$5-'d_시나리오'!$H$5)/('d_시나리오'!$J$5-'d_시나리오'!$H$5),'d_시나리오'!$H$5+SQRT(J2151*('d_시나리오'!$J$5-'d_시나리오'!$H$5)*('d_시나리오'!$I$5-'d_시나리오'!$H$5)),'d_시나리오'!$J$5-SQRT((1-J2151)*('d_시나리오'!$J$5-'d_시나리오'!$H$5)*('d_시나리오'!$J$5-'d_시나리오'!$I$5))))</f>
        <v/>
      </c>
      <c r="L2151">
        <f>RAND()</f>
        <v/>
      </c>
      <c r="M2151">
        <f>IF('d_시나리오'!$J$6='d_시나리오'!$H$6,'d_시나리오'!$I$6,IF(L2151&lt;('d_시나리오'!$I$6-'d_시나리오'!$H$6)/('d_시나리오'!$J$6-'d_시나리오'!$H$6),'d_시나리오'!$H$6+SQRT(L2151*('d_시나리오'!$J$6-'d_시나리오'!$H$6)*('d_시나리오'!$I$6-'d_시나리오'!$H$6)),'d_시나리오'!$J$6-SQRT((1-L2151)*('d_시나리오'!$J$6-'d_시나리오'!$H$6)*('d_시나리오'!$J$6-'d_시나리오'!$I$6))))</f>
        <v/>
      </c>
      <c r="N2151">
        <f>INDEX('d_분포'!$B$2:$B$57,RANDBETWEEN(1,56))</f>
        <v/>
      </c>
      <c r="O2151">
        <f>BETAINV(RAND(),5,5)</f>
        <v/>
      </c>
      <c r="P2151">
        <f>'d_고정'!$B$1*'6_기대효과'!$H$7*('d_시나리오'!$I$7/'d_고정'!$B$2)*B2151</f>
        <v/>
      </c>
      <c r="Q2151">
        <f>P2151*C2151</f>
        <v/>
      </c>
      <c r="R2151">
        <f>P2151*E2151</f>
        <v/>
      </c>
      <c r="S2151">
        <f>R2151*G2151</f>
        <v/>
      </c>
      <c r="T2151">
        <f>Q2151+S2151</f>
        <v/>
      </c>
      <c r="U2151">
        <f>(Q2151*D2151+S2151*I2151)*(1-O2151)</f>
        <v/>
      </c>
      <c r="V2151">
        <f>(R2151*K2151*N2151+'d_고정'!$B$3*('6_기대효과'!$H$7/8)*N2151*'d_고정'!$B$10*M2151*('6_기대효과'!$K$7/'d_고정'!$B$9))*(1-O2151)</f>
        <v/>
      </c>
      <c r="W2151">
        <f>(S2151*I2151+R2151*MAX(K2151-'d_고정'!$B$10*M2151*('6_기대효과'!$K$7/'d_고정'!$B$9),0)*N2151)*(1-O2151)</f>
        <v/>
      </c>
      <c r="X2151">
        <f>U2151+V2151</f>
        <v/>
      </c>
      <c r="Y2151">
        <f>U2151/('d_고정'!$B$5*'6_기대효과'!$H$7/8)/'d_고정'!$B$6</f>
        <v/>
      </c>
      <c r="Z2151">
        <f>U2151/('d_고정'!$B$8*'6_기대효과'!$H$7/8)</f>
        <v/>
      </c>
    </row>
    <row r="2152">
      <c r="A2152">
        <f>RAND()</f>
        <v/>
      </c>
      <c r="B2152">
        <f>IF('d_시나리오'!$J$2='d_시나리오'!$H$2,'d_시나리오'!$I$2,IF(A2152&lt;('d_시나리오'!$I$2-'d_시나리오'!$H$2)/('d_시나리오'!$J$2-'d_시나리오'!$H$2),'d_시나리오'!$H$2+SQRT(A2152*('d_시나리오'!$J$2-'d_시나리오'!$H$2)*('d_시나리오'!$I$2-'d_시나리오'!$H$2)),'d_시나리오'!$J$2-SQRT((1-A2152)*('d_시나리오'!$J$2-'d_시나리오'!$H$2)*('d_시나리오'!$J$2-'d_시나리오'!$I$2))))</f>
        <v/>
      </c>
      <c r="C2152">
        <f>BETAINV(RAND(),2,6)</f>
        <v/>
      </c>
      <c r="D2152">
        <f>INDEX('d_분포'!$A$2:$A$28,RANDBETWEEN(1,27))</f>
        <v/>
      </c>
      <c r="E2152">
        <f>INDEX('d_분포'!$C$2:$C$5,RANDBETWEEN(1,4))*(0.9+0.2*RAND())</f>
        <v/>
      </c>
      <c r="F2152">
        <f>RAND()</f>
        <v/>
      </c>
      <c r="G2152">
        <f>IF('d_시나리오'!$J$3='d_시나리오'!$H$3,'d_시나리오'!$I$3,IF(F2152&lt;('d_시나리오'!$I$3-'d_시나리오'!$H$3)/('d_시나리오'!$J$3-'d_시나리오'!$H$3),'d_시나리오'!$H$3+SQRT(F2152*('d_시나리오'!$J$3-'d_시나리오'!$H$3)*('d_시나리오'!$I$3-'d_시나리오'!$H$3)),'d_시나리오'!$J$3-SQRT((1-F2152)*('d_시나리오'!$J$3-'d_시나리오'!$H$3)*('d_시나리오'!$J$3-'d_시나리오'!$I$3))))</f>
        <v/>
      </c>
      <c r="H2152">
        <f>RAND()</f>
        <v/>
      </c>
      <c r="I2152">
        <f>IF('d_시나리오'!$J$4='d_시나리오'!$H$4,'d_시나리오'!$I$4,IF(H2152&lt;('d_시나리오'!$I$4-'d_시나리오'!$H$4)/('d_시나리오'!$J$4-'d_시나리오'!$H$4),'d_시나리오'!$H$4+SQRT(H2152*('d_시나리오'!$J$4-'d_시나리오'!$H$4)*('d_시나리오'!$I$4-'d_시나리오'!$H$4)),'d_시나리오'!$J$4-SQRT((1-H2152)*('d_시나리오'!$J$4-'d_시나리오'!$H$4)*('d_시나리오'!$J$4-'d_시나리오'!$I$4))))</f>
        <v/>
      </c>
      <c r="J2152">
        <f>RAND()</f>
        <v/>
      </c>
      <c r="K2152">
        <f>IF('d_시나리오'!$J$5='d_시나리오'!$H$5,'d_시나리오'!$I$5,IF(J2152&lt;('d_시나리오'!$I$5-'d_시나리오'!$H$5)/('d_시나리오'!$J$5-'d_시나리오'!$H$5),'d_시나리오'!$H$5+SQRT(J2152*('d_시나리오'!$J$5-'d_시나리오'!$H$5)*('d_시나리오'!$I$5-'d_시나리오'!$H$5)),'d_시나리오'!$J$5-SQRT((1-J2152)*('d_시나리오'!$J$5-'d_시나리오'!$H$5)*('d_시나리오'!$J$5-'d_시나리오'!$I$5))))</f>
        <v/>
      </c>
      <c r="L2152">
        <f>RAND()</f>
        <v/>
      </c>
      <c r="M2152">
        <f>IF('d_시나리오'!$J$6='d_시나리오'!$H$6,'d_시나리오'!$I$6,IF(L2152&lt;('d_시나리오'!$I$6-'d_시나리오'!$H$6)/('d_시나리오'!$J$6-'d_시나리오'!$H$6),'d_시나리오'!$H$6+SQRT(L2152*('d_시나리오'!$J$6-'d_시나리오'!$H$6)*('d_시나리오'!$I$6-'d_시나리오'!$H$6)),'d_시나리오'!$J$6-SQRT((1-L2152)*('d_시나리오'!$J$6-'d_시나리오'!$H$6)*('d_시나리오'!$J$6-'d_시나리오'!$I$6))))</f>
        <v/>
      </c>
      <c r="N2152">
        <f>INDEX('d_분포'!$B$2:$B$57,RANDBETWEEN(1,56))</f>
        <v/>
      </c>
      <c r="O2152">
        <f>BETAINV(RAND(),5,5)</f>
        <v/>
      </c>
      <c r="P2152">
        <f>'d_고정'!$B$1*'6_기대효과'!$H$7*('d_시나리오'!$I$7/'d_고정'!$B$2)*B2152</f>
        <v/>
      </c>
      <c r="Q2152">
        <f>P2152*C2152</f>
        <v/>
      </c>
      <c r="R2152">
        <f>P2152*E2152</f>
        <v/>
      </c>
      <c r="S2152">
        <f>R2152*G2152</f>
        <v/>
      </c>
      <c r="T2152">
        <f>Q2152+S2152</f>
        <v/>
      </c>
      <c r="U2152">
        <f>(Q2152*D2152+S2152*I2152)*(1-O2152)</f>
        <v/>
      </c>
      <c r="V2152">
        <f>(R2152*K2152*N2152+'d_고정'!$B$3*('6_기대효과'!$H$7/8)*N2152*'d_고정'!$B$10*M2152*('6_기대효과'!$K$7/'d_고정'!$B$9))*(1-O2152)</f>
        <v/>
      </c>
      <c r="W2152">
        <f>(S2152*I2152+R2152*MAX(K2152-'d_고정'!$B$10*M2152*('6_기대효과'!$K$7/'d_고정'!$B$9),0)*N2152)*(1-O2152)</f>
        <v/>
      </c>
      <c r="X2152">
        <f>U2152+V2152</f>
        <v/>
      </c>
      <c r="Y2152">
        <f>U2152/('d_고정'!$B$5*'6_기대효과'!$H$7/8)/'d_고정'!$B$6</f>
        <v/>
      </c>
      <c r="Z2152">
        <f>U2152/('d_고정'!$B$8*'6_기대효과'!$H$7/8)</f>
        <v/>
      </c>
    </row>
    <row r="2153">
      <c r="A2153">
        <f>RAND()</f>
        <v/>
      </c>
      <c r="B2153">
        <f>IF('d_시나리오'!$J$2='d_시나리오'!$H$2,'d_시나리오'!$I$2,IF(A2153&lt;('d_시나리오'!$I$2-'d_시나리오'!$H$2)/('d_시나리오'!$J$2-'d_시나리오'!$H$2),'d_시나리오'!$H$2+SQRT(A2153*('d_시나리오'!$J$2-'d_시나리오'!$H$2)*('d_시나리오'!$I$2-'d_시나리오'!$H$2)),'d_시나리오'!$J$2-SQRT((1-A2153)*('d_시나리오'!$J$2-'d_시나리오'!$H$2)*('d_시나리오'!$J$2-'d_시나리오'!$I$2))))</f>
        <v/>
      </c>
      <c r="C2153">
        <f>BETAINV(RAND(),2,6)</f>
        <v/>
      </c>
      <c r="D2153">
        <f>INDEX('d_분포'!$A$2:$A$28,RANDBETWEEN(1,27))</f>
        <v/>
      </c>
      <c r="E2153">
        <f>INDEX('d_분포'!$C$2:$C$5,RANDBETWEEN(1,4))*(0.9+0.2*RAND())</f>
        <v/>
      </c>
      <c r="F2153">
        <f>RAND()</f>
        <v/>
      </c>
      <c r="G2153">
        <f>IF('d_시나리오'!$J$3='d_시나리오'!$H$3,'d_시나리오'!$I$3,IF(F2153&lt;('d_시나리오'!$I$3-'d_시나리오'!$H$3)/('d_시나리오'!$J$3-'d_시나리오'!$H$3),'d_시나리오'!$H$3+SQRT(F2153*('d_시나리오'!$J$3-'d_시나리오'!$H$3)*('d_시나리오'!$I$3-'d_시나리오'!$H$3)),'d_시나리오'!$J$3-SQRT((1-F2153)*('d_시나리오'!$J$3-'d_시나리오'!$H$3)*('d_시나리오'!$J$3-'d_시나리오'!$I$3))))</f>
        <v/>
      </c>
      <c r="H2153">
        <f>RAND()</f>
        <v/>
      </c>
      <c r="I2153">
        <f>IF('d_시나리오'!$J$4='d_시나리오'!$H$4,'d_시나리오'!$I$4,IF(H2153&lt;('d_시나리오'!$I$4-'d_시나리오'!$H$4)/('d_시나리오'!$J$4-'d_시나리오'!$H$4),'d_시나리오'!$H$4+SQRT(H2153*('d_시나리오'!$J$4-'d_시나리오'!$H$4)*('d_시나리오'!$I$4-'d_시나리오'!$H$4)),'d_시나리오'!$J$4-SQRT((1-H2153)*('d_시나리오'!$J$4-'d_시나리오'!$H$4)*('d_시나리오'!$J$4-'d_시나리오'!$I$4))))</f>
        <v/>
      </c>
      <c r="J2153">
        <f>RAND()</f>
        <v/>
      </c>
      <c r="K2153">
        <f>IF('d_시나리오'!$J$5='d_시나리오'!$H$5,'d_시나리오'!$I$5,IF(J2153&lt;('d_시나리오'!$I$5-'d_시나리오'!$H$5)/('d_시나리오'!$J$5-'d_시나리오'!$H$5),'d_시나리오'!$H$5+SQRT(J2153*('d_시나리오'!$J$5-'d_시나리오'!$H$5)*('d_시나리오'!$I$5-'d_시나리오'!$H$5)),'d_시나리오'!$J$5-SQRT((1-J2153)*('d_시나리오'!$J$5-'d_시나리오'!$H$5)*('d_시나리오'!$J$5-'d_시나리오'!$I$5))))</f>
        <v/>
      </c>
      <c r="L2153">
        <f>RAND()</f>
        <v/>
      </c>
      <c r="M2153">
        <f>IF('d_시나리오'!$J$6='d_시나리오'!$H$6,'d_시나리오'!$I$6,IF(L2153&lt;('d_시나리오'!$I$6-'d_시나리오'!$H$6)/('d_시나리오'!$J$6-'d_시나리오'!$H$6),'d_시나리오'!$H$6+SQRT(L2153*('d_시나리오'!$J$6-'d_시나리오'!$H$6)*('d_시나리오'!$I$6-'d_시나리오'!$H$6)),'d_시나리오'!$J$6-SQRT((1-L2153)*('d_시나리오'!$J$6-'d_시나리오'!$H$6)*('d_시나리오'!$J$6-'d_시나리오'!$I$6))))</f>
        <v/>
      </c>
      <c r="N2153">
        <f>INDEX('d_분포'!$B$2:$B$57,RANDBETWEEN(1,56))</f>
        <v/>
      </c>
      <c r="O2153">
        <f>BETAINV(RAND(),5,5)</f>
        <v/>
      </c>
      <c r="P2153">
        <f>'d_고정'!$B$1*'6_기대효과'!$H$7*('d_시나리오'!$I$7/'d_고정'!$B$2)*B2153</f>
        <v/>
      </c>
      <c r="Q2153">
        <f>P2153*C2153</f>
        <v/>
      </c>
      <c r="R2153">
        <f>P2153*E2153</f>
        <v/>
      </c>
      <c r="S2153">
        <f>R2153*G2153</f>
        <v/>
      </c>
      <c r="T2153">
        <f>Q2153+S2153</f>
        <v/>
      </c>
      <c r="U2153">
        <f>(Q2153*D2153+S2153*I2153)*(1-O2153)</f>
        <v/>
      </c>
      <c r="V2153">
        <f>(R2153*K2153*N2153+'d_고정'!$B$3*('6_기대효과'!$H$7/8)*N2153*'d_고정'!$B$10*M2153*('6_기대효과'!$K$7/'d_고정'!$B$9))*(1-O2153)</f>
        <v/>
      </c>
      <c r="W2153">
        <f>(S2153*I2153+R2153*MAX(K2153-'d_고정'!$B$10*M2153*('6_기대효과'!$K$7/'d_고정'!$B$9),0)*N2153)*(1-O2153)</f>
        <v/>
      </c>
      <c r="X2153">
        <f>U2153+V2153</f>
        <v/>
      </c>
      <c r="Y2153">
        <f>U2153/('d_고정'!$B$5*'6_기대효과'!$H$7/8)/'d_고정'!$B$6</f>
        <v/>
      </c>
      <c r="Z2153">
        <f>U2153/('d_고정'!$B$8*'6_기대효과'!$H$7/8)</f>
        <v/>
      </c>
    </row>
    <row r="2154">
      <c r="A2154">
        <f>RAND()</f>
        <v/>
      </c>
      <c r="B2154">
        <f>IF('d_시나리오'!$J$2='d_시나리오'!$H$2,'d_시나리오'!$I$2,IF(A2154&lt;('d_시나리오'!$I$2-'d_시나리오'!$H$2)/('d_시나리오'!$J$2-'d_시나리오'!$H$2),'d_시나리오'!$H$2+SQRT(A2154*('d_시나리오'!$J$2-'d_시나리오'!$H$2)*('d_시나리오'!$I$2-'d_시나리오'!$H$2)),'d_시나리오'!$J$2-SQRT((1-A2154)*('d_시나리오'!$J$2-'d_시나리오'!$H$2)*('d_시나리오'!$J$2-'d_시나리오'!$I$2))))</f>
        <v/>
      </c>
      <c r="C2154">
        <f>BETAINV(RAND(),2,6)</f>
        <v/>
      </c>
      <c r="D2154">
        <f>INDEX('d_분포'!$A$2:$A$28,RANDBETWEEN(1,27))</f>
        <v/>
      </c>
      <c r="E2154">
        <f>INDEX('d_분포'!$C$2:$C$5,RANDBETWEEN(1,4))*(0.9+0.2*RAND())</f>
        <v/>
      </c>
      <c r="F2154">
        <f>RAND()</f>
        <v/>
      </c>
      <c r="G2154">
        <f>IF('d_시나리오'!$J$3='d_시나리오'!$H$3,'d_시나리오'!$I$3,IF(F2154&lt;('d_시나리오'!$I$3-'d_시나리오'!$H$3)/('d_시나리오'!$J$3-'d_시나리오'!$H$3),'d_시나리오'!$H$3+SQRT(F2154*('d_시나리오'!$J$3-'d_시나리오'!$H$3)*('d_시나리오'!$I$3-'d_시나리오'!$H$3)),'d_시나리오'!$J$3-SQRT((1-F2154)*('d_시나리오'!$J$3-'d_시나리오'!$H$3)*('d_시나리오'!$J$3-'d_시나리오'!$I$3))))</f>
        <v/>
      </c>
      <c r="H2154">
        <f>RAND()</f>
        <v/>
      </c>
      <c r="I2154">
        <f>IF('d_시나리오'!$J$4='d_시나리오'!$H$4,'d_시나리오'!$I$4,IF(H2154&lt;('d_시나리오'!$I$4-'d_시나리오'!$H$4)/('d_시나리오'!$J$4-'d_시나리오'!$H$4),'d_시나리오'!$H$4+SQRT(H2154*('d_시나리오'!$J$4-'d_시나리오'!$H$4)*('d_시나리오'!$I$4-'d_시나리오'!$H$4)),'d_시나리오'!$J$4-SQRT((1-H2154)*('d_시나리오'!$J$4-'d_시나리오'!$H$4)*('d_시나리오'!$J$4-'d_시나리오'!$I$4))))</f>
        <v/>
      </c>
      <c r="J2154">
        <f>RAND()</f>
        <v/>
      </c>
      <c r="K2154">
        <f>IF('d_시나리오'!$J$5='d_시나리오'!$H$5,'d_시나리오'!$I$5,IF(J2154&lt;('d_시나리오'!$I$5-'d_시나리오'!$H$5)/('d_시나리오'!$J$5-'d_시나리오'!$H$5),'d_시나리오'!$H$5+SQRT(J2154*('d_시나리오'!$J$5-'d_시나리오'!$H$5)*('d_시나리오'!$I$5-'d_시나리오'!$H$5)),'d_시나리오'!$J$5-SQRT((1-J2154)*('d_시나리오'!$J$5-'d_시나리오'!$H$5)*('d_시나리오'!$J$5-'d_시나리오'!$I$5))))</f>
        <v/>
      </c>
      <c r="L2154">
        <f>RAND()</f>
        <v/>
      </c>
      <c r="M2154">
        <f>IF('d_시나리오'!$J$6='d_시나리오'!$H$6,'d_시나리오'!$I$6,IF(L2154&lt;('d_시나리오'!$I$6-'d_시나리오'!$H$6)/('d_시나리오'!$J$6-'d_시나리오'!$H$6),'d_시나리오'!$H$6+SQRT(L2154*('d_시나리오'!$J$6-'d_시나리오'!$H$6)*('d_시나리오'!$I$6-'d_시나리오'!$H$6)),'d_시나리오'!$J$6-SQRT((1-L2154)*('d_시나리오'!$J$6-'d_시나리오'!$H$6)*('d_시나리오'!$J$6-'d_시나리오'!$I$6))))</f>
        <v/>
      </c>
      <c r="N2154">
        <f>INDEX('d_분포'!$B$2:$B$57,RANDBETWEEN(1,56))</f>
        <v/>
      </c>
      <c r="O2154">
        <f>BETAINV(RAND(),5,5)</f>
        <v/>
      </c>
      <c r="P2154">
        <f>'d_고정'!$B$1*'6_기대효과'!$H$7*('d_시나리오'!$I$7/'d_고정'!$B$2)*B2154</f>
        <v/>
      </c>
      <c r="Q2154">
        <f>P2154*C2154</f>
        <v/>
      </c>
      <c r="R2154">
        <f>P2154*E2154</f>
        <v/>
      </c>
      <c r="S2154">
        <f>R2154*G2154</f>
        <v/>
      </c>
      <c r="T2154">
        <f>Q2154+S2154</f>
        <v/>
      </c>
      <c r="U2154">
        <f>(Q2154*D2154+S2154*I2154)*(1-O2154)</f>
        <v/>
      </c>
      <c r="V2154">
        <f>(R2154*K2154*N2154+'d_고정'!$B$3*('6_기대효과'!$H$7/8)*N2154*'d_고정'!$B$10*M2154*('6_기대효과'!$K$7/'d_고정'!$B$9))*(1-O2154)</f>
        <v/>
      </c>
      <c r="W2154">
        <f>(S2154*I2154+R2154*MAX(K2154-'d_고정'!$B$10*M2154*('6_기대효과'!$K$7/'d_고정'!$B$9),0)*N2154)*(1-O2154)</f>
        <v/>
      </c>
      <c r="X2154">
        <f>U2154+V2154</f>
        <v/>
      </c>
      <c r="Y2154">
        <f>U2154/('d_고정'!$B$5*'6_기대효과'!$H$7/8)/'d_고정'!$B$6</f>
        <v/>
      </c>
      <c r="Z2154">
        <f>U2154/('d_고정'!$B$8*'6_기대효과'!$H$7/8)</f>
        <v/>
      </c>
    </row>
    <row r="2155">
      <c r="A2155">
        <f>RAND()</f>
        <v/>
      </c>
      <c r="B2155">
        <f>IF('d_시나리오'!$J$2='d_시나리오'!$H$2,'d_시나리오'!$I$2,IF(A2155&lt;('d_시나리오'!$I$2-'d_시나리오'!$H$2)/('d_시나리오'!$J$2-'d_시나리오'!$H$2),'d_시나리오'!$H$2+SQRT(A2155*('d_시나리오'!$J$2-'d_시나리오'!$H$2)*('d_시나리오'!$I$2-'d_시나리오'!$H$2)),'d_시나리오'!$J$2-SQRT((1-A2155)*('d_시나리오'!$J$2-'d_시나리오'!$H$2)*('d_시나리오'!$J$2-'d_시나리오'!$I$2))))</f>
        <v/>
      </c>
      <c r="C2155">
        <f>BETAINV(RAND(),2,6)</f>
        <v/>
      </c>
      <c r="D2155">
        <f>INDEX('d_분포'!$A$2:$A$28,RANDBETWEEN(1,27))</f>
        <v/>
      </c>
      <c r="E2155">
        <f>INDEX('d_분포'!$C$2:$C$5,RANDBETWEEN(1,4))*(0.9+0.2*RAND())</f>
        <v/>
      </c>
      <c r="F2155">
        <f>RAND()</f>
        <v/>
      </c>
      <c r="G2155">
        <f>IF('d_시나리오'!$J$3='d_시나리오'!$H$3,'d_시나리오'!$I$3,IF(F2155&lt;('d_시나리오'!$I$3-'d_시나리오'!$H$3)/('d_시나리오'!$J$3-'d_시나리오'!$H$3),'d_시나리오'!$H$3+SQRT(F2155*('d_시나리오'!$J$3-'d_시나리오'!$H$3)*('d_시나리오'!$I$3-'d_시나리오'!$H$3)),'d_시나리오'!$J$3-SQRT((1-F2155)*('d_시나리오'!$J$3-'d_시나리오'!$H$3)*('d_시나리오'!$J$3-'d_시나리오'!$I$3))))</f>
        <v/>
      </c>
      <c r="H2155">
        <f>RAND()</f>
        <v/>
      </c>
      <c r="I2155">
        <f>IF('d_시나리오'!$J$4='d_시나리오'!$H$4,'d_시나리오'!$I$4,IF(H2155&lt;('d_시나리오'!$I$4-'d_시나리오'!$H$4)/('d_시나리오'!$J$4-'d_시나리오'!$H$4),'d_시나리오'!$H$4+SQRT(H2155*('d_시나리오'!$J$4-'d_시나리오'!$H$4)*('d_시나리오'!$I$4-'d_시나리오'!$H$4)),'d_시나리오'!$J$4-SQRT((1-H2155)*('d_시나리오'!$J$4-'d_시나리오'!$H$4)*('d_시나리오'!$J$4-'d_시나리오'!$I$4))))</f>
        <v/>
      </c>
      <c r="J2155">
        <f>RAND()</f>
        <v/>
      </c>
      <c r="K2155">
        <f>IF('d_시나리오'!$J$5='d_시나리오'!$H$5,'d_시나리오'!$I$5,IF(J2155&lt;('d_시나리오'!$I$5-'d_시나리오'!$H$5)/('d_시나리오'!$J$5-'d_시나리오'!$H$5),'d_시나리오'!$H$5+SQRT(J2155*('d_시나리오'!$J$5-'d_시나리오'!$H$5)*('d_시나리오'!$I$5-'d_시나리오'!$H$5)),'d_시나리오'!$J$5-SQRT((1-J2155)*('d_시나리오'!$J$5-'d_시나리오'!$H$5)*('d_시나리오'!$J$5-'d_시나리오'!$I$5))))</f>
        <v/>
      </c>
      <c r="L2155">
        <f>RAND()</f>
        <v/>
      </c>
      <c r="M2155">
        <f>IF('d_시나리오'!$J$6='d_시나리오'!$H$6,'d_시나리오'!$I$6,IF(L2155&lt;('d_시나리오'!$I$6-'d_시나리오'!$H$6)/('d_시나리오'!$J$6-'d_시나리오'!$H$6),'d_시나리오'!$H$6+SQRT(L2155*('d_시나리오'!$J$6-'d_시나리오'!$H$6)*('d_시나리오'!$I$6-'d_시나리오'!$H$6)),'d_시나리오'!$J$6-SQRT((1-L2155)*('d_시나리오'!$J$6-'d_시나리오'!$H$6)*('d_시나리오'!$J$6-'d_시나리오'!$I$6))))</f>
        <v/>
      </c>
      <c r="N2155">
        <f>INDEX('d_분포'!$B$2:$B$57,RANDBETWEEN(1,56))</f>
        <v/>
      </c>
      <c r="O2155">
        <f>BETAINV(RAND(),5,5)</f>
        <v/>
      </c>
      <c r="P2155">
        <f>'d_고정'!$B$1*'6_기대효과'!$H$7*('d_시나리오'!$I$7/'d_고정'!$B$2)*B2155</f>
        <v/>
      </c>
      <c r="Q2155">
        <f>P2155*C2155</f>
        <v/>
      </c>
      <c r="R2155">
        <f>P2155*E2155</f>
        <v/>
      </c>
      <c r="S2155">
        <f>R2155*G2155</f>
        <v/>
      </c>
      <c r="T2155">
        <f>Q2155+S2155</f>
        <v/>
      </c>
      <c r="U2155">
        <f>(Q2155*D2155+S2155*I2155)*(1-O2155)</f>
        <v/>
      </c>
      <c r="V2155">
        <f>(R2155*K2155*N2155+'d_고정'!$B$3*('6_기대효과'!$H$7/8)*N2155*'d_고정'!$B$10*M2155*('6_기대효과'!$K$7/'d_고정'!$B$9))*(1-O2155)</f>
        <v/>
      </c>
      <c r="W2155">
        <f>(S2155*I2155+R2155*MAX(K2155-'d_고정'!$B$10*M2155*('6_기대효과'!$K$7/'d_고정'!$B$9),0)*N2155)*(1-O2155)</f>
        <v/>
      </c>
      <c r="X2155">
        <f>U2155+V2155</f>
        <v/>
      </c>
      <c r="Y2155">
        <f>U2155/('d_고정'!$B$5*'6_기대효과'!$H$7/8)/'d_고정'!$B$6</f>
        <v/>
      </c>
      <c r="Z2155">
        <f>U2155/('d_고정'!$B$8*'6_기대효과'!$H$7/8)</f>
        <v/>
      </c>
    </row>
    <row r="2156">
      <c r="A2156">
        <f>RAND()</f>
        <v/>
      </c>
      <c r="B2156">
        <f>IF('d_시나리오'!$J$2='d_시나리오'!$H$2,'d_시나리오'!$I$2,IF(A2156&lt;('d_시나리오'!$I$2-'d_시나리오'!$H$2)/('d_시나리오'!$J$2-'d_시나리오'!$H$2),'d_시나리오'!$H$2+SQRT(A2156*('d_시나리오'!$J$2-'d_시나리오'!$H$2)*('d_시나리오'!$I$2-'d_시나리오'!$H$2)),'d_시나리오'!$J$2-SQRT((1-A2156)*('d_시나리오'!$J$2-'d_시나리오'!$H$2)*('d_시나리오'!$J$2-'d_시나리오'!$I$2))))</f>
        <v/>
      </c>
      <c r="C2156">
        <f>BETAINV(RAND(),2,6)</f>
        <v/>
      </c>
      <c r="D2156">
        <f>INDEX('d_분포'!$A$2:$A$28,RANDBETWEEN(1,27))</f>
        <v/>
      </c>
      <c r="E2156">
        <f>INDEX('d_분포'!$C$2:$C$5,RANDBETWEEN(1,4))*(0.9+0.2*RAND())</f>
        <v/>
      </c>
      <c r="F2156">
        <f>RAND()</f>
        <v/>
      </c>
      <c r="G2156">
        <f>IF('d_시나리오'!$J$3='d_시나리오'!$H$3,'d_시나리오'!$I$3,IF(F2156&lt;('d_시나리오'!$I$3-'d_시나리오'!$H$3)/('d_시나리오'!$J$3-'d_시나리오'!$H$3),'d_시나리오'!$H$3+SQRT(F2156*('d_시나리오'!$J$3-'d_시나리오'!$H$3)*('d_시나리오'!$I$3-'d_시나리오'!$H$3)),'d_시나리오'!$J$3-SQRT((1-F2156)*('d_시나리오'!$J$3-'d_시나리오'!$H$3)*('d_시나리오'!$J$3-'d_시나리오'!$I$3))))</f>
        <v/>
      </c>
      <c r="H2156">
        <f>RAND()</f>
        <v/>
      </c>
      <c r="I2156">
        <f>IF('d_시나리오'!$J$4='d_시나리오'!$H$4,'d_시나리오'!$I$4,IF(H2156&lt;('d_시나리오'!$I$4-'d_시나리오'!$H$4)/('d_시나리오'!$J$4-'d_시나리오'!$H$4),'d_시나리오'!$H$4+SQRT(H2156*('d_시나리오'!$J$4-'d_시나리오'!$H$4)*('d_시나리오'!$I$4-'d_시나리오'!$H$4)),'d_시나리오'!$J$4-SQRT((1-H2156)*('d_시나리오'!$J$4-'d_시나리오'!$H$4)*('d_시나리오'!$J$4-'d_시나리오'!$I$4))))</f>
        <v/>
      </c>
      <c r="J2156">
        <f>RAND()</f>
        <v/>
      </c>
      <c r="K2156">
        <f>IF('d_시나리오'!$J$5='d_시나리오'!$H$5,'d_시나리오'!$I$5,IF(J2156&lt;('d_시나리오'!$I$5-'d_시나리오'!$H$5)/('d_시나리오'!$J$5-'d_시나리오'!$H$5),'d_시나리오'!$H$5+SQRT(J2156*('d_시나리오'!$J$5-'d_시나리오'!$H$5)*('d_시나리오'!$I$5-'d_시나리오'!$H$5)),'d_시나리오'!$J$5-SQRT((1-J2156)*('d_시나리오'!$J$5-'d_시나리오'!$H$5)*('d_시나리오'!$J$5-'d_시나리오'!$I$5))))</f>
        <v/>
      </c>
      <c r="L2156">
        <f>RAND()</f>
        <v/>
      </c>
      <c r="M2156">
        <f>IF('d_시나리오'!$J$6='d_시나리오'!$H$6,'d_시나리오'!$I$6,IF(L2156&lt;('d_시나리오'!$I$6-'d_시나리오'!$H$6)/('d_시나리오'!$J$6-'d_시나리오'!$H$6),'d_시나리오'!$H$6+SQRT(L2156*('d_시나리오'!$J$6-'d_시나리오'!$H$6)*('d_시나리오'!$I$6-'d_시나리오'!$H$6)),'d_시나리오'!$J$6-SQRT((1-L2156)*('d_시나리오'!$J$6-'d_시나리오'!$H$6)*('d_시나리오'!$J$6-'d_시나리오'!$I$6))))</f>
        <v/>
      </c>
      <c r="N2156">
        <f>INDEX('d_분포'!$B$2:$B$57,RANDBETWEEN(1,56))</f>
        <v/>
      </c>
      <c r="O2156">
        <f>BETAINV(RAND(),5,5)</f>
        <v/>
      </c>
      <c r="P2156">
        <f>'d_고정'!$B$1*'6_기대효과'!$H$7*('d_시나리오'!$I$7/'d_고정'!$B$2)*B2156</f>
        <v/>
      </c>
      <c r="Q2156">
        <f>P2156*C2156</f>
        <v/>
      </c>
      <c r="R2156">
        <f>P2156*E2156</f>
        <v/>
      </c>
      <c r="S2156">
        <f>R2156*G2156</f>
        <v/>
      </c>
      <c r="T2156">
        <f>Q2156+S2156</f>
        <v/>
      </c>
      <c r="U2156">
        <f>(Q2156*D2156+S2156*I2156)*(1-O2156)</f>
        <v/>
      </c>
      <c r="V2156">
        <f>(R2156*K2156*N2156+'d_고정'!$B$3*('6_기대효과'!$H$7/8)*N2156*'d_고정'!$B$10*M2156*('6_기대효과'!$K$7/'d_고정'!$B$9))*(1-O2156)</f>
        <v/>
      </c>
      <c r="W2156">
        <f>(S2156*I2156+R2156*MAX(K2156-'d_고정'!$B$10*M2156*('6_기대효과'!$K$7/'d_고정'!$B$9),0)*N2156)*(1-O2156)</f>
        <v/>
      </c>
      <c r="X2156">
        <f>U2156+V2156</f>
        <v/>
      </c>
      <c r="Y2156">
        <f>U2156/('d_고정'!$B$5*'6_기대효과'!$H$7/8)/'d_고정'!$B$6</f>
        <v/>
      </c>
      <c r="Z2156">
        <f>U2156/('d_고정'!$B$8*'6_기대효과'!$H$7/8)</f>
        <v/>
      </c>
    </row>
    <row r="2157">
      <c r="A2157">
        <f>RAND()</f>
        <v/>
      </c>
      <c r="B2157">
        <f>IF('d_시나리오'!$J$2='d_시나리오'!$H$2,'d_시나리오'!$I$2,IF(A2157&lt;('d_시나리오'!$I$2-'d_시나리오'!$H$2)/('d_시나리오'!$J$2-'d_시나리오'!$H$2),'d_시나리오'!$H$2+SQRT(A2157*('d_시나리오'!$J$2-'d_시나리오'!$H$2)*('d_시나리오'!$I$2-'d_시나리오'!$H$2)),'d_시나리오'!$J$2-SQRT((1-A2157)*('d_시나리오'!$J$2-'d_시나리오'!$H$2)*('d_시나리오'!$J$2-'d_시나리오'!$I$2))))</f>
        <v/>
      </c>
      <c r="C2157">
        <f>BETAINV(RAND(),2,6)</f>
        <v/>
      </c>
      <c r="D2157">
        <f>INDEX('d_분포'!$A$2:$A$28,RANDBETWEEN(1,27))</f>
        <v/>
      </c>
      <c r="E2157">
        <f>INDEX('d_분포'!$C$2:$C$5,RANDBETWEEN(1,4))*(0.9+0.2*RAND())</f>
        <v/>
      </c>
      <c r="F2157">
        <f>RAND()</f>
        <v/>
      </c>
      <c r="G2157">
        <f>IF('d_시나리오'!$J$3='d_시나리오'!$H$3,'d_시나리오'!$I$3,IF(F2157&lt;('d_시나리오'!$I$3-'d_시나리오'!$H$3)/('d_시나리오'!$J$3-'d_시나리오'!$H$3),'d_시나리오'!$H$3+SQRT(F2157*('d_시나리오'!$J$3-'d_시나리오'!$H$3)*('d_시나리오'!$I$3-'d_시나리오'!$H$3)),'d_시나리오'!$J$3-SQRT((1-F2157)*('d_시나리오'!$J$3-'d_시나리오'!$H$3)*('d_시나리오'!$J$3-'d_시나리오'!$I$3))))</f>
        <v/>
      </c>
      <c r="H2157">
        <f>RAND()</f>
        <v/>
      </c>
      <c r="I2157">
        <f>IF('d_시나리오'!$J$4='d_시나리오'!$H$4,'d_시나리오'!$I$4,IF(H2157&lt;('d_시나리오'!$I$4-'d_시나리오'!$H$4)/('d_시나리오'!$J$4-'d_시나리오'!$H$4),'d_시나리오'!$H$4+SQRT(H2157*('d_시나리오'!$J$4-'d_시나리오'!$H$4)*('d_시나리오'!$I$4-'d_시나리오'!$H$4)),'d_시나리오'!$J$4-SQRT((1-H2157)*('d_시나리오'!$J$4-'d_시나리오'!$H$4)*('d_시나리오'!$J$4-'d_시나리오'!$I$4))))</f>
        <v/>
      </c>
      <c r="J2157">
        <f>RAND()</f>
        <v/>
      </c>
      <c r="K2157">
        <f>IF('d_시나리오'!$J$5='d_시나리오'!$H$5,'d_시나리오'!$I$5,IF(J2157&lt;('d_시나리오'!$I$5-'d_시나리오'!$H$5)/('d_시나리오'!$J$5-'d_시나리오'!$H$5),'d_시나리오'!$H$5+SQRT(J2157*('d_시나리오'!$J$5-'d_시나리오'!$H$5)*('d_시나리오'!$I$5-'d_시나리오'!$H$5)),'d_시나리오'!$J$5-SQRT((1-J2157)*('d_시나리오'!$J$5-'d_시나리오'!$H$5)*('d_시나리오'!$J$5-'d_시나리오'!$I$5))))</f>
        <v/>
      </c>
      <c r="L2157">
        <f>RAND()</f>
        <v/>
      </c>
      <c r="M2157">
        <f>IF('d_시나리오'!$J$6='d_시나리오'!$H$6,'d_시나리오'!$I$6,IF(L2157&lt;('d_시나리오'!$I$6-'d_시나리오'!$H$6)/('d_시나리오'!$J$6-'d_시나리오'!$H$6),'d_시나리오'!$H$6+SQRT(L2157*('d_시나리오'!$J$6-'d_시나리오'!$H$6)*('d_시나리오'!$I$6-'d_시나리오'!$H$6)),'d_시나리오'!$J$6-SQRT((1-L2157)*('d_시나리오'!$J$6-'d_시나리오'!$H$6)*('d_시나리오'!$J$6-'d_시나리오'!$I$6))))</f>
        <v/>
      </c>
      <c r="N2157">
        <f>INDEX('d_분포'!$B$2:$B$57,RANDBETWEEN(1,56))</f>
        <v/>
      </c>
      <c r="O2157">
        <f>BETAINV(RAND(),5,5)</f>
        <v/>
      </c>
      <c r="P2157">
        <f>'d_고정'!$B$1*'6_기대효과'!$H$7*('d_시나리오'!$I$7/'d_고정'!$B$2)*B2157</f>
        <v/>
      </c>
      <c r="Q2157">
        <f>P2157*C2157</f>
        <v/>
      </c>
      <c r="R2157">
        <f>P2157*E2157</f>
        <v/>
      </c>
      <c r="S2157">
        <f>R2157*G2157</f>
        <v/>
      </c>
      <c r="T2157">
        <f>Q2157+S2157</f>
        <v/>
      </c>
      <c r="U2157">
        <f>(Q2157*D2157+S2157*I2157)*(1-O2157)</f>
        <v/>
      </c>
      <c r="V2157">
        <f>(R2157*K2157*N2157+'d_고정'!$B$3*('6_기대효과'!$H$7/8)*N2157*'d_고정'!$B$10*M2157*('6_기대효과'!$K$7/'d_고정'!$B$9))*(1-O2157)</f>
        <v/>
      </c>
      <c r="W2157">
        <f>(S2157*I2157+R2157*MAX(K2157-'d_고정'!$B$10*M2157*('6_기대효과'!$K$7/'d_고정'!$B$9),0)*N2157)*(1-O2157)</f>
        <v/>
      </c>
      <c r="X2157">
        <f>U2157+V2157</f>
        <v/>
      </c>
      <c r="Y2157">
        <f>U2157/('d_고정'!$B$5*'6_기대효과'!$H$7/8)/'d_고정'!$B$6</f>
        <v/>
      </c>
      <c r="Z2157">
        <f>U2157/('d_고정'!$B$8*'6_기대효과'!$H$7/8)</f>
        <v/>
      </c>
    </row>
    <row r="2158">
      <c r="A2158">
        <f>RAND()</f>
        <v/>
      </c>
      <c r="B2158">
        <f>IF('d_시나리오'!$J$2='d_시나리오'!$H$2,'d_시나리오'!$I$2,IF(A2158&lt;('d_시나리오'!$I$2-'d_시나리오'!$H$2)/('d_시나리오'!$J$2-'d_시나리오'!$H$2),'d_시나리오'!$H$2+SQRT(A2158*('d_시나리오'!$J$2-'d_시나리오'!$H$2)*('d_시나리오'!$I$2-'d_시나리오'!$H$2)),'d_시나리오'!$J$2-SQRT((1-A2158)*('d_시나리오'!$J$2-'d_시나리오'!$H$2)*('d_시나리오'!$J$2-'d_시나리오'!$I$2))))</f>
        <v/>
      </c>
      <c r="C2158">
        <f>BETAINV(RAND(),2,6)</f>
        <v/>
      </c>
      <c r="D2158">
        <f>INDEX('d_분포'!$A$2:$A$28,RANDBETWEEN(1,27))</f>
        <v/>
      </c>
      <c r="E2158">
        <f>INDEX('d_분포'!$C$2:$C$5,RANDBETWEEN(1,4))*(0.9+0.2*RAND())</f>
        <v/>
      </c>
      <c r="F2158">
        <f>RAND()</f>
        <v/>
      </c>
      <c r="G2158">
        <f>IF('d_시나리오'!$J$3='d_시나리오'!$H$3,'d_시나리오'!$I$3,IF(F2158&lt;('d_시나리오'!$I$3-'d_시나리오'!$H$3)/('d_시나리오'!$J$3-'d_시나리오'!$H$3),'d_시나리오'!$H$3+SQRT(F2158*('d_시나리오'!$J$3-'d_시나리오'!$H$3)*('d_시나리오'!$I$3-'d_시나리오'!$H$3)),'d_시나리오'!$J$3-SQRT((1-F2158)*('d_시나리오'!$J$3-'d_시나리오'!$H$3)*('d_시나리오'!$J$3-'d_시나리오'!$I$3))))</f>
        <v/>
      </c>
      <c r="H2158">
        <f>RAND()</f>
        <v/>
      </c>
      <c r="I2158">
        <f>IF('d_시나리오'!$J$4='d_시나리오'!$H$4,'d_시나리오'!$I$4,IF(H2158&lt;('d_시나리오'!$I$4-'d_시나리오'!$H$4)/('d_시나리오'!$J$4-'d_시나리오'!$H$4),'d_시나리오'!$H$4+SQRT(H2158*('d_시나리오'!$J$4-'d_시나리오'!$H$4)*('d_시나리오'!$I$4-'d_시나리오'!$H$4)),'d_시나리오'!$J$4-SQRT((1-H2158)*('d_시나리오'!$J$4-'d_시나리오'!$H$4)*('d_시나리오'!$J$4-'d_시나리오'!$I$4))))</f>
        <v/>
      </c>
      <c r="J2158">
        <f>RAND()</f>
        <v/>
      </c>
      <c r="K2158">
        <f>IF('d_시나리오'!$J$5='d_시나리오'!$H$5,'d_시나리오'!$I$5,IF(J2158&lt;('d_시나리오'!$I$5-'d_시나리오'!$H$5)/('d_시나리오'!$J$5-'d_시나리오'!$H$5),'d_시나리오'!$H$5+SQRT(J2158*('d_시나리오'!$J$5-'d_시나리오'!$H$5)*('d_시나리오'!$I$5-'d_시나리오'!$H$5)),'d_시나리오'!$J$5-SQRT((1-J2158)*('d_시나리오'!$J$5-'d_시나리오'!$H$5)*('d_시나리오'!$J$5-'d_시나리오'!$I$5))))</f>
        <v/>
      </c>
      <c r="L2158">
        <f>RAND()</f>
        <v/>
      </c>
      <c r="M2158">
        <f>IF('d_시나리오'!$J$6='d_시나리오'!$H$6,'d_시나리오'!$I$6,IF(L2158&lt;('d_시나리오'!$I$6-'d_시나리오'!$H$6)/('d_시나리오'!$J$6-'d_시나리오'!$H$6),'d_시나리오'!$H$6+SQRT(L2158*('d_시나리오'!$J$6-'d_시나리오'!$H$6)*('d_시나리오'!$I$6-'d_시나리오'!$H$6)),'d_시나리오'!$J$6-SQRT((1-L2158)*('d_시나리오'!$J$6-'d_시나리오'!$H$6)*('d_시나리오'!$J$6-'d_시나리오'!$I$6))))</f>
        <v/>
      </c>
      <c r="N2158">
        <f>INDEX('d_분포'!$B$2:$B$57,RANDBETWEEN(1,56))</f>
        <v/>
      </c>
      <c r="O2158">
        <f>BETAINV(RAND(),5,5)</f>
        <v/>
      </c>
      <c r="P2158">
        <f>'d_고정'!$B$1*'6_기대효과'!$H$7*('d_시나리오'!$I$7/'d_고정'!$B$2)*B2158</f>
        <v/>
      </c>
      <c r="Q2158">
        <f>P2158*C2158</f>
        <v/>
      </c>
      <c r="R2158">
        <f>P2158*E2158</f>
        <v/>
      </c>
      <c r="S2158">
        <f>R2158*G2158</f>
        <v/>
      </c>
      <c r="T2158">
        <f>Q2158+S2158</f>
        <v/>
      </c>
      <c r="U2158">
        <f>(Q2158*D2158+S2158*I2158)*(1-O2158)</f>
        <v/>
      </c>
      <c r="V2158">
        <f>(R2158*K2158*N2158+'d_고정'!$B$3*('6_기대효과'!$H$7/8)*N2158*'d_고정'!$B$10*M2158*('6_기대효과'!$K$7/'d_고정'!$B$9))*(1-O2158)</f>
        <v/>
      </c>
      <c r="W2158">
        <f>(S2158*I2158+R2158*MAX(K2158-'d_고정'!$B$10*M2158*('6_기대효과'!$K$7/'d_고정'!$B$9),0)*N2158)*(1-O2158)</f>
        <v/>
      </c>
      <c r="X2158">
        <f>U2158+V2158</f>
        <v/>
      </c>
      <c r="Y2158">
        <f>U2158/('d_고정'!$B$5*'6_기대효과'!$H$7/8)/'d_고정'!$B$6</f>
        <v/>
      </c>
      <c r="Z2158">
        <f>U2158/('d_고정'!$B$8*'6_기대효과'!$H$7/8)</f>
        <v/>
      </c>
    </row>
    <row r="2159">
      <c r="A2159">
        <f>RAND()</f>
        <v/>
      </c>
      <c r="B2159">
        <f>IF('d_시나리오'!$J$2='d_시나리오'!$H$2,'d_시나리오'!$I$2,IF(A2159&lt;('d_시나리오'!$I$2-'d_시나리오'!$H$2)/('d_시나리오'!$J$2-'d_시나리오'!$H$2),'d_시나리오'!$H$2+SQRT(A2159*('d_시나리오'!$J$2-'d_시나리오'!$H$2)*('d_시나리오'!$I$2-'d_시나리오'!$H$2)),'d_시나리오'!$J$2-SQRT((1-A2159)*('d_시나리오'!$J$2-'d_시나리오'!$H$2)*('d_시나리오'!$J$2-'d_시나리오'!$I$2))))</f>
        <v/>
      </c>
      <c r="C2159">
        <f>BETAINV(RAND(),2,6)</f>
        <v/>
      </c>
      <c r="D2159">
        <f>INDEX('d_분포'!$A$2:$A$28,RANDBETWEEN(1,27))</f>
        <v/>
      </c>
      <c r="E2159">
        <f>INDEX('d_분포'!$C$2:$C$5,RANDBETWEEN(1,4))*(0.9+0.2*RAND())</f>
        <v/>
      </c>
      <c r="F2159">
        <f>RAND()</f>
        <v/>
      </c>
      <c r="G2159">
        <f>IF('d_시나리오'!$J$3='d_시나리오'!$H$3,'d_시나리오'!$I$3,IF(F2159&lt;('d_시나리오'!$I$3-'d_시나리오'!$H$3)/('d_시나리오'!$J$3-'d_시나리오'!$H$3),'d_시나리오'!$H$3+SQRT(F2159*('d_시나리오'!$J$3-'d_시나리오'!$H$3)*('d_시나리오'!$I$3-'d_시나리오'!$H$3)),'d_시나리오'!$J$3-SQRT((1-F2159)*('d_시나리오'!$J$3-'d_시나리오'!$H$3)*('d_시나리오'!$J$3-'d_시나리오'!$I$3))))</f>
        <v/>
      </c>
      <c r="H2159">
        <f>RAND()</f>
        <v/>
      </c>
      <c r="I2159">
        <f>IF('d_시나리오'!$J$4='d_시나리오'!$H$4,'d_시나리오'!$I$4,IF(H2159&lt;('d_시나리오'!$I$4-'d_시나리오'!$H$4)/('d_시나리오'!$J$4-'d_시나리오'!$H$4),'d_시나리오'!$H$4+SQRT(H2159*('d_시나리오'!$J$4-'d_시나리오'!$H$4)*('d_시나리오'!$I$4-'d_시나리오'!$H$4)),'d_시나리오'!$J$4-SQRT((1-H2159)*('d_시나리오'!$J$4-'d_시나리오'!$H$4)*('d_시나리오'!$J$4-'d_시나리오'!$I$4))))</f>
        <v/>
      </c>
      <c r="J2159">
        <f>RAND()</f>
        <v/>
      </c>
      <c r="K2159">
        <f>IF('d_시나리오'!$J$5='d_시나리오'!$H$5,'d_시나리오'!$I$5,IF(J2159&lt;('d_시나리오'!$I$5-'d_시나리오'!$H$5)/('d_시나리오'!$J$5-'d_시나리오'!$H$5),'d_시나리오'!$H$5+SQRT(J2159*('d_시나리오'!$J$5-'d_시나리오'!$H$5)*('d_시나리오'!$I$5-'d_시나리오'!$H$5)),'d_시나리오'!$J$5-SQRT((1-J2159)*('d_시나리오'!$J$5-'d_시나리오'!$H$5)*('d_시나리오'!$J$5-'d_시나리오'!$I$5))))</f>
        <v/>
      </c>
      <c r="L2159">
        <f>RAND()</f>
        <v/>
      </c>
      <c r="M2159">
        <f>IF('d_시나리오'!$J$6='d_시나리오'!$H$6,'d_시나리오'!$I$6,IF(L2159&lt;('d_시나리오'!$I$6-'d_시나리오'!$H$6)/('d_시나리오'!$J$6-'d_시나리오'!$H$6),'d_시나리오'!$H$6+SQRT(L2159*('d_시나리오'!$J$6-'d_시나리오'!$H$6)*('d_시나리오'!$I$6-'d_시나리오'!$H$6)),'d_시나리오'!$J$6-SQRT((1-L2159)*('d_시나리오'!$J$6-'d_시나리오'!$H$6)*('d_시나리오'!$J$6-'d_시나리오'!$I$6))))</f>
        <v/>
      </c>
      <c r="N2159">
        <f>INDEX('d_분포'!$B$2:$B$57,RANDBETWEEN(1,56))</f>
        <v/>
      </c>
      <c r="O2159">
        <f>BETAINV(RAND(),5,5)</f>
        <v/>
      </c>
      <c r="P2159">
        <f>'d_고정'!$B$1*'6_기대효과'!$H$7*('d_시나리오'!$I$7/'d_고정'!$B$2)*B2159</f>
        <v/>
      </c>
      <c r="Q2159">
        <f>P2159*C2159</f>
        <v/>
      </c>
      <c r="R2159">
        <f>P2159*E2159</f>
        <v/>
      </c>
      <c r="S2159">
        <f>R2159*G2159</f>
        <v/>
      </c>
      <c r="T2159">
        <f>Q2159+S2159</f>
        <v/>
      </c>
      <c r="U2159">
        <f>(Q2159*D2159+S2159*I2159)*(1-O2159)</f>
        <v/>
      </c>
      <c r="V2159">
        <f>(R2159*K2159*N2159+'d_고정'!$B$3*('6_기대효과'!$H$7/8)*N2159*'d_고정'!$B$10*M2159*('6_기대효과'!$K$7/'d_고정'!$B$9))*(1-O2159)</f>
        <v/>
      </c>
      <c r="W2159">
        <f>(S2159*I2159+R2159*MAX(K2159-'d_고정'!$B$10*M2159*('6_기대효과'!$K$7/'d_고정'!$B$9),0)*N2159)*(1-O2159)</f>
        <v/>
      </c>
      <c r="X2159">
        <f>U2159+V2159</f>
        <v/>
      </c>
      <c r="Y2159">
        <f>U2159/('d_고정'!$B$5*'6_기대효과'!$H$7/8)/'d_고정'!$B$6</f>
        <v/>
      </c>
      <c r="Z2159">
        <f>U2159/('d_고정'!$B$8*'6_기대효과'!$H$7/8)</f>
        <v/>
      </c>
    </row>
    <row r="2160">
      <c r="A2160">
        <f>RAND()</f>
        <v/>
      </c>
      <c r="B2160">
        <f>IF('d_시나리오'!$J$2='d_시나리오'!$H$2,'d_시나리오'!$I$2,IF(A2160&lt;('d_시나리오'!$I$2-'d_시나리오'!$H$2)/('d_시나리오'!$J$2-'d_시나리오'!$H$2),'d_시나리오'!$H$2+SQRT(A2160*('d_시나리오'!$J$2-'d_시나리오'!$H$2)*('d_시나리오'!$I$2-'d_시나리오'!$H$2)),'d_시나리오'!$J$2-SQRT((1-A2160)*('d_시나리오'!$J$2-'d_시나리오'!$H$2)*('d_시나리오'!$J$2-'d_시나리오'!$I$2))))</f>
        <v/>
      </c>
      <c r="C2160">
        <f>BETAINV(RAND(),2,6)</f>
        <v/>
      </c>
      <c r="D2160">
        <f>INDEX('d_분포'!$A$2:$A$28,RANDBETWEEN(1,27))</f>
        <v/>
      </c>
      <c r="E2160">
        <f>INDEX('d_분포'!$C$2:$C$5,RANDBETWEEN(1,4))*(0.9+0.2*RAND())</f>
        <v/>
      </c>
      <c r="F2160">
        <f>RAND()</f>
        <v/>
      </c>
      <c r="G2160">
        <f>IF('d_시나리오'!$J$3='d_시나리오'!$H$3,'d_시나리오'!$I$3,IF(F2160&lt;('d_시나리오'!$I$3-'d_시나리오'!$H$3)/('d_시나리오'!$J$3-'d_시나리오'!$H$3),'d_시나리오'!$H$3+SQRT(F2160*('d_시나리오'!$J$3-'d_시나리오'!$H$3)*('d_시나리오'!$I$3-'d_시나리오'!$H$3)),'d_시나리오'!$J$3-SQRT((1-F2160)*('d_시나리오'!$J$3-'d_시나리오'!$H$3)*('d_시나리오'!$J$3-'d_시나리오'!$I$3))))</f>
        <v/>
      </c>
      <c r="H2160">
        <f>RAND()</f>
        <v/>
      </c>
      <c r="I2160">
        <f>IF('d_시나리오'!$J$4='d_시나리오'!$H$4,'d_시나리오'!$I$4,IF(H2160&lt;('d_시나리오'!$I$4-'d_시나리오'!$H$4)/('d_시나리오'!$J$4-'d_시나리오'!$H$4),'d_시나리오'!$H$4+SQRT(H2160*('d_시나리오'!$J$4-'d_시나리오'!$H$4)*('d_시나리오'!$I$4-'d_시나리오'!$H$4)),'d_시나리오'!$J$4-SQRT((1-H2160)*('d_시나리오'!$J$4-'d_시나리오'!$H$4)*('d_시나리오'!$J$4-'d_시나리오'!$I$4))))</f>
        <v/>
      </c>
      <c r="J2160">
        <f>RAND()</f>
        <v/>
      </c>
      <c r="K2160">
        <f>IF('d_시나리오'!$J$5='d_시나리오'!$H$5,'d_시나리오'!$I$5,IF(J2160&lt;('d_시나리오'!$I$5-'d_시나리오'!$H$5)/('d_시나리오'!$J$5-'d_시나리오'!$H$5),'d_시나리오'!$H$5+SQRT(J2160*('d_시나리오'!$J$5-'d_시나리오'!$H$5)*('d_시나리오'!$I$5-'d_시나리오'!$H$5)),'d_시나리오'!$J$5-SQRT((1-J2160)*('d_시나리오'!$J$5-'d_시나리오'!$H$5)*('d_시나리오'!$J$5-'d_시나리오'!$I$5))))</f>
        <v/>
      </c>
      <c r="L2160">
        <f>RAND()</f>
        <v/>
      </c>
      <c r="M2160">
        <f>IF('d_시나리오'!$J$6='d_시나리오'!$H$6,'d_시나리오'!$I$6,IF(L2160&lt;('d_시나리오'!$I$6-'d_시나리오'!$H$6)/('d_시나리오'!$J$6-'d_시나리오'!$H$6),'d_시나리오'!$H$6+SQRT(L2160*('d_시나리오'!$J$6-'d_시나리오'!$H$6)*('d_시나리오'!$I$6-'d_시나리오'!$H$6)),'d_시나리오'!$J$6-SQRT((1-L2160)*('d_시나리오'!$J$6-'d_시나리오'!$H$6)*('d_시나리오'!$J$6-'d_시나리오'!$I$6))))</f>
        <v/>
      </c>
      <c r="N2160">
        <f>INDEX('d_분포'!$B$2:$B$57,RANDBETWEEN(1,56))</f>
        <v/>
      </c>
      <c r="O2160">
        <f>BETAINV(RAND(),5,5)</f>
        <v/>
      </c>
      <c r="P2160">
        <f>'d_고정'!$B$1*'6_기대효과'!$H$7*('d_시나리오'!$I$7/'d_고정'!$B$2)*B2160</f>
        <v/>
      </c>
      <c r="Q2160">
        <f>P2160*C2160</f>
        <v/>
      </c>
      <c r="R2160">
        <f>P2160*E2160</f>
        <v/>
      </c>
      <c r="S2160">
        <f>R2160*G2160</f>
        <v/>
      </c>
      <c r="T2160">
        <f>Q2160+S2160</f>
        <v/>
      </c>
      <c r="U2160">
        <f>(Q2160*D2160+S2160*I2160)*(1-O2160)</f>
        <v/>
      </c>
      <c r="V2160">
        <f>(R2160*K2160*N2160+'d_고정'!$B$3*('6_기대효과'!$H$7/8)*N2160*'d_고정'!$B$10*M2160*('6_기대효과'!$K$7/'d_고정'!$B$9))*(1-O2160)</f>
        <v/>
      </c>
      <c r="W2160">
        <f>(S2160*I2160+R2160*MAX(K2160-'d_고정'!$B$10*M2160*('6_기대효과'!$K$7/'d_고정'!$B$9),0)*N2160)*(1-O2160)</f>
        <v/>
      </c>
      <c r="X2160">
        <f>U2160+V2160</f>
        <v/>
      </c>
      <c r="Y2160">
        <f>U2160/('d_고정'!$B$5*'6_기대효과'!$H$7/8)/'d_고정'!$B$6</f>
        <v/>
      </c>
      <c r="Z2160">
        <f>U2160/('d_고정'!$B$8*'6_기대효과'!$H$7/8)</f>
        <v/>
      </c>
    </row>
    <row r="2161">
      <c r="A2161">
        <f>RAND()</f>
        <v/>
      </c>
      <c r="B2161">
        <f>IF('d_시나리오'!$J$2='d_시나리오'!$H$2,'d_시나리오'!$I$2,IF(A2161&lt;('d_시나리오'!$I$2-'d_시나리오'!$H$2)/('d_시나리오'!$J$2-'d_시나리오'!$H$2),'d_시나리오'!$H$2+SQRT(A2161*('d_시나리오'!$J$2-'d_시나리오'!$H$2)*('d_시나리오'!$I$2-'d_시나리오'!$H$2)),'d_시나리오'!$J$2-SQRT((1-A2161)*('d_시나리오'!$J$2-'d_시나리오'!$H$2)*('d_시나리오'!$J$2-'d_시나리오'!$I$2))))</f>
        <v/>
      </c>
      <c r="C2161">
        <f>BETAINV(RAND(),2,6)</f>
        <v/>
      </c>
      <c r="D2161">
        <f>INDEX('d_분포'!$A$2:$A$28,RANDBETWEEN(1,27))</f>
        <v/>
      </c>
      <c r="E2161">
        <f>INDEX('d_분포'!$C$2:$C$5,RANDBETWEEN(1,4))*(0.9+0.2*RAND())</f>
        <v/>
      </c>
      <c r="F2161">
        <f>RAND()</f>
        <v/>
      </c>
      <c r="G2161">
        <f>IF('d_시나리오'!$J$3='d_시나리오'!$H$3,'d_시나리오'!$I$3,IF(F2161&lt;('d_시나리오'!$I$3-'d_시나리오'!$H$3)/('d_시나리오'!$J$3-'d_시나리오'!$H$3),'d_시나리오'!$H$3+SQRT(F2161*('d_시나리오'!$J$3-'d_시나리오'!$H$3)*('d_시나리오'!$I$3-'d_시나리오'!$H$3)),'d_시나리오'!$J$3-SQRT((1-F2161)*('d_시나리오'!$J$3-'d_시나리오'!$H$3)*('d_시나리오'!$J$3-'d_시나리오'!$I$3))))</f>
        <v/>
      </c>
      <c r="H2161">
        <f>RAND()</f>
        <v/>
      </c>
      <c r="I2161">
        <f>IF('d_시나리오'!$J$4='d_시나리오'!$H$4,'d_시나리오'!$I$4,IF(H2161&lt;('d_시나리오'!$I$4-'d_시나리오'!$H$4)/('d_시나리오'!$J$4-'d_시나리오'!$H$4),'d_시나리오'!$H$4+SQRT(H2161*('d_시나리오'!$J$4-'d_시나리오'!$H$4)*('d_시나리오'!$I$4-'d_시나리오'!$H$4)),'d_시나리오'!$J$4-SQRT((1-H2161)*('d_시나리오'!$J$4-'d_시나리오'!$H$4)*('d_시나리오'!$J$4-'d_시나리오'!$I$4))))</f>
        <v/>
      </c>
      <c r="J2161">
        <f>RAND()</f>
        <v/>
      </c>
      <c r="K2161">
        <f>IF('d_시나리오'!$J$5='d_시나리오'!$H$5,'d_시나리오'!$I$5,IF(J2161&lt;('d_시나리오'!$I$5-'d_시나리오'!$H$5)/('d_시나리오'!$J$5-'d_시나리오'!$H$5),'d_시나리오'!$H$5+SQRT(J2161*('d_시나리오'!$J$5-'d_시나리오'!$H$5)*('d_시나리오'!$I$5-'d_시나리오'!$H$5)),'d_시나리오'!$J$5-SQRT((1-J2161)*('d_시나리오'!$J$5-'d_시나리오'!$H$5)*('d_시나리오'!$J$5-'d_시나리오'!$I$5))))</f>
        <v/>
      </c>
      <c r="L2161">
        <f>RAND()</f>
        <v/>
      </c>
      <c r="M2161">
        <f>IF('d_시나리오'!$J$6='d_시나리오'!$H$6,'d_시나리오'!$I$6,IF(L2161&lt;('d_시나리오'!$I$6-'d_시나리오'!$H$6)/('d_시나리오'!$J$6-'d_시나리오'!$H$6),'d_시나리오'!$H$6+SQRT(L2161*('d_시나리오'!$J$6-'d_시나리오'!$H$6)*('d_시나리오'!$I$6-'d_시나리오'!$H$6)),'d_시나리오'!$J$6-SQRT((1-L2161)*('d_시나리오'!$J$6-'d_시나리오'!$H$6)*('d_시나리오'!$J$6-'d_시나리오'!$I$6))))</f>
        <v/>
      </c>
      <c r="N2161">
        <f>INDEX('d_분포'!$B$2:$B$57,RANDBETWEEN(1,56))</f>
        <v/>
      </c>
      <c r="O2161">
        <f>BETAINV(RAND(),5,5)</f>
        <v/>
      </c>
      <c r="P2161">
        <f>'d_고정'!$B$1*'6_기대효과'!$H$7*('d_시나리오'!$I$7/'d_고정'!$B$2)*B2161</f>
        <v/>
      </c>
      <c r="Q2161">
        <f>P2161*C2161</f>
        <v/>
      </c>
      <c r="R2161">
        <f>P2161*E2161</f>
        <v/>
      </c>
      <c r="S2161">
        <f>R2161*G2161</f>
        <v/>
      </c>
      <c r="T2161">
        <f>Q2161+S2161</f>
        <v/>
      </c>
      <c r="U2161">
        <f>(Q2161*D2161+S2161*I2161)*(1-O2161)</f>
        <v/>
      </c>
      <c r="V2161">
        <f>(R2161*K2161*N2161+'d_고정'!$B$3*('6_기대효과'!$H$7/8)*N2161*'d_고정'!$B$10*M2161*('6_기대효과'!$K$7/'d_고정'!$B$9))*(1-O2161)</f>
        <v/>
      </c>
      <c r="W2161">
        <f>(S2161*I2161+R2161*MAX(K2161-'d_고정'!$B$10*M2161*('6_기대효과'!$K$7/'d_고정'!$B$9),0)*N2161)*(1-O2161)</f>
        <v/>
      </c>
      <c r="X2161">
        <f>U2161+V2161</f>
        <v/>
      </c>
      <c r="Y2161">
        <f>U2161/('d_고정'!$B$5*'6_기대효과'!$H$7/8)/'d_고정'!$B$6</f>
        <v/>
      </c>
      <c r="Z2161">
        <f>U2161/('d_고정'!$B$8*'6_기대효과'!$H$7/8)</f>
        <v/>
      </c>
    </row>
    <row r="2162">
      <c r="A2162">
        <f>RAND()</f>
        <v/>
      </c>
      <c r="B2162">
        <f>IF('d_시나리오'!$J$2='d_시나리오'!$H$2,'d_시나리오'!$I$2,IF(A2162&lt;('d_시나리오'!$I$2-'d_시나리오'!$H$2)/('d_시나리오'!$J$2-'d_시나리오'!$H$2),'d_시나리오'!$H$2+SQRT(A2162*('d_시나리오'!$J$2-'d_시나리오'!$H$2)*('d_시나리오'!$I$2-'d_시나리오'!$H$2)),'d_시나리오'!$J$2-SQRT((1-A2162)*('d_시나리오'!$J$2-'d_시나리오'!$H$2)*('d_시나리오'!$J$2-'d_시나리오'!$I$2))))</f>
        <v/>
      </c>
      <c r="C2162">
        <f>BETAINV(RAND(),2,6)</f>
        <v/>
      </c>
      <c r="D2162">
        <f>INDEX('d_분포'!$A$2:$A$28,RANDBETWEEN(1,27))</f>
        <v/>
      </c>
      <c r="E2162">
        <f>INDEX('d_분포'!$C$2:$C$5,RANDBETWEEN(1,4))*(0.9+0.2*RAND())</f>
        <v/>
      </c>
      <c r="F2162">
        <f>RAND()</f>
        <v/>
      </c>
      <c r="G2162">
        <f>IF('d_시나리오'!$J$3='d_시나리오'!$H$3,'d_시나리오'!$I$3,IF(F2162&lt;('d_시나리오'!$I$3-'d_시나리오'!$H$3)/('d_시나리오'!$J$3-'d_시나리오'!$H$3),'d_시나리오'!$H$3+SQRT(F2162*('d_시나리오'!$J$3-'d_시나리오'!$H$3)*('d_시나리오'!$I$3-'d_시나리오'!$H$3)),'d_시나리오'!$J$3-SQRT((1-F2162)*('d_시나리오'!$J$3-'d_시나리오'!$H$3)*('d_시나리오'!$J$3-'d_시나리오'!$I$3))))</f>
        <v/>
      </c>
      <c r="H2162">
        <f>RAND()</f>
        <v/>
      </c>
      <c r="I2162">
        <f>IF('d_시나리오'!$J$4='d_시나리오'!$H$4,'d_시나리오'!$I$4,IF(H2162&lt;('d_시나리오'!$I$4-'d_시나리오'!$H$4)/('d_시나리오'!$J$4-'d_시나리오'!$H$4),'d_시나리오'!$H$4+SQRT(H2162*('d_시나리오'!$J$4-'d_시나리오'!$H$4)*('d_시나리오'!$I$4-'d_시나리오'!$H$4)),'d_시나리오'!$J$4-SQRT((1-H2162)*('d_시나리오'!$J$4-'d_시나리오'!$H$4)*('d_시나리오'!$J$4-'d_시나리오'!$I$4))))</f>
        <v/>
      </c>
      <c r="J2162">
        <f>RAND()</f>
        <v/>
      </c>
      <c r="K2162">
        <f>IF('d_시나리오'!$J$5='d_시나리오'!$H$5,'d_시나리오'!$I$5,IF(J2162&lt;('d_시나리오'!$I$5-'d_시나리오'!$H$5)/('d_시나리오'!$J$5-'d_시나리오'!$H$5),'d_시나리오'!$H$5+SQRT(J2162*('d_시나리오'!$J$5-'d_시나리오'!$H$5)*('d_시나리오'!$I$5-'d_시나리오'!$H$5)),'d_시나리오'!$J$5-SQRT((1-J2162)*('d_시나리오'!$J$5-'d_시나리오'!$H$5)*('d_시나리오'!$J$5-'d_시나리오'!$I$5))))</f>
        <v/>
      </c>
      <c r="L2162">
        <f>RAND()</f>
        <v/>
      </c>
      <c r="M2162">
        <f>IF('d_시나리오'!$J$6='d_시나리오'!$H$6,'d_시나리오'!$I$6,IF(L2162&lt;('d_시나리오'!$I$6-'d_시나리오'!$H$6)/('d_시나리오'!$J$6-'d_시나리오'!$H$6),'d_시나리오'!$H$6+SQRT(L2162*('d_시나리오'!$J$6-'d_시나리오'!$H$6)*('d_시나리오'!$I$6-'d_시나리오'!$H$6)),'d_시나리오'!$J$6-SQRT((1-L2162)*('d_시나리오'!$J$6-'d_시나리오'!$H$6)*('d_시나리오'!$J$6-'d_시나리오'!$I$6))))</f>
        <v/>
      </c>
      <c r="N2162">
        <f>INDEX('d_분포'!$B$2:$B$57,RANDBETWEEN(1,56))</f>
        <v/>
      </c>
      <c r="O2162">
        <f>BETAINV(RAND(),5,5)</f>
        <v/>
      </c>
      <c r="P2162">
        <f>'d_고정'!$B$1*'6_기대효과'!$H$7*('d_시나리오'!$I$7/'d_고정'!$B$2)*B2162</f>
        <v/>
      </c>
      <c r="Q2162">
        <f>P2162*C2162</f>
        <v/>
      </c>
      <c r="R2162">
        <f>P2162*E2162</f>
        <v/>
      </c>
      <c r="S2162">
        <f>R2162*G2162</f>
        <v/>
      </c>
      <c r="T2162">
        <f>Q2162+S2162</f>
        <v/>
      </c>
      <c r="U2162">
        <f>(Q2162*D2162+S2162*I2162)*(1-O2162)</f>
        <v/>
      </c>
      <c r="V2162">
        <f>(R2162*K2162*N2162+'d_고정'!$B$3*('6_기대효과'!$H$7/8)*N2162*'d_고정'!$B$10*M2162*('6_기대효과'!$K$7/'d_고정'!$B$9))*(1-O2162)</f>
        <v/>
      </c>
      <c r="W2162">
        <f>(S2162*I2162+R2162*MAX(K2162-'d_고정'!$B$10*M2162*('6_기대효과'!$K$7/'d_고정'!$B$9),0)*N2162)*(1-O2162)</f>
        <v/>
      </c>
      <c r="X2162">
        <f>U2162+V2162</f>
        <v/>
      </c>
      <c r="Y2162">
        <f>U2162/('d_고정'!$B$5*'6_기대효과'!$H$7/8)/'d_고정'!$B$6</f>
        <v/>
      </c>
      <c r="Z2162">
        <f>U2162/('d_고정'!$B$8*'6_기대효과'!$H$7/8)</f>
        <v/>
      </c>
    </row>
    <row r="2163">
      <c r="A2163">
        <f>RAND()</f>
        <v/>
      </c>
      <c r="B2163">
        <f>IF('d_시나리오'!$J$2='d_시나리오'!$H$2,'d_시나리오'!$I$2,IF(A2163&lt;('d_시나리오'!$I$2-'d_시나리오'!$H$2)/('d_시나리오'!$J$2-'d_시나리오'!$H$2),'d_시나리오'!$H$2+SQRT(A2163*('d_시나리오'!$J$2-'d_시나리오'!$H$2)*('d_시나리오'!$I$2-'d_시나리오'!$H$2)),'d_시나리오'!$J$2-SQRT((1-A2163)*('d_시나리오'!$J$2-'d_시나리오'!$H$2)*('d_시나리오'!$J$2-'d_시나리오'!$I$2))))</f>
        <v/>
      </c>
      <c r="C2163">
        <f>BETAINV(RAND(),2,6)</f>
        <v/>
      </c>
      <c r="D2163">
        <f>INDEX('d_분포'!$A$2:$A$28,RANDBETWEEN(1,27))</f>
        <v/>
      </c>
      <c r="E2163">
        <f>INDEX('d_분포'!$C$2:$C$5,RANDBETWEEN(1,4))*(0.9+0.2*RAND())</f>
        <v/>
      </c>
      <c r="F2163">
        <f>RAND()</f>
        <v/>
      </c>
      <c r="G2163">
        <f>IF('d_시나리오'!$J$3='d_시나리오'!$H$3,'d_시나리오'!$I$3,IF(F2163&lt;('d_시나리오'!$I$3-'d_시나리오'!$H$3)/('d_시나리오'!$J$3-'d_시나리오'!$H$3),'d_시나리오'!$H$3+SQRT(F2163*('d_시나리오'!$J$3-'d_시나리오'!$H$3)*('d_시나리오'!$I$3-'d_시나리오'!$H$3)),'d_시나리오'!$J$3-SQRT((1-F2163)*('d_시나리오'!$J$3-'d_시나리오'!$H$3)*('d_시나리오'!$J$3-'d_시나리오'!$I$3))))</f>
        <v/>
      </c>
      <c r="H2163">
        <f>RAND()</f>
        <v/>
      </c>
      <c r="I2163">
        <f>IF('d_시나리오'!$J$4='d_시나리오'!$H$4,'d_시나리오'!$I$4,IF(H2163&lt;('d_시나리오'!$I$4-'d_시나리오'!$H$4)/('d_시나리오'!$J$4-'d_시나리오'!$H$4),'d_시나리오'!$H$4+SQRT(H2163*('d_시나리오'!$J$4-'d_시나리오'!$H$4)*('d_시나리오'!$I$4-'d_시나리오'!$H$4)),'d_시나리오'!$J$4-SQRT((1-H2163)*('d_시나리오'!$J$4-'d_시나리오'!$H$4)*('d_시나리오'!$J$4-'d_시나리오'!$I$4))))</f>
        <v/>
      </c>
      <c r="J2163">
        <f>RAND()</f>
        <v/>
      </c>
      <c r="K2163">
        <f>IF('d_시나리오'!$J$5='d_시나리오'!$H$5,'d_시나리오'!$I$5,IF(J2163&lt;('d_시나리오'!$I$5-'d_시나리오'!$H$5)/('d_시나리오'!$J$5-'d_시나리오'!$H$5),'d_시나리오'!$H$5+SQRT(J2163*('d_시나리오'!$J$5-'d_시나리오'!$H$5)*('d_시나리오'!$I$5-'d_시나리오'!$H$5)),'d_시나리오'!$J$5-SQRT((1-J2163)*('d_시나리오'!$J$5-'d_시나리오'!$H$5)*('d_시나리오'!$J$5-'d_시나리오'!$I$5))))</f>
        <v/>
      </c>
      <c r="L2163">
        <f>RAND()</f>
        <v/>
      </c>
      <c r="M2163">
        <f>IF('d_시나리오'!$J$6='d_시나리오'!$H$6,'d_시나리오'!$I$6,IF(L2163&lt;('d_시나리오'!$I$6-'d_시나리오'!$H$6)/('d_시나리오'!$J$6-'d_시나리오'!$H$6),'d_시나리오'!$H$6+SQRT(L2163*('d_시나리오'!$J$6-'d_시나리오'!$H$6)*('d_시나리오'!$I$6-'d_시나리오'!$H$6)),'d_시나리오'!$J$6-SQRT((1-L2163)*('d_시나리오'!$J$6-'d_시나리오'!$H$6)*('d_시나리오'!$J$6-'d_시나리오'!$I$6))))</f>
        <v/>
      </c>
      <c r="N2163">
        <f>INDEX('d_분포'!$B$2:$B$57,RANDBETWEEN(1,56))</f>
        <v/>
      </c>
      <c r="O2163">
        <f>BETAINV(RAND(),5,5)</f>
        <v/>
      </c>
      <c r="P2163">
        <f>'d_고정'!$B$1*'6_기대효과'!$H$7*('d_시나리오'!$I$7/'d_고정'!$B$2)*B2163</f>
        <v/>
      </c>
      <c r="Q2163">
        <f>P2163*C2163</f>
        <v/>
      </c>
      <c r="R2163">
        <f>P2163*E2163</f>
        <v/>
      </c>
      <c r="S2163">
        <f>R2163*G2163</f>
        <v/>
      </c>
      <c r="T2163">
        <f>Q2163+S2163</f>
        <v/>
      </c>
      <c r="U2163">
        <f>(Q2163*D2163+S2163*I2163)*(1-O2163)</f>
        <v/>
      </c>
      <c r="V2163">
        <f>(R2163*K2163*N2163+'d_고정'!$B$3*('6_기대효과'!$H$7/8)*N2163*'d_고정'!$B$10*M2163*('6_기대효과'!$K$7/'d_고정'!$B$9))*(1-O2163)</f>
        <v/>
      </c>
      <c r="W2163">
        <f>(S2163*I2163+R2163*MAX(K2163-'d_고정'!$B$10*M2163*('6_기대효과'!$K$7/'d_고정'!$B$9),0)*N2163)*(1-O2163)</f>
        <v/>
      </c>
      <c r="X2163">
        <f>U2163+V2163</f>
        <v/>
      </c>
      <c r="Y2163">
        <f>U2163/('d_고정'!$B$5*'6_기대효과'!$H$7/8)/'d_고정'!$B$6</f>
        <v/>
      </c>
      <c r="Z2163">
        <f>U2163/('d_고정'!$B$8*'6_기대효과'!$H$7/8)</f>
        <v/>
      </c>
    </row>
    <row r="2164">
      <c r="A2164">
        <f>RAND()</f>
        <v/>
      </c>
      <c r="B2164">
        <f>IF('d_시나리오'!$J$2='d_시나리오'!$H$2,'d_시나리오'!$I$2,IF(A2164&lt;('d_시나리오'!$I$2-'d_시나리오'!$H$2)/('d_시나리오'!$J$2-'d_시나리오'!$H$2),'d_시나리오'!$H$2+SQRT(A2164*('d_시나리오'!$J$2-'d_시나리오'!$H$2)*('d_시나리오'!$I$2-'d_시나리오'!$H$2)),'d_시나리오'!$J$2-SQRT((1-A2164)*('d_시나리오'!$J$2-'d_시나리오'!$H$2)*('d_시나리오'!$J$2-'d_시나리오'!$I$2))))</f>
        <v/>
      </c>
      <c r="C2164">
        <f>BETAINV(RAND(),2,6)</f>
        <v/>
      </c>
      <c r="D2164">
        <f>INDEX('d_분포'!$A$2:$A$28,RANDBETWEEN(1,27))</f>
        <v/>
      </c>
      <c r="E2164">
        <f>INDEX('d_분포'!$C$2:$C$5,RANDBETWEEN(1,4))*(0.9+0.2*RAND())</f>
        <v/>
      </c>
      <c r="F2164">
        <f>RAND()</f>
        <v/>
      </c>
      <c r="G2164">
        <f>IF('d_시나리오'!$J$3='d_시나리오'!$H$3,'d_시나리오'!$I$3,IF(F2164&lt;('d_시나리오'!$I$3-'d_시나리오'!$H$3)/('d_시나리오'!$J$3-'d_시나리오'!$H$3),'d_시나리오'!$H$3+SQRT(F2164*('d_시나리오'!$J$3-'d_시나리오'!$H$3)*('d_시나리오'!$I$3-'d_시나리오'!$H$3)),'d_시나리오'!$J$3-SQRT((1-F2164)*('d_시나리오'!$J$3-'d_시나리오'!$H$3)*('d_시나리오'!$J$3-'d_시나리오'!$I$3))))</f>
        <v/>
      </c>
      <c r="H2164">
        <f>RAND()</f>
        <v/>
      </c>
      <c r="I2164">
        <f>IF('d_시나리오'!$J$4='d_시나리오'!$H$4,'d_시나리오'!$I$4,IF(H2164&lt;('d_시나리오'!$I$4-'d_시나리오'!$H$4)/('d_시나리오'!$J$4-'d_시나리오'!$H$4),'d_시나리오'!$H$4+SQRT(H2164*('d_시나리오'!$J$4-'d_시나리오'!$H$4)*('d_시나리오'!$I$4-'d_시나리오'!$H$4)),'d_시나리오'!$J$4-SQRT((1-H2164)*('d_시나리오'!$J$4-'d_시나리오'!$H$4)*('d_시나리오'!$J$4-'d_시나리오'!$I$4))))</f>
        <v/>
      </c>
      <c r="J2164">
        <f>RAND()</f>
        <v/>
      </c>
      <c r="K2164">
        <f>IF('d_시나리오'!$J$5='d_시나리오'!$H$5,'d_시나리오'!$I$5,IF(J2164&lt;('d_시나리오'!$I$5-'d_시나리오'!$H$5)/('d_시나리오'!$J$5-'d_시나리오'!$H$5),'d_시나리오'!$H$5+SQRT(J2164*('d_시나리오'!$J$5-'d_시나리오'!$H$5)*('d_시나리오'!$I$5-'d_시나리오'!$H$5)),'d_시나리오'!$J$5-SQRT((1-J2164)*('d_시나리오'!$J$5-'d_시나리오'!$H$5)*('d_시나리오'!$J$5-'d_시나리오'!$I$5))))</f>
        <v/>
      </c>
      <c r="L2164">
        <f>RAND()</f>
        <v/>
      </c>
      <c r="M2164">
        <f>IF('d_시나리오'!$J$6='d_시나리오'!$H$6,'d_시나리오'!$I$6,IF(L2164&lt;('d_시나리오'!$I$6-'d_시나리오'!$H$6)/('d_시나리오'!$J$6-'d_시나리오'!$H$6),'d_시나리오'!$H$6+SQRT(L2164*('d_시나리오'!$J$6-'d_시나리오'!$H$6)*('d_시나리오'!$I$6-'d_시나리오'!$H$6)),'d_시나리오'!$J$6-SQRT((1-L2164)*('d_시나리오'!$J$6-'d_시나리오'!$H$6)*('d_시나리오'!$J$6-'d_시나리오'!$I$6))))</f>
        <v/>
      </c>
      <c r="N2164">
        <f>INDEX('d_분포'!$B$2:$B$57,RANDBETWEEN(1,56))</f>
        <v/>
      </c>
      <c r="O2164">
        <f>BETAINV(RAND(),5,5)</f>
        <v/>
      </c>
      <c r="P2164">
        <f>'d_고정'!$B$1*'6_기대효과'!$H$7*('d_시나리오'!$I$7/'d_고정'!$B$2)*B2164</f>
        <v/>
      </c>
      <c r="Q2164">
        <f>P2164*C2164</f>
        <v/>
      </c>
      <c r="R2164">
        <f>P2164*E2164</f>
        <v/>
      </c>
      <c r="S2164">
        <f>R2164*G2164</f>
        <v/>
      </c>
      <c r="T2164">
        <f>Q2164+S2164</f>
        <v/>
      </c>
      <c r="U2164">
        <f>(Q2164*D2164+S2164*I2164)*(1-O2164)</f>
        <v/>
      </c>
      <c r="V2164">
        <f>(R2164*K2164*N2164+'d_고정'!$B$3*('6_기대효과'!$H$7/8)*N2164*'d_고정'!$B$10*M2164*('6_기대효과'!$K$7/'d_고정'!$B$9))*(1-O2164)</f>
        <v/>
      </c>
      <c r="W2164">
        <f>(S2164*I2164+R2164*MAX(K2164-'d_고정'!$B$10*M2164*('6_기대효과'!$K$7/'d_고정'!$B$9),0)*N2164)*(1-O2164)</f>
        <v/>
      </c>
      <c r="X2164">
        <f>U2164+V2164</f>
        <v/>
      </c>
      <c r="Y2164">
        <f>U2164/('d_고정'!$B$5*'6_기대효과'!$H$7/8)/'d_고정'!$B$6</f>
        <v/>
      </c>
      <c r="Z2164">
        <f>U2164/('d_고정'!$B$8*'6_기대효과'!$H$7/8)</f>
        <v/>
      </c>
    </row>
    <row r="2165">
      <c r="A2165">
        <f>RAND()</f>
        <v/>
      </c>
      <c r="B2165">
        <f>IF('d_시나리오'!$J$2='d_시나리오'!$H$2,'d_시나리오'!$I$2,IF(A2165&lt;('d_시나리오'!$I$2-'d_시나리오'!$H$2)/('d_시나리오'!$J$2-'d_시나리오'!$H$2),'d_시나리오'!$H$2+SQRT(A2165*('d_시나리오'!$J$2-'d_시나리오'!$H$2)*('d_시나리오'!$I$2-'d_시나리오'!$H$2)),'d_시나리오'!$J$2-SQRT((1-A2165)*('d_시나리오'!$J$2-'d_시나리오'!$H$2)*('d_시나리오'!$J$2-'d_시나리오'!$I$2))))</f>
        <v/>
      </c>
      <c r="C2165">
        <f>BETAINV(RAND(),2,6)</f>
        <v/>
      </c>
      <c r="D2165">
        <f>INDEX('d_분포'!$A$2:$A$28,RANDBETWEEN(1,27))</f>
        <v/>
      </c>
      <c r="E2165">
        <f>INDEX('d_분포'!$C$2:$C$5,RANDBETWEEN(1,4))*(0.9+0.2*RAND())</f>
        <v/>
      </c>
      <c r="F2165">
        <f>RAND()</f>
        <v/>
      </c>
      <c r="G2165">
        <f>IF('d_시나리오'!$J$3='d_시나리오'!$H$3,'d_시나리오'!$I$3,IF(F2165&lt;('d_시나리오'!$I$3-'d_시나리오'!$H$3)/('d_시나리오'!$J$3-'d_시나리오'!$H$3),'d_시나리오'!$H$3+SQRT(F2165*('d_시나리오'!$J$3-'d_시나리오'!$H$3)*('d_시나리오'!$I$3-'d_시나리오'!$H$3)),'d_시나리오'!$J$3-SQRT((1-F2165)*('d_시나리오'!$J$3-'d_시나리오'!$H$3)*('d_시나리오'!$J$3-'d_시나리오'!$I$3))))</f>
        <v/>
      </c>
      <c r="H2165">
        <f>RAND()</f>
        <v/>
      </c>
      <c r="I2165">
        <f>IF('d_시나리오'!$J$4='d_시나리오'!$H$4,'d_시나리오'!$I$4,IF(H2165&lt;('d_시나리오'!$I$4-'d_시나리오'!$H$4)/('d_시나리오'!$J$4-'d_시나리오'!$H$4),'d_시나리오'!$H$4+SQRT(H2165*('d_시나리오'!$J$4-'d_시나리오'!$H$4)*('d_시나리오'!$I$4-'d_시나리오'!$H$4)),'d_시나리오'!$J$4-SQRT((1-H2165)*('d_시나리오'!$J$4-'d_시나리오'!$H$4)*('d_시나리오'!$J$4-'d_시나리오'!$I$4))))</f>
        <v/>
      </c>
      <c r="J2165">
        <f>RAND()</f>
        <v/>
      </c>
      <c r="K2165">
        <f>IF('d_시나리오'!$J$5='d_시나리오'!$H$5,'d_시나리오'!$I$5,IF(J2165&lt;('d_시나리오'!$I$5-'d_시나리오'!$H$5)/('d_시나리오'!$J$5-'d_시나리오'!$H$5),'d_시나리오'!$H$5+SQRT(J2165*('d_시나리오'!$J$5-'d_시나리오'!$H$5)*('d_시나리오'!$I$5-'d_시나리오'!$H$5)),'d_시나리오'!$J$5-SQRT((1-J2165)*('d_시나리오'!$J$5-'d_시나리오'!$H$5)*('d_시나리오'!$J$5-'d_시나리오'!$I$5))))</f>
        <v/>
      </c>
      <c r="L2165">
        <f>RAND()</f>
        <v/>
      </c>
      <c r="M2165">
        <f>IF('d_시나리오'!$J$6='d_시나리오'!$H$6,'d_시나리오'!$I$6,IF(L2165&lt;('d_시나리오'!$I$6-'d_시나리오'!$H$6)/('d_시나리오'!$J$6-'d_시나리오'!$H$6),'d_시나리오'!$H$6+SQRT(L2165*('d_시나리오'!$J$6-'d_시나리오'!$H$6)*('d_시나리오'!$I$6-'d_시나리오'!$H$6)),'d_시나리오'!$J$6-SQRT((1-L2165)*('d_시나리오'!$J$6-'d_시나리오'!$H$6)*('d_시나리오'!$J$6-'d_시나리오'!$I$6))))</f>
        <v/>
      </c>
      <c r="N2165">
        <f>INDEX('d_분포'!$B$2:$B$57,RANDBETWEEN(1,56))</f>
        <v/>
      </c>
      <c r="O2165">
        <f>BETAINV(RAND(),5,5)</f>
        <v/>
      </c>
      <c r="P2165">
        <f>'d_고정'!$B$1*'6_기대효과'!$H$7*('d_시나리오'!$I$7/'d_고정'!$B$2)*B2165</f>
        <v/>
      </c>
      <c r="Q2165">
        <f>P2165*C2165</f>
        <v/>
      </c>
      <c r="R2165">
        <f>P2165*E2165</f>
        <v/>
      </c>
      <c r="S2165">
        <f>R2165*G2165</f>
        <v/>
      </c>
      <c r="T2165">
        <f>Q2165+S2165</f>
        <v/>
      </c>
      <c r="U2165">
        <f>(Q2165*D2165+S2165*I2165)*(1-O2165)</f>
        <v/>
      </c>
      <c r="V2165">
        <f>(R2165*K2165*N2165+'d_고정'!$B$3*('6_기대효과'!$H$7/8)*N2165*'d_고정'!$B$10*M2165*('6_기대효과'!$K$7/'d_고정'!$B$9))*(1-O2165)</f>
        <v/>
      </c>
      <c r="W2165">
        <f>(S2165*I2165+R2165*MAX(K2165-'d_고정'!$B$10*M2165*('6_기대효과'!$K$7/'d_고정'!$B$9),0)*N2165)*(1-O2165)</f>
        <v/>
      </c>
      <c r="X2165">
        <f>U2165+V2165</f>
        <v/>
      </c>
      <c r="Y2165">
        <f>U2165/('d_고정'!$B$5*'6_기대효과'!$H$7/8)/'d_고정'!$B$6</f>
        <v/>
      </c>
      <c r="Z2165">
        <f>U2165/('d_고정'!$B$8*'6_기대효과'!$H$7/8)</f>
        <v/>
      </c>
    </row>
    <row r="2166">
      <c r="A2166">
        <f>RAND()</f>
        <v/>
      </c>
      <c r="B2166">
        <f>IF('d_시나리오'!$J$2='d_시나리오'!$H$2,'d_시나리오'!$I$2,IF(A2166&lt;('d_시나리오'!$I$2-'d_시나리오'!$H$2)/('d_시나리오'!$J$2-'d_시나리오'!$H$2),'d_시나리오'!$H$2+SQRT(A2166*('d_시나리오'!$J$2-'d_시나리오'!$H$2)*('d_시나리오'!$I$2-'d_시나리오'!$H$2)),'d_시나리오'!$J$2-SQRT((1-A2166)*('d_시나리오'!$J$2-'d_시나리오'!$H$2)*('d_시나리오'!$J$2-'d_시나리오'!$I$2))))</f>
        <v/>
      </c>
      <c r="C2166">
        <f>BETAINV(RAND(),2,6)</f>
        <v/>
      </c>
      <c r="D2166">
        <f>INDEX('d_분포'!$A$2:$A$28,RANDBETWEEN(1,27))</f>
        <v/>
      </c>
      <c r="E2166">
        <f>INDEX('d_분포'!$C$2:$C$5,RANDBETWEEN(1,4))*(0.9+0.2*RAND())</f>
        <v/>
      </c>
      <c r="F2166">
        <f>RAND()</f>
        <v/>
      </c>
      <c r="G2166">
        <f>IF('d_시나리오'!$J$3='d_시나리오'!$H$3,'d_시나리오'!$I$3,IF(F2166&lt;('d_시나리오'!$I$3-'d_시나리오'!$H$3)/('d_시나리오'!$J$3-'d_시나리오'!$H$3),'d_시나리오'!$H$3+SQRT(F2166*('d_시나리오'!$J$3-'d_시나리오'!$H$3)*('d_시나리오'!$I$3-'d_시나리오'!$H$3)),'d_시나리오'!$J$3-SQRT((1-F2166)*('d_시나리오'!$J$3-'d_시나리오'!$H$3)*('d_시나리오'!$J$3-'d_시나리오'!$I$3))))</f>
        <v/>
      </c>
      <c r="H2166">
        <f>RAND()</f>
        <v/>
      </c>
      <c r="I2166">
        <f>IF('d_시나리오'!$J$4='d_시나리오'!$H$4,'d_시나리오'!$I$4,IF(H2166&lt;('d_시나리오'!$I$4-'d_시나리오'!$H$4)/('d_시나리오'!$J$4-'d_시나리오'!$H$4),'d_시나리오'!$H$4+SQRT(H2166*('d_시나리오'!$J$4-'d_시나리오'!$H$4)*('d_시나리오'!$I$4-'d_시나리오'!$H$4)),'d_시나리오'!$J$4-SQRT((1-H2166)*('d_시나리오'!$J$4-'d_시나리오'!$H$4)*('d_시나리오'!$J$4-'d_시나리오'!$I$4))))</f>
        <v/>
      </c>
      <c r="J2166">
        <f>RAND()</f>
        <v/>
      </c>
      <c r="K2166">
        <f>IF('d_시나리오'!$J$5='d_시나리오'!$H$5,'d_시나리오'!$I$5,IF(J2166&lt;('d_시나리오'!$I$5-'d_시나리오'!$H$5)/('d_시나리오'!$J$5-'d_시나리오'!$H$5),'d_시나리오'!$H$5+SQRT(J2166*('d_시나리오'!$J$5-'d_시나리오'!$H$5)*('d_시나리오'!$I$5-'d_시나리오'!$H$5)),'d_시나리오'!$J$5-SQRT((1-J2166)*('d_시나리오'!$J$5-'d_시나리오'!$H$5)*('d_시나리오'!$J$5-'d_시나리오'!$I$5))))</f>
        <v/>
      </c>
      <c r="L2166">
        <f>RAND()</f>
        <v/>
      </c>
      <c r="M2166">
        <f>IF('d_시나리오'!$J$6='d_시나리오'!$H$6,'d_시나리오'!$I$6,IF(L2166&lt;('d_시나리오'!$I$6-'d_시나리오'!$H$6)/('d_시나리오'!$J$6-'d_시나리오'!$H$6),'d_시나리오'!$H$6+SQRT(L2166*('d_시나리오'!$J$6-'d_시나리오'!$H$6)*('d_시나리오'!$I$6-'d_시나리오'!$H$6)),'d_시나리오'!$J$6-SQRT((1-L2166)*('d_시나리오'!$J$6-'d_시나리오'!$H$6)*('d_시나리오'!$J$6-'d_시나리오'!$I$6))))</f>
        <v/>
      </c>
      <c r="N2166">
        <f>INDEX('d_분포'!$B$2:$B$57,RANDBETWEEN(1,56))</f>
        <v/>
      </c>
      <c r="O2166">
        <f>BETAINV(RAND(),5,5)</f>
        <v/>
      </c>
      <c r="P2166">
        <f>'d_고정'!$B$1*'6_기대효과'!$H$7*('d_시나리오'!$I$7/'d_고정'!$B$2)*B2166</f>
        <v/>
      </c>
      <c r="Q2166">
        <f>P2166*C2166</f>
        <v/>
      </c>
      <c r="R2166">
        <f>P2166*E2166</f>
        <v/>
      </c>
      <c r="S2166">
        <f>R2166*G2166</f>
        <v/>
      </c>
      <c r="T2166">
        <f>Q2166+S2166</f>
        <v/>
      </c>
      <c r="U2166">
        <f>(Q2166*D2166+S2166*I2166)*(1-O2166)</f>
        <v/>
      </c>
      <c r="V2166">
        <f>(R2166*K2166*N2166+'d_고정'!$B$3*('6_기대효과'!$H$7/8)*N2166*'d_고정'!$B$10*M2166*('6_기대효과'!$K$7/'d_고정'!$B$9))*(1-O2166)</f>
        <v/>
      </c>
      <c r="W2166">
        <f>(S2166*I2166+R2166*MAX(K2166-'d_고정'!$B$10*M2166*('6_기대효과'!$K$7/'d_고정'!$B$9),0)*N2166)*(1-O2166)</f>
        <v/>
      </c>
      <c r="X2166">
        <f>U2166+V2166</f>
        <v/>
      </c>
      <c r="Y2166">
        <f>U2166/('d_고정'!$B$5*'6_기대효과'!$H$7/8)/'d_고정'!$B$6</f>
        <v/>
      </c>
      <c r="Z2166">
        <f>U2166/('d_고정'!$B$8*'6_기대효과'!$H$7/8)</f>
        <v/>
      </c>
    </row>
    <row r="2167">
      <c r="A2167">
        <f>RAND()</f>
        <v/>
      </c>
      <c r="B2167">
        <f>IF('d_시나리오'!$J$2='d_시나리오'!$H$2,'d_시나리오'!$I$2,IF(A2167&lt;('d_시나리오'!$I$2-'d_시나리오'!$H$2)/('d_시나리오'!$J$2-'d_시나리오'!$H$2),'d_시나리오'!$H$2+SQRT(A2167*('d_시나리오'!$J$2-'d_시나리오'!$H$2)*('d_시나리오'!$I$2-'d_시나리오'!$H$2)),'d_시나리오'!$J$2-SQRT((1-A2167)*('d_시나리오'!$J$2-'d_시나리오'!$H$2)*('d_시나리오'!$J$2-'d_시나리오'!$I$2))))</f>
        <v/>
      </c>
      <c r="C2167">
        <f>BETAINV(RAND(),2,6)</f>
        <v/>
      </c>
      <c r="D2167">
        <f>INDEX('d_분포'!$A$2:$A$28,RANDBETWEEN(1,27))</f>
        <v/>
      </c>
      <c r="E2167">
        <f>INDEX('d_분포'!$C$2:$C$5,RANDBETWEEN(1,4))*(0.9+0.2*RAND())</f>
        <v/>
      </c>
      <c r="F2167">
        <f>RAND()</f>
        <v/>
      </c>
      <c r="G2167">
        <f>IF('d_시나리오'!$J$3='d_시나리오'!$H$3,'d_시나리오'!$I$3,IF(F2167&lt;('d_시나리오'!$I$3-'d_시나리오'!$H$3)/('d_시나리오'!$J$3-'d_시나리오'!$H$3),'d_시나리오'!$H$3+SQRT(F2167*('d_시나리오'!$J$3-'d_시나리오'!$H$3)*('d_시나리오'!$I$3-'d_시나리오'!$H$3)),'d_시나리오'!$J$3-SQRT((1-F2167)*('d_시나리오'!$J$3-'d_시나리오'!$H$3)*('d_시나리오'!$J$3-'d_시나리오'!$I$3))))</f>
        <v/>
      </c>
      <c r="H2167">
        <f>RAND()</f>
        <v/>
      </c>
      <c r="I2167">
        <f>IF('d_시나리오'!$J$4='d_시나리오'!$H$4,'d_시나리오'!$I$4,IF(H2167&lt;('d_시나리오'!$I$4-'d_시나리오'!$H$4)/('d_시나리오'!$J$4-'d_시나리오'!$H$4),'d_시나리오'!$H$4+SQRT(H2167*('d_시나리오'!$J$4-'d_시나리오'!$H$4)*('d_시나리오'!$I$4-'d_시나리오'!$H$4)),'d_시나리오'!$J$4-SQRT((1-H2167)*('d_시나리오'!$J$4-'d_시나리오'!$H$4)*('d_시나리오'!$J$4-'d_시나리오'!$I$4))))</f>
        <v/>
      </c>
      <c r="J2167">
        <f>RAND()</f>
        <v/>
      </c>
      <c r="K2167">
        <f>IF('d_시나리오'!$J$5='d_시나리오'!$H$5,'d_시나리오'!$I$5,IF(J2167&lt;('d_시나리오'!$I$5-'d_시나리오'!$H$5)/('d_시나리오'!$J$5-'d_시나리오'!$H$5),'d_시나리오'!$H$5+SQRT(J2167*('d_시나리오'!$J$5-'d_시나리오'!$H$5)*('d_시나리오'!$I$5-'d_시나리오'!$H$5)),'d_시나리오'!$J$5-SQRT((1-J2167)*('d_시나리오'!$J$5-'d_시나리오'!$H$5)*('d_시나리오'!$J$5-'d_시나리오'!$I$5))))</f>
        <v/>
      </c>
      <c r="L2167">
        <f>RAND()</f>
        <v/>
      </c>
      <c r="M2167">
        <f>IF('d_시나리오'!$J$6='d_시나리오'!$H$6,'d_시나리오'!$I$6,IF(L2167&lt;('d_시나리오'!$I$6-'d_시나리오'!$H$6)/('d_시나리오'!$J$6-'d_시나리오'!$H$6),'d_시나리오'!$H$6+SQRT(L2167*('d_시나리오'!$J$6-'d_시나리오'!$H$6)*('d_시나리오'!$I$6-'d_시나리오'!$H$6)),'d_시나리오'!$J$6-SQRT((1-L2167)*('d_시나리오'!$J$6-'d_시나리오'!$H$6)*('d_시나리오'!$J$6-'d_시나리오'!$I$6))))</f>
        <v/>
      </c>
      <c r="N2167">
        <f>INDEX('d_분포'!$B$2:$B$57,RANDBETWEEN(1,56))</f>
        <v/>
      </c>
      <c r="O2167">
        <f>BETAINV(RAND(),5,5)</f>
        <v/>
      </c>
      <c r="P2167">
        <f>'d_고정'!$B$1*'6_기대효과'!$H$7*('d_시나리오'!$I$7/'d_고정'!$B$2)*B2167</f>
        <v/>
      </c>
      <c r="Q2167">
        <f>P2167*C2167</f>
        <v/>
      </c>
      <c r="R2167">
        <f>P2167*E2167</f>
        <v/>
      </c>
      <c r="S2167">
        <f>R2167*G2167</f>
        <v/>
      </c>
      <c r="T2167">
        <f>Q2167+S2167</f>
        <v/>
      </c>
      <c r="U2167">
        <f>(Q2167*D2167+S2167*I2167)*(1-O2167)</f>
        <v/>
      </c>
      <c r="V2167">
        <f>(R2167*K2167*N2167+'d_고정'!$B$3*('6_기대효과'!$H$7/8)*N2167*'d_고정'!$B$10*M2167*('6_기대효과'!$K$7/'d_고정'!$B$9))*(1-O2167)</f>
        <v/>
      </c>
      <c r="W2167">
        <f>(S2167*I2167+R2167*MAX(K2167-'d_고정'!$B$10*M2167*('6_기대효과'!$K$7/'d_고정'!$B$9),0)*N2167)*(1-O2167)</f>
        <v/>
      </c>
      <c r="X2167">
        <f>U2167+V2167</f>
        <v/>
      </c>
      <c r="Y2167">
        <f>U2167/('d_고정'!$B$5*'6_기대효과'!$H$7/8)/'d_고정'!$B$6</f>
        <v/>
      </c>
      <c r="Z2167">
        <f>U2167/('d_고정'!$B$8*'6_기대효과'!$H$7/8)</f>
        <v/>
      </c>
    </row>
    <row r="2168">
      <c r="A2168">
        <f>RAND()</f>
        <v/>
      </c>
      <c r="B2168">
        <f>IF('d_시나리오'!$J$2='d_시나리오'!$H$2,'d_시나리오'!$I$2,IF(A2168&lt;('d_시나리오'!$I$2-'d_시나리오'!$H$2)/('d_시나리오'!$J$2-'d_시나리오'!$H$2),'d_시나리오'!$H$2+SQRT(A2168*('d_시나리오'!$J$2-'d_시나리오'!$H$2)*('d_시나리오'!$I$2-'d_시나리오'!$H$2)),'d_시나리오'!$J$2-SQRT((1-A2168)*('d_시나리오'!$J$2-'d_시나리오'!$H$2)*('d_시나리오'!$J$2-'d_시나리오'!$I$2))))</f>
        <v/>
      </c>
      <c r="C2168">
        <f>BETAINV(RAND(),2,6)</f>
        <v/>
      </c>
      <c r="D2168">
        <f>INDEX('d_분포'!$A$2:$A$28,RANDBETWEEN(1,27))</f>
        <v/>
      </c>
      <c r="E2168">
        <f>INDEX('d_분포'!$C$2:$C$5,RANDBETWEEN(1,4))*(0.9+0.2*RAND())</f>
        <v/>
      </c>
      <c r="F2168">
        <f>RAND()</f>
        <v/>
      </c>
      <c r="G2168">
        <f>IF('d_시나리오'!$J$3='d_시나리오'!$H$3,'d_시나리오'!$I$3,IF(F2168&lt;('d_시나리오'!$I$3-'d_시나리오'!$H$3)/('d_시나리오'!$J$3-'d_시나리오'!$H$3),'d_시나리오'!$H$3+SQRT(F2168*('d_시나리오'!$J$3-'d_시나리오'!$H$3)*('d_시나리오'!$I$3-'d_시나리오'!$H$3)),'d_시나리오'!$J$3-SQRT((1-F2168)*('d_시나리오'!$J$3-'d_시나리오'!$H$3)*('d_시나리오'!$J$3-'d_시나리오'!$I$3))))</f>
        <v/>
      </c>
      <c r="H2168">
        <f>RAND()</f>
        <v/>
      </c>
      <c r="I2168">
        <f>IF('d_시나리오'!$J$4='d_시나리오'!$H$4,'d_시나리오'!$I$4,IF(H2168&lt;('d_시나리오'!$I$4-'d_시나리오'!$H$4)/('d_시나리오'!$J$4-'d_시나리오'!$H$4),'d_시나리오'!$H$4+SQRT(H2168*('d_시나리오'!$J$4-'d_시나리오'!$H$4)*('d_시나리오'!$I$4-'d_시나리오'!$H$4)),'d_시나리오'!$J$4-SQRT((1-H2168)*('d_시나리오'!$J$4-'d_시나리오'!$H$4)*('d_시나리오'!$J$4-'d_시나리오'!$I$4))))</f>
        <v/>
      </c>
      <c r="J2168">
        <f>RAND()</f>
        <v/>
      </c>
      <c r="K2168">
        <f>IF('d_시나리오'!$J$5='d_시나리오'!$H$5,'d_시나리오'!$I$5,IF(J2168&lt;('d_시나리오'!$I$5-'d_시나리오'!$H$5)/('d_시나리오'!$J$5-'d_시나리오'!$H$5),'d_시나리오'!$H$5+SQRT(J2168*('d_시나리오'!$J$5-'d_시나리오'!$H$5)*('d_시나리오'!$I$5-'d_시나리오'!$H$5)),'d_시나리오'!$J$5-SQRT((1-J2168)*('d_시나리오'!$J$5-'d_시나리오'!$H$5)*('d_시나리오'!$J$5-'d_시나리오'!$I$5))))</f>
        <v/>
      </c>
      <c r="L2168">
        <f>RAND()</f>
        <v/>
      </c>
      <c r="M2168">
        <f>IF('d_시나리오'!$J$6='d_시나리오'!$H$6,'d_시나리오'!$I$6,IF(L2168&lt;('d_시나리오'!$I$6-'d_시나리오'!$H$6)/('d_시나리오'!$J$6-'d_시나리오'!$H$6),'d_시나리오'!$H$6+SQRT(L2168*('d_시나리오'!$J$6-'d_시나리오'!$H$6)*('d_시나리오'!$I$6-'d_시나리오'!$H$6)),'d_시나리오'!$J$6-SQRT((1-L2168)*('d_시나리오'!$J$6-'d_시나리오'!$H$6)*('d_시나리오'!$J$6-'d_시나리오'!$I$6))))</f>
        <v/>
      </c>
      <c r="N2168">
        <f>INDEX('d_분포'!$B$2:$B$57,RANDBETWEEN(1,56))</f>
        <v/>
      </c>
      <c r="O2168">
        <f>BETAINV(RAND(),5,5)</f>
        <v/>
      </c>
      <c r="P2168">
        <f>'d_고정'!$B$1*'6_기대효과'!$H$7*('d_시나리오'!$I$7/'d_고정'!$B$2)*B2168</f>
        <v/>
      </c>
      <c r="Q2168">
        <f>P2168*C2168</f>
        <v/>
      </c>
      <c r="R2168">
        <f>P2168*E2168</f>
        <v/>
      </c>
      <c r="S2168">
        <f>R2168*G2168</f>
        <v/>
      </c>
      <c r="T2168">
        <f>Q2168+S2168</f>
        <v/>
      </c>
      <c r="U2168">
        <f>(Q2168*D2168+S2168*I2168)*(1-O2168)</f>
        <v/>
      </c>
      <c r="V2168">
        <f>(R2168*K2168*N2168+'d_고정'!$B$3*('6_기대효과'!$H$7/8)*N2168*'d_고정'!$B$10*M2168*('6_기대효과'!$K$7/'d_고정'!$B$9))*(1-O2168)</f>
        <v/>
      </c>
      <c r="W2168">
        <f>(S2168*I2168+R2168*MAX(K2168-'d_고정'!$B$10*M2168*('6_기대효과'!$K$7/'d_고정'!$B$9),0)*N2168)*(1-O2168)</f>
        <v/>
      </c>
      <c r="X2168">
        <f>U2168+V2168</f>
        <v/>
      </c>
      <c r="Y2168">
        <f>U2168/('d_고정'!$B$5*'6_기대효과'!$H$7/8)/'d_고정'!$B$6</f>
        <v/>
      </c>
      <c r="Z2168">
        <f>U2168/('d_고정'!$B$8*'6_기대효과'!$H$7/8)</f>
        <v/>
      </c>
    </row>
    <row r="2169">
      <c r="A2169">
        <f>RAND()</f>
        <v/>
      </c>
      <c r="B2169">
        <f>IF('d_시나리오'!$J$2='d_시나리오'!$H$2,'d_시나리오'!$I$2,IF(A2169&lt;('d_시나리오'!$I$2-'d_시나리오'!$H$2)/('d_시나리오'!$J$2-'d_시나리오'!$H$2),'d_시나리오'!$H$2+SQRT(A2169*('d_시나리오'!$J$2-'d_시나리오'!$H$2)*('d_시나리오'!$I$2-'d_시나리오'!$H$2)),'d_시나리오'!$J$2-SQRT((1-A2169)*('d_시나리오'!$J$2-'d_시나리오'!$H$2)*('d_시나리오'!$J$2-'d_시나리오'!$I$2))))</f>
        <v/>
      </c>
      <c r="C2169">
        <f>BETAINV(RAND(),2,6)</f>
        <v/>
      </c>
      <c r="D2169">
        <f>INDEX('d_분포'!$A$2:$A$28,RANDBETWEEN(1,27))</f>
        <v/>
      </c>
      <c r="E2169">
        <f>INDEX('d_분포'!$C$2:$C$5,RANDBETWEEN(1,4))*(0.9+0.2*RAND())</f>
        <v/>
      </c>
      <c r="F2169">
        <f>RAND()</f>
        <v/>
      </c>
      <c r="G2169">
        <f>IF('d_시나리오'!$J$3='d_시나리오'!$H$3,'d_시나리오'!$I$3,IF(F2169&lt;('d_시나리오'!$I$3-'d_시나리오'!$H$3)/('d_시나리오'!$J$3-'d_시나리오'!$H$3),'d_시나리오'!$H$3+SQRT(F2169*('d_시나리오'!$J$3-'d_시나리오'!$H$3)*('d_시나리오'!$I$3-'d_시나리오'!$H$3)),'d_시나리오'!$J$3-SQRT((1-F2169)*('d_시나리오'!$J$3-'d_시나리오'!$H$3)*('d_시나리오'!$J$3-'d_시나리오'!$I$3))))</f>
        <v/>
      </c>
      <c r="H2169">
        <f>RAND()</f>
        <v/>
      </c>
      <c r="I2169">
        <f>IF('d_시나리오'!$J$4='d_시나리오'!$H$4,'d_시나리오'!$I$4,IF(H2169&lt;('d_시나리오'!$I$4-'d_시나리오'!$H$4)/('d_시나리오'!$J$4-'d_시나리오'!$H$4),'d_시나리오'!$H$4+SQRT(H2169*('d_시나리오'!$J$4-'d_시나리오'!$H$4)*('d_시나리오'!$I$4-'d_시나리오'!$H$4)),'d_시나리오'!$J$4-SQRT((1-H2169)*('d_시나리오'!$J$4-'d_시나리오'!$H$4)*('d_시나리오'!$J$4-'d_시나리오'!$I$4))))</f>
        <v/>
      </c>
      <c r="J2169">
        <f>RAND()</f>
        <v/>
      </c>
      <c r="K2169">
        <f>IF('d_시나리오'!$J$5='d_시나리오'!$H$5,'d_시나리오'!$I$5,IF(J2169&lt;('d_시나리오'!$I$5-'d_시나리오'!$H$5)/('d_시나리오'!$J$5-'d_시나리오'!$H$5),'d_시나리오'!$H$5+SQRT(J2169*('d_시나리오'!$J$5-'d_시나리오'!$H$5)*('d_시나리오'!$I$5-'d_시나리오'!$H$5)),'d_시나리오'!$J$5-SQRT((1-J2169)*('d_시나리오'!$J$5-'d_시나리오'!$H$5)*('d_시나리오'!$J$5-'d_시나리오'!$I$5))))</f>
        <v/>
      </c>
      <c r="L2169">
        <f>RAND()</f>
        <v/>
      </c>
      <c r="M2169">
        <f>IF('d_시나리오'!$J$6='d_시나리오'!$H$6,'d_시나리오'!$I$6,IF(L2169&lt;('d_시나리오'!$I$6-'d_시나리오'!$H$6)/('d_시나리오'!$J$6-'d_시나리오'!$H$6),'d_시나리오'!$H$6+SQRT(L2169*('d_시나리오'!$J$6-'d_시나리오'!$H$6)*('d_시나리오'!$I$6-'d_시나리오'!$H$6)),'d_시나리오'!$J$6-SQRT((1-L2169)*('d_시나리오'!$J$6-'d_시나리오'!$H$6)*('d_시나리오'!$J$6-'d_시나리오'!$I$6))))</f>
        <v/>
      </c>
      <c r="N2169">
        <f>INDEX('d_분포'!$B$2:$B$57,RANDBETWEEN(1,56))</f>
        <v/>
      </c>
      <c r="O2169">
        <f>BETAINV(RAND(),5,5)</f>
        <v/>
      </c>
      <c r="P2169">
        <f>'d_고정'!$B$1*'6_기대효과'!$H$7*('d_시나리오'!$I$7/'d_고정'!$B$2)*B2169</f>
        <v/>
      </c>
      <c r="Q2169">
        <f>P2169*C2169</f>
        <v/>
      </c>
      <c r="R2169">
        <f>P2169*E2169</f>
        <v/>
      </c>
      <c r="S2169">
        <f>R2169*G2169</f>
        <v/>
      </c>
      <c r="T2169">
        <f>Q2169+S2169</f>
        <v/>
      </c>
      <c r="U2169">
        <f>(Q2169*D2169+S2169*I2169)*(1-O2169)</f>
        <v/>
      </c>
      <c r="V2169">
        <f>(R2169*K2169*N2169+'d_고정'!$B$3*('6_기대효과'!$H$7/8)*N2169*'d_고정'!$B$10*M2169*('6_기대효과'!$K$7/'d_고정'!$B$9))*(1-O2169)</f>
        <v/>
      </c>
      <c r="W2169">
        <f>(S2169*I2169+R2169*MAX(K2169-'d_고정'!$B$10*M2169*('6_기대효과'!$K$7/'d_고정'!$B$9),0)*N2169)*(1-O2169)</f>
        <v/>
      </c>
      <c r="X2169">
        <f>U2169+V2169</f>
        <v/>
      </c>
      <c r="Y2169">
        <f>U2169/('d_고정'!$B$5*'6_기대효과'!$H$7/8)/'d_고정'!$B$6</f>
        <v/>
      </c>
      <c r="Z2169">
        <f>U2169/('d_고정'!$B$8*'6_기대효과'!$H$7/8)</f>
        <v/>
      </c>
    </row>
    <row r="2170">
      <c r="A2170">
        <f>RAND()</f>
        <v/>
      </c>
      <c r="B2170">
        <f>IF('d_시나리오'!$J$2='d_시나리오'!$H$2,'d_시나리오'!$I$2,IF(A2170&lt;('d_시나리오'!$I$2-'d_시나리오'!$H$2)/('d_시나리오'!$J$2-'d_시나리오'!$H$2),'d_시나리오'!$H$2+SQRT(A2170*('d_시나리오'!$J$2-'d_시나리오'!$H$2)*('d_시나리오'!$I$2-'d_시나리오'!$H$2)),'d_시나리오'!$J$2-SQRT((1-A2170)*('d_시나리오'!$J$2-'d_시나리오'!$H$2)*('d_시나리오'!$J$2-'d_시나리오'!$I$2))))</f>
        <v/>
      </c>
      <c r="C2170">
        <f>BETAINV(RAND(),2,6)</f>
        <v/>
      </c>
      <c r="D2170">
        <f>INDEX('d_분포'!$A$2:$A$28,RANDBETWEEN(1,27))</f>
        <v/>
      </c>
      <c r="E2170">
        <f>INDEX('d_분포'!$C$2:$C$5,RANDBETWEEN(1,4))*(0.9+0.2*RAND())</f>
        <v/>
      </c>
      <c r="F2170">
        <f>RAND()</f>
        <v/>
      </c>
      <c r="G2170">
        <f>IF('d_시나리오'!$J$3='d_시나리오'!$H$3,'d_시나리오'!$I$3,IF(F2170&lt;('d_시나리오'!$I$3-'d_시나리오'!$H$3)/('d_시나리오'!$J$3-'d_시나리오'!$H$3),'d_시나리오'!$H$3+SQRT(F2170*('d_시나리오'!$J$3-'d_시나리오'!$H$3)*('d_시나리오'!$I$3-'d_시나리오'!$H$3)),'d_시나리오'!$J$3-SQRT((1-F2170)*('d_시나리오'!$J$3-'d_시나리오'!$H$3)*('d_시나리오'!$J$3-'d_시나리오'!$I$3))))</f>
        <v/>
      </c>
      <c r="H2170">
        <f>RAND()</f>
        <v/>
      </c>
      <c r="I2170">
        <f>IF('d_시나리오'!$J$4='d_시나리오'!$H$4,'d_시나리오'!$I$4,IF(H2170&lt;('d_시나리오'!$I$4-'d_시나리오'!$H$4)/('d_시나리오'!$J$4-'d_시나리오'!$H$4),'d_시나리오'!$H$4+SQRT(H2170*('d_시나리오'!$J$4-'d_시나리오'!$H$4)*('d_시나리오'!$I$4-'d_시나리오'!$H$4)),'d_시나리오'!$J$4-SQRT((1-H2170)*('d_시나리오'!$J$4-'d_시나리오'!$H$4)*('d_시나리오'!$J$4-'d_시나리오'!$I$4))))</f>
        <v/>
      </c>
      <c r="J2170">
        <f>RAND()</f>
        <v/>
      </c>
      <c r="K2170">
        <f>IF('d_시나리오'!$J$5='d_시나리오'!$H$5,'d_시나리오'!$I$5,IF(J2170&lt;('d_시나리오'!$I$5-'d_시나리오'!$H$5)/('d_시나리오'!$J$5-'d_시나리오'!$H$5),'d_시나리오'!$H$5+SQRT(J2170*('d_시나리오'!$J$5-'d_시나리오'!$H$5)*('d_시나리오'!$I$5-'d_시나리오'!$H$5)),'d_시나리오'!$J$5-SQRT((1-J2170)*('d_시나리오'!$J$5-'d_시나리오'!$H$5)*('d_시나리오'!$J$5-'d_시나리오'!$I$5))))</f>
        <v/>
      </c>
      <c r="L2170">
        <f>RAND()</f>
        <v/>
      </c>
      <c r="M2170">
        <f>IF('d_시나리오'!$J$6='d_시나리오'!$H$6,'d_시나리오'!$I$6,IF(L2170&lt;('d_시나리오'!$I$6-'d_시나리오'!$H$6)/('d_시나리오'!$J$6-'d_시나리오'!$H$6),'d_시나리오'!$H$6+SQRT(L2170*('d_시나리오'!$J$6-'d_시나리오'!$H$6)*('d_시나리오'!$I$6-'d_시나리오'!$H$6)),'d_시나리오'!$J$6-SQRT((1-L2170)*('d_시나리오'!$J$6-'d_시나리오'!$H$6)*('d_시나리오'!$J$6-'d_시나리오'!$I$6))))</f>
        <v/>
      </c>
      <c r="N2170">
        <f>INDEX('d_분포'!$B$2:$B$57,RANDBETWEEN(1,56))</f>
        <v/>
      </c>
      <c r="O2170">
        <f>BETAINV(RAND(),5,5)</f>
        <v/>
      </c>
      <c r="P2170">
        <f>'d_고정'!$B$1*'6_기대효과'!$H$7*('d_시나리오'!$I$7/'d_고정'!$B$2)*B2170</f>
        <v/>
      </c>
      <c r="Q2170">
        <f>P2170*C2170</f>
        <v/>
      </c>
      <c r="R2170">
        <f>P2170*E2170</f>
        <v/>
      </c>
      <c r="S2170">
        <f>R2170*G2170</f>
        <v/>
      </c>
      <c r="T2170">
        <f>Q2170+S2170</f>
        <v/>
      </c>
      <c r="U2170">
        <f>(Q2170*D2170+S2170*I2170)*(1-O2170)</f>
        <v/>
      </c>
      <c r="V2170">
        <f>(R2170*K2170*N2170+'d_고정'!$B$3*('6_기대효과'!$H$7/8)*N2170*'d_고정'!$B$10*M2170*('6_기대효과'!$K$7/'d_고정'!$B$9))*(1-O2170)</f>
        <v/>
      </c>
      <c r="W2170">
        <f>(S2170*I2170+R2170*MAX(K2170-'d_고정'!$B$10*M2170*('6_기대효과'!$K$7/'d_고정'!$B$9),0)*N2170)*(1-O2170)</f>
        <v/>
      </c>
      <c r="X2170">
        <f>U2170+V2170</f>
        <v/>
      </c>
      <c r="Y2170">
        <f>U2170/('d_고정'!$B$5*'6_기대효과'!$H$7/8)/'d_고정'!$B$6</f>
        <v/>
      </c>
      <c r="Z2170">
        <f>U2170/('d_고정'!$B$8*'6_기대효과'!$H$7/8)</f>
        <v/>
      </c>
    </row>
    <row r="2171">
      <c r="A2171">
        <f>RAND()</f>
        <v/>
      </c>
      <c r="B2171">
        <f>IF('d_시나리오'!$J$2='d_시나리오'!$H$2,'d_시나리오'!$I$2,IF(A2171&lt;('d_시나리오'!$I$2-'d_시나리오'!$H$2)/('d_시나리오'!$J$2-'d_시나리오'!$H$2),'d_시나리오'!$H$2+SQRT(A2171*('d_시나리오'!$J$2-'d_시나리오'!$H$2)*('d_시나리오'!$I$2-'d_시나리오'!$H$2)),'d_시나리오'!$J$2-SQRT((1-A2171)*('d_시나리오'!$J$2-'d_시나리오'!$H$2)*('d_시나리오'!$J$2-'d_시나리오'!$I$2))))</f>
        <v/>
      </c>
      <c r="C2171">
        <f>BETAINV(RAND(),2,6)</f>
        <v/>
      </c>
      <c r="D2171">
        <f>INDEX('d_분포'!$A$2:$A$28,RANDBETWEEN(1,27))</f>
        <v/>
      </c>
      <c r="E2171">
        <f>INDEX('d_분포'!$C$2:$C$5,RANDBETWEEN(1,4))*(0.9+0.2*RAND())</f>
        <v/>
      </c>
      <c r="F2171">
        <f>RAND()</f>
        <v/>
      </c>
      <c r="G2171">
        <f>IF('d_시나리오'!$J$3='d_시나리오'!$H$3,'d_시나리오'!$I$3,IF(F2171&lt;('d_시나리오'!$I$3-'d_시나리오'!$H$3)/('d_시나리오'!$J$3-'d_시나리오'!$H$3),'d_시나리오'!$H$3+SQRT(F2171*('d_시나리오'!$J$3-'d_시나리오'!$H$3)*('d_시나리오'!$I$3-'d_시나리오'!$H$3)),'d_시나리오'!$J$3-SQRT((1-F2171)*('d_시나리오'!$J$3-'d_시나리오'!$H$3)*('d_시나리오'!$J$3-'d_시나리오'!$I$3))))</f>
        <v/>
      </c>
      <c r="H2171">
        <f>RAND()</f>
        <v/>
      </c>
      <c r="I2171">
        <f>IF('d_시나리오'!$J$4='d_시나리오'!$H$4,'d_시나리오'!$I$4,IF(H2171&lt;('d_시나리오'!$I$4-'d_시나리오'!$H$4)/('d_시나리오'!$J$4-'d_시나리오'!$H$4),'d_시나리오'!$H$4+SQRT(H2171*('d_시나리오'!$J$4-'d_시나리오'!$H$4)*('d_시나리오'!$I$4-'d_시나리오'!$H$4)),'d_시나리오'!$J$4-SQRT((1-H2171)*('d_시나리오'!$J$4-'d_시나리오'!$H$4)*('d_시나리오'!$J$4-'d_시나리오'!$I$4))))</f>
        <v/>
      </c>
      <c r="J2171">
        <f>RAND()</f>
        <v/>
      </c>
      <c r="K2171">
        <f>IF('d_시나리오'!$J$5='d_시나리오'!$H$5,'d_시나리오'!$I$5,IF(J2171&lt;('d_시나리오'!$I$5-'d_시나리오'!$H$5)/('d_시나리오'!$J$5-'d_시나리오'!$H$5),'d_시나리오'!$H$5+SQRT(J2171*('d_시나리오'!$J$5-'d_시나리오'!$H$5)*('d_시나리오'!$I$5-'d_시나리오'!$H$5)),'d_시나리오'!$J$5-SQRT((1-J2171)*('d_시나리오'!$J$5-'d_시나리오'!$H$5)*('d_시나리오'!$J$5-'d_시나리오'!$I$5))))</f>
        <v/>
      </c>
      <c r="L2171">
        <f>RAND()</f>
        <v/>
      </c>
      <c r="M2171">
        <f>IF('d_시나리오'!$J$6='d_시나리오'!$H$6,'d_시나리오'!$I$6,IF(L2171&lt;('d_시나리오'!$I$6-'d_시나리오'!$H$6)/('d_시나리오'!$J$6-'d_시나리오'!$H$6),'d_시나리오'!$H$6+SQRT(L2171*('d_시나리오'!$J$6-'d_시나리오'!$H$6)*('d_시나리오'!$I$6-'d_시나리오'!$H$6)),'d_시나리오'!$J$6-SQRT((1-L2171)*('d_시나리오'!$J$6-'d_시나리오'!$H$6)*('d_시나리오'!$J$6-'d_시나리오'!$I$6))))</f>
        <v/>
      </c>
      <c r="N2171">
        <f>INDEX('d_분포'!$B$2:$B$57,RANDBETWEEN(1,56))</f>
        <v/>
      </c>
      <c r="O2171">
        <f>BETAINV(RAND(),5,5)</f>
        <v/>
      </c>
      <c r="P2171">
        <f>'d_고정'!$B$1*'6_기대효과'!$H$7*('d_시나리오'!$I$7/'d_고정'!$B$2)*B2171</f>
        <v/>
      </c>
      <c r="Q2171">
        <f>P2171*C2171</f>
        <v/>
      </c>
      <c r="R2171">
        <f>P2171*E2171</f>
        <v/>
      </c>
      <c r="S2171">
        <f>R2171*G2171</f>
        <v/>
      </c>
      <c r="T2171">
        <f>Q2171+S2171</f>
        <v/>
      </c>
      <c r="U2171">
        <f>(Q2171*D2171+S2171*I2171)*(1-O2171)</f>
        <v/>
      </c>
      <c r="V2171">
        <f>(R2171*K2171*N2171+'d_고정'!$B$3*('6_기대효과'!$H$7/8)*N2171*'d_고정'!$B$10*M2171*('6_기대효과'!$K$7/'d_고정'!$B$9))*(1-O2171)</f>
        <v/>
      </c>
      <c r="W2171">
        <f>(S2171*I2171+R2171*MAX(K2171-'d_고정'!$B$10*M2171*('6_기대효과'!$K$7/'d_고정'!$B$9),0)*N2171)*(1-O2171)</f>
        <v/>
      </c>
      <c r="X2171">
        <f>U2171+V2171</f>
        <v/>
      </c>
      <c r="Y2171">
        <f>U2171/('d_고정'!$B$5*'6_기대효과'!$H$7/8)/'d_고정'!$B$6</f>
        <v/>
      </c>
      <c r="Z2171">
        <f>U2171/('d_고정'!$B$8*'6_기대효과'!$H$7/8)</f>
        <v/>
      </c>
    </row>
    <row r="2172">
      <c r="A2172">
        <f>RAND()</f>
        <v/>
      </c>
      <c r="B2172">
        <f>IF('d_시나리오'!$J$2='d_시나리오'!$H$2,'d_시나리오'!$I$2,IF(A2172&lt;('d_시나리오'!$I$2-'d_시나리오'!$H$2)/('d_시나리오'!$J$2-'d_시나리오'!$H$2),'d_시나리오'!$H$2+SQRT(A2172*('d_시나리오'!$J$2-'d_시나리오'!$H$2)*('d_시나리오'!$I$2-'d_시나리오'!$H$2)),'d_시나리오'!$J$2-SQRT((1-A2172)*('d_시나리오'!$J$2-'d_시나리오'!$H$2)*('d_시나리오'!$J$2-'d_시나리오'!$I$2))))</f>
        <v/>
      </c>
      <c r="C2172">
        <f>BETAINV(RAND(),2,6)</f>
        <v/>
      </c>
      <c r="D2172">
        <f>INDEX('d_분포'!$A$2:$A$28,RANDBETWEEN(1,27))</f>
        <v/>
      </c>
      <c r="E2172">
        <f>INDEX('d_분포'!$C$2:$C$5,RANDBETWEEN(1,4))*(0.9+0.2*RAND())</f>
        <v/>
      </c>
      <c r="F2172">
        <f>RAND()</f>
        <v/>
      </c>
      <c r="G2172">
        <f>IF('d_시나리오'!$J$3='d_시나리오'!$H$3,'d_시나리오'!$I$3,IF(F2172&lt;('d_시나리오'!$I$3-'d_시나리오'!$H$3)/('d_시나리오'!$J$3-'d_시나리오'!$H$3),'d_시나리오'!$H$3+SQRT(F2172*('d_시나리오'!$J$3-'d_시나리오'!$H$3)*('d_시나리오'!$I$3-'d_시나리오'!$H$3)),'d_시나리오'!$J$3-SQRT((1-F2172)*('d_시나리오'!$J$3-'d_시나리오'!$H$3)*('d_시나리오'!$J$3-'d_시나리오'!$I$3))))</f>
        <v/>
      </c>
      <c r="H2172">
        <f>RAND()</f>
        <v/>
      </c>
      <c r="I2172">
        <f>IF('d_시나리오'!$J$4='d_시나리오'!$H$4,'d_시나리오'!$I$4,IF(H2172&lt;('d_시나리오'!$I$4-'d_시나리오'!$H$4)/('d_시나리오'!$J$4-'d_시나리오'!$H$4),'d_시나리오'!$H$4+SQRT(H2172*('d_시나리오'!$J$4-'d_시나리오'!$H$4)*('d_시나리오'!$I$4-'d_시나리오'!$H$4)),'d_시나리오'!$J$4-SQRT((1-H2172)*('d_시나리오'!$J$4-'d_시나리오'!$H$4)*('d_시나리오'!$J$4-'d_시나리오'!$I$4))))</f>
        <v/>
      </c>
      <c r="J2172">
        <f>RAND()</f>
        <v/>
      </c>
      <c r="K2172">
        <f>IF('d_시나리오'!$J$5='d_시나리오'!$H$5,'d_시나리오'!$I$5,IF(J2172&lt;('d_시나리오'!$I$5-'d_시나리오'!$H$5)/('d_시나리오'!$J$5-'d_시나리오'!$H$5),'d_시나리오'!$H$5+SQRT(J2172*('d_시나리오'!$J$5-'d_시나리오'!$H$5)*('d_시나리오'!$I$5-'d_시나리오'!$H$5)),'d_시나리오'!$J$5-SQRT((1-J2172)*('d_시나리오'!$J$5-'d_시나리오'!$H$5)*('d_시나리오'!$J$5-'d_시나리오'!$I$5))))</f>
        <v/>
      </c>
      <c r="L2172">
        <f>RAND()</f>
        <v/>
      </c>
      <c r="M2172">
        <f>IF('d_시나리오'!$J$6='d_시나리오'!$H$6,'d_시나리오'!$I$6,IF(L2172&lt;('d_시나리오'!$I$6-'d_시나리오'!$H$6)/('d_시나리오'!$J$6-'d_시나리오'!$H$6),'d_시나리오'!$H$6+SQRT(L2172*('d_시나리오'!$J$6-'d_시나리오'!$H$6)*('d_시나리오'!$I$6-'d_시나리오'!$H$6)),'d_시나리오'!$J$6-SQRT((1-L2172)*('d_시나리오'!$J$6-'d_시나리오'!$H$6)*('d_시나리오'!$J$6-'d_시나리오'!$I$6))))</f>
        <v/>
      </c>
      <c r="N2172">
        <f>INDEX('d_분포'!$B$2:$B$57,RANDBETWEEN(1,56))</f>
        <v/>
      </c>
      <c r="O2172">
        <f>BETAINV(RAND(),5,5)</f>
        <v/>
      </c>
      <c r="P2172">
        <f>'d_고정'!$B$1*'6_기대효과'!$H$7*('d_시나리오'!$I$7/'d_고정'!$B$2)*B2172</f>
        <v/>
      </c>
      <c r="Q2172">
        <f>P2172*C2172</f>
        <v/>
      </c>
      <c r="R2172">
        <f>P2172*E2172</f>
        <v/>
      </c>
      <c r="S2172">
        <f>R2172*G2172</f>
        <v/>
      </c>
      <c r="T2172">
        <f>Q2172+S2172</f>
        <v/>
      </c>
      <c r="U2172">
        <f>(Q2172*D2172+S2172*I2172)*(1-O2172)</f>
        <v/>
      </c>
      <c r="V2172">
        <f>(R2172*K2172*N2172+'d_고정'!$B$3*('6_기대효과'!$H$7/8)*N2172*'d_고정'!$B$10*M2172*('6_기대효과'!$K$7/'d_고정'!$B$9))*(1-O2172)</f>
        <v/>
      </c>
      <c r="W2172">
        <f>(S2172*I2172+R2172*MAX(K2172-'d_고정'!$B$10*M2172*('6_기대효과'!$K$7/'d_고정'!$B$9),0)*N2172)*(1-O2172)</f>
        <v/>
      </c>
      <c r="X2172">
        <f>U2172+V2172</f>
        <v/>
      </c>
      <c r="Y2172">
        <f>U2172/('d_고정'!$B$5*'6_기대효과'!$H$7/8)/'d_고정'!$B$6</f>
        <v/>
      </c>
      <c r="Z2172">
        <f>U2172/('d_고정'!$B$8*'6_기대효과'!$H$7/8)</f>
        <v/>
      </c>
    </row>
    <row r="2173">
      <c r="A2173">
        <f>RAND()</f>
        <v/>
      </c>
      <c r="B2173">
        <f>IF('d_시나리오'!$J$2='d_시나리오'!$H$2,'d_시나리오'!$I$2,IF(A2173&lt;('d_시나리오'!$I$2-'d_시나리오'!$H$2)/('d_시나리오'!$J$2-'d_시나리오'!$H$2),'d_시나리오'!$H$2+SQRT(A2173*('d_시나리오'!$J$2-'d_시나리오'!$H$2)*('d_시나리오'!$I$2-'d_시나리오'!$H$2)),'d_시나리오'!$J$2-SQRT((1-A2173)*('d_시나리오'!$J$2-'d_시나리오'!$H$2)*('d_시나리오'!$J$2-'d_시나리오'!$I$2))))</f>
        <v/>
      </c>
      <c r="C2173">
        <f>BETAINV(RAND(),2,6)</f>
        <v/>
      </c>
      <c r="D2173">
        <f>INDEX('d_분포'!$A$2:$A$28,RANDBETWEEN(1,27))</f>
        <v/>
      </c>
      <c r="E2173">
        <f>INDEX('d_분포'!$C$2:$C$5,RANDBETWEEN(1,4))*(0.9+0.2*RAND())</f>
        <v/>
      </c>
      <c r="F2173">
        <f>RAND()</f>
        <v/>
      </c>
      <c r="G2173">
        <f>IF('d_시나리오'!$J$3='d_시나리오'!$H$3,'d_시나리오'!$I$3,IF(F2173&lt;('d_시나리오'!$I$3-'d_시나리오'!$H$3)/('d_시나리오'!$J$3-'d_시나리오'!$H$3),'d_시나리오'!$H$3+SQRT(F2173*('d_시나리오'!$J$3-'d_시나리오'!$H$3)*('d_시나리오'!$I$3-'d_시나리오'!$H$3)),'d_시나리오'!$J$3-SQRT((1-F2173)*('d_시나리오'!$J$3-'d_시나리오'!$H$3)*('d_시나리오'!$J$3-'d_시나리오'!$I$3))))</f>
        <v/>
      </c>
      <c r="H2173">
        <f>RAND()</f>
        <v/>
      </c>
      <c r="I2173">
        <f>IF('d_시나리오'!$J$4='d_시나리오'!$H$4,'d_시나리오'!$I$4,IF(H2173&lt;('d_시나리오'!$I$4-'d_시나리오'!$H$4)/('d_시나리오'!$J$4-'d_시나리오'!$H$4),'d_시나리오'!$H$4+SQRT(H2173*('d_시나리오'!$J$4-'d_시나리오'!$H$4)*('d_시나리오'!$I$4-'d_시나리오'!$H$4)),'d_시나리오'!$J$4-SQRT((1-H2173)*('d_시나리오'!$J$4-'d_시나리오'!$H$4)*('d_시나리오'!$J$4-'d_시나리오'!$I$4))))</f>
        <v/>
      </c>
      <c r="J2173">
        <f>RAND()</f>
        <v/>
      </c>
      <c r="K2173">
        <f>IF('d_시나리오'!$J$5='d_시나리오'!$H$5,'d_시나리오'!$I$5,IF(J2173&lt;('d_시나리오'!$I$5-'d_시나리오'!$H$5)/('d_시나리오'!$J$5-'d_시나리오'!$H$5),'d_시나리오'!$H$5+SQRT(J2173*('d_시나리오'!$J$5-'d_시나리오'!$H$5)*('d_시나리오'!$I$5-'d_시나리오'!$H$5)),'d_시나리오'!$J$5-SQRT((1-J2173)*('d_시나리오'!$J$5-'d_시나리오'!$H$5)*('d_시나리오'!$J$5-'d_시나리오'!$I$5))))</f>
        <v/>
      </c>
      <c r="L2173">
        <f>RAND()</f>
        <v/>
      </c>
      <c r="M2173">
        <f>IF('d_시나리오'!$J$6='d_시나리오'!$H$6,'d_시나리오'!$I$6,IF(L2173&lt;('d_시나리오'!$I$6-'d_시나리오'!$H$6)/('d_시나리오'!$J$6-'d_시나리오'!$H$6),'d_시나리오'!$H$6+SQRT(L2173*('d_시나리오'!$J$6-'d_시나리오'!$H$6)*('d_시나리오'!$I$6-'d_시나리오'!$H$6)),'d_시나리오'!$J$6-SQRT((1-L2173)*('d_시나리오'!$J$6-'d_시나리오'!$H$6)*('d_시나리오'!$J$6-'d_시나리오'!$I$6))))</f>
        <v/>
      </c>
      <c r="N2173">
        <f>INDEX('d_분포'!$B$2:$B$57,RANDBETWEEN(1,56))</f>
        <v/>
      </c>
      <c r="O2173">
        <f>BETAINV(RAND(),5,5)</f>
        <v/>
      </c>
      <c r="P2173">
        <f>'d_고정'!$B$1*'6_기대효과'!$H$7*('d_시나리오'!$I$7/'d_고정'!$B$2)*B2173</f>
        <v/>
      </c>
      <c r="Q2173">
        <f>P2173*C2173</f>
        <v/>
      </c>
      <c r="R2173">
        <f>P2173*E2173</f>
        <v/>
      </c>
      <c r="S2173">
        <f>R2173*G2173</f>
        <v/>
      </c>
      <c r="T2173">
        <f>Q2173+S2173</f>
        <v/>
      </c>
      <c r="U2173">
        <f>(Q2173*D2173+S2173*I2173)*(1-O2173)</f>
        <v/>
      </c>
      <c r="V2173">
        <f>(R2173*K2173*N2173+'d_고정'!$B$3*('6_기대효과'!$H$7/8)*N2173*'d_고정'!$B$10*M2173*('6_기대효과'!$K$7/'d_고정'!$B$9))*(1-O2173)</f>
        <v/>
      </c>
      <c r="W2173">
        <f>(S2173*I2173+R2173*MAX(K2173-'d_고정'!$B$10*M2173*('6_기대효과'!$K$7/'d_고정'!$B$9),0)*N2173)*(1-O2173)</f>
        <v/>
      </c>
      <c r="X2173">
        <f>U2173+V2173</f>
        <v/>
      </c>
      <c r="Y2173">
        <f>U2173/('d_고정'!$B$5*'6_기대효과'!$H$7/8)/'d_고정'!$B$6</f>
        <v/>
      </c>
      <c r="Z2173">
        <f>U2173/('d_고정'!$B$8*'6_기대효과'!$H$7/8)</f>
        <v/>
      </c>
    </row>
    <row r="2174">
      <c r="A2174">
        <f>RAND()</f>
        <v/>
      </c>
      <c r="B2174">
        <f>IF('d_시나리오'!$J$2='d_시나리오'!$H$2,'d_시나리오'!$I$2,IF(A2174&lt;('d_시나리오'!$I$2-'d_시나리오'!$H$2)/('d_시나리오'!$J$2-'d_시나리오'!$H$2),'d_시나리오'!$H$2+SQRT(A2174*('d_시나리오'!$J$2-'d_시나리오'!$H$2)*('d_시나리오'!$I$2-'d_시나리오'!$H$2)),'d_시나리오'!$J$2-SQRT((1-A2174)*('d_시나리오'!$J$2-'d_시나리오'!$H$2)*('d_시나리오'!$J$2-'d_시나리오'!$I$2))))</f>
        <v/>
      </c>
      <c r="C2174">
        <f>BETAINV(RAND(),2,6)</f>
        <v/>
      </c>
      <c r="D2174">
        <f>INDEX('d_분포'!$A$2:$A$28,RANDBETWEEN(1,27))</f>
        <v/>
      </c>
      <c r="E2174">
        <f>INDEX('d_분포'!$C$2:$C$5,RANDBETWEEN(1,4))*(0.9+0.2*RAND())</f>
        <v/>
      </c>
      <c r="F2174">
        <f>RAND()</f>
        <v/>
      </c>
      <c r="G2174">
        <f>IF('d_시나리오'!$J$3='d_시나리오'!$H$3,'d_시나리오'!$I$3,IF(F2174&lt;('d_시나리오'!$I$3-'d_시나리오'!$H$3)/('d_시나리오'!$J$3-'d_시나리오'!$H$3),'d_시나리오'!$H$3+SQRT(F2174*('d_시나리오'!$J$3-'d_시나리오'!$H$3)*('d_시나리오'!$I$3-'d_시나리오'!$H$3)),'d_시나리오'!$J$3-SQRT((1-F2174)*('d_시나리오'!$J$3-'d_시나리오'!$H$3)*('d_시나리오'!$J$3-'d_시나리오'!$I$3))))</f>
        <v/>
      </c>
      <c r="H2174">
        <f>RAND()</f>
        <v/>
      </c>
      <c r="I2174">
        <f>IF('d_시나리오'!$J$4='d_시나리오'!$H$4,'d_시나리오'!$I$4,IF(H2174&lt;('d_시나리오'!$I$4-'d_시나리오'!$H$4)/('d_시나리오'!$J$4-'d_시나리오'!$H$4),'d_시나리오'!$H$4+SQRT(H2174*('d_시나리오'!$J$4-'d_시나리오'!$H$4)*('d_시나리오'!$I$4-'d_시나리오'!$H$4)),'d_시나리오'!$J$4-SQRT((1-H2174)*('d_시나리오'!$J$4-'d_시나리오'!$H$4)*('d_시나리오'!$J$4-'d_시나리오'!$I$4))))</f>
        <v/>
      </c>
      <c r="J2174">
        <f>RAND()</f>
        <v/>
      </c>
      <c r="K2174">
        <f>IF('d_시나리오'!$J$5='d_시나리오'!$H$5,'d_시나리오'!$I$5,IF(J2174&lt;('d_시나리오'!$I$5-'d_시나리오'!$H$5)/('d_시나리오'!$J$5-'d_시나리오'!$H$5),'d_시나리오'!$H$5+SQRT(J2174*('d_시나리오'!$J$5-'d_시나리오'!$H$5)*('d_시나리오'!$I$5-'d_시나리오'!$H$5)),'d_시나리오'!$J$5-SQRT((1-J2174)*('d_시나리오'!$J$5-'d_시나리오'!$H$5)*('d_시나리오'!$J$5-'d_시나리오'!$I$5))))</f>
        <v/>
      </c>
      <c r="L2174">
        <f>RAND()</f>
        <v/>
      </c>
      <c r="M2174">
        <f>IF('d_시나리오'!$J$6='d_시나리오'!$H$6,'d_시나리오'!$I$6,IF(L2174&lt;('d_시나리오'!$I$6-'d_시나리오'!$H$6)/('d_시나리오'!$J$6-'d_시나리오'!$H$6),'d_시나리오'!$H$6+SQRT(L2174*('d_시나리오'!$J$6-'d_시나리오'!$H$6)*('d_시나리오'!$I$6-'d_시나리오'!$H$6)),'d_시나리오'!$J$6-SQRT((1-L2174)*('d_시나리오'!$J$6-'d_시나리오'!$H$6)*('d_시나리오'!$J$6-'d_시나리오'!$I$6))))</f>
        <v/>
      </c>
      <c r="N2174">
        <f>INDEX('d_분포'!$B$2:$B$57,RANDBETWEEN(1,56))</f>
        <v/>
      </c>
      <c r="O2174">
        <f>BETAINV(RAND(),5,5)</f>
        <v/>
      </c>
      <c r="P2174">
        <f>'d_고정'!$B$1*'6_기대효과'!$H$7*('d_시나리오'!$I$7/'d_고정'!$B$2)*B2174</f>
        <v/>
      </c>
      <c r="Q2174">
        <f>P2174*C2174</f>
        <v/>
      </c>
      <c r="R2174">
        <f>P2174*E2174</f>
        <v/>
      </c>
      <c r="S2174">
        <f>R2174*G2174</f>
        <v/>
      </c>
      <c r="T2174">
        <f>Q2174+S2174</f>
        <v/>
      </c>
      <c r="U2174">
        <f>(Q2174*D2174+S2174*I2174)*(1-O2174)</f>
        <v/>
      </c>
      <c r="V2174">
        <f>(R2174*K2174*N2174+'d_고정'!$B$3*('6_기대효과'!$H$7/8)*N2174*'d_고정'!$B$10*M2174*('6_기대효과'!$K$7/'d_고정'!$B$9))*(1-O2174)</f>
        <v/>
      </c>
      <c r="W2174">
        <f>(S2174*I2174+R2174*MAX(K2174-'d_고정'!$B$10*M2174*('6_기대효과'!$K$7/'d_고정'!$B$9),0)*N2174)*(1-O2174)</f>
        <v/>
      </c>
      <c r="X2174">
        <f>U2174+V2174</f>
        <v/>
      </c>
      <c r="Y2174">
        <f>U2174/('d_고정'!$B$5*'6_기대효과'!$H$7/8)/'d_고정'!$B$6</f>
        <v/>
      </c>
      <c r="Z2174">
        <f>U2174/('d_고정'!$B$8*'6_기대효과'!$H$7/8)</f>
        <v/>
      </c>
    </row>
    <row r="2175">
      <c r="A2175">
        <f>RAND()</f>
        <v/>
      </c>
      <c r="B2175">
        <f>IF('d_시나리오'!$J$2='d_시나리오'!$H$2,'d_시나리오'!$I$2,IF(A2175&lt;('d_시나리오'!$I$2-'d_시나리오'!$H$2)/('d_시나리오'!$J$2-'d_시나리오'!$H$2),'d_시나리오'!$H$2+SQRT(A2175*('d_시나리오'!$J$2-'d_시나리오'!$H$2)*('d_시나리오'!$I$2-'d_시나리오'!$H$2)),'d_시나리오'!$J$2-SQRT((1-A2175)*('d_시나리오'!$J$2-'d_시나리오'!$H$2)*('d_시나리오'!$J$2-'d_시나리오'!$I$2))))</f>
        <v/>
      </c>
      <c r="C2175">
        <f>BETAINV(RAND(),2,6)</f>
        <v/>
      </c>
      <c r="D2175">
        <f>INDEX('d_분포'!$A$2:$A$28,RANDBETWEEN(1,27))</f>
        <v/>
      </c>
      <c r="E2175">
        <f>INDEX('d_분포'!$C$2:$C$5,RANDBETWEEN(1,4))*(0.9+0.2*RAND())</f>
        <v/>
      </c>
      <c r="F2175">
        <f>RAND()</f>
        <v/>
      </c>
      <c r="G2175">
        <f>IF('d_시나리오'!$J$3='d_시나리오'!$H$3,'d_시나리오'!$I$3,IF(F2175&lt;('d_시나리오'!$I$3-'d_시나리오'!$H$3)/('d_시나리오'!$J$3-'d_시나리오'!$H$3),'d_시나리오'!$H$3+SQRT(F2175*('d_시나리오'!$J$3-'d_시나리오'!$H$3)*('d_시나리오'!$I$3-'d_시나리오'!$H$3)),'d_시나리오'!$J$3-SQRT((1-F2175)*('d_시나리오'!$J$3-'d_시나리오'!$H$3)*('d_시나리오'!$J$3-'d_시나리오'!$I$3))))</f>
        <v/>
      </c>
      <c r="H2175">
        <f>RAND()</f>
        <v/>
      </c>
      <c r="I2175">
        <f>IF('d_시나리오'!$J$4='d_시나리오'!$H$4,'d_시나리오'!$I$4,IF(H2175&lt;('d_시나리오'!$I$4-'d_시나리오'!$H$4)/('d_시나리오'!$J$4-'d_시나리오'!$H$4),'d_시나리오'!$H$4+SQRT(H2175*('d_시나리오'!$J$4-'d_시나리오'!$H$4)*('d_시나리오'!$I$4-'d_시나리오'!$H$4)),'d_시나리오'!$J$4-SQRT((1-H2175)*('d_시나리오'!$J$4-'d_시나리오'!$H$4)*('d_시나리오'!$J$4-'d_시나리오'!$I$4))))</f>
        <v/>
      </c>
      <c r="J2175">
        <f>RAND()</f>
        <v/>
      </c>
      <c r="K2175">
        <f>IF('d_시나리오'!$J$5='d_시나리오'!$H$5,'d_시나리오'!$I$5,IF(J2175&lt;('d_시나리오'!$I$5-'d_시나리오'!$H$5)/('d_시나리오'!$J$5-'d_시나리오'!$H$5),'d_시나리오'!$H$5+SQRT(J2175*('d_시나리오'!$J$5-'d_시나리오'!$H$5)*('d_시나리오'!$I$5-'d_시나리오'!$H$5)),'d_시나리오'!$J$5-SQRT((1-J2175)*('d_시나리오'!$J$5-'d_시나리오'!$H$5)*('d_시나리오'!$J$5-'d_시나리오'!$I$5))))</f>
        <v/>
      </c>
      <c r="L2175">
        <f>RAND()</f>
        <v/>
      </c>
      <c r="M2175">
        <f>IF('d_시나리오'!$J$6='d_시나리오'!$H$6,'d_시나리오'!$I$6,IF(L2175&lt;('d_시나리오'!$I$6-'d_시나리오'!$H$6)/('d_시나리오'!$J$6-'d_시나리오'!$H$6),'d_시나리오'!$H$6+SQRT(L2175*('d_시나리오'!$J$6-'d_시나리오'!$H$6)*('d_시나리오'!$I$6-'d_시나리오'!$H$6)),'d_시나리오'!$J$6-SQRT((1-L2175)*('d_시나리오'!$J$6-'d_시나리오'!$H$6)*('d_시나리오'!$J$6-'d_시나리오'!$I$6))))</f>
        <v/>
      </c>
      <c r="N2175">
        <f>INDEX('d_분포'!$B$2:$B$57,RANDBETWEEN(1,56))</f>
        <v/>
      </c>
      <c r="O2175">
        <f>BETAINV(RAND(),5,5)</f>
        <v/>
      </c>
      <c r="P2175">
        <f>'d_고정'!$B$1*'6_기대효과'!$H$7*('d_시나리오'!$I$7/'d_고정'!$B$2)*B2175</f>
        <v/>
      </c>
      <c r="Q2175">
        <f>P2175*C2175</f>
        <v/>
      </c>
      <c r="R2175">
        <f>P2175*E2175</f>
        <v/>
      </c>
      <c r="S2175">
        <f>R2175*G2175</f>
        <v/>
      </c>
      <c r="T2175">
        <f>Q2175+S2175</f>
        <v/>
      </c>
      <c r="U2175">
        <f>(Q2175*D2175+S2175*I2175)*(1-O2175)</f>
        <v/>
      </c>
      <c r="V2175">
        <f>(R2175*K2175*N2175+'d_고정'!$B$3*('6_기대효과'!$H$7/8)*N2175*'d_고정'!$B$10*M2175*('6_기대효과'!$K$7/'d_고정'!$B$9))*(1-O2175)</f>
        <v/>
      </c>
      <c r="W2175">
        <f>(S2175*I2175+R2175*MAX(K2175-'d_고정'!$B$10*M2175*('6_기대효과'!$K$7/'d_고정'!$B$9),0)*N2175)*(1-O2175)</f>
        <v/>
      </c>
      <c r="X2175">
        <f>U2175+V2175</f>
        <v/>
      </c>
      <c r="Y2175">
        <f>U2175/('d_고정'!$B$5*'6_기대효과'!$H$7/8)/'d_고정'!$B$6</f>
        <v/>
      </c>
      <c r="Z2175">
        <f>U2175/('d_고정'!$B$8*'6_기대효과'!$H$7/8)</f>
        <v/>
      </c>
    </row>
    <row r="2176">
      <c r="A2176">
        <f>RAND()</f>
        <v/>
      </c>
      <c r="B2176">
        <f>IF('d_시나리오'!$J$2='d_시나리오'!$H$2,'d_시나리오'!$I$2,IF(A2176&lt;('d_시나리오'!$I$2-'d_시나리오'!$H$2)/('d_시나리오'!$J$2-'d_시나리오'!$H$2),'d_시나리오'!$H$2+SQRT(A2176*('d_시나리오'!$J$2-'d_시나리오'!$H$2)*('d_시나리오'!$I$2-'d_시나리오'!$H$2)),'d_시나리오'!$J$2-SQRT((1-A2176)*('d_시나리오'!$J$2-'d_시나리오'!$H$2)*('d_시나리오'!$J$2-'d_시나리오'!$I$2))))</f>
        <v/>
      </c>
      <c r="C2176">
        <f>BETAINV(RAND(),2,6)</f>
        <v/>
      </c>
      <c r="D2176">
        <f>INDEX('d_분포'!$A$2:$A$28,RANDBETWEEN(1,27))</f>
        <v/>
      </c>
      <c r="E2176">
        <f>INDEX('d_분포'!$C$2:$C$5,RANDBETWEEN(1,4))*(0.9+0.2*RAND())</f>
        <v/>
      </c>
      <c r="F2176">
        <f>RAND()</f>
        <v/>
      </c>
      <c r="G2176">
        <f>IF('d_시나리오'!$J$3='d_시나리오'!$H$3,'d_시나리오'!$I$3,IF(F2176&lt;('d_시나리오'!$I$3-'d_시나리오'!$H$3)/('d_시나리오'!$J$3-'d_시나리오'!$H$3),'d_시나리오'!$H$3+SQRT(F2176*('d_시나리오'!$J$3-'d_시나리오'!$H$3)*('d_시나리오'!$I$3-'d_시나리오'!$H$3)),'d_시나리오'!$J$3-SQRT((1-F2176)*('d_시나리오'!$J$3-'d_시나리오'!$H$3)*('d_시나리오'!$J$3-'d_시나리오'!$I$3))))</f>
        <v/>
      </c>
      <c r="H2176">
        <f>RAND()</f>
        <v/>
      </c>
      <c r="I2176">
        <f>IF('d_시나리오'!$J$4='d_시나리오'!$H$4,'d_시나리오'!$I$4,IF(H2176&lt;('d_시나리오'!$I$4-'d_시나리오'!$H$4)/('d_시나리오'!$J$4-'d_시나리오'!$H$4),'d_시나리오'!$H$4+SQRT(H2176*('d_시나리오'!$J$4-'d_시나리오'!$H$4)*('d_시나리오'!$I$4-'d_시나리오'!$H$4)),'d_시나리오'!$J$4-SQRT((1-H2176)*('d_시나리오'!$J$4-'d_시나리오'!$H$4)*('d_시나리오'!$J$4-'d_시나리오'!$I$4))))</f>
        <v/>
      </c>
      <c r="J2176">
        <f>RAND()</f>
        <v/>
      </c>
      <c r="K2176">
        <f>IF('d_시나리오'!$J$5='d_시나리오'!$H$5,'d_시나리오'!$I$5,IF(J2176&lt;('d_시나리오'!$I$5-'d_시나리오'!$H$5)/('d_시나리오'!$J$5-'d_시나리오'!$H$5),'d_시나리오'!$H$5+SQRT(J2176*('d_시나리오'!$J$5-'d_시나리오'!$H$5)*('d_시나리오'!$I$5-'d_시나리오'!$H$5)),'d_시나리오'!$J$5-SQRT((1-J2176)*('d_시나리오'!$J$5-'d_시나리오'!$H$5)*('d_시나리오'!$J$5-'d_시나리오'!$I$5))))</f>
        <v/>
      </c>
      <c r="L2176">
        <f>RAND()</f>
        <v/>
      </c>
      <c r="M2176">
        <f>IF('d_시나리오'!$J$6='d_시나리오'!$H$6,'d_시나리오'!$I$6,IF(L2176&lt;('d_시나리오'!$I$6-'d_시나리오'!$H$6)/('d_시나리오'!$J$6-'d_시나리오'!$H$6),'d_시나리오'!$H$6+SQRT(L2176*('d_시나리오'!$J$6-'d_시나리오'!$H$6)*('d_시나리오'!$I$6-'d_시나리오'!$H$6)),'d_시나리오'!$J$6-SQRT((1-L2176)*('d_시나리오'!$J$6-'d_시나리오'!$H$6)*('d_시나리오'!$J$6-'d_시나리오'!$I$6))))</f>
        <v/>
      </c>
      <c r="N2176">
        <f>INDEX('d_분포'!$B$2:$B$57,RANDBETWEEN(1,56))</f>
        <v/>
      </c>
      <c r="O2176">
        <f>BETAINV(RAND(),5,5)</f>
        <v/>
      </c>
      <c r="P2176">
        <f>'d_고정'!$B$1*'6_기대효과'!$H$7*('d_시나리오'!$I$7/'d_고정'!$B$2)*B2176</f>
        <v/>
      </c>
      <c r="Q2176">
        <f>P2176*C2176</f>
        <v/>
      </c>
      <c r="R2176">
        <f>P2176*E2176</f>
        <v/>
      </c>
      <c r="S2176">
        <f>R2176*G2176</f>
        <v/>
      </c>
      <c r="T2176">
        <f>Q2176+S2176</f>
        <v/>
      </c>
      <c r="U2176">
        <f>(Q2176*D2176+S2176*I2176)*(1-O2176)</f>
        <v/>
      </c>
      <c r="V2176">
        <f>(R2176*K2176*N2176+'d_고정'!$B$3*('6_기대효과'!$H$7/8)*N2176*'d_고정'!$B$10*M2176*('6_기대효과'!$K$7/'d_고정'!$B$9))*(1-O2176)</f>
        <v/>
      </c>
      <c r="W2176">
        <f>(S2176*I2176+R2176*MAX(K2176-'d_고정'!$B$10*M2176*('6_기대효과'!$K$7/'d_고정'!$B$9),0)*N2176)*(1-O2176)</f>
        <v/>
      </c>
      <c r="X2176">
        <f>U2176+V2176</f>
        <v/>
      </c>
      <c r="Y2176">
        <f>U2176/('d_고정'!$B$5*'6_기대효과'!$H$7/8)/'d_고정'!$B$6</f>
        <v/>
      </c>
      <c r="Z2176">
        <f>U2176/('d_고정'!$B$8*'6_기대효과'!$H$7/8)</f>
        <v/>
      </c>
    </row>
    <row r="2177">
      <c r="A2177">
        <f>RAND()</f>
        <v/>
      </c>
      <c r="B2177">
        <f>IF('d_시나리오'!$J$2='d_시나리오'!$H$2,'d_시나리오'!$I$2,IF(A2177&lt;('d_시나리오'!$I$2-'d_시나리오'!$H$2)/('d_시나리오'!$J$2-'d_시나리오'!$H$2),'d_시나리오'!$H$2+SQRT(A2177*('d_시나리오'!$J$2-'d_시나리오'!$H$2)*('d_시나리오'!$I$2-'d_시나리오'!$H$2)),'d_시나리오'!$J$2-SQRT((1-A2177)*('d_시나리오'!$J$2-'d_시나리오'!$H$2)*('d_시나리오'!$J$2-'d_시나리오'!$I$2))))</f>
        <v/>
      </c>
      <c r="C2177">
        <f>BETAINV(RAND(),2,6)</f>
        <v/>
      </c>
      <c r="D2177">
        <f>INDEX('d_분포'!$A$2:$A$28,RANDBETWEEN(1,27))</f>
        <v/>
      </c>
      <c r="E2177">
        <f>INDEX('d_분포'!$C$2:$C$5,RANDBETWEEN(1,4))*(0.9+0.2*RAND())</f>
        <v/>
      </c>
      <c r="F2177">
        <f>RAND()</f>
        <v/>
      </c>
      <c r="G2177">
        <f>IF('d_시나리오'!$J$3='d_시나리오'!$H$3,'d_시나리오'!$I$3,IF(F2177&lt;('d_시나리오'!$I$3-'d_시나리오'!$H$3)/('d_시나리오'!$J$3-'d_시나리오'!$H$3),'d_시나리오'!$H$3+SQRT(F2177*('d_시나리오'!$J$3-'d_시나리오'!$H$3)*('d_시나리오'!$I$3-'d_시나리오'!$H$3)),'d_시나리오'!$J$3-SQRT((1-F2177)*('d_시나리오'!$J$3-'d_시나리오'!$H$3)*('d_시나리오'!$J$3-'d_시나리오'!$I$3))))</f>
        <v/>
      </c>
      <c r="H2177">
        <f>RAND()</f>
        <v/>
      </c>
      <c r="I2177">
        <f>IF('d_시나리오'!$J$4='d_시나리오'!$H$4,'d_시나리오'!$I$4,IF(H2177&lt;('d_시나리오'!$I$4-'d_시나리오'!$H$4)/('d_시나리오'!$J$4-'d_시나리오'!$H$4),'d_시나리오'!$H$4+SQRT(H2177*('d_시나리오'!$J$4-'d_시나리오'!$H$4)*('d_시나리오'!$I$4-'d_시나리오'!$H$4)),'d_시나리오'!$J$4-SQRT((1-H2177)*('d_시나리오'!$J$4-'d_시나리오'!$H$4)*('d_시나리오'!$J$4-'d_시나리오'!$I$4))))</f>
        <v/>
      </c>
      <c r="J2177">
        <f>RAND()</f>
        <v/>
      </c>
      <c r="K2177">
        <f>IF('d_시나리오'!$J$5='d_시나리오'!$H$5,'d_시나리오'!$I$5,IF(J2177&lt;('d_시나리오'!$I$5-'d_시나리오'!$H$5)/('d_시나리오'!$J$5-'d_시나리오'!$H$5),'d_시나리오'!$H$5+SQRT(J2177*('d_시나리오'!$J$5-'d_시나리오'!$H$5)*('d_시나리오'!$I$5-'d_시나리오'!$H$5)),'d_시나리오'!$J$5-SQRT((1-J2177)*('d_시나리오'!$J$5-'d_시나리오'!$H$5)*('d_시나리오'!$J$5-'d_시나리오'!$I$5))))</f>
        <v/>
      </c>
      <c r="L2177">
        <f>RAND()</f>
        <v/>
      </c>
      <c r="M2177">
        <f>IF('d_시나리오'!$J$6='d_시나리오'!$H$6,'d_시나리오'!$I$6,IF(L2177&lt;('d_시나리오'!$I$6-'d_시나리오'!$H$6)/('d_시나리오'!$J$6-'d_시나리오'!$H$6),'d_시나리오'!$H$6+SQRT(L2177*('d_시나리오'!$J$6-'d_시나리오'!$H$6)*('d_시나리오'!$I$6-'d_시나리오'!$H$6)),'d_시나리오'!$J$6-SQRT((1-L2177)*('d_시나리오'!$J$6-'d_시나리오'!$H$6)*('d_시나리오'!$J$6-'d_시나리오'!$I$6))))</f>
        <v/>
      </c>
      <c r="N2177">
        <f>INDEX('d_분포'!$B$2:$B$57,RANDBETWEEN(1,56))</f>
        <v/>
      </c>
      <c r="O2177">
        <f>BETAINV(RAND(),5,5)</f>
        <v/>
      </c>
      <c r="P2177">
        <f>'d_고정'!$B$1*'6_기대효과'!$H$7*('d_시나리오'!$I$7/'d_고정'!$B$2)*B2177</f>
        <v/>
      </c>
      <c r="Q2177">
        <f>P2177*C2177</f>
        <v/>
      </c>
      <c r="R2177">
        <f>P2177*E2177</f>
        <v/>
      </c>
      <c r="S2177">
        <f>R2177*G2177</f>
        <v/>
      </c>
      <c r="T2177">
        <f>Q2177+S2177</f>
        <v/>
      </c>
      <c r="U2177">
        <f>(Q2177*D2177+S2177*I2177)*(1-O2177)</f>
        <v/>
      </c>
      <c r="V2177">
        <f>(R2177*K2177*N2177+'d_고정'!$B$3*('6_기대효과'!$H$7/8)*N2177*'d_고정'!$B$10*M2177*('6_기대효과'!$K$7/'d_고정'!$B$9))*(1-O2177)</f>
        <v/>
      </c>
      <c r="W2177">
        <f>(S2177*I2177+R2177*MAX(K2177-'d_고정'!$B$10*M2177*('6_기대효과'!$K$7/'d_고정'!$B$9),0)*N2177)*(1-O2177)</f>
        <v/>
      </c>
      <c r="X2177">
        <f>U2177+V2177</f>
        <v/>
      </c>
      <c r="Y2177">
        <f>U2177/('d_고정'!$B$5*'6_기대효과'!$H$7/8)/'d_고정'!$B$6</f>
        <v/>
      </c>
      <c r="Z2177">
        <f>U2177/('d_고정'!$B$8*'6_기대효과'!$H$7/8)</f>
        <v/>
      </c>
    </row>
    <row r="2178">
      <c r="A2178">
        <f>RAND()</f>
        <v/>
      </c>
      <c r="B2178">
        <f>IF('d_시나리오'!$J$2='d_시나리오'!$H$2,'d_시나리오'!$I$2,IF(A2178&lt;('d_시나리오'!$I$2-'d_시나리오'!$H$2)/('d_시나리오'!$J$2-'d_시나리오'!$H$2),'d_시나리오'!$H$2+SQRT(A2178*('d_시나리오'!$J$2-'d_시나리오'!$H$2)*('d_시나리오'!$I$2-'d_시나리오'!$H$2)),'d_시나리오'!$J$2-SQRT((1-A2178)*('d_시나리오'!$J$2-'d_시나리오'!$H$2)*('d_시나리오'!$J$2-'d_시나리오'!$I$2))))</f>
        <v/>
      </c>
      <c r="C2178">
        <f>BETAINV(RAND(),2,6)</f>
        <v/>
      </c>
      <c r="D2178">
        <f>INDEX('d_분포'!$A$2:$A$28,RANDBETWEEN(1,27))</f>
        <v/>
      </c>
      <c r="E2178">
        <f>INDEX('d_분포'!$C$2:$C$5,RANDBETWEEN(1,4))*(0.9+0.2*RAND())</f>
        <v/>
      </c>
      <c r="F2178">
        <f>RAND()</f>
        <v/>
      </c>
      <c r="G2178">
        <f>IF('d_시나리오'!$J$3='d_시나리오'!$H$3,'d_시나리오'!$I$3,IF(F2178&lt;('d_시나리오'!$I$3-'d_시나리오'!$H$3)/('d_시나리오'!$J$3-'d_시나리오'!$H$3),'d_시나리오'!$H$3+SQRT(F2178*('d_시나리오'!$J$3-'d_시나리오'!$H$3)*('d_시나리오'!$I$3-'d_시나리오'!$H$3)),'d_시나리오'!$J$3-SQRT((1-F2178)*('d_시나리오'!$J$3-'d_시나리오'!$H$3)*('d_시나리오'!$J$3-'d_시나리오'!$I$3))))</f>
        <v/>
      </c>
      <c r="H2178">
        <f>RAND()</f>
        <v/>
      </c>
      <c r="I2178">
        <f>IF('d_시나리오'!$J$4='d_시나리오'!$H$4,'d_시나리오'!$I$4,IF(H2178&lt;('d_시나리오'!$I$4-'d_시나리오'!$H$4)/('d_시나리오'!$J$4-'d_시나리오'!$H$4),'d_시나리오'!$H$4+SQRT(H2178*('d_시나리오'!$J$4-'d_시나리오'!$H$4)*('d_시나리오'!$I$4-'d_시나리오'!$H$4)),'d_시나리오'!$J$4-SQRT((1-H2178)*('d_시나리오'!$J$4-'d_시나리오'!$H$4)*('d_시나리오'!$J$4-'d_시나리오'!$I$4))))</f>
        <v/>
      </c>
      <c r="J2178">
        <f>RAND()</f>
        <v/>
      </c>
      <c r="K2178">
        <f>IF('d_시나리오'!$J$5='d_시나리오'!$H$5,'d_시나리오'!$I$5,IF(J2178&lt;('d_시나리오'!$I$5-'d_시나리오'!$H$5)/('d_시나리오'!$J$5-'d_시나리오'!$H$5),'d_시나리오'!$H$5+SQRT(J2178*('d_시나리오'!$J$5-'d_시나리오'!$H$5)*('d_시나리오'!$I$5-'d_시나리오'!$H$5)),'d_시나리오'!$J$5-SQRT((1-J2178)*('d_시나리오'!$J$5-'d_시나리오'!$H$5)*('d_시나리오'!$J$5-'d_시나리오'!$I$5))))</f>
        <v/>
      </c>
      <c r="L2178">
        <f>RAND()</f>
        <v/>
      </c>
      <c r="M2178">
        <f>IF('d_시나리오'!$J$6='d_시나리오'!$H$6,'d_시나리오'!$I$6,IF(L2178&lt;('d_시나리오'!$I$6-'d_시나리오'!$H$6)/('d_시나리오'!$J$6-'d_시나리오'!$H$6),'d_시나리오'!$H$6+SQRT(L2178*('d_시나리오'!$J$6-'d_시나리오'!$H$6)*('d_시나리오'!$I$6-'d_시나리오'!$H$6)),'d_시나리오'!$J$6-SQRT((1-L2178)*('d_시나리오'!$J$6-'d_시나리오'!$H$6)*('d_시나리오'!$J$6-'d_시나리오'!$I$6))))</f>
        <v/>
      </c>
      <c r="N2178">
        <f>INDEX('d_분포'!$B$2:$B$57,RANDBETWEEN(1,56))</f>
        <v/>
      </c>
      <c r="O2178">
        <f>BETAINV(RAND(),5,5)</f>
        <v/>
      </c>
      <c r="P2178">
        <f>'d_고정'!$B$1*'6_기대효과'!$H$7*('d_시나리오'!$I$7/'d_고정'!$B$2)*B2178</f>
        <v/>
      </c>
      <c r="Q2178">
        <f>P2178*C2178</f>
        <v/>
      </c>
      <c r="R2178">
        <f>P2178*E2178</f>
        <v/>
      </c>
      <c r="S2178">
        <f>R2178*G2178</f>
        <v/>
      </c>
      <c r="T2178">
        <f>Q2178+S2178</f>
        <v/>
      </c>
      <c r="U2178">
        <f>(Q2178*D2178+S2178*I2178)*(1-O2178)</f>
        <v/>
      </c>
      <c r="V2178">
        <f>(R2178*K2178*N2178+'d_고정'!$B$3*('6_기대효과'!$H$7/8)*N2178*'d_고정'!$B$10*M2178*('6_기대효과'!$K$7/'d_고정'!$B$9))*(1-O2178)</f>
        <v/>
      </c>
      <c r="W2178">
        <f>(S2178*I2178+R2178*MAX(K2178-'d_고정'!$B$10*M2178*('6_기대효과'!$K$7/'d_고정'!$B$9),0)*N2178)*(1-O2178)</f>
        <v/>
      </c>
      <c r="X2178">
        <f>U2178+V2178</f>
        <v/>
      </c>
      <c r="Y2178">
        <f>U2178/('d_고정'!$B$5*'6_기대효과'!$H$7/8)/'d_고정'!$B$6</f>
        <v/>
      </c>
      <c r="Z2178">
        <f>U2178/('d_고정'!$B$8*'6_기대효과'!$H$7/8)</f>
        <v/>
      </c>
    </row>
    <row r="2179">
      <c r="A2179">
        <f>RAND()</f>
        <v/>
      </c>
      <c r="B2179">
        <f>IF('d_시나리오'!$J$2='d_시나리오'!$H$2,'d_시나리오'!$I$2,IF(A2179&lt;('d_시나리오'!$I$2-'d_시나리오'!$H$2)/('d_시나리오'!$J$2-'d_시나리오'!$H$2),'d_시나리오'!$H$2+SQRT(A2179*('d_시나리오'!$J$2-'d_시나리오'!$H$2)*('d_시나리오'!$I$2-'d_시나리오'!$H$2)),'d_시나리오'!$J$2-SQRT((1-A2179)*('d_시나리오'!$J$2-'d_시나리오'!$H$2)*('d_시나리오'!$J$2-'d_시나리오'!$I$2))))</f>
        <v/>
      </c>
      <c r="C2179">
        <f>BETAINV(RAND(),2,6)</f>
        <v/>
      </c>
      <c r="D2179">
        <f>INDEX('d_분포'!$A$2:$A$28,RANDBETWEEN(1,27))</f>
        <v/>
      </c>
      <c r="E2179">
        <f>INDEX('d_분포'!$C$2:$C$5,RANDBETWEEN(1,4))*(0.9+0.2*RAND())</f>
        <v/>
      </c>
      <c r="F2179">
        <f>RAND()</f>
        <v/>
      </c>
      <c r="G2179">
        <f>IF('d_시나리오'!$J$3='d_시나리오'!$H$3,'d_시나리오'!$I$3,IF(F2179&lt;('d_시나리오'!$I$3-'d_시나리오'!$H$3)/('d_시나리오'!$J$3-'d_시나리오'!$H$3),'d_시나리오'!$H$3+SQRT(F2179*('d_시나리오'!$J$3-'d_시나리오'!$H$3)*('d_시나리오'!$I$3-'d_시나리오'!$H$3)),'d_시나리오'!$J$3-SQRT((1-F2179)*('d_시나리오'!$J$3-'d_시나리오'!$H$3)*('d_시나리오'!$J$3-'d_시나리오'!$I$3))))</f>
        <v/>
      </c>
      <c r="H2179">
        <f>RAND()</f>
        <v/>
      </c>
      <c r="I2179">
        <f>IF('d_시나리오'!$J$4='d_시나리오'!$H$4,'d_시나리오'!$I$4,IF(H2179&lt;('d_시나리오'!$I$4-'d_시나리오'!$H$4)/('d_시나리오'!$J$4-'d_시나리오'!$H$4),'d_시나리오'!$H$4+SQRT(H2179*('d_시나리오'!$J$4-'d_시나리오'!$H$4)*('d_시나리오'!$I$4-'d_시나리오'!$H$4)),'d_시나리오'!$J$4-SQRT((1-H2179)*('d_시나리오'!$J$4-'d_시나리오'!$H$4)*('d_시나리오'!$J$4-'d_시나리오'!$I$4))))</f>
        <v/>
      </c>
      <c r="J2179">
        <f>RAND()</f>
        <v/>
      </c>
      <c r="K2179">
        <f>IF('d_시나리오'!$J$5='d_시나리오'!$H$5,'d_시나리오'!$I$5,IF(J2179&lt;('d_시나리오'!$I$5-'d_시나리오'!$H$5)/('d_시나리오'!$J$5-'d_시나리오'!$H$5),'d_시나리오'!$H$5+SQRT(J2179*('d_시나리오'!$J$5-'d_시나리오'!$H$5)*('d_시나리오'!$I$5-'d_시나리오'!$H$5)),'d_시나리오'!$J$5-SQRT((1-J2179)*('d_시나리오'!$J$5-'d_시나리오'!$H$5)*('d_시나리오'!$J$5-'d_시나리오'!$I$5))))</f>
        <v/>
      </c>
      <c r="L2179">
        <f>RAND()</f>
        <v/>
      </c>
      <c r="M2179">
        <f>IF('d_시나리오'!$J$6='d_시나리오'!$H$6,'d_시나리오'!$I$6,IF(L2179&lt;('d_시나리오'!$I$6-'d_시나리오'!$H$6)/('d_시나리오'!$J$6-'d_시나리오'!$H$6),'d_시나리오'!$H$6+SQRT(L2179*('d_시나리오'!$J$6-'d_시나리오'!$H$6)*('d_시나리오'!$I$6-'d_시나리오'!$H$6)),'d_시나리오'!$J$6-SQRT((1-L2179)*('d_시나리오'!$J$6-'d_시나리오'!$H$6)*('d_시나리오'!$J$6-'d_시나리오'!$I$6))))</f>
        <v/>
      </c>
      <c r="N2179">
        <f>INDEX('d_분포'!$B$2:$B$57,RANDBETWEEN(1,56))</f>
        <v/>
      </c>
      <c r="O2179">
        <f>BETAINV(RAND(),5,5)</f>
        <v/>
      </c>
      <c r="P2179">
        <f>'d_고정'!$B$1*'6_기대효과'!$H$7*('d_시나리오'!$I$7/'d_고정'!$B$2)*B2179</f>
        <v/>
      </c>
      <c r="Q2179">
        <f>P2179*C2179</f>
        <v/>
      </c>
      <c r="R2179">
        <f>P2179*E2179</f>
        <v/>
      </c>
      <c r="S2179">
        <f>R2179*G2179</f>
        <v/>
      </c>
      <c r="T2179">
        <f>Q2179+S2179</f>
        <v/>
      </c>
      <c r="U2179">
        <f>(Q2179*D2179+S2179*I2179)*(1-O2179)</f>
        <v/>
      </c>
      <c r="V2179">
        <f>(R2179*K2179*N2179+'d_고정'!$B$3*('6_기대효과'!$H$7/8)*N2179*'d_고정'!$B$10*M2179*('6_기대효과'!$K$7/'d_고정'!$B$9))*(1-O2179)</f>
        <v/>
      </c>
      <c r="W2179">
        <f>(S2179*I2179+R2179*MAX(K2179-'d_고정'!$B$10*M2179*('6_기대효과'!$K$7/'d_고정'!$B$9),0)*N2179)*(1-O2179)</f>
        <v/>
      </c>
      <c r="X2179">
        <f>U2179+V2179</f>
        <v/>
      </c>
      <c r="Y2179">
        <f>U2179/('d_고정'!$B$5*'6_기대효과'!$H$7/8)/'d_고정'!$B$6</f>
        <v/>
      </c>
      <c r="Z2179">
        <f>U2179/('d_고정'!$B$8*'6_기대효과'!$H$7/8)</f>
        <v/>
      </c>
    </row>
    <row r="2180">
      <c r="A2180">
        <f>RAND()</f>
        <v/>
      </c>
      <c r="B2180">
        <f>IF('d_시나리오'!$J$2='d_시나리오'!$H$2,'d_시나리오'!$I$2,IF(A2180&lt;('d_시나리오'!$I$2-'d_시나리오'!$H$2)/('d_시나리오'!$J$2-'d_시나리오'!$H$2),'d_시나리오'!$H$2+SQRT(A2180*('d_시나리오'!$J$2-'d_시나리오'!$H$2)*('d_시나리오'!$I$2-'d_시나리오'!$H$2)),'d_시나리오'!$J$2-SQRT((1-A2180)*('d_시나리오'!$J$2-'d_시나리오'!$H$2)*('d_시나리오'!$J$2-'d_시나리오'!$I$2))))</f>
        <v/>
      </c>
      <c r="C2180">
        <f>BETAINV(RAND(),2,6)</f>
        <v/>
      </c>
      <c r="D2180">
        <f>INDEX('d_분포'!$A$2:$A$28,RANDBETWEEN(1,27))</f>
        <v/>
      </c>
      <c r="E2180">
        <f>INDEX('d_분포'!$C$2:$C$5,RANDBETWEEN(1,4))*(0.9+0.2*RAND())</f>
        <v/>
      </c>
      <c r="F2180">
        <f>RAND()</f>
        <v/>
      </c>
      <c r="G2180">
        <f>IF('d_시나리오'!$J$3='d_시나리오'!$H$3,'d_시나리오'!$I$3,IF(F2180&lt;('d_시나리오'!$I$3-'d_시나리오'!$H$3)/('d_시나리오'!$J$3-'d_시나리오'!$H$3),'d_시나리오'!$H$3+SQRT(F2180*('d_시나리오'!$J$3-'d_시나리오'!$H$3)*('d_시나리오'!$I$3-'d_시나리오'!$H$3)),'d_시나리오'!$J$3-SQRT((1-F2180)*('d_시나리오'!$J$3-'d_시나리오'!$H$3)*('d_시나리오'!$J$3-'d_시나리오'!$I$3))))</f>
        <v/>
      </c>
      <c r="H2180">
        <f>RAND()</f>
        <v/>
      </c>
      <c r="I2180">
        <f>IF('d_시나리오'!$J$4='d_시나리오'!$H$4,'d_시나리오'!$I$4,IF(H2180&lt;('d_시나리오'!$I$4-'d_시나리오'!$H$4)/('d_시나리오'!$J$4-'d_시나리오'!$H$4),'d_시나리오'!$H$4+SQRT(H2180*('d_시나리오'!$J$4-'d_시나리오'!$H$4)*('d_시나리오'!$I$4-'d_시나리오'!$H$4)),'d_시나리오'!$J$4-SQRT((1-H2180)*('d_시나리오'!$J$4-'d_시나리오'!$H$4)*('d_시나리오'!$J$4-'d_시나리오'!$I$4))))</f>
        <v/>
      </c>
      <c r="J2180">
        <f>RAND()</f>
        <v/>
      </c>
      <c r="K2180">
        <f>IF('d_시나리오'!$J$5='d_시나리오'!$H$5,'d_시나리오'!$I$5,IF(J2180&lt;('d_시나리오'!$I$5-'d_시나리오'!$H$5)/('d_시나리오'!$J$5-'d_시나리오'!$H$5),'d_시나리오'!$H$5+SQRT(J2180*('d_시나리오'!$J$5-'d_시나리오'!$H$5)*('d_시나리오'!$I$5-'d_시나리오'!$H$5)),'d_시나리오'!$J$5-SQRT((1-J2180)*('d_시나리오'!$J$5-'d_시나리오'!$H$5)*('d_시나리오'!$J$5-'d_시나리오'!$I$5))))</f>
        <v/>
      </c>
      <c r="L2180">
        <f>RAND()</f>
        <v/>
      </c>
      <c r="M2180">
        <f>IF('d_시나리오'!$J$6='d_시나리오'!$H$6,'d_시나리오'!$I$6,IF(L2180&lt;('d_시나리오'!$I$6-'d_시나리오'!$H$6)/('d_시나리오'!$J$6-'d_시나리오'!$H$6),'d_시나리오'!$H$6+SQRT(L2180*('d_시나리오'!$J$6-'d_시나리오'!$H$6)*('d_시나리오'!$I$6-'d_시나리오'!$H$6)),'d_시나리오'!$J$6-SQRT((1-L2180)*('d_시나리오'!$J$6-'d_시나리오'!$H$6)*('d_시나리오'!$J$6-'d_시나리오'!$I$6))))</f>
        <v/>
      </c>
      <c r="N2180">
        <f>INDEX('d_분포'!$B$2:$B$57,RANDBETWEEN(1,56))</f>
        <v/>
      </c>
      <c r="O2180">
        <f>BETAINV(RAND(),5,5)</f>
        <v/>
      </c>
      <c r="P2180">
        <f>'d_고정'!$B$1*'6_기대효과'!$H$7*('d_시나리오'!$I$7/'d_고정'!$B$2)*B2180</f>
        <v/>
      </c>
      <c r="Q2180">
        <f>P2180*C2180</f>
        <v/>
      </c>
      <c r="R2180">
        <f>P2180*E2180</f>
        <v/>
      </c>
      <c r="S2180">
        <f>R2180*G2180</f>
        <v/>
      </c>
      <c r="T2180">
        <f>Q2180+S2180</f>
        <v/>
      </c>
      <c r="U2180">
        <f>(Q2180*D2180+S2180*I2180)*(1-O2180)</f>
        <v/>
      </c>
      <c r="V2180">
        <f>(R2180*K2180*N2180+'d_고정'!$B$3*('6_기대효과'!$H$7/8)*N2180*'d_고정'!$B$10*M2180*('6_기대효과'!$K$7/'d_고정'!$B$9))*(1-O2180)</f>
        <v/>
      </c>
      <c r="W2180">
        <f>(S2180*I2180+R2180*MAX(K2180-'d_고정'!$B$10*M2180*('6_기대효과'!$K$7/'d_고정'!$B$9),0)*N2180)*(1-O2180)</f>
        <v/>
      </c>
      <c r="X2180">
        <f>U2180+V2180</f>
        <v/>
      </c>
      <c r="Y2180">
        <f>U2180/('d_고정'!$B$5*'6_기대효과'!$H$7/8)/'d_고정'!$B$6</f>
        <v/>
      </c>
      <c r="Z2180">
        <f>U2180/('d_고정'!$B$8*'6_기대효과'!$H$7/8)</f>
        <v/>
      </c>
    </row>
    <row r="2181">
      <c r="A2181">
        <f>RAND()</f>
        <v/>
      </c>
      <c r="B2181">
        <f>IF('d_시나리오'!$J$2='d_시나리오'!$H$2,'d_시나리오'!$I$2,IF(A2181&lt;('d_시나리오'!$I$2-'d_시나리오'!$H$2)/('d_시나리오'!$J$2-'d_시나리오'!$H$2),'d_시나리오'!$H$2+SQRT(A2181*('d_시나리오'!$J$2-'d_시나리오'!$H$2)*('d_시나리오'!$I$2-'d_시나리오'!$H$2)),'d_시나리오'!$J$2-SQRT((1-A2181)*('d_시나리오'!$J$2-'d_시나리오'!$H$2)*('d_시나리오'!$J$2-'d_시나리오'!$I$2))))</f>
        <v/>
      </c>
      <c r="C2181">
        <f>BETAINV(RAND(),2,6)</f>
        <v/>
      </c>
      <c r="D2181">
        <f>INDEX('d_분포'!$A$2:$A$28,RANDBETWEEN(1,27))</f>
        <v/>
      </c>
      <c r="E2181">
        <f>INDEX('d_분포'!$C$2:$C$5,RANDBETWEEN(1,4))*(0.9+0.2*RAND())</f>
        <v/>
      </c>
      <c r="F2181">
        <f>RAND()</f>
        <v/>
      </c>
      <c r="G2181">
        <f>IF('d_시나리오'!$J$3='d_시나리오'!$H$3,'d_시나리오'!$I$3,IF(F2181&lt;('d_시나리오'!$I$3-'d_시나리오'!$H$3)/('d_시나리오'!$J$3-'d_시나리오'!$H$3),'d_시나리오'!$H$3+SQRT(F2181*('d_시나리오'!$J$3-'d_시나리오'!$H$3)*('d_시나리오'!$I$3-'d_시나리오'!$H$3)),'d_시나리오'!$J$3-SQRT((1-F2181)*('d_시나리오'!$J$3-'d_시나리오'!$H$3)*('d_시나리오'!$J$3-'d_시나리오'!$I$3))))</f>
        <v/>
      </c>
      <c r="H2181">
        <f>RAND()</f>
        <v/>
      </c>
      <c r="I2181">
        <f>IF('d_시나리오'!$J$4='d_시나리오'!$H$4,'d_시나리오'!$I$4,IF(H2181&lt;('d_시나리오'!$I$4-'d_시나리오'!$H$4)/('d_시나리오'!$J$4-'d_시나리오'!$H$4),'d_시나리오'!$H$4+SQRT(H2181*('d_시나리오'!$J$4-'d_시나리오'!$H$4)*('d_시나리오'!$I$4-'d_시나리오'!$H$4)),'d_시나리오'!$J$4-SQRT((1-H2181)*('d_시나리오'!$J$4-'d_시나리오'!$H$4)*('d_시나리오'!$J$4-'d_시나리오'!$I$4))))</f>
        <v/>
      </c>
      <c r="J2181">
        <f>RAND()</f>
        <v/>
      </c>
      <c r="K2181">
        <f>IF('d_시나리오'!$J$5='d_시나리오'!$H$5,'d_시나리오'!$I$5,IF(J2181&lt;('d_시나리오'!$I$5-'d_시나리오'!$H$5)/('d_시나리오'!$J$5-'d_시나리오'!$H$5),'d_시나리오'!$H$5+SQRT(J2181*('d_시나리오'!$J$5-'d_시나리오'!$H$5)*('d_시나리오'!$I$5-'d_시나리오'!$H$5)),'d_시나리오'!$J$5-SQRT((1-J2181)*('d_시나리오'!$J$5-'d_시나리오'!$H$5)*('d_시나리오'!$J$5-'d_시나리오'!$I$5))))</f>
        <v/>
      </c>
      <c r="L2181">
        <f>RAND()</f>
        <v/>
      </c>
      <c r="M2181">
        <f>IF('d_시나리오'!$J$6='d_시나리오'!$H$6,'d_시나리오'!$I$6,IF(L2181&lt;('d_시나리오'!$I$6-'d_시나리오'!$H$6)/('d_시나리오'!$J$6-'d_시나리오'!$H$6),'d_시나리오'!$H$6+SQRT(L2181*('d_시나리오'!$J$6-'d_시나리오'!$H$6)*('d_시나리오'!$I$6-'d_시나리오'!$H$6)),'d_시나리오'!$J$6-SQRT((1-L2181)*('d_시나리오'!$J$6-'d_시나리오'!$H$6)*('d_시나리오'!$J$6-'d_시나리오'!$I$6))))</f>
        <v/>
      </c>
      <c r="N2181">
        <f>INDEX('d_분포'!$B$2:$B$57,RANDBETWEEN(1,56))</f>
        <v/>
      </c>
      <c r="O2181">
        <f>BETAINV(RAND(),5,5)</f>
        <v/>
      </c>
      <c r="P2181">
        <f>'d_고정'!$B$1*'6_기대효과'!$H$7*('d_시나리오'!$I$7/'d_고정'!$B$2)*B2181</f>
        <v/>
      </c>
      <c r="Q2181">
        <f>P2181*C2181</f>
        <v/>
      </c>
      <c r="R2181">
        <f>P2181*E2181</f>
        <v/>
      </c>
      <c r="S2181">
        <f>R2181*G2181</f>
        <v/>
      </c>
      <c r="T2181">
        <f>Q2181+S2181</f>
        <v/>
      </c>
      <c r="U2181">
        <f>(Q2181*D2181+S2181*I2181)*(1-O2181)</f>
        <v/>
      </c>
      <c r="V2181">
        <f>(R2181*K2181*N2181+'d_고정'!$B$3*('6_기대효과'!$H$7/8)*N2181*'d_고정'!$B$10*M2181*('6_기대효과'!$K$7/'d_고정'!$B$9))*(1-O2181)</f>
        <v/>
      </c>
      <c r="W2181">
        <f>(S2181*I2181+R2181*MAX(K2181-'d_고정'!$B$10*M2181*('6_기대효과'!$K$7/'d_고정'!$B$9),0)*N2181)*(1-O2181)</f>
        <v/>
      </c>
      <c r="X2181">
        <f>U2181+V2181</f>
        <v/>
      </c>
      <c r="Y2181">
        <f>U2181/('d_고정'!$B$5*'6_기대효과'!$H$7/8)/'d_고정'!$B$6</f>
        <v/>
      </c>
      <c r="Z2181">
        <f>U2181/('d_고정'!$B$8*'6_기대효과'!$H$7/8)</f>
        <v/>
      </c>
    </row>
    <row r="2182">
      <c r="A2182">
        <f>RAND()</f>
        <v/>
      </c>
      <c r="B2182">
        <f>IF('d_시나리오'!$J$2='d_시나리오'!$H$2,'d_시나리오'!$I$2,IF(A2182&lt;('d_시나리오'!$I$2-'d_시나리오'!$H$2)/('d_시나리오'!$J$2-'d_시나리오'!$H$2),'d_시나리오'!$H$2+SQRT(A2182*('d_시나리오'!$J$2-'d_시나리오'!$H$2)*('d_시나리오'!$I$2-'d_시나리오'!$H$2)),'d_시나리오'!$J$2-SQRT((1-A2182)*('d_시나리오'!$J$2-'d_시나리오'!$H$2)*('d_시나리오'!$J$2-'d_시나리오'!$I$2))))</f>
        <v/>
      </c>
      <c r="C2182">
        <f>BETAINV(RAND(),2,6)</f>
        <v/>
      </c>
      <c r="D2182">
        <f>INDEX('d_분포'!$A$2:$A$28,RANDBETWEEN(1,27))</f>
        <v/>
      </c>
      <c r="E2182">
        <f>INDEX('d_분포'!$C$2:$C$5,RANDBETWEEN(1,4))*(0.9+0.2*RAND())</f>
        <v/>
      </c>
      <c r="F2182">
        <f>RAND()</f>
        <v/>
      </c>
      <c r="G2182">
        <f>IF('d_시나리오'!$J$3='d_시나리오'!$H$3,'d_시나리오'!$I$3,IF(F2182&lt;('d_시나리오'!$I$3-'d_시나리오'!$H$3)/('d_시나리오'!$J$3-'d_시나리오'!$H$3),'d_시나리오'!$H$3+SQRT(F2182*('d_시나리오'!$J$3-'d_시나리오'!$H$3)*('d_시나리오'!$I$3-'d_시나리오'!$H$3)),'d_시나리오'!$J$3-SQRT((1-F2182)*('d_시나리오'!$J$3-'d_시나리오'!$H$3)*('d_시나리오'!$J$3-'d_시나리오'!$I$3))))</f>
        <v/>
      </c>
      <c r="H2182">
        <f>RAND()</f>
        <v/>
      </c>
      <c r="I2182">
        <f>IF('d_시나리오'!$J$4='d_시나리오'!$H$4,'d_시나리오'!$I$4,IF(H2182&lt;('d_시나리오'!$I$4-'d_시나리오'!$H$4)/('d_시나리오'!$J$4-'d_시나리오'!$H$4),'d_시나리오'!$H$4+SQRT(H2182*('d_시나리오'!$J$4-'d_시나리오'!$H$4)*('d_시나리오'!$I$4-'d_시나리오'!$H$4)),'d_시나리오'!$J$4-SQRT((1-H2182)*('d_시나리오'!$J$4-'d_시나리오'!$H$4)*('d_시나리오'!$J$4-'d_시나리오'!$I$4))))</f>
        <v/>
      </c>
      <c r="J2182">
        <f>RAND()</f>
        <v/>
      </c>
      <c r="K2182">
        <f>IF('d_시나리오'!$J$5='d_시나리오'!$H$5,'d_시나리오'!$I$5,IF(J2182&lt;('d_시나리오'!$I$5-'d_시나리오'!$H$5)/('d_시나리오'!$J$5-'d_시나리오'!$H$5),'d_시나리오'!$H$5+SQRT(J2182*('d_시나리오'!$J$5-'d_시나리오'!$H$5)*('d_시나리오'!$I$5-'d_시나리오'!$H$5)),'d_시나리오'!$J$5-SQRT((1-J2182)*('d_시나리오'!$J$5-'d_시나리오'!$H$5)*('d_시나리오'!$J$5-'d_시나리오'!$I$5))))</f>
        <v/>
      </c>
      <c r="L2182">
        <f>RAND()</f>
        <v/>
      </c>
      <c r="M2182">
        <f>IF('d_시나리오'!$J$6='d_시나리오'!$H$6,'d_시나리오'!$I$6,IF(L2182&lt;('d_시나리오'!$I$6-'d_시나리오'!$H$6)/('d_시나리오'!$J$6-'d_시나리오'!$H$6),'d_시나리오'!$H$6+SQRT(L2182*('d_시나리오'!$J$6-'d_시나리오'!$H$6)*('d_시나리오'!$I$6-'d_시나리오'!$H$6)),'d_시나리오'!$J$6-SQRT((1-L2182)*('d_시나리오'!$J$6-'d_시나리오'!$H$6)*('d_시나리오'!$J$6-'d_시나리오'!$I$6))))</f>
        <v/>
      </c>
      <c r="N2182">
        <f>INDEX('d_분포'!$B$2:$B$57,RANDBETWEEN(1,56))</f>
        <v/>
      </c>
      <c r="O2182">
        <f>BETAINV(RAND(),5,5)</f>
        <v/>
      </c>
      <c r="P2182">
        <f>'d_고정'!$B$1*'6_기대효과'!$H$7*('d_시나리오'!$I$7/'d_고정'!$B$2)*B2182</f>
        <v/>
      </c>
      <c r="Q2182">
        <f>P2182*C2182</f>
        <v/>
      </c>
      <c r="R2182">
        <f>P2182*E2182</f>
        <v/>
      </c>
      <c r="S2182">
        <f>R2182*G2182</f>
        <v/>
      </c>
      <c r="T2182">
        <f>Q2182+S2182</f>
        <v/>
      </c>
      <c r="U2182">
        <f>(Q2182*D2182+S2182*I2182)*(1-O2182)</f>
        <v/>
      </c>
      <c r="V2182">
        <f>(R2182*K2182*N2182+'d_고정'!$B$3*('6_기대효과'!$H$7/8)*N2182*'d_고정'!$B$10*M2182*('6_기대효과'!$K$7/'d_고정'!$B$9))*(1-O2182)</f>
        <v/>
      </c>
      <c r="W2182">
        <f>(S2182*I2182+R2182*MAX(K2182-'d_고정'!$B$10*M2182*('6_기대효과'!$K$7/'d_고정'!$B$9),0)*N2182)*(1-O2182)</f>
        <v/>
      </c>
      <c r="X2182">
        <f>U2182+V2182</f>
        <v/>
      </c>
      <c r="Y2182">
        <f>U2182/('d_고정'!$B$5*'6_기대효과'!$H$7/8)/'d_고정'!$B$6</f>
        <v/>
      </c>
      <c r="Z2182">
        <f>U2182/('d_고정'!$B$8*'6_기대효과'!$H$7/8)</f>
        <v/>
      </c>
    </row>
    <row r="2183">
      <c r="A2183">
        <f>RAND()</f>
        <v/>
      </c>
      <c r="B2183">
        <f>IF('d_시나리오'!$J$2='d_시나리오'!$H$2,'d_시나리오'!$I$2,IF(A2183&lt;('d_시나리오'!$I$2-'d_시나리오'!$H$2)/('d_시나리오'!$J$2-'d_시나리오'!$H$2),'d_시나리오'!$H$2+SQRT(A2183*('d_시나리오'!$J$2-'d_시나리오'!$H$2)*('d_시나리오'!$I$2-'d_시나리오'!$H$2)),'d_시나리오'!$J$2-SQRT((1-A2183)*('d_시나리오'!$J$2-'d_시나리오'!$H$2)*('d_시나리오'!$J$2-'d_시나리오'!$I$2))))</f>
        <v/>
      </c>
      <c r="C2183">
        <f>BETAINV(RAND(),2,6)</f>
        <v/>
      </c>
      <c r="D2183">
        <f>INDEX('d_분포'!$A$2:$A$28,RANDBETWEEN(1,27))</f>
        <v/>
      </c>
      <c r="E2183">
        <f>INDEX('d_분포'!$C$2:$C$5,RANDBETWEEN(1,4))*(0.9+0.2*RAND())</f>
        <v/>
      </c>
      <c r="F2183">
        <f>RAND()</f>
        <v/>
      </c>
      <c r="G2183">
        <f>IF('d_시나리오'!$J$3='d_시나리오'!$H$3,'d_시나리오'!$I$3,IF(F2183&lt;('d_시나리오'!$I$3-'d_시나리오'!$H$3)/('d_시나리오'!$J$3-'d_시나리오'!$H$3),'d_시나리오'!$H$3+SQRT(F2183*('d_시나리오'!$J$3-'d_시나리오'!$H$3)*('d_시나리오'!$I$3-'d_시나리오'!$H$3)),'d_시나리오'!$J$3-SQRT((1-F2183)*('d_시나리오'!$J$3-'d_시나리오'!$H$3)*('d_시나리오'!$J$3-'d_시나리오'!$I$3))))</f>
        <v/>
      </c>
      <c r="H2183">
        <f>RAND()</f>
        <v/>
      </c>
      <c r="I2183">
        <f>IF('d_시나리오'!$J$4='d_시나리오'!$H$4,'d_시나리오'!$I$4,IF(H2183&lt;('d_시나리오'!$I$4-'d_시나리오'!$H$4)/('d_시나리오'!$J$4-'d_시나리오'!$H$4),'d_시나리오'!$H$4+SQRT(H2183*('d_시나리오'!$J$4-'d_시나리오'!$H$4)*('d_시나리오'!$I$4-'d_시나리오'!$H$4)),'d_시나리오'!$J$4-SQRT((1-H2183)*('d_시나리오'!$J$4-'d_시나리오'!$H$4)*('d_시나리오'!$J$4-'d_시나리오'!$I$4))))</f>
        <v/>
      </c>
      <c r="J2183">
        <f>RAND()</f>
        <v/>
      </c>
      <c r="K2183">
        <f>IF('d_시나리오'!$J$5='d_시나리오'!$H$5,'d_시나리오'!$I$5,IF(J2183&lt;('d_시나리오'!$I$5-'d_시나리오'!$H$5)/('d_시나리오'!$J$5-'d_시나리오'!$H$5),'d_시나리오'!$H$5+SQRT(J2183*('d_시나리오'!$J$5-'d_시나리오'!$H$5)*('d_시나리오'!$I$5-'d_시나리오'!$H$5)),'d_시나리오'!$J$5-SQRT((1-J2183)*('d_시나리오'!$J$5-'d_시나리오'!$H$5)*('d_시나리오'!$J$5-'d_시나리오'!$I$5))))</f>
        <v/>
      </c>
      <c r="L2183">
        <f>RAND()</f>
        <v/>
      </c>
      <c r="M2183">
        <f>IF('d_시나리오'!$J$6='d_시나리오'!$H$6,'d_시나리오'!$I$6,IF(L2183&lt;('d_시나리오'!$I$6-'d_시나리오'!$H$6)/('d_시나리오'!$J$6-'d_시나리오'!$H$6),'d_시나리오'!$H$6+SQRT(L2183*('d_시나리오'!$J$6-'d_시나리오'!$H$6)*('d_시나리오'!$I$6-'d_시나리오'!$H$6)),'d_시나리오'!$J$6-SQRT((1-L2183)*('d_시나리오'!$J$6-'d_시나리오'!$H$6)*('d_시나리오'!$J$6-'d_시나리오'!$I$6))))</f>
        <v/>
      </c>
      <c r="N2183">
        <f>INDEX('d_분포'!$B$2:$B$57,RANDBETWEEN(1,56))</f>
        <v/>
      </c>
      <c r="O2183">
        <f>BETAINV(RAND(),5,5)</f>
        <v/>
      </c>
      <c r="P2183">
        <f>'d_고정'!$B$1*'6_기대효과'!$H$7*('d_시나리오'!$I$7/'d_고정'!$B$2)*B2183</f>
        <v/>
      </c>
      <c r="Q2183">
        <f>P2183*C2183</f>
        <v/>
      </c>
      <c r="R2183">
        <f>P2183*E2183</f>
        <v/>
      </c>
      <c r="S2183">
        <f>R2183*G2183</f>
        <v/>
      </c>
      <c r="T2183">
        <f>Q2183+S2183</f>
        <v/>
      </c>
      <c r="U2183">
        <f>(Q2183*D2183+S2183*I2183)*(1-O2183)</f>
        <v/>
      </c>
      <c r="V2183">
        <f>(R2183*K2183*N2183+'d_고정'!$B$3*('6_기대효과'!$H$7/8)*N2183*'d_고정'!$B$10*M2183*('6_기대효과'!$K$7/'d_고정'!$B$9))*(1-O2183)</f>
        <v/>
      </c>
      <c r="W2183">
        <f>(S2183*I2183+R2183*MAX(K2183-'d_고정'!$B$10*M2183*('6_기대효과'!$K$7/'d_고정'!$B$9),0)*N2183)*(1-O2183)</f>
        <v/>
      </c>
      <c r="X2183">
        <f>U2183+V2183</f>
        <v/>
      </c>
      <c r="Y2183">
        <f>U2183/('d_고정'!$B$5*'6_기대효과'!$H$7/8)/'d_고정'!$B$6</f>
        <v/>
      </c>
      <c r="Z2183">
        <f>U2183/('d_고정'!$B$8*'6_기대효과'!$H$7/8)</f>
        <v/>
      </c>
    </row>
    <row r="2184">
      <c r="A2184">
        <f>RAND()</f>
        <v/>
      </c>
      <c r="B2184">
        <f>IF('d_시나리오'!$J$2='d_시나리오'!$H$2,'d_시나리오'!$I$2,IF(A2184&lt;('d_시나리오'!$I$2-'d_시나리오'!$H$2)/('d_시나리오'!$J$2-'d_시나리오'!$H$2),'d_시나리오'!$H$2+SQRT(A2184*('d_시나리오'!$J$2-'d_시나리오'!$H$2)*('d_시나리오'!$I$2-'d_시나리오'!$H$2)),'d_시나리오'!$J$2-SQRT((1-A2184)*('d_시나리오'!$J$2-'d_시나리오'!$H$2)*('d_시나리오'!$J$2-'d_시나리오'!$I$2))))</f>
        <v/>
      </c>
      <c r="C2184">
        <f>BETAINV(RAND(),2,6)</f>
        <v/>
      </c>
      <c r="D2184">
        <f>INDEX('d_분포'!$A$2:$A$28,RANDBETWEEN(1,27))</f>
        <v/>
      </c>
      <c r="E2184">
        <f>INDEX('d_분포'!$C$2:$C$5,RANDBETWEEN(1,4))*(0.9+0.2*RAND())</f>
        <v/>
      </c>
      <c r="F2184">
        <f>RAND()</f>
        <v/>
      </c>
      <c r="G2184">
        <f>IF('d_시나리오'!$J$3='d_시나리오'!$H$3,'d_시나리오'!$I$3,IF(F2184&lt;('d_시나리오'!$I$3-'d_시나리오'!$H$3)/('d_시나리오'!$J$3-'d_시나리오'!$H$3),'d_시나리오'!$H$3+SQRT(F2184*('d_시나리오'!$J$3-'d_시나리오'!$H$3)*('d_시나리오'!$I$3-'d_시나리오'!$H$3)),'d_시나리오'!$J$3-SQRT((1-F2184)*('d_시나리오'!$J$3-'d_시나리오'!$H$3)*('d_시나리오'!$J$3-'d_시나리오'!$I$3))))</f>
        <v/>
      </c>
      <c r="H2184">
        <f>RAND()</f>
        <v/>
      </c>
      <c r="I2184">
        <f>IF('d_시나리오'!$J$4='d_시나리오'!$H$4,'d_시나리오'!$I$4,IF(H2184&lt;('d_시나리오'!$I$4-'d_시나리오'!$H$4)/('d_시나리오'!$J$4-'d_시나리오'!$H$4),'d_시나리오'!$H$4+SQRT(H2184*('d_시나리오'!$J$4-'d_시나리오'!$H$4)*('d_시나리오'!$I$4-'d_시나리오'!$H$4)),'d_시나리오'!$J$4-SQRT((1-H2184)*('d_시나리오'!$J$4-'d_시나리오'!$H$4)*('d_시나리오'!$J$4-'d_시나리오'!$I$4))))</f>
        <v/>
      </c>
      <c r="J2184">
        <f>RAND()</f>
        <v/>
      </c>
      <c r="K2184">
        <f>IF('d_시나리오'!$J$5='d_시나리오'!$H$5,'d_시나리오'!$I$5,IF(J2184&lt;('d_시나리오'!$I$5-'d_시나리오'!$H$5)/('d_시나리오'!$J$5-'d_시나리오'!$H$5),'d_시나리오'!$H$5+SQRT(J2184*('d_시나리오'!$J$5-'d_시나리오'!$H$5)*('d_시나리오'!$I$5-'d_시나리오'!$H$5)),'d_시나리오'!$J$5-SQRT((1-J2184)*('d_시나리오'!$J$5-'d_시나리오'!$H$5)*('d_시나리오'!$J$5-'d_시나리오'!$I$5))))</f>
        <v/>
      </c>
      <c r="L2184">
        <f>RAND()</f>
        <v/>
      </c>
      <c r="M2184">
        <f>IF('d_시나리오'!$J$6='d_시나리오'!$H$6,'d_시나리오'!$I$6,IF(L2184&lt;('d_시나리오'!$I$6-'d_시나리오'!$H$6)/('d_시나리오'!$J$6-'d_시나리오'!$H$6),'d_시나리오'!$H$6+SQRT(L2184*('d_시나리오'!$J$6-'d_시나리오'!$H$6)*('d_시나리오'!$I$6-'d_시나리오'!$H$6)),'d_시나리오'!$J$6-SQRT((1-L2184)*('d_시나리오'!$J$6-'d_시나리오'!$H$6)*('d_시나리오'!$J$6-'d_시나리오'!$I$6))))</f>
        <v/>
      </c>
      <c r="N2184">
        <f>INDEX('d_분포'!$B$2:$B$57,RANDBETWEEN(1,56))</f>
        <v/>
      </c>
      <c r="O2184">
        <f>BETAINV(RAND(),5,5)</f>
        <v/>
      </c>
      <c r="P2184">
        <f>'d_고정'!$B$1*'6_기대효과'!$H$7*('d_시나리오'!$I$7/'d_고정'!$B$2)*B2184</f>
        <v/>
      </c>
      <c r="Q2184">
        <f>P2184*C2184</f>
        <v/>
      </c>
      <c r="R2184">
        <f>P2184*E2184</f>
        <v/>
      </c>
      <c r="S2184">
        <f>R2184*G2184</f>
        <v/>
      </c>
      <c r="T2184">
        <f>Q2184+S2184</f>
        <v/>
      </c>
      <c r="U2184">
        <f>(Q2184*D2184+S2184*I2184)*(1-O2184)</f>
        <v/>
      </c>
      <c r="V2184">
        <f>(R2184*K2184*N2184+'d_고정'!$B$3*('6_기대효과'!$H$7/8)*N2184*'d_고정'!$B$10*M2184*('6_기대효과'!$K$7/'d_고정'!$B$9))*(1-O2184)</f>
        <v/>
      </c>
      <c r="W2184">
        <f>(S2184*I2184+R2184*MAX(K2184-'d_고정'!$B$10*M2184*('6_기대효과'!$K$7/'d_고정'!$B$9),0)*N2184)*(1-O2184)</f>
        <v/>
      </c>
      <c r="X2184">
        <f>U2184+V2184</f>
        <v/>
      </c>
      <c r="Y2184">
        <f>U2184/('d_고정'!$B$5*'6_기대효과'!$H$7/8)/'d_고정'!$B$6</f>
        <v/>
      </c>
      <c r="Z2184">
        <f>U2184/('d_고정'!$B$8*'6_기대효과'!$H$7/8)</f>
        <v/>
      </c>
    </row>
    <row r="2185">
      <c r="A2185">
        <f>RAND()</f>
        <v/>
      </c>
      <c r="B2185">
        <f>IF('d_시나리오'!$J$2='d_시나리오'!$H$2,'d_시나리오'!$I$2,IF(A2185&lt;('d_시나리오'!$I$2-'d_시나리오'!$H$2)/('d_시나리오'!$J$2-'d_시나리오'!$H$2),'d_시나리오'!$H$2+SQRT(A2185*('d_시나리오'!$J$2-'d_시나리오'!$H$2)*('d_시나리오'!$I$2-'d_시나리오'!$H$2)),'d_시나리오'!$J$2-SQRT((1-A2185)*('d_시나리오'!$J$2-'d_시나리오'!$H$2)*('d_시나리오'!$J$2-'d_시나리오'!$I$2))))</f>
        <v/>
      </c>
      <c r="C2185">
        <f>BETAINV(RAND(),2,6)</f>
        <v/>
      </c>
      <c r="D2185">
        <f>INDEX('d_분포'!$A$2:$A$28,RANDBETWEEN(1,27))</f>
        <v/>
      </c>
      <c r="E2185">
        <f>INDEX('d_분포'!$C$2:$C$5,RANDBETWEEN(1,4))*(0.9+0.2*RAND())</f>
        <v/>
      </c>
      <c r="F2185">
        <f>RAND()</f>
        <v/>
      </c>
      <c r="G2185">
        <f>IF('d_시나리오'!$J$3='d_시나리오'!$H$3,'d_시나리오'!$I$3,IF(F2185&lt;('d_시나리오'!$I$3-'d_시나리오'!$H$3)/('d_시나리오'!$J$3-'d_시나리오'!$H$3),'d_시나리오'!$H$3+SQRT(F2185*('d_시나리오'!$J$3-'d_시나리오'!$H$3)*('d_시나리오'!$I$3-'d_시나리오'!$H$3)),'d_시나리오'!$J$3-SQRT((1-F2185)*('d_시나리오'!$J$3-'d_시나리오'!$H$3)*('d_시나리오'!$J$3-'d_시나리오'!$I$3))))</f>
        <v/>
      </c>
      <c r="H2185">
        <f>RAND()</f>
        <v/>
      </c>
      <c r="I2185">
        <f>IF('d_시나리오'!$J$4='d_시나리오'!$H$4,'d_시나리오'!$I$4,IF(H2185&lt;('d_시나리오'!$I$4-'d_시나리오'!$H$4)/('d_시나리오'!$J$4-'d_시나리오'!$H$4),'d_시나리오'!$H$4+SQRT(H2185*('d_시나리오'!$J$4-'d_시나리오'!$H$4)*('d_시나리오'!$I$4-'d_시나리오'!$H$4)),'d_시나리오'!$J$4-SQRT((1-H2185)*('d_시나리오'!$J$4-'d_시나리오'!$H$4)*('d_시나리오'!$J$4-'d_시나리오'!$I$4))))</f>
        <v/>
      </c>
      <c r="J2185">
        <f>RAND()</f>
        <v/>
      </c>
      <c r="K2185">
        <f>IF('d_시나리오'!$J$5='d_시나리오'!$H$5,'d_시나리오'!$I$5,IF(J2185&lt;('d_시나리오'!$I$5-'d_시나리오'!$H$5)/('d_시나리오'!$J$5-'d_시나리오'!$H$5),'d_시나리오'!$H$5+SQRT(J2185*('d_시나리오'!$J$5-'d_시나리오'!$H$5)*('d_시나리오'!$I$5-'d_시나리오'!$H$5)),'d_시나리오'!$J$5-SQRT((1-J2185)*('d_시나리오'!$J$5-'d_시나리오'!$H$5)*('d_시나리오'!$J$5-'d_시나리오'!$I$5))))</f>
        <v/>
      </c>
      <c r="L2185">
        <f>RAND()</f>
        <v/>
      </c>
      <c r="M2185">
        <f>IF('d_시나리오'!$J$6='d_시나리오'!$H$6,'d_시나리오'!$I$6,IF(L2185&lt;('d_시나리오'!$I$6-'d_시나리오'!$H$6)/('d_시나리오'!$J$6-'d_시나리오'!$H$6),'d_시나리오'!$H$6+SQRT(L2185*('d_시나리오'!$J$6-'d_시나리오'!$H$6)*('d_시나리오'!$I$6-'d_시나리오'!$H$6)),'d_시나리오'!$J$6-SQRT((1-L2185)*('d_시나리오'!$J$6-'d_시나리오'!$H$6)*('d_시나리오'!$J$6-'d_시나리오'!$I$6))))</f>
        <v/>
      </c>
      <c r="N2185">
        <f>INDEX('d_분포'!$B$2:$B$57,RANDBETWEEN(1,56))</f>
        <v/>
      </c>
      <c r="O2185">
        <f>BETAINV(RAND(),5,5)</f>
        <v/>
      </c>
      <c r="P2185">
        <f>'d_고정'!$B$1*'6_기대효과'!$H$7*('d_시나리오'!$I$7/'d_고정'!$B$2)*B2185</f>
        <v/>
      </c>
      <c r="Q2185">
        <f>P2185*C2185</f>
        <v/>
      </c>
      <c r="R2185">
        <f>P2185*E2185</f>
        <v/>
      </c>
      <c r="S2185">
        <f>R2185*G2185</f>
        <v/>
      </c>
      <c r="T2185">
        <f>Q2185+S2185</f>
        <v/>
      </c>
      <c r="U2185">
        <f>(Q2185*D2185+S2185*I2185)*(1-O2185)</f>
        <v/>
      </c>
      <c r="V2185">
        <f>(R2185*K2185*N2185+'d_고정'!$B$3*('6_기대효과'!$H$7/8)*N2185*'d_고정'!$B$10*M2185*('6_기대효과'!$K$7/'d_고정'!$B$9))*(1-O2185)</f>
        <v/>
      </c>
      <c r="W2185">
        <f>(S2185*I2185+R2185*MAX(K2185-'d_고정'!$B$10*M2185*('6_기대효과'!$K$7/'d_고정'!$B$9),0)*N2185)*(1-O2185)</f>
        <v/>
      </c>
      <c r="X2185">
        <f>U2185+V2185</f>
        <v/>
      </c>
      <c r="Y2185">
        <f>U2185/('d_고정'!$B$5*'6_기대효과'!$H$7/8)/'d_고정'!$B$6</f>
        <v/>
      </c>
      <c r="Z2185">
        <f>U2185/('d_고정'!$B$8*'6_기대효과'!$H$7/8)</f>
        <v/>
      </c>
    </row>
    <row r="2186">
      <c r="A2186">
        <f>RAND()</f>
        <v/>
      </c>
      <c r="B2186">
        <f>IF('d_시나리오'!$J$2='d_시나리오'!$H$2,'d_시나리오'!$I$2,IF(A2186&lt;('d_시나리오'!$I$2-'d_시나리오'!$H$2)/('d_시나리오'!$J$2-'d_시나리오'!$H$2),'d_시나리오'!$H$2+SQRT(A2186*('d_시나리오'!$J$2-'d_시나리오'!$H$2)*('d_시나리오'!$I$2-'d_시나리오'!$H$2)),'d_시나리오'!$J$2-SQRT((1-A2186)*('d_시나리오'!$J$2-'d_시나리오'!$H$2)*('d_시나리오'!$J$2-'d_시나리오'!$I$2))))</f>
        <v/>
      </c>
      <c r="C2186">
        <f>BETAINV(RAND(),2,6)</f>
        <v/>
      </c>
      <c r="D2186">
        <f>INDEX('d_분포'!$A$2:$A$28,RANDBETWEEN(1,27))</f>
        <v/>
      </c>
      <c r="E2186">
        <f>INDEX('d_분포'!$C$2:$C$5,RANDBETWEEN(1,4))*(0.9+0.2*RAND())</f>
        <v/>
      </c>
      <c r="F2186">
        <f>RAND()</f>
        <v/>
      </c>
      <c r="G2186">
        <f>IF('d_시나리오'!$J$3='d_시나리오'!$H$3,'d_시나리오'!$I$3,IF(F2186&lt;('d_시나리오'!$I$3-'d_시나리오'!$H$3)/('d_시나리오'!$J$3-'d_시나리오'!$H$3),'d_시나리오'!$H$3+SQRT(F2186*('d_시나리오'!$J$3-'d_시나리오'!$H$3)*('d_시나리오'!$I$3-'d_시나리오'!$H$3)),'d_시나리오'!$J$3-SQRT((1-F2186)*('d_시나리오'!$J$3-'d_시나리오'!$H$3)*('d_시나리오'!$J$3-'d_시나리오'!$I$3))))</f>
        <v/>
      </c>
      <c r="H2186">
        <f>RAND()</f>
        <v/>
      </c>
      <c r="I2186">
        <f>IF('d_시나리오'!$J$4='d_시나리오'!$H$4,'d_시나리오'!$I$4,IF(H2186&lt;('d_시나리오'!$I$4-'d_시나리오'!$H$4)/('d_시나리오'!$J$4-'d_시나리오'!$H$4),'d_시나리오'!$H$4+SQRT(H2186*('d_시나리오'!$J$4-'d_시나리오'!$H$4)*('d_시나리오'!$I$4-'d_시나리오'!$H$4)),'d_시나리오'!$J$4-SQRT((1-H2186)*('d_시나리오'!$J$4-'d_시나리오'!$H$4)*('d_시나리오'!$J$4-'d_시나리오'!$I$4))))</f>
        <v/>
      </c>
      <c r="J2186">
        <f>RAND()</f>
        <v/>
      </c>
      <c r="K2186">
        <f>IF('d_시나리오'!$J$5='d_시나리오'!$H$5,'d_시나리오'!$I$5,IF(J2186&lt;('d_시나리오'!$I$5-'d_시나리오'!$H$5)/('d_시나리오'!$J$5-'d_시나리오'!$H$5),'d_시나리오'!$H$5+SQRT(J2186*('d_시나리오'!$J$5-'d_시나리오'!$H$5)*('d_시나리오'!$I$5-'d_시나리오'!$H$5)),'d_시나리오'!$J$5-SQRT((1-J2186)*('d_시나리오'!$J$5-'d_시나리오'!$H$5)*('d_시나리오'!$J$5-'d_시나리오'!$I$5))))</f>
        <v/>
      </c>
      <c r="L2186">
        <f>RAND()</f>
        <v/>
      </c>
      <c r="M2186">
        <f>IF('d_시나리오'!$J$6='d_시나리오'!$H$6,'d_시나리오'!$I$6,IF(L2186&lt;('d_시나리오'!$I$6-'d_시나리오'!$H$6)/('d_시나리오'!$J$6-'d_시나리오'!$H$6),'d_시나리오'!$H$6+SQRT(L2186*('d_시나리오'!$J$6-'d_시나리오'!$H$6)*('d_시나리오'!$I$6-'d_시나리오'!$H$6)),'d_시나리오'!$J$6-SQRT((1-L2186)*('d_시나리오'!$J$6-'d_시나리오'!$H$6)*('d_시나리오'!$J$6-'d_시나리오'!$I$6))))</f>
        <v/>
      </c>
      <c r="N2186">
        <f>INDEX('d_분포'!$B$2:$B$57,RANDBETWEEN(1,56))</f>
        <v/>
      </c>
      <c r="O2186">
        <f>BETAINV(RAND(),5,5)</f>
        <v/>
      </c>
      <c r="P2186">
        <f>'d_고정'!$B$1*'6_기대효과'!$H$7*('d_시나리오'!$I$7/'d_고정'!$B$2)*B2186</f>
        <v/>
      </c>
      <c r="Q2186">
        <f>P2186*C2186</f>
        <v/>
      </c>
      <c r="R2186">
        <f>P2186*E2186</f>
        <v/>
      </c>
      <c r="S2186">
        <f>R2186*G2186</f>
        <v/>
      </c>
      <c r="T2186">
        <f>Q2186+S2186</f>
        <v/>
      </c>
      <c r="U2186">
        <f>(Q2186*D2186+S2186*I2186)*(1-O2186)</f>
        <v/>
      </c>
      <c r="V2186">
        <f>(R2186*K2186*N2186+'d_고정'!$B$3*('6_기대효과'!$H$7/8)*N2186*'d_고정'!$B$10*M2186*('6_기대효과'!$K$7/'d_고정'!$B$9))*(1-O2186)</f>
        <v/>
      </c>
      <c r="W2186">
        <f>(S2186*I2186+R2186*MAX(K2186-'d_고정'!$B$10*M2186*('6_기대효과'!$K$7/'d_고정'!$B$9),0)*N2186)*(1-O2186)</f>
        <v/>
      </c>
      <c r="X2186">
        <f>U2186+V2186</f>
        <v/>
      </c>
      <c r="Y2186">
        <f>U2186/('d_고정'!$B$5*'6_기대효과'!$H$7/8)/'d_고정'!$B$6</f>
        <v/>
      </c>
      <c r="Z2186">
        <f>U2186/('d_고정'!$B$8*'6_기대효과'!$H$7/8)</f>
        <v/>
      </c>
    </row>
    <row r="2187">
      <c r="A2187">
        <f>RAND()</f>
        <v/>
      </c>
      <c r="B2187">
        <f>IF('d_시나리오'!$J$2='d_시나리오'!$H$2,'d_시나리오'!$I$2,IF(A2187&lt;('d_시나리오'!$I$2-'d_시나리오'!$H$2)/('d_시나리오'!$J$2-'d_시나리오'!$H$2),'d_시나리오'!$H$2+SQRT(A2187*('d_시나리오'!$J$2-'d_시나리오'!$H$2)*('d_시나리오'!$I$2-'d_시나리오'!$H$2)),'d_시나리오'!$J$2-SQRT((1-A2187)*('d_시나리오'!$J$2-'d_시나리오'!$H$2)*('d_시나리오'!$J$2-'d_시나리오'!$I$2))))</f>
        <v/>
      </c>
      <c r="C2187">
        <f>BETAINV(RAND(),2,6)</f>
        <v/>
      </c>
      <c r="D2187">
        <f>INDEX('d_분포'!$A$2:$A$28,RANDBETWEEN(1,27))</f>
        <v/>
      </c>
      <c r="E2187">
        <f>INDEX('d_분포'!$C$2:$C$5,RANDBETWEEN(1,4))*(0.9+0.2*RAND())</f>
        <v/>
      </c>
      <c r="F2187">
        <f>RAND()</f>
        <v/>
      </c>
      <c r="G2187">
        <f>IF('d_시나리오'!$J$3='d_시나리오'!$H$3,'d_시나리오'!$I$3,IF(F2187&lt;('d_시나리오'!$I$3-'d_시나리오'!$H$3)/('d_시나리오'!$J$3-'d_시나리오'!$H$3),'d_시나리오'!$H$3+SQRT(F2187*('d_시나리오'!$J$3-'d_시나리오'!$H$3)*('d_시나리오'!$I$3-'d_시나리오'!$H$3)),'d_시나리오'!$J$3-SQRT((1-F2187)*('d_시나리오'!$J$3-'d_시나리오'!$H$3)*('d_시나리오'!$J$3-'d_시나리오'!$I$3))))</f>
        <v/>
      </c>
      <c r="H2187">
        <f>RAND()</f>
        <v/>
      </c>
      <c r="I2187">
        <f>IF('d_시나리오'!$J$4='d_시나리오'!$H$4,'d_시나리오'!$I$4,IF(H2187&lt;('d_시나리오'!$I$4-'d_시나리오'!$H$4)/('d_시나리오'!$J$4-'d_시나리오'!$H$4),'d_시나리오'!$H$4+SQRT(H2187*('d_시나리오'!$J$4-'d_시나리오'!$H$4)*('d_시나리오'!$I$4-'d_시나리오'!$H$4)),'d_시나리오'!$J$4-SQRT((1-H2187)*('d_시나리오'!$J$4-'d_시나리오'!$H$4)*('d_시나리오'!$J$4-'d_시나리오'!$I$4))))</f>
        <v/>
      </c>
      <c r="J2187">
        <f>RAND()</f>
        <v/>
      </c>
      <c r="K2187">
        <f>IF('d_시나리오'!$J$5='d_시나리오'!$H$5,'d_시나리오'!$I$5,IF(J2187&lt;('d_시나리오'!$I$5-'d_시나리오'!$H$5)/('d_시나리오'!$J$5-'d_시나리오'!$H$5),'d_시나리오'!$H$5+SQRT(J2187*('d_시나리오'!$J$5-'d_시나리오'!$H$5)*('d_시나리오'!$I$5-'d_시나리오'!$H$5)),'d_시나리오'!$J$5-SQRT((1-J2187)*('d_시나리오'!$J$5-'d_시나리오'!$H$5)*('d_시나리오'!$J$5-'d_시나리오'!$I$5))))</f>
        <v/>
      </c>
      <c r="L2187">
        <f>RAND()</f>
        <v/>
      </c>
      <c r="M2187">
        <f>IF('d_시나리오'!$J$6='d_시나리오'!$H$6,'d_시나리오'!$I$6,IF(L2187&lt;('d_시나리오'!$I$6-'d_시나리오'!$H$6)/('d_시나리오'!$J$6-'d_시나리오'!$H$6),'d_시나리오'!$H$6+SQRT(L2187*('d_시나리오'!$J$6-'d_시나리오'!$H$6)*('d_시나리오'!$I$6-'d_시나리오'!$H$6)),'d_시나리오'!$J$6-SQRT((1-L2187)*('d_시나리오'!$J$6-'d_시나리오'!$H$6)*('d_시나리오'!$J$6-'d_시나리오'!$I$6))))</f>
        <v/>
      </c>
      <c r="N2187">
        <f>INDEX('d_분포'!$B$2:$B$57,RANDBETWEEN(1,56))</f>
        <v/>
      </c>
      <c r="O2187">
        <f>BETAINV(RAND(),5,5)</f>
        <v/>
      </c>
      <c r="P2187">
        <f>'d_고정'!$B$1*'6_기대효과'!$H$7*('d_시나리오'!$I$7/'d_고정'!$B$2)*B2187</f>
        <v/>
      </c>
      <c r="Q2187">
        <f>P2187*C2187</f>
        <v/>
      </c>
      <c r="R2187">
        <f>P2187*E2187</f>
        <v/>
      </c>
      <c r="S2187">
        <f>R2187*G2187</f>
        <v/>
      </c>
      <c r="T2187">
        <f>Q2187+S2187</f>
        <v/>
      </c>
      <c r="U2187">
        <f>(Q2187*D2187+S2187*I2187)*(1-O2187)</f>
        <v/>
      </c>
      <c r="V2187">
        <f>(R2187*K2187*N2187+'d_고정'!$B$3*('6_기대효과'!$H$7/8)*N2187*'d_고정'!$B$10*M2187*('6_기대효과'!$K$7/'d_고정'!$B$9))*(1-O2187)</f>
        <v/>
      </c>
      <c r="W2187">
        <f>(S2187*I2187+R2187*MAX(K2187-'d_고정'!$B$10*M2187*('6_기대효과'!$K$7/'d_고정'!$B$9),0)*N2187)*(1-O2187)</f>
        <v/>
      </c>
      <c r="X2187">
        <f>U2187+V2187</f>
        <v/>
      </c>
      <c r="Y2187">
        <f>U2187/('d_고정'!$B$5*'6_기대효과'!$H$7/8)/'d_고정'!$B$6</f>
        <v/>
      </c>
      <c r="Z2187">
        <f>U2187/('d_고정'!$B$8*'6_기대효과'!$H$7/8)</f>
        <v/>
      </c>
    </row>
    <row r="2188">
      <c r="A2188">
        <f>RAND()</f>
        <v/>
      </c>
      <c r="B2188">
        <f>IF('d_시나리오'!$J$2='d_시나리오'!$H$2,'d_시나리오'!$I$2,IF(A2188&lt;('d_시나리오'!$I$2-'d_시나리오'!$H$2)/('d_시나리오'!$J$2-'d_시나리오'!$H$2),'d_시나리오'!$H$2+SQRT(A2188*('d_시나리오'!$J$2-'d_시나리오'!$H$2)*('d_시나리오'!$I$2-'d_시나리오'!$H$2)),'d_시나리오'!$J$2-SQRT((1-A2188)*('d_시나리오'!$J$2-'d_시나리오'!$H$2)*('d_시나리오'!$J$2-'d_시나리오'!$I$2))))</f>
        <v/>
      </c>
      <c r="C2188">
        <f>BETAINV(RAND(),2,6)</f>
        <v/>
      </c>
      <c r="D2188">
        <f>INDEX('d_분포'!$A$2:$A$28,RANDBETWEEN(1,27))</f>
        <v/>
      </c>
      <c r="E2188">
        <f>INDEX('d_분포'!$C$2:$C$5,RANDBETWEEN(1,4))*(0.9+0.2*RAND())</f>
        <v/>
      </c>
      <c r="F2188">
        <f>RAND()</f>
        <v/>
      </c>
      <c r="G2188">
        <f>IF('d_시나리오'!$J$3='d_시나리오'!$H$3,'d_시나리오'!$I$3,IF(F2188&lt;('d_시나리오'!$I$3-'d_시나리오'!$H$3)/('d_시나리오'!$J$3-'d_시나리오'!$H$3),'d_시나리오'!$H$3+SQRT(F2188*('d_시나리오'!$J$3-'d_시나리오'!$H$3)*('d_시나리오'!$I$3-'d_시나리오'!$H$3)),'d_시나리오'!$J$3-SQRT((1-F2188)*('d_시나리오'!$J$3-'d_시나리오'!$H$3)*('d_시나리오'!$J$3-'d_시나리오'!$I$3))))</f>
        <v/>
      </c>
      <c r="H2188">
        <f>RAND()</f>
        <v/>
      </c>
      <c r="I2188">
        <f>IF('d_시나리오'!$J$4='d_시나리오'!$H$4,'d_시나리오'!$I$4,IF(H2188&lt;('d_시나리오'!$I$4-'d_시나리오'!$H$4)/('d_시나리오'!$J$4-'d_시나리오'!$H$4),'d_시나리오'!$H$4+SQRT(H2188*('d_시나리오'!$J$4-'d_시나리오'!$H$4)*('d_시나리오'!$I$4-'d_시나리오'!$H$4)),'d_시나리오'!$J$4-SQRT((1-H2188)*('d_시나리오'!$J$4-'d_시나리오'!$H$4)*('d_시나리오'!$J$4-'d_시나리오'!$I$4))))</f>
        <v/>
      </c>
      <c r="J2188">
        <f>RAND()</f>
        <v/>
      </c>
      <c r="K2188">
        <f>IF('d_시나리오'!$J$5='d_시나리오'!$H$5,'d_시나리오'!$I$5,IF(J2188&lt;('d_시나리오'!$I$5-'d_시나리오'!$H$5)/('d_시나리오'!$J$5-'d_시나리오'!$H$5),'d_시나리오'!$H$5+SQRT(J2188*('d_시나리오'!$J$5-'d_시나리오'!$H$5)*('d_시나리오'!$I$5-'d_시나리오'!$H$5)),'d_시나리오'!$J$5-SQRT((1-J2188)*('d_시나리오'!$J$5-'d_시나리오'!$H$5)*('d_시나리오'!$J$5-'d_시나리오'!$I$5))))</f>
        <v/>
      </c>
      <c r="L2188">
        <f>RAND()</f>
        <v/>
      </c>
      <c r="M2188">
        <f>IF('d_시나리오'!$J$6='d_시나리오'!$H$6,'d_시나리오'!$I$6,IF(L2188&lt;('d_시나리오'!$I$6-'d_시나리오'!$H$6)/('d_시나리오'!$J$6-'d_시나리오'!$H$6),'d_시나리오'!$H$6+SQRT(L2188*('d_시나리오'!$J$6-'d_시나리오'!$H$6)*('d_시나리오'!$I$6-'d_시나리오'!$H$6)),'d_시나리오'!$J$6-SQRT((1-L2188)*('d_시나리오'!$J$6-'d_시나리오'!$H$6)*('d_시나리오'!$J$6-'d_시나리오'!$I$6))))</f>
        <v/>
      </c>
      <c r="N2188">
        <f>INDEX('d_분포'!$B$2:$B$57,RANDBETWEEN(1,56))</f>
        <v/>
      </c>
      <c r="O2188">
        <f>BETAINV(RAND(),5,5)</f>
        <v/>
      </c>
      <c r="P2188">
        <f>'d_고정'!$B$1*'6_기대효과'!$H$7*('d_시나리오'!$I$7/'d_고정'!$B$2)*B2188</f>
        <v/>
      </c>
      <c r="Q2188">
        <f>P2188*C2188</f>
        <v/>
      </c>
      <c r="R2188">
        <f>P2188*E2188</f>
        <v/>
      </c>
      <c r="S2188">
        <f>R2188*G2188</f>
        <v/>
      </c>
      <c r="T2188">
        <f>Q2188+S2188</f>
        <v/>
      </c>
      <c r="U2188">
        <f>(Q2188*D2188+S2188*I2188)*(1-O2188)</f>
        <v/>
      </c>
      <c r="V2188">
        <f>(R2188*K2188*N2188+'d_고정'!$B$3*('6_기대효과'!$H$7/8)*N2188*'d_고정'!$B$10*M2188*('6_기대효과'!$K$7/'d_고정'!$B$9))*(1-O2188)</f>
        <v/>
      </c>
      <c r="W2188">
        <f>(S2188*I2188+R2188*MAX(K2188-'d_고정'!$B$10*M2188*('6_기대효과'!$K$7/'d_고정'!$B$9),0)*N2188)*(1-O2188)</f>
        <v/>
      </c>
      <c r="X2188">
        <f>U2188+V2188</f>
        <v/>
      </c>
      <c r="Y2188">
        <f>U2188/('d_고정'!$B$5*'6_기대효과'!$H$7/8)/'d_고정'!$B$6</f>
        <v/>
      </c>
      <c r="Z2188">
        <f>U2188/('d_고정'!$B$8*'6_기대효과'!$H$7/8)</f>
        <v/>
      </c>
    </row>
    <row r="2189">
      <c r="A2189">
        <f>RAND()</f>
        <v/>
      </c>
      <c r="B2189">
        <f>IF('d_시나리오'!$J$2='d_시나리오'!$H$2,'d_시나리오'!$I$2,IF(A2189&lt;('d_시나리오'!$I$2-'d_시나리오'!$H$2)/('d_시나리오'!$J$2-'d_시나리오'!$H$2),'d_시나리오'!$H$2+SQRT(A2189*('d_시나리오'!$J$2-'d_시나리오'!$H$2)*('d_시나리오'!$I$2-'d_시나리오'!$H$2)),'d_시나리오'!$J$2-SQRT((1-A2189)*('d_시나리오'!$J$2-'d_시나리오'!$H$2)*('d_시나리오'!$J$2-'d_시나리오'!$I$2))))</f>
        <v/>
      </c>
      <c r="C2189">
        <f>BETAINV(RAND(),2,6)</f>
        <v/>
      </c>
      <c r="D2189">
        <f>INDEX('d_분포'!$A$2:$A$28,RANDBETWEEN(1,27))</f>
        <v/>
      </c>
      <c r="E2189">
        <f>INDEX('d_분포'!$C$2:$C$5,RANDBETWEEN(1,4))*(0.9+0.2*RAND())</f>
        <v/>
      </c>
      <c r="F2189">
        <f>RAND()</f>
        <v/>
      </c>
      <c r="G2189">
        <f>IF('d_시나리오'!$J$3='d_시나리오'!$H$3,'d_시나리오'!$I$3,IF(F2189&lt;('d_시나리오'!$I$3-'d_시나리오'!$H$3)/('d_시나리오'!$J$3-'d_시나리오'!$H$3),'d_시나리오'!$H$3+SQRT(F2189*('d_시나리오'!$J$3-'d_시나리오'!$H$3)*('d_시나리오'!$I$3-'d_시나리오'!$H$3)),'d_시나리오'!$J$3-SQRT((1-F2189)*('d_시나리오'!$J$3-'d_시나리오'!$H$3)*('d_시나리오'!$J$3-'d_시나리오'!$I$3))))</f>
        <v/>
      </c>
      <c r="H2189">
        <f>RAND()</f>
        <v/>
      </c>
      <c r="I2189">
        <f>IF('d_시나리오'!$J$4='d_시나리오'!$H$4,'d_시나리오'!$I$4,IF(H2189&lt;('d_시나리오'!$I$4-'d_시나리오'!$H$4)/('d_시나리오'!$J$4-'d_시나리오'!$H$4),'d_시나리오'!$H$4+SQRT(H2189*('d_시나리오'!$J$4-'d_시나리오'!$H$4)*('d_시나리오'!$I$4-'d_시나리오'!$H$4)),'d_시나리오'!$J$4-SQRT((1-H2189)*('d_시나리오'!$J$4-'d_시나리오'!$H$4)*('d_시나리오'!$J$4-'d_시나리오'!$I$4))))</f>
        <v/>
      </c>
      <c r="J2189">
        <f>RAND()</f>
        <v/>
      </c>
      <c r="K2189">
        <f>IF('d_시나리오'!$J$5='d_시나리오'!$H$5,'d_시나리오'!$I$5,IF(J2189&lt;('d_시나리오'!$I$5-'d_시나리오'!$H$5)/('d_시나리오'!$J$5-'d_시나리오'!$H$5),'d_시나리오'!$H$5+SQRT(J2189*('d_시나리오'!$J$5-'d_시나리오'!$H$5)*('d_시나리오'!$I$5-'d_시나리오'!$H$5)),'d_시나리오'!$J$5-SQRT((1-J2189)*('d_시나리오'!$J$5-'d_시나리오'!$H$5)*('d_시나리오'!$J$5-'d_시나리오'!$I$5))))</f>
        <v/>
      </c>
      <c r="L2189">
        <f>RAND()</f>
        <v/>
      </c>
      <c r="M2189">
        <f>IF('d_시나리오'!$J$6='d_시나리오'!$H$6,'d_시나리오'!$I$6,IF(L2189&lt;('d_시나리오'!$I$6-'d_시나리오'!$H$6)/('d_시나리오'!$J$6-'d_시나리오'!$H$6),'d_시나리오'!$H$6+SQRT(L2189*('d_시나리오'!$J$6-'d_시나리오'!$H$6)*('d_시나리오'!$I$6-'d_시나리오'!$H$6)),'d_시나리오'!$J$6-SQRT((1-L2189)*('d_시나리오'!$J$6-'d_시나리오'!$H$6)*('d_시나리오'!$J$6-'d_시나리오'!$I$6))))</f>
        <v/>
      </c>
      <c r="N2189">
        <f>INDEX('d_분포'!$B$2:$B$57,RANDBETWEEN(1,56))</f>
        <v/>
      </c>
      <c r="O2189">
        <f>BETAINV(RAND(),5,5)</f>
        <v/>
      </c>
      <c r="P2189">
        <f>'d_고정'!$B$1*'6_기대효과'!$H$7*('d_시나리오'!$I$7/'d_고정'!$B$2)*B2189</f>
        <v/>
      </c>
      <c r="Q2189">
        <f>P2189*C2189</f>
        <v/>
      </c>
      <c r="R2189">
        <f>P2189*E2189</f>
        <v/>
      </c>
      <c r="S2189">
        <f>R2189*G2189</f>
        <v/>
      </c>
      <c r="T2189">
        <f>Q2189+S2189</f>
        <v/>
      </c>
      <c r="U2189">
        <f>(Q2189*D2189+S2189*I2189)*(1-O2189)</f>
        <v/>
      </c>
      <c r="V2189">
        <f>(R2189*K2189*N2189+'d_고정'!$B$3*('6_기대효과'!$H$7/8)*N2189*'d_고정'!$B$10*M2189*('6_기대효과'!$K$7/'d_고정'!$B$9))*(1-O2189)</f>
        <v/>
      </c>
      <c r="W2189">
        <f>(S2189*I2189+R2189*MAX(K2189-'d_고정'!$B$10*M2189*('6_기대효과'!$K$7/'d_고정'!$B$9),0)*N2189)*(1-O2189)</f>
        <v/>
      </c>
      <c r="X2189">
        <f>U2189+V2189</f>
        <v/>
      </c>
      <c r="Y2189">
        <f>U2189/('d_고정'!$B$5*'6_기대효과'!$H$7/8)/'d_고정'!$B$6</f>
        <v/>
      </c>
      <c r="Z2189">
        <f>U2189/('d_고정'!$B$8*'6_기대효과'!$H$7/8)</f>
        <v/>
      </c>
    </row>
    <row r="2190">
      <c r="A2190">
        <f>RAND()</f>
        <v/>
      </c>
      <c r="B2190">
        <f>IF('d_시나리오'!$J$2='d_시나리오'!$H$2,'d_시나리오'!$I$2,IF(A2190&lt;('d_시나리오'!$I$2-'d_시나리오'!$H$2)/('d_시나리오'!$J$2-'d_시나리오'!$H$2),'d_시나리오'!$H$2+SQRT(A2190*('d_시나리오'!$J$2-'d_시나리오'!$H$2)*('d_시나리오'!$I$2-'d_시나리오'!$H$2)),'d_시나리오'!$J$2-SQRT((1-A2190)*('d_시나리오'!$J$2-'d_시나리오'!$H$2)*('d_시나리오'!$J$2-'d_시나리오'!$I$2))))</f>
        <v/>
      </c>
      <c r="C2190">
        <f>BETAINV(RAND(),2,6)</f>
        <v/>
      </c>
      <c r="D2190">
        <f>INDEX('d_분포'!$A$2:$A$28,RANDBETWEEN(1,27))</f>
        <v/>
      </c>
      <c r="E2190">
        <f>INDEX('d_분포'!$C$2:$C$5,RANDBETWEEN(1,4))*(0.9+0.2*RAND())</f>
        <v/>
      </c>
      <c r="F2190">
        <f>RAND()</f>
        <v/>
      </c>
      <c r="G2190">
        <f>IF('d_시나리오'!$J$3='d_시나리오'!$H$3,'d_시나리오'!$I$3,IF(F2190&lt;('d_시나리오'!$I$3-'d_시나리오'!$H$3)/('d_시나리오'!$J$3-'d_시나리오'!$H$3),'d_시나리오'!$H$3+SQRT(F2190*('d_시나리오'!$J$3-'d_시나리오'!$H$3)*('d_시나리오'!$I$3-'d_시나리오'!$H$3)),'d_시나리오'!$J$3-SQRT((1-F2190)*('d_시나리오'!$J$3-'d_시나리오'!$H$3)*('d_시나리오'!$J$3-'d_시나리오'!$I$3))))</f>
        <v/>
      </c>
      <c r="H2190">
        <f>RAND()</f>
        <v/>
      </c>
      <c r="I2190">
        <f>IF('d_시나리오'!$J$4='d_시나리오'!$H$4,'d_시나리오'!$I$4,IF(H2190&lt;('d_시나리오'!$I$4-'d_시나리오'!$H$4)/('d_시나리오'!$J$4-'d_시나리오'!$H$4),'d_시나리오'!$H$4+SQRT(H2190*('d_시나리오'!$J$4-'d_시나리오'!$H$4)*('d_시나리오'!$I$4-'d_시나리오'!$H$4)),'d_시나리오'!$J$4-SQRT((1-H2190)*('d_시나리오'!$J$4-'d_시나리오'!$H$4)*('d_시나리오'!$J$4-'d_시나리오'!$I$4))))</f>
        <v/>
      </c>
      <c r="J2190">
        <f>RAND()</f>
        <v/>
      </c>
      <c r="K2190">
        <f>IF('d_시나리오'!$J$5='d_시나리오'!$H$5,'d_시나리오'!$I$5,IF(J2190&lt;('d_시나리오'!$I$5-'d_시나리오'!$H$5)/('d_시나리오'!$J$5-'d_시나리오'!$H$5),'d_시나리오'!$H$5+SQRT(J2190*('d_시나리오'!$J$5-'d_시나리오'!$H$5)*('d_시나리오'!$I$5-'d_시나리오'!$H$5)),'d_시나리오'!$J$5-SQRT((1-J2190)*('d_시나리오'!$J$5-'d_시나리오'!$H$5)*('d_시나리오'!$J$5-'d_시나리오'!$I$5))))</f>
        <v/>
      </c>
      <c r="L2190">
        <f>RAND()</f>
        <v/>
      </c>
      <c r="M2190">
        <f>IF('d_시나리오'!$J$6='d_시나리오'!$H$6,'d_시나리오'!$I$6,IF(L2190&lt;('d_시나리오'!$I$6-'d_시나리오'!$H$6)/('d_시나리오'!$J$6-'d_시나리오'!$H$6),'d_시나리오'!$H$6+SQRT(L2190*('d_시나리오'!$J$6-'d_시나리오'!$H$6)*('d_시나리오'!$I$6-'d_시나리오'!$H$6)),'d_시나리오'!$J$6-SQRT((1-L2190)*('d_시나리오'!$J$6-'d_시나리오'!$H$6)*('d_시나리오'!$J$6-'d_시나리오'!$I$6))))</f>
        <v/>
      </c>
      <c r="N2190">
        <f>INDEX('d_분포'!$B$2:$B$57,RANDBETWEEN(1,56))</f>
        <v/>
      </c>
      <c r="O2190">
        <f>BETAINV(RAND(),5,5)</f>
        <v/>
      </c>
      <c r="P2190">
        <f>'d_고정'!$B$1*'6_기대효과'!$H$7*('d_시나리오'!$I$7/'d_고정'!$B$2)*B2190</f>
        <v/>
      </c>
      <c r="Q2190">
        <f>P2190*C2190</f>
        <v/>
      </c>
      <c r="R2190">
        <f>P2190*E2190</f>
        <v/>
      </c>
      <c r="S2190">
        <f>R2190*G2190</f>
        <v/>
      </c>
      <c r="T2190">
        <f>Q2190+S2190</f>
        <v/>
      </c>
      <c r="U2190">
        <f>(Q2190*D2190+S2190*I2190)*(1-O2190)</f>
        <v/>
      </c>
      <c r="V2190">
        <f>(R2190*K2190*N2190+'d_고정'!$B$3*('6_기대효과'!$H$7/8)*N2190*'d_고정'!$B$10*M2190*('6_기대효과'!$K$7/'d_고정'!$B$9))*(1-O2190)</f>
        <v/>
      </c>
      <c r="W2190">
        <f>(S2190*I2190+R2190*MAX(K2190-'d_고정'!$B$10*M2190*('6_기대효과'!$K$7/'d_고정'!$B$9),0)*N2190)*(1-O2190)</f>
        <v/>
      </c>
      <c r="X2190">
        <f>U2190+V2190</f>
        <v/>
      </c>
      <c r="Y2190">
        <f>U2190/('d_고정'!$B$5*'6_기대효과'!$H$7/8)/'d_고정'!$B$6</f>
        <v/>
      </c>
      <c r="Z2190">
        <f>U2190/('d_고정'!$B$8*'6_기대효과'!$H$7/8)</f>
        <v/>
      </c>
    </row>
    <row r="2191">
      <c r="A2191">
        <f>RAND()</f>
        <v/>
      </c>
      <c r="B2191">
        <f>IF('d_시나리오'!$J$2='d_시나리오'!$H$2,'d_시나리오'!$I$2,IF(A2191&lt;('d_시나리오'!$I$2-'d_시나리오'!$H$2)/('d_시나리오'!$J$2-'d_시나리오'!$H$2),'d_시나리오'!$H$2+SQRT(A2191*('d_시나리오'!$J$2-'d_시나리오'!$H$2)*('d_시나리오'!$I$2-'d_시나리오'!$H$2)),'d_시나리오'!$J$2-SQRT((1-A2191)*('d_시나리오'!$J$2-'d_시나리오'!$H$2)*('d_시나리오'!$J$2-'d_시나리오'!$I$2))))</f>
        <v/>
      </c>
      <c r="C2191">
        <f>BETAINV(RAND(),2,6)</f>
        <v/>
      </c>
      <c r="D2191">
        <f>INDEX('d_분포'!$A$2:$A$28,RANDBETWEEN(1,27))</f>
        <v/>
      </c>
      <c r="E2191">
        <f>INDEX('d_분포'!$C$2:$C$5,RANDBETWEEN(1,4))*(0.9+0.2*RAND())</f>
        <v/>
      </c>
      <c r="F2191">
        <f>RAND()</f>
        <v/>
      </c>
      <c r="G2191">
        <f>IF('d_시나리오'!$J$3='d_시나리오'!$H$3,'d_시나리오'!$I$3,IF(F2191&lt;('d_시나리오'!$I$3-'d_시나리오'!$H$3)/('d_시나리오'!$J$3-'d_시나리오'!$H$3),'d_시나리오'!$H$3+SQRT(F2191*('d_시나리오'!$J$3-'d_시나리오'!$H$3)*('d_시나리오'!$I$3-'d_시나리오'!$H$3)),'d_시나리오'!$J$3-SQRT((1-F2191)*('d_시나리오'!$J$3-'d_시나리오'!$H$3)*('d_시나리오'!$J$3-'d_시나리오'!$I$3))))</f>
        <v/>
      </c>
      <c r="H2191">
        <f>RAND()</f>
        <v/>
      </c>
      <c r="I2191">
        <f>IF('d_시나리오'!$J$4='d_시나리오'!$H$4,'d_시나리오'!$I$4,IF(H2191&lt;('d_시나리오'!$I$4-'d_시나리오'!$H$4)/('d_시나리오'!$J$4-'d_시나리오'!$H$4),'d_시나리오'!$H$4+SQRT(H2191*('d_시나리오'!$J$4-'d_시나리오'!$H$4)*('d_시나리오'!$I$4-'d_시나리오'!$H$4)),'d_시나리오'!$J$4-SQRT((1-H2191)*('d_시나리오'!$J$4-'d_시나리오'!$H$4)*('d_시나리오'!$J$4-'d_시나리오'!$I$4))))</f>
        <v/>
      </c>
      <c r="J2191">
        <f>RAND()</f>
        <v/>
      </c>
      <c r="K2191">
        <f>IF('d_시나리오'!$J$5='d_시나리오'!$H$5,'d_시나리오'!$I$5,IF(J2191&lt;('d_시나리오'!$I$5-'d_시나리오'!$H$5)/('d_시나리오'!$J$5-'d_시나리오'!$H$5),'d_시나리오'!$H$5+SQRT(J2191*('d_시나리오'!$J$5-'d_시나리오'!$H$5)*('d_시나리오'!$I$5-'d_시나리오'!$H$5)),'d_시나리오'!$J$5-SQRT((1-J2191)*('d_시나리오'!$J$5-'d_시나리오'!$H$5)*('d_시나리오'!$J$5-'d_시나리오'!$I$5))))</f>
        <v/>
      </c>
      <c r="L2191">
        <f>RAND()</f>
        <v/>
      </c>
      <c r="M2191">
        <f>IF('d_시나리오'!$J$6='d_시나리오'!$H$6,'d_시나리오'!$I$6,IF(L2191&lt;('d_시나리오'!$I$6-'d_시나리오'!$H$6)/('d_시나리오'!$J$6-'d_시나리오'!$H$6),'d_시나리오'!$H$6+SQRT(L2191*('d_시나리오'!$J$6-'d_시나리오'!$H$6)*('d_시나리오'!$I$6-'d_시나리오'!$H$6)),'d_시나리오'!$J$6-SQRT((1-L2191)*('d_시나리오'!$J$6-'d_시나리오'!$H$6)*('d_시나리오'!$J$6-'d_시나리오'!$I$6))))</f>
        <v/>
      </c>
      <c r="N2191">
        <f>INDEX('d_분포'!$B$2:$B$57,RANDBETWEEN(1,56))</f>
        <v/>
      </c>
      <c r="O2191">
        <f>BETAINV(RAND(),5,5)</f>
        <v/>
      </c>
      <c r="P2191">
        <f>'d_고정'!$B$1*'6_기대효과'!$H$7*('d_시나리오'!$I$7/'d_고정'!$B$2)*B2191</f>
        <v/>
      </c>
      <c r="Q2191">
        <f>P2191*C2191</f>
        <v/>
      </c>
      <c r="R2191">
        <f>P2191*E2191</f>
        <v/>
      </c>
      <c r="S2191">
        <f>R2191*G2191</f>
        <v/>
      </c>
      <c r="T2191">
        <f>Q2191+S2191</f>
        <v/>
      </c>
      <c r="U2191">
        <f>(Q2191*D2191+S2191*I2191)*(1-O2191)</f>
        <v/>
      </c>
      <c r="V2191">
        <f>(R2191*K2191*N2191+'d_고정'!$B$3*('6_기대효과'!$H$7/8)*N2191*'d_고정'!$B$10*M2191*('6_기대효과'!$K$7/'d_고정'!$B$9))*(1-O2191)</f>
        <v/>
      </c>
      <c r="W2191">
        <f>(S2191*I2191+R2191*MAX(K2191-'d_고정'!$B$10*M2191*('6_기대효과'!$K$7/'d_고정'!$B$9),0)*N2191)*(1-O2191)</f>
        <v/>
      </c>
      <c r="X2191">
        <f>U2191+V2191</f>
        <v/>
      </c>
      <c r="Y2191">
        <f>U2191/('d_고정'!$B$5*'6_기대효과'!$H$7/8)/'d_고정'!$B$6</f>
        <v/>
      </c>
      <c r="Z2191">
        <f>U2191/('d_고정'!$B$8*'6_기대효과'!$H$7/8)</f>
        <v/>
      </c>
    </row>
    <row r="2192">
      <c r="A2192">
        <f>RAND()</f>
        <v/>
      </c>
      <c r="B2192">
        <f>IF('d_시나리오'!$J$2='d_시나리오'!$H$2,'d_시나리오'!$I$2,IF(A2192&lt;('d_시나리오'!$I$2-'d_시나리오'!$H$2)/('d_시나리오'!$J$2-'d_시나리오'!$H$2),'d_시나리오'!$H$2+SQRT(A2192*('d_시나리오'!$J$2-'d_시나리오'!$H$2)*('d_시나리오'!$I$2-'d_시나리오'!$H$2)),'d_시나리오'!$J$2-SQRT((1-A2192)*('d_시나리오'!$J$2-'d_시나리오'!$H$2)*('d_시나리오'!$J$2-'d_시나리오'!$I$2))))</f>
        <v/>
      </c>
      <c r="C2192">
        <f>BETAINV(RAND(),2,6)</f>
        <v/>
      </c>
      <c r="D2192">
        <f>INDEX('d_분포'!$A$2:$A$28,RANDBETWEEN(1,27))</f>
        <v/>
      </c>
      <c r="E2192">
        <f>INDEX('d_분포'!$C$2:$C$5,RANDBETWEEN(1,4))*(0.9+0.2*RAND())</f>
        <v/>
      </c>
      <c r="F2192">
        <f>RAND()</f>
        <v/>
      </c>
      <c r="G2192">
        <f>IF('d_시나리오'!$J$3='d_시나리오'!$H$3,'d_시나리오'!$I$3,IF(F2192&lt;('d_시나리오'!$I$3-'d_시나리오'!$H$3)/('d_시나리오'!$J$3-'d_시나리오'!$H$3),'d_시나리오'!$H$3+SQRT(F2192*('d_시나리오'!$J$3-'d_시나리오'!$H$3)*('d_시나리오'!$I$3-'d_시나리오'!$H$3)),'d_시나리오'!$J$3-SQRT((1-F2192)*('d_시나리오'!$J$3-'d_시나리오'!$H$3)*('d_시나리오'!$J$3-'d_시나리오'!$I$3))))</f>
        <v/>
      </c>
      <c r="H2192">
        <f>RAND()</f>
        <v/>
      </c>
      <c r="I2192">
        <f>IF('d_시나리오'!$J$4='d_시나리오'!$H$4,'d_시나리오'!$I$4,IF(H2192&lt;('d_시나리오'!$I$4-'d_시나리오'!$H$4)/('d_시나리오'!$J$4-'d_시나리오'!$H$4),'d_시나리오'!$H$4+SQRT(H2192*('d_시나리오'!$J$4-'d_시나리오'!$H$4)*('d_시나리오'!$I$4-'d_시나리오'!$H$4)),'d_시나리오'!$J$4-SQRT((1-H2192)*('d_시나리오'!$J$4-'d_시나리오'!$H$4)*('d_시나리오'!$J$4-'d_시나리오'!$I$4))))</f>
        <v/>
      </c>
      <c r="J2192">
        <f>RAND()</f>
        <v/>
      </c>
      <c r="K2192">
        <f>IF('d_시나리오'!$J$5='d_시나리오'!$H$5,'d_시나리오'!$I$5,IF(J2192&lt;('d_시나리오'!$I$5-'d_시나리오'!$H$5)/('d_시나리오'!$J$5-'d_시나리오'!$H$5),'d_시나리오'!$H$5+SQRT(J2192*('d_시나리오'!$J$5-'d_시나리오'!$H$5)*('d_시나리오'!$I$5-'d_시나리오'!$H$5)),'d_시나리오'!$J$5-SQRT((1-J2192)*('d_시나리오'!$J$5-'d_시나리오'!$H$5)*('d_시나리오'!$J$5-'d_시나리오'!$I$5))))</f>
        <v/>
      </c>
      <c r="L2192">
        <f>RAND()</f>
        <v/>
      </c>
      <c r="M2192">
        <f>IF('d_시나리오'!$J$6='d_시나리오'!$H$6,'d_시나리오'!$I$6,IF(L2192&lt;('d_시나리오'!$I$6-'d_시나리오'!$H$6)/('d_시나리오'!$J$6-'d_시나리오'!$H$6),'d_시나리오'!$H$6+SQRT(L2192*('d_시나리오'!$J$6-'d_시나리오'!$H$6)*('d_시나리오'!$I$6-'d_시나리오'!$H$6)),'d_시나리오'!$J$6-SQRT((1-L2192)*('d_시나리오'!$J$6-'d_시나리오'!$H$6)*('d_시나리오'!$J$6-'d_시나리오'!$I$6))))</f>
        <v/>
      </c>
      <c r="N2192">
        <f>INDEX('d_분포'!$B$2:$B$57,RANDBETWEEN(1,56))</f>
        <v/>
      </c>
      <c r="O2192">
        <f>BETAINV(RAND(),5,5)</f>
        <v/>
      </c>
      <c r="P2192">
        <f>'d_고정'!$B$1*'6_기대효과'!$H$7*('d_시나리오'!$I$7/'d_고정'!$B$2)*B2192</f>
        <v/>
      </c>
      <c r="Q2192">
        <f>P2192*C2192</f>
        <v/>
      </c>
      <c r="R2192">
        <f>P2192*E2192</f>
        <v/>
      </c>
      <c r="S2192">
        <f>R2192*G2192</f>
        <v/>
      </c>
      <c r="T2192">
        <f>Q2192+S2192</f>
        <v/>
      </c>
      <c r="U2192">
        <f>(Q2192*D2192+S2192*I2192)*(1-O2192)</f>
        <v/>
      </c>
      <c r="V2192">
        <f>(R2192*K2192*N2192+'d_고정'!$B$3*('6_기대효과'!$H$7/8)*N2192*'d_고정'!$B$10*M2192*('6_기대효과'!$K$7/'d_고정'!$B$9))*(1-O2192)</f>
        <v/>
      </c>
      <c r="W2192">
        <f>(S2192*I2192+R2192*MAX(K2192-'d_고정'!$B$10*M2192*('6_기대효과'!$K$7/'d_고정'!$B$9),0)*N2192)*(1-O2192)</f>
        <v/>
      </c>
      <c r="X2192">
        <f>U2192+V2192</f>
        <v/>
      </c>
      <c r="Y2192">
        <f>U2192/('d_고정'!$B$5*'6_기대효과'!$H$7/8)/'d_고정'!$B$6</f>
        <v/>
      </c>
      <c r="Z2192">
        <f>U2192/('d_고정'!$B$8*'6_기대효과'!$H$7/8)</f>
        <v/>
      </c>
    </row>
    <row r="2193">
      <c r="A2193">
        <f>RAND()</f>
        <v/>
      </c>
      <c r="B2193">
        <f>IF('d_시나리오'!$J$2='d_시나리오'!$H$2,'d_시나리오'!$I$2,IF(A2193&lt;('d_시나리오'!$I$2-'d_시나리오'!$H$2)/('d_시나리오'!$J$2-'d_시나리오'!$H$2),'d_시나리오'!$H$2+SQRT(A2193*('d_시나리오'!$J$2-'d_시나리오'!$H$2)*('d_시나리오'!$I$2-'d_시나리오'!$H$2)),'d_시나리오'!$J$2-SQRT((1-A2193)*('d_시나리오'!$J$2-'d_시나리오'!$H$2)*('d_시나리오'!$J$2-'d_시나리오'!$I$2))))</f>
        <v/>
      </c>
      <c r="C2193">
        <f>BETAINV(RAND(),2,6)</f>
        <v/>
      </c>
      <c r="D2193">
        <f>INDEX('d_분포'!$A$2:$A$28,RANDBETWEEN(1,27))</f>
        <v/>
      </c>
      <c r="E2193">
        <f>INDEX('d_분포'!$C$2:$C$5,RANDBETWEEN(1,4))*(0.9+0.2*RAND())</f>
        <v/>
      </c>
      <c r="F2193">
        <f>RAND()</f>
        <v/>
      </c>
      <c r="G2193">
        <f>IF('d_시나리오'!$J$3='d_시나리오'!$H$3,'d_시나리오'!$I$3,IF(F2193&lt;('d_시나리오'!$I$3-'d_시나리오'!$H$3)/('d_시나리오'!$J$3-'d_시나리오'!$H$3),'d_시나리오'!$H$3+SQRT(F2193*('d_시나리오'!$J$3-'d_시나리오'!$H$3)*('d_시나리오'!$I$3-'d_시나리오'!$H$3)),'d_시나리오'!$J$3-SQRT((1-F2193)*('d_시나리오'!$J$3-'d_시나리오'!$H$3)*('d_시나리오'!$J$3-'d_시나리오'!$I$3))))</f>
        <v/>
      </c>
      <c r="H2193">
        <f>RAND()</f>
        <v/>
      </c>
      <c r="I2193">
        <f>IF('d_시나리오'!$J$4='d_시나리오'!$H$4,'d_시나리오'!$I$4,IF(H2193&lt;('d_시나리오'!$I$4-'d_시나리오'!$H$4)/('d_시나리오'!$J$4-'d_시나리오'!$H$4),'d_시나리오'!$H$4+SQRT(H2193*('d_시나리오'!$J$4-'d_시나리오'!$H$4)*('d_시나리오'!$I$4-'d_시나리오'!$H$4)),'d_시나리오'!$J$4-SQRT((1-H2193)*('d_시나리오'!$J$4-'d_시나리오'!$H$4)*('d_시나리오'!$J$4-'d_시나리오'!$I$4))))</f>
        <v/>
      </c>
      <c r="J2193">
        <f>RAND()</f>
        <v/>
      </c>
      <c r="K2193">
        <f>IF('d_시나리오'!$J$5='d_시나리오'!$H$5,'d_시나리오'!$I$5,IF(J2193&lt;('d_시나리오'!$I$5-'d_시나리오'!$H$5)/('d_시나리오'!$J$5-'d_시나리오'!$H$5),'d_시나리오'!$H$5+SQRT(J2193*('d_시나리오'!$J$5-'d_시나리오'!$H$5)*('d_시나리오'!$I$5-'d_시나리오'!$H$5)),'d_시나리오'!$J$5-SQRT((1-J2193)*('d_시나리오'!$J$5-'d_시나리오'!$H$5)*('d_시나리오'!$J$5-'d_시나리오'!$I$5))))</f>
        <v/>
      </c>
      <c r="L2193">
        <f>RAND()</f>
        <v/>
      </c>
      <c r="M2193">
        <f>IF('d_시나리오'!$J$6='d_시나리오'!$H$6,'d_시나리오'!$I$6,IF(L2193&lt;('d_시나리오'!$I$6-'d_시나리오'!$H$6)/('d_시나리오'!$J$6-'d_시나리오'!$H$6),'d_시나리오'!$H$6+SQRT(L2193*('d_시나리오'!$J$6-'d_시나리오'!$H$6)*('d_시나리오'!$I$6-'d_시나리오'!$H$6)),'d_시나리오'!$J$6-SQRT((1-L2193)*('d_시나리오'!$J$6-'d_시나리오'!$H$6)*('d_시나리오'!$J$6-'d_시나리오'!$I$6))))</f>
        <v/>
      </c>
      <c r="N2193">
        <f>INDEX('d_분포'!$B$2:$B$57,RANDBETWEEN(1,56))</f>
        <v/>
      </c>
      <c r="O2193">
        <f>BETAINV(RAND(),5,5)</f>
        <v/>
      </c>
      <c r="P2193">
        <f>'d_고정'!$B$1*'6_기대효과'!$H$7*('d_시나리오'!$I$7/'d_고정'!$B$2)*B2193</f>
        <v/>
      </c>
      <c r="Q2193">
        <f>P2193*C2193</f>
        <v/>
      </c>
      <c r="R2193">
        <f>P2193*E2193</f>
        <v/>
      </c>
      <c r="S2193">
        <f>R2193*G2193</f>
        <v/>
      </c>
      <c r="T2193">
        <f>Q2193+S2193</f>
        <v/>
      </c>
      <c r="U2193">
        <f>(Q2193*D2193+S2193*I2193)*(1-O2193)</f>
        <v/>
      </c>
      <c r="V2193">
        <f>(R2193*K2193*N2193+'d_고정'!$B$3*('6_기대효과'!$H$7/8)*N2193*'d_고정'!$B$10*M2193*('6_기대효과'!$K$7/'d_고정'!$B$9))*(1-O2193)</f>
        <v/>
      </c>
      <c r="W2193">
        <f>(S2193*I2193+R2193*MAX(K2193-'d_고정'!$B$10*M2193*('6_기대효과'!$K$7/'d_고정'!$B$9),0)*N2193)*(1-O2193)</f>
        <v/>
      </c>
      <c r="X2193">
        <f>U2193+V2193</f>
        <v/>
      </c>
      <c r="Y2193">
        <f>U2193/('d_고정'!$B$5*'6_기대효과'!$H$7/8)/'d_고정'!$B$6</f>
        <v/>
      </c>
      <c r="Z2193">
        <f>U2193/('d_고정'!$B$8*'6_기대효과'!$H$7/8)</f>
        <v/>
      </c>
    </row>
    <row r="2194">
      <c r="A2194">
        <f>RAND()</f>
        <v/>
      </c>
      <c r="B2194">
        <f>IF('d_시나리오'!$J$2='d_시나리오'!$H$2,'d_시나리오'!$I$2,IF(A2194&lt;('d_시나리오'!$I$2-'d_시나리오'!$H$2)/('d_시나리오'!$J$2-'d_시나리오'!$H$2),'d_시나리오'!$H$2+SQRT(A2194*('d_시나리오'!$J$2-'d_시나리오'!$H$2)*('d_시나리오'!$I$2-'d_시나리오'!$H$2)),'d_시나리오'!$J$2-SQRT((1-A2194)*('d_시나리오'!$J$2-'d_시나리오'!$H$2)*('d_시나리오'!$J$2-'d_시나리오'!$I$2))))</f>
        <v/>
      </c>
      <c r="C2194">
        <f>BETAINV(RAND(),2,6)</f>
        <v/>
      </c>
      <c r="D2194">
        <f>INDEX('d_분포'!$A$2:$A$28,RANDBETWEEN(1,27))</f>
        <v/>
      </c>
      <c r="E2194">
        <f>INDEX('d_분포'!$C$2:$C$5,RANDBETWEEN(1,4))*(0.9+0.2*RAND())</f>
        <v/>
      </c>
      <c r="F2194">
        <f>RAND()</f>
        <v/>
      </c>
      <c r="G2194">
        <f>IF('d_시나리오'!$J$3='d_시나리오'!$H$3,'d_시나리오'!$I$3,IF(F2194&lt;('d_시나리오'!$I$3-'d_시나리오'!$H$3)/('d_시나리오'!$J$3-'d_시나리오'!$H$3),'d_시나리오'!$H$3+SQRT(F2194*('d_시나리오'!$J$3-'d_시나리오'!$H$3)*('d_시나리오'!$I$3-'d_시나리오'!$H$3)),'d_시나리오'!$J$3-SQRT((1-F2194)*('d_시나리오'!$J$3-'d_시나리오'!$H$3)*('d_시나리오'!$J$3-'d_시나리오'!$I$3))))</f>
        <v/>
      </c>
      <c r="H2194">
        <f>RAND()</f>
        <v/>
      </c>
      <c r="I2194">
        <f>IF('d_시나리오'!$J$4='d_시나리오'!$H$4,'d_시나리오'!$I$4,IF(H2194&lt;('d_시나리오'!$I$4-'d_시나리오'!$H$4)/('d_시나리오'!$J$4-'d_시나리오'!$H$4),'d_시나리오'!$H$4+SQRT(H2194*('d_시나리오'!$J$4-'d_시나리오'!$H$4)*('d_시나리오'!$I$4-'d_시나리오'!$H$4)),'d_시나리오'!$J$4-SQRT((1-H2194)*('d_시나리오'!$J$4-'d_시나리오'!$H$4)*('d_시나리오'!$J$4-'d_시나리오'!$I$4))))</f>
        <v/>
      </c>
      <c r="J2194">
        <f>RAND()</f>
        <v/>
      </c>
      <c r="K2194">
        <f>IF('d_시나리오'!$J$5='d_시나리오'!$H$5,'d_시나리오'!$I$5,IF(J2194&lt;('d_시나리오'!$I$5-'d_시나리오'!$H$5)/('d_시나리오'!$J$5-'d_시나리오'!$H$5),'d_시나리오'!$H$5+SQRT(J2194*('d_시나리오'!$J$5-'d_시나리오'!$H$5)*('d_시나리오'!$I$5-'d_시나리오'!$H$5)),'d_시나리오'!$J$5-SQRT((1-J2194)*('d_시나리오'!$J$5-'d_시나리오'!$H$5)*('d_시나리오'!$J$5-'d_시나리오'!$I$5))))</f>
        <v/>
      </c>
      <c r="L2194">
        <f>RAND()</f>
        <v/>
      </c>
      <c r="M2194">
        <f>IF('d_시나리오'!$J$6='d_시나리오'!$H$6,'d_시나리오'!$I$6,IF(L2194&lt;('d_시나리오'!$I$6-'d_시나리오'!$H$6)/('d_시나리오'!$J$6-'d_시나리오'!$H$6),'d_시나리오'!$H$6+SQRT(L2194*('d_시나리오'!$J$6-'d_시나리오'!$H$6)*('d_시나리오'!$I$6-'d_시나리오'!$H$6)),'d_시나리오'!$J$6-SQRT((1-L2194)*('d_시나리오'!$J$6-'d_시나리오'!$H$6)*('d_시나리오'!$J$6-'d_시나리오'!$I$6))))</f>
        <v/>
      </c>
      <c r="N2194">
        <f>INDEX('d_분포'!$B$2:$B$57,RANDBETWEEN(1,56))</f>
        <v/>
      </c>
      <c r="O2194">
        <f>BETAINV(RAND(),5,5)</f>
        <v/>
      </c>
      <c r="P2194">
        <f>'d_고정'!$B$1*'6_기대효과'!$H$7*('d_시나리오'!$I$7/'d_고정'!$B$2)*B2194</f>
        <v/>
      </c>
      <c r="Q2194">
        <f>P2194*C2194</f>
        <v/>
      </c>
      <c r="R2194">
        <f>P2194*E2194</f>
        <v/>
      </c>
      <c r="S2194">
        <f>R2194*G2194</f>
        <v/>
      </c>
      <c r="T2194">
        <f>Q2194+S2194</f>
        <v/>
      </c>
      <c r="U2194">
        <f>(Q2194*D2194+S2194*I2194)*(1-O2194)</f>
        <v/>
      </c>
      <c r="V2194">
        <f>(R2194*K2194*N2194+'d_고정'!$B$3*('6_기대효과'!$H$7/8)*N2194*'d_고정'!$B$10*M2194*('6_기대효과'!$K$7/'d_고정'!$B$9))*(1-O2194)</f>
        <v/>
      </c>
      <c r="W2194">
        <f>(S2194*I2194+R2194*MAX(K2194-'d_고정'!$B$10*M2194*('6_기대효과'!$K$7/'d_고정'!$B$9),0)*N2194)*(1-O2194)</f>
        <v/>
      </c>
      <c r="X2194">
        <f>U2194+V2194</f>
        <v/>
      </c>
      <c r="Y2194">
        <f>U2194/('d_고정'!$B$5*'6_기대효과'!$H$7/8)/'d_고정'!$B$6</f>
        <v/>
      </c>
      <c r="Z2194">
        <f>U2194/('d_고정'!$B$8*'6_기대효과'!$H$7/8)</f>
        <v/>
      </c>
    </row>
    <row r="2195">
      <c r="A2195">
        <f>RAND()</f>
        <v/>
      </c>
      <c r="B2195">
        <f>IF('d_시나리오'!$J$2='d_시나리오'!$H$2,'d_시나리오'!$I$2,IF(A2195&lt;('d_시나리오'!$I$2-'d_시나리오'!$H$2)/('d_시나리오'!$J$2-'d_시나리오'!$H$2),'d_시나리오'!$H$2+SQRT(A2195*('d_시나리오'!$J$2-'d_시나리오'!$H$2)*('d_시나리오'!$I$2-'d_시나리오'!$H$2)),'d_시나리오'!$J$2-SQRT((1-A2195)*('d_시나리오'!$J$2-'d_시나리오'!$H$2)*('d_시나리오'!$J$2-'d_시나리오'!$I$2))))</f>
        <v/>
      </c>
      <c r="C2195">
        <f>BETAINV(RAND(),2,6)</f>
        <v/>
      </c>
      <c r="D2195">
        <f>INDEX('d_분포'!$A$2:$A$28,RANDBETWEEN(1,27))</f>
        <v/>
      </c>
      <c r="E2195">
        <f>INDEX('d_분포'!$C$2:$C$5,RANDBETWEEN(1,4))*(0.9+0.2*RAND())</f>
        <v/>
      </c>
      <c r="F2195">
        <f>RAND()</f>
        <v/>
      </c>
      <c r="G2195">
        <f>IF('d_시나리오'!$J$3='d_시나리오'!$H$3,'d_시나리오'!$I$3,IF(F2195&lt;('d_시나리오'!$I$3-'d_시나리오'!$H$3)/('d_시나리오'!$J$3-'d_시나리오'!$H$3),'d_시나리오'!$H$3+SQRT(F2195*('d_시나리오'!$J$3-'d_시나리오'!$H$3)*('d_시나리오'!$I$3-'d_시나리오'!$H$3)),'d_시나리오'!$J$3-SQRT((1-F2195)*('d_시나리오'!$J$3-'d_시나리오'!$H$3)*('d_시나리오'!$J$3-'d_시나리오'!$I$3))))</f>
        <v/>
      </c>
      <c r="H2195">
        <f>RAND()</f>
        <v/>
      </c>
      <c r="I2195">
        <f>IF('d_시나리오'!$J$4='d_시나리오'!$H$4,'d_시나리오'!$I$4,IF(H2195&lt;('d_시나리오'!$I$4-'d_시나리오'!$H$4)/('d_시나리오'!$J$4-'d_시나리오'!$H$4),'d_시나리오'!$H$4+SQRT(H2195*('d_시나리오'!$J$4-'d_시나리오'!$H$4)*('d_시나리오'!$I$4-'d_시나리오'!$H$4)),'d_시나리오'!$J$4-SQRT((1-H2195)*('d_시나리오'!$J$4-'d_시나리오'!$H$4)*('d_시나리오'!$J$4-'d_시나리오'!$I$4))))</f>
        <v/>
      </c>
      <c r="J2195">
        <f>RAND()</f>
        <v/>
      </c>
      <c r="K2195">
        <f>IF('d_시나리오'!$J$5='d_시나리오'!$H$5,'d_시나리오'!$I$5,IF(J2195&lt;('d_시나리오'!$I$5-'d_시나리오'!$H$5)/('d_시나리오'!$J$5-'d_시나리오'!$H$5),'d_시나리오'!$H$5+SQRT(J2195*('d_시나리오'!$J$5-'d_시나리오'!$H$5)*('d_시나리오'!$I$5-'d_시나리오'!$H$5)),'d_시나리오'!$J$5-SQRT((1-J2195)*('d_시나리오'!$J$5-'d_시나리오'!$H$5)*('d_시나리오'!$J$5-'d_시나리오'!$I$5))))</f>
        <v/>
      </c>
      <c r="L2195">
        <f>RAND()</f>
        <v/>
      </c>
      <c r="M2195">
        <f>IF('d_시나리오'!$J$6='d_시나리오'!$H$6,'d_시나리오'!$I$6,IF(L2195&lt;('d_시나리오'!$I$6-'d_시나리오'!$H$6)/('d_시나리오'!$J$6-'d_시나리오'!$H$6),'d_시나리오'!$H$6+SQRT(L2195*('d_시나리오'!$J$6-'d_시나리오'!$H$6)*('d_시나리오'!$I$6-'d_시나리오'!$H$6)),'d_시나리오'!$J$6-SQRT((1-L2195)*('d_시나리오'!$J$6-'d_시나리오'!$H$6)*('d_시나리오'!$J$6-'d_시나리오'!$I$6))))</f>
        <v/>
      </c>
      <c r="N2195">
        <f>INDEX('d_분포'!$B$2:$B$57,RANDBETWEEN(1,56))</f>
        <v/>
      </c>
      <c r="O2195">
        <f>BETAINV(RAND(),5,5)</f>
        <v/>
      </c>
      <c r="P2195">
        <f>'d_고정'!$B$1*'6_기대효과'!$H$7*('d_시나리오'!$I$7/'d_고정'!$B$2)*B2195</f>
        <v/>
      </c>
      <c r="Q2195">
        <f>P2195*C2195</f>
        <v/>
      </c>
      <c r="R2195">
        <f>P2195*E2195</f>
        <v/>
      </c>
      <c r="S2195">
        <f>R2195*G2195</f>
        <v/>
      </c>
      <c r="T2195">
        <f>Q2195+S2195</f>
        <v/>
      </c>
      <c r="U2195">
        <f>(Q2195*D2195+S2195*I2195)*(1-O2195)</f>
        <v/>
      </c>
      <c r="V2195">
        <f>(R2195*K2195*N2195+'d_고정'!$B$3*('6_기대효과'!$H$7/8)*N2195*'d_고정'!$B$10*M2195*('6_기대효과'!$K$7/'d_고정'!$B$9))*(1-O2195)</f>
        <v/>
      </c>
      <c r="W2195">
        <f>(S2195*I2195+R2195*MAX(K2195-'d_고정'!$B$10*M2195*('6_기대효과'!$K$7/'d_고정'!$B$9),0)*N2195)*(1-O2195)</f>
        <v/>
      </c>
      <c r="X2195">
        <f>U2195+V2195</f>
        <v/>
      </c>
      <c r="Y2195">
        <f>U2195/('d_고정'!$B$5*'6_기대효과'!$H$7/8)/'d_고정'!$B$6</f>
        <v/>
      </c>
      <c r="Z2195">
        <f>U2195/('d_고정'!$B$8*'6_기대효과'!$H$7/8)</f>
        <v/>
      </c>
    </row>
    <row r="2196">
      <c r="A2196">
        <f>RAND()</f>
        <v/>
      </c>
      <c r="B2196">
        <f>IF('d_시나리오'!$J$2='d_시나리오'!$H$2,'d_시나리오'!$I$2,IF(A2196&lt;('d_시나리오'!$I$2-'d_시나리오'!$H$2)/('d_시나리오'!$J$2-'d_시나리오'!$H$2),'d_시나리오'!$H$2+SQRT(A2196*('d_시나리오'!$J$2-'d_시나리오'!$H$2)*('d_시나리오'!$I$2-'d_시나리오'!$H$2)),'d_시나리오'!$J$2-SQRT((1-A2196)*('d_시나리오'!$J$2-'d_시나리오'!$H$2)*('d_시나리오'!$J$2-'d_시나리오'!$I$2))))</f>
        <v/>
      </c>
      <c r="C2196">
        <f>BETAINV(RAND(),2,6)</f>
        <v/>
      </c>
      <c r="D2196">
        <f>INDEX('d_분포'!$A$2:$A$28,RANDBETWEEN(1,27))</f>
        <v/>
      </c>
      <c r="E2196">
        <f>INDEX('d_분포'!$C$2:$C$5,RANDBETWEEN(1,4))*(0.9+0.2*RAND())</f>
        <v/>
      </c>
      <c r="F2196">
        <f>RAND()</f>
        <v/>
      </c>
      <c r="G2196">
        <f>IF('d_시나리오'!$J$3='d_시나리오'!$H$3,'d_시나리오'!$I$3,IF(F2196&lt;('d_시나리오'!$I$3-'d_시나리오'!$H$3)/('d_시나리오'!$J$3-'d_시나리오'!$H$3),'d_시나리오'!$H$3+SQRT(F2196*('d_시나리오'!$J$3-'d_시나리오'!$H$3)*('d_시나리오'!$I$3-'d_시나리오'!$H$3)),'d_시나리오'!$J$3-SQRT((1-F2196)*('d_시나리오'!$J$3-'d_시나리오'!$H$3)*('d_시나리오'!$J$3-'d_시나리오'!$I$3))))</f>
        <v/>
      </c>
      <c r="H2196">
        <f>RAND()</f>
        <v/>
      </c>
      <c r="I2196">
        <f>IF('d_시나리오'!$J$4='d_시나리오'!$H$4,'d_시나리오'!$I$4,IF(H2196&lt;('d_시나리오'!$I$4-'d_시나리오'!$H$4)/('d_시나리오'!$J$4-'d_시나리오'!$H$4),'d_시나리오'!$H$4+SQRT(H2196*('d_시나리오'!$J$4-'d_시나리오'!$H$4)*('d_시나리오'!$I$4-'d_시나리오'!$H$4)),'d_시나리오'!$J$4-SQRT((1-H2196)*('d_시나리오'!$J$4-'d_시나리오'!$H$4)*('d_시나리오'!$J$4-'d_시나리오'!$I$4))))</f>
        <v/>
      </c>
      <c r="J2196">
        <f>RAND()</f>
        <v/>
      </c>
      <c r="K2196">
        <f>IF('d_시나리오'!$J$5='d_시나리오'!$H$5,'d_시나리오'!$I$5,IF(J2196&lt;('d_시나리오'!$I$5-'d_시나리오'!$H$5)/('d_시나리오'!$J$5-'d_시나리오'!$H$5),'d_시나리오'!$H$5+SQRT(J2196*('d_시나리오'!$J$5-'d_시나리오'!$H$5)*('d_시나리오'!$I$5-'d_시나리오'!$H$5)),'d_시나리오'!$J$5-SQRT((1-J2196)*('d_시나리오'!$J$5-'d_시나리오'!$H$5)*('d_시나리오'!$J$5-'d_시나리오'!$I$5))))</f>
        <v/>
      </c>
      <c r="L2196">
        <f>RAND()</f>
        <v/>
      </c>
      <c r="M2196">
        <f>IF('d_시나리오'!$J$6='d_시나리오'!$H$6,'d_시나리오'!$I$6,IF(L2196&lt;('d_시나리오'!$I$6-'d_시나리오'!$H$6)/('d_시나리오'!$J$6-'d_시나리오'!$H$6),'d_시나리오'!$H$6+SQRT(L2196*('d_시나리오'!$J$6-'d_시나리오'!$H$6)*('d_시나리오'!$I$6-'d_시나리오'!$H$6)),'d_시나리오'!$J$6-SQRT((1-L2196)*('d_시나리오'!$J$6-'d_시나리오'!$H$6)*('d_시나리오'!$J$6-'d_시나리오'!$I$6))))</f>
        <v/>
      </c>
      <c r="N2196">
        <f>INDEX('d_분포'!$B$2:$B$57,RANDBETWEEN(1,56))</f>
        <v/>
      </c>
      <c r="O2196">
        <f>BETAINV(RAND(),5,5)</f>
        <v/>
      </c>
      <c r="P2196">
        <f>'d_고정'!$B$1*'6_기대효과'!$H$7*('d_시나리오'!$I$7/'d_고정'!$B$2)*B2196</f>
        <v/>
      </c>
      <c r="Q2196">
        <f>P2196*C2196</f>
        <v/>
      </c>
      <c r="R2196">
        <f>P2196*E2196</f>
        <v/>
      </c>
      <c r="S2196">
        <f>R2196*G2196</f>
        <v/>
      </c>
      <c r="T2196">
        <f>Q2196+S2196</f>
        <v/>
      </c>
      <c r="U2196">
        <f>(Q2196*D2196+S2196*I2196)*(1-O2196)</f>
        <v/>
      </c>
      <c r="V2196">
        <f>(R2196*K2196*N2196+'d_고정'!$B$3*('6_기대효과'!$H$7/8)*N2196*'d_고정'!$B$10*M2196*('6_기대효과'!$K$7/'d_고정'!$B$9))*(1-O2196)</f>
        <v/>
      </c>
      <c r="W2196">
        <f>(S2196*I2196+R2196*MAX(K2196-'d_고정'!$B$10*M2196*('6_기대효과'!$K$7/'d_고정'!$B$9),0)*N2196)*(1-O2196)</f>
        <v/>
      </c>
      <c r="X2196">
        <f>U2196+V2196</f>
        <v/>
      </c>
      <c r="Y2196">
        <f>U2196/('d_고정'!$B$5*'6_기대효과'!$H$7/8)/'d_고정'!$B$6</f>
        <v/>
      </c>
      <c r="Z2196">
        <f>U2196/('d_고정'!$B$8*'6_기대효과'!$H$7/8)</f>
        <v/>
      </c>
    </row>
    <row r="2197">
      <c r="A2197">
        <f>RAND()</f>
        <v/>
      </c>
      <c r="B2197">
        <f>IF('d_시나리오'!$J$2='d_시나리오'!$H$2,'d_시나리오'!$I$2,IF(A2197&lt;('d_시나리오'!$I$2-'d_시나리오'!$H$2)/('d_시나리오'!$J$2-'d_시나리오'!$H$2),'d_시나리오'!$H$2+SQRT(A2197*('d_시나리오'!$J$2-'d_시나리오'!$H$2)*('d_시나리오'!$I$2-'d_시나리오'!$H$2)),'d_시나리오'!$J$2-SQRT((1-A2197)*('d_시나리오'!$J$2-'d_시나리오'!$H$2)*('d_시나리오'!$J$2-'d_시나리오'!$I$2))))</f>
        <v/>
      </c>
      <c r="C2197">
        <f>BETAINV(RAND(),2,6)</f>
        <v/>
      </c>
      <c r="D2197">
        <f>INDEX('d_분포'!$A$2:$A$28,RANDBETWEEN(1,27))</f>
        <v/>
      </c>
      <c r="E2197">
        <f>INDEX('d_분포'!$C$2:$C$5,RANDBETWEEN(1,4))*(0.9+0.2*RAND())</f>
        <v/>
      </c>
      <c r="F2197">
        <f>RAND()</f>
        <v/>
      </c>
      <c r="G2197">
        <f>IF('d_시나리오'!$J$3='d_시나리오'!$H$3,'d_시나리오'!$I$3,IF(F2197&lt;('d_시나리오'!$I$3-'d_시나리오'!$H$3)/('d_시나리오'!$J$3-'d_시나리오'!$H$3),'d_시나리오'!$H$3+SQRT(F2197*('d_시나리오'!$J$3-'d_시나리오'!$H$3)*('d_시나리오'!$I$3-'d_시나리오'!$H$3)),'d_시나리오'!$J$3-SQRT((1-F2197)*('d_시나리오'!$J$3-'d_시나리오'!$H$3)*('d_시나리오'!$J$3-'d_시나리오'!$I$3))))</f>
        <v/>
      </c>
      <c r="H2197">
        <f>RAND()</f>
        <v/>
      </c>
      <c r="I2197">
        <f>IF('d_시나리오'!$J$4='d_시나리오'!$H$4,'d_시나리오'!$I$4,IF(H2197&lt;('d_시나리오'!$I$4-'d_시나리오'!$H$4)/('d_시나리오'!$J$4-'d_시나리오'!$H$4),'d_시나리오'!$H$4+SQRT(H2197*('d_시나리오'!$J$4-'d_시나리오'!$H$4)*('d_시나리오'!$I$4-'d_시나리오'!$H$4)),'d_시나리오'!$J$4-SQRT((1-H2197)*('d_시나리오'!$J$4-'d_시나리오'!$H$4)*('d_시나리오'!$J$4-'d_시나리오'!$I$4))))</f>
        <v/>
      </c>
      <c r="J2197">
        <f>RAND()</f>
        <v/>
      </c>
      <c r="K2197">
        <f>IF('d_시나리오'!$J$5='d_시나리오'!$H$5,'d_시나리오'!$I$5,IF(J2197&lt;('d_시나리오'!$I$5-'d_시나리오'!$H$5)/('d_시나리오'!$J$5-'d_시나리오'!$H$5),'d_시나리오'!$H$5+SQRT(J2197*('d_시나리오'!$J$5-'d_시나리오'!$H$5)*('d_시나리오'!$I$5-'d_시나리오'!$H$5)),'d_시나리오'!$J$5-SQRT((1-J2197)*('d_시나리오'!$J$5-'d_시나리오'!$H$5)*('d_시나리오'!$J$5-'d_시나리오'!$I$5))))</f>
        <v/>
      </c>
      <c r="L2197">
        <f>RAND()</f>
        <v/>
      </c>
      <c r="M2197">
        <f>IF('d_시나리오'!$J$6='d_시나리오'!$H$6,'d_시나리오'!$I$6,IF(L2197&lt;('d_시나리오'!$I$6-'d_시나리오'!$H$6)/('d_시나리오'!$J$6-'d_시나리오'!$H$6),'d_시나리오'!$H$6+SQRT(L2197*('d_시나리오'!$J$6-'d_시나리오'!$H$6)*('d_시나리오'!$I$6-'d_시나리오'!$H$6)),'d_시나리오'!$J$6-SQRT((1-L2197)*('d_시나리오'!$J$6-'d_시나리오'!$H$6)*('d_시나리오'!$J$6-'d_시나리오'!$I$6))))</f>
        <v/>
      </c>
      <c r="N2197">
        <f>INDEX('d_분포'!$B$2:$B$57,RANDBETWEEN(1,56))</f>
        <v/>
      </c>
      <c r="O2197">
        <f>BETAINV(RAND(),5,5)</f>
        <v/>
      </c>
      <c r="P2197">
        <f>'d_고정'!$B$1*'6_기대효과'!$H$7*('d_시나리오'!$I$7/'d_고정'!$B$2)*B2197</f>
        <v/>
      </c>
      <c r="Q2197">
        <f>P2197*C2197</f>
        <v/>
      </c>
      <c r="R2197">
        <f>P2197*E2197</f>
        <v/>
      </c>
      <c r="S2197">
        <f>R2197*G2197</f>
        <v/>
      </c>
      <c r="T2197">
        <f>Q2197+S2197</f>
        <v/>
      </c>
      <c r="U2197">
        <f>(Q2197*D2197+S2197*I2197)*(1-O2197)</f>
        <v/>
      </c>
      <c r="V2197">
        <f>(R2197*K2197*N2197+'d_고정'!$B$3*('6_기대효과'!$H$7/8)*N2197*'d_고정'!$B$10*M2197*('6_기대효과'!$K$7/'d_고정'!$B$9))*(1-O2197)</f>
        <v/>
      </c>
      <c r="W2197">
        <f>(S2197*I2197+R2197*MAX(K2197-'d_고정'!$B$10*M2197*('6_기대효과'!$K$7/'d_고정'!$B$9),0)*N2197)*(1-O2197)</f>
        <v/>
      </c>
      <c r="X2197">
        <f>U2197+V2197</f>
        <v/>
      </c>
      <c r="Y2197">
        <f>U2197/('d_고정'!$B$5*'6_기대효과'!$H$7/8)/'d_고정'!$B$6</f>
        <v/>
      </c>
      <c r="Z2197">
        <f>U2197/('d_고정'!$B$8*'6_기대효과'!$H$7/8)</f>
        <v/>
      </c>
    </row>
    <row r="2198">
      <c r="A2198">
        <f>RAND()</f>
        <v/>
      </c>
      <c r="B2198">
        <f>IF('d_시나리오'!$J$2='d_시나리오'!$H$2,'d_시나리오'!$I$2,IF(A2198&lt;('d_시나리오'!$I$2-'d_시나리오'!$H$2)/('d_시나리오'!$J$2-'d_시나리오'!$H$2),'d_시나리오'!$H$2+SQRT(A2198*('d_시나리오'!$J$2-'d_시나리오'!$H$2)*('d_시나리오'!$I$2-'d_시나리오'!$H$2)),'d_시나리오'!$J$2-SQRT((1-A2198)*('d_시나리오'!$J$2-'d_시나리오'!$H$2)*('d_시나리오'!$J$2-'d_시나리오'!$I$2))))</f>
        <v/>
      </c>
      <c r="C2198">
        <f>BETAINV(RAND(),2,6)</f>
        <v/>
      </c>
      <c r="D2198">
        <f>INDEX('d_분포'!$A$2:$A$28,RANDBETWEEN(1,27))</f>
        <v/>
      </c>
      <c r="E2198">
        <f>INDEX('d_분포'!$C$2:$C$5,RANDBETWEEN(1,4))*(0.9+0.2*RAND())</f>
        <v/>
      </c>
      <c r="F2198">
        <f>RAND()</f>
        <v/>
      </c>
      <c r="G2198">
        <f>IF('d_시나리오'!$J$3='d_시나리오'!$H$3,'d_시나리오'!$I$3,IF(F2198&lt;('d_시나리오'!$I$3-'d_시나리오'!$H$3)/('d_시나리오'!$J$3-'d_시나리오'!$H$3),'d_시나리오'!$H$3+SQRT(F2198*('d_시나리오'!$J$3-'d_시나리오'!$H$3)*('d_시나리오'!$I$3-'d_시나리오'!$H$3)),'d_시나리오'!$J$3-SQRT((1-F2198)*('d_시나리오'!$J$3-'d_시나리오'!$H$3)*('d_시나리오'!$J$3-'d_시나리오'!$I$3))))</f>
        <v/>
      </c>
      <c r="H2198">
        <f>RAND()</f>
        <v/>
      </c>
      <c r="I2198">
        <f>IF('d_시나리오'!$J$4='d_시나리오'!$H$4,'d_시나리오'!$I$4,IF(H2198&lt;('d_시나리오'!$I$4-'d_시나리오'!$H$4)/('d_시나리오'!$J$4-'d_시나리오'!$H$4),'d_시나리오'!$H$4+SQRT(H2198*('d_시나리오'!$J$4-'d_시나리오'!$H$4)*('d_시나리오'!$I$4-'d_시나리오'!$H$4)),'d_시나리오'!$J$4-SQRT((1-H2198)*('d_시나리오'!$J$4-'d_시나리오'!$H$4)*('d_시나리오'!$J$4-'d_시나리오'!$I$4))))</f>
        <v/>
      </c>
      <c r="J2198">
        <f>RAND()</f>
        <v/>
      </c>
      <c r="K2198">
        <f>IF('d_시나리오'!$J$5='d_시나리오'!$H$5,'d_시나리오'!$I$5,IF(J2198&lt;('d_시나리오'!$I$5-'d_시나리오'!$H$5)/('d_시나리오'!$J$5-'d_시나리오'!$H$5),'d_시나리오'!$H$5+SQRT(J2198*('d_시나리오'!$J$5-'d_시나리오'!$H$5)*('d_시나리오'!$I$5-'d_시나리오'!$H$5)),'d_시나리오'!$J$5-SQRT((1-J2198)*('d_시나리오'!$J$5-'d_시나리오'!$H$5)*('d_시나리오'!$J$5-'d_시나리오'!$I$5))))</f>
        <v/>
      </c>
      <c r="L2198">
        <f>RAND()</f>
        <v/>
      </c>
      <c r="M2198">
        <f>IF('d_시나리오'!$J$6='d_시나리오'!$H$6,'d_시나리오'!$I$6,IF(L2198&lt;('d_시나리오'!$I$6-'d_시나리오'!$H$6)/('d_시나리오'!$J$6-'d_시나리오'!$H$6),'d_시나리오'!$H$6+SQRT(L2198*('d_시나리오'!$J$6-'d_시나리오'!$H$6)*('d_시나리오'!$I$6-'d_시나리오'!$H$6)),'d_시나리오'!$J$6-SQRT((1-L2198)*('d_시나리오'!$J$6-'d_시나리오'!$H$6)*('d_시나리오'!$J$6-'d_시나리오'!$I$6))))</f>
        <v/>
      </c>
      <c r="N2198">
        <f>INDEX('d_분포'!$B$2:$B$57,RANDBETWEEN(1,56))</f>
        <v/>
      </c>
      <c r="O2198">
        <f>BETAINV(RAND(),5,5)</f>
        <v/>
      </c>
      <c r="P2198">
        <f>'d_고정'!$B$1*'6_기대효과'!$H$7*('d_시나리오'!$I$7/'d_고정'!$B$2)*B2198</f>
        <v/>
      </c>
      <c r="Q2198">
        <f>P2198*C2198</f>
        <v/>
      </c>
      <c r="R2198">
        <f>P2198*E2198</f>
        <v/>
      </c>
      <c r="S2198">
        <f>R2198*G2198</f>
        <v/>
      </c>
      <c r="T2198">
        <f>Q2198+S2198</f>
        <v/>
      </c>
      <c r="U2198">
        <f>(Q2198*D2198+S2198*I2198)*(1-O2198)</f>
        <v/>
      </c>
      <c r="V2198">
        <f>(R2198*K2198*N2198+'d_고정'!$B$3*('6_기대효과'!$H$7/8)*N2198*'d_고정'!$B$10*M2198*('6_기대효과'!$K$7/'d_고정'!$B$9))*(1-O2198)</f>
        <v/>
      </c>
      <c r="W2198">
        <f>(S2198*I2198+R2198*MAX(K2198-'d_고정'!$B$10*M2198*('6_기대효과'!$K$7/'d_고정'!$B$9),0)*N2198)*(1-O2198)</f>
        <v/>
      </c>
      <c r="X2198">
        <f>U2198+V2198</f>
        <v/>
      </c>
      <c r="Y2198">
        <f>U2198/('d_고정'!$B$5*'6_기대효과'!$H$7/8)/'d_고정'!$B$6</f>
        <v/>
      </c>
      <c r="Z2198">
        <f>U2198/('d_고정'!$B$8*'6_기대효과'!$H$7/8)</f>
        <v/>
      </c>
    </row>
    <row r="2199">
      <c r="A2199">
        <f>RAND()</f>
        <v/>
      </c>
      <c r="B2199">
        <f>IF('d_시나리오'!$J$2='d_시나리오'!$H$2,'d_시나리오'!$I$2,IF(A2199&lt;('d_시나리오'!$I$2-'d_시나리오'!$H$2)/('d_시나리오'!$J$2-'d_시나리오'!$H$2),'d_시나리오'!$H$2+SQRT(A2199*('d_시나리오'!$J$2-'d_시나리오'!$H$2)*('d_시나리오'!$I$2-'d_시나리오'!$H$2)),'d_시나리오'!$J$2-SQRT((1-A2199)*('d_시나리오'!$J$2-'d_시나리오'!$H$2)*('d_시나리오'!$J$2-'d_시나리오'!$I$2))))</f>
        <v/>
      </c>
      <c r="C2199">
        <f>BETAINV(RAND(),2,6)</f>
        <v/>
      </c>
      <c r="D2199">
        <f>INDEX('d_분포'!$A$2:$A$28,RANDBETWEEN(1,27))</f>
        <v/>
      </c>
      <c r="E2199">
        <f>INDEX('d_분포'!$C$2:$C$5,RANDBETWEEN(1,4))*(0.9+0.2*RAND())</f>
        <v/>
      </c>
      <c r="F2199">
        <f>RAND()</f>
        <v/>
      </c>
      <c r="G2199">
        <f>IF('d_시나리오'!$J$3='d_시나리오'!$H$3,'d_시나리오'!$I$3,IF(F2199&lt;('d_시나리오'!$I$3-'d_시나리오'!$H$3)/('d_시나리오'!$J$3-'d_시나리오'!$H$3),'d_시나리오'!$H$3+SQRT(F2199*('d_시나리오'!$J$3-'d_시나리오'!$H$3)*('d_시나리오'!$I$3-'d_시나리오'!$H$3)),'d_시나리오'!$J$3-SQRT((1-F2199)*('d_시나리오'!$J$3-'d_시나리오'!$H$3)*('d_시나리오'!$J$3-'d_시나리오'!$I$3))))</f>
        <v/>
      </c>
      <c r="H2199">
        <f>RAND()</f>
        <v/>
      </c>
      <c r="I2199">
        <f>IF('d_시나리오'!$J$4='d_시나리오'!$H$4,'d_시나리오'!$I$4,IF(H2199&lt;('d_시나리오'!$I$4-'d_시나리오'!$H$4)/('d_시나리오'!$J$4-'d_시나리오'!$H$4),'d_시나리오'!$H$4+SQRT(H2199*('d_시나리오'!$J$4-'d_시나리오'!$H$4)*('d_시나리오'!$I$4-'d_시나리오'!$H$4)),'d_시나리오'!$J$4-SQRT((1-H2199)*('d_시나리오'!$J$4-'d_시나리오'!$H$4)*('d_시나리오'!$J$4-'d_시나리오'!$I$4))))</f>
        <v/>
      </c>
      <c r="J2199">
        <f>RAND()</f>
        <v/>
      </c>
      <c r="K2199">
        <f>IF('d_시나리오'!$J$5='d_시나리오'!$H$5,'d_시나리오'!$I$5,IF(J2199&lt;('d_시나리오'!$I$5-'d_시나리오'!$H$5)/('d_시나리오'!$J$5-'d_시나리오'!$H$5),'d_시나리오'!$H$5+SQRT(J2199*('d_시나리오'!$J$5-'d_시나리오'!$H$5)*('d_시나리오'!$I$5-'d_시나리오'!$H$5)),'d_시나리오'!$J$5-SQRT((1-J2199)*('d_시나리오'!$J$5-'d_시나리오'!$H$5)*('d_시나리오'!$J$5-'d_시나리오'!$I$5))))</f>
        <v/>
      </c>
      <c r="L2199">
        <f>RAND()</f>
        <v/>
      </c>
      <c r="M2199">
        <f>IF('d_시나리오'!$J$6='d_시나리오'!$H$6,'d_시나리오'!$I$6,IF(L2199&lt;('d_시나리오'!$I$6-'d_시나리오'!$H$6)/('d_시나리오'!$J$6-'d_시나리오'!$H$6),'d_시나리오'!$H$6+SQRT(L2199*('d_시나리오'!$J$6-'d_시나리오'!$H$6)*('d_시나리오'!$I$6-'d_시나리오'!$H$6)),'d_시나리오'!$J$6-SQRT((1-L2199)*('d_시나리오'!$J$6-'d_시나리오'!$H$6)*('d_시나리오'!$J$6-'d_시나리오'!$I$6))))</f>
        <v/>
      </c>
      <c r="N2199">
        <f>INDEX('d_분포'!$B$2:$B$57,RANDBETWEEN(1,56))</f>
        <v/>
      </c>
      <c r="O2199">
        <f>BETAINV(RAND(),5,5)</f>
        <v/>
      </c>
      <c r="P2199">
        <f>'d_고정'!$B$1*'6_기대효과'!$H$7*('d_시나리오'!$I$7/'d_고정'!$B$2)*B2199</f>
        <v/>
      </c>
      <c r="Q2199">
        <f>P2199*C2199</f>
        <v/>
      </c>
      <c r="R2199">
        <f>P2199*E2199</f>
        <v/>
      </c>
      <c r="S2199">
        <f>R2199*G2199</f>
        <v/>
      </c>
      <c r="T2199">
        <f>Q2199+S2199</f>
        <v/>
      </c>
      <c r="U2199">
        <f>(Q2199*D2199+S2199*I2199)*(1-O2199)</f>
        <v/>
      </c>
      <c r="V2199">
        <f>(R2199*K2199*N2199+'d_고정'!$B$3*('6_기대효과'!$H$7/8)*N2199*'d_고정'!$B$10*M2199*('6_기대효과'!$K$7/'d_고정'!$B$9))*(1-O2199)</f>
        <v/>
      </c>
      <c r="W2199">
        <f>(S2199*I2199+R2199*MAX(K2199-'d_고정'!$B$10*M2199*('6_기대효과'!$K$7/'d_고정'!$B$9),0)*N2199)*(1-O2199)</f>
        <v/>
      </c>
      <c r="X2199">
        <f>U2199+V2199</f>
        <v/>
      </c>
      <c r="Y2199">
        <f>U2199/('d_고정'!$B$5*'6_기대효과'!$H$7/8)/'d_고정'!$B$6</f>
        <v/>
      </c>
      <c r="Z2199">
        <f>U2199/('d_고정'!$B$8*'6_기대효과'!$H$7/8)</f>
        <v/>
      </c>
    </row>
    <row r="2200">
      <c r="A2200">
        <f>RAND()</f>
        <v/>
      </c>
      <c r="B2200">
        <f>IF('d_시나리오'!$J$2='d_시나리오'!$H$2,'d_시나리오'!$I$2,IF(A2200&lt;('d_시나리오'!$I$2-'d_시나리오'!$H$2)/('d_시나리오'!$J$2-'d_시나리오'!$H$2),'d_시나리오'!$H$2+SQRT(A2200*('d_시나리오'!$J$2-'d_시나리오'!$H$2)*('d_시나리오'!$I$2-'d_시나리오'!$H$2)),'d_시나리오'!$J$2-SQRT((1-A2200)*('d_시나리오'!$J$2-'d_시나리오'!$H$2)*('d_시나리오'!$J$2-'d_시나리오'!$I$2))))</f>
        <v/>
      </c>
      <c r="C2200">
        <f>BETAINV(RAND(),2,6)</f>
        <v/>
      </c>
      <c r="D2200">
        <f>INDEX('d_분포'!$A$2:$A$28,RANDBETWEEN(1,27))</f>
        <v/>
      </c>
      <c r="E2200">
        <f>INDEX('d_분포'!$C$2:$C$5,RANDBETWEEN(1,4))*(0.9+0.2*RAND())</f>
        <v/>
      </c>
      <c r="F2200">
        <f>RAND()</f>
        <v/>
      </c>
      <c r="G2200">
        <f>IF('d_시나리오'!$J$3='d_시나리오'!$H$3,'d_시나리오'!$I$3,IF(F2200&lt;('d_시나리오'!$I$3-'d_시나리오'!$H$3)/('d_시나리오'!$J$3-'d_시나리오'!$H$3),'d_시나리오'!$H$3+SQRT(F2200*('d_시나리오'!$J$3-'d_시나리오'!$H$3)*('d_시나리오'!$I$3-'d_시나리오'!$H$3)),'d_시나리오'!$J$3-SQRT((1-F2200)*('d_시나리오'!$J$3-'d_시나리오'!$H$3)*('d_시나리오'!$J$3-'d_시나리오'!$I$3))))</f>
        <v/>
      </c>
      <c r="H2200">
        <f>RAND()</f>
        <v/>
      </c>
      <c r="I2200">
        <f>IF('d_시나리오'!$J$4='d_시나리오'!$H$4,'d_시나리오'!$I$4,IF(H2200&lt;('d_시나리오'!$I$4-'d_시나리오'!$H$4)/('d_시나리오'!$J$4-'d_시나리오'!$H$4),'d_시나리오'!$H$4+SQRT(H2200*('d_시나리오'!$J$4-'d_시나리오'!$H$4)*('d_시나리오'!$I$4-'d_시나리오'!$H$4)),'d_시나리오'!$J$4-SQRT((1-H2200)*('d_시나리오'!$J$4-'d_시나리오'!$H$4)*('d_시나리오'!$J$4-'d_시나리오'!$I$4))))</f>
        <v/>
      </c>
      <c r="J2200">
        <f>RAND()</f>
        <v/>
      </c>
      <c r="K2200">
        <f>IF('d_시나리오'!$J$5='d_시나리오'!$H$5,'d_시나리오'!$I$5,IF(J2200&lt;('d_시나리오'!$I$5-'d_시나리오'!$H$5)/('d_시나리오'!$J$5-'d_시나리오'!$H$5),'d_시나리오'!$H$5+SQRT(J2200*('d_시나리오'!$J$5-'d_시나리오'!$H$5)*('d_시나리오'!$I$5-'d_시나리오'!$H$5)),'d_시나리오'!$J$5-SQRT((1-J2200)*('d_시나리오'!$J$5-'d_시나리오'!$H$5)*('d_시나리오'!$J$5-'d_시나리오'!$I$5))))</f>
        <v/>
      </c>
      <c r="L2200">
        <f>RAND()</f>
        <v/>
      </c>
      <c r="M2200">
        <f>IF('d_시나리오'!$J$6='d_시나리오'!$H$6,'d_시나리오'!$I$6,IF(L2200&lt;('d_시나리오'!$I$6-'d_시나리오'!$H$6)/('d_시나리오'!$J$6-'d_시나리오'!$H$6),'d_시나리오'!$H$6+SQRT(L2200*('d_시나리오'!$J$6-'d_시나리오'!$H$6)*('d_시나리오'!$I$6-'d_시나리오'!$H$6)),'d_시나리오'!$J$6-SQRT((1-L2200)*('d_시나리오'!$J$6-'d_시나리오'!$H$6)*('d_시나리오'!$J$6-'d_시나리오'!$I$6))))</f>
        <v/>
      </c>
      <c r="N2200">
        <f>INDEX('d_분포'!$B$2:$B$57,RANDBETWEEN(1,56))</f>
        <v/>
      </c>
      <c r="O2200">
        <f>BETAINV(RAND(),5,5)</f>
        <v/>
      </c>
      <c r="P2200">
        <f>'d_고정'!$B$1*'6_기대효과'!$H$7*('d_시나리오'!$I$7/'d_고정'!$B$2)*B2200</f>
        <v/>
      </c>
      <c r="Q2200">
        <f>P2200*C2200</f>
        <v/>
      </c>
      <c r="R2200">
        <f>P2200*E2200</f>
        <v/>
      </c>
      <c r="S2200">
        <f>R2200*G2200</f>
        <v/>
      </c>
      <c r="T2200">
        <f>Q2200+S2200</f>
        <v/>
      </c>
      <c r="U2200">
        <f>(Q2200*D2200+S2200*I2200)*(1-O2200)</f>
        <v/>
      </c>
      <c r="V2200">
        <f>(R2200*K2200*N2200+'d_고정'!$B$3*('6_기대효과'!$H$7/8)*N2200*'d_고정'!$B$10*M2200*('6_기대효과'!$K$7/'d_고정'!$B$9))*(1-O2200)</f>
        <v/>
      </c>
      <c r="W2200">
        <f>(S2200*I2200+R2200*MAX(K2200-'d_고정'!$B$10*M2200*('6_기대효과'!$K$7/'d_고정'!$B$9),0)*N2200)*(1-O2200)</f>
        <v/>
      </c>
      <c r="X2200">
        <f>U2200+V2200</f>
        <v/>
      </c>
      <c r="Y2200">
        <f>U2200/('d_고정'!$B$5*'6_기대효과'!$H$7/8)/'d_고정'!$B$6</f>
        <v/>
      </c>
      <c r="Z2200">
        <f>U2200/('d_고정'!$B$8*'6_기대효과'!$H$7/8)</f>
        <v/>
      </c>
    </row>
    <row r="2201">
      <c r="A2201">
        <f>RAND()</f>
        <v/>
      </c>
      <c r="B2201">
        <f>IF('d_시나리오'!$J$2='d_시나리오'!$H$2,'d_시나리오'!$I$2,IF(A2201&lt;('d_시나리오'!$I$2-'d_시나리오'!$H$2)/('d_시나리오'!$J$2-'d_시나리오'!$H$2),'d_시나리오'!$H$2+SQRT(A2201*('d_시나리오'!$J$2-'d_시나리오'!$H$2)*('d_시나리오'!$I$2-'d_시나리오'!$H$2)),'d_시나리오'!$J$2-SQRT((1-A2201)*('d_시나리오'!$J$2-'d_시나리오'!$H$2)*('d_시나리오'!$J$2-'d_시나리오'!$I$2))))</f>
        <v/>
      </c>
      <c r="C2201">
        <f>BETAINV(RAND(),2,6)</f>
        <v/>
      </c>
      <c r="D2201">
        <f>INDEX('d_분포'!$A$2:$A$28,RANDBETWEEN(1,27))</f>
        <v/>
      </c>
      <c r="E2201">
        <f>INDEX('d_분포'!$C$2:$C$5,RANDBETWEEN(1,4))*(0.9+0.2*RAND())</f>
        <v/>
      </c>
      <c r="F2201">
        <f>RAND()</f>
        <v/>
      </c>
      <c r="G2201">
        <f>IF('d_시나리오'!$J$3='d_시나리오'!$H$3,'d_시나리오'!$I$3,IF(F2201&lt;('d_시나리오'!$I$3-'d_시나리오'!$H$3)/('d_시나리오'!$J$3-'d_시나리오'!$H$3),'d_시나리오'!$H$3+SQRT(F2201*('d_시나리오'!$J$3-'d_시나리오'!$H$3)*('d_시나리오'!$I$3-'d_시나리오'!$H$3)),'d_시나리오'!$J$3-SQRT((1-F2201)*('d_시나리오'!$J$3-'d_시나리오'!$H$3)*('d_시나리오'!$J$3-'d_시나리오'!$I$3))))</f>
        <v/>
      </c>
      <c r="H2201">
        <f>RAND()</f>
        <v/>
      </c>
      <c r="I2201">
        <f>IF('d_시나리오'!$J$4='d_시나리오'!$H$4,'d_시나리오'!$I$4,IF(H2201&lt;('d_시나리오'!$I$4-'d_시나리오'!$H$4)/('d_시나리오'!$J$4-'d_시나리오'!$H$4),'d_시나리오'!$H$4+SQRT(H2201*('d_시나리오'!$J$4-'d_시나리오'!$H$4)*('d_시나리오'!$I$4-'d_시나리오'!$H$4)),'d_시나리오'!$J$4-SQRT((1-H2201)*('d_시나리오'!$J$4-'d_시나리오'!$H$4)*('d_시나리오'!$J$4-'d_시나리오'!$I$4))))</f>
        <v/>
      </c>
      <c r="J2201">
        <f>RAND()</f>
        <v/>
      </c>
      <c r="K2201">
        <f>IF('d_시나리오'!$J$5='d_시나리오'!$H$5,'d_시나리오'!$I$5,IF(J2201&lt;('d_시나리오'!$I$5-'d_시나리오'!$H$5)/('d_시나리오'!$J$5-'d_시나리오'!$H$5),'d_시나리오'!$H$5+SQRT(J2201*('d_시나리오'!$J$5-'d_시나리오'!$H$5)*('d_시나리오'!$I$5-'d_시나리오'!$H$5)),'d_시나리오'!$J$5-SQRT((1-J2201)*('d_시나리오'!$J$5-'d_시나리오'!$H$5)*('d_시나리오'!$J$5-'d_시나리오'!$I$5))))</f>
        <v/>
      </c>
      <c r="L2201">
        <f>RAND()</f>
        <v/>
      </c>
      <c r="M2201">
        <f>IF('d_시나리오'!$J$6='d_시나리오'!$H$6,'d_시나리오'!$I$6,IF(L2201&lt;('d_시나리오'!$I$6-'d_시나리오'!$H$6)/('d_시나리오'!$J$6-'d_시나리오'!$H$6),'d_시나리오'!$H$6+SQRT(L2201*('d_시나리오'!$J$6-'d_시나리오'!$H$6)*('d_시나리오'!$I$6-'d_시나리오'!$H$6)),'d_시나리오'!$J$6-SQRT((1-L2201)*('d_시나리오'!$J$6-'d_시나리오'!$H$6)*('d_시나리오'!$J$6-'d_시나리오'!$I$6))))</f>
        <v/>
      </c>
      <c r="N2201">
        <f>INDEX('d_분포'!$B$2:$B$57,RANDBETWEEN(1,56))</f>
        <v/>
      </c>
      <c r="O2201">
        <f>BETAINV(RAND(),5,5)</f>
        <v/>
      </c>
      <c r="P2201">
        <f>'d_고정'!$B$1*'6_기대효과'!$H$7*('d_시나리오'!$I$7/'d_고정'!$B$2)*B2201</f>
        <v/>
      </c>
      <c r="Q2201">
        <f>P2201*C2201</f>
        <v/>
      </c>
      <c r="R2201">
        <f>P2201*E2201</f>
        <v/>
      </c>
      <c r="S2201">
        <f>R2201*G2201</f>
        <v/>
      </c>
      <c r="T2201">
        <f>Q2201+S2201</f>
        <v/>
      </c>
      <c r="U2201">
        <f>(Q2201*D2201+S2201*I2201)*(1-O2201)</f>
        <v/>
      </c>
      <c r="V2201">
        <f>(R2201*K2201*N2201+'d_고정'!$B$3*('6_기대효과'!$H$7/8)*N2201*'d_고정'!$B$10*M2201*('6_기대효과'!$K$7/'d_고정'!$B$9))*(1-O2201)</f>
        <v/>
      </c>
      <c r="W2201">
        <f>(S2201*I2201+R2201*MAX(K2201-'d_고정'!$B$10*M2201*('6_기대효과'!$K$7/'d_고정'!$B$9),0)*N2201)*(1-O2201)</f>
        <v/>
      </c>
      <c r="X2201">
        <f>U2201+V2201</f>
        <v/>
      </c>
      <c r="Y2201">
        <f>U2201/('d_고정'!$B$5*'6_기대효과'!$H$7/8)/'d_고정'!$B$6</f>
        <v/>
      </c>
      <c r="Z2201">
        <f>U2201/('d_고정'!$B$8*'6_기대효과'!$H$7/8)</f>
        <v/>
      </c>
    </row>
    <row r="2202">
      <c r="A2202">
        <f>RAND()</f>
        <v/>
      </c>
      <c r="B2202">
        <f>IF('d_시나리오'!$J$2='d_시나리오'!$H$2,'d_시나리오'!$I$2,IF(A2202&lt;('d_시나리오'!$I$2-'d_시나리오'!$H$2)/('d_시나리오'!$J$2-'d_시나리오'!$H$2),'d_시나리오'!$H$2+SQRT(A2202*('d_시나리오'!$J$2-'d_시나리오'!$H$2)*('d_시나리오'!$I$2-'d_시나리오'!$H$2)),'d_시나리오'!$J$2-SQRT((1-A2202)*('d_시나리오'!$J$2-'d_시나리오'!$H$2)*('d_시나리오'!$J$2-'d_시나리오'!$I$2))))</f>
        <v/>
      </c>
      <c r="C2202">
        <f>BETAINV(RAND(),2,6)</f>
        <v/>
      </c>
      <c r="D2202">
        <f>INDEX('d_분포'!$A$2:$A$28,RANDBETWEEN(1,27))</f>
        <v/>
      </c>
      <c r="E2202">
        <f>INDEX('d_분포'!$C$2:$C$5,RANDBETWEEN(1,4))*(0.9+0.2*RAND())</f>
        <v/>
      </c>
      <c r="F2202">
        <f>RAND()</f>
        <v/>
      </c>
      <c r="G2202">
        <f>IF('d_시나리오'!$J$3='d_시나리오'!$H$3,'d_시나리오'!$I$3,IF(F2202&lt;('d_시나리오'!$I$3-'d_시나리오'!$H$3)/('d_시나리오'!$J$3-'d_시나리오'!$H$3),'d_시나리오'!$H$3+SQRT(F2202*('d_시나리오'!$J$3-'d_시나리오'!$H$3)*('d_시나리오'!$I$3-'d_시나리오'!$H$3)),'d_시나리오'!$J$3-SQRT((1-F2202)*('d_시나리오'!$J$3-'d_시나리오'!$H$3)*('d_시나리오'!$J$3-'d_시나리오'!$I$3))))</f>
        <v/>
      </c>
      <c r="H2202">
        <f>RAND()</f>
        <v/>
      </c>
      <c r="I2202">
        <f>IF('d_시나리오'!$J$4='d_시나리오'!$H$4,'d_시나리오'!$I$4,IF(H2202&lt;('d_시나리오'!$I$4-'d_시나리오'!$H$4)/('d_시나리오'!$J$4-'d_시나리오'!$H$4),'d_시나리오'!$H$4+SQRT(H2202*('d_시나리오'!$J$4-'d_시나리오'!$H$4)*('d_시나리오'!$I$4-'d_시나리오'!$H$4)),'d_시나리오'!$J$4-SQRT((1-H2202)*('d_시나리오'!$J$4-'d_시나리오'!$H$4)*('d_시나리오'!$J$4-'d_시나리오'!$I$4))))</f>
        <v/>
      </c>
      <c r="J2202">
        <f>RAND()</f>
        <v/>
      </c>
      <c r="K2202">
        <f>IF('d_시나리오'!$J$5='d_시나리오'!$H$5,'d_시나리오'!$I$5,IF(J2202&lt;('d_시나리오'!$I$5-'d_시나리오'!$H$5)/('d_시나리오'!$J$5-'d_시나리오'!$H$5),'d_시나리오'!$H$5+SQRT(J2202*('d_시나리오'!$J$5-'d_시나리오'!$H$5)*('d_시나리오'!$I$5-'d_시나리오'!$H$5)),'d_시나리오'!$J$5-SQRT((1-J2202)*('d_시나리오'!$J$5-'d_시나리오'!$H$5)*('d_시나리오'!$J$5-'d_시나리오'!$I$5))))</f>
        <v/>
      </c>
      <c r="L2202">
        <f>RAND()</f>
        <v/>
      </c>
      <c r="M2202">
        <f>IF('d_시나리오'!$J$6='d_시나리오'!$H$6,'d_시나리오'!$I$6,IF(L2202&lt;('d_시나리오'!$I$6-'d_시나리오'!$H$6)/('d_시나리오'!$J$6-'d_시나리오'!$H$6),'d_시나리오'!$H$6+SQRT(L2202*('d_시나리오'!$J$6-'d_시나리오'!$H$6)*('d_시나리오'!$I$6-'d_시나리오'!$H$6)),'d_시나리오'!$J$6-SQRT((1-L2202)*('d_시나리오'!$J$6-'d_시나리오'!$H$6)*('d_시나리오'!$J$6-'d_시나리오'!$I$6))))</f>
        <v/>
      </c>
      <c r="N2202">
        <f>INDEX('d_분포'!$B$2:$B$57,RANDBETWEEN(1,56))</f>
        <v/>
      </c>
      <c r="O2202">
        <f>BETAINV(RAND(),5,5)</f>
        <v/>
      </c>
      <c r="P2202">
        <f>'d_고정'!$B$1*'6_기대효과'!$H$7*('d_시나리오'!$I$7/'d_고정'!$B$2)*B2202</f>
        <v/>
      </c>
      <c r="Q2202">
        <f>P2202*C2202</f>
        <v/>
      </c>
      <c r="R2202">
        <f>P2202*E2202</f>
        <v/>
      </c>
      <c r="S2202">
        <f>R2202*G2202</f>
        <v/>
      </c>
      <c r="T2202">
        <f>Q2202+S2202</f>
        <v/>
      </c>
      <c r="U2202">
        <f>(Q2202*D2202+S2202*I2202)*(1-O2202)</f>
        <v/>
      </c>
      <c r="V2202">
        <f>(R2202*K2202*N2202+'d_고정'!$B$3*('6_기대효과'!$H$7/8)*N2202*'d_고정'!$B$10*M2202*('6_기대효과'!$K$7/'d_고정'!$B$9))*(1-O2202)</f>
        <v/>
      </c>
      <c r="W2202">
        <f>(S2202*I2202+R2202*MAX(K2202-'d_고정'!$B$10*M2202*('6_기대효과'!$K$7/'d_고정'!$B$9),0)*N2202)*(1-O2202)</f>
        <v/>
      </c>
      <c r="X2202">
        <f>U2202+V2202</f>
        <v/>
      </c>
      <c r="Y2202">
        <f>U2202/('d_고정'!$B$5*'6_기대효과'!$H$7/8)/'d_고정'!$B$6</f>
        <v/>
      </c>
      <c r="Z2202">
        <f>U2202/('d_고정'!$B$8*'6_기대효과'!$H$7/8)</f>
        <v/>
      </c>
    </row>
    <row r="2203">
      <c r="A2203">
        <f>RAND()</f>
        <v/>
      </c>
      <c r="B2203">
        <f>IF('d_시나리오'!$J$2='d_시나리오'!$H$2,'d_시나리오'!$I$2,IF(A2203&lt;('d_시나리오'!$I$2-'d_시나리오'!$H$2)/('d_시나리오'!$J$2-'d_시나리오'!$H$2),'d_시나리오'!$H$2+SQRT(A2203*('d_시나리오'!$J$2-'d_시나리오'!$H$2)*('d_시나리오'!$I$2-'d_시나리오'!$H$2)),'d_시나리오'!$J$2-SQRT((1-A2203)*('d_시나리오'!$J$2-'d_시나리오'!$H$2)*('d_시나리오'!$J$2-'d_시나리오'!$I$2))))</f>
        <v/>
      </c>
      <c r="C2203">
        <f>BETAINV(RAND(),2,6)</f>
        <v/>
      </c>
      <c r="D2203">
        <f>INDEX('d_분포'!$A$2:$A$28,RANDBETWEEN(1,27))</f>
        <v/>
      </c>
      <c r="E2203">
        <f>INDEX('d_분포'!$C$2:$C$5,RANDBETWEEN(1,4))*(0.9+0.2*RAND())</f>
        <v/>
      </c>
      <c r="F2203">
        <f>RAND()</f>
        <v/>
      </c>
      <c r="G2203">
        <f>IF('d_시나리오'!$J$3='d_시나리오'!$H$3,'d_시나리오'!$I$3,IF(F2203&lt;('d_시나리오'!$I$3-'d_시나리오'!$H$3)/('d_시나리오'!$J$3-'d_시나리오'!$H$3),'d_시나리오'!$H$3+SQRT(F2203*('d_시나리오'!$J$3-'d_시나리오'!$H$3)*('d_시나리오'!$I$3-'d_시나리오'!$H$3)),'d_시나리오'!$J$3-SQRT((1-F2203)*('d_시나리오'!$J$3-'d_시나리오'!$H$3)*('d_시나리오'!$J$3-'d_시나리오'!$I$3))))</f>
        <v/>
      </c>
      <c r="H2203">
        <f>RAND()</f>
        <v/>
      </c>
      <c r="I2203">
        <f>IF('d_시나리오'!$J$4='d_시나리오'!$H$4,'d_시나리오'!$I$4,IF(H2203&lt;('d_시나리오'!$I$4-'d_시나리오'!$H$4)/('d_시나리오'!$J$4-'d_시나리오'!$H$4),'d_시나리오'!$H$4+SQRT(H2203*('d_시나리오'!$J$4-'d_시나리오'!$H$4)*('d_시나리오'!$I$4-'d_시나리오'!$H$4)),'d_시나리오'!$J$4-SQRT((1-H2203)*('d_시나리오'!$J$4-'d_시나리오'!$H$4)*('d_시나리오'!$J$4-'d_시나리오'!$I$4))))</f>
        <v/>
      </c>
      <c r="J2203">
        <f>RAND()</f>
        <v/>
      </c>
      <c r="K2203">
        <f>IF('d_시나리오'!$J$5='d_시나리오'!$H$5,'d_시나리오'!$I$5,IF(J2203&lt;('d_시나리오'!$I$5-'d_시나리오'!$H$5)/('d_시나리오'!$J$5-'d_시나리오'!$H$5),'d_시나리오'!$H$5+SQRT(J2203*('d_시나리오'!$J$5-'d_시나리오'!$H$5)*('d_시나리오'!$I$5-'d_시나리오'!$H$5)),'d_시나리오'!$J$5-SQRT((1-J2203)*('d_시나리오'!$J$5-'d_시나리오'!$H$5)*('d_시나리오'!$J$5-'d_시나리오'!$I$5))))</f>
        <v/>
      </c>
      <c r="L2203">
        <f>RAND()</f>
        <v/>
      </c>
      <c r="M2203">
        <f>IF('d_시나리오'!$J$6='d_시나리오'!$H$6,'d_시나리오'!$I$6,IF(L2203&lt;('d_시나리오'!$I$6-'d_시나리오'!$H$6)/('d_시나리오'!$J$6-'d_시나리오'!$H$6),'d_시나리오'!$H$6+SQRT(L2203*('d_시나리오'!$J$6-'d_시나리오'!$H$6)*('d_시나리오'!$I$6-'d_시나리오'!$H$6)),'d_시나리오'!$J$6-SQRT((1-L2203)*('d_시나리오'!$J$6-'d_시나리오'!$H$6)*('d_시나리오'!$J$6-'d_시나리오'!$I$6))))</f>
        <v/>
      </c>
      <c r="N2203">
        <f>INDEX('d_분포'!$B$2:$B$57,RANDBETWEEN(1,56))</f>
        <v/>
      </c>
      <c r="O2203">
        <f>BETAINV(RAND(),5,5)</f>
        <v/>
      </c>
      <c r="P2203">
        <f>'d_고정'!$B$1*'6_기대효과'!$H$7*('d_시나리오'!$I$7/'d_고정'!$B$2)*B2203</f>
        <v/>
      </c>
      <c r="Q2203">
        <f>P2203*C2203</f>
        <v/>
      </c>
      <c r="R2203">
        <f>P2203*E2203</f>
        <v/>
      </c>
      <c r="S2203">
        <f>R2203*G2203</f>
        <v/>
      </c>
      <c r="T2203">
        <f>Q2203+S2203</f>
        <v/>
      </c>
      <c r="U2203">
        <f>(Q2203*D2203+S2203*I2203)*(1-O2203)</f>
        <v/>
      </c>
      <c r="V2203">
        <f>(R2203*K2203*N2203+'d_고정'!$B$3*('6_기대효과'!$H$7/8)*N2203*'d_고정'!$B$10*M2203*('6_기대효과'!$K$7/'d_고정'!$B$9))*(1-O2203)</f>
        <v/>
      </c>
      <c r="W2203">
        <f>(S2203*I2203+R2203*MAX(K2203-'d_고정'!$B$10*M2203*('6_기대효과'!$K$7/'d_고정'!$B$9),0)*N2203)*(1-O2203)</f>
        <v/>
      </c>
      <c r="X2203">
        <f>U2203+V2203</f>
        <v/>
      </c>
      <c r="Y2203">
        <f>U2203/('d_고정'!$B$5*'6_기대효과'!$H$7/8)/'d_고정'!$B$6</f>
        <v/>
      </c>
      <c r="Z2203">
        <f>U2203/('d_고정'!$B$8*'6_기대효과'!$H$7/8)</f>
        <v/>
      </c>
    </row>
    <row r="2204">
      <c r="A2204">
        <f>RAND()</f>
        <v/>
      </c>
      <c r="B2204">
        <f>IF('d_시나리오'!$J$2='d_시나리오'!$H$2,'d_시나리오'!$I$2,IF(A2204&lt;('d_시나리오'!$I$2-'d_시나리오'!$H$2)/('d_시나리오'!$J$2-'d_시나리오'!$H$2),'d_시나리오'!$H$2+SQRT(A2204*('d_시나리오'!$J$2-'d_시나리오'!$H$2)*('d_시나리오'!$I$2-'d_시나리오'!$H$2)),'d_시나리오'!$J$2-SQRT((1-A2204)*('d_시나리오'!$J$2-'d_시나리오'!$H$2)*('d_시나리오'!$J$2-'d_시나리오'!$I$2))))</f>
        <v/>
      </c>
      <c r="C2204">
        <f>BETAINV(RAND(),2,6)</f>
        <v/>
      </c>
      <c r="D2204">
        <f>INDEX('d_분포'!$A$2:$A$28,RANDBETWEEN(1,27))</f>
        <v/>
      </c>
      <c r="E2204">
        <f>INDEX('d_분포'!$C$2:$C$5,RANDBETWEEN(1,4))*(0.9+0.2*RAND())</f>
        <v/>
      </c>
      <c r="F2204">
        <f>RAND()</f>
        <v/>
      </c>
      <c r="G2204">
        <f>IF('d_시나리오'!$J$3='d_시나리오'!$H$3,'d_시나리오'!$I$3,IF(F2204&lt;('d_시나리오'!$I$3-'d_시나리오'!$H$3)/('d_시나리오'!$J$3-'d_시나리오'!$H$3),'d_시나리오'!$H$3+SQRT(F2204*('d_시나리오'!$J$3-'d_시나리오'!$H$3)*('d_시나리오'!$I$3-'d_시나리오'!$H$3)),'d_시나리오'!$J$3-SQRT((1-F2204)*('d_시나리오'!$J$3-'d_시나리오'!$H$3)*('d_시나리오'!$J$3-'d_시나리오'!$I$3))))</f>
        <v/>
      </c>
      <c r="H2204">
        <f>RAND()</f>
        <v/>
      </c>
      <c r="I2204">
        <f>IF('d_시나리오'!$J$4='d_시나리오'!$H$4,'d_시나리오'!$I$4,IF(H2204&lt;('d_시나리오'!$I$4-'d_시나리오'!$H$4)/('d_시나리오'!$J$4-'d_시나리오'!$H$4),'d_시나리오'!$H$4+SQRT(H2204*('d_시나리오'!$J$4-'d_시나리오'!$H$4)*('d_시나리오'!$I$4-'d_시나리오'!$H$4)),'d_시나리오'!$J$4-SQRT((1-H2204)*('d_시나리오'!$J$4-'d_시나리오'!$H$4)*('d_시나리오'!$J$4-'d_시나리오'!$I$4))))</f>
        <v/>
      </c>
      <c r="J2204">
        <f>RAND()</f>
        <v/>
      </c>
      <c r="K2204">
        <f>IF('d_시나리오'!$J$5='d_시나리오'!$H$5,'d_시나리오'!$I$5,IF(J2204&lt;('d_시나리오'!$I$5-'d_시나리오'!$H$5)/('d_시나리오'!$J$5-'d_시나리오'!$H$5),'d_시나리오'!$H$5+SQRT(J2204*('d_시나리오'!$J$5-'d_시나리오'!$H$5)*('d_시나리오'!$I$5-'d_시나리오'!$H$5)),'d_시나리오'!$J$5-SQRT((1-J2204)*('d_시나리오'!$J$5-'d_시나리오'!$H$5)*('d_시나리오'!$J$5-'d_시나리오'!$I$5))))</f>
        <v/>
      </c>
      <c r="L2204">
        <f>RAND()</f>
        <v/>
      </c>
      <c r="M2204">
        <f>IF('d_시나리오'!$J$6='d_시나리오'!$H$6,'d_시나리오'!$I$6,IF(L2204&lt;('d_시나리오'!$I$6-'d_시나리오'!$H$6)/('d_시나리오'!$J$6-'d_시나리오'!$H$6),'d_시나리오'!$H$6+SQRT(L2204*('d_시나리오'!$J$6-'d_시나리오'!$H$6)*('d_시나리오'!$I$6-'d_시나리오'!$H$6)),'d_시나리오'!$J$6-SQRT((1-L2204)*('d_시나리오'!$J$6-'d_시나리오'!$H$6)*('d_시나리오'!$J$6-'d_시나리오'!$I$6))))</f>
        <v/>
      </c>
      <c r="N2204">
        <f>INDEX('d_분포'!$B$2:$B$57,RANDBETWEEN(1,56))</f>
        <v/>
      </c>
      <c r="O2204">
        <f>BETAINV(RAND(),5,5)</f>
        <v/>
      </c>
      <c r="P2204">
        <f>'d_고정'!$B$1*'6_기대효과'!$H$7*('d_시나리오'!$I$7/'d_고정'!$B$2)*B2204</f>
        <v/>
      </c>
      <c r="Q2204">
        <f>P2204*C2204</f>
        <v/>
      </c>
      <c r="R2204">
        <f>P2204*E2204</f>
        <v/>
      </c>
      <c r="S2204">
        <f>R2204*G2204</f>
        <v/>
      </c>
      <c r="T2204">
        <f>Q2204+S2204</f>
        <v/>
      </c>
      <c r="U2204">
        <f>(Q2204*D2204+S2204*I2204)*(1-O2204)</f>
        <v/>
      </c>
      <c r="V2204">
        <f>(R2204*K2204*N2204+'d_고정'!$B$3*('6_기대효과'!$H$7/8)*N2204*'d_고정'!$B$10*M2204*('6_기대효과'!$K$7/'d_고정'!$B$9))*(1-O2204)</f>
        <v/>
      </c>
      <c r="W2204">
        <f>(S2204*I2204+R2204*MAX(K2204-'d_고정'!$B$10*M2204*('6_기대효과'!$K$7/'d_고정'!$B$9),0)*N2204)*(1-O2204)</f>
        <v/>
      </c>
      <c r="X2204">
        <f>U2204+V2204</f>
        <v/>
      </c>
      <c r="Y2204">
        <f>U2204/('d_고정'!$B$5*'6_기대효과'!$H$7/8)/'d_고정'!$B$6</f>
        <v/>
      </c>
      <c r="Z2204">
        <f>U2204/('d_고정'!$B$8*'6_기대효과'!$H$7/8)</f>
        <v/>
      </c>
    </row>
    <row r="2205">
      <c r="A2205">
        <f>RAND()</f>
        <v/>
      </c>
      <c r="B2205">
        <f>IF('d_시나리오'!$J$2='d_시나리오'!$H$2,'d_시나리오'!$I$2,IF(A2205&lt;('d_시나리오'!$I$2-'d_시나리오'!$H$2)/('d_시나리오'!$J$2-'d_시나리오'!$H$2),'d_시나리오'!$H$2+SQRT(A2205*('d_시나리오'!$J$2-'d_시나리오'!$H$2)*('d_시나리오'!$I$2-'d_시나리오'!$H$2)),'d_시나리오'!$J$2-SQRT((1-A2205)*('d_시나리오'!$J$2-'d_시나리오'!$H$2)*('d_시나리오'!$J$2-'d_시나리오'!$I$2))))</f>
        <v/>
      </c>
      <c r="C2205">
        <f>BETAINV(RAND(),2,6)</f>
        <v/>
      </c>
      <c r="D2205">
        <f>INDEX('d_분포'!$A$2:$A$28,RANDBETWEEN(1,27))</f>
        <v/>
      </c>
      <c r="E2205">
        <f>INDEX('d_분포'!$C$2:$C$5,RANDBETWEEN(1,4))*(0.9+0.2*RAND())</f>
        <v/>
      </c>
      <c r="F2205">
        <f>RAND()</f>
        <v/>
      </c>
      <c r="G2205">
        <f>IF('d_시나리오'!$J$3='d_시나리오'!$H$3,'d_시나리오'!$I$3,IF(F2205&lt;('d_시나리오'!$I$3-'d_시나리오'!$H$3)/('d_시나리오'!$J$3-'d_시나리오'!$H$3),'d_시나리오'!$H$3+SQRT(F2205*('d_시나리오'!$J$3-'d_시나리오'!$H$3)*('d_시나리오'!$I$3-'d_시나리오'!$H$3)),'d_시나리오'!$J$3-SQRT((1-F2205)*('d_시나리오'!$J$3-'d_시나리오'!$H$3)*('d_시나리오'!$J$3-'d_시나리오'!$I$3))))</f>
        <v/>
      </c>
      <c r="H2205">
        <f>RAND()</f>
        <v/>
      </c>
      <c r="I2205">
        <f>IF('d_시나리오'!$J$4='d_시나리오'!$H$4,'d_시나리오'!$I$4,IF(H2205&lt;('d_시나리오'!$I$4-'d_시나리오'!$H$4)/('d_시나리오'!$J$4-'d_시나리오'!$H$4),'d_시나리오'!$H$4+SQRT(H2205*('d_시나리오'!$J$4-'d_시나리오'!$H$4)*('d_시나리오'!$I$4-'d_시나리오'!$H$4)),'d_시나리오'!$J$4-SQRT((1-H2205)*('d_시나리오'!$J$4-'d_시나리오'!$H$4)*('d_시나리오'!$J$4-'d_시나리오'!$I$4))))</f>
        <v/>
      </c>
      <c r="J2205">
        <f>RAND()</f>
        <v/>
      </c>
      <c r="K2205">
        <f>IF('d_시나리오'!$J$5='d_시나리오'!$H$5,'d_시나리오'!$I$5,IF(J2205&lt;('d_시나리오'!$I$5-'d_시나리오'!$H$5)/('d_시나리오'!$J$5-'d_시나리오'!$H$5),'d_시나리오'!$H$5+SQRT(J2205*('d_시나리오'!$J$5-'d_시나리오'!$H$5)*('d_시나리오'!$I$5-'d_시나리오'!$H$5)),'d_시나리오'!$J$5-SQRT((1-J2205)*('d_시나리오'!$J$5-'d_시나리오'!$H$5)*('d_시나리오'!$J$5-'d_시나리오'!$I$5))))</f>
        <v/>
      </c>
      <c r="L2205">
        <f>RAND()</f>
        <v/>
      </c>
      <c r="M2205">
        <f>IF('d_시나리오'!$J$6='d_시나리오'!$H$6,'d_시나리오'!$I$6,IF(L2205&lt;('d_시나리오'!$I$6-'d_시나리오'!$H$6)/('d_시나리오'!$J$6-'d_시나리오'!$H$6),'d_시나리오'!$H$6+SQRT(L2205*('d_시나리오'!$J$6-'d_시나리오'!$H$6)*('d_시나리오'!$I$6-'d_시나리오'!$H$6)),'d_시나리오'!$J$6-SQRT((1-L2205)*('d_시나리오'!$J$6-'d_시나리오'!$H$6)*('d_시나리오'!$J$6-'d_시나리오'!$I$6))))</f>
        <v/>
      </c>
      <c r="N2205">
        <f>INDEX('d_분포'!$B$2:$B$57,RANDBETWEEN(1,56))</f>
        <v/>
      </c>
      <c r="O2205">
        <f>BETAINV(RAND(),5,5)</f>
        <v/>
      </c>
      <c r="P2205">
        <f>'d_고정'!$B$1*'6_기대효과'!$H$7*('d_시나리오'!$I$7/'d_고정'!$B$2)*B2205</f>
        <v/>
      </c>
      <c r="Q2205">
        <f>P2205*C2205</f>
        <v/>
      </c>
      <c r="R2205">
        <f>P2205*E2205</f>
        <v/>
      </c>
      <c r="S2205">
        <f>R2205*G2205</f>
        <v/>
      </c>
      <c r="T2205">
        <f>Q2205+S2205</f>
        <v/>
      </c>
      <c r="U2205">
        <f>(Q2205*D2205+S2205*I2205)*(1-O2205)</f>
        <v/>
      </c>
      <c r="V2205">
        <f>(R2205*K2205*N2205+'d_고정'!$B$3*('6_기대효과'!$H$7/8)*N2205*'d_고정'!$B$10*M2205*('6_기대효과'!$K$7/'d_고정'!$B$9))*(1-O2205)</f>
        <v/>
      </c>
      <c r="W2205">
        <f>(S2205*I2205+R2205*MAX(K2205-'d_고정'!$B$10*M2205*('6_기대효과'!$K$7/'d_고정'!$B$9),0)*N2205)*(1-O2205)</f>
        <v/>
      </c>
      <c r="X2205">
        <f>U2205+V2205</f>
        <v/>
      </c>
      <c r="Y2205">
        <f>U2205/('d_고정'!$B$5*'6_기대효과'!$H$7/8)/'d_고정'!$B$6</f>
        <v/>
      </c>
      <c r="Z2205">
        <f>U2205/('d_고정'!$B$8*'6_기대효과'!$H$7/8)</f>
        <v/>
      </c>
    </row>
    <row r="2206">
      <c r="A2206">
        <f>RAND()</f>
        <v/>
      </c>
      <c r="B2206">
        <f>IF('d_시나리오'!$J$2='d_시나리오'!$H$2,'d_시나리오'!$I$2,IF(A2206&lt;('d_시나리오'!$I$2-'d_시나리오'!$H$2)/('d_시나리오'!$J$2-'d_시나리오'!$H$2),'d_시나리오'!$H$2+SQRT(A2206*('d_시나리오'!$J$2-'d_시나리오'!$H$2)*('d_시나리오'!$I$2-'d_시나리오'!$H$2)),'d_시나리오'!$J$2-SQRT((1-A2206)*('d_시나리오'!$J$2-'d_시나리오'!$H$2)*('d_시나리오'!$J$2-'d_시나리오'!$I$2))))</f>
        <v/>
      </c>
      <c r="C2206">
        <f>BETAINV(RAND(),2,6)</f>
        <v/>
      </c>
      <c r="D2206">
        <f>INDEX('d_분포'!$A$2:$A$28,RANDBETWEEN(1,27))</f>
        <v/>
      </c>
      <c r="E2206">
        <f>INDEX('d_분포'!$C$2:$C$5,RANDBETWEEN(1,4))*(0.9+0.2*RAND())</f>
        <v/>
      </c>
      <c r="F2206">
        <f>RAND()</f>
        <v/>
      </c>
      <c r="G2206">
        <f>IF('d_시나리오'!$J$3='d_시나리오'!$H$3,'d_시나리오'!$I$3,IF(F2206&lt;('d_시나리오'!$I$3-'d_시나리오'!$H$3)/('d_시나리오'!$J$3-'d_시나리오'!$H$3),'d_시나리오'!$H$3+SQRT(F2206*('d_시나리오'!$J$3-'d_시나리오'!$H$3)*('d_시나리오'!$I$3-'d_시나리오'!$H$3)),'d_시나리오'!$J$3-SQRT((1-F2206)*('d_시나리오'!$J$3-'d_시나리오'!$H$3)*('d_시나리오'!$J$3-'d_시나리오'!$I$3))))</f>
        <v/>
      </c>
      <c r="H2206">
        <f>RAND()</f>
        <v/>
      </c>
      <c r="I2206">
        <f>IF('d_시나리오'!$J$4='d_시나리오'!$H$4,'d_시나리오'!$I$4,IF(H2206&lt;('d_시나리오'!$I$4-'d_시나리오'!$H$4)/('d_시나리오'!$J$4-'d_시나리오'!$H$4),'d_시나리오'!$H$4+SQRT(H2206*('d_시나리오'!$J$4-'d_시나리오'!$H$4)*('d_시나리오'!$I$4-'d_시나리오'!$H$4)),'d_시나리오'!$J$4-SQRT((1-H2206)*('d_시나리오'!$J$4-'d_시나리오'!$H$4)*('d_시나리오'!$J$4-'d_시나리오'!$I$4))))</f>
        <v/>
      </c>
      <c r="J2206">
        <f>RAND()</f>
        <v/>
      </c>
      <c r="K2206">
        <f>IF('d_시나리오'!$J$5='d_시나리오'!$H$5,'d_시나리오'!$I$5,IF(J2206&lt;('d_시나리오'!$I$5-'d_시나리오'!$H$5)/('d_시나리오'!$J$5-'d_시나리오'!$H$5),'d_시나리오'!$H$5+SQRT(J2206*('d_시나리오'!$J$5-'d_시나리오'!$H$5)*('d_시나리오'!$I$5-'d_시나리오'!$H$5)),'d_시나리오'!$J$5-SQRT((1-J2206)*('d_시나리오'!$J$5-'d_시나리오'!$H$5)*('d_시나리오'!$J$5-'d_시나리오'!$I$5))))</f>
        <v/>
      </c>
      <c r="L2206">
        <f>RAND()</f>
        <v/>
      </c>
      <c r="M2206">
        <f>IF('d_시나리오'!$J$6='d_시나리오'!$H$6,'d_시나리오'!$I$6,IF(L2206&lt;('d_시나리오'!$I$6-'d_시나리오'!$H$6)/('d_시나리오'!$J$6-'d_시나리오'!$H$6),'d_시나리오'!$H$6+SQRT(L2206*('d_시나리오'!$J$6-'d_시나리오'!$H$6)*('d_시나리오'!$I$6-'d_시나리오'!$H$6)),'d_시나리오'!$J$6-SQRT((1-L2206)*('d_시나리오'!$J$6-'d_시나리오'!$H$6)*('d_시나리오'!$J$6-'d_시나리오'!$I$6))))</f>
        <v/>
      </c>
      <c r="N2206">
        <f>INDEX('d_분포'!$B$2:$B$57,RANDBETWEEN(1,56))</f>
        <v/>
      </c>
      <c r="O2206">
        <f>BETAINV(RAND(),5,5)</f>
        <v/>
      </c>
      <c r="P2206">
        <f>'d_고정'!$B$1*'6_기대효과'!$H$7*('d_시나리오'!$I$7/'d_고정'!$B$2)*B2206</f>
        <v/>
      </c>
      <c r="Q2206">
        <f>P2206*C2206</f>
        <v/>
      </c>
      <c r="R2206">
        <f>P2206*E2206</f>
        <v/>
      </c>
      <c r="S2206">
        <f>R2206*G2206</f>
        <v/>
      </c>
      <c r="T2206">
        <f>Q2206+S2206</f>
        <v/>
      </c>
      <c r="U2206">
        <f>(Q2206*D2206+S2206*I2206)*(1-O2206)</f>
        <v/>
      </c>
      <c r="V2206">
        <f>(R2206*K2206*N2206+'d_고정'!$B$3*('6_기대효과'!$H$7/8)*N2206*'d_고정'!$B$10*M2206*('6_기대효과'!$K$7/'d_고정'!$B$9))*(1-O2206)</f>
        <v/>
      </c>
      <c r="W2206">
        <f>(S2206*I2206+R2206*MAX(K2206-'d_고정'!$B$10*M2206*('6_기대효과'!$K$7/'d_고정'!$B$9),0)*N2206)*(1-O2206)</f>
        <v/>
      </c>
      <c r="X2206">
        <f>U2206+V2206</f>
        <v/>
      </c>
      <c r="Y2206">
        <f>U2206/('d_고정'!$B$5*'6_기대효과'!$H$7/8)/'d_고정'!$B$6</f>
        <v/>
      </c>
      <c r="Z2206">
        <f>U2206/('d_고정'!$B$8*'6_기대효과'!$H$7/8)</f>
        <v/>
      </c>
    </row>
    <row r="2207">
      <c r="A2207">
        <f>RAND()</f>
        <v/>
      </c>
      <c r="B2207">
        <f>IF('d_시나리오'!$J$2='d_시나리오'!$H$2,'d_시나리오'!$I$2,IF(A2207&lt;('d_시나리오'!$I$2-'d_시나리오'!$H$2)/('d_시나리오'!$J$2-'d_시나리오'!$H$2),'d_시나리오'!$H$2+SQRT(A2207*('d_시나리오'!$J$2-'d_시나리오'!$H$2)*('d_시나리오'!$I$2-'d_시나리오'!$H$2)),'d_시나리오'!$J$2-SQRT((1-A2207)*('d_시나리오'!$J$2-'d_시나리오'!$H$2)*('d_시나리오'!$J$2-'d_시나리오'!$I$2))))</f>
        <v/>
      </c>
      <c r="C2207">
        <f>BETAINV(RAND(),2,6)</f>
        <v/>
      </c>
      <c r="D2207">
        <f>INDEX('d_분포'!$A$2:$A$28,RANDBETWEEN(1,27))</f>
        <v/>
      </c>
      <c r="E2207">
        <f>INDEX('d_분포'!$C$2:$C$5,RANDBETWEEN(1,4))*(0.9+0.2*RAND())</f>
        <v/>
      </c>
      <c r="F2207">
        <f>RAND()</f>
        <v/>
      </c>
      <c r="G2207">
        <f>IF('d_시나리오'!$J$3='d_시나리오'!$H$3,'d_시나리오'!$I$3,IF(F2207&lt;('d_시나리오'!$I$3-'d_시나리오'!$H$3)/('d_시나리오'!$J$3-'d_시나리오'!$H$3),'d_시나리오'!$H$3+SQRT(F2207*('d_시나리오'!$J$3-'d_시나리오'!$H$3)*('d_시나리오'!$I$3-'d_시나리오'!$H$3)),'d_시나리오'!$J$3-SQRT((1-F2207)*('d_시나리오'!$J$3-'d_시나리오'!$H$3)*('d_시나리오'!$J$3-'d_시나리오'!$I$3))))</f>
        <v/>
      </c>
      <c r="H2207">
        <f>RAND()</f>
        <v/>
      </c>
      <c r="I2207">
        <f>IF('d_시나리오'!$J$4='d_시나리오'!$H$4,'d_시나리오'!$I$4,IF(H2207&lt;('d_시나리오'!$I$4-'d_시나리오'!$H$4)/('d_시나리오'!$J$4-'d_시나리오'!$H$4),'d_시나리오'!$H$4+SQRT(H2207*('d_시나리오'!$J$4-'d_시나리오'!$H$4)*('d_시나리오'!$I$4-'d_시나리오'!$H$4)),'d_시나리오'!$J$4-SQRT((1-H2207)*('d_시나리오'!$J$4-'d_시나리오'!$H$4)*('d_시나리오'!$J$4-'d_시나리오'!$I$4))))</f>
        <v/>
      </c>
      <c r="J2207">
        <f>RAND()</f>
        <v/>
      </c>
      <c r="K2207">
        <f>IF('d_시나리오'!$J$5='d_시나리오'!$H$5,'d_시나리오'!$I$5,IF(J2207&lt;('d_시나리오'!$I$5-'d_시나리오'!$H$5)/('d_시나리오'!$J$5-'d_시나리오'!$H$5),'d_시나리오'!$H$5+SQRT(J2207*('d_시나리오'!$J$5-'d_시나리오'!$H$5)*('d_시나리오'!$I$5-'d_시나리오'!$H$5)),'d_시나리오'!$J$5-SQRT((1-J2207)*('d_시나리오'!$J$5-'d_시나리오'!$H$5)*('d_시나리오'!$J$5-'d_시나리오'!$I$5))))</f>
        <v/>
      </c>
      <c r="L2207">
        <f>RAND()</f>
        <v/>
      </c>
      <c r="M2207">
        <f>IF('d_시나리오'!$J$6='d_시나리오'!$H$6,'d_시나리오'!$I$6,IF(L2207&lt;('d_시나리오'!$I$6-'d_시나리오'!$H$6)/('d_시나리오'!$J$6-'d_시나리오'!$H$6),'d_시나리오'!$H$6+SQRT(L2207*('d_시나리오'!$J$6-'d_시나리오'!$H$6)*('d_시나리오'!$I$6-'d_시나리오'!$H$6)),'d_시나리오'!$J$6-SQRT((1-L2207)*('d_시나리오'!$J$6-'d_시나리오'!$H$6)*('d_시나리오'!$J$6-'d_시나리오'!$I$6))))</f>
        <v/>
      </c>
      <c r="N2207">
        <f>INDEX('d_분포'!$B$2:$B$57,RANDBETWEEN(1,56))</f>
        <v/>
      </c>
      <c r="O2207">
        <f>BETAINV(RAND(),5,5)</f>
        <v/>
      </c>
      <c r="P2207">
        <f>'d_고정'!$B$1*'6_기대효과'!$H$7*('d_시나리오'!$I$7/'d_고정'!$B$2)*B2207</f>
        <v/>
      </c>
      <c r="Q2207">
        <f>P2207*C2207</f>
        <v/>
      </c>
      <c r="R2207">
        <f>P2207*E2207</f>
        <v/>
      </c>
      <c r="S2207">
        <f>R2207*G2207</f>
        <v/>
      </c>
      <c r="T2207">
        <f>Q2207+S2207</f>
        <v/>
      </c>
      <c r="U2207">
        <f>(Q2207*D2207+S2207*I2207)*(1-O2207)</f>
        <v/>
      </c>
      <c r="V2207">
        <f>(R2207*K2207*N2207+'d_고정'!$B$3*('6_기대효과'!$H$7/8)*N2207*'d_고정'!$B$10*M2207*('6_기대효과'!$K$7/'d_고정'!$B$9))*(1-O2207)</f>
        <v/>
      </c>
      <c r="W2207">
        <f>(S2207*I2207+R2207*MAX(K2207-'d_고정'!$B$10*M2207*('6_기대효과'!$K$7/'d_고정'!$B$9),0)*N2207)*(1-O2207)</f>
        <v/>
      </c>
      <c r="X2207">
        <f>U2207+V2207</f>
        <v/>
      </c>
      <c r="Y2207">
        <f>U2207/('d_고정'!$B$5*'6_기대효과'!$H$7/8)/'d_고정'!$B$6</f>
        <v/>
      </c>
      <c r="Z2207">
        <f>U2207/('d_고정'!$B$8*'6_기대효과'!$H$7/8)</f>
        <v/>
      </c>
    </row>
    <row r="2208">
      <c r="A2208">
        <f>RAND()</f>
        <v/>
      </c>
      <c r="B2208">
        <f>IF('d_시나리오'!$J$2='d_시나리오'!$H$2,'d_시나리오'!$I$2,IF(A2208&lt;('d_시나리오'!$I$2-'d_시나리오'!$H$2)/('d_시나리오'!$J$2-'d_시나리오'!$H$2),'d_시나리오'!$H$2+SQRT(A2208*('d_시나리오'!$J$2-'d_시나리오'!$H$2)*('d_시나리오'!$I$2-'d_시나리오'!$H$2)),'d_시나리오'!$J$2-SQRT((1-A2208)*('d_시나리오'!$J$2-'d_시나리오'!$H$2)*('d_시나리오'!$J$2-'d_시나리오'!$I$2))))</f>
        <v/>
      </c>
      <c r="C2208">
        <f>BETAINV(RAND(),2,6)</f>
        <v/>
      </c>
      <c r="D2208">
        <f>INDEX('d_분포'!$A$2:$A$28,RANDBETWEEN(1,27))</f>
        <v/>
      </c>
      <c r="E2208">
        <f>INDEX('d_분포'!$C$2:$C$5,RANDBETWEEN(1,4))*(0.9+0.2*RAND())</f>
        <v/>
      </c>
      <c r="F2208">
        <f>RAND()</f>
        <v/>
      </c>
      <c r="G2208">
        <f>IF('d_시나리오'!$J$3='d_시나리오'!$H$3,'d_시나리오'!$I$3,IF(F2208&lt;('d_시나리오'!$I$3-'d_시나리오'!$H$3)/('d_시나리오'!$J$3-'d_시나리오'!$H$3),'d_시나리오'!$H$3+SQRT(F2208*('d_시나리오'!$J$3-'d_시나리오'!$H$3)*('d_시나리오'!$I$3-'d_시나리오'!$H$3)),'d_시나리오'!$J$3-SQRT((1-F2208)*('d_시나리오'!$J$3-'d_시나리오'!$H$3)*('d_시나리오'!$J$3-'d_시나리오'!$I$3))))</f>
        <v/>
      </c>
      <c r="H2208">
        <f>RAND()</f>
        <v/>
      </c>
      <c r="I2208">
        <f>IF('d_시나리오'!$J$4='d_시나리오'!$H$4,'d_시나리오'!$I$4,IF(H2208&lt;('d_시나리오'!$I$4-'d_시나리오'!$H$4)/('d_시나리오'!$J$4-'d_시나리오'!$H$4),'d_시나리오'!$H$4+SQRT(H2208*('d_시나리오'!$J$4-'d_시나리오'!$H$4)*('d_시나리오'!$I$4-'d_시나리오'!$H$4)),'d_시나리오'!$J$4-SQRT((1-H2208)*('d_시나리오'!$J$4-'d_시나리오'!$H$4)*('d_시나리오'!$J$4-'d_시나리오'!$I$4))))</f>
        <v/>
      </c>
      <c r="J2208">
        <f>RAND()</f>
        <v/>
      </c>
      <c r="K2208">
        <f>IF('d_시나리오'!$J$5='d_시나리오'!$H$5,'d_시나리오'!$I$5,IF(J2208&lt;('d_시나리오'!$I$5-'d_시나리오'!$H$5)/('d_시나리오'!$J$5-'d_시나리오'!$H$5),'d_시나리오'!$H$5+SQRT(J2208*('d_시나리오'!$J$5-'d_시나리오'!$H$5)*('d_시나리오'!$I$5-'d_시나리오'!$H$5)),'d_시나리오'!$J$5-SQRT((1-J2208)*('d_시나리오'!$J$5-'d_시나리오'!$H$5)*('d_시나리오'!$J$5-'d_시나리오'!$I$5))))</f>
        <v/>
      </c>
      <c r="L2208">
        <f>RAND()</f>
        <v/>
      </c>
      <c r="M2208">
        <f>IF('d_시나리오'!$J$6='d_시나리오'!$H$6,'d_시나리오'!$I$6,IF(L2208&lt;('d_시나리오'!$I$6-'d_시나리오'!$H$6)/('d_시나리오'!$J$6-'d_시나리오'!$H$6),'d_시나리오'!$H$6+SQRT(L2208*('d_시나리오'!$J$6-'d_시나리오'!$H$6)*('d_시나리오'!$I$6-'d_시나리오'!$H$6)),'d_시나리오'!$J$6-SQRT((1-L2208)*('d_시나리오'!$J$6-'d_시나리오'!$H$6)*('d_시나리오'!$J$6-'d_시나리오'!$I$6))))</f>
        <v/>
      </c>
      <c r="N2208">
        <f>INDEX('d_분포'!$B$2:$B$57,RANDBETWEEN(1,56))</f>
        <v/>
      </c>
      <c r="O2208">
        <f>BETAINV(RAND(),5,5)</f>
        <v/>
      </c>
      <c r="P2208">
        <f>'d_고정'!$B$1*'6_기대효과'!$H$7*('d_시나리오'!$I$7/'d_고정'!$B$2)*B2208</f>
        <v/>
      </c>
      <c r="Q2208">
        <f>P2208*C2208</f>
        <v/>
      </c>
      <c r="R2208">
        <f>P2208*E2208</f>
        <v/>
      </c>
      <c r="S2208">
        <f>R2208*G2208</f>
        <v/>
      </c>
      <c r="T2208">
        <f>Q2208+S2208</f>
        <v/>
      </c>
      <c r="U2208">
        <f>(Q2208*D2208+S2208*I2208)*(1-O2208)</f>
        <v/>
      </c>
      <c r="V2208">
        <f>(R2208*K2208*N2208+'d_고정'!$B$3*('6_기대효과'!$H$7/8)*N2208*'d_고정'!$B$10*M2208*('6_기대효과'!$K$7/'d_고정'!$B$9))*(1-O2208)</f>
        <v/>
      </c>
      <c r="W2208">
        <f>(S2208*I2208+R2208*MAX(K2208-'d_고정'!$B$10*M2208*('6_기대효과'!$K$7/'d_고정'!$B$9),0)*N2208)*(1-O2208)</f>
        <v/>
      </c>
      <c r="X2208">
        <f>U2208+V2208</f>
        <v/>
      </c>
      <c r="Y2208">
        <f>U2208/('d_고정'!$B$5*'6_기대효과'!$H$7/8)/'d_고정'!$B$6</f>
        <v/>
      </c>
      <c r="Z2208">
        <f>U2208/('d_고정'!$B$8*'6_기대효과'!$H$7/8)</f>
        <v/>
      </c>
    </row>
    <row r="2209">
      <c r="A2209">
        <f>RAND()</f>
        <v/>
      </c>
      <c r="B2209">
        <f>IF('d_시나리오'!$J$2='d_시나리오'!$H$2,'d_시나리오'!$I$2,IF(A2209&lt;('d_시나리오'!$I$2-'d_시나리오'!$H$2)/('d_시나리오'!$J$2-'d_시나리오'!$H$2),'d_시나리오'!$H$2+SQRT(A2209*('d_시나리오'!$J$2-'d_시나리오'!$H$2)*('d_시나리오'!$I$2-'d_시나리오'!$H$2)),'d_시나리오'!$J$2-SQRT((1-A2209)*('d_시나리오'!$J$2-'d_시나리오'!$H$2)*('d_시나리오'!$J$2-'d_시나리오'!$I$2))))</f>
        <v/>
      </c>
      <c r="C2209">
        <f>BETAINV(RAND(),2,6)</f>
        <v/>
      </c>
      <c r="D2209">
        <f>INDEX('d_분포'!$A$2:$A$28,RANDBETWEEN(1,27))</f>
        <v/>
      </c>
      <c r="E2209">
        <f>INDEX('d_분포'!$C$2:$C$5,RANDBETWEEN(1,4))*(0.9+0.2*RAND())</f>
        <v/>
      </c>
      <c r="F2209">
        <f>RAND()</f>
        <v/>
      </c>
      <c r="G2209">
        <f>IF('d_시나리오'!$J$3='d_시나리오'!$H$3,'d_시나리오'!$I$3,IF(F2209&lt;('d_시나리오'!$I$3-'d_시나리오'!$H$3)/('d_시나리오'!$J$3-'d_시나리오'!$H$3),'d_시나리오'!$H$3+SQRT(F2209*('d_시나리오'!$J$3-'d_시나리오'!$H$3)*('d_시나리오'!$I$3-'d_시나리오'!$H$3)),'d_시나리오'!$J$3-SQRT((1-F2209)*('d_시나리오'!$J$3-'d_시나리오'!$H$3)*('d_시나리오'!$J$3-'d_시나리오'!$I$3))))</f>
        <v/>
      </c>
      <c r="H2209">
        <f>RAND()</f>
        <v/>
      </c>
      <c r="I2209">
        <f>IF('d_시나리오'!$J$4='d_시나리오'!$H$4,'d_시나리오'!$I$4,IF(H2209&lt;('d_시나리오'!$I$4-'d_시나리오'!$H$4)/('d_시나리오'!$J$4-'d_시나리오'!$H$4),'d_시나리오'!$H$4+SQRT(H2209*('d_시나리오'!$J$4-'d_시나리오'!$H$4)*('d_시나리오'!$I$4-'d_시나리오'!$H$4)),'d_시나리오'!$J$4-SQRT((1-H2209)*('d_시나리오'!$J$4-'d_시나리오'!$H$4)*('d_시나리오'!$J$4-'d_시나리오'!$I$4))))</f>
        <v/>
      </c>
      <c r="J2209">
        <f>RAND()</f>
        <v/>
      </c>
      <c r="K2209">
        <f>IF('d_시나리오'!$J$5='d_시나리오'!$H$5,'d_시나리오'!$I$5,IF(J2209&lt;('d_시나리오'!$I$5-'d_시나리오'!$H$5)/('d_시나리오'!$J$5-'d_시나리오'!$H$5),'d_시나리오'!$H$5+SQRT(J2209*('d_시나리오'!$J$5-'d_시나리오'!$H$5)*('d_시나리오'!$I$5-'d_시나리오'!$H$5)),'d_시나리오'!$J$5-SQRT((1-J2209)*('d_시나리오'!$J$5-'d_시나리오'!$H$5)*('d_시나리오'!$J$5-'d_시나리오'!$I$5))))</f>
        <v/>
      </c>
      <c r="L2209">
        <f>RAND()</f>
        <v/>
      </c>
      <c r="M2209">
        <f>IF('d_시나리오'!$J$6='d_시나리오'!$H$6,'d_시나리오'!$I$6,IF(L2209&lt;('d_시나리오'!$I$6-'d_시나리오'!$H$6)/('d_시나리오'!$J$6-'d_시나리오'!$H$6),'d_시나리오'!$H$6+SQRT(L2209*('d_시나리오'!$J$6-'d_시나리오'!$H$6)*('d_시나리오'!$I$6-'d_시나리오'!$H$6)),'d_시나리오'!$J$6-SQRT((1-L2209)*('d_시나리오'!$J$6-'d_시나리오'!$H$6)*('d_시나리오'!$J$6-'d_시나리오'!$I$6))))</f>
        <v/>
      </c>
      <c r="N2209">
        <f>INDEX('d_분포'!$B$2:$B$57,RANDBETWEEN(1,56))</f>
        <v/>
      </c>
      <c r="O2209">
        <f>BETAINV(RAND(),5,5)</f>
        <v/>
      </c>
      <c r="P2209">
        <f>'d_고정'!$B$1*'6_기대효과'!$H$7*('d_시나리오'!$I$7/'d_고정'!$B$2)*B2209</f>
        <v/>
      </c>
      <c r="Q2209">
        <f>P2209*C2209</f>
        <v/>
      </c>
      <c r="R2209">
        <f>P2209*E2209</f>
        <v/>
      </c>
      <c r="S2209">
        <f>R2209*G2209</f>
        <v/>
      </c>
      <c r="T2209">
        <f>Q2209+S2209</f>
        <v/>
      </c>
      <c r="U2209">
        <f>(Q2209*D2209+S2209*I2209)*(1-O2209)</f>
        <v/>
      </c>
      <c r="V2209">
        <f>(R2209*K2209*N2209+'d_고정'!$B$3*('6_기대효과'!$H$7/8)*N2209*'d_고정'!$B$10*M2209*('6_기대효과'!$K$7/'d_고정'!$B$9))*(1-O2209)</f>
        <v/>
      </c>
      <c r="W2209">
        <f>(S2209*I2209+R2209*MAX(K2209-'d_고정'!$B$10*M2209*('6_기대효과'!$K$7/'d_고정'!$B$9),0)*N2209)*(1-O2209)</f>
        <v/>
      </c>
      <c r="X2209">
        <f>U2209+V2209</f>
        <v/>
      </c>
      <c r="Y2209">
        <f>U2209/('d_고정'!$B$5*'6_기대효과'!$H$7/8)/'d_고정'!$B$6</f>
        <v/>
      </c>
      <c r="Z2209">
        <f>U2209/('d_고정'!$B$8*'6_기대효과'!$H$7/8)</f>
        <v/>
      </c>
    </row>
    <row r="2210">
      <c r="A2210">
        <f>RAND()</f>
        <v/>
      </c>
      <c r="B2210">
        <f>IF('d_시나리오'!$J$2='d_시나리오'!$H$2,'d_시나리오'!$I$2,IF(A2210&lt;('d_시나리오'!$I$2-'d_시나리오'!$H$2)/('d_시나리오'!$J$2-'d_시나리오'!$H$2),'d_시나리오'!$H$2+SQRT(A2210*('d_시나리오'!$J$2-'d_시나리오'!$H$2)*('d_시나리오'!$I$2-'d_시나리오'!$H$2)),'d_시나리오'!$J$2-SQRT((1-A2210)*('d_시나리오'!$J$2-'d_시나리오'!$H$2)*('d_시나리오'!$J$2-'d_시나리오'!$I$2))))</f>
        <v/>
      </c>
      <c r="C2210">
        <f>BETAINV(RAND(),2,6)</f>
        <v/>
      </c>
      <c r="D2210">
        <f>INDEX('d_분포'!$A$2:$A$28,RANDBETWEEN(1,27))</f>
        <v/>
      </c>
      <c r="E2210">
        <f>INDEX('d_분포'!$C$2:$C$5,RANDBETWEEN(1,4))*(0.9+0.2*RAND())</f>
        <v/>
      </c>
      <c r="F2210">
        <f>RAND()</f>
        <v/>
      </c>
      <c r="G2210">
        <f>IF('d_시나리오'!$J$3='d_시나리오'!$H$3,'d_시나리오'!$I$3,IF(F2210&lt;('d_시나리오'!$I$3-'d_시나리오'!$H$3)/('d_시나리오'!$J$3-'d_시나리오'!$H$3),'d_시나리오'!$H$3+SQRT(F2210*('d_시나리오'!$J$3-'d_시나리오'!$H$3)*('d_시나리오'!$I$3-'d_시나리오'!$H$3)),'d_시나리오'!$J$3-SQRT((1-F2210)*('d_시나리오'!$J$3-'d_시나리오'!$H$3)*('d_시나리오'!$J$3-'d_시나리오'!$I$3))))</f>
        <v/>
      </c>
      <c r="H2210">
        <f>RAND()</f>
        <v/>
      </c>
      <c r="I2210">
        <f>IF('d_시나리오'!$J$4='d_시나리오'!$H$4,'d_시나리오'!$I$4,IF(H2210&lt;('d_시나리오'!$I$4-'d_시나리오'!$H$4)/('d_시나리오'!$J$4-'d_시나리오'!$H$4),'d_시나리오'!$H$4+SQRT(H2210*('d_시나리오'!$J$4-'d_시나리오'!$H$4)*('d_시나리오'!$I$4-'d_시나리오'!$H$4)),'d_시나리오'!$J$4-SQRT((1-H2210)*('d_시나리오'!$J$4-'d_시나리오'!$H$4)*('d_시나리오'!$J$4-'d_시나리오'!$I$4))))</f>
        <v/>
      </c>
      <c r="J2210">
        <f>RAND()</f>
        <v/>
      </c>
      <c r="K2210">
        <f>IF('d_시나리오'!$J$5='d_시나리오'!$H$5,'d_시나리오'!$I$5,IF(J2210&lt;('d_시나리오'!$I$5-'d_시나리오'!$H$5)/('d_시나리오'!$J$5-'d_시나리오'!$H$5),'d_시나리오'!$H$5+SQRT(J2210*('d_시나리오'!$J$5-'d_시나리오'!$H$5)*('d_시나리오'!$I$5-'d_시나리오'!$H$5)),'d_시나리오'!$J$5-SQRT((1-J2210)*('d_시나리오'!$J$5-'d_시나리오'!$H$5)*('d_시나리오'!$J$5-'d_시나리오'!$I$5))))</f>
        <v/>
      </c>
      <c r="L2210">
        <f>RAND()</f>
        <v/>
      </c>
      <c r="M2210">
        <f>IF('d_시나리오'!$J$6='d_시나리오'!$H$6,'d_시나리오'!$I$6,IF(L2210&lt;('d_시나리오'!$I$6-'d_시나리오'!$H$6)/('d_시나리오'!$J$6-'d_시나리오'!$H$6),'d_시나리오'!$H$6+SQRT(L2210*('d_시나리오'!$J$6-'d_시나리오'!$H$6)*('d_시나리오'!$I$6-'d_시나리오'!$H$6)),'d_시나리오'!$J$6-SQRT((1-L2210)*('d_시나리오'!$J$6-'d_시나리오'!$H$6)*('d_시나리오'!$J$6-'d_시나리오'!$I$6))))</f>
        <v/>
      </c>
      <c r="N2210">
        <f>INDEX('d_분포'!$B$2:$B$57,RANDBETWEEN(1,56))</f>
        <v/>
      </c>
      <c r="O2210">
        <f>BETAINV(RAND(),5,5)</f>
        <v/>
      </c>
      <c r="P2210">
        <f>'d_고정'!$B$1*'6_기대효과'!$H$7*('d_시나리오'!$I$7/'d_고정'!$B$2)*B2210</f>
        <v/>
      </c>
      <c r="Q2210">
        <f>P2210*C2210</f>
        <v/>
      </c>
      <c r="R2210">
        <f>P2210*E2210</f>
        <v/>
      </c>
      <c r="S2210">
        <f>R2210*G2210</f>
        <v/>
      </c>
      <c r="T2210">
        <f>Q2210+S2210</f>
        <v/>
      </c>
      <c r="U2210">
        <f>(Q2210*D2210+S2210*I2210)*(1-O2210)</f>
        <v/>
      </c>
      <c r="V2210">
        <f>(R2210*K2210*N2210+'d_고정'!$B$3*('6_기대효과'!$H$7/8)*N2210*'d_고정'!$B$10*M2210*('6_기대효과'!$K$7/'d_고정'!$B$9))*(1-O2210)</f>
        <v/>
      </c>
      <c r="W2210">
        <f>(S2210*I2210+R2210*MAX(K2210-'d_고정'!$B$10*M2210*('6_기대효과'!$K$7/'d_고정'!$B$9),0)*N2210)*(1-O2210)</f>
        <v/>
      </c>
      <c r="X2210">
        <f>U2210+V2210</f>
        <v/>
      </c>
      <c r="Y2210">
        <f>U2210/('d_고정'!$B$5*'6_기대효과'!$H$7/8)/'d_고정'!$B$6</f>
        <v/>
      </c>
      <c r="Z2210">
        <f>U2210/('d_고정'!$B$8*'6_기대효과'!$H$7/8)</f>
        <v/>
      </c>
    </row>
    <row r="2211">
      <c r="A2211">
        <f>RAND()</f>
        <v/>
      </c>
      <c r="B2211">
        <f>IF('d_시나리오'!$J$2='d_시나리오'!$H$2,'d_시나리오'!$I$2,IF(A2211&lt;('d_시나리오'!$I$2-'d_시나리오'!$H$2)/('d_시나리오'!$J$2-'d_시나리오'!$H$2),'d_시나리오'!$H$2+SQRT(A2211*('d_시나리오'!$J$2-'d_시나리오'!$H$2)*('d_시나리오'!$I$2-'d_시나리오'!$H$2)),'d_시나리오'!$J$2-SQRT((1-A2211)*('d_시나리오'!$J$2-'d_시나리오'!$H$2)*('d_시나리오'!$J$2-'d_시나리오'!$I$2))))</f>
        <v/>
      </c>
      <c r="C2211">
        <f>BETAINV(RAND(),2,6)</f>
        <v/>
      </c>
      <c r="D2211">
        <f>INDEX('d_분포'!$A$2:$A$28,RANDBETWEEN(1,27))</f>
        <v/>
      </c>
      <c r="E2211">
        <f>INDEX('d_분포'!$C$2:$C$5,RANDBETWEEN(1,4))*(0.9+0.2*RAND())</f>
        <v/>
      </c>
      <c r="F2211">
        <f>RAND()</f>
        <v/>
      </c>
      <c r="G2211">
        <f>IF('d_시나리오'!$J$3='d_시나리오'!$H$3,'d_시나리오'!$I$3,IF(F2211&lt;('d_시나리오'!$I$3-'d_시나리오'!$H$3)/('d_시나리오'!$J$3-'d_시나리오'!$H$3),'d_시나리오'!$H$3+SQRT(F2211*('d_시나리오'!$J$3-'d_시나리오'!$H$3)*('d_시나리오'!$I$3-'d_시나리오'!$H$3)),'d_시나리오'!$J$3-SQRT((1-F2211)*('d_시나리오'!$J$3-'d_시나리오'!$H$3)*('d_시나리오'!$J$3-'d_시나리오'!$I$3))))</f>
        <v/>
      </c>
      <c r="H2211">
        <f>RAND()</f>
        <v/>
      </c>
      <c r="I2211">
        <f>IF('d_시나리오'!$J$4='d_시나리오'!$H$4,'d_시나리오'!$I$4,IF(H2211&lt;('d_시나리오'!$I$4-'d_시나리오'!$H$4)/('d_시나리오'!$J$4-'d_시나리오'!$H$4),'d_시나리오'!$H$4+SQRT(H2211*('d_시나리오'!$J$4-'d_시나리오'!$H$4)*('d_시나리오'!$I$4-'d_시나리오'!$H$4)),'d_시나리오'!$J$4-SQRT((1-H2211)*('d_시나리오'!$J$4-'d_시나리오'!$H$4)*('d_시나리오'!$J$4-'d_시나리오'!$I$4))))</f>
        <v/>
      </c>
      <c r="J2211">
        <f>RAND()</f>
        <v/>
      </c>
      <c r="K2211">
        <f>IF('d_시나리오'!$J$5='d_시나리오'!$H$5,'d_시나리오'!$I$5,IF(J2211&lt;('d_시나리오'!$I$5-'d_시나리오'!$H$5)/('d_시나리오'!$J$5-'d_시나리오'!$H$5),'d_시나리오'!$H$5+SQRT(J2211*('d_시나리오'!$J$5-'d_시나리오'!$H$5)*('d_시나리오'!$I$5-'d_시나리오'!$H$5)),'d_시나리오'!$J$5-SQRT((1-J2211)*('d_시나리오'!$J$5-'d_시나리오'!$H$5)*('d_시나리오'!$J$5-'d_시나리오'!$I$5))))</f>
        <v/>
      </c>
      <c r="L2211">
        <f>RAND()</f>
        <v/>
      </c>
      <c r="M2211">
        <f>IF('d_시나리오'!$J$6='d_시나리오'!$H$6,'d_시나리오'!$I$6,IF(L2211&lt;('d_시나리오'!$I$6-'d_시나리오'!$H$6)/('d_시나리오'!$J$6-'d_시나리오'!$H$6),'d_시나리오'!$H$6+SQRT(L2211*('d_시나리오'!$J$6-'d_시나리오'!$H$6)*('d_시나리오'!$I$6-'d_시나리오'!$H$6)),'d_시나리오'!$J$6-SQRT((1-L2211)*('d_시나리오'!$J$6-'d_시나리오'!$H$6)*('d_시나리오'!$J$6-'d_시나리오'!$I$6))))</f>
        <v/>
      </c>
      <c r="N2211">
        <f>INDEX('d_분포'!$B$2:$B$57,RANDBETWEEN(1,56))</f>
        <v/>
      </c>
      <c r="O2211">
        <f>BETAINV(RAND(),5,5)</f>
        <v/>
      </c>
      <c r="P2211">
        <f>'d_고정'!$B$1*'6_기대효과'!$H$7*('d_시나리오'!$I$7/'d_고정'!$B$2)*B2211</f>
        <v/>
      </c>
      <c r="Q2211">
        <f>P2211*C2211</f>
        <v/>
      </c>
      <c r="R2211">
        <f>P2211*E2211</f>
        <v/>
      </c>
      <c r="S2211">
        <f>R2211*G2211</f>
        <v/>
      </c>
      <c r="T2211">
        <f>Q2211+S2211</f>
        <v/>
      </c>
      <c r="U2211">
        <f>(Q2211*D2211+S2211*I2211)*(1-O2211)</f>
        <v/>
      </c>
      <c r="V2211">
        <f>(R2211*K2211*N2211+'d_고정'!$B$3*('6_기대효과'!$H$7/8)*N2211*'d_고정'!$B$10*M2211*('6_기대효과'!$K$7/'d_고정'!$B$9))*(1-O2211)</f>
        <v/>
      </c>
      <c r="W2211">
        <f>(S2211*I2211+R2211*MAX(K2211-'d_고정'!$B$10*M2211*('6_기대효과'!$K$7/'d_고정'!$B$9),0)*N2211)*(1-O2211)</f>
        <v/>
      </c>
      <c r="X2211">
        <f>U2211+V2211</f>
        <v/>
      </c>
      <c r="Y2211">
        <f>U2211/('d_고정'!$B$5*'6_기대효과'!$H$7/8)/'d_고정'!$B$6</f>
        <v/>
      </c>
      <c r="Z2211">
        <f>U2211/('d_고정'!$B$8*'6_기대효과'!$H$7/8)</f>
        <v/>
      </c>
    </row>
    <row r="2212">
      <c r="A2212">
        <f>RAND()</f>
        <v/>
      </c>
      <c r="B2212">
        <f>IF('d_시나리오'!$J$2='d_시나리오'!$H$2,'d_시나리오'!$I$2,IF(A2212&lt;('d_시나리오'!$I$2-'d_시나리오'!$H$2)/('d_시나리오'!$J$2-'d_시나리오'!$H$2),'d_시나리오'!$H$2+SQRT(A2212*('d_시나리오'!$J$2-'d_시나리오'!$H$2)*('d_시나리오'!$I$2-'d_시나리오'!$H$2)),'d_시나리오'!$J$2-SQRT((1-A2212)*('d_시나리오'!$J$2-'d_시나리오'!$H$2)*('d_시나리오'!$J$2-'d_시나리오'!$I$2))))</f>
        <v/>
      </c>
      <c r="C2212">
        <f>BETAINV(RAND(),2,6)</f>
        <v/>
      </c>
      <c r="D2212">
        <f>INDEX('d_분포'!$A$2:$A$28,RANDBETWEEN(1,27))</f>
        <v/>
      </c>
      <c r="E2212">
        <f>INDEX('d_분포'!$C$2:$C$5,RANDBETWEEN(1,4))*(0.9+0.2*RAND())</f>
        <v/>
      </c>
      <c r="F2212">
        <f>RAND()</f>
        <v/>
      </c>
      <c r="G2212">
        <f>IF('d_시나리오'!$J$3='d_시나리오'!$H$3,'d_시나리오'!$I$3,IF(F2212&lt;('d_시나리오'!$I$3-'d_시나리오'!$H$3)/('d_시나리오'!$J$3-'d_시나리오'!$H$3),'d_시나리오'!$H$3+SQRT(F2212*('d_시나리오'!$J$3-'d_시나리오'!$H$3)*('d_시나리오'!$I$3-'d_시나리오'!$H$3)),'d_시나리오'!$J$3-SQRT((1-F2212)*('d_시나리오'!$J$3-'d_시나리오'!$H$3)*('d_시나리오'!$J$3-'d_시나리오'!$I$3))))</f>
        <v/>
      </c>
      <c r="H2212">
        <f>RAND()</f>
        <v/>
      </c>
      <c r="I2212">
        <f>IF('d_시나리오'!$J$4='d_시나리오'!$H$4,'d_시나리오'!$I$4,IF(H2212&lt;('d_시나리오'!$I$4-'d_시나리오'!$H$4)/('d_시나리오'!$J$4-'d_시나리오'!$H$4),'d_시나리오'!$H$4+SQRT(H2212*('d_시나리오'!$J$4-'d_시나리오'!$H$4)*('d_시나리오'!$I$4-'d_시나리오'!$H$4)),'d_시나리오'!$J$4-SQRT((1-H2212)*('d_시나리오'!$J$4-'d_시나리오'!$H$4)*('d_시나리오'!$J$4-'d_시나리오'!$I$4))))</f>
        <v/>
      </c>
      <c r="J2212">
        <f>RAND()</f>
        <v/>
      </c>
      <c r="K2212">
        <f>IF('d_시나리오'!$J$5='d_시나리오'!$H$5,'d_시나리오'!$I$5,IF(J2212&lt;('d_시나리오'!$I$5-'d_시나리오'!$H$5)/('d_시나리오'!$J$5-'d_시나리오'!$H$5),'d_시나리오'!$H$5+SQRT(J2212*('d_시나리오'!$J$5-'d_시나리오'!$H$5)*('d_시나리오'!$I$5-'d_시나리오'!$H$5)),'d_시나리오'!$J$5-SQRT((1-J2212)*('d_시나리오'!$J$5-'d_시나리오'!$H$5)*('d_시나리오'!$J$5-'d_시나리오'!$I$5))))</f>
        <v/>
      </c>
      <c r="L2212">
        <f>RAND()</f>
        <v/>
      </c>
      <c r="M2212">
        <f>IF('d_시나리오'!$J$6='d_시나리오'!$H$6,'d_시나리오'!$I$6,IF(L2212&lt;('d_시나리오'!$I$6-'d_시나리오'!$H$6)/('d_시나리오'!$J$6-'d_시나리오'!$H$6),'d_시나리오'!$H$6+SQRT(L2212*('d_시나리오'!$J$6-'d_시나리오'!$H$6)*('d_시나리오'!$I$6-'d_시나리오'!$H$6)),'d_시나리오'!$J$6-SQRT((1-L2212)*('d_시나리오'!$J$6-'d_시나리오'!$H$6)*('d_시나리오'!$J$6-'d_시나리오'!$I$6))))</f>
        <v/>
      </c>
      <c r="N2212">
        <f>INDEX('d_분포'!$B$2:$B$57,RANDBETWEEN(1,56))</f>
        <v/>
      </c>
      <c r="O2212">
        <f>BETAINV(RAND(),5,5)</f>
        <v/>
      </c>
      <c r="P2212">
        <f>'d_고정'!$B$1*'6_기대효과'!$H$7*('d_시나리오'!$I$7/'d_고정'!$B$2)*B2212</f>
        <v/>
      </c>
      <c r="Q2212">
        <f>P2212*C2212</f>
        <v/>
      </c>
      <c r="R2212">
        <f>P2212*E2212</f>
        <v/>
      </c>
      <c r="S2212">
        <f>R2212*G2212</f>
        <v/>
      </c>
      <c r="T2212">
        <f>Q2212+S2212</f>
        <v/>
      </c>
      <c r="U2212">
        <f>(Q2212*D2212+S2212*I2212)*(1-O2212)</f>
        <v/>
      </c>
      <c r="V2212">
        <f>(R2212*K2212*N2212+'d_고정'!$B$3*('6_기대효과'!$H$7/8)*N2212*'d_고정'!$B$10*M2212*('6_기대효과'!$K$7/'d_고정'!$B$9))*(1-O2212)</f>
        <v/>
      </c>
      <c r="W2212">
        <f>(S2212*I2212+R2212*MAX(K2212-'d_고정'!$B$10*M2212*('6_기대효과'!$K$7/'d_고정'!$B$9),0)*N2212)*(1-O2212)</f>
        <v/>
      </c>
      <c r="X2212">
        <f>U2212+V2212</f>
        <v/>
      </c>
      <c r="Y2212">
        <f>U2212/('d_고정'!$B$5*'6_기대효과'!$H$7/8)/'d_고정'!$B$6</f>
        <v/>
      </c>
      <c r="Z2212">
        <f>U2212/('d_고정'!$B$8*'6_기대효과'!$H$7/8)</f>
        <v/>
      </c>
    </row>
    <row r="2213">
      <c r="A2213">
        <f>RAND()</f>
        <v/>
      </c>
      <c r="B2213">
        <f>IF('d_시나리오'!$J$2='d_시나리오'!$H$2,'d_시나리오'!$I$2,IF(A2213&lt;('d_시나리오'!$I$2-'d_시나리오'!$H$2)/('d_시나리오'!$J$2-'d_시나리오'!$H$2),'d_시나리오'!$H$2+SQRT(A2213*('d_시나리오'!$J$2-'d_시나리오'!$H$2)*('d_시나리오'!$I$2-'d_시나리오'!$H$2)),'d_시나리오'!$J$2-SQRT((1-A2213)*('d_시나리오'!$J$2-'d_시나리오'!$H$2)*('d_시나리오'!$J$2-'d_시나리오'!$I$2))))</f>
        <v/>
      </c>
      <c r="C2213">
        <f>BETAINV(RAND(),2,6)</f>
        <v/>
      </c>
      <c r="D2213">
        <f>INDEX('d_분포'!$A$2:$A$28,RANDBETWEEN(1,27))</f>
        <v/>
      </c>
      <c r="E2213">
        <f>INDEX('d_분포'!$C$2:$C$5,RANDBETWEEN(1,4))*(0.9+0.2*RAND())</f>
        <v/>
      </c>
      <c r="F2213">
        <f>RAND()</f>
        <v/>
      </c>
      <c r="G2213">
        <f>IF('d_시나리오'!$J$3='d_시나리오'!$H$3,'d_시나리오'!$I$3,IF(F2213&lt;('d_시나리오'!$I$3-'d_시나리오'!$H$3)/('d_시나리오'!$J$3-'d_시나리오'!$H$3),'d_시나리오'!$H$3+SQRT(F2213*('d_시나리오'!$J$3-'d_시나리오'!$H$3)*('d_시나리오'!$I$3-'d_시나리오'!$H$3)),'d_시나리오'!$J$3-SQRT((1-F2213)*('d_시나리오'!$J$3-'d_시나리오'!$H$3)*('d_시나리오'!$J$3-'d_시나리오'!$I$3))))</f>
        <v/>
      </c>
      <c r="H2213">
        <f>RAND()</f>
        <v/>
      </c>
      <c r="I2213">
        <f>IF('d_시나리오'!$J$4='d_시나리오'!$H$4,'d_시나리오'!$I$4,IF(H2213&lt;('d_시나리오'!$I$4-'d_시나리오'!$H$4)/('d_시나리오'!$J$4-'d_시나리오'!$H$4),'d_시나리오'!$H$4+SQRT(H2213*('d_시나리오'!$J$4-'d_시나리오'!$H$4)*('d_시나리오'!$I$4-'d_시나리오'!$H$4)),'d_시나리오'!$J$4-SQRT((1-H2213)*('d_시나리오'!$J$4-'d_시나리오'!$H$4)*('d_시나리오'!$J$4-'d_시나리오'!$I$4))))</f>
        <v/>
      </c>
      <c r="J2213">
        <f>RAND()</f>
        <v/>
      </c>
      <c r="K2213">
        <f>IF('d_시나리오'!$J$5='d_시나리오'!$H$5,'d_시나리오'!$I$5,IF(J2213&lt;('d_시나리오'!$I$5-'d_시나리오'!$H$5)/('d_시나리오'!$J$5-'d_시나리오'!$H$5),'d_시나리오'!$H$5+SQRT(J2213*('d_시나리오'!$J$5-'d_시나리오'!$H$5)*('d_시나리오'!$I$5-'d_시나리오'!$H$5)),'d_시나리오'!$J$5-SQRT((1-J2213)*('d_시나리오'!$J$5-'d_시나리오'!$H$5)*('d_시나리오'!$J$5-'d_시나리오'!$I$5))))</f>
        <v/>
      </c>
      <c r="L2213">
        <f>RAND()</f>
        <v/>
      </c>
      <c r="M2213">
        <f>IF('d_시나리오'!$J$6='d_시나리오'!$H$6,'d_시나리오'!$I$6,IF(L2213&lt;('d_시나리오'!$I$6-'d_시나리오'!$H$6)/('d_시나리오'!$J$6-'d_시나리오'!$H$6),'d_시나리오'!$H$6+SQRT(L2213*('d_시나리오'!$J$6-'d_시나리오'!$H$6)*('d_시나리오'!$I$6-'d_시나리오'!$H$6)),'d_시나리오'!$J$6-SQRT((1-L2213)*('d_시나리오'!$J$6-'d_시나리오'!$H$6)*('d_시나리오'!$J$6-'d_시나리오'!$I$6))))</f>
        <v/>
      </c>
      <c r="N2213">
        <f>INDEX('d_분포'!$B$2:$B$57,RANDBETWEEN(1,56))</f>
        <v/>
      </c>
      <c r="O2213">
        <f>BETAINV(RAND(),5,5)</f>
        <v/>
      </c>
      <c r="P2213">
        <f>'d_고정'!$B$1*'6_기대효과'!$H$7*('d_시나리오'!$I$7/'d_고정'!$B$2)*B2213</f>
        <v/>
      </c>
      <c r="Q2213">
        <f>P2213*C2213</f>
        <v/>
      </c>
      <c r="R2213">
        <f>P2213*E2213</f>
        <v/>
      </c>
      <c r="S2213">
        <f>R2213*G2213</f>
        <v/>
      </c>
      <c r="T2213">
        <f>Q2213+S2213</f>
        <v/>
      </c>
      <c r="U2213">
        <f>(Q2213*D2213+S2213*I2213)*(1-O2213)</f>
        <v/>
      </c>
      <c r="V2213">
        <f>(R2213*K2213*N2213+'d_고정'!$B$3*('6_기대효과'!$H$7/8)*N2213*'d_고정'!$B$10*M2213*('6_기대효과'!$K$7/'d_고정'!$B$9))*(1-O2213)</f>
        <v/>
      </c>
      <c r="W2213">
        <f>(S2213*I2213+R2213*MAX(K2213-'d_고정'!$B$10*M2213*('6_기대효과'!$K$7/'d_고정'!$B$9),0)*N2213)*(1-O2213)</f>
        <v/>
      </c>
      <c r="X2213">
        <f>U2213+V2213</f>
        <v/>
      </c>
      <c r="Y2213">
        <f>U2213/('d_고정'!$B$5*'6_기대효과'!$H$7/8)/'d_고정'!$B$6</f>
        <v/>
      </c>
      <c r="Z2213">
        <f>U2213/('d_고정'!$B$8*'6_기대효과'!$H$7/8)</f>
        <v/>
      </c>
    </row>
    <row r="2214">
      <c r="A2214">
        <f>RAND()</f>
        <v/>
      </c>
      <c r="B2214">
        <f>IF('d_시나리오'!$J$2='d_시나리오'!$H$2,'d_시나리오'!$I$2,IF(A2214&lt;('d_시나리오'!$I$2-'d_시나리오'!$H$2)/('d_시나리오'!$J$2-'d_시나리오'!$H$2),'d_시나리오'!$H$2+SQRT(A2214*('d_시나리오'!$J$2-'d_시나리오'!$H$2)*('d_시나리오'!$I$2-'d_시나리오'!$H$2)),'d_시나리오'!$J$2-SQRT((1-A2214)*('d_시나리오'!$J$2-'d_시나리오'!$H$2)*('d_시나리오'!$J$2-'d_시나리오'!$I$2))))</f>
        <v/>
      </c>
      <c r="C2214">
        <f>BETAINV(RAND(),2,6)</f>
        <v/>
      </c>
      <c r="D2214">
        <f>INDEX('d_분포'!$A$2:$A$28,RANDBETWEEN(1,27))</f>
        <v/>
      </c>
      <c r="E2214">
        <f>INDEX('d_분포'!$C$2:$C$5,RANDBETWEEN(1,4))*(0.9+0.2*RAND())</f>
        <v/>
      </c>
      <c r="F2214">
        <f>RAND()</f>
        <v/>
      </c>
      <c r="G2214">
        <f>IF('d_시나리오'!$J$3='d_시나리오'!$H$3,'d_시나리오'!$I$3,IF(F2214&lt;('d_시나리오'!$I$3-'d_시나리오'!$H$3)/('d_시나리오'!$J$3-'d_시나리오'!$H$3),'d_시나리오'!$H$3+SQRT(F2214*('d_시나리오'!$J$3-'d_시나리오'!$H$3)*('d_시나리오'!$I$3-'d_시나리오'!$H$3)),'d_시나리오'!$J$3-SQRT((1-F2214)*('d_시나리오'!$J$3-'d_시나리오'!$H$3)*('d_시나리오'!$J$3-'d_시나리오'!$I$3))))</f>
        <v/>
      </c>
      <c r="H2214">
        <f>RAND()</f>
        <v/>
      </c>
      <c r="I2214">
        <f>IF('d_시나리오'!$J$4='d_시나리오'!$H$4,'d_시나리오'!$I$4,IF(H2214&lt;('d_시나리오'!$I$4-'d_시나리오'!$H$4)/('d_시나리오'!$J$4-'d_시나리오'!$H$4),'d_시나리오'!$H$4+SQRT(H2214*('d_시나리오'!$J$4-'d_시나리오'!$H$4)*('d_시나리오'!$I$4-'d_시나리오'!$H$4)),'d_시나리오'!$J$4-SQRT((1-H2214)*('d_시나리오'!$J$4-'d_시나리오'!$H$4)*('d_시나리오'!$J$4-'d_시나리오'!$I$4))))</f>
        <v/>
      </c>
      <c r="J2214">
        <f>RAND()</f>
        <v/>
      </c>
      <c r="K2214">
        <f>IF('d_시나리오'!$J$5='d_시나리오'!$H$5,'d_시나리오'!$I$5,IF(J2214&lt;('d_시나리오'!$I$5-'d_시나리오'!$H$5)/('d_시나리오'!$J$5-'d_시나리오'!$H$5),'d_시나리오'!$H$5+SQRT(J2214*('d_시나리오'!$J$5-'d_시나리오'!$H$5)*('d_시나리오'!$I$5-'d_시나리오'!$H$5)),'d_시나리오'!$J$5-SQRT((1-J2214)*('d_시나리오'!$J$5-'d_시나리오'!$H$5)*('d_시나리오'!$J$5-'d_시나리오'!$I$5))))</f>
        <v/>
      </c>
      <c r="L2214">
        <f>RAND()</f>
        <v/>
      </c>
      <c r="M2214">
        <f>IF('d_시나리오'!$J$6='d_시나리오'!$H$6,'d_시나리오'!$I$6,IF(L2214&lt;('d_시나리오'!$I$6-'d_시나리오'!$H$6)/('d_시나리오'!$J$6-'d_시나리오'!$H$6),'d_시나리오'!$H$6+SQRT(L2214*('d_시나리오'!$J$6-'d_시나리오'!$H$6)*('d_시나리오'!$I$6-'d_시나리오'!$H$6)),'d_시나리오'!$J$6-SQRT((1-L2214)*('d_시나리오'!$J$6-'d_시나리오'!$H$6)*('d_시나리오'!$J$6-'d_시나리오'!$I$6))))</f>
        <v/>
      </c>
      <c r="N2214">
        <f>INDEX('d_분포'!$B$2:$B$57,RANDBETWEEN(1,56))</f>
        <v/>
      </c>
      <c r="O2214">
        <f>BETAINV(RAND(),5,5)</f>
        <v/>
      </c>
      <c r="P2214">
        <f>'d_고정'!$B$1*'6_기대효과'!$H$7*('d_시나리오'!$I$7/'d_고정'!$B$2)*B2214</f>
        <v/>
      </c>
      <c r="Q2214">
        <f>P2214*C2214</f>
        <v/>
      </c>
      <c r="R2214">
        <f>P2214*E2214</f>
        <v/>
      </c>
      <c r="S2214">
        <f>R2214*G2214</f>
        <v/>
      </c>
      <c r="T2214">
        <f>Q2214+S2214</f>
        <v/>
      </c>
      <c r="U2214">
        <f>(Q2214*D2214+S2214*I2214)*(1-O2214)</f>
        <v/>
      </c>
      <c r="V2214">
        <f>(R2214*K2214*N2214+'d_고정'!$B$3*('6_기대효과'!$H$7/8)*N2214*'d_고정'!$B$10*M2214*('6_기대효과'!$K$7/'d_고정'!$B$9))*(1-O2214)</f>
        <v/>
      </c>
      <c r="W2214">
        <f>(S2214*I2214+R2214*MAX(K2214-'d_고정'!$B$10*M2214*('6_기대효과'!$K$7/'d_고정'!$B$9),0)*N2214)*(1-O2214)</f>
        <v/>
      </c>
      <c r="X2214">
        <f>U2214+V2214</f>
        <v/>
      </c>
      <c r="Y2214">
        <f>U2214/('d_고정'!$B$5*'6_기대효과'!$H$7/8)/'d_고정'!$B$6</f>
        <v/>
      </c>
      <c r="Z2214">
        <f>U2214/('d_고정'!$B$8*'6_기대효과'!$H$7/8)</f>
        <v/>
      </c>
    </row>
    <row r="2215">
      <c r="A2215">
        <f>RAND()</f>
        <v/>
      </c>
      <c r="B2215">
        <f>IF('d_시나리오'!$J$2='d_시나리오'!$H$2,'d_시나리오'!$I$2,IF(A2215&lt;('d_시나리오'!$I$2-'d_시나리오'!$H$2)/('d_시나리오'!$J$2-'d_시나리오'!$H$2),'d_시나리오'!$H$2+SQRT(A2215*('d_시나리오'!$J$2-'d_시나리오'!$H$2)*('d_시나리오'!$I$2-'d_시나리오'!$H$2)),'d_시나리오'!$J$2-SQRT((1-A2215)*('d_시나리오'!$J$2-'d_시나리오'!$H$2)*('d_시나리오'!$J$2-'d_시나리오'!$I$2))))</f>
        <v/>
      </c>
      <c r="C2215">
        <f>BETAINV(RAND(),2,6)</f>
        <v/>
      </c>
      <c r="D2215">
        <f>INDEX('d_분포'!$A$2:$A$28,RANDBETWEEN(1,27))</f>
        <v/>
      </c>
      <c r="E2215">
        <f>INDEX('d_분포'!$C$2:$C$5,RANDBETWEEN(1,4))*(0.9+0.2*RAND())</f>
        <v/>
      </c>
      <c r="F2215">
        <f>RAND()</f>
        <v/>
      </c>
      <c r="G2215">
        <f>IF('d_시나리오'!$J$3='d_시나리오'!$H$3,'d_시나리오'!$I$3,IF(F2215&lt;('d_시나리오'!$I$3-'d_시나리오'!$H$3)/('d_시나리오'!$J$3-'d_시나리오'!$H$3),'d_시나리오'!$H$3+SQRT(F2215*('d_시나리오'!$J$3-'d_시나리오'!$H$3)*('d_시나리오'!$I$3-'d_시나리오'!$H$3)),'d_시나리오'!$J$3-SQRT((1-F2215)*('d_시나리오'!$J$3-'d_시나리오'!$H$3)*('d_시나리오'!$J$3-'d_시나리오'!$I$3))))</f>
        <v/>
      </c>
      <c r="H2215">
        <f>RAND()</f>
        <v/>
      </c>
      <c r="I2215">
        <f>IF('d_시나리오'!$J$4='d_시나리오'!$H$4,'d_시나리오'!$I$4,IF(H2215&lt;('d_시나리오'!$I$4-'d_시나리오'!$H$4)/('d_시나리오'!$J$4-'d_시나리오'!$H$4),'d_시나리오'!$H$4+SQRT(H2215*('d_시나리오'!$J$4-'d_시나리오'!$H$4)*('d_시나리오'!$I$4-'d_시나리오'!$H$4)),'d_시나리오'!$J$4-SQRT((1-H2215)*('d_시나리오'!$J$4-'d_시나리오'!$H$4)*('d_시나리오'!$J$4-'d_시나리오'!$I$4))))</f>
        <v/>
      </c>
      <c r="J2215">
        <f>RAND()</f>
        <v/>
      </c>
      <c r="K2215">
        <f>IF('d_시나리오'!$J$5='d_시나리오'!$H$5,'d_시나리오'!$I$5,IF(J2215&lt;('d_시나리오'!$I$5-'d_시나리오'!$H$5)/('d_시나리오'!$J$5-'d_시나리오'!$H$5),'d_시나리오'!$H$5+SQRT(J2215*('d_시나리오'!$J$5-'d_시나리오'!$H$5)*('d_시나리오'!$I$5-'d_시나리오'!$H$5)),'d_시나리오'!$J$5-SQRT((1-J2215)*('d_시나리오'!$J$5-'d_시나리오'!$H$5)*('d_시나리오'!$J$5-'d_시나리오'!$I$5))))</f>
        <v/>
      </c>
      <c r="L2215">
        <f>RAND()</f>
        <v/>
      </c>
      <c r="M2215">
        <f>IF('d_시나리오'!$J$6='d_시나리오'!$H$6,'d_시나리오'!$I$6,IF(L2215&lt;('d_시나리오'!$I$6-'d_시나리오'!$H$6)/('d_시나리오'!$J$6-'d_시나리오'!$H$6),'d_시나리오'!$H$6+SQRT(L2215*('d_시나리오'!$J$6-'d_시나리오'!$H$6)*('d_시나리오'!$I$6-'d_시나리오'!$H$6)),'d_시나리오'!$J$6-SQRT((1-L2215)*('d_시나리오'!$J$6-'d_시나리오'!$H$6)*('d_시나리오'!$J$6-'d_시나리오'!$I$6))))</f>
        <v/>
      </c>
      <c r="N2215">
        <f>INDEX('d_분포'!$B$2:$B$57,RANDBETWEEN(1,56))</f>
        <v/>
      </c>
      <c r="O2215">
        <f>BETAINV(RAND(),5,5)</f>
        <v/>
      </c>
      <c r="P2215">
        <f>'d_고정'!$B$1*'6_기대효과'!$H$7*('d_시나리오'!$I$7/'d_고정'!$B$2)*B2215</f>
        <v/>
      </c>
      <c r="Q2215">
        <f>P2215*C2215</f>
        <v/>
      </c>
      <c r="R2215">
        <f>P2215*E2215</f>
        <v/>
      </c>
      <c r="S2215">
        <f>R2215*G2215</f>
        <v/>
      </c>
      <c r="T2215">
        <f>Q2215+S2215</f>
        <v/>
      </c>
      <c r="U2215">
        <f>(Q2215*D2215+S2215*I2215)*(1-O2215)</f>
        <v/>
      </c>
      <c r="V2215">
        <f>(R2215*K2215*N2215+'d_고정'!$B$3*('6_기대효과'!$H$7/8)*N2215*'d_고정'!$B$10*M2215*('6_기대효과'!$K$7/'d_고정'!$B$9))*(1-O2215)</f>
        <v/>
      </c>
      <c r="W2215">
        <f>(S2215*I2215+R2215*MAX(K2215-'d_고정'!$B$10*M2215*('6_기대효과'!$K$7/'d_고정'!$B$9),0)*N2215)*(1-O2215)</f>
        <v/>
      </c>
      <c r="X2215">
        <f>U2215+V2215</f>
        <v/>
      </c>
      <c r="Y2215">
        <f>U2215/('d_고정'!$B$5*'6_기대효과'!$H$7/8)/'d_고정'!$B$6</f>
        <v/>
      </c>
      <c r="Z2215">
        <f>U2215/('d_고정'!$B$8*'6_기대효과'!$H$7/8)</f>
        <v/>
      </c>
    </row>
    <row r="2216">
      <c r="A2216">
        <f>RAND()</f>
        <v/>
      </c>
      <c r="B2216">
        <f>IF('d_시나리오'!$J$2='d_시나리오'!$H$2,'d_시나리오'!$I$2,IF(A2216&lt;('d_시나리오'!$I$2-'d_시나리오'!$H$2)/('d_시나리오'!$J$2-'d_시나리오'!$H$2),'d_시나리오'!$H$2+SQRT(A2216*('d_시나리오'!$J$2-'d_시나리오'!$H$2)*('d_시나리오'!$I$2-'d_시나리오'!$H$2)),'d_시나리오'!$J$2-SQRT((1-A2216)*('d_시나리오'!$J$2-'d_시나리오'!$H$2)*('d_시나리오'!$J$2-'d_시나리오'!$I$2))))</f>
        <v/>
      </c>
      <c r="C2216">
        <f>BETAINV(RAND(),2,6)</f>
        <v/>
      </c>
      <c r="D2216">
        <f>INDEX('d_분포'!$A$2:$A$28,RANDBETWEEN(1,27))</f>
        <v/>
      </c>
      <c r="E2216">
        <f>INDEX('d_분포'!$C$2:$C$5,RANDBETWEEN(1,4))*(0.9+0.2*RAND())</f>
        <v/>
      </c>
      <c r="F2216">
        <f>RAND()</f>
        <v/>
      </c>
      <c r="G2216">
        <f>IF('d_시나리오'!$J$3='d_시나리오'!$H$3,'d_시나리오'!$I$3,IF(F2216&lt;('d_시나리오'!$I$3-'d_시나리오'!$H$3)/('d_시나리오'!$J$3-'d_시나리오'!$H$3),'d_시나리오'!$H$3+SQRT(F2216*('d_시나리오'!$J$3-'d_시나리오'!$H$3)*('d_시나리오'!$I$3-'d_시나리오'!$H$3)),'d_시나리오'!$J$3-SQRT((1-F2216)*('d_시나리오'!$J$3-'d_시나리오'!$H$3)*('d_시나리오'!$J$3-'d_시나리오'!$I$3))))</f>
        <v/>
      </c>
      <c r="H2216">
        <f>RAND()</f>
        <v/>
      </c>
      <c r="I2216">
        <f>IF('d_시나리오'!$J$4='d_시나리오'!$H$4,'d_시나리오'!$I$4,IF(H2216&lt;('d_시나리오'!$I$4-'d_시나리오'!$H$4)/('d_시나리오'!$J$4-'d_시나리오'!$H$4),'d_시나리오'!$H$4+SQRT(H2216*('d_시나리오'!$J$4-'d_시나리오'!$H$4)*('d_시나리오'!$I$4-'d_시나리오'!$H$4)),'d_시나리오'!$J$4-SQRT((1-H2216)*('d_시나리오'!$J$4-'d_시나리오'!$H$4)*('d_시나리오'!$J$4-'d_시나리오'!$I$4))))</f>
        <v/>
      </c>
      <c r="J2216">
        <f>RAND()</f>
        <v/>
      </c>
      <c r="K2216">
        <f>IF('d_시나리오'!$J$5='d_시나리오'!$H$5,'d_시나리오'!$I$5,IF(J2216&lt;('d_시나리오'!$I$5-'d_시나리오'!$H$5)/('d_시나리오'!$J$5-'d_시나리오'!$H$5),'d_시나리오'!$H$5+SQRT(J2216*('d_시나리오'!$J$5-'d_시나리오'!$H$5)*('d_시나리오'!$I$5-'d_시나리오'!$H$5)),'d_시나리오'!$J$5-SQRT((1-J2216)*('d_시나리오'!$J$5-'d_시나리오'!$H$5)*('d_시나리오'!$J$5-'d_시나리오'!$I$5))))</f>
        <v/>
      </c>
      <c r="L2216">
        <f>RAND()</f>
        <v/>
      </c>
      <c r="M2216">
        <f>IF('d_시나리오'!$J$6='d_시나리오'!$H$6,'d_시나리오'!$I$6,IF(L2216&lt;('d_시나리오'!$I$6-'d_시나리오'!$H$6)/('d_시나리오'!$J$6-'d_시나리오'!$H$6),'d_시나리오'!$H$6+SQRT(L2216*('d_시나리오'!$J$6-'d_시나리오'!$H$6)*('d_시나리오'!$I$6-'d_시나리오'!$H$6)),'d_시나리오'!$J$6-SQRT((1-L2216)*('d_시나리오'!$J$6-'d_시나리오'!$H$6)*('d_시나리오'!$J$6-'d_시나리오'!$I$6))))</f>
        <v/>
      </c>
      <c r="N2216">
        <f>INDEX('d_분포'!$B$2:$B$57,RANDBETWEEN(1,56))</f>
        <v/>
      </c>
      <c r="O2216">
        <f>BETAINV(RAND(),5,5)</f>
        <v/>
      </c>
      <c r="P2216">
        <f>'d_고정'!$B$1*'6_기대효과'!$H$7*('d_시나리오'!$I$7/'d_고정'!$B$2)*B2216</f>
        <v/>
      </c>
      <c r="Q2216">
        <f>P2216*C2216</f>
        <v/>
      </c>
      <c r="R2216">
        <f>P2216*E2216</f>
        <v/>
      </c>
      <c r="S2216">
        <f>R2216*G2216</f>
        <v/>
      </c>
      <c r="T2216">
        <f>Q2216+S2216</f>
        <v/>
      </c>
      <c r="U2216">
        <f>(Q2216*D2216+S2216*I2216)*(1-O2216)</f>
        <v/>
      </c>
      <c r="V2216">
        <f>(R2216*K2216*N2216+'d_고정'!$B$3*('6_기대효과'!$H$7/8)*N2216*'d_고정'!$B$10*M2216*('6_기대효과'!$K$7/'d_고정'!$B$9))*(1-O2216)</f>
        <v/>
      </c>
      <c r="W2216">
        <f>(S2216*I2216+R2216*MAX(K2216-'d_고정'!$B$10*M2216*('6_기대효과'!$K$7/'d_고정'!$B$9),0)*N2216)*(1-O2216)</f>
        <v/>
      </c>
      <c r="X2216">
        <f>U2216+V2216</f>
        <v/>
      </c>
      <c r="Y2216">
        <f>U2216/('d_고정'!$B$5*'6_기대효과'!$H$7/8)/'d_고정'!$B$6</f>
        <v/>
      </c>
      <c r="Z2216">
        <f>U2216/('d_고정'!$B$8*'6_기대효과'!$H$7/8)</f>
        <v/>
      </c>
    </row>
    <row r="2217">
      <c r="A2217">
        <f>RAND()</f>
        <v/>
      </c>
      <c r="B2217">
        <f>IF('d_시나리오'!$J$2='d_시나리오'!$H$2,'d_시나리오'!$I$2,IF(A2217&lt;('d_시나리오'!$I$2-'d_시나리오'!$H$2)/('d_시나리오'!$J$2-'d_시나리오'!$H$2),'d_시나리오'!$H$2+SQRT(A2217*('d_시나리오'!$J$2-'d_시나리오'!$H$2)*('d_시나리오'!$I$2-'d_시나리오'!$H$2)),'d_시나리오'!$J$2-SQRT((1-A2217)*('d_시나리오'!$J$2-'d_시나리오'!$H$2)*('d_시나리오'!$J$2-'d_시나리오'!$I$2))))</f>
        <v/>
      </c>
      <c r="C2217">
        <f>BETAINV(RAND(),2,6)</f>
        <v/>
      </c>
      <c r="D2217">
        <f>INDEX('d_분포'!$A$2:$A$28,RANDBETWEEN(1,27))</f>
        <v/>
      </c>
      <c r="E2217">
        <f>INDEX('d_분포'!$C$2:$C$5,RANDBETWEEN(1,4))*(0.9+0.2*RAND())</f>
        <v/>
      </c>
      <c r="F2217">
        <f>RAND()</f>
        <v/>
      </c>
      <c r="G2217">
        <f>IF('d_시나리오'!$J$3='d_시나리오'!$H$3,'d_시나리오'!$I$3,IF(F2217&lt;('d_시나리오'!$I$3-'d_시나리오'!$H$3)/('d_시나리오'!$J$3-'d_시나리오'!$H$3),'d_시나리오'!$H$3+SQRT(F2217*('d_시나리오'!$J$3-'d_시나리오'!$H$3)*('d_시나리오'!$I$3-'d_시나리오'!$H$3)),'d_시나리오'!$J$3-SQRT((1-F2217)*('d_시나리오'!$J$3-'d_시나리오'!$H$3)*('d_시나리오'!$J$3-'d_시나리오'!$I$3))))</f>
        <v/>
      </c>
      <c r="H2217">
        <f>RAND()</f>
        <v/>
      </c>
      <c r="I2217">
        <f>IF('d_시나리오'!$J$4='d_시나리오'!$H$4,'d_시나리오'!$I$4,IF(H2217&lt;('d_시나리오'!$I$4-'d_시나리오'!$H$4)/('d_시나리오'!$J$4-'d_시나리오'!$H$4),'d_시나리오'!$H$4+SQRT(H2217*('d_시나리오'!$J$4-'d_시나리오'!$H$4)*('d_시나리오'!$I$4-'d_시나리오'!$H$4)),'d_시나리오'!$J$4-SQRT((1-H2217)*('d_시나리오'!$J$4-'d_시나리오'!$H$4)*('d_시나리오'!$J$4-'d_시나리오'!$I$4))))</f>
        <v/>
      </c>
      <c r="J2217">
        <f>RAND()</f>
        <v/>
      </c>
      <c r="K2217">
        <f>IF('d_시나리오'!$J$5='d_시나리오'!$H$5,'d_시나리오'!$I$5,IF(J2217&lt;('d_시나리오'!$I$5-'d_시나리오'!$H$5)/('d_시나리오'!$J$5-'d_시나리오'!$H$5),'d_시나리오'!$H$5+SQRT(J2217*('d_시나리오'!$J$5-'d_시나리오'!$H$5)*('d_시나리오'!$I$5-'d_시나리오'!$H$5)),'d_시나리오'!$J$5-SQRT((1-J2217)*('d_시나리오'!$J$5-'d_시나리오'!$H$5)*('d_시나리오'!$J$5-'d_시나리오'!$I$5))))</f>
        <v/>
      </c>
      <c r="L2217">
        <f>RAND()</f>
        <v/>
      </c>
      <c r="M2217">
        <f>IF('d_시나리오'!$J$6='d_시나리오'!$H$6,'d_시나리오'!$I$6,IF(L2217&lt;('d_시나리오'!$I$6-'d_시나리오'!$H$6)/('d_시나리오'!$J$6-'d_시나리오'!$H$6),'d_시나리오'!$H$6+SQRT(L2217*('d_시나리오'!$J$6-'d_시나리오'!$H$6)*('d_시나리오'!$I$6-'d_시나리오'!$H$6)),'d_시나리오'!$J$6-SQRT((1-L2217)*('d_시나리오'!$J$6-'d_시나리오'!$H$6)*('d_시나리오'!$J$6-'d_시나리오'!$I$6))))</f>
        <v/>
      </c>
      <c r="N2217">
        <f>INDEX('d_분포'!$B$2:$B$57,RANDBETWEEN(1,56))</f>
        <v/>
      </c>
      <c r="O2217">
        <f>BETAINV(RAND(),5,5)</f>
        <v/>
      </c>
      <c r="P2217">
        <f>'d_고정'!$B$1*'6_기대효과'!$H$7*('d_시나리오'!$I$7/'d_고정'!$B$2)*B2217</f>
        <v/>
      </c>
      <c r="Q2217">
        <f>P2217*C2217</f>
        <v/>
      </c>
      <c r="R2217">
        <f>P2217*E2217</f>
        <v/>
      </c>
      <c r="S2217">
        <f>R2217*G2217</f>
        <v/>
      </c>
      <c r="T2217">
        <f>Q2217+S2217</f>
        <v/>
      </c>
      <c r="U2217">
        <f>(Q2217*D2217+S2217*I2217)*(1-O2217)</f>
        <v/>
      </c>
      <c r="V2217">
        <f>(R2217*K2217*N2217+'d_고정'!$B$3*('6_기대효과'!$H$7/8)*N2217*'d_고정'!$B$10*M2217*('6_기대효과'!$K$7/'d_고정'!$B$9))*(1-O2217)</f>
        <v/>
      </c>
      <c r="W2217">
        <f>(S2217*I2217+R2217*MAX(K2217-'d_고정'!$B$10*M2217*('6_기대효과'!$K$7/'d_고정'!$B$9),0)*N2217)*(1-O2217)</f>
        <v/>
      </c>
      <c r="X2217">
        <f>U2217+V2217</f>
        <v/>
      </c>
      <c r="Y2217">
        <f>U2217/('d_고정'!$B$5*'6_기대효과'!$H$7/8)/'d_고정'!$B$6</f>
        <v/>
      </c>
      <c r="Z2217">
        <f>U2217/('d_고정'!$B$8*'6_기대효과'!$H$7/8)</f>
        <v/>
      </c>
    </row>
    <row r="2218">
      <c r="A2218">
        <f>RAND()</f>
        <v/>
      </c>
      <c r="B2218">
        <f>IF('d_시나리오'!$J$2='d_시나리오'!$H$2,'d_시나리오'!$I$2,IF(A2218&lt;('d_시나리오'!$I$2-'d_시나리오'!$H$2)/('d_시나리오'!$J$2-'d_시나리오'!$H$2),'d_시나리오'!$H$2+SQRT(A2218*('d_시나리오'!$J$2-'d_시나리오'!$H$2)*('d_시나리오'!$I$2-'d_시나리오'!$H$2)),'d_시나리오'!$J$2-SQRT((1-A2218)*('d_시나리오'!$J$2-'d_시나리오'!$H$2)*('d_시나리오'!$J$2-'d_시나리오'!$I$2))))</f>
        <v/>
      </c>
      <c r="C2218">
        <f>BETAINV(RAND(),2,6)</f>
        <v/>
      </c>
      <c r="D2218">
        <f>INDEX('d_분포'!$A$2:$A$28,RANDBETWEEN(1,27))</f>
        <v/>
      </c>
      <c r="E2218">
        <f>INDEX('d_분포'!$C$2:$C$5,RANDBETWEEN(1,4))*(0.9+0.2*RAND())</f>
        <v/>
      </c>
      <c r="F2218">
        <f>RAND()</f>
        <v/>
      </c>
      <c r="G2218">
        <f>IF('d_시나리오'!$J$3='d_시나리오'!$H$3,'d_시나리오'!$I$3,IF(F2218&lt;('d_시나리오'!$I$3-'d_시나리오'!$H$3)/('d_시나리오'!$J$3-'d_시나리오'!$H$3),'d_시나리오'!$H$3+SQRT(F2218*('d_시나리오'!$J$3-'d_시나리오'!$H$3)*('d_시나리오'!$I$3-'d_시나리오'!$H$3)),'d_시나리오'!$J$3-SQRT((1-F2218)*('d_시나리오'!$J$3-'d_시나리오'!$H$3)*('d_시나리오'!$J$3-'d_시나리오'!$I$3))))</f>
        <v/>
      </c>
      <c r="H2218">
        <f>RAND()</f>
        <v/>
      </c>
      <c r="I2218">
        <f>IF('d_시나리오'!$J$4='d_시나리오'!$H$4,'d_시나리오'!$I$4,IF(H2218&lt;('d_시나리오'!$I$4-'d_시나리오'!$H$4)/('d_시나리오'!$J$4-'d_시나리오'!$H$4),'d_시나리오'!$H$4+SQRT(H2218*('d_시나리오'!$J$4-'d_시나리오'!$H$4)*('d_시나리오'!$I$4-'d_시나리오'!$H$4)),'d_시나리오'!$J$4-SQRT((1-H2218)*('d_시나리오'!$J$4-'d_시나리오'!$H$4)*('d_시나리오'!$J$4-'d_시나리오'!$I$4))))</f>
        <v/>
      </c>
      <c r="J2218">
        <f>RAND()</f>
        <v/>
      </c>
      <c r="K2218">
        <f>IF('d_시나리오'!$J$5='d_시나리오'!$H$5,'d_시나리오'!$I$5,IF(J2218&lt;('d_시나리오'!$I$5-'d_시나리오'!$H$5)/('d_시나리오'!$J$5-'d_시나리오'!$H$5),'d_시나리오'!$H$5+SQRT(J2218*('d_시나리오'!$J$5-'d_시나리오'!$H$5)*('d_시나리오'!$I$5-'d_시나리오'!$H$5)),'d_시나리오'!$J$5-SQRT((1-J2218)*('d_시나리오'!$J$5-'d_시나리오'!$H$5)*('d_시나리오'!$J$5-'d_시나리오'!$I$5))))</f>
        <v/>
      </c>
      <c r="L2218">
        <f>RAND()</f>
        <v/>
      </c>
      <c r="M2218">
        <f>IF('d_시나리오'!$J$6='d_시나리오'!$H$6,'d_시나리오'!$I$6,IF(L2218&lt;('d_시나리오'!$I$6-'d_시나리오'!$H$6)/('d_시나리오'!$J$6-'d_시나리오'!$H$6),'d_시나리오'!$H$6+SQRT(L2218*('d_시나리오'!$J$6-'d_시나리오'!$H$6)*('d_시나리오'!$I$6-'d_시나리오'!$H$6)),'d_시나리오'!$J$6-SQRT((1-L2218)*('d_시나리오'!$J$6-'d_시나리오'!$H$6)*('d_시나리오'!$J$6-'d_시나리오'!$I$6))))</f>
        <v/>
      </c>
      <c r="N2218">
        <f>INDEX('d_분포'!$B$2:$B$57,RANDBETWEEN(1,56))</f>
        <v/>
      </c>
      <c r="O2218">
        <f>BETAINV(RAND(),5,5)</f>
        <v/>
      </c>
      <c r="P2218">
        <f>'d_고정'!$B$1*'6_기대효과'!$H$7*('d_시나리오'!$I$7/'d_고정'!$B$2)*B2218</f>
        <v/>
      </c>
      <c r="Q2218">
        <f>P2218*C2218</f>
        <v/>
      </c>
      <c r="R2218">
        <f>P2218*E2218</f>
        <v/>
      </c>
      <c r="S2218">
        <f>R2218*G2218</f>
        <v/>
      </c>
      <c r="T2218">
        <f>Q2218+S2218</f>
        <v/>
      </c>
      <c r="U2218">
        <f>(Q2218*D2218+S2218*I2218)*(1-O2218)</f>
        <v/>
      </c>
      <c r="V2218">
        <f>(R2218*K2218*N2218+'d_고정'!$B$3*('6_기대효과'!$H$7/8)*N2218*'d_고정'!$B$10*M2218*('6_기대효과'!$K$7/'d_고정'!$B$9))*(1-O2218)</f>
        <v/>
      </c>
      <c r="W2218">
        <f>(S2218*I2218+R2218*MAX(K2218-'d_고정'!$B$10*M2218*('6_기대효과'!$K$7/'d_고정'!$B$9),0)*N2218)*(1-O2218)</f>
        <v/>
      </c>
      <c r="X2218">
        <f>U2218+V2218</f>
        <v/>
      </c>
      <c r="Y2218">
        <f>U2218/('d_고정'!$B$5*'6_기대효과'!$H$7/8)/'d_고정'!$B$6</f>
        <v/>
      </c>
      <c r="Z2218">
        <f>U2218/('d_고정'!$B$8*'6_기대효과'!$H$7/8)</f>
        <v/>
      </c>
    </row>
    <row r="2219">
      <c r="A2219">
        <f>RAND()</f>
        <v/>
      </c>
      <c r="B2219">
        <f>IF('d_시나리오'!$J$2='d_시나리오'!$H$2,'d_시나리오'!$I$2,IF(A2219&lt;('d_시나리오'!$I$2-'d_시나리오'!$H$2)/('d_시나리오'!$J$2-'d_시나리오'!$H$2),'d_시나리오'!$H$2+SQRT(A2219*('d_시나리오'!$J$2-'d_시나리오'!$H$2)*('d_시나리오'!$I$2-'d_시나리오'!$H$2)),'d_시나리오'!$J$2-SQRT((1-A2219)*('d_시나리오'!$J$2-'d_시나리오'!$H$2)*('d_시나리오'!$J$2-'d_시나리오'!$I$2))))</f>
        <v/>
      </c>
      <c r="C2219">
        <f>BETAINV(RAND(),2,6)</f>
        <v/>
      </c>
      <c r="D2219">
        <f>INDEX('d_분포'!$A$2:$A$28,RANDBETWEEN(1,27))</f>
        <v/>
      </c>
      <c r="E2219">
        <f>INDEX('d_분포'!$C$2:$C$5,RANDBETWEEN(1,4))*(0.9+0.2*RAND())</f>
        <v/>
      </c>
      <c r="F2219">
        <f>RAND()</f>
        <v/>
      </c>
      <c r="G2219">
        <f>IF('d_시나리오'!$J$3='d_시나리오'!$H$3,'d_시나리오'!$I$3,IF(F2219&lt;('d_시나리오'!$I$3-'d_시나리오'!$H$3)/('d_시나리오'!$J$3-'d_시나리오'!$H$3),'d_시나리오'!$H$3+SQRT(F2219*('d_시나리오'!$J$3-'d_시나리오'!$H$3)*('d_시나리오'!$I$3-'d_시나리오'!$H$3)),'d_시나리오'!$J$3-SQRT((1-F2219)*('d_시나리오'!$J$3-'d_시나리오'!$H$3)*('d_시나리오'!$J$3-'d_시나리오'!$I$3))))</f>
        <v/>
      </c>
      <c r="H2219">
        <f>RAND()</f>
        <v/>
      </c>
      <c r="I2219">
        <f>IF('d_시나리오'!$J$4='d_시나리오'!$H$4,'d_시나리오'!$I$4,IF(H2219&lt;('d_시나리오'!$I$4-'d_시나리오'!$H$4)/('d_시나리오'!$J$4-'d_시나리오'!$H$4),'d_시나리오'!$H$4+SQRT(H2219*('d_시나리오'!$J$4-'d_시나리오'!$H$4)*('d_시나리오'!$I$4-'d_시나리오'!$H$4)),'d_시나리오'!$J$4-SQRT((1-H2219)*('d_시나리오'!$J$4-'d_시나리오'!$H$4)*('d_시나리오'!$J$4-'d_시나리오'!$I$4))))</f>
        <v/>
      </c>
      <c r="J2219">
        <f>RAND()</f>
        <v/>
      </c>
      <c r="K2219">
        <f>IF('d_시나리오'!$J$5='d_시나리오'!$H$5,'d_시나리오'!$I$5,IF(J2219&lt;('d_시나리오'!$I$5-'d_시나리오'!$H$5)/('d_시나리오'!$J$5-'d_시나리오'!$H$5),'d_시나리오'!$H$5+SQRT(J2219*('d_시나리오'!$J$5-'d_시나리오'!$H$5)*('d_시나리오'!$I$5-'d_시나리오'!$H$5)),'d_시나리오'!$J$5-SQRT((1-J2219)*('d_시나리오'!$J$5-'d_시나리오'!$H$5)*('d_시나리오'!$J$5-'d_시나리오'!$I$5))))</f>
        <v/>
      </c>
      <c r="L2219">
        <f>RAND()</f>
        <v/>
      </c>
      <c r="M2219">
        <f>IF('d_시나리오'!$J$6='d_시나리오'!$H$6,'d_시나리오'!$I$6,IF(L2219&lt;('d_시나리오'!$I$6-'d_시나리오'!$H$6)/('d_시나리오'!$J$6-'d_시나리오'!$H$6),'d_시나리오'!$H$6+SQRT(L2219*('d_시나리오'!$J$6-'d_시나리오'!$H$6)*('d_시나리오'!$I$6-'d_시나리오'!$H$6)),'d_시나리오'!$J$6-SQRT((1-L2219)*('d_시나리오'!$J$6-'d_시나리오'!$H$6)*('d_시나리오'!$J$6-'d_시나리오'!$I$6))))</f>
        <v/>
      </c>
      <c r="N2219">
        <f>INDEX('d_분포'!$B$2:$B$57,RANDBETWEEN(1,56))</f>
        <v/>
      </c>
      <c r="O2219">
        <f>BETAINV(RAND(),5,5)</f>
        <v/>
      </c>
      <c r="P2219">
        <f>'d_고정'!$B$1*'6_기대효과'!$H$7*('d_시나리오'!$I$7/'d_고정'!$B$2)*B2219</f>
        <v/>
      </c>
      <c r="Q2219">
        <f>P2219*C2219</f>
        <v/>
      </c>
      <c r="R2219">
        <f>P2219*E2219</f>
        <v/>
      </c>
      <c r="S2219">
        <f>R2219*G2219</f>
        <v/>
      </c>
      <c r="T2219">
        <f>Q2219+S2219</f>
        <v/>
      </c>
      <c r="U2219">
        <f>(Q2219*D2219+S2219*I2219)*(1-O2219)</f>
        <v/>
      </c>
      <c r="V2219">
        <f>(R2219*K2219*N2219+'d_고정'!$B$3*('6_기대효과'!$H$7/8)*N2219*'d_고정'!$B$10*M2219*('6_기대효과'!$K$7/'d_고정'!$B$9))*(1-O2219)</f>
        <v/>
      </c>
      <c r="W2219">
        <f>(S2219*I2219+R2219*MAX(K2219-'d_고정'!$B$10*M2219*('6_기대효과'!$K$7/'d_고정'!$B$9),0)*N2219)*(1-O2219)</f>
        <v/>
      </c>
      <c r="X2219">
        <f>U2219+V2219</f>
        <v/>
      </c>
      <c r="Y2219">
        <f>U2219/('d_고정'!$B$5*'6_기대효과'!$H$7/8)/'d_고정'!$B$6</f>
        <v/>
      </c>
      <c r="Z2219">
        <f>U2219/('d_고정'!$B$8*'6_기대효과'!$H$7/8)</f>
        <v/>
      </c>
    </row>
    <row r="2220">
      <c r="A2220">
        <f>RAND()</f>
        <v/>
      </c>
      <c r="B2220">
        <f>IF('d_시나리오'!$J$2='d_시나리오'!$H$2,'d_시나리오'!$I$2,IF(A2220&lt;('d_시나리오'!$I$2-'d_시나리오'!$H$2)/('d_시나리오'!$J$2-'d_시나리오'!$H$2),'d_시나리오'!$H$2+SQRT(A2220*('d_시나리오'!$J$2-'d_시나리오'!$H$2)*('d_시나리오'!$I$2-'d_시나리오'!$H$2)),'d_시나리오'!$J$2-SQRT((1-A2220)*('d_시나리오'!$J$2-'d_시나리오'!$H$2)*('d_시나리오'!$J$2-'d_시나리오'!$I$2))))</f>
        <v/>
      </c>
      <c r="C2220">
        <f>BETAINV(RAND(),2,6)</f>
        <v/>
      </c>
      <c r="D2220">
        <f>INDEX('d_분포'!$A$2:$A$28,RANDBETWEEN(1,27))</f>
        <v/>
      </c>
      <c r="E2220">
        <f>INDEX('d_분포'!$C$2:$C$5,RANDBETWEEN(1,4))*(0.9+0.2*RAND())</f>
        <v/>
      </c>
      <c r="F2220">
        <f>RAND()</f>
        <v/>
      </c>
      <c r="G2220">
        <f>IF('d_시나리오'!$J$3='d_시나리오'!$H$3,'d_시나리오'!$I$3,IF(F2220&lt;('d_시나리오'!$I$3-'d_시나리오'!$H$3)/('d_시나리오'!$J$3-'d_시나리오'!$H$3),'d_시나리오'!$H$3+SQRT(F2220*('d_시나리오'!$J$3-'d_시나리오'!$H$3)*('d_시나리오'!$I$3-'d_시나리오'!$H$3)),'d_시나리오'!$J$3-SQRT((1-F2220)*('d_시나리오'!$J$3-'d_시나리오'!$H$3)*('d_시나리오'!$J$3-'d_시나리오'!$I$3))))</f>
        <v/>
      </c>
      <c r="H2220">
        <f>RAND()</f>
        <v/>
      </c>
      <c r="I2220">
        <f>IF('d_시나리오'!$J$4='d_시나리오'!$H$4,'d_시나리오'!$I$4,IF(H2220&lt;('d_시나리오'!$I$4-'d_시나리오'!$H$4)/('d_시나리오'!$J$4-'d_시나리오'!$H$4),'d_시나리오'!$H$4+SQRT(H2220*('d_시나리오'!$J$4-'d_시나리오'!$H$4)*('d_시나리오'!$I$4-'d_시나리오'!$H$4)),'d_시나리오'!$J$4-SQRT((1-H2220)*('d_시나리오'!$J$4-'d_시나리오'!$H$4)*('d_시나리오'!$J$4-'d_시나리오'!$I$4))))</f>
        <v/>
      </c>
      <c r="J2220">
        <f>RAND()</f>
        <v/>
      </c>
      <c r="K2220">
        <f>IF('d_시나리오'!$J$5='d_시나리오'!$H$5,'d_시나리오'!$I$5,IF(J2220&lt;('d_시나리오'!$I$5-'d_시나리오'!$H$5)/('d_시나리오'!$J$5-'d_시나리오'!$H$5),'d_시나리오'!$H$5+SQRT(J2220*('d_시나리오'!$J$5-'d_시나리오'!$H$5)*('d_시나리오'!$I$5-'d_시나리오'!$H$5)),'d_시나리오'!$J$5-SQRT((1-J2220)*('d_시나리오'!$J$5-'d_시나리오'!$H$5)*('d_시나리오'!$J$5-'d_시나리오'!$I$5))))</f>
        <v/>
      </c>
      <c r="L2220">
        <f>RAND()</f>
        <v/>
      </c>
      <c r="M2220">
        <f>IF('d_시나리오'!$J$6='d_시나리오'!$H$6,'d_시나리오'!$I$6,IF(L2220&lt;('d_시나리오'!$I$6-'d_시나리오'!$H$6)/('d_시나리오'!$J$6-'d_시나리오'!$H$6),'d_시나리오'!$H$6+SQRT(L2220*('d_시나리오'!$J$6-'d_시나리오'!$H$6)*('d_시나리오'!$I$6-'d_시나리오'!$H$6)),'d_시나리오'!$J$6-SQRT((1-L2220)*('d_시나리오'!$J$6-'d_시나리오'!$H$6)*('d_시나리오'!$J$6-'d_시나리오'!$I$6))))</f>
        <v/>
      </c>
      <c r="N2220">
        <f>INDEX('d_분포'!$B$2:$B$57,RANDBETWEEN(1,56))</f>
        <v/>
      </c>
      <c r="O2220">
        <f>BETAINV(RAND(),5,5)</f>
        <v/>
      </c>
      <c r="P2220">
        <f>'d_고정'!$B$1*'6_기대효과'!$H$7*('d_시나리오'!$I$7/'d_고정'!$B$2)*B2220</f>
        <v/>
      </c>
      <c r="Q2220">
        <f>P2220*C2220</f>
        <v/>
      </c>
      <c r="R2220">
        <f>P2220*E2220</f>
        <v/>
      </c>
      <c r="S2220">
        <f>R2220*G2220</f>
        <v/>
      </c>
      <c r="T2220">
        <f>Q2220+S2220</f>
        <v/>
      </c>
      <c r="U2220">
        <f>(Q2220*D2220+S2220*I2220)*(1-O2220)</f>
        <v/>
      </c>
      <c r="V2220">
        <f>(R2220*K2220*N2220+'d_고정'!$B$3*('6_기대효과'!$H$7/8)*N2220*'d_고정'!$B$10*M2220*('6_기대효과'!$K$7/'d_고정'!$B$9))*(1-O2220)</f>
        <v/>
      </c>
      <c r="W2220">
        <f>(S2220*I2220+R2220*MAX(K2220-'d_고정'!$B$10*M2220*('6_기대효과'!$K$7/'d_고정'!$B$9),0)*N2220)*(1-O2220)</f>
        <v/>
      </c>
      <c r="X2220">
        <f>U2220+V2220</f>
        <v/>
      </c>
      <c r="Y2220">
        <f>U2220/('d_고정'!$B$5*'6_기대효과'!$H$7/8)/'d_고정'!$B$6</f>
        <v/>
      </c>
      <c r="Z2220">
        <f>U2220/('d_고정'!$B$8*'6_기대효과'!$H$7/8)</f>
        <v/>
      </c>
    </row>
    <row r="2221">
      <c r="A2221">
        <f>RAND()</f>
        <v/>
      </c>
      <c r="B2221">
        <f>IF('d_시나리오'!$J$2='d_시나리오'!$H$2,'d_시나리오'!$I$2,IF(A2221&lt;('d_시나리오'!$I$2-'d_시나리오'!$H$2)/('d_시나리오'!$J$2-'d_시나리오'!$H$2),'d_시나리오'!$H$2+SQRT(A2221*('d_시나리오'!$J$2-'d_시나리오'!$H$2)*('d_시나리오'!$I$2-'d_시나리오'!$H$2)),'d_시나리오'!$J$2-SQRT((1-A2221)*('d_시나리오'!$J$2-'d_시나리오'!$H$2)*('d_시나리오'!$J$2-'d_시나리오'!$I$2))))</f>
        <v/>
      </c>
      <c r="C2221">
        <f>BETAINV(RAND(),2,6)</f>
        <v/>
      </c>
      <c r="D2221">
        <f>INDEX('d_분포'!$A$2:$A$28,RANDBETWEEN(1,27))</f>
        <v/>
      </c>
      <c r="E2221">
        <f>INDEX('d_분포'!$C$2:$C$5,RANDBETWEEN(1,4))*(0.9+0.2*RAND())</f>
        <v/>
      </c>
      <c r="F2221">
        <f>RAND()</f>
        <v/>
      </c>
      <c r="G2221">
        <f>IF('d_시나리오'!$J$3='d_시나리오'!$H$3,'d_시나리오'!$I$3,IF(F2221&lt;('d_시나리오'!$I$3-'d_시나리오'!$H$3)/('d_시나리오'!$J$3-'d_시나리오'!$H$3),'d_시나리오'!$H$3+SQRT(F2221*('d_시나리오'!$J$3-'d_시나리오'!$H$3)*('d_시나리오'!$I$3-'d_시나리오'!$H$3)),'d_시나리오'!$J$3-SQRT((1-F2221)*('d_시나리오'!$J$3-'d_시나리오'!$H$3)*('d_시나리오'!$J$3-'d_시나리오'!$I$3))))</f>
        <v/>
      </c>
      <c r="H2221">
        <f>RAND()</f>
        <v/>
      </c>
      <c r="I2221">
        <f>IF('d_시나리오'!$J$4='d_시나리오'!$H$4,'d_시나리오'!$I$4,IF(H2221&lt;('d_시나리오'!$I$4-'d_시나리오'!$H$4)/('d_시나리오'!$J$4-'d_시나리오'!$H$4),'d_시나리오'!$H$4+SQRT(H2221*('d_시나리오'!$J$4-'d_시나리오'!$H$4)*('d_시나리오'!$I$4-'d_시나리오'!$H$4)),'d_시나리오'!$J$4-SQRT((1-H2221)*('d_시나리오'!$J$4-'d_시나리오'!$H$4)*('d_시나리오'!$J$4-'d_시나리오'!$I$4))))</f>
        <v/>
      </c>
      <c r="J2221">
        <f>RAND()</f>
        <v/>
      </c>
      <c r="K2221">
        <f>IF('d_시나리오'!$J$5='d_시나리오'!$H$5,'d_시나리오'!$I$5,IF(J2221&lt;('d_시나리오'!$I$5-'d_시나리오'!$H$5)/('d_시나리오'!$J$5-'d_시나리오'!$H$5),'d_시나리오'!$H$5+SQRT(J2221*('d_시나리오'!$J$5-'d_시나리오'!$H$5)*('d_시나리오'!$I$5-'d_시나리오'!$H$5)),'d_시나리오'!$J$5-SQRT((1-J2221)*('d_시나리오'!$J$5-'d_시나리오'!$H$5)*('d_시나리오'!$J$5-'d_시나리오'!$I$5))))</f>
        <v/>
      </c>
      <c r="L2221">
        <f>RAND()</f>
        <v/>
      </c>
      <c r="M2221">
        <f>IF('d_시나리오'!$J$6='d_시나리오'!$H$6,'d_시나리오'!$I$6,IF(L2221&lt;('d_시나리오'!$I$6-'d_시나리오'!$H$6)/('d_시나리오'!$J$6-'d_시나리오'!$H$6),'d_시나리오'!$H$6+SQRT(L2221*('d_시나리오'!$J$6-'d_시나리오'!$H$6)*('d_시나리오'!$I$6-'d_시나리오'!$H$6)),'d_시나리오'!$J$6-SQRT((1-L2221)*('d_시나리오'!$J$6-'d_시나리오'!$H$6)*('d_시나리오'!$J$6-'d_시나리오'!$I$6))))</f>
        <v/>
      </c>
      <c r="N2221">
        <f>INDEX('d_분포'!$B$2:$B$57,RANDBETWEEN(1,56))</f>
        <v/>
      </c>
      <c r="O2221">
        <f>BETAINV(RAND(),5,5)</f>
        <v/>
      </c>
      <c r="P2221">
        <f>'d_고정'!$B$1*'6_기대효과'!$H$7*('d_시나리오'!$I$7/'d_고정'!$B$2)*B2221</f>
        <v/>
      </c>
      <c r="Q2221">
        <f>P2221*C2221</f>
        <v/>
      </c>
      <c r="R2221">
        <f>P2221*E2221</f>
        <v/>
      </c>
      <c r="S2221">
        <f>R2221*G2221</f>
        <v/>
      </c>
      <c r="T2221">
        <f>Q2221+S2221</f>
        <v/>
      </c>
      <c r="U2221">
        <f>(Q2221*D2221+S2221*I2221)*(1-O2221)</f>
        <v/>
      </c>
      <c r="V2221">
        <f>(R2221*K2221*N2221+'d_고정'!$B$3*('6_기대효과'!$H$7/8)*N2221*'d_고정'!$B$10*M2221*('6_기대효과'!$K$7/'d_고정'!$B$9))*(1-O2221)</f>
        <v/>
      </c>
      <c r="W2221">
        <f>(S2221*I2221+R2221*MAX(K2221-'d_고정'!$B$10*M2221*('6_기대효과'!$K$7/'d_고정'!$B$9),0)*N2221)*(1-O2221)</f>
        <v/>
      </c>
      <c r="X2221">
        <f>U2221+V2221</f>
        <v/>
      </c>
      <c r="Y2221">
        <f>U2221/('d_고정'!$B$5*'6_기대효과'!$H$7/8)/'d_고정'!$B$6</f>
        <v/>
      </c>
      <c r="Z2221">
        <f>U2221/('d_고정'!$B$8*'6_기대효과'!$H$7/8)</f>
        <v/>
      </c>
    </row>
    <row r="2222">
      <c r="A2222">
        <f>RAND()</f>
        <v/>
      </c>
      <c r="B2222">
        <f>IF('d_시나리오'!$J$2='d_시나리오'!$H$2,'d_시나리오'!$I$2,IF(A2222&lt;('d_시나리오'!$I$2-'d_시나리오'!$H$2)/('d_시나리오'!$J$2-'d_시나리오'!$H$2),'d_시나리오'!$H$2+SQRT(A2222*('d_시나리오'!$J$2-'d_시나리오'!$H$2)*('d_시나리오'!$I$2-'d_시나리오'!$H$2)),'d_시나리오'!$J$2-SQRT((1-A2222)*('d_시나리오'!$J$2-'d_시나리오'!$H$2)*('d_시나리오'!$J$2-'d_시나리오'!$I$2))))</f>
        <v/>
      </c>
      <c r="C2222">
        <f>BETAINV(RAND(),2,6)</f>
        <v/>
      </c>
      <c r="D2222">
        <f>INDEX('d_분포'!$A$2:$A$28,RANDBETWEEN(1,27))</f>
        <v/>
      </c>
      <c r="E2222">
        <f>INDEX('d_분포'!$C$2:$C$5,RANDBETWEEN(1,4))*(0.9+0.2*RAND())</f>
        <v/>
      </c>
      <c r="F2222">
        <f>RAND()</f>
        <v/>
      </c>
      <c r="G2222">
        <f>IF('d_시나리오'!$J$3='d_시나리오'!$H$3,'d_시나리오'!$I$3,IF(F2222&lt;('d_시나리오'!$I$3-'d_시나리오'!$H$3)/('d_시나리오'!$J$3-'d_시나리오'!$H$3),'d_시나리오'!$H$3+SQRT(F2222*('d_시나리오'!$J$3-'d_시나리오'!$H$3)*('d_시나리오'!$I$3-'d_시나리오'!$H$3)),'d_시나리오'!$J$3-SQRT((1-F2222)*('d_시나리오'!$J$3-'d_시나리오'!$H$3)*('d_시나리오'!$J$3-'d_시나리오'!$I$3))))</f>
        <v/>
      </c>
      <c r="H2222">
        <f>RAND()</f>
        <v/>
      </c>
      <c r="I2222">
        <f>IF('d_시나리오'!$J$4='d_시나리오'!$H$4,'d_시나리오'!$I$4,IF(H2222&lt;('d_시나리오'!$I$4-'d_시나리오'!$H$4)/('d_시나리오'!$J$4-'d_시나리오'!$H$4),'d_시나리오'!$H$4+SQRT(H2222*('d_시나리오'!$J$4-'d_시나리오'!$H$4)*('d_시나리오'!$I$4-'d_시나리오'!$H$4)),'d_시나리오'!$J$4-SQRT((1-H2222)*('d_시나리오'!$J$4-'d_시나리오'!$H$4)*('d_시나리오'!$J$4-'d_시나리오'!$I$4))))</f>
        <v/>
      </c>
      <c r="J2222">
        <f>RAND()</f>
        <v/>
      </c>
      <c r="K2222">
        <f>IF('d_시나리오'!$J$5='d_시나리오'!$H$5,'d_시나리오'!$I$5,IF(J2222&lt;('d_시나리오'!$I$5-'d_시나리오'!$H$5)/('d_시나리오'!$J$5-'d_시나리오'!$H$5),'d_시나리오'!$H$5+SQRT(J2222*('d_시나리오'!$J$5-'d_시나리오'!$H$5)*('d_시나리오'!$I$5-'d_시나리오'!$H$5)),'d_시나리오'!$J$5-SQRT((1-J2222)*('d_시나리오'!$J$5-'d_시나리오'!$H$5)*('d_시나리오'!$J$5-'d_시나리오'!$I$5))))</f>
        <v/>
      </c>
      <c r="L2222">
        <f>RAND()</f>
        <v/>
      </c>
      <c r="M2222">
        <f>IF('d_시나리오'!$J$6='d_시나리오'!$H$6,'d_시나리오'!$I$6,IF(L2222&lt;('d_시나리오'!$I$6-'d_시나리오'!$H$6)/('d_시나리오'!$J$6-'d_시나리오'!$H$6),'d_시나리오'!$H$6+SQRT(L2222*('d_시나리오'!$J$6-'d_시나리오'!$H$6)*('d_시나리오'!$I$6-'d_시나리오'!$H$6)),'d_시나리오'!$J$6-SQRT((1-L2222)*('d_시나리오'!$J$6-'d_시나리오'!$H$6)*('d_시나리오'!$J$6-'d_시나리오'!$I$6))))</f>
        <v/>
      </c>
      <c r="N2222">
        <f>INDEX('d_분포'!$B$2:$B$57,RANDBETWEEN(1,56))</f>
        <v/>
      </c>
      <c r="O2222">
        <f>BETAINV(RAND(),5,5)</f>
        <v/>
      </c>
      <c r="P2222">
        <f>'d_고정'!$B$1*'6_기대효과'!$H$7*('d_시나리오'!$I$7/'d_고정'!$B$2)*B2222</f>
        <v/>
      </c>
      <c r="Q2222">
        <f>P2222*C2222</f>
        <v/>
      </c>
      <c r="R2222">
        <f>P2222*E2222</f>
        <v/>
      </c>
      <c r="S2222">
        <f>R2222*G2222</f>
        <v/>
      </c>
      <c r="T2222">
        <f>Q2222+S2222</f>
        <v/>
      </c>
      <c r="U2222">
        <f>(Q2222*D2222+S2222*I2222)*(1-O2222)</f>
        <v/>
      </c>
      <c r="V2222">
        <f>(R2222*K2222*N2222+'d_고정'!$B$3*('6_기대효과'!$H$7/8)*N2222*'d_고정'!$B$10*M2222*('6_기대효과'!$K$7/'d_고정'!$B$9))*(1-O2222)</f>
        <v/>
      </c>
      <c r="W2222">
        <f>(S2222*I2222+R2222*MAX(K2222-'d_고정'!$B$10*M2222*('6_기대효과'!$K$7/'d_고정'!$B$9),0)*N2222)*(1-O2222)</f>
        <v/>
      </c>
      <c r="X2222">
        <f>U2222+V2222</f>
        <v/>
      </c>
      <c r="Y2222">
        <f>U2222/('d_고정'!$B$5*'6_기대효과'!$H$7/8)/'d_고정'!$B$6</f>
        <v/>
      </c>
      <c r="Z2222">
        <f>U2222/('d_고정'!$B$8*'6_기대효과'!$H$7/8)</f>
        <v/>
      </c>
    </row>
    <row r="2223">
      <c r="A2223">
        <f>RAND()</f>
        <v/>
      </c>
      <c r="B2223">
        <f>IF('d_시나리오'!$J$2='d_시나리오'!$H$2,'d_시나리오'!$I$2,IF(A2223&lt;('d_시나리오'!$I$2-'d_시나리오'!$H$2)/('d_시나리오'!$J$2-'d_시나리오'!$H$2),'d_시나리오'!$H$2+SQRT(A2223*('d_시나리오'!$J$2-'d_시나리오'!$H$2)*('d_시나리오'!$I$2-'d_시나리오'!$H$2)),'d_시나리오'!$J$2-SQRT((1-A2223)*('d_시나리오'!$J$2-'d_시나리오'!$H$2)*('d_시나리오'!$J$2-'d_시나리오'!$I$2))))</f>
        <v/>
      </c>
      <c r="C2223">
        <f>BETAINV(RAND(),2,6)</f>
        <v/>
      </c>
      <c r="D2223">
        <f>INDEX('d_분포'!$A$2:$A$28,RANDBETWEEN(1,27))</f>
        <v/>
      </c>
      <c r="E2223">
        <f>INDEX('d_분포'!$C$2:$C$5,RANDBETWEEN(1,4))*(0.9+0.2*RAND())</f>
        <v/>
      </c>
      <c r="F2223">
        <f>RAND()</f>
        <v/>
      </c>
      <c r="G2223">
        <f>IF('d_시나리오'!$J$3='d_시나리오'!$H$3,'d_시나리오'!$I$3,IF(F2223&lt;('d_시나리오'!$I$3-'d_시나리오'!$H$3)/('d_시나리오'!$J$3-'d_시나리오'!$H$3),'d_시나리오'!$H$3+SQRT(F2223*('d_시나리오'!$J$3-'d_시나리오'!$H$3)*('d_시나리오'!$I$3-'d_시나리오'!$H$3)),'d_시나리오'!$J$3-SQRT((1-F2223)*('d_시나리오'!$J$3-'d_시나리오'!$H$3)*('d_시나리오'!$J$3-'d_시나리오'!$I$3))))</f>
        <v/>
      </c>
      <c r="H2223">
        <f>RAND()</f>
        <v/>
      </c>
      <c r="I2223">
        <f>IF('d_시나리오'!$J$4='d_시나리오'!$H$4,'d_시나리오'!$I$4,IF(H2223&lt;('d_시나리오'!$I$4-'d_시나리오'!$H$4)/('d_시나리오'!$J$4-'d_시나리오'!$H$4),'d_시나리오'!$H$4+SQRT(H2223*('d_시나리오'!$J$4-'d_시나리오'!$H$4)*('d_시나리오'!$I$4-'d_시나리오'!$H$4)),'d_시나리오'!$J$4-SQRT((1-H2223)*('d_시나리오'!$J$4-'d_시나리오'!$H$4)*('d_시나리오'!$J$4-'d_시나리오'!$I$4))))</f>
        <v/>
      </c>
      <c r="J2223">
        <f>RAND()</f>
        <v/>
      </c>
      <c r="K2223">
        <f>IF('d_시나리오'!$J$5='d_시나리오'!$H$5,'d_시나리오'!$I$5,IF(J2223&lt;('d_시나리오'!$I$5-'d_시나리오'!$H$5)/('d_시나리오'!$J$5-'d_시나리오'!$H$5),'d_시나리오'!$H$5+SQRT(J2223*('d_시나리오'!$J$5-'d_시나리오'!$H$5)*('d_시나리오'!$I$5-'d_시나리오'!$H$5)),'d_시나리오'!$J$5-SQRT((1-J2223)*('d_시나리오'!$J$5-'d_시나리오'!$H$5)*('d_시나리오'!$J$5-'d_시나리오'!$I$5))))</f>
        <v/>
      </c>
      <c r="L2223">
        <f>RAND()</f>
        <v/>
      </c>
      <c r="M2223">
        <f>IF('d_시나리오'!$J$6='d_시나리오'!$H$6,'d_시나리오'!$I$6,IF(L2223&lt;('d_시나리오'!$I$6-'d_시나리오'!$H$6)/('d_시나리오'!$J$6-'d_시나리오'!$H$6),'d_시나리오'!$H$6+SQRT(L2223*('d_시나리오'!$J$6-'d_시나리오'!$H$6)*('d_시나리오'!$I$6-'d_시나리오'!$H$6)),'d_시나리오'!$J$6-SQRT((1-L2223)*('d_시나리오'!$J$6-'d_시나리오'!$H$6)*('d_시나리오'!$J$6-'d_시나리오'!$I$6))))</f>
        <v/>
      </c>
      <c r="N2223">
        <f>INDEX('d_분포'!$B$2:$B$57,RANDBETWEEN(1,56))</f>
        <v/>
      </c>
      <c r="O2223">
        <f>BETAINV(RAND(),5,5)</f>
        <v/>
      </c>
      <c r="P2223">
        <f>'d_고정'!$B$1*'6_기대효과'!$H$7*('d_시나리오'!$I$7/'d_고정'!$B$2)*B2223</f>
        <v/>
      </c>
      <c r="Q2223">
        <f>P2223*C2223</f>
        <v/>
      </c>
      <c r="R2223">
        <f>P2223*E2223</f>
        <v/>
      </c>
      <c r="S2223">
        <f>R2223*G2223</f>
        <v/>
      </c>
      <c r="T2223">
        <f>Q2223+S2223</f>
        <v/>
      </c>
      <c r="U2223">
        <f>(Q2223*D2223+S2223*I2223)*(1-O2223)</f>
        <v/>
      </c>
      <c r="V2223">
        <f>(R2223*K2223*N2223+'d_고정'!$B$3*('6_기대효과'!$H$7/8)*N2223*'d_고정'!$B$10*M2223*('6_기대효과'!$K$7/'d_고정'!$B$9))*(1-O2223)</f>
        <v/>
      </c>
      <c r="W2223">
        <f>(S2223*I2223+R2223*MAX(K2223-'d_고정'!$B$10*M2223*('6_기대효과'!$K$7/'d_고정'!$B$9),0)*N2223)*(1-O2223)</f>
        <v/>
      </c>
      <c r="X2223">
        <f>U2223+V2223</f>
        <v/>
      </c>
      <c r="Y2223">
        <f>U2223/('d_고정'!$B$5*'6_기대효과'!$H$7/8)/'d_고정'!$B$6</f>
        <v/>
      </c>
      <c r="Z2223">
        <f>U2223/('d_고정'!$B$8*'6_기대효과'!$H$7/8)</f>
        <v/>
      </c>
    </row>
    <row r="2224">
      <c r="A2224">
        <f>RAND()</f>
        <v/>
      </c>
      <c r="B2224">
        <f>IF('d_시나리오'!$J$2='d_시나리오'!$H$2,'d_시나리오'!$I$2,IF(A2224&lt;('d_시나리오'!$I$2-'d_시나리오'!$H$2)/('d_시나리오'!$J$2-'d_시나리오'!$H$2),'d_시나리오'!$H$2+SQRT(A2224*('d_시나리오'!$J$2-'d_시나리오'!$H$2)*('d_시나리오'!$I$2-'d_시나리오'!$H$2)),'d_시나리오'!$J$2-SQRT((1-A2224)*('d_시나리오'!$J$2-'d_시나리오'!$H$2)*('d_시나리오'!$J$2-'d_시나리오'!$I$2))))</f>
        <v/>
      </c>
      <c r="C2224">
        <f>BETAINV(RAND(),2,6)</f>
        <v/>
      </c>
      <c r="D2224">
        <f>INDEX('d_분포'!$A$2:$A$28,RANDBETWEEN(1,27))</f>
        <v/>
      </c>
      <c r="E2224">
        <f>INDEX('d_분포'!$C$2:$C$5,RANDBETWEEN(1,4))*(0.9+0.2*RAND())</f>
        <v/>
      </c>
      <c r="F2224">
        <f>RAND()</f>
        <v/>
      </c>
      <c r="G2224">
        <f>IF('d_시나리오'!$J$3='d_시나리오'!$H$3,'d_시나리오'!$I$3,IF(F2224&lt;('d_시나리오'!$I$3-'d_시나리오'!$H$3)/('d_시나리오'!$J$3-'d_시나리오'!$H$3),'d_시나리오'!$H$3+SQRT(F2224*('d_시나리오'!$J$3-'d_시나리오'!$H$3)*('d_시나리오'!$I$3-'d_시나리오'!$H$3)),'d_시나리오'!$J$3-SQRT((1-F2224)*('d_시나리오'!$J$3-'d_시나리오'!$H$3)*('d_시나리오'!$J$3-'d_시나리오'!$I$3))))</f>
        <v/>
      </c>
      <c r="H2224">
        <f>RAND()</f>
        <v/>
      </c>
      <c r="I2224">
        <f>IF('d_시나리오'!$J$4='d_시나리오'!$H$4,'d_시나리오'!$I$4,IF(H2224&lt;('d_시나리오'!$I$4-'d_시나리오'!$H$4)/('d_시나리오'!$J$4-'d_시나리오'!$H$4),'d_시나리오'!$H$4+SQRT(H2224*('d_시나리오'!$J$4-'d_시나리오'!$H$4)*('d_시나리오'!$I$4-'d_시나리오'!$H$4)),'d_시나리오'!$J$4-SQRT((1-H2224)*('d_시나리오'!$J$4-'d_시나리오'!$H$4)*('d_시나리오'!$J$4-'d_시나리오'!$I$4))))</f>
        <v/>
      </c>
      <c r="J2224">
        <f>RAND()</f>
        <v/>
      </c>
      <c r="K2224">
        <f>IF('d_시나리오'!$J$5='d_시나리오'!$H$5,'d_시나리오'!$I$5,IF(J2224&lt;('d_시나리오'!$I$5-'d_시나리오'!$H$5)/('d_시나리오'!$J$5-'d_시나리오'!$H$5),'d_시나리오'!$H$5+SQRT(J2224*('d_시나리오'!$J$5-'d_시나리오'!$H$5)*('d_시나리오'!$I$5-'d_시나리오'!$H$5)),'d_시나리오'!$J$5-SQRT((1-J2224)*('d_시나리오'!$J$5-'d_시나리오'!$H$5)*('d_시나리오'!$J$5-'d_시나리오'!$I$5))))</f>
        <v/>
      </c>
      <c r="L2224">
        <f>RAND()</f>
        <v/>
      </c>
      <c r="M2224">
        <f>IF('d_시나리오'!$J$6='d_시나리오'!$H$6,'d_시나리오'!$I$6,IF(L2224&lt;('d_시나리오'!$I$6-'d_시나리오'!$H$6)/('d_시나리오'!$J$6-'d_시나리오'!$H$6),'d_시나리오'!$H$6+SQRT(L2224*('d_시나리오'!$J$6-'d_시나리오'!$H$6)*('d_시나리오'!$I$6-'d_시나리오'!$H$6)),'d_시나리오'!$J$6-SQRT((1-L2224)*('d_시나리오'!$J$6-'d_시나리오'!$H$6)*('d_시나리오'!$J$6-'d_시나리오'!$I$6))))</f>
        <v/>
      </c>
      <c r="N2224">
        <f>INDEX('d_분포'!$B$2:$B$57,RANDBETWEEN(1,56))</f>
        <v/>
      </c>
      <c r="O2224">
        <f>BETAINV(RAND(),5,5)</f>
        <v/>
      </c>
      <c r="P2224">
        <f>'d_고정'!$B$1*'6_기대효과'!$H$7*('d_시나리오'!$I$7/'d_고정'!$B$2)*B2224</f>
        <v/>
      </c>
      <c r="Q2224">
        <f>P2224*C2224</f>
        <v/>
      </c>
      <c r="R2224">
        <f>P2224*E2224</f>
        <v/>
      </c>
      <c r="S2224">
        <f>R2224*G2224</f>
        <v/>
      </c>
      <c r="T2224">
        <f>Q2224+S2224</f>
        <v/>
      </c>
      <c r="U2224">
        <f>(Q2224*D2224+S2224*I2224)*(1-O2224)</f>
        <v/>
      </c>
      <c r="V2224">
        <f>(R2224*K2224*N2224+'d_고정'!$B$3*('6_기대효과'!$H$7/8)*N2224*'d_고정'!$B$10*M2224*('6_기대효과'!$K$7/'d_고정'!$B$9))*(1-O2224)</f>
        <v/>
      </c>
      <c r="W2224">
        <f>(S2224*I2224+R2224*MAX(K2224-'d_고정'!$B$10*M2224*('6_기대효과'!$K$7/'d_고정'!$B$9),0)*N2224)*(1-O2224)</f>
        <v/>
      </c>
      <c r="X2224">
        <f>U2224+V2224</f>
        <v/>
      </c>
      <c r="Y2224">
        <f>U2224/('d_고정'!$B$5*'6_기대효과'!$H$7/8)/'d_고정'!$B$6</f>
        <v/>
      </c>
      <c r="Z2224">
        <f>U2224/('d_고정'!$B$8*'6_기대효과'!$H$7/8)</f>
        <v/>
      </c>
    </row>
    <row r="2225">
      <c r="A2225">
        <f>RAND()</f>
        <v/>
      </c>
      <c r="B2225">
        <f>IF('d_시나리오'!$J$2='d_시나리오'!$H$2,'d_시나리오'!$I$2,IF(A2225&lt;('d_시나리오'!$I$2-'d_시나리오'!$H$2)/('d_시나리오'!$J$2-'d_시나리오'!$H$2),'d_시나리오'!$H$2+SQRT(A2225*('d_시나리오'!$J$2-'d_시나리오'!$H$2)*('d_시나리오'!$I$2-'d_시나리오'!$H$2)),'d_시나리오'!$J$2-SQRT((1-A2225)*('d_시나리오'!$J$2-'d_시나리오'!$H$2)*('d_시나리오'!$J$2-'d_시나리오'!$I$2))))</f>
        <v/>
      </c>
      <c r="C2225">
        <f>BETAINV(RAND(),2,6)</f>
        <v/>
      </c>
      <c r="D2225">
        <f>INDEX('d_분포'!$A$2:$A$28,RANDBETWEEN(1,27))</f>
        <v/>
      </c>
      <c r="E2225">
        <f>INDEX('d_분포'!$C$2:$C$5,RANDBETWEEN(1,4))*(0.9+0.2*RAND())</f>
        <v/>
      </c>
      <c r="F2225">
        <f>RAND()</f>
        <v/>
      </c>
      <c r="G2225">
        <f>IF('d_시나리오'!$J$3='d_시나리오'!$H$3,'d_시나리오'!$I$3,IF(F2225&lt;('d_시나리오'!$I$3-'d_시나리오'!$H$3)/('d_시나리오'!$J$3-'d_시나리오'!$H$3),'d_시나리오'!$H$3+SQRT(F2225*('d_시나리오'!$J$3-'d_시나리오'!$H$3)*('d_시나리오'!$I$3-'d_시나리오'!$H$3)),'d_시나리오'!$J$3-SQRT((1-F2225)*('d_시나리오'!$J$3-'d_시나리오'!$H$3)*('d_시나리오'!$J$3-'d_시나리오'!$I$3))))</f>
        <v/>
      </c>
      <c r="H2225">
        <f>RAND()</f>
        <v/>
      </c>
      <c r="I2225">
        <f>IF('d_시나리오'!$J$4='d_시나리오'!$H$4,'d_시나리오'!$I$4,IF(H2225&lt;('d_시나리오'!$I$4-'d_시나리오'!$H$4)/('d_시나리오'!$J$4-'d_시나리오'!$H$4),'d_시나리오'!$H$4+SQRT(H2225*('d_시나리오'!$J$4-'d_시나리오'!$H$4)*('d_시나리오'!$I$4-'d_시나리오'!$H$4)),'d_시나리오'!$J$4-SQRT((1-H2225)*('d_시나리오'!$J$4-'d_시나리오'!$H$4)*('d_시나리오'!$J$4-'d_시나리오'!$I$4))))</f>
        <v/>
      </c>
      <c r="J2225">
        <f>RAND()</f>
        <v/>
      </c>
      <c r="K2225">
        <f>IF('d_시나리오'!$J$5='d_시나리오'!$H$5,'d_시나리오'!$I$5,IF(J2225&lt;('d_시나리오'!$I$5-'d_시나리오'!$H$5)/('d_시나리오'!$J$5-'d_시나리오'!$H$5),'d_시나리오'!$H$5+SQRT(J2225*('d_시나리오'!$J$5-'d_시나리오'!$H$5)*('d_시나리오'!$I$5-'d_시나리오'!$H$5)),'d_시나리오'!$J$5-SQRT((1-J2225)*('d_시나리오'!$J$5-'d_시나리오'!$H$5)*('d_시나리오'!$J$5-'d_시나리오'!$I$5))))</f>
        <v/>
      </c>
      <c r="L2225">
        <f>RAND()</f>
        <v/>
      </c>
      <c r="M2225">
        <f>IF('d_시나리오'!$J$6='d_시나리오'!$H$6,'d_시나리오'!$I$6,IF(L2225&lt;('d_시나리오'!$I$6-'d_시나리오'!$H$6)/('d_시나리오'!$J$6-'d_시나리오'!$H$6),'d_시나리오'!$H$6+SQRT(L2225*('d_시나리오'!$J$6-'d_시나리오'!$H$6)*('d_시나리오'!$I$6-'d_시나리오'!$H$6)),'d_시나리오'!$J$6-SQRT((1-L2225)*('d_시나리오'!$J$6-'d_시나리오'!$H$6)*('d_시나리오'!$J$6-'d_시나리오'!$I$6))))</f>
        <v/>
      </c>
      <c r="N2225">
        <f>INDEX('d_분포'!$B$2:$B$57,RANDBETWEEN(1,56))</f>
        <v/>
      </c>
      <c r="O2225">
        <f>BETAINV(RAND(),5,5)</f>
        <v/>
      </c>
      <c r="P2225">
        <f>'d_고정'!$B$1*'6_기대효과'!$H$7*('d_시나리오'!$I$7/'d_고정'!$B$2)*B2225</f>
        <v/>
      </c>
      <c r="Q2225">
        <f>P2225*C2225</f>
        <v/>
      </c>
      <c r="R2225">
        <f>P2225*E2225</f>
        <v/>
      </c>
      <c r="S2225">
        <f>R2225*G2225</f>
        <v/>
      </c>
      <c r="T2225">
        <f>Q2225+S2225</f>
        <v/>
      </c>
      <c r="U2225">
        <f>(Q2225*D2225+S2225*I2225)*(1-O2225)</f>
        <v/>
      </c>
      <c r="V2225">
        <f>(R2225*K2225*N2225+'d_고정'!$B$3*('6_기대효과'!$H$7/8)*N2225*'d_고정'!$B$10*M2225*('6_기대효과'!$K$7/'d_고정'!$B$9))*(1-O2225)</f>
        <v/>
      </c>
      <c r="W2225">
        <f>(S2225*I2225+R2225*MAX(K2225-'d_고정'!$B$10*M2225*('6_기대효과'!$K$7/'d_고정'!$B$9),0)*N2225)*(1-O2225)</f>
        <v/>
      </c>
      <c r="X2225">
        <f>U2225+V2225</f>
        <v/>
      </c>
      <c r="Y2225">
        <f>U2225/('d_고정'!$B$5*'6_기대효과'!$H$7/8)/'d_고정'!$B$6</f>
        <v/>
      </c>
      <c r="Z2225">
        <f>U2225/('d_고정'!$B$8*'6_기대효과'!$H$7/8)</f>
        <v/>
      </c>
    </row>
    <row r="2226">
      <c r="A2226">
        <f>RAND()</f>
        <v/>
      </c>
      <c r="B2226">
        <f>IF('d_시나리오'!$J$2='d_시나리오'!$H$2,'d_시나리오'!$I$2,IF(A2226&lt;('d_시나리오'!$I$2-'d_시나리오'!$H$2)/('d_시나리오'!$J$2-'d_시나리오'!$H$2),'d_시나리오'!$H$2+SQRT(A2226*('d_시나리오'!$J$2-'d_시나리오'!$H$2)*('d_시나리오'!$I$2-'d_시나리오'!$H$2)),'d_시나리오'!$J$2-SQRT((1-A2226)*('d_시나리오'!$J$2-'d_시나리오'!$H$2)*('d_시나리오'!$J$2-'d_시나리오'!$I$2))))</f>
        <v/>
      </c>
      <c r="C2226">
        <f>BETAINV(RAND(),2,6)</f>
        <v/>
      </c>
      <c r="D2226">
        <f>INDEX('d_분포'!$A$2:$A$28,RANDBETWEEN(1,27))</f>
        <v/>
      </c>
      <c r="E2226">
        <f>INDEX('d_분포'!$C$2:$C$5,RANDBETWEEN(1,4))*(0.9+0.2*RAND())</f>
        <v/>
      </c>
      <c r="F2226">
        <f>RAND()</f>
        <v/>
      </c>
      <c r="G2226">
        <f>IF('d_시나리오'!$J$3='d_시나리오'!$H$3,'d_시나리오'!$I$3,IF(F2226&lt;('d_시나리오'!$I$3-'d_시나리오'!$H$3)/('d_시나리오'!$J$3-'d_시나리오'!$H$3),'d_시나리오'!$H$3+SQRT(F2226*('d_시나리오'!$J$3-'d_시나리오'!$H$3)*('d_시나리오'!$I$3-'d_시나리오'!$H$3)),'d_시나리오'!$J$3-SQRT((1-F2226)*('d_시나리오'!$J$3-'d_시나리오'!$H$3)*('d_시나리오'!$J$3-'d_시나리오'!$I$3))))</f>
        <v/>
      </c>
      <c r="H2226">
        <f>RAND()</f>
        <v/>
      </c>
      <c r="I2226">
        <f>IF('d_시나리오'!$J$4='d_시나리오'!$H$4,'d_시나리오'!$I$4,IF(H2226&lt;('d_시나리오'!$I$4-'d_시나리오'!$H$4)/('d_시나리오'!$J$4-'d_시나리오'!$H$4),'d_시나리오'!$H$4+SQRT(H2226*('d_시나리오'!$J$4-'d_시나리오'!$H$4)*('d_시나리오'!$I$4-'d_시나리오'!$H$4)),'d_시나리오'!$J$4-SQRT((1-H2226)*('d_시나리오'!$J$4-'d_시나리오'!$H$4)*('d_시나리오'!$J$4-'d_시나리오'!$I$4))))</f>
        <v/>
      </c>
      <c r="J2226">
        <f>RAND()</f>
        <v/>
      </c>
      <c r="K2226">
        <f>IF('d_시나리오'!$J$5='d_시나리오'!$H$5,'d_시나리오'!$I$5,IF(J2226&lt;('d_시나리오'!$I$5-'d_시나리오'!$H$5)/('d_시나리오'!$J$5-'d_시나리오'!$H$5),'d_시나리오'!$H$5+SQRT(J2226*('d_시나리오'!$J$5-'d_시나리오'!$H$5)*('d_시나리오'!$I$5-'d_시나리오'!$H$5)),'d_시나리오'!$J$5-SQRT((1-J2226)*('d_시나리오'!$J$5-'d_시나리오'!$H$5)*('d_시나리오'!$J$5-'d_시나리오'!$I$5))))</f>
        <v/>
      </c>
      <c r="L2226">
        <f>RAND()</f>
        <v/>
      </c>
      <c r="M2226">
        <f>IF('d_시나리오'!$J$6='d_시나리오'!$H$6,'d_시나리오'!$I$6,IF(L2226&lt;('d_시나리오'!$I$6-'d_시나리오'!$H$6)/('d_시나리오'!$J$6-'d_시나리오'!$H$6),'d_시나리오'!$H$6+SQRT(L2226*('d_시나리오'!$J$6-'d_시나리오'!$H$6)*('d_시나리오'!$I$6-'d_시나리오'!$H$6)),'d_시나리오'!$J$6-SQRT((1-L2226)*('d_시나리오'!$J$6-'d_시나리오'!$H$6)*('d_시나리오'!$J$6-'d_시나리오'!$I$6))))</f>
        <v/>
      </c>
      <c r="N2226">
        <f>INDEX('d_분포'!$B$2:$B$57,RANDBETWEEN(1,56))</f>
        <v/>
      </c>
      <c r="O2226">
        <f>BETAINV(RAND(),5,5)</f>
        <v/>
      </c>
      <c r="P2226">
        <f>'d_고정'!$B$1*'6_기대효과'!$H$7*('d_시나리오'!$I$7/'d_고정'!$B$2)*B2226</f>
        <v/>
      </c>
      <c r="Q2226">
        <f>P2226*C2226</f>
        <v/>
      </c>
      <c r="R2226">
        <f>P2226*E2226</f>
        <v/>
      </c>
      <c r="S2226">
        <f>R2226*G2226</f>
        <v/>
      </c>
      <c r="T2226">
        <f>Q2226+S2226</f>
        <v/>
      </c>
      <c r="U2226">
        <f>(Q2226*D2226+S2226*I2226)*(1-O2226)</f>
        <v/>
      </c>
      <c r="V2226">
        <f>(R2226*K2226*N2226+'d_고정'!$B$3*('6_기대효과'!$H$7/8)*N2226*'d_고정'!$B$10*M2226*('6_기대효과'!$K$7/'d_고정'!$B$9))*(1-O2226)</f>
        <v/>
      </c>
      <c r="W2226">
        <f>(S2226*I2226+R2226*MAX(K2226-'d_고정'!$B$10*M2226*('6_기대효과'!$K$7/'d_고정'!$B$9),0)*N2226)*(1-O2226)</f>
        <v/>
      </c>
      <c r="X2226">
        <f>U2226+V2226</f>
        <v/>
      </c>
      <c r="Y2226">
        <f>U2226/('d_고정'!$B$5*'6_기대효과'!$H$7/8)/'d_고정'!$B$6</f>
        <v/>
      </c>
      <c r="Z2226">
        <f>U2226/('d_고정'!$B$8*'6_기대효과'!$H$7/8)</f>
        <v/>
      </c>
    </row>
    <row r="2227">
      <c r="A2227">
        <f>RAND()</f>
        <v/>
      </c>
      <c r="B2227">
        <f>IF('d_시나리오'!$J$2='d_시나리오'!$H$2,'d_시나리오'!$I$2,IF(A2227&lt;('d_시나리오'!$I$2-'d_시나리오'!$H$2)/('d_시나리오'!$J$2-'d_시나리오'!$H$2),'d_시나리오'!$H$2+SQRT(A2227*('d_시나리오'!$J$2-'d_시나리오'!$H$2)*('d_시나리오'!$I$2-'d_시나리오'!$H$2)),'d_시나리오'!$J$2-SQRT((1-A2227)*('d_시나리오'!$J$2-'d_시나리오'!$H$2)*('d_시나리오'!$J$2-'d_시나리오'!$I$2))))</f>
        <v/>
      </c>
      <c r="C2227">
        <f>BETAINV(RAND(),2,6)</f>
        <v/>
      </c>
      <c r="D2227">
        <f>INDEX('d_분포'!$A$2:$A$28,RANDBETWEEN(1,27))</f>
        <v/>
      </c>
      <c r="E2227">
        <f>INDEX('d_분포'!$C$2:$C$5,RANDBETWEEN(1,4))*(0.9+0.2*RAND())</f>
        <v/>
      </c>
      <c r="F2227">
        <f>RAND()</f>
        <v/>
      </c>
      <c r="G2227">
        <f>IF('d_시나리오'!$J$3='d_시나리오'!$H$3,'d_시나리오'!$I$3,IF(F2227&lt;('d_시나리오'!$I$3-'d_시나리오'!$H$3)/('d_시나리오'!$J$3-'d_시나리오'!$H$3),'d_시나리오'!$H$3+SQRT(F2227*('d_시나리오'!$J$3-'d_시나리오'!$H$3)*('d_시나리오'!$I$3-'d_시나리오'!$H$3)),'d_시나리오'!$J$3-SQRT((1-F2227)*('d_시나리오'!$J$3-'d_시나리오'!$H$3)*('d_시나리오'!$J$3-'d_시나리오'!$I$3))))</f>
        <v/>
      </c>
      <c r="H2227">
        <f>RAND()</f>
        <v/>
      </c>
      <c r="I2227">
        <f>IF('d_시나리오'!$J$4='d_시나리오'!$H$4,'d_시나리오'!$I$4,IF(H2227&lt;('d_시나리오'!$I$4-'d_시나리오'!$H$4)/('d_시나리오'!$J$4-'d_시나리오'!$H$4),'d_시나리오'!$H$4+SQRT(H2227*('d_시나리오'!$J$4-'d_시나리오'!$H$4)*('d_시나리오'!$I$4-'d_시나리오'!$H$4)),'d_시나리오'!$J$4-SQRT((1-H2227)*('d_시나리오'!$J$4-'d_시나리오'!$H$4)*('d_시나리오'!$J$4-'d_시나리오'!$I$4))))</f>
        <v/>
      </c>
      <c r="J2227">
        <f>RAND()</f>
        <v/>
      </c>
      <c r="K2227">
        <f>IF('d_시나리오'!$J$5='d_시나리오'!$H$5,'d_시나리오'!$I$5,IF(J2227&lt;('d_시나리오'!$I$5-'d_시나리오'!$H$5)/('d_시나리오'!$J$5-'d_시나리오'!$H$5),'d_시나리오'!$H$5+SQRT(J2227*('d_시나리오'!$J$5-'d_시나리오'!$H$5)*('d_시나리오'!$I$5-'d_시나리오'!$H$5)),'d_시나리오'!$J$5-SQRT((1-J2227)*('d_시나리오'!$J$5-'d_시나리오'!$H$5)*('d_시나리오'!$J$5-'d_시나리오'!$I$5))))</f>
        <v/>
      </c>
      <c r="L2227">
        <f>RAND()</f>
        <v/>
      </c>
      <c r="M2227">
        <f>IF('d_시나리오'!$J$6='d_시나리오'!$H$6,'d_시나리오'!$I$6,IF(L2227&lt;('d_시나리오'!$I$6-'d_시나리오'!$H$6)/('d_시나리오'!$J$6-'d_시나리오'!$H$6),'d_시나리오'!$H$6+SQRT(L2227*('d_시나리오'!$J$6-'d_시나리오'!$H$6)*('d_시나리오'!$I$6-'d_시나리오'!$H$6)),'d_시나리오'!$J$6-SQRT((1-L2227)*('d_시나리오'!$J$6-'d_시나리오'!$H$6)*('d_시나리오'!$J$6-'d_시나리오'!$I$6))))</f>
        <v/>
      </c>
      <c r="N2227">
        <f>INDEX('d_분포'!$B$2:$B$57,RANDBETWEEN(1,56))</f>
        <v/>
      </c>
      <c r="O2227">
        <f>BETAINV(RAND(),5,5)</f>
        <v/>
      </c>
      <c r="P2227">
        <f>'d_고정'!$B$1*'6_기대효과'!$H$7*('d_시나리오'!$I$7/'d_고정'!$B$2)*B2227</f>
        <v/>
      </c>
      <c r="Q2227">
        <f>P2227*C2227</f>
        <v/>
      </c>
      <c r="R2227">
        <f>P2227*E2227</f>
        <v/>
      </c>
      <c r="S2227">
        <f>R2227*G2227</f>
        <v/>
      </c>
      <c r="T2227">
        <f>Q2227+S2227</f>
        <v/>
      </c>
      <c r="U2227">
        <f>(Q2227*D2227+S2227*I2227)*(1-O2227)</f>
        <v/>
      </c>
      <c r="V2227">
        <f>(R2227*K2227*N2227+'d_고정'!$B$3*('6_기대효과'!$H$7/8)*N2227*'d_고정'!$B$10*M2227*('6_기대효과'!$K$7/'d_고정'!$B$9))*(1-O2227)</f>
        <v/>
      </c>
      <c r="W2227">
        <f>(S2227*I2227+R2227*MAX(K2227-'d_고정'!$B$10*M2227*('6_기대효과'!$K$7/'d_고정'!$B$9),0)*N2227)*(1-O2227)</f>
        <v/>
      </c>
      <c r="X2227">
        <f>U2227+V2227</f>
        <v/>
      </c>
      <c r="Y2227">
        <f>U2227/('d_고정'!$B$5*'6_기대효과'!$H$7/8)/'d_고정'!$B$6</f>
        <v/>
      </c>
      <c r="Z2227">
        <f>U2227/('d_고정'!$B$8*'6_기대효과'!$H$7/8)</f>
        <v/>
      </c>
    </row>
    <row r="2228">
      <c r="A2228">
        <f>RAND()</f>
        <v/>
      </c>
      <c r="B2228">
        <f>IF('d_시나리오'!$J$2='d_시나리오'!$H$2,'d_시나리오'!$I$2,IF(A2228&lt;('d_시나리오'!$I$2-'d_시나리오'!$H$2)/('d_시나리오'!$J$2-'d_시나리오'!$H$2),'d_시나리오'!$H$2+SQRT(A2228*('d_시나리오'!$J$2-'d_시나리오'!$H$2)*('d_시나리오'!$I$2-'d_시나리오'!$H$2)),'d_시나리오'!$J$2-SQRT((1-A2228)*('d_시나리오'!$J$2-'d_시나리오'!$H$2)*('d_시나리오'!$J$2-'d_시나리오'!$I$2))))</f>
        <v/>
      </c>
      <c r="C2228">
        <f>BETAINV(RAND(),2,6)</f>
        <v/>
      </c>
      <c r="D2228">
        <f>INDEX('d_분포'!$A$2:$A$28,RANDBETWEEN(1,27))</f>
        <v/>
      </c>
      <c r="E2228">
        <f>INDEX('d_분포'!$C$2:$C$5,RANDBETWEEN(1,4))*(0.9+0.2*RAND())</f>
        <v/>
      </c>
      <c r="F2228">
        <f>RAND()</f>
        <v/>
      </c>
      <c r="G2228">
        <f>IF('d_시나리오'!$J$3='d_시나리오'!$H$3,'d_시나리오'!$I$3,IF(F2228&lt;('d_시나리오'!$I$3-'d_시나리오'!$H$3)/('d_시나리오'!$J$3-'d_시나리오'!$H$3),'d_시나리오'!$H$3+SQRT(F2228*('d_시나리오'!$J$3-'d_시나리오'!$H$3)*('d_시나리오'!$I$3-'d_시나리오'!$H$3)),'d_시나리오'!$J$3-SQRT((1-F2228)*('d_시나리오'!$J$3-'d_시나리오'!$H$3)*('d_시나리오'!$J$3-'d_시나리오'!$I$3))))</f>
        <v/>
      </c>
      <c r="H2228">
        <f>RAND()</f>
        <v/>
      </c>
      <c r="I2228">
        <f>IF('d_시나리오'!$J$4='d_시나리오'!$H$4,'d_시나리오'!$I$4,IF(H2228&lt;('d_시나리오'!$I$4-'d_시나리오'!$H$4)/('d_시나리오'!$J$4-'d_시나리오'!$H$4),'d_시나리오'!$H$4+SQRT(H2228*('d_시나리오'!$J$4-'d_시나리오'!$H$4)*('d_시나리오'!$I$4-'d_시나리오'!$H$4)),'d_시나리오'!$J$4-SQRT((1-H2228)*('d_시나리오'!$J$4-'d_시나리오'!$H$4)*('d_시나리오'!$J$4-'d_시나리오'!$I$4))))</f>
        <v/>
      </c>
      <c r="J2228">
        <f>RAND()</f>
        <v/>
      </c>
      <c r="K2228">
        <f>IF('d_시나리오'!$J$5='d_시나리오'!$H$5,'d_시나리오'!$I$5,IF(J2228&lt;('d_시나리오'!$I$5-'d_시나리오'!$H$5)/('d_시나리오'!$J$5-'d_시나리오'!$H$5),'d_시나리오'!$H$5+SQRT(J2228*('d_시나리오'!$J$5-'d_시나리오'!$H$5)*('d_시나리오'!$I$5-'d_시나리오'!$H$5)),'d_시나리오'!$J$5-SQRT((1-J2228)*('d_시나리오'!$J$5-'d_시나리오'!$H$5)*('d_시나리오'!$J$5-'d_시나리오'!$I$5))))</f>
        <v/>
      </c>
      <c r="L2228">
        <f>RAND()</f>
        <v/>
      </c>
      <c r="M2228">
        <f>IF('d_시나리오'!$J$6='d_시나리오'!$H$6,'d_시나리오'!$I$6,IF(L2228&lt;('d_시나리오'!$I$6-'d_시나리오'!$H$6)/('d_시나리오'!$J$6-'d_시나리오'!$H$6),'d_시나리오'!$H$6+SQRT(L2228*('d_시나리오'!$J$6-'d_시나리오'!$H$6)*('d_시나리오'!$I$6-'d_시나리오'!$H$6)),'d_시나리오'!$J$6-SQRT((1-L2228)*('d_시나리오'!$J$6-'d_시나리오'!$H$6)*('d_시나리오'!$J$6-'d_시나리오'!$I$6))))</f>
        <v/>
      </c>
      <c r="N2228">
        <f>INDEX('d_분포'!$B$2:$B$57,RANDBETWEEN(1,56))</f>
        <v/>
      </c>
      <c r="O2228">
        <f>BETAINV(RAND(),5,5)</f>
        <v/>
      </c>
      <c r="P2228">
        <f>'d_고정'!$B$1*'6_기대효과'!$H$7*('d_시나리오'!$I$7/'d_고정'!$B$2)*B2228</f>
        <v/>
      </c>
      <c r="Q2228">
        <f>P2228*C2228</f>
        <v/>
      </c>
      <c r="R2228">
        <f>P2228*E2228</f>
        <v/>
      </c>
      <c r="S2228">
        <f>R2228*G2228</f>
        <v/>
      </c>
      <c r="T2228">
        <f>Q2228+S2228</f>
        <v/>
      </c>
      <c r="U2228">
        <f>(Q2228*D2228+S2228*I2228)*(1-O2228)</f>
        <v/>
      </c>
      <c r="V2228">
        <f>(R2228*K2228*N2228+'d_고정'!$B$3*('6_기대효과'!$H$7/8)*N2228*'d_고정'!$B$10*M2228*('6_기대효과'!$K$7/'d_고정'!$B$9))*(1-O2228)</f>
        <v/>
      </c>
      <c r="W2228">
        <f>(S2228*I2228+R2228*MAX(K2228-'d_고정'!$B$10*M2228*('6_기대효과'!$K$7/'d_고정'!$B$9),0)*N2228)*(1-O2228)</f>
        <v/>
      </c>
      <c r="X2228">
        <f>U2228+V2228</f>
        <v/>
      </c>
      <c r="Y2228">
        <f>U2228/('d_고정'!$B$5*'6_기대효과'!$H$7/8)/'d_고정'!$B$6</f>
        <v/>
      </c>
      <c r="Z2228">
        <f>U2228/('d_고정'!$B$8*'6_기대효과'!$H$7/8)</f>
        <v/>
      </c>
    </row>
    <row r="2229">
      <c r="A2229">
        <f>RAND()</f>
        <v/>
      </c>
      <c r="B2229">
        <f>IF('d_시나리오'!$J$2='d_시나리오'!$H$2,'d_시나리오'!$I$2,IF(A2229&lt;('d_시나리오'!$I$2-'d_시나리오'!$H$2)/('d_시나리오'!$J$2-'d_시나리오'!$H$2),'d_시나리오'!$H$2+SQRT(A2229*('d_시나리오'!$J$2-'d_시나리오'!$H$2)*('d_시나리오'!$I$2-'d_시나리오'!$H$2)),'d_시나리오'!$J$2-SQRT((1-A2229)*('d_시나리오'!$J$2-'d_시나리오'!$H$2)*('d_시나리오'!$J$2-'d_시나리오'!$I$2))))</f>
        <v/>
      </c>
      <c r="C2229">
        <f>BETAINV(RAND(),2,6)</f>
        <v/>
      </c>
      <c r="D2229">
        <f>INDEX('d_분포'!$A$2:$A$28,RANDBETWEEN(1,27))</f>
        <v/>
      </c>
      <c r="E2229">
        <f>INDEX('d_분포'!$C$2:$C$5,RANDBETWEEN(1,4))*(0.9+0.2*RAND())</f>
        <v/>
      </c>
      <c r="F2229">
        <f>RAND()</f>
        <v/>
      </c>
      <c r="G2229">
        <f>IF('d_시나리오'!$J$3='d_시나리오'!$H$3,'d_시나리오'!$I$3,IF(F2229&lt;('d_시나리오'!$I$3-'d_시나리오'!$H$3)/('d_시나리오'!$J$3-'d_시나리오'!$H$3),'d_시나리오'!$H$3+SQRT(F2229*('d_시나리오'!$J$3-'d_시나리오'!$H$3)*('d_시나리오'!$I$3-'d_시나리오'!$H$3)),'d_시나리오'!$J$3-SQRT((1-F2229)*('d_시나리오'!$J$3-'d_시나리오'!$H$3)*('d_시나리오'!$J$3-'d_시나리오'!$I$3))))</f>
        <v/>
      </c>
      <c r="H2229">
        <f>RAND()</f>
        <v/>
      </c>
      <c r="I2229">
        <f>IF('d_시나리오'!$J$4='d_시나리오'!$H$4,'d_시나리오'!$I$4,IF(H2229&lt;('d_시나리오'!$I$4-'d_시나리오'!$H$4)/('d_시나리오'!$J$4-'d_시나리오'!$H$4),'d_시나리오'!$H$4+SQRT(H2229*('d_시나리오'!$J$4-'d_시나리오'!$H$4)*('d_시나리오'!$I$4-'d_시나리오'!$H$4)),'d_시나리오'!$J$4-SQRT((1-H2229)*('d_시나리오'!$J$4-'d_시나리오'!$H$4)*('d_시나리오'!$J$4-'d_시나리오'!$I$4))))</f>
        <v/>
      </c>
      <c r="J2229">
        <f>RAND()</f>
        <v/>
      </c>
      <c r="K2229">
        <f>IF('d_시나리오'!$J$5='d_시나리오'!$H$5,'d_시나리오'!$I$5,IF(J2229&lt;('d_시나리오'!$I$5-'d_시나리오'!$H$5)/('d_시나리오'!$J$5-'d_시나리오'!$H$5),'d_시나리오'!$H$5+SQRT(J2229*('d_시나리오'!$J$5-'d_시나리오'!$H$5)*('d_시나리오'!$I$5-'d_시나리오'!$H$5)),'d_시나리오'!$J$5-SQRT((1-J2229)*('d_시나리오'!$J$5-'d_시나리오'!$H$5)*('d_시나리오'!$J$5-'d_시나리오'!$I$5))))</f>
        <v/>
      </c>
      <c r="L2229">
        <f>RAND()</f>
        <v/>
      </c>
      <c r="M2229">
        <f>IF('d_시나리오'!$J$6='d_시나리오'!$H$6,'d_시나리오'!$I$6,IF(L2229&lt;('d_시나리오'!$I$6-'d_시나리오'!$H$6)/('d_시나리오'!$J$6-'d_시나리오'!$H$6),'d_시나리오'!$H$6+SQRT(L2229*('d_시나리오'!$J$6-'d_시나리오'!$H$6)*('d_시나리오'!$I$6-'d_시나리오'!$H$6)),'d_시나리오'!$J$6-SQRT((1-L2229)*('d_시나리오'!$J$6-'d_시나리오'!$H$6)*('d_시나리오'!$J$6-'d_시나리오'!$I$6))))</f>
        <v/>
      </c>
      <c r="N2229">
        <f>INDEX('d_분포'!$B$2:$B$57,RANDBETWEEN(1,56))</f>
        <v/>
      </c>
      <c r="O2229">
        <f>BETAINV(RAND(),5,5)</f>
        <v/>
      </c>
      <c r="P2229">
        <f>'d_고정'!$B$1*'6_기대효과'!$H$7*('d_시나리오'!$I$7/'d_고정'!$B$2)*B2229</f>
        <v/>
      </c>
      <c r="Q2229">
        <f>P2229*C2229</f>
        <v/>
      </c>
      <c r="R2229">
        <f>P2229*E2229</f>
        <v/>
      </c>
      <c r="S2229">
        <f>R2229*G2229</f>
        <v/>
      </c>
      <c r="T2229">
        <f>Q2229+S2229</f>
        <v/>
      </c>
      <c r="U2229">
        <f>(Q2229*D2229+S2229*I2229)*(1-O2229)</f>
        <v/>
      </c>
      <c r="V2229">
        <f>(R2229*K2229*N2229+'d_고정'!$B$3*('6_기대효과'!$H$7/8)*N2229*'d_고정'!$B$10*M2229*('6_기대효과'!$K$7/'d_고정'!$B$9))*(1-O2229)</f>
        <v/>
      </c>
      <c r="W2229">
        <f>(S2229*I2229+R2229*MAX(K2229-'d_고정'!$B$10*M2229*('6_기대효과'!$K$7/'d_고정'!$B$9),0)*N2229)*(1-O2229)</f>
        <v/>
      </c>
      <c r="X2229">
        <f>U2229+V2229</f>
        <v/>
      </c>
      <c r="Y2229">
        <f>U2229/('d_고정'!$B$5*'6_기대효과'!$H$7/8)/'d_고정'!$B$6</f>
        <v/>
      </c>
      <c r="Z2229">
        <f>U2229/('d_고정'!$B$8*'6_기대효과'!$H$7/8)</f>
        <v/>
      </c>
    </row>
    <row r="2230">
      <c r="A2230">
        <f>RAND()</f>
        <v/>
      </c>
      <c r="B2230">
        <f>IF('d_시나리오'!$J$2='d_시나리오'!$H$2,'d_시나리오'!$I$2,IF(A2230&lt;('d_시나리오'!$I$2-'d_시나리오'!$H$2)/('d_시나리오'!$J$2-'d_시나리오'!$H$2),'d_시나리오'!$H$2+SQRT(A2230*('d_시나리오'!$J$2-'d_시나리오'!$H$2)*('d_시나리오'!$I$2-'d_시나리오'!$H$2)),'d_시나리오'!$J$2-SQRT((1-A2230)*('d_시나리오'!$J$2-'d_시나리오'!$H$2)*('d_시나리오'!$J$2-'d_시나리오'!$I$2))))</f>
        <v/>
      </c>
      <c r="C2230">
        <f>BETAINV(RAND(),2,6)</f>
        <v/>
      </c>
      <c r="D2230">
        <f>INDEX('d_분포'!$A$2:$A$28,RANDBETWEEN(1,27))</f>
        <v/>
      </c>
      <c r="E2230">
        <f>INDEX('d_분포'!$C$2:$C$5,RANDBETWEEN(1,4))*(0.9+0.2*RAND())</f>
        <v/>
      </c>
      <c r="F2230">
        <f>RAND()</f>
        <v/>
      </c>
      <c r="G2230">
        <f>IF('d_시나리오'!$J$3='d_시나리오'!$H$3,'d_시나리오'!$I$3,IF(F2230&lt;('d_시나리오'!$I$3-'d_시나리오'!$H$3)/('d_시나리오'!$J$3-'d_시나리오'!$H$3),'d_시나리오'!$H$3+SQRT(F2230*('d_시나리오'!$J$3-'d_시나리오'!$H$3)*('d_시나리오'!$I$3-'d_시나리오'!$H$3)),'d_시나리오'!$J$3-SQRT((1-F2230)*('d_시나리오'!$J$3-'d_시나리오'!$H$3)*('d_시나리오'!$J$3-'d_시나리오'!$I$3))))</f>
        <v/>
      </c>
      <c r="H2230">
        <f>RAND()</f>
        <v/>
      </c>
      <c r="I2230">
        <f>IF('d_시나리오'!$J$4='d_시나리오'!$H$4,'d_시나리오'!$I$4,IF(H2230&lt;('d_시나리오'!$I$4-'d_시나리오'!$H$4)/('d_시나리오'!$J$4-'d_시나리오'!$H$4),'d_시나리오'!$H$4+SQRT(H2230*('d_시나리오'!$J$4-'d_시나리오'!$H$4)*('d_시나리오'!$I$4-'d_시나리오'!$H$4)),'d_시나리오'!$J$4-SQRT((1-H2230)*('d_시나리오'!$J$4-'d_시나리오'!$H$4)*('d_시나리오'!$J$4-'d_시나리오'!$I$4))))</f>
        <v/>
      </c>
      <c r="J2230">
        <f>RAND()</f>
        <v/>
      </c>
      <c r="K2230">
        <f>IF('d_시나리오'!$J$5='d_시나리오'!$H$5,'d_시나리오'!$I$5,IF(J2230&lt;('d_시나리오'!$I$5-'d_시나리오'!$H$5)/('d_시나리오'!$J$5-'d_시나리오'!$H$5),'d_시나리오'!$H$5+SQRT(J2230*('d_시나리오'!$J$5-'d_시나리오'!$H$5)*('d_시나리오'!$I$5-'d_시나리오'!$H$5)),'d_시나리오'!$J$5-SQRT((1-J2230)*('d_시나리오'!$J$5-'d_시나리오'!$H$5)*('d_시나리오'!$J$5-'d_시나리오'!$I$5))))</f>
        <v/>
      </c>
      <c r="L2230">
        <f>RAND()</f>
        <v/>
      </c>
      <c r="M2230">
        <f>IF('d_시나리오'!$J$6='d_시나리오'!$H$6,'d_시나리오'!$I$6,IF(L2230&lt;('d_시나리오'!$I$6-'d_시나리오'!$H$6)/('d_시나리오'!$J$6-'d_시나리오'!$H$6),'d_시나리오'!$H$6+SQRT(L2230*('d_시나리오'!$J$6-'d_시나리오'!$H$6)*('d_시나리오'!$I$6-'d_시나리오'!$H$6)),'d_시나리오'!$J$6-SQRT((1-L2230)*('d_시나리오'!$J$6-'d_시나리오'!$H$6)*('d_시나리오'!$J$6-'d_시나리오'!$I$6))))</f>
        <v/>
      </c>
      <c r="N2230">
        <f>INDEX('d_분포'!$B$2:$B$57,RANDBETWEEN(1,56))</f>
        <v/>
      </c>
      <c r="O2230">
        <f>BETAINV(RAND(),5,5)</f>
        <v/>
      </c>
      <c r="P2230">
        <f>'d_고정'!$B$1*'6_기대효과'!$H$7*('d_시나리오'!$I$7/'d_고정'!$B$2)*B2230</f>
        <v/>
      </c>
      <c r="Q2230">
        <f>P2230*C2230</f>
        <v/>
      </c>
      <c r="R2230">
        <f>P2230*E2230</f>
        <v/>
      </c>
      <c r="S2230">
        <f>R2230*G2230</f>
        <v/>
      </c>
      <c r="T2230">
        <f>Q2230+S2230</f>
        <v/>
      </c>
      <c r="U2230">
        <f>(Q2230*D2230+S2230*I2230)*(1-O2230)</f>
        <v/>
      </c>
      <c r="V2230">
        <f>(R2230*K2230*N2230+'d_고정'!$B$3*('6_기대효과'!$H$7/8)*N2230*'d_고정'!$B$10*M2230*('6_기대효과'!$K$7/'d_고정'!$B$9))*(1-O2230)</f>
        <v/>
      </c>
      <c r="W2230">
        <f>(S2230*I2230+R2230*MAX(K2230-'d_고정'!$B$10*M2230*('6_기대효과'!$K$7/'d_고정'!$B$9),0)*N2230)*(1-O2230)</f>
        <v/>
      </c>
      <c r="X2230">
        <f>U2230+V2230</f>
        <v/>
      </c>
      <c r="Y2230">
        <f>U2230/('d_고정'!$B$5*'6_기대효과'!$H$7/8)/'d_고정'!$B$6</f>
        <v/>
      </c>
      <c r="Z2230">
        <f>U2230/('d_고정'!$B$8*'6_기대효과'!$H$7/8)</f>
        <v/>
      </c>
    </row>
    <row r="2231">
      <c r="A2231">
        <f>RAND()</f>
        <v/>
      </c>
      <c r="B2231">
        <f>IF('d_시나리오'!$J$2='d_시나리오'!$H$2,'d_시나리오'!$I$2,IF(A2231&lt;('d_시나리오'!$I$2-'d_시나리오'!$H$2)/('d_시나리오'!$J$2-'d_시나리오'!$H$2),'d_시나리오'!$H$2+SQRT(A2231*('d_시나리오'!$J$2-'d_시나리오'!$H$2)*('d_시나리오'!$I$2-'d_시나리오'!$H$2)),'d_시나리오'!$J$2-SQRT((1-A2231)*('d_시나리오'!$J$2-'d_시나리오'!$H$2)*('d_시나리오'!$J$2-'d_시나리오'!$I$2))))</f>
        <v/>
      </c>
      <c r="C2231">
        <f>BETAINV(RAND(),2,6)</f>
        <v/>
      </c>
      <c r="D2231">
        <f>INDEX('d_분포'!$A$2:$A$28,RANDBETWEEN(1,27))</f>
        <v/>
      </c>
      <c r="E2231">
        <f>INDEX('d_분포'!$C$2:$C$5,RANDBETWEEN(1,4))*(0.9+0.2*RAND())</f>
        <v/>
      </c>
      <c r="F2231">
        <f>RAND()</f>
        <v/>
      </c>
      <c r="G2231">
        <f>IF('d_시나리오'!$J$3='d_시나리오'!$H$3,'d_시나리오'!$I$3,IF(F2231&lt;('d_시나리오'!$I$3-'d_시나리오'!$H$3)/('d_시나리오'!$J$3-'d_시나리오'!$H$3),'d_시나리오'!$H$3+SQRT(F2231*('d_시나리오'!$J$3-'d_시나리오'!$H$3)*('d_시나리오'!$I$3-'d_시나리오'!$H$3)),'d_시나리오'!$J$3-SQRT((1-F2231)*('d_시나리오'!$J$3-'d_시나리오'!$H$3)*('d_시나리오'!$J$3-'d_시나리오'!$I$3))))</f>
        <v/>
      </c>
      <c r="H2231">
        <f>RAND()</f>
        <v/>
      </c>
      <c r="I2231">
        <f>IF('d_시나리오'!$J$4='d_시나리오'!$H$4,'d_시나리오'!$I$4,IF(H2231&lt;('d_시나리오'!$I$4-'d_시나리오'!$H$4)/('d_시나리오'!$J$4-'d_시나리오'!$H$4),'d_시나리오'!$H$4+SQRT(H2231*('d_시나리오'!$J$4-'d_시나리오'!$H$4)*('d_시나리오'!$I$4-'d_시나리오'!$H$4)),'d_시나리오'!$J$4-SQRT((1-H2231)*('d_시나리오'!$J$4-'d_시나리오'!$H$4)*('d_시나리오'!$J$4-'d_시나리오'!$I$4))))</f>
        <v/>
      </c>
      <c r="J2231">
        <f>RAND()</f>
        <v/>
      </c>
      <c r="K2231">
        <f>IF('d_시나리오'!$J$5='d_시나리오'!$H$5,'d_시나리오'!$I$5,IF(J2231&lt;('d_시나리오'!$I$5-'d_시나리오'!$H$5)/('d_시나리오'!$J$5-'d_시나리오'!$H$5),'d_시나리오'!$H$5+SQRT(J2231*('d_시나리오'!$J$5-'d_시나리오'!$H$5)*('d_시나리오'!$I$5-'d_시나리오'!$H$5)),'d_시나리오'!$J$5-SQRT((1-J2231)*('d_시나리오'!$J$5-'d_시나리오'!$H$5)*('d_시나리오'!$J$5-'d_시나리오'!$I$5))))</f>
        <v/>
      </c>
      <c r="L2231">
        <f>RAND()</f>
        <v/>
      </c>
      <c r="M2231">
        <f>IF('d_시나리오'!$J$6='d_시나리오'!$H$6,'d_시나리오'!$I$6,IF(L2231&lt;('d_시나리오'!$I$6-'d_시나리오'!$H$6)/('d_시나리오'!$J$6-'d_시나리오'!$H$6),'d_시나리오'!$H$6+SQRT(L2231*('d_시나리오'!$J$6-'d_시나리오'!$H$6)*('d_시나리오'!$I$6-'d_시나리오'!$H$6)),'d_시나리오'!$J$6-SQRT((1-L2231)*('d_시나리오'!$J$6-'d_시나리오'!$H$6)*('d_시나리오'!$J$6-'d_시나리오'!$I$6))))</f>
        <v/>
      </c>
      <c r="N2231">
        <f>INDEX('d_분포'!$B$2:$B$57,RANDBETWEEN(1,56))</f>
        <v/>
      </c>
      <c r="O2231">
        <f>BETAINV(RAND(),5,5)</f>
        <v/>
      </c>
      <c r="P2231">
        <f>'d_고정'!$B$1*'6_기대효과'!$H$7*('d_시나리오'!$I$7/'d_고정'!$B$2)*B2231</f>
        <v/>
      </c>
      <c r="Q2231">
        <f>P2231*C2231</f>
        <v/>
      </c>
      <c r="R2231">
        <f>P2231*E2231</f>
        <v/>
      </c>
      <c r="S2231">
        <f>R2231*G2231</f>
        <v/>
      </c>
      <c r="T2231">
        <f>Q2231+S2231</f>
        <v/>
      </c>
      <c r="U2231">
        <f>(Q2231*D2231+S2231*I2231)*(1-O2231)</f>
        <v/>
      </c>
      <c r="V2231">
        <f>(R2231*K2231*N2231+'d_고정'!$B$3*('6_기대효과'!$H$7/8)*N2231*'d_고정'!$B$10*M2231*('6_기대효과'!$K$7/'d_고정'!$B$9))*(1-O2231)</f>
        <v/>
      </c>
      <c r="W2231">
        <f>(S2231*I2231+R2231*MAX(K2231-'d_고정'!$B$10*M2231*('6_기대효과'!$K$7/'d_고정'!$B$9),0)*N2231)*(1-O2231)</f>
        <v/>
      </c>
      <c r="X2231">
        <f>U2231+V2231</f>
        <v/>
      </c>
      <c r="Y2231">
        <f>U2231/('d_고정'!$B$5*'6_기대효과'!$H$7/8)/'d_고정'!$B$6</f>
        <v/>
      </c>
      <c r="Z2231">
        <f>U2231/('d_고정'!$B$8*'6_기대효과'!$H$7/8)</f>
        <v/>
      </c>
    </row>
    <row r="2232">
      <c r="A2232">
        <f>RAND()</f>
        <v/>
      </c>
      <c r="B2232">
        <f>IF('d_시나리오'!$J$2='d_시나리오'!$H$2,'d_시나리오'!$I$2,IF(A2232&lt;('d_시나리오'!$I$2-'d_시나리오'!$H$2)/('d_시나리오'!$J$2-'d_시나리오'!$H$2),'d_시나리오'!$H$2+SQRT(A2232*('d_시나리오'!$J$2-'d_시나리오'!$H$2)*('d_시나리오'!$I$2-'d_시나리오'!$H$2)),'d_시나리오'!$J$2-SQRT((1-A2232)*('d_시나리오'!$J$2-'d_시나리오'!$H$2)*('d_시나리오'!$J$2-'d_시나리오'!$I$2))))</f>
        <v/>
      </c>
      <c r="C2232">
        <f>BETAINV(RAND(),2,6)</f>
        <v/>
      </c>
      <c r="D2232">
        <f>INDEX('d_분포'!$A$2:$A$28,RANDBETWEEN(1,27))</f>
        <v/>
      </c>
      <c r="E2232">
        <f>INDEX('d_분포'!$C$2:$C$5,RANDBETWEEN(1,4))*(0.9+0.2*RAND())</f>
        <v/>
      </c>
      <c r="F2232">
        <f>RAND()</f>
        <v/>
      </c>
      <c r="G2232">
        <f>IF('d_시나리오'!$J$3='d_시나리오'!$H$3,'d_시나리오'!$I$3,IF(F2232&lt;('d_시나리오'!$I$3-'d_시나리오'!$H$3)/('d_시나리오'!$J$3-'d_시나리오'!$H$3),'d_시나리오'!$H$3+SQRT(F2232*('d_시나리오'!$J$3-'d_시나리오'!$H$3)*('d_시나리오'!$I$3-'d_시나리오'!$H$3)),'d_시나리오'!$J$3-SQRT((1-F2232)*('d_시나리오'!$J$3-'d_시나리오'!$H$3)*('d_시나리오'!$J$3-'d_시나리오'!$I$3))))</f>
        <v/>
      </c>
      <c r="H2232">
        <f>RAND()</f>
        <v/>
      </c>
      <c r="I2232">
        <f>IF('d_시나리오'!$J$4='d_시나리오'!$H$4,'d_시나리오'!$I$4,IF(H2232&lt;('d_시나리오'!$I$4-'d_시나리오'!$H$4)/('d_시나리오'!$J$4-'d_시나리오'!$H$4),'d_시나리오'!$H$4+SQRT(H2232*('d_시나리오'!$J$4-'d_시나리오'!$H$4)*('d_시나리오'!$I$4-'d_시나리오'!$H$4)),'d_시나리오'!$J$4-SQRT((1-H2232)*('d_시나리오'!$J$4-'d_시나리오'!$H$4)*('d_시나리오'!$J$4-'d_시나리오'!$I$4))))</f>
        <v/>
      </c>
      <c r="J2232">
        <f>RAND()</f>
        <v/>
      </c>
      <c r="K2232">
        <f>IF('d_시나리오'!$J$5='d_시나리오'!$H$5,'d_시나리오'!$I$5,IF(J2232&lt;('d_시나리오'!$I$5-'d_시나리오'!$H$5)/('d_시나리오'!$J$5-'d_시나리오'!$H$5),'d_시나리오'!$H$5+SQRT(J2232*('d_시나리오'!$J$5-'d_시나리오'!$H$5)*('d_시나리오'!$I$5-'d_시나리오'!$H$5)),'d_시나리오'!$J$5-SQRT((1-J2232)*('d_시나리오'!$J$5-'d_시나리오'!$H$5)*('d_시나리오'!$J$5-'d_시나리오'!$I$5))))</f>
        <v/>
      </c>
      <c r="L2232">
        <f>RAND()</f>
        <v/>
      </c>
      <c r="M2232">
        <f>IF('d_시나리오'!$J$6='d_시나리오'!$H$6,'d_시나리오'!$I$6,IF(L2232&lt;('d_시나리오'!$I$6-'d_시나리오'!$H$6)/('d_시나리오'!$J$6-'d_시나리오'!$H$6),'d_시나리오'!$H$6+SQRT(L2232*('d_시나리오'!$J$6-'d_시나리오'!$H$6)*('d_시나리오'!$I$6-'d_시나리오'!$H$6)),'d_시나리오'!$J$6-SQRT((1-L2232)*('d_시나리오'!$J$6-'d_시나리오'!$H$6)*('d_시나리오'!$J$6-'d_시나리오'!$I$6))))</f>
        <v/>
      </c>
      <c r="N2232">
        <f>INDEX('d_분포'!$B$2:$B$57,RANDBETWEEN(1,56))</f>
        <v/>
      </c>
      <c r="O2232">
        <f>BETAINV(RAND(),5,5)</f>
        <v/>
      </c>
      <c r="P2232">
        <f>'d_고정'!$B$1*'6_기대효과'!$H$7*('d_시나리오'!$I$7/'d_고정'!$B$2)*B2232</f>
        <v/>
      </c>
      <c r="Q2232">
        <f>P2232*C2232</f>
        <v/>
      </c>
      <c r="R2232">
        <f>P2232*E2232</f>
        <v/>
      </c>
      <c r="S2232">
        <f>R2232*G2232</f>
        <v/>
      </c>
      <c r="T2232">
        <f>Q2232+S2232</f>
        <v/>
      </c>
      <c r="U2232">
        <f>(Q2232*D2232+S2232*I2232)*(1-O2232)</f>
        <v/>
      </c>
      <c r="V2232">
        <f>(R2232*K2232*N2232+'d_고정'!$B$3*('6_기대효과'!$H$7/8)*N2232*'d_고정'!$B$10*M2232*('6_기대효과'!$K$7/'d_고정'!$B$9))*(1-O2232)</f>
        <v/>
      </c>
      <c r="W2232">
        <f>(S2232*I2232+R2232*MAX(K2232-'d_고정'!$B$10*M2232*('6_기대효과'!$K$7/'d_고정'!$B$9),0)*N2232)*(1-O2232)</f>
        <v/>
      </c>
      <c r="X2232">
        <f>U2232+V2232</f>
        <v/>
      </c>
      <c r="Y2232">
        <f>U2232/('d_고정'!$B$5*'6_기대효과'!$H$7/8)/'d_고정'!$B$6</f>
        <v/>
      </c>
      <c r="Z2232">
        <f>U2232/('d_고정'!$B$8*'6_기대효과'!$H$7/8)</f>
        <v/>
      </c>
    </row>
    <row r="2233">
      <c r="A2233">
        <f>RAND()</f>
        <v/>
      </c>
      <c r="B2233">
        <f>IF('d_시나리오'!$J$2='d_시나리오'!$H$2,'d_시나리오'!$I$2,IF(A2233&lt;('d_시나리오'!$I$2-'d_시나리오'!$H$2)/('d_시나리오'!$J$2-'d_시나리오'!$H$2),'d_시나리오'!$H$2+SQRT(A2233*('d_시나리오'!$J$2-'d_시나리오'!$H$2)*('d_시나리오'!$I$2-'d_시나리오'!$H$2)),'d_시나리오'!$J$2-SQRT((1-A2233)*('d_시나리오'!$J$2-'d_시나리오'!$H$2)*('d_시나리오'!$J$2-'d_시나리오'!$I$2))))</f>
        <v/>
      </c>
      <c r="C2233">
        <f>BETAINV(RAND(),2,6)</f>
        <v/>
      </c>
      <c r="D2233">
        <f>INDEX('d_분포'!$A$2:$A$28,RANDBETWEEN(1,27))</f>
        <v/>
      </c>
      <c r="E2233">
        <f>INDEX('d_분포'!$C$2:$C$5,RANDBETWEEN(1,4))*(0.9+0.2*RAND())</f>
        <v/>
      </c>
      <c r="F2233">
        <f>RAND()</f>
        <v/>
      </c>
      <c r="G2233">
        <f>IF('d_시나리오'!$J$3='d_시나리오'!$H$3,'d_시나리오'!$I$3,IF(F2233&lt;('d_시나리오'!$I$3-'d_시나리오'!$H$3)/('d_시나리오'!$J$3-'d_시나리오'!$H$3),'d_시나리오'!$H$3+SQRT(F2233*('d_시나리오'!$J$3-'d_시나리오'!$H$3)*('d_시나리오'!$I$3-'d_시나리오'!$H$3)),'d_시나리오'!$J$3-SQRT((1-F2233)*('d_시나리오'!$J$3-'d_시나리오'!$H$3)*('d_시나리오'!$J$3-'d_시나리오'!$I$3))))</f>
        <v/>
      </c>
      <c r="H2233">
        <f>RAND()</f>
        <v/>
      </c>
      <c r="I2233">
        <f>IF('d_시나리오'!$J$4='d_시나리오'!$H$4,'d_시나리오'!$I$4,IF(H2233&lt;('d_시나리오'!$I$4-'d_시나리오'!$H$4)/('d_시나리오'!$J$4-'d_시나리오'!$H$4),'d_시나리오'!$H$4+SQRT(H2233*('d_시나리오'!$J$4-'d_시나리오'!$H$4)*('d_시나리오'!$I$4-'d_시나리오'!$H$4)),'d_시나리오'!$J$4-SQRT((1-H2233)*('d_시나리오'!$J$4-'d_시나리오'!$H$4)*('d_시나리오'!$J$4-'d_시나리오'!$I$4))))</f>
        <v/>
      </c>
      <c r="J2233">
        <f>RAND()</f>
        <v/>
      </c>
      <c r="K2233">
        <f>IF('d_시나리오'!$J$5='d_시나리오'!$H$5,'d_시나리오'!$I$5,IF(J2233&lt;('d_시나리오'!$I$5-'d_시나리오'!$H$5)/('d_시나리오'!$J$5-'d_시나리오'!$H$5),'d_시나리오'!$H$5+SQRT(J2233*('d_시나리오'!$J$5-'d_시나리오'!$H$5)*('d_시나리오'!$I$5-'d_시나리오'!$H$5)),'d_시나리오'!$J$5-SQRT((1-J2233)*('d_시나리오'!$J$5-'d_시나리오'!$H$5)*('d_시나리오'!$J$5-'d_시나리오'!$I$5))))</f>
        <v/>
      </c>
      <c r="L2233">
        <f>RAND()</f>
        <v/>
      </c>
      <c r="M2233">
        <f>IF('d_시나리오'!$J$6='d_시나리오'!$H$6,'d_시나리오'!$I$6,IF(L2233&lt;('d_시나리오'!$I$6-'d_시나리오'!$H$6)/('d_시나리오'!$J$6-'d_시나리오'!$H$6),'d_시나리오'!$H$6+SQRT(L2233*('d_시나리오'!$J$6-'d_시나리오'!$H$6)*('d_시나리오'!$I$6-'d_시나리오'!$H$6)),'d_시나리오'!$J$6-SQRT((1-L2233)*('d_시나리오'!$J$6-'d_시나리오'!$H$6)*('d_시나리오'!$J$6-'d_시나리오'!$I$6))))</f>
        <v/>
      </c>
      <c r="N2233">
        <f>INDEX('d_분포'!$B$2:$B$57,RANDBETWEEN(1,56))</f>
        <v/>
      </c>
      <c r="O2233">
        <f>BETAINV(RAND(),5,5)</f>
        <v/>
      </c>
      <c r="P2233">
        <f>'d_고정'!$B$1*'6_기대효과'!$H$7*('d_시나리오'!$I$7/'d_고정'!$B$2)*B2233</f>
        <v/>
      </c>
      <c r="Q2233">
        <f>P2233*C2233</f>
        <v/>
      </c>
      <c r="R2233">
        <f>P2233*E2233</f>
        <v/>
      </c>
      <c r="S2233">
        <f>R2233*G2233</f>
        <v/>
      </c>
      <c r="T2233">
        <f>Q2233+S2233</f>
        <v/>
      </c>
      <c r="U2233">
        <f>(Q2233*D2233+S2233*I2233)*(1-O2233)</f>
        <v/>
      </c>
      <c r="V2233">
        <f>(R2233*K2233*N2233+'d_고정'!$B$3*('6_기대효과'!$H$7/8)*N2233*'d_고정'!$B$10*M2233*('6_기대효과'!$K$7/'d_고정'!$B$9))*(1-O2233)</f>
        <v/>
      </c>
      <c r="W2233">
        <f>(S2233*I2233+R2233*MAX(K2233-'d_고정'!$B$10*M2233*('6_기대효과'!$K$7/'d_고정'!$B$9),0)*N2233)*(1-O2233)</f>
        <v/>
      </c>
      <c r="X2233">
        <f>U2233+V2233</f>
        <v/>
      </c>
      <c r="Y2233">
        <f>U2233/('d_고정'!$B$5*'6_기대효과'!$H$7/8)/'d_고정'!$B$6</f>
        <v/>
      </c>
      <c r="Z2233">
        <f>U2233/('d_고정'!$B$8*'6_기대효과'!$H$7/8)</f>
        <v/>
      </c>
    </row>
    <row r="2234">
      <c r="A2234">
        <f>RAND()</f>
        <v/>
      </c>
      <c r="B2234">
        <f>IF('d_시나리오'!$J$2='d_시나리오'!$H$2,'d_시나리오'!$I$2,IF(A2234&lt;('d_시나리오'!$I$2-'d_시나리오'!$H$2)/('d_시나리오'!$J$2-'d_시나리오'!$H$2),'d_시나리오'!$H$2+SQRT(A2234*('d_시나리오'!$J$2-'d_시나리오'!$H$2)*('d_시나리오'!$I$2-'d_시나리오'!$H$2)),'d_시나리오'!$J$2-SQRT((1-A2234)*('d_시나리오'!$J$2-'d_시나리오'!$H$2)*('d_시나리오'!$J$2-'d_시나리오'!$I$2))))</f>
        <v/>
      </c>
      <c r="C2234">
        <f>BETAINV(RAND(),2,6)</f>
        <v/>
      </c>
      <c r="D2234">
        <f>INDEX('d_분포'!$A$2:$A$28,RANDBETWEEN(1,27))</f>
        <v/>
      </c>
      <c r="E2234">
        <f>INDEX('d_분포'!$C$2:$C$5,RANDBETWEEN(1,4))*(0.9+0.2*RAND())</f>
        <v/>
      </c>
      <c r="F2234">
        <f>RAND()</f>
        <v/>
      </c>
      <c r="G2234">
        <f>IF('d_시나리오'!$J$3='d_시나리오'!$H$3,'d_시나리오'!$I$3,IF(F2234&lt;('d_시나리오'!$I$3-'d_시나리오'!$H$3)/('d_시나리오'!$J$3-'d_시나리오'!$H$3),'d_시나리오'!$H$3+SQRT(F2234*('d_시나리오'!$J$3-'d_시나리오'!$H$3)*('d_시나리오'!$I$3-'d_시나리오'!$H$3)),'d_시나리오'!$J$3-SQRT((1-F2234)*('d_시나리오'!$J$3-'d_시나리오'!$H$3)*('d_시나리오'!$J$3-'d_시나리오'!$I$3))))</f>
        <v/>
      </c>
      <c r="H2234">
        <f>RAND()</f>
        <v/>
      </c>
      <c r="I2234">
        <f>IF('d_시나리오'!$J$4='d_시나리오'!$H$4,'d_시나리오'!$I$4,IF(H2234&lt;('d_시나리오'!$I$4-'d_시나리오'!$H$4)/('d_시나리오'!$J$4-'d_시나리오'!$H$4),'d_시나리오'!$H$4+SQRT(H2234*('d_시나리오'!$J$4-'d_시나리오'!$H$4)*('d_시나리오'!$I$4-'d_시나리오'!$H$4)),'d_시나리오'!$J$4-SQRT((1-H2234)*('d_시나리오'!$J$4-'d_시나리오'!$H$4)*('d_시나리오'!$J$4-'d_시나리오'!$I$4))))</f>
        <v/>
      </c>
      <c r="J2234">
        <f>RAND()</f>
        <v/>
      </c>
      <c r="K2234">
        <f>IF('d_시나리오'!$J$5='d_시나리오'!$H$5,'d_시나리오'!$I$5,IF(J2234&lt;('d_시나리오'!$I$5-'d_시나리오'!$H$5)/('d_시나리오'!$J$5-'d_시나리오'!$H$5),'d_시나리오'!$H$5+SQRT(J2234*('d_시나리오'!$J$5-'d_시나리오'!$H$5)*('d_시나리오'!$I$5-'d_시나리오'!$H$5)),'d_시나리오'!$J$5-SQRT((1-J2234)*('d_시나리오'!$J$5-'d_시나리오'!$H$5)*('d_시나리오'!$J$5-'d_시나리오'!$I$5))))</f>
        <v/>
      </c>
      <c r="L2234">
        <f>RAND()</f>
        <v/>
      </c>
      <c r="M2234">
        <f>IF('d_시나리오'!$J$6='d_시나리오'!$H$6,'d_시나리오'!$I$6,IF(L2234&lt;('d_시나리오'!$I$6-'d_시나리오'!$H$6)/('d_시나리오'!$J$6-'d_시나리오'!$H$6),'d_시나리오'!$H$6+SQRT(L2234*('d_시나리오'!$J$6-'d_시나리오'!$H$6)*('d_시나리오'!$I$6-'d_시나리오'!$H$6)),'d_시나리오'!$J$6-SQRT((1-L2234)*('d_시나리오'!$J$6-'d_시나리오'!$H$6)*('d_시나리오'!$J$6-'d_시나리오'!$I$6))))</f>
        <v/>
      </c>
      <c r="N2234">
        <f>INDEX('d_분포'!$B$2:$B$57,RANDBETWEEN(1,56))</f>
        <v/>
      </c>
      <c r="O2234">
        <f>BETAINV(RAND(),5,5)</f>
        <v/>
      </c>
      <c r="P2234">
        <f>'d_고정'!$B$1*'6_기대효과'!$H$7*('d_시나리오'!$I$7/'d_고정'!$B$2)*B2234</f>
        <v/>
      </c>
      <c r="Q2234">
        <f>P2234*C2234</f>
        <v/>
      </c>
      <c r="R2234">
        <f>P2234*E2234</f>
        <v/>
      </c>
      <c r="S2234">
        <f>R2234*G2234</f>
        <v/>
      </c>
      <c r="T2234">
        <f>Q2234+S2234</f>
        <v/>
      </c>
      <c r="U2234">
        <f>(Q2234*D2234+S2234*I2234)*(1-O2234)</f>
        <v/>
      </c>
      <c r="V2234">
        <f>(R2234*K2234*N2234+'d_고정'!$B$3*('6_기대효과'!$H$7/8)*N2234*'d_고정'!$B$10*M2234*('6_기대효과'!$K$7/'d_고정'!$B$9))*(1-O2234)</f>
        <v/>
      </c>
      <c r="W2234">
        <f>(S2234*I2234+R2234*MAX(K2234-'d_고정'!$B$10*M2234*('6_기대효과'!$K$7/'d_고정'!$B$9),0)*N2234)*(1-O2234)</f>
        <v/>
      </c>
      <c r="X2234">
        <f>U2234+V2234</f>
        <v/>
      </c>
      <c r="Y2234">
        <f>U2234/('d_고정'!$B$5*'6_기대효과'!$H$7/8)/'d_고정'!$B$6</f>
        <v/>
      </c>
      <c r="Z2234">
        <f>U2234/('d_고정'!$B$8*'6_기대효과'!$H$7/8)</f>
        <v/>
      </c>
    </row>
    <row r="2235">
      <c r="A2235">
        <f>RAND()</f>
        <v/>
      </c>
      <c r="B2235">
        <f>IF('d_시나리오'!$J$2='d_시나리오'!$H$2,'d_시나리오'!$I$2,IF(A2235&lt;('d_시나리오'!$I$2-'d_시나리오'!$H$2)/('d_시나리오'!$J$2-'d_시나리오'!$H$2),'d_시나리오'!$H$2+SQRT(A2235*('d_시나리오'!$J$2-'d_시나리오'!$H$2)*('d_시나리오'!$I$2-'d_시나리오'!$H$2)),'d_시나리오'!$J$2-SQRT((1-A2235)*('d_시나리오'!$J$2-'d_시나리오'!$H$2)*('d_시나리오'!$J$2-'d_시나리오'!$I$2))))</f>
        <v/>
      </c>
      <c r="C2235">
        <f>BETAINV(RAND(),2,6)</f>
        <v/>
      </c>
      <c r="D2235">
        <f>INDEX('d_분포'!$A$2:$A$28,RANDBETWEEN(1,27))</f>
        <v/>
      </c>
      <c r="E2235">
        <f>INDEX('d_분포'!$C$2:$C$5,RANDBETWEEN(1,4))*(0.9+0.2*RAND())</f>
        <v/>
      </c>
      <c r="F2235">
        <f>RAND()</f>
        <v/>
      </c>
      <c r="G2235">
        <f>IF('d_시나리오'!$J$3='d_시나리오'!$H$3,'d_시나리오'!$I$3,IF(F2235&lt;('d_시나리오'!$I$3-'d_시나리오'!$H$3)/('d_시나리오'!$J$3-'d_시나리오'!$H$3),'d_시나리오'!$H$3+SQRT(F2235*('d_시나리오'!$J$3-'d_시나리오'!$H$3)*('d_시나리오'!$I$3-'d_시나리오'!$H$3)),'d_시나리오'!$J$3-SQRT((1-F2235)*('d_시나리오'!$J$3-'d_시나리오'!$H$3)*('d_시나리오'!$J$3-'d_시나리오'!$I$3))))</f>
        <v/>
      </c>
      <c r="H2235">
        <f>RAND()</f>
        <v/>
      </c>
      <c r="I2235">
        <f>IF('d_시나리오'!$J$4='d_시나리오'!$H$4,'d_시나리오'!$I$4,IF(H2235&lt;('d_시나리오'!$I$4-'d_시나리오'!$H$4)/('d_시나리오'!$J$4-'d_시나리오'!$H$4),'d_시나리오'!$H$4+SQRT(H2235*('d_시나리오'!$J$4-'d_시나리오'!$H$4)*('d_시나리오'!$I$4-'d_시나리오'!$H$4)),'d_시나리오'!$J$4-SQRT((1-H2235)*('d_시나리오'!$J$4-'d_시나리오'!$H$4)*('d_시나리오'!$J$4-'d_시나리오'!$I$4))))</f>
        <v/>
      </c>
      <c r="J2235">
        <f>RAND()</f>
        <v/>
      </c>
      <c r="K2235">
        <f>IF('d_시나리오'!$J$5='d_시나리오'!$H$5,'d_시나리오'!$I$5,IF(J2235&lt;('d_시나리오'!$I$5-'d_시나리오'!$H$5)/('d_시나리오'!$J$5-'d_시나리오'!$H$5),'d_시나리오'!$H$5+SQRT(J2235*('d_시나리오'!$J$5-'d_시나리오'!$H$5)*('d_시나리오'!$I$5-'d_시나리오'!$H$5)),'d_시나리오'!$J$5-SQRT((1-J2235)*('d_시나리오'!$J$5-'d_시나리오'!$H$5)*('d_시나리오'!$J$5-'d_시나리오'!$I$5))))</f>
        <v/>
      </c>
      <c r="L2235">
        <f>RAND()</f>
        <v/>
      </c>
      <c r="M2235">
        <f>IF('d_시나리오'!$J$6='d_시나리오'!$H$6,'d_시나리오'!$I$6,IF(L2235&lt;('d_시나리오'!$I$6-'d_시나리오'!$H$6)/('d_시나리오'!$J$6-'d_시나리오'!$H$6),'d_시나리오'!$H$6+SQRT(L2235*('d_시나리오'!$J$6-'d_시나리오'!$H$6)*('d_시나리오'!$I$6-'d_시나리오'!$H$6)),'d_시나리오'!$J$6-SQRT((1-L2235)*('d_시나리오'!$J$6-'d_시나리오'!$H$6)*('d_시나리오'!$J$6-'d_시나리오'!$I$6))))</f>
        <v/>
      </c>
      <c r="N2235">
        <f>INDEX('d_분포'!$B$2:$B$57,RANDBETWEEN(1,56))</f>
        <v/>
      </c>
      <c r="O2235">
        <f>BETAINV(RAND(),5,5)</f>
        <v/>
      </c>
      <c r="P2235">
        <f>'d_고정'!$B$1*'6_기대효과'!$H$7*('d_시나리오'!$I$7/'d_고정'!$B$2)*B2235</f>
        <v/>
      </c>
      <c r="Q2235">
        <f>P2235*C2235</f>
        <v/>
      </c>
      <c r="R2235">
        <f>P2235*E2235</f>
        <v/>
      </c>
      <c r="S2235">
        <f>R2235*G2235</f>
        <v/>
      </c>
      <c r="T2235">
        <f>Q2235+S2235</f>
        <v/>
      </c>
      <c r="U2235">
        <f>(Q2235*D2235+S2235*I2235)*(1-O2235)</f>
        <v/>
      </c>
      <c r="V2235">
        <f>(R2235*K2235*N2235+'d_고정'!$B$3*('6_기대효과'!$H$7/8)*N2235*'d_고정'!$B$10*M2235*('6_기대효과'!$K$7/'d_고정'!$B$9))*(1-O2235)</f>
        <v/>
      </c>
      <c r="W2235">
        <f>(S2235*I2235+R2235*MAX(K2235-'d_고정'!$B$10*M2235*('6_기대효과'!$K$7/'d_고정'!$B$9),0)*N2235)*(1-O2235)</f>
        <v/>
      </c>
      <c r="X2235">
        <f>U2235+V2235</f>
        <v/>
      </c>
      <c r="Y2235">
        <f>U2235/('d_고정'!$B$5*'6_기대효과'!$H$7/8)/'d_고정'!$B$6</f>
        <v/>
      </c>
      <c r="Z2235">
        <f>U2235/('d_고정'!$B$8*'6_기대효과'!$H$7/8)</f>
        <v/>
      </c>
    </row>
    <row r="2236">
      <c r="A2236">
        <f>RAND()</f>
        <v/>
      </c>
      <c r="B2236">
        <f>IF('d_시나리오'!$J$2='d_시나리오'!$H$2,'d_시나리오'!$I$2,IF(A2236&lt;('d_시나리오'!$I$2-'d_시나리오'!$H$2)/('d_시나리오'!$J$2-'d_시나리오'!$H$2),'d_시나리오'!$H$2+SQRT(A2236*('d_시나리오'!$J$2-'d_시나리오'!$H$2)*('d_시나리오'!$I$2-'d_시나리오'!$H$2)),'d_시나리오'!$J$2-SQRT((1-A2236)*('d_시나리오'!$J$2-'d_시나리오'!$H$2)*('d_시나리오'!$J$2-'d_시나리오'!$I$2))))</f>
        <v/>
      </c>
      <c r="C2236">
        <f>BETAINV(RAND(),2,6)</f>
        <v/>
      </c>
      <c r="D2236">
        <f>INDEX('d_분포'!$A$2:$A$28,RANDBETWEEN(1,27))</f>
        <v/>
      </c>
      <c r="E2236">
        <f>INDEX('d_분포'!$C$2:$C$5,RANDBETWEEN(1,4))*(0.9+0.2*RAND())</f>
        <v/>
      </c>
      <c r="F2236">
        <f>RAND()</f>
        <v/>
      </c>
      <c r="G2236">
        <f>IF('d_시나리오'!$J$3='d_시나리오'!$H$3,'d_시나리오'!$I$3,IF(F2236&lt;('d_시나리오'!$I$3-'d_시나리오'!$H$3)/('d_시나리오'!$J$3-'d_시나리오'!$H$3),'d_시나리오'!$H$3+SQRT(F2236*('d_시나리오'!$J$3-'d_시나리오'!$H$3)*('d_시나리오'!$I$3-'d_시나리오'!$H$3)),'d_시나리오'!$J$3-SQRT((1-F2236)*('d_시나리오'!$J$3-'d_시나리오'!$H$3)*('d_시나리오'!$J$3-'d_시나리오'!$I$3))))</f>
        <v/>
      </c>
      <c r="H2236">
        <f>RAND()</f>
        <v/>
      </c>
      <c r="I2236">
        <f>IF('d_시나리오'!$J$4='d_시나리오'!$H$4,'d_시나리오'!$I$4,IF(H2236&lt;('d_시나리오'!$I$4-'d_시나리오'!$H$4)/('d_시나리오'!$J$4-'d_시나리오'!$H$4),'d_시나리오'!$H$4+SQRT(H2236*('d_시나리오'!$J$4-'d_시나리오'!$H$4)*('d_시나리오'!$I$4-'d_시나리오'!$H$4)),'d_시나리오'!$J$4-SQRT((1-H2236)*('d_시나리오'!$J$4-'d_시나리오'!$H$4)*('d_시나리오'!$J$4-'d_시나리오'!$I$4))))</f>
        <v/>
      </c>
      <c r="J2236">
        <f>RAND()</f>
        <v/>
      </c>
      <c r="K2236">
        <f>IF('d_시나리오'!$J$5='d_시나리오'!$H$5,'d_시나리오'!$I$5,IF(J2236&lt;('d_시나리오'!$I$5-'d_시나리오'!$H$5)/('d_시나리오'!$J$5-'d_시나리오'!$H$5),'d_시나리오'!$H$5+SQRT(J2236*('d_시나리오'!$J$5-'d_시나리오'!$H$5)*('d_시나리오'!$I$5-'d_시나리오'!$H$5)),'d_시나리오'!$J$5-SQRT((1-J2236)*('d_시나리오'!$J$5-'d_시나리오'!$H$5)*('d_시나리오'!$J$5-'d_시나리오'!$I$5))))</f>
        <v/>
      </c>
      <c r="L2236">
        <f>RAND()</f>
        <v/>
      </c>
      <c r="M2236">
        <f>IF('d_시나리오'!$J$6='d_시나리오'!$H$6,'d_시나리오'!$I$6,IF(L2236&lt;('d_시나리오'!$I$6-'d_시나리오'!$H$6)/('d_시나리오'!$J$6-'d_시나리오'!$H$6),'d_시나리오'!$H$6+SQRT(L2236*('d_시나리오'!$J$6-'d_시나리오'!$H$6)*('d_시나리오'!$I$6-'d_시나리오'!$H$6)),'d_시나리오'!$J$6-SQRT((1-L2236)*('d_시나리오'!$J$6-'d_시나리오'!$H$6)*('d_시나리오'!$J$6-'d_시나리오'!$I$6))))</f>
        <v/>
      </c>
      <c r="N2236">
        <f>INDEX('d_분포'!$B$2:$B$57,RANDBETWEEN(1,56))</f>
        <v/>
      </c>
      <c r="O2236">
        <f>BETAINV(RAND(),5,5)</f>
        <v/>
      </c>
      <c r="P2236">
        <f>'d_고정'!$B$1*'6_기대효과'!$H$7*('d_시나리오'!$I$7/'d_고정'!$B$2)*B2236</f>
        <v/>
      </c>
      <c r="Q2236">
        <f>P2236*C2236</f>
        <v/>
      </c>
      <c r="R2236">
        <f>P2236*E2236</f>
        <v/>
      </c>
      <c r="S2236">
        <f>R2236*G2236</f>
        <v/>
      </c>
      <c r="T2236">
        <f>Q2236+S2236</f>
        <v/>
      </c>
      <c r="U2236">
        <f>(Q2236*D2236+S2236*I2236)*(1-O2236)</f>
        <v/>
      </c>
      <c r="V2236">
        <f>(R2236*K2236*N2236+'d_고정'!$B$3*('6_기대효과'!$H$7/8)*N2236*'d_고정'!$B$10*M2236*('6_기대효과'!$K$7/'d_고정'!$B$9))*(1-O2236)</f>
        <v/>
      </c>
      <c r="W2236">
        <f>(S2236*I2236+R2236*MAX(K2236-'d_고정'!$B$10*M2236*('6_기대효과'!$K$7/'d_고정'!$B$9),0)*N2236)*(1-O2236)</f>
        <v/>
      </c>
      <c r="X2236">
        <f>U2236+V2236</f>
        <v/>
      </c>
      <c r="Y2236">
        <f>U2236/('d_고정'!$B$5*'6_기대효과'!$H$7/8)/'d_고정'!$B$6</f>
        <v/>
      </c>
      <c r="Z2236">
        <f>U2236/('d_고정'!$B$8*'6_기대효과'!$H$7/8)</f>
        <v/>
      </c>
    </row>
    <row r="2237">
      <c r="A2237">
        <f>RAND()</f>
        <v/>
      </c>
      <c r="B2237">
        <f>IF('d_시나리오'!$J$2='d_시나리오'!$H$2,'d_시나리오'!$I$2,IF(A2237&lt;('d_시나리오'!$I$2-'d_시나리오'!$H$2)/('d_시나리오'!$J$2-'d_시나리오'!$H$2),'d_시나리오'!$H$2+SQRT(A2237*('d_시나리오'!$J$2-'d_시나리오'!$H$2)*('d_시나리오'!$I$2-'d_시나리오'!$H$2)),'d_시나리오'!$J$2-SQRT((1-A2237)*('d_시나리오'!$J$2-'d_시나리오'!$H$2)*('d_시나리오'!$J$2-'d_시나리오'!$I$2))))</f>
        <v/>
      </c>
      <c r="C2237">
        <f>BETAINV(RAND(),2,6)</f>
        <v/>
      </c>
      <c r="D2237">
        <f>INDEX('d_분포'!$A$2:$A$28,RANDBETWEEN(1,27))</f>
        <v/>
      </c>
      <c r="E2237">
        <f>INDEX('d_분포'!$C$2:$C$5,RANDBETWEEN(1,4))*(0.9+0.2*RAND())</f>
        <v/>
      </c>
      <c r="F2237">
        <f>RAND()</f>
        <v/>
      </c>
      <c r="G2237">
        <f>IF('d_시나리오'!$J$3='d_시나리오'!$H$3,'d_시나리오'!$I$3,IF(F2237&lt;('d_시나리오'!$I$3-'d_시나리오'!$H$3)/('d_시나리오'!$J$3-'d_시나리오'!$H$3),'d_시나리오'!$H$3+SQRT(F2237*('d_시나리오'!$J$3-'d_시나리오'!$H$3)*('d_시나리오'!$I$3-'d_시나리오'!$H$3)),'d_시나리오'!$J$3-SQRT((1-F2237)*('d_시나리오'!$J$3-'d_시나리오'!$H$3)*('d_시나리오'!$J$3-'d_시나리오'!$I$3))))</f>
        <v/>
      </c>
      <c r="H2237">
        <f>RAND()</f>
        <v/>
      </c>
      <c r="I2237">
        <f>IF('d_시나리오'!$J$4='d_시나리오'!$H$4,'d_시나리오'!$I$4,IF(H2237&lt;('d_시나리오'!$I$4-'d_시나리오'!$H$4)/('d_시나리오'!$J$4-'d_시나리오'!$H$4),'d_시나리오'!$H$4+SQRT(H2237*('d_시나리오'!$J$4-'d_시나리오'!$H$4)*('d_시나리오'!$I$4-'d_시나리오'!$H$4)),'d_시나리오'!$J$4-SQRT((1-H2237)*('d_시나리오'!$J$4-'d_시나리오'!$H$4)*('d_시나리오'!$J$4-'d_시나리오'!$I$4))))</f>
        <v/>
      </c>
      <c r="J2237">
        <f>RAND()</f>
        <v/>
      </c>
      <c r="K2237">
        <f>IF('d_시나리오'!$J$5='d_시나리오'!$H$5,'d_시나리오'!$I$5,IF(J2237&lt;('d_시나리오'!$I$5-'d_시나리오'!$H$5)/('d_시나리오'!$J$5-'d_시나리오'!$H$5),'d_시나리오'!$H$5+SQRT(J2237*('d_시나리오'!$J$5-'d_시나리오'!$H$5)*('d_시나리오'!$I$5-'d_시나리오'!$H$5)),'d_시나리오'!$J$5-SQRT((1-J2237)*('d_시나리오'!$J$5-'d_시나리오'!$H$5)*('d_시나리오'!$J$5-'d_시나리오'!$I$5))))</f>
        <v/>
      </c>
      <c r="L2237">
        <f>RAND()</f>
        <v/>
      </c>
      <c r="M2237">
        <f>IF('d_시나리오'!$J$6='d_시나리오'!$H$6,'d_시나리오'!$I$6,IF(L2237&lt;('d_시나리오'!$I$6-'d_시나리오'!$H$6)/('d_시나리오'!$J$6-'d_시나리오'!$H$6),'d_시나리오'!$H$6+SQRT(L2237*('d_시나리오'!$J$6-'d_시나리오'!$H$6)*('d_시나리오'!$I$6-'d_시나리오'!$H$6)),'d_시나리오'!$J$6-SQRT((1-L2237)*('d_시나리오'!$J$6-'d_시나리오'!$H$6)*('d_시나리오'!$J$6-'d_시나리오'!$I$6))))</f>
        <v/>
      </c>
      <c r="N2237">
        <f>INDEX('d_분포'!$B$2:$B$57,RANDBETWEEN(1,56))</f>
        <v/>
      </c>
      <c r="O2237">
        <f>BETAINV(RAND(),5,5)</f>
        <v/>
      </c>
      <c r="P2237">
        <f>'d_고정'!$B$1*'6_기대효과'!$H$7*('d_시나리오'!$I$7/'d_고정'!$B$2)*B2237</f>
        <v/>
      </c>
      <c r="Q2237">
        <f>P2237*C2237</f>
        <v/>
      </c>
      <c r="R2237">
        <f>P2237*E2237</f>
        <v/>
      </c>
      <c r="S2237">
        <f>R2237*G2237</f>
        <v/>
      </c>
      <c r="T2237">
        <f>Q2237+S2237</f>
        <v/>
      </c>
      <c r="U2237">
        <f>(Q2237*D2237+S2237*I2237)*(1-O2237)</f>
        <v/>
      </c>
      <c r="V2237">
        <f>(R2237*K2237*N2237+'d_고정'!$B$3*('6_기대효과'!$H$7/8)*N2237*'d_고정'!$B$10*M2237*('6_기대효과'!$K$7/'d_고정'!$B$9))*(1-O2237)</f>
        <v/>
      </c>
      <c r="W2237">
        <f>(S2237*I2237+R2237*MAX(K2237-'d_고정'!$B$10*M2237*('6_기대효과'!$K$7/'d_고정'!$B$9),0)*N2237)*(1-O2237)</f>
        <v/>
      </c>
      <c r="X2237">
        <f>U2237+V2237</f>
        <v/>
      </c>
      <c r="Y2237">
        <f>U2237/('d_고정'!$B$5*'6_기대효과'!$H$7/8)/'d_고정'!$B$6</f>
        <v/>
      </c>
      <c r="Z2237">
        <f>U2237/('d_고정'!$B$8*'6_기대효과'!$H$7/8)</f>
        <v/>
      </c>
    </row>
    <row r="2238">
      <c r="A2238">
        <f>RAND()</f>
        <v/>
      </c>
      <c r="B2238">
        <f>IF('d_시나리오'!$J$2='d_시나리오'!$H$2,'d_시나리오'!$I$2,IF(A2238&lt;('d_시나리오'!$I$2-'d_시나리오'!$H$2)/('d_시나리오'!$J$2-'d_시나리오'!$H$2),'d_시나리오'!$H$2+SQRT(A2238*('d_시나리오'!$J$2-'d_시나리오'!$H$2)*('d_시나리오'!$I$2-'d_시나리오'!$H$2)),'d_시나리오'!$J$2-SQRT((1-A2238)*('d_시나리오'!$J$2-'d_시나리오'!$H$2)*('d_시나리오'!$J$2-'d_시나리오'!$I$2))))</f>
        <v/>
      </c>
      <c r="C2238">
        <f>BETAINV(RAND(),2,6)</f>
        <v/>
      </c>
      <c r="D2238">
        <f>INDEX('d_분포'!$A$2:$A$28,RANDBETWEEN(1,27))</f>
        <v/>
      </c>
      <c r="E2238">
        <f>INDEX('d_분포'!$C$2:$C$5,RANDBETWEEN(1,4))*(0.9+0.2*RAND())</f>
        <v/>
      </c>
      <c r="F2238">
        <f>RAND()</f>
        <v/>
      </c>
      <c r="G2238">
        <f>IF('d_시나리오'!$J$3='d_시나리오'!$H$3,'d_시나리오'!$I$3,IF(F2238&lt;('d_시나리오'!$I$3-'d_시나리오'!$H$3)/('d_시나리오'!$J$3-'d_시나리오'!$H$3),'d_시나리오'!$H$3+SQRT(F2238*('d_시나리오'!$J$3-'d_시나리오'!$H$3)*('d_시나리오'!$I$3-'d_시나리오'!$H$3)),'d_시나리오'!$J$3-SQRT((1-F2238)*('d_시나리오'!$J$3-'d_시나리오'!$H$3)*('d_시나리오'!$J$3-'d_시나리오'!$I$3))))</f>
        <v/>
      </c>
      <c r="H2238">
        <f>RAND()</f>
        <v/>
      </c>
      <c r="I2238">
        <f>IF('d_시나리오'!$J$4='d_시나리오'!$H$4,'d_시나리오'!$I$4,IF(H2238&lt;('d_시나리오'!$I$4-'d_시나리오'!$H$4)/('d_시나리오'!$J$4-'d_시나리오'!$H$4),'d_시나리오'!$H$4+SQRT(H2238*('d_시나리오'!$J$4-'d_시나리오'!$H$4)*('d_시나리오'!$I$4-'d_시나리오'!$H$4)),'d_시나리오'!$J$4-SQRT((1-H2238)*('d_시나리오'!$J$4-'d_시나리오'!$H$4)*('d_시나리오'!$J$4-'d_시나리오'!$I$4))))</f>
        <v/>
      </c>
      <c r="J2238">
        <f>RAND()</f>
        <v/>
      </c>
      <c r="K2238">
        <f>IF('d_시나리오'!$J$5='d_시나리오'!$H$5,'d_시나리오'!$I$5,IF(J2238&lt;('d_시나리오'!$I$5-'d_시나리오'!$H$5)/('d_시나리오'!$J$5-'d_시나리오'!$H$5),'d_시나리오'!$H$5+SQRT(J2238*('d_시나리오'!$J$5-'d_시나리오'!$H$5)*('d_시나리오'!$I$5-'d_시나리오'!$H$5)),'d_시나리오'!$J$5-SQRT((1-J2238)*('d_시나리오'!$J$5-'d_시나리오'!$H$5)*('d_시나리오'!$J$5-'d_시나리오'!$I$5))))</f>
        <v/>
      </c>
      <c r="L2238">
        <f>RAND()</f>
        <v/>
      </c>
      <c r="M2238">
        <f>IF('d_시나리오'!$J$6='d_시나리오'!$H$6,'d_시나리오'!$I$6,IF(L2238&lt;('d_시나리오'!$I$6-'d_시나리오'!$H$6)/('d_시나리오'!$J$6-'d_시나리오'!$H$6),'d_시나리오'!$H$6+SQRT(L2238*('d_시나리오'!$J$6-'d_시나리오'!$H$6)*('d_시나리오'!$I$6-'d_시나리오'!$H$6)),'d_시나리오'!$J$6-SQRT((1-L2238)*('d_시나리오'!$J$6-'d_시나리오'!$H$6)*('d_시나리오'!$J$6-'d_시나리오'!$I$6))))</f>
        <v/>
      </c>
      <c r="N2238">
        <f>INDEX('d_분포'!$B$2:$B$57,RANDBETWEEN(1,56))</f>
        <v/>
      </c>
      <c r="O2238">
        <f>BETAINV(RAND(),5,5)</f>
        <v/>
      </c>
      <c r="P2238">
        <f>'d_고정'!$B$1*'6_기대효과'!$H$7*('d_시나리오'!$I$7/'d_고정'!$B$2)*B2238</f>
        <v/>
      </c>
      <c r="Q2238">
        <f>P2238*C2238</f>
        <v/>
      </c>
      <c r="R2238">
        <f>P2238*E2238</f>
        <v/>
      </c>
      <c r="S2238">
        <f>R2238*G2238</f>
        <v/>
      </c>
      <c r="T2238">
        <f>Q2238+S2238</f>
        <v/>
      </c>
      <c r="U2238">
        <f>(Q2238*D2238+S2238*I2238)*(1-O2238)</f>
        <v/>
      </c>
      <c r="V2238">
        <f>(R2238*K2238*N2238+'d_고정'!$B$3*('6_기대효과'!$H$7/8)*N2238*'d_고정'!$B$10*M2238*('6_기대효과'!$K$7/'d_고정'!$B$9))*(1-O2238)</f>
        <v/>
      </c>
      <c r="W2238">
        <f>(S2238*I2238+R2238*MAX(K2238-'d_고정'!$B$10*M2238*('6_기대효과'!$K$7/'d_고정'!$B$9),0)*N2238)*(1-O2238)</f>
        <v/>
      </c>
      <c r="X2238">
        <f>U2238+V2238</f>
        <v/>
      </c>
      <c r="Y2238">
        <f>U2238/('d_고정'!$B$5*'6_기대효과'!$H$7/8)/'d_고정'!$B$6</f>
        <v/>
      </c>
      <c r="Z2238">
        <f>U2238/('d_고정'!$B$8*'6_기대효과'!$H$7/8)</f>
        <v/>
      </c>
    </row>
    <row r="2239">
      <c r="A2239">
        <f>RAND()</f>
        <v/>
      </c>
      <c r="B2239">
        <f>IF('d_시나리오'!$J$2='d_시나리오'!$H$2,'d_시나리오'!$I$2,IF(A2239&lt;('d_시나리오'!$I$2-'d_시나리오'!$H$2)/('d_시나리오'!$J$2-'d_시나리오'!$H$2),'d_시나리오'!$H$2+SQRT(A2239*('d_시나리오'!$J$2-'d_시나리오'!$H$2)*('d_시나리오'!$I$2-'d_시나리오'!$H$2)),'d_시나리오'!$J$2-SQRT((1-A2239)*('d_시나리오'!$J$2-'d_시나리오'!$H$2)*('d_시나리오'!$J$2-'d_시나리오'!$I$2))))</f>
        <v/>
      </c>
      <c r="C2239">
        <f>BETAINV(RAND(),2,6)</f>
        <v/>
      </c>
      <c r="D2239">
        <f>INDEX('d_분포'!$A$2:$A$28,RANDBETWEEN(1,27))</f>
        <v/>
      </c>
      <c r="E2239">
        <f>INDEX('d_분포'!$C$2:$C$5,RANDBETWEEN(1,4))*(0.9+0.2*RAND())</f>
        <v/>
      </c>
      <c r="F2239">
        <f>RAND()</f>
        <v/>
      </c>
      <c r="G2239">
        <f>IF('d_시나리오'!$J$3='d_시나리오'!$H$3,'d_시나리오'!$I$3,IF(F2239&lt;('d_시나리오'!$I$3-'d_시나리오'!$H$3)/('d_시나리오'!$J$3-'d_시나리오'!$H$3),'d_시나리오'!$H$3+SQRT(F2239*('d_시나리오'!$J$3-'d_시나리오'!$H$3)*('d_시나리오'!$I$3-'d_시나리오'!$H$3)),'d_시나리오'!$J$3-SQRT((1-F2239)*('d_시나리오'!$J$3-'d_시나리오'!$H$3)*('d_시나리오'!$J$3-'d_시나리오'!$I$3))))</f>
        <v/>
      </c>
      <c r="H2239">
        <f>RAND()</f>
        <v/>
      </c>
      <c r="I2239">
        <f>IF('d_시나리오'!$J$4='d_시나리오'!$H$4,'d_시나리오'!$I$4,IF(H2239&lt;('d_시나리오'!$I$4-'d_시나리오'!$H$4)/('d_시나리오'!$J$4-'d_시나리오'!$H$4),'d_시나리오'!$H$4+SQRT(H2239*('d_시나리오'!$J$4-'d_시나리오'!$H$4)*('d_시나리오'!$I$4-'d_시나리오'!$H$4)),'d_시나리오'!$J$4-SQRT((1-H2239)*('d_시나리오'!$J$4-'d_시나리오'!$H$4)*('d_시나리오'!$J$4-'d_시나리오'!$I$4))))</f>
        <v/>
      </c>
      <c r="J2239">
        <f>RAND()</f>
        <v/>
      </c>
      <c r="K2239">
        <f>IF('d_시나리오'!$J$5='d_시나리오'!$H$5,'d_시나리오'!$I$5,IF(J2239&lt;('d_시나리오'!$I$5-'d_시나리오'!$H$5)/('d_시나리오'!$J$5-'d_시나리오'!$H$5),'d_시나리오'!$H$5+SQRT(J2239*('d_시나리오'!$J$5-'d_시나리오'!$H$5)*('d_시나리오'!$I$5-'d_시나리오'!$H$5)),'d_시나리오'!$J$5-SQRT((1-J2239)*('d_시나리오'!$J$5-'d_시나리오'!$H$5)*('d_시나리오'!$J$5-'d_시나리오'!$I$5))))</f>
        <v/>
      </c>
      <c r="L2239">
        <f>RAND()</f>
        <v/>
      </c>
      <c r="M2239">
        <f>IF('d_시나리오'!$J$6='d_시나리오'!$H$6,'d_시나리오'!$I$6,IF(L2239&lt;('d_시나리오'!$I$6-'d_시나리오'!$H$6)/('d_시나리오'!$J$6-'d_시나리오'!$H$6),'d_시나리오'!$H$6+SQRT(L2239*('d_시나리오'!$J$6-'d_시나리오'!$H$6)*('d_시나리오'!$I$6-'d_시나리오'!$H$6)),'d_시나리오'!$J$6-SQRT((1-L2239)*('d_시나리오'!$J$6-'d_시나리오'!$H$6)*('d_시나리오'!$J$6-'d_시나리오'!$I$6))))</f>
        <v/>
      </c>
      <c r="N2239">
        <f>INDEX('d_분포'!$B$2:$B$57,RANDBETWEEN(1,56))</f>
        <v/>
      </c>
      <c r="O2239">
        <f>BETAINV(RAND(),5,5)</f>
        <v/>
      </c>
      <c r="P2239">
        <f>'d_고정'!$B$1*'6_기대효과'!$H$7*('d_시나리오'!$I$7/'d_고정'!$B$2)*B2239</f>
        <v/>
      </c>
      <c r="Q2239">
        <f>P2239*C2239</f>
        <v/>
      </c>
      <c r="R2239">
        <f>P2239*E2239</f>
        <v/>
      </c>
      <c r="S2239">
        <f>R2239*G2239</f>
        <v/>
      </c>
      <c r="T2239">
        <f>Q2239+S2239</f>
        <v/>
      </c>
      <c r="U2239">
        <f>(Q2239*D2239+S2239*I2239)*(1-O2239)</f>
        <v/>
      </c>
      <c r="V2239">
        <f>(R2239*K2239*N2239+'d_고정'!$B$3*('6_기대효과'!$H$7/8)*N2239*'d_고정'!$B$10*M2239*('6_기대효과'!$K$7/'d_고정'!$B$9))*(1-O2239)</f>
        <v/>
      </c>
      <c r="W2239">
        <f>(S2239*I2239+R2239*MAX(K2239-'d_고정'!$B$10*M2239*('6_기대효과'!$K$7/'d_고정'!$B$9),0)*N2239)*(1-O2239)</f>
        <v/>
      </c>
      <c r="X2239">
        <f>U2239+V2239</f>
        <v/>
      </c>
      <c r="Y2239">
        <f>U2239/('d_고정'!$B$5*'6_기대효과'!$H$7/8)/'d_고정'!$B$6</f>
        <v/>
      </c>
      <c r="Z2239">
        <f>U2239/('d_고정'!$B$8*'6_기대효과'!$H$7/8)</f>
        <v/>
      </c>
    </row>
    <row r="2240">
      <c r="A2240">
        <f>RAND()</f>
        <v/>
      </c>
      <c r="B2240">
        <f>IF('d_시나리오'!$J$2='d_시나리오'!$H$2,'d_시나리오'!$I$2,IF(A2240&lt;('d_시나리오'!$I$2-'d_시나리오'!$H$2)/('d_시나리오'!$J$2-'d_시나리오'!$H$2),'d_시나리오'!$H$2+SQRT(A2240*('d_시나리오'!$J$2-'d_시나리오'!$H$2)*('d_시나리오'!$I$2-'d_시나리오'!$H$2)),'d_시나리오'!$J$2-SQRT((1-A2240)*('d_시나리오'!$J$2-'d_시나리오'!$H$2)*('d_시나리오'!$J$2-'d_시나리오'!$I$2))))</f>
        <v/>
      </c>
      <c r="C2240">
        <f>BETAINV(RAND(),2,6)</f>
        <v/>
      </c>
      <c r="D2240">
        <f>INDEX('d_분포'!$A$2:$A$28,RANDBETWEEN(1,27))</f>
        <v/>
      </c>
      <c r="E2240">
        <f>INDEX('d_분포'!$C$2:$C$5,RANDBETWEEN(1,4))*(0.9+0.2*RAND())</f>
        <v/>
      </c>
      <c r="F2240">
        <f>RAND()</f>
        <v/>
      </c>
      <c r="G2240">
        <f>IF('d_시나리오'!$J$3='d_시나리오'!$H$3,'d_시나리오'!$I$3,IF(F2240&lt;('d_시나리오'!$I$3-'d_시나리오'!$H$3)/('d_시나리오'!$J$3-'d_시나리오'!$H$3),'d_시나리오'!$H$3+SQRT(F2240*('d_시나리오'!$J$3-'d_시나리오'!$H$3)*('d_시나리오'!$I$3-'d_시나리오'!$H$3)),'d_시나리오'!$J$3-SQRT((1-F2240)*('d_시나리오'!$J$3-'d_시나리오'!$H$3)*('d_시나리오'!$J$3-'d_시나리오'!$I$3))))</f>
        <v/>
      </c>
      <c r="H2240">
        <f>RAND()</f>
        <v/>
      </c>
      <c r="I2240">
        <f>IF('d_시나리오'!$J$4='d_시나리오'!$H$4,'d_시나리오'!$I$4,IF(H2240&lt;('d_시나리오'!$I$4-'d_시나리오'!$H$4)/('d_시나리오'!$J$4-'d_시나리오'!$H$4),'d_시나리오'!$H$4+SQRT(H2240*('d_시나리오'!$J$4-'d_시나리오'!$H$4)*('d_시나리오'!$I$4-'d_시나리오'!$H$4)),'d_시나리오'!$J$4-SQRT((1-H2240)*('d_시나리오'!$J$4-'d_시나리오'!$H$4)*('d_시나리오'!$J$4-'d_시나리오'!$I$4))))</f>
        <v/>
      </c>
      <c r="J2240">
        <f>RAND()</f>
        <v/>
      </c>
      <c r="K2240">
        <f>IF('d_시나리오'!$J$5='d_시나리오'!$H$5,'d_시나리오'!$I$5,IF(J2240&lt;('d_시나리오'!$I$5-'d_시나리오'!$H$5)/('d_시나리오'!$J$5-'d_시나리오'!$H$5),'d_시나리오'!$H$5+SQRT(J2240*('d_시나리오'!$J$5-'d_시나리오'!$H$5)*('d_시나리오'!$I$5-'d_시나리오'!$H$5)),'d_시나리오'!$J$5-SQRT((1-J2240)*('d_시나리오'!$J$5-'d_시나리오'!$H$5)*('d_시나리오'!$J$5-'d_시나리오'!$I$5))))</f>
        <v/>
      </c>
      <c r="L2240">
        <f>RAND()</f>
        <v/>
      </c>
      <c r="M2240">
        <f>IF('d_시나리오'!$J$6='d_시나리오'!$H$6,'d_시나리오'!$I$6,IF(L2240&lt;('d_시나리오'!$I$6-'d_시나리오'!$H$6)/('d_시나리오'!$J$6-'d_시나리오'!$H$6),'d_시나리오'!$H$6+SQRT(L2240*('d_시나리오'!$J$6-'d_시나리오'!$H$6)*('d_시나리오'!$I$6-'d_시나리오'!$H$6)),'d_시나리오'!$J$6-SQRT((1-L2240)*('d_시나리오'!$J$6-'d_시나리오'!$H$6)*('d_시나리오'!$J$6-'d_시나리오'!$I$6))))</f>
        <v/>
      </c>
      <c r="N2240">
        <f>INDEX('d_분포'!$B$2:$B$57,RANDBETWEEN(1,56))</f>
        <v/>
      </c>
      <c r="O2240">
        <f>BETAINV(RAND(),5,5)</f>
        <v/>
      </c>
      <c r="P2240">
        <f>'d_고정'!$B$1*'6_기대효과'!$H$7*('d_시나리오'!$I$7/'d_고정'!$B$2)*B2240</f>
        <v/>
      </c>
      <c r="Q2240">
        <f>P2240*C2240</f>
        <v/>
      </c>
      <c r="R2240">
        <f>P2240*E2240</f>
        <v/>
      </c>
      <c r="S2240">
        <f>R2240*G2240</f>
        <v/>
      </c>
      <c r="T2240">
        <f>Q2240+S2240</f>
        <v/>
      </c>
      <c r="U2240">
        <f>(Q2240*D2240+S2240*I2240)*(1-O2240)</f>
        <v/>
      </c>
      <c r="V2240">
        <f>(R2240*K2240*N2240+'d_고정'!$B$3*('6_기대효과'!$H$7/8)*N2240*'d_고정'!$B$10*M2240*('6_기대효과'!$K$7/'d_고정'!$B$9))*(1-O2240)</f>
        <v/>
      </c>
      <c r="W2240">
        <f>(S2240*I2240+R2240*MAX(K2240-'d_고정'!$B$10*M2240*('6_기대효과'!$K$7/'d_고정'!$B$9),0)*N2240)*(1-O2240)</f>
        <v/>
      </c>
      <c r="X2240">
        <f>U2240+V2240</f>
        <v/>
      </c>
      <c r="Y2240">
        <f>U2240/('d_고정'!$B$5*'6_기대효과'!$H$7/8)/'d_고정'!$B$6</f>
        <v/>
      </c>
      <c r="Z2240">
        <f>U2240/('d_고정'!$B$8*'6_기대효과'!$H$7/8)</f>
        <v/>
      </c>
    </row>
    <row r="2241">
      <c r="A2241">
        <f>RAND()</f>
        <v/>
      </c>
      <c r="B2241">
        <f>IF('d_시나리오'!$J$2='d_시나리오'!$H$2,'d_시나리오'!$I$2,IF(A2241&lt;('d_시나리오'!$I$2-'d_시나리오'!$H$2)/('d_시나리오'!$J$2-'d_시나리오'!$H$2),'d_시나리오'!$H$2+SQRT(A2241*('d_시나리오'!$J$2-'d_시나리오'!$H$2)*('d_시나리오'!$I$2-'d_시나리오'!$H$2)),'d_시나리오'!$J$2-SQRT((1-A2241)*('d_시나리오'!$J$2-'d_시나리오'!$H$2)*('d_시나리오'!$J$2-'d_시나리오'!$I$2))))</f>
        <v/>
      </c>
      <c r="C2241">
        <f>BETAINV(RAND(),2,6)</f>
        <v/>
      </c>
      <c r="D2241">
        <f>INDEX('d_분포'!$A$2:$A$28,RANDBETWEEN(1,27))</f>
        <v/>
      </c>
      <c r="E2241">
        <f>INDEX('d_분포'!$C$2:$C$5,RANDBETWEEN(1,4))*(0.9+0.2*RAND())</f>
        <v/>
      </c>
      <c r="F2241">
        <f>RAND()</f>
        <v/>
      </c>
      <c r="G2241">
        <f>IF('d_시나리오'!$J$3='d_시나리오'!$H$3,'d_시나리오'!$I$3,IF(F2241&lt;('d_시나리오'!$I$3-'d_시나리오'!$H$3)/('d_시나리오'!$J$3-'d_시나리오'!$H$3),'d_시나리오'!$H$3+SQRT(F2241*('d_시나리오'!$J$3-'d_시나리오'!$H$3)*('d_시나리오'!$I$3-'d_시나리오'!$H$3)),'d_시나리오'!$J$3-SQRT((1-F2241)*('d_시나리오'!$J$3-'d_시나리오'!$H$3)*('d_시나리오'!$J$3-'d_시나리오'!$I$3))))</f>
        <v/>
      </c>
      <c r="H2241">
        <f>RAND()</f>
        <v/>
      </c>
      <c r="I2241">
        <f>IF('d_시나리오'!$J$4='d_시나리오'!$H$4,'d_시나리오'!$I$4,IF(H2241&lt;('d_시나리오'!$I$4-'d_시나리오'!$H$4)/('d_시나리오'!$J$4-'d_시나리오'!$H$4),'d_시나리오'!$H$4+SQRT(H2241*('d_시나리오'!$J$4-'d_시나리오'!$H$4)*('d_시나리오'!$I$4-'d_시나리오'!$H$4)),'d_시나리오'!$J$4-SQRT((1-H2241)*('d_시나리오'!$J$4-'d_시나리오'!$H$4)*('d_시나리오'!$J$4-'d_시나리오'!$I$4))))</f>
        <v/>
      </c>
      <c r="J2241">
        <f>RAND()</f>
        <v/>
      </c>
      <c r="K2241">
        <f>IF('d_시나리오'!$J$5='d_시나리오'!$H$5,'d_시나리오'!$I$5,IF(J2241&lt;('d_시나리오'!$I$5-'d_시나리오'!$H$5)/('d_시나리오'!$J$5-'d_시나리오'!$H$5),'d_시나리오'!$H$5+SQRT(J2241*('d_시나리오'!$J$5-'d_시나리오'!$H$5)*('d_시나리오'!$I$5-'d_시나리오'!$H$5)),'d_시나리오'!$J$5-SQRT((1-J2241)*('d_시나리오'!$J$5-'d_시나리오'!$H$5)*('d_시나리오'!$J$5-'d_시나리오'!$I$5))))</f>
        <v/>
      </c>
      <c r="L2241">
        <f>RAND()</f>
        <v/>
      </c>
      <c r="M2241">
        <f>IF('d_시나리오'!$J$6='d_시나리오'!$H$6,'d_시나리오'!$I$6,IF(L2241&lt;('d_시나리오'!$I$6-'d_시나리오'!$H$6)/('d_시나리오'!$J$6-'d_시나리오'!$H$6),'d_시나리오'!$H$6+SQRT(L2241*('d_시나리오'!$J$6-'d_시나리오'!$H$6)*('d_시나리오'!$I$6-'d_시나리오'!$H$6)),'d_시나리오'!$J$6-SQRT((1-L2241)*('d_시나리오'!$J$6-'d_시나리오'!$H$6)*('d_시나리오'!$J$6-'d_시나리오'!$I$6))))</f>
        <v/>
      </c>
      <c r="N2241">
        <f>INDEX('d_분포'!$B$2:$B$57,RANDBETWEEN(1,56))</f>
        <v/>
      </c>
      <c r="O2241">
        <f>BETAINV(RAND(),5,5)</f>
        <v/>
      </c>
      <c r="P2241">
        <f>'d_고정'!$B$1*'6_기대효과'!$H$7*('d_시나리오'!$I$7/'d_고정'!$B$2)*B2241</f>
        <v/>
      </c>
      <c r="Q2241">
        <f>P2241*C2241</f>
        <v/>
      </c>
      <c r="R2241">
        <f>P2241*E2241</f>
        <v/>
      </c>
      <c r="S2241">
        <f>R2241*G2241</f>
        <v/>
      </c>
      <c r="T2241">
        <f>Q2241+S2241</f>
        <v/>
      </c>
      <c r="U2241">
        <f>(Q2241*D2241+S2241*I2241)*(1-O2241)</f>
        <v/>
      </c>
      <c r="V2241">
        <f>(R2241*K2241*N2241+'d_고정'!$B$3*('6_기대효과'!$H$7/8)*N2241*'d_고정'!$B$10*M2241*('6_기대효과'!$K$7/'d_고정'!$B$9))*(1-O2241)</f>
        <v/>
      </c>
      <c r="W2241">
        <f>(S2241*I2241+R2241*MAX(K2241-'d_고정'!$B$10*M2241*('6_기대효과'!$K$7/'d_고정'!$B$9),0)*N2241)*(1-O2241)</f>
        <v/>
      </c>
      <c r="X2241">
        <f>U2241+V2241</f>
        <v/>
      </c>
      <c r="Y2241">
        <f>U2241/('d_고정'!$B$5*'6_기대효과'!$H$7/8)/'d_고정'!$B$6</f>
        <v/>
      </c>
      <c r="Z2241">
        <f>U2241/('d_고정'!$B$8*'6_기대효과'!$H$7/8)</f>
        <v/>
      </c>
    </row>
    <row r="2242">
      <c r="A2242">
        <f>RAND()</f>
        <v/>
      </c>
      <c r="B2242">
        <f>IF('d_시나리오'!$J$2='d_시나리오'!$H$2,'d_시나리오'!$I$2,IF(A2242&lt;('d_시나리오'!$I$2-'d_시나리오'!$H$2)/('d_시나리오'!$J$2-'d_시나리오'!$H$2),'d_시나리오'!$H$2+SQRT(A2242*('d_시나리오'!$J$2-'d_시나리오'!$H$2)*('d_시나리오'!$I$2-'d_시나리오'!$H$2)),'d_시나리오'!$J$2-SQRT((1-A2242)*('d_시나리오'!$J$2-'d_시나리오'!$H$2)*('d_시나리오'!$J$2-'d_시나리오'!$I$2))))</f>
        <v/>
      </c>
      <c r="C2242">
        <f>BETAINV(RAND(),2,6)</f>
        <v/>
      </c>
      <c r="D2242">
        <f>INDEX('d_분포'!$A$2:$A$28,RANDBETWEEN(1,27))</f>
        <v/>
      </c>
      <c r="E2242">
        <f>INDEX('d_분포'!$C$2:$C$5,RANDBETWEEN(1,4))*(0.9+0.2*RAND())</f>
        <v/>
      </c>
      <c r="F2242">
        <f>RAND()</f>
        <v/>
      </c>
      <c r="G2242">
        <f>IF('d_시나리오'!$J$3='d_시나리오'!$H$3,'d_시나리오'!$I$3,IF(F2242&lt;('d_시나리오'!$I$3-'d_시나리오'!$H$3)/('d_시나리오'!$J$3-'d_시나리오'!$H$3),'d_시나리오'!$H$3+SQRT(F2242*('d_시나리오'!$J$3-'d_시나리오'!$H$3)*('d_시나리오'!$I$3-'d_시나리오'!$H$3)),'d_시나리오'!$J$3-SQRT((1-F2242)*('d_시나리오'!$J$3-'d_시나리오'!$H$3)*('d_시나리오'!$J$3-'d_시나리오'!$I$3))))</f>
        <v/>
      </c>
      <c r="H2242">
        <f>RAND()</f>
        <v/>
      </c>
      <c r="I2242">
        <f>IF('d_시나리오'!$J$4='d_시나리오'!$H$4,'d_시나리오'!$I$4,IF(H2242&lt;('d_시나리오'!$I$4-'d_시나리오'!$H$4)/('d_시나리오'!$J$4-'d_시나리오'!$H$4),'d_시나리오'!$H$4+SQRT(H2242*('d_시나리오'!$J$4-'d_시나리오'!$H$4)*('d_시나리오'!$I$4-'d_시나리오'!$H$4)),'d_시나리오'!$J$4-SQRT((1-H2242)*('d_시나리오'!$J$4-'d_시나리오'!$H$4)*('d_시나리오'!$J$4-'d_시나리오'!$I$4))))</f>
        <v/>
      </c>
      <c r="J2242">
        <f>RAND()</f>
        <v/>
      </c>
      <c r="K2242">
        <f>IF('d_시나리오'!$J$5='d_시나리오'!$H$5,'d_시나리오'!$I$5,IF(J2242&lt;('d_시나리오'!$I$5-'d_시나리오'!$H$5)/('d_시나리오'!$J$5-'d_시나리오'!$H$5),'d_시나리오'!$H$5+SQRT(J2242*('d_시나리오'!$J$5-'d_시나리오'!$H$5)*('d_시나리오'!$I$5-'d_시나리오'!$H$5)),'d_시나리오'!$J$5-SQRT((1-J2242)*('d_시나리오'!$J$5-'d_시나리오'!$H$5)*('d_시나리오'!$J$5-'d_시나리오'!$I$5))))</f>
        <v/>
      </c>
      <c r="L2242">
        <f>RAND()</f>
        <v/>
      </c>
      <c r="M2242">
        <f>IF('d_시나리오'!$J$6='d_시나리오'!$H$6,'d_시나리오'!$I$6,IF(L2242&lt;('d_시나리오'!$I$6-'d_시나리오'!$H$6)/('d_시나리오'!$J$6-'d_시나리오'!$H$6),'d_시나리오'!$H$6+SQRT(L2242*('d_시나리오'!$J$6-'d_시나리오'!$H$6)*('d_시나리오'!$I$6-'d_시나리오'!$H$6)),'d_시나리오'!$J$6-SQRT((1-L2242)*('d_시나리오'!$J$6-'d_시나리오'!$H$6)*('d_시나리오'!$J$6-'d_시나리오'!$I$6))))</f>
        <v/>
      </c>
      <c r="N2242">
        <f>INDEX('d_분포'!$B$2:$B$57,RANDBETWEEN(1,56))</f>
        <v/>
      </c>
      <c r="O2242">
        <f>BETAINV(RAND(),5,5)</f>
        <v/>
      </c>
      <c r="P2242">
        <f>'d_고정'!$B$1*'6_기대효과'!$H$7*('d_시나리오'!$I$7/'d_고정'!$B$2)*B2242</f>
        <v/>
      </c>
      <c r="Q2242">
        <f>P2242*C2242</f>
        <v/>
      </c>
      <c r="R2242">
        <f>P2242*E2242</f>
        <v/>
      </c>
      <c r="S2242">
        <f>R2242*G2242</f>
        <v/>
      </c>
      <c r="T2242">
        <f>Q2242+S2242</f>
        <v/>
      </c>
      <c r="U2242">
        <f>(Q2242*D2242+S2242*I2242)*(1-O2242)</f>
        <v/>
      </c>
      <c r="V2242">
        <f>(R2242*K2242*N2242+'d_고정'!$B$3*('6_기대효과'!$H$7/8)*N2242*'d_고정'!$B$10*M2242*('6_기대효과'!$K$7/'d_고정'!$B$9))*(1-O2242)</f>
        <v/>
      </c>
      <c r="W2242">
        <f>(S2242*I2242+R2242*MAX(K2242-'d_고정'!$B$10*M2242*('6_기대효과'!$K$7/'d_고정'!$B$9),0)*N2242)*(1-O2242)</f>
        <v/>
      </c>
      <c r="X2242">
        <f>U2242+V2242</f>
        <v/>
      </c>
      <c r="Y2242">
        <f>U2242/('d_고정'!$B$5*'6_기대효과'!$H$7/8)/'d_고정'!$B$6</f>
        <v/>
      </c>
      <c r="Z2242">
        <f>U2242/('d_고정'!$B$8*'6_기대효과'!$H$7/8)</f>
        <v/>
      </c>
    </row>
    <row r="2243">
      <c r="A2243">
        <f>RAND()</f>
        <v/>
      </c>
      <c r="B2243">
        <f>IF('d_시나리오'!$J$2='d_시나리오'!$H$2,'d_시나리오'!$I$2,IF(A2243&lt;('d_시나리오'!$I$2-'d_시나리오'!$H$2)/('d_시나리오'!$J$2-'d_시나리오'!$H$2),'d_시나리오'!$H$2+SQRT(A2243*('d_시나리오'!$J$2-'d_시나리오'!$H$2)*('d_시나리오'!$I$2-'d_시나리오'!$H$2)),'d_시나리오'!$J$2-SQRT((1-A2243)*('d_시나리오'!$J$2-'d_시나리오'!$H$2)*('d_시나리오'!$J$2-'d_시나리오'!$I$2))))</f>
        <v/>
      </c>
      <c r="C2243">
        <f>BETAINV(RAND(),2,6)</f>
        <v/>
      </c>
      <c r="D2243">
        <f>INDEX('d_분포'!$A$2:$A$28,RANDBETWEEN(1,27))</f>
        <v/>
      </c>
      <c r="E2243">
        <f>INDEX('d_분포'!$C$2:$C$5,RANDBETWEEN(1,4))*(0.9+0.2*RAND())</f>
        <v/>
      </c>
      <c r="F2243">
        <f>RAND()</f>
        <v/>
      </c>
      <c r="G2243">
        <f>IF('d_시나리오'!$J$3='d_시나리오'!$H$3,'d_시나리오'!$I$3,IF(F2243&lt;('d_시나리오'!$I$3-'d_시나리오'!$H$3)/('d_시나리오'!$J$3-'d_시나리오'!$H$3),'d_시나리오'!$H$3+SQRT(F2243*('d_시나리오'!$J$3-'d_시나리오'!$H$3)*('d_시나리오'!$I$3-'d_시나리오'!$H$3)),'d_시나리오'!$J$3-SQRT((1-F2243)*('d_시나리오'!$J$3-'d_시나리오'!$H$3)*('d_시나리오'!$J$3-'d_시나리오'!$I$3))))</f>
        <v/>
      </c>
      <c r="H2243">
        <f>RAND()</f>
        <v/>
      </c>
      <c r="I2243">
        <f>IF('d_시나리오'!$J$4='d_시나리오'!$H$4,'d_시나리오'!$I$4,IF(H2243&lt;('d_시나리오'!$I$4-'d_시나리오'!$H$4)/('d_시나리오'!$J$4-'d_시나리오'!$H$4),'d_시나리오'!$H$4+SQRT(H2243*('d_시나리오'!$J$4-'d_시나리오'!$H$4)*('d_시나리오'!$I$4-'d_시나리오'!$H$4)),'d_시나리오'!$J$4-SQRT((1-H2243)*('d_시나리오'!$J$4-'d_시나리오'!$H$4)*('d_시나리오'!$J$4-'d_시나리오'!$I$4))))</f>
        <v/>
      </c>
      <c r="J2243">
        <f>RAND()</f>
        <v/>
      </c>
      <c r="K2243">
        <f>IF('d_시나리오'!$J$5='d_시나리오'!$H$5,'d_시나리오'!$I$5,IF(J2243&lt;('d_시나리오'!$I$5-'d_시나리오'!$H$5)/('d_시나리오'!$J$5-'d_시나리오'!$H$5),'d_시나리오'!$H$5+SQRT(J2243*('d_시나리오'!$J$5-'d_시나리오'!$H$5)*('d_시나리오'!$I$5-'d_시나리오'!$H$5)),'d_시나리오'!$J$5-SQRT((1-J2243)*('d_시나리오'!$J$5-'d_시나리오'!$H$5)*('d_시나리오'!$J$5-'d_시나리오'!$I$5))))</f>
        <v/>
      </c>
      <c r="L2243">
        <f>RAND()</f>
        <v/>
      </c>
      <c r="M2243">
        <f>IF('d_시나리오'!$J$6='d_시나리오'!$H$6,'d_시나리오'!$I$6,IF(L2243&lt;('d_시나리오'!$I$6-'d_시나리오'!$H$6)/('d_시나리오'!$J$6-'d_시나리오'!$H$6),'d_시나리오'!$H$6+SQRT(L2243*('d_시나리오'!$J$6-'d_시나리오'!$H$6)*('d_시나리오'!$I$6-'d_시나리오'!$H$6)),'d_시나리오'!$J$6-SQRT((1-L2243)*('d_시나리오'!$J$6-'d_시나리오'!$H$6)*('d_시나리오'!$J$6-'d_시나리오'!$I$6))))</f>
        <v/>
      </c>
      <c r="N2243">
        <f>INDEX('d_분포'!$B$2:$B$57,RANDBETWEEN(1,56))</f>
        <v/>
      </c>
      <c r="O2243">
        <f>BETAINV(RAND(),5,5)</f>
        <v/>
      </c>
      <c r="P2243">
        <f>'d_고정'!$B$1*'6_기대효과'!$H$7*('d_시나리오'!$I$7/'d_고정'!$B$2)*B2243</f>
        <v/>
      </c>
      <c r="Q2243">
        <f>P2243*C2243</f>
        <v/>
      </c>
      <c r="R2243">
        <f>P2243*E2243</f>
        <v/>
      </c>
      <c r="S2243">
        <f>R2243*G2243</f>
        <v/>
      </c>
      <c r="T2243">
        <f>Q2243+S2243</f>
        <v/>
      </c>
      <c r="U2243">
        <f>(Q2243*D2243+S2243*I2243)*(1-O2243)</f>
        <v/>
      </c>
      <c r="V2243">
        <f>(R2243*K2243*N2243+'d_고정'!$B$3*('6_기대효과'!$H$7/8)*N2243*'d_고정'!$B$10*M2243*('6_기대효과'!$K$7/'d_고정'!$B$9))*(1-O2243)</f>
        <v/>
      </c>
      <c r="W2243">
        <f>(S2243*I2243+R2243*MAX(K2243-'d_고정'!$B$10*M2243*('6_기대효과'!$K$7/'d_고정'!$B$9),0)*N2243)*(1-O2243)</f>
        <v/>
      </c>
      <c r="X2243">
        <f>U2243+V2243</f>
        <v/>
      </c>
      <c r="Y2243">
        <f>U2243/('d_고정'!$B$5*'6_기대효과'!$H$7/8)/'d_고정'!$B$6</f>
        <v/>
      </c>
      <c r="Z2243">
        <f>U2243/('d_고정'!$B$8*'6_기대효과'!$H$7/8)</f>
        <v/>
      </c>
    </row>
    <row r="2244">
      <c r="A2244">
        <f>RAND()</f>
        <v/>
      </c>
      <c r="B2244">
        <f>IF('d_시나리오'!$J$2='d_시나리오'!$H$2,'d_시나리오'!$I$2,IF(A2244&lt;('d_시나리오'!$I$2-'d_시나리오'!$H$2)/('d_시나리오'!$J$2-'d_시나리오'!$H$2),'d_시나리오'!$H$2+SQRT(A2244*('d_시나리오'!$J$2-'d_시나리오'!$H$2)*('d_시나리오'!$I$2-'d_시나리오'!$H$2)),'d_시나리오'!$J$2-SQRT((1-A2244)*('d_시나리오'!$J$2-'d_시나리오'!$H$2)*('d_시나리오'!$J$2-'d_시나리오'!$I$2))))</f>
        <v/>
      </c>
      <c r="C2244">
        <f>BETAINV(RAND(),2,6)</f>
        <v/>
      </c>
      <c r="D2244">
        <f>INDEX('d_분포'!$A$2:$A$28,RANDBETWEEN(1,27))</f>
        <v/>
      </c>
      <c r="E2244">
        <f>INDEX('d_분포'!$C$2:$C$5,RANDBETWEEN(1,4))*(0.9+0.2*RAND())</f>
        <v/>
      </c>
      <c r="F2244">
        <f>RAND()</f>
        <v/>
      </c>
      <c r="G2244">
        <f>IF('d_시나리오'!$J$3='d_시나리오'!$H$3,'d_시나리오'!$I$3,IF(F2244&lt;('d_시나리오'!$I$3-'d_시나리오'!$H$3)/('d_시나리오'!$J$3-'d_시나리오'!$H$3),'d_시나리오'!$H$3+SQRT(F2244*('d_시나리오'!$J$3-'d_시나리오'!$H$3)*('d_시나리오'!$I$3-'d_시나리오'!$H$3)),'d_시나리오'!$J$3-SQRT((1-F2244)*('d_시나리오'!$J$3-'d_시나리오'!$H$3)*('d_시나리오'!$J$3-'d_시나리오'!$I$3))))</f>
        <v/>
      </c>
      <c r="H2244">
        <f>RAND()</f>
        <v/>
      </c>
      <c r="I2244">
        <f>IF('d_시나리오'!$J$4='d_시나리오'!$H$4,'d_시나리오'!$I$4,IF(H2244&lt;('d_시나리오'!$I$4-'d_시나리오'!$H$4)/('d_시나리오'!$J$4-'d_시나리오'!$H$4),'d_시나리오'!$H$4+SQRT(H2244*('d_시나리오'!$J$4-'d_시나리오'!$H$4)*('d_시나리오'!$I$4-'d_시나리오'!$H$4)),'d_시나리오'!$J$4-SQRT((1-H2244)*('d_시나리오'!$J$4-'d_시나리오'!$H$4)*('d_시나리오'!$J$4-'d_시나리오'!$I$4))))</f>
        <v/>
      </c>
      <c r="J2244">
        <f>RAND()</f>
        <v/>
      </c>
      <c r="K2244">
        <f>IF('d_시나리오'!$J$5='d_시나리오'!$H$5,'d_시나리오'!$I$5,IF(J2244&lt;('d_시나리오'!$I$5-'d_시나리오'!$H$5)/('d_시나리오'!$J$5-'d_시나리오'!$H$5),'d_시나리오'!$H$5+SQRT(J2244*('d_시나리오'!$J$5-'d_시나리오'!$H$5)*('d_시나리오'!$I$5-'d_시나리오'!$H$5)),'d_시나리오'!$J$5-SQRT((1-J2244)*('d_시나리오'!$J$5-'d_시나리오'!$H$5)*('d_시나리오'!$J$5-'d_시나리오'!$I$5))))</f>
        <v/>
      </c>
      <c r="L2244">
        <f>RAND()</f>
        <v/>
      </c>
      <c r="M2244">
        <f>IF('d_시나리오'!$J$6='d_시나리오'!$H$6,'d_시나리오'!$I$6,IF(L2244&lt;('d_시나리오'!$I$6-'d_시나리오'!$H$6)/('d_시나리오'!$J$6-'d_시나리오'!$H$6),'d_시나리오'!$H$6+SQRT(L2244*('d_시나리오'!$J$6-'d_시나리오'!$H$6)*('d_시나리오'!$I$6-'d_시나리오'!$H$6)),'d_시나리오'!$J$6-SQRT((1-L2244)*('d_시나리오'!$J$6-'d_시나리오'!$H$6)*('d_시나리오'!$J$6-'d_시나리오'!$I$6))))</f>
        <v/>
      </c>
      <c r="N2244">
        <f>INDEX('d_분포'!$B$2:$B$57,RANDBETWEEN(1,56))</f>
        <v/>
      </c>
      <c r="O2244">
        <f>BETAINV(RAND(),5,5)</f>
        <v/>
      </c>
      <c r="P2244">
        <f>'d_고정'!$B$1*'6_기대효과'!$H$7*('d_시나리오'!$I$7/'d_고정'!$B$2)*B2244</f>
        <v/>
      </c>
      <c r="Q2244">
        <f>P2244*C2244</f>
        <v/>
      </c>
      <c r="R2244">
        <f>P2244*E2244</f>
        <v/>
      </c>
      <c r="S2244">
        <f>R2244*G2244</f>
        <v/>
      </c>
      <c r="T2244">
        <f>Q2244+S2244</f>
        <v/>
      </c>
      <c r="U2244">
        <f>(Q2244*D2244+S2244*I2244)*(1-O2244)</f>
        <v/>
      </c>
      <c r="V2244">
        <f>(R2244*K2244*N2244+'d_고정'!$B$3*('6_기대효과'!$H$7/8)*N2244*'d_고정'!$B$10*M2244*('6_기대효과'!$K$7/'d_고정'!$B$9))*(1-O2244)</f>
        <v/>
      </c>
      <c r="W2244">
        <f>(S2244*I2244+R2244*MAX(K2244-'d_고정'!$B$10*M2244*('6_기대효과'!$K$7/'d_고정'!$B$9),0)*N2244)*(1-O2244)</f>
        <v/>
      </c>
      <c r="X2244">
        <f>U2244+V2244</f>
        <v/>
      </c>
      <c r="Y2244">
        <f>U2244/('d_고정'!$B$5*'6_기대효과'!$H$7/8)/'d_고정'!$B$6</f>
        <v/>
      </c>
      <c r="Z2244">
        <f>U2244/('d_고정'!$B$8*'6_기대효과'!$H$7/8)</f>
        <v/>
      </c>
    </row>
    <row r="2245">
      <c r="A2245">
        <f>RAND()</f>
        <v/>
      </c>
      <c r="B2245">
        <f>IF('d_시나리오'!$J$2='d_시나리오'!$H$2,'d_시나리오'!$I$2,IF(A2245&lt;('d_시나리오'!$I$2-'d_시나리오'!$H$2)/('d_시나리오'!$J$2-'d_시나리오'!$H$2),'d_시나리오'!$H$2+SQRT(A2245*('d_시나리오'!$J$2-'d_시나리오'!$H$2)*('d_시나리오'!$I$2-'d_시나리오'!$H$2)),'d_시나리오'!$J$2-SQRT((1-A2245)*('d_시나리오'!$J$2-'d_시나리오'!$H$2)*('d_시나리오'!$J$2-'d_시나리오'!$I$2))))</f>
        <v/>
      </c>
      <c r="C2245">
        <f>BETAINV(RAND(),2,6)</f>
        <v/>
      </c>
      <c r="D2245">
        <f>INDEX('d_분포'!$A$2:$A$28,RANDBETWEEN(1,27))</f>
        <v/>
      </c>
      <c r="E2245">
        <f>INDEX('d_분포'!$C$2:$C$5,RANDBETWEEN(1,4))*(0.9+0.2*RAND())</f>
        <v/>
      </c>
      <c r="F2245">
        <f>RAND()</f>
        <v/>
      </c>
      <c r="G2245">
        <f>IF('d_시나리오'!$J$3='d_시나리오'!$H$3,'d_시나리오'!$I$3,IF(F2245&lt;('d_시나리오'!$I$3-'d_시나리오'!$H$3)/('d_시나리오'!$J$3-'d_시나리오'!$H$3),'d_시나리오'!$H$3+SQRT(F2245*('d_시나리오'!$J$3-'d_시나리오'!$H$3)*('d_시나리오'!$I$3-'d_시나리오'!$H$3)),'d_시나리오'!$J$3-SQRT((1-F2245)*('d_시나리오'!$J$3-'d_시나리오'!$H$3)*('d_시나리오'!$J$3-'d_시나리오'!$I$3))))</f>
        <v/>
      </c>
      <c r="H2245">
        <f>RAND()</f>
        <v/>
      </c>
      <c r="I2245">
        <f>IF('d_시나리오'!$J$4='d_시나리오'!$H$4,'d_시나리오'!$I$4,IF(H2245&lt;('d_시나리오'!$I$4-'d_시나리오'!$H$4)/('d_시나리오'!$J$4-'d_시나리오'!$H$4),'d_시나리오'!$H$4+SQRT(H2245*('d_시나리오'!$J$4-'d_시나리오'!$H$4)*('d_시나리오'!$I$4-'d_시나리오'!$H$4)),'d_시나리오'!$J$4-SQRT((1-H2245)*('d_시나리오'!$J$4-'d_시나리오'!$H$4)*('d_시나리오'!$J$4-'d_시나리오'!$I$4))))</f>
        <v/>
      </c>
      <c r="J2245">
        <f>RAND()</f>
        <v/>
      </c>
      <c r="K2245">
        <f>IF('d_시나리오'!$J$5='d_시나리오'!$H$5,'d_시나리오'!$I$5,IF(J2245&lt;('d_시나리오'!$I$5-'d_시나리오'!$H$5)/('d_시나리오'!$J$5-'d_시나리오'!$H$5),'d_시나리오'!$H$5+SQRT(J2245*('d_시나리오'!$J$5-'d_시나리오'!$H$5)*('d_시나리오'!$I$5-'d_시나리오'!$H$5)),'d_시나리오'!$J$5-SQRT((1-J2245)*('d_시나리오'!$J$5-'d_시나리오'!$H$5)*('d_시나리오'!$J$5-'d_시나리오'!$I$5))))</f>
        <v/>
      </c>
      <c r="L2245">
        <f>RAND()</f>
        <v/>
      </c>
      <c r="M2245">
        <f>IF('d_시나리오'!$J$6='d_시나리오'!$H$6,'d_시나리오'!$I$6,IF(L2245&lt;('d_시나리오'!$I$6-'d_시나리오'!$H$6)/('d_시나리오'!$J$6-'d_시나리오'!$H$6),'d_시나리오'!$H$6+SQRT(L2245*('d_시나리오'!$J$6-'d_시나리오'!$H$6)*('d_시나리오'!$I$6-'d_시나리오'!$H$6)),'d_시나리오'!$J$6-SQRT((1-L2245)*('d_시나리오'!$J$6-'d_시나리오'!$H$6)*('d_시나리오'!$J$6-'d_시나리오'!$I$6))))</f>
        <v/>
      </c>
      <c r="N2245">
        <f>INDEX('d_분포'!$B$2:$B$57,RANDBETWEEN(1,56))</f>
        <v/>
      </c>
      <c r="O2245">
        <f>BETAINV(RAND(),5,5)</f>
        <v/>
      </c>
      <c r="P2245">
        <f>'d_고정'!$B$1*'6_기대효과'!$H$7*('d_시나리오'!$I$7/'d_고정'!$B$2)*B2245</f>
        <v/>
      </c>
      <c r="Q2245">
        <f>P2245*C2245</f>
        <v/>
      </c>
      <c r="R2245">
        <f>P2245*E2245</f>
        <v/>
      </c>
      <c r="S2245">
        <f>R2245*G2245</f>
        <v/>
      </c>
      <c r="T2245">
        <f>Q2245+S2245</f>
        <v/>
      </c>
      <c r="U2245">
        <f>(Q2245*D2245+S2245*I2245)*(1-O2245)</f>
        <v/>
      </c>
      <c r="V2245">
        <f>(R2245*K2245*N2245+'d_고정'!$B$3*('6_기대효과'!$H$7/8)*N2245*'d_고정'!$B$10*M2245*('6_기대효과'!$K$7/'d_고정'!$B$9))*(1-O2245)</f>
        <v/>
      </c>
      <c r="W2245">
        <f>(S2245*I2245+R2245*MAX(K2245-'d_고정'!$B$10*M2245*('6_기대효과'!$K$7/'d_고정'!$B$9),0)*N2245)*(1-O2245)</f>
        <v/>
      </c>
      <c r="X2245">
        <f>U2245+V2245</f>
        <v/>
      </c>
      <c r="Y2245">
        <f>U2245/('d_고정'!$B$5*'6_기대효과'!$H$7/8)/'d_고정'!$B$6</f>
        <v/>
      </c>
      <c r="Z2245">
        <f>U2245/('d_고정'!$B$8*'6_기대효과'!$H$7/8)</f>
        <v/>
      </c>
    </row>
    <row r="2246">
      <c r="A2246">
        <f>RAND()</f>
        <v/>
      </c>
      <c r="B2246">
        <f>IF('d_시나리오'!$J$2='d_시나리오'!$H$2,'d_시나리오'!$I$2,IF(A2246&lt;('d_시나리오'!$I$2-'d_시나리오'!$H$2)/('d_시나리오'!$J$2-'d_시나리오'!$H$2),'d_시나리오'!$H$2+SQRT(A2246*('d_시나리오'!$J$2-'d_시나리오'!$H$2)*('d_시나리오'!$I$2-'d_시나리오'!$H$2)),'d_시나리오'!$J$2-SQRT((1-A2246)*('d_시나리오'!$J$2-'d_시나리오'!$H$2)*('d_시나리오'!$J$2-'d_시나리오'!$I$2))))</f>
        <v/>
      </c>
      <c r="C2246">
        <f>BETAINV(RAND(),2,6)</f>
        <v/>
      </c>
      <c r="D2246">
        <f>INDEX('d_분포'!$A$2:$A$28,RANDBETWEEN(1,27))</f>
        <v/>
      </c>
      <c r="E2246">
        <f>INDEX('d_분포'!$C$2:$C$5,RANDBETWEEN(1,4))*(0.9+0.2*RAND())</f>
        <v/>
      </c>
      <c r="F2246">
        <f>RAND()</f>
        <v/>
      </c>
      <c r="G2246">
        <f>IF('d_시나리오'!$J$3='d_시나리오'!$H$3,'d_시나리오'!$I$3,IF(F2246&lt;('d_시나리오'!$I$3-'d_시나리오'!$H$3)/('d_시나리오'!$J$3-'d_시나리오'!$H$3),'d_시나리오'!$H$3+SQRT(F2246*('d_시나리오'!$J$3-'d_시나리오'!$H$3)*('d_시나리오'!$I$3-'d_시나리오'!$H$3)),'d_시나리오'!$J$3-SQRT((1-F2246)*('d_시나리오'!$J$3-'d_시나리오'!$H$3)*('d_시나리오'!$J$3-'d_시나리오'!$I$3))))</f>
        <v/>
      </c>
      <c r="H2246">
        <f>RAND()</f>
        <v/>
      </c>
      <c r="I2246">
        <f>IF('d_시나리오'!$J$4='d_시나리오'!$H$4,'d_시나리오'!$I$4,IF(H2246&lt;('d_시나리오'!$I$4-'d_시나리오'!$H$4)/('d_시나리오'!$J$4-'d_시나리오'!$H$4),'d_시나리오'!$H$4+SQRT(H2246*('d_시나리오'!$J$4-'d_시나리오'!$H$4)*('d_시나리오'!$I$4-'d_시나리오'!$H$4)),'d_시나리오'!$J$4-SQRT((1-H2246)*('d_시나리오'!$J$4-'d_시나리오'!$H$4)*('d_시나리오'!$J$4-'d_시나리오'!$I$4))))</f>
        <v/>
      </c>
      <c r="J2246">
        <f>RAND()</f>
        <v/>
      </c>
      <c r="K2246">
        <f>IF('d_시나리오'!$J$5='d_시나리오'!$H$5,'d_시나리오'!$I$5,IF(J2246&lt;('d_시나리오'!$I$5-'d_시나리오'!$H$5)/('d_시나리오'!$J$5-'d_시나리오'!$H$5),'d_시나리오'!$H$5+SQRT(J2246*('d_시나리오'!$J$5-'d_시나리오'!$H$5)*('d_시나리오'!$I$5-'d_시나리오'!$H$5)),'d_시나리오'!$J$5-SQRT((1-J2246)*('d_시나리오'!$J$5-'d_시나리오'!$H$5)*('d_시나리오'!$J$5-'d_시나리오'!$I$5))))</f>
        <v/>
      </c>
      <c r="L2246">
        <f>RAND()</f>
        <v/>
      </c>
      <c r="M2246">
        <f>IF('d_시나리오'!$J$6='d_시나리오'!$H$6,'d_시나리오'!$I$6,IF(L2246&lt;('d_시나리오'!$I$6-'d_시나리오'!$H$6)/('d_시나리오'!$J$6-'d_시나리오'!$H$6),'d_시나리오'!$H$6+SQRT(L2246*('d_시나리오'!$J$6-'d_시나리오'!$H$6)*('d_시나리오'!$I$6-'d_시나리오'!$H$6)),'d_시나리오'!$J$6-SQRT((1-L2246)*('d_시나리오'!$J$6-'d_시나리오'!$H$6)*('d_시나리오'!$J$6-'d_시나리오'!$I$6))))</f>
        <v/>
      </c>
      <c r="N2246">
        <f>INDEX('d_분포'!$B$2:$B$57,RANDBETWEEN(1,56))</f>
        <v/>
      </c>
      <c r="O2246">
        <f>BETAINV(RAND(),5,5)</f>
        <v/>
      </c>
      <c r="P2246">
        <f>'d_고정'!$B$1*'6_기대효과'!$H$7*('d_시나리오'!$I$7/'d_고정'!$B$2)*B2246</f>
        <v/>
      </c>
      <c r="Q2246">
        <f>P2246*C2246</f>
        <v/>
      </c>
      <c r="R2246">
        <f>P2246*E2246</f>
        <v/>
      </c>
      <c r="S2246">
        <f>R2246*G2246</f>
        <v/>
      </c>
      <c r="T2246">
        <f>Q2246+S2246</f>
        <v/>
      </c>
      <c r="U2246">
        <f>(Q2246*D2246+S2246*I2246)*(1-O2246)</f>
        <v/>
      </c>
      <c r="V2246">
        <f>(R2246*K2246*N2246+'d_고정'!$B$3*('6_기대효과'!$H$7/8)*N2246*'d_고정'!$B$10*M2246*('6_기대효과'!$K$7/'d_고정'!$B$9))*(1-O2246)</f>
        <v/>
      </c>
      <c r="W2246">
        <f>(S2246*I2246+R2246*MAX(K2246-'d_고정'!$B$10*M2246*('6_기대효과'!$K$7/'d_고정'!$B$9),0)*N2246)*(1-O2246)</f>
        <v/>
      </c>
      <c r="X2246">
        <f>U2246+V2246</f>
        <v/>
      </c>
      <c r="Y2246">
        <f>U2246/('d_고정'!$B$5*'6_기대효과'!$H$7/8)/'d_고정'!$B$6</f>
        <v/>
      </c>
      <c r="Z2246">
        <f>U2246/('d_고정'!$B$8*'6_기대효과'!$H$7/8)</f>
        <v/>
      </c>
    </row>
    <row r="2247">
      <c r="A2247">
        <f>RAND()</f>
        <v/>
      </c>
      <c r="B2247">
        <f>IF('d_시나리오'!$J$2='d_시나리오'!$H$2,'d_시나리오'!$I$2,IF(A2247&lt;('d_시나리오'!$I$2-'d_시나리오'!$H$2)/('d_시나리오'!$J$2-'d_시나리오'!$H$2),'d_시나리오'!$H$2+SQRT(A2247*('d_시나리오'!$J$2-'d_시나리오'!$H$2)*('d_시나리오'!$I$2-'d_시나리오'!$H$2)),'d_시나리오'!$J$2-SQRT((1-A2247)*('d_시나리오'!$J$2-'d_시나리오'!$H$2)*('d_시나리오'!$J$2-'d_시나리오'!$I$2))))</f>
        <v/>
      </c>
      <c r="C2247">
        <f>BETAINV(RAND(),2,6)</f>
        <v/>
      </c>
      <c r="D2247">
        <f>INDEX('d_분포'!$A$2:$A$28,RANDBETWEEN(1,27))</f>
        <v/>
      </c>
      <c r="E2247">
        <f>INDEX('d_분포'!$C$2:$C$5,RANDBETWEEN(1,4))*(0.9+0.2*RAND())</f>
        <v/>
      </c>
      <c r="F2247">
        <f>RAND()</f>
        <v/>
      </c>
      <c r="G2247">
        <f>IF('d_시나리오'!$J$3='d_시나리오'!$H$3,'d_시나리오'!$I$3,IF(F2247&lt;('d_시나리오'!$I$3-'d_시나리오'!$H$3)/('d_시나리오'!$J$3-'d_시나리오'!$H$3),'d_시나리오'!$H$3+SQRT(F2247*('d_시나리오'!$J$3-'d_시나리오'!$H$3)*('d_시나리오'!$I$3-'d_시나리오'!$H$3)),'d_시나리오'!$J$3-SQRT((1-F2247)*('d_시나리오'!$J$3-'d_시나리오'!$H$3)*('d_시나리오'!$J$3-'d_시나리오'!$I$3))))</f>
        <v/>
      </c>
      <c r="H2247">
        <f>RAND()</f>
        <v/>
      </c>
      <c r="I2247">
        <f>IF('d_시나리오'!$J$4='d_시나리오'!$H$4,'d_시나리오'!$I$4,IF(H2247&lt;('d_시나리오'!$I$4-'d_시나리오'!$H$4)/('d_시나리오'!$J$4-'d_시나리오'!$H$4),'d_시나리오'!$H$4+SQRT(H2247*('d_시나리오'!$J$4-'d_시나리오'!$H$4)*('d_시나리오'!$I$4-'d_시나리오'!$H$4)),'d_시나리오'!$J$4-SQRT((1-H2247)*('d_시나리오'!$J$4-'d_시나리오'!$H$4)*('d_시나리오'!$J$4-'d_시나리오'!$I$4))))</f>
        <v/>
      </c>
      <c r="J2247">
        <f>RAND()</f>
        <v/>
      </c>
      <c r="K2247">
        <f>IF('d_시나리오'!$J$5='d_시나리오'!$H$5,'d_시나리오'!$I$5,IF(J2247&lt;('d_시나리오'!$I$5-'d_시나리오'!$H$5)/('d_시나리오'!$J$5-'d_시나리오'!$H$5),'d_시나리오'!$H$5+SQRT(J2247*('d_시나리오'!$J$5-'d_시나리오'!$H$5)*('d_시나리오'!$I$5-'d_시나리오'!$H$5)),'d_시나리오'!$J$5-SQRT((1-J2247)*('d_시나리오'!$J$5-'d_시나리오'!$H$5)*('d_시나리오'!$J$5-'d_시나리오'!$I$5))))</f>
        <v/>
      </c>
      <c r="L2247">
        <f>RAND()</f>
        <v/>
      </c>
      <c r="M2247">
        <f>IF('d_시나리오'!$J$6='d_시나리오'!$H$6,'d_시나리오'!$I$6,IF(L2247&lt;('d_시나리오'!$I$6-'d_시나리오'!$H$6)/('d_시나리오'!$J$6-'d_시나리오'!$H$6),'d_시나리오'!$H$6+SQRT(L2247*('d_시나리오'!$J$6-'d_시나리오'!$H$6)*('d_시나리오'!$I$6-'d_시나리오'!$H$6)),'d_시나리오'!$J$6-SQRT((1-L2247)*('d_시나리오'!$J$6-'d_시나리오'!$H$6)*('d_시나리오'!$J$6-'d_시나리오'!$I$6))))</f>
        <v/>
      </c>
      <c r="N2247">
        <f>INDEX('d_분포'!$B$2:$B$57,RANDBETWEEN(1,56))</f>
        <v/>
      </c>
      <c r="O2247">
        <f>BETAINV(RAND(),5,5)</f>
        <v/>
      </c>
      <c r="P2247">
        <f>'d_고정'!$B$1*'6_기대효과'!$H$7*('d_시나리오'!$I$7/'d_고정'!$B$2)*B2247</f>
        <v/>
      </c>
      <c r="Q2247">
        <f>P2247*C2247</f>
        <v/>
      </c>
      <c r="R2247">
        <f>P2247*E2247</f>
        <v/>
      </c>
      <c r="S2247">
        <f>R2247*G2247</f>
        <v/>
      </c>
      <c r="T2247">
        <f>Q2247+S2247</f>
        <v/>
      </c>
      <c r="U2247">
        <f>(Q2247*D2247+S2247*I2247)*(1-O2247)</f>
        <v/>
      </c>
      <c r="V2247">
        <f>(R2247*K2247*N2247+'d_고정'!$B$3*('6_기대효과'!$H$7/8)*N2247*'d_고정'!$B$10*M2247*('6_기대효과'!$K$7/'d_고정'!$B$9))*(1-O2247)</f>
        <v/>
      </c>
      <c r="W2247">
        <f>(S2247*I2247+R2247*MAX(K2247-'d_고정'!$B$10*M2247*('6_기대효과'!$K$7/'d_고정'!$B$9),0)*N2247)*(1-O2247)</f>
        <v/>
      </c>
      <c r="X2247">
        <f>U2247+V2247</f>
        <v/>
      </c>
      <c r="Y2247">
        <f>U2247/('d_고정'!$B$5*'6_기대효과'!$H$7/8)/'d_고정'!$B$6</f>
        <v/>
      </c>
      <c r="Z2247">
        <f>U2247/('d_고정'!$B$8*'6_기대효과'!$H$7/8)</f>
        <v/>
      </c>
    </row>
    <row r="2248">
      <c r="A2248">
        <f>RAND()</f>
        <v/>
      </c>
      <c r="B2248">
        <f>IF('d_시나리오'!$J$2='d_시나리오'!$H$2,'d_시나리오'!$I$2,IF(A2248&lt;('d_시나리오'!$I$2-'d_시나리오'!$H$2)/('d_시나리오'!$J$2-'d_시나리오'!$H$2),'d_시나리오'!$H$2+SQRT(A2248*('d_시나리오'!$J$2-'d_시나리오'!$H$2)*('d_시나리오'!$I$2-'d_시나리오'!$H$2)),'d_시나리오'!$J$2-SQRT((1-A2248)*('d_시나리오'!$J$2-'d_시나리오'!$H$2)*('d_시나리오'!$J$2-'d_시나리오'!$I$2))))</f>
        <v/>
      </c>
      <c r="C2248">
        <f>BETAINV(RAND(),2,6)</f>
        <v/>
      </c>
      <c r="D2248">
        <f>INDEX('d_분포'!$A$2:$A$28,RANDBETWEEN(1,27))</f>
        <v/>
      </c>
      <c r="E2248">
        <f>INDEX('d_분포'!$C$2:$C$5,RANDBETWEEN(1,4))*(0.9+0.2*RAND())</f>
        <v/>
      </c>
      <c r="F2248">
        <f>RAND()</f>
        <v/>
      </c>
      <c r="G2248">
        <f>IF('d_시나리오'!$J$3='d_시나리오'!$H$3,'d_시나리오'!$I$3,IF(F2248&lt;('d_시나리오'!$I$3-'d_시나리오'!$H$3)/('d_시나리오'!$J$3-'d_시나리오'!$H$3),'d_시나리오'!$H$3+SQRT(F2248*('d_시나리오'!$J$3-'d_시나리오'!$H$3)*('d_시나리오'!$I$3-'d_시나리오'!$H$3)),'d_시나리오'!$J$3-SQRT((1-F2248)*('d_시나리오'!$J$3-'d_시나리오'!$H$3)*('d_시나리오'!$J$3-'d_시나리오'!$I$3))))</f>
        <v/>
      </c>
      <c r="H2248">
        <f>RAND()</f>
        <v/>
      </c>
      <c r="I2248">
        <f>IF('d_시나리오'!$J$4='d_시나리오'!$H$4,'d_시나리오'!$I$4,IF(H2248&lt;('d_시나리오'!$I$4-'d_시나리오'!$H$4)/('d_시나리오'!$J$4-'d_시나리오'!$H$4),'d_시나리오'!$H$4+SQRT(H2248*('d_시나리오'!$J$4-'d_시나리오'!$H$4)*('d_시나리오'!$I$4-'d_시나리오'!$H$4)),'d_시나리오'!$J$4-SQRT((1-H2248)*('d_시나리오'!$J$4-'d_시나리오'!$H$4)*('d_시나리오'!$J$4-'d_시나리오'!$I$4))))</f>
        <v/>
      </c>
      <c r="J2248">
        <f>RAND()</f>
        <v/>
      </c>
      <c r="K2248">
        <f>IF('d_시나리오'!$J$5='d_시나리오'!$H$5,'d_시나리오'!$I$5,IF(J2248&lt;('d_시나리오'!$I$5-'d_시나리오'!$H$5)/('d_시나리오'!$J$5-'d_시나리오'!$H$5),'d_시나리오'!$H$5+SQRT(J2248*('d_시나리오'!$J$5-'d_시나리오'!$H$5)*('d_시나리오'!$I$5-'d_시나리오'!$H$5)),'d_시나리오'!$J$5-SQRT((1-J2248)*('d_시나리오'!$J$5-'d_시나리오'!$H$5)*('d_시나리오'!$J$5-'d_시나리오'!$I$5))))</f>
        <v/>
      </c>
      <c r="L2248">
        <f>RAND()</f>
        <v/>
      </c>
      <c r="M2248">
        <f>IF('d_시나리오'!$J$6='d_시나리오'!$H$6,'d_시나리오'!$I$6,IF(L2248&lt;('d_시나리오'!$I$6-'d_시나리오'!$H$6)/('d_시나리오'!$J$6-'d_시나리오'!$H$6),'d_시나리오'!$H$6+SQRT(L2248*('d_시나리오'!$J$6-'d_시나리오'!$H$6)*('d_시나리오'!$I$6-'d_시나리오'!$H$6)),'d_시나리오'!$J$6-SQRT((1-L2248)*('d_시나리오'!$J$6-'d_시나리오'!$H$6)*('d_시나리오'!$J$6-'d_시나리오'!$I$6))))</f>
        <v/>
      </c>
      <c r="N2248">
        <f>INDEX('d_분포'!$B$2:$B$57,RANDBETWEEN(1,56))</f>
        <v/>
      </c>
      <c r="O2248">
        <f>BETAINV(RAND(),5,5)</f>
        <v/>
      </c>
      <c r="P2248">
        <f>'d_고정'!$B$1*'6_기대효과'!$H$7*('d_시나리오'!$I$7/'d_고정'!$B$2)*B2248</f>
        <v/>
      </c>
      <c r="Q2248">
        <f>P2248*C2248</f>
        <v/>
      </c>
      <c r="R2248">
        <f>P2248*E2248</f>
        <v/>
      </c>
      <c r="S2248">
        <f>R2248*G2248</f>
        <v/>
      </c>
      <c r="T2248">
        <f>Q2248+S2248</f>
        <v/>
      </c>
      <c r="U2248">
        <f>(Q2248*D2248+S2248*I2248)*(1-O2248)</f>
        <v/>
      </c>
      <c r="V2248">
        <f>(R2248*K2248*N2248+'d_고정'!$B$3*('6_기대효과'!$H$7/8)*N2248*'d_고정'!$B$10*M2248*('6_기대효과'!$K$7/'d_고정'!$B$9))*(1-O2248)</f>
        <v/>
      </c>
      <c r="W2248">
        <f>(S2248*I2248+R2248*MAX(K2248-'d_고정'!$B$10*M2248*('6_기대효과'!$K$7/'d_고정'!$B$9),0)*N2248)*(1-O2248)</f>
        <v/>
      </c>
      <c r="X2248">
        <f>U2248+V2248</f>
        <v/>
      </c>
      <c r="Y2248">
        <f>U2248/('d_고정'!$B$5*'6_기대효과'!$H$7/8)/'d_고정'!$B$6</f>
        <v/>
      </c>
      <c r="Z2248">
        <f>U2248/('d_고정'!$B$8*'6_기대효과'!$H$7/8)</f>
        <v/>
      </c>
    </row>
    <row r="2249">
      <c r="A2249">
        <f>RAND()</f>
        <v/>
      </c>
      <c r="B2249">
        <f>IF('d_시나리오'!$J$2='d_시나리오'!$H$2,'d_시나리오'!$I$2,IF(A2249&lt;('d_시나리오'!$I$2-'d_시나리오'!$H$2)/('d_시나리오'!$J$2-'d_시나리오'!$H$2),'d_시나리오'!$H$2+SQRT(A2249*('d_시나리오'!$J$2-'d_시나리오'!$H$2)*('d_시나리오'!$I$2-'d_시나리오'!$H$2)),'d_시나리오'!$J$2-SQRT((1-A2249)*('d_시나리오'!$J$2-'d_시나리오'!$H$2)*('d_시나리오'!$J$2-'d_시나리오'!$I$2))))</f>
        <v/>
      </c>
      <c r="C2249">
        <f>BETAINV(RAND(),2,6)</f>
        <v/>
      </c>
      <c r="D2249">
        <f>INDEX('d_분포'!$A$2:$A$28,RANDBETWEEN(1,27))</f>
        <v/>
      </c>
      <c r="E2249">
        <f>INDEX('d_분포'!$C$2:$C$5,RANDBETWEEN(1,4))*(0.9+0.2*RAND())</f>
        <v/>
      </c>
      <c r="F2249">
        <f>RAND()</f>
        <v/>
      </c>
      <c r="G2249">
        <f>IF('d_시나리오'!$J$3='d_시나리오'!$H$3,'d_시나리오'!$I$3,IF(F2249&lt;('d_시나리오'!$I$3-'d_시나리오'!$H$3)/('d_시나리오'!$J$3-'d_시나리오'!$H$3),'d_시나리오'!$H$3+SQRT(F2249*('d_시나리오'!$J$3-'d_시나리오'!$H$3)*('d_시나리오'!$I$3-'d_시나리오'!$H$3)),'d_시나리오'!$J$3-SQRT((1-F2249)*('d_시나리오'!$J$3-'d_시나리오'!$H$3)*('d_시나리오'!$J$3-'d_시나리오'!$I$3))))</f>
        <v/>
      </c>
      <c r="H2249">
        <f>RAND()</f>
        <v/>
      </c>
      <c r="I2249">
        <f>IF('d_시나리오'!$J$4='d_시나리오'!$H$4,'d_시나리오'!$I$4,IF(H2249&lt;('d_시나리오'!$I$4-'d_시나리오'!$H$4)/('d_시나리오'!$J$4-'d_시나리오'!$H$4),'d_시나리오'!$H$4+SQRT(H2249*('d_시나리오'!$J$4-'d_시나리오'!$H$4)*('d_시나리오'!$I$4-'d_시나리오'!$H$4)),'d_시나리오'!$J$4-SQRT((1-H2249)*('d_시나리오'!$J$4-'d_시나리오'!$H$4)*('d_시나리오'!$J$4-'d_시나리오'!$I$4))))</f>
        <v/>
      </c>
      <c r="J2249">
        <f>RAND()</f>
        <v/>
      </c>
      <c r="K2249">
        <f>IF('d_시나리오'!$J$5='d_시나리오'!$H$5,'d_시나리오'!$I$5,IF(J2249&lt;('d_시나리오'!$I$5-'d_시나리오'!$H$5)/('d_시나리오'!$J$5-'d_시나리오'!$H$5),'d_시나리오'!$H$5+SQRT(J2249*('d_시나리오'!$J$5-'d_시나리오'!$H$5)*('d_시나리오'!$I$5-'d_시나리오'!$H$5)),'d_시나리오'!$J$5-SQRT((1-J2249)*('d_시나리오'!$J$5-'d_시나리오'!$H$5)*('d_시나리오'!$J$5-'d_시나리오'!$I$5))))</f>
        <v/>
      </c>
      <c r="L2249">
        <f>RAND()</f>
        <v/>
      </c>
      <c r="M2249">
        <f>IF('d_시나리오'!$J$6='d_시나리오'!$H$6,'d_시나리오'!$I$6,IF(L2249&lt;('d_시나리오'!$I$6-'d_시나리오'!$H$6)/('d_시나리오'!$J$6-'d_시나리오'!$H$6),'d_시나리오'!$H$6+SQRT(L2249*('d_시나리오'!$J$6-'d_시나리오'!$H$6)*('d_시나리오'!$I$6-'d_시나리오'!$H$6)),'d_시나리오'!$J$6-SQRT((1-L2249)*('d_시나리오'!$J$6-'d_시나리오'!$H$6)*('d_시나리오'!$J$6-'d_시나리오'!$I$6))))</f>
        <v/>
      </c>
      <c r="N2249">
        <f>INDEX('d_분포'!$B$2:$B$57,RANDBETWEEN(1,56))</f>
        <v/>
      </c>
      <c r="O2249">
        <f>BETAINV(RAND(),5,5)</f>
        <v/>
      </c>
      <c r="P2249">
        <f>'d_고정'!$B$1*'6_기대효과'!$H$7*('d_시나리오'!$I$7/'d_고정'!$B$2)*B2249</f>
        <v/>
      </c>
      <c r="Q2249">
        <f>P2249*C2249</f>
        <v/>
      </c>
      <c r="R2249">
        <f>P2249*E2249</f>
        <v/>
      </c>
      <c r="S2249">
        <f>R2249*G2249</f>
        <v/>
      </c>
      <c r="T2249">
        <f>Q2249+S2249</f>
        <v/>
      </c>
      <c r="U2249">
        <f>(Q2249*D2249+S2249*I2249)*(1-O2249)</f>
        <v/>
      </c>
      <c r="V2249">
        <f>(R2249*K2249*N2249+'d_고정'!$B$3*('6_기대효과'!$H$7/8)*N2249*'d_고정'!$B$10*M2249*('6_기대효과'!$K$7/'d_고정'!$B$9))*(1-O2249)</f>
        <v/>
      </c>
      <c r="W2249">
        <f>(S2249*I2249+R2249*MAX(K2249-'d_고정'!$B$10*M2249*('6_기대효과'!$K$7/'d_고정'!$B$9),0)*N2249)*(1-O2249)</f>
        <v/>
      </c>
      <c r="X2249">
        <f>U2249+V2249</f>
        <v/>
      </c>
      <c r="Y2249">
        <f>U2249/('d_고정'!$B$5*'6_기대효과'!$H$7/8)/'d_고정'!$B$6</f>
        <v/>
      </c>
      <c r="Z2249">
        <f>U2249/('d_고정'!$B$8*'6_기대효과'!$H$7/8)</f>
        <v/>
      </c>
    </row>
    <row r="2250">
      <c r="A2250">
        <f>RAND()</f>
        <v/>
      </c>
      <c r="B2250">
        <f>IF('d_시나리오'!$J$2='d_시나리오'!$H$2,'d_시나리오'!$I$2,IF(A2250&lt;('d_시나리오'!$I$2-'d_시나리오'!$H$2)/('d_시나리오'!$J$2-'d_시나리오'!$H$2),'d_시나리오'!$H$2+SQRT(A2250*('d_시나리오'!$J$2-'d_시나리오'!$H$2)*('d_시나리오'!$I$2-'d_시나리오'!$H$2)),'d_시나리오'!$J$2-SQRT((1-A2250)*('d_시나리오'!$J$2-'d_시나리오'!$H$2)*('d_시나리오'!$J$2-'d_시나리오'!$I$2))))</f>
        <v/>
      </c>
      <c r="C2250">
        <f>BETAINV(RAND(),2,6)</f>
        <v/>
      </c>
      <c r="D2250">
        <f>INDEX('d_분포'!$A$2:$A$28,RANDBETWEEN(1,27))</f>
        <v/>
      </c>
      <c r="E2250">
        <f>INDEX('d_분포'!$C$2:$C$5,RANDBETWEEN(1,4))*(0.9+0.2*RAND())</f>
        <v/>
      </c>
      <c r="F2250">
        <f>RAND()</f>
        <v/>
      </c>
      <c r="G2250">
        <f>IF('d_시나리오'!$J$3='d_시나리오'!$H$3,'d_시나리오'!$I$3,IF(F2250&lt;('d_시나리오'!$I$3-'d_시나리오'!$H$3)/('d_시나리오'!$J$3-'d_시나리오'!$H$3),'d_시나리오'!$H$3+SQRT(F2250*('d_시나리오'!$J$3-'d_시나리오'!$H$3)*('d_시나리오'!$I$3-'d_시나리오'!$H$3)),'d_시나리오'!$J$3-SQRT((1-F2250)*('d_시나리오'!$J$3-'d_시나리오'!$H$3)*('d_시나리오'!$J$3-'d_시나리오'!$I$3))))</f>
        <v/>
      </c>
      <c r="H2250">
        <f>RAND()</f>
        <v/>
      </c>
      <c r="I2250">
        <f>IF('d_시나리오'!$J$4='d_시나리오'!$H$4,'d_시나리오'!$I$4,IF(H2250&lt;('d_시나리오'!$I$4-'d_시나리오'!$H$4)/('d_시나리오'!$J$4-'d_시나리오'!$H$4),'d_시나리오'!$H$4+SQRT(H2250*('d_시나리오'!$J$4-'d_시나리오'!$H$4)*('d_시나리오'!$I$4-'d_시나리오'!$H$4)),'d_시나리오'!$J$4-SQRT((1-H2250)*('d_시나리오'!$J$4-'d_시나리오'!$H$4)*('d_시나리오'!$J$4-'d_시나리오'!$I$4))))</f>
        <v/>
      </c>
      <c r="J2250">
        <f>RAND()</f>
        <v/>
      </c>
      <c r="K2250">
        <f>IF('d_시나리오'!$J$5='d_시나리오'!$H$5,'d_시나리오'!$I$5,IF(J2250&lt;('d_시나리오'!$I$5-'d_시나리오'!$H$5)/('d_시나리오'!$J$5-'d_시나리오'!$H$5),'d_시나리오'!$H$5+SQRT(J2250*('d_시나리오'!$J$5-'d_시나리오'!$H$5)*('d_시나리오'!$I$5-'d_시나리오'!$H$5)),'d_시나리오'!$J$5-SQRT((1-J2250)*('d_시나리오'!$J$5-'d_시나리오'!$H$5)*('d_시나리오'!$J$5-'d_시나리오'!$I$5))))</f>
        <v/>
      </c>
      <c r="L2250">
        <f>RAND()</f>
        <v/>
      </c>
      <c r="M2250">
        <f>IF('d_시나리오'!$J$6='d_시나리오'!$H$6,'d_시나리오'!$I$6,IF(L2250&lt;('d_시나리오'!$I$6-'d_시나리오'!$H$6)/('d_시나리오'!$J$6-'d_시나리오'!$H$6),'d_시나리오'!$H$6+SQRT(L2250*('d_시나리오'!$J$6-'d_시나리오'!$H$6)*('d_시나리오'!$I$6-'d_시나리오'!$H$6)),'d_시나리오'!$J$6-SQRT((1-L2250)*('d_시나리오'!$J$6-'d_시나리오'!$H$6)*('d_시나리오'!$J$6-'d_시나리오'!$I$6))))</f>
        <v/>
      </c>
      <c r="N2250">
        <f>INDEX('d_분포'!$B$2:$B$57,RANDBETWEEN(1,56))</f>
        <v/>
      </c>
      <c r="O2250">
        <f>BETAINV(RAND(),5,5)</f>
        <v/>
      </c>
      <c r="P2250">
        <f>'d_고정'!$B$1*'6_기대효과'!$H$7*('d_시나리오'!$I$7/'d_고정'!$B$2)*B2250</f>
        <v/>
      </c>
      <c r="Q2250">
        <f>P2250*C2250</f>
        <v/>
      </c>
      <c r="R2250">
        <f>P2250*E2250</f>
        <v/>
      </c>
      <c r="S2250">
        <f>R2250*G2250</f>
        <v/>
      </c>
      <c r="T2250">
        <f>Q2250+S2250</f>
        <v/>
      </c>
      <c r="U2250">
        <f>(Q2250*D2250+S2250*I2250)*(1-O2250)</f>
        <v/>
      </c>
      <c r="V2250">
        <f>(R2250*K2250*N2250+'d_고정'!$B$3*('6_기대효과'!$H$7/8)*N2250*'d_고정'!$B$10*M2250*('6_기대효과'!$K$7/'d_고정'!$B$9))*(1-O2250)</f>
        <v/>
      </c>
      <c r="W2250">
        <f>(S2250*I2250+R2250*MAX(K2250-'d_고정'!$B$10*M2250*('6_기대효과'!$K$7/'d_고정'!$B$9),0)*N2250)*(1-O2250)</f>
        <v/>
      </c>
      <c r="X2250">
        <f>U2250+V2250</f>
        <v/>
      </c>
      <c r="Y2250">
        <f>U2250/('d_고정'!$B$5*'6_기대효과'!$H$7/8)/'d_고정'!$B$6</f>
        <v/>
      </c>
      <c r="Z2250">
        <f>U2250/('d_고정'!$B$8*'6_기대효과'!$H$7/8)</f>
        <v/>
      </c>
    </row>
    <row r="2251">
      <c r="A2251">
        <f>RAND()</f>
        <v/>
      </c>
      <c r="B2251">
        <f>IF('d_시나리오'!$J$2='d_시나리오'!$H$2,'d_시나리오'!$I$2,IF(A2251&lt;('d_시나리오'!$I$2-'d_시나리오'!$H$2)/('d_시나리오'!$J$2-'d_시나리오'!$H$2),'d_시나리오'!$H$2+SQRT(A2251*('d_시나리오'!$J$2-'d_시나리오'!$H$2)*('d_시나리오'!$I$2-'d_시나리오'!$H$2)),'d_시나리오'!$J$2-SQRT((1-A2251)*('d_시나리오'!$J$2-'d_시나리오'!$H$2)*('d_시나리오'!$J$2-'d_시나리오'!$I$2))))</f>
        <v/>
      </c>
      <c r="C2251">
        <f>BETAINV(RAND(),2,6)</f>
        <v/>
      </c>
      <c r="D2251">
        <f>INDEX('d_분포'!$A$2:$A$28,RANDBETWEEN(1,27))</f>
        <v/>
      </c>
      <c r="E2251">
        <f>INDEX('d_분포'!$C$2:$C$5,RANDBETWEEN(1,4))*(0.9+0.2*RAND())</f>
        <v/>
      </c>
      <c r="F2251">
        <f>RAND()</f>
        <v/>
      </c>
      <c r="G2251">
        <f>IF('d_시나리오'!$J$3='d_시나리오'!$H$3,'d_시나리오'!$I$3,IF(F2251&lt;('d_시나리오'!$I$3-'d_시나리오'!$H$3)/('d_시나리오'!$J$3-'d_시나리오'!$H$3),'d_시나리오'!$H$3+SQRT(F2251*('d_시나리오'!$J$3-'d_시나리오'!$H$3)*('d_시나리오'!$I$3-'d_시나리오'!$H$3)),'d_시나리오'!$J$3-SQRT((1-F2251)*('d_시나리오'!$J$3-'d_시나리오'!$H$3)*('d_시나리오'!$J$3-'d_시나리오'!$I$3))))</f>
        <v/>
      </c>
      <c r="H2251">
        <f>RAND()</f>
        <v/>
      </c>
      <c r="I2251">
        <f>IF('d_시나리오'!$J$4='d_시나리오'!$H$4,'d_시나리오'!$I$4,IF(H2251&lt;('d_시나리오'!$I$4-'d_시나리오'!$H$4)/('d_시나리오'!$J$4-'d_시나리오'!$H$4),'d_시나리오'!$H$4+SQRT(H2251*('d_시나리오'!$J$4-'d_시나리오'!$H$4)*('d_시나리오'!$I$4-'d_시나리오'!$H$4)),'d_시나리오'!$J$4-SQRT((1-H2251)*('d_시나리오'!$J$4-'d_시나리오'!$H$4)*('d_시나리오'!$J$4-'d_시나리오'!$I$4))))</f>
        <v/>
      </c>
      <c r="J2251">
        <f>RAND()</f>
        <v/>
      </c>
      <c r="K2251">
        <f>IF('d_시나리오'!$J$5='d_시나리오'!$H$5,'d_시나리오'!$I$5,IF(J2251&lt;('d_시나리오'!$I$5-'d_시나리오'!$H$5)/('d_시나리오'!$J$5-'d_시나리오'!$H$5),'d_시나리오'!$H$5+SQRT(J2251*('d_시나리오'!$J$5-'d_시나리오'!$H$5)*('d_시나리오'!$I$5-'d_시나리오'!$H$5)),'d_시나리오'!$J$5-SQRT((1-J2251)*('d_시나리오'!$J$5-'d_시나리오'!$H$5)*('d_시나리오'!$J$5-'d_시나리오'!$I$5))))</f>
        <v/>
      </c>
      <c r="L2251">
        <f>RAND()</f>
        <v/>
      </c>
      <c r="M2251">
        <f>IF('d_시나리오'!$J$6='d_시나리오'!$H$6,'d_시나리오'!$I$6,IF(L2251&lt;('d_시나리오'!$I$6-'d_시나리오'!$H$6)/('d_시나리오'!$J$6-'d_시나리오'!$H$6),'d_시나리오'!$H$6+SQRT(L2251*('d_시나리오'!$J$6-'d_시나리오'!$H$6)*('d_시나리오'!$I$6-'d_시나리오'!$H$6)),'d_시나리오'!$J$6-SQRT((1-L2251)*('d_시나리오'!$J$6-'d_시나리오'!$H$6)*('d_시나리오'!$J$6-'d_시나리오'!$I$6))))</f>
        <v/>
      </c>
      <c r="N2251">
        <f>INDEX('d_분포'!$B$2:$B$57,RANDBETWEEN(1,56))</f>
        <v/>
      </c>
      <c r="O2251">
        <f>BETAINV(RAND(),5,5)</f>
        <v/>
      </c>
      <c r="P2251">
        <f>'d_고정'!$B$1*'6_기대효과'!$H$7*('d_시나리오'!$I$7/'d_고정'!$B$2)*B2251</f>
        <v/>
      </c>
      <c r="Q2251">
        <f>P2251*C2251</f>
        <v/>
      </c>
      <c r="R2251">
        <f>P2251*E2251</f>
        <v/>
      </c>
      <c r="S2251">
        <f>R2251*G2251</f>
        <v/>
      </c>
      <c r="T2251">
        <f>Q2251+S2251</f>
        <v/>
      </c>
      <c r="U2251">
        <f>(Q2251*D2251+S2251*I2251)*(1-O2251)</f>
        <v/>
      </c>
      <c r="V2251">
        <f>(R2251*K2251*N2251+'d_고정'!$B$3*('6_기대효과'!$H$7/8)*N2251*'d_고정'!$B$10*M2251*('6_기대효과'!$K$7/'d_고정'!$B$9))*(1-O2251)</f>
        <v/>
      </c>
      <c r="W2251">
        <f>(S2251*I2251+R2251*MAX(K2251-'d_고정'!$B$10*M2251*('6_기대효과'!$K$7/'d_고정'!$B$9),0)*N2251)*(1-O2251)</f>
        <v/>
      </c>
      <c r="X2251">
        <f>U2251+V2251</f>
        <v/>
      </c>
      <c r="Y2251">
        <f>U2251/('d_고정'!$B$5*'6_기대효과'!$H$7/8)/'d_고정'!$B$6</f>
        <v/>
      </c>
      <c r="Z2251">
        <f>U2251/('d_고정'!$B$8*'6_기대효과'!$H$7/8)</f>
        <v/>
      </c>
    </row>
    <row r="2252">
      <c r="A2252">
        <f>RAND()</f>
        <v/>
      </c>
      <c r="B2252">
        <f>IF('d_시나리오'!$J$2='d_시나리오'!$H$2,'d_시나리오'!$I$2,IF(A2252&lt;('d_시나리오'!$I$2-'d_시나리오'!$H$2)/('d_시나리오'!$J$2-'d_시나리오'!$H$2),'d_시나리오'!$H$2+SQRT(A2252*('d_시나리오'!$J$2-'d_시나리오'!$H$2)*('d_시나리오'!$I$2-'d_시나리오'!$H$2)),'d_시나리오'!$J$2-SQRT((1-A2252)*('d_시나리오'!$J$2-'d_시나리오'!$H$2)*('d_시나리오'!$J$2-'d_시나리오'!$I$2))))</f>
        <v/>
      </c>
      <c r="C2252">
        <f>BETAINV(RAND(),2,6)</f>
        <v/>
      </c>
      <c r="D2252">
        <f>INDEX('d_분포'!$A$2:$A$28,RANDBETWEEN(1,27))</f>
        <v/>
      </c>
      <c r="E2252">
        <f>INDEX('d_분포'!$C$2:$C$5,RANDBETWEEN(1,4))*(0.9+0.2*RAND())</f>
        <v/>
      </c>
      <c r="F2252">
        <f>RAND()</f>
        <v/>
      </c>
      <c r="G2252">
        <f>IF('d_시나리오'!$J$3='d_시나리오'!$H$3,'d_시나리오'!$I$3,IF(F2252&lt;('d_시나리오'!$I$3-'d_시나리오'!$H$3)/('d_시나리오'!$J$3-'d_시나리오'!$H$3),'d_시나리오'!$H$3+SQRT(F2252*('d_시나리오'!$J$3-'d_시나리오'!$H$3)*('d_시나리오'!$I$3-'d_시나리오'!$H$3)),'d_시나리오'!$J$3-SQRT((1-F2252)*('d_시나리오'!$J$3-'d_시나리오'!$H$3)*('d_시나리오'!$J$3-'d_시나리오'!$I$3))))</f>
        <v/>
      </c>
      <c r="H2252">
        <f>RAND()</f>
        <v/>
      </c>
      <c r="I2252">
        <f>IF('d_시나리오'!$J$4='d_시나리오'!$H$4,'d_시나리오'!$I$4,IF(H2252&lt;('d_시나리오'!$I$4-'d_시나리오'!$H$4)/('d_시나리오'!$J$4-'d_시나리오'!$H$4),'d_시나리오'!$H$4+SQRT(H2252*('d_시나리오'!$J$4-'d_시나리오'!$H$4)*('d_시나리오'!$I$4-'d_시나리오'!$H$4)),'d_시나리오'!$J$4-SQRT((1-H2252)*('d_시나리오'!$J$4-'d_시나리오'!$H$4)*('d_시나리오'!$J$4-'d_시나리오'!$I$4))))</f>
        <v/>
      </c>
      <c r="J2252">
        <f>RAND()</f>
        <v/>
      </c>
      <c r="K2252">
        <f>IF('d_시나리오'!$J$5='d_시나리오'!$H$5,'d_시나리오'!$I$5,IF(J2252&lt;('d_시나리오'!$I$5-'d_시나리오'!$H$5)/('d_시나리오'!$J$5-'d_시나리오'!$H$5),'d_시나리오'!$H$5+SQRT(J2252*('d_시나리오'!$J$5-'d_시나리오'!$H$5)*('d_시나리오'!$I$5-'d_시나리오'!$H$5)),'d_시나리오'!$J$5-SQRT((1-J2252)*('d_시나리오'!$J$5-'d_시나리오'!$H$5)*('d_시나리오'!$J$5-'d_시나리오'!$I$5))))</f>
        <v/>
      </c>
      <c r="L2252">
        <f>RAND()</f>
        <v/>
      </c>
      <c r="M2252">
        <f>IF('d_시나리오'!$J$6='d_시나리오'!$H$6,'d_시나리오'!$I$6,IF(L2252&lt;('d_시나리오'!$I$6-'d_시나리오'!$H$6)/('d_시나리오'!$J$6-'d_시나리오'!$H$6),'d_시나리오'!$H$6+SQRT(L2252*('d_시나리오'!$J$6-'d_시나리오'!$H$6)*('d_시나리오'!$I$6-'d_시나리오'!$H$6)),'d_시나리오'!$J$6-SQRT((1-L2252)*('d_시나리오'!$J$6-'d_시나리오'!$H$6)*('d_시나리오'!$J$6-'d_시나리오'!$I$6))))</f>
        <v/>
      </c>
      <c r="N2252">
        <f>INDEX('d_분포'!$B$2:$B$57,RANDBETWEEN(1,56))</f>
        <v/>
      </c>
      <c r="O2252">
        <f>BETAINV(RAND(),5,5)</f>
        <v/>
      </c>
      <c r="P2252">
        <f>'d_고정'!$B$1*'6_기대효과'!$H$7*('d_시나리오'!$I$7/'d_고정'!$B$2)*B2252</f>
        <v/>
      </c>
      <c r="Q2252">
        <f>P2252*C2252</f>
        <v/>
      </c>
      <c r="R2252">
        <f>P2252*E2252</f>
        <v/>
      </c>
      <c r="S2252">
        <f>R2252*G2252</f>
        <v/>
      </c>
      <c r="T2252">
        <f>Q2252+S2252</f>
        <v/>
      </c>
      <c r="U2252">
        <f>(Q2252*D2252+S2252*I2252)*(1-O2252)</f>
        <v/>
      </c>
      <c r="V2252">
        <f>(R2252*K2252*N2252+'d_고정'!$B$3*('6_기대효과'!$H$7/8)*N2252*'d_고정'!$B$10*M2252*('6_기대효과'!$K$7/'d_고정'!$B$9))*(1-O2252)</f>
        <v/>
      </c>
      <c r="W2252">
        <f>(S2252*I2252+R2252*MAX(K2252-'d_고정'!$B$10*M2252*('6_기대효과'!$K$7/'d_고정'!$B$9),0)*N2252)*(1-O2252)</f>
        <v/>
      </c>
      <c r="X2252">
        <f>U2252+V2252</f>
        <v/>
      </c>
      <c r="Y2252">
        <f>U2252/('d_고정'!$B$5*'6_기대효과'!$H$7/8)/'d_고정'!$B$6</f>
        <v/>
      </c>
      <c r="Z2252">
        <f>U2252/('d_고정'!$B$8*'6_기대효과'!$H$7/8)</f>
        <v/>
      </c>
    </row>
    <row r="2253">
      <c r="A2253">
        <f>RAND()</f>
        <v/>
      </c>
      <c r="B2253">
        <f>IF('d_시나리오'!$J$2='d_시나리오'!$H$2,'d_시나리오'!$I$2,IF(A2253&lt;('d_시나리오'!$I$2-'d_시나리오'!$H$2)/('d_시나리오'!$J$2-'d_시나리오'!$H$2),'d_시나리오'!$H$2+SQRT(A2253*('d_시나리오'!$J$2-'d_시나리오'!$H$2)*('d_시나리오'!$I$2-'d_시나리오'!$H$2)),'d_시나리오'!$J$2-SQRT((1-A2253)*('d_시나리오'!$J$2-'d_시나리오'!$H$2)*('d_시나리오'!$J$2-'d_시나리오'!$I$2))))</f>
        <v/>
      </c>
      <c r="C2253">
        <f>BETAINV(RAND(),2,6)</f>
        <v/>
      </c>
      <c r="D2253">
        <f>INDEX('d_분포'!$A$2:$A$28,RANDBETWEEN(1,27))</f>
        <v/>
      </c>
      <c r="E2253">
        <f>INDEX('d_분포'!$C$2:$C$5,RANDBETWEEN(1,4))*(0.9+0.2*RAND())</f>
        <v/>
      </c>
      <c r="F2253">
        <f>RAND()</f>
        <v/>
      </c>
      <c r="G2253">
        <f>IF('d_시나리오'!$J$3='d_시나리오'!$H$3,'d_시나리오'!$I$3,IF(F2253&lt;('d_시나리오'!$I$3-'d_시나리오'!$H$3)/('d_시나리오'!$J$3-'d_시나리오'!$H$3),'d_시나리오'!$H$3+SQRT(F2253*('d_시나리오'!$J$3-'d_시나리오'!$H$3)*('d_시나리오'!$I$3-'d_시나리오'!$H$3)),'d_시나리오'!$J$3-SQRT((1-F2253)*('d_시나리오'!$J$3-'d_시나리오'!$H$3)*('d_시나리오'!$J$3-'d_시나리오'!$I$3))))</f>
        <v/>
      </c>
      <c r="H2253">
        <f>RAND()</f>
        <v/>
      </c>
      <c r="I2253">
        <f>IF('d_시나리오'!$J$4='d_시나리오'!$H$4,'d_시나리오'!$I$4,IF(H2253&lt;('d_시나리오'!$I$4-'d_시나리오'!$H$4)/('d_시나리오'!$J$4-'d_시나리오'!$H$4),'d_시나리오'!$H$4+SQRT(H2253*('d_시나리오'!$J$4-'d_시나리오'!$H$4)*('d_시나리오'!$I$4-'d_시나리오'!$H$4)),'d_시나리오'!$J$4-SQRT((1-H2253)*('d_시나리오'!$J$4-'d_시나리오'!$H$4)*('d_시나리오'!$J$4-'d_시나리오'!$I$4))))</f>
        <v/>
      </c>
      <c r="J2253">
        <f>RAND()</f>
        <v/>
      </c>
      <c r="K2253">
        <f>IF('d_시나리오'!$J$5='d_시나리오'!$H$5,'d_시나리오'!$I$5,IF(J2253&lt;('d_시나리오'!$I$5-'d_시나리오'!$H$5)/('d_시나리오'!$J$5-'d_시나리오'!$H$5),'d_시나리오'!$H$5+SQRT(J2253*('d_시나리오'!$J$5-'d_시나리오'!$H$5)*('d_시나리오'!$I$5-'d_시나리오'!$H$5)),'d_시나리오'!$J$5-SQRT((1-J2253)*('d_시나리오'!$J$5-'d_시나리오'!$H$5)*('d_시나리오'!$J$5-'d_시나리오'!$I$5))))</f>
        <v/>
      </c>
      <c r="L2253">
        <f>RAND()</f>
        <v/>
      </c>
      <c r="M2253">
        <f>IF('d_시나리오'!$J$6='d_시나리오'!$H$6,'d_시나리오'!$I$6,IF(L2253&lt;('d_시나리오'!$I$6-'d_시나리오'!$H$6)/('d_시나리오'!$J$6-'d_시나리오'!$H$6),'d_시나리오'!$H$6+SQRT(L2253*('d_시나리오'!$J$6-'d_시나리오'!$H$6)*('d_시나리오'!$I$6-'d_시나리오'!$H$6)),'d_시나리오'!$J$6-SQRT((1-L2253)*('d_시나리오'!$J$6-'d_시나리오'!$H$6)*('d_시나리오'!$J$6-'d_시나리오'!$I$6))))</f>
        <v/>
      </c>
      <c r="N2253">
        <f>INDEX('d_분포'!$B$2:$B$57,RANDBETWEEN(1,56))</f>
        <v/>
      </c>
      <c r="O2253">
        <f>BETAINV(RAND(),5,5)</f>
        <v/>
      </c>
      <c r="P2253">
        <f>'d_고정'!$B$1*'6_기대효과'!$H$7*('d_시나리오'!$I$7/'d_고정'!$B$2)*B2253</f>
        <v/>
      </c>
      <c r="Q2253">
        <f>P2253*C2253</f>
        <v/>
      </c>
      <c r="R2253">
        <f>P2253*E2253</f>
        <v/>
      </c>
      <c r="S2253">
        <f>R2253*G2253</f>
        <v/>
      </c>
      <c r="T2253">
        <f>Q2253+S2253</f>
        <v/>
      </c>
      <c r="U2253">
        <f>(Q2253*D2253+S2253*I2253)*(1-O2253)</f>
        <v/>
      </c>
      <c r="V2253">
        <f>(R2253*K2253*N2253+'d_고정'!$B$3*('6_기대효과'!$H$7/8)*N2253*'d_고정'!$B$10*M2253*('6_기대효과'!$K$7/'d_고정'!$B$9))*(1-O2253)</f>
        <v/>
      </c>
      <c r="W2253">
        <f>(S2253*I2253+R2253*MAX(K2253-'d_고정'!$B$10*M2253*('6_기대효과'!$K$7/'d_고정'!$B$9),0)*N2253)*(1-O2253)</f>
        <v/>
      </c>
      <c r="X2253">
        <f>U2253+V2253</f>
        <v/>
      </c>
      <c r="Y2253">
        <f>U2253/('d_고정'!$B$5*'6_기대효과'!$H$7/8)/'d_고정'!$B$6</f>
        <v/>
      </c>
      <c r="Z2253">
        <f>U2253/('d_고정'!$B$8*'6_기대효과'!$H$7/8)</f>
        <v/>
      </c>
    </row>
    <row r="2254">
      <c r="A2254">
        <f>RAND()</f>
        <v/>
      </c>
      <c r="B2254">
        <f>IF('d_시나리오'!$J$2='d_시나리오'!$H$2,'d_시나리오'!$I$2,IF(A2254&lt;('d_시나리오'!$I$2-'d_시나리오'!$H$2)/('d_시나리오'!$J$2-'d_시나리오'!$H$2),'d_시나리오'!$H$2+SQRT(A2254*('d_시나리오'!$J$2-'d_시나리오'!$H$2)*('d_시나리오'!$I$2-'d_시나리오'!$H$2)),'d_시나리오'!$J$2-SQRT((1-A2254)*('d_시나리오'!$J$2-'d_시나리오'!$H$2)*('d_시나리오'!$J$2-'d_시나리오'!$I$2))))</f>
        <v/>
      </c>
      <c r="C2254">
        <f>BETAINV(RAND(),2,6)</f>
        <v/>
      </c>
      <c r="D2254">
        <f>INDEX('d_분포'!$A$2:$A$28,RANDBETWEEN(1,27))</f>
        <v/>
      </c>
      <c r="E2254">
        <f>INDEX('d_분포'!$C$2:$C$5,RANDBETWEEN(1,4))*(0.9+0.2*RAND())</f>
        <v/>
      </c>
      <c r="F2254">
        <f>RAND()</f>
        <v/>
      </c>
      <c r="G2254">
        <f>IF('d_시나리오'!$J$3='d_시나리오'!$H$3,'d_시나리오'!$I$3,IF(F2254&lt;('d_시나리오'!$I$3-'d_시나리오'!$H$3)/('d_시나리오'!$J$3-'d_시나리오'!$H$3),'d_시나리오'!$H$3+SQRT(F2254*('d_시나리오'!$J$3-'d_시나리오'!$H$3)*('d_시나리오'!$I$3-'d_시나리오'!$H$3)),'d_시나리오'!$J$3-SQRT((1-F2254)*('d_시나리오'!$J$3-'d_시나리오'!$H$3)*('d_시나리오'!$J$3-'d_시나리오'!$I$3))))</f>
        <v/>
      </c>
      <c r="H2254">
        <f>RAND()</f>
        <v/>
      </c>
      <c r="I2254">
        <f>IF('d_시나리오'!$J$4='d_시나리오'!$H$4,'d_시나리오'!$I$4,IF(H2254&lt;('d_시나리오'!$I$4-'d_시나리오'!$H$4)/('d_시나리오'!$J$4-'d_시나리오'!$H$4),'d_시나리오'!$H$4+SQRT(H2254*('d_시나리오'!$J$4-'d_시나리오'!$H$4)*('d_시나리오'!$I$4-'d_시나리오'!$H$4)),'d_시나리오'!$J$4-SQRT((1-H2254)*('d_시나리오'!$J$4-'d_시나리오'!$H$4)*('d_시나리오'!$J$4-'d_시나리오'!$I$4))))</f>
        <v/>
      </c>
      <c r="J2254">
        <f>RAND()</f>
        <v/>
      </c>
      <c r="K2254">
        <f>IF('d_시나리오'!$J$5='d_시나리오'!$H$5,'d_시나리오'!$I$5,IF(J2254&lt;('d_시나리오'!$I$5-'d_시나리오'!$H$5)/('d_시나리오'!$J$5-'d_시나리오'!$H$5),'d_시나리오'!$H$5+SQRT(J2254*('d_시나리오'!$J$5-'d_시나리오'!$H$5)*('d_시나리오'!$I$5-'d_시나리오'!$H$5)),'d_시나리오'!$J$5-SQRT((1-J2254)*('d_시나리오'!$J$5-'d_시나리오'!$H$5)*('d_시나리오'!$J$5-'d_시나리오'!$I$5))))</f>
        <v/>
      </c>
      <c r="L2254">
        <f>RAND()</f>
        <v/>
      </c>
      <c r="M2254">
        <f>IF('d_시나리오'!$J$6='d_시나리오'!$H$6,'d_시나리오'!$I$6,IF(L2254&lt;('d_시나리오'!$I$6-'d_시나리오'!$H$6)/('d_시나리오'!$J$6-'d_시나리오'!$H$6),'d_시나리오'!$H$6+SQRT(L2254*('d_시나리오'!$J$6-'d_시나리오'!$H$6)*('d_시나리오'!$I$6-'d_시나리오'!$H$6)),'d_시나리오'!$J$6-SQRT((1-L2254)*('d_시나리오'!$J$6-'d_시나리오'!$H$6)*('d_시나리오'!$J$6-'d_시나리오'!$I$6))))</f>
        <v/>
      </c>
      <c r="N2254">
        <f>INDEX('d_분포'!$B$2:$B$57,RANDBETWEEN(1,56))</f>
        <v/>
      </c>
      <c r="O2254">
        <f>BETAINV(RAND(),5,5)</f>
        <v/>
      </c>
      <c r="P2254">
        <f>'d_고정'!$B$1*'6_기대효과'!$H$7*('d_시나리오'!$I$7/'d_고정'!$B$2)*B2254</f>
        <v/>
      </c>
      <c r="Q2254">
        <f>P2254*C2254</f>
        <v/>
      </c>
      <c r="R2254">
        <f>P2254*E2254</f>
        <v/>
      </c>
      <c r="S2254">
        <f>R2254*G2254</f>
        <v/>
      </c>
      <c r="T2254">
        <f>Q2254+S2254</f>
        <v/>
      </c>
      <c r="U2254">
        <f>(Q2254*D2254+S2254*I2254)*(1-O2254)</f>
        <v/>
      </c>
      <c r="V2254">
        <f>(R2254*K2254*N2254+'d_고정'!$B$3*('6_기대효과'!$H$7/8)*N2254*'d_고정'!$B$10*M2254*('6_기대효과'!$K$7/'d_고정'!$B$9))*(1-O2254)</f>
        <v/>
      </c>
      <c r="W2254">
        <f>(S2254*I2254+R2254*MAX(K2254-'d_고정'!$B$10*M2254*('6_기대효과'!$K$7/'d_고정'!$B$9),0)*N2254)*(1-O2254)</f>
        <v/>
      </c>
      <c r="X2254">
        <f>U2254+V2254</f>
        <v/>
      </c>
      <c r="Y2254">
        <f>U2254/('d_고정'!$B$5*'6_기대효과'!$H$7/8)/'d_고정'!$B$6</f>
        <v/>
      </c>
      <c r="Z2254">
        <f>U2254/('d_고정'!$B$8*'6_기대효과'!$H$7/8)</f>
        <v/>
      </c>
    </row>
    <row r="2255">
      <c r="A2255">
        <f>RAND()</f>
        <v/>
      </c>
      <c r="B2255">
        <f>IF('d_시나리오'!$J$2='d_시나리오'!$H$2,'d_시나리오'!$I$2,IF(A2255&lt;('d_시나리오'!$I$2-'d_시나리오'!$H$2)/('d_시나리오'!$J$2-'d_시나리오'!$H$2),'d_시나리오'!$H$2+SQRT(A2255*('d_시나리오'!$J$2-'d_시나리오'!$H$2)*('d_시나리오'!$I$2-'d_시나리오'!$H$2)),'d_시나리오'!$J$2-SQRT((1-A2255)*('d_시나리오'!$J$2-'d_시나리오'!$H$2)*('d_시나리오'!$J$2-'d_시나리오'!$I$2))))</f>
        <v/>
      </c>
      <c r="C2255">
        <f>BETAINV(RAND(),2,6)</f>
        <v/>
      </c>
      <c r="D2255">
        <f>INDEX('d_분포'!$A$2:$A$28,RANDBETWEEN(1,27))</f>
        <v/>
      </c>
      <c r="E2255">
        <f>INDEX('d_분포'!$C$2:$C$5,RANDBETWEEN(1,4))*(0.9+0.2*RAND())</f>
        <v/>
      </c>
      <c r="F2255">
        <f>RAND()</f>
        <v/>
      </c>
      <c r="G2255">
        <f>IF('d_시나리오'!$J$3='d_시나리오'!$H$3,'d_시나리오'!$I$3,IF(F2255&lt;('d_시나리오'!$I$3-'d_시나리오'!$H$3)/('d_시나리오'!$J$3-'d_시나리오'!$H$3),'d_시나리오'!$H$3+SQRT(F2255*('d_시나리오'!$J$3-'d_시나리오'!$H$3)*('d_시나리오'!$I$3-'d_시나리오'!$H$3)),'d_시나리오'!$J$3-SQRT((1-F2255)*('d_시나리오'!$J$3-'d_시나리오'!$H$3)*('d_시나리오'!$J$3-'d_시나리오'!$I$3))))</f>
        <v/>
      </c>
      <c r="H2255">
        <f>RAND()</f>
        <v/>
      </c>
      <c r="I2255">
        <f>IF('d_시나리오'!$J$4='d_시나리오'!$H$4,'d_시나리오'!$I$4,IF(H2255&lt;('d_시나리오'!$I$4-'d_시나리오'!$H$4)/('d_시나리오'!$J$4-'d_시나리오'!$H$4),'d_시나리오'!$H$4+SQRT(H2255*('d_시나리오'!$J$4-'d_시나리오'!$H$4)*('d_시나리오'!$I$4-'d_시나리오'!$H$4)),'d_시나리오'!$J$4-SQRT((1-H2255)*('d_시나리오'!$J$4-'d_시나리오'!$H$4)*('d_시나리오'!$J$4-'d_시나리오'!$I$4))))</f>
        <v/>
      </c>
      <c r="J2255">
        <f>RAND()</f>
        <v/>
      </c>
      <c r="K2255">
        <f>IF('d_시나리오'!$J$5='d_시나리오'!$H$5,'d_시나리오'!$I$5,IF(J2255&lt;('d_시나리오'!$I$5-'d_시나리오'!$H$5)/('d_시나리오'!$J$5-'d_시나리오'!$H$5),'d_시나리오'!$H$5+SQRT(J2255*('d_시나리오'!$J$5-'d_시나리오'!$H$5)*('d_시나리오'!$I$5-'d_시나리오'!$H$5)),'d_시나리오'!$J$5-SQRT((1-J2255)*('d_시나리오'!$J$5-'d_시나리오'!$H$5)*('d_시나리오'!$J$5-'d_시나리오'!$I$5))))</f>
        <v/>
      </c>
      <c r="L2255">
        <f>RAND()</f>
        <v/>
      </c>
      <c r="M2255">
        <f>IF('d_시나리오'!$J$6='d_시나리오'!$H$6,'d_시나리오'!$I$6,IF(L2255&lt;('d_시나리오'!$I$6-'d_시나리오'!$H$6)/('d_시나리오'!$J$6-'d_시나리오'!$H$6),'d_시나리오'!$H$6+SQRT(L2255*('d_시나리오'!$J$6-'d_시나리오'!$H$6)*('d_시나리오'!$I$6-'d_시나리오'!$H$6)),'d_시나리오'!$J$6-SQRT((1-L2255)*('d_시나리오'!$J$6-'d_시나리오'!$H$6)*('d_시나리오'!$J$6-'d_시나리오'!$I$6))))</f>
        <v/>
      </c>
      <c r="N2255">
        <f>INDEX('d_분포'!$B$2:$B$57,RANDBETWEEN(1,56))</f>
        <v/>
      </c>
      <c r="O2255">
        <f>BETAINV(RAND(),5,5)</f>
        <v/>
      </c>
      <c r="P2255">
        <f>'d_고정'!$B$1*'6_기대효과'!$H$7*('d_시나리오'!$I$7/'d_고정'!$B$2)*B2255</f>
        <v/>
      </c>
      <c r="Q2255">
        <f>P2255*C2255</f>
        <v/>
      </c>
      <c r="R2255">
        <f>P2255*E2255</f>
        <v/>
      </c>
      <c r="S2255">
        <f>R2255*G2255</f>
        <v/>
      </c>
      <c r="T2255">
        <f>Q2255+S2255</f>
        <v/>
      </c>
      <c r="U2255">
        <f>(Q2255*D2255+S2255*I2255)*(1-O2255)</f>
        <v/>
      </c>
      <c r="V2255">
        <f>(R2255*K2255*N2255+'d_고정'!$B$3*('6_기대효과'!$H$7/8)*N2255*'d_고정'!$B$10*M2255*('6_기대효과'!$K$7/'d_고정'!$B$9))*(1-O2255)</f>
        <v/>
      </c>
      <c r="W2255">
        <f>(S2255*I2255+R2255*MAX(K2255-'d_고정'!$B$10*M2255*('6_기대효과'!$K$7/'d_고정'!$B$9),0)*N2255)*(1-O2255)</f>
        <v/>
      </c>
      <c r="X2255">
        <f>U2255+V2255</f>
        <v/>
      </c>
      <c r="Y2255">
        <f>U2255/('d_고정'!$B$5*'6_기대효과'!$H$7/8)/'d_고정'!$B$6</f>
        <v/>
      </c>
      <c r="Z2255">
        <f>U2255/('d_고정'!$B$8*'6_기대효과'!$H$7/8)</f>
        <v/>
      </c>
    </row>
    <row r="2256">
      <c r="A2256">
        <f>RAND()</f>
        <v/>
      </c>
      <c r="B2256">
        <f>IF('d_시나리오'!$J$2='d_시나리오'!$H$2,'d_시나리오'!$I$2,IF(A2256&lt;('d_시나리오'!$I$2-'d_시나리오'!$H$2)/('d_시나리오'!$J$2-'d_시나리오'!$H$2),'d_시나리오'!$H$2+SQRT(A2256*('d_시나리오'!$J$2-'d_시나리오'!$H$2)*('d_시나리오'!$I$2-'d_시나리오'!$H$2)),'d_시나리오'!$J$2-SQRT((1-A2256)*('d_시나리오'!$J$2-'d_시나리오'!$H$2)*('d_시나리오'!$J$2-'d_시나리오'!$I$2))))</f>
        <v/>
      </c>
      <c r="C2256">
        <f>BETAINV(RAND(),2,6)</f>
        <v/>
      </c>
      <c r="D2256">
        <f>INDEX('d_분포'!$A$2:$A$28,RANDBETWEEN(1,27))</f>
        <v/>
      </c>
      <c r="E2256">
        <f>INDEX('d_분포'!$C$2:$C$5,RANDBETWEEN(1,4))*(0.9+0.2*RAND())</f>
        <v/>
      </c>
      <c r="F2256">
        <f>RAND()</f>
        <v/>
      </c>
      <c r="G2256">
        <f>IF('d_시나리오'!$J$3='d_시나리오'!$H$3,'d_시나리오'!$I$3,IF(F2256&lt;('d_시나리오'!$I$3-'d_시나리오'!$H$3)/('d_시나리오'!$J$3-'d_시나리오'!$H$3),'d_시나리오'!$H$3+SQRT(F2256*('d_시나리오'!$J$3-'d_시나리오'!$H$3)*('d_시나리오'!$I$3-'d_시나리오'!$H$3)),'d_시나리오'!$J$3-SQRT((1-F2256)*('d_시나리오'!$J$3-'d_시나리오'!$H$3)*('d_시나리오'!$J$3-'d_시나리오'!$I$3))))</f>
        <v/>
      </c>
      <c r="H2256">
        <f>RAND()</f>
        <v/>
      </c>
      <c r="I2256">
        <f>IF('d_시나리오'!$J$4='d_시나리오'!$H$4,'d_시나리오'!$I$4,IF(H2256&lt;('d_시나리오'!$I$4-'d_시나리오'!$H$4)/('d_시나리오'!$J$4-'d_시나리오'!$H$4),'d_시나리오'!$H$4+SQRT(H2256*('d_시나리오'!$J$4-'d_시나리오'!$H$4)*('d_시나리오'!$I$4-'d_시나리오'!$H$4)),'d_시나리오'!$J$4-SQRT((1-H2256)*('d_시나리오'!$J$4-'d_시나리오'!$H$4)*('d_시나리오'!$J$4-'d_시나리오'!$I$4))))</f>
        <v/>
      </c>
      <c r="J2256">
        <f>RAND()</f>
        <v/>
      </c>
      <c r="K2256">
        <f>IF('d_시나리오'!$J$5='d_시나리오'!$H$5,'d_시나리오'!$I$5,IF(J2256&lt;('d_시나리오'!$I$5-'d_시나리오'!$H$5)/('d_시나리오'!$J$5-'d_시나리오'!$H$5),'d_시나리오'!$H$5+SQRT(J2256*('d_시나리오'!$J$5-'d_시나리오'!$H$5)*('d_시나리오'!$I$5-'d_시나리오'!$H$5)),'d_시나리오'!$J$5-SQRT((1-J2256)*('d_시나리오'!$J$5-'d_시나리오'!$H$5)*('d_시나리오'!$J$5-'d_시나리오'!$I$5))))</f>
        <v/>
      </c>
      <c r="L2256">
        <f>RAND()</f>
        <v/>
      </c>
      <c r="M2256">
        <f>IF('d_시나리오'!$J$6='d_시나리오'!$H$6,'d_시나리오'!$I$6,IF(L2256&lt;('d_시나리오'!$I$6-'d_시나리오'!$H$6)/('d_시나리오'!$J$6-'d_시나리오'!$H$6),'d_시나리오'!$H$6+SQRT(L2256*('d_시나리오'!$J$6-'d_시나리오'!$H$6)*('d_시나리오'!$I$6-'d_시나리오'!$H$6)),'d_시나리오'!$J$6-SQRT((1-L2256)*('d_시나리오'!$J$6-'d_시나리오'!$H$6)*('d_시나리오'!$J$6-'d_시나리오'!$I$6))))</f>
        <v/>
      </c>
      <c r="N2256">
        <f>INDEX('d_분포'!$B$2:$B$57,RANDBETWEEN(1,56))</f>
        <v/>
      </c>
      <c r="O2256">
        <f>BETAINV(RAND(),5,5)</f>
        <v/>
      </c>
      <c r="P2256">
        <f>'d_고정'!$B$1*'6_기대효과'!$H$7*('d_시나리오'!$I$7/'d_고정'!$B$2)*B2256</f>
        <v/>
      </c>
      <c r="Q2256">
        <f>P2256*C2256</f>
        <v/>
      </c>
      <c r="R2256">
        <f>P2256*E2256</f>
        <v/>
      </c>
      <c r="S2256">
        <f>R2256*G2256</f>
        <v/>
      </c>
      <c r="T2256">
        <f>Q2256+S2256</f>
        <v/>
      </c>
      <c r="U2256">
        <f>(Q2256*D2256+S2256*I2256)*(1-O2256)</f>
        <v/>
      </c>
      <c r="V2256">
        <f>(R2256*K2256*N2256+'d_고정'!$B$3*('6_기대효과'!$H$7/8)*N2256*'d_고정'!$B$10*M2256*('6_기대효과'!$K$7/'d_고정'!$B$9))*(1-O2256)</f>
        <v/>
      </c>
      <c r="W2256">
        <f>(S2256*I2256+R2256*MAX(K2256-'d_고정'!$B$10*M2256*('6_기대효과'!$K$7/'d_고정'!$B$9),0)*N2256)*(1-O2256)</f>
        <v/>
      </c>
      <c r="X2256">
        <f>U2256+V2256</f>
        <v/>
      </c>
      <c r="Y2256">
        <f>U2256/('d_고정'!$B$5*'6_기대효과'!$H$7/8)/'d_고정'!$B$6</f>
        <v/>
      </c>
      <c r="Z2256">
        <f>U2256/('d_고정'!$B$8*'6_기대효과'!$H$7/8)</f>
        <v/>
      </c>
    </row>
    <row r="2257">
      <c r="A2257">
        <f>RAND()</f>
        <v/>
      </c>
      <c r="B2257">
        <f>IF('d_시나리오'!$J$2='d_시나리오'!$H$2,'d_시나리오'!$I$2,IF(A2257&lt;('d_시나리오'!$I$2-'d_시나리오'!$H$2)/('d_시나리오'!$J$2-'d_시나리오'!$H$2),'d_시나리오'!$H$2+SQRT(A2257*('d_시나리오'!$J$2-'d_시나리오'!$H$2)*('d_시나리오'!$I$2-'d_시나리오'!$H$2)),'d_시나리오'!$J$2-SQRT((1-A2257)*('d_시나리오'!$J$2-'d_시나리오'!$H$2)*('d_시나리오'!$J$2-'d_시나리오'!$I$2))))</f>
        <v/>
      </c>
      <c r="C2257">
        <f>BETAINV(RAND(),2,6)</f>
        <v/>
      </c>
      <c r="D2257">
        <f>INDEX('d_분포'!$A$2:$A$28,RANDBETWEEN(1,27))</f>
        <v/>
      </c>
      <c r="E2257">
        <f>INDEX('d_분포'!$C$2:$C$5,RANDBETWEEN(1,4))*(0.9+0.2*RAND())</f>
        <v/>
      </c>
      <c r="F2257">
        <f>RAND()</f>
        <v/>
      </c>
      <c r="G2257">
        <f>IF('d_시나리오'!$J$3='d_시나리오'!$H$3,'d_시나리오'!$I$3,IF(F2257&lt;('d_시나리오'!$I$3-'d_시나리오'!$H$3)/('d_시나리오'!$J$3-'d_시나리오'!$H$3),'d_시나리오'!$H$3+SQRT(F2257*('d_시나리오'!$J$3-'d_시나리오'!$H$3)*('d_시나리오'!$I$3-'d_시나리오'!$H$3)),'d_시나리오'!$J$3-SQRT((1-F2257)*('d_시나리오'!$J$3-'d_시나리오'!$H$3)*('d_시나리오'!$J$3-'d_시나리오'!$I$3))))</f>
        <v/>
      </c>
      <c r="H2257">
        <f>RAND()</f>
        <v/>
      </c>
      <c r="I2257">
        <f>IF('d_시나리오'!$J$4='d_시나리오'!$H$4,'d_시나리오'!$I$4,IF(H2257&lt;('d_시나리오'!$I$4-'d_시나리오'!$H$4)/('d_시나리오'!$J$4-'d_시나리오'!$H$4),'d_시나리오'!$H$4+SQRT(H2257*('d_시나리오'!$J$4-'d_시나리오'!$H$4)*('d_시나리오'!$I$4-'d_시나리오'!$H$4)),'d_시나리오'!$J$4-SQRT((1-H2257)*('d_시나리오'!$J$4-'d_시나리오'!$H$4)*('d_시나리오'!$J$4-'d_시나리오'!$I$4))))</f>
        <v/>
      </c>
      <c r="J2257">
        <f>RAND()</f>
        <v/>
      </c>
      <c r="K2257">
        <f>IF('d_시나리오'!$J$5='d_시나리오'!$H$5,'d_시나리오'!$I$5,IF(J2257&lt;('d_시나리오'!$I$5-'d_시나리오'!$H$5)/('d_시나리오'!$J$5-'d_시나리오'!$H$5),'d_시나리오'!$H$5+SQRT(J2257*('d_시나리오'!$J$5-'d_시나리오'!$H$5)*('d_시나리오'!$I$5-'d_시나리오'!$H$5)),'d_시나리오'!$J$5-SQRT((1-J2257)*('d_시나리오'!$J$5-'d_시나리오'!$H$5)*('d_시나리오'!$J$5-'d_시나리오'!$I$5))))</f>
        <v/>
      </c>
      <c r="L2257">
        <f>RAND()</f>
        <v/>
      </c>
      <c r="M2257">
        <f>IF('d_시나리오'!$J$6='d_시나리오'!$H$6,'d_시나리오'!$I$6,IF(L2257&lt;('d_시나리오'!$I$6-'d_시나리오'!$H$6)/('d_시나리오'!$J$6-'d_시나리오'!$H$6),'d_시나리오'!$H$6+SQRT(L2257*('d_시나리오'!$J$6-'d_시나리오'!$H$6)*('d_시나리오'!$I$6-'d_시나리오'!$H$6)),'d_시나리오'!$J$6-SQRT((1-L2257)*('d_시나리오'!$J$6-'d_시나리오'!$H$6)*('d_시나리오'!$J$6-'d_시나리오'!$I$6))))</f>
        <v/>
      </c>
      <c r="N2257">
        <f>INDEX('d_분포'!$B$2:$B$57,RANDBETWEEN(1,56))</f>
        <v/>
      </c>
      <c r="O2257">
        <f>BETAINV(RAND(),5,5)</f>
        <v/>
      </c>
      <c r="P2257">
        <f>'d_고정'!$B$1*'6_기대효과'!$H$7*('d_시나리오'!$I$7/'d_고정'!$B$2)*B2257</f>
        <v/>
      </c>
      <c r="Q2257">
        <f>P2257*C2257</f>
        <v/>
      </c>
      <c r="R2257">
        <f>P2257*E2257</f>
        <v/>
      </c>
      <c r="S2257">
        <f>R2257*G2257</f>
        <v/>
      </c>
      <c r="T2257">
        <f>Q2257+S2257</f>
        <v/>
      </c>
      <c r="U2257">
        <f>(Q2257*D2257+S2257*I2257)*(1-O2257)</f>
        <v/>
      </c>
      <c r="V2257">
        <f>(R2257*K2257*N2257+'d_고정'!$B$3*('6_기대효과'!$H$7/8)*N2257*'d_고정'!$B$10*M2257*('6_기대효과'!$K$7/'d_고정'!$B$9))*(1-O2257)</f>
        <v/>
      </c>
      <c r="W2257">
        <f>(S2257*I2257+R2257*MAX(K2257-'d_고정'!$B$10*M2257*('6_기대효과'!$K$7/'d_고정'!$B$9),0)*N2257)*(1-O2257)</f>
        <v/>
      </c>
      <c r="X2257">
        <f>U2257+V2257</f>
        <v/>
      </c>
      <c r="Y2257">
        <f>U2257/('d_고정'!$B$5*'6_기대효과'!$H$7/8)/'d_고정'!$B$6</f>
        <v/>
      </c>
      <c r="Z2257">
        <f>U2257/('d_고정'!$B$8*'6_기대효과'!$H$7/8)</f>
        <v/>
      </c>
    </row>
    <row r="2258">
      <c r="A2258">
        <f>RAND()</f>
        <v/>
      </c>
      <c r="B2258">
        <f>IF('d_시나리오'!$J$2='d_시나리오'!$H$2,'d_시나리오'!$I$2,IF(A2258&lt;('d_시나리오'!$I$2-'d_시나리오'!$H$2)/('d_시나리오'!$J$2-'d_시나리오'!$H$2),'d_시나리오'!$H$2+SQRT(A2258*('d_시나리오'!$J$2-'d_시나리오'!$H$2)*('d_시나리오'!$I$2-'d_시나리오'!$H$2)),'d_시나리오'!$J$2-SQRT((1-A2258)*('d_시나리오'!$J$2-'d_시나리오'!$H$2)*('d_시나리오'!$J$2-'d_시나리오'!$I$2))))</f>
        <v/>
      </c>
      <c r="C2258">
        <f>BETAINV(RAND(),2,6)</f>
        <v/>
      </c>
      <c r="D2258">
        <f>INDEX('d_분포'!$A$2:$A$28,RANDBETWEEN(1,27))</f>
        <v/>
      </c>
      <c r="E2258">
        <f>INDEX('d_분포'!$C$2:$C$5,RANDBETWEEN(1,4))*(0.9+0.2*RAND())</f>
        <v/>
      </c>
      <c r="F2258">
        <f>RAND()</f>
        <v/>
      </c>
      <c r="G2258">
        <f>IF('d_시나리오'!$J$3='d_시나리오'!$H$3,'d_시나리오'!$I$3,IF(F2258&lt;('d_시나리오'!$I$3-'d_시나리오'!$H$3)/('d_시나리오'!$J$3-'d_시나리오'!$H$3),'d_시나리오'!$H$3+SQRT(F2258*('d_시나리오'!$J$3-'d_시나리오'!$H$3)*('d_시나리오'!$I$3-'d_시나리오'!$H$3)),'d_시나리오'!$J$3-SQRT((1-F2258)*('d_시나리오'!$J$3-'d_시나리오'!$H$3)*('d_시나리오'!$J$3-'d_시나리오'!$I$3))))</f>
        <v/>
      </c>
      <c r="H2258">
        <f>RAND()</f>
        <v/>
      </c>
      <c r="I2258">
        <f>IF('d_시나리오'!$J$4='d_시나리오'!$H$4,'d_시나리오'!$I$4,IF(H2258&lt;('d_시나리오'!$I$4-'d_시나리오'!$H$4)/('d_시나리오'!$J$4-'d_시나리오'!$H$4),'d_시나리오'!$H$4+SQRT(H2258*('d_시나리오'!$J$4-'d_시나리오'!$H$4)*('d_시나리오'!$I$4-'d_시나리오'!$H$4)),'d_시나리오'!$J$4-SQRT((1-H2258)*('d_시나리오'!$J$4-'d_시나리오'!$H$4)*('d_시나리오'!$J$4-'d_시나리오'!$I$4))))</f>
        <v/>
      </c>
      <c r="J2258">
        <f>RAND()</f>
        <v/>
      </c>
      <c r="K2258">
        <f>IF('d_시나리오'!$J$5='d_시나리오'!$H$5,'d_시나리오'!$I$5,IF(J2258&lt;('d_시나리오'!$I$5-'d_시나리오'!$H$5)/('d_시나리오'!$J$5-'d_시나리오'!$H$5),'d_시나리오'!$H$5+SQRT(J2258*('d_시나리오'!$J$5-'d_시나리오'!$H$5)*('d_시나리오'!$I$5-'d_시나리오'!$H$5)),'d_시나리오'!$J$5-SQRT((1-J2258)*('d_시나리오'!$J$5-'d_시나리오'!$H$5)*('d_시나리오'!$J$5-'d_시나리오'!$I$5))))</f>
        <v/>
      </c>
      <c r="L2258">
        <f>RAND()</f>
        <v/>
      </c>
      <c r="M2258">
        <f>IF('d_시나리오'!$J$6='d_시나리오'!$H$6,'d_시나리오'!$I$6,IF(L2258&lt;('d_시나리오'!$I$6-'d_시나리오'!$H$6)/('d_시나리오'!$J$6-'d_시나리오'!$H$6),'d_시나리오'!$H$6+SQRT(L2258*('d_시나리오'!$J$6-'d_시나리오'!$H$6)*('d_시나리오'!$I$6-'d_시나리오'!$H$6)),'d_시나리오'!$J$6-SQRT((1-L2258)*('d_시나리오'!$J$6-'d_시나리오'!$H$6)*('d_시나리오'!$J$6-'d_시나리오'!$I$6))))</f>
        <v/>
      </c>
      <c r="N2258">
        <f>INDEX('d_분포'!$B$2:$B$57,RANDBETWEEN(1,56))</f>
        <v/>
      </c>
      <c r="O2258">
        <f>BETAINV(RAND(),5,5)</f>
        <v/>
      </c>
      <c r="P2258">
        <f>'d_고정'!$B$1*'6_기대효과'!$H$7*('d_시나리오'!$I$7/'d_고정'!$B$2)*B2258</f>
        <v/>
      </c>
      <c r="Q2258">
        <f>P2258*C2258</f>
        <v/>
      </c>
      <c r="R2258">
        <f>P2258*E2258</f>
        <v/>
      </c>
      <c r="S2258">
        <f>R2258*G2258</f>
        <v/>
      </c>
      <c r="T2258">
        <f>Q2258+S2258</f>
        <v/>
      </c>
      <c r="U2258">
        <f>(Q2258*D2258+S2258*I2258)*(1-O2258)</f>
        <v/>
      </c>
      <c r="V2258">
        <f>(R2258*K2258*N2258+'d_고정'!$B$3*('6_기대효과'!$H$7/8)*N2258*'d_고정'!$B$10*M2258*('6_기대효과'!$K$7/'d_고정'!$B$9))*(1-O2258)</f>
        <v/>
      </c>
      <c r="W2258">
        <f>(S2258*I2258+R2258*MAX(K2258-'d_고정'!$B$10*M2258*('6_기대효과'!$K$7/'d_고정'!$B$9),0)*N2258)*(1-O2258)</f>
        <v/>
      </c>
      <c r="X2258">
        <f>U2258+V2258</f>
        <v/>
      </c>
      <c r="Y2258">
        <f>U2258/('d_고정'!$B$5*'6_기대효과'!$H$7/8)/'d_고정'!$B$6</f>
        <v/>
      </c>
      <c r="Z2258">
        <f>U2258/('d_고정'!$B$8*'6_기대효과'!$H$7/8)</f>
        <v/>
      </c>
    </row>
    <row r="2259">
      <c r="A2259">
        <f>RAND()</f>
        <v/>
      </c>
      <c r="B2259">
        <f>IF('d_시나리오'!$J$2='d_시나리오'!$H$2,'d_시나리오'!$I$2,IF(A2259&lt;('d_시나리오'!$I$2-'d_시나리오'!$H$2)/('d_시나리오'!$J$2-'d_시나리오'!$H$2),'d_시나리오'!$H$2+SQRT(A2259*('d_시나리오'!$J$2-'d_시나리오'!$H$2)*('d_시나리오'!$I$2-'d_시나리오'!$H$2)),'d_시나리오'!$J$2-SQRT((1-A2259)*('d_시나리오'!$J$2-'d_시나리오'!$H$2)*('d_시나리오'!$J$2-'d_시나리오'!$I$2))))</f>
        <v/>
      </c>
      <c r="C2259">
        <f>BETAINV(RAND(),2,6)</f>
        <v/>
      </c>
      <c r="D2259">
        <f>INDEX('d_분포'!$A$2:$A$28,RANDBETWEEN(1,27))</f>
        <v/>
      </c>
      <c r="E2259">
        <f>INDEX('d_분포'!$C$2:$C$5,RANDBETWEEN(1,4))*(0.9+0.2*RAND())</f>
        <v/>
      </c>
      <c r="F2259">
        <f>RAND()</f>
        <v/>
      </c>
      <c r="G2259">
        <f>IF('d_시나리오'!$J$3='d_시나리오'!$H$3,'d_시나리오'!$I$3,IF(F2259&lt;('d_시나리오'!$I$3-'d_시나리오'!$H$3)/('d_시나리오'!$J$3-'d_시나리오'!$H$3),'d_시나리오'!$H$3+SQRT(F2259*('d_시나리오'!$J$3-'d_시나리오'!$H$3)*('d_시나리오'!$I$3-'d_시나리오'!$H$3)),'d_시나리오'!$J$3-SQRT((1-F2259)*('d_시나리오'!$J$3-'d_시나리오'!$H$3)*('d_시나리오'!$J$3-'d_시나리오'!$I$3))))</f>
        <v/>
      </c>
      <c r="H2259">
        <f>RAND()</f>
        <v/>
      </c>
      <c r="I2259">
        <f>IF('d_시나리오'!$J$4='d_시나리오'!$H$4,'d_시나리오'!$I$4,IF(H2259&lt;('d_시나리오'!$I$4-'d_시나리오'!$H$4)/('d_시나리오'!$J$4-'d_시나리오'!$H$4),'d_시나리오'!$H$4+SQRT(H2259*('d_시나리오'!$J$4-'d_시나리오'!$H$4)*('d_시나리오'!$I$4-'d_시나리오'!$H$4)),'d_시나리오'!$J$4-SQRT((1-H2259)*('d_시나리오'!$J$4-'d_시나리오'!$H$4)*('d_시나리오'!$J$4-'d_시나리오'!$I$4))))</f>
        <v/>
      </c>
      <c r="J2259">
        <f>RAND()</f>
        <v/>
      </c>
      <c r="K2259">
        <f>IF('d_시나리오'!$J$5='d_시나리오'!$H$5,'d_시나리오'!$I$5,IF(J2259&lt;('d_시나리오'!$I$5-'d_시나리오'!$H$5)/('d_시나리오'!$J$5-'d_시나리오'!$H$5),'d_시나리오'!$H$5+SQRT(J2259*('d_시나리오'!$J$5-'d_시나리오'!$H$5)*('d_시나리오'!$I$5-'d_시나리오'!$H$5)),'d_시나리오'!$J$5-SQRT((1-J2259)*('d_시나리오'!$J$5-'d_시나리오'!$H$5)*('d_시나리오'!$J$5-'d_시나리오'!$I$5))))</f>
        <v/>
      </c>
      <c r="L2259">
        <f>RAND()</f>
        <v/>
      </c>
      <c r="M2259">
        <f>IF('d_시나리오'!$J$6='d_시나리오'!$H$6,'d_시나리오'!$I$6,IF(L2259&lt;('d_시나리오'!$I$6-'d_시나리오'!$H$6)/('d_시나리오'!$J$6-'d_시나리오'!$H$6),'d_시나리오'!$H$6+SQRT(L2259*('d_시나리오'!$J$6-'d_시나리오'!$H$6)*('d_시나리오'!$I$6-'d_시나리오'!$H$6)),'d_시나리오'!$J$6-SQRT((1-L2259)*('d_시나리오'!$J$6-'d_시나리오'!$H$6)*('d_시나리오'!$J$6-'d_시나리오'!$I$6))))</f>
        <v/>
      </c>
      <c r="N2259">
        <f>INDEX('d_분포'!$B$2:$B$57,RANDBETWEEN(1,56))</f>
        <v/>
      </c>
      <c r="O2259">
        <f>BETAINV(RAND(),5,5)</f>
        <v/>
      </c>
      <c r="P2259">
        <f>'d_고정'!$B$1*'6_기대효과'!$H$7*('d_시나리오'!$I$7/'d_고정'!$B$2)*B2259</f>
        <v/>
      </c>
      <c r="Q2259">
        <f>P2259*C2259</f>
        <v/>
      </c>
      <c r="R2259">
        <f>P2259*E2259</f>
        <v/>
      </c>
      <c r="S2259">
        <f>R2259*G2259</f>
        <v/>
      </c>
      <c r="T2259">
        <f>Q2259+S2259</f>
        <v/>
      </c>
      <c r="U2259">
        <f>(Q2259*D2259+S2259*I2259)*(1-O2259)</f>
        <v/>
      </c>
      <c r="V2259">
        <f>(R2259*K2259*N2259+'d_고정'!$B$3*('6_기대효과'!$H$7/8)*N2259*'d_고정'!$B$10*M2259*('6_기대효과'!$K$7/'d_고정'!$B$9))*(1-O2259)</f>
        <v/>
      </c>
      <c r="W2259">
        <f>(S2259*I2259+R2259*MAX(K2259-'d_고정'!$B$10*M2259*('6_기대효과'!$K$7/'d_고정'!$B$9),0)*N2259)*(1-O2259)</f>
        <v/>
      </c>
      <c r="X2259">
        <f>U2259+V2259</f>
        <v/>
      </c>
      <c r="Y2259">
        <f>U2259/('d_고정'!$B$5*'6_기대효과'!$H$7/8)/'d_고정'!$B$6</f>
        <v/>
      </c>
      <c r="Z2259">
        <f>U2259/('d_고정'!$B$8*'6_기대효과'!$H$7/8)</f>
        <v/>
      </c>
    </row>
    <row r="2260">
      <c r="A2260">
        <f>RAND()</f>
        <v/>
      </c>
      <c r="B2260">
        <f>IF('d_시나리오'!$J$2='d_시나리오'!$H$2,'d_시나리오'!$I$2,IF(A2260&lt;('d_시나리오'!$I$2-'d_시나리오'!$H$2)/('d_시나리오'!$J$2-'d_시나리오'!$H$2),'d_시나리오'!$H$2+SQRT(A2260*('d_시나리오'!$J$2-'d_시나리오'!$H$2)*('d_시나리오'!$I$2-'d_시나리오'!$H$2)),'d_시나리오'!$J$2-SQRT((1-A2260)*('d_시나리오'!$J$2-'d_시나리오'!$H$2)*('d_시나리오'!$J$2-'d_시나리오'!$I$2))))</f>
        <v/>
      </c>
      <c r="C2260">
        <f>BETAINV(RAND(),2,6)</f>
        <v/>
      </c>
      <c r="D2260">
        <f>INDEX('d_분포'!$A$2:$A$28,RANDBETWEEN(1,27))</f>
        <v/>
      </c>
      <c r="E2260">
        <f>INDEX('d_분포'!$C$2:$C$5,RANDBETWEEN(1,4))*(0.9+0.2*RAND())</f>
        <v/>
      </c>
      <c r="F2260">
        <f>RAND()</f>
        <v/>
      </c>
      <c r="G2260">
        <f>IF('d_시나리오'!$J$3='d_시나리오'!$H$3,'d_시나리오'!$I$3,IF(F2260&lt;('d_시나리오'!$I$3-'d_시나리오'!$H$3)/('d_시나리오'!$J$3-'d_시나리오'!$H$3),'d_시나리오'!$H$3+SQRT(F2260*('d_시나리오'!$J$3-'d_시나리오'!$H$3)*('d_시나리오'!$I$3-'d_시나리오'!$H$3)),'d_시나리오'!$J$3-SQRT((1-F2260)*('d_시나리오'!$J$3-'d_시나리오'!$H$3)*('d_시나리오'!$J$3-'d_시나리오'!$I$3))))</f>
        <v/>
      </c>
      <c r="H2260">
        <f>RAND()</f>
        <v/>
      </c>
      <c r="I2260">
        <f>IF('d_시나리오'!$J$4='d_시나리오'!$H$4,'d_시나리오'!$I$4,IF(H2260&lt;('d_시나리오'!$I$4-'d_시나리오'!$H$4)/('d_시나리오'!$J$4-'d_시나리오'!$H$4),'d_시나리오'!$H$4+SQRT(H2260*('d_시나리오'!$J$4-'d_시나리오'!$H$4)*('d_시나리오'!$I$4-'d_시나리오'!$H$4)),'d_시나리오'!$J$4-SQRT((1-H2260)*('d_시나리오'!$J$4-'d_시나리오'!$H$4)*('d_시나리오'!$J$4-'d_시나리오'!$I$4))))</f>
        <v/>
      </c>
      <c r="J2260">
        <f>RAND()</f>
        <v/>
      </c>
      <c r="K2260">
        <f>IF('d_시나리오'!$J$5='d_시나리오'!$H$5,'d_시나리오'!$I$5,IF(J2260&lt;('d_시나리오'!$I$5-'d_시나리오'!$H$5)/('d_시나리오'!$J$5-'d_시나리오'!$H$5),'d_시나리오'!$H$5+SQRT(J2260*('d_시나리오'!$J$5-'d_시나리오'!$H$5)*('d_시나리오'!$I$5-'d_시나리오'!$H$5)),'d_시나리오'!$J$5-SQRT((1-J2260)*('d_시나리오'!$J$5-'d_시나리오'!$H$5)*('d_시나리오'!$J$5-'d_시나리오'!$I$5))))</f>
        <v/>
      </c>
      <c r="L2260">
        <f>RAND()</f>
        <v/>
      </c>
      <c r="M2260">
        <f>IF('d_시나리오'!$J$6='d_시나리오'!$H$6,'d_시나리오'!$I$6,IF(L2260&lt;('d_시나리오'!$I$6-'d_시나리오'!$H$6)/('d_시나리오'!$J$6-'d_시나리오'!$H$6),'d_시나리오'!$H$6+SQRT(L2260*('d_시나리오'!$J$6-'d_시나리오'!$H$6)*('d_시나리오'!$I$6-'d_시나리오'!$H$6)),'d_시나리오'!$J$6-SQRT((1-L2260)*('d_시나리오'!$J$6-'d_시나리오'!$H$6)*('d_시나리오'!$J$6-'d_시나리오'!$I$6))))</f>
        <v/>
      </c>
      <c r="N2260">
        <f>INDEX('d_분포'!$B$2:$B$57,RANDBETWEEN(1,56))</f>
        <v/>
      </c>
      <c r="O2260">
        <f>BETAINV(RAND(),5,5)</f>
        <v/>
      </c>
      <c r="P2260">
        <f>'d_고정'!$B$1*'6_기대효과'!$H$7*('d_시나리오'!$I$7/'d_고정'!$B$2)*B2260</f>
        <v/>
      </c>
      <c r="Q2260">
        <f>P2260*C2260</f>
        <v/>
      </c>
      <c r="R2260">
        <f>P2260*E2260</f>
        <v/>
      </c>
      <c r="S2260">
        <f>R2260*G2260</f>
        <v/>
      </c>
      <c r="T2260">
        <f>Q2260+S2260</f>
        <v/>
      </c>
      <c r="U2260">
        <f>(Q2260*D2260+S2260*I2260)*(1-O2260)</f>
        <v/>
      </c>
      <c r="V2260">
        <f>(R2260*K2260*N2260+'d_고정'!$B$3*('6_기대효과'!$H$7/8)*N2260*'d_고정'!$B$10*M2260*('6_기대효과'!$K$7/'d_고정'!$B$9))*(1-O2260)</f>
        <v/>
      </c>
      <c r="W2260">
        <f>(S2260*I2260+R2260*MAX(K2260-'d_고정'!$B$10*M2260*('6_기대효과'!$K$7/'d_고정'!$B$9),0)*N2260)*(1-O2260)</f>
        <v/>
      </c>
      <c r="X2260">
        <f>U2260+V2260</f>
        <v/>
      </c>
      <c r="Y2260">
        <f>U2260/('d_고정'!$B$5*'6_기대효과'!$H$7/8)/'d_고정'!$B$6</f>
        <v/>
      </c>
      <c r="Z2260">
        <f>U2260/('d_고정'!$B$8*'6_기대효과'!$H$7/8)</f>
        <v/>
      </c>
    </row>
    <row r="2261">
      <c r="A2261">
        <f>RAND()</f>
        <v/>
      </c>
      <c r="B2261">
        <f>IF('d_시나리오'!$J$2='d_시나리오'!$H$2,'d_시나리오'!$I$2,IF(A2261&lt;('d_시나리오'!$I$2-'d_시나리오'!$H$2)/('d_시나리오'!$J$2-'d_시나리오'!$H$2),'d_시나리오'!$H$2+SQRT(A2261*('d_시나리오'!$J$2-'d_시나리오'!$H$2)*('d_시나리오'!$I$2-'d_시나리오'!$H$2)),'d_시나리오'!$J$2-SQRT((1-A2261)*('d_시나리오'!$J$2-'d_시나리오'!$H$2)*('d_시나리오'!$J$2-'d_시나리오'!$I$2))))</f>
        <v/>
      </c>
      <c r="C2261">
        <f>BETAINV(RAND(),2,6)</f>
        <v/>
      </c>
      <c r="D2261">
        <f>INDEX('d_분포'!$A$2:$A$28,RANDBETWEEN(1,27))</f>
        <v/>
      </c>
      <c r="E2261">
        <f>INDEX('d_분포'!$C$2:$C$5,RANDBETWEEN(1,4))*(0.9+0.2*RAND())</f>
        <v/>
      </c>
      <c r="F2261">
        <f>RAND()</f>
        <v/>
      </c>
      <c r="G2261">
        <f>IF('d_시나리오'!$J$3='d_시나리오'!$H$3,'d_시나리오'!$I$3,IF(F2261&lt;('d_시나리오'!$I$3-'d_시나리오'!$H$3)/('d_시나리오'!$J$3-'d_시나리오'!$H$3),'d_시나리오'!$H$3+SQRT(F2261*('d_시나리오'!$J$3-'d_시나리오'!$H$3)*('d_시나리오'!$I$3-'d_시나리오'!$H$3)),'d_시나리오'!$J$3-SQRT((1-F2261)*('d_시나리오'!$J$3-'d_시나리오'!$H$3)*('d_시나리오'!$J$3-'d_시나리오'!$I$3))))</f>
        <v/>
      </c>
      <c r="H2261">
        <f>RAND()</f>
        <v/>
      </c>
      <c r="I2261">
        <f>IF('d_시나리오'!$J$4='d_시나리오'!$H$4,'d_시나리오'!$I$4,IF(H2261&lt;('d_시나리오'!$I$4-'d_시나리오'!$H$4)/('d_시나리오'!$J$4-'d_시나리오'!$H$4),'d_시나리오'!$H$4+SQRT(H2261*('d_시나리오'!$J$4-'d_시나리오'!$H$4)*('d_시나리오'!$I$4-'d_시나리오'!$H$4)),'d_시나리오'!$J$4-SQRT((1-H2261)*('d_시나리오'!$J$4-'d_시나리오'!$H$4)*('d_시나리오'!$J$4-'d_시나리오'!$I$4))))</f>
        <v/>
      </c>
      <c r="J2261">
        <f>RAND()</f>
        <v/>
      </c>
      <c r="K2261">
        <f>IF('d_시나리오'!$J$5='d_시나리오'!$H$5,'d_시나리오'!$I$5,IF(J2261&lt;('d_시나리오'!$I$5-'d_시나리오'!$H$5)/('d_시나리오'!$J$5-'d_시나리오'!$H$5),'d_시나리오'!$H$5+SQRT(J2261*('d_시나리오'!$J$5-'d_시나리오'!$H$5)*('d_시나리오'!$I$5-'d_시나리오'!$H$5)),'d_시나리오'!$J$5-SQRT((1-J2261)*('d_시나리오'!$J$5-'d_시나리오'!$H$5)*('d_시나리오'!$J$5-'d_시나리오'!$I$5))))</f>
        <v/>
      </c>
      <c r="L2261">
        <f>RAND()</f>
        <v/>
      </c>
      <c r="M2261">
        <f>IF('d_시나리오'!$J$6='d_시나리오'!$H$6,'d_시나리오'!$I$6,IF(L2261&lt;('d_시나리오'!$I$6-'d_시나리오'!$H$6)/('d_시나리오'!$J$6-'d_시나리오'!$H$6),'d_시나리오'!$H$6+SQRT(L2261*('d_시나리오'!$J$6-'d_시나리오'!$H$6)*('d_시나리오'!$I$6-'d_시나리오'!$H$6)),'d_시나리오'!$J$6-SQRT((1-L2261)*('d_시나리오'!$J$6-'d_시나리오'!$H$6)*('d_시나리오'!$J$6-'d_시나리오'!$I$6))))</f>
        <v/>
      </c>
      <c r="N2261">
        <f>INDEX('d_분포'!$B$2:$B$57,RANDBETWEEN(1,56))</f>
        <v/>
      </c>
      <c r="O2261">
        <f>BETAINV(RAND(),5,5)</f>
        <v/>
      </c>
      <c r="P2261">
        <f>'d_고정'!$B$1*'6_기대효과'!$H$7*('d_시나리오'!$I$7/'d_고정'!$B$2)*B2261</f>
        <v/>
      </c>
      <c r="Q2261">
        <f>P2261*C2261</f>
        <v/>
      </c>
      <c r="R2261">
        <f>P2261*E2261</f>
        <v/>
      </c>
      <c r="S2261">
        <f>R2261*G2261</f>
        <v/>
      </c>
      <c r="T2261">
        <f>Q2261+S2261</f>
        <v/>
      </c>
      <c r="U2261">
        <f>(Q2261*D2261+S2261*I2261)*(1-O2261)</f>
        <v/>
      </c>
      <c r="V2261">
        <f>(R2261*K2261*N2261+'d_고정'!$B$3*('6_기대효과'!$H$7/8)*N2261*'d_고정'!$B$10*M2261*('6_기대효과'!$K$7/'d_고정'!$B$9))*(1-O2261)</f>
        <v/>
      </c>
      <c r="W2261">
        <f>(S2261*I2261+R2261*MAX(K2261-'d_고정'!$B$10*M2261*('6_기대효과'!$K$7/'d_고정'!$B$9),0)*N2261)*(1-O2261)</f>
        <v/>
      </c>
      <c r="X2261">
        <f>U2261+V2261</f>
        <v/>
      </c>
      <c r="Y2261">
        <f>U2261/('d_고정'!$B$5*'6_기대효과'!$H$7/8)/'d_고정'!$B$6</f>
        <v/>
      </c>
      <c r="Z2261">
        <f>U2261/('d_고정'!$B$8*'6_기대효과'!$H$7/8)</f>
        <v/>
      </c>
    </row>
    <row r="2262">
      <c r="A2262">
        <f>RAND()</f>
        <v/>
      </c>
      <c r="B2262">
        <f>IF('d_시나리오'!$J$2='d_시나리오'!$H$2,'d_시나리오'!$I$2,IF(A2262&lt;('d_시나리오'!$I$2-'d_시나리오'!$H$2)/('d_시나리오'!$J$2-'d_시나리오'!$H$2),'d_시나리오'!$H$2+SQRT(A2262*('d_시나리오'!$J$2-'d_시나리오'!$H$2)*('d_시나리오'!$I$2-'d_시나리오'!$H$2)),'d_시나리오'!$J$2-SQRT((1-A2262)*('d_시나리오'!$J$2-'d_시나리오'!$H$2)*('d_시나리오'!$J$2-'d_시나리오'!$I$2))))</f>
        <v/>
      </c>
      <c r="C2262">
        <f>BETAINV(RAND(),2,6)</f>
        <v/>
      </c>
      <c r="D2262">
        <f>INDEX('d_분포'!$A$2:$A$28,RANDBETWEEN(1,27))</f>
        <v/>
      </c>
      <c r="E2262">
        <f>INDEX('d_분포'!$C$2:$C$5,RANDBETWEEN(1,4))*(0.9+0.2*RAND())</f>
        <v/>
      </c>
      <c r="F2262">
        <f>RAND()</f>
        <v/>
      </c>
      <c r="G2262">
        <f>IF('d_시나리오'!$J$3='d_시나리오'!$H$3,'d_시나리오'!$I$3,IF(F2262&lt;('d_시나리오'!$I$3-'d_시나리오'!$H$3)/('d_시나리오'!$J$3-'d_시나리오'!$H$3),'d_시나리오'!$H$3+SQRT(F2262*('d_시나리오'!$J$3-'d_시나리오'!$H$3)*('d_시나리오'!$I$3-'d_시나리오'!$H$3)),'d_시나리오'!$J$3-SQRT((1-F2262)*('d_시나리오'!$J$3-'d_시나리오'!$H$3)*('d_시나리오'!$J$3-'d_시나리오'!$I$3))))</f>
        <v/>
      </c>
      <c r="H2262">
        <f>RAND()</f>
        <v/>
      </c>
      <c r="I2262">
        <f>IF('d_시나리오'!$J$4='d_시나리오'!$H$4,'d_시나리오'!$I$4,IF(H2262&lt;('d_시나리오'!$I$4-'d_시나리오'!$H$4)/('d_시나리오'!$J$4-'d_시나리오'!$H$4),'d_시나리오'!$H$4+SQRT(H2262*('d_시나리오'!$J$4-'d_시나리오'!$H$4)*('d_시나리오'!$I$4-'d_시나리오'!$H$4)),'d_시나리오'!$J$4-SQRT((1-H2262)*('d_시나리오'!$J$4-'d_시나리오'!$H$4)*('d_시나리오'!$J$4-'d_시나리오'!$I$4))))</f>
        <v/>
      </c>
      <c r="J2262">
        <f>RAND()</f>
        <v/>
      </c>
      <c r="K2262">
        <f>IF('d_시나리오'!$J$5='d_시나리오'!$H$5,'d_시나리오'!$I$5,IF(J2262&lt;('d_시나리오'!$I$5-'d_시나리오'!$H$5)/('d_시나리오'!$J$5-'d_시나리오'!$H$5),'d_시나리오'!$H$5+SQRT(J2262*('d_시나리오'!$J$5-'d_시나리오'!$H$5)*('d_시나리오'!$I$5-'d_시나리오'!$H$5)),'d_시나리오'!$J$5-SQRT((1-J2262)*('d_시나리오'!$J$5-'d_시나리오'!$H$5)*('d_시나리오'!$J$5-'d_시나리오'!$I$5))))</f>
        <v/>
      </c>
      <c r="L2262">
        <f>RAND()</f>
        <v/>
      </c>
      <c r="M2262">
        <f>IF('d_시나리오'!$J$6='d_시나리오'!$H$6,'d_시나리오'!$I$6,IF(L2262&lt;('d_시나리오'!$I$6-'d_시나리오'!$H$6)/('d_시나리오'!$J$6-'d_시나리오'!$H$6),'d_시나리오'!$H$6+SQRT(L2262*('d_시나리오'!$J$6-'d_시나리오'!$H$6)*('d_시나리오'!$I$6-'d_시나리오'!$H$6)),'d_시나리오'!$J$6-SQRT((1-L2262)*('d_시나리오'!$J$6-'d_시나리오'!$H$6)*('d_시나리오'!$J$6-'d_시나리오'!$I$6))))</f>
        <v/>
      </c>
      <c r="N2262">
        <f>INDEX('d_분포'!$B$2:$B$57,RANDBETWEEN(1,56))</f>
        <v/>
      </c>
      <c r="O2262">
        <f>BETAINV(RAND(),5,5)</f>
        <v/>
      </c>
      <c r="P2262">
        <f>'d_고정'!$B$1*'6_기대효과'!$H$7*('d_시나리오'!$I$7/'d_고정'!$B$2)*B2262</f>
        <v/>
      </c>
      <c r="Q2262">
        <f>P2262*C2262</f>
        <v/>
      </c>
      <c r="R2262">
        <f>P2262*E2262</f>
        <v/>
      </c>
      <c r="S2262">
        <f>R2262*G2262</f>
        <v/>
      </c>
      <c r="T2262">
        <f>Q2262+S2262</f>
        <v/>
      </c>
      <c r="U2262">
        <f>(Q2262*D2262+S2262*I2262)*(1-O2262)</f>
        <v/>
      </c>
      <c r="V2262">
        <f>(R2262*K2262*N2262+'d_고정'!$B$3*('6_기대효과'!$H$7/8)*N2262*'d_고정'!$B$10*M2262*('6_기대효과'!$K$7/'d_고정'!$B$9))*(1-O2262)</f>
        <v/>
      </c>
      <c r="W2262">
        <f>(S2262*I2262+R2262*MAX(K2262-'d_고정'!$B$10*M2262*('6_기대효과'!$K$7/'d_고정'!$B$9),0)*N2262)*(1-O2262)</f>
        <v/>
      </c>
      <c r="X2262">
        <f>U2262+V2262</f>
        <v/>
      </c>
      <c r="Y2262">
        <f>U2262/('d_고정'!$B$5*'6_기대효과'!$H$7/8)/'d_고정'!$B$6</f>
        <v/>
      </c>
      <c r="Z2262">
        <f>U2262/('d_고정'!$B$8*'6_기대효과'!$H$7/8)</f>
        <v/>
      </c>
    </row>
    <row r="2263">
      <c r="A2263">
        <f>RAND()</f>
        <v/>
      </c>
      <c r="B2263">
        <f>IF('d_시나리오'!$J$2='d_시나리오'!$H$2,'d_시나리오'!$I$2,IF(A2263&lt;('d_시나리오'!$I$2-'d_시나리오'!$H$2)/('d_시나리오'!$J$2-'d_시나리오'!$H$2),'d_시나리오'!$H$2+SQRT(A2263*('d_시나리오'!$J$2-'d_시나리오'!$H$2)*('d_시나리오'!$I$2-'d_시나리오'!$H$2)),'d_시나리오'!$J$2-SQRT((1-A2263)*('d_시나리오'!$J$2-'d_시나리오'!$H$2)*('d_시나리오'!$J$2-'d_시나리오'!$I$2))))</f>
        <v/>
      </c>
      <c r="C2263">
        <f>BETAINV(RAND(),2,6)</f>
        <v/>
      </c>
      <c r="D2263">
        <f>INDEX('d_분포'!$A$2:$A$28,RANDBETWEEN(1,27))</f>
        <v/>
      </c>
      <c r="E2263">
        <f>INDEX('d_분포'!$C$2:$C$5,RANDBETWEEN(1,4))*(0.9+0.2*RAND())</f>
        <v/>
      </c>
      <c r="F2263">
        <f>RAND()</f>
        <v/>
      </c>
      <c r="G2263">
        <f>IF('d_시나리오'!$J$3='d_시나리오'!$H$3,'d_시나리오'!$I$3,IF(F2263&lt;('d_시나리오'!$I$3-'d_시나리오'!$H$3)/('d_시나리오'!$J$3-'d_시나리오'!$H$3),'d_시나리오'!$H$3+SQRT(F2263*('d_시나리오'!$J$3-'d_시나리오'!$H$3)*('d_시나리오'!$I$3-'d_시나리오'!$H$3)),'d_시나리오'!$J$3-SQRT((1-F2263)*('d_시나리오'!$J$3-'d_시나리오'!$H$3)*('d_시나리오'!$J$3-'d_시나리오'!$I$3))))</f>
        <v/>
      </c>
      <c r="H2263">
        <f>RAND()</f>
        <v/>
      </c>
      <c r="I2263">
        <f>IF('d_시나리오'!$J$4='d_시나리오'!$H$4,'d_시나리오'!$I$4,IF(H2263&lt;('d_시나리오'!$I$4-'d_시나리오'!$H$4)/('d_시나리오'!$J$4-'d_시나리오'!$H$4),'d_시나리오'!$H$4+SQRT(H2263*('d_시나리오'!$J$4-'d_시나리오'!$H$4)*('d_시나리오'!$I$4-'d_시나리오'!$H$4)),'d_시나리오'!$J$4-SQRT((1-H2263)*('d_시나리오'!$J$4-'d_시나리오'!$H$4)*('d_시나리오'!$J$4-'d_시나리오'!$I$4))))</f>
        <v/>
      </c>
      <c r="J2263">
        <f>RAND()</f>
        <v/>
      </c>
      <c r="K2263">
        <f>IF('d_시나리오'!$J$5='d_시나리오'!$H$5,'d_시나리오'!$I$5,IF(J2263&lt;('d_시나리오'!$I$5-'d_시나리오'!$H$5)/('d_시나리오'!$J$5-'d_시나리오'!$H$5),'d_시나리오'!$H$5+SQRT(J2263*('d_시나리오'!$J$5-'d_시나리오'!$H$5)*('d_시나리오'!$I$5-'d_시나리오'!$H$5)),'d_시나리오'!$J$5-SQRT((1-J2263)*('d_시나리오'!$J$5-'d_시나리오'!$H$5)*('d_시나리오'!$J$5-'d_시나리오'!$I$5))))</f>
        <v/>
      </c>
      <c r="L2263">
        <f>RAND()</f>
        <v/>
      </c>
      <c r="M2263">
        <f>IF('d_시나리오'!$J$6='d_시나리오'!$H$6,'d_시나리오'!$I$6,IF(L2263&lt;('d_시나리오'!$I$6-'d_시나리오'!$H$6)/('d_시나리오'!$J$6-'d_시나리오'!$H$6),'d_시나리오'!$H$6+SQRT(L2263*('d_시나리오'!$J$6-'d_시나리오'!$H$6)*('d_시나리오'!$I$6-'d_시나리오'!$H$6)),'d_시나리오'!$J$6-SQRT((1-L2263)*('d_시나리오'!$J$6-'d_시나리오'!$H$6)*('d_시나리오'!$J$6-'d_시나리오'!$I$6))))</f>
        <v/>
      </c>
      <c r="N2263">
        <f>INDEX('d_분포'!$B$2:$B$57,RANDBETWEEN(1,56))</f>
        <v/>
      </c>
      <c r="O2263">
        <f>BETAINV(RAND(),5,5)</f>
        <v/>
      </c>
      <c r="P2263">
        <f>'d_고정'!$B$1*'6_기대효과'!$H$7*('d_시나리오'!$I$7/'d_고정'!$B$2)*B2263</f>
        <v/>
      </c>
      <c r="Q2263">
        <f>P2263*C2263</f>
        <v/>
      </c>
      <c r="R2263">
        <f>P2263*E2263</f>
        <v/>
      </c>
      <c r="S2263">
        <f>R2263*G2263</f>
        <v/>
      </c>
      <c r="T2263">
        <f>Q2263+S2263</f>
        <v/>
      </c>
      <c r="U2263">
        <f>(Q2263*D2263+S2263*I2263)*(1-O2263)</f>
        <v/>
      </c>
      <c r="V2263">
        <f>(R2263*K2263*N2263+'d_고정'!$B$3*('6_기대효과'!$H$7/8)*N2263*'d_고정'!$B$10*M2263*('6_기대효과'!$K$7/'d_고정'!$B$9))*(1-O2263)</f>
        <v/>
      </c>
      <c r="W2263">
        <f>(S2263*I2263+R2263*MAX(K2263-'d_고정'!$B$10*M2263*('6_기대효과'!$K$7/'d_고정'!$B$9),0)*N2263)*(1-O2263)</f>
        <v/>
      </c>
      <c r="X2263">
        <f>U2263+V2263</f>
        <v/>
      </c>
      <c r="Y2263">
        <f>U2263/('d_고정'!$B$5*'6_기대효과'!$H$7/8)/'d_고정'!$B$6</f>
        <v/>
      </c>
      <c r="Z2263">
        <f>U2263/('d_고정'!$B$8*'6_기대효과'!$H$7/8)</f>
        <v/>
      </c>
    </row>
    <row r="2264">
      <c r="A2264">
        <f>RAND()</f>
        <v/>
      </c>
      <c r="B2264">
        <f>IF('d_시나리오'!$J$2='d_시나리오'!$H$2,'d_시나리오'!$I$2,IF(A2264&lt;('d_시나리오'!$I$2-'d_시나리오'!$H$2)/('d_시나리오'!$J$2-'d_시나리오'!$H$2),'d_시나리오'!$H$2+SQRT(A2264*('d_시나리오'!$J$2-'d_시나리오'!$H$2)*('d_시나리오'!$I$2-'d_시나리오'!$H$2)),'d_시나리오'!$J$2-SQRT((1-A2264)*('d_시나리오'!$J$2-'d_시나리오'!$H$2)*('d_시나리오'!$J$2-'d_시나리오'!$I$2))))</f>
        <v/>
      </c>
      <c r="C2264">
        <f>BETAINV(RAND(),2,6)</f>
        <v/>
      </c>
      <c r="D2264">
        <f>INDEX('d_분포'!$A$2:$A$28,RANDBETWEEN(1,27))</f>
        <v/>
      </c>
      <c r="E2264">
        <f>INDEX('d_분포'!$C$2:$C$5,RANDBETWEEN(1,4))*(0.9+0.2*RAND())</f>
        <v/>
      </c>
      <c r="F2264">
        <f>RAND()</f>
        <v/>
      </c>
      <c r="G2264">
        <f>IF('d_시나리오'!$J$3='d_시나리오'!$H$3,'d_시나리오'!$I$3,IF(F2264&lt;('d_시나리오'!$I$3-'d_시나리오'!$H$3)/('d_시나리오'!$J$3-'d_시나리오'!$H$3),'d_시나리오'!$H$3+SQRT(F2264*('d_시나리오'!$J$3-'d_시나리오'!$H$3)*('d_시나리오'!$I$3-'d_시나리오'!$H$3)),'d_시나리오'!$J$3-SQRT((1-F2264)*('d_시나리오'!$J$3-'d_시나리오'!$H$3)*('d_시나리오'!$J$3-'d_시나리오'!$I$3))))</f>
        <v/>
      </c>
      <c r="H2264">
        <f>RAND()</f>
        <v/>
      </c>
      <c r="I2264">
        <f>IF('d_시나리오'!$J$4='d_시나리오'!$H$4,'d_시나리오'!$I$4,IF(H2264&lt;('d_시나리오'!$I$4-'d_시나리오'!$H$4)/('d_시나리오'!$J$4-'d_시나리오'!$H$4),'d_시나리오'!$H$4+SQRT(H2264*('d_시나리오'!$J$4-'d_시나리오'!$H$4)*('d_시나리오'!$I$4-'d_시나리오'!$H$4)),'d_시나리오'!$J$4-SQRT((1-H2264)*('d_시나리오'!$J$4-'d_시나리오'!$H$4)*('d_시나리오'!$J$4-'d_시나리오'!$I$4))))</f>
        <v/>
      </c>
      <c r="J2264">
        <f>RAND()</f>
        <v/>
      </c>
      <c r="K2264">
        <f>IF('d_시나리오'!$J$5='d_시나리오'!$H$5,'d_시나리오'!$I$5,IF(J2264&lt;('d_시나리오'!$I$5-'d_시나리오'!$H$5)/('d_시나리오'!$J$5-'d_시나리오'!$H$5),'d_시나리오'!$H$5+SQRT(J2264*('d_시나리오'!$J$5-'d_시나리오'!$H$5)*('d_시나리오'!$I$5-'d_시나리오'!$H$5)),'d_시나리오'!$J$5-SQRT((1-J2264)*('d_시나리오'!$J$5-'d_시나리오'!$H$5)*('d_시나리오'!$J$5-'d_시나리오'!$I$5))))</f>
        <v/>
      </c>
      <c r="L2264">
        <f>RAND()</f>
        <v/>
      </c>
      <c r="M2264">
        <f>IF('d_시나리오'!$J$6='d_시나리오'!$H$6,'d_시나리오'!$I$6,IF(L2264&lt;('d_시나리오'!$I$6-'d_시나리오'!$H$6)/('d_시나리오'!$J$6-'d_시나리오'!$H$6),'d_시나리오'!$H$6+SQRT(L2264*('d_시나리오'!$J$6-'d_시나리오'!$H$6)*('d_시나리오'!$I$6-'d_시나리오'!$H$6)),'d_시나리오'!$J$6-SQRT((1-L2264)*('d_시나리오'!$J$6-'d_시나리오'!$H$6)*('d_시나리오'!$J$6-'d_시나리오'!$I$6))))</f>
        <v/>
      </c>
      <c r="N2264">
        <f>INDEX('d_분포'!$B$2:$B$57,RANDBETWEEN(1,56))</f>
        <v/>
      </c>
      <c r="O2264">
        <f>BETAINV(RAND(),5,5)</f>
        <v/>
      </c>
      <c r="P2264">
        <f>'d_고정'!$B$1*'6_기대효과'!$H$7*('d_시나리오'!$I$7/'d_고정'!$B$2)*B2264</f>
        <v/>
      </c>
      <c r="Q2264">
        <f>P2264*C2264</f>
        <v/>
      </c>
      <c r="R2264">
        <f>P2264*E2264</f>
        <v/>
      </c>
      <c r="S2264">
        <f>R2264*G2264</f>
        <v/>
      </c>
      <c r="T2264">
        <f>Q2264+S2264</f>
        <v/>
      </c>
      <c r="U2264">
        <f>(Q2264*D2264+S2264*I2264)*(1-O2264)</f>
        <v/>
      </c>
      <c r="V2264">
        <f>(R2264*K2264*N2264+'d_고정'!$B$3*('6_기대효과'!$H$7/8)*N2264*'d_고정'!$B$10*M2264*('6_기대효과'!$K$7/'d_고정'!$B$9))*(1-O2264)</f>
        <v/>
      </c>
      <c r="W2264">
        <f>(S2264*I2264+R2264*MAX(K2264-'d_고정'!$B$10*M2264*('6_기대효과'!$K$7/'d_고정'!$B$9),0)*N2264)*(1-O2264)</f>
        <v/>
      </c>
      <c r="X2264">
        <f>U2264+V2264</f>
        <v/>
      </c>
      <c r="Y2264">
        <f>U2264/('d_고정'!$B$5*'6_기대효과'!$H$7/8)/'d_고정'!$B$6</f>
        <v/>
      </c>
      <c r="Z2264">
        <f>U2264/('d_고정'!$B$8*'6_기대효과'!$H$7/8)</f>
        <v/>
      </c>
    </row>
    <row r="2265">
      <c r="A2265">
        <f>RAND()</f>
        <v/>
      </c>
      <c r="B2265">
        <f>IF('d_시나리오'!$J$2='d_시나리오'!$H$2,'d_시나리오'!$I$2,IF(A2265&lt;('d_시나리오'!$I$2-'d_시나리오'!$H$2)/('d_시나리오'!$J$2-'d_시나리오'!$H$2),'d_시나리오'!$H$2+SQRT(A2265*('d_시나리오'!$J$2-'d_시나리오'!$H$2)*('d_시나리오'!$I$2-'d_시나리오'!$H$2)),'d_시나리오'!$J$2-SQRT((1-A2265)*('d_시나리오'!$J$2-'d_시나리오'!$H$2)*('d_시나리오'!$J$2-'d_시나리오'!$I$2))))</f>
        <v/>
      </c>
      <c r="C2265">
        <f>BETAINV(RAND(),2,6)</f>
        <v/>
      </c>
      <c r="D2265">
        <f>INDEX('d_분포'!$A$2:$A$28,RANDBETWEEN(1,27))</f>
        <v/>
      </c>
      <c r="E2265">
        <f>INDEX('d_분포'!$C$2:$C$5,RANDBETWEEN(1,4))*(0.9+0.2*RAND())</f>
        <v/>
      </c>
      <c r="F2265">
        <f>RAND()</f>
        <v/>
      </c>
      <c r="G2265">
        <f>IF('d_시나리오'!$J$3='d_시나리오'!$H$3,'d_시나리오'!$I$3,IF(F2265&lt;('d_시나리오'!$I$3-'d_시나리오'!$H$3)/('d_시나리오'!$J$3-'d_시나리오'!$H$3),'d_시나리오'!$H$3+SQRT(F2265*('d_시나리오'!$J$3-'d_시나리오'!$H$3)*('d_시나리오'!$I$3-'d_시나리오'!$H$3)),'d_시나리오'!$J$3-SQRT((1-F2265)*('d_시나리오'!$J$3-'d_시나리오'!$H$3)*('d_시나리오'!$J$3-'d_시나리오'!$I$3))))</f>
        <v/>
      </c>
      <c r="H2265">
        <f>RAND()</f>
        <v/>
      </c>
      <c r="I2265">
        <f>IF('d_시나리오'!$J$4='d_시나리오'!$H$4,'d_시나리오'!$I$4,IF(H2265&lt;('d_시나리오'!$I$4-'d_시나리오'!$H$4)/('d_시나리오'!$J$4-'d_시나리오'!$H$4),'d_시나리오'!$H$4+SQRT(H2265*('d_시나리오'!$J$4-'d_시나리오'!$H$4)*('d_시나리오'!$I$4-'d_시나리오'!$H$4)),'d_시나리오'!$J$4-SQRT((1-H2265)*('d_시나리오'!$J$4-'d_시나리오'!$H$4)*('d_시나리오'!$J$4-'d_시나리오'!$I$4))))</f>
        <v/>
      </c>
      <c r="J2265">
        <f>RAND()</f>
        <v/>
      </c>
      <c r="K2265">
        <f>IF('d_시나리오'!$J$5='d_시나리오'!$H$5,'d_시나리오'!$I$5,IF(J2265&lt;('d_시나리오'!$I$5-'d_시나리오'!$H$5)/('d_시나리오'!$J$5-'d_시나리오'!$H$5),'d_시나리오'!$H$5+SQRT(J2265*('d_시나리오'!$J$5-'d_시나리오'!$H$5)*('d_시나리오'!$I$5-'d_시나리오'!$H$5)),'d_시나리오'!$J$5-SQRT((1-J2265)*('d_시나리오'!$J$5-'d_시나리오'!$H$5)*('d_시나리오'!$J$5-'d_시나리오'!$I$5))))</f>
        <v/>
      </c>
      <c r="L2265">
        <f>RAND()</f>
        <v/>
      </c>
      <c r="M2265">
        <f>IF('d_시나리오'!$J$6='d_시나리오'!$H$6,'d_시나리오'!$I$6,IF(L2265&lt;('d_시나리오'!$I$6-'d_시나리오'!$H$6)/('d_시나리오'!$J$6-'d_시나리오'!$H$6),'d_시나리오'!$H$6+SQRT(L2265*('d_시나리오'!$J$6-'d_시나리오'!$H$6)*('d_시나리오'!$I$6-'d_시나리오'!$H$6)),'d_시나리오'!$J$6-SQRT((1-L2265)*('d_시나리오'!$J$6-'d_시나리오'!$H$6)*('d_시나리오'!$J$6-'d_시나리오'!$I$6))))</f>
        <v/>
      </c>
      <c r="N2265">
        <f>INDEX('d_분포'!$B$2:$B$57,RANDBETWEEN(1,56))</f>
        <v/>
      </c>
      <c r="O2265">
        <f>BETAINV(RAND(),5,5)</f>
        <v/>
      </c>
      <c r="P2265">
        <f>'d_고정'!$B$1*'6_기대효과'!$H$7*('d_시나리오'!$I$7/'d_고정'!$B$2)*B2265</f>
        <v/>
      </c>
      <c r="Q2265">
        <f>P2265*C2265</f>
        <v/>
      </c>
      <c r="R2265">
        <f>P2265*E2265</f>
        <v/>
      </c>
      <c r="S2265">
        <f>R2265*G2265</f>
        <v/>
      </c>
      <c r="T2265">
        <f>Q2265+S2265</f>
        <v/>
      </c>
      <c r="U2265">
        <f>(Q2265*D2265+S2265*I2265)*(1-O2265)</f>
        <v/>
      </c>
      <c r="V2265">
        <f>(R2265*K2265*N2265+'d_고정'!$B$3*('6_기대효과'!$H$7/8)*N2265*'d_고정'!$B$10*M2265*('6_기대효과'!$K$7/'d_고정'!$B$9))*(1-O2265)</f>
        <v/>
      </c>
      <c r="W2265">
        <f>(S2265*I2265+R2265*MAX(K2265-'d_고정'!$B$10*M2265*('6_기대효과'!$K$7/'d_고정'!$B$9),0)*N2265)*(1-O2265)</f>
        <v/>
      </c>
      <c r="X2265">
        <f>U2265+V2265</f>
        <v/>
      </c>
      <c r="Y2265">
        <f>U2265/('d_고정'!$B$5*'6_기대효과'!$H$7/8)/'d_고정'!$B$6</f>
        <v/>
      </c>
      <c r="Z2265">
        <f>U2265/('d_고정'!$B$8*'6_기대효과'!$H$7/8)</f>
        <v/>
      </c>
    </row>
    <row r="2266">
      <c r="A2266">
        <f>RAND()</f>
        <v/>
      </c>
      <c r="B2266">
        <f>IF('d_시나리오'!$J$2='d_시나리오'!$H$2,'d_시나리오'!$I$2,IF(A2266&lt;('d_시나리오'!$I$2-'d_시나리오'!$H$2)/('d_시나리오'!$J$2-'d_시나리오'!$H$2),'d_시나리오'!$H$2+SQRT(A2266*('d_시나리오'!$J$2-'d_시나리오'!$H$2)*('d_시나리오'!$I$2-'d_시나리오'!$H$2)),'d_시나리오'!$J$2-SQRT((1-A2266)*('d_시나리오'!$J$2-'d_시나리오'!$H$2)*('d_시나리오'!$J$2-'d_시나리오'!$I$2))))</f>
        <v/>
      </c>
      <c r="C2266">
        <f>BETAINV(RAND(),2,6)</f>
        <v/>
      </c>
      <c r="D2266">
        <f>INDEX('d_분포'!$A$2:$A$28,RANDBETWEEN(1,27))</f>
        <v/>
      </c>
      <c r="E2266">
        <f>INDEX('d_분포'!$C$2:$C$5,RANDBETWEEN(1,4))*(0.9+0.2*RAND())</f>
        <v/>
      </c>
      <c r="F2266">
        <f>RAND()</f>
        <v/>
      </c>
      <c r="G2266">
        <f>IF('d_시나리오'!$J$3='d_시나리오'!$H$3,'d_시나리오'!$I$3,IF(F2266&lt;('d_시나리오'!$I$3-'d_시나리오'!$H$3)/('d_시나리오'!$J$3-'d_시나리오'!$H$3),'d_시나리오'!$H$3+SQRT(F2266*('d_시나리오'!$J$3-'d_시나리오'!$H$3)*('d_시나리오'!$I$3-'d_시나리오'!$H$3)),'d_시나리오'!$J$3-SQRT((1-F2266)*('d_시나리오'!$J$3-'d_시나리오'!$H$3)*('d_시나리오'!$J$3-'d_시나리오'!$I$3))))</f>
        <v/>
      </c>
      <c r="H2266">
        <f>RAND()</f>
        <v/>
      </c>
      <c r="I2266">
        <f>IF('d_시나리오'!$J$4='d_시나리오'!$H$4,'d_시나리오'!$I$4,IF(H2266&lt;('d_시나리오'!$I$4-'d_시나리오'!$H$4)/('d_시나리오'!$J$4-'d_시나리오'!$H$4),'d_시나리오'!$H$4+SQRT(H2266*('d_시나리오'!$J$4-'d_시나리오'!$H$4)*('d_시나리오'!$I$4-'d_시나리오'!$H$4)),'d_시나리오'!$J$4-SQRT((1-H2266)*('d_시나리오'!$J$4-'d_시나리오'!$H$4)*('d_시나리오'!$J$4-'d_시나리오'!$I$4))))</f>
        <v/>
      </c>
      <c r="J2266">
        <f>RAND()</f>
        <v/>
      </c>
      <c r="K2266">
        <f>IF('d_시나리오'!$J$5='d_시나리오'!$H$5,'d_시나리오'!$I$5,IF(J2266&lt;('d_시나리오'!$I$5-'d_시나리오'!$H$5)/('d_시나리오'!$J$5-'d_시나리오'!$H$5),'d_시나리오'!$H$5+SQRT(J2266*('d_시나리오'!$J$5-'d_시나리오'!$H$5)*('d_시나리오'!$I$5-'d_시나리오'!$H$5)),'d_시나리오'!$J$5-SQRT((1-J2266)*('d_시나리오'!$J$5-'d_시나리오'!$H$5)*('d_시나리오'!$J$5-'d_시나리오'!$I$5))))</f>
        <v/>
      </c>
      <c r="L2266">
        <f>RAND()</f>
        <v/>
      </c>
      <c r="M2266">
        <f>IF('d_시나리오'!$J$6='d_시나리오'!$H$6,'d_시나리오'!$I$6,IF(L2266&lt;('d_시나리오'!$I$6-'d_시나리오'!$H$6)/('d_시나리오'!$J$6-'d_시나리오'!$H$6),'d_시나리오'!$H$6+SQRT(L2266*('d_시나리오'!$J$6-'d_시나리오'!$H$6)*('d_시나리오'!$I$6-'d_시나리오'!$H$6)),'d_시나리오'!$J$6-SQRT((1-L2266)*('d_시나리오'!$J$6-'d_시나리오'!$H$6)*('d_시나리오'!$J$6-'d_시나리오'!$I$6))))</f>
        <v/>
      </c>
      <c r="N2266">
        <f>INDEX('d_분포'!$B$2:$B$57,RANDBETWEEN(1,56))</f>
        <v/>
      </c>
      <c r="O2266">
        <f>BETAINV(RAND(),5,5)</f>
        <v/>
      </c>
      <c r="P2266">
        <f>'d_고정'!$B$1*'6_기대효과'!$H$7*('d_시나리오'!$I$7/'d_고정'!$B$2)*B2266</f>
        <v/>
      </c>
      <c r="Q2266">
        <f>P2266*C2266</f>
        <v/>
      </c>
      <c r="R2266">
        <f>P2266*E2266</f>
        <v/>
      </c>
      <c r="S2266">
        <f>R2266*G2266</f>
        <v/>
      </c>
      <c r="T2266">
        <f>Q2266+S2266</f>
        <v/>
      </c>
      <c r="U2266">
        <f>(Q2266*D2266+S2266*I2266)*(1-O2266)</f>
        <v/>
      </c>
      <c r="V2266">
        <f>(R2266*K2266*N2266+'d_고정'!$B$3*('6_기대효과'!$H$7/8)*N2266*'d_고정'!$B$10*M2266*('6_기대효과'!$K$7/'d_고정'!$B$9))*(1-O2266)</f>
        <v/>
      </c>
      <c r="W2266">
        <f>(S2266*I2266+R2266*MAX(K2266-'d_고정'!$B$10*M2266*('6_기대효과'!$K$7/'d_고정'!$B$9),0)*N2266)*(1-O2266)</f>
        <v/>
      </c>
      <c r="X2266">
        <f>U2266+V2266</f>
        <v/>
      </c>
      <c r="Y2266">
        <f>U2266/('d_고정'!$B$5*'6_기대효과'!$H$7/8)/'d_고정'!$B$6</f>
        <v/>
      </c>
      <c r="Z2266">
        <f>U2266/('d_고정'!$B$8*'6_기대효과'!$H$7/8)</f>
        <v/>
      </c>
    </row>
    <row r="2267">
      <c r="A2267">
        <f>RAND()</f>
        <v/>
      </c>
      <c r="B2267">
        <f>IF('d_시나리오'!$J$2='d_시나리오'!$H$2,'d_시나리오'!$I$2,IF(A2267&lt;('d_시나리오'!$I$2-'d_시나리오'!$H$2)/('d_시나리오'!$J$2-'d_시나리오'!$H$2),'d_시나리오'!$H$2+SQRT(A2267*('d_시나리오'!$J$2-'d_시나리오'!$H$2)*('d_시나리오'!$I$2-'d_시나리오'!$H$2)),'d_시나리오'!$J$2-SQRT((1-A2267)*('d_시나리오'!$J$2-'d_시나리오'!$H$2)*('d_시나리오'!$J$2-'d_시나리오'!$I$2))))</f>
        <v/>
      </c>
      <c r="C2267">
        <f>BETAINV(RAND(),2,6)</f>
        <v/>
      </c>
      <c r="D2267">
        <f>INDEX('d_분포'!$A$2:$A$28,RANDBETWEEN(1,27))</f>
        <v/>
      </c>
      <c r="E2267">
        <f>INDEX('d_분포'!$C$2:$C$5,RANDBETWEEN(1,4))*(0.9+0.2*RAND())</f>
        <v/>
      </c>
      <c r="F2267">
        <f>RAND()</f>
        <v/>
      </c>
      <c r="G2267">
        <f>IF('d_시나리오'!$J$3='d_시나리오'!$H$3,'d_시나리오'!$I$3,IF(F2267&lt;('d_시나리오'!$I$3-'d_시나리오'!$H$3)/('d_시나리오'!$J$3-'d_시나리오'!$H$3),'d_시나리오'!$H$3+SQRT(F2267*('d_시나리오'!$J$3-'d_시나리오'!$H$3)*('d_시나리오'!$I$3-'d_시나리오'!$H$3)),'d_시나리오'!$J$3-SQRT((1-F2267)*('d_시나리오'!$J$3-'d_시나리오'!$H$3)*('d_시나리오'!$J$3-'d_시나리오'!$I$3))))</f>
        <v/>
      </c>
      <c r="H2267">
        <f>RAND()</f>
        <v/>
      </c>
      <c r="I2267">
        <f>IF('d_시나리오'!$J$4='d_시나리오'!$H$4,'d_시나리오'!$I$4,IF(H2267&lt;('d_시나리오'!$I$4-'d_시나리오'!$H$4)/('d_시나리오'!$J$4-'d_시나리오'!$H$4),'d_시나리오'!$H$4+SQRT(H2267*('d_시나리오'!$J$4-'d_시나리오'!$H$4)*('d_시나리오'!$I$4-'d_시나리오'!$H$4)),'d_시나리오'!$J$4-SQRT((1-H2267)*('d_시나리오'!$J$4-'d_시나리오'!$H$4)*('d_시나리오'!$J$4-'d_시나리오'!$I$4))))</f>
        <v/>
      </c>
      <c r="J2267">
        <f>RAND()</f>
        <v/>
      </c>
      <c r="K2267">
        <f>IF('d_시나리오'!$J$5='d_시나리오'!$H$5,'d_시나리오'!$I$5,IF(J2267&lt;('d_시나리오'!$I$5-'d_시나리오'!$H$5)/('d_시나리오'!$J$5-'d_시나리오'!$H$5),'d_시나리오'!$H$5+SQRT(J2267*('d_시나리오'!$J$5-'d_시나리오'!$H$5)*('d_시나리오'!$I$5-'d_시나리오'!$H$5)),'d_시나리오'!$J$5-SQRT((1-J2267)*('d_시나리오'!$J$5-'d_시나리오'!$H$5)*('d_시나리오'!$J$5-'d_시나리오'!$I$5))))</f>
        <v/>
      </c>
      <c r="L2267">
        <f>RAND()</f>
        <v/>
      </c>
      <c r="M2267">
        <f>IF('d_시나리오'!$J$6='d_시나리오'!$H$6,'d_시나리오'!$I$6,IF(L2267&lt;('d_시나리오'!$I$6-'d_시나리오'!$H$6)/('d_시나리오'!$J$6-'d_시나리오'!$H$6),'d_시나리오'!$H$6+SQRT(L2267*('d_시나리오'!$J$6-'d_시나리오'!$H$6)*('d_시나리오'!$I$6-'d_시나리오'!$H$6)),'d_시나리오'!$J$6-SQRT((1-L2267)*('d_시나리오'!$J$6-'d_시나리오'!$H$6)*('d_시나리오'!$J$6-'d_시나리오'!$I$6))))</f>
        <v/>
      </c>
      <c r="N2267">
        <f>INDEX('d_분포'!$B$2:$B$57,RANDBETWEEN(1,56))</f>
        <v/>
      </c>
      <c r="O2267">
        <f>BETAINV(RAND(),5,5)</f>
        <v/>
      </c>
      <c r="P2267">
        <f>'d_고정'!$B$1*'6_기대효과'!$H$7*('d_시나리오'!$I$7/'d_고정'!$B$2)*B2267</f>
        <v/>
      </c>
      <c r="Q2267">
        <f>P2267*C2267</f>
        <v/>
      </c>
      <c r="R2267">
        <f>P2267*E2267</f>
        <v/>
      </c>
      <c r="S2267">
        <f>R2267*G2267</f>
        <v/>
      </c>
      <c r="T2267">
        <f>Q2267+S2267</f>
        <v/>
      </c>
      <c r="U2267">
        <f>(Q2267*D2267+S2267*I2267)*(1-O2267)</f>
        <v/>
      </c>
      <c r="V2267">
        <f>(R2267*K2267*N2267+'d_고정'!$B$3*('6_기대효과'!$H$7/8)*N2267*'d_고정'!$B$10*M2267*('6_기대효과'!$K$7/'d_고정'!$B$9))*(1-O2267)</f>
        <v/>
      </c>
      <c r="W2267">
        <f>(S2267*I2267+R2267*MAX(K2267-'d_고정'!$B$10*M2267*('6_기대효과'!$K$7/'d_고정'!$B$9),0)*N2267)*(1-O2267)</f>
        <v/>
      </c>
      <c r="X2267">
        <f>U2267+V2267</f>
        <v/>
      </c>
      <c r="Y2267">
        <f>U2267/('d_고정'!$B$5*'6_기대효과'!$H$7/8)/'d_고정'!$B$6</f>
        <v/>
      </c>
      <c r="Z2267">
        <f>U2267/('d_고정'!$B$8*'6_기대효과'!$H$7/8)</f>
        <v/>
      </c>
    </row>
    <row r="2268">
      <c r="A2268">
        <f>RAND()</f>
        <v/>
      </c>
      <c r="B2268">
        <f>IF('d_시나리오'!$J$2='d_시나리오'!$H$2,'d_시나리오'!$I$2,IF(A2268&lt;('d_시나리오'!$I$2-'d_시나리오'!$H$2)/('d_시나리오'!$J$2-'d_시나리오'!$H$2),'d_시나리오'!$H$2+SQRT(A2268*('d_시나리오'!$J$2-'d_시나리오'!$H$2)*('d_시나리오'!$I$2-'d_시나리오'!$H$2)),'d_시나리오'!$J$2-SQRT((1-A2268)*('d_시나리오'!$J$2-'d_시나리오'!$H$2)*('d_시나리오'!$J$2-'d_시나리오'!$I$2))))</f>
        <v/>
      </c>
      <c r="C2268">
        <f>BETAINV(RAND(),2,6)</f>
        <v/>
      </c>
      <c r="D2268">
        <f>INDEX('d_분포'!$A$2:$A$28,RANDBETWEEN(1,27))</f>
        <v/>
      </c>
      <c r="E2268">
        <f>INDEX('d_분포'!$C$2:$C$5,RANDBETWEEN(1,4))*(0.9+0.2*RAND())</f>
        <v/>
      </c>
      <c r="F2268">
        <f>RAND()</f>
        <v/>
      </c>
      <c r="G2268">
        <f>IF('d_시나리오'!$J$3='d_시나리오'!$H$3,'d_시나리오'!$I$3,IF(F2268&lt;('d_시나리오'!$I$3-'d_시나리오'!$H$3)/('d_시나리오'!$J$3-'d_시나리오'!$H$3),'d_시나리오'!$H$3+SQRT(F2268*('d_시나리오'!$J$3-'d_시나리오'!$H$3)*('d_시나리오'!$I$3-'d_시나리오'!$H$3)),'d_시나리오'!$J$3-SQRT((1-F2268)*('d_시나리오'!$J$3-'d_시나리오'!$H$3)*('d_시나리오'!$J$3-'d_시나리오'!$I$3))))</f>
        <v/>
      </c>
      <c r="H2268">
        <f>RAND()</f>
        <v/>
      </c>
      <c r="I2268">
        <f>IF('d_시나리오'!$J$4='d_시나리오'!$H$4,'d_시나리오'!$I$4,IF(H2268&lt;('d_시나리오'!$I$4-'d_시나리오'!$H$4)/('d_시나리오'!$J$4-'d_시나리오'!$H$4),'d_시나리오'!$H$4+SQRT(H2268*('d_시나리오'!$J$4-'d_시나리오'!$H$4)*('d_시나리오'!$I$4-'d_시나리오'!$H$4)),'d_시나리오'!$J$4-SQRT((1-H2268)*('d_시나리오'!$J$4-'d_시나리오'!$H$4)*('d_시나리오'!$J$4-'d_시나리오'!$I$4))))</f>
        <v/>
      </c>
      <c r="J2268">
        <f>RAND()</f>
        <v/>
      </c>
      <c r="K2268">
        <f>IF('d_시나리오'!$J$5='d_시나리오'!$H$5,'d_시나리오'!$I$5,IF(J2268&lt;('d_시나리오'!$I$5-'d_시나리오'!$H$5)/('d_시나리오'!$J$5-'d_시나리오'!$H$5),'d_시나리오'!$H$5+SQRT(J2268*('d_시나리오'!$J$5-'d_시나리오'!$H$5)*('d_시나리오'!$I$5-'d_시나리오'!$H$5)),'d_시나리오'!$J$5-SQRT((1-J2268)*('d_시나리오'!$J$5-'d_시나리오'!$H$5)*('d_시나리오'!$J$5-'d_시나리오'!$I$5))))</f>
        <v/>
      </c>
      <c r="L2268">
        <f>RAND()</f>
        <v/>
      </c>
      <c r="M2268">
        <f>IF('d_시나리오'!$J$6='d_시나리오'!$H$6,'d_시나리오'!$I$6,IF(L2268&lt;('d_시나리오'!$I$6-'d_시나리오'!$H$6)/('d_시나리오'!$J$6-'d_시나리오'!$H$6),'d_시나리오'!$H$6+SQRT(L2268*('d_시나리오'!$J$6-'d_시나리오'!$H$6)*('d_시나리오'!$I$6-'d_시나리오'!$H$6)),'d_시나리오'!$J$6-SQRT((1-L2268)*('d_시나리오'!$J$6-'d_시나리오'!$H$6)*('d_시나리오'!$J$6-'d_시나리오'!$I$6))))</f>
        <v/>
      </c>
      <c r="N2268">
        <f>INDEX('d_분포'!$B$2:$B$57,RANDBETWEEN(1,56))</f>
        <v/>
      </c>
      <c r="O2268">
        <f>BETAINV(RAND(),5,5)</f>
        <v/>
      </c>
      <c r="P2268">
        <f>'d_고정'!$B$1*'6_기대효과'!$H$7*('d_시나리오'!$I$7/'d_고정'!$B$2)*B2268</f>
        <v/>
      </c>
      <c r="Q2268">
        <f>P2268*C2268</f>
        <v/>
      </c>
      <c r="R2268">
        <f>P2268*E2268</f>
        <v/>
      </c>
      <c r="S2268">
        <f>R2268*G2268</f>
        <v/>
      </c>
      <c r="T2268">
        <f>Q2268+S2268</f>
        <v/>
      </c>
      <c r="U2268">
        <f>(Q2268*D2268+S2268*I2268)*(1-O2268)</f>
        <v/>
      </c>
      <c r="V2268">
        <f>(R2268*K2268*N2268+'d_고정'!$B$3*('6_기대효과'!$H$7/8)*N2268*'d_고정'!$B$10*M2268*('6_기대효과'!$K$7/'d_고정'!$B$9))*(1-O2268)</f>
        <v/>
      </c>
      <c r="W2268">
        <f>(S2268*I2268+R2268*MAX(K2268-'d_고정'!$B$10*M2268*('6_기대효과'!$K$7/'d_고정'!$B$9),0)*N2268)*(1-O2268)</f>
        <v/>
      </c>
      <c r="X2268">
        <f>U2268+V2268</f>
        <v/>
      </c>
      <c r="Y2268">
        <f>U2268/('d_고정'!$B$5*'6_기대효과'!$H$7/8)/'d_고정'!$B$6</f>
        <v/>
      </c>
      <c r="Z2268">
        <f>U2268/('d_고정'!$B$8*'6_기대효과'!$H$7/8)</f>
        <v/>
      </c>
    </row>
    <row r="2269">
      <c r="A2269">
        <f>RAND()</f>
        <v/>
      </c>
      <c r="B2269">
        <f>IF('d_시나리오'!$J$2='d_시나리오'!$H$2,'d_시나리오'!$I$2,IF(A2269&lt;('d_시나리오'!$I$2-'d_시나리오'!$H$2)/('d_시나리오'!$J$2-'d_시나리오'!$H$2),'d_시나리오'!$H$2+SQRT(A2269*('d_시나리오'!$J$2-'d_시나리오'!$H$2)*('d_시나리오'!$I$2-'d_시나리오'!$H$2)),'d_시나리오'!$J$2-SQRT((1-A2269)*('d_시나리오'!$J$2-'d_시나리오'!$H$2)*('d_시나리오'!$J$2-'d_시나리오'!$I$2))))</f>
        <v/>
      </c>
      <c r="C2269">
        <f>BETAINV(RAND(),2,6)</f>
        <v/>
      </c>
      <c r="D2269">
        <f>INDEX('d_분포'!$A$2:$A$28,RANDBETWEEN(1,27))</f>
        <v/>
      </c>
      <c r="E2269">
        <f>INDEX('d_분포'!$C$2:$C$5,RANDBETWEEN(1,4))*(0.9+0.2*RAND())</f>
        <v/>
      </c>
      <c r="F2269">
        <f>RAND()</f>
        <v/>
      </c>
      <c r="G2269">
        <f>IF('d_시나리오'!$J$3='d_시나리오'!$H$3,'d_시나리오'!$I$3,IF(F2269&lt;('d_시나리오'!$I$3-'d_시나리오'!$H$3)/('d_시나리오'!$J$3-'d_시나리오'!$H$3),'d_시나리오'!$H$3+SQRT(F2269*('d_시나리오'!$J$3-'d_시나리오'!$H$3)*('d_시나리오'!$I$3-'d_시나리오'!$H$3)),'d_시나리오'!$J$3-SQRT((1-F2269)*('d_시나리오'!$J$3-'d_시나리오'!$H$3)*('d_시나리오'!$J$3-'d_시나리오'!$I$3))))</f>
        <v/>
      </c>
      <c r="H2269">
        <f>RAND()</f>
        <v/>
      </c>
      <c r="I2269">
        <f>IF('d_시나리오'!$J$4='d_시나리오'!$H$4,'d_시나리오'!$I$4,IF(H2269&lt;('d_시나리오'!$I$4-'d_시나리오'!$H$4)/('d_시나리오'!$J$4-'d_시나리오'!$H$4),'d_시나리오'!$H$4+SQRT(H2269*('d_시나리오'!$J$4-'d_시나리오'!$H$4)*('d_시나리오'!$I$4-'d_시나리오'!$H$4)),'d_시나리오'!$J$4-SQRT((1-H2269)*('d_시나리오'!$J$4-'d_시나리오'!$H$4)*('d_시나리오'!$J$4-'d_시나리오'!$I$4))))</f>
        <v/>
      </c>
      <c r="J2269">
        <f>RAND()</f>
        <v/>
      </c>
      <c r="K2269">
        <f>IF('d_시나리오'!$J$5='d_시나리오'!$H$5,'d_시나리오'!$I$5,IF(J2269&lt;('d_시나리오'!$I$5-'d_시나리오'!$H$5)/('d_시나리오'!$J$5-'d_시나리오'!$H$5),'d_시나리오'!$H$5+SQRT(J2269*('d_시나리오'!$J$5-'d_시나리오'!$H$5)*('d_시나리오'!$I$5-'d_시나리오'!$H$5)),'d_시나리오'!$J$5-SQRT((1-J2269)*('d_시나리오'!$J$5-'d_시나리오'!$H$5)*('d_시나리오'!$J$5-'d_시나리오'!$I$5))))</f>
        <v/>
      </c>
      <c r="L2269">
        <f>RAND()</f>
        <v/>
      </c>
      <c r="M2269">
        <f>IF('d_시나리오'!$J$6='d_시나리오'!$H$6,'d_시나리오'!$I$6,IF(L2269&lt;('d_시나리오'!$I$6-'d_시나리오'!$H$6)/('d_시나리오'!$J$6-'d_시나리오'!$H$6),'d_시나리오'!$H$6+SQRT(L2269*('d_시나리오'!$J$6-'d_시나리오'!$H$6)*('d_시나리오'!$I$6-'d_시나리오'!$H$6)),'d_시나리오'!$J$6-SQRT((1-L2269)*('d_시나리오'!$J$6-'d_시나리오'!$H$6)*('d_시나리오'!$J$6-'d_시나리오'!$I$6))))</f>
        <v/>
      </c>
      <c r="N2269">
        <f>INDEX('d_분포'!$B$2:$B$57,RANDBETWEEN(1,56))</f>
        <v/>
      </c>
      <c r="O2269">
        <f>BETAINV(RAND(),5,5)</f>
        <v/>
      </c>
      <c r="P2269">
        <f>'d_고정'!$B$1*'6_기대효과'!$H$7*('d_시나리오'!$I$7/'d_고정'!$B$2)*B2269</f>
        <v/>
      </c>
      <c r="Q2269">
        <f>P2269*C2269</f>
        <v/>
      </c>
      <c r="R2269">
        <f>P2269*E2269</f>
        <v/>
      </c>
      <c r="S2269">
        <f>R2269*G2269</f>
        <v/>
      </c>
      <c r="T2269">
        <f>Q2269+S2269</f>
        <v/>
      </c>
      <c r="U2269">
        <f>(Q2269*D2269+S2269*I2269)*(1-O2269)</f>
        <v/>
      </c>
      <c r="V2269">
        <f>(R2269*K2269*N2269+'d_고정'!$B$3*('6_기대효과'!$H$7/8)*N2269*'d_고정'!$B$10*M2269*('6_기대효과'!$K$7/'d_고정'!$B$9))*(1-O2269)</f>
        <v/>
      </c>
      <c r="W2269">
        <f>(S2269*I2269+R2269*MAX(K2269-'d_고정'!$B$10*M2269*('6_기대효과'!$K$7/'d_고정'!$B$9),0)*N2269)*(1-O2269)</f>
        <v/>
      </c>
      <c r="X2269">
        <f>U2269+V2269</f>
        <v/>
      </c>
      <c r="Y2269">
        <f>U2269/('d_고정'!$B$5*'6_기대효과'!$H$7/8)/'d_고정'!$B$6</f>
        <v/>
      </c>
      <c r="Z2269">
        <f>U2269/('d_고정'!$B$8*'6_기대효과'!$H$7/8)</f>
        <v/>
      </c>
    </row>
    <row r="2270">
      <c r="A2270">
        <f>RAND()</f>
        <v/>
      </c>
      <c r="B2270">
        <f>IF('d_시나리오'!$J$2='d_시나리오'!$H$2,'d_시나리오'!$I$2,IF(A2270&lt;('d_시나리오'!$I$2-'d_시나리오'!$H$2)/('d_시나리오'!$J$2-'d_시나리오'!$H$2),'d_시나리오'!$H$2+SQRT(A2270*('d_시나리오'!$J$2-'d_시나리오'!$H$2)*('d_시나리오'!$I$2-'d_시나리오'!$H$2)),'d_시나리오'!$J$2-SQRT((1-A2270)*('d_시나리오'!$J$2-'d_시나리오'!$H$2)*('d_시나리오'!$J$2-'d_시나리오'!$I$2))))</f>
        <v/>
      </c>
      <c r="C2270">
        <f>BETAINV(RAND(),2,6)</f>
        <v/>
      </c>
      <c r="D2270">
        <f>INDEX('d_분포'!$A$2:$A$28,RANDBETWEEN(1,27))</f>
        <v/>
      </c>
      <c r="E2270">
        <f>INDEX('d_분포'!$C$2:$C$5,RANDBETWEEN(1,4))*(0.9+0.2*RAND())</f>
        <v/>
      </c>
      <c r="F2270">
        <f>RAND()</f>
        <v/>
      </c>
      <c r="G2270">
        <f>IF('d_시나리오'!$J$3='d_시나리오'!$H$3,'d_시나리오'!$I$3,IF(F2270&lt;('d_시나리오'!$I$3-'d_시나리오'!$H$3)/('d_시나리오'!$J$3-'d_시나리오'!$H$3),'d_시나리오'!$H$3+SQRT(F2270*('d_시나리오'!$J$3-'d_시나리오'!$H$3)*('d_시나리오'!$I$3-'d_시나리오'!$H$3)),'d_시나리오'!$J$3-SQRT((1-F2270)*('d_시나리오'!$J$3-'d_시나리오'!$H$3)*('d_시나리오'!$J$3-'d_시나리오'!$I$3))))</f>
        <v/>
      </c>
      <c r="H2270">
        <f>RAND()</f>
        <v/>
      </c>
      <c r="I2270">
        <f>IF('d_시나리오'!$J$4='d_시나리오'!$H$4,'d_시나리오'!$I$4,IF(H2270&lt;('d_시나리오'!$I$4-'d_시나리오'!$H$4)/('d_시나리오'!$J$4-'d_시나리오'!$H$4),'d_시나리오'!$H$4+SQRT(H2270*('d_시나리오'!$J$4-'d_시나리오'!$H$4)*('d_시나리오'!$I$4-'d_시나리오'!$H$4)),'d_시나리오'!$J$4-SQRT((1-H2270)*('d_시나리오'!$J$4-'d_시나리오'!$H$4)*('d_시나리오'!$J$4-'d_시나리오'!$I$4))))</f>
        <v/>
      </c>
      <c r="J2270">
        <f>RAND()</f>
        <v/>
      </c>
      <c r="K2270">
        <f>IF('d_시나리오'!$J$5='d_시나리오'!$H$5,'d_시나리오'!$I$5,IF(J2270&lt;('d_시나리오'!$I$5-'d_시나리오'!$H$5)/('d_시나리오'!$J$5-'d_시나리오'!$H$5),'d_시나리오'!$H$5+SQRT(J2270*('d_시나리오'!$J$5-'d_시나리오'!$H$5)*('d_시나리오'!$I$5-'d_시나리오'!$H$5)),'d_시나리오'!$J$5-SQRT((1-J2270)*('d_시나리오'!$J$5-'d_시나리오'!$H$5)*('d_시나리오'!$J$5-'d_시나리오'!$I$5))))</f>
        <v/>
      </c>
      <c r="L2270">
        <f>RAND()</f>
        <v/>
      </c>
      <c r="M2270">
        <f>IF('d_시나리오'!$J$6='d_시나리오'!$H$6,'d_시나리오'!$I$6,IF(L2270&lt;('d_시나리오'!$I$6-'d_시나리오'!$H$6)/('d_시나리오'!$J$6-'d_시나리오'!$H$6),'d_시나리오'!$H$6+SQRT(L2270*('d_시나리오'!$J$6-'d_시나리오'!$H$6)*('d_시나리오'!$I$6-'d_시나리오'!$H$6)),'d_시나리오'!$J$6-SQRT((1-L2270)*('d_시나리오'!$J$6-'d_시나리오'!$H$6)*('d_시나리오'!$J$6-'d_시나리오'!$I$6))))</f>
        <v/>
      </c>
      <c r="N2270">
        <f>INDEX('d_분포'!$B$2:$B$57,RANDBETWEEN(1,56))</f>
        <v/>
      </c>
      <c r="O2270">
        <f>BETAINV(RAND(),5,5)</f>
        <v/>
      </c>
      <c r="P2270">
        <f>'d_고정'!$B$1*'6_기대효과'!$H$7*('d_시나리오'!$I$7/'d_고정'!$B$2)*B2270</f>
        <v/>
      </c>
      <c r="Q2270">
        <f>P2270*C2270</f>
        <v/>
      </c>
      <c r="R2270">
        <f>P2270*E2270</f>
        <v/>
      </c>
      <c r="S2270">
        <f>R2270*G2270</f>
        <v/>
      </c>
      <c r="T2270">
        <f>Q2270+S2270</f>
        <v/>
      </c>
      <c r="U2270">
        <f>(Q2270*D2270+S2270*I2270)*(1-O2270)</f>
        <v/>
      </c>
      <c r="V2270">
        <f>(R2270*K2270*N2270+'d_고정'!$B$3*('6_기대효과'!$H$7/8)*N2270*'d_고정'!$B$10*M2270*('6_기대효과'!$K$7/'d_고정'!$B$9))*(1-O2270)</f>
        <v/>
      </c>
      <c r="W2270">
        <f>(S2270*I2270+R2270*MAX(K2270-'d_고정'!$B$10*M2270*('6_기대효과'!$K$7/'d_고정'!$B$9),0)*N2270)*(1-O2270)</f>
        <v/>
      </c>
      <c r="X2270">
        <f>U2270+V2270</f>
        <v/>
      </c>
      <c r="Y2270">
        <f>U2270/('d_고정'!$B$5*'6_기대효과'!$H$7/8)/'d_고정'!$B$6</f>
        <v/>
      </c>
      <c r="Z2270">
        <f>U2270/('d_고정'!$B$8*'6_기대효과'!$H$7/8)</f>
        <v/>
      </c>
    </row>
    <row r="2271">
      <c r="A2271">
        <f>RAND()</f>
        <v/>
      </c>
      <c r="B2271">
        <f>IF('d_시나리오'!$J$2='d_시나리오'!$H$2,'d_시나리오'!$I$2,IF(A2271&lt;('d_시나리오'!$I$2-'d_시나리오'!$H$2)/('d_시나리오'!$J$2-'d_시나리오'!$H$2),'d_시나리오'!$H$2+SQRT(A2271*('d_시나리오'!$J$2-'d_시나리오'!$H$2)*('d_시나리오'!$I$2-'d_시나리오'!$H$2)),'d_시나리오'!$J$2-SQRT((1-A2271)*('d_시나리오'!$J$2-'d_시나리오'!$H$2)*('d_시나리오'!$J$2-'d_시나리오'!$I$2))))</f>
        <v/>
      </c>
      <c r="C2271">
        <f>BETAINV(RAND(),2,6)</f>
        <v/>
      </c>
      <c r="D2271">
        <f>INDEX('d_분포'!$A$2:$A$28,RANDBETWEEN(1,27))</f>
        <v/>
      </c>
      <c r="E2271">
        <f>INDEX('d_분포'!$C$2:$C$5,RANDBETWEEN(1,4))*(0.9+0.2*RAND())</f>
        <v/>
      </c>
      <c r="F2271">
        <f>RAND()</f>
        <v/>
      </c>
      <c r="G2271">
        <f>IF('d_시나리오'!$J$3='d_시나리오'!$H$3,'d_시나리오'!$I$3,IF(F2271&lt;('d_시나리오'!$I$3-'d_시나리오'!$H$3)/('d_시나리오'!$J$3-'d_시나리오'!$H$3),'d_시나리오'!$H$3+SQRT(F2271*('d_시나리오'!$J$3-'d_시나리오'!$H$3)*('d_시나리오'!$I$3-'d_시나리오'!$H$3)),'d_시나리오'!$J$3-SQRT((1-F2271)*('d_시나리오'!$J$3-'d_시나리오'!$H$3)*('d_시나리오'!$J$3-'d_시나리오'!$I$3))))</f>
        <v/>
      </c>
      <c r="H2271">
        <f>RAND()</f>
        <v/>
      </c>
      <c r="I2271">
        <f>IF('d_시나리오'!$J$4='d_시나리오'!$H$4,'d_시나리오'!$I$4,IF(H2271&lt;('d_시나리오'!$I$4-'d_시나리오'!$H$4)/('d_시나리오'!$J$4-'d_시나리오'!$H$4),'d_시나리오'!$H$4+SQRT(H2271*('d_시나리오'!$J$4-'d_시나리오'!$H$4)*('d_시나리오'!$I$4-'d_시나리오'!$H$4)),'d_시나리오'!$J$4-SQRT((1-H2271)*('d_시나리오'!$J$4-'d_시나리오'!$H$4)*('d_시나리오'!$J$4-'d_시나리오'!$I$4))))</f>
        <v/>
      </c>
      <c r="J2271">
        <f>RAND()</f>
        <v/>
      </c>
      <c r="K2271">
        <f>IF('d_시나리오'!$J$5='d_시나리오'!$H$5,'d_시나리오'!$I$5,IF(J2271&lt;('d_시나리오'!$I$5-'d_시나리오'!$H$5)/('d_시나리오'!$J$5-'d_시나리오'!$H$5),'d_시나리오'!$H$5+SQRT(J2271*('d_시나리오'!$J$5-'d_시나리오'!$H$5)*('d_시나리오'!$I$5-'d_시나리오'!$H$5)),'d_시나리오'!$J$5-SQRT((1-J2271)*('d_시나리오'!$J$5-'d_시나리오'!$H$5)*('d_시나리오'!$J$5-'d_시나리오'!$I$5))))</f>
        <v/>
      </c>
      <c r="L2271">
        <f>RAND()</f>
        <v/>
      </c>
      <c r="M2271">
        <f>IF('d_시나리오'!$J$6='d_시나리오'!$H$6,'d_시나리오'!$I$6,IF(L2271&lt;('d_시나리오'!$I$6-'d_시나리오'!$H$6)/('d_시나리오'!$J$6-'d_시나리오'!$H$6),'d_시나리오'!$H$6+SQRT(L2271*('d_시나리오'!$J$6-'d_시나리오'!$H$6)*('d_시나리오'!$I$6-'d_시나리오'!$H$6)),'d_시나리오'!$J$6-SQRT((1-L2271)*('d_시나리오'!$J$6-'d_시나리오'!$H$6)*('d_시나리오'!$J$6-'d_시나리오'!$I$6))))</f>
        <v/>
      </c>
      <c r="N2271">
        <f>INDEX('d_분포'!$B$2:$B$57,RANDBETWEEN(1,56))</f>
        <v/>
      </c>
      <c r="O2271">
        <f>BETAINV(RAND(),5,5)</f>
        <v/>
      </c>
      <c r="P2271">
        <f>'d_고정'!$B$1*'6_기대효과'!$H$7*('d_시나리오'!$I$7/'d_고정'!$B$2)*B2271</f>
        <v/>
      </c>
      <c r="Q2271">
        <f>P2271*C2271</f>
        <v/>
      </c>
      <c r="R2271">
        <f>P2271*E2271</f>
        <v/>
      </c>
      <c r="S2271">
        <f>R2271*G2271</f>
        <v/>
      </c>
      <c r="T2271">
        <f>Q2271+S2271</f>
        <v/>
      </c>
      <c r="U2271">
        <f>(Q2271*D2271+S2271*I2271)*(1-O2271)</f>
        <v/>
      </c>
      <c r="V2271">
        <f>(R2271*K2271*N2271+'d_고정'!$B$3*('6_기대효과'!$H$7/8)*N2271*'d_고정'!$B$10*M2271*('6_기대효과'!$K$7/'d_고정'!$B$9))*(1-O2271)</f>
        <v/>
      </c>
      <c r="W2271">
        <f>(S2271*I2271+R2271*MAX(K2271-'d_고정'!$B$10*M2271*('6_기대효과'!$K$7/'d_고정'!$B$9),0)*N2271)*(1-O2271)</f>
        <v/>
      </c>
      <c r="X2271">
        <f>U2271+V2271</f>
        <v/>
      </c>
      <c r="Y2271">
        <f>U2271/('d_고정'!$B$5*'6_기대효과'!$H$7/8)/'d_고정'!$B$6</f>
        <v/>
      </c>
      <c r="Z2271">
        <f>U2271/('d_고정'!$B$8*'6_기대효과'!$H$7/8)</f>
        <v/>
      </c>
    </row>
    <row r="2272">
      <c r="A2272">
        <f>RAND()</f>
        <v/>
      </c>
      <c r="B2272">
        <f>IF('d_시나리오'!$J$2='d_시나리오'!$H$2,'d_시나리오'!$I$2,IF(A2272&lt;('d_시나리오'!$I$2-'d_시나리오'!$H$2)/('d_시나리오'!$J$2-'d_시나리오'!$H$2),'d_시나리오'!$H$2+SQRT(A2272*('d_시나리오'!$J$2-'d_시나리오'!$H$2)*('d_시나리오'!$I$2-'d_시나리오'!$H$2)),'d_시나리오'!$J$2-SQRT((1-A2272)*('d_시나리오'!$J$2-'d_시나리오'!$H$2)*('d_시나리오'!$J$2-'d_시나리오'!$I$2))))</f>
        <v/>
      </c>
      <c r="C2272">
        <f>BETAINV(RAND(),2,6)</f>
        <v/>
      </c>
      <c r="D2272">
        <f>INDEX('d_분포'!$A$2:$A$28,RANDBETWEEN(1,27))</f>
        <v/>
      </c>
      <c r="E2272">
        <f>INDEX('d_분포'!$C$2:$C$5,RANDBETWEEN(1,4))*(0.9+0.2*RAND())</f>
        <v/>
      </c>
      <c r="F2272">
        <f>RAND()</f>
        <v/>
      </c>
      <c r="G2272">
        <f>IF('d_시나리오'!$J$3='d_시나리오'!$H$3,'d_시나리오'!$I$3,IF(F2272&lt;('d_시나리오'!$I$3-'d_시나리오'!$H$3)/('d_시나리오'!$J$3-'d_시나리오'!$H$3),'d_시나리오'!$H$3+SQRT(F2272*('d_시나리오'!$J$3-'d_시나리오'!$H$3)*('d_시나리오'!$I$3-'d_시나리오'!$H$3)),'d_시나리오'!$J$3-SQRT((1-F2272)*('d_시나리오'!$J$3-'d_시나리오'!$H$3)*('d_시나리오'!$J$3-'d_시나리오'!$I$3))))</f>
        <v/>
      </c>
      <c r="H2272">
        <f>RAND()</f>
        <v/>
      </c>
      <c r="I2272">
        <f>IF('d_시나리오'!$J$4='d_시나리오'!$H$4,'d_시나리오'!$I$4,IF(H2272&lt;('d_시나리오'!$I$4-'d_시나리오'!$H$4)/('d_시나리오'!$J$4-'d_시나리오'!$H$4),'d_시나리오'!$H$4+SQRT(H2272*('d_시나리오'!$J$4-'d_시나리오'!$H$4)*('d_시나리오'!$I$4-'d_시나리오'!$H$4)),'d_시나리오'!$J$4-SQRT((1-H2272)*('d_시나리오'!$J$4-'d_시나리오'!$H$4)*('d_시나리오'!$J$4-'d_시나리오'!$I$4))))</f>
        <v/>
      </c>
      <c r="J2272">
        <f>RAND()</f>
        <v/>
      </c>
      <c r="K2272">
        <f>IF('d_시나리오'!$J$5='d_시나리오'!$H$5,'d_시나리오'!$I$5,IF(J2272&lt;('d_시나리오'!$I$5-'d_시나리오'!$H$5)/('d_시나리오'!$J$5-'d_시나리오'!$H$5),'d_시나리오'!$H$5+SQRT(J2272*('d_시나리오'!$J$5-'d_시나리오'!$H$5)*('d_시나리오'!$I$5-'d_시나리오'!$H$5)),'d_시나리오'!$J$5-SQRT((1-J2272)*('d_시나리오'!$J$5-'d_시나리오'!$H$5)*('d_시나리오'!$J$5-'d_시나리오'!$I$5))))</f>
        <v/>
      </c>
      <c r="L2272">
        <f>RAND()</f>
        <v/>
      </c>
      <c r="M2272">
        <f>IF('d_시나리오'!$J$6='d_시나리오'!$H$6,'d_시나리오'!$I$6,IF(L2272&lt;('d_시나리오'!$I$6-'d_시나리오'!$H$6)/('d_시나리오'!$J$6-'d_시나리오'!$H$6),'d_시나리오'!$H$6+SQRT(L2272*('d_시나리오'!$J$6-'d_시나리오'!$H$6)*('d_시나리오'!$I$6-'d_시나리오'!$H$6)),'d_시나리오'!$J$6-SQRT((1-L2272)*('d_시나리오'!$J$6-'d_시나리오'!$H$6)*('d_시나리오'!$J$6-'d_시나리오'!$I$6))))</f>
        <v/>
      </c>
      <c r="N2272">
        <f>INDEX('d_분포'!$B$2:$B$57,RANDBETWEEN(1,56))</f>
        <v/>
      </c>
      <c r="O2272">
        <f>BETAINV(RAND(),5,5)</f>
        <v/>
      </c>
      <c r="P2272">
        <f>'d_고정'!$B$1*'6_기대효과'!$H$7*('d_시나리오'!$I$7/'d_고정'!$B$2)*B2272</f>
        <v/>
      </c>
      <c r="Q2272">
        <f>P2272*C2272</f>
        <v/>
      </c>
      <c r="R2272">
        <f>P2272*E2272</f>
        <v/>
      </c>
      <c r="S2272">
        <f>R2272*G2272</f>
        <v/>
      </c>
      <c r="T2272">
        <f>Q2272+S2272</f>
        <v/>
      </c>
      <c r="U2272">
        <f>(Q2272*D2272+S2272*I2272)*(1-O2272)</f>
        <v/>
      </c>
      <c r="V2272">
        <f>(R2272*K2272*N2272+'d_고정'!$B$3*('6_기대효과'!$H$7/8)*N2272*'d_고정'!$B$10*M2272*('6_기대효과'!$K$7/'d_고정'!$B$9))*(1-O2272)</f>
        <v/>
      </c>
      <c r="W2272">
        <f>(S2272*I2272+R2272*MAX(K2272-'d_고정'!$B$10*M2272*('6_기대효과'!$K$7/'d_고정'!$B$9),0)*N2272)*(1-O2272)</f>
        <v/>
      </c>
      <c r="X2272">
        <f>U2272+V2272</f>
        <v/>
      </c>
      <c r="Y2272">
        <f>U2272/('d_고정'!$B$5*'6_기대효과'!$H$7/8)/'d_고정'!$B$6</f>
        <v/>
      </c>
      <c r="Z2272">
        <f>U2272/('d_고정'!$B$8*'6_기대효과'!$H$7/8)</f>
        <v/>
      </c>
    </row>
    <row r="2273">
      <c r="A2273">
        <f>RAND()</f>
        <v/>
      </c>
      <c r="B2273">
        <f>IF('d_시나리오'!$J$2='d_시나리오'!$H$2,'d_시나리오'!$I$2,IF(A2273&lt;('d_시나리오'!$I$2-'d_시나리오'!$H$2)/('d_시나리오'!$J$2-'d_시나리오'!$H$2),'d_시나리오'!$H$2+SQRT(A2273*('d_시나리오'!$J$2-'d_시나리오'!$H$2)*('d_시나리오'!$I$2-'d_시나리오'!$H$2)),'d_시나리오'!$J$2-SQRT((1-A2273)*('d_시나리오'!$J$2-'d_시나리오'!$H$2)*('d_시나리오'!$J$2-'d_시나리오'!$I$2))))</f>
        <v/>
      </c>
      <c r="C2273">
        <f>BETAINV(RAND(),2,6)</f>
        <v/>
      </c>
      <c r="D2273">
        <f>INDEX('d_분포'!$A$2:$A$28,RANDBETWEEN(1,27))</f>
        <v/>
      </c>
      <c r="E2273">
        <f>INDEX('d_분포'!$C$2:$C$5,RANDBETWEEN(1,4))*(0.9+0.2*RAND())</f>
        <v/>
      </c>
      <c r="F2273">
        <f>RAND()</f>
        <v/>
      </c>
      <c r="G2273">
        <f>IF('d_시나리오'!$J$3='d_시나리오'!$H$3,'d_시나리오'!$I$3,IF(F2273&lt;('d_시나리오'!$I$3-'d_시나리오'!$H$3)/('d_시나리오'!$J$3-'d_시나리오'!$H$3),'d_시나리오'!$H$3+SQRT(F2273*('d_시나리오'!$J$3-'d_시나리오'!$H$3)*('d_시나리오'!$I$3-'d_시나리오'!$H$3)),'d_시나리오'!$J$3-SQRT((1-F2273)*('d_시나리오'!$J$3-'d_시나리오'!$H$3)*('d_시나리오'!$J$3-'d_시나리오'!$I$3))))</f>
        <v/>
      </c>
      <c r="H2273">
        <f>RAND()</f>
        <v/>
      </c>
      <c r="I2273">
        <f>IF('d_시나리오'!$J$4='d_시나리오'!$H$4,'d_시나리오'!$I$4,IF(H2273&lt;('d_시나리오'!$I$4-'d_시나리오'!$H$4)/('d_시나리오'!$J$4-'d_시나리오'!$H$4),'d_시나리오'!$H$4+SQRT(H2273*('d_시나리오'!$J$4-'d_시나리오'!$H$4)*('d_시나리오'!$I$4-'d_시나리오'!$H$4)),'d_시나리오'!$J$4-SQRT((1-H2273)*('d_시나리오'!$J$4-'d_시나리오'!$H$4)*('d_시나리오'!$J$4-'d_시나리오'!$I$4))))</f>
        <v/>
      </c>
      <c r="J2273">
        <f>RAND()</f>
        <v/>
      </c>
      <c r="K2273">
        <f>IF('d_시나리오'!$J$5='d_시나리오'!$H$5,'d_시나리오'!$I$5,IF(J2273&lt;('d_시나리오'!$I$5-'d_시나리오'!$H$5)/('d_시나리오'!$J$5-'d_시나리오'!$H$5),'d_시나리오'!$H$5+SQRT(J2273*('d_시나리오'!$J$5-'d_시나리오'!$H$5)*('d_시나리오'!$I$5-'d_시나리오'!$H$5)),'d_시나리오'!$J$5-SQRT((1-J2273)*('d_시나리오'!$J$5-'d_시나리오'!$H$5)*('d_시나리오'!$J$5-'d_시나리오'!$I$5))))</f>
        <v/>
      </c>
      <c r="L2273">
        <f>RAND()</f>
        <v/>
      </c>
      <c r="M2273">
        <f>IF('d_시나리오'!$J$6='d_시나리오'!$H$6,'d_시나리오'!$I$6,IF(L2273&lt;('d_시나리오'!$I$6-'d_시나리오'!$H$6)/('d_시나리오'!$J$6-'d_시나리오'!$H$6),'d_시나리오'!$H$6+SQRT(L2273*('d_시나리오'!$J$6-'d_시나리오'!$H$6)*('d_시나리오'!$I$6-'d_시나리오'!$H$6)),'d_시나리오'!$J$6-SQRT((1-L2273)*('d_시나리오'!$J$6-'d_시나리오'!$H$6)*('d_시나리오'!$J$6-'d_시나리오'!$I$6))))</f>
        <v/>
      </c>
      <c r="N2273">
        <f>INDEX('d_분포'!$B$2:$B$57,RANDBETWEEN(1,56))</f>
        <v/>
      </c>
      <c r="O2273">
        <f>BETAINV(RAND(),5,5)</f>
        <v/>
      </c>
      <c r="P2273">
        <f>'d_고정'!$B$1*'6_기대효과'!$H$7*('d_시나리오'!$I$7/'d_고정'!$B$2)*B2273</f>
        <v/>
      </c>
      <c r="Q2273">
        <f>P2273*C2273</f>
        <v/>
      </c>
      <c r="R2273">
        <f>P2273*E2273</f>
        <v/>
      </c>
      <c r="S2273">
        <f>R2273*G2273</f>
        <v/>
      </c>
      <c r="T2273">
        <f>Q2273+S2273</f>
        <v/>
      </c>
      <c r="U2273">
        <f>(Q2273*D2273+S2273*I2273)*(1-O2273)</f>
        <v/>
      </c>
      <c r="V2273">
        <f>(R2273*K2273*N2273+'d_고정'!$B$3*('6_기대효과'!$H$7/8)*N2273*'d_고정'!$B$10*M2273*('6_기대효과'!$K$7/'d_고정'!$B$9))*(1-O2273)</f>
        <v/>
      </c>
      <c r="W2273">
        <f>(S2273*I2273+R2273*MAX(K2273-'d_고정'!$B$10*M2273*('6_기대효과'!$K$7/'d_고정'!$B$9),0)*N2273)*(1-O2273)</f>
        <v/>
      </c>
      <c r="X2273">
        <f>U2273+V2273</f>
        <v/>
      </c>
      <c r="Y2273">
        <f>U2273/('d_고정'!$B$5*'6_기대효과'!$H$7/8)/'d_고정'!$B$6</f>
        <v/>
      </c>
      <c r="Z2273">
        <f>U2273/('d_고정'!$B$8*'6_기대효과'!$H$7/8)</f>
        <v/>
      </c>
    </row>
    <row r="2274">
      <c r="A2274">
        <f>RAND()</f>
        <v/>
      </c>
      <c r="B2274">
        <f>IF('d_시나리오'!$J$2='d_시나리오'!$H$2,'d_시나리오'!$I$2,IF(A2274&lt;('d_시나리오'!$I$2-'d_시나리오'!$H$2)/('d_시나리오'!$J$2-'d_시나리오'!$H$2),'d_시나리오'!$H$2+SQRT(A2274*('d_시나리오'!$J$2-'d_시나리오'!$H$2)*('d_시나리오'!$I$2-'d_시나리오'!$H$2)),'d_시나리오'!$J$2-SQRT((1-A2274)*('d_시나리오'!$J$2-'d_시나리오'!$H$2)*('d_시나리오'!$J$2-'d_시나리오'!$I$2))))</f>
        <v/>
      </c>
      <c r="C2274">
        <f>BETAINV(RAND(),2,6)</f>
        <v/>
      </c>
      <c r="D2274">
        <f>INDEX('d_분포'!$A$2:$A$28,RANDBETWEEN(1,27))</f>
        <v/>
      </c>
      <c r="E2274">
        <f>INDEX('d_분포'!$C$2:$C$5,RANDBETWEEN(1,4))*(0.9+0.2*RAND())</f>
        <v/>
      </c>
      <c r="F2274">
        <f>RAND()</f>
        <v/>
      </c>
      <c r="G2274">
        <f>IF('d_시나리오'!$J$3='d_시나리오'!$H$3,'d_시나리오'!$I$3,IF(F2274&lt;('d_시나리오'!$I$3-'d_시나리오'!$H$3)/('d_시나리오'!$J$3-'d_시나리오'!$H$3),'d_시나리오'!$H$3+SQRT(F2274*('d_시나리오'!$J$3-'d_시나리오'!$H$3)*('d_시나리오'!$I$3-'d_시나리오'!$H$3)),'d_시나리오'!$J$3-SQRT((1-F2274)*('d_시나리오'!$J$3-'d_시나리오'!$H$3)*('d_시나리오'!$J$3-'d_시나리오'!$I$3))))</f>
        <v/>
      </c>
      <c r="H2274">
        <f>RAND()</f>
        <v/>
      </c>
      <c r="I2274">
        <f>IF('d_시나리오'!$J$4='d_시나리오'!$H$4,'d_시나리오'!$I$4,IF(H2274&lt;('d_시나리오'!$I$4-'d_시나리오'!$H$4)/('d_시나리오'!$J$4-'d_시나리오'!$H$4),'d_시나리오'!$H$4+SQRT(H2274*('d_시나리오'!$J$4-'d_시나리오'!$H$4)*('d_시나리오'!$I$4-'d_시나리오'!$H$4)),'d_시나리오'!$J$4-SQRT((1-H2274)*('d_시나리오'!$J$4-'d_시나리오'!$H$4)*('d_시나리오'!$J$4-'d_시나리오'!$I$4))))</f>
        <v/>
      </c>
      <c r="J2274">
        <f>RAND()</f>
        <v/>
      </c>
      <c r="K2274">
        <f>IF('d_시나리오'!$J$5='d_시나리오'!$H$5,'d_시나리오'!$I$5,IF(J2274&lt;('d_시나리오'!$I$5-'d_시나리오'!$H$5)/('d_시나리오'!$J$5-'d_시나리오'!$H$5),'d_시나리오'!$H$5+SQRT(J2274*('d_시나리오'!$J$5-'d_시나리오'!$H$5)*('d_시나리오'!$I$5-'d_시나리오'!$H$5)),'d_시나리오'!$J$5-SQRT((1-J2274)*('d_시나리오'!$J$5-'d_시나리오'!$H$5)*('d_시나리오'!$J$5-'d_시나리오'!$I$5))))</f>
        <v/>
      </c>
      <c r="L2274">
        <f>RAND()</f>
        <v/>
      </c>
      <c r="M2274">
        <f>IF('d_시나리오'!$J$6='d_시나리오'!$H$6,'d_시나리오'!$I$6,IF(L2274&lt;('d_시나리오'!$I$6-'d_시나리오'!$H$6)/('d_시나리오'!$J$6-'d_시나리오'!$H$6),'d_시나리오'!$H$6+SQRT(L2274*('d_시나리오'!$J$6-'d_시나리오'!$H$6)*('d_시나리오'!$I$6-'d_시나리오'!$H$6)),'d_시나리오'!$J$6-SQRT((1-L2274)*('d_시나리오'!$J$6-'d_시나리오'!$H$6)*('d_시나리오'!$J$6-'d_시나리오'!$I$6))))</f>
        <v/>
      </c>
      <c r="N2274">
        <f>INDEX('d_분포'!$B$2:$B$57,RANDBETWEEN(1,56))</f>
        <v/>
      </c>
      <c r="O2274">
        <f>BETAINV(RAND(),5,5)</f>
        <v/>
      </c>
      <c r="P2274">
        <f>'d_고정'!$B$1*'6_기대효과'!$H$7*('d_시나리오'!$I$7/'d_고정'!$B$2)*B2274</f>
        <v/>
      </c>
      <c r="Q2274">
        <f>P2274*C2274</f>
        <v/>
      </c>
      <c r="R2274">
        <f>P2274*E2274</f>
        <v/>
      </c>
      <c r="S2274">
        <f>R2274*G2274</f>
        <v/>
      </c>
      <c r="T2274">
        <f>Q2274+S2274</f>
        <v/>
      </c>
      <c r="U2274">
        <f>(Q2274*D2274+S2274*I2274)*(1-O2274)</f>
        <v/>
      </c>
      <c r="V2274">
        <f>(R2274*K2274*N2274+'d_고정'!$B$3*('6_기대효과'!$H$7/8)*N2274*'d_고정'!$B$10*M2274*('6_기대효과'!$K$7/'d_고정'!$B$9))*(1-O2274)</f>
        <v/>
      </c>
      <c r="W2274">
        <f>(S2274*I2274+R2274*MAX(K2274-'d_고정'!$B$10*M2274*('6_기대효과'!$K$7/'d_고정'!$B$9),0)*N2274)*(1-O2274)</f>
        <v/>
      </c>
      <c r="X2274">
        <f>U2274+V2274</f>
        <v/>
      </c>
      <c r="Y2274">
        <f>U2274/('d_고정'!$B$5*'6_기대효과'!$H$7/8)/'d_고정'!$B$6</f>
        <v/>
      </c>
      <c r="Z2274">
        <f>U2274/('d_고정'!$B$8*'6_기대효과'!$H$7/8)</f>
        <v/>
      </c>
    </row>
    <row r="2275">
      <c r="A2275">
        <f>RAND()</f>
        <v/>
      </c>
      <c r="B2275">
        <f>IF('d_시나리오'!$J$2='d_시나리오'!$H$2,'d_시나리오'!$I$2,IF(A2275&lt;('d_시나리오'!$I$2-'d_시나리오'!$H$2)/('d_시나리오'!$J$2-'d_시나리오'!$H$2),'d_시나리오'!$H$2+SQRT(A2275*('d_시나리오'!$J$2-'d_시나리오'!$H$2)*('d_시나리오'!$I$2-'d_시나리오'!$H$2)),'d_시나리오'!$J$2-SQRT((1-A2275)*('d_시나리오'!$J$2-'d_시나리오'!$H$2)*('d_시나리오'!$J$2-'d_시나리오'!$I$2))))</f>
        <v/>
      </c>
      <c r="C2275">
        <f>BETAINV(RAND(),2,6)</f>
        <v/>
      </c>
      <c r="D2275">
        <f>INDEX('d_분포'!$A$2:$A$28,RANDBETWEEN(1,27))</f>
        <v/>
      </c>
      <c r="E2275">
        <f>INDEX('d_분포'!$C$2:$C$5,RANDBETWEEN(1,4))*(0.9+0.2*RAND())</f>
        <v/>
      </c>
      <c r="F2275">
        <f>RAND()</f>
        <v/>
      </c>
      <c r="G2275">
        <f>IF('d_시나리오'!$J$3='d_시나리오'!$H$3,'d_시나리오'!$I$3,IF(F2275&lt;('d_시나리오'!$I$3-'d_시나리오'!$H$3)/('d_시나리오'!$J$3-'d_시나리오'!$H$3),'d_시나리오'!$H$3+SQRT(F2275*('d_시나리오'!$J$3-'d_시나리오'!$H$3)*('d_시나리오'!$I$3-'d_시나리오'!$H$3)),'d_시나리오'!$J$3-SQRT((1-F2275)*('d_시나리오'!$J$3-'d_시나리오'!$H$3)*('d_시나리오'!$J$3-'d_시나리오'!$I$3))))</f>
        <v/>
      </c>
      <c r="H2275">
        <f>RAND()</f>
        <v/>
      </c>
      <c r="I2275">
        <f>IF('d_시나리오'!$J$4='d_시나리오'!$H$4,'d_시나리오'!$I$4,IF(H2275&lt;('d_시나리오'!$I$4-'d_시나리오'!$H$4)/('d_시나리오'!$J$4-'d_시나리오'!$H$4),'d_시나리오'!$H$4+SQRT(H2275*('d_시나리오'!$J$4-'d_시나리오'!$H$4)*('d_시나리오'!$I$4-'d_시나리오'!$H$4)),'d_시나리오'!$J$4-SQRT((1-H2275)*('d_시나리오'!$J$4-'d_시나리오'!$H$4)*('d_시나리오'!$J$4-'d_시나리오'!$I$4))))</f>
        <v/>
      </c>
      <c r="J2275">
        <f>RAND()</f>
        <v/>
      </c>
      <c r="K2275">
        <f>IF('d_시나리오'!$J$5='d_시나리오'!$H$5,'d_시나리오'!$I$5,IF(J2275&lt;('d_시나리오'!$I$5-'d_시나리오'!$H$5)/('d_시나리오'!$J$5-'d_시나리오'!$H$5),'d_시나리오'!$H$5+SQRT(J2275*('d_시나리오'!$J$5-'d_시나리오'!$H$5)*('d_시나리오'!$I$5-'d_시나리오'!$H$5)),'d_시나리오'!$J$5-SQRT((1-J2275)*('d_시나리오'!$J$5-'d_시나리오'!$H$5)*('d_시나리오'!$J$5-'d_시나리오'!$I$5))))</f>
        <v/>
      </c>
      <c r="L2275">
        <f>RAND()</f>
        <v/>
      </c>
      <c r="M2275">
        <f>IF('d_시나리오'!$J$6='d_시나리오'!$H$6,'d_시나리오'!$I$6,IF(L2275&lt;('d_시나리오'!$I$6-'d_시나리오'!$H$6)/('d_시나리오'!$J$6-'d_시나리오'!$H$6),'d_시나리오'!$H$6+SQRT(L2275*('d_시나리오'!$J$6-'d_시나리오'!$H$6)*('d_시나리오'!$I$6-'d_시나리오'!$H$6)),'d_시나리오'!$J$6-SQRT((1-L2275)*('d_시나리오'!$J$6-'d_시나리오'!$H$6)*('d_시나리오'!$J$6-'d_시나리오'!$I$6))))</f>
        <v/>
      </c>
      <c r="N2275">
        <f>INDEX('d_분포'!$B$2:$B$57,RANDBETWEEN(1,56))</f>
        <v/>
      </c>
      <c r="O2275">
        <f>BETAINV(RAND(),5,5)</f>
        <v/>
      </c>
      <c r="P2275">
        <f>'d_고정'!$B$1*'6_기대효과'!$H$7*('d_시나리오'!$I$7/'d_고정'!$B$2)*B2275</f>
        <v/>
      </c>
      <c r="Q2275">
        <f>P2275*C2275</f>
        <v/>
      </c>
      <c r="R2275">
        <f>P2275*E2275</f>
        <v/>
      </c>
      <c r="S2275">
        <f>R2275*G2275</f>
        <v/>
      </c>
      <c r="T2275">
        <f>Q2275+S2275</f>
        <v/>
      </c>
      <c r="U2275">
        <f>(Q2275*D2275+S2275*I2275)*(1-O2275)</f>
        <v/>
      </c>
      <c r="V2275">
        <f>(R2275*K2275*N2275+'d_고정'!$B$3*('6_기대효과'!$H$7/8)*N2275*'d_고정'!$B$10*M2275*('6_기대효과'!$K$7/'d_고정'!$B$9))*(1-O2275)</f>
        <v/>
      </c>
      <c r="W2275">
        <f>(S2275*I2275+R2275*MAX(K2275-'d_고정'!$B$10*M2275*('6_기대효과'!$K$7/'d_고정'!$B$9),0)*N2275)*(1-O2275)</f>
        <v/>
      </c>
      <c r="X2275">
        <f>U2275+V2275</f>
        <v/>
      </c>
      <c r="Y2275">
        <f>U2275/('d_고정'!$B$5*'6_기대효과'!$H$7/8)/'d_고정'!$B$6</f>
        <v/>
      </c>
      <c r="Z2275">
        <f>U2275/('d_고정'!$B$8*'6_기대효과'!$H$7/8)</f>
        <v/>
      </c>
    </row>
    <row r="2276">
      <c r="A2276">
        <f>RAND()</f>
        <v/>
      </c>
      <c r="B2276">
        <f>IF('d_시나리오'!$J$2='d_시나리오'!$H$2,'d_시나리오'!$I$2,IF(A2276&lt;('d_시나리오'!$I$2-'d_시나리오'!$H$2)/('d_시나리오'!$J$2-'d_시나리오'!$H$2),'d_시나리오'!$H$2+SQRT(A2276*('d_시나리오'!$J$2-'d_시나리오'!$H$2)*('d_시나리오'!$I$2-'d_시나리오'!$H$2)),'d_시나리오'!$J$2-SQRT((1-A2276)*('d_시나리오'!$J$2-'d_시나리오'!$H$2)*('d_시나리오'!$J$2-'d_시나리오'!$I$2))))</f>
        <v/>
      </c>
      <c r="C2276">
        <f>BETAINV(RAND(),2,6)</f>
        <v/>
      </c>
      <c r="D2276">
        <f>INDEX('d_분포'!$A$2:$A$28,RANDBETWEEN(1,27))</f>
        <v/>
      </c>
      <c r="E2276">
        <f>INDEX('d_분포'!$C$2:$C$5,RANDBETWEEN(1,4))*(0.9+0.2*RAND())</f>
        <v/>
      </c>
      <c r="F2276">
        <f>RAND()</f>
        <v/>
      </c>
      <c r="G2276">
        <f>IF('d_시나리오'!$J$3='d_시나리오'!$H$3,'d_시나리오'!$I$3,IF(F2276&lt;('d_시나리오'!$I$3-'d_시나리오'!$H$3)/('d_시나리오'!$J$3-'d_시나리오'!$H$3),'d_시나리오'!$H$3+SQRT(F2276*('d_시나리오'!$J$3-'d_시나리오'!$H$3)*('d_시나리오'!$I$3-'d_시나리오'!$H$3)),'d_시나리오'!$J$3-SQRT((1-F2276)*('d_시나리오'!$J$3-'d_시나리오'!$H$3)*('d_시나리오'!$J$3-'d_시나리오'!$I$3))))</f>
        <v/>
      </c>
      <c r="H2276">
        <f>RAND()</f>
        <v/>
      </c>
      <c r="I2276">
        <f>IF('d_시나리오'!$J$4='d_시나리오'!$H$4,'d_시나리오'!$I$4,IF(H2276&lt;('d_시나리오'!$I$4-'d_시나리오'!$H$4)/('d_시나리오'!$J$4-'d_시나리오'!$H$4),'d_시나리오'!$H$4+SQRT(H2276*('d_시나리오'!$J$4-'d_시나리오'!$H$4)*('d_시나리오'!$I$4-'d_시나리오'!$H$4)),'d_시나리오'!$J$4-SQRT((1-H2276)*('d_시나리오'!$J$4-'d_시나리오'!$H$4)*('d_시나리오'!$J$4-'d_시나리오'!$I$4))))</f>
        <v/>
      </c>
      <c r="J2276">
        <f>RAND()</f>
        <v/>
      </c>
      <c r="K2276">
        <f>IF('d_시나리오'!$J$5='d_시나리오'!$H$5,'d_시나리오'!$I$5,IF(J2276&lt;('d_시나리오'!$I$5-'d_시나리오'!$H$5)/('d_시나리오'!$J$5-'d_시나리오'!$H$5),'d_시나리오'!$H$5+SQRT(J2276*('d_시나리오'!$J$5-'d_시나리오'!$H$5)*('d_시나리오'!$I$5-'d_시나리오'!$H$5)),'d_시나리오'!$J$5-SQRT((1-J2276)*('d_시나리오'!$J$5-'d_시나리오'!$H$5)*('d_시나리오'!$J$5-'d_시나리오'!$I$5))))</f>
        <v/>
      </c>
      <c r="L2276">
        <f>RAND()</f>
        <v/>
      </c>
      <c r="M2276">
        <f>IF('d_시나리오'!$J$6='d_시나리오'!$H$6,'d_시나리오'!$I$6,IF(L2276&lt;('d_시나리오'!$I$6-'d_시나리오'!$H$6)/('d_시나리오'!$J$6-'d_시나리오'!$H$6),'d_시나리오'!$H$6+SQRT(L2276*('d_시나리오'!$J$6-'d_시나리오'!$H$6)*('d_시나리오'!$I$6-'d_시나리오'!$H$6)),'d_시나리오'!$J$6-SQRT((1-L2276)*('d_시나리오'!$J$6-'d_시나리오'!$H$6)*('d_시나리오'!$J$6-'d_시나리오'!$I$6))))</f>
        <v/>
      </c>
      <c r="N2276">
        <f>INDEX('d_분포'!$B$2:$B$57,RANDBETWEEN(1,56))</f>
        <v/>
      </c>
      <c r="O2276">
        <f>BETAINV(RAND(),5,5)</f>
        <v/>
      </c>
      <c r="P2276">
        <f>'d_고정'!$B$1*'6_기대효과'!$H$7*('d_시나리오'!$I$7/'d_고정'!$B$2)*B2276</f>
        <v/>
      </c>
      <c r="Q2276">
        <f>P2276*C2276</f>
        <v/>
      </c>
      <c r="R2276">
        <f>P2276*E2276</f>
        <v/>
      </c>
      <c r="S2276">
        <f>R2276*G2276</f>
        <v/>
      </c>
      <c r="T2276">
        <f>Q2276+S2276</f>
        <v/>
      </c>
      <c r="U2276">
        <f>(Q2276*D2276+S2276*I2276)*(1-O2276)</f>
        <v/>
      </c>
      <c r="V2276">
        <f>(R2276*K2276*N2276+'d_고정'!$B$3*('6_기대효과'!$H$7/8)*N2276*'d_고정'!$B$10*M2276*('6_기대효과'!$K$7/'d_고정'!$B$9))*(1-O2276)</f>
        <v/>
      </c>
      <c r="W2276">
        <f>(S2276*I2276+R2276*MAX(K2276-'d_고정'!$B$10*M2276*('6_기대효과'!$K$7/'d_고정'!$B$9),0)*N2276)*(1-O2276)</f>
        <v/>
      </c>
      <c r="X2276">
        <f>U2276+V2276</f>
        <v/>
      </c>
      <c r="Y2276">
        <f>U2276/('d_고정'!$B$5*'6_기대효과'!$H$7/8)/'d_고정'!$B$6</f>
        <v/>
      </c>
      <c r="Z2276">
        <f>U2276/('d_고정'!$B$8*'6_기대효과'!$H$7/8)</f>
        <v/>
      </c>
    </row>
    <row r="2277">
      <c r="A2277">
        <f>RAND()</f>
        <v/>
      </c>
      <c r="B2277">
        <f>IF('d_시나리오'!$J$2='d_시나리오'!$H$2,'d_시나리오'!$I$2,IF(A2277&lt;('d_시나리오'!$I$2-'d_시나리오'!$H$2)/('d_시나리오'!$J$2-'d_시나리오'!$H$2),'d_시나리오'!$H$2+SQRT(A2277*('d_시나리오'!$J$2-'d_시나리오'!$H$2)*('d_시나리오'!$I$2-'d_시나리오'!$H$2)),'d_시나리오'!$J$2-SQRT((1-A2277)*('d_시나리오'!$J$2-'d_시나리오'!$H$2)*('d_시나리오'!$J$2-'d_시나리오'!$I$2))))</f>
        <v/>
      </c>
      <c r="C2277">
        <f>BETAINV(RAND(),2,6)</f>
        <v/>
      </c>
      <c r="D2277">
        <f>INDEX('d_분포'!$A$2:$A$28,RANDBETWEEN(1,27))</f>
        <v/>
      </c>
      <c r="E2277">
        <f>INDEX('d_분포'!$C$2:$C$5,RANDBETWEEN(1,4))*(0.9+0.2*RAND())</f>
        <v/>
      </c>
      <c r="F2277">
        <f>RAND()</f>
        <v/>
      </c>
      <c r="G2277">
        <f>IF('d_시나리오'!$J$3='d_시나리오'!$H$3,'d_시나리오'!$I$3,IF(F2277&lt;('d_시나리오'!$I$3-'d_시나리오'!$H$3)/('d_시나리오'!$J$3-'d_시나리오'!$H$3),'d_시나리오'!$H$3+SQRT(F2277*('d_시나리오'!$J$3-'d_시나리오'!$H$3)*('d_시나리오'!$I$3-'d_시나리오'!$H$3)),'d_시나리오'!$J$3-SQRT((1-F2277)*('d_시나리오'!$J$3-'d_시나리오'!$H$3)*('d_시나리오'!$J$3-'d_시나리오'!$I$3))))</f>
        <v/>
      </c>
      <c r="H2277">
        <f>RAND()</f>
        <v/>
      </c>
      <c r="I2277">
        <f>IF('d_시나리오'!$J$4='d_시나리오'!$H$4,'d_시나리오'!$I$4,IF(H2277&lt;('d_시나리오'!$I$4-'d_시나리오'!$H$4)/('d_시나리오'!$J$4-'d_시나리오'!$H$4),'d_시나리오'!$H$4+SQRT(H2277*('d_시나리오'!$J$4-'d_시나리오'!$H$4)*('d_시나리오'!$I$4-'d_시나리오'!$H$4)),'d_시나리오'!$J$4-SQRT((1-H2277)*('d_시나리오'!$J$4-'d_시나리오'!$H$4)*('d_시나리오'!$J$4-'d_시나리오'!$I$4))))</f>
        <v/>
      </c>
      <c r="J2277">
        <f>RAND()</f>
        <v/>
      </c>
      <c r="K2277">
        <f>IF('d_시나리오'!$J$5='d_시나리오'!$H$5,'d_시나리오'!$I$5,IF(J2277&lt;('d_시나리오'!$I$5-'d_시나리오'!$H$5)/('d_시나리오'!$J$5-'d_시나리오'!$H$5),'d_시나리오'!$H$5+SQRT(J2277*('d_시나리오'!$J$5-'d_시나리오'!$H$5)*('d_시나리오'!$I$5-'d_시나리오'!$H$5)),'d_시나리오'!$J$5-SQRT((1-J2277)*('d_시나리오'!$J$5-'d_시나리오'!$H$5)*('d_시나리오'!$J$5-'d_시나리오'!$I$5))))</f>
        <v/>
      </c>
      <c r="L2277">
        <f>RAND()</f>
        <v/>
      </c>
      <c r="M2277">
        <f>IF('d_시나리오'!$J$6='d_시나리오'!$H$6,'d_시나리오'!$I$6,IF(L2277&lt;('d_시나리오'!$I$6-'d_시나리오'!$H$6)/('d_시나리오'!$J$6-'d_시나리오'!$H$6),'d_시나리오'!$H$6+SQRT(L2277*('d_시나리오'!$J$6-'d_시나리오'!$H$6)*('d_시나리오'!$I$6-'d_시나리오'!$H$6)),'d_시나리오'!$J$6-SQRT((1-L2277)*('d_시나리오'!$J$6-'d_시나리오'!$H$6)*('d_시나리오'!$J$6-'d_시나리오'!$I$6))))</f>
        <v/>
      </c>
      <c r="N2277">
        <f>INDEX('d_분포'!$B$2:$B$57,RANDBETWEEN(1,56))</f>
        <v/>
      </c>
      <c r="O2277">
        <f>BETAINV(RAND(),5,5)</f>
        <v/>
      </c>
      <c r="P2277">
        <f>'d_고정'!$B$1*'6_기대효과'!$H$7*('d_시나리오'!$I$7/'d_고정'!$B$2)*B2277</f>
        <v/>
      </c>
      <c r="Q2277">
        <f>P2277*C2277</f>
        <v/>
      </c>
      <c r="R2277">
        <f>P2277*E2277</f>
        <v/>
      </c>
      <c r="S2277">
        <f>R2277*G2277</f>
        <v/>
      </c>
      <c r="T2277">
        <f>Q2277+S2277</f>
        <v/>
      </c>
      <c r="U2277">
        <f>(Q2277*D2277+S2277*I2277)*(1-O2277)</f>
        <v/>
      </c>
      <c r="V2277">
        <f>(R2277*K2277*N2277+'d_고정'!$B$3*('6_기대효과'!$H$7/8)*N2277*'d_고정'!$B$10*M2277*('6_기대효과'!$K$7/'d_고정'!$B$9))*(1-O2277)</f>
        <v/>
      </c>
      <c r="W2277">
        <f>(S2277*I2277+R2277*MAX(K2277-'d_고정'!$B$10*M2277*('6_기대효과'!$K$7/'d_고정'!$B$9),0)*N2277)*(1-O2277)</f>
        <v/>
      </c>
      <c r="X2277">
        <f>U2277+V2277</f>
        <v/>
      </c>
      <c r="Y2277">
        <f>U2277/('d_고정'!$B$5*'6_기대효과'!$H$7/8)/'d_고정'!$B$6</f>
        <v/>
      </c>
      <c r="Z2277">
        <f>U2277/('d_고정'!$B$8*'6_기대효과'!$H$7/8)</f>
        <v/>
      </c>
    </row>
    <row r="2278">
      <c r="A2278">
        <f>RAND()</f>
        <v/>
      </c>
      <c r="B2278">
        <f>IF('d_시나리오'!$J$2='d_시나리오'!$H$2,'d_시나리오'!$I$2,IF(A2278&lt;('d_시나리오'!$I$2-'d_시나리오'!$H$2)/('d_시나리오'!$J$2-'d_시나리오'!$H$2),'d_시나리오'!$H$2+SQRT(A2278*('d_시나리오'!$J$2-'d_시나리오'!$H$2)*('d_시나리오'!$I$2-'d_시나리오'!$H$2)),'d_시나리오'!$J$2-SQRT((1-A2278)*('d_시나리오'!$J$2-'d_시나리오'!$H$2)*('d_시나리오'!$J$2-'d_시나리오'!$I$2))))</f>
        <v/>
      </c>
      <c r="C2278">
        <f>BETAINV(RAND(),2,6)</f>
        <v/>
      </c>
      <c r="D2278">
        <f>INDEX('d_분포'!$A$2:$A$28,RANDBETWEEN(1,27))</f>
        <v/>
      </c>
      <c r="E2278">
        <f>INDEX('d_분포'!$C$2:$C$5,RANDBETWEEN(1,4))*(0.9+0.2*RAND())</f>
        <v/>
      </c>
      <c r="F2278">
        <f>RAND()</f>
        <v/>
      </c>
      <c r="G2278">
        <f>IF('d_시나리오'!$J$3='d_시나리오'!$H$3,'d_시나리오'!$I$3,IF(F2278&lt;('d_시나리오'!$I$3-'d_시나리오'!$H$3)/('d_시나리오'!$J$3-'d_시나리오'!$H$3),'d_시나리오'!$H$3+SQRT(F2278*('d_시나리오'!$J$3-'d_시나리오'!$H$3)*('d_시나리오'!$I$3-'d_시나리오'!$H$3)),'d_시나리오'!$J$3-SQRT((1-F2278)*('d_시나리오'!$J$3-'d_시나리오'!$H$3)*('d_시나리오'!$J$3-'d_시나리오'!$I$3))))</f>
        <v/>
      </c>
      <c r="H2278">
        <f>RAND()</f>
        <v/>
      </c>
      <c r="I2278">
        <f>IF('d_시나리오'!$J$4='d_시나리오'!$H$4,'d_시나리오'!$I$4,IF(H2278&lt;('d_시나리오'!$I$4-'d_시나리오'!$H$4)/('d_시나리오'!$J$4-'d_시나리오'!$H$4),'d_시나리오'!$H$4+SQRT(H2278*('d_시나리오'!$J$4-'d_시나리오'!$H$4)*('d_시나리오'!$I$4-'d_시나리오'!$H$4)),'d_시나리오'!$J$4-SQRT((1-H2278)*('d_시나리오'!$J$4-'d_시나리오'!$H$4)*('d_시나리오'!$J$4-'d_시나리오'!$I$4))))</f>
        <v/>
      </c>
      <c r="J2278">
        <f>RAND()</f>
        <v/>
      </c>
      <c r="K2278">
        <f>IF('d_시나리오'!$J$5='d_시나리오'!$H$5,'d_시나리오'!$I$5,IF(J2278&lt;('d_시나리오'!$I$5-'d_시나리오'!$H$5)/('d_시나리오'!$J$5-'d_시나리오'!$H$5),'d_시나리오'!$H$5+SQRT(J2278*('d_시나리오'!$J$5-'d_시나리오'!$H$5)*('d_시나리오'!$I$5-'d_시나리오'!$H$5)),'d_시나리오'!$J$5-SQRT((1-J2278)*('d_시나리오'!$J$5-'d_시나리오'!$H$5)*('d_시나리오'!$J$5-'d_시나리오'!$I$5))))</f>
        <v/>
      </c>
      <c r="L2278">
        <f>RAND()</f>
        <v/>
      </c>
      <c r="M2278">
        <f>IF('d_시나리오'!$J$6='d_시나리오'!$H$6,'d_시나리오'!$I$6,IF(L2278&lt;('d_시나리오'!$I$6-'d_시나리오'!$H$6)/('d_시나리오'!$J$6-'d_시나리오'!$H$6),'d_시나리오'!$H$6+SQRT(L2278*('d_시나리오'!$J$6-'d_시나리오'!$H$6)*('d_시나리오'!$I$6-'d_시나리오'!$H$6)),'d_시나리오'!$J$6-SQRT((1-L2278)*('d_시나리오'!$J$6-'d_시나리오'!$H$6)*('d_시나리오'!$J$6-'d_시나리오'!$I$6))))</f>
        <v/>
      </c>
      <c r="N2278">
        <f>INDEX('d_분포'!$B$2:$B$57,RANDBETWEEN(1,56))</f>
        <v/>
      </c>
      <c r="O2278">
        <f>BETAINV(RAND(),5,5)</f>
        <v/>
      </c>
      <c r="P2278">
        <f>'d_고정'!$B$1*'6_기대효과'!$H$7*('d_시나리오'!$I$7/'d_고정'!$B$2)*B2278</f>
        <v/>
      </c>
      <c r="Q2278">
        <f>P2278*C2278</f>
        <v/>
      </c>
      <c r="R2278">
        <f>P2278*E2278</f>
        <v/>
      </c>
      <c r="S2278">
        <f>R2278*G2278</f>
        <v/>
      </c>
      <c r="T2278">
        <f>Q2278+S2278</f>
        <v/>
      </c>
      <c r="U2278">
        <f>(Q2278*D2278+S2278*I2278)*(1-O2278)</f>
        <v/>
      </c>
      <c r="V2278">
        <f>(R2278*K2278*N2278+'d_고정'!$B$3*('6_기대효과'!$H$7/8)*N2278*'d_고정'!$B$10*M2278*('6_기대효과'!$K$7/'d_고정'!$B$9))*(1-O2278)</f>
        <v/>
      </c>
      <c r="W2278">
        <f>(S2278*I2278+R2278*MAX(K2278-'d_고정'!$B$10*M2278*('6_기대효과'!$K$7/'d_고정'!$B$9),0)*N2278)*(1-O2278)</f>
        <v/>
      </c>
      <c r="X2278">
        <f>U2278+V2278</f>
        <v/>
      </c>
      <c r="Y2278">
        <f>U2278/('d_고정'!$B$5*'6_기대효과'!$H$7/8)/'d_고정'!$B$6</f>
        <v/>
      </c>
      <c r="Z2278">
        <f>U2278/('d_고정'!$B$8*'6_기대효과'!$H$7/8)</f>
        <v/>
      </c>
    </row>
    <row r="2279">
      <c r="A2279">
        <f>RAND()</f>
        <v/>
      </c>
      <c r="B2279">
        <f>IF('d_시나리오'!$J$2='d_시나리오'!$H$2,'d_시나리오'!$I$2,IF(A2279&lt;('d_시나리오'!$I$2-'d_시나리오'!$H$2)/('d_시나리오'!$J$2-'d_시나리오'!$H$2),'d_시나리오'!$H$2+SQRT(A2279*('d_시나리오'!$J$2-'d_시나리오'!$H$2)*('d_시나리오'!$I$2-'d_시나리오'!$H$2)),'d_시나리오'!$J$2-SQRT((1-A2279)*('d_시나리오'!$J$2-'d_시나리오'!$H$2)*('d_시나리오'!$J$2-'d_시나리오'!$I$2))))</f>
        <v/>
      </c>
      <c r="C2279">
        <f>BETAINV(RAND(),2,6)</f>
        <v/>
      </c>
      <c r="D2279">
        <f>INDEX('d_분포'!$A$2:$A$28,RANDBETWEEN(1,27))</f>
        <v/>
      </c>
      <c r="E2279">
        <f>INDEX('d_분포'!$C$2:$C$5,RANDBETWEEN(1,4))*(0.9+0.2*RAND())</f>
        <v/>
      </c>
      <c r="F2279">
        <f>RAND()</f>
        <v/>
      </c>
      <c r="G2279">
        <f>IF('d_시나리오'!$J$3='d_시나리오'!$H$3,'d_시나리오'!$I$3,IF(F2279&lt;('d_시나리오'!$I$3-'d_시나리오'!$H$3)/('d_시나리오'!$J$3-'d_시나리오'!$H$3),'d_시나리오'!$H$3+SQRT(F2279*('d_시나리오'!$J$3-'d_시나리오'!$H$3)*('d_시나리오'!$I$3-'d_시나리오'!$H$3)),'d_시나리오'!$J$3-SQRT((1-F2279)*('d_시나리오'!$J$3-'d_시나리오'!$H$3)*('d_시나리오'!$J$3-'d_시나리오'!$I$3))))</f>
        <v/>
      </c>
      <c r="H2279">
        <f>RAND()</f>
        <v/>
      </c>
      <c r="I2279">
        <f>IF('d_시나리오'!$J$4='d_시나리오'!$H$4,'d_시나리오'!$I$4,IF(H2279&lt;('d_시나리오'!$I$4-'d_시나리오'!$H$4)/('d_시나리오'!$J$4-'d_시나리오'!$H$4),'d_시나리오'!$H$4+SQRT(H2279*('d_시나리오'!$J$4-'d_시나리오'!$H$4)*('d_시나리오'!$I$4-'d_시나리오'!$H$4)),'d_시나리오'!$J$4-SQRT((1-H2279)*('d_시나리오'!$J$4-'d_시나리오'!$H$4)*('d_시나리오'!$J$4-'d_시나리오'!$I$4))))</f>
        <v/>
      </c>
      <c r="J2279">
        <f>RAND()</f>
        <v/>
      </c>
      <c r="K2279">
        <f>IF('d_시나리오'!$J$5='d_시나리오'!$H$5,'d_시나리오'!$I$5,IF(J2279&lt;('d_시나리오'!$I$5-'d_시나리오'!$H$5)/('d_시나리오'!$J$5-'d_시나리오'!$H$5),'d_시나리오'!$H$5+SQRT(J2279*('d_시나리오'!$J$5-'d_시나리오'!$H$5)*('d_시나리오'!$I$5-'d_시나리오'!$H$5)),'d_시나리오'!$J$5-SQRT((1-J2279)*('d_시나리오'!$J$5-'d_시나리오'!$H$5)*('d_시나리오'!$J$5-'d_시나리오'!$I$5))))</f>
        <v/>
      </c>
      <c r="L2279">
        <f>RAND()</f>
        <v/>
      </c>
      <c r="M2279">
        <f>IF('d_시나리오'!$J$6='d_시나리오'!$H$6,'d_시나리오'!$I$6,IF(L2279&lt;('d_시나리오'!$I$6-'d_시나리오'!$H$6)/('d_시나리오'!$J$6-'d_시나리오'!$H$6),'d_시나리오'!$H$6+SQRT(L2279*('d_시나리오'!$J$6-'d_시나리오'!$H$6)*('d_시나리오'!$I$6-'d_시나리오'!$H$6)),'d_시나리오'!$J$6-SQRT((1-L2279)*('d_시나리오'!$J$6-'d_시나리오'!$H$6)*('d_시나리오'!$J$6-'d_시나리오'!$I$6))))</f>
        <v/>
      </c>
      <c r="N2279">
        <f>INDEX('d_분포'!$B$2:$B$57,RANDBETWEEN(1,56))</f>
        <v/>
      </c>
      <c r="O2279">
        <f>BETAINV(RAND(),5,5)</f>
        <v/>
      </c>
      <c r="P2279">
        <f>'d_고정'!$B$1*'6_기대효과'!$H$7*('d_시나리오'!$I$7/'d_고정'!$B$2)*B2279</f>
        <v/>
      </c>
      <c r="Q2279">
        <f>P2279*C2279</f>
        <v/>
      </c>
      <c r="R2279">
        <f>P2279*E2279</f>
        <v/>
      </c>
      <c r="S2279">
        <f>R2279*G2279</f>
        <v/>
      </c>
      <c r="T2279">
        <f>Q2279+S2279</f>
        <v/>
      </c>
      <c r="U2279">
        <f>(Q2279*D2279+S2279*I2279)*(1-O2279)</f>
        <v/>
      </c>
      <c r="V2279">
        <f>(R2279*K2279*N2279+'d_고정'!$B$3*('6_기대효과'!$H$7/8)*N2279*'d_고정'!$B$10*M2279*('6_기대효과'!$K$7/'d_고정'!$B$9))*(1-O2279)</f>
        <v/>
      </c>
      <c r="W2279">
        <f>(S2279*I2279+R2279*MAX(K2279-'d_고정'!$B$10*M2279*('6_기대효과'!$K$7/'d_고정'!$B$9),0)*N2279)*(1-O2279)</f>
        <v/>
      </c>
      <c r="X2279">
        <f>U2279+V2279</f>
        <v/>
      </c>
      <c r="Y2279">
        <f>U2279/('d_고정'!$B$5*'6_기대효과'!$H$7/8)/'d_고정'!$B$6</f>
        <v/>
      </c>
      <c r="Z2279">
        <f>U2279/('d_고정'!$B$8*'6_기대효과'!$H$7/8)</f>
        <v/>
      </c>
    </row>
    <row r="2280">
      <c r="A2280">
        <f>RAND()</f>
        <v/>
      </c>
      <c r="B2280">
        <f>IF('d_시나리오'!$J$2='d_시나리오'!$H$2,'d_시나리오'!$I$2,IF(A2280&lt;('d_시나리오'!$I$2-'d_시나리오'!$H$2)/('d_시나리오'!$J$2-'d_시나리오'!$H$2),'d_시나리오'!$H$2+SQRT(A2280*('d_시나리오'!$J$2-'d_시나리오'!$H$2)*('d_시나리오'!$I$2-'d_시나리오'!$H$2)),'d_시나리오'!$J$2-SQRT((1-A2280)*('d_시나리오'!$J$2-'d_시나리오'!$H$2)*('d_시나리오'!$J$2-'d_시나리오'!$I$2))))</f>
        <v/>
      </c>
      <c r="C2280">
        <f>BETAINV(RAND(),2,6)</f>
        <v/>
      </c>
      <c r="D2280">
        <f>INDEX('d_분포'!$A$2:$A$28,RANDBETWEEN(1,27))</f>
        <v/>
      </c>
      <c r="E2280">
        <f>INDEX('d_분포'!$C$2:$C$5,RANDBETWEEN(1,4))*(0.9+0.2*RAND())</f>
        <v/>
      </c>
      <c r="F2280">
        <f>RAND()</f>
        <v/>
      </c>
      <c r="G2280">
        <f>IF('d_시나리오'!$J$3='d_시나리오'!$H$3,'d_시나리오'!$I$3,IF(F2280&lt;('d_시나리오'!$I$3-'d_시나리오'!$H$3)/('d_시나리오'!$J$3-'d_시나리오'!$H$3),'d_시나리오'!$H$3+SQRT(F2280*('d_시나리오'!$J$3-'d_시나리오'!$H$3)*('d_시나리오'!$I$3-'d_시나리오'!$H$3)),'d_시나리오'!$J$3-SQRT((1-F2280)*('d_시나리오'!$J$3-'d_시나리오'!$H$3)*('d_시나리오'!$J$3-'d_시나리오'!$I$3))))</f>
        <v/>
      </c>
      <c r="H2280">
        <f>RAND()</f>
        <v/>
      </c>
      <c r="I2280">
        <f>IF('d_시나리오'!$J$4='d_시나리오'!$H$4,'d_시나리오'!$I$4,IF(H2280&lt;('d_시나리오'!$I$4-'d_시나리오'!$H$4)/('d_시나리오'!$J$4-'d_시나리오'!$H$4),'d_시나리오'!$H$4+SQRT(H2280*('d_시나리오'!$J$4-'d_시나리오'!$H$4)*('d_시나리오'!$I$4-'d_시나리오'!$H$4)),'d_시나리오'!$J$4-SQRT((1-H2280)*('d_시나리오'!$J$4-'d_시나리오'!$H$4)*('d_시나리오'!$J$4-'d_시나리오'!$I$4))))</f>
        <v/>
      </c>
      <c r="J2280">
        <f>RAND()</f>
        <v/>
      </c>
      <c r="K2280">
        <f>IF('d_시나리오'!$J$5='d_시나리오'!$H$5,'d_시나리오'!$I$5,IF(J2280&lt;('d_시나리오'!$I$5-'d_시나리오'!$H$5)/('d_시나리오'!$J$5-'d_시나리오'!$H$5),'d_시나리오'!$H$5+SQRT(J2280*('d_시나리오'!$J$5-'d_시나리오'!$H$5)*('d_시나리오'!$I$5-'d_시나리오'!$H$5)),'d_시나리오'!$J$5-SQRT((1-J2280)*('d_시나리오'!$J$5-'d_시나리오'!$H$5)*('d_시나리오'!$J$5-'d_시나리오'!$I$5))))</f>
        <v/>
      </c>
      <c r="L2280">
        <f>RAND()</f>
        <v/>
      </c>
      <c r="M2280">
        <f>IF('d_시나리오'!$J$6='d_시나리오'!$H$6,'d_시나리오'!$I$6,IF(L2280&lt;('d_시나리오'!$I$6-'d_시나리오'!$H$6)/('d_시나리오'!$J$6-'d_시나리오'!$H$6),'d_시나리오'!$H$6+SQRT(L2280*('d_시나리오'!$J$6-'d_시나리오'!$H$6)*('d_시나리오'!$I$6-'d_시나리오'!$H$6)),'d_시나리오'!$J$6-SQRT((1-L2280)*('d_시나리오'!$J$6-'d_시나리오'!$H$6)*('d_시나리오'!$J$6-'d_시나리오'!$I$6))))</f>
        <v/>
      </c>
      <c r="N2280">
        <f>INDEX('d_분포'!$B$2:$B$57,RANDBETWEEN(1,56))</f>
        <v/>
      </c>
      <c r="O2280">
        <f>BETAINV(RAND(),5,5)</f>
        <v/>
      </c>
      <c r="P2280">
        <f>'d_고정'!$B$1*'6_기대효과'!$H$7*('d_시나리오'!$I$7/'d_고정'!$B$2)*B2280</f>
        <v/>
      </c>
      <c r="Q2280">
        <f>P2280*C2280</f>
        <v/>
      </c>
      <c r="R2280">
        <f>P2280*E2280</f>
        <v/>
      </c>
      <c r="S2280">
        <f>R2280*G2280</f>
        <v/>
      </c>
      <c r="T2280">
        <f>Q2280+S2280</f>
        <v/>
      </c>
      <c r="U2280">
        <f>(Q2280*D2280+S2280*I2280)*(1-O2280)</f>
        <v/>
      </c>
      <c r="V2280">
        <f>(R2280*K2280*N2280+'d_고정'!$B$3*('6_기대효과'!$H$7/8)*N2280*'d_고정'!$B$10*M2280*('6_기대효과'!$K$7/'d_고정'!$B$9))*(1-O2280)</f>
        <v/>
      </c>
      <c r="W2280">
        <f>(S2280*I2280+R2280*MAX(K2280-'d_고정'!$B$10*M2280*('6_기대효과'!$K$7/'d_고정'!$B$9),0)*N2280)*(1-O2280)</f>
        <v/>
      </c>
      <c r="X2280">
        <f>U2280+V2280</f>
        <v/>
      </c>
      <c r="Y2280">
        <f>U2280/('d_고정'!$B$5*'6_기대효과'!$H$7/8)/'d_고정'!$B$6</f>
        <v/>
      </c>
      <c r="Z2280">
        <f>U2280/('d_고정'!$B$8*'6_기대효과'!$H$7/8)</f>
        <v/>
      </c>
    </row>
    <row r="2281">
      <c r="A2281">
        <f>RAND()</f>
        <v/>
      </c>
      <c r="B2281">
        <f>IF('d_시나리오'!$J$2='d_시나리오'!$H$2,'d_시나리오'!$I$2,IF(A2281&lt;('d_시나리오'!$I$2-'d_시나리오'!$H$2)/('d_시나리오'!$J$2-'d_시나리오'!$H$2),'d_시나리오'!$H$2+SQRT(A2281*('d_시나리오'!$J$2-'d_시나리오'!$H$2)*('d_시나리오'!$I$2-'d_시나리오'!$H$2)),'d_시나리오'!$J$2-SQRT((1-A2281)*('d_시나리오'!$J$2-'d_시나리오'!$H$2)*('d_시나리오'!$J$2-'d_시나리오'!$I$2))))</f>
        <v/>
      </c>
      <c r="C2281">
        <f>BETAINV(RAND(),2,6)</f>
        <v/>
      </c>
      <c r="D2281">
        <f>INDEX('d_분포'!$A$2:$A$28,RANDBETWEEN(1,27))</f>
        <v/>
      </c>
      <c r="E2281">
        <f>INDEX('d_분포'!$C$2:$C$5,RANDBETWEEN(1,4))*(0.9+0.2*RAND())</f>
        <v/>
      </c>
      <c r="F2281">
        <f>RAND()</f>
        <v/>
      </c>
      <c r="G2281">
        <f>IF('d_시나리오'!$J$3='d_시나리오'!$H$3,'d_시나리오'!$I$3,IF(F2281&lt;('d_시나리오'!$I$3-'d_시나리오'!$H$3)/('d_시나리오'!$J$3-'d_시나리오'!$H$3),'d_시나리오'!$H$3+SQRT(F2281*('d_시나리오'!$J$3-'d_시나리오'!$H$3)*('d_시나리오'!$I$3-'d_시나리오'!$H$3)),'d_시나리오'!$J$3-SQRT((1-F2281)*('d_시나리오'!$J$3-'d_시나리오'!$H$3)*('d_시나리오'!$J$3-'d_시나리오'!$I$3))))</f>
        <v/>
      </c>
      <c r="H2281">
        <f>RAND()</f>
        <v/>
      </c>
      <c r="I2281">
        <f>IF('d_시나리오'!$J$4='d_시나리오'!$H$4,'d_시나리오'!$I$4,IF(H2281&lt;('d_시나리오'!$I$4-'d_시나리오'!$H$4)/('d_시나리오'!$J$4-'d_시나리오'!$H$4),'d_시나리오'!$H$4+SQRT(H2281*('d_시나리오'!$J$4-'d_시나리오'!$H$4)*('d_시나리오'!$I$4-'d_시나리오'!$H$4)),'d_시나리오'!$J$4-SQRT((1-H2281)*('d_시나리오'!$J$4-'d_시나리오'!$H$4)*('d_시나리오'!$J$4-'d_시나리오'!$I$4))))</f>
        <v/>
      </c>
      <c r="J2281">
        <f>RAND()</f>
        <v/>
      </c>
      <c r="K2281">
        <f>IF('d_시나리오'!$J$5='d_시나리오'!$H$5,'d_시나리오'!$I$5,IF(J2281&lt;('d_시나리오'!$I$5-'d_시나리오'!$H$5)/('d_시나리오'!$J$5-'d_시나리오'!$H$5),'d_시나리오'!$H$5+SQRT(J2281*('d_시나리오'!$J$5-'d_시나리오'!$H$5)*('d_시나리오'!$I$5-'d_시나리오'!$H$5)),'d_시나리오'!$J$5-SQRT((1-J2281)*('d_시나리오'!$J$5-'d_시나리오'!$H$5)*('d_시나리오'!$J$5-'d_시나리오'!$I$5))))</f>
        <v/>
      </c>
      <c r="L2281">
        <f>RAND()</f>
        <v/>
      </c>
      <c r="M2281">
        <f>IF('d_시나리오'!$J$6='d_시나리오'!$H$6,'d_시나리오'!$I$6,IF(L2281&lt;('d_시나리오'!$I$6-'d_시나리오'!$H$6)/('d_시나리오'!$J$6-'d_시나리오'!$H$6),'d_시나리오'!$H$6+SQRT(L2281*('d_시나리오'!$J$6-'d_시나리오'!$H$6)*('d_시나리오'!$I$6-'d_시나리오'!$H$6)),'d_시나리오'!$J$6-SQRT((1-L2281)*('d_시나리오'!$J$6-'d_시나리오'!$H$6)*('d_시나리오'!$J$6-'d_시나리오'!$I$6))))</f>
        <v/>
      </c>
      <c r="N2281">
        <f>INDEX('d_분포'!$B$2:$B$57,RANDBETWEEN(1,56))</f>
        <v/>
      </c>
      <c r="O2281">
        <f>BETAINV(RAND(),5,5)</f>
        <v/>
      </c>
      <c r="P2281">
        <f>'d_고정'!$B$1*'6_기대효과'!$H$7*('d_시나리오'!$I$7/'d_고정'!$B$2)*B2281</f>
        <v/>
      </c>
      <c r="Q2281">
        <f>P2281*C2281</f>
        <v/>
      </c>
      <c r="R2281">
        <f>P2281*E2281</f>
        <v/>
      </c>
      <c r="S2281">
        <f>R2281*G2281</f>
        <v/>
      </c>
      <c r="T2281">
        <f>Q2281+S2281</f>
        <v/>
      </c>
      <c r="U2281">
        <f>(Q2281*D2281+S2281*I2281)*(1-O2281)</f>
        <v/>
      </c>
      <c r="V2281">
        <f>(R2281*K2281*N2281+'d_고정'!$B$3*('6_기대효과'!$H$7/8)*N2281*'d_고정'!$B$10*M2281*('6_기대효과'!$K$7/'d_고정'!$B$9))*(1-O2281)</f>
        <v/>
      </c>
      <c r="W2281">
        <f>(S2281*I2281+R2281*MAX(K2281-'d_고정'!$B$10*M2281*('6_기대효과'!$K$7/'d_고정'!$B$9),0)*N2281)*(1-O2281)</f>
        <v/>
      </c>
      <c r="X2281">
        <f>U2281+V2281</f>
        <v/>
      </c>
      <c r="Y2281">
        <f>U2281/('d_고정'!$B$5*'6_기대효과'!$H$7/8)/'d_고정'!$B$6</f>
        <v/>
      </c>
      <c r="Z2281">
        <f>U2281/('d_고정'!$B$8*'6_기대효과'!$H$7/8)</f>
        <v/>
      </c>
    </row>
    <row r="2282">
      <c r="A2282">
        <f>RAND()</f>
        <v/>
      </c>
      <c r="B2282">
        <f>IF('d_시나리오'!$J$2='d_시나리오'!$H$2,'d_시나리오'!$I$2,IF(A2282&lt;('d_시나리오'!$I$2-'d_시나리오'!$H$2)/('d_시나리오'!$J$2-'d_시나리오'!$H$2),'d_시나리오'!$H$2+SQRT(A2282*('d_시나리오'!$J$2-'d_시나리오'!$H$2)*('d_시나리오'!$I$2-'d_시나리오'!$H$2)),'d_시나리오'!$J$2-SQRT((1-A2282)*('d_시나리오'!$J$2-'d_시나리오'!$H$2)*('d_시나리오'!$J$2-'d_시나리오'!$I$2))))</f>
        <v/>
      </c>
      <c r="C2282">
        <f>BETAINV(RAND(),2,6)</f>
        <v/>
      </c>
      <c r="D2282">
        <f>INDEX('d_분포'!$A$2:$A$28,RANDBETWEEN(1,27))</f>
        <v/>
      </c>
      <c r="E2282">
        <f>INDEX('d_분포'!$C$2:$C$5,RANDBETWEEN(1,4))*(0.9+0.2*RAND())</f>
        <v/>
      </c>
      <c r="F2282">
        <f>RAND()</f>
        <v/>
      </c>
      <c r="G2282">
        <f>IF('d_시나리오'!$J$3='d_시나리오'!$H$3,'d_시나리오'!$I$3,IF(F2282&lt;('d_시나리오'!$I$3-'d_시나리오'!$H$3)/('d_시나리오'!$J$3-'d_시나리오'!$H$3),'d_시나리오'!$H$3+SQRT(F2282*('d_시나리오'!$J$3-'d_시나리오'!$H$3)*('d_시나리오'!$I$3-'d_시나리오'!$H$3)),'d_시나리오'!$J$3-SQRT((1-F2282)*('d_시나리오'!$J$3-'d_시나리오'!$H$3)*('d_시나리오'!$J$3-'d_시나리오'!$I$3))))</f>
        <v/>
      </c>
      <c r="H2282">
        <f>RAND()</f>
        <v/>
      </c>
      <c r="I2282">
        <f>IF('d_시나리오'!$J$4='d_시나리오'!$H$4,'d_시나리오'!$I$4,IF(H2282&lt;('d_시나리오'!$I$4-'d_시나리오'!$H$4)/('d_시나리오'!$J$4-'d_시나리오'!$H$4),'d_시나리오'!$H$4+SQRT(H2282*('d_시나리오'!$J$4-'d_시나리오'!$H$4)*('d_시나리오'!$I$4-'d_시나리오'!$H$4)),'d_시나리오'!$J$4-SQRT((1-H2282)*('d_시나리오'!$J$4-'d_시나리오'!$H$4)*('d_시나리오'!$J$4-'d_시나리오'!$I$4))))</f>
        <v/>
      </c>
      <c r="J2282">
        <f>RAND()</f>
        <v/>
      </c>
      <c r="K2282">
        <f>IF('d_시나리오'!$J$5='d_시나리오'!$H$5,'d_시나리오'!$I$5,IF(J2282&lt;('d_시나리오'!$I$5-'d_시나리오'!$H$5)/('d_시나리오'!$J$5-'d_시나리오'!$H$5),'d_시나리오'!$H$5+SQRT(J2282*('d_시나리오'!$J$5-'d_시나리오'!$H$5)*('d_시나리오'!$I$5-'d_시나리오'!$H$5)),'d_시나리오'!$J$5-SQRT((1-J2282)*('d_시나리오'!$J$5-'d_시나리오'!$H$5)*('d_시나리오'!$J$5-'d_시나리오'!$I$5))))</f>
        <v/>
      </c>
      <c r="L2282">
        <f>RAND()</f>
        <v/>
      </c>
      <c r="M2282">
        <f>IF('d_시나리오'!$J$6='d_시나리오'!$H$6,'d_시나리오'!$I$6,IF(L2282&lt;('d_시나리오'!$I$6-'d_시나리오'!$H$6)/('d_시나리오'!$J$6-'d_시나리오'!$H$6),'d_시나리오'!$H$6+SQRT(L2282*('d_시나리오'!$J$6-'d_시나리오'!$H$6)*('d_시나리오'!$I$6-'d_시나리오'!$H$6)),'d_시나리오'!$J$6-SQRT((1-L2282)*('d_시나리오'!$J$6-'d_시나리오'!$H$6)*('d_시나리오'!$J$6-'d_시나리오'!$I$6))))</f>
        <v/>
      </c>
      <c r="N2282">
        <f>INDEX('d_분포'!$B$2:$B$57,RANDBETWEEN(1,56))</f>
        <v/>
      </c>
      <c r="O2282">
        <f>BETAINV(RAND(),5,5)</f>
        <v/>
      </c>
      <c r="P2282">
        <f>'d_고정'!$B$1*'6_기대효과'!$H$7*('d_시나리오'!$I$7/'d_고정'!$B$2)*B2282</f>
        <v/>
      </c>
      <c r="Q2282">
        <f>P2282*C2282</f>
        <v/>
      </c>
      <c r="R2282">
        <f>P2282*E2282</f>
        <v/>
      </c>
      <c r="S2282">
        <f>R2282*G2282</f>
        <v/>
      </c>
      <c r="T2282">
        <f>Q2282+S2282</f>
        <v/>
      </c>
      <c r="U2282">
        <f>(Q2282*D2282+S2282*I2282)*(1-O2282)</f>
        <v/>
      </c>
      <c r="V2282">
        <f>(R2282*K2282*N2282+'d_고정'!$B$3*('6_기대효과'!$H$7/8)*N2282*'d_고정'!$B$10*M2282*('6_기대효과'!$K$7/'d_고정'!$B$9))*(1-O2282)</f>
        <v/>
      </c>
      <c r="W2282">
        <f>(S2282*I2282+R2282*MAX(K2282-'d_고정'!$B$10*M2282*('6_기대효과'!$K$7/'d_고정'!$B$9),0)*N2282)*(1-O2282)</f>
        <v/>
      </c>
      <c r="X2282">
        <f>U2282+V2282</f>
        <v/>
      </c>
      <c r="Y2282">
        <f>U2282/('d_고정'!$B$5*'6_기대효과'!$H$7/8)/'d_고정'!$B$6</f>
        <v/>
      </c>
      <c r="Z2282">
        <f>U2282/('d_고정'!$B$8*'6_기대효과'!$H$7/8)</f>
        <v/>
      </c>
    </row>
    <row r="2283">
      <c r="A2283">
        <f>RAND()</f>
        <v/>
      </c>
      <c r="B2283">
        <f>IF('d_시나리오'!$J$2='d_시나리오'!$H$2,'d_시나리오'!$I$2,IF(A2283&lt;('d_시나리오'!$I$2-'d_시나리오'!$H$2)/('d_시나리오'!$J$2-'d_시나리오'!$H$2),'d_시나리오'!$H$2+SQRT(A2283*('d_시나리오'!$J$2-'d_시나리오'!$H$2)*('d_시나리오'!$I$2-'d_시나리오'!$H$2)),'d_시나리오'!$J$2-SQRT((1-A2283)*('d_시나리오'!$J$2-'d_시나리오'!$H$2)*('d_시나리오'!$J$2-'d_시나리오'!$I$2))))</f>
        <v/>
      </c>
      <c r="C2283">
        <f>BETAINV(RAND(),2,6)</f>
        <v/>
      </c>
      <c r="D2283">
        <f>INDEX('d_분포'!$A$2:$A$28,RANDBETWEEN(1,27))</f>
        <v/>
      </c>
      <c r="E2283">
        <f>INDEX('d_분포'!$C$2:$C$5,RANDBETWEEN(1,4))*(0.9+0.2*RAND())</f>
        <v/>
      </c>
      <c r="F2283">
        <f>RAND()</f>
        <v/>
      </c>
      <c r="G2283">
        <f>IF('d_시나리오'!$J$3='d_시나리오'!$H$3,'d_시나리오'!$I$3,IF(F2283&lt;('d_시나리오'!$I$3-'d_시나리오'!$H$3)/('d_시나리오'!$J$3-'d_시나리오'!$H$3),'d_시나리오'!$H$3+SQRT(F2283*('d_시나리오'!$J$3-'d_시나리오'!$H$3)*('d_시나리오'!$I$3-'d_시나리오'!$H$3)),'d_시나리오'!$J$3-SQRT((1-F2283)*('d_시나리오'!$J$3-'d_시나리오'!$H$3)*('d_시나리오'!$J$3-'d_시나리오'!$I$3))))</f>
        <v/>
      </c>
      <c r="H2283">
        <f>RAND()</f>
        <v/>
      </c>
      <c r="I2283">
        <f>IF('d_시나리오'!$J$4='d_시나리오'!$H$4,'d_시나리오'!$I$4,IF(H2283&lt;('d_시나리오'!$I$4-'d_시나리오'!$H$4)/('d_시나리오'!$J$4-'d_시나리오'!$H$4),'d_시나리오'!$H$4+SQRT(H2283*('d_시나리오'!$J$4-'d_시나리오'!$H$4)*('d_시나리오'!$I$4-'d_시나리오'!$H$4)),'d_시나리오'!$J$4-SQRT((1-H2283)*('d_시나리오'!$J$4-'d_시나리오'!$H$4)*('d_시나리오'!$J$4-'d_시나리오'!$I$4))))</f>
        <v/>
      </c>
      <c r="J2283">
        <f>RAND()</f>
        <v/>
      </c>
      <c r="K2283">
        <f>IF('d_시나리오'!$J$5='d_시나리오'!$H$5,'d_시나리오'!$I$5,IF(J2283&lt;('d_시나리오'!$I$5-'d_시나리오'!$H$5)/('d_시나리오'!$J$5-'d_시나리오'!$H$5),'d_시나리오'!$H$5+SQRT(J2283*('d_시나리오'!$J$5-'d_시나리오'!$H$5)*('d_시나리오'!$I$5-'d_시나리오'!$H$5)),'d_시나리오'!$J$5-SQRT((1-J2283)*('d_시나리오'!$J$5-'d_시나리오'!$H$5)*('d_시나리오'!$J$5-'d_시나리오'!$I$5))))</f>
        <v/>
      </c>
      <c r="L2283">
        <f>RAND()</f>
        <v/>
      </c>
      <c r="M2283">
        <f>IF('d_시나리오'!$J$6='d_시나리오'!$H$6,'d_시나리오'!$I$6,IF(L2283&lt;('d_시나리오'!$I$6-'d_시나리오'!$H$6)/('d_시나리오'!$J$6-'d_시나리오'!$H$6),'d_시나리오'!$H$6+SQRT(L2283*('d_시나리오'!$J$6-'d_시나리오'!$H$6)*('d_시나리오'!$I$6-'d_시나리오'!$H$6)),'d_시나리오'!$J$6-SQRT((1-L2283)*('d_시나리오'!$J$6-'d_시나리오'!$H$6)*('d_시나리오'!$J$6-'d_시나리오'!$I$6))))</f>
        <v/>
      </c>
      <c r="N2283">
        <f>INDEX('d_분포'!$B$2:$B$57,RANDBETWEEN(1,56))</f>
        <v/>
      </c>
      <c r="O2283">
        <f>BETAINV(RAND(),5,5)</f>
        <v/>
      </c>
      <c r="P2283">
        <f>'d_고정'!$B$1*'6_기대효과'!$H$7*('d_시나리오'!$I$7/'d_고정'!$B$2)*B2283</f>
        <v/>
      </c>
      <c r="Q2283">
        <f>P2283*C2283</f>
        <v/>
      </c>
      <c r="R2283">
        <f>P2283*E2283</f>
        <v/>
      </c>
      <c r="S2283">
        <f>R2283*G2283</f>
        <v/>
      </c>
      <c r="T2283">
        <f>Q2283+S2283</f>
        <v/>
      </c>
      <c r="U2283">
        <f>(Q2283*D2283+S2283*I2283)*(1-O2283)</f>
        <v/>
      </c>
      <c r="V2283">
        <f>(R2283*K2283*N2283+'d_고정'!$B$3*('6_기대효과'!$H$7/8)*N2283*'d_고정'!$B$10*M2283*('6_기대효과'!$K$7/'d_고정'!$B$9))*(1-O2283)</f>
        <v/>
      </c>
      <c r="W2283">
        <f>(S2283*I2283+R2283*MAX(K2283-'d_고정'!$B$10*M2283*('6_기대효과'!$K$7/'d_고정'!$B$9),0)*N2283)*(1-O2283)</f>
        <v/>
      </c>
      <c r="X2283">
        <f>U2283+V2283</f>
        <v/>
      </c>
      <c r="Y2283">
        <f>U2283/('d_고정'!$B$5*'6_기대효과'!$H$7/8)/'d_고정'!$B$6</f>
        <v/>
      </c>
      <c r="Z2283">
        <f>U2283/('d_고정'!$B$8*'6_기대효과'!$H$7/8)</f>
        <v/>
      </c>
    </row>
    <row r="2284">
      <c r="A2284">
        <f>RAND()</f>
        <v/>
      </c>
      <c r="B2284">
        <f>IF('d_시나리오'!$J$2='d_시나리오'!$H$2,'d_시나리오'!$I$2,IF(A2284&lt;('d_시나리오'!$I$2-'d_시나리오'!$H$2)/('d_시나리오'!$J$2-'d_시나리오'!$H$2),'d_시나리오'!$H$2+SQRT(A2284*('d_시나리오'!$J$2-'d_시나리오'!$H$2)*('d_시나리오'!$I$2-'d_시나리오'!$H$2)),'d_시나리오'!$J$2-SQRT((1-A2284)*('d_시나리오'!$J$2-'d_시나리오'!$H$2)*('d_시나리오'!$J$2-'d_시나리오'!$I$2))))</f>
        <v/>
      </c>
      <c r="C2284">
        <f>BETAINV(RAND(),2,6)</f>
        <v/>
      </c>
      <c r="D2284">
        <f>INDEX('d_분포'!$A$2:$A$28,RANDBETWEEN(1,27))</f>
        <v/>
      </c>
      <c r="E2284">
        <f>INDEX('d_분포'!$C$2:$C$5,RANDBETWEEN(1,4))*(0.9+0.2*RAND())</f>
        <v/>
      </c>
      <c r="F2284">
        <f>RAND()</f>
        <v/>
      </c>
      <c r="G2284">
        <f>IF('d_시나리오'!$J$3='d_시나리오'!$H$3,'d_시나리오'!$I$3,IF(F2284&lt;('d_시나리오'!$I$3-'d_시나리오'!$H$3)/('d_시나리오'!$J$3-'d_시나리오'!$H$3),'d_시나리오'!$H$3+SQRT(F2284*('d_시나리오'!$J$3-'d_시나리오'!$H$3)*('d_시나리오'!$I$3-'d_시나리오'!$H$3)),'d_시나리오'!$J$3-SQRT((1-F2284)*('d_시나리오'!$J$3-'d_시나리오'!$H$3)*('d_시나리오'!$J$3-'d_시나리오'!$I$3))))</f>
        <v/>
      </c>
      <c r="H2284">
        <f>RAND()</f>
        <v/>
      </c>
      <c r="I2284">
        <f>IF('d_시나리오'!$J$4='d_시나리오'!$H$4,'d_시나리오'!$I$4,IF(H2284&lt;('d_시나리오'!$I$4-'d_시나리오'!$H$4)/('d_시나리오'!$J$4-'d_시나리오'!$H$4),'d_시나리오'!$H$4+SQRT(H2284*('d_시나리오'!$J$4-'d_시나리오'!$H$4)*('d_시나리오'!$I$4-'d_시나리오'!$H$4)),'d_시나리오'!$J$4-SQRT((1-H2284)*('d_시나리오'!$J$4-'d_시나리오'!$H$4)*('d_시나리오'!$J$4-'d_시나리오'!$I$4))))</f>
        <v/>
      </c>
      <c r="J2284">
        <f>RAND()</f>
        <v/>
      </c>
      <c r="K2284">
        <f>IF('d_시나리오'!$J$5='d_시나리오'!$H$5,'d_시나리오'!$I$5,IF(J2284&lt;('d_시나리오'!$I$5-'d_시나리오'!$H$5)/('d_시나리오'!$J$5-'d_시나리오'!$H$5),'d_시나리오'!$H$5+SQRT(J2284*('d_시나리오'!$J$5-'d_시나리오'!$H$5)*('d_시나리오'!$I$5-'d_시나리오'!$H$5)),'d_시나리오'!$J$5-SQRT((1-J2284)*('d_시나리오'!$J$5-'d_시나리오'!$H$5)*('d_시나리오'!$J$5-'d_시나리오'!$I$5))))</f>
        <v/>
      </c>
      <c r="L2284">
        <f>RAND()</f>
        <v/>
      </c>
      <c r="M2284">
        <f>IF('d_시나리오'!$J$6='d_시나리오'!$H$6,'d_시나리오'!$I$6,IF(L2284&lt;('d_시나리오'!$I$6-'d_시나리오'!$H$6)/('d_시나리오'!$J$6-'d_시나리오'!$H$6),'d_시나리오'!$H$6+SQRT(L2284*('d_시나리오'!$J$6-'d_시나리오'!$H$6)*('d_시나리오'!$I$6-'d_시나리오'!$H$6)),'d_시나리오'!$J$6-SQRT((1-L2284)*('d_시나리오'!$J$6-'d_시나리오'!$H$6)*('d_시나리오'!$J$6-'d_시나리오'!$I$6))))</f>
        <v/>
      </c>
      <c r="N2284">
        <f>INDEX('d_분포'!$B$2:$B$57,RANDBETWEEN(1,56))</f>
        <v/>
      </c>
      <c r="O2284">
        <f>BETAINV(RAND(),5,5)</f>
        <v/>
      </c>
      <c r="P2284">
        <f>'d_고정'!$B$1*'6_기대효과'!$H$7*('d_시나리오'!$I$7/'d_고정'!$B$2)*B2284</f>
        <v/>
      </c>
      <c r="Q2284">
        <f>P2284*C2284</f>
        <v/>
      </c>
      <c r="R2284">
        <f>P2284*E2284</f>
        <v/>
      </c>
      <c r="S2284">
        <f>R2284*G2284</f>
        <v/>
      </c>
      <c r="T2284">
        <f>Q2284+S2284</f>
        <v/>
      </c>
      <c r="U2284">
        <f>(Q2284*D2284+S2284*I2284)*(1-O2284)</f>
        <v/>
      </c>
      <c r="V2284">
        <f>(R2284*K2284*N2284+'d_고정'!$B$3*('6_기대효과'!$H$7/8)*N2284*'d_고정'!$B$10*M2284*('6_기대효과'!$K$7/'d_고정'!$B$9))*(1-O2284)</f>
        <v/>
      </c>
      <c r="W2284">
        <f>(S2284*I2284+R2284*MAX(K2284-'d_고정'!$B$10*M2284*('6_기대효과'!$K$7/'d_고정'!$B$9),0)*N2284)*(1-O2284)</f>
        <v/>
      </c>
      <c r="X2284">
        <f>U2284+V2284</f>
        <v/>
      </c>
      <c r="Y2284">
        <f>U2284/('d_고정'!$B$5*'6_기대효과'!$H$7/8)/'d_고정'!$B$6</f>
        <v/>
      </c>
      <c r="Z2284">
        <f>U2284/('d_고정'!$B$8*'6_기대효과'!$H$7/8)</f>
        <v/>
      </c>
    </row>
    <row r="2285">
      <c r="A2285">
        <f>RAND()</f>
        <v/>
      </c>
      <c r="B2285">
        <f>IF('d_시나리오'!$J$2='d_시나리오'!$H$2,'d_시나리오'!$I$2,IF(A2285&lt;('d_시나리오'!$I$2-'d_시나리오'!$H$2)/('d_시나리오'!$J$2-'d_시나리오'!$H$2),'d_시나리오'!$H$2+SQRT(A2285*('d_시나리오'!$J$2-'d_시나리오'!$H$2)*('d_시나리오'!$I$2-'d_시나리오'!$H$2)),'d_시나리오'!$J$2-SQRT((1-A2285)*('d_시나리오'!$J$2-'d_시나리오'!$H$2)*('d_시나리오'!$J$2-'d_시나리오'!$I$2))))</f>
        <v/>
      </c>
      <c r="C2285">
        <f>BETAINV(RAND(),2,6)</f>
        <v/>
      </c>
      <c r="D2285">
        <f>INDEX('d_분포'!$A$2:$A$28,RANDBETWEEN(1,27))</f>
        <v/>
      </c>
      <c r="E2285">
        <f>INDEX('d_분포'!$C$2:$C$5,RANDBETWEEN(1,4))*(0.9+0.2*RAND())</f>
        <v/>
      </c>
      <c r="F2285">
        <f>RAND()</f>
        <v/>
      </c>
      <c r="G2285">
        <f>IF('d_시나리오'!$J$3='d_시나리오'!$H$3,'d_시나리오'!$I$3,IF(F2285&lt;('d_시나리오'!$I$3-'d_시나리오'!$H$3)/('d_시나리오'!$J$3-'d_시나리오'!$H$3),'d_시나리오'!$H$3+SQRT(F2285*('d_시나리오'!$J$3-'d_시나리오'!$H$3)*('d_시나리오'!$I$3-'d_시나리오'!$H$3)),'d_시나리오'!$J$3-SQRT((1-F2285)*('d_시나리오'!$J$3-'d_시나리오'!$H$3)*('d_시나리오'!$J$3-'d_시나리오'!$I$3))))</f>
        <v/>
      </c>
      <c r="H2285">
        <f>RAND()</f>
        <v/>
      </c>
      <c r="I2285">
        <f>IF('d_시나리오'!$J$4='d_시나리오'!$H$4,'d_시나리오'!$I$4,IF(H2285&lt;('d_시나리오'!$I$4-'d_시나리오'!$H$4)/('d_시나리오'!$J$4-'d_시나리오'!$H$4),'d_시나리오'!$H$4+SQRT(H2285*('d_시나리오'!$J$4-'d_시나리오'!$H$4)*('d_시나리오'!$I$4-'d_시나리오'!$H$4)),'d_시나리오'!$J$4-SQRT((1-H2285)*('d_시나리오'!$J$4-'d_시나리오'!$H$4)*('d_시나리오'!$J$4-'d_시나리오'!$I$4))))</f>
        <v/>
      </c>
      <c r="J2285">
        <f>RAND()</f>
        <v/>
      </c>
      <c r="K2285">
        <f>IF('d_시나리오'!$J$5='d_시나리오'!$H$5,'d_시나리오'!$I$5,IF(J2285&lt;('d_시나리오'!$I$5-'d_시나리오'!$H$5)/('d_시나리오'!$J$5-'d_시나리오'!$H$5),'d_시나리오'!$H$5+SQRT(J2285*('d_시나리오'!$J$5-'d_시나리오'!$H$5)*('d_시나리오'!$I$5-'d_시나리오'!$H$5)),'d_시나리오'!$J$5-SQRT((1-J2285)*('d_시나리오'!$J$5-'d_시나리오'!$H$5)*('d_시나리오'!$J$5-'d_시나리오'!$I$5))))</f>
        <v/>
      </c>
      <c r="L2285">
        <f>RAND()</f>
        <v/>
      </c>
      <c r="M2285">
        <f>IF('d_시나리오'!$J$6='d_시나리오'!$H$6,'d_시나리오'!$I$6,IF(L2285&lt;('d_시나리오'!$I$6-'d_시나리오'!$H$6)/('d_시나리오'!$J$6-'d_시나리오'!$H$6),'d_시나리오'!$H$6+SQRT(L2285*('d_시나리오'!$J$6-'d_시나리오'!$H$6)*('d_시나리오'!$I$6-'d_시나리오'!$H$6)),'d_시나리오'!$J$6-SQRT((1-L2285)*('d_시나리오'!$J$6-'d_시나리오'!$H$6)*('d_시나리오'!$J$6-'d_시나리오'!$I$6))))</f>
        <v/>
      </c>
      <c r="N2285">
        <f>INDEX('d_분포'!$B$2:$B$57,RANDBETWEEN(1,56))</f>
        <v/>
      </c>
      <c r="O2285">
        <f>BETAINV(RAND(),5,5)</f>
        <v/>
      </c>
      <c r="P2285">
        <f>'d_고정'!$B$1*'6_기대효과'!$H$7*('d_시나리오'!$I$7/'d_고정'!$B$2)*B2285</f>
        <v/>
      </c>
      <c r="Q2285">
        <f>P2285*C2285</f>
        <v/>
      </c>
      <c r="R2285">
        <f>P2285*E2285</f>
        <v/>
      </c>
      <c r="S2285">
        <f>R2285*G2285</f>
        <v/>
      </c>
      <c r="T2285">
        <f>Q2285+S2285</f>
        <v/>
      </c>
      <c r="U2285">
        <f>(Q2285*D2285+S2285*I2285)*(1-O2285)</f>
        <v/>
      </c>
      <c r="V2285">
        <f>(R2285*K2285*N2285+'d_고정'!$B$3*('6_기대효과'!$H$7/8)*N2285*'d_고정'!$B$10*M2285*('6_기대효과'!$K$7/'d_고정'!$B$9))*(1-O2285)</f>
        <v/>
      </c>
      <c r="W2285">
        <f>(S2285*I2285+R2285*MAX(K2285-'d_고정'!$B$10*M2285*('6_기대효과'!$K$7/'d_고정'!$B$9),0)*N2285)*(1-O2285)</f>
        <v/>
      </c>
      <c r="X2285">
        <f>U2285+V2285</f>
        <v/>
      </c>
      <c r="Y2285">
        <f>U2285/('d_고정'!$B$5*'6_기대효과'!$H$7/8)/'d_고정'!$B$6</f>
        <v/>
      </c>
      <c r="Z2285">
        <f>U2285/('d_고정'!$B$8*'6_기대효과'!$H$7/8)</f>
        <v/>
      </c>
    </row>
    <row r="2286">
      <c r="A2286">
        <f>RAND()</f>
        <v/>
      </c>
      <c r="B2286">
        <f>IF('d_시나리오'!$J$2='d_시나리오'!$H$2,'d_시나리오'!$I$2,IF(A2286&lt;('d_시나리오'!$I$2-'d_시나리오'!$H$2)/('d_시나리오'!$J$2-'d_시나리오'!$H$2),'d_시나리오'!$H$2+SQRT(A2286*('d_시나리오'!$J$2-'d_시나리오'!$H$2)*('d_시나리오'!$I$2-'d_시나리오'!$H$2)),'d_시나리오'!$J$2-SQRT((1-A2286)*('d_시나리오'!$J$2-'d_시나리오'!$H$2)*('d_시나리오'!$J$2-'d_시나리오'!$I$2))))</f>
        <v/>
      </c>
      <c r="C2286">
        <f>BETAINV(RAND(),2,6)</f>
        <v/>
      </c>
      <c r="D2286">
        <f>INDEX('d_분포'!$A$2:$A$28,RANDBETWEEN(1,27))</f>
        <v/>
      </c>
      <c r="E2286">
        <f>INDEX('d_분포'!$C$2:$C$5,RANDBETWEEN(1,4))*(0.9+0.2*RAND())</f>
        <v/>
      </c>
      <c r="F2286">
        <f>RAND()</f>
        <v/>
      </c>
      <c r="G2286">
        <f>IF('d_시나리오'!$J$3='d_시나리오'!$H$3,'d_시나리오'!$I$3,IF(F2286&lt;('d_시나리오'!$I$3-'d_시나리오'!$H$3)/('d_시나리오'!$J$3-'d_시나리오'!$H$3),'d_시나리오'!$H$3+SQRT(F2286*('d_시나리오'!$J$3-'d_시나리오'!$H$3)*('d_시나리오'!$I$3-'d_시나리오'!$H$3)),'d_시나리오'!$J$3-SQRT((1-F2286)*('d_시나리오'!$J$3-'d_시나리오'!$H$3)*('d_시나리오'!$J$3-'d_시나리오'!$I$3))))</f>
        <v/>
      </c>
      <c r="H2286">
        <f>RAND()</f>
        <v/>
      </c>
      <c r="I2286">
        <f>IF('d_시나리오'!$J$4='d_시나리오'!$H$4,'d_시나리오'!$I$4,IF(H2286&lt;('d_시나리오'!$I$4-'d_시나리오'!$H$4)/('d_시나리오'!$J$4-'d_시나리오'!$H$4),'d_시나리오'!$H$4+SQRT(H2286*('d_시나리오'!$J$4-'d_시나리오'!$H$4)*('d_시나리오'!$I$4-'d_시나리오'!$H$4)),'d_시나리오'!$J$4-SQRT((1-H2286)*('d_시나리오'!$J$4-'d_시나리오'!$H$4)*('d_시나리오'!$J$4-'d_시나리오'!$I$4))))</f>
        <v/>
      </c>
      <c r="J2286">
        <f>RAND()</f>
        <v/>
      </c>
      <c r="K2286">
        <f>IF('d_시나리오'!$J$5='d_시나리오'!$H$5,'d_시나리오'!$I$5,IF(J2286&lt;('d_시나리오'!$I$5-'d_시나리오'!$H$5)/('d_시나리오'!$J$5-'d_시나리오'!$H$5),'d_시나리오'!$H$5+SQRT(J2286*('d_시나리오'!$J$5-'d_시나리오'!$H$5)*('d_시나리오'!$I$5-'d_시나리오'!$H$5)),'d_시나리오'!$J$5-SQRT((1-J2286)*('d_시나리오'!$J$5-'d_시나리오'!$H$5)*('d_시나리오'!$J$5-'d_시나리오'!$I$5))))</f>
        <v/>
      </c>
      <c r="L2286">
        <f>RAND()</f>
        <v/>
      </c>
      <c r="M2286">
        <f>IF('d_시나리오'!$J$6='d_시나리오'!$H$6,'d_시나리오'!$I$6,IF(L2286&lt;('d_시나리오'!$I$6-'d_시나리오'!$H$6)/('d_시나리오'!$J$6-'d_시나리오'!$H$6),'d_시나리오'!$H$6+SQRT(L2286*('d_시나리오'!$J$6-'d_시나리오'!$H$6)*('d_시나리오'!$I$6-'d_시나리오'!$H$6)),'d_시나리오'!$J$6-SQRT((1-L2286)*('d_시나리오'!$J$6-'d_시나리오'!$H$6)*('d_시나리오'!$J$6-'d_시나리오'!$I$6))))</f>
        <v/>
      </c>
      <c r="N2286">
        <f>INDEX('d_분포'!$B$2:$B$57,RANDBETWEEN(1,56))</f>
        <v/>
      </c>
      <c r="O2286">
        <f>BETAINV(RAND(),5,5)</f>
        <v/>
      </c>
      <c r="P2286">
        <f>'d_고정'!$B$1*'6_기대효과'!$H$7*('d_시나리오'!$I$7/'d_고정'!$B$2)*B2286</f>
        <v/>
      </c>
      <c r="Q2286">
        <f>P2286*C2286</f>
        <v/>
      </c>
      <c r="R2286">
        <f>P2286*E2286</f>
        <v/>
      </c>
      <c r="S2286">
        <f>R2286*G2286</f>
        <v/>
      </c>
      <c r="T2286">
        <f>Q2286+S2286</f>
        <v/>
      </c>
      <c r="U2286">
        <f>(Q2286*D2286+S2286*I2286)*(1-O2286)</f>
        <v/>
      </c>
      <c r="V2286">
        <f>(R2286*K2286*N2286+'d_고정'!$B$3*('6_기대효과'!$H$7/8)*N2286*'d_고정'!$B$10*M2286*('6_기대효과'!$K$7/'d_고정'!$B$9))*(1-O2286)</f>
        <v/>
      </c>
      <c r="W2286">
        <f>(S2286*I2286+R2286*MAX(K2286-'d_고정'!$B$10*M2286*('6_기대효과'!$K$7/'d_고정'!$B$9),0)*N2286)*(1-O2286)</f>
        <v/>
      </c>
      <c r="X2286">
        <f>U2286+V2286</f>
        <v/>
      </c>
      <c r="Y2286">
        <f>U2286/('d_고정'!$B$5*'6_기대효과'!$H$7/8)/'d_고정'!$B$6</f>
        <v/>
      </c>
      <c r="Z2286">
        <f>U2286/('d_고정'!$B$8*'6_기대효과'!$H$7/8)</f>
        <v/>
      </c>
    </row>
    <row r="2287">
      <c r="A2287">
        <f>RAND()</f>
        <v/>
      </c>
      <c r="B2287">
        <f>IF('d_시나리오'!$J$2='d_시나리오'!$H$2,'d_시나리오'!$I$2,IF(A2287&lt;('d_시나리오'!$I$2-'d_시나리오'!$H$2)/('d_시나리오'!$J$2-'d_시나리오'!$H$2),'d_시나리오'!$H$2+SQRT(A2287*('d_시나리오'!$J$2-'d_시나리오'!$H$2)*('d_시나리오'!$I$2-'d_시나리오'!$H$2)),'d_시나리오'!$J$2-SQRT((1-A2287)*('d_시나리오'!$J$2-'d_시나리오'!$H$2)*('d_시나리오'!$J$2-'d_시나리오'!$I$2))))</f>
        <v/>
      </c>
      <c r="C2287">
        <f>BETAINV(RAND(),2,6)</f>
        <v/>
      </c>
      <c r="D2287">
        <f>INDEX('d_분포'!$A$2:$A$28,RANDBETWEEN(1,27))</f>
        <v/>
      </c>
      <c r="E2287">
        <f>INDEX('d_분포'!$C$2:$C$5,RANDBETWEEN(1,4))*(0.9+0.2*RAND())</f>
        <v/>
      </c>
      <c r="F2287">
        <f>RAND()</f>
        <v/>
      </c>
      <c r="G2287">
        <f>IF('d_시나리오'!$J$3='d_시나리오'!$H$3,'d_시나리오'!$I$3,IF(F2287&lt;('d_시나리오'!$I$3-'d_시나리오'!$H$3)/('d_시나리오'!$J$3-'d_시나리오'!$H$3),'d_시나리오'!$H$3+SQRT(F2287*('d_시나리오'!$J$3-'d_시나리오'!$H$3)*('d_시나리오'!$I$3-'d_시나리오'!$H$3)),'d_시나리오'!$J$3-SQRT((1-F2287)*('d_시나리오'!$J$3-'d_시나리오'!$H$3)*('d_시나리오'!$J$3-'d_시나리오'!$I$3))))</f>
        <v/>
      </c>
      <c r="H2287">
        <f>RAND()</f>
        <v/>
      </c>
      <c r="I2287">
        <f>IF('d_시나리오'!$J$4='d_시나리오'!$H$4,'d_시나리오'!$I$4,IF(H2287&lt;('d_시나리오'!$I$4-'d_시나리오'!$H$4)/('d_시나리오'!$J$4-'d_시나리오'!$H$4),'d_시나리오'!$H$4+SQRT(H2287*('d_시나리오'!$J$4-'d_시나리오'!$H$4)*('d_시나리오'!$I$4-'d_시나리오'!$H$4)),'d_시나리오'!$J$4-SQRT((1-H2287)*('d_시나리오'!$J$4-'d_시나리오'!$H$4)*('d_시나리오'!$J$4-'d_시나리오'!$I$4))))</f>
        <v/>
      </c>
      <c r="J2287">
        <f>RAND()</f>
        <v/>
      </c>
      <c r="K2287">
        <f>IF('d_시나리오'!$J$5='d_시나리오'!$H$5,'d_시나리오'!$I$5,IF(J2287&lt;('d_시나리오'!$I$5-'d_시나리오'!$H$5)/('d_시나리오'!$J$5-'d_시나리오'!$H$5),'d_시나리오'!$H$5+SQRT(J2287*('d_시나리오'!$J$5-'d_시나리오'!$H$5)*('d_시나리오'!$I$5-'d_시나리오'!$H$5)),'d_시나리오'!$J$5-SQRT((1-J2287)*('d_시나리오'!$J$5-'d_시나리오'!$H$5)*('d_시나리오'!$J$5-'d_시나리오'!$I$5))))</f>
        <v/>
      </c>
      <c r="L2287">
        <f>RAND()</f>
        <v/>
      </c>
      <c r="M2287">
        <f>IF('d_시나리오'!$J$6='d_시나리오'!$H$6,'d_시나리오'!$I$6,IF(L2287&lt;('d_시나리오'!$I$6-'d_시나리오'!$H$6)/('d_시나리오'!$J$6-'d_시나리오'!$H$6),'d_시나리오'!$H$6+SQRT(L2287*('d_시나리오'!$J$6-'d_시나리오'!$H$6)*('d_시나리오'!$I$6-'d_시나리오'!$H$6)),'d_시나리오'!$J$6-SQRT((1-L2287)*('d_시나리오'!$J$6-'d_시나리오'!$H$6)*('d_시나리오'!$J$6-'d_시나리오'!$I$6))))</f>
        <v/>
      </c>
      <c r="N2287">
        <f>INDEX('d_분포'!$B$2:$B$57,RANDBETWEEN(1,56))</f>
        <v/>
      </c>
      <c r="O2287">
        <f>BETAINV(RAND(),5,5)</f>
        <v/>
      </c>
      <c r="P2287">
        <f>'d_고정'!$B$1*'6_기대효과'!$H$7*('d_시나리오'!$I$7/'d_고정'!$B$2)*B2287</f>
        <v/>
      </c>
      <c r="Q2287">
        <f>P2287*C2287</f>
        <v/>
      </c>
      <c r="R2287">
        <f>P2287*E2287</f>
        <v/>
      </c>
      <c r="S2287">
        <f>R2287*G2287</f>
        <v/>
      </c>
      <c r="T2287">
        <f>Q2287+S2287</f>
        <v/>
      </c>
      <c r="U2287">
        <f>(Q2287*D2287+S2287*I2287)*(1-O2287)</f>
        <v/>
      </c>
      <c r="V2287">
        <f>(R2287*K2287*N2287+'d_고정'!$B$3*('6_기대효과'!$H$7/8)*N2287*'d_고정'!$B$10*M2287*('6_기대효과'!$K$7/'d_고정'!$B$9))*(1-O2287)</f>
        <v/>
      </c>
      <c r="W2287">
        <f>(S2287*I2287+R2287*MAX(K2287-'d_고정'!$B$10*M2287*('6_기대효과'!$K$7/'d_고정'!$B$9),0)*N2287)*(1-O2287)</f>
        <v/>
      </c>
      <c r="X2287">
        <f>U2287+V2287</f>
        <v/>
      </c>
      <c r="Y2287">
        <f>U2287/('d_고정'!$B$5*'6_기대효과'!$H$7/8)/'d_고정'!$B$6</f>
        <v/>
      </c>
      <c r="Z2287">
        <f>U2287/('d_고정'!$B$8*'6_기대효과'!$H$7/8)</f>
        <v/>
      </c>
    </row>
    <row r="2288">
      <c r="A2288">
        <f>RAND()</f>
        <v/>
      </c>
      <c r="B2288">
        <f>IF('d_시나리오'!$J$2='d_시나리오'!$H$2,'d_시나리오'!$I$2,IF(A2288&lt;('d_시나리오'!$I$2-'d_시나리오'!$H$2)/('d_시나리오'!$J$2-'d_시나리오'!$H$2),'d_시나리오'!$H$2+SQRT(A2288*('d_시나리오'!$J$2-'d_시나리오'!$H$2)*('d_시나리오'!$I$2-'d_시나리오'!$H$2)),'d_시나리오'!$J$2-SQRT((1-A2288)*('d_시나리오'!$J$2-'d_시나리오'!$H$2)*('d_시나리오'!$J$2-'d_시나리오'!$I$2))))</f>
        <v/>
      </c>
      <c r="C2288">
        <f>BETAINV(RAND(),2,6)</f>
        <v/>
      </c>
      <c r="D2288">
        <f>INDEX('d_분포'!$A$2:$A$28,RANDBETWEEN(1,27))</f>
        <v/>
      </c>
      <c r="E2288">
        <f>INDEX('d_분포'!$C$2:$C$5,RANDBETWEEN(1,4))*(0.9+0.2*RAND())</f>
        <v/>
      </c>
      <c r="F2288">
        <f>RAND()</f>
        <v/>
      </c>
      <c r="G2288">
        <f>IF('d_시나리오'!$J$3='d_시나리오'!$H$3,'d_시나리오'!$I$3,IF(F2288&lt;('d_시나리오'!$I$3-'d_시나리오'!$H$3)/('d_시나리오'!$J$3-'d_시나리오'!$H$3),'d_시나리오'!$H$3+SQRT(F2288*('d_시나리오'!$J$3-'d_시나리오'!$H$3)*('d_시나리오'!$I$3-'d_시나리오'!$H$3)),'d_시나리오'!$J$3-SQRT((1-F2288)*('d_시나리오'!$J$3-'d_시나리오'!$H$3)*('d_시나리오'!$J$3-'d_시나리오'!$I$3))))</f>
        <v/>
      </c>
      <c r="H2288">
        <f>RAND()</f>
        <v/>
      </c>
      <c r="I2288">
        <f>IF('d_시나리오'!$J$4='d_시나리오'!$H$4,'d_시나리오'!$I$4,IF(H2288&lt;('d_시나리오'!$I$4-'d_시나리오'!$H$4)/('d_시나리오'!$J$4-'d_시나리오'!$H$4),'d_시나리오'!$H$4+SQRT(H2288*('d_시나리오'!$J$4-'d_시나리오'!$H$4)*('d_시나리오'!$I$4-'d_시나리오'!$H$4)),'d_시나리오'!$J$4-SQRT((1-H2288)*('d_시나리오'!$J$4-'d_시나리오'!$H$4)*('d_시나리오'!$J$4-'d_시나리오'!$I$4))))</f>
        <v/>
      </c>
      <c r="J2288">
        <f>RAND()</f>
        <v/>
      </c>
      <c r="K2288">
        <f>IF('d_시나리오'!$J$5='d_시나리오'!$H$5,'d_시나리오'!$I$5,IF(J2288&lt;('d_시나리오'!$I$5-'d_시나리오'!$H$5)/('d_시나리오'!$J$5-'d_시나리오'!$H$5),'d_시나리오'!$H$5+SQRT(J2288*('d_시나리오'!$J$5-'d_시나리오'!$H$5)*('d_시나리오'!$I$5-'d_시나리오'!$H$5)),'d_시나리오'!$J$5-SQRT((1-J2288)*('d_시나리오'!$J$5-'d_시나리오'!$H$5)*('d_시나리오'!$J$5-'d_시나리오'!$I$5))))</f>
        <v/>
      </c>
      <c r="L2288">
        <f>RAND()</f>
        <v/>
      </c>
      <c r="M2288">
        <f>IF('d_시나리오'!$J$6='d_시나리오'!$H$6,'d_시나리오'!$I$6,IF(L2288&lt;('d_시나리오'!$I$6-'d_시나리오'!$H$6)/('d_시나리오'!$J$6-'d_시나리오'!$H$6),'d_시나리오'!$H$6+SQRT(L2288*('d_시나리오'!$J$6-'d_시나리오'!$H$6)*('d_시나리오'!$I$6-'d_시나리오'!$H$6)),'d_시나리오'!$J$6-SQRT((1-L2288)*('d_시나리오'!$J$6-'d_시나리오'!$H$6)*('d_시나리오'!$J$6-'d_시나리오'!$I$6))))</f>
        <v/>
      </c>
      <c r="N2288">
        <f>INDEX('d_분포'!$B$2:$B$57,RANDBETWEEN(1,56))</f>
        <v/>
      </c>
      <c r="O2288">
        <f>BETAINV(RAND(),5,5)</f>
        <v/>
      </c>
      <c r="P2288">
        <f>'d_고정'!$B$1*'6_기대효과'!$H$7*('d_시나리오'!$I$7/'d_고정'!$B$2)*B2288</f>
        <v/>
      </c>
      <c r="Q2288">
        <f>P2288*C2288</f>
        <v/>
      </c>
      <c r="R2288">
        <f>P2288*E2288</f>
        <v/>
      </c>
      <c r="S2288">
        <f>R2288*G2288</f>
        <v/>
      </c>
      <c r="T2288">
        <f>Q2288+S2288</f>
        <v/>
      </c>
      <c r="U2288">
        <f>(Q2288*D2288+S2288*I2288)*(1-O2288)</f>
        <v/>
      </c>
      <c r="V2288">
        <f>(R2288*K2288*N2288+'d_고정'!$B$3*('6_기대효과'!$H$7/8)*N2288*'d_고정'!$B$10*M2288*('6_기대효과'!$K$7/'d_고정'!$B$9))*(1-O2288)</f>
        <v/>
      </c>
      <c r="W2288">
        <f>(S2288*I2288+R2288*MAX(K2288-'d_고정'!$B$10*M2288*('6_기대효과'!$K$7/'d_고정'!$B$9),0)*N2288)*(1-O2288)</f>
        <v/>
      </c>
      <c r="X2288">
        <f>U2288+V2288</f>
        <v/>
      </c>
      <c r="Y2288">
        <f>U2288/('d_고정'!$B$5*'6_기대효과'!$H$7/8)/'d_고정'!$B$6</f>
        <v/>
      </c>
      <c r="Z2288">
        <f>U2288/('d_고정'!$B$8*'6_기대효과'!$H$7/8)</f>
        <v/>
      </c>
    </row>
    <row r="2289">
      <c r="A2289">
        <f>RAND()</f>
        <v/>
      </c>
      <c r="B2289">
        <f>IF('d_시나리오'!$J$2='d_시나리오'!$H$2,'d_시나리오'!$I$2,IF(A2289&lt;('d_시나리오'!$I$2-'d_시나리오'!$H$2)/('d_시나리오'!$J$2-'d_시나리오'!$H$2),'d_시나리오'!$H$2+SQRT(A2289*('d_시나리오'!$J$2-'d_시나리오'!$H$2)*('d_시나리오'!$I$2-'d_시나리오'!$H$2)),'d_시나리오'!$J$2-SQRT((1-A2289)*('d_시나리오'!$J$2-'d_시나리오'!$H$2)*('d_시나리오'!$J$2-'d_시나리오'!$I$2))))</f>
        <v/>
      </c>
      <c r="C2289">
        <f>BETAINV(RAND(),2,6)</f>
        <v/>
      </c>
      <c r="D2289">
        <f>INDEX('d_분포'!$A$2:$A$28,RANDBETWEEN(1,27))</f>
        <v/>
      </c>
      <c r="E2289">
        <f>INDEX('d_분포'!$C$2:$C$5,RANDBETWEEN(1,4))*(0.9+0.2*RAND())</f>
        <v/>
      </c>
      <c r="F2289">
        <f>RAND()</f>
        <v/>
      </c>
      <c r="G2289">
        <f>IF('d_시나리오'!$J$3='d_시나리오'!$H$3,'d_시나리오'!$I$3,IF(F2289&lt;('d_시나리오'!$I$3-'d_시나리오'!$H$3)/('d_시나리오'!$J$3-'d_시나리오'!$H$3),'d_시나리오'!$H$3+SQRT(F2289*('d_시나리오'!$J$3-'d_시나리오'!$H$3)*('d_시나리오'!$I$3-'d_시나리오'!$H$3)),'d_시나리오'!$J$3-SQRT((1-F2289)*('d_시나리오'!$J$3-'d_시나리오'!$H$3)*('d_시나리오'!$J$3-'d_시나리오'!$I$3))))</f>
        <v/>
      </c>
      <c r="H2289">
        <f>RAND()</f>
        <v/>
      </c>
      <c r="I2289">
        <f>IF('d_시나리오'!$J$4='d_시나리오'!$H$4,'d_시나리오'!$I$4,IF(H2289&lt;('d_시나리오'!$I$4-'d_시나리오'!$H$4)/('d_시나리오'!$J$4-'d_시나리오'!$H$4),'d_시나리오'!$H$4+SQRT(H2289*('d_시나리오'!$J$4-'d_시나리오'!$H$4)*('d_시나리오'!$I$4-'d_시나리오'!$H$4)),'d_시나리오'!$J$4-SQRT((1-H2289)*('d_시나리오'!$J$4-'d_시나리오'!$H$4)*('d_시나리오'!$J$4-'d_시나리오'!$I$4))))</f>
        <v/>
      </c>
      <c r="J2289">
        <f>RAND()</f>
        <v/>
      </c>
      <c r="K2289">
        <f>IF('d_시나리오'!$J$5='d_시나리오'!$H$5,'d_시나리오'!$I$5,IF(J2289&lt;('d_시나리오'!$I$5-'d_시나리오'!$H$5)/('d_시나리오'!$J$5-'d_시나리오'!$H$5),'d_시나리오'!$H$5+SQRT(J2289*('d_시나리오'!$J$5-'d_시나리오'!$H$5)*('d_시나리오'!$I$5-'d_시나리오'!$H$5)),'d_시나리오'!$J$5-SQRT((1-J2289)*('d_시나리오'!$J$5-'d_시나리오'!$H$5)*('d_시나리오'!$J$5-'d_시나리오'!$I$5))))</f>
        <v/>
      </c>
      <c r="L2289">
        <f>RAND()</f>
        <v/>
      </c>
      <c r="M2289">
        <f>IF('d_시나리오'!$J$6='d_시나리오'!$H$6,'d_시나리오'!$I$6,IF(L2289&lt;('d_시나리오'!$I$6-'d_시나리오'!$H$6)/('d_시나리오'!$J$6-'d_시나리오'!$H$6),'d_시나리오'!$H$6+SQRT(L2289*('d_시나리오'!$J$6-'d_시나리오'!$H$6)*('d_시나리오'!$I$6-'d_시나리오'!$H$6)),'d_시나리오'!$J$6-SQRT((1-L2289)*('d_시나리오'!$J$6-'d_시나리오'!$H$6)*('d_시나리오'!$J$6-'d_시나리오'!$I$6))))</f>
        <v/>
      </c>
      <c r="N2289">
        <f>INDEX('d_분포'!$B$2:$B$57,RANDBETWEEN(1,56))</f>
        <v/>
      </c>
      <c r="O2289">
        <f>BETAINV(RAND(),5,5)</f>
        <v/>
      </c>
      <c r="P2289">
        <f>'d_고정'!$B$1*'6_기대효과'!$H$7*('d_시나리오'!$I$7/'d_고정'!$B$2)*B2289</f>
        <v/>
      </c>
      <c r="Q2289">
        <f>P2289*C2289</f>
        <v/>
      </c>
      <c r="R2289">
        <f>P2289*E2289</f>
        <v/>
      </c>
      <c r="S2289">
        <f>R2289*G2289</f>
        <v/>
      </c>
      <c r="T2289">
        <f>Q2289+S2289</f>
        <v/>
      </c>
      <c r="U2289">
        <f>(Q2289*D2289+S2289*I2289)*(1-O2289)</f>
        <v/>
      </c>
      <c r="V2289">
        <f>(R2289*K2289*N2289+'d_고정'!$B$3*('6_기대효과'!$H$7/8)*N2289*'d_고정'!$B$10*M2289*('6_기대효과'!$K$7/'d_고정'!$B$9))*(1-O2289)</f>
        <v/>
      </c>
      <c r="W2289">
        <f>(S2289*I2289+R2289*MAX(K2289-'d_고정'!$B$10*M2289*('6_기대효과'!$K$7/'d_고정'!$B$9),0)*N2289)*(1-O2289)</f>
        <v/>
      </c>
      <c r="X2289">
        <f>U2289+V2289</f>
        <v/>
      </c>
      <c r="Y2289">
        <f>U2289/('d_고정'!$B$5*'6_기대효과'!$H$7/8)/'d_고정'!$B$6</f>
        <v/>
      </c>
      <c r="Z2289">
        <f>U2289/('d_고정'!$B$8*'6_기대효과'!$H$7/8)</f>
        <v/>
      </c>
    </row>
    <row r="2290">
      <c r="A2290">
        <f>RAND()</f>
        <v/>
      </c>
      <c r="B2290">
        <f>IF('d_시나리오'!$J$2='d_시나리오'!$H$2,'d_시나리오'!$I$2,IF(A2290&lt;('d_시나리오'!$I$2-'d_시나리오'!$H$2)/('d_시나리오'!$J$2-'d_시나리오'!$H$2),'d_시나리오'!$H$2+SQRT(A2290*('d_시나리오'!$J$2-'d_시나리오'!$H$2)*('d_시나리오'!$I$2-'d_시나리오'!$H$2)),'d_시나리오'!$J$2-SQRT((1-A2290)*('d_시나리오'!$J$2-'d_시나리오'!$H$2)*('d_시나리오'!$J$2-'d_시나리오'!$I$2))))</f>
        <v/>
      </c>
      <c r="C2290">
        <f>BETAINV(RAND(),2,6)</f>
        <v/>
      </c>
      <c r="D2290">
        <f>INDEX('d_분포'!$A$2:$A$28,RANDBETWEEN(1,27))</f>
        <v/>
      </c>
      <c r="E2290">
        <f>INDEX('d_분포'!$C$2:$C$5,RANDBETWEEN(1,4))*(0.9+0.2*RAND())</f>
        <v/>
      </c>
      <c r="F2290">
        <f>RAND()</f>
        <v/>
      </c>
      <c r="G2290">
        <f>IF('d_시나리오'!$J$3='d_시나리오'!$H$3,'d_시나리오'!$I$3,IF(F2290&lt;('d_시나리오'!$I$3-'d_시나리오'!$H$3)/('d_시나리오'!$J$3-'d_시나리오'!$H$3),'d_시나리오'!$H$3+SQRT(F2290*('d_시나리오'!$J$3-'d_시나리오'!$H$3)*('d_시나리오'!$I$3-'d_시나리오'!$H$3)),'d_시나리오'!$J$3-SQRT((1-F2290)*('d_시나리오'!$J$3-'d_시나리오'!$H$3)*('d_시나리오'!$J$3-'d_시나리오'!$I$3))))</f>
        <v/>
      </c>
      <c r="H2290">
        <f>RAND()</f>
        <v/>
      </c>
      <c r="I2290">
        <f>IF('d_시나리오'!$J$4='d_시나리오'!$H$4,'d_시나리오'!$I$4,IF(H2290&lt;('d_시나리오'!$I$4-'d_시나리오'!$H$4)/('d_시나리오'!$J$4-'d_시나리오'!$H$4),'d_시나리오'!$H$4+SQRT(H2290*('d_시나리오'!$J$4-'d_시나리오'!$H$4)*('d_시나리오'!$I$4-'d_시나리오'!$H$4)),'d_시나리오'!$J$4-SQRT((1-H2290)*('d_시나리오'!$J$4-'d_시나리오'!$H$4)*('d_시나리오'!$J$4-'d_시나리오'!$I$4))))</f>
        <v/>
      </c>
      <c r="J2290">
        <f>RAND()</f>
        <v/>
      </c>
      <c r="K2290">
        <f>IF('d_시나리오'!$J$5='d_시나리오'!$H$5,'d_시나리오'!$I$5,IF(J2290&lt;('d_시나리오'!$I$5-'d_시나리오'!$H$5)/('d_시나리오'!$J$5-'d_시나리오'!$H$5),'d_시나리오'!$H$5+SQRT(J2290*('d_시나리오'!$J$5-'d_시나리오'!$H$5)*('d_시나리오'!$I$5-'d_시나리오'!$H$5)),'d_시나리오'!$J$5-SQRT((1-J2290)*('d_시나리오'!$J$5-'d_시나리오'!$H$5)*('d_시나리오'!$J$5-'d_시나리오'!$I$5))))</f>
        <v/>
      </c>
      <c r="L2290">
        <f>RAND()</f>
        <v/>
      </c>
      <c r="M2290">
        <f>IF('d_시나리오'!$J$6='d_시나리오'!$H$6,'d_시나리오'!$I$6,IF(L2290&lt;('d_시나리오'!$I$6-'d_시나리오'!$H$6)/('d_시나리오'!$J$6-'d_시나리오'!$H$6),'d_시나리오'!$H$6+SQRT(L2290*('d_시나리오'!$J$6-'d_시나리오'!$H$6)*('d_시나리오'!$I$6-'d_시나리오'!$H$6)),'d_시나리오'!$J$6-SQRT((1-L2290)*('d_시나리오'!$J$6-'d_시나리오'!$H$6)*('d_시나리오'!$J$6-'d_시나리오'!$I$6))))</f>
        <v/>
      </c>
      <c r="N2290">
        <f>INDEX('d_분포'!$B$2:$B$57,RANDBETWEEN(1,56))</f>
        <v/>
      </c>
      <c r="O2290">
        <f>BETAINV(RAND(),5,5)</f>
        <v/>
      </c>
      <c r="P2290">
        <f>'d_고정'!$B$1*'6_기대효과'!$H$7*('d_시나리오'!$I$7/'d_고정'!$B$2)*B2290</f>
        <v/>
      </c>
      <c r="Q2290">
        <f>P2290*C2290</f>
        <v/>
      </c>
      <c r="R2290">
        <f>P2290*E2290</f>
        <v/>
      </c>
      <c r="S2290">
        <f>R2290*G2290</f>
        <v/>
      </c>
      <c r="T2290">
        <f>Q2290+S2290</f>
        <v/>
      </c>
      <c r="U2290">
        <f>(Q2290*D2290+S2290*I2290)*(1-O2290)</f>
        <v/>
      </c>
      <c r="V2290">
        <f>(R2290*K2290*N2290+'d_고정'!$B$3*('6_기대효과'!$H$7/8)*N2290*'d_고정'!$B$10*M2290*('6_기대효과'!$K$7/'d_고정'!$B$9))*(1-O2290)</f>
        <v/>
      </c>
      <c r="W2290">
        <f>(S2290*I2290+R2290*MAX(K2290-'d_고정'!$B$10*M2290*('6_기대효과'!$K$7/'d_고정'!$B$9),0)*N2290)*(1-O2290)</f>
        <v/>
      </c>
      <c r="X2290">
        <f>U2290+V2290</f>
        <v/>
      </c>
      <c r="Y2290">
        <f>U2290/('d_고정'!$B$5*'6_기대효과'!$H$7/8)/'d_고정'!$B$6</f>
        <v/>
      </c>
      <c r="Z2290">
        <f>U2290/('d_고정'!$B$8*'6_기대효과'!$H$7/8)</f>
        <v/>
      </c>
    </row>
    <row r="2291">
      <c r="A2291">
        <f>RAND()</f>
        <v/>
      </c>
      <c r="B2291">
        <f>IF('d_시나리오'!$J$2='d_시나리오'!$H$2,'d_시나리오'!$I$2,IF(A2291&lt;('d_시나리오'!$I$2-'d_시나리오'!$H$2)/('d_시나리오'!$J$2-'d_시나리오'!$H$2),'d_시나리오'!$H$2+SQRT(A2291*('d_시나리오'!$J$2-'d_시나리오'!$H$2)*('d_시나리오'!$I$2-'d_시나리오'!$H$2)),'d_시나리오'!$J$2-SQRT((1-A2291)*('d_시나리오'!$J$2-'d_시나리오'!$H$2)*('d_시나리오'!$J$2-'d_시나리오'!$I$2))))</f>
        <v/>
      </c>
      <c r="C2291">
        <f>BETAINV(RAND(),2,6)</f>
        <v/>
      </c>
      <c r="D2291">
        <f>INDEX('d_분포'!$A$2:$A$28,RANDBETWEEN(1,27))</f>
        <v/>
      </c>
      <c r="E2291">
        <f>INDEX('d_분포'!$C$2:$C$5,RANDBETWEEN(1,4))*(0.9+0.2*RAND())</f>
        <v/>
      </c>
      <c r="F2291">
        <f>RAND()</f>
        <v/>
      </c>
      <c r="G2291">
        <f>IF('d_시나리오'!$J$3='d_시나리오'!$H$3,'d_시나리오'!$I$3,IF(F2291&lt;('d_시나리오'!$I$3-'d_시나리오'!$H$3)/('d_시나리오'!$J$3-'d_시나리오'!$H$3),'d_시나리오'!$H$3+SQRT(F2291*('d_시나리오'!$J$3-'d_시나리오'!$H$3)*('d_시나리오'!$I$3-'d_시나리오'!$H$3)),'d_시나리오'!$J$3-SQRT((1-F2291)*('d_시나리오'!$J$3-'d_시나리오'!$H$3)*('d_시나리오'!$J$3-'d_시나리오'!$I$3))))</f>
        <v/>
      </c>
      <c r="H2291">
        <f>RAND()</f>
        <v/>
      </c>
      <c r="I2291">
        <f>IF('d_시나리오'!$J$4='d_시나리오'!$H$4,'d_시나리오'!$I$4,IF(H2291&lt;('d_시나리오'!$I$4-'d_시나리오'!$H$4)/('d_시나리오'!$J$4-'d_시나리오'!$H$4),'d_시나리오'!$H$4+SQRT(H2291*('d_시나리오'!$J$4-'d_시나리오'!$H$4)*('d_시나리오'!$I$4-'d_시나리오'!$H$4)),'d_시나리오'!$J$4-SQRT((1-H2291)*('d_시나리오'!$J$4-'d_시나리오'!$H$4)*('d_시나리오'!$J$4-'d_시나리오'!$I$4))))</f>
        <v/>
      </c>
      <c r="J2291">
        <f>RAND()</f>
        <v/>
      </c>
      <c r="K2291">
        <f>IF('d_시나리오'!$J$5='d_시나리오'!$H$5,'d_시나리오'!$I$5,IF(J2291&lt;('d_시나리오'!$I$5-'d_시나리오'!$H$5)/('d_시나리오'!$J$5-'d_시나리오'!$H$5),'d_시나리오'!$H$5+SQRT(J2291*('d_시나리오'!$J$5-'d_시나리오'!$H$5)*('d_시나리오'!$I$5-'d_시나리오'!$H$5)),'d_시나리오'!$J$5-SQRT((1-J2291)*('d_시나리오'!$J$5-'d_시나리오'!$H$5)*('d_시나리오'!$J$5-'d_시나리오'!$I$5))))</f>
        <v/>
      </c>
      <c r="L2291">
        <f>RAND()</f>
        <v/>
      </c>
      <c r="M2291">
        <f>IF('d_시나리오'!$J$6='d_시나리오'!$H$6,'d_시나리오'!$I$6,IF(L2291&lt;('d_시나리오'!$I$6-'d_시나리오'!$H$6)/('d_시나리오'!$J$6-'d_시나리오'!$H$6),'d_시나리오'!$H$6+SQRT(L2291*('d_시나리오'!$J$6-'d_시나리오'!$H$6)*('d_시나리오'!$I$6-'d_시나리오'!$H$6)),'d_시나리오'!$J$6-SQRT((1-L2291)*('d_시나리오'!$J$6-'d_시나리오'!$H$6)*('d_시나리오'!$J$6-'d_시나리오'!$I$6))))</f>
        <v/>
      </c>
      <c r="N2291">
        <f>INDEX('d_분포'!$B$2:$B$57,RANDBETWEEN(1,56))</f>
        <v/>
      </c>
      <c r="O2291">
        <f>BETAINV(RAND(),5,5)</f>
        <v/>
      </c>
      <c r="P2291">
        <f>'d_고정'!$B$1*'6_기대효과'!$H$7*('d_시나리오'!$I$7/'d_고정'!$B$2)*B2291</f>
        <v/>
      </c>
      <c r="Q2291">
        <f>P2291*C2291</f>
        <v/>
      </c>
      <c r="R2291">
        <f>P2291*E2291</f>
        <v/>
      </c>
      <c r="S2291">
        <f>R2291*G2291</f>
        <v/>
      </c>
      <c r="T2291">
        <f>Q2291+S2291</f>
        <v/>
      </c>
      <c r="U2291">
        <f>(Q2291*D2291+S2291*I2291)*(1-O2291)</f>
        <v/>
      </c>
      <c r="V2291">
        <f>(R2291*K2291*N2291+'d_고정'!$B$3*('6_기대효과'!$H$7/8)*N2291*'d_고정'!$B$10*M2291*('6_기대효과'!$K$7/'d_고정'!$B$9))*(1-O2291)</f>
        <v/>
      </c>
      <c r="W2291">
        <f>(S2291*I2291+R2291*MAX(K2291-'d_고정'!$B$10*M2291*('6_기대효과'!$K$7/'d_고정'!$B$9),0)*N2291)*(1-O2291)</f>
        <v/>
      </c>
      <c r="X2291">
        <f>U2291+V2291</f>
        <v/>
      </c>
      <c r="Y2291">
        <f>U2291/('d_고정'!$B$5*'6_기대효과'!$H$7/8)/'d_고정'!$B$6</f>
        <v/>
      </c>
      <c r="Z2291">
        <f>U2291/('d_고정'!$B$8*'6_기대효과'!$H$7/8)</f>
        <v/>
      </c>
    </row>
    <row r="2292">
      <c r="A2292">
        <f>RAND()</f>
        <v/>
      </c>
      <c r="B2292">
        <f>IF('d_시나리오'!$J$2='d_시나리오'!$H$2,'d_시나리오'!$I$2,IF(A2292&lt;('d_시나리오'!$I$2-'d_시나리오'!$H$2)/('d_시나리오'!$J$2-'d_시나리오'!$H$2),'d_시나리오'!$H$2+SQRT(A2292*('d_시나리오'!$J$2-'d_시나리오'!$H$2)*('d_시나리오'!$I$2-'d_시나리오'!$H$2)),'d_시나리오'!$J$2-SQRT((1-A2292)*('d_시나리오'!$J$2-'d_시나리오'!$H$2)*('d_시나리오'!$J$2-'d_시나리오'!$I$2))))</f>
        <v/>
      </c>
      <c r="C2292">
        <f>BETAINV(RAND(),2,6)</f>
        <v/>
      </c>
      <c r="D2292">
        <f>INDEX('d_분포'!$A$2:$A$28,RANDBETWEEN(1,27))</f>
        <v/>
      </c>
      <c r="E2292">
        <f>INDEX('d_분포'!$C$2:$C$5,RANDBETWEEN(1,4))*(0.9+0.2*RAND())</f>
        <v/>
      </c>
      <c r="F2292">
        <f>RAND()</f>
        <v/>
      </c>
      <c r="G2292">
        <f>IF('d_시나리오'!$J$3='d_시나리오'!$H$3,'d_시나리오'!$I$3,IF(F2292&lt;('d_시나리오'!$I$3-'d_시나리오'!$H$3)/('d_시나리오'!$J$3-'d_시나리오'!$H$3),'d_시나리오'!$H$3+SQRT(F2292*('d_시나리오'!$J$3-'d_시나리오'!$H$3)*('d_시나리오'!$I$3-'d_시나리오'!$H$3)),'d_시나리오'!$J$3-SQRT((1-F2292)*('d_시나리오'!$J$3-'d_시나리오'!$H$3)*('d_시나리오'!$J$3-'d_시나리오'!$I$3))))</f>
        <v/>
      </c>
      <c r="H2292">
        <f>RAND()</f>
        <v/>
      </c>
      <c r="I2292">
        <f>IF('d_시나리오'!$J$4='d_시나리오'!$H$4,'d_시나리오'!$I$4,IF(H2292&lt;('d_시나리오'!$I$4-'d_시나리오'!$H$4)/('d_시나리오'!$J$4-'d_시나리오'!$H$4),'d_시나리오'!$H$4+SQRT(H2292*('d_시나리오'!$J$4-'d_시나리오'!$H$4)*('d_시나리오'!$I$4-'d_시나리오'!$H$4)),'d_시나리오'!$J$4-SQRT((1-H2292)*('d_시나리오'!$J$4-'d_시나리오'!$H$4)*('d_시나리오'!$J$4-'d_시나리오'!$I$4))))</f>
        <v/>
      </c>
      <c r="J2292">
        <f>RAND()</f>
        <v/>
      </c>
      <c r="K2292">
        <f>IF('d_시나리오'!$J$5='d_시나리오'!$H$5,'d_시나리오'!$I$5,IF(J2292&lt;('d_시나리오'!$I$5-'d_시나리오'!$H$5)/('d_시나리오'!$J$5-'d_시나리오'!$H$5),'d_시나리오'!$H$5+SQRT(J2292*('d_시나리오'!$J$5-'d_시나리오'!$H$5)*('d_시나리오'!$I$5-'d_시나리오'!$H$5)),'d_시나리오'!$J$5-SQRT((1-J2292)*('d_시나리오'!$J$5-'d_시나리오'!$H$5)*('d_시나리오'!$J$5-'d_시나리오'!$I$5))))</f>
        <v/>
      </c>
      <c r="L2292">
        <f>RAND()</f>
        <v/>
      </c>
      <c r="M2292">
        <f>IF('d_시나리오'!$J$6='d_시나리오'!$H$6,'d_시나리오'!$I$6,IF(L2292&lt;('d_시나리오'!$I$6-'d_시나리오'!$H$6)/('d_시나리오'!$J$6-'d_시나리오'!$H$6),'d_시나리오'!$H$6+SQRT(L2292*('d_시나리오'!$J$6-'d_시나리오'!$H$6)*('d_시나리오'!$I$6-'d_시나리오'!$H$6)),'d_시나리오'!$J$6-SQRT((1-L2292)*('d_시나리오'!$J$6-'d_시나리오'!$H$6)*('d_시나리오'!$J$6-'d_시나리오'!$I$6))))</f>
        <v/>
      </c>
      <c r="N2292">
        <f>INDEX('d_분포'!$B$2:$B$57,RANDBETWEEN(1,56))</f>
        <v/>
      </c>
      <c r="O2292">
        <f>BETAINV(RAND(),5,5)</f>
        <v/>
      </c>
      <c r="P2292">
        <f>'d_고정'!$B$1*'6_기대효과'!$H$7*('d_시나리오'!$I$7/'d_고정'!$B$2)*B2292</f>
        <v/>
      </c>
      <c r="Q2292">
        <f>P2292*C2292</f>
        <v/>
      </c>
      <c r="R2292">
        <f>P2292*E2292</f>
        <v/>
      </c>
      <c r="S2292">
        <f>R2292*G2292</f>
        <v/>
      </c>
      <c r="T2292">
        <f>Q2292+S2292</f>
        <v/>
      </c>
      <c r="U2292">
        <f>(Q2292*D2292+S2292*I2292)*(1-O2292)</f>
        <v/>
      </c>
      <c r="V2292">
        <f>(R2292*K2292*N2292+'d_고정'!$B$3*('6_기대효과'!$H$7/8)*N2292*'d_고정'!$B$10*M2292*('6_기대효과'!$K$7/'d_고정'!$B$9))*(1-O2292)</f>
        <v/>
      </c>
      <c r="W2292">
        <f>(S2292*I2292+R2292*MAX(K2292-'d_고정'!$B$10*M2292*('6_기대효과'!$K$7/'d_고정'!$B$9),0)*N2292)*(1-O2292)</f>
        <v/>
      </c>
      <c r="X2292">
        <f>U2292+V2292</f>
        <v/>
      </c>
      <c r="Y2292">
        <f>U2292/('d_고정'!$B$5*'6_기대효과'!$H$7/8)/'d_고정'!$B$6</f>
        <v/>
      </c>
      <c r="Z2292">
        <f>U2292/('d_고정'!$B$8*'6_기대효과'!$H$7/8)</f>
        <v/>
      </c>
    </row>
    <row r="2293">
      <c r="A2293">
        <f>RAND()</f>
        <v/>
      </c>
      <c r="B2293">
        <f>IF('d_시나리오'!$J$2='d_시나리오'!$H$2,'d_시나리오'!$I$2,IF(A2293&lt;('d_시나리오'!$I$2-'d_시나리오'!$H$2)/('d_시나리오'!$J$2-'d_시나리오'!$H$2),'d_시나리오'!$H$2+SQRT(A2293*('d_시나리오'!$J$2-'d_시나리오'!$H$2)*('d_시나리오'!$I$2-'d_시나리오'!$H$2)),'d_시나리오'!$J$2-SQRT((1-A2293)*('d_시나리오'!$J$2-'d_시나리오'!$H$2)*('d_시나리오'!$J$2-'d_시나리오'!$I$2))))</f>
        <v/>
      </c>
      <c r="C2293">
        <f>BETAINV(RAND(),2,6)</f>
        <v/>
      </c>
      <c r="D2293">
        <f>INDEX('d_분포'!$A$2:$A$28,RANDBETWEEN(1,27))</f>
        <v/>
      </c>
      <c r="E2293">
        <f>INDEX('d_분포'!$C$2:$C$5,RANDBETWEEN(1,4))*(0.9+0.2*RAND())</f>
        <v/>
      </c>
      <c r="F2293">
        <f>RAND()</f>
        <v/>
      </c>
      <c r="G2293">
        <f>IF('d_시나리오'!$J$3='d_시나리오'!$H$3,'d_시나리오'!$I$3,IF(F2293&lt;('d_시나리오'!$I$3-'d_시나리오'!$H$3)/('d_시나리오'!$J$3-'d_시나리오'!$H$3),'d_시나리오'!$H$3+SQRT(F2293*('d_시나리오'!$J$3-'d_시나리오'!$H$3)*('d_시나리오'!$I$3-'d_시나리오'!$H$3)),'d_시나리오'!$J$3-SQRT((1-F2293)*('d_시나리오'!$J$3-'d_시나리오'!$H$3)*('d_시나리오'!$J$3-'d_시나리오'!$I$3))))</f>
        <v/>
      </c>
      <c r="H2293">
        <f>RAND()</f>
        <v/>
      </c>
      <c r="I2293">
        <f>IF('d_시나리오'!$J$4='d_시나리오'!$H$4,'d_시나리오'!$I$4,IF(H2293&lt;('d_시나리오'!$I$4-'d_시나리오'!$H$4)/('d_시나리오'!$J$4-'d_시나리오'!$H$4),'d_시나리오'!$H$4+SQRT(H2293*('d_시나리오'!$J$4-'d_시나리오'!$H$4)*('d_시나리오'!$I$4-'d_시나리오'!$H$4)),'d_시나리오'!$J$4-SQRT((1-H2293)*('d_시나리오'!$J$4-'d_시나리오'!$H$4)*('d_시나리오'!$J$4-'d_시나리오'!$I$4))))</f>
        <v/>
      </c>
      <c r="J2293">
        <f>RAND()</f>
        <v/>
      </c>
      <c r="K2293">
        <f>IF('d_시나리오'!$J$5='d_시나리오'!$H$5,'d_시나리오'!$I$5,IF(J2293&lt;('d_시나리오'!$I$5-'d_시나리오'!$H$5)/('d_시나리오'!$J$5-'d_시나리오'!$H$5),'d_시나리오'!$H$5+SQRT(J2293*('d_시나리오'!$J$5-'d_시나리오'!$H$5)*('d_시나리오'!$I$5-'d_시나리오'!$H$5)),'d_시나리오'!$J$5-SQRT((1-J2293)*('d_시나리오'!$J$5-'d_시나리오'!$H$5)*('d_시나리오'!$J$5-'d_시나리오'!$I$5))))</f>
        <v/>
      </c>
      <c r="L2293">
        <f>RAND()</f>
        <v/>
      </c>
      <c r="M2293">
        <f>IF('d_시나리오'!$J$6='d_시나리오'!$H$6,'d_시나리오'!$I$6,IF(L2293&lt;('d_시나리오'!$I$6-'d_시나리오'!$H$6)/('d_시나리오'!$J$6-'d_시나리오'!$H$6),'d_시나리오'!$H$6+SQRT(L2293*('d_시나리오'!$J$6-'d_시나리오'!$H$6)*('d_시나리오'!$I$6-'d_시나리오'!$H$6)),'d_시나리오'!$J$6-SQRT((1-L2293)*('d_시나리오'!$J$6-'d_시나리오'!$H$6)*('d_시나리오'!$J$6-'d_시나리오'!$I$6))))</f>
        <v/>
      </c>
      <c r="N2293">
        <f>INDEX('d_분포'!$B$2:$B$57,RANDBETWEEN(1,56))</f>
        <v/>
      </c>
      <c r="O2293">
        <f>BETAINV(RAND(),5,5)</f>
        <v/>
      </c>
      <c r="P2293">
        <f>'d_고정'!$B$1*'6_기대효과'!$H$7*('d_시나리오'!$I$7/'d_고정'!$B$2)*B2293</f>
        <v/>
      </c>
      <c r="Q2293">
        <f>P2293*C2293</f>
        <v/>
      </c>
      <c r="R2293">
        <f>P2293*E2293</f>
        <v/>
      </c>
      <c r="S2293">
        <f>R2293*G2293</f>
        <v/>
      </c>
      <c r="T2293">
        <f>Q2293+S2293</f>
        <v/>
      </c>
      <c r="U2293">
        <f>(Q2293*D2293+S2293*I2293)*(1-O2293)</f>
        <v/>
      </c>
      <c r="V2293">
        <f>(R2293*K2293*N2293+'d_고정'!$B$3*('6_기대효과'!$H$7/8)*N2293*'d_고정'!$B$10*M2293*('6_기대효과'!$K$7/'d_고정'!$B$9))*(1-O2293)</f>
        <v/>
      </c>
      <c r="W2293">
        <f>(S2293*I2293+R2293*MAX(K2293-'d_고정'!$B$10*M2293*('6_기대효과'!$K$7/'d_고정'!$B$9),0)*N2293)*(1-O2293)</f>
        <v/>
      </c>
      <c r="X2293">
        <f>U2293+V2293</f>
        <v/>
      </c>
      <c r="Y2293">
        <f>U2293/('d_고정'!$B$5*'6_기대효과'!$H$7/8)/'d_고정'!$B$6</f>
        <v/>
      </c>
      <c r="Z2293">
        <f>U2293/('d_고정'!$B$8*'6_기대효과'!$H$7/8)</f>
        <v/>
      </c>
    </row>
    <row r="2294">
      <c r="A2294">
        <f>RAND()</f>
        <v/>
      </c>
      <c r="B2294">
        <f>IF('d_시나리오'!$J$2='d_시나리오'!$H$2,'d_시나리오'!$I$2,IF(A2294&lt;('d_시나리오'!$I$2-'d_시나리오'!$H$2)/('d_시나리오'!$J$2-'d_시나리오'!$H$2),'d_시나리오'!$H$2+SQRT(A2294*('d_시나리오'!$J$2-'d_시나리오'!$H$2)*('d_시나리오'!$I$2-'d_시나리오'!$H$2)),'d_시나리오'!$J$2-SQRT((1-A2294)*('d_시나리오'!$J$2-'d_시나리오'!$H$2)*('d_시나리오'!$J$2-'d_시나리오'!$I$2))))</f>
        <v/>
      </c>
      <c r="C2294">
        <f>BETAINV(RAND(),2,6)</f>
        <v/>
      </c>
      <c r="D2294">
        <f>INDEX('d_분포'!$A$2:$A$28,RANDBETWEEN(1,27))</f>
        <v/>
      </c>
      <c r="E2294">
        <f>INDEX('d_분포'!$C$2:$C$5,RANDBETWEEN(1,4))*(0.9+0.2*RAND())</f>
        <v/>
      </c>
      <c r="F2294">
        <f>RAND()</f>
        <v/>
      </c>
      <c r="G2294">
        <f>IF('d_시나리오'!$J$3='d_시나리오'!$H$3,'d_시나리오'!$I$3,IF(F2294&lt;('d_시나리오'!$I$3-'d_시나리오'!$H$3)/('d_시나리오'!$J$3-'d_시나리오'!$H$3),'d_시나리오'!$H$3+SQRT(F2294*('d_시나리오'!$J$3-'d_시나리오'!$H$3)*('d_시나리오'!$I$3-'d_시나리오'!$H$3)),'d_시나리오'!$J$3-SQRT((1-F2294)*('d_시나리오'!$J$3-'d_시나리오'!$H$3)*('d_시나리오'!$J$3-'d_시나리오'!$I$3))))</f>
        <v/>
      </c>
      <c r="H2294">
        <f>RAND()</f>
        <v/>
      </c>
      <c r="I2294">
        <f>IF('d_시나리오'!$J$4='d_시나리오'!$H$4,'d_시나리오'!$I$4,IF(H2294&lt;('d_시나리오'!$I$4-'d_시나리오'!$H$4)/('d_시나리오'!$J$4-'d_시나리오'!$H$4),'d_시나리오'!$H$4+SQRT(H2294*('d_시나리오'!$J$4-'d_시나리오'!$H$4)*('d_시나리오'!$I$4-'d_시나리오'!$H$4)),'d_시나리오'!$J$4-SQRT((1-H2294)*('d_시나리오'!$J$4-'d_시나리오'!$H$4)*('d_시나리오'!$J$4-'d_시나리오'!$I$4))))</f>
        <v/>
      </c>
      <c r="J2294">
        <f>RAND()</f>
        <v/>
      </c>
      <c r="K2294">
        <f>IF('d_시나리오'!$J$5='d_시나리오'!$H$5,'d_시나리오'!$I$5,IF(J2294&lt;('d_시나리오'!$I$5-'d_시나리오'!$H$5)/('d_시나리오'!$J$5-'d_시나리오'!$H$5),'d_시나리오'!$H$5+SQRT(J2294*('d_시나리오'!$J$5-'d_시나리오'!$H$5)*('d_시나리오'!$I$5-'d_시나리오'!$H$5)),'d_시나리오'!$J$5-SQRT((1-J2294)*('d_시나리오'!$J$5-'d_시나리오'!$H$5)*('d_시나리오'!$J$5-'d_시나리오'!$I$5))))</f>
        <v/>
      </c>
      <c r="L2294">
        <f>RAND()</f>
        <v/>
      </c>
      <c r="M2294">
        <f>IF('d_시나리오'!$J$6='d_시나리오'!$H$6,'d_시나리오'!$I$6,IF(L2294&lt;('d_시나리오'!$I$6-'d_시나리오'!$H$6)/('d_시나리오'!$J$6-'d_시나리오'!$H$6),'d_시나리오'!$H$6+SQRT(L2294*('d_시나리오'!$J$6-'d_시나리오'!$H$6)*('d_시나리오'!$I$6-'d_시나리오'!$H$6)),'d_시나리오'!$J$6-SQRT((1-L2294)*('d_시나리오'!$J$6-'d_시나리오'!$H$6)*('d_시나리오'!$J$6-'d_시나리오'!$I$6))))</f>
        <v/>
      </c>
      <c r="N2294">
        <f>INDEX('d_분포'!$B$2:$B$57,RANDBETWEEN(1,56))</f>
        <v/>
      </c>
      <c r="O2294">
        <f>BETAINV(RAND(),5,5)</f>
        <v/>
      </c>
      <c r="P2294">
        <f>'d_고정'!$B$1*'6_기대효과'!$H$7*('d_시나리오'!$I$7/'d_고정'!$B$2)*B2294</f>
        <v/>
      </c>
      <c r="Q2294">
        <f>P2294*C2294</f>
        <v/>
      </c>
      <c r="R2294">
        <f>P2294*E2294</f>
        <v/>
      </c>
      <c r="S2294">
        <f>R2294*G2294</f>
        <v/>
      </c>
      <c r="T2294">
        <f>Q2294+S2294</f>
        <v/>
      </c>
      <c r="U2294">
        <f>(Q2294*D2294+S2294*I2294)*(1-O2294)</f>
        <v/>
      </c>
      <c r="V2294">
        <f>(R2294*K2294*N2294+'d_고정'!$B$3*('6_기대효과'!$H$7/8)*N2294*'d_고정'!$B$10*M2294*('6_기대효과'!$K$7/'d_고정'!$B$9))*(1-O2294)</f>
        <v/>
      </c>
      <c r="W2294">
        <f>(S2294*I2294+R2294*MAX(K2294-'d_고정'!$B$10*M2294*('6_기대효과'!$K$7/'d_고정'!$B$9),0)*N2294)*(1-O2294)</f>
        <v/>
      </c>
      <c r="X2294">
        <f>U2294+V2294</f>
        <v/>
      </c>
      <c r="Y2294">
        <f>U2294/('d_고정'!$B$5*'6_기대효과'!$H$7/8)/'d_고정'!$B$6</f>
        <v/>
      </c>
      <c r="Z2294">
        <f>U2294/('d_고정'!$B$8*'6_기대효과'!$H$7/8)</f>
        <v/>
      </c>
    </row>
    <row r="2295">
      <c r="A2295">
        <f>RAND()</f>
        <v/>
      </c>
      <c r="B2295">
        <f>IF('d_시나리오'!$J$2='d_시나리오'!$H$2,'d_시나리오'!$I$2,IF(A2295&lt;('d_시나리오'!$I$2-'d_시나리오'!$H$2)/('d_시나리오'!$J$2-'d_시나리오'!$H$2),'d_시나리오'!$H$2+SQRT(A2295*('d_시나리오'!$J$2-'d_시나리오'!$H$2)*('d_시나리오'!$I$2-'d_시나리오'!$H$2)),'d_시나리오'!$J$2-SQRT((1-A2295)*('d_시나리오'!$J$2-'d_시나리오'!$H$2)*('d_시나리오'!$J$2-'d_시나리오'!$I$2))))</f>
        <v/>
      </c>
      <c r="C2295">
        <f>BETAINV(RAND(),2,6)</f>
        <v/>
      </c>
      <c r="D2295">
        <f>INDEX('d_분포'!$A$2:$A$28,RANDBETWEEN(1,27))</f>
        <v/>
      </c>
      <c r="E2295">
        <f>INDEX('d_분포'!$C$2:$C$5,RANDBETWEEN(1,4))*(0.9+0.2*RAND())</f>
        <v/>
      </c>
      <c r="F2295">
        <f>RAND()</f>
        <v/>
      </c>
      <c r="G2295">
        <f>IF('d_시나리오'!$J$3='d_시나리오'!$H$3,'d_시나리오'!$I$3,IF(F2295&lt;('d_시나리오'!$I$3-'d_시나리오'!$H$3)/('d_시나리오'!$J$3-'d_시나리오'!$H$3),'d_시나리오'!$H$3+SQRT(F2295*('d_시나리오'!$J$3-'d_시나리오'!$H$3)*('d_시나리오'!$I$3-'d_시나리오'!$H$3)),'d_시나리오'!$J$3-SQRT((1-F2295)*('d_시나리오'!$J$3-'d_시나리오'!$H$3)*('d_시나리오'!$J$3-'d_시나리오'!$I$3))))</f>
        <v/>
      </c>
      <c r="H2295">
        <f>RAND()</f>
        <v/>
      </c>
      <c r="I2295">
        <f>IF('d_시나리오'!$J$4='d_시나리오'!$H$4,'d_시나리오'!$I$4,IF(H2295&lt;('d_시나리오'!$I$4-'d_시나리오'!$H$4)/('d_시나리오'!$J$4-'d_시나리오'!$H$4),'d_시나리오'!$H$4+SQRT(H2295*('d_시나리오'!$J$4-'d_시나리오'!$H$4)*('d_시나리오'!$I$4-'d_시나리오'!$H$4)),'d_시나리오'!$J$4-SQRT((1-H2295)*('d_시나리오'!$J$4-'d_시나리오'!$H$4)*('d_시나리오'!$J$4-'d_시나리오'!$I$4))))</f>
        <v/>
      </c>
      <c r="J2295">
        <f>RAND()</f>
        <v/>
      </c>
      <c r="K2295">
        <f>IF('d_시나리오'!$J$5='d_시나리오'!$H$5,'d_시나리오'!$I$5,IF(J2295&lt;('d_시나리오'!$I$5-'d_시나리오'!$H$5)/('d_시나리오'!$J$5-'d_시나리오'!$H$5),'d_시나리오'!$H$5+SQRT(J2295*('d_시나리오'!$J$5-'d_시나리오'!$H$5)*('d_시나리오'!$I$5-'d_시나리오'!$H$5)),'d_시나리오'!$J$5-SQRT((1-J2295)*('d_시나리오'!$J$5-'d_시나리오'!$H$5)*('d_시나리오'!$J$5-'d_시나리오'!$I$5))))</f>
        <v/>
      </c>
      <c r="L2295">
        <f>RAND()</f>
        <v/>
      </c>
      <c r="M2295">
        <f>IF('d_시나리오'!$J$6='d_시나리오'!$H$6,'d_시나리오'!$I$6,IF(L2295&lt;('d_시나리오'!$I$6-'d_시나리오'!$H$6)/('d_시나리오'!$J$6-'d_시나리오'!$H$6),'d_시나리오'!$H$6+SQRT(L2295*('d_시나리오'!$J$6-'d_시나리오'!$H$6)*('d_시나리오'!$I$6-'d_시나리오'!$H$6)),'d_시나리오'!$J$6-SQRT((1-L2295)*('d_시나리오'!$J$6-'d_시나리오'!$H$6)*('d_시나리오'!$J$6-'d_시나리오'!$I$6))))</f>
        <v/>
      </c>
      <c r="N2295">
        <f>INDEX('d_분포'!$B$2:$B$57,RANDBETWEEN(1,56))</f>
        <v/>
      </c>
      <c r="O2295">
        <f>BETAINV(RAND(),5,5)</f>
        <v/>
      </c>
      <c r="P2295">
        <f>'d_고정'!$B$1*'6_기대효과'!$H$7*('d_시나리오'!$I$7/'d_고정'!$B$2)*B2295</f>
        <v/>
      </c>
      <c r="Q2295">
        <f>P2295*C2295</f>
        <v/>
      </c>
      <c r="R2295">
        <f>P2295*E2295</f>
        <v/>
      </c>
      <c r="S2295">
        <f>R2295*G2295</f>
        <v/>
      </c>
      <c r="T2295">
        <f>Q2295+S2295</f>
        <v/>
      </c>
      <c r="U2295">
        <f>(Q2295*D2295+S2295*I2295)*(1-O2295)</f>
        <v/>
      </c>
      <c r="V2295">
        <f>(R2295*K2295*N2295+'d_고정'!$B$3*('6_기대효과'!$H$7/8)*N2295*'d_고정'!$B$10*M2295*('6_기대효과'!$K$7/'d_고정'!$B$9))*(1-O2295)</f>
        <v/>
      </c>
      <c r="W2295">
        <f>(S2295*I2295+R2295*MAX(K2295-'d_고정'!$B$10*M2295*('6_기대효과'!$K$7/'d_고정'!$B$9),0)*N2295)*(1-O2295)</f>
        <v/>
      </c>
      <c r="X2295">
        <f>U2295+V2295</f>
        <v/>
      </c>
      <c r="Y2295">
        <f>U2295/('d_고정'!$B$5*'6_기대효과'!$H$7/8)/'d_고정'!$B$6</f>
        <v/>
      </c>
      <c r="Z2295">
        <f>U2295/('d_고정'!$B$8*'6_기대효과'!$H$7/8)</f>
        <v/>
      </c>
    </row>
    <row r="2296">
      <c r="A2296">
        <f>RAND()</f>
        <v/>
      </c>
      <c r="B2296">
        <f>IF('d_시나리오'!$J$2='d_시나리오'!$H$2,'d_시나리오'!$I$2,IF(A2296&lt;('d_시나리오'!$I$2-'d_시나리오'!$H$2)/('d_시나리오'!$J$2-'d_시나리오'!$H$2),'d_시나리오'!$H$2+SQRT(A2296*('d_시나리오'!$J$2-'d_시나리오'!$H$2)*('d_시나리오'!$I$2-'d_시나리오'!$H$2)),'d_시나리오'!$J$2-SQRT((1-A2296)*('d_시나리오'!$J$2-'d_시나리오'!$H$2)*('d_시나리오'!$J$2-'d_시나리오'!$I$2))))</f>
        <v/>
      </c>
      <c r="C2296">
        <f>BETAINV(RAND(),2,6)</f>
        <v/>
      </c>
      <c r="D2296">
        <f>INDEX('d_분포'!$A$2:$A$28,RANDBETWEEN(1,27))</f>
        <v/>
      </c>
      <c r="E2296">
        <f>INDEX('d_분포'!$C$2:$C$5,RANDBETWEEN(1,4))*(0.9+0.2*RAND())</f>
        <v/>
      </c>
      <c r="F2296">
        <f>RAND()</f>
        <v/>
      </c>
      <c r="G2296">
        <f>IF('d_시나리오'!$J$3='d_시나리오'!$H$3,'d_시나리오'!$I$3,IF(F2296&lt;('d_시나리오'!$I$3-'d_시나리오'!$H$3)/('d_시나리오'!$J$3-'d_시나리오'!$H$3),'d_시나리오'!$H$3+SQRT(F2296*('d_시나리오'!$J$3-'d_시나리오'!$H$3)*('d_시나리오'!$I$3-'d_시나리오'!$H$3)),'d_시나리오'!$J$3-SQRT((1-F2296)*('d_시나리오'!$J$3-'d_시나리오'!$H$3)*('d_시나리오'!$J$3-'d_시나리오'!$I$3))))</f>
        <v/>
      </c>
      <c r="H2296">
        <f>RAND()</f>
        <v/>
      </c>
      <c r="I2296">
        <f>IF('d_시나리오'!$J$4='d_시나리오'!$H$4,'d_시나리오'!$I$4,IF(H2296&lt;('d_시나리오'!$I$4-'d_시나리오'!$H$4)/('d_시나리오'!$J$4-'d_시나리오'!$H$4),'d_시나리오'!$H$4+SQRT(H2296*('d_시나리오'!$J$4-'d_시나리오'!$H$4)*('d_시나리오'!$I$4-'d_시나리오'!$H$4)),'d_시나리오'!$J$4-SQRT((1-H2296)*('d_시나리오'!$J$4-'d_시나리오'!$H$4)*('d_시나리오'!$J$4-'d_시나리오'!$I$4))))</f>
        <v/>
      </c>
      <c r="J2296">
        <f>RAND()</f>
        <v/>
      </c>
      <c r="K2296">
        <f>IF('d_시나리오'!$J$5='d_시나리오'!$H$5,'d_시나리오'!$I$5,IF(J2296&lt;('d_시나리오'!$I$5-'d_시나리오'!$H$5)/('d_시나리오'!$J$5-'d_시나리오'!$H$5),'d_시나리오'!$H$5+SQRT(J2296*('d_시나리오'!$J$5-'d_시나리오'!$H$5)*('d_시나리오'!$I$5-'d_시나리오'!$H$5)),'d_시나리오'!$J$5-SQRT((1-J2296)*('d_시나리오'!$J$5-'d_시나리오'!$H$5)*('d_시나리오'!$J$5-'d_시나리오'!$I$5))))</f>
        <v/>
      </c>
      <c r="L2296">
        <f>RAND()</f>
        <v/>
      </c>
      <c r="M2296">
        <f>IF('d_시나리오'!$J$6='d_시나리오'!$H$6,'d_시나리오'!$I$6,IF(L2296&lt;('d_시나리오'!$I$6-'d_시나리오'!$H$6)/('d_시나리오'!$J$6-'d_시나리오'!$H$6),'d_시나리오'!$H$6+SQRT(L2296*('d_시나리오'!$J$6-'d_시나리오'!$H$6)*('d_시나리오'!$I$6-'d_시나리오'!$H$6)),'d_시나리오'!$J$6-SQRT((1-L2296)*('d_시나리오'!$J$6-'d_시나리오'!$H$6)*('d_시나리오'!$J$6-'d_시나리오'!$I$6))))</f>
        <v/>
      </c>
      <c r="N2296">
        <f>INDEX('d_분포'!$B$2:$B$57,RANDBETWEEN(1,56))</f>
        <v/>
      </c>
      <c r="O2296">
        <f>BETAINV(RAND(),5,5)</f>
        <v/>
      </c>
      <c r="P2296">
        <f>'d_고정'!$B$1*'6_기대효과'!$H$7*('d_시나리오'!$I$7/'d_고정'!$B$2)*B2296</f>
        <v/>
      </c>
      <c r="Q2296">
        <f>P2296*C2296</f>
        <v/>
      </c>
      <c r="R2296">
        <f>P2296*E2296</f>
        <v/>
      </c>
      <c r="S2296">
        <f>R2296*G2296</f>
        <v/>
      </c>
      <c r="T2296">
        <f>Q2296+S2296</f>
        <v/>
      </c>
      <c r="U2296">
        <f>(Q2296*D2296+S2296*I2296)*(1-O2296)</f>
        <v/>
      </c>
      <c r="V2296">
        <f>(R2296*K2296*N2296+'d_고정'!$B$3*('6_기대효과'!$H$7/8)*N2296*'d_고정'!$B$10*M2296*('6_기대효과'!$K$7/'d_고정'!$B$9))*(1-O2296)</f>
        <v/>
      </c>
      <c r="W2296">
        <f>(S2296*I2296+R2296*MAX(K2296-'d_고정'!$B$10*M2296*('6_기대효과'!$K$7/'d_고정'!$B$9),0)*N2296)*(1-O2296)</f>
        <v/>
      </c>
      <c r="X2296">
        <f>U2296+V2296</f>
        <v/>
      </c>
      <c r="Y2296">
        <f>U2296/('d_고정'!$B$5*'6_기대효과'!$H$7/8)/'d_고정'!$B$6</f>
        <v/>
      </c>
      <c r="Z2296">
        <f>U2296/('d_고정'!$B$8*'6_기대효과'!$H$7/8)</f>
        <v/>
      </c>
    </row>
    <row r="2297">
      <c r="A2297">
        <f>RAND()</f>
        <v/>
      </c>
      <c r="B2297">
        <f>IF('d_시나리오'!$J$2='d_시나리오'!$H$2,'d_시나리오'!$I$2,IF(A2297&lt;('d_시나리오'!$I$2-'d_시나리오'!$H$2)/('d_시나리오'!$J$2-'d_시나리오'!$H$2),'d_시나리오'!$H$2+SQRT(A2297*('d_시나리오'!$J$2-'d_시나리오'!$H$2)*('d_시나리오'!$I$2-'d_시나리오'!$H$2)),'d_시나리오'!$J$2-SQRT((1-A2297)*('d_시나리오'!$J$2-'d_시나리오'!$H$2)*('d_시나리오'!$J$2-'d_시나리오'!$I$2))))</f>
        <v/>
      </c>
      <c r="C2297">
        <f>BETAINV(RAND(),2,6)</f>
        <v/>
      </c>
      <c r="D2297">
        <f>INDEX('d_분포'!$A$2:$A$28,RANDBETWEEN(1,27))</f>
        <v/>
      </c>
      <c r="E2297">
        <f>INDEX('d_분포'!$C$2:$C$5,RANDBETWEEN(1,4))*(0.9+0.2*RAND())</f>
        <v/>
      </c>
      <c r="F2297">
        <f>RAND()</f>
        <v/>
      </c>
      <c r="G2297">
        <f>IF('d_시나리오'!$J$3='d_시나리오'!$H$3,'d_시나리오'!$I$3,IF(F2297&lt;('d_시나리오'!$I$3-'d_시나리오'!$H$3)/('d_시나리오'!$J$3-'d_시나리오'!$H$3),'d_시나리오'!$H$3+SQRT(F2297*('d_시나리오'!$J$3-'d_시나리오'!$H$3)*('d_시나리오'!$I$3-'d_시나리오'!$H$3)),'d_시나리오'!$J$3-SQRT((1-F2297)*('d_시나리오'!$J$3-'d_시나리오'!$H$3)*('d_시나리오'!$J$3-'d_시나리오'!$I$3))))</f>
        <v/>
      </c>
      <c r="H2297">
        <f>RAND()</f>
        <v/>
      </c>
      <c r="I2297">
        <f>IF('d_시나리오'!$J$4='d_시나리오'!$H$4,'d_시나리오'!$I$4,IF(H2297&lt;('d_시나리오'!$I$4-'d_시나리오'!$H$4)/('d_시나리오'!$J$4-'d_시나리오'!$H$4),'d_시나리오'!$H$4+SQRT(H2297*('d_시나리오'!$J$4-'d_시나리오'!$H$4)*('d_시나리오'!$I$4-'d_시나리오'!$H$4)),'d_시나리오'!$J$4-SQRT((1-H2297)*('d_시나리오'!$J$4-'d_시나리오'!$H$4)*('d_시나리오'!$J$4-'d_시나리오'!$I$4))))</f>
        <v/>
      </c>
      <c r="J2297">
        <f>RAND()</f>
        <v/>
      </c>
      <c r="K2297">
        <f>IF('d_시나리오'!$J$5='d_시나리오'!$H$5,'d_시나리오'!$I$5,IF(J2297&lt;('d_시나리오'!$I$5-'d_시나리오'!$H$5)/('d_시나리오'!$J$5-'d_시나리오'!$H$5),'d_시나리오'!$H$5+SQRT(J2297*('d_시나리오'!$J$5-'d_시나리오'!$H$5)*('d_시나리오'!$I$5-'d_시나리오'!$H$5)),'d_시나리오'!$J$5-SQRT((1-J2297)*('d_시나리오'!$J$5-'d_시나리오'!$H$5)*('d_시나리오'!$J$5-'d_시나리오'!$I$5))))</f>
        <v/>
      </c>
      <c r="L2297">
        <f>RAND()</f>
        <v/>
      </c>
      <c r="M2297">
        <f>IF('d_시나리오'!$J$6='d_시나리오'!$H$6,'d_시나리오'!$I$6,IF(L2297&lt;('d_시나리오'!$I$6-'d_시나리오'!$H$6)/('d_시나리오'!$J$6-'d_시나리오'!$H$6),'d_시나리오'!$H$6+SQRT(L2297*('d_시나리오'!$J$6-'d_시나리오'!$H$6)*('d_시나리오'!$I$6-'d_시나리오'!$H$6)),'d_시나리오'!$J$6-SQRT((1-L2297)*('d_시나리오'!$J$6-'d_시나리오'!$H$6)*('d_시나리오'!$J$6-'d_시나리오'!$I$6))))</f>
        <v/>
      </c>
      <c r="N2297">
        <f>INDEX('d_분포'!$B$2:$B$57,RANDBETWEEN(1,56))</f>
        <v/>
      </c>
      <c r="O2297">
        <f>BETAINV(RAND(),5,5)</f>
        <v/>
      </c>
      <c r="P2297">
        <f>'d_고정'!$B$1*'6_기대효과'!$H$7*('d_시나리오'!$I$7/'d_고정'!$B$2)*B2297</f>
        <v/>
      </c>
      <c r="Q2297">
        <f>P2297*C2297</f>
        <v/>
      </c>
      <c r="R2297">
        <f>P2297*E2297</f>
        <v/>
      </c>
      <c r="S2297">
        <f>R2297*G2297</f>
        <v/>
      </c>
      <c r="T2297">
        <f>Q2297+S2297</f>
        <v/>
      </c>
      <c r="U2297">
        <f>(Q2297*D2297+S2297*I2297)*(1-O2297)</f>
        <v/>
      </c>
      <c r="V2297">
        <f>(R2297*K2297*N2297+'d_고정'!$B$3*('6_기대효과'!$H$7/8)*N2297*'d_고정'!$B$10*M2297*('6_기대효과'!$K$7/'d_고정'!$B$9))*(1-O2297)</f>
        <v/>
      </c>
      <c r="W2297">
        <f>(S2297*I2297+R2297*MAX(K2297-'d_고정'!$B$10*M2297*('6_기대효과'!$K$7/'d_고정'!$B$9),0)*N2297)*(1-O2297)</f>
        <v/>
      </c>
      <c r="X2297">
        <f>U2297+V2297</f>
        <v/>
      </c>
      <c r="Y2297">
        <f>U2297/('d_고정'!$B$5*'6_기대효과'!$H$7/8)/'d_고정'!$B$6</f>
        <v/>
      </c>
      <c r="Z2297">
        <f>U2297/('d_고정'!$B$8*'6_기대효과'!$H$7/8)</f>
        <v/>
      </c>
    </row>
    <row r="2298">
      <c r="A2298">
        <f>RAND()</f>
        <v/>
      </c>
      <c r="B2298">
        <f>IF('d_시나리오'!$J$2='d_시나리오'!$H$2,'d_시나리오'!$I$2,IF(A2298&lt;('d_시나리오'!$I$2-'d_시나리오'!$H$2)/('d_시나리오'!$J$2-'d_시나리오'!$H$2),'d_시나리오'!$H$2+SQRT(A2298*('d_시나리오'!$J$2-'d_시나리오'!$H$2)*('d_시나리오'!$I$2-'d_시나리오'!$H$2)),'d_시나리오'!$J$2-SQRT((1-A2298)*('d_시나리오'!$J$2-'d_시나리오'!$H$2)*('d_시나리오'!$J$2-'d_시나리오'!$I$2))))</f>
        <v/>
      </c>
      <c r="C2298">
        <f>BETAINV(RAND(),2,6)</f>
        <v/>
      </c>
      <c r="D2298">
        <f>INDEX('d_분포'!$A$2:$A$28,RANDBETWEEN(1,27))</f>
        <v/>
      </c>
      <c r="E2298">
        <f>INDEX('d_분포'!$C$2:$C$5,RANDBETWEEN(1,4))*(0.9+0.2*RAND())</f>
        <v/>
      </c>
      <c r="F2298">
        <f>RAND()</f>
        <v/>
      </c>
      <c r="G2298">
        <f>IF('d_시나리오'!$J$3='d_시나리오'!$H$3,'d_시나리오'!$I$3,IF(F2298&lt;('d_시나리오'!$I$3-'d_시나리오'!$H$3)/('d_시나리오'!$J$3-'d_시나리오'!$H$3),'d_시나리오'!$H$3+SQRT(F2298*('d_시나리오'!$J$3-'d_시나리오'!$H$3)*('d_시나리오'!$I$3-'d_시나리오'!$H$3)),'d_시나리오'!$J$3-SQRT((1-F2298)*('d_시나리오'!$J$3-'d_시나리오'!$H$3)*('d_시나리오'!$J$3-'d_시나리오'!$I$3))))</f>
        <v/>
      </c>
      <c r="H2298">
        <f>RAND()</f>
        <v/>
      </c>
      <c r="I2298">
        <f>IF('d_시나리오'!$J$4='d_시나리오'!$H$4,'d_시나리오'!$I$4,IF(H2298&lt;('d_시나리오'!$I$4-'d_시나리오'!$H$4)/('d_시나리오'!$J$4-'d_시나리오'!$H$4),'d_시나리오'!$H$4+SQRT(H2298*('d_시나리오'!$J$4-'d_시나리오'!$H$4)*('d_시나리오'!$I$4-'d_시나리오'!$H$4)),'d_시나리오'!$J$4-SQRT((1-H2298)*('d_시나리오'!$J$4-'d_시나리오'!$H$4)*('d_시나리오'!$J$4-'d_시나리오'!$I$4))))</f>
        <v/>
      </c>
      <c r="J2298">
        <f>RAND()</f>
        <v/>
      </c>
      <c r="K2298">
        <f>IF('d_시나리오'!$J$5='d_시나리오'!$H$5,'d_시나리오'!$I$5,IF(J2298&lt;('d_시나리오'!$I$5-'d_시나리오'!$H$5)/('d_시나리오'!$J$5-'d_시나리오'!$H$5),'d_시나리오'!$H$5+SQRT(J2298*('d_시나리오'!$J$5-'d_시나리오'!$H$5)*('d_시나리오'!$I$5-'d_시나리오'!$H$5)),'d_시나리오'!$J$5-SQRT((1-J2298)*('d_시나리오'!$J$5-'d_시나리오'!$H$5)*('d_시나리오'!$J$5-'d_시나리오'!$I$5))))</f>
        <v/>
      </c>
      <c r="L2298">
        <f>RAND()</f>
        <v/>
      </c>
      <c r="M2298">
        <f>IF('d_시나리오'!$J$6='d_시나리오'!$H$6,'d_시나리오'!$I$6,IF(L2298&lt;('d_시나리오'!$I$6-'d_시나리오'!$H$6)/('d_시나리오'!$J$6-'d_시나리오'!$H$6),'d_시나리오'!$H$6+SQRT(L2298*('d_시나리오'!$J$6-'d_시나리오'!$H$6)*('d_시나리오'!$I$6-'d_시나리오'!$H$6)),'d_시나리오'!$J$6-SQRT((1-L2298)*('d_시나리오'!$J$6-'d_시나리오'!$H$6)*('d_시나리오'!$J$6-'d_시나리오'!$I$6))))</f>
        <v/>
      </c>
      <c r="N2298">
        <f>INDEX('d_분포'!$B$2:$B$57,RANDBETWEEN(1,56))</f>
        <v/>
      </c>
      <c r="O2298">
        <f>BETAINV(RAND(),5,5)</f>
        <v/>
      </c>
      <c r="P2298">
        <f>'d_고정'!$B$1*'6_기대효과'!$H$7*('d_시나리오'!$I$7/'d_고정'!$B$2)*B2298</f>
        <v/>
      </c>
      <c r="Q2298">
        <f>P2298*C2298</f>
        <v/>
      </c>
      <c r="R2298">
        <f>P2298*E2298</f>
        <v/>
      </c>
      <c r="S2298">
        <f>R2298*G2298</f>
        <v/>
      </c>
      <c r="T2298">
        <f>Q2298+S2298</f>
        <v/>
      </c>
      <c r="U2298">
        <f>(Q2298*D2298+S2298*I2298)*(1-O2298)</f>
        <v/>
      </c>
      <c r="V2298">
        <f>(R2298*K2298*N2298+'d_고정'!$B$3*('6_기대효과'!$H$7/8)*N2298*'d_고정'!$B$10*M2298*('6_기대효과'!$K$7/'d_고정'!$B$9))*(1-O2298)</f>
        <v/>
      </c>
      <c r="W2298">
        <f>(S2298*I2298+R2298*MAX(K2298-'d_고정'!$B$10*M2298*('6_기대효과'!$K$7/'d_고정'!$B$9),0)*N2298)*(1-O2298)</f>
        <v/>
      </c>
      <c r="X2298">
        <f>U2298+V2298</f>
        <v/>
      </c>
      <c r="Y2298">
        <f>U2298/('d_고정'!$B$5*'6_기대효과'!$H$7/8)/'d_고정'!$B$6</f>
        <v/>
      </c>
      <c r="Z2298">
        <f>U2298/('d_고정'!$B$8*'6_기대효과'!$H$7/8)</f>
        <v/>
      </c>
    </row>
    <row r="2299">
      <c r="A2299">
        <f>RAND()</f>
        <v/>
      </c>
      <c r="B2299">
        <f>IF('d_시나리오'!$J$2='d_시나리오'!$H$2,'d_시나리오'!$I$2,IF(A2299&lt;('d_시나리오'!$I$2-'d_시나리오'!$H$2)/('d_시나리오'!$J$2-'d_시나리오'!$H$2),'d_시나리오'!$H$2+SQRT(A2299*('d_시나리오'!$J$2-'d_시나리오'!$H$2)*('d_시나리오'!$I$2-'d_시나리오'!$H$2)),'d_시나리오'!$J$2-SQRT((1-A2299)*('d_시나리오'!$J$2-'d_시나리오'!$H$2)*('d_시나리오'!$J$2-'d_시나리오'!$I$2))))</f>
        <v/>
      </c>
      <c r="C2299">
        <f>BETAINV(RAND(),2,6)</f>
        <v/>
      </c>
      <c r="D2299">
        <f>INDEX('d_분포'!$A$2:$A$28,RANDBETWEEN(1,27))</f>
        <v/>
      </c>
      <c r="E2299">
        <f>INDEX('d_분포'!$C$2:$C$5,RANDBETWEEN(1,4))*(0.9+0.2*RAND())</f>
        <v/>
      </c>
      <c r="F2299">
        <f>RAND()</f>
        <v/>
      </c>
      <c r="G2299">
        <f>IF('d_시나리오'!$J$3='d_시나리오'!$H$3,'d_시나리오'!$I$3,IF(F2299&lt;('d_시나리오'!$I$3-'d_시나리오'!$H$3)/('d_시나리오'!$J$3-'d_시나리오'!$H$3),'d_시나리오'!$H$3+SQRT(F2299*('d_시나리오'!$J$3-'d_시나리오'!$H$3)*('d_시나리오'!$I$3-'d_시나리오'!$H$3)),'d_시나리오'!$J$3-SQRT((1-F2299)*('d_시나리오'!$J$3-'d_시나리오'!$H$3)*('d_시나리오'!$J$3-'d_시나리오'!$I$3))))</f>
        <v/>
      </c>
      <c r="H2299">
        <f>RAND()</f>
        <v/>
      </c>
      <c r="I2299">
        <f>IF('d_시나리오'!$J$4='d_시나리오'!$H$4,'d_시나리오'!$I$4,IF(H2299&lt;('d_시나리오'!$I$4-'d_시나리오'!$H$4)/('d_시나리오'!$J$4-'d_시나리오'!$H$4),'d_시나리오'!$H$4+SQRT(H2299*('d_시나리오'!$J$4-'d_시나리오'!$H$4)*('d_시나리오'!$I$4-'d_시나리오'!$H$4)),'d_시나리오'!$J$4-SQRT((1-H2299)*('d_시나리오'!$J$4-'d_시나리오'!$H$4)*('d_시나리오'!$J$4-'d_시나리오'!$I$4))))</f>
        <v/>
      </c>
      <c r="J2299">
        <f>RAND()</f>
        <v/>
      </c>
      <c r="K2299">
        <f>IF('d_시나리오'!$J$5='d_시나리오'!$H$5,'d_시나리오'!$I$5,IF(J2299&lt;('d_시나리오'!$I$5-'d_시나리오'!$H$5)/('d_시나리오'!$J$5-'d_시나리오'!$H$5),'d_시나리오'!$H$5+SQRT(J2299*('d_시나리오'!$J$5-'d_시나리오'!$H$5)*('d_시나리오'!$I$5-'d_시나리오'!$H$5)),'d_시나리오'!$J$5-SQRT((1-J2299)*('d_시나리오'!$J$5-'d_시나리오'!$H$5)*('d_시나리오'!$J$5-'d_시나리오'!$I$5))))</f>
        <v/>
      </c>
      <c r="L2299">
        <f>RAND()</f>
        <v/>
      </c>
      <c r="M2299">
        <f>IF('d_시나리오'!$J$6='d_시나리오'!$H$6,'d_시나리오'!$I$6,IF(L2299&lt;('d_시나리오'!$I$6-'d_시나리오'!$H$6)/('d_시나리오'!$J$6-'d_시나리오'!$H$6),'d_시나리오'!$H$6+SQRT(L2299*('d_시나리오'!$J$6-'d_시나리오'!$H$6)*('d_시나리오'!$I$6-'d_시나리오'!$H$6)),'d_시나리오'!$J$6-SQRT((1-L2299)*('d_시나리오'!$J$6-'d_시나리오'!$H$6)*('d_시나리오'!$J$6-'d_시나리오'!$I$6))))</f>
        <v/>
      </c>
      <c r="N2299">
        <f>INDEX('d_분포'!$B$2:$B$57,RANDBETWEEN(1,56))</f>
        <v/>
      </c>
      <c r="O2299">
        <f>BETAINV(RAND(),5,5)</f>
        <v/>
      </c>
      <c r="P2299">
        <f>'d_고정'!$B$1*'6_기대효과'!$H$7*('d_시나리오'!$I$7/'d_고정'!$B$2)*B2299</f>
        <v/>
      </c>
      <c r="Q2299">
        <f>P2299*C2299</f>
        <v/>
      </c>
      <c r="R2299">
        <f>P2299*E2299</f>
        <v/>
      </c>
      <c r="S2299">
        <f>R2299*G2299</f>
        <v/>
      </c>
      <c r="T2299">
        <f>Q2299+S2299</f>
        <v/>
      </c>
      <c r="U2299">
        <f>(Q2299*D2299+S2299*I2299)*(1-O2299)</f>
        <v/>
      </c>
      <c r="V2299">
        <f>(R2299*K2299*N2299+'d_고정'!$B$3*('6_기대효과'!$H$7/8)*N2299*'d_고정'!$B$10*M2299*('6_기대효과'!$K$7/'d_고정'!$B$9))*(1-O2299)</f>
        <v/>
      </c>
      <c r="W2299">
        <f>(S2299*I2299+R2299*MAX(K2299-'d_고정'!$B$10*M2299*('6_기대효과'!$K$7/'d_고정'!$B$9),0)*N2299)*(1-O2299)</f>
        <v/>
      </c>
      <c r="X2299">
        <f>U2299+V2299</f>
        <v/>
      </c>
      <c r="Y2299">
        <f>U2299/('d_고정'!$B$5*'6_기대효과'!$H$7/8)/'d_고정'!$B$6</f>
        <v/>
      </c>
      <c r="Z2299">
        <f>U2299/('d_고정'!$B$8*'6_기대효과'!$H$7/8)</f>
        <v/>
      </c>
    </row>
    <row r="2300">
      <c r="A2300">
        <f>RAND()</f>
        <v/>
      </c>
      <c r="B2300">
        <f>IF('d_시나리오'!$J$2='d_시나리오'!$H$2,'d_시나리오'!$I$2,IF(A2300&lt;('d_시나리오'!$I$2-'d_시나리오'!$H$2)/('d_시나리오'!$J$2-'d_시나리오'!$H$2),'d_시나리오'!$H$2+SQRT(A2300*('d_시나리오'!$J$2-'d_시나리오'!$H$2)*('d_시나리오'!$I$2-'d_시나리오'!$H$2)),'d_시나리오'!$J$2-SQRT((1-A2300)*('d_시나리오'!$J$2-'d_시나리오'!$H$2)*('d_시나리오'!$J$2-'d_시나리오'!$I$2))))</f>
        <v/>
      </c>
      <c r="C2300">
        <f>BETAINV(RAND(),2,6)</f>
        <v/>
      </c>
      <c r="D2300">
        <f>INDEX('d_분포'!$A$2:$A$28,RANDBETWEEN(1,27))</f>
        <v/>
      </c>
      <c r="E2300">
        <f>INDEX('d_분포'!$C$2:$C$5,RANDBETWEEN(1,4))*(0.9+0.2*RAND())</f>
        <v/>
      </c>
      <c r="F2300">
        <f>RAND()</f>
        <v/>
      </c>
      <c r="G2300">
        <f>IF('d_시나리오'!$J$3='d_시나리오'!$H$3,'d_시나리오'!$I$3,IF(F2300&lt;('d_시나리오'!$I$3-'d_시나리오'!$H$3)/('d_시나리오'!$J$3-'d_시나리오'!$H$3),'d_시나리오'!$H$3+SQRT(F2300*('d_시나리오'!$J$3-'d_시나리오'!$H$3)*('d_시나리오'!$I$3-'d_시나리오'!$H$3)),'d_시나리오'!$J$3-SQRT((1-F2300)*('d_시나리오'!$J$3-'d_시나리오'!$H$3)*('d_시나리오'!$J$3-'d_시나리오'!$I$3))))</f>
        <v/>
      </c>
      <c r="H2300">
        <f>RAND()</f>
        <v/>
      </c>
      <c r="I2300">
        <f>IF('d_시나리오'!$J$4='d_시나리오'!$H$4,'d_시나리오'!$I$4,IF(H2300&lt;('d_시나리오'!$I$4-'d_시나리오'!$H$4)/('d_시나리오'!$J$4-'d_시나리오'!$H$4),'d_시나리오'!$H$4+SQRT(H2300*('d_시나리오'!$J$4-'d_시나리오'!$H$4)*('d_시나리오'!$I$4-'d_시나리오'!$H$4)),'d_시나리오'!$J$4-SQRT((1-H2300)*('d_시나리오'!$J$4-'d_시나리오'!$H$4)*('d_시나리오'!$J$4-'d_시나리오'!$I$4))))</f>
        <v/>
      </c>
      <c r="J2300">
        <f>RAND()</f>
        <v/>
      </c>
      <c r="K2300">
        <f>IF('d_시나리오'!$J$5='d_시나리오'!$H$5,'d_시나리오'!$I$5,IF(J2300&lt;('d_시나리오'!$I$5-'d_시나리오'!$H$5)/('d_시나리오'!$J$5-'d_시나리오'!$H$5),'d_시나리오'!$H$5+SQRT(J2300*('d_시나리오'!$J$5-'d_시나리오'!$H$5)*('d_시나리오'!$I$5-'d_시나리오'!$H$5)),'d_시나리오'!$J$5-SQRT((1-J2300)*('d_시나리오'!$J$5-'d_시나리오'!$H$5)*('d_시나리오'!$J$5-'d_시나리오'!$I$5))))</f>
        <v/>
      </c>
      <c r="L2300">
        <f>RAND()</f>
        <v/>
      </c>
      <c r="M2300">
        <f>IF('d_시나리오'!$J$6='d_시나리오'!$H$6,'d_시나리오'!$I$6,IF(L2300&lt;('d_시나리오'!$I$6-'d_시나리오'!$H$6)/('d_시나리오'!$J$6-'d_시나리오'!$H$6),'d_시나리오'!$H$6+SQRT(L2300*('d_시나리오'!$J$6-'d_시나리오'!$H$6)*('d_시나리오'!$I$6-'d_시나리오'!$H$6)),'d_시나리오'!$J$6-SQRT((1-L2300)*('d_시나리오'!$J$6-'d_시나리오'!$H$6)*('d_시나리오'!$J$6-'d_시나리오'!$I$6))))</f>
        <v/>
      </c>
      <c r="N2300">
        <f>INDEX('d_분포'!$B$2:$B$57,RANDBETWEEN(1,56))</f>
        <v/>
      </c>
      <c r="O2300">
        <f>BETAINV(RAND(),5,5)</f>
        <v/>
      </c>
      <c r="P2300">
        <f>'d_고정'!$B$1*'6_기대효과'!$H$7*('d_시나리오'!$I$7/'d_고정'!$B$2)*B2300</f>
        <v/>
      </c>
      <c r="Q2300">
        <f>P2300*C2300</f>
        <v/>
      </c>
      <c r="R2300">
        <f>P2300*E2300</f>
        <v/>
      </c>
      <c r="S2300">
        <f>R2300*G2300</f>
        <v/>
      </c>
      <c r="T2300">
        <f>Q2300+S2300</f>
        <v/>
      </c>
      <c r="U2300">
        <f>(Q2300*D2300+S2300*I2300)*(1-O2300)</f>
        <v/>
      </c>
      <c r="V2300">
        <f>(R2300*K2300*N2300+'d_고정'!$B$3*('6_기대효과'!$H$7/8)*N2300*'d_고정'!$B$10*M2300*('6_기대효과'!$K$7/'d_고정'!$B$9))*(1-O2300)</f>
        <v/>
      </c>
      <c r="W2300">
        <f>(S2300*I2300+R2300*MAX(K2300-'d_고정'!$B$10*M2300*('6_기대효과'!$K$7/'d_고정'!$B$9),0)*N2300)*(1-O2300)</f>
        <v/>
      </c>
      <c r="X2300">
        <f>U2300+V2300</f>
        <v/>
      </c>
      <c r="Y2300">
        <f>U2300/('d_고정'!$B$5*'6_기대효과'!$H$7/8)/'d_고정'!$B$6</f>
        <v/>
      </c>
      <c r="Z2300">
        <f>U2300/('d_고정'!$B$8*'6_기대효과'!$H$7/8)</f>
        <v/>
      </c>
    </row>
    <row r="2301">
      <c r="A2301">
        <f>RAND()</f>
        <v/>
      </c>
      <c r="B2301">
        <f>IF('d_시나리오'!$J$2='d_시나리오'!$H$2,'d_시나리오'!$I$2,IF(A2301&lt;('d_시나리오'!$I$2-'d_시나리오'!$H$2)/('d_시나리오'!$J$2-'d_시나리오'!$H$2),'d_시나리오'!$H$2+SQRT(A2301*('d_시나리오'!$J$2-'d_시나리오'!$H$2)*('d_시나리오'!$I$2-'d_시나리오'!$H$2)),'d_시나리오'!$J$2-SQRT((1-A2301)*('d_시나리오'!$J$2-'d_시나리오'!$H$2)*('d_시나리오'!$J$2-'d_시나리오'!$I$2))))</f>
        <v/>
      </c>
      <c r="C2301">
        <f>BETAINV(RAND(),2,6)</f>
        <v/>
      </c>
      <c r="D2301">
        <f>INDEX('d_분포'!$A$2:$A$28,RANDBETWEEN(1,27))</f>
        <v/>
      </c>
      <c r="E2301">
        <f>INDEX('d_분포'!$C$2:$C$5,RANDBETWEEN(1,4))*(0.9+0.2*RAND())</f>
        <v/>
      </c>
      <c r="F2301">
        <f>RAND()</f>
        <v/>
      </c>
      <c r="G2301">
        <f>IF('d_시나리오'!$J$3='d_시나리오'!$H$3,'d_시나리오'!$I$3,IF(F2301&lt;('d_시나리오'!$I$3-'d_시나리오'!$H$3)/('d_시나리오'!$J$3-'d_시나리오'!$H$3),'d_시나리오'!$H$3+SQRT(F2301*('d_시나리오'!$J$3-'d_시나리오'!$H$3)*('d_시나리오'!$I$3-'d_시나리오'!$H$3)),'d_시나리오'!$J$3-SQRT((1-F2301)*('d_시나리오'!$J$3-'d_시나리오'!$H$3)*('d_시나리오'!$J$3-'d_시나리오'!$I$3))))</f>
        <v/>
      </c>
      <c r="H2301">
        <f>RAND()</f>
        <v/>
      </c>
      <c r="I2301">
        <f>IF('d_시나리오'!$J$4='d_시나리오'!$H$4,'d_시나리오'!$I$4,IF(H2301&lt;('d_시나리오'!$I$4-'d_시나리오'!$H$4)/('d_시나리오'!$J$4-'d_시나리오'!$H$4),'d_시나리오'!$H$4+SQRT(H2301*('d_시나리오'!$J$4-'d_시나리오'!$H$4)*('d_시나리오'!$I$4-'d_시나리오'!$H$4)),'d_시나리오'!$J$4-SQRT((1-H2301)*('d_시나리오'!$J$4-'d_시나리오'!$H$4)*('d_시나리오'!$J$4-'d_시나리오'!$I$4))))</f>
        <v/>
      </c>
      <c r="J2301">
        <f>RAND()</f>
        <v/>
      </c>
      <c r="K2301">
        <f>IF('d_시나리오'!$J$5='d_시나리오'!$H$5,'d_시나리오'!$I$5,IF(J2301&lt;('d_시나리오'!$I$5-'d_시나리오'!$H$5)/('d_시나리오'!$J$5-'d_시나리오'!$H$5),'d_시나리오'!$H$5+SQRT(J2301*('d_시나리오'!$J$5-'d_시나리오'!$H$5)*('d_시나리오'!$I$5-'d_시나리오'!$H$5)),'d_시나리오'!$J$5-SQRT((1-J2301)*('d_시나리오'!$J$5-'d_시나리오'!$H$5)*('d_시나리오'!$J$5-'d_시나리오'!$I$5))))</f>
        <v/>
      </c>
      <c r="L2301">
        <f>RAND()</f>
        <v/>
      </c>
      <c r="M2301">
        <f>IF('d_시나리오'!$J$6='d_시나리오'!$H$6,'d_시나리오'!$I$6,IF(L2301&lt;('d_시나리오'!$I$6-'d_시나리오'!$H$6)/('d_시나리오'!$J$6-'d_시나리오'!$H$6),'d_시나리오'!$H$6+SQRT(L2301*('d_시나리오'!$J$6-'d_시나리오'!$H$6)*('d_시나리오'!$I$6-'d_시나리오'!$H$6)),'d_시나리오'!$J$6-SQRT((1-L2301)*('d_시나리오'!$J$6-'d_시나리오'!$H$6)*('d_시나리오'!$J$6-'d_시나리오'!$I$6))))</f>
        <v/>
      </c>
      <c r="N2301">
        <f>INDEX('d_분포'!$B$2:$B$57,RANDBETWEEN(1,56))</f>
        <v/>
      </c>
      <c r="O2301">
        <f>BETAINV(RAND(),5,5)</f>
        <v/>
      </c>
      <c r="P2301">
        <f>'d_고정'!$B$1*'6_기대효과'!$H$7*('d_시나리오'!$I$7/'d_고정'!$B$2)*B2301</f>
        <v/>
      </c>
      <c r="Q2301">
        <f>P2301*C2301</f>
        <v/>
      </c>
      <c r="R2301">
        <f>P2301*E2301</f>
        <v/>
      </c>
      <c r="S2301">
        <f>R2301*G2301</f>
        <v/>
      </c>
      <c r="T2301">
        <f>Q2301+S2301</f>
        <v/>
      </c>
      <c r="U2301">
        <f>(Q2301*D2301+S2301*I2301)*(1-O2301)</f>
        <v/>
      </c>
      <c r="V2301">
        <f>(R2301*K2301*N2301+'d_고정'!$B$3*('6_기대효과'!$H$7/8)*N2301*'d_고정'!$B$10*M2301*('6_기대효과'!$K$7/'d_고정'!$B$9))*(1-O2301)</f>
        <v/>
      </c>
      <c r="W2301">
        <f>(S2301*I2301+R2301*MAX(K2301-'d_고정'!$B$10*M2301*('6_기대효과'!$K$7/'d_고정'!$B$9),0)*N2301)*(1-O2301)</f>
        <v/>
      </c>
      <c r="X2301">
        <f>U2301+V2301</f>
        <v/>
      </c>
      <c r="Y2301">
        <f>U2301/('d_고정'!$B$5*'6_기대효과'!$H$7/8)/'d_고정'!$B$6</f>
        <v/>
      </c>
      <c r="Z2301">
        <f>U2301/('d_고정'!$B$8*'6_기대효과'!$H$7/8)</f>
        <v/>
      </c>
    </row>
    <row r="2302">
      <c r="A2302">
        <f>RAND()</f>
        <v/>
      </c>
      <c r="B2302">
        <f>IF('d_시나리오'!$J$2='d_시나리오'!$H$2,'d_시나리오'!$I$2,IF(A2302&lt;('d_시나리오'!$I$2-'d_시나리오'!$H$2)/('d_시나리오'!$J$2-'d_시나리오'!$H$2),'d_시나리오'!$H$2+SQRT(A2302*('d_시나리오'!$J$2-'d_시나리오'!$H$2)*('d_시나리오'!$I$2-'d_시나리오'!$H$2)),'d_시나리오'!$J$2-SQRT((1-A2302)*('d_시나리오'!$J$2-'d_시나리오'!$H$2)*('d_시나리오'!$J$2-'d_시나리오'!$I$2))))</f>
        <v/>
      </c>
      <c r="C2302">
        <f>BETAINV(RAND(),2,6)</f>
        <v/>
      </c>
      <c r="D2302">
        <f>INDEX('d_분포'!$A$2:$A$28,RANDBETWEEN(1,27))</f>
        <v/>
      </c>
      <c r="E2302">
        <f>INDEX('d_분포'!$C$2:$C$5,RANDBETWEEN(1,4))*(0.9+0.2*RAND())</f>
        <v/>
      </c>
      <c r="F2302">
        <f>RAND()</f>
        <v/>
      </c>
      <c r="G2302">
        <f>IF('d_시나리오'!$J$3='d_시나리오'!$H$3,'d_시나리오'!$I$3,IF(F2302&lt;('d_시나리오'!$I$3-'d_시나리오'!$H$3)/('d_시나리오'!$J$3-'d_시나리오'!$H$3),'d_시나리오'!$H$3+SQRT(F2302*('d_시나리오'!$J$3-'d_시나리오'!$H$3)*('d_시나리오'!$I$3-'d_시나리오'!$H$3)),'d_시나리오'!$J$3-SQRT((1-F2302)*('d_시나리오'!$J$3-'d_시나리오'!$H$3)*('d_시나리오'!$J$3-'d_시나리오'!$I$3))))</f>
        <v/>
      </c>
      <c r="H2302">
        <f>RAND()</f>
        <v/>
      </c>
      <c r="I2302">
        <f>IF('d_시나리오'!$J$4='d_시나리오'!$H$4,'d_시나리오'!$I$4,IF(H2302&lt;('d_시나리오'!$I$4-'d_시나리오'!$H$4)/('d_시나리오'!$J$4-'d_시나리오'!$H$4),'d_시나리오'!$H$4+SQRT(H2302*('d_시나리오'!$J$4-'d_시나리오'!$H$4)*('d_시나리오'!$I$4-'d_시나리오'!$H$4)),'d_시나리오'!$J$4-SQRT((1-H2302)*('d_시나리오'!$J$4-'d_시나리오'!$H$4)*('d_시나리오'!$J$4-'d_시나리오'!$I$4))))</f>
        <v/>
      </c>
      <c r="J2302">
        <f>RAND()</f>
        <v/>
      </c>
      <c r="K2302">
        <f>IF('d_시나리오'!$J$5='d_시나리오'!$H$5,'d_시나리오'!$I$5,IF(J2302&lt;('d_시나리오'!$I$5-'d_시나리오'!$H$5)/('d_시나리오'!$J$5-'d_시나리오'!$H$5),'d_시나리오'!$H$5+SQRT(J2302*('d_시나리오'!$J$5-'d_시나리오'!$H$5)*('d_시나리오'!$I$5-'d_시나리오'!$H$5)),'d_시나리오'!$J$5-SQRT((1-J2302)*('d_시나리오'!$J$5-'d_시나리오'!$H$5)*('d_시나리오'!$J$5-'d_시나리오'!$I$5))))</f>
        <v/>
      </c>
      <c r="L2302">
        <f>RAND()</f>
        <v/>
      </c>
      <c r="M2302">
        <f>IF('d_시나리오'!$J$6='d_시나리오'!$H$6,'d_시나리오'!$I$6,IF(L2302&lt;('d_시나리오'!$I$6-'d_시나리오'!$H$6)/('d_시나리오'!$J$6-'d_시나리오'!$H$6),'d_시나리오'!$H$6+SQRT(L2302*('d_시나리오'!$J$6-'d_시나리오'!$H$6)*('d_시나리오'!$I$6-'d_시나리오'!$H$6)),'d_시나리오'!$J$6-SQRT((1-L2302)*('d_시나리오'!$J$6-'d_시나리오'!$H$6)*('d_시나리오'!$J$6-'d_시나리오'!$I$6))))</f>
        <v/>
      </c>
      <c r="N2302">
        <f>INDEX('d_분포'!$B$2:$B$57,RANDBETWEEN(1,56))</f>
        <v/>
      </c>
      <c r="O2302">
        <f>BETAINV(RAND(),5,5)</f>
        <v/>
      </c>
      <c r="P2302">
        <f>'d_고정'!$B$1*'6_기대효과'!$H$7*('d_시나리오'!$I$7/'d_고정'!$B$2)*B2302</f>
        <v/>
      </c>
      <c r="Q2302">
        <f>P2302*C2302</f>
        <v/>
      </c>
      <c r="R2302">
        <f>P2302*E2302</f>
        <v/>
      </c>
      <c r="S2302">
        <f>R2302*G2302</f>
        <v/>
      </c>
      <c r="T2302">
        <f>Q2302+S2302</f>
        <v/>
      </c>
      <c r="U2302">
        <f>(Q2302*D2302+S2302*I2302)*(1-O2302)</f>
        <v/>
      </c>
      <c r="V2302">
        <f>(R2302*K2302*N2302+'d_고정'!$B$3*('6_기대효과'!$H$7/8)*N2302*'d_고정'!$B$10*M2302*('6_기대효과'!$K$7/'d_고정'!$B$9))*(1-O2302)</f>
        <v/>
      </c>
      <c r="W2302">
        <f>(S2302*I2302+R2302*MAX(K2302-'d_고정'!$B$10*M2302*('6_기대효과'!$K$7/'d_고정'!$B$9),0)*N2302)*(1-O2302)</f>
        <v/>
      </c>
      <c r="X2302">
        <f>U2302+V2302</f>
        <v/>
      </c>
      <c r="Y2302">
        <f>U2302/('d_고정'!$B$5*'6_기대효과'!$H$7/8)/'d_고정'!$B$6</f>
        <v/>
      </c>
      <c r="Z2302">
        <f>U2302/('d_고정'!$B$8*'6_기대효과'!$H$7/8)</f>
        <v/>
      </c>
    </row>
    <row r="2303">
      <c r="A2303">
        <f>RAND()</f>
        <v/>
      </c>
      <c r="B2303">
        <f>IF('d_시나리오'!$J$2='d_시나리오'!$H$2,'d_시나리오'!$I$2,IF(A2303&lt;('d_시나리오'!$I$2-'d_시나리오'!$H$2)/('d_시나리오'!$J$2-'d_시나리오'!$H$2),'d_시나리오'!$H$2+SQRT(A2303*('d_시나리오'!$J$2-'d_시나리오'!$H$2)*('d_시나리오'!$I$2-'d_시나리오'!$H$2)),'d_시나리오'!$J$2-SQRT((1-A2303)*('d_시나리오'!$J$2-'d_시나리오'!$H$2)*('d_시나리오'!$J$2-'d_시나리오'!$I$2))))</f>
        <v/>
      </c>
      <c r="C2303">
        <f>BETAINV(RAND(),2,6)</f>
        <v/>
      </c>
      <c r="D2303">
        <f>INDEX('d_분포'!$A$2:$A$28,RANDBETWEEN(1,27))</f>
        <v/>
      </c>
      <c r="E2303">
        <f>INDEX('d_분포'!$C$2:$C$5,RANDBETWEEN(1,4))*(0.9+0.2*RAND())</f>
        <v/>
      </c>
      <c r="F2303">
        <f>RAND()</f>
        <v/>
      </c>
      <c r="G2303">
        <f>IF('d_시나리오'!$J$3='d_시나리오'!$H$3,'d_시나리오'!$I$3,IF(F2303&lt;('d_시나리오'!$I$3-'d_시나리오'!$H$3)/('d_시나리오'!$J$3-'d_시나리오'!$H$3),'d_시나리오'!$H$3+SQRT(F2303*('d_시나리오'!$J$3-'d_시나리오'!$H$3)*('d_시나리오'!$I$3-'d_시나리오'!$H$3)),'d_시나리오'!$J$3-SQRT((1-F2303)*('d_시나리오'!$J$3-'d_시나리오'!$H$3)*('d_시나리오'!$J$3-'d_시나리오'!$I$3))))</f>
        <v/>
      </c>
      <c r="H2303">
        <f>RAND()</f>
        <v/>
      </c>
      <c r="I2303">
        <f>IF('d_시나리오'!$J$4='d_시나리오'!$H$4,'d_시나리오'!$I$4,IF(H2303&lt;('d_시나리오'!$I$4-'d_시나리오'!$H$4)/('d_시나리오'!$J$4-'d_시나리오'!$H$4),'d_시나리오'!$H$4+SQRT(H2303*('d_시나리오'!$J$4-'d_시나리오'!$H$4)*('d_시나리오'!$I$4-'d_시나리오'!$H$4)),'d_시나리오'!$J$4-SQRT((1-H2303)*('d_시나리오'!$J$4-'d_시나리오'!$H$4)*('d_시나리오'!$J$4-'d_시나리오'!$I$4))))</f>
        <v/>
      </c>
      <c r="J2303">
        <f>RAND()</f>
        <v/>
      </c>
      <c r="K2303">
        <f>IF('d_시나리오'!$J$5='d_시나리오'!$H$5,'d_시나리오'!$I$5,IF(J2303&lt;('d_시나리오'!$I$5-'d_시나리오'!$H$5)/('d_시나리오'!$J$5-'d_시나리오'!$H$5),'d_시나리오'!$H$5+SQRT(J2303*('d_시나리오'!$J$5-'d_시나리오'!$H$5)*('d_시나리오'!$I$5-'d_시나리오'!$H$5)),'d_시나리오'!$J$5-SQRT((1-J2303)*('d_시나리오'!$J$5-'d_시나리오'!$H$5)*('d_시나리오'!$J$5-'d_시나리오'!$I$5))))</f>
        <v/>
      </c>
      <c r="L2303">
        <f>RAND()</f>
        <v/>
      </c>
      <c r="M2303">
        <f>IF('d_시나리오'!$J$6='d_시나리오'!$H$6,'d_시나리오'!$I$6,IF(L2303&lt;('d_시나리오'!$I$6-'d_시나리오'!$H$6)/('d_시나리오'!$J$6-'d_시나리오'!$H$6),'d_시나리오'!$H$6+SQRT(L2303*('d_시나리오'!$J$6-'d_시나리오'!$H$6)*('d_시나리오'!$I$6-'d_시나리오'!$H$6)),'d_시나리오'!$J$6-SQRT((1-L2303)*('d_시나리오'!$J$6-'d_시나리오'!$H$6)*('d_시나리오'!$J$6-'d_시나리오'!$I$6))))</f>
        <v/>
      </c>
      <c r="N2303">
        <f>INDEX('d_분포'!$B$2:$B$57,RANDBETWEEN(1,56))</f>
        <v/>
      </c>
      <c r="O2303">
        <f>BETAINV(RAND(),5,5)</f>
        <v/>
      </c>
      <c r="P2303">
        <f>'d_고정'!$B$1*'6_기대효과'!$H$7*('d_시나리오'!$I$7/'d_고정'!$B$2)*B2303</f>
        <v/>
      </c>
      <c r="Q2303">
        <f>P2303*C2303</f>
        <v/>
      </c>
      <c r="R2303">
        <f>P2303*E2303</f>
        <v/>
      </c>
      <c r="S2303">
        <f>R2303*G2303</f>
        <v/>
      </c>
      <c r="T2303">
        <f>Q2303+S2303</f>
        <v/>
      </c>
      <c r="U2303">
        <f>(Q2303*D2303+S2303*I2303)*(1-O2303)</f>
        <v/>
      </c>
      <c r="V2303">
        <f>(R2303*K2303*N2303+'d_고정'!$B$3*('6_기대효과'!$H$7/8)*N2303*'d_고정'!$B$10*M2303*('6_기대효과'!$K$7/'d_고정'!$B$9))*(1-O2303)</f>
        <v/>
      </c>
      <c r="W2303">
        <f>(S2303*I2303+R2303*MAX(K2303-'d_고정'!$B$10*M2303*('6_기대효과'!$K$7/'d_고정'!$B$9),0)*N2303)*(1-O2303)</f>
        <v/>
      </c>
      <c r="X2303">
        <f>U2303+V2303</f>
        <v/>
      </c>
      <c r="Y2303">
        <f>U2303/('d_고정'!$B$5*'6_기대효과'!$H$7/8)/'d_고정'!$B$6</f>
        <v/>
      </c>
      <c r="Z2303">
        <f>U2303/('d_고정'!$B$8*'6_기대효과'!$H$7/8)</f>
        <v/>
      </c>
    </row>
    <row r="2304">
      <c r="A2304">
        <f>RAND()</f>
        <v/>
      </c>
      <c r="B2304">
        <f>IF('d_시나리오'!$J$2='d_시나리오'!$H$2,'d_시나리오'!$I$2,IF(A2304&lt;('d_시나리오'!$I$2-'d_시나리오'!$H$2)/('d_시나리오'!$J$2-'d_시나리오'!$H$2),'d_시나리오'!$H$2+SQRT(A2304*('d_시나리오'!$J$2-'d_시나리오'!$H$2)*('d_시나리오'!$I$2-'d_시나리오'!$H$2)),'d_시나리오'!$J$2-SQRT((1-A2304)*('d_시나리오'!$J$2-'d_시나리오'!$H$2)*('d_시나리오'!$J$2-'d_시나리오'!$I$2))))</f>
        <v/>
      </c>
      <c r="C2304">
        <f>BETAINV(RAND(),2,6)</f>
        <v/>
      </c>
      <c r="D2304">
        <f>INDEX('d_분포'!$A$2:$A$28,RANDBETWEEN(1,27))</f>
        <v/>
      </c>
      <c r="E2304">
        <f>INDEX('d_분포'!$C$2:$C$5,RANDBETWEEN(1,4))*(0.9+0.2*RAND())</f>
        <v/>
      </c>
      <c r="F2304">
        <f>RAND()</f>
        <v/>
      </c>
      <c r="G2304">
        <f>IF('d_시나리오'!$J$3='d_시나리오'!$H$3,'d_시나리오'!$I$3,IF(F2304&lt;('d_시나리오'!$I$3-'d_시나리오'!$H$3)/('d_시나리오'!$J$3-'d_시나리오'!$H$3),'d_시나리오'!$H$3+SQRT(F2304*('d_시나리오'!$J$3-'d_시나리오'!$H$3)*('d_시나리오'!$I$3-'d_시나리오'!$H$3)),'d_시나리오'!$J$3-SQRT((1-F2304)*('d_시나리오'!$J$3-'d_시나리오'!$H$3)*('d_시나리오'!$J$3-'d_시나리오'!$I$3))))</f>
        <v/>
      </c>
      <c r="H2304">
        <f>RAND()</f>
        <v/>
      </c>
      <c r="I2304">
        <f>IF('d_시나리오'!$J$4='d_시나리오'!$H$4,'d_시나리오'!$I$4,IF(H2304&lt;('d_시나리오'!$I$4-'d_시나리오'!$H$4)/('d_시나리오'!$J$4-'d_시나리오'!$H$4),'d_시나리오'!$H$4+SQRT(H2304*('d_시나리오'!$J$4-'d_시나리오'!$H$4)*('d_시나리오'!$I$4-'d_시나리오'!$H$4)),'d_시나리오'!$J$4-SQRT((1-H2304)*('d_시나리오'!$J$4-'d_시나리오'!$H$4)*('d_시나리오'!$J$4-'d_시나리오'!$I$4))))</f>
        <v/>
      </c>
      <c r="J2304">
        <f>RAND()</f>
        <v/>
      </c>
      <c r="K2304">
        <f>IF('d_시나리오'!$J$5='d_시나리오'!$H$5,'d_시나리오'!$I$5,IF(J2304&lt;('d_시나리오'!$I$5-'d_시나리오'!$H$5)/('d_시나리오'!$J$5-'d_시나리오'!$H$5),'d_시나리오'!$H$5+SQRT(J2304*('d_시나리오'!$J$5-'d_시나리오'!$H$5)*('d_시나리오'!$I$5-'d_시나리오'!$H$5)),'d_시나리오'!$J$5-SQRT((1-J2304)*('d_시나리오'!$J$5-'d_시나리오'!$H$5)*('d_시나리오'!$J$5-'d_시나리오'!$I$5))))</f>
        <v/>
      </c>
      <c r="L2304">
        <f>RAND()</f>
        <v/>
      </c>
      <c r="M2304">
        <f>IF('d_시나리오'!$J$6='d_시나리오'!$H$6,'d_시나리오'!$I$6,IF(L2304&lt;('d_시나리오'!$I$6-'d_시나리오'!$H$6)/('d_시나리오'!$J$6-'d_시나리오'!$H$6),'d_시나리오'!$H$6+SQRT(L2304*('d_시나리오'!$J$6-'d_시나리오'!$H$6)*('d_시나리오'!$I$6-'d_시나리오'!$H$6)),'d_시나리오'!$J$6-SQRT((1-L2304)*('d_시나리오'!$J$6-'d_시나리오'!$H$6)*('d_시나리오'!$J$6-'d_시나리오'!$I$6))))</f>
        <v/>
      </c>
      <c r="N2304">
        <f>INDEX('d_분포'!$B$2:$B$57,RANDBETWEEN(1,56))</f>
        <v/>
      </c>
      <c r="O2304">
        <f>BETAINV(RAND(),5,5)</f>
        <v/>
      </c>
      <c r="P2304">
        <f>'d_고정'!$B$1*'6_기대효과'!$H$7*('d_시나리오'!$I$7/'d_고정'!$B$2)*B2304</f>
        <v/>
      </c>
      <c r="Q2304">
        <f>P2304*C2304</f>
        <v/>
      </c>
      <c r="R2304">
        <f>P2304*E2304</f>
        <v/>
      </c>
      <c r="S2304">
        <f>R2304*G2304</f>
        <v/>
      </c>
      <c r="T2304">
        <f>Q2304+S2304</f>
        <v/>
      </c>
      <c r="U2304">
        <f>(Q2304*D2304+S2304*I2304)*(1-O2304)</f>
        <v/>
      </c>
      <c r="V2304">
        <f>(R2304*K2304*N2304+'d_고정'!$B$3*('6_기대효과'!$H$7/8)*N2304*'d_고정'!$B$10*M2304*('6_기대효과'!$K$7/'d_고정'!$B$9))*(1-O2304)</f>
        <v/>
      </c>
      <c r="W2304">
        <f>(S2304*I2304+R2304*MAX(K2304-'d_고정'!$B$10*M2304*('6_기대효과'!$K$7/'d_고정'!$B$9),0)*N2304)*(1-O2304)</f>
        <v/>
      </c>
      <c r="X2304">
        <f>U2304+V2304</f>
        <v/>
      </c>
      <c r="Y2304">
        <f>U2304/('d_고정'!$B$5*'6_기대효과'!$H$7/8)/'d_고정'!$B$6</f>
        <v/>
      </c>
      <c r="Z2304">
        <f>U2304/('d_고정'!$B$8*'6_기대효과'!$H$7/8)</f>
        <v/>
      </c>
    </row>
    <row r="2305">
      <c r="A2305">
        <f>RAND()</f>
        <v/>
      </c>
      <c r="B2305">
        <f>IF('d_시나리오'!$J$2='d_시나리오'!$H$2,'d_시나리오'!$I$2,IF(A2305&lt;('d_시나리오'!$I$2-'d_시나리오'!$H$2)/('d_시나리오'!$J$2-'d_시나리오'!$H$2),'d_시나리오'!$H$2+SQRT(A2305*('d_시나리오'!$J$2-'d_시나리오'!$H$2)*('d_시나리오'!$I$2-'d_시나리오'!$H$2)),'d_시나리오'!$J$2-SQRT((1-A2305)*('d_시나리오'!$J$2-'d_시나리오'!$H$2)*('d_시나리오'!$J$2-'d_시나리오'!$I$2))))</f>
        <v/>
      </c>
      <c r="C2305">
        <f>BETAINV(RAND(),2,6)</f>
        <v/>
      </c>
      <c r="D2305">
        <f>INDEX('d_분포'!$A$2:$A$28,RANDBETWEEN(1,27))</f>
        <v/>
      </c>
      <c r="E2305">
        <f>INDEX('d_분포'!$C$2:$C$5,RANDBETWEEN(1,4))*(0.9+0.2*RAND())</f>
        <v/>
      </c>
      <c r="F2305">
        <f>RAND()</f>
        <v/>
      </c>
      <c r="G2305">
        <f>IF('d_시나리오'!$J$3='d_시나리오'!$H$3,'d_시나리오'!$I$3,IF(F2305&lt;('d_시나리오'!$I$3-'d_시나리오'!$H$3)/('d_시나리오'!$J$3-'d_시나리오'!$H$3),'d_시나리오'!$H$3+SQRT(F2305*('d_시나리오'!$J$3-'d_시나리오'!$H$3)*('d_시나리오'!$I$3-'d_시나리오'!$H$3)),'d_시나리오'!$J$3-SQRT((1-F2305)*('d_시나리오'!$J$3-'d_시나리오'!$H$3)*('d_시나리오'!$J$3-'d_시나리오'!$I$3))))</f>
        <v/>
      </c>
      <c r="H2305">
        <f>RAND()</f>
        <v/>
      </c>
      <c r="I2305">
        <f>IF('d_시나리오'!$J$4='d_시나리오'!$H$4,'d_시나리오'!$I$4,IF(H2305&lt;('d_시나리오'!$I$4-'d_시나리오'!$H$4)/('d_시나리오'!$J$4-'d_시나리오'!$H$4),'d_시나리오'!$H$4+SQRT(H2305*('d_시나리오'!$J$4-'d_시나리오'!$H$4)*('d_시나리오'!$I$4-'d_시나리오'!$H$4)),'d_시나리오'!$J$4-SQRT((1-H2305)*('d_시나리오'!$J$4-'d_시나리오'!$H$4)*('d_시나리오'!$J$4-'d_시나리오'!$I$4))))</f>
        <v/>
      </c>
      <c r="J2305">
        <f>RAND()</f>
        <v/>
      </c>
      <c r="K2305">
        <f>IF('d_시나리오'!$J$5='d_시나리오'!$H$5,'d_시나리오'!$I$5,IF(J2305&lt;('d_시나리오'!$I$5-'d_시나리오'!$H$5)/('d_시나리오'!$J$5-'d_시나리오'!$H$5),'d_시나리오'!$H$5+SQRT(J2305*('d_시나리오'!$J$5-'d_시나리오'!$H$5)*('d_시나리오'!$I$5-'d_시나리오'!$H$5)),'d_시나리오'!$J$5-SQRT((1-J2305)*('d_시나리오'!$J$5-'d_시나리오'!$H$5)*('d_시나리오'!$J$5-'d_시나리오'!$I$5))))</f>
        <v/>
      </c>
      <c r="L2305">
        <f>RAND()</f>
        <v/>
      </c>
      <c r="M2305">
        <f>IF('d_시나리오'!$J$6='d_시나리오'!$H$6,'d_시나리오'!$I$6,IF(L2305&lt;('d_시나리오'!$I$6-'d_시나리오'!$H$6)/('d_시나리오'!$J$6-'d_시나리오'!$H$6),'d_시나리오'!$H$6+SQRT(L2305*('d_시나리오'!$J$6-'d_시나리오'!$H$6)*('d_시나리오'!$I$6-'d_시나리오'!$H$6)),'d_시나리오'!$J$6-SQRT((1-L2305)*('d_시나리오'!$J$6-'d_시나리오'!$H$6)*('d_시나리오'!$J$6-'d_시나리오'!$I$6))))</f>
        <v/>
      </c>
      <c r="N2305">
        <f>INDEX('d_분포'!$B$2:$B$57,RANDBETWEEN(1,56))</f>
        <v/>
      </c>
      <c r="O2305">
        <f>BETAINV(RAND(),5,5)</f>
        <v/>
      </c>
      <c r="P2305">
        <f>'d_고정'!$B$1*'6_기대효과'!$H$7*('d_시나리오'!$I$7/'d_고정'!$B$2)*B2305</f>
        <v/>
      </c>
      <c r="Q2305">
        <f>P2305*C2305</f>
        <v/>
      </c>
      <c r="R2305">
        <f>P2305*E2305</f>
        <v/>
      </c>
      <c r="S2305">
        <f>R2305*G2305</f>
        <v/>
      </c>
      <c r="T2305">
        <f>Q2305+S2305</f>
        <v/>
      </c>
      <c r="U2305">
        <f>(Q2305*D2305+S2305*I2305)*(1-O2305)</f>
        <v/>
      </c>
      <c r="V2305">
        <f>(R2305*K2305*N2305+'d_고정'!$B$3*('6_기대효과'!$H$7/8)*N2305*'d_고정'!$B$10*M2305*('6_기대효과'!$K$7/'d_고정'!$B$9))*(1-O2305)</f>
        <v/>
      </c>
      <c r="W2305">
        <f>(S2305*I2305+R2305*MAX(K2305-'d_고정'!$B$10*M2305*('6_기대효과'!$K$7/'d_고정'!$B$9),0)*N2305)*(1-O2305)</f>
        <v/>
      </c>
      <c r="X2305">
        <f>U2305+V2305</f>
        <v/>
      </c>
      <c r="Y2305">
        <f>U2305/('d_고정'!$B$5*'6_기대효과'!$H$7/8)/'d_고정'!$B$6</f>
        <v/>
      </c>
      <c r="Z2305">
        <f>U2305/('d_고정'!$B$8*'6_기대효과'!$H$7/8)</f>
        <v/>
      </c>
    </row>
    <row r="2306">
      <c r="A2306">
        <f>RAND()</f>
        <v/>
      </c>
      <c r="B2306">
        <f>IF('d_시나리오'!$J$2='d_시나리오'!$H$2,'d_시나리오'!$I$2,IF(A2306&lt;('d_시나리오'!$I$2-'d_시나리오'!$H$2)/('d_시나리오'!$J$2-'d_시나리오'!$H$2),'d_시나리오'!$H$2+SQRT(A2306*('d_시나리오'!$J$2-'d_시나리오'!$H$2)*('d_시나리오'!$I$2-'d_시나리오'!$H$2)),'d_시나리오'!$J$2-SQRT((1-A2306)*('d_시나리오'!$J$2-'d_시나리오'!$H$2)*('d_시나리오'!$J$2-'d_시나리오'!$I$2))))</f>
        <v/>
      </c>
      <c r="C2306">
        <f>BETAINV(RAND(),2,6)</f>
        <v/>
      </c>
      <c r="D2306">
        <f>INDEX('d_분포'!$A$2:$A$28,RANDBETWEEN(1,27))</f>
        <v/>
      </c>
      <c r="E2306">
        <f>INDEX('d_분포'!$C$2:$C$5,RANDBETWEEN(1,4))*(0.9+0.2*RAND())</f>
        <v/>
      </c>
      <c r="F2306">
        <f>RAND()</f>
        <v/>
      </c>
      <c r="G2306">
        <f>IF('d_시나리오'!$J$3='d_시나리오'!$H$3,'d_시나리오'!$I$3,IF(F2306&lt;('d_시나리오'!$I$3-'d_시나리오'!$H$3)/('d_시나리오'!$J$3-'d_시나리오'!$H$3),'d_시나리오'!$H$3+SQRT(F2306*('d_시나리오'!$J$3-'d_시나리오'!$H$3)*('d_시나리오'!$I$3-'d_시나리오'!$H$3)),'d_시나리오'!$J$3-SQRT((1-F2306)*('d_시나리오'!$J$3-'d_시나리오'!$H$3)*('d_시나리오'!$J$3-'d_시나리오'!$I$3))))</f>
        <v/>
      </c>
      <c r="H2306">
        <f>RAND()</f>
        <v/>
      </c>
      <c r="I2306">
        <f>IF('d_시나리오'!$J$4='d_시나리오'!$H$4,'d_시나리오'!$I$4,IF(H2306&lt;('d_시나리오'!$I$4-'d_시나리오'!$H$4)/('d_시나리오'!$J$4-'d_시나리오'!$H$4),'d_시나리오'!$H$4+SQRT(H2306*('d_시나리오'!$J$4-'d_시나리오'!$H$4)*('d_시나리오'!$I$4-'d_시나리오'!$H$4)),'d_시나리오'!$J$4-SQRT((1-H2306)*('d_시나리오'!$J$4-'d_시나리오'!$H$4)*('d_시나리오'!$J$4-'d_시나리오'!$I$4))))</f>
        <v/>
      </c>
      <c r="J2306">
        <f>RAND()</f>
        <v/>
      </c>
      <c r="K2306">
        <f>IF('d_시나리오'!$J$5='d_시나리오'!$H$5,'d_시나리오'!$I$5,IF(J2306&lt;('d_시나리오'!$I$5-'d_시나리오'!$H$5)/('d_시나리오'!$J$5-'d_시나리오'!$H$5),'d_시나리오'!$H$5+SQRT(J2306*('d_시나리오'!$J$5-'d_시나리오'!$H$5)*('d_시나리오'!$I$5-'d_시나리오'!$H$5)),'d_시나리오'!$J$5-SQRT((1-J2306)*('d_시나리오'!$J$5-'d_시나리오'!$H$5)*('d_시나리오'!$J$5-'d_시나리오'!$I$5))))</f>
        <v/>
      </c>
      <c r="L2306">
        <f>RAND()</f>
        <v/>
      </c>
      <c r="M2306">
        <f>IF('d_시나리오'!$J$6='d_시나리오'!$H$6,'d_시나리오'!$I$6,IF(L2306&lt;('d_시나리오'!$I$6-'d_시나리오'!$H$6)/('d_시나리오'!$J$6-'d_시나리오'!$H$6),'d_시나리오'!$H$6+SQRT(L2306*('d_시나리오'!$J$6-'d_시나리오'!$H$6)*('d_시나리오'!$I$6-'d_시나리오'!$H$6)),'d_시나리오'!$J$6-SQRT((1-L2306)*('d_시나리오'!$J$6-'d_시나리오'!$H$6)*('d_시나리오'!$J$6-'d_시나리오'!$I$6))))</f>
        <v/>
      </c>
      <c r="N2306">
        <f>INDEX('d_분포'!$B$2:$B$57,RANDBETWEEN(1,56))</f>
        <v/>
      </c>
      <c r="O2306">
        <f>BETAINV(RAND(),5,5)</f>
        <v/>
      </c>
      <c r="P2306">
        <f>'d_고정'!$B$1*'6_기대효과'!$H$7*('d_시나리오'!$I$7/'d_고정'!$B$2)*B2306</f>
        <v/>
      </c>
      <c r="Q2306">
        <f>P2306*C2306</f>
        <v/>
      </c>
      <c r="R2306">
        <f>P2306*E2306</f>
        <v/>
      </c>
      <c r="S2306">
        <f>R2306*G2306</f>
        <v/>
      </c>
      <c r="T2306">
        <f>Q2306+S2306</f>
        <v/>
      </c>
      <c r="U2306">
        <f>(Q2306*D2306+S2306*I2306)*(1-O2306)</f>
        <v/>
      </c>
      <c r="V2306">
        <f>(R2306*K2306*N2306+'d_고정'!$B$3*('6_기대효과'!$H$7/8)*N2306*'d_고정'!$B$10*M2306*('6_기대효과'!$K$7/'d_고정'!$B$9))*(1-O2306)</f>
        <v/>
      </c>
      <c r="W2306">
        <f>(S2306*I2306+R2306*MAX(K2306-'d_고정'!$B$10*M2306*('6_기대효과'!$K$7/'d_고정'!$B$9),0)*N2306)*(1-O2306)</f>
        <v/>
      </c>
      <c r="X2306">
        <f>U2306+V2306</f>
        <v/>
      </c>
      <c r="Y2306">
        <f>U2306/('d_고정'!$B$5*'6_기대효과'!$H$7/8)/'d_고정'!$B$6</f>
        <v/>
      </c>
      <c r="Z2306">
        <f>U2306/('d_고정'!$B$8*'6_기대효과'!$H$7/8)</f>
        <v/>
      </c>
    </row>
    <row r="2307">
      <c r="A2307">
        <f>RAND()</f>
        <v/>
      </c>
      <c r="B2307">
        <f>IF('d_시나리오'!$J$2='d_시나리오'!$H$2,'d_시나리오'!$I$2,IF(A2307&lt;('d_시나리오'!$I$2-'d_시나리오'!$H$2)/('d_시나리오'!$J$2-'d_시나리오'!$H$2),'d_시나리오'!$H$2+SQRT(A2307*('d_시나리오'!$J$2-'d_시나리오'!$H$2)*('d_시나리오'!$I$2-'d_시나리오'!$H$2)),'d_시나리오'!$J$2-SQRT((1-A2307)*('d_시나리오'!$J$2-'d_시나리오'!$H$2)*('d_시나리오'!$J$2-'d_시나리오'!$I$2))))</f>
        <v/>
      </c>
      <c r="C2307">
        <f>BETAINV(RAND(),2,6)</f>
        <v/>
      </c>
      <c r="D2307">
        <f>INDEX('d_분포'!$A$2:$A$28,RANDBETWEEN(1,27))</f>
        <v/>
      </c>
      <c r="E2307">
        <f>INDEX('d_분포'!$C$2:$C$5,RANDBETWEEN(1,4))*(0.9+0.2*RAND())</f>
        <v/>
      </c>
      <c r="F2307">
        <f>RAND()</f>
        <v/>
      </c>
      <c r="G2307">
        <f>IF('d_시나리오'!$J$3='d_시나리오'!$H$3,'d_시나리오'!$I$3,IF(F2307&lt;('d_시나리오'!$I$3-'d_시나리오'!$H$3)/('d_시나리오'!$J$3-'d_시나리오'!$H$3),'d_시나리오'!$H$3+SQRT(F2307*('d_시나리오'!$J$3-'d_시나리오'!$H$3)*('d_시나리오'!$I$3-'d_시나리오'!$H$3)),'d_시나리오'!$J$3-SQRT((1-F2307)*('d_시나리오'!$J$3-'d_시나리오'!$H$3)*('d_시나리오'!$J$3-'d_시나리오'!$I$3))))</f>
        <v/>
      </c>
      <c r="H2307">
        <f>RAND()</f>
        <v/>
      </c>
      <c r="I2307">
        <f>IF('d_시나리오'!$J$4='d_시나리오'!$H$4,'d_시나리오'!$I$4,IF(H2307&lt;('d_시나리오'!$I$4-'d_시나리오'!$H$4)/('d_시나리오'!$J$4-'d_시나리오'!$H$4),'d_시나리오'!$H$4+SQRT(H2307*('d_시나리오'!$J$4-'d_시나리오'!$H$4)*('d_시나리오'!$I$4-'d_시나리오'!$H$4)),'d_시나리오'!$J$4-SQRT((1-H2307)*('d_시나리오'!$J$4-'d_시나리오'!$H$4)*('d_시나리오'!$J$4-'d_시나리오'!$I$4))))</f>
        <v/>
      </c>
      <c r="J2307">
        <f>RAND()</f>
        <v/>
      </c>
      <c r="K2307">
        <f>IF('d_시나리오'!$J$5='d_시나리오'!$H$5,'d_시나리오'!$I$5,IF(J2307&lt;('d_시나리오'!$I$5-'d_시나리오'!$H$5)/('d_시나리오'!$J$5-'d_시나리오'!$H$5),'d_시나리오'!$H$5+SQRT(J2307*('d_시나리오'!$J$5-'d_시나리오'!$H$5)*('d_시나리오'!$I$5-'d_시나리오'!$H$5)),'d_시나리오'!$J$5-SQRT((1-J2307)*('d_시나리오'!$J$5-'d_시나리오'!$H$5)*('d_시나리오'!$J$5-'d_시나리오'!$I$5))))</f>
        <v/>
      </c>
      <c r="L2307">
        <f>RAND()</f>
        <v/>
      </c>
      <c r="M2307">
        <f>IF('d_시나리오'!$J$6='d_시나리오'!$H$6,'d_시나리오'!$I$6,IF(L2307&lt;('d_시나리오'!$I$6-'d_시나리오'!$H$6)/('d_시나리오'!$J$6-'d_시나리오'!$H$6),'d_시나리오'!$H$6+SQRT(L2307*('d_시나리오'!$J$6-'d_시나리오'!$H$6)*('d_시나리오'!$I$6-'d_시나리오'!$H$6)),'d_시나리오'!$J$6-SQRT((1-L2307)*('d_시나리오'!$J$6-'d_시나리오'!$H$6)*('d_시나리오'!$J$6-'d_시나리오'!$I$6))))</f>
        <v/>
      </c>
      <c r="N2307">
        <f>INDEX('d_분포'!$B$2:$B$57,RANDBETWEEN(1,56))</f>
        <v/>
      </c>
      <c r="O2307">
        <f>BETAINV(RAND(),5,5)</f>
        <v/>
      </c>
      <c r="P2307">
        <f>'d_고정'!$B$1*'6_기대효과'!$H$7*('d_시나리오'!$I$7/'d_고정'!$B$2)*B2307</f>
        <v/>
      </c>
      <c r="Q2307">
        <f>P2307*C2307</f>
        <v/>
      </c>
      <c r="R2307">
        <f>P2307*E2307</f>
        <v/>
      </c>
      <c r="S2307">
        <f>R2307*G2307</f>
        <v/>
      </c>
      <c r="T2307">
        <f>Q2307+S2307</f>
        <v/>
      </c>
      <c r="U2307">
        <f>(Q2307*D2307+S2307*I2307)*(1-O2307)</f>
        <v/>
      </c>
      <c r="V2307">
        <f>(R2307*K2307*N2307+'d_고정'!$B$3*('6_기대효과'!$H$7/8)*N2307*'d_고정'!$B$10*M2307*('6_기대효과'!$K$7/'d_고정'!$B$9))*(1-O2307)</f>
        <v/>
      </c>
      <c r="W2307">
        <f>(S2307*I2307+R2307*MAX(K2307-'d_고정'!$B$10*M2307*('6_기대효과'!$K$7/'d_고정'!$B$9),0)*N2307)*(1-O2307)</f>
        <v/>
      </c>
      <c r="X2307">
        <f>U2307+V2307</f>
        <v/>
      </c>
      <c r="Y2307">
        <f>U2307/('d_고정'!$B$5*'6_기대효과'!$H$7/8)/'d_고정'!$B$6</f>
        <v/>
      </c>
      <c r="Z2307">
        <f>U2307/('d_고정'!$B$8*'6_기대효과'!$H$7/8)</f>
        <v/>
      </c>
    </row>
    <row r="2308">
      <c r="A2308">
        <f>RAND()</f>
        <v/>
      </c>
      <c r="B2308">
        <f>IF('d_시나리오'!$J$2='d_시나리오'!$H$2,'d_시나리오'!$I$2,IF(A2308&lt;('d_시나리오'!$I$2-'d_시나리오'!$H$2)/('d_시나리오'!$J$2-'d_시나리오'!$H$2),'d_시나리오'!$H$2+SQRT(A2308*('d_시나리오'!$J$2-'d_시나리오'!$H$2)*('d_시나리오'!$I$2-'d_시나리오'!$H$2)),'d_시나리오'!$J$2-SQRT((1-A2308)*('d_시나리오'!$J$2-'d_시나리오'!$H$2)*('d_시나리오'!$J$2-'d_시나리오'!$I$2))))</f>
        <v/>
      </c>
      <c r="C2308">
        <f>BETAINV(RAND(),2,6)</f>
        <v/>
      </c>
      <c r="D2308">
        <f>INDEX('d_분포'!$A$2:$A$28,RANDBETWEEN(1,27))</f>
        <v/>
      </c>
      <c r="E2308">
        <f>INDEX('d_분포'!$C$2:$C$5,RANDBETWEEN(1,4))*(0.9+0.2*RAND())</f>
        <v/>
      </c>
      <c r="F2308">
        <f>RAND()</f>
        <v/>
      </c>
      <c r="G2308">
        <f>IF('d_시나리오'!$J$3='d_시나리오'!$H$3,'d_시나리오'!$I$3,IF(F2308&lt;('d_시나리오'!$I$3-'d_시나리오'!$H$3)/('d_시나리오'!$J$3-'d_시나리오'!$H$3),'d_시나리오'!$H$3+SQRT(F2308*('d_시나리오'!$J$3-'d_시나리오'!$H$3)*('d_시나리오'!$I$3-'d_시나리오'!$H$3)),'d_시나리오'!$J$3-SQRT((1-F2308)*('d_시나리오'!$J$3-'d_시나리오'!$H$3)*('d_시나리오'!$J$3-'d_시나리오'!$I$3))))</f>
        <v/>
      </c>
      <c r="H2308">
        <f>RAND()</f>
        <v/>
      </c>
      <c r="I2308">
        <f>IF('d_시나리오'!$J$4='d_시나리오'!$H$4,'d_시나리오'!$I$4,IF(H2308&lt;('d_시나리오'!$I$4-'d_시나리오'!$H$4)/('d_시나리오'!$J$4-'d_시나리오'!$H$4),'d_시나리오'!$H$4+SQRT(H2308*('d_시나리오'!$J$4-'d_시나리오'!$H$4)*('d_시나리오'!$I$4-'d_시나리오'!$H$4)),'d_시나리오'!$J$4-SQRT((1-H2308)*('d_시나리오'!$J$4-'d_시나리오'!$H$4)*('d_시나리오'!$J$4-'d_시나리오'!$I$4))))</f>
        <v/>
      </c>
      <c r="J2308">
        <f>RAND()</f>
        <v/>
      </c>
      <c r="K2308">
        <f>IF('d_시나리오'!$J$5='d_시나리오'!$H$5,'d_시나리오'!$I$5,IF(J2308&lt;('d_시나리오'!$I$5-'d_시나리오'!$H$5)/('d_시나리오'!$J$5-'d_시나리오'!$H$5),'d_시나리오'!$H$5+SQRT(J2308*('d_시나리오'!$J$5-'d_시나리오'!$H$5)*('d_시나리오'!$I$5-'d_시나리오'!$H$5)),'d_시나리오'!$J$5-SQRT((1-J2308)*('d_시나리오'!$J$5-'d_시나리오'!$H$5)*('d_시나리오'!$J$5-'d_시나리오'!$I$5))))</f>
        <v/>
      </c>
      <c r="L2308">
        <f>RAND()</f>
        <v/>
      </c>
      <c r="M2308">
        <f>IF('d_시나리오'!$J$6='d_시나리오'!$H$6,'d_시나리오'!$I$6,IF(L2308&lt;('d_시나리오'!$I$6-'d_시나리오'!$H$6)/('d_시나리오'!$J$6-'d_시나리오'!$H$6),'d_시나리오'!$H$6+SQRT(L2308*('d_시나리오'!$J$6-'d_시나리오'!$H$6)*('d_시나리오'!$I$6-'d_시나리오'!$H$6)),'d_시나리오'!$J$6-SQRT((1-L2308)*('d_시나리오'!$J$6-'d_시나리오'!$H$6)*('d_시나리오'!$J$6-'d_시나리오'!$I$6))))</f>
        <v/>
      </c>
      <c r="N2308">
        <f>INDEX('d_분포'!$B$2:$B$57,RANDBETWEEN(1,56))</f>
        <v/>
      </c>
      <c r="O2308">
        <f>BETAINV(RAND(),5,5)</f>
        <v/>
      </c>
      <c r="P2308">
        <f>'d_고정'!$B$1*'6_기대효과'!$H$7*('d_시나리오'!$I$7/'d_고정'!$B$2)*B2308</f>
        <v/>
      </c>
      <c r="Q2308">
        <f>P2308*C2308</f>
        <v/>
      </c>
      <c r="R2308">
        <f>P2308*E2308</f>
        <v/>
      </c>
      <c r="S2308">
        <f>R2308*G2308</f>
        <v/>
      </c>
      <c r="T2308">
        <f>Q2308+S2308</f>
        <v/>
      </c>
      <c r="U2308">
        <f>(Q2308*D2308+S2308*I2308)*(1-O2308)</f>
        <v/>
      </c>
      <c r="V2308">
        <f>(R2308*K2308*N2308+'d_고정'!$B$3*('6_기대효과'!$H$7/8)*N2308*'d_고정'!$B$10*M2308*('6_기대효과'!$K$7/'d_고정'!$B$9))*(1-O2308)</f>
        <v/>
      </c>
      <c r="W2308">
        <f>(S2308*I2308+R2308*MAX(K2308-'d_고정'!$B$10*M2308*('6_기대효과'!$K$7/'d_고정'!$B$9),0)*N2308)*(1-O2308)</f>
        <v/>
      </c>
      <c r="X2308">
        <f>U2308+V2308</f>
        <v/>
      </c>
      <c r="Y2308">
        <f>U2308/('d_고정'!$B$5*'6_기대효과'!$H$7/8)/'d_고정'!$B$6</f>
        <v/>
      </c>
      <c r="Z2308">
        <f>U2308/('d_고정'!$B$8*'6_기대효과'!$H$7/8)</f>
        <v/>
      </c>
    </row>
    <row r="2309">
      <c r="A2309">
        <f>RAND()</f>
        <v/>
      </c>
      <c r="B2309">
        <f>IF('d_시나리오'!$J$2='d_시나리오'!$H$2,'d_시나리오'!$I$2,IF(A2309&lt;('d_시나리오'!$I$2-'d_시나리오'!$H$2)/('d_시나리오'!$J$2-'d_시나리오'!$H$2),'d_시나리오'!$H$2+SQRT(A2309*('d_시나리오'!$J$2-'d_시나리오'!$H$2)*('d_시나리오'!$I$2-'d_시나리오'!$H$2)),'d_시나리오'!$J$2-SQRT((1-A2309)*('d_시나리오'!$J$2-'d_시나리오'!$H$2)*('d_시나리오'!$J$2-'d_시나리오'!$I$2))))</f>
        <v/>
      </c>
      <c r="C2309">
        <f>BETAINV(RAND(),2,6)</f>
        <v/>
      </c>
      <c r="D2309">
        <f>INDEX('d_분포'!$A$2:$A$28,RANDBETWEEN(1,27))</f>
        <v/>
      </c>
      <c r="E2309">
        <f>INDEX('d_분포'!$C$2:$C$5,RANDBETWEEN(1,4))*(0.9+0.2*RAND())</f>
        <v/>
      </c>
      <c r="F2309">
        <f>RAND()</f>
        <v/>
      </c>
      <c r="G2309">
        <f>IF('d_시나리오'!$J$3='d_시나리오'!$H$3,'d_시나리오'!$I$3,IF(F2309&lt;('d_시나리오'!$I$3-'d_시나리오'!$H$3)/('d_시나리오'!$J$3-'d_시나리오'!$H$3),'d_시나리오'!$H$3+SQRT(F2309*('d_시나리오'!$J$3-'d_시나리오'!$H$3)*('d_시나리오'!$I$3-'d_시나리오'!$H$3)),'d_시나리오'!$J$3-SQRT((1-F2309)*('d_시나리오'!$J$3-'d_시나리오'!$H$3)*('d_시나리오'!$J$3-'d_시나리오'!$I$3))))</f>
        <v/>
      </c>
      <c r="H2309">
        <f>RAND()</f>
        <v/>
      </c>
      <c r="I2309">
        <f>IF('d_시나리오'!$J$4='d_시나리오'!$H$4,'d_시나리오'!$I$4,IF(H2309&lt;('d_시나리오'!$I$4-'d_시나리오'!$H$4)/('d_시나리오'!$J$4-'d_시나리오'!$H$4),'d_시나리오'!$H$4+SQRT(H2309*('d_시나리오'!$J$4-'d_시나리오'!$H$4)*('d_시나리오'!$I$4-'d_시나리오'!$H$4)),'d_시나리오'!$J$4-SQRT((1-H2309)*('d_시나리오'!$J$4-'d_시나리오'!$H$4)*('d_시나리오'!$J$4-'d_시나리오'!$I$4))))</f>
        <v/>
      </c>
      <c r="J2309">
        <f>RAND()</f>
        <v/>
      </c>
      <c r="K2309">
        <f>IF('d_시나리오'!$J$5='d_시나리오'!$H$5,'d_시나리오'!$I$5,IF(J2309&lt;('d_시나리오'!$I$5-'d_시나리오'!$H$5)/('d_시나리오'!$J$5-'d_시나리오'!$H$5),'d_시나리오'!$H$5+SQRT(J2309*('d_시나리오'!$J$5-'d_시나리오'!$H$5)*('d_시나리오'!$I$5-'d_시나리오'!$H$5)),'d_시나리오'!$J$5-SQRT((1-J2309)*('d_시나리오'!$J$5-'d_시나리오'!$H$5)*('d_시나리오'!$J$5-'d_시나리오'!$I$5))))</f>
        <v/>
      </c>
      <c r="L2309">
        <f>RAND()</f>
        <v/>
      </c>
      <c r="M2309">
        <f>IF('d_시나리오'!$J$6='d_시나리오'!$H$6,'d_시나리오'!$I$6,IF(L2309&lt;('d_시나리오'!$I$6-'d_시나리오'!$H$6)/('d_시나리오'!$J$6-'d_시나리오'!$H$6),'d_시나리오'!$H$6+SQRT(L2309*('d_시나리오'!$J$6-'d_시나리오'!$H$6)*('d_시나리오'!$I$6-'d_시나리오'!$H$6)),'d_시나리오'!$J$6-SQRT((1-L2309)*('d_시나리오'!$J$6-'d_시나리오'!$H$6)*('d_시나리오'!$J$6-'d_시나리오'!$I$6))))</f>
        <v/>
      </c>
      <c r="N2309">
        <f>INDEX('d_분포'!$B$2:$B$57,RANDBETWEEN(1,56))</f>
        <v/>
      </c>
      <c r="O2309">
        <f>BETAINV(RAND(),5,5)</f>
        <v/>
      </c>
      <c r="P2309">
        <f>'d_고정'!$B$1*'6_기대효과'!$H$7*('d_시나리오'!$I$7/'d_고정'!$B$2)*B2309</f>
        <v/>
      </c>
      <c r="Q2309">
        <f>P2309*C2309</f>
        <v/>
      </c>
      <c r="R2309">
        <f>P2309*E2309</f>
        <v/>
      </c>
      <c r="S2309">
        <f>R2309*G2309</f>
        <v/>
      </c>
      <c r="T2309">
        <f>Q2309+S2309</f>
        <v/>
      </c>
      <c r="U2309">
        <f>(Q2309*D2309+S2309*I2309)*(1-O2309)</f>
        <v/>
      </c>
      <c r="V2309">
        <f>(R2309*K2309*N2309+'d_고정'!$B$3*('6_기대효과'!$H$7/8)*N2309*'d_고정'!$B$10*M2309*('6_기대효과'!$K$7/'d_고정'!$B$9))*(1-O2309)</f>
        <v/>
      </c>
      <c r="W2309">
        <f>(S2309*I2309+R2309*MAX(K2309-'d_고정'!$B$10*M2309*('6_기대효과'!$K$7/'d_고정'!$B$9),0)*N2309)*(1-O2309)</f>
        <v/>
      </c>
      <c r="X2309">
        <f>U2309+V2309</f>
        <v/>
      </c>
      <c r="Y2309">
        <f>U2309/('d_고정'!$B$5*'6_기대효과'!$H$7/8)/'d_고정'!$B$6</f>
        <v/>
      </c>
      <c r="Z2309">
        <f>U2309/('d_고정'!$B$8*'6_기대효과'!$H$7/8)</f>
        <v/>
      </c>
    </row>
    <row r="2310">
      <c r="A2310">
        <f>RAND()</f>
        <v/>
      </c>
      <c r="B2310">
        <f>IF('d_시나리오'!$J$2='d_시나리오'!$H$2,'d_시나리오'!$I$2,IF(A2310&lt;('d_시나리오'!$I$2-'d_시나리오'!$H$2)/('d_시나리오'!$J$2-'d_시나리오'!$H$2),'d_시나리오'!$H$2+SQRT(A2310*('d_시나리오'!$J$2-'d_시나리오'!$H$2)*('d_시나리오'!$I$2-'d_시나리오'!$H$2)),'d_시나리오'!$J$2-SQRT((1-A2310)*('d_시나리오'!$J$2-'d_시나리오'!$H$2)*('d_시나리오'!$J$2-'d_시나리오'!$I$2))))</f>
        <v/>
      </c>
      <c r="C2310">
        <f>BETAINV(RAND(),2,6)</f>
        <v/>
      </c>
      <c r="D2310">
        <f>INDEX('d_분포'!$A$2:$A$28,RANDBETWEEN(1,27))</f>
        <v/>
      </c>
      <c r="E2310">
        <f>INDEX('d_분포'!$C$2:$C$5,RANDBETWEEN(1,4))*(0.9+0.2*RAND())</f>
        <v/>
      </c>
      <c r="F2310">
        <f>RAND()</f>
        <v/>
      </c>
      <c r="G2310">
        <f>IF('d_시나리오'!$J$3='d_시나리오'!$H$3,'d_시나리오'!$I$3,IF(F2310&lt;('d_시나리오'!$I$3-'d_시나리오'!$H$3)/('d_시나리오'!$J$3-'d_시나리오'!$H$3),'d_시나리오'!$H$3+SQRT(F2310*('d_시나리오'!$J$3-'d_시나리오'!$H$3)*('d_시나리오'!$I$3-'d_시나리오'!$H$3)),'d_시나리오'!$J$3-SQRT((1-F2310)*('d_시나리오'!$J$3-'d_시나리오'!$H$3)*('d_시나리오'!$J$3-'d_시나리오'!$I$3))))</f>
        <v/>
      </c>
      <c r="H2310">
        <f>RAND()</f>
        <v/>
      </c>
      <c r="I2310">
        <f>IF('d_시나리오'!$J$4='d_시나리오'!$H$4,'d_시나리오'!$I$4,IF(H2310&lt;('d_시나리오'!$I$4-'d_시나리오'!$H$4)/('d_시나리오'!$J$4-'d_시나리오'!$H$4),'d_시나리오'!$H$4+SQRT(H2310*('d_시나리오'!$J$4-'d_시나리오'!$H$4)*('d_시나리오'!$I$4-'d_시나리오'!$H$4)),'d_시나리오'!$J$4-SQRT((1-H2310)*('d_시나리오'!$J$4-'d_시나리오'!$H$4)*('d_시나리오'!$J$4-'d_시나리오'!$I$4))))</f>
        <v/>
      </c>
      <c r="J2310">
        <f>RAND()</f>
        <v/>
      </c>
      <c r="K2310">
        <f>IF('d_시나리오'!$J$5='d_시나리오'!$H$5,'d_시나리오'!$I$5,IF(J2310&lt;('d_시나리오'!$I$5-'d_시나리오'!$H$5)/('d_시나리오'!$J$5-'d_시나리오'!$H$5),'d_시나리오'!$H$5+SQRT(J2310*('d_시나리오'!$J$5-'d_시나리오'!$H$5)*('d_시나리오'!$I$5-'d_시나리오'!$H$5)),'d_시나리오'!$J$5-SQRT((1-J2310)*('d_시나리오'!$J$5-'d_시나리오'!$H$5)*('d_시나리오'!$J$5-'d_시나리오'!$I$5))))</f>
        <v/>
      </c>
      <c r="L2310">
        <f>RAND()</f>
        <v/>
      </c>
      <c r="M2310">
        <f>IF('d_시나리오'!$J$6='d_시나리오'!$H$6,'d_시나리오'!$I$6,IF(L2310&lt;('d_시나리오'!$I$6-'d_시나리오'!$H$6)/('d_시나리오'!$J$6-'d_시나리오'!$H$6),'d_시나리오'!$H$6+SQRT(L2310*('d_시나리오'!$J$6-'d_시나리오'!$H$6)*('d_시나리오'!$I$6-'d_시나리오'!$H$6)),'d_시나리오'!$J$6-SQRT((1-L2310)*('d_시나리오'!$J$6-'d_시나리오'!$H$6)*('d_시나리오'!$J$6-'d_시나리오'!$I$6))))</f>
        <v/>
      </c>
      <c r="N2310">
        <f>INDEX('d_분포'!$B$2:$B$57,RANDBETWEEN(1,56))</f>
        <v/>
      </c>
      <c r="O2310">
        <f>BETAINV(RAND(),5,5)</f>
        <v/>
      </c>
      <c r="P2310">
        <f>'d_고정'!$B$1*'6_기대효과'!$H$7*('d_시나리오'!$I$7/'d_고정'!$B$2)*B2310</f>
        <v/>
      </c>
      <c r="Q2310">
        <f>P2310*C2310</f>
        <v/>
      </c>
      <c r="R2310">
        <f>P2310*E2310</f>
        <v/>
      </c>
      <c r="S2310">
        <f>R2310*G2310</f>
        <v/>
      </c>
      <c r="T2310">
        <f>Q2310+S2310</f>
        <v/>
      </c>
      <c r="U2310">
        <f>(Q2310*D2310+S2310*I2310)*(1-O2310)</f>
        <v/>
      </c>
      <c r="V2310">
        <f>(R2310*K2310*N2310+'d_고정'!$B$3*('6_기대효과'!$H$7/8)*N2310*'d_고정'!$B$10*M2310*('6_기대효과'!$K$7/'d_고정'!$B$9))*(1-O2310)</f>
        <v/>
      </c>
      <c r="W2310">
        <f>(S2310*I2310+R2310*MAX(K2310-'d_고정'!$B$10*M2310*('6_기대효과'!$K$7/'d_고정'!$B$9),0)*N2310)*(1-O2310)</f>
        <v/>
      </c>
      <c r="X2310">
        <f>U2310+V2310</f>
        <v/>
      </c>
      <c r="Y2310">
        <f>U2310/('d_고정'!$B$5*'6_기대효과'!$H$7/8)/'d_고정'!$B$6</f>
        <v/>
      </c>
      <c r="Z2310">
        <f>U2310/('d_고정'!$B$8*'6_기대효과'!$H$7/8)</f>
        <v/>
      </c>
    </row>
    <row r="2311">
      <c r="A2311">
        <f>RAND()</f>
        <v/>
      </c>
      <c r="B2311">
        <f>IF('d_시나리오'!$J$2='d_시나리오'!$H$2,'d_시나리오'!$I$2,IF(A2311&lt;('d_시나리오'!$I$2-'d_시나리오'!$H$2)/('d_시나리오'!$J$2-'d_시나리오'!$H$2),'d_시나리오'!$H$2+SQRT(A2311*('d_시나리오'!$J$2-'d_시나리오'!$H$2)*('d_시나리오'!$I$2-'d_시나리오'!$H$2)),'d_시나리오'!$J$2-SQRT((1-A2311)*('d_시나리오'!$J$2-'d_시나리오'!$H$2)*('d_시나리오'!$J$2-'d_시나리오'!$I$2))))</f>
        <v/>
      </c>
      <c r="C2311">
        <f>BETAINV(RAND(),2,6)</f>
        <v/>
      </c>
      <c r="D2311">
        <f>INDEX('d_분포'!$A$2:$A$28,RANDBETWEEN(1,27))</f>
        <v/>
      </c>
      <c r="E2311">
        <f>INDEX('d_분포'!$C$2:$C$5,RANDBETWEEN(1,4))*(0.9+0.2*RAND())</f>
        <v/>
      </c>
      <c r="F2311">
        <f>RAND()</f>
        <v/>
      </c>
      <c r="G2311">
        <f>IF('d_시나리오'!$J$3='d_시나리오'!$H$3,'d_시나리오'!$I$3,IF(F2311&lt;('d_시나리오'!$I$3-'d_시나리오'!$H$3)/('d_시나리오'!$J$3-'d_시나리오'!$H$3),'d_시나리오'!$H$3+SQRT(F2311*('d_시나리오'!$J$3-'d_시나리오'!$H$3)*('d_시나리오'!$I$3-'d_시나리오'!$H$3)),'d_시나리오'!$J$3-SQRT((1-F2311)*('d_시나리오'!$J$3-'d_시나리오'!$H$3)*('d_시나리오'!$J$3-'d_시나리오'!$I$3))))</f>
        <v/>
      </c>
      <c r="H2311">
        <f>RAND()</f>
        <v/>
      </c>
      <c r="I2311">
        <f>IF('d_시나리오'!$J$4='d_시나리오'!$H$4,'d_시나리오'!$I$4,IF(H2311&lt;('d_시나리오'!$I$4-'d_시나리오'!$H$4)/('d_시나리오'!$J$4-'d_시나리오'!$H$4),'d_시나리오'!$H$4+SQRT(H2311*('d_시나리오'!$J$4-'d_시나리오'!$H$4)*('d_시나리오'!$I$4-'d_시나리오'!$H$4)),'d_시나리오'!$J$4-SQRT((1-H2311)*('d_시나리오'!$J$4-'d_시나리오'!$H$4)*('d_시나리오'!$J$4-'d_시나리오'!$I$4))))</f>
        <v/>
      </c>
      <c r="J2311">
        <f>RAND()</f>
        <v/>
      </c>
      <c r="K2311">
        <f>IF('d_시나리오'!$J$5='d_시나리오'!$H$5,'d_시나리오'!$I$5,IF(J2311&lt;('d_시나리오'!$I$5-'d_시나리오'!$H$5)/('d_시나리오'!$J$5-'d_시나리오'!$H$5),'d_시나리오'!$H$5+SQRT(J2311*('d_시나리오'!$J$5-'d_시나리오'!$H$5)*('d_시나리오'!$I$5-'d_시나리오'!$H$5)),'d_시나리오'!$J$5-SQRT((1-J2311)*('d_시나리오'!$J$5-'d_시나리오'!$H$5)*('d_시나리오'!$J$5-'d_시나리오'!$I$5))))</f>
        <v/>
      </c>
      <c r="L2311">
        <f>RAND()</f>
        <v/>
      </c>
      <c r="M2311">
        <f>IF('d_시나리오'!$J$6='d_시나리오'!$H$6,'d_시나리오'!$I$6,IF(L2311&lt;('d_시나리오'!$I$6-'d_시나리오'!$H$6)/('d_시나리오'!$J$6-'d_시나리오'!$H$6),'d_시나리오'!$H$6+SQRT(L2311*('d_시나리오'!$J$6-'d_시나리오'!$H$6)*('d_시나리오'!$I$6-'d_시나리오'!$H$6)),'d_시나리오'!$J$6-SQRT((1-L2311)*('d_시나리오'!$J$6-'d_시나리오'!$H$6)*('d_시나리오'!$J$6-'d_시나리오'!$I$6))))</f>
        <v/>
      </c>
      <c r="N2311">
        <f>INDEX('d_분포'!$B$2:$B$57,RANDBETWEEN(1,56))</f>
        <v/>
      </c>
      <c r="O2311">
        <f>BETAINV(RAND(),5,5)</f>
        <v/>
      </c>
      <c r="P2311">
        <f>'d_고정'!$B$1*'6_기대효과'!$H$7*('d_시나리오'!$I$7/'d_고정'!$B$2)*B2311</f>
        <v/>
      </c>
      <c r="Q2311">
        <f>P2311*C2311</f>
        <v/>
      </c>
      <c r="R2311">
        <f>P2311*E2311</f>
        <v/>
      </c>
      <c r="S2311">
        <f>R2311*G2311</f>
        <v/>
      </c>
      <c r="T2311">
        <f>Q2311+S2311</f>
        <v/>
      </c>
      <c r="U2311">
        <f>(Q2311*D2311+S2311*I2311)*(1-O2311)</f>
        <v/>
      </c>
      <c r="V2311">
        <f>(R2311*K2311*N2311+'d_고정'!$B$3*('6_기대효과'!$H$7/8)*N2311*'d_고정'!$B$10*M2311*('6_기대효과'!$K$7/'d_고정'!$B$9))*(1-O2311)</f>
        <v/>
      </c>
      <c r="W2311">
        <f>(S2311*I2311+R2311*MAX(K2311-'d_고정'!$B$10*M2311*('6_기대효과'!$K$7/'d_고정'!$B$9),0)*N2311)*(1-O2311)</f>
        <v/>
      </c>
      <c r="X2311">
        <f>U2311+V2311</f>
        <v/>
      </c>
      <c r="Y2311">
        <f>U2311/('d_고정'!$B$5*'6_기대효과'!$H$7/8)/'d_고정'!$B$6</f>
        <v/>
      </c>
      <c r="Z2311">
        <f>U2311/('d_고정'!$B$8*'6_기대효과'!$H$7/8)</f>
        <v/>
      </c>
    </row>
    <row r="2312">
      <c r="A2312">
        <f>RAND()</f>
        <v/>
      </c>
      <c r="B2312">
        <f>IF('d_시나리오'!$J$2='d_시나리오'!$H$2,'d_시나리오'!$I$2,IF(A2312&lt;('d_시나리오'!$I$2-'d_시나리오'!$H$2)/('d_시나리오'!$J$2-'d_시나리오'!$H$2),'d_시나리오'!$H$2+SQRT(A2312*('d_시나리오'!$J$2-'d_시나리오'!$H$2)*('d_시나리오'!$I$2-'d_시나리오'!$H$2)),'d_시나리오'!$J$2-SQRT((1-A2312)*('d_시나리오'!$J$2-'d_시나리오'!$H$2)*('d_시나리오'!$J$2-'d_시나리오'!$I$2))))</f>
        <v/>
      </c>
      <c r="C2312">
        <f>BETAINV(RAND(),2,6)</f>
        <v/>
      </c>
      <c r="D2312">
        <f>INDEX('d_분포'!$A$2:$A$28,RANDBETWEEN(1,27))</f>
        <v/>
      </c>
      <c r="E2312">
        <f>INDEX('d_분포'!$C$2:$C$5,RANDBETWEEN(1,4))*(0.9+0.2*RAND())</f>
        <v/>
      </c>
      <c r="F2312">
        <f>RAND()</f>
        <v/>
      </c>
      <c r="G2312">
        <f>IF('d_시나리오'!$J$3='d_시나리오'!$H$3,'d_시나리오'!$I$3,IF(F2312&lt;('d_시나리오'!$I$3-'d_시나리오'!$H$3)/('d_시나리오'!$J$3-'d_시나리오'!$H$3),'d_시나리오'!$H$3+SQRT(F2312*('d_시나리오'!$J$3-'d_시나리오'!$H$3)*('d_시나리오'!$I$3-'d_시나리오'!$H$3)),'d_시나리오'!$J$3-SQRT((1-F2312)*('d_시나리오'!$J$3-'d_시나리오'!$H$3)*('d_시나리오'!$J$3-'d_시나리오'!$I$3))))</f>
        <v/>
      </c>
      <c r="H2312">
        <f>RAND()</f>
        <v/>
      </c>
      <c r="I2312">
        <f>IF('d_시나리오'!$J$4='d_시나리오'!$H$4,'d_시나리오'!$I$4,IF(H2312&lt;('d_시나리오'!$I$4-'d_시나리오'!$H$4)/('d_시나리오'!$J$4-'d_시나리오'!$H$4),'d_시나리오'!$H$4+SQRT(H2312*('d_시나리오'!$J$4-'d_시나리오'!$H$4)*('d_시나리오'!$I$4-'d_시나리오'!$H$4)),'d_시나리오'!$J$4-SQRT((1-H2312)*('d_시나리오'!$J$4-'d_시나리오'!$H$4)*('d_시나리오'!$J$4-'d_시나리오'!$I$4))))</f>
        <v/>
      </c>
      <c r="J2312">
        <f>RAND()</f>
        <v/>
      </c>
      <c r="K2312">
        <f>IF('d_시나리오'!$J$5='d_시나리오'!$H$5,'d_시나리오'!$I$5,IF(J2312&lt;('d_시나리오'!$I$5-'d_시나리오'!$H$5)/('d_시나리오'!$J$5-'d_시나리오'!$H$5),'d_시나리오'!$H$5+SQRT(J2312*('d_시나리오'!$J$5-'d_시나리오'!$H$5)*('d_시나리오'!$I$5-'d_시나리오'!$H$5)),'d_시나리오'!$J$5-SQRT((1-J2312)*('d_시나리오'!$J$5-'d_시나리오'!$H$5)*('d_시나리오'!$J$5-'d_시나리오'!$I$5))))</f>
        <v/>
      </c>
      <c r="L2312">
        <f>RAND()</f>
        <v/>
      </c>
      <c r="M2312">
        <f>IF('d_시나리오'!$J$6='d_시나리오'!$H$6,'d_시나리오'!$I$6,IF(L2312&lt;('d_시나리오'!$I$6-'d_시나리오'!$H$6)/('d_시나리오'!$J$6-'d_시나리오'!$H$6),'d_시나리오'!$H$6+SQRT(L2312*('d_시나리오'!$J$6-'d_시나리오'!$H$6)*('d_시나리오'!$I$6-'d_시나리오'!$H$6)),'d_시나리오'!$J$6-SQRT((1-L2312)*('d_시나리오'!$J$6-'d_시나리오'!$H$6)*('d_시나리오'!$J$6-'d_시나리오'!$I$6))))</f>
        <v/>
      </c>
      <c r="N2312">
        <f>INDEX('d_분포'!$B$2:$B$57,RANDBETWEEN(1,56))</f>
        <v/>
      </c>
      <c r="O2312">
        <f>BETAINV(RAND(),5,5)</f>
        <v/>
      </c>
      <c r="P2312">
        <f>'d_고정'!$B$1*'6_기대효과'!$H$7*('d_시나리오'!$I$7/'d_고정'!$B$2)*B2312</f>
        <v/>
      </c>
      <c r="Q2312">
        <f>P2312*C2312</f>
        <v/>
      </c>
      <c r="R2312">
        <f>P2312*E2312</f>
        <v/>
      </c>
      <c r="S2312">
        <f>R2312*G2312</f>
        <v/>
      </c>
      <c r="T2312">
        <f>Q2312+S2312</f>
        <v/>
      </c>
      <c r="U2312">
        <f>(Q2312*D2312+S2312*I2312)*(1-O2312)</f>
        <v/>
      </c>
      <c r="V2312">
        <f>(R2312*K2312*N2312+'d_고정'!$B$3*('6_기대효과'!$H$7/8)*N2312*'d_고정'!$B$10*M2312*('6_기대효과'!$K$7/'d_고정'!$B$9))*(1-O2312)</f>
        <v/>
      </c>
      <c r="W2312">
        <f>(S2312*I2312+R2312*MAX(K2312-'d_고정'!$B$10*M2312*('6_기대효과'!$K$7/'d_고정'!$B$9),0)*N2312)*(1-O2312)</f>
        <v/>
      </c>
      <c r="X2312">
        <f>U2312+V2312</f>
        <v/>
      </c>
      <c r="Y2312">
        <f>U2312/('d_고정'!$B$5*'6_기대효과'!$H$7/8)/'d_고정'!$B$6</f>
        <v/>
      </c>
      <c r="Z2312">
        <f>U2312/('d_고정'!$B$8*'6_기대효과'!$H$7/8)</f>
        <v/>
      </c>
    </row>
    <row r="2313">
      <c r="A2313">
        <f>RAND()</f>
        <v/>
      </c>
      <c r="B2313">
        <f>IF('d_시나리오'!$J$2='d_시나리오'!$H$2,'d_시나리오'!$I$2,IF(A2313&lt;('d_시나리오'!$I$2-'d_시나리오'!$H$2)/('d_시나리오'!$J$2-'d_시나리오'!$H$2),'d_시나리오'!$H$2+SQRT(A2313*('d_시나리오'!$J$2-'d_시나리오'!$H$2)*('d_시나리오'!$I$2-'d_시나리오'!$H$2)),'d_시나리오'!$J$2-SQRT((1-A2313)*('d_시나리오'!$J$2-'d_시나리오'!$H$2)*('d_시나리오'!$J$2-'d_시나리오'!$I$2))))</f>
        <v/>
      </c>
      <c r="C2313">
        <f>BETAINV(RAND(),2,6)</f>
        <v/>
      </c>
      <c r="D2313">
        <f>INDEX('d_분포'!$A$2:$A$28,RANDBETWEEN(1,27))</f>
        <v/>
      </c>
      <c r="E2313">
        <f>INDEX('d_분포'!$C$2:$C$5,RANDBETWEEN(1,4))*(0.9+0.2*RAND())</f>
        <v/>
      </c>
      <c r="F2313">
        <f>RAND()</f>
        <v/>
      </c>
      <c r="G2313">
        <f>IF('d_시나리오'!$J$3='d_시나리오'!$H$3,'d_시나리오'!$I$3,IF(F2313&lt;('d_시나리오'!$I$3-'d_시나리오'!$H$3)/('d_시나리오'!$J$3-'d_시나리오'!$H$3),'d_시나리오'!$H$3+SQRT(F2313*('d_시나리오'!$J$3-'d_시나리오'!$H$3)*('d_시나리오'!$I$3-'d_시나리오'!$H$3)),'d_시나리오'!$J$3-SQRT((1-F2313)*('d_시나리오'!$J$3-'d_시나리오'!$H$3)*('d_시나리오'!$J$3-'d_시나리오'!$I$3))))</f>
        <v/>
      </c>
      <c r="H2313">
        <f>RAND()</f>
        <v/>
      </c>
      <c r="I2313">
        <f>IF('d_시나리오'!$J$4='d_시나리오'!$H$4,'d_시나리오'!$I$4,IF(H2313&lt;('d_시나리오'!$I$4-'d_시나리오'!$H$4)/('d_시나리오'!$J$4-'d_시나리오'!$H$4),'d_시나리오'!$H$4+SQRT(H2313*('d_시나리오'!$J$4-'d_시나리오'!$H$4)*('d_시나리오'!$I$4-'d_시나리오'!$H$4)),'d_시나리오'!$J$4-SQRT((1-H2313)*('d_시나리오'!$J$4-'d_시나리오'!$H$4)*('d_시나리오'!$J$4-'d_시나리오'!$I$4))))</f>
        <v/>
      </c>
      <c r="J2313">
        <f>RAND()</f>
        <v/>
      </c>
      <c r="K2313">
        <f>IF('d_시나리오'!$J$5='d_시나리오'!$H$5,'d_시나리오'!$I$5,IF(J2313&lt;('d_시나리오'!$I$5-'d_시나리오'!$H$5)/('d_시나리오'!$J$5-'d_시나리오'!$H$5),'d_시나리오'!$H$5+SQRT(J2313*('d_시나리오'!$J$5-'d_시나리오'!$H$5)*('d_시나리오'!$I$5-'d_시나리오'!$H$5)),'d_시나리오'!$J$5-SQRT((1-J2313)*('d_시나리오'!$J$5-'d_시나리오'!$H$5)*('d_시나리오'!$J$5-'d_시나리오'!$I$5))))</f>
        <v/>
      </c>
      <c r="L2313">
        <f>RAND()</f>
        <v/>
      </c>
      <c r="M2313">
        <f>IF('d_시나리오'!$J$6='d_시나리오'!$H$6,'d_시나리오'!$I$6,IF(L2313&lt;('d_시나리오'!$I$6-'d_시나리오'!$H$6)/('d_시나리오'!$J$6-'d_시나리오'!$H$6),'d_시나리오'!$H$6+SQRT(L2313*('d_시나리오'!$J$6-'d_시나리오'!$H$6)*('d_시나리오'!$I$6-'d_시나리오'!$H$6)),'d_시나리오'!$J$6-SQRT((1-L2313)*('d_시나리오'!$J$6-'d_시나리오'!$H$6)*('d_시나리오'!$J$6-'d_시나리오'!$I$6))))</f>
        <v/>
      </c>
      <c r="N2313">
        <f>INDEX('d_분포'!$B$2:$B$57,RANDBETWEEN(1,56))</f>
        <v/>
      </c>
      <c r="O2313">
        <f>BETAINV(RAND(),5,5)</f>
        <v/>
      </c>
      <c r="P2313">
        <f>'d_고정'!$B$1*'6_기대효과'!$H$7*('d_시나리오'!$I$7/'d_고정'!$B$2)*B2313</f>
        <v/>
      </c>
      <c r="Q2313">
        <f>P2313*C2313</f>
        <v/>
      </c>
      <c r="R2313">
        <f>P2313*E2313</f>
        <v/>
      </c>
      <c r="S2313">
        <f>R2313*G2313</f>
        <v/>
      </c>
      <c r="T2313">
        <f>Q2313+S2313</f>
        <v/>
      </c>
      <c r="U2313">
        <f>(Q2313*D2313+S2313*I2313)*(1-O2313)</f>
        <v/>
      </c>
      <c r="V2313">
        <f>(R2313*K2313*N2313+'d_고정'!$B$3*('6_기대효과'!$H$7/8)*N2313*'d_고정'!$B$10*M2313*('6_기대효과'!$K$7/'d_고정'!$B$9))*(1-O2313)</f>
        <v/>
      </c>
      <c r="W2313">
        <f>(S2313*I2313+R2313*MAX(K2313-'d_고정'!$B$10*M2313*('6_기대효과'!$K$7/'d_고정'!$B$9),0)*N2313)*(1-O2313)</f>
        <v/>
      </c>
      <c r="X2313">
        <f>U2313+V2313</f>
        <v/>
      </c>
      <c r="Y2313">
        <f>U2313/('d_고정'!$B$5*'6_기대효과'!$H$7/8)/'d_고정'!$B$6</f>
        <v/>
      </c>
      <c r="Z2313">
        <f>U2313/('d_고정'!$B$8*'6_기대효과'!$H$7/8)</f>
        <v/>
      </c>
    </row>
    <row r="2314">
      <c r="A2314">
        <f>RAND()</f>
        <v/>
      </c>
      <c r="B2314">
        <f>IF('d_시나리오'!$J$2='d_시나리오'!$H$2,'d_시나리오'!$I$2,IF(A2314&lt;('d_시나리오'!$I$2-'d_시나리오'!$H$2)/('d_시나리오'!$J$2-'d_시나리오'!$H$2),'d_시나리오'!$H$2+SQRT(A2314*('d_시나리오'!$J$2-'d_시나리오'!$H$2)*('d_시나리오'!$I$2-'d_시나리오'!$H$2)),'d_시나리오'!$J$2-SQRT((1-A2314)*('d_시나리오'!$J$2-'d_시나리오'!$H$2)*('d_시나리오'!$J$2-'d_시나리오'!$I$2))))</f>
        <v/>
      </c>
      <c r="C2314">
        <f>BETAINV(RAND(),2,6)</f>
        <v/>
      </c>
      <c r="D2314">
        <f>INDEX('d_분포'!$A$2:$A$28,RANDBETWEEN(1,27))</f>
        <v/>
      </c>
      <c r="E2314">
        <f>INDEX('d_분포'!$C$2:$C$5,RANDBETWEEN(1,4))*(0.9+0.2*RAND())</f>
        <v/>
      </c>
      <c r="F2314">
        <f>RAND()</f>
        <v/>
      </c>
      <c r="G2314">
        <f>IF('d_시나리오'!$J$3='d_시나리오'!$H$3,'d_시나리오'!$I$3,IF(F2314&lt;('d_시나리오'!$I$3-'d_시나리오'!$H$3)/('d_시나리오'!$J$3-'d_시나리오'!$H$3),'d_시나리오'!$H$3+SQRT(F2314*('d_시나리오'!$J$3-'d_시나리오'!$H$3)*('d_시나리오'!$I$3-'d_시나리오'!$H$3)),'d_시나리오'!$J$3-SQRT((1-F2314)*('d_시나리오'!$J$3-'d_시나리오'!$H$3)*('d_시나리오'!$J$3-'d_시나리오'!$I$3))))</f>
        <v/>
      </c>
      <c r="H2314">
        <f>RAND()</f>
        <v/>
      </c>
      <c r="I2314">
        <f>IF('d_시나리오'!$J$4='d_시나리오'!$H$4,'d_시나리오'!$I$4,IF(H2314&lt;('d_시나리오'!$I$4-'d_시나리오'!$H$4)/('d_시나리오'!$J$4-'d_시나리오'!$H$4),'d_시나리오'!$H$4+SQRT(H2314*('d_시나리오'!$J$4-'d_시나리오'!$H$4)*('d_시나리오'!$I$4-'d_시나리오'!$H$4)),'d_시나리오'!$J$4-SQRT((1-H2314)*('d_시나리오'!$J$4-'d_시나리오'!$H$4)*('d_시나리오'!$J$4-'d_시나리오'!$I$4))))</f>
        <v/>
      </c>
      <c r="J2314">
        <f>RAND()</f>
        <v/>
      </c>
      <c r="K2314">
        <f>IF('d_시나리오'!$J$5='d_시나리오'!$H$5,'d_시나리오'!$I$5,IF(J2314&lt;('d_시나리오'!$I$5-'d_시나리오'!$H$5)/('d_시나리오'!$J$5-'d_시나리오'!$H$5),'d_시나리오'!$H$5+SQRT(J2314*('d_시나리오'!$J$5-'d_시나리오'!$H$5)*('d_시나리오'!$I$5-'d_시나리오'!$H$5)),'d_시나리오'!$J$5-SQRT((1-J2314)*('d_시나리오'!$J$5-'d_시나리오'!$H$5)*('d_시나리오'!$J$5-'d_시나리오'!$I$5))))</f>
        <v/>
      </c>
      <c r="L2314">
        <f>RAND()</f>
        <v/>
      </c>
      <c r="M2314">
        <f>IF('d_시나리오'!$J$6='d_시나리오'!$H$6,'d_시나리오'!$I$6,IF(L2314&lt;('d_시나리오'!$I$6-'d_시나리오'!$H$6)/('d_시나리오'!$J$6-'d_시나리오'!$H$6),'d_시나리오'!$H$6+SQRT(L2314*('d_시나리오'!$J$6-'d_시나리오'!$H$6)*('d_시나리오'!$I$6-'d_시나리오'!$H$6)),'d_시나리오'!$J$6-SQRT((1-L2314)*('d_시나리오'!$J$6-'d_시나리오'!$H$6)*('d_시나리오'!$J$6-'d_시나리오'!$I$6))))</f>
        <v/>
      </c>
      <c r="N2314">
        <f>INDEX('d_분포'!$B$2:$B$57,RANDBETWEEN(1,56))</f>
        <v/>
      </c>
      <c r="O2314">
        <f>BETAINV(RAND(),5,5)</f>
        <v/>
      </c>
      <c r="P2314">
        <f>'d_고정'!$B$1*'6_기대효과'!$H$7*('d_시나리오'!$I$7/'d_고정'!$B$2)*B2314</f>
        <v/>
      </c>
      <c r="Q2314">
        <f>P2314*C2314</f>
        <v/>
      </c>
      <c r="R2314">
        <f>P2314*E2314</f>
        <v/>
      </c>
      <c r="S2314">
        <f>R2314*G2314</f>
        <v/>
      </c>
      <c r="T2314">
        <f>Q2314+S2314</f>
        <v/>
      </c>
      <c r="U2314">
        <f>(Q2314*D2314+S2314*I2314)*(1-O2314)</f>
        <v/>
      </c>
      <c r="V2314">
        <f>(R2314*K2314*N2314+'d_고정'!$B$3*('6_기대효과'!$H$7/8)*N2314*'d_고정'!$B$10*M2314*('6_기대효과'!$K$7/'d_고정'!$B$9))*(1-O2314)</f>
        <v/>
      </c>
      <c r="W2314">
        <f>(S2314*I2314+R2314*MAX(K2314-'d_고정'!$B$10*M2314*('6_기대효과'!$K$7/'d_고정'!$B$9),0)*N2314)*(1-O2314)</f>
        <v/>
      </c>
      <c r="X2314">
        <f>U2314+V2314</f>
        <v/>
      </c>
      <c r="Y2314">
        <f>U2314/('d_고정'!$B$5*'6_기대효과'!$H$7/8)/'d_고정'!$B$6</f>
        <v/>
      </c>
      <c r="Z2314">
        <f>U2314/('d_고정'!$B$8*'6_기대효과'!$H$7/8)</f>
        <v/>
      </c>
    </row>
    <row r="2315">
      <c r="A2315">
        <f>RAND()</f>
        <v/>
      </c>
      <c r="B2315">
        <f>IF('d_시나리오'!$J$2='d_시나리오'!$H$2,'d_시나리오'!$I$2,IF(A2315&lt;('d_시나리오'!$I$2-'d_시나리오'!$H$2)/('d_시나리오'!$J$2-'d_시나리오'!$H$2),'d_시나리오'!$H$2+SQRT(A2315*('d_시나리오'!$J$2-'d_시나리오'!$H$2)*('d_시나리오'!$I$2-'d_시나리오'!$H$2)),'d_시나리오'!$J$2-SQRT((1-A2315)*('d_시나리오'!$J$2-'d_시나리오'!$H$2)*('d_시나리오'!$J$2-'d_시나리오'!$I$2))))</f>
        <v/>
      </c>
      <c r="C2315">
        <f>BETAINV(RAND(),2,6)</f>
        <v/>
      </c>
      <c r="D2315">
        <f>INDEX('d_분포'!$A$2:$A$28,RANDBETWEEN(1,27))</f>
        <v/>
      </c>
      <c r="E2315">
        <f>INDEX('d_분포'!$C$2:$C$5,RANDBETWEEN(1,4))*(0.9+0.2*RAND())</f>
        <v/>
      </c>
      <c r="F2315">
        <f>RAND()</f>
        <v/>
      </c>
      <c r="G2315">
        <f>IF('d_시나리오'!$J$3='d_시나리오'!$H$3,'d_시나리오'!$I$3,IF(F2315&lt;('d_시나리오'!$I$3-'d_시나리오'!$H$3)/('d_시나리오'!$J$3-'d_시나리오'!$H$3),'d_시나리오'!$H$3+SQRT(F2315*('d_시나리오'!$J$3-'d_시나리오'!$H$3)*('d_시나리오'!$I$3-'d_시나리오'!$H$3)),'d_시나리오'!$J$3-SQRT((1-F2315)*('d_시나리오'!$J$3-'d_시나리오'!$H$3)*('d_시나리오'!$J$3-'d_시나리오'!$I$3))))</f>
        <v/>
      </c>
      <c r="H2315">
        <f>RAND()</f>
        <v/>
      </c>
      <c r="I2315">
        <f>IF('d_시나리오'!$J$4='d_시나리오'!$H$4,'d_시나리오'!$I$4,IF(H2315&lt;('d_시나리오'!$I$4-'d_시나리오'!$H$4)/('d_시나리오'!$J$4-'d_시나리오'!$H$4),'d_시나리오'!$H$4+SQRT(H2315*('d_시나리오'!$J$4-'d_시나리오'!$H$4)*('d_시나리오'!$I$4-'d_시나리오'!$H$4)),'d_시나리오'!$J$4-SQRT((1-H2315)*('d_시나리오'!$J$4-'d_시나리오'!$H$4)*('d_시나리오'!$J$4-'d_시나리오'!$I$4))))</f>
        <v/>
      </c>
      <c r="J2315">
        <f>RAND()</f>
        <v/>
      </c>
      <c r="K2315">
        <f>IF('d_시나리오'!$J$5='d_시나리오'!$H$5,'d_시나리오'!$I$5,IF(J2315&lt;('d_시나리오'!$I$5-'d_시나리오'!$H$5)/('d_시나리오'!$J$5-'d_시나리오'!$H$5),'d_시나리오'!$H$5+SQRT(J2315*('d_시나리오'!$J$5-'d_시나리오'!$H$5)*('d_시나리오'!$I$5-'d_시나리오'!$H$5)),'d_시나리오'!$J$5-SQRT((1-J2315)*('d_시나리오'!$J$5-'d_시나리오'!$H$5)*('d_시나리오'!$J$5-'d_시나리오'!$I$5))))</f>
        <v/>
      </c>
      <c r="L2315">
        <f>RAND()</f>
        <v/>
      </c>
      <c r="M2315">
        <f>IF('d_시나리오'!$J$6='d_시나리오'!$H$6,'d_시나리오'!$I$6,IF(L2315&lt;('d_시나리오'!$I$6-'d_시나리오'!$H$6)/('d_시나리오'!$J$6-'d_시나리오'!$H$6),'d_시나리오'!$H$6+SQRT(L2315*('d_시나리오'!$J$6-'d_시나리오'!$H$6)*('d_시나리오'!$I$6-'d_시나리오'!$H$6)),'d_시나리오'!$J$6-SQRT((1-L2315)*('d_시나리오'!$J$6-'d_시나리오'!$H$6)*('d_시나리오'!$J$6-'d_시나리오'!$I$6))))</f>
        <v/>
      </c>
      <c r="N2315">
        <f>INDEX('d_분포'!$B$2:$B$57,RANDBETWEEN(1,56))</f>
        <v/>
      </c>
      <c r="O2315">
        <f>BETAINV(RAND(),5,5)</f>
        <v/>
      </c>
      <c r="P2315">
        <f>'d_고정'!$B$1*'6_기대효과'!$H$7*('d_시나리오'!$I$7/'d_고정'!$B$2)*B2315</f>
        <v/>
      </c>
      <c r="Q2315">
        <f>P2315*C2315</f>
        <v/>
      </c>
      <c r="R2315">
        <f>P2315*E2315</f>
        <v/>
      </c>
      <c r="S2315">
        <f>R2315*G2315</f>
        <v/>
      </c>
      <c r="T2315">
        <f>Q2315+S2315</f>
        <v/>
      </c>
      <c r="U2315">
        <f>(Q2315*D2315+S2315*I2315)*(1-O2315)</f>
        <v/>
      </c>
      <c r="V2315">
        <f>(R2315*K2315*N2315+'d_고정'!$B$3*('6_기대효과'!$H$7/8)*N2315*'d_고정'!$B$10*M2315*('6_기대효과'!$K$7/'d_고정'!$B$9))*(1-O2315)</f>
        <v/>
      </c>
      <c r="W2315">
        <f>(S2315*I2315+R2315*MAX(K2315-'d_고정'!$B$10*M2315*('6_기대효과'!$K$7/'d_고정'!$B$9),0)*N2315)*(1-O2315)</f>
        <v/>
      </c>
      <c r="X2315">
        <f>U2315+V2315</f>
        <v/>
      </c>
      <c r="Y2315">
        <f>U2315/('d_고정'!$B$5*'6_기대효과'!$H$7/8)/'d_고정'!$B$6</f>
        <v/>
      </c>
      <c r="Z2315">
        <f>U2315/('d_고정'!$B$8*'6_기대효과'!$H$7/8)</f>
        <v/>
      </c>
    </row>
    <row r="2316">
      <c r="A2316">
        <f>RAND()</f>
        <v/>
      </c>
      <c r="B2316">
        <f>IF('d_시나리오'!$J$2='d_시나리오'!$H$2,'d_시나리오'!$I$2,IF(A2316&lt;('d_시나리오'!$I$2-'d_시나리오'!$H$2)/('d_시나리오'!$J$2-'d_시나리오'!$H$2),'d_시나리오'!$H$2+SQRT(A2316*('d_시나리오'!$J$2-'d_시나리오'!$H$2)*('d_시나리오'!$I$2-'d_시나리오'!$H$2)),'d_시나리오'!$J$2-SQRT((1-A2316)*('d_시나리오'!$J$2-'d_시나리오'!$H$2)*('d_시나리오'!$J$2-'d_시나리오'!$I$2))))</f>
        <v/>
      </c>
      <c r="C2316">
        <f>BETAINV(RAND(),2,6)</f>
        <v/>
      </c>
      <c r="D2316">
        <f>INDEX('d_분포'!$A$2:$A$28,RANDBETWEEN(1,27))</f>
        <v/>
      </c>
      <c r="E2316">
        <f>INDEX('d_분포'!$C$2:$C$5,RANDBETWEEN(1,4))*(0.9+0.2*RAND())</f>
        <v/>
      </c>
      <c r="F2316">
        <f>RAND()</f>
        <v/>
      </c>
      <c r="G2316">
        <f>IF('d_시나리오'!$J$3='d_시나리오'!$H$3,'d_시나리오'!$I$3,IF(F2316&lt;('d_시나리오'!$I$3-'d_시나리오'!$H$3)/('d_시나리오'!$J$3-'d_시나리오'!$H$3),'d_시나리오'!$H$3+SQRT(F2316*('d_시나리오'!$J$3-'d_시나리오'!$H$3)*('d_시나리오'!$I$3-'d_시나리오'!$H$3)),'d_시나리오'!$J$3-SQRT((1-F2316)*('d_시나리오'!$J$3-'d_시나리오'!$H$3)*('d_시나리오'!$J$3-'d_시나리오'!$I$3))))</f>
        <v/>
      </c>
      <c r="H2316">
        <f>RAND()</f>
        <v/>
      </c>
      <c r="I2316">
        <f>IF('d_시나리오'!$J$4='d_시나리오'!$H$4,'d_시나리오'!$I$4,IF(H2316&lt;('d_시나리오'!$I$4-'d_시나리오'!$H$4)/('d_시나리오'!$J$4-'d_시나리오'!$H$4),'d_시나리오'!$H$4+SQRT(H2316*('d_시나리오'!$J$4-'d_시나리오'!$H$4)*('d_시나리오'!$I$4-'d_시나리오'!$H$4)),'d_시나리오'!$J$4-SQRT((1-H2316)*('d_시나리오'!$J$4-'d_시나리오'!$H$4)*('d_시나리오'!$J$4-'d_시나리오'!$I$4))))</f>
        <v/>
      </c>
      <c r="J2316">
        <f>RAND()</f>
        <v/>
      </c>
      <c r="K2316">
        <f>IF('d_시나리오'!$J$5='d_시나리오'!$H$5,'d_시나리오'!$I$5,IF(J2316&lt;('d_시나리오'!$I$5-'d_시나리오'!$H$5)/('d_시나리오'!$J$5-'d_시나리오'!$H$5),'d_시나리오'!$H$5+SQRT(J2316*('d_시나리오'!$J$5-'d_시나리오'!$H$5)*('d_시나리오'!$I$5-'d_시나리오'!$H$5)),'d_시나리오'!$J$5-SQRT((1-J2316)*('d_시나리오'!$J$5-'d_시나리오'!$H$5)*('d_시나리오'!$J$5-'d_시나리오'!$I$5))))</f>
        <v/>
      </c>
      <c r="L2316">
        <f>RAND()</f>
        <v/>
      </c>
      <c r="M2316">
        <f>IF('d_시나리오'!$J$6='d_시나리오'!$H$6,'d_시나리오'!$I$6,IF(L2316&lt;('d_시나리오'!$I$6-'d_시나리오'!$H$6)/('d_시나리오'!$J$6-'d_시나리오'!$H$6),'d_시나리오'!$H$6+SQRT(L2316*('d_시나리오'!$J$6-'d_시나리오'!$H$6)*('d_시나리오'!$I$6-'d_시나리오'!$H$6)),'d_시나리오'!$J$6-SQRT((1-L2316)*('d_시나리오'!$J$6-'d_시나리오'!$H$6)*('d_시나리오'!$J$6-'d_시나리오'!$I$6))))</f>
        <v/>
      </c>
      <c r="N2316">
        <f>INDEX('d_분포'!$B$2:$B$57,RANDBETWEEN(1,56))</f>
        <v/>
      </c>
      <c r="O2316">
        <f>BETAINV(RAND(),5,5)</f>
        <v/>
      </c>
      <c r="P2316">
        <f>'d_고정'!$B$1*'6_기대효과'!$H$7*('d_시나리오'!$I$7/'d_고정'!$B$2)*B2316</f>
        <v/>
      </c>
      <c r="Q2316">
        <f>P2316*C2316</f>
        <v/>
      </c>
      <c r="R2316">
        <f>P2316*E2316</f>
        <v/>
      </c>
      <c r="S2316">
        <f>R2316*G2316</f>
        <v/>
      </c>
      <c r="T2316">
        <f>Q2316+S2316</f>
        <v/>
      </c>
      <c r="U2316">
        <f>(Q2316*D2316+S2316*I2316)*(1-O2316)</f>
        <v/>
      </c>
      <c r="V2316">
        <f>(R2316*K2316*N2316+'d_고정'!$B$3*('6_기대효과'!$H$7/8)*N2316*'d_고정'!$B$10*M2316*('6_기대효과'!$K$7/'d_고정'!$B$9))*(1-O2316)</f>
        <v/>
      </c>
      <c r="W2316">
        <f>(S2316*I2316+R2316*MAX(K2316-'d_고정'!$B$10*M2316*('6_기대효과'!$K$7/'d_고정'!$B$9),0)*N2316)*(1-O2316)</f>
        <v/>
      </c>
      <c r="X2316">
        <f>U2316+V2316</f>
        <v/>
      </c>
      <c r="Y2316">
        <f>U2316/('d_고정'!$B$5*'6_기대효과'!$H$7/8)/'d_고정'!$B$6</f>
        <v/>
      </c>
      <c r="Z2316">
        <f>U2316/('d_고정'!$B$8*'6_기대효과'!$H$7/8)</f>
        <v/>
      </c>
    </row>
    <row r="2317">
      <c r="A2317">
        <f>RAND()</f>
        <v/>
      </c>
      <c r="B2317">
        <f>IF('d_시나리오'!$J$2='d_시나리오'!$H$2,'d_시나리오'!$I$2,IF(A2317&lt;('d_시나리오'!$I$2-'d_시나리오'!$H$2)/('d_시나리오'!$J$2-'d_시나리오'!$H$2),'d_시나리오'!$H$2+SQRT(A2317*('d_시나리오'!$J$2-'d_시나리오'!$H$2)*('d_시나리오'!$I$2-'d_시나리오'!$H$2)),'d_시나리오'!$J$2-SQRT((1-A2317)*('d_시나리오'!$J$2-'d_시나리오'!$H$2)*('d_시나리오'!$J$2-'d_시나리오'!$I$2))))</f>
        <v/>
      </c>
      <c r="C2317">
        <f>BETAINV(RAND(),2,6)</f>
        <v/>
      </c>
      <c r="D2317">
        <f>INDEX('d_분포'!$A$2:$A$28,RANDBETWEEN(1,27))</f>
        <v/>
      </c>
      <c r="E2317">
        <f>INDEX('d_분포'!$C$2:$C$5,RANDBETWEEN(1,4))*(0.9+0.2*RAND())</f>
        <v/>
      </c>
      <c r="F2317">
        <f>RAND()</f>
        <v/>
      </c>
      <c r="G2317">
        <f>IF('d_시나리오'!$J$3='d_시나리오'!$H$3,'d_시나리오'!$I$3,IF(F2317&lt;('d_시나리오'!$I$3-'d_시나리오'!$H$3)/('d_시나리오'!$J$3-'d_시나리오'!$H$3),'d_시나리오'!$H$3+SQRT(F2317*('d_시나리오'!$J$3-'d_시나리오'!$H$3)*('d_시나리오'!$I$3-'d_시나리오'!$H$3)),'d_시나리오'!$J$3-SQRT((1-F2317)*('d_시나리오'!$J$3-'d_시나리오'!$H$3)*('d_시나리오'!$J$3-'d_시나리오'!$I$3))))</f>
        <v/>
      </c>
      <c r="H2317">
        <f>RAND()</f>
        <v/>
      </c>
      <c r="I2317">
        <f>IF('d_시나리오'!$J$4='d_시나리오'!$H$4,'d_시나리오'!$I$4,IF(H2317&lt;('d_시나리오'!$I$4-'d_시나리오'!$H$4)/('d_시나리오'!$J$4-'d_시나리오'!$H$4),'d_시나리오'!$H$4+SQRT(H2317*('d_시나리오'!$J$4-'d_시나리오'!$H$4)*('d_시나리오'!$I$4-'d_시나리오'!$H$4)),'d_시나리오'!$J$4-SQRT((1-H2317)*('d_시나리오'!$J$4-'d_시나리오'!$H$4)*('d_시나리오'!$J$4-'d_시나리오'!$I$4))))</f>
        <v/>
      </c>
      <c r="J2317">
        <f>RAND()</f>
        <v/>
      </c>
      <c r="K2317">
        <f>IF('d_시나리오'!$J$5='d_시나리오'!$H$5,'d_시나리오'!$I$5,IF(J2317&lt;('d_시나리오'!$I$5-'d_시나리오'!$H$5)/('d_시나리오'!$J$5-'d_시나리오'!$H$5),'d_시나리오'!$H$5+SQRT(J2317*('d_시나리오'!$J$5-'d_시나리오'!$H$5)*('d_시나리오'!$I$5-'d_시나리오'!$H$5)),'d_시나리오'!$J$5-SQRT((1-J2317)*('d_시나리오'!$J$5-'d_시나리오'!$H$5)*('d_시나리오'!$J$5-'d_시나리오'!$I$5))))</f>
        <v/>
      </c>
      <c r="L2317">
        <f>RAND()</f>
        <v/>
      </c>
      <c r="M2317">
        <f>IF('d_시나리오'!$J$6='d_시나리오'!$H$6,'d_시나리오'!$I$6,IF(L2317&lt;('d_시나리오'!$I$6-'d_시나리오'!$H$6)/('d_시나리오'!$J$6-'d_시나리오'!$H$6),'d_시나리오'!$H$6+SQRT(L2317*('d_시나리오'!$J$6-'d_시나리오'!$H$6)*('d_시나리오'!$I$6-'d_시나리오'!$H$6)),'d_시나리오'!$J$6-SQRT((1-L2317)*('d_시나리오'!$J$6-'d_시나리오'!$H$6)*('d_시나리오'!$J$6-'d_시나리오'!$I$6))))</f>
        <v/>
      </c>
      <c r="N2317">
        <f>INDEX('d_분포'!$B$2:$B$57,RANDBETWEEN(1,56))</f>
        <v/>
      </c>
      <c r="O2317">
        <f>BETAINV(RAND(),5,5)</f>
        <v/>
      </c>
      <c r="P2317">
        <f>'d_고정'!$B$1*'6_기대효과'!$H$7*('d_시나리오'!$I$7/'d_고정'!$B$2)*B2317</f>
        <v/>
      </c>
      <c r="Q2317">
        <f>P2317*C2317</f>
        <v/>
      </c>
      <c r="R2317">
        <f>P2317*E2317</f>
        <v/>
      </c>
      <c r="S2317">
        <f>R2317*G2317</f>
        <v/>
      </c>
      <c r="T2317">
        <f>Q2317+S2317</f>
        <v/>
      </c>
      <c r="U2317">
        <f>(Q2317*D2317+S2317*I2317)*(1-O2317)</f>
        <v/>
      </c>
      <c r="V2317">
        <f>(R2317*K2317*N2317+'d_고정'!$B$3*('6_기대효과'!$H$7/8)*N2317*'d_고정'!$B$10*M2317*('6_기대효과'!$K$7/'d_고정'!$B$9))*(1-O2317)</f>
        <v/>
      </c>
      <c r="W2317">
        <f>(S2317*I2317+R2317*MAX(K2317-'d_고정'!$B$10*M2317*('6_기대효과'!$K$7/'d_고정'!$B$9),0)*N2317)*(1-O2317)</f>
        <v/>
      </c>
      <c r="X2317">
        <f>U2317+V2317</f>
        <v/>
      </c>
      <c r="Y2317">
        <f>U2317/('d_고정'!$B$5*'6_기대효과'!$H$7/8)/'d_고정'!$B$6</f>
        <v/>
      </c>
      <c r="Z2317">
        <f>U2317/('d_고정'!$B$8*'6_기대효과'!$H$7/8)</f>
        <v/>
      </c>
    </row>
    <row r="2318">
      <c r="A2318">
        <f>RAND()</f>
        <v/>
      </c>
      <c r="B2318">
        <f>IF('d_시나리오'!$J$2='d_시나리오'!$H$2,'d_시나리오'!$I$2,IF(A2318&lt;('d_시나리오'!$I$2-'d_시나리오'!$H$2)/('d_시나리오'!$J$2-'d_시나리오'!$H$2),'d_시나리오'!$H$2+SQRT(A2318*('d_시나리오'!$J$2-'d_시나리오'!$H$2)*('d_시나리오'!$I$2-'d_시나리오'!$H$2)),'d_시나리오'!$J$2-SQRT((1-A2318)*('d_시나리오'!$J$2-'d_시나리오'!$H$2)*('d_시나리오'!$J$2-'d_시나리오'!$I$2))))</f>
        <v/>
      </c>
      <c r="C2318">
        <f>BETAINV(RAND(),2,6)</f>
        <v/>
      </c>
      <c r="D2318">
        <f>INDEX('d_분포'!$A$2:$A$28,RANDBETWEEN(1,27))</f>
        <v/>
      </c>
      <c r="E2318">
        <f>INDEX('d_분포'!$C$2:$C$5,RANDBETWEEN(1,4))*(0.9+0.2*RAND())</f>
        <v/>
      </c>
      <c r="F2318">
        <f>RAND()</f>
        <v/>
      </c>
      <c r="G2318">
        <f>IF('d_시나리오'!$J$3='d_시나리오'!$H$3,'d_시나리오'!$I$3,IF(F2318&lt;('d_시나리오'!$I$3-'d_시나리오'!$H$3)/('d_시나리오'!$J$3-'d_시나리오'!$H$3),'d_시나리오'!$H$3+SQRT(F2318*('d_시나리오'!$J$3-'d_시나리오'!$H$3)*('d_시나리오'!$I$3-'d_시나리오'!$H$3)),'d_시나리오'!$J$3-SQRT((1-F2318)*('d_시나리오'!$J$3-'d_시나리오'!$H$3)*('d_시나리오'!$J$3-'d_시나리오'!$I$3))))</f>
        <v/>
      </c>
      <c r="H2318">
        <f>RAND()</f>
        <v/>
      </c>
      <c r="I2318">
        <f>IF('d_시나리오'!$J$4='d_시나리오'!$H$4,'d_시나리오'!$I$4,IF(H2318&lt;('d_시나리오'!$I$4-'d_시나리오'!$H$4)/('d_시나리오'!$J$4-'d_시나리오'!$H$4),'d_시나리오'!$H$4+SQRT(H2318*('d_시나리오'!$J$4-'d_시나리오'!$H$4)*('d_시나리오'!$I$4-'d_시나리오'!$H$4)),'d_시나리오'!$J$4-SQRT((1-H2318)*('d_시나리오'!$J$4-'d_시나리오'!$H$4)*('d_시나리오'!$J$4-'d_시나리오'!$I$4))))</f>
        <v/>
      </c>
      <c r="J2318">
        <f>RAND()</f>
        <v/>
      </c>
      <c r="K2318">
        <f>IF('d_시나리오'!$J$5='d_시나리오'!$H$5,'d_시나리오'!$I$5,IF(J2318&lt;('d_시나리오'!$I$5-'d_시나리오'!$H$5)/('d_시나리오'!$J$5-'d_시나리오'!$H$5),'d_시나리오'!$H$5+SQRT(J2318*('d_시나리오'!$J$5-'d_시나리오'!$H$5)*('d_시나리오'!$I$5-'d_시나리오'!$H$5)),'d_시나리오'!$J$5-SQRT((1-J2318)*('d_시나리오'!$J$5-'d_시나리오'!$H$5)*('d_시나리오'!$J$5-'d_시나리오'!$I$5))))</f>
        <v/>
      </c>
      <c r="L2318">
        <f>RAND()</f>
        <v/>
      </c>
      <c r="M2318">
        <f>IF('d_시나리오'!$J$6='d_시나리오'!$H$6,'d_시나리오'!$I$6,IF(L2318&lt;('d_시나리오'!$I$6-'d_시나리오'!$H$6)/('d_시나리오'!$J$6-'d_시나리오'!$H$6),'d_시나리오'!$H$6+SQRT(L2318*('d_시나리오'!$J$6-'d_시나리오'!$H$6)*('d_시나리오'!$I$6-'d_시나리오'!$H$6)),'d_시나리오'!$J$6-SQRT((1-L2318)*('d_시나리오'!$J$6-'d_시나리오'!$H$6)*('d_시나리오'!$J$6-'d_시나리오'!$I$6))))</f>
        <v/>
      </c>
      <c r="N2318">
        <f>INDEX('d_분포'!$B$2:$B$57,RANDBETWEEN(1,56))</f>
        <v/>
      </c>
      <c r="O2318">
        <f>BETAINV(RAND(),5,5)</f>
        <v/>
      </c>
      <c r="P2318">
        <f>'d_고정'!$B$1*'6_기대효과'!$H$7*('d_시나리오'!$I$7/'d_고정'!$B$2)*B2318</f>
        <v/>
      </c>
      <c r="Q2318">
        <f>P2318*C2318</f>
        <v/>
      </c>
      <c r="R2318">
        <f>P2318*E2318</f>
        <v/>
      </c>
      <c r="S2318">
        <f>R2318*G2318</f>
        <v/>
      </c>
      <c r="T2318">
        <f>Q2318+S2318</f>
        <v/>
      </c>
      <c r="U2318">
        <f>(Q2318*D2318+S2318*I2318)*(1-O2318)</f>
        <v/>
      </c>
      <c r="V2318">
        <f>(R2318*K2318*N2318+'d_고정'!$B$3*('6_기대효과'!$H$7/8)*N2318*'d_고정'!$B$10*M2318*('6_기대효과'!$K$7/'d_고정'!$B$9))*(1-O2318)</f>
        <v/>
      </c>
      <c r="W2318">
        <f>(S2318*I2318+R2318*MAX(K2318-'d_고정'!$B$10*M2318*('6_기대효과'!$K$7/'d_고정'!$B$9),0)*N2318)*(1-O2318)</f>
        <v/>
      </c>
      <c r="X2318">
        <f>U2318+V2318</f>
        <v/>
      </c>
      <c r="Y2318">
        <f>U2318/('d_고정'!$B$5*'6_기대효과'!$H$7/8)/'d_고정'!$B$6</f>
        <v/>
      </c>
      <c r="Z2318">
        <f>U2318/('d_고정'!$B$8*'6_기대효과'!$H$7/8)</f>
        <v/>
      </c>
    </row>
    <row r="2319">
      <c r="A2319">
        <f>RAND()</f>
        <v/>
      </c>
      <c r="B2319">
        <f>IF('d_시나리오'!$J$2='d_시나리오'!$H$2,'d_시나리오'!$I$2,IF(A2319&lt;('d_시나리오'!$I$2-'d_시나리오'!$H$2)/('d_시나리오'!$J$2-'d_시나리오'!$H$2),'d_시나리오'!$H$2+SQRT(A2319*('d_시나리오'!$J$2-'d_시나리오'!$H$2)*('d_시나리오'!$I$2-'d_시나리오'!$H$2)),'d_시나리오'!$J$2-SQRT((1-A2319)*('d_시나리오'!$J$2-'d_시나리오'!$H$2)*('d_시나리오'!$J$2-'d_시나리오'!$I$2))))</f>
        <v/>
      </c>
      <c r="C2319">
        <f>BETAINV(RAND(),2,6)</f>
        <v/>
      </c>
      <c r="D2319">
        <f>INDEX('d_분포'!$A$2:$A$28,RANDBETWEEN(1,27))</f>
        <v/>
      </c>
      <c r="E2319">
        <f>INDEX('d_분포'!$C$2:$C$5,RANDBETWEEN(1,4))*(0.9+0.2*RAND())</f>
        <v/>
      </c>
      <c r="F2319">
        <f>RAND()</f>
        <v/>
      </c>
      <c r="G2319">
        <f>IF('d_시나리오'!$J$3='d_시나리오'!$H$3,'d_시나리오'!$I$3,IF(F2319&lt;('d_시나리오'!$I$3-'d_시나리오'!$H$3)/('d_시나리오'!$J$3-'d_시나리오'!$H$3),'d_시나리오'!$H$3+SQRT(F2319*('d_시나리오'!$J$3-'d_시나리오'!$H$3)*('d_시나리오'!$I$3-'d_시나리오'!$H$3)),'d_시나리오'!$J$3-SQRT((1-F2319)*('d_시나리오'!$J$3-'d_시나리오'!$H$3)*('d_시나리오'!$J$3-'d_시나리오'!$I$3))))</f>
        <v/>
      </c>
      <c r="H2319">
        <f>RAND()</f>
        <v/>
      </c>
      <c r="I2319">
        <f>IF('d_시나리오'!$J$4='d_시나리오'!$H$4,'d_시나리오'!$I$4,IF(H2319&lt;('d_시나리오'!$I$4-'d_시나리오'!$H$4)/('d_시나리오'!$J$4-'d_시나리오'!$H$4),'d_시나리오'!$H$4+SQRT(H2319*('d_시나리오'!$J$4-'d_시나리오'!$H$4)*('d_시나리오'!$I$4-'d_시나리오'!$H$4)),'d_시나리오'!$J$4-SQRT((1-H2319)*('d_시나리오'!$J$4-'d_시나리오'!$H$4)*('d_시나리오'!$J$4-'d_시나리오'!$I$4))))</f>
        <v/>
      </c>
      <c r="J2319">
        <f>RAND()</f>
        <v/>
      </c>
      <c r="K2319">
        <f>IF('d_시나리오'!$J$5='d_시나리오'!$H$5,'d_시나리오'!$I$5,IF(J2319&lt;('d_시나리오'!$I$5-'d_시나리오'!$H$5)/('d_시나리오'!$J$5-'d_시나리오'!$H$5),'d_시나리오'!$H$5+SQRT(J2319*('d_시나리오'!$J$5-'d_시나리오'!$H$5)*('d_시나리오'!$I$5-'d_시나리오'!$H$5)),'d_시나리오'!$J$5-SQRT((1-J2319)*('d_시나리오'!$J$5-'d_시나리오'!$H$5)*('d_시나리오'!$J$5-'d_시나리오'!$I$5))))</f>
        <v/>
      </c>
      <c r="L2319">
        <f>RAND()</f>
        <v/>
      </c>
      <c r="M2319">
        <f>IF('d_시나리오'!$J$6='d_시나리오'!$H$6,'d_시나리오'!$I$6,IF(L2319&lt;('d_시나리오'!$I$6-'d_시나리오'!$H$6)/('d_시나리오'!$J$6-'d_시나리오'!$H$6),'d_시나리오'!$H$6+SQRT(L2319*('d_시나리오'!$J$6-'d_시나리오'!$H$6)*('d_시나리오'!$I$6-'d_시나리오'!$H$6)),'d_시나리오'!$J$6-SQRT((1-L2319)*('d_시나리오'!$J$6-'d_시나리오'!$H$6)*('d_시나리오'!$J$6-'d_시나리오'!$I$6))))</f>
        <v/>
      </c>
      <c r="N2319">
        <f>INDEX('d_분포'!$B$2:$B$57,RANDBETWEEN(1,56))</f>
        <v/>
      </c>
      <c r="O2319">
        <f>BETAINV(RAND(),5,5)</f>
        <v/>
      </c>
      <c r="P2319">
        <f>'d_고정'!$B$1*'6_기대효과'!$H$7*('d_시나리오'!$I$7/'d_고정'!$B$2)*B2319</f>
        <v/>
      </c>
      <c r="Q2319">
        <f>P2319*C2319</f>
        <v/>
      </c>
      <c r="R2319">
        <f>P2319*E2319</f>
        <v/>
      </c>
      <c r="S2319">
        <f>R2319*G2319</f>
        <v/>
      </c>
      <c r="T2319">
        <f>Q2319+S2319</f>
        <v/>
      </c>
      <c r="U2319">
        <f>(Q2319*D2319+S2319*I2319)*(1-O2319)</f>
        <v/>
      </c>
      <c r="V2319">
        <f>(R2319*K2319*N2319+'d_고정'!$B$3*('6_기대효과'!$H$7/8)*N2319*'d_고정'!$B$10*M2319*('6_기대효과'!$K$7/'d_고정'!$B$9))*(1-O2319)</f>
        <v/>
      </c>
      <c r="W2319">
        <f>(S2319*I2319+R2319*MAX(K2319-'d_고정'!$B$10*M2319*('6_기대효과'!$K$7/'d_고정'!$B$9),0)*N2319)*(1-O2319)</f>
        <v/>
      </c>
      <c r="X2319">
        <f>U2319+V2319</f>
        <v/>
      </c>
      <c r="Y2319">
        <f>U2319/('d_고정'!$B$5*'6_기대효과'!$H$7/8)/'d_고정'!$B$6</f>
        <v/>
      </c>
      <c r="Z2319">
        <f>U2319/('d_고정'!$B$8*'6_기대효과'!$H$7/8)</f>
        <v/>
      </c>
    </row>
    <row r="2320">
      <c r="A2320">
        <f>RAND()</f>
        <v/>
      </c>
      <c r="B2320">
        <f>IF('d_시나리오'!$J$2='d_시나리오'!$H$2,'d_시나리오'!$I$2,IF(A2320&lt;('d_시나리오'!$I$2-'d_시나리오'!$H$2)/('d_시나리오'!$J$2-'d_시나리오'!$H$2),'d_시나리오'!$H$2+SQRT(A2320*('d_시나리오'!$J$2-'d_시나리오'!$H$2)*('d_시나리오'!$I$2-'d_시나리오'!$H$2)),'d_시나리오'!$J$2-SQRT((1-A2320)*('d_시나리오'!$J$2-'d_시나리오'!$H$2)*('d_시나리오'!$J$2-'d_시나리오'!$I$2))))</f>
        <v/>
      </c>
      <c r="C2320">
        <f>BETAINV(RAND(),2,6)</f>
        <v/>
      </c>
      <c r="D2320">
        <f>INDEX('d_분포'!$A$2:$A$28,RANDBETWEEN(1,27))</f>
        <v/>
      </c>
      <c r="E2320">
        <f>INDEX('d_분포'!$C$2:$C$5,RANDBETWEEN(1,4))*(0.9+0.2*RAND())</f>
        <v/>
      </c>
      <c r="F2320">
        <f>RAND()</f>
        <v/>
      </c>
      <c r="G2320">
        <f>IF('d_시나리오'!$J$3='d_시나리오'!$H$3,'d_시나리오'!$I$3,IF(F2320&lt;('d_시나리오'!$I$3-'d_시나리오'!$H$3)/('d_시나리오'!$J$3-'d_시나리오'!$H$3),'d_시나리오'!$H$3+SQRT(F2320*('d_시나리오'!$J$3-'d_시나리오'!$H$3)*('d_시나리오'!$I$3-'d_시나리오'!$H$3)),'d_시나리오'!$J$3-SQRT((1-F2320)*('d_시나리오'!$J$3-'d_시나리오'!$H$3)*('d_시나리오'!$J$3-'d_시나리오'!$I$3))))</f>
        <v/>
      </c>
      <c r="H2320">
        <f>RAND()</f>
        <v/>
      </c>
      <c r="I2320">
        <f>IF('d_시나리오'!$J$4='d_시나리오'!$H$4,'d_시나리오'!$I$4,IF(H2320&lt;('d_시나리오'!$I$4-'d_시나리오'!$H$4)/('d_시나리오'!$J$4-'d_시나리오'!$H$4),'d_시나리오'!$H$4+SQRT(H2320*('d_시나리오'!$J$4-'d_시나리오'!$H$4)*('d_시나리오'!$I$4-'d_시나리오'!$H$4)),'d_시나리오'!$J$4-SQRT((1-H2320)*('d_시나리오'!$J$4-'d_시나리오'!$H$4)*('d_시나리오'!$J$4-'d_시나리오'!$I$4))))</f>
        <v/>
      </c>
      <c r="J2320">
        <f>RAND()</f>
        <v/>
      </c>
      <c r="K2320">
        <f>IF('d_시나리오'!$J$5='d_시나리오'!$H$5,'d_시나리오'!$I$5,IF(J2320&lt;('d_시나리오'!$I$5-'d_시나리오'!$H$5)/('d_시나리오'!$J$5-'d_시나리오'!$H$5),'d_시나리오'!$H$5+SQRT(J2320*('d_시나리오'!$J$5-'d_시나리오'!$H$5)*('d_시나리오'!$I$5-'d_시나리오'!$H$5)),'d_시나리오'!$J$5-SQRT((1-J2320)*('d_시나리오'!$J$5-'d_시나리오'!$H$5)*('d_시나리오'!$J$5-'d_시나리오'!$I$5))))</f>
        <v/>
      </c>
      <c r="L2320">
        <f>RAND()</f>
        <v/>
      </c>
      <c r="M2320">
        <f>IF('d_시나리오'!$J$6='d_시나리오'!$H$6,'d_시나리오'!$I$6,IF(L2320&lt;('d_시나리오'!$I$6-'d_시나리오'!$H$6)/('d_시나리오'!$J$6-'d_시나리오'!$H$6),'d_시나리오'!$H$6+SQRT(L2320*('d_시나리오'!$J$6-'d_시나리오'!$H$6)*('d_시나리오'!$I$6-'d_시나리오'!$H$6)),'d_시나리오'!$J$6-SQRT((1-L2320)*('d_시나리오'!$J$6-'d_시나리오'!$H$6)*('d_시나리오'!$J$6-'d_시나리오'!$I$6))))</f>
        <v/>
      </c>
      <c r="N2320">
        <f>INDEX('d_분포'!$B$2:$B$57,RANDBETWEEN(1,56))</f>
        <v/>
      </c>
      <c r="O2320">
        <f>BETAINV(RAND(),5,5)</f>
        <v/>
      </c>
      <c r="P2320">
        <f>'d_고정'!$B$1*'6_기대효과'!$H$7*('d_시나리오'!$I$7/'d_고정'!$B$2)*B2320</f>
        <v/>
      </c>
      <c r="Q2320">
        <f>P2320*C2320</f>
        <v/>
      </c>
      <c r="R2320">
        <f>P2320*E2320</f>
        <v/>
      </c>
      <c r="S2320">
        <f>R2320*G2320</f>
        <v/>
      </c>
      <c r="T2320">
        <f>Q2320+S2320</f>
        <v/>
      </c>
      <c r="U2320">
        <f>(Q2320*D2320+S2320*I2320)*(1-O2320)</f>
        <v/>
      </c>
      <c r="V2320">
        <f>(R2320*K2320*N2320+'d_고정'!$B$3*('6_기대효과'!$H$7/8)*N2320*'d_고정'!$B$10*M2320*('6_기대효과'!$K$7/'d_고정'!$B$9))*(1-O2320)</f>
        <v/>
      </c>
      <c r="W2320">
        <f>(S2320*I2320+R2320*MAX(K2320-'d_고정'!$B$10*M2320*('6_기대효과'!$K$7/'d_고정'!$B$9),0)*N2320)*(1-O2320)</f>
        <v/>
      </c>
      <c r="X2320">
        <f>U2320+V2320</f>
        <v/>
      </c>
      <c r="Y2320">
        <f>U2320/('d_고정'!$B$5*'6_기대효과'!$H$7/8)/'d_고정'!$B$6</f>
        <v/>
      </c>
      <c r="Z2320">
        <f>U2320/('d_고정'!$B$8*'6_기대효과'!$H$7/8)</f>
        <v/>
      </c>
    </row>
    <row r="2321">
      <c r="A2321">
        <f>RAND()</f>
        <v/>
      </c>
      <c r="B2321">
        <f>IF('d_시나리오'!$J$2='d_시나리오'!$H$2,'d_시나리오'!$I$2,IF(A2321&lt;('d_시나리오'!$I$2-'d_시나리오'!$H$2)/('d_시나리오'!$J$2-'d_시나리오'!$H$2),'d_시나리오'!$H$2+SQRT(A2321*('d_시나리오'!$J$2-'d_시나리오'!$H$2)*('d_시나리오'!$I$2-'d_시나리오'!$H$2)),'d_시나리오'!$J$2-SQRT((1-A2321)*('d_시나리오'!$J$2-'d_시나리오'!$H$2)*('d_시나리오'!$J$2-'d_시나리오'!$I$2))))</f>
        <v/>
      </c>
      <c r="C2321">
        <f>BETAINV(RAND(),2,6)</f>
        <v/>
      </c>
      <c r="D2321">
        <f>INDEX('d_분포'!$A$2:$A$28,RANDBETWEEN(1,27))</f>
        <v/>
      </c>
      <c r="E2321">
        <f>INDEX('d_분포'!$C$2:$C$5,RANDBETWEEN(1,4))*(0.9+0.2*RAND())</f>
        <v/>
      </c>
      <c r="F2321">
        <f>RAND()</f>
        <v/>
      </c>
      <c r="G2321">
        <f>IF('d_시나리오'!$J$3='d_시나리오'!$H$3,'d_시나리오'!$I$3,IF(F2321&lt;('d_시나리오'!$I$3-'d_시나리오'!$H$3)/('d_시나리오'!$J$3-'d_시나리오'!$H$3),'d_시나리오'!$H$3+SQRT(F2321*('d_시나리오'!$J$3-'d_시나리오'!$H$3)*('d_시나리오'!$I$3-'d_시나리오'!$H$3)),'d_시나리오'!$J$3-SQRT((1-F2321)*('d_시나리오'!$J$3-'d_시나리오'!$H$3)*('d_시나리오'!$J$3-'d_시나리오'!$I$3))))</f>
        <v/>
      </c>
      <c r="H2321">
        <f>RAND()</f>
        <v/>
      </c>
      <c r="I2321">
        <f>IF('d_시나리오'!$J$4='d_시나리오'!$H$4,'d_시나리오'!$I$4,IF(H2321&lt;('d_시나리오'!$I$4-'d_시나리오'!$H$4)/('d_시나리오'!$J$4-'d_시나리오'!$H$4),'d_시나리오'!$H$4+SQRT(H2321*('d_시나리오'!$J$4-'d_시나리오'!$H$4)*('d_시나리오'!$I$4-'d_시나리오'!$H$4)),'d_시나리오'!$J$4-SQRT((1-H2321)*('d_시나리오'!$J$4-'d_시나리오'!$H$4)*('d_시나리오'!$J$4-'d_시나리오'!$I$4))))</f>
        <v/>
      </c>
      <c r="J2321">
        <f>RAND()</f>
        <v/>
      </c>
      <c r="K2321">
        <f>IF('d_시나리오'!$J$5='d_시나리오'!$H$5,'d_시나리오'!$I$5,IF(J2321&lt;('d_시나리오'!$I$5-'d_시나리오'!$H$5)/('d_시나리오'!$J$5-'d_시나리오'!$H$5),'d_시나리오'!$H$5+SQRT(J2321*('d_시나리오'!$J$5-'d_시나리오'!$H$5)*('d_시나리오'!$I$5-'d_시나리오'!$H$5)),'d_시나리오'!$J$5-SQRT((1-J2321)*('d_시나리오'!$J$5-'d_시나리오'!$H$5)*('d_시나리오'!$J$5-'d_시나리오'!$I$5))))</f>
        <v/>
      </c>
      <c r="L2321">
        <f>RAND()</f>
        <v/>
      </c>
      <c r="M2321">
        <f>IF('d_시나리오'!$J$6='d_시나리오'!$H$6,'d_시나리오'!$I$6,IF(L2321&lt;('d_시나리오'!$I$6-'d_시나리오'!$H$6)/('d_시나리오'!$J$6-'d_시나리오'!$H$6),'d_시나리오'!$H$6+SQRT(L2321*('d_시나리오'!$J$6-'d_시나리오'!$H$6)*('d_시나리오'!$I$6-'d_시나리오'!$H$6)),'d_시나리오'!$J$6-SQRT((1-L2321)*('d_시나리오'!$J$6-'d_시나리오'!$H$6)*('d_시나리오'!$J$6-'d_시나리오'!$I$6))))</f>
        <v/>
      </c>
      <c r="N2321">
        <f>INDEX('d_분포'!$B$2:$B$57,RANDBETWEEN(1,56))</f>
        <v/>
      </c>
      <c r="O2321">
        <f>BETAINV(RAND(),5,5)</f>
        <v/>
      </c>
      <c r="P2321">
        <f>'d_고정'!$B$1*'6_기대효과'!$H$7*('d_시나리오'!$I$7/'d_고정'!$B$2)*B2321</f>
        <v/>
      </c>
      <c r="Q2321">
        <f>P2321*C2321</f>
        <v/>
      </c>
      <c r="R2321">
        <f>P2321*E2321</f>
        <v/>
      </c>
      <c r="S2321">
        <f>R2321*G2321</f>
        <v/>
      </c>
      <c r="T2321">
        <f>Q2321+S2321</f>
        <v/>
      </c>
      <c r="U2321">
        <f>(Q2321*D2321+S2321*I2321)*(1-O2321)</f>
        <v/>
      </c>
      <c r="V2321">
        <f>(R2321*K2321*N2321+'d_고정'!$B$3*('6_기대효과'!$H$7/8)*N2321*'d_고정'!$B$10*M2321*('6_기대효과'!$K$7/'d_고정'!$B$9))*(1-O2321)</f>
        <v/>
      </c>
      <c r="W2321">
        <f>(S2321*I2321+R2321*MAX(K2321-'d_고정'!$B$10*M2321*('6_기대효과'!$K$7/'d_고정'!$B$9),0)*N2321)*(1-O2321)</f>
        <v/>
      </c>
      <c r="X2321">
        <f>U2321+V2321</f>
        <v/>
      </c>
      <c r="Y2321">
        <f>U2321/('d_고정'!$B$5*'6_기대효과'!$H$7/8)/'d_고정'!$B$6</f>
        <v/>
      </c>
      <c r="Z2321">
        <f>U2321/('d_고정'!$B$8*'6_기대효과'!$H$7/8)</f>
        <v/>
      </c>
    </row>
    <row r="2322">
      <c r="A2322">
        <f>RAND()</f>
        <v/>
      </c>
      <c r="B2322">
        <f>IF('d_시나리오'!$J$2='d_시나리오'!$H$2,'d_시나리오'!$I$2,IF(A2322&lt;('d_시나리오'!$I$2-'d_시나리오'!$H$2)/('d_시나리오'!$J$2-'d_시나리오'!$H$2),'d_시나리오'!$H$2+SQRT(A2322*('d_시나리오'!$J$2-'d_시나리오'!$H$2)*('d_시나리오'!$I$2-'d_시나리오'!$H$2)),'d_시나리오'!$J$2-SQRT((1-A2322)*('d_시나리오'!$J$2-'d_시나리오'!$H$2)*('d_시나리오'!$J$2-'d_시나리오'!$I$2))))</f>
        <v/>
      </c>
      <c r="C2322">
        <f>BETAINV(RAND(),2,6)</f>
        <v/>
      </c>
      <c r="D2322">
        <f>INDEX('d_분포'!$A$2:$A$28,RANDBETWEEN(1,27))</f>
        <v/>
      </c>
      <c r="E2322">
        <f>INDEX('d_분포'!$C$2:$C$5,RANDBETWEEN(1,4))*(0.9+0.2*RAND())</f>
        <v/>
      </c>
      <c r="F2322">
        <f>RAND()</f>
        <v/>
      </c>
      <c r="G2322">
        <f>IF('d_시나리오'!$J$3='d_시나리오'!$H$3,'d_시나리오'!$I$3,IF(F2322&lt;('d_시나리오'!$I$3-'d_시나리오'!$H$3)/('d_시나리오'!$J$3-'d_시나리오'!$H$3),'d_시나리오'!$H$3+SQRT(F2322*('d_시나리오'!$J$3-'d_시나리오'!$H$3)*('d_시나리오'!$I$3-'d_시나리오'!$H$3)),'d_시나리오'!$J$3-SQRT((1-F2322)*('d_시나리오'!$J$3-'d_시나리오'!$H$3)*('d_시나리오'!$J$3-'d_시나리오'!$I$3))))</f>
        <v/>
      </c>
      <c r="H2322">
        <f>RAND()</f>
        <v/>
      </c>
      <c r="I2322">
        <f>IF('d_시나리오'!$J$4='d_시나리오'!$H$4,'d_시나리오'!$I$4,IF(H2322&lt;('d_시나리오'!$I$4-'d_시나리오'!$H$4)/('d_시나리오'!$J$4-'d_시나리오'!$H$4),'d_시나리오'!$H$4+SQRT(H2322*('d_시나리오'!$J$4-'d_시나리오'!$H$4)*('d_시나리오'!$I$4-'d_시나리오'!$H$4)),'d_시나리오'!$J$4-SQRT((1-H2322)*('d_시나리오'!$J$4-'d_시나리오'!$H$4)*('d_시나리오'!$J$4-'d_시나리오'!$I$4))))</f>
        <v/>
      </c>
      <c r="J2322">
        <f>RAND()</f>
        <v/>
      </c>
      <c r="K2322">
        <f>IF('d_시나리오'!$J$5='d_시나리오'!$H$5,'d_시나리오'!$I$5,IF(J2322&lt;('d_시나리오'!$I$5-'d_시나리오'!$H$5)/('d_시나리오'!$J$5-'d_시나리오'!$H$5),'d_시나리오'!$H$5+SQRT(J2322*('d_시나리오'!$J$5-'d_시나리오'!$H$5)*('d_시나리오'!$I$5-'d_시나리오'!$H$5)),'d_시나리오'!$J$5-SQRT((1-J2322)*('d_시나리오'!$J$5-'d_시나리오'!$H$5)*('d_시나리오'!$J$5-'d_시나리오'!$I$5))))</f>
        <v/>
      </c>
      <c r="L2322">
        <f>RAND()</f>
        <v/>
      </c>
      <c r="M2322">
        <f>IF('d_시나리오'!$J$6='d_시나리오'!$H$6,'d_시나리오'!$I$6,IF(L2322&lt;('d_시나리오'!$I$6-'d_시나리오'!$H$6)/('d_시나리오'!$J$6-'d_시나리오'!$H$6),'d_시나리오'!$H$6+SQRT(L2322*('d_시나리오'!$J$6-'d_시나리오'!$H$6)*('d_시나리오'!$I$6-'d_시나리오'!$H$6)),'d_시나리오'!$J$6-SQRT((1-L2322)*('d_시나리오'!$J$6-'d_시나리오'!$H$6)*('d_시나리오'!$J$6-'d_시나리오'!$I$6))))</f>
        <v/>
      </c>
      <c r="N2322">
        <f>INDEX('d_분포'!$B$2:$B$57,RANDBETWEEN(1,56))</f>
        <v/>
      </c>
      <c r="O2322">
        <f>BETAINV(RAND(),5,5)</f>
        <v/>
      </c>
      <c r="P2322">
        <f>'d_고정'!$B$1*'6_기대효과'!$H$7*('d_시나리오'!$I$7/'d_고정'!$B$2)*B2322</f>
        <v/>
      </c>
      <c r="Q2322">
        <f>P2322*C2322</f>
        <v/>
      </c>
      <c r="R2322">
        <f>P2322*E2322</f>
        <v/>
      </c>
      <c r="S2322">
        <f>R2322*G2322</f>
        <v/>
      </c>
      <c r="T2322">
        <f>Q2322+S2322</f>
        <v/>
      </c>
      <c r="U2322">
        <f>(Q2322*D2322+S2322*I2322)*(1-O2322)</f>
        <v/>
      </c>
      <c r="V2322">
        <f>(R2322*K2322*N2322+'d_고정'!$B$3*('6_기대효과'!$H$7/8)*N2322*'d_고정'!$B$10*M2322*('6_기대효과'!$K$7/'d_고정'!$B$9))*(1-O2322)</f>
        <v/>
      </c>
      <c r="W2322">
        <f>(S2322*I2322+R2322*MAX(K2322-'d_고정'!$B$10*M2322*('6_기대효과'!$K$7/'d_고정'!$B$9),0)*N2322)*(1-O2322)</f>
        <v/>
      </c>
      <c r="X2322">
        <f>U2322+V2322</f>
        <v/>
      </c>
      <c r="Y2322">
        <f>U2322/('d_고정'!$B$5*'6_기대효과'!$H$7/8)/'d_고정'!$B$6</f>
        <v/>
      </c>
      <c r="Z2322">
        <f>U2322/('d_고정'!$B$8*'6_기대효과'!$H$7/8)</f>
        <v/>
      </c>
    </row>
    <row r="2323">
      <c r="A2323">
        <f>RAND()</f>
        <v/>
      </c>
      <c r="B2323">
        <f>IF('d_시나리오'!$J$2='d_시나리오'!$H$2,'d_시나리오'!$I$2,IF(A2323&lt;('d_시나리오'!$I$2-'d_시나리오'!$H$2)/('d_시나리오'!$J$2-'d_시나리오'!$H$2),'d_시나리오'!$H$2+SQRT(A2323*('d_시나리오'!$J$2-'d_시나리오'!$H$2)*('d_시나리오'!$I$2-'d_시나리오'!$H$2)),'d_시나리오'!$J$2-SQRT((1-A2323)*('d_시나리오'!$J$2-'d_시나리오'!$H$2)*('d_시나리오'!$J$2-'d_시나리오'!$I$2))))</f>
        <v/>
      </c>
      <c r="C2323">
        <f>BETAINV(RAND(),2,6)</f>
        <v/>
      </c>
      <c r="D2323">
        <f>INDEX('d_분포'!$A$2:$A$28,RANDBETWEEN(1,27))</f>
        <v/>
      </c>
      <c r="E2323">
        <f>INDEX('d_분포'!$C$2:$C$5,RANDBETWEEN(1,4))*(0.9+0.2*RAND())</f>
        <v/>
      </c>
      <c r="F2323">
        <f>RAND()</f>
        <v/>
      </c>
      <c r="G2323">
        <f>IF('d_시나리오'!$J$3='d_시나리오'!$H$3,'d_시나리오'!$I$3,IF(F2323&lt;('d_시나리오'!$I$3-'d_시나리오'!$H$3)/('d_시나리오'!$J$3-'d_시나리오'!$H$3),'d_시나리오'!$H$3+SQRT(F2323*('d_시나리오'!$J$3-'d_시나리오'!$H$3)*('d_시나리오'!$I$3-'d_시나리오'!$H$3)),'d_시나리오'!$J$3-SQRT((1-F2323)*('d_시나리오'!$J$3-'d_시나리오'!$H$3)*('d_시나리오'!$J$3-'d_시나리오'!$I$3))))</f>
        <v/>
      </c>
      <c r="H2323">
        <f>RAND()</f>
        <v/>
      </c>
      <c r="I2323">
        <f>IF('d_시나리오'!$J$4='d_시나리오'!$H$4,'d_시나리오'!$I$4,IF(H2323&lt;('d_시나리오'!$I$4-'d_시나리오'!$H$4)/('d_시나리오'!$J$4-'d_시나리오'!$H$4),'d_시나리오'!$H$4+SQRT(H2323*('d_시나리오'!$J$4-'d_시나리오'!$H$4)*('d_시나리오'!$I$4-'d_시나리오'!$H$4)),'d_시나리오'!$J$4-SQRT((1-H2323)*('d_시나리오'!$J$4-'d_시나리오'!$H$4)*('d_시나리오'!$J$4-'d_시나리오'!$I$4))))</f>
        <v/>
      </c>
      <c r="J2323">
        <f>RAND()</f>
        <v/>
      </c>
      <c r="K2323">
        <f>IF('d_시나리오'!$J$5='d_시나리오'!$H$5,'d_시나리오'!$I$5,IF(J2323&lt;('d_시나리오'!$I$5-'d_시나리오'!$H$5)/('d_시나리오'!$J$5-'d_시나리오'!$H$5),'d_시나리오'!$H$5+SQRT(J2323*('d_시나리오'!$J$5-'d_시나리오'!$H$5)*('d_시나리오'!$I$5-'d_시나리오'!$H$5)),'d_시나리오'!$J$5-SQRT((1-J2323)*('d_시나리오'!$J$5-'d_시나리오'!$H$5)*('d_시나리오'!$J$5-'d_시나리오'!$I$5))))</f>
        <v/>
      </c>
      <c r="L2323">
        <f>RAND()</f>
        <v/>
      </c>
      <c r="M2323">
        <f>IF('d_시나리오'!$J$6='d_시나리오'!$H$6,'d_시나리오'!$I$6,IF(L2323&lt;('d_시나리오'!$I$6-'d_시나리오'!$H$6)/('d_시나리오'!$J$6-'d_시나리오'!$H$6),'d_시나리오'!$H$6+SQRT(L2323*('d_시나리오'!$J$6-'d_시나리오'!$H$6)*('d_시나리오'!$I$6-'d_시나리오'!$H$6)),'d_시나리오'!$J$6-SQRT((1-L2323)*('d_시나리오'!$J$6-'d_시나리오'!$H$6)*('d_시나리오'!$J$6-'d_시나리오'!$I$6))))</f>
        <v/>
      </c>
      <c r="N2323">
        <f>INDEX('d_분포'!$B$2:$B$57,RANDBETWEEN(1,56))</f>
        <v/>
      </c>
      <c r="O2323">
        <f>BETAINV(RAND(),5,5)</f>
        <v/>
      </c>
      <c r="P2323">
        <f>'d_고정'!$B$1*'6_기대효과'!$H$7*('d_시나리오'!$I$7/'d_고정'!$B$2)*B2323</f>
        <v/>
      </c>
      <c r="Q2323">
        <f>P2323*C2323</f>
        <v/>
      </c>
      <c r="R2323">
        <f>P2323*E2323</f>
        <v/>
      </c>
      <c r="S2323">
        <f>R2323*G2323</f>
        <v/>
      </c>
      <c r="T2323">
        <f>Q2323+S2323</f>
        <v/>
      </c>
      <c r="U2323">
        <f>(Q2323*D2323+S2323*I2323)*(1-O2323)</f>
        <v/>
      </c>
      <c r="V2323">
        <f>(R2323*K2323*N2323+'d_고정'!$B$3*('6_기대효과'!$H$7/8)*N2323*'d_고정'!$B$10*M2323*('6_기대효과'!$K$7/'d_고정'!$B$9))*(1-O2323)</f>
        <v/>
      </c>
      <c r="W2323">
        <f>(S2323*I2323+R2323*MAX(K2323-'d_고정'!$B$10*M2323*('6_기대효과'!$K$7/'d_고정'!$B$9),0)*N2323)*(1-O2323)</f>
        <v/>
      </c>
      <c r="X2323">
        <f>U2323+V2323</f>
        <v/>
      </c>
      <c r="Y2323">
        <f>U2323/('d_고정'!$B$5*'6_기대효과'!$H$7/8)/'d_고정'!$B$6</f>
        <v/>
      </c>
      <c r="Z2323">
        <f>U2323/('d_고정'!$B$8*'6_기대효과'!$H$7/8)</f>
        <v/>
      </c>
    </row>
    <row r="2324">
      <c r="A2324">
        <f>RAND()</f>
        <v/>
      </c>
      <c r="B2324">
        <f>IF('d_시나리오'!$J$2='d_시나리오'!$H$2,'d_시나리오'!$I$2,IF(A2324&lt;('d_시나리오'!$I$2-'d_시나리오'!$H$2)/('d_시나리오'!$J$2-'d_시나리오'!$H$2),'d_시나리오'!$H$2+SQRT(A2324*('d_시나리오'!$J$2-'d_시나리오'!$H$2)*('d_시나리오'!$I$2-'d_시나리오'!$H$2)),'d_시나리오'!$J$2-SQRT((1-A2324)*('d_시나리오'!$J$2-'d_시나리오'!$H$2)*('d_시나리오'!$J$2-'d_시나리오'!$I$2))))</f>
        <v/>
      </c>
      <c r="C2324">
        <f>BETAINV(RAND(),2,6)</f>
        <v/>
      </c>
      <c r="D2324">
        <f>INDEX('d_분포'!$A$2:$A$28,RANDBETWEEN(1,27))</f>
        <v/>
      </c>
      <c r="E2324">
        <f>INDEX('d_분포'!$C$2:$C$5,RANDBETWEEN(1,4))*(0.9+0.2*RAND())</f>
        <v/>
      </c>
      <c r="F2324">
        <f>RAND()</f>
        <v/>
      </c>
      <c r="G2324">
        <f>IF('d_시나리오'!$J$3='d_시나리오'!$H$3,'d_시나리오'!$I$3,IF(F2324&lt;('d_시나리오'!$I$3-'d_시나리오'!$H$3)/('d_시나리오'!$J$3-'d_시나리오'!$H$3),'d_시나리오'!$H$3+SQRT(F2324*('d_시나리오'!$J$3-'d_시나리오'!$H$3)*('d_시나리오'!$I$3-'d_시나리오'!$H$3)),'d_시나리오'!$J$3-SQRT((1-F2324)*('d_시나리오'!$J$3-'d_시나리오'!$H$3)*('d_시나리오'!$J$3-'d_시나리오'!$I$3))))</f>
        <v/>
      </c>
      <c r="H2324">
        <f>RAND()</f>
        <v/>
      </c>
      <c r="I2324">
        <f>IF('d_시나리오'!$J$4='d_시나리오'!$H$4,'d_시나리오'!$I$4,IF(H2324&lt;('d_시나리오'!$I$4-'d_시나리오'!$H$4)/('d_시나리오'!$J$4-'d_시나리오'!$H$4),'d_시나리오'!$H$4+SQRT(H2324*('d_시나리오'!$J$4-'d_시나리오'!$H$4)*('d_시나리오'!$I$4-'d_시나리오'!$H$4)),'d_시나리오'!$J$4-SQRT((1-H2324)*('d_시나리오'!$J$4-'d_시나리오'!$H$4)*('d_시나리오'!$J$4-'d_시나리오'!$I$4))))</f>
        <v/>
      </c>
      <c r="J2324">
        <f>RAND()</f>
        <v/>
      </c>
      <c r="K2324">
        <f>IF('d_시나리오'!$J$5='d_시나리오'!$H$5,'d_시나리오'!$I$5,IF(J2324&lt;('d_시나리오'!$I$5-'d_시나리오'!$H$5)/('d_시나리오'!$J$5-'d_시나리오'!$H$5),'d_시나리오'!$H$5+SQRT(J2324*('d_시나리오'!$J$5-'d_시나리오'!$H$5)*('d_시나리오'!$I$5-'d_시나리오'!$H$5)),'d_시나리오'!$J$5-SQRT((1-J2324)*('d_시나리오'!$J$5-'d_시나리오'!$H$5)*('d_시나리오'!$J$5-'d_시나리오'!$I$5))))</f>
        <v/>
      </c>
      <c r="L2324">
        <f>RAND()</f>
        <v/>
      </c>
      <c r="M2324">
        <f>IF('d_시나리오'!$J$6='d_시나리오'!$H$6,'d_시나리오'!$I$6,IF(L2324&lt;('d_시나리오'!$I$6-'d_시나리오'!$H$6)/('d_시나리오'!$J$6-'d_시나리오'!$H$6),'d_시나리오'!$H$6+SQRT(L2324*('d_시나리오'!$J$6-'d_시나리오'!$H$6)*('d_시나리오'!$I$6-'d_시나리오'!$H$6)),'d_시나리오'!$J$6-SQRT((1-L2324)*('d_시나리오'!$J$6-'d_시나리오'!$H$6)*('d_시나리오'!$J$6-'d_시나리오'!$I$6))))</f>
        <v/>
      </c>
      <c r="N2324">
        <f>INDEX('d_분포'!$B$2:$B$57,RANDBETWEEN(1,56))</f>
        <v/>
      </c>
      <c r="O2324">
        <f>BETAINV(RAND(),5,5)</f>
        <v/>
      </c>
      <c r="P2324">
        <f>'d_고정'!$B$1*'6_기대효과'!$H$7*('d_시나리오'!$I$7/'d_고정'!$B$2)*B2324</f>
        <v/>
      </c>
      <c r="Q2324">
        <f>P2324*C2324</f>
        <v/>
      </c>
      <c r="R2324">
        <f>P2324*E2324</f>
        <v/>
      </c>
      <c r="S2324">
        <f>R2324*G2324</f>
        <v/>
      </c>
      <c r="T2324">
        <f>Q2324+S2324</f>
        <v/>
      </c>
      <c r="U2324">
        <f>(Q2324*D2324+S2324*I2324)*(1-O2324)</f>
        <v/>
      </c>
      <c r="V2324">
        <f>(R2324*K2324*N2324+'d_고정'!$B$3*('6_기대효과'!$H$7/8)*N2324*'d_고정'!$B$10*M2324*('6_기대효과'!$K$7/'d_고정'!$B$9))*(1-O2324)</f>
        <v/>
      </c>
      <c r="W2324">
        <f>(S2324*I2324+R2324*MAX(K2324-'d_고정'!$B$10*M2324*('6_기대효과'!$K$7/'d_고정'!$B$9),0)*N2324)*(1-O2324)</f>
        <v/>
      </c>
      <c r="X2324">
        <f>U2324+V2324</f>
        <v/>
      </c>
      <c r="Y2324">
        <f>U2324/('d_고정'!$B$5*'6_기대효과'!$H$7/8)/'d_고정'!$B$6</f>
        <v/>
      </c>
      <c r="Z2324">
        <f>U2324/('d_고정'!$B$8*'6_기대효과'!$H$7/8)</f>
        <v/>
      </c>
    </row>
    <row r="2325">
      <c r="A2325">
        <f>RAND()</f>
        <v/>
      </c>
      <c r="B2325">
        <f>IF('d_시나리오'!$J$2='d_시나리오'!$H$2,'d_시나리오'!$I$2,IF(A2325&lt;('d_시나리오'!$I$2-'d_시나리오'!$H$2)/('d_시나리오'!$J$2-'d_시나리오'!$H$2),'d_시나리오'!$H$2+SQRT(A2325*('d_시나리오'!$J$2-'d_시나리오'!$H$2)*('d_시나리오'!$I$2-'d_시나리오'!$H$2)),'d_시나리오'!$J$2-SQRT((1-A2325)*('d_시나리오'!$J$2-'d_시나리오'!$H$2)*('d_시나리오'!$J$2-'d_시나리오'!$I$2))))</f>
        <v/>
      </c>
      <c r="C2325">
        <f>BETAINV(RAND(),2,6)</f>
        <v/>
      </c>
      <c r="D2325">
        <f>INDEX('d_분포'!$A$2:$A$28,RANDBETWEEN(1,27))</f>
        <v/>
      </c>
      <c r="E2325">
        <f>INDEX('d_분포'!$C$2:$C$5,RANDBETWEEN(1,4))*(0.9+0.2*RAND())</f>
        <v/>
      </c>
      <c r="F2325">
        <f>RAND()</f>
        <v/>
      </c>
      <c r="G2325">
        <f>IF('d_시나리오'!$J$3='d_시나리오'!$H$3,'d_시나리오'!$I$3,IF(F2325&lt;('d_시나리오'!$I$3-'d_시나리오'!$H$3)/('d_시나리오'!$J$3-'d_시나리오'!$H$3),'d_시나리오'!$H$3+SQRT(F2325*('d_시나리오'!$J$3-'d_시나리오'!$H$3)*('d_시나리오'!$I$3-'d_시나리오'!$H$3)),'d_시나리오'!$J$3-SQRT((1-F2325)*('d_시나리오'!$J$3-'d_시나리오'!$H$3)*('d_시나리오'!$J$3-'d_시나리오'!$I$3))))</f>
        <v/>
      </c>
      <c r="H2325">
        <f>RAND()</f>
        <v/>
      </c>
      <c r="I2325">
        <f>IF('d_시나리오'!$J$4='d_시나리오'!$H$4,'d_시나리오'!$I$4,IF(H2325&lt;('d_시나리오'!$I$4-'d_시나리오'!$H$4)/('d_시나리오'!$J$4-'d_시나리오'!$H$4),'d_시나리오'!$H$4+SQRT(H2325*('d_시나리오'!$J$4-'d_시나리오'!$H$4)*('d_시나리오'!$I$4-'d_시나리오'!$H$4)),'d_시나리오'!$J$4-SQRT((1-H2325)*('d_시나리오'!$J$4-'d_시나리오'!$H$4)*('d_시나리오'!$J$4-'d_시나리오'!$I$4))))</f>
        <v/>
      </c>
      <c r="J2325">
        <f>RAND()</f>
        <v/>
      </c>
      <c r="K2325">
        <f>IF('d_시나리오'!$J$5='d_시나리오'!$H$5,'d_시나리오'!$I$5,IF(J2325&lt;('d_시나리오'!$I$5-'d_시나리오'!$H$5)/('d_시나리오'!$J$5-'d_시나리오'!$H$5),'d_시나리오'!$H$5+SQRT(J2325*('d_시나리오'!$J$5-'d_시나리오'!$H$5)*('d_시나리오'!$I$5-'d_시나리오'!$H$5)),'d_시나리오'!$J$5-SQRT((1-J2325)*('d_시나리오'!$J$5-'d_시나리오'!$H$5)*('d_시나리오'!$J$5-'d_시나리오'!$I$5))))</f>
        <v/>
      </c>
      <c r="L2325">
        <f>RAND()</f>
        <v/>
      </c>
      <c r="M2325">
        <f>IF('d_시나리오'!$J$6='d_시나리오'!$H$6,'d_시나리오'!$I$6,IF(L2325&lt;('d_시나리오'!$I$6-'d_시나리오'!$H$6)/('d_시나리오'!$J$6-'d_시나리오'!$H$6),'d_시나리오'!$H$6+SQRT(L2325*('d_시나리오'!$J$6-'d_시나리오'!$H$6)*('d_시나리오'!$I$6-'d_시나리오'!$H$6)),'d_시나리오'!$J$6-SQRT((1-L2325)*('d_시나리오'!$J$6-'d_시나리오'!$H$6)*('d_시나리오'!$J$6-'d_시나리오'!$I$6))))</f>
        <v/>
      </c>
      <c r="N2325">
        <f>INDEX('d_분포'!$B$2:$B$57,RANDBETWEEN(1,56))</f>
        <v/>
      </c>
      <c r="O2325">
        <f>BETAINV(RAND(),5,5)</f>
        <v/>
      </c>
      <c r="P2325">
        <f>'d_고정'!$B$1*'6_기대효과'!$H$7*('d_시나리오'!$I$7/'d_고정'!$B$2)*B2325</f>
        <v/>
      </c>
      <c r="Q2325">
        <f>P2325*C2325</f>
        <v/>
      </c>
      <c r="R2325">
        <f>P2325*E2325</f>
        <v/>
      </c>
      <c r="S2325">
        <f>R2325*G2325</f>
        <v/>
      </c>
      <c r="T2325">
        <f>Q2325+S2325</f>
        <v/>
      </c>
      <c r="U2325">
        <f>(Q2325*D2325+S2325*I2325)*(1-O2325)</f>
        <v/>
      </c>
      <c r="V2325">
        <f>(R2325*K2325*N2325+'d_고정'!$B$3*('6_기대효과'!$H$7/8)*N2325*'d_고정'!$B$10*M2325*('6_기대효과'!$K$7/'d_고정'!$B$9))*(1-O2325)</f>
        <v/>
      </c>
      <c r="W2325">
        <f>(S2325*I2325+R2325*MAX(K2325-'d_고정'!$B$10*M2325*('6_기대효과'!$K$7/'d_고정'!$B$9),0)*N2325)*(1-O2325)</f>
        <v/>
      </c>
      <c r="X2325">
        <f>U2325+V2325</f>
        <v/>
      </c>
      <c r="Y2325">
        <f>U2325/('d_고정'!$B$5*'6_기대효과'!$H$7/8)/'d_고정'!$B$6</f>
        <v/>
      </c>
      <c r="Z2325">
        <f>U2325/('d_고정'!$B$8*'6_기대효과'!$H$7/8)</f>
        <v/>
      </c>
    </row>
    <row r="2326">
      <c r="A2326">
        <f>RAND()</f>
        <v/>
      </c>
      <c r="B2326">
        <f>IF('d_시나리오'!$J$2='d_시나리오'!$H$2,'d_시나리오'!$I$2,IF(A2326&lt;('d_시나리오'!$I$2-'d_시나리오'!$H$2)/('d_시나리오'!$J$2-'d_시나리오'!$H$2),'d_시나리오'!$H$2+SQRT(A2326*('d_시나리오'!$J$2-'d_시나리오'!$H$2)*('d_시나리오'!$I$2-'d_시나리오'!$H$2)),'d_시나리오'!$J$2-SQRT((1-A2326)*('d_시나리오'!$J$2-'d_시나리오'!$H$2)*('d_시나리오'!$J$2-'d_시나리오'!$I$2))))</f>
        <v/>
      </c>
      <c r="C2326">
        <f>BETAINV(RAND(),2,6)</f>
        <v/>
      </c>
      <c r="D2326">
        <f>INDEX('d_분포'!$A$2:$A$28,RANDBETWEEN(1,27))</f>
        <v/>
      </c>
      <c r="E2326">
        <f>INDEX('d_분포'!$C$2:$C$5,RANDBETWEEN(1,4))*(0.9+0.2*RAND())</f>
        <v/>
      </c>
      <c r="F2326">
        <f>RAND()</f>
        <v/>
      </c>
      <c r="G2326">
        <f>IF('d_시나리오'!$J$3='d_시나리오'!$H$3,'d_시나리오'!$I$3,IF(F2326&lt;('d_시나리오'!$I$3-'d_시나리오'!$H$3)/('d_시나리오'!$J$3-'d_시나리오'!$H$3),'d_시나리오'!$H$3+SQRT(F2326*('d_시나리오'!$J$3-'d_시나리오'!$H$3)*('d_시나리오'!$I$3-'d_시나리오'!$H$3)),'d_시나리오'!$J$3-SQRT((1-F2326)*('d_시나리오'!$J$3-'d_시나리오'!$H$3)*('d_시나리오'!$J$3-'d_시나리오'!$I$3))))</f>
        <v/>
      </c>
      <c r="H2326">
        <f>RAND()</f>
        <v/>
      </c>
      <c r="I2326">
        <f>IF('d_시나리오'!$J$4='d_시나리오'!$H$4,'d_시나리오'!$I$4,IF(H2326&lt;('d_시나리오'!$I$4-'d_시나리오'!$H$4)/('d_시나리오'!$J$4-'d_시나리오'!$H$4),'d_시나리오'!$H$4+SQRT(H2326*('d_시나리오'!$J$4-'d_시나리오'!$H$4)*('d_시나리오'!$I$4-'d_시나리오'!$H$4)),'d_시나리오'!$J$4-SQRT((1-H2326)*('d_시나리오'!$J$4-'d_시나리오'!$H$4)*('d_시나리오'!$J$4-'d_시나리오'!$I$4))))</f>
        <v/>
      </c>
      <c r="J2326">
        <f>RAND()</f>
        <v/>
      </c>
      <c r="K2326">
        <f>IF('d_시나리오'!$J$5='d_시나리오'!$H$5,'d_시나리오'!$I$5,IF(J2326&lt;('d_시나리오'!$I$5-'d_시나리오'!$H$5)/('d_시나리오'!$J$5-'d_시나리오'!$H$5),'d_시나리오'!$H$5+SQRT(J2326*('d_시나리오'!$J$5-'d_시나리오'!$H$5)*('d_시나리오'!$I$5-'d_시나리오'!$H$5)),'d_시나리오'!$J$5-SQRT((1-J2326)*('d_시나리오'!$J$5-'d_시나리오'!$H$5)*('d_시나리오'!$J$5-'d_시나리오'!$I$5))))</f>
        <v/>
      </c>
      <c r="L2326">
        <f>RAND()</f>
        <v/>
      </c>
      <c r="M2326">
        <f>IF('d_시나리오'!$J$6='d_시나리오'!$H$6,'d_시나리오'!$I$6,IF(L2326&lt;('d_시나리오'!$I$6-'d_시나리오'!$H$6)/('d_시나리오'!$J$6-'d_시나리오'!$H$6),'d_시나리오'!$H$6+SQRT(L2326*('d_시나리오'!$J$6-'d_시나리오'!$H$6)*('d_시나리오'!$I$6-'d_시나리오'!$H$6)),'d_시나리오'!$J$6-SQRT((1-L2326)*('d_시나리오'!$J$6-'d_시나리오'!$H$6)*('d_시나리오'!$J$6-'d_시나리오'!$I$6))))</f>
        <v/>
      </c>
      <c r="N2326">
        <f>INDEX('d_분포'!$B$2:$B$57,RANDBETWEEN(1,56))</f>
        <v/>
      </c>
      <c r="O2326">
        <f>BETAINV(RAND(),5,5)</f>
        <v/>
      </c>
      <c r="P2326">
        <f>'d_고정'!$B$1*'6_기대효과'!$H$7*('d_시나리오'!$I$7/'d_고정'!$B$2)*B2326</f>
        <v/>
      </c>
      <c r="Q2326">
        <f>P2326*C2326</f>
        <v/>
      </c>
      <c r="R2326">
        <f>P2326*E2326</f>
        <v/>
      </c>
      <c r="S2326">
        <f>R2326*G2326</f>
        <v/>
      </c>
      <c r="T2326">
        <f>Q2326+S2326</f>
        <v/>
      </c>
      <c r="U2326">
        <f>(Q2326*D2326+S2326*I2326)*(1-O2326)</f>
        <v/>
      </c>
      <c r="V2326">
        <f>(R2326*K2326*N2326+'d_고정'!$B$3*('6_기대효과'!$H$7/8)*N2326*'d_고정'!$B$10*M2326*('6_기대효과'!$K$7/'d_고정'!$B$9))*(1-O2326)</f>
        <v/>
      </c>
      <c r="W2326">
        <f>(S2326*I2326+R2326*MAX(K2326-'d_고정'!$B$10*M2326*('6_기대효과'!$K$7/'d_고정'!$B$9),0)*N2326)*(1-O2326)</f>
        <v/>
      </c>
      <c r="X2326">
        <f>U2326+V2326</f>
        <v/>
      </c>
      <c r="Y2326">
        <f>U2326/('d_고정'!$B$5*'6_기대효과'!$H$7/8)/'d_고정'!$B$6</f>
        <v/>
      </c>
      <c r="Z2326">
        <f>U2326/('d_고정'!$B$8*'6_기대효과'!$H$7/8)</f>
        <v/>
      </c>
    </row>
    <row r="2327">
      <c r="A2327">
        <f>RAND()</f>
        <v/>
      </c>
      <c r="B2327">
        <f>IF('d_시나리오'!$J$2='d_시나리오'!$H$2,'d_시나리오'!$I$2,IF(A2327&lt;('d_시나리오'!$I$2-'d_시나리오'!$H$2)/('d_시나리오'!$J$2-'d_시나리오'!$H$2),'d_시나리오'!$H$2+SQRT(A2327*('d_시나리오'!$J$2-'d_시나리오'!$H$2)*('d_시나리오'!$I$2-'d_시나리오'!$H$2)),'d_시나리오'!$J$2-SQRT((1-A2327)*('d_시나리오'!$J$2-'d_시나리오'!$H$2)*('d_시나리오'!$J$2-'d_시나리오'!$I$2))))</f>
        <v/>
      </c>
      <c r="C2327">
        <f>BETAINV(RAND(),2,6)</f>
        <v/>
      </c>
      <c r="D2327">
        <f>INDEX('d_분포'!$A$2:$A$28,RANDBETWEEN(1,27))</f>
        <v/>
      </c>
      <c r="E2327">
        <f>INDEX('d_분포'!$C$2:$C$5,RANDBETWEEN(1,4))*(0.9+0.2*RAND())</f>
        <v/>
      </c>
      <c r="F2327">
        <f>RAND()</f>
        <v/>
      </c>
      <c r="G2327">
        <f>IF('d_시나리오'!$J$3='d_시나리오'!$H$3,'d_시나리오'!$I$3,IF(F2327&lt;('d_시나리오'!$I$3-'d_시나리오'!$H$3)/('d_시나리오'!$J$3-'d_시나리오'!$H$3),'d_시나리오'!$H$3+SQRT(F2327*('d_시나리오'!$J$3-'d_시나리오'!$H$3)*('d_시나리오'!$I$3-'d_시나리오'!$H$3)),'d_시나리오'!$J$3-SQRT((1-F2327)*('d_시나리오'!$J$3-'d_시나리오'!$H$3)*('d_시나리오'!$J$3-'d_시나리오'!$I$3))))</f>
        <v/>
      </c>
      <c r="H2327">
        <f>RAND()</f>
        <v/>
      </c>
      <c r="I2327">
        <f>IF('d_시나리오'!$J$4='d_시나리오'!$H$4,'d_시나리오'!$I$4,IF(H2327&lt;('d_시나리오'!$I$4-'d_시나리오'!$H$4)/('d_시나리오'!$J$4-'d_시나리오'!$H$4),'d_시나리오'!$H$4+SQRT(H2327*('d_시나리오'!$J$4-'d_시나리오'!$H$4)*('d_시나리오'!$I$4-'d_시나리오'!$H$4)),'d_시나리오'!$J$4-SQRT((1-H2327)*('d_시나리오'!$J$4-'d_시나리오'!$H$4)*('d_시나리오'!$J$4-'d_시나리오'!$I$4))))</f>
        <v/>
      </c>
      <c r="J2327">
        <f>RAND()</f>
        <v/>
      </c>
      <c r="K2327">
        <f>IF('d_시나리오'!$J$5='d_시나리오'!$H$5,'d_시나리오'!$I$5,IF(J2327&lt;('d_시나리오'!$I$5-'d_시나리오'!$H$5)/('d_시나리오'!$J$5-'d_시나리오'!$H$5),'d_시나리오'!$H$5+SQRT(J2327*('d_시나리오'!$J$5-'d_시나리오'!$H$5)*('d_시나리오'!$I$5-'d_시나리오'!$H$5)),'d_시나리오'!$J$5-SQRT((1-J2327)*('d_시나리오'!$J$5-'d_시나리오'!$H$5)*('d_시나리오'!$J$5-'d_시나리오'!$I$5))))</f>
        <v/>
      </c>
      <c r="L2327">
        <f>RAND()</f>
        <v/>
      </c>
      <c r="M2327">
        <f>IF('d_시나리오'!$J$6='d_시나리오'!$H$6,'d_시나리오'!$I$6,IF(L2327&lt;('d_시나리오'!$I$6-'d_시나리오'!$H$6)/('d_시나리오'!$J$6-'d_시나리오'!$H$6),'d_시나리오'!$H$6+SQRT(L2327*('d_시나리오'!$J$6-'d_시나리오'!$H$6)*('d_시나리오'!$I$6-'d_시나리오'!$H$6)),'d_시나리오'!$J$6-SQRT((1-L2327)*('d_시나리오'!$J$6-'d_시나리오'!$H$6)*('d_시나리오'!$J$6-'d_시나리오'!$I$6))))</f>
        <v/>
      </c>
      <c r="N2327">
        <f>INDEX('d_분포'!$B$2:$B$57,RANDBETWEEN(1,56))</f>
        <v/>
      </c>
      <c r="O2327">
        <f>BETAINV(RAND(),5,5)</f>
        <v/>
      </c>
      <c r="P2327">
        <f>'d_고정'!$B$1*'6_기대효과'!$H$7*('d_시나리오'!$I$7/'d_고정'!$B$2)*B2327</f>
        <v/>
      </c>
      <c r="Q2327">
        <f>P2327*C2327</f>
        <v/>
      </c>
      <c r="R2327">
        <f>P2327*E2327</f>
        <v/>
      </c>
      <c r="S2327">
        <f>R2327*G2327</f>
        <v/>
      </c>
      <c r="T2327">
        <f>Q2327+S2327</f>
        <v/>
      </c>
      <c r="U2327">
        <f>(Q2327*D2327+S2327*I2327)*(1-O2327)</f>
        <v/>
      </c>
      <c r="V2327">
        <f>(R2327*K2327*N2327+'d_고정'!$B$3*('6_기대효과'!$H$7/8)*N2327*'d_고정'!$B$10*M2327*('6_기대효과'!$K$7/'d_고정'!$B$9))*(1-O2327)</f>
        <v/>
      </c>
      <c r="W2327">
        <f>(S2327*I2327+R2327*MAX(K2327-'d_고정'!$B$10*M2327*('6_기대효과'!$K$7/'d_고정'!$B$9),0)*N2327)*(1-O2327)</f>
        <v/>
      </c>
      <c r="X2327">
        <f>U2327+V2327</f>
        <v/>
      </c>
      <c r="Y2327">
        <f>U2327/('d_고정'!$B$5*'6_기대효과'!$H$7/8)/'d_고정'!$B$6</f>
        <v/>
      </c>
      <c r="Z2327">
        <f>U2327/('d_고정'!$B$8*'6_기대효과'!$H$7/8)</f>
        <v/>
      </c>
    </row>
    <row r="2328">
      <c r="A2328">
        <f>RAND()</f>
        <v/>
      </c>
      <c r="B2328">
        <f>IF('d_시나리오'!$J$2='d_시나리오'!$H$2,'d_시나리오'!$I$2,IF(A2328&lt;('d_시나리오'!$I$2-'d_시나리오'!$H$2)/('d_시나리오'!$J$2-'d_시나리오'!$H$2),'d_시나리오'!$H$2+SQRT(A2328*('d_시나리오'!$J$2-'d_시나리오'!$H$2)*('d_시나리오'!$I$2-'d_시나리오'!$H$2)),'d_시나리오'!$J$2-SQRT((1-A2328)*('d_시나리오'!$J$2-'d_시나리오'!$H$2)*('d_시나리오'!$J$2-'d_시나리오'!$I$2))))</f>
        <v/>
      </c>
      <c r="C2328">
        <f>BETAINV(RAND(),2,6)</f>
        <v/>
      </c>
      <c r="D2328">
        <f>INDEX('d_분포'!$A$2:$A$28,RANDBETWEEN(1,27))</f>
        <v/>
      </c>
      <c r="E2328">
        <f>INDEX('d_분포'!$C$2:$C$5,RANDBETWEEN(1,4))*(0.9+0.2*RAND())</f>
        <v/>
      </c>
      <c r="F2328">
        <f>RAND()</f>
        <v/>
      </c>
      <c r="G2328">
        <f>IF('d_시나리오'!$J$3='d_시나리오'!$H$3,'d_시나리오'!$I$3,IF(F2328&lt;('d_시나리오'!$I$3-'d_시나리오'!$H$3)/('d_시나리오'!$J$3-'d_시나리오'!$H$3),'d_시나리오'!$H$3+SQRT(F2328*('d_시나리오'!$J$3-'d_시나리오'!$H$3)*('d_시나리오'!$I$3-'d_시나리오'!$H$3)),'d_시나리오'!$J$3-SQRT((1-F2328)*('d_시나리오'!$J$3-'d_시나리오'!$H$3)*('d_시나리오'!$J$3-'d_시나리오'!$I$3))))</f>
        <v/>
      </c>
      <c r="H2328">
        <f>RAND()</f>
        <v/>
      </c>
      <c r="I2328">
        <f>IF('d_시나리오'!$J$4='d_시나리오'!$H$4,'d_시나리오'!$I$4,IF(H2328&lt;('d_시나리오'!$I$4-'d_시나리오'!$H$4)/('d_시나리오'!$J$4-'d_시나리오'!$H$4),'d_시나리오'!$H$4+SQRT(H2328*('d_시나리오'!$J$4-'d_시나리오'!$H$4)*('d_시나리오'!$I$4-'d_시나리오'!$H$4)),'d_시나리오'!$J$4-SQRT((1-H2328)*('d_시나리오'!$J$4-'d_시나리오'!$H$4)*('d_시나리오'!$J$4-'d_시나리오'!$I$4))))</f>
        <v/>
      </c>
      <c r="J2328">
        <f>RAND()</f>
        <v/>
      </c>
      <c r="K2328">
        <f>IF('d_시나리오'!$J$5='d_시나리오'!$H$5,'d_시나리오'!$I$5,IF(J2328&lt;('d_시나리오'!$I$5-'d_시나리오'!$H$5)/('d_시나리오'!$J$5-'d_시나리오'!$H$5),'d_시나리오'!$H$5+SQRT(J2328*('d_시나리오'!$J$5-'d_시나리오'!$H$5)*('d_시나리오'!$I$5-'d_시나리오'!$H$5)),'d_시나리오'!$J$5-SQRT((1-J2328)*('d_시나리오'!$J$5-'d_시나리오'!$H$5)*('d_시나리오'!$J$5-'d_시나리오'!$I$5))))</f>
        <v/>
      </c>
      <c r="L2328">
        <f>RAND()</f>
        <v/>
      </c>
      <c r="M2328">
        <f>IF('d_시나리오'!$J$6='d_시나리오'!$H$6,'d_시나리오'!$I$6,IF(L2328&lt;('d_시나리오'!$I$6-'d_시나리오'!$H$6)/('d_시나리오'!$J$6-'d_시나리오'!$H$6),'d_시나리오'!$H$6+SQRT(L2328*('d_시나리오'!$J$6-'d_시나리오'!$H$6)*('d_시나리오'!$I$6-'d_시나리오'!$H$6)),'d_시나리오'!$J$6-SQRT((1-L2328)*('d_시나리오'!$J$6-'d_시나리오'!$H$6)*('d_시나리오'!$J$6-'d_시나리오'!$I$6))))</f>
        <v/>
      </c>
      <c r="N2328">
        <f>INDEX('d_분포'!$B$2:$B$57,RANDBETWEEN(1,56))</f>
        <v/>
      </c>
      <c r="O2328">
        <f>BETAINV(RAND(),5,5)</f>
        <v/>
      </c>
      <c r="P2328">
        <f>'d_고정'!$B$1*'6_기대효과'!$H$7*('d_시나리오'!$I$7/'d_고정'!$B$2)*B2328</f>
        <v/>
      </c>
      <c r="Q2328">
        <f>P2328*C2328</f>
        <v/>
      </c>
      <c r="R2328">
        <f>P2328*E2328</f>
        <v/>
      </c>
      <c r="S2328">
        <f>R2328*G2328</f>
        <v/>
      </c>
      <c r="T2328">
        <f>Q2328+S2328</f>
        <v/>
      </c>
      <c r="U2328">
        <f>(Q2328*D2328+S2328*I2328)*(1-O2328)</f>
        <v/>
      </c>
      <c r="V2328">
        <f>(R2328*K2328*N2328+'d_고정'!$B$3*('6_기대효과'!$H$7/8)*N2328*'d_고정'!$B$10*M2328*('6_기대효과'!$K$7/'d_고정'!$B$9))*(1-O2328)</f>
        <v/>
      </c>
      <c r="W2328">
        <f>(S2328*I2328+R2328*MAX(K2328-'d_고정'!$B$10*M2328*('6_기대효과'!$K$7/'d_고정'!$B$9),0)*N2328)*(1-O2328)</f>
        <v/>
      </c>
      <c r="X2328">
        <f>U2328+V2328</f>
        <v/>
      </c>
      <c r="Y2328">
        <f>U2328/('d_고정'!$B$5*'6_기대효과'!$H$7/8)/'d_고정'!$B$6</f>
        <v/>
      </c>
      <c r="Z2328">
        <f>U2328/('d_고정'!$B$8*'6_기대효과'!$H$7/8)</f>
        <v/>
      </c>
    </row>
    <row r="2329">
      <c r="A2329">
        <f>RAND()</f>
        <v/>
      </c>
      <c r="B2329">
        <f>IF('d_시나리오'!$J$2='d_시나리오'!$H$2,'d_시나리오'!$I$2,IF(A2329&lt;('d_시나리오'!$I$2-'d_시나리오'!$H$2)/('d_시나리오'!$J$2-'d_시나리오'!$H$2),'d_시나리오'!$H$2+SQRT(A2329*('d_시나리오'!$J$2-'d_시나리오'!$H$2)*('d_시나리오'!$I$2-'d_시나리오'!$H$2)),'d_시나리오'!$J$2-SQRT((1-A2329)*('d_시나리오'!$J$2-'d_시나리오'!$H$2)*('d_시나리오'!$J$2-'d_시나리오'!$I$2))))</f>
        <v/>
      </c>
      <c r="C2329">
        <f>BETAINV(RAND(),2,6)</f>
        <v/>
      </c>
      <c r="D2329">
        <f>INDEX('d_분포'!$A$2:$A$28,RANDBETWEEN(1,27))</f>
        <v/>
      </c>
      <c r="E2329">
        <f>INDEX('d_분포'!$C$2:$C$5,RANDBETWEEN(1,4))*(0.9+0.2*RAND())</f>
        <v/>
      </c>
      <c r="F2329">
        <f>RAND()</f>
        <v/>
      </c>
      <c r="G2329">
        <f>IF('d_시나리오'!$J$3='d_시나리오'!$H$3,'d_시나리오'!$I$3,IF(F2329&lt;('d_시나리오'!$I$3-'d_시나리오'!$H$3)/('d_시나리오'!$J$3-'d_시나리오'!$H$3),'d_시나리오'!$H$3+SQRT(F2329*('d_시나리오'!$J$3-'d_시나리오'!$H$3)*('d_시나리오'!$I$3-'d_시나리오'!$H$3)),'d_시나리오'!$J$3-SQRT((1-F2329)*('d_시나리오'!$J$3-'d_시나리오'!$H$3)*('d_시나리오'!$J$3-'d_시나리오'!$I$3))))</f>
        <v/>
      </c>
      <c r="H2329">
        <f>RAND()</f>
        <v/>
      </c>
      <c r="I2329">
        <f>IF('d_시나리오'!$J$4='d_시나리오'!$H$4,'d_시나리오'!$I$4,IF(H2329&lt;('d_시나리오'!$I$4-'d_시나리오'!$H$4)/('d_시나리오'!$J$4-'d_시나리오'!$H$4),'d_시나리오'!$H$4+SQRT(H2329*('d_시나리오'!$J$4-'d_시나리오'!$H$4)*('d_시나리오'!$I$4-'d_시나리오'!$H$4)),'d_시나리오'!$J$4-SQRT((1-H2329)*('d_시나리오'!$J$4-'d_시나리오'!$H$4)*('d_시나리오'!$J$4-'d_시나리오'!$I$4))))</f>
        <v/>
      </c>
      <c r="J2329">
        <f>RAND()</f>
        <v/>
      </c>
      <c r="K2329">
        <f>IF('d_시나리오'!$J$5='d_시나리오'!$H$5,'d_시나리오'!$I$5,IF(J2329&lt;('d_시나리오'!$I$5-'d_시나리오'!$H$5)/('d_시나리오'!$J$5-'d_시나리오'!$H$5),'d_시나리오'!$H$5+SQRT(J2329*('d_시나리오'!$J$5-'d_시나리오'!$H$5)*('d_시나리오'!$I$5-'d_시나리오'!$H$5)),'d_시나리오'!$J$5-SQRT((1-J2329)*('d_시나리오'!$J$5-'d_시나리오'!$H$5)*('d_시나리오'!$J$5-'d_시나리오'!$I$5))))</f>
        <v/>
      </c>
      <c r="L2329">
        <f>RAND()</f>
        <v/>
      </c>
      <c r="M2329">
        <f>IF('d_시나리오'!$J$6='d_시나리오'!$H$6,'d_시나리오'!$I$6,IF(L2329&lt;('d_시나리오'!$I$6-'d_시나리오'!$H$6)/('d_시나리오'!$J$6-'d_시나리오'!$H$6),'d_시나리오'!$H$6+SQRT(L2329*('d_시나리오'!$J$6-'d_시나리오'!$H$6)*('d_시나리오'!$I$6-'d_시나리오'!$H$6)),'d_시나리오'!$J$6-SQRT((1-L2329)*('d_시나리오'!$J$6-'d_시나리오'!$H$6)*('d_시나리오'!$J$6-'d_시나리오'!$I$6))))</f>
        <v/>
      </c>
      <c r="N2329">
        <f>INDEX('d_분포'!$B$2:$B$57,RANDBETWEEN(1,56))</f>
        <v/>
      </c>
      <c r="O2329">
        <f>BETAINV(RAND(),5,5)</f>
        <v/>
      </c>
      <c r="P2329">
        <f>'d_고정'!$B$1*'6_기대효과'!$H$7*('d_시나리오'!$I$7/'d_고정'!$B$2)*B2329</f>
        <v/>
      </c>
      <c r="Q2329">
        <f>P2329*C2329</f>
        <v/>
      </c>
      <c r="R2329">
        <f>P2329*E2329</f>
        <v/>
      </c>
      <c r="S2329">
        <f>R2329*G2329</f>
        <v/>
      </c>
      <c r="T2329">
        <f>Q2329+S2329</f>
        <v/>
      </c>
      <c r="U2329">
        <f>(Q2329*D2329+S2329*I2329)*(1-O2329)</f>
        <v/>
      </c>
      <c r="V2329">
        <f>(R2329*K2329*N2329+'d_고정'!$B$3*('6_기대효과'!$H$7/8)*N2329*'d_고정'!$B$10*M2329*('6_기대효과'!$K$7/'d_고정'!$B$9))*(1-O2329)</f>
        <v/>
      </c>
      <c r="W2329">
        <f>(S2329*I2329+R2329*MAX(K2329-'d_고정'!$B$10*M2329*('6_기대효과'!$K$7/'d_고정'!$B$9),0)*N2329)*(1-O2329)</f>
        <v/>
      </c>
      <c r="X2329">
        <f>U2329+V2329</f>
        <v/>
      </c>
      <c r="Y2329">
        <f>U2329/('d_고정'!$B$5*'6_기대효과'!$H$7/8)/'d_고정'!$B$6</f>
        <v/>
      </c>
      <c r="Z2329">
        <f>U2329/('d_고정'!$B$8*'6_기대효과'!$H$7/8)</f>
        <v/>
      </c>
    </row>
    <row r="2330">
      <c r="A2330">
        <f>RAND()</f>
        <v/>
      </c>
      <c r="B2330">
        <f>IF('d_시나리오'!$J$2='d_시나리오'!$H$2,'d_시나리오'!$I$2,IF(A2330&lt;('d_시나리오'!$I$2-'d_시나리오'!$H$2)/('d_시나리오'!$J$2-'d_시나리오'!$H$2),'d_시나리오'!$H$2+SQRT(A2330*('d_시나리오'!$J$2-'d_시나리오'!$H$2)*('d_시나리오'!$I$2-'d_시나리오'!$H$2)),'d_시나리오'!$J$2-SQRT((1-A2330)*('d_시나리오'!$J$2-'d_시나리오'!$H$2)*('d_시나리오'!$J$2-'d_시나리오'!$I$2))))</f>
        <v/>
      </c>
      <c r="C2330">
        <f>BETAINV(RAND(),2,6)</f>
        <v/>
      </c>
      <c r="D2330">
        <f>INDEX('d_분포'!$A$2:$A$28,RANDBETWEEN(1,27))</f>
        <v/>
      </c>
      <c r="E2330">
        <f>INDEX('d_분포'!$C$2:$C$5,RANDBETWEEN(1,4))*(0.9+0.2*RAND())</f>
        <v/>
      </c>
      <c r="F2330">
        <f>RAND()</f>
        <v/>
      </c>
      <c r="G2330">
        <f>IF('d_시나리오'!$J$3='d_시나리오'!$H$3,'d_시나리오'!$I$3,IF(F2330&lt;('d_시나리오'!$I$3-'d_시나리오'!$H$3)/('d_시나리오'!$J$3-'d_시나리오'!$H$3),'d_시나리오'!$H$3+SQRT(F2330*('d_시나리오'!$J$3-'d_시나리오'!$H$3)*('d_시나리오'!$I$3-'d_시나리오'!$H$3)),'d_시나리오'!$J$3-SQRT((1-F2330)*('d_시나리오'!$J$3-'d_시나리오'!$H$3)*('d_시나리오'!$J$3-'d_시나리오'!$I$3))))</f>
        <v/>
      </c>
      <c r="H2330">
        <f>RAND()</f>
        <v/>
      </c>
      <c r="I2330">
        <f>IF('d_시나리오'!$J$4='d_시나리오'!$H$4,'d_시나리오'!$I$4,IF(H2330&lt;('d_시나리오'!$I$4-'d_시나리오'!$H$4)/('d_시나리오'!$J$4-'d_시나리오'!$H$4),'d_시나리오'!$H$4+SQRT(H2330*('d_시나리오'!$J$4-'d_시나리오'!$H$4)*('d_시나리오'!$I$4-'d_시나리오'!$H$4)),'d_시나리오'!$J$4-SQRT((1-H2330)*('d_시나리오'!$J$4-'d_시나리오'!$H$4)*('d_시나리오'!$J$4-'d_시나리오'!$I$4))))</f>
        <v/>
      </c>
      <c r="J2330">
        <f>RAND()</f>
        <v/>
      </c>
      <c r="K2330">
        <f>IF('d_시나리오'!$J$5='d_시나리오'!$H$5,'d_시나리오'!$I$5,IF(J2330&lt;('d_시나리오'!$I$5-'d_시나리오'!$H$5)/('d_시나리오'!$J$5-'d_시나리오'!$H$5),'d_시나리오'!$H$5+SQRT(J2330*('d_시나리오'!$J$5-'d_시나리오'!$H$5)*('d_시나리오'!$I$5-'d_시나리오'!$H$5)),'d_시나리오'!$J$5-SQRT((1-J2330)*('d_시나리오'!$J$5-'d_시나리오'!$H$5)*('d_시나리오'!$J$5-'d_시나리오'!$I$5))))</f>
        <v/>
      </c>
      <c r="L2330">
        <f>RAND()</f>
        <v/>
      </c>
      <c r="M2330">
        <f>IF('d_시나리오'!$J$6='d_시나리오'!$H$6,'d_시나리오'!$I$6,IF(L2330&lt;('d_시나리오'!$I$6-'d_시나리오'!$H$6)/('d_시나리오'!$J$6-'d_시나리오'!$H$6),'d_시나리오'!$H$6+SQRT(L2330*('d_시나리오'!$J$6-'d_시나리오'!$H$6)*('d_시나리오'!$I$6-'d_시나리오'!$H$6)),'d_시나리오'!$J$6-SQRT((1-L2330)*('d_시나리오'!$J$6-'d_시나리오'!$H$6)*('d_시나리오'!$J$6-'d_시나리오'!$I$6))))</f>
        <v/>
      </c>
      <c r="N2330">
        <f>INDEX('d_분포'!$B$2:$B$57,RANDBETWEEN(1,56))</f>
        <v/>
      </c>
      <c r="O2330">
        <f>BETAINV(RAND(),5,5)</f>
        <v/>
      </c>
      <c r="P2330">
        <f>'d_고정'!$B$1*'6_기대효과'!$H$7*('d_시나리오'!$I$7/'d_고정'!$B$2)*B2330</f>
        <v/>
      </c>
      <c r="Q2330">
        <f>P2330*C2330</f>
        <v/>
      </c>
      <c r="R2330">
        <f>P2330*E2330</f>
        <v/>
      </c>
      <c r="S2330">
        <f>R2330*G2330</f>
        <v/>
      </c>
      <c r="T2330">
        <f>Q2330+S2330</f>
        <v/>
      </c>
      <c r="U2330">
        <f>(Q2330*D2330+S2330*I2330)*(1-O2330)</f>
        <v/>
      </c>
      <c r="V2330">
        <f>(R2330*K2330*N2330+'d_고정'!$B$3*('6_기대효과'!$H$7/8)*N2330*'d_고정'!$B$10*M2330*('6_기대효과'!$K$7/'d_고정'!$B$9))*(1-O2330)</f>
        <v/>
      </c>
      <c r="W2330">
        <f>(S2330*I2330+R2330*MAX(K2330-'d_고정'!$B$10*M2330*('6_기대효과'!$K$7/'d_고정'!$B$9),0)*N2330)*(1-O2330)</f>
        <v/>
      </c>
      <c r="X2330">
        <f>U2330+V2330</f>
        <v/>
      </c>
      <c r="Y2330">
        <f>U2330/('d_고정'!$B$5*'6_기대효과'!$H$7/8)/'d_고정'!$B$6</f>
        <v/>
      </c>
      <c r="Z2330">
        <f>U2330/('d_고정'!$B$8*'6_기대효과'!$H$7/8)</f>
        <v/>
      </c>
    </row>
    <row r="2331">
      <c r="A2331">
        <f>RAND()</f>
        <v/>
      </c>
      <c r="B2331">
        <f>IF('d_시나리오'!$J$2='d_시나리오'!$H$2,'d_시나리오'!$I$2,IF(A2331&lt;('d_시나리오'!$I$2-'d_시나리오'!$H$2)/('d_시나리오'!$J$2-'d_시나리오'!$H$2),'d_시나리오'!$H$2+SQRT(A2331*('d_시나리오'!$J$2-'d_시나리오'!$H$2)*('d_시나리오'!$I$2-'d_시나리오'!$H$2)),'d_시나리오'!$J$2-SQRT((1-A2331)*('d_시나리오'!$J$2-'d_시나리오'!$H$2)*('d_시나리오'!$J$2-'d_시나리오'!$I$2))))</f>
        <v/>
      </c>
      <c r="C2331">
        <f>BETAINV(RAND(),2,6)</f>
        <v/>
      </c>
      <c r="D2331">
        <f>INDEX('d_분포'!$A$2:$A$28,RANDBETWEEN(1,27))</f>
        <v/>
      </c>
      <c r="E2331">
        <f>INDEX('d_분포'!$C$2:$C$5,RANDBETWEEN(1,4))*(0.9+0.2*RAND())</f>
        <v/>
      </c>
      <c r="F2331">
        <f>RAND()</f>
        <v/>
      </c>
      <c r="G2331">
        <f>IF('d_시나리오'!$J$3='d_시나리오'!$H$3,'d_시나리오'!$I$3,IF(F2331&lt;('d_시나리오'!$I$3-'d_시나리오'!$H$3)/('d_시나리오'!$J$3-'d_시나리오'!$H$3),'d_시나리오'!$H$3+SQRT(F2331*('d_시나리오'!$J$3-'d_시나리오'!$H$3)*('d_시나리오'!$I$3-'d_시나리오'!$H$3)),'d_시나리오'!$J$3-SQRT((1-F2331)*('d_시나리오'!$J$3-'d_시나리오'!$H$3)*('d_시나리오'!$J$3-'d_시나리오'!$I$3))))</f>
        <v/>
      </c>
      <c r="H2331">
        <f>RAND()</f>
        <v/>
      </c>
      <c r="I2331">
        <f>IF('d_시나리오'!$J$4='d_시나리오'!$H$4,'d_시나리오'!$I$4,IF(H2331&lt;('d_시나리오'!$I$4-'d_시나리오'!$H$4)/('d_시나리오'!$J$4-'d_시나리오'!$H$4),'d_시나리오'!$H$4+SQRT(H2331*('d_시나리오'!$J$4-'d_시나리오'!$H$4)*('d_시나리오'!$I$4-'d_시나리오'!$H$4)),'d_시나리오'!$J$4-SQRT((1-H2331)*('d_시나리오'!$J$4-'d_시나리오'!$H$4)*('d_시나리오'!$J$4-'d_시나리오'!$I$4))))</f>
        <v/>
      </c>
      <c r="J2331">
        <f>RAND()</f>
        <v/>
      </c>
      <c r="K2331">
        <f>IF('d_시나리오'!$J$5='d_시나리오'!$H$5,'d_시나리오'!$I$5,IF(J2331&lt;('d_시나리오'!$I$5-'d_시나리오'!$H$5)/('d_시나리오'!$J$5-'d_시나리오'!$H$5),'d_시나리오'!$H$5+SQRT(J2331*('d_시나리오'!$J$5-'d_시나리오'!$H$5)*('d_시나리오'!$I$5-'d_시나리오'!$H$5)),'d_시나리오'!$J$5-SQRT((1-J2331)*('d_시나리오'!$J$5-'d_시나리오'!$H$5)*('d_시나리오'!$J$5-'d_시나리오'!$I$5))))</f>
        <v/>
      </c>
      <c r="L2331">
        <f>RAND()</f>
        <v/>
      </c>
      <c r="M2331">
        <f>IF('d_시나리오'!$J$6='d_시나리오'!$H$6,'d_시나리오'!$I$6,IF(L2331&lt;('d_시나리오'!$I$6-'d_시나리오'!$H$6)/('d_시나리오'!$J$6-'d_시나리오'!$H$6),'d_시나리오'!$H$6+SQRT(L2331*('d_시나리오'!$J$6-'d_시나리오'!$H$6)*('d_시나리오'!$I$6-'d_시나리오'!$H$6)),'d_시나리오'!$J$6-SQRT((1-L2331)*('d_시나리오'!$J$6-'d_시나리오'!$H$6)*('d_시나리오'!$J$6-'d_시나리오'!$I$6))))</f>
        <v/>
      </c>
      <c r="N2331">
        <f>INDEX('d_분포'!$B$2:$B$57,RANDBETWEEN(1,56))</f>
        <v/>
      </c>
      <c r="O2331">
        <f>BETAINV(RAND(),5,5)</f>
        <v/>
      </c>
      <c r="P2331">
        <f>'d_고정'!$B$1*'6_기대효과'!$H$7*('d_시나리오'!$I$7/'d_고정'!$B$2)*B2331</f>
        <v/>
      </c>
      <c r="Q2331">
        <f>P2331*C2331</f>
        <v/>
      </c>
      <c r="R2331">
        <f>P2331*E2331</f>
        <v/>
      </c>
      <c r="S2331">
        <f>R2331*G2331</f>
        <v/>
      </c>
      <c r="T2331">
        <f>Q2331+S2331</f>
        <v/>
      </c>
      <c r="U2331">
        <f>(Q2331*D2331+S2331*I2331)*(1-O2331)</f>
        <v/>
      </c>
      <c r="V2331">
        <f>(R2331*K2331*N2331+'d_고정'!$B$3*('6_기대효과'!$H$7/8)*N2331*'d_고정'!$B$10*M2331*('6_기대효과'!$K$7/'d_고정'!$B$9))*(1-O2331)</f>
        <v/>
      </c>
      <c r="W2331">
        <f>(S2331*I2331+R2331*MAX(K2331-'d_고정'!$B$10*M2331*('6_기대효과'!$K$7/'d_고정'!$B$9),0)*N2331)*(1-O2331)</f>
        <v/>
      </c>
      <c r="X2331">
        <f>U2331+V2331</f>
        <v/>
      </c>
      <c r="Y2331">
        <f>U2331/('d_고정'!$B$5*'6_기대효과'!$H$7/8)/'d_고정'!$B$6</f>
        <v/>
      </c>
      <c r="Z2331">
        <f>U2331/('d_고정'!$B$8*'6_기대효과'!$H$7/8)</f>
        <v/>
      </c>
    </row>
    <row r="2332">
      <c r="A2332">
        <f>RAND()</f>
        <v/>
      </c>
      <c r="B2332">
        <f>IF('d_시나리오'!$J$2='d_시나리오'!$H$2,'d_시나리오'!$I$2,IF(A2332&lt;('d_시나리오'!$I$2-'d_시나리오'!$H$2)/('d_시나리오'!$J$2-'d_시나리오'!$H$2),'d_시나리오'!$H$2+SQRT(A2332*('d_시나리오'!$J$2-'d_시나리오'!$H$2)*('d_시나리오'!$I$2-'d_시나리오'!$H$2)),'d_시나리오'!$J$2-SQRT((1-A2332)*('d_시나리오'!$J$2-'d_시나리오'!$H$2)*('d_시나리오'!$J$2-'d_시나리오'!$I$2))))</f>
        <v/>
      </c>
      <c r="C2332">
        <f>BETAINV(RAND(),2,6)</f>
        <v/>
      </c>
      <c r="D2332">
        <f>INDEX('d_분포'!$A$2:$A$28,RANDBETWEEN(1,27))</f>
        <v/>
      </c>
      <c r="E2332">
        <f>INDEX('d_분포'!$C$2:$C$5,RANDBETWEEN(1,4))*(0.9+0.2*RAND())</f>
        <v/>
      </c>
      <c r="F2332">
        <f>RAND()</f>
        <v/>
      </c>
      <c r="G2332">
        <f>IF('d_시나리오'!$J$3='d_시나리오'!$H$3,'d_시나리오'!$I$3,IF(F2332&lt;('d_시나리오'!$I$3-'d_시나리오'!$H$3)/('d_시나리오'!$J$3-'d_시나리오'!$H$3),'d_시나리오'!$H$3+SQRT(F2332*('d_시나리오'!$J$3-'d_시나리오'!$H$3)*('d_시나리오'!$I$3-'d_시나리오'!$H$3)),'d_시나리오'!$J$3-SQRT((1-F2332)*('d_시나리오'!$J$3-'d_시나리오'!$H$3)*('d_시나리오'!$J$3-'d_시나리오'!$I$3))))</f>
        <v/>
      </c>
      <c r="H2332">
        <f>RAND()</f>
        <v/>
      </c>
      <c r="I2332">
        <f>IF('d_시나리오'!$J$4='d_시나리오'!$H$4,'d_시나리오'!$I$4,IF(H2332&lt;('d_시나리오'!$I$4-'d_시나리오'!$H$4)/('d_시나리오'!$J$4-'d_시나리오'!$H$4),'d_시나리오'!$H$4+SQRT(H2332*('d_시나리오'!$J$4-'d_시나리오'!$H$4)*('d_시나리오'!$I$4-'d_시나리오'!$H$4)),'d_시나리오'!$J$4-SQRT((1-H2332)*('d_시나리오'!$J$4-'d_시나리오'!$H$4)*('d_시나리오'!$J$4-'d_시나리오'!$I$4))))</f>
        <v/>
      </c>
      <c r="J2332">
        <f>RAND()</f>
        <v/>
      </c>
      <c r="K2332">
        <f>IF('d_시나리오'!$J$5='d_시나리오'!$H$5,'d_시나리오'!$I$5,IF(J2332&lt;('d_시나리오'!$I$5-'d_시나리오'!$H$5)/('d_시나리오'!$J$5-'d_시나리오'!$H$5),'d_시나리오'!$H$5+SQRT(J2332*('d_시나리오'!$J$5-'d_시나리오'!$H$5)*('d_시나리오'!$I$5-'d_시나리오'!$H$5)),'d_시나리오'!$J$5-SQRT((1-J2332)*('d_시나리오'!$J$5-'d_시나리오'!$H$5)*('d_시나리오'!$J$5-'d_시나리오'!$I$5))))</f>
        <v/>
      </c>
      <c r="L2332">
        <f>RAND()</f>
        <v/>
      </c>
      <c r="M2332">
        <f>IF('d_시나리오'!$J$6='d_시나리오'!$H$6,'d_시나리오'!$I$6,IF(L2332&lt;('d_시나리오'!$I$6-'d_시나리오'!$H$6)/('d_시나리오'!$J$6-'d_시나리오'!$H$6),'d_시나리오'!$H$6+SQRT(L2332*('d_시나리오'!$J$6-'d_시나리오'!$H$6)*('d_시나리오'!$I$6-'d_시나리오'!$H$6)),'d_시나리오'!$J$6-SQRT((1-L2332)*('d_시나리오'!$J$6-'d_시나리오'!$H$6)*('d_시나리오'!$J$6-'d_시나리오'!$I$6))))</f>
        <v/>
      </c>
      <c r="N2332">
        <f>INDEX('d_분포'!$B$2:$B$57,RANDBETWEEN(1,56))</f>
        <v/>
      </c>
      <c r="O2332">
        <f>BETAINV(RAND(),5,5)</f>
        <v/>
      </c>
      <c r="P2332">
        <f>'d_고정'!$B$1*'6_기대효과'!$H$7*('d_시나리오'!$I$7/'d_고정'!$B$2)*B2332</f>
        <v/>
      </c>
      <c r="Q2332">
        <f>P2332*C2332</f>
        <v/>
      </c>
      <c r="R2332">
        <f>P2332*E2332</f>
        <v/>
      </c>
      <c r="S2332">
        <f>R2332*G2332</f>
        <v/>
      </c>
      <c r="T2332">
        <f>Q2332+S2332</f>
        <v/>
      </c>
      <c r="U2332">
        <f>(Q2332*D2332+S2332*I2332)*(1-O2332)</f>
        <v/>
      </c>
      <c r="V2332">
        <f>(R2332*K2332*N2332+'d_고정'!$B$3*('6_기대효과'!$H$7/8)*N2332*'d_고정'!$B$10*M2332*('6_기대효과'!$K$7/'d_고정'!$B$9))*(1-O2332)</f>
        <v/>
      </c>
      <c r="W2332">
        <f>(S2332*I2332+R2332*MAX(K2332-'d_고정'!$B$10*M2332*('6_기대효과'!$K$7/'d_고정'!$B$9),0)*N2332)*(1-O2332)</f>
        <v/>
      </c>
      <c r="X2332">
        <f>U2332+V2332</f>
        <v/>
      </c>
      <c r="Y2332">
        <f>U2332/('d_고정'!$B$5*'6_기대효과'!$H$7/8)/'d_고정'!$B$6</f>
        <v/>
      </c>
      <c r="Z2332">
        <f>U2332/('d_고정'!$B$8*'6_기대효과'!$H$7/8)</f>
        <v/>
      </c>
    </row>
    <row r="2333">
      <c r="A2333">
        <f>RAND()</f>
        <v/>
      </c>
      <c r="B2333">
        <f>IF('d_시나리오'!$J$2='d_시나리오'!$H$2,'d_시나리오'!$I$2,IF(A2333&lt;('d_시나리오'!$I$2-'d_시나리오'!$H$2)/('d_시나리오'!$J$2-'d_시나리오'!$H$2),'d_시나리오'!$H$2+SQRT(A2333*('d_시나리오'!$J$2-'d_시나리오'!$H$2)*('d_시나리오'!$I$2-'d_시나리오'!$H$2)),'d_시나리오'!$J$2-SQRT((1-A2333)*('d_시나리오'!$J$2-'d_시나리오'!$H$2)*('d_시나리오'!$J$2-'d_시나리오'!$I$2))))</f>
        <v/>
      </c>
      <c r="C2333">
        <f>BETAINV(RAND(),2,6)</f>
        <v/>
      </c>
      <c r="D2333">
        <f>INDEX('d_분포'!$A$2:$A$28,RANDBETWEEN(1,27))</f>
        <v/>
      </c>
      <c r="E2333">
        <f>INDEX('d_분포'!$C$2:$C$5,RANDBETWEEN(1,4))*(0.9+0.2*RAND())</f>
        <v/>
      </c>
      <c r="F2333">
        <f>RAND()</f>
        <v/>
      </c>
      <c r="G2333">
        <f>IF('d_시나리오'!$J$3='d_시나리오'!$H$3,'d_시나리오'!$I$3,IF(F2333&lt;('d_시나리오'!$I$3-'d_시나리오'!$H$3)/('d_시나리오'!$J$3-'d_시나리오'!$H$3),'d_시나리오'!$H$3+SQRT(F2333*('d_시나리오'!$J$3-'d_시나리오'!$H$3)*('d_시나리오'!$I$3-'d_시나리오'!$H$3)),'d_시나리오'!$J$3-SQRT((1-F2333)*('d_시나리오'!$J$3-'d_시나리오'!$H$3)*('d_시나리오'!$J$3-'d_시나리오'!$I$3))))</f>
        <v/>
      </c>
      <c r="H2333">
        <f>RAND()</f>
        <v/>
      </c>
      <c r="I2333">
        <f>IF('d_시나리오'!$J$4='d_시나리오'!$H$4,'d_시나리오'!$I$4,IF(H2333&lt;('d_시나리오'!$I$4-'d_시나리오'!$H$4)/('d_시나리오'!$J$4-'d_시나리오'!$H$4),'d_시나리오'!$H$4+SQRT(H2333*('d_시나리오'!$J$4-'d_시나리오'!$H$4)*('d_시나리오'!$I$4-'d_시나리오'!$H$4)),'d_시나리오'!$J$4-SQRT((1-H2333)*('d_시나리오'!$J$4-'d_시나리오'!$H$4)*('d_시나리오'!$J$4-'d_시나리오'!$I$4))))</f>
        <v/>
      </c>
      <c r="J2333">
        <f>RAND()</f>
        <v/>
      </c>
      <c r="K2333">
        <f>IF('d_시나리오'!$J$5='d_시나리오'!$H$5,'d_시나리오'!$I$5,IF(J2333&lt;('d_시나리오'!$I$5-'d_시나리오'!$H$5)/('d_시나리오'!$J$5-'d_시나리오'!$H$5),'d_시나리오'!$H$5+SQRT(J2333*('d_시나리오'!$J$5-'d_시나리오'!$H$5)*('d_시나리오'!$I$5-'d_시나리오'!$H$5)),'d_시나리오'!$J$5-SQRT((1-J2333)*('d_시나리오'!$J$5-'d_시나리오'!$H$5)*('d_시나리오'!$J$5-'d_시나리오'!$I$5))))</f>
        <v/>
      </c>
      <c r="L2333">
        <f>RAND()</f>
        <v/>
      </c>
      <c r="M2333">
        <f>IF('d_시나리오'!$J$6='d_시나리오'!$H$6,'d_시나리오'!$I$6,IF(L2333&lt;('d_시나리오'!$I$6-'d_시나리오'!$H$6)/('d_시나리오'!$J$6-'d_시나리오'!$H$6),'d_시나리오'!$H$6+SQRT(L2333*('d_시나리오'!$J$6-'d_시나리오'!$H$6)*('d_시나리오'!$I$6-'d_시나리오'!$H$6)),'d_시나리오'!$J$6-SQRT((1-L2333)*('d_시나리오'!$J$6-'d_시나리오'!$H$6)*('d_시나리오'!$J$6-'d_시나리오'!$I$6))))</f>
        <v/>
      </c>
      <c r="N2333">
        <f>INDEX('d_분포'!$B$2:$B$57,RANDBETWEEN(1,56))</f>
        <v/>
      </c>
      <c r="O2333">
        <f>BETAINV(RAND(),5,5)</f>
        <v/>
      </c>
      <c r="P2333">
        <f>'d_고정'!$B$1*'6_기대효과'!$H$7*('d_시나리오'!$I$7/'d_고정'!$B$2)*B2333</f>
        <v/>
      </c>
      <c r="Q2333">
        <f>P2333*C2333</f>
        <v/>
      </c>
      <c r="R2333">
        <f>P2333*E2333</f>
        <v/>
      </c>
      <c r="S2333">
        <f>R2333*G2333</f>
        <v/>
      </c>
      <c r="T2333">
        <f>Q2333+S2333</f>
        <v/>
      </c>
      <c r="U2333">
        <f>(Q2333*D2333+S2333*I2333)*(1-O2333)</f>
        <v/>
      </c>
      <c r="V2333">
        <f>(R2333*K2333*N2333+'d_고정'!$B$3*('6_기대효과'!$H$7/8)*N2333*'d_고정'!$B$10*M2333*('6_기대효과'!$K$7/'d_고정'!$B$9))*(1-O2333)</f>
        <v/>
      </c>
      <c r="W2333">
        <f>(S2333*I2333+R2333*MAX(K2333-'d_고정'!$B$10*M2333*('6_기대효과'!$K$7/'d_고정'!$B$9),0)*N2333)*(1-O2333)</f>
        <v/>
      </c>
      <c r="X2333">
        <f>U2333+V2333</f>
        <v/>
      </c>
      <c r="Y2333">
        <f>U2333/('d_고정'!$B$5*'6_기대효과'!$H$7/8)/'d_고정'!$B$6</f>
        <v/>
      </c>
      <c r="Z2333">
        <f>U2333/('d_고정'!$B$8*'6_기대효과'!$H$7/8)</f>
        <v/>
      </c>
    </row>
    <row r="2334">
      <c r="A2334">
        <f>RAND()</f>
        <v/>
      </c>
      <c r="B2334">
        <f>IF('d_시나리오'!$J$2='d_시나리오'!$H$2,'d_시나리오'!$I$2,IF(A2334&lt;('d_시나리오'!$I$2-'d_시나리오'!$H$2)/('d_시나리오'!$J$2-'d_시나리오'!$H$2),'d_시나리오'!$H$2+SQRT(A2334*('d_시나리오'!$J$2-'d_시나리오'!$H$2)*('d_시나리오'!$I$2-'d_시나리오'!$H$2)),'d_시나리오'!$J$2-SQRT((1-A2334)*('d_시나리오'!$J$2-'d_시나리오'!$H$2)*('d_시나리오'!$J$2-'d_시나리오'!$I$2))))</f>
        <v/>
      </c>
      <c r="C2334">
        <f>BETAINV(RAND(),2,6)</f>
        <v/>
      </c>
      <c r="D2334">
        <f>INDEX('d_분포'!$A$2:$A$28,RANDBETWEEN(1,27))</f>
        <v/>
      </c>
      <c r="E2334">
        <f>INDEX('d_분포'!$C$2:$C$5,RANDBETWEEN(1,4))*(0.9+0.2*RAND())</f>
        <v/>
      </c>
      <c r="F2334">
        <f>RAND()</f>
        <v/>
      </c>
      <c r="G2334">
        <f>IF('d_시나리오'!$J$3='d_시나리오'!$H$3,'d_시나리오'!$I$3,IF(F2334&lt;('d_시나리오'!$I$3-'d_시나리오'!$H$3)/('d_시나리오'!$J$3-'d_시나리오'!$H$3),'d_시나리오'!$H$3+SQRT(F2334*('d_시나리오'!$J$3-'d_시나리오'!$H$3)*('d_시나리오'!$I$3-'d_시나리오'!$H$3)),'d_시나리오'!$J$3-SQRT((1-F2334)*('d_시나리오'!$J$3-'d_시나리오'!$H$3)*('d_시나리오'!$J$3-'d_시나리오'!$I$3))))</f>
        <v/>
      </c>
      <c r="H2334">
        <f>RAND()</f>
        <v/>
      </c>
      <c r="I2334">
        <f>IF('d_시나리오'!$J$4='d_시나리오'!$H$4,'d_시나리오'!$I$4,IF(H2334&lt;('d_시나리오'!$I$4-'d_시나리오'!$H$4)/('d_시나리오'!$J$4-'d_시나리오'!$H$4),'d_시나리오'!$H$4+SQRT(H2334*('d_시나리오'!$J$4-'d_시나리오'!$H$4)*('d_시나리오'!$I$4-'d_시나리오'!$H$4)),'d_시나리오'!$J$4-SQRT((1-H2334)*('d_시나리오'!$J$4-'d_시나리오'!$H$4)*('d_시나리오'!$J$4-'d_시나리오'!$I$4))))</f>
        <v/>
      </c>
      <c r="J2334">
        <f>RAND()</f>
        <v/>
      </c>
      <c r="K2334">
        <f>IF('d_시나리오'!$J$5='d_시나리오'!$H$5,'d_시나리오'!$I$5,IF(J2334&lt;('d_시나리오'!$I$5-'d_시나리오'!$H$5)/('d_시나리오'!$J$5-'d_시나리오'!$H$5),'d_시나리오'!$H$5+SQRT(J2334*('d_시나리오'!$J$5-'d_시나리오'!$H$5)*('d_시나리오'!$I$5-'d_시나리오'!$H$5)),'d_시나리오'!$J$5-SQRT((1-J2334)*('d_시나리오'!$J$5-'d_시나리오'!$H$5)*('d_시나리오'!$J$5-'d_시나리오'!$I$5))))</f>
        <v/>
      </c>
      <c r="L2334">
        <f>RAND()</f>
        <v/>
      </c>
      <c r="M2334">
        <f>IF('d_시나리오'!$J$6='d_시나리오'!$H$6,'d_시나리오'!$I$6,IF(L2334&lt;('d_시나리오'!$I$6-'d_시나리오'!$H$6)/('d_시나리오'!$J$6-'d_시나리오'!$H$6),'d_시나리오'!$H$6+SQRT(L2334*('d_시나리오'!$J$6-'d_시나리오'!$H$6)*('d_시나리오'!$I$6-'d_시나리오'!$H$6)),'d_시나리오'!$J$6-SQRT((1-L2334)*('d_시나리오'!$J$6-'d_시나리오'!$H$6)*('d_시나리오'!$J$6-'d_시나리오'!$I$6))))</f>
        <v/>
      </c>
      <c r="N2334">
        <f>INDEX('d_분포'!$B$2:$B$57,RANDBETWEEN(1,56))</f>
        <v/>
      </c>
      <c r="O2334">
        <f>BETAINV(RAND(),5,5)</f>
        <v/>
      </c>
      <c r="P2334">
        <f>'d_고정'!$B$1*'6_기대효과'!$H$7*('d_시나리오'!$I$7/'d_고정'!$B$2)*B2334</f>
        <v/>
      </c>
      <c r="Q2334">
        <f>P2334*C2334</f>
        <v/>
      </c>
      <c r="R2334">
        <f>P2334*E2334</f>
        <v/>
      </c>
      <c r="S2334">
        <f>R2334*G2334</f>
        <v/>
      </c>
      <c r="T2334">
        <f>Q2334+S2334</f>
        <v/>
      </c>
      <c r="U2334">
        <f>(Q2334*D2334+S2334*I2334)*(1-O2334)</f>
        <v/>
      </c>
      <c r="V2334">
        <f>(R2334*K2334*N2334+'d_고정'!$B$3*('6_기대효과'!$H$7/8)*N2334*'d_고정'!$B$10*M2334*('6_기대효과'!$K$7/'d_고정'!$B$9))*(1-O2334)</f>
        <v/>
      </c>
      <c r="W2334">
        <f>(S2334*I2334+R2334*MAX(K2334-'d_고정'!$B$10*M2334*('6_기대효과'!$K$7/'d_고정'!$B$9),0)*N2334)*(1-O2334)</f>
        <v/>
      </c>
      <c r="X2334">
        <f>U2334+V2334</f>
        <v/>
      </c>
      <c r="Y2334">
        <f>U2334/('d_고정'!$B$5*'6_기대효과'!$H$7/8)/'d_고정'!$B$6</f>
        <v/>
      </c>
      <c r="Z2334">
        <f>U2334/('d_고정'!$B$8*'6_기대효과'!$H$7/8)</f>
        <v/>
      </c>
    </row>
    <row r="2335">
      <c r="A2335">
        <f>RAND()</f>
        <v/>
      </c>
      <c r="B2335">
        <f>IF('d_시나리오'!$J$2='d_시나리오'!$H$2,'d_시나리오'!$I$2,IF(A2335&lt;('d_시나리오'!$I$2-'d_시나리오'!$H$2)/('d_시나리오'!$J$2-'d_시나리오'!$H$2),'d_시나리오'!$H$2+SQRT(A2335*('d_시나리오'!$J$2-'d_시나리오'!$H$2)*('d_시나리오'!$I$2-'d_시나리오'!$H$2)),'d_시나리오'!$J$2-SQRT((1-A2335)*('d_시나리오'!$J$2-'d_시나리오'!$H$2)*('d_시나리오'!$J$2-'d_시나리오'!$I$2))))</f>
        <v/>
      </c>
      <c r="C2335">
        <f>BETAINV(RAND(),2,6)</f>
        <v/>
      </c>
      <c r="D2335">
        <f>INDEX('d_분포'!$A$2:$A$28,RANDBETWEEN(1,27))</f>
        <v/>
      </c>
      <c r="E2335">
        <f>INDEX('d_분포'!$C$2:$C$5,RANDBETWEEN(1,4))*(0.9+0.2*RAND())</f>
        <v/>
      </c>
      <c r="F2335">
        <f>RAND()</f>
        <v/>
      </c>
      <c r="G2335">
        <f>IF('d_시나리오'!$J$3='d_시나리오'!$H$3,'d_시나리오'!$I$3,IF(F2335&lt;('d_시나리오'!$I$3-'d_시나리오'!$H$3)/('d_시나리오'!$J$3-'d_시나리오'!$H$3),'d_시나리오'!$H$3+SQRT(F2335*('d_시나리오'!$J$3-'d_시나리오'!$H$3)*('d_시나리오'!$I$3-'d_시나리오'!$H$3)),'d_시나리오'!$J$3-SQRT((1-F2335)*('d_시나리오'!$J$3-'d_시나리오'!$H$3)*('d_시나리오'!$J$3-'d_시나리오'!$I$3))))</f>
        <v/>
      </c>
      <c r="H2335">
        <f>RAND()</f>
        <v/>
      </c>
      <c r="I2335">
        <f>IF('d_시나리오'!$J$4='d_시나리오'!$H$4,'d_시나리오'!$I$4,IF(H2335&lt;('d_시나리오'!$I$4-'d_시나리오'!$H$4)/('d_시나리오'!$J$4-'d_시나리오'!$H$4),'d_시나리오'!$H$4+SQRT(H2335*('d_시나리오'!$J$4-'d_시나리오'!$H$4)*('d_시나리오'!$I$4-'d_시나리오'!$H$4)),'d_시나리오'!$J$4-SQRT((1-H2335)*('d_시나리오'!$J$4-'d_시나리오'!$H$4)*('d_시나리오'!$J$4-'d_시나리오'!$I$4))))</f>
        <v/>
      </c>
      <c r="J2335">
        <f>RAND()</f>
        <v/>
      </c>
      <c r="K2335">
        <f>IF('d_시나리오'!$J$5='d_시나리오'!$H$5,'d_시나리오'!$I$5,IF(J2335&lt;('d_시나리오'!$I$5-'d_시나리오'!$H$5)/('d_시나리오'!$J$5-'d_시나리오'!$H$5),'d_시나리오'!$H$5+SQRT(J2335*('d_시나리오'!$J$5-'d_시나리오'!$H$5)*('d_시나리오'!$I$5-'d_시나리오'!$H$5)),'d_시나리오'!$J$5-SQRT((1-J2335)*('d_시나리오'!$J$5-'d_시나리오'!$H$5)*('d_시나리오'!$J$5-'d_시나리오'!$I$5))))</f>
        <v/>
      </c>
      <c r="L2335">
        <f>RAND()</f>
        <v/>
      </c>
      <c r="M2335">
        <f>IF('d_시나리오'!$J$6='d_시나리오'!$H$6,'d_시나리오'!$I$6,IF(L2335&lt;('d_시나리오'!$I$6-'d_시나리오'!$H$6)/('d_시나리오'!$J$6-'d_시나리오'!$H$6),'d_시나리오'!$H$6+SQRT(L2335*('d_시나리오'!$J$6-'d_시나리오'!$H$6)*('d_시나리오'!$I$6-'d_시나리오'!$H$6)),'d_시나리오'!$J$6-SQRT((1-L2335)*('d_시나리오'!$J$6-'d_시나리오'!$H$6)*('d_시나리오'!$J$6-'d_시나리오'!$I$6))))</f>
        <v/>
      </c>
      <c r="N2335">
        <f>INDEX('d_분포'!$B$2:$B$57,RANDBETWEEN(1,56))</f>
        <v/>
      </c>
      <c r="O2335">
        <f>BETAINV(RAND(),5,5)</f>
        <v/>
      </c>
      <c r="P2335">
        <f>'d_고정'!$B$1*'6_기대효과'!$H$7*('d_시나리오'!$I$7/'d_고정'!$B$2)*B2335</f>
        <v/>
      </c>
      <c r="Q2335">
        <f>P2335*C2335</f>
        <v/>
      </c>
      <c r="R2335">
        <f>P2335*E2335</f>
        <v/>
      </c>
      <c r="S2335">
        <f>R2335*G2335</f>
        <v/>
      </c>
      <c r="T2335">
        <f>Q2335+S2335</f>
        <v/>
      </c>
      <c r="U2335">
        <f>(Q2335*D2335+S2335*I2335)*(1-O2335)</f>
        <v/>
      </c>
      <c r="V2335">
        <f>(R2335*K2335*N2335+'d_고정'!$B$3*('6_기대효과'!$H$7/8)*N2335*'d_고정'!$B$10*M2335*('6_기대효과'!$K$7/'d_고정'!$B$9))*(1-O2335)</f>
        <v/>
      </c>
      <c r="W2335">
        <f>(S2335*I2335+R2335*MAX(K2335-'d_고정'!$B$10*M2335*('6_기대효과'!$K$7/'d_고정'!$B$9),0)*N2335)*(1-O2335)</f>
        <v/>
      </c>
      <c r="X2335">
        <f>U2335+V2335</f>
        <v/>
      </c>
      <c r="Y2335">
        <f>U2335/('d_고정'!$B$5*'6_기대효과'!$H$7/8)/'d_고정'!$B$6</f>
        <v/>
      </c>
      <c r="Z2335">
        <f>U2335/('d_고정'!$B$8*'6_기대효과'!$H$7/8)</f>
        <v/>
      </c>
    </row>
    <row r="2336">
      <c r="A2336">
        <f>RAND()</f>
        <v/>
      </c>
      <c r="B2336">
        <f>IF('d_시나리오'!$J$2='d_시나리오'!$H$2,'d_시나리오'!$I$2,IF(A2336&lt;('d_시나리오'!$I$2-'d_시나리오'!$H$2)/('d_시나리오'!$J$2-'d_시나리오'!$H$2),'d_시나리오'!$H$2+SQRT(A2336*('d_시나리오'!$J$2-'d_시나리오'!$H$2)*('d_시나리오'!$I$2-'d_시나리오'!$H$2)),'d_시나리오'!$J$2-SQRT((1-A2336)*('d_시나리오'!$J$2-'d_시나리오'!$H$2)*('d_시나리오'!$J$2-'d_시나리오'!$I$2))))</f>
        <v/>
      </c>
      <c r="C2336">
        <f>BETAINV(RAND(),2,6)</f>
        <v/>
      </c>
      <c r="D2336">
        <f>INDEX('d_분포'!$A$2:$A$28,RANDBETWEEN(1,27))</f>
        <v/>
      </c>
      <c r="E2336">
        <f>INDEX('d_분포'!$C$2:$C$5,RANDBETWEEN(1,4))*(0.9+0.2*RAND())</f>
        <v/>
      </c>
      <c r="F2336">
        <f>RAND()</f>
        <v/>
      </c>
      <c r="G2336">
        <f>IF('d_시나리오'!$J$3='d_시나리오'!$H$3,'d_시나리오'!$I$3,IF(F2336&lt;('d_시나리오'!$I$3-'d_시나리오'!$H$3)/('d_시나리오'!$J$3-'d_시나리오'!$H$3),'d_시나리오'!$H$3+SQRT(F2336*('d_시나리오'!$J$3-'d_시나리오'!$H$3)*('d_시나리오'!$I$3-'d_시나리오'!$H$3)),'d_시나리오'!$J$3-SQRT((1-F2336)*('d_시나리오'!$J$3-'d_시나리오'!$H$3)*('d_시나리오'!$J$3-'d_시나리오'!$I$3))))</f>
        <v/>
      </c>
      <c r="H2336">
        <f>RAND()</f>
        <v/>
      </c>
      <c r="I2336">
        <f>IF('d_시나리오'!$J$4='d_시나리오'!$H$4,'d_시나리오'!$I$4,IF(H2336&lt;('d_시나리오'!$I$4-'d_시나리오'!$H$4)/('d_시나리오'!$J$4-'d_시나리오'!$H$4),'d_시나리오'!$H$4+SQRT(H2336*('d_시나리오'!$J$4-'d_시나리오'!$H$4)*('d_시나리오'!$I$4-'d_시나리오'!$H$4)),'d_시나리오'!$J$4-SQRT((1-H2336)*('d_시나리오'!$J$4-'d_시나리오'!$H$4)*('d_시나리오'!$J$4-'d_시나리오'!$I$4))))</f>
        <v/>
      </c>
      <c r="J2336">
        <f>RAND()</f>
        <v/>
      </c>
      <c r="K2336">
        <f>IF('d_시나리오'!$J$5='d_시나리오'!$H$5,'d_시나리오'!$I$5,IF(J2336&lt;('d_시나리오'!$I$5-'d_시나리오'!$H$5)/('d_시나리오'!$J$5-'d_시나리오'!$H$5),'d_시나리오'!$H$5+SQRT(J2336*('d_시나리오'!$J$5-'d_시나리오'!$H$5)*('d_시나리오'!$I$5-'d_시나리오'!$H$5)),'d_시나리오'!$J$5-SQRT((1-J2336)*('d_시나리오'!$J$5-'d_시나리오'!$H$5)*('d_시나리오'!$J$5-'d_시나리오'!$I$5))))</f>
        <v/>
      </c>
      <c r="L2336">
        <f>RAND()</f>
        <v/>
      </c>
      <c r="M2336">
        <f>IF('d_시나리오'!$J$6='d_시나리오'!$H$6,'d_시나리오'!$I$6,IF(L2336&lt;('d_시나리오'!$I$6-'d_시나리오'!$H$6)/('d_시나리오'!$J$6-'d_시나리오'!$H$6),'d_시나리오'!$H$6+SQRT(L2336*('d_시나리오'!$J$6-'d_시나리오'!$H$6)*('d_시나리오'!$I$6-'d_시나리오'!$H$6)),'d_시나리오'!$J$6-SQRT((1-L2336)*('d_시나리오'!$J$6-'d_시나리오'!$H$6)*('d_시나리오'!$J$6-'d_시나리오'!$I$6))))</f>
        <v/>
      </c>
      <c r="N2336">
        <f>INDEX('d_분포'!$B$2:$B$57,RANDBETWEEN(1,56))</f>
        <v/>
      </c>
      <c r="O2336">
        <f>BETAINV(RAND(),5,5)</f>
        <v/>
      </c>
      <c r="P2336">
        <f>'d_고정'!$B$1*'6_기대효과'!$H$7*('d_시나리오'!$I$7/'d_고정'!$B$2)*B2336</f>
        <v/>
      </c>
      <c r="Q2336">
        <f>P2336*C2336</f>
        <v/>
      </c>
      <c r="R2336">
        <f>P2336*E2336</f>
        <v/>
      </c>
      <c r="S2336">
        <f>R2336*G2336</f>
        <v/>
      </c>
      <c r="T2336">
        <f>Q2336+S2336</f>
        <v/>
      </c>
      <c r="U2336">
        <f>(Q2336*D2336+S2336*I2336)*(1-O2336)</f>
        <v/>
      </c>
      <c r="V2336">
        <f>(R2336*K2336*N2336+'d_고정'!$B$3*('6_기대효과'!$H$7/8)*N2336*'d_고정'!$B$10*M2336*('6_기대효과'!$K$7/'d_고정'!$B$9))*(1-O2336)</f>
        <v/>
      </c>
      <c r="W2336">
        <f>(S2336*I2336+R2336*MAX(K2336-'d_고정'!$B$10*M2336*('6_기대효과'!$K$7/'d_고정'!$B$9),0)*N2336)*(1-O2336)</f>
        <v/>
      </c>
      <c r="X2336">
        <f>U2336+V2336</f>
        <v/>
      </c>
      <c r="Y2336">
        <f>U2336/('d_고정'!$B$5*'6_기대효과'!$H$7/8)/'d_고정'!$B$6</f>
        <v/>
      </c>
      <c r="Z2336">
        <f>U2336/('d_고정'!$B$8*'6_기대효과'!$H$7/8)</f>
        <v/>
      </c>
    </row>
    <row r="2337">
      <c r="A2337">
        <f>RAND()</f>
        <v/>
      </c>
      <c r="B2337">
        <f>IF('d_시나리오'!$J$2='d_시나리오'!$H$2,'d_시나리오'!$I$2,IF(A2337&lt;('d_시나리오'!$I$2-'d_시나리오'!$H$2)/('d_시나리오'!$J$2-'d_시나리오'!$H$2),'d_시나리오'!$H$2+SQRT(A2337*('d_시나리오'!$J$2-'d_시나리오'!$H$2)*('d_시나리오'!$I$2-'d_시나리오'!$H$2)),'d_시나리오'!$J$2-SQRT((1-A2337)*('d_시나리오'!$J$2-'d_시나리오'!$H$2)*('d_시나리오'!$J$2-'d_시나리오'!$I$2))))</f>
        <v/>
      </c>
      <c r="C2337">
        <f>BETAINV(RAND(),2,6)</f>
        <v/>
      </c>
      <c r="D2337">
        <f>INDEX('d_분포'!$A$2:$A$28,RANDBETWEEN(1,27))</f>
        <v/>
      </c>
      <c r="E2337">
        <f>INDEX('d_분포'!$C$2:$C$5,RANDBETWEEN(1,4))*(0.9+0.2*RAND())</f>
        <v/>
      </c>
      <c r="F2337">
        <f>RAND()</f>
        <v/>
      </c>
      <c r="G2337">
        <f>IF('d_시나리오'!$J$3='d_시나리오'!$H$3,'d_시나리오'!$I$3,IF(F2337&lt;('d_시나리오'!$I$3-'d_시나리오'!$H$3)/('d_시나리오'!$J$3-'d_시나리오'!$H$3),'d_시나리오'!$H$3+SQRT(F2337*('d_시나리오'!$J$3-'d_시나리오'!$H$3)*('d_시나리오'!$I$3-'d_시나리오'!$H$3)),'d_시나리오'!$J$3-SQRT((1-F2337)*('d_시나리오'!$J$3-'d_시나리오'!$H$3)*('d_시나리오'!$J$3-'d_시나리오'!$I$3))))</f>
        <v/>
      </c>
      <c r="H2337">
        <f>RAND()</f>
        <v/>
      </c>
      <c r="I2337">
        <f>IF('d_시나리오'!$J$4='d_시나리오'!$H$4,'d_시나리오'!$I$4,IF(H2337&lt;('d_시나리오'!$I$4-'d_시나리오'!$H$4)/('d_시나리오'!$J$4-'d_시나리오'!$H$4),'d_시나리오'!$H$4+SQRT(H2337*('d_시나리오'!$J$4-'d_시나리오'!$H$4)*('d_시나리오'!$I$4-'d_시나리오'!$H$4)),'d_시나리오'!$J$4-SQRT((1-H2337)*('d_시나리오'!$J$4-'d_시나리오'!$H$4)*('d_시나리오'!$J$4-'d_시나리오'!$I$4))))</f>
        <v/>
      </c>
      <c r="J2337">
        <f>RAND()</f>
        <v/>
      </c>
      <c r="K2337">
        <f>IF('d_시나리오'!$J$5='d_시나리오'!$H$5,'d_시나리오'!$I$5,IF(J2337&lt;('d_시나리오'!$I$5-'d_시나리오'!$H$5)/('d_시나리오'!$J$5-'d_시나리오'!$H$5),'d_시나리오'!$H$5+SQRT(J2337*('d_시나리오'!$J$5-'d_시나리오'!$H$5)*('d_시나리오'!$I$5-'d_시나리오'!$H$5)),'d_시나리오'!$J$5-SQRT((1-J2337)*('d_시나리오'!$J$5-'d_시나리오'!$H$5)*('d_시나리오'!$J$5-'d_시나리오'!$I$5))))</f>
        <v/>
      </c>
      <c r="L2337">
        <f>RAND()</f>
        <v/>
      </c>
      <c r="M2337">
        <f>IF('d_시나리오'!$J$6='d_시나리오'!$H$6,'d_시나리오'!$I$6,IF(L2337&lt;('d_시나리오'!$I$6-'d_시나리오'!$H$6)/('d_시나리오'!$J$6-'d_시나리오'!$H$6),'d_시나리오'!$H$6+SQRT(L2337*('d_시나리오'!$J$6-'d_시나리오'!$H$6)*('d_시나리오'!$I$6-'d_시나리오'!$H$6)),'d_시나리오'!$J$6-SQRT((1-L2337)*('d_시나리오'!$J$6-'d_시나리오'!$H$6)*('d_시나리오'!$J$6-'d_시나리오'!$I$6))))</f>
        <v/>
      </c>
      <c r="N2337">
        <f>INDEX('d_분포'!$B$2:$B$57,RANDBETWEEN(1,56))</f>
        <v/>
      </c>
      <c r="O2337">
        <f>BETAINV(RAND(),5,5)</f>
        <v/>
      </c>
      <c r="P2337">
        <f>'d_고정'!$B$1*'6_기대효과'!$H$7*('d_시나리오'!$I$7/'d_고정'!$B$2)*B2337</f>
        <v/>
      </c>
      <c r="Q2337">
        <f>P2337*C2337</f>
        <v/>
      </c>
      <c r="R2337">
        <f>P2337*E2337</f>
        <v/>
      </c>
      <c r="S2337">
        <f>R2337*G2337</f>
        <v/>
      </c>
      <c r="T2337">
        <f>Q2337+S2337</f>
        <v/>
      </c>
      <c r="U2337">
        <f>(Q2337*D2337+S2337*I2337)*(1-O2337)</f>
        <v/>
      </c>
      <c r="V2337">
        <f>(R2337*K2337*N2337+'d_고정'!$B$3*('6_기대효과'!$H$7/8)*N2337*'d_고정'!$B$10*M2337*('6_기대효과'!$K$7/'d_고정'!$B$9))*(1-O2337)</f>
        <v/>
      </c>
      <c r="W2337">
        <f>(S2337*I2337+R2337*MAX(K2337-'d_고정'!$B$10*M2337*('6_기대효과'!$K$7/'d_고정'!$B$9),0)*N2337)*(1-O2337)</f>
        <v/>
      </c>
      <c r="X2337">
        <f>U2337+V2337</f>
        <v/>
      </c>
      <c r="Y2337">
        <f>U2337/('d_고정'!$B$5*'6_기대효과'!$H$7/8)/'d_고정'!$B$6</f>
        <v/>
      </c>
      <c r="Z2337">
        <f>U2337/('d_고정'!$B$8*'6_기대효과'!$H$7/8)</f>
        <v/>
      </c>
    </row>
    <row r="2338">
      <c r="A2338">
        <f>RAND()</f>
        <v/>
      </c>
      <c r="B2338">
        <f>IF('d_시나리오'!$J$2='d_시나리오'!$H$2,'d_시나리오'!$I$2,IF(A2338&lt;('d_시나리오'!$I$2-'d_시나리오'!$H$2)/('d_시나리오'!$J$2-'d_시나리오'!$H$2),'d_시나리오'!$H$2+SQRT(A2338*('d_시나리오'!$J$2-'d_시나리오'!$H$2)*('d_시나리오'!$I$2-'d_시나리오'!$H$2)),'d_시나리오'!$J$2-SQRT((1-A2338)*('d_시나리오'!$J$2-'d_시나리오'!$H$2)*('d_시나리오'!$J$2-'d_시나리오'!$I$2))))</f>
        <v/>
      </c>
      <c r="C2338">
        <f>BETAINV(RAND(),2,6)</f>
        <v/>
      </c>
      <c r="D2338">
        <f>INDEX('d_분포'!$A$2:$A$28,RANDBETWEEN(1,27))</f>
        <v/>
      </c>
      <c r="E2338">
        <f>INDEX('d_분포'!$C$2:$C$5,RANDBETWEEN(1,4))*(0.9+0.2*RAND())</f>
        <v/>
      </c>
      <c r="F2338">
        <f>RAND()</f>
        <v/>
      </c>
      <c r="G2338">
        <f>IF('d_시나리오'!$J$3='d_시나리오'!$H$3,'d_시나리오'!$I$3,IF(F2338&lt;('d_시나리오'!$I$3-'d_시나리오'!$H$3)/('d_시나리오'!$J$3-'d_시나리오'!$H$3),'d_시나리오'!$H$3+SQRT(F2338*('d_시나리오'!$J$3-'d_시나리오'!$H$3)*('d_시나리오'!$I$3-'d_시나리오'!$H$3)),'d_시나리오'!$J$3-SQRT((1-F2338)*('d_시나리오'!$J$3-'d_시나리오'!$H$3)*('d_시나리오'!$J$3-'d_시나리오'!$I$3))))</f>
        <v/>
      </c>
      <c r="H2338">
        <f>RAND()</f>
        <v/>
      </c>
      <c r="I2338">
        <f>IF('d_시나리오'!$J$4='d_시나리오'!$H$4,'d_시나리오'!$I$4,IF(H2338&lt;('d_시나리오'!$I$4-'d_시나리오'!$H$4)/('d_시나리오'!$J$4-'d_시나리오'!$H$4),'d_시나리오'!$H$4+SQRT(H2338*('d_시나리오'!$J$4-'d_시나리오'!$H$4)*('d_시나리오'!$I$4-'d_시나리오'!$H$4)),'d_시나리오'!$J$4-SQRT((1-H2338)*('d_시나리오'!$J$4-'d_시나리오'!$H$4)*('d_시나리오'!$J$4-'d_시나리오'!$I$4))))</f>
        <v/>
      </c>
      <c r="J2338">
        <f>RAND()</f>
        <v/>
      </c>
      <c r="K2338">
        <f>IF('d_시나리오'!$J$5='d_시나리오'!$H$5,'d_시나리오'!$I$5,IF(J2338&lt;('d_시나리오'!$I$5-'d_시나리오'!$H$5)/('d_시나리오'!$J$5-'d_시나리오'!$H$5),'d_시나리오'!$H$5+SQRT(J2338*('d_시나리오'!$J$5-'d_시나리오'!$H$5)*('d_시나리오'!$I$5-'d_시나리오'!$H$5)),'d_시나리오'!$J$5-SQRT((1-J2338)*('d_시나리오'!$J$5-'d_시나리오'!$H$5)*('d_시나리오'!$J$5-'d_시나리오'!$I$5))))</f>
        <v/>
      </c>
      <c r="L2338">
        <f>RAND()</f>
        <v/>
      </c>
      <c r="M2338">
        <f>IF('d_시나리오'!$J$6='d_시나리오'!$H$6,'d_시나리오'!$I$6,IF(L2338&lt;('d_시나리오'!$I$6-'d_시나리오'!$H$6)/('d_시나리오'!$J$6-'d_시나리오'!$H$6),'d_시나리오'!$H$6+SQRT(L2338*('d_시나리오'!$J$6-'d_시나리오'!$H$6)*('d_시나리오'!$I$6-'d_시나리오'!$H$6)),'d_시나리오'!$J$6-SQRT((1-L2338)*('d_시나리오'!$J$6-'d_시나리오'!$H$6)*('d_시나리오'!$J$6-'d_시나리오'!$I$6))))</f>
        <v/>
      </c>
      <c r="N2338">
        <f>INDEX('d_분포'!$B$2:$B$57,RANDBETWEEN(1,56))</f>
        <v/>
      </c>
      <c r="O2338">
        <f>BETAINV(RAND(),5,5)</f>
        <v/>
      </c>
      <c r="P2338">
        <f>'d_고정'!$B$1*'6_기대효과'!$H$7*('d_시나리오'!$I$7/'d_고정'!$B$2)*B2338</f>
        <v/>
      </c>
      <c r="Q2338">
        <f>P2338*C2338</f>
        <v/>
      </c>
      <c r="R2338">
        <f>P2338*E2338</f>
        <v/>
      </c>
      <c r="S2338">
        <f>R2338*G2338</f>
        <v/>
      </c>
      <c r="T2338">
        <f>Q2338+S2338</f>
        <v/>
      </c>
      <c r="U2338">
        <f>(Q2338*D2338+S2338*I2338)*(1-O2338)</f>
        <v/>
      </c>
      <c r="V2338">
        <f>(R2338*K2338*N2338+'d_고정'!$B$3*('6_기대효과'!$H$7/8)*N2338*'d_고정'!$B$10*M2338*('6_기대효과'!$K$7/'d_고정'!$B$9))*(1-O2338)</f>
        <v/>
      </c>
      <c r="W2338">
        <f>(S2338*I2338+R2338*MAX(K2338-'d_고정'!$B$10*M2338*('6_기대효과'!$K$7/'d_고정'!$B$9),0)*N2338)*(1-O2338)</f>
        <v/>
      </c>
      <c r="X2338">
        <f>U2338+V2338</f>
        <v/>
      </c>
      <c r="Y2338">
        <f>U2338/('d_고정'!$B$5*'6_기대효과'!$H$7/8)/'d_고정'!$B$6</f>
        <v/>
      </c>
      <c r="Z2338">
        <f>U2338/('d_고정'!$B$8*'6_기대효과'!$H$7/8)</f>
        <v/>
      </c>
    </row>
    <row r="2339">
      <c r="A2339">
        <f>RAND()</f>
        <v/>
      </c>
      <c r="B2339">
        <f>IF('d_시나리오'!$J$2='d_시나리오'!$H$2,'d_시나리오'!$I$2,IF(A2339&lt;('d_시나리오'!$I$2-'d_시나리오'!$H$2)/('d_시나리오'!$J$2-'d_시나리오'!$H$2),'d_시나리오'!$H$2+SQRT(A2339*('d_시나리오'!$J$2-'d_시나리오'!$H$2)*('d_시나리오'!$I$2-'d_시나리오'!$H$2)),'d_시나리오'!$J$2-SQRT((1-A2339)*('d_시나리오'!$J$2-'d_시나리오'!$H$2)*('d_시나리오'!$J$2-'d_시나리오'!$I$2))))</f>
        <v/>
      </c>
      <c r="C2339">
        <f>BETAINV(RAND(),2,6)</f>
        <v/>
      </c>
      <c r="D2339">
        <f>INDEX('d_분포'!$A$2:$A$28,RANDBETWEEN(1,27))</f>
        <v/>
      </c>
      <c r="E2339">
        <f>INDEX('d_분포'!$C$2:$C$5,RANDBETWEEN(1,4))*(0.9+0.2*RAND())</f>
        <v/>
      </c>
      <c r="F2339">
        <f>RAND()</f>
        <v/>
      </c>
      <c r="G2339">
        <f>IF('d_시나리오'!$J$3='d_시나리오'!$H$3,'d_시나리오'!$I$3,IF(F2339&lt;('d_시나리오'!$I$3-'d_시나리오'!$H$3)/('d_시나리오'!$J$3-'d_시나리오'!$H$3),'d_시나리오'!$H$3+SQRT(F2339*('d_시나리오'!$J$3-'d_시나리오'!$H$3)*('d_시나리오'!$I$3-'d_시나리오'!$H$3)),'d_시나리오'!$J$3-SQRT((1-F2339)*('d_시나리오'!$J$3-'d_시나리오'!$H$3)*('d_시나리오'!$J$3-'d_시나리오'!$I$3))))</f>
        <v/>
      </c>
      <c r="H2339">
        <f>RAND()</f>
        <v/>
      </c>
      <c r="I2339">
        <f>IF('d_시나리오'!$J$4='d_시나리오'!$H$4,'d_시나리오'!$I$4,IF(H2339&lt;('d_시나리오'!$I$4-'d_시나리오'!$H$4)/('d_시나리오'!$J$4-'d_시나리오'!$H$4),'d_시나리오'!$H$4+SQRT(H2339*('d_시나리오'!$J$4-'d_시나리오'!$H$4)*('d_시나리오'!$I$4-'d_시나리오'!$H$4)),'d_시나리오'!$J$4-SQRT((1-H2339)*('d_시나리오'!$J$4-'d_시나리오'!$H$4)*('d_시나리오'!$J$4-'d_시나리오'!$I$4))))</f>
        <v/>
      </c>
      <c r="J2339">
        <f>RAND()</f>
        <v/>
      </c>
      <c r="K2339">
        <f>IF('d_시나리오'!$J$5='d_시나리오'!$H$5,'d_시나리오'!$I$5,IF(J2339&lt;('d_시나리오'!$I$5-'d_시나리오'!$H$5)/('d_시나리오'!$J$5-'d_시나리오'!$H$5),'d_시나리오'!$H$5+SQRT(J2339*('d_시나리오'!$J$5-'d_시나리오'!$H$5)*('d_시나리오'!$I$5-'d_시나리오'!$H$5)),'d_시나리오'!$J$5-SQRT((1-J2339)*('d_시나리오'!$J$5-'d_시나리오'!$H$5)*('d_시나리오'!$J$5-'d_시나리오'!$I$5))))</f>
        <v/>
      </c>
      <c r="L2339">
        <f>RAND()</f>
        <v/>
      </c>
      <c r="M2339">
        <f>IF('d_시나리오'!$J$6='d_시나리오'!$H$6,'d_시나리오'!$I$6,IF(L2339&lt;('d_시나리오'!$I$6-'d_시나리오'!$H$6)/('d_시나리오'!$J$6-'d_시나리오'!$H$6),'d_시나리오'!$H$6+SQRT(L2339*('d_시나리오'!$J$6-'d_시나리오'!$H$6)*('d_시나리오'!$I$6-'d_시나리오'!$H$6)),'d_시나리오'!$J$6-SQRT((1-L2339)*('d_시나리오'!$J$6-'d_시나리오'!$H$6)*('d_시나리오'!$J$6-'d_시나리오'!$I$6))))</f>
        <v/>
      </c>
      <c r="N2339">
        <f>INDEX('d_분포'!$B$2:$B$57,RANDBETWEEN(1,56))</f>
        <v/>
      </c>
      <c r="O2339">
        <f>BETAINV(RAND(),5,5)</f>
        <v/>
      </c>
      <c r="P2339">
        <f>'d_고정'!$B$1*'6_기대효과'!$H$7*('d_시나리오'!$I$7/'d_고정'!$B$2)*B2339</f>
        <v/>
      </c>
      <c r="Q2339">
        <f>P2339*C2339</f>
        <v/>
      </c>
      <c r="R2339">
        <f>P2339*E2339</f>
        <v/>
      </c>
      <c r="S2339">
        <f>R2339*G2339</f>
        <v/>
      </c>
      <c r="T2339">
        <f>Q2339+S2339</f>
        <v/>
      </c>
      <c r="U2339">
        <f>(Q2339*D2339+S2339*I2339)*(1-O2339)</f>
        <v/>
      </c>
      <c r="V2339">
        <f>(R2339*K2339*N2339+'d_고정'!$B$3*('6_기대효과'!$H$7/8)*N2339*'d_고정'!$B$10*M2339*('6_기대효과'!$K$7/'d_고정'!$B$9))*(1-O2339)</f>
        <v/>
      </c>
      <c r="W2339">
        <f>(S2339*I2339+R2339*MAX(K2339-'d_고정'!$B$10*M2339*('6_기대효과'!$K$7/'d_고정'!$B$9),0)*N2339)*(1-O2339)</f>
        <v/>
      </c>
      <c r="X2339">
        <f>U2339+V2339</f>
        <v/>
      </c>
      <c r="Y2339">
        <f>U2339/('d_고정'!$B$5*'6_기대효과'!$H$7/8)/'d_고정'!$B$6</f>
        <v/>
      </c>
      <c r="Z2339">
        <f>U2339/('d_고정'!$B$8*'6_기대효과'!$H$7/8)</f>
        <v/>
      </c>
    </row>
    <row r="2340">
      <c r="A2340">
        <f>RAND()</f>
        <v/>
      </c>
      <c r="B2340">
        <f>IF('d_시나리오'!$J$2='d_시나리오'!$H$2,'d_시나리오'!$I$2,IF(A2340&lt;('d_시나리오'!$I$2-'d_시나리오'!$H$2)/('d_시나리오'!$J$2-'d_시나리오'!$H$2),'d_시나리오'!$H$2+SQRT(A2340*('d_시나리오'!$J$2-'d_시나리오'!$H$2)*('d_시나리오'!$I$2-'d_시나리오'!$H$2)),'d_시나리오'!$J$2-SQRT((1-A2340)*('d_시나리오'!$J$2-'d_시나리오'!$H$2)*('d_시나리오'!$J$2-'d_시나리오'!$I$2))))</f>
        <v/>
      </c>
      <c r="C2340">
        <f>BETAINV(RAND(),2,6)</f>
        <v/>
      </c>
      <c r="D2340">
        <f>INDEX('d_분포'!$A$2:$A$28,RANDBETWEEN(1,27))</f>
        <v/>
      </c>
      <c r="E2340">
        <f>INDEX('d_분포'!$C$2:$C$5,RANDBETWEEN(1,4))*(0.9+0.2*RAND())</f>
        <v/>
      </c>
      <c r="F2340">
        <f>RAND()</f>
        <v/>
      </c>
      <c r="G2340">
        <f>IF('d_시나리오'!$J$3='d_시나리오'!$H$3,'d_시나리오'!$I$3,IF(F2340&lt;('d_시나리오'!$I$3-'d_시나리오'!$H$3)/('d_시나리오'!$J$3-'d_시나리오'!$H$3),'d_시나리오'!$H$3+SQRT(F2340*('d_시나리오'!$J$3-'d_시나리오'!$H$3)*('d_시나리오'!$I$3-'d_시나리오'!$H$3)),'d_시나리오'!$J$3-SQRT((1-F2340)*('d_시나리오'!$J$3-'d_시나리오'!$H$3)*('d_시나리오'!$J$3-'d_시나리오'!$I$3))))</f>
        <v/>
      </c>
      <c r="H2340">
        <f>RAND()</f>
        <v/>
      </c>
      <c r="I2340">
        <f>IF('d_시나리오'!$J$4='d_시나리오'!$H$4,'d_시나리오'!$I$4,IF(H2340&lt;('d_시나리오'!$I$4-'d_시나리오'!$H$4)/('d_시나리오'!$J$4-'d_시나리오'!$H$4),'d_시나리오'!$H$4+SQRT(H2340*('d_시나리오'!$J$4-'d_시나리오'!$H$4)*('d_시나리오'!$I$4-'d_시나리오'!$H$4)),'d_시나리오'!$J$4-SQRT((1-H2340)*('d_시나리오'!$J$4-'d_시나리오'!$H$4)*('d_시나리오'!$J$4-'d_시나리오'!$I$4))))</f>
        <v/>
      </c>
      <c r="J2340">
        <f>RAND()</f>
        <v/>
      </c>
      <c r="K2340">
        <f>IF('d_시나리오'!$J$5='d_시나리오'!$H$5,'d_시나리오'!$I$5,IF(J2340&lt;('d_시나리오'!$I$5-'d_시나리오'!$H$5)/('d_시나리오'!$J$5-'d_시나리오'!$H$5),'d_시나리오'!$H$5+SQRT(J2340*('d_시나리오'!$J$5-'d_시나리오'!$H$5)*('d_시나리오'!$I$5-'d_시나리오'!$H$5)),'d_시나리오'!$J$5-SQRT((1-J2340)*('d_시나리오'!$J$5-'d_시나리오'!$H$5)*('d_시나리오'!$J$5-'d_시나리오'!$I$5))))</f>
        <v/>
      </c>
      <c r="L2340">
        <f>RAND()</f>
        <v/>
      </c>
      <c r="M2340">
        <f>IF('d_시나리오'!$J$6='d_시나리오'!$H$6,'d_시나리오'!$I$6,IF(L2340&lt;('d_시나리오'!$I$6-'d_시나리오'!$H$6)/('d_시나리오'!$J$6-'d_시나리오'!$H$6),'d_시나리오'!$H$6+SQRT(L2340*('d_시나리오'!$J$6-'d_시나리오'!$H$6)*('d_시나리오'!$I$6-'d_시나리오'!$H$6)),'d_시나리오'!$J$6-SQRT((1-L2340)*('d_시나리오'!$J$6-'d_시나리오'!$H$6)*('d_시나리오'!$J$6-'d_시나리오'!$I$6))))</f>
        <v/>
      </c>
      <c r="N2340">
        <f>INDEX('d_분포'!$B$2:$B$57,RANDBETWEEN(1,56))</f>
        <v/>
      </c>
      <c r="O2340">
        <f>BETAINV(RAND(),5,5)</f>
        <v/>
      </c>
      <c r="P2340">
        <f>'d_고정'!$B$1*'6_기대효과'!$H$7*('d_시나리오'!$I$7/'d_고정'!$B$2)*B2340</f>
        <v/>
      </c>
      <c r="Q2340">
        <f>P2340*C2340</f>
        <v/>
      </c>
      <c r="R2340">
        <f>P2340*E2340</f>
        <v/>
      </c>
      <c r="S2340">
        <f>R2340*G2340</f>
        <v/>
      </c>
      <c r="T2340">
        <f>Q2340+S2340</f>
        <v/>
      </c>
      <c r="U2340">
        <f>(Q2340*D2340+S2340*I2340)*(1-O2340)</f>
        <v/>
      </c>
      <c r="V2340">
        <f>(R2340*K2340*N2340+'d_고정'!$B$3*('6_기대효과'!$H$7/8)*N2340*'d_고정'!$B$10*M2340*('6_기대효과'!$K$7/'d_고정'!$B$9))*(1-O2340)</f>
        <v/>
      </c>
      <c r="W2340">
        <f>(S2340*I2340+R2340*MAX(K2340-'d_고정'!$B$10*M2340*('6_기대효과'!$K$7/'d_고정'!$B$9),0)*N2340)*(1-O2340)</f>
        <v/>
      </c>
      <c r="X2340">
        <f>U2340+V2340</f>
        <v/>
      </c>
      <c r="Y2340">
        <f>U2340/('d_고정'!$B$5*'6_기대효과'!$H$7/8)/'d_고정'!$B$6</f>
        <v/>
      </c>
      <c r="Z2340">
        <f>U2340/('d_고정'!$B$8*'6_기대효과'!$H$7/8)</f>
        <v/>
      </c>
    </row>
    <row r="2341">
      <c r="A2341">
        <f>RAND()</f>
        <v/>
      </c>
      <c r="B2341">
        <f>IF('d_시나리오'!$J$2='d_시나리오'!$H$2,'d_시나리오'!$I$2,IF(A2341&lt;('d_시나리오'!$I$2-'d_시나리오'!$H$2)/('d_시나리오'!$J$2-'d_시나리오'!$H$2),'d_시나리오'!$H$2+SQRT(A2341*('d_시나리오'!$J$2-'d_시나리오'!$H$2)*('d_시나리오'!$I$2-'d_시나리오'!$H$2)),'d_시나리오'!$J$2-SQRT((1-A2341)*('d_시나리오'!$J$2-'d_시나리오'!$H$2)*('d_시나리오'!$J$2-'d_시나리오'!$I$2))))</f>
        <v/>
      </c>
      <c r="C2341">
        <f>BETAINV(RAND(),2,6)</f>
        <v/>
      </c>
      <c r="D2341">
        <f>INDEX('d_분포'!$A$2:$A$28,RANDBETWEEN(1,27))</f>
        <v/>
      </c>
      <c r="E2341">
        <f>INDEX('d_분포'!$C$2:$C$5,RANDBETWEEN(1,4))*(0.9+0.2*RAND())</f>
        <v/>
      </c>
      <c r="F2341">
        <f>RAND()</f>
        <v/>
      </c>
      <c r="G2341">
        <f>IF('d_시나리오'!$J$3='d_시나리오'!$H$3,'d_시나리오'!$I$3,IF(F2341&lt;('d_시나리오'!$I$3-'d_시나리오'!$H$3)/('d_시나리오'!$J$3-'d_시나리오'!$H$3),'d_시나리오'!$H$3+SQRT(F2341*('d_시나리오'!$J$3-'d_시나리오'!$H$3)*('d_시나리오'!$I$3-'d_시나리오'!$H$3)),'d_시나리오'!$J$3-SQRT((1-F2341)*('d_시나리오'!$J$3-'d_시나리오'!$H$3)*('d_시나리오'!$J$3-'d_시나리오'!$I$3))))</f>
        <v/>
      </c>
      <c r="H2341">
        <f>RAND()</f>
        <v/>
      </c>
      <c r="I2341">
        <f>IF('d_시나리오'!$J$4='d_시나리오'!$H$4,'d_시나리오'!$I$4,IF(H2341&lt;('d_시나리오'!$I$4-'d_시나리오'!$H$4)/('d_시나리오'!$J$4-'d_시나리오'!$H$4),'d_시나리오'!$H$4+SQRT(H2341*('d_시나리오'!$J$4-'d_시나리오'!$H$4)*('d_시나리오'!$I$4-'d_시나리오'!$H$4)),'d_시나리오'!$J$4-SQRT((1-H2341)*('d_시나리오'!$J$4-'d_시나리오'!$H$4)*('d_시나리오'!$J$4-'d_시나리오'!$I$4))))</f>
        <v/>
      </c>
      <c r="J2341">
        <f>RAND()</f>
        <v/>
      </c>
      <c r="K2341">
        <f>IF('d_시나리오'!$J$5='d_시나리오'!$H$5,'d_시나리오'!$I$5,IF(J2341&lt;('d_시나리오'!$I$5-'d_시나리오'!$H$5)/('d_시나리오'!$J$5-'d_시나리오'!$H$5),'d_시나리오'!$H$5+SQRT(J2341*('d_시나리오'!$J$5-'d_시나리오'!$H$5)*('d_시나리오'!$I$5-'d_시나리오'!$H$5)),'d_시나리오'!$J$5-SQRT((1-J2341)*('d_시나리오'!$J$5-'d_시나리오'!$H$5)*('d_시나리오'!$J$5-'d_시나리오'!$I$5))))</f>
        <v/>
      </c>
      <c r="L2341">
        <f>RAND()</f>
        <v/>
      </c>
      <c r="M2341">
        <f>IF('d_시나리오'!$J$6='d_시나리오'!$H$6,'d_시나리오'!$I$6,IF(L2341&lt;('d_시나리오'!$I$6-'d_시나리오'!$H$6)/('d_시나리오'!$J$6-'d_시나리오'!$H$6),'d_시나리오'!$H$6+SQRT(L2341*('d_시나리오'!$J$6-'d_시나리오'!$H$6)*('d_시나리오'!$I$6-'d_시나리오'!$H$6)),'d_시나리오'!$J$6-SQRT((1-L2341)*('d_시나리오'!$J$6-'d_시나리오'!$H$6)*('d_시나리오'!$J$6-'d_시나리오'!$I$6))))</f>
        <v/>
      </c>
      <c r="N2341">
        <f>INDEX('d_분포'!$B$2:$B$57,RANDBETWEEN(1,56))</f>
        <v/>
      </c>
      <c r="O2341">
        <f>BETAINV(RAND(),5,5)</f>
        <v/>
      </c>
      <c r="P2341">
        <f>'d_고정'!$B$1*'6_기대효과'!$H$7*('d_시나리오'!$I$7/'d_고정'!$B$2)*B2341</f>
        <v/>
      </c>
      <c r="Q2341">
        <f>P2341*C2341</f>
        <v/>
      </c>
      <c r="R2341">
        <f>P2341*E2341</f>
        <v/>
      </c>
      <c r="S2341">
        <f>R2341*G2341</f>
        <v/>
      </c>
      <c r="T2341">
        <f>Q2341+S2341</f>
        <v/>
      </c>
      <c r="U2341">
        <f>(Q2341*D2341+S2341*I2341)*(1-O2341)</f>
        <v/>
      </c>
      <c r="V2341">
        <f>(R2341*K2341*N2341+'d_고정'!$B$3*('6_기대효과'!$H$7/8)*N2341*'d_고정'!$B$10*M2341*('6_기대효과'!$K$7/'d_고정'!$B$9))*(1-O2341)</f>
        <v/>
      </c>
      <c r="W2341">
        <f>(S2341*I2341+R2341*MAX(K2341-'d_고정'!$B$10*M2341*('6_기대효과'!$K$7/'d_고정'!$B$9),0)*N2341)*(1-O2341)</f>
        <v/>
      </c>
      <c r="X2341">
        <f>U2341+V2341</f>
        <v/>
      </c>
      <c r="Y2341">
        <f>U2341/('d_고정'!$B$5*'6_기대효과'!$H$7/8)/'d_고정'!$B$6</f>
        <v/>
      </c>
      <c r="Z2341">
        <f>U2341/('d_고정'!$B$8*'6_기대효과'!$H$7/8)</f>
        <v/>
      </c>
    </row>
    <row r="2342">
      <c r="A2342">
        <f>RAND()</f>
        <v/>
      </c>
      <c r="B2342">
        <f>IF('d_시나리오'!$J$2='d_시나리오'!$H$2,'d_시나리오'!$I$2,IF(A2342&lt;('d_시나리오'!$I$2-'d_시나리오'!$H$2)/('d_시나리오'!$J$2-'d_시나리오'!$H$2),'d_시나리오'!$H$2+SQRT(A2342*('d_시나리오'!$J$2-'d_시나리오'!$H$2)*('d_시나리오'!$I$2-'d_시나리오'!$H$2)),'d_시나리오'!$J$2-SQRT((1-A2342)*('d_시나리오'!$J$2-'d_시나리오'!$H$2)*('d_시나리오'!$J$2-'d_시나리오'!$I$2))))</f>
        <v/>
      </c>
      <c r="C2342">
        <f>BETAINV(RAND(),2,6)</f>
        <v/>
      </c>
      <c r="D2342">
        <f>INDEX('d_분포'!$A$2:$A$28,RANDBETWEEN(1,27))</f>
        <v/>
      </c>
      <c r="E2342">
        <f>INDEX('d_분포'!$C$2:$C$5,RANDBETWEEN(1,4))*(0.9+0.2*RAND())</f>
        <v/>
      </c>
      <c r="F2342">
        <f>RAND()</f>
        <v/>
      </c>
      <c r="G2342">
        <f>IF('d_시나리오'!$J$3='d_시나리오'!$H$3,'d_시나리오'!$I$3,IF(F2342&lt;('d_시나리오'!$I$3-'d_시나리오'!$H$3)/('d_시나리오'!$J$3-'d_시나리오'!$H$3),'d_시나리오'!$H$3+SQRT(F2342*('d_시나리오'!$J$3-'d_시나리오'!$H$3)*('d_시나리오'!$I$3-'d_시나리오'!$H$3)),'d_시나리오'!$J$3-SQRT((1-F2342)*('d_시나리오'!$J$3-'d_시나리오'!$H$3)*('d_시나리오'!$J$3-'d_시나리오'!$I$3))))</f>
        <v/>
      </c>
      <c r="H2342">
        <f>RAND()</f>
        <v/>
      </c>
      <c r="I2342">
        <f>IF('d_시나리오'!$J$4='d_시나리오'!$H$4,'d_시나리오'!$I$4,IF(H2342&lt;('d_시나리오'!$I$4-'d_시나리오'!$H$4)/('d_시나리오'!$J$4-'d_시나리오'!$H$4),'d_시나리오'!$H$4+SQRT(H2342*('d_시나리오'!$J$4-'d_시나리오'!$H$4)*('d_시나리오'!$I$4-'d_시나리오'!$H$4)),'d_시나리오'!$J$4-SQRT((1-H2342)*('d_시나리오'!$J$4-'d_시나리오'!$H$4)*('d_시나리오'!$J$4-'d_시나리오'!$I$4))))</f>
        <v/>
      </c>
      <c r="J2342">
        <f>RAND()</f>
        <v/>
      </c>
      <c r="K2342">
        <f>IF('d_시나리오'!$J$5='d_시나리오'!$H$5,'d_시나리오'!$I$5,IF(J2342&lt;('d_시나리오'!$I$5-'d_시나리오'!$H$5)/('d_시나리오'!$J$5-'d_시나리오'!$H$5),'d_시나리오'!$H$5+SQRT(J2342*('d_시나리오'!$J$5-'d_시나리오'!$H$5)*('d_시나리오'!$I$5-'d_시나리오'!$H$5)),'d_시나리오'!$J$5-SQRT((1-J2342)*('d_시나리오'!$J$5-'d_시나리오'!$H$5)*('d_시나리오'!$J$5-'d_시나리오'!$I$5))))</f>
        <v/>
      </c>
      <c r="L2342">
        <f>RAND()</f>
        <v/>
      </c>
      <c r="M2342">
        <f>IF('d_시나리오'!$J$6='d_시나리오'!$H$6,'d_시나리오'!$I$6,IF(L2342&lt;('d_시나리오'!$I$6-'d_시나리오'!$H$6)/('d_시나리오'!$J$6-'d_시나리오'!$H$6),'d_시나리오'!$H$6+SQRT(L2342*('d_시나리오'!$J$6-'d_시나리오'!$H$6)*('d_시나리오'!$I$6-'d_시나리오'!$H$6)),'d_시나리오'!$J$6-SQRT((1-L2342)*('d_시나리오'!$J$6-'d_시나리오'!$H$6)*('d_시나리오'!$J$6-'d_시나리오'!$I$6))))</f>
        <v/>
      </c>
      <c r="N2342">
        <f>INDEX('d_분포'!$B$2:$B$57,RANDBETWEEN(1,56))</f>
        <v/>
      </c>
      <c r="O2342">
        <f>BETAINV(RAND(),5,5)</f>
        <v/>
      </c>
      <c r="P2342">
        <f>'d_고정'!$B$1*'6_기대효과'!$H$7*('d_시나리오'!$I$7/'d_고정'!$B$2)*B2342</f>
        <v/>
      </c>
      <c r="Q2342">
        <f>P2342*C2342</f>
        <v/>
      </c>
      <c r="R2342">
        <f>P2342*E2342</f>
        <v/>
      </c>
      <c r="S2342">
        <f>R2342*G2342</f>
        <v/>
      </c>
      <c r="T2342">
        <f>Q2342+S2342</f>
        <v/>
      </c>
      <c r="U2342">
        <f>(Q2342*D2342+S2342*I2342)*(1-O2342)</f>
        <v/>
      </c>
      <c r="V2342">
        <f>(R2342*K2342*N2342+'d_고정'!$B$3*('6_기대효과'!$H$7/8)*N2342*'d_고정'!$B$10*M2342*('6_기대효과'!$K$7/'d_고정'!$B$9))*(1-O2342)</f>
        <v/>
      </c>
      <c r="W2342">
        <f>(S2342*I2342+R2342*MAX(K2342-'d_고정'!$B$10*M2342*('6_기대효과'!$K$7/'d_고정'!$B$9),0)*N2342)*(1-O2342)</f>
        <v/>
      </c>
      <c r="X2342">
        <f>U2342+V2342</f>
        <v/>
      </c>
      <c r="Y2342">
        <f>U2342/('d_고정'!$B$5*'6_기대효과'!$H$7/8)/'d_고정'!$B$6</f>
        <v/>
      </c>
      <c r="Z2342">
        <f>U2342/('d_고정'!$B$8*'6_기대효과'!$H$7/8)</f>
        <v/>
      </c>
    </row>
    <row r="2343">
      <c r="A2343">
        <f>RAND()</f>
        <v/>
      </c>
      <c r="B2343">
        <f>IF('d_시나리오'!$J$2='d_시나리오'!$H$2,'d_시나리오'!$I$2,IF(A2343&lt;('d_시나리오'!$I$2-'d_시나리오'!$H$2)/('d_시나리오'!$J$2-'d_시나리오'!$H$2),'d_시나리오'!$H$2+SQRT(A2343*('d_시나리오'!$J$2-'d_시나리오'!$H$2)*('d_시나리오'!$I$2-'d_시나리오'!$H$2)),'d_시나리오'!$J$2-SQRT((1-A2343)*('d_시나리오'!$J$2-'d_시나리오'!$H$2)*('d_시나리오'!$J$2-'d_시나리오'!$I$2))))</f>
        <v/>
      </c>
      <c r="C2343">
        <f>BETAINV(RAND(),2,6)</f>
        <v/>
      </c>
      <c r="D2343">
        <f>INDEX('d_분포'!$A$2:$A$28,RANDBETWEEN(1,27))</f>
        <v/>
      </c>
      <c r="E2343">
        <f>INDEX('d_분포'!$C$2:$C$5,RANDBETWEEN(1,4))*(0.9+0.2*RAND())</f>
        <v/>
      </c>
      <c r="F2343">
        <f>RAND()</f>
        <v/>
      </c>
      <c r="G2343">
        <f>IF('d_시나리오'!$J$3='d_시나리오'!$H$3,'d_시나리오'!$I$3,IF(F2343&lt;('d_시나리오'!$I$3-'d_시나리오'!$H$3)/('d_시나리오'!$J$3-'d_시나리오'!$H$3),'d_시나리오'!$H$3+SQRT(F2343*('d_시나리오'!$J$3-'d_시나리오'!$H$3)*('d_시나리오'!$I$3-'d_시나리오'!$H$3)),'d_시나리오'!$J$3-SQRT((1-F2343)*('d_시나리오'!$J$3-'d_시나리오'!$H$3)*('d_시나리오'!$J$3-'d_시나리오'!$I$3))))</f>
        <v/>
      </c>
      <c r="H2343">
        <f>RAND()</f>
        <v/>
      </c>
      <c r="I2343">
        <f>IF('d_시나리오'!$J$4='d_시나리오'!$H$4,'d_시나리오'!$I$4,IF(H2343&lt;('d_시나리오'!$I$4-'d_시나리오'!$H$4)/('d_시나리오'!$J$4-'d_시나리오'!$H$4),'d_시나리오'!$H$4+SQRT(H2343*('d_시나리오'!$J$4-'d_시나리오'!$H$4)*('d_시나리오'!$I$4-'d_시나리오'!$H$4)),'d_시나리오'!$J$4-SQRT((1-H2343)*('d_시나리오'!$J$4-'d_시나리오'!$H$4)*('d_시나리오'!$J$4-'d_시나리오'!$I$4))))</f>
        <v/>
      </c>
      <c r="J2343">
        <f>RAND()</f>
        <v/>
      </c>
      <c r="K2343">
        <f>IF('d_시나리오'!$J$5='d_시나리오'!$H$5,'d_시나리오'!$I$5,IF(J2343&lt;('d_시나리오'!$I$5-'d_시나리오'!$H$5)/('d_시나리오'!$J$5-'d_시나리오'!$H$5),'d_시나리오'!$H$5+SQRT(J2343*('d_시나리오'!$J$5-'d_시나리오'!$H$5)*('d_시나리오'!$I$5-'d_시나리오'!$H$5)),'d_시나리오'!$J$5-SQRT((1-J2343)*('d_시나리오'!$J$5-'d_시나리오'!$H$5)*('d_시나리오'!$J$5-'d_시나리오'!$I$5))))</f>
        <v/>
      </c>
      <c r="L2343">
        <f>RAND()</f>
        <v/>
      </c>
      <c r="M2343">
        <f>IF('d_시나리오'!$J$6='d_시나리오'!$H$6,'d_시나리오'!$I$6,IF(L2343&lt;('d_시나리오'!$I$6-'d_시나리오'!$H$6)/('d_시나리오'!$J$6-'d_시나리오'!$H$6),'d_시나리오'!$H$6+SQRT(L2343*('d_시나리오'!$J$6-'d_시나리오'!$H$6)*('d_시나리오'!$I$6-'d_시나리오'!$H$6)),'d_시나리오'!$J$6-SQRT((1-L2343)*('d_시나리오'!$J$6-'d_시나리오'!$H$6)*('d_시나리오'!$J$6-'d_시나리오'!$I$6))))</f>
        <v/>
      </c>
      <c r="N2343">
        <f>INDEX('d_분포'!$B$2:$B$57,RANDBETWEEN(1,56))</f>
        <v/>
      </c>
      <c r="O2343">
        <f>BETAINV(RAND(),5,5)</f>
        <v/>
      </c>
      <c r="P2343">
        <f>'d_고정'!$B$1*'6_기대효과'!$H$7*('d_시나리오'!$I$7/'d_고정'!$B$2)*B2343</f>
        <v/>
      </c>
      <c r="Q2343">
        <f>P2343*C2343</f>
        <v/>
      </c>
      <c r="R2343">
        <f>P2343*E2343</f>
        <v/>
      </c>
      <c r="S2343">
        <f>R2343*G2343</f>
        <v/>
      </c>
      <c r="T2343">
        <f>Q2343+S2343</f>
        <v/>
      </c>
      <c r="U2343">
        <f>(Q2343*D2343+S2343*I2343)*(1-O2343)</f>
        <v/>
      </c>
      <c r="V2343">
        <f>(R2343*K2343*N2343+'d_고정'!$B$3*('6_기대효과'!$H$7/8)*N2343*'d_고정'!$B$10*M2343*('6_기대효과'!$K$7/'d_고정'!$B$9))*(1-O2343)</f>
        <v/>
      </c>
      <c r="W2343">
        <f>(S2343*I2343+R2343*MAX(K2343-'d_고정'!$B$10*M2343*('6_기대효과'!$K$7/'d_고정'!$B$9),0)*N2343)*(1-O2343)</f>
        <v/>
      </c>
      <c r="X2343">
        <f>U2343+V2343</f>
        <v/>
      </c>
      <c r="Y2343">
        <f>U2343/('d_고정'!$B$5*'6_기대효과'!$H$7/8)/'d_고정'!$B$6</f>
        <v/>
      </c>
      <c r="Z2343">
        <f>U2343/('d_고정'!$B$8*'6_기대효과'!$H$7/8)</f>
        <v/>
      </c>
    </row>
    <row r="2344">
      <c r="A2344">
        <f>RAND()</f>
        <v/>
      </c>
      <c r="B2344">
        <f>IF('d_시나리오'!$J$2='d_시나리오'!$H$2,'d_시나리오'!$I$2,IF(A2344&lt;('d_시나리오'!$I$2-'d_시나리오'!$H$2)/('d_시나리오'!$J$2-'d_시나리오'!$H$2),'d_시나리오'!$H$2+SQRT(A2344*('d_시나리오'!$J$2-'d_시나리오'!$H$2)*('d_시나리오'!$I$2-'d_시나리오'!$H$2)),'d_시나리오'!$J$2-SQRT((1-A2344)*('d_시나리오'!$J$2-'d_시나리오'!$H$2)*('d_시나리오'!$J$2-'d_시나리오'!$I$2))))</f>
        <v/>
      </c>
      <c r="C2344">
        <f>BETAINV(RAND(),2,6)</f>
        <v/>
      </c>
      <c r="D2344">
        <f>INDEX('d_분포'!$A$2:$A$28,RANDBETWEEN(1,27))</f>
        <v/>
      </c>
      <c r="E2344">
        <f>INDEX('d_분포'!$C$2:$C$5,RANDBETWEEN(1,4))*(0.9+0.2*RAND())</f>
        <v/>
      </c>
      <c r="F2344">
        <f>RAND()</f>
        <v/>
      </c>
      <c r="G2344">
        <f>IF('d_시나리오'!$J$3='d_시나리오'!$H$3,'d_시나리오'!$I$3,IF(F2344&lt;('d_시나리오'!$I$3-'d_시나리오'!$H$3)/('d_시나리오'!$J$3-'d_시나리오'!$H$3),'d_시나리오'!$H$3+SQRT(F2344*('d_시나리오'!$J$3-'d_시나리오'!$H$3)*('d_시나리오'!$I$3-'d_시나리오'!$H$3)),'d_시나리오'!$J$3-SQRT((1-F2344)*('d_시나리오'!$J$3-'d_시나리오'!$H$3)*('d_시나리오'!$J$3-'d_시나리오'!$I$3))))</f>
        <v/>
      </c>
      <c r="H2344">
        <f>RAND()</f>
        <v/>
      </c>
      <c r="I2344">
        <f>IF('d_시나리오'!$J$4='d_시나리오'!$H$4,'d_시나리오'!$I$4,IF(H2344&lt;('d_시나리오'!$I$4-'d_시나리오'!$H$4)/('d_시나리오'!$J$4-'d_시나리오'!$H$4),'d_시나리오'!$H$4+SQRT(H2344*('d_시나리오'!$J$4-'d_시나리오'!$H$4)*('d_시나리오'!$I$4-'d_시나리오'!$H$4)),'d_시나리오'!$J$4-SQRT((1-H2344)*('d_시나리오'!$J$4-'d_시나리오'!$H$4)*('d_시나리오'!$J$4-'d_시나리오'!$I$4))))</f>
        <v/>
      </c>
      <c r="J2344">
        <f>RAND()</f>
        <v/>
      </c>
      <c r="K2344">
        <f>IF('d_시나리오'!$J$5='d_시나리오'!$H$5,'d_시나리오'!$I$5,IF(J2344&lt;('d_시나리오'!$I$5-'d_시나리오'!$H$5)/('d_시나리오'!$J$5-'d_시나리오'!$H$5),'d_시나리오'!$H$5+SQRT(J2344*('d_시나리오'!$J$5-'d_시나리오'!$H$5)*('d_시나리오'!$I$5-'d_시나리오'!$H$5)),'d_시나리오'!$J$5-SQRT((1-J2344)*('d_시나리오'!$J$5-'d_시나리오'!$H$5)*('d_시나리오'!$J$5-'d_시나리오'!$I$5))))</f>
        <v/>
      </c>
      <c r="L2344">
        <f>RAND()</f>
        <v/>
      </c>
      <c r="M2344">
        <f>IF('d_시나리오'!$J$6='d_시나리오'!$H$6,'d_시나리오'!$I$6,IF(L2344&lt;('d_시나리오'!$I$6-'d_시나리오'!$H$6)/('d_시나리오'!$J$6-'d_시나리오'!$H$6),'d_시나리오'!$H$6+SQRT(L2344*('d_시나리오'!$J$6-'d_시나리오'!$H$6)*('d_시나리오'!$I$6-'d_시나리오'!$H$6)),'d_시나리오'!$J$6-SQRT((1-L2344)*('d_시나리오'!$J$6-'d_시나리오'!$H$6)*('d_시나리오'!$J$6-'d_시나리오'!$I$6))))</f>
        <v/>
      </c>
      <c r="N2344">
        <f>INDEX('d_분포'!$B$2:$B$57,RANDBETWEEN(1,56))</f>
        <v/>
      </c>
      <c r="O2344">
        <f>BETAINV(RAND(),5,5)</f>
        <v/>
      </c>
      <c r="P2344">
        <f>'d_고정'!$B$1*'6_기대효과'!$H$7*('d_시나리오'!$I$7/'d_고정'!$B$2)*B2344</f>
        <v/>
      </c>
      <c r="Q2344">
        <f>P2344*C2344</f>
        <v/>
      </c>
      <c r="R2344">
        <f>P2344*E2344</f>
        <v/>
      </c>
      <c r="S2344">
        <f>R2344*G2344</f>
        <v/>
      </c>
      <c r="T2344">
        <f>Q2344+S2344</f>
        <v/>
      </c>
      <c r="U2344">
        <f>(Q2344*D2344+S2344*I2344)*(1-O2344)</f>
        <v/>
      </c>
      <c r="V2344">
        <f>(R2344*K2344*N2344+'d_고정'!$B$3*('6_기대효과'!$H$7/8)*N2344*'d_고정'!$B$10*M2344*('6_기대효과'!$K$7/'d_고정'!$B$9))*(1-O2344)</f>
        <v/>
      </c>
      <c r="W2344">
        <f>(S2344*I2344+R2344*MAX(K2344-'d_고정'!$B$10*M2344*('6_기대효과'!$K$7/'d_고정'!$B$9),0)*N2344)*(1-O2344)</f>
        <v/>
      </c>
      <c r="X2344">
        <f>U2344+V2344</f>
        <v/>
      </c>
      <c r="Y2344">
        <f>U2344/('d_고정'!$B$5*'6_기대효과'!$H$7/8)/'d_고정'!$B$6</f>
        <v/>
      </c>
      <c r="Z2344">
        <f>U2344/('d_고정'!$B$8*'6_기대효과'!$H$7/8)</f>
        <v/>
      </c>
    </row>
    <row r="2345">
      <c r="A2345">
        <f>RAND()</f>
        <v/>
      </c>
      <c r="B2345">
        <f>IF('d_시나리오'!$J$2='d_시나리오'!$H$2,'d_시나리오'!$I$2,IF(A2345&lt;('d_시나리오'!$I$2-'d_시나리오'!$H$2)/('d_시나리오'!$J$2-'d_시나리오'!$H$2),'d_시나리오'!$H$2+SQRT(A2345*('d_시나리오'!$J$2-'d_시나리오'!$H$2)*('d_시나리오'!$I$2-'d_시나리오'!$H$2)),'d_시나리오'!$J$2-SQRT((1-A2345)*('d_시나리오'!$J$2-'d_시나리오'!$H$2)*('d_시나리오'!$J$2-'d_시나리오'!$I$2))))</f>
        <v/>
      </c>
      <c r="C2345">
        <f>BETAINV(RAND(),2,6)</f>
        <v/>
      </c>
      <c r="D2345">
        <f>INDEX('d_분포'!$A$2:$A$28,RANDBETWEEN(1,27))</f>
        <v/>
      </c>
      <c r="E2345">
        <f>INDEX('d_분포'!$C$2:$C$5,RANDBETWEEN(1,4))*(0.9+0.2*RAND())</f>
        <v/>
      </c>
      <c r="F2345">
        <f>RAND()</f>
        <v/>
      </c>
      <c r="G2345">
        <f>IF('d_시나리오'!$J$3='d_시나리오'!$H$3,'d_시나리오'!$I$3,IF(F2345&lt;('d_시나리오'!$I$3-'d_시나리오'!$H$3)/('d_시나리오'!$J$3-'d_시나리오'!$H$3),'d_시나리오'!$H$3+SQRT(F2345*('d_시나리오'!$J$3-'d_시나리오'!$H$3)*('d_시나리오'!$I$3-'d_시나리오'!$H$3)),'d_시나리오'!$J$3-SQRT((1-F2345)*('d_시나리오'!$J$3-'d_시나리오'!$H$3)*('d_시나리오'!$J$3-'d_시나리오'!$I$3))))</f>
        <v/>
      </c>
      <c r="H2345">
        <f>RAND()</f>
        <v/>
      </c>
      <c r="I2345">
        <f>IF('d_시나리오'!$J$4='d_시나리오'!$H$4,'d_시나리오'!$I$4,IF(H2345&lt;('d_시나리오'!$I$4-'d_시나리오'!$H$4)/('d_시나리오'!$J$4-'d_시나리오'!$H$4),'d_시나리오'!$H$4+SQRT(H2345*('d_시나리오'!$J$4-'d_시나리오'!$H$4)*('d_시나리오'!$I$4-'d_시나리오'!$H$4)),'d_시나리오'!$J$4-SQRT((1-H2345)*('d_시나리오'!$J$4-'d_시나리오'!$H$4)*('d_시나리오'!$J$4-'d_시나리오'!$I$4))))</f>
        <v/>
      </c>
      <c r="J2345">
        <f>RAND()</f>
        <v/>
      </c>
      <c r="K2345">
        <f>IF('d_시나리오'!$J$5='d_시나리오'!$H$5,'d_시나리오'!$I$5,IF(J2345&lt;('d_시나리오'!$I$5-'d_시나리오'!$H$5)/('d_시나리오'!$J$5-'d_시나리오'!$H$5),'d_시나리오'!$H$5+SQRT(J2345*('d_시나리오'!$J$5-'d_시나리오'!$H$5)*('d_시나리오'!$I$5-'d_시나리오'!$H$5)),'d_시나리오'!$J$5-SQRT((1-J2345)*('d_시나리오'!$J$5-'d_시나리오'!$H$5)*('d_시나리오'!$J$5-'d_시나리오'!$I$5))))</f>
        <v/>
      </c>
      <c r="L2345">
        <f>RAND()</f>
        <v/>
      </c>
      <c r="M2345">
        <f>IF('d_시나리오'!$J$6='d_시나리오'!$H$6,'d_시나리오'!$I$6,IF(L2345&lt;('d_시나리오'!$I$6-'d_시나리오'!$H$6)/('d_시나리오'!$J$6-'d_시나리오'!$H$6),'d_시나리오'!$H$6+SQRT(L2345*('d_시나리오'!$J$6-'d_시나리오'!$H$6)*('d_시나리오'!$I$6-'d_시나리오'!$H$6)),'d_시나리오'!$J$6-SQRT((1-L2345)*('d_시나리오'!$J$6-'d_시나리오'!$H$6)*('d_시나리오'!$J$6-'d_시나리오'!$I$6))))</f>
        <v/>
      </c>
      <c r="N2345">
        <f>INDEX('d_분포'!$B$2:$B$57,RANDBETWEEN(1,56))</f>
        <v/>
      </c>
      <c r="O2345">
        <f>BETAINV(RAND(),5,5)</f>
        <v/>
      </c>
      <c r="P2345">
        <f>'d_고정'!$B$1*'6_기대효과'!$H$7*('d_시나리오'!$I$7/'d_고정'!$B$2)*B2345</f>
        <v/>
      </c>
      <c r="Q2345">
        <f>P2345*C2345</f>
        <v/>
      </c>
      <c r="R2345">
        <f>P2345*E2345</f>
        <v/>
      </c>
      <c r="S2345">
        <f>R2345*G2345</f>
        <v/>
      </c>
      <c r="T2345">
        <f>Q2345+S2345</f>
        <v/>
      </c>
      <c r="U2345">
        <f>(Q2345*D2345+S2345*I2345)*(1-O2345)</f>
        <v/>
      </c>
      <c r="V2345">
        <f>(R2345*K2345*N2345+'d_고정'!$B$3*('6_기대효과'!$H$7/8)*N2345*'d_고정'!$B$10*M2345*('6_기대효과'!$K$7/'d_고정'!$B$9))*(1-O2345)</f>
        <v/>
      </c>
      <c r="W2345">
        <f>(S2345*I2345+R2345*MAX(K2345-'d_고정'!$B$10*M2345*('6_기대효과'!$K$7/'d_고정'!$B$9),0)*N2345)*(1-O2345)</f>
        <v/>
      </c>
      <c r="X2345">
        <f>U2345+V2345</f>
        <v/>
      </c>
      <c r="Y2345">
        <f>U2345/('d_고정'!$B$5*'6_기대효과'!$H$7/8)/'d_고정'!$B$6</f>
        <v/>
      </c>
      <c r="Z2345">
        <f>U2345/('d_고정'!$B$8*'6_기대효과'!$H$7/8)</f>
        <v/>
      </c>
    </row>
    <row r="2346">
      <c r="A2346">
        <f>RAND()</f>
        <v/>
      </c>
      <c r="B2346">
        <f>IF('d_시나리오'!$J$2='d_시나리오'!$H$2,'d_시나리오'!$I$2,IF(A2346&lt;('d_시나리오'!$I$2-'d_시나리오'!$H$2)/('d_시나리오'!$J$2-'d_시나리오'!$H$2),'d_시나리오'!$H$2+SQRT(A2346*('d_시나리오'!$J$2-'d_시나리오'!$H$2)*('d_시나리오'!$I$2-'d_시나리오'!$H$2)),'d_시나리오'!$J$2-SQRT((1-A2346)*('d_시나리오'!$J$2-'d_시나리오'!$H$2)*('d_시나리오'!$J$2-'d_시나리오'!$I$2))))</f>
        <v/>
      </c>
      <c r="C2346">
        <f>BETAINV(RAND(),2,6)</f>
        <v/>
      </c>
      <c r="D2346">
        <f>INDEX('d_분포'!$A$2:$A$28,RANDBETWEEN(1,27))</f>
        <v/>
      </c>
      <c r="E2346">
        <f>INDEX('d_분포'!$C$2:$C$5,RANDBETWEEN(1,4))*(0.9+0.2*RAND())</f>
        <v/>
      </c>
      <c r="F2346">
        <f>RAND()</f>
        <v/>
      </c>
      <c r="G2346">
        <f>IF('d_시나리오'!$J$3='d_시나리오'!$H$3,'d_시나리오'!$I$3,IF(F2346&lt;('d_시나리오'!$I$3-'d_시나리오'!$H$3)/('d_시나리오'!$J$3-'d_시나리오'!$H$3),'d_시나리오'!$H$3+SQRT(F2346*('d_시나리오'!$J$3-'d_시나리오'!$H$3)*('d_시나리오'!$I$3-'d_시나리오'!$H$3)),'d_시나리오'!$J$3-SQRT((1-F2346)*('d_시나리오'!$J$3-'d_시나리오'!$H$3)*('d_시나리오'!$J$3-'d_시나리오'!$I$3))))</f>
        <v/>
      </c>
      <c r="H2346">
        <f>RAND()</f>
        <v/>
      </c>
      <c r="I2346">
        <f>IF('d_시나리오'!$J$4='d_시나리오'!$H$4,'d_시나리오'!$I$4,IF(H2346&lt;('d_시나리오'!$I$4-'d_시나리오'!$H$4)/('d_시나리오'!$J$4-'d_시나리오'!$H$4),'d_시나리오'!$H$4+SQRT(H2346*('d_시나리오'!$J$4-'d_시나리오'!$H$4)*('d_시나리오'!$I$4-'d_시나리오'!$H$4)),'d_시나리오'!$J$4-SQRT((1-H2346)*('d_시나리오'!$J$4-'d_시나리오'!$H$4)*('d_시나리오'!$J$4-'d_시나리오'!$I$4))))</f>
        <v/>
      </c>
      <c r="J2346">
        <f>RAND()</f>
        <v/>
      </c>
      <c r="K2346">
        <f>IF('d_시나리오'!$J$5='d_시나리오'!$H$5,'d_시나리오'!$I$5,IF(J2346&lt;('d_시나리오'!$I$5-'d_시나리오'!$H$5)/('d_시나리오'!$J$5-'d_시나리오'!$H$5),'d_시나리오'!$H$5+SQRT(J2346*('d_시나리오'!$J$5-'d_시나리오'!$H$5)*('d_시나리오'!$I$5-'d_시나리오'!$H$5)),'d_시나리오'!$J$5-SQRT((1-J2346)*('d_시나리오'!$J$5-'d_시나리오'!$H$5)*('d_시나리오'!$J$5-'d_시나리오'!$I$5))))</f>
        <v/>
      </c>
      <c r="L2346">
        <f>RAND()</f>
        <v/>
      </c>
      <c r="M2346">
        <f>IF('d_시나리오'!$J$6='d_시나리오'!$H$6,'d_시나리오'!$I$6,IF(L2346&lt;('d_시나리오'!$I$6-'d_시나리오'!$H$6)/('d_시나리오'!$J$6-'d_시나리오'!$H$6),'d_시나리오'!$H$6+SQRT(L2346*('d_시나리오'!$J$6-'d_시나리오'!$H$6)*('d_시나리오'!$I$6-'d_시나리오'!$H$6)),'d_시나리오'!$J$6-SQRT((1-L2346)*('d_시나리오'!$J$6-'d_시나리오'!$H$6)*('d_시나리오'!$J$6-'d_시나리오'!$I$6))))</f>
        <v/>
      </c>
      <c r="N2346">
        <f>INDEX('d_분포'!$B$2:$B$57,RANDBETWEEN(1,56))</f>
        <v/>
      </c>
      <c r="O2346">
        <f>BETAINV(RAND(),5,5)</f>
        <v/>
      </c>
      <c r="P2346">
        <f>'d_고정'!$B$1*'6_기대효과'!$H$7*('d_시나리오'!$I$7/'d_고정'!$B$2)*B2346</f>
        <v/>
      </c>
      <c r="Q2346">
        <f>P2346*C2346</f>
        <v/>
      </c>
      <c r="R2346">
        <f>P2346*E2346</f>
        <v/>
      </c>
      <c r="S2346">
        <f>R2346*G2346</f>
        <v/>
      </c>
      <c r="T2346">
        <f>Q2346+S2346</f>
        <v/>
      </c>
      <c r="U2346">
        <f>(Q2346*D2346+S2346*I2346)*(1-O2346)</f>
        <v/>
      </c>
      <c r="V2346">
        <f>(R2346*K2346*N2346+'d_고정'!$B$3*('6_기대효과'!$H$7/8)*N2346*'d_고정'!$B$10*M2346*('6_기대효과'!$K$7/'d_고정'!$B$9))*(1-O2346)</f>
        <v/>
      </c>
      <c r="W2346">
        <f>(S2346*I2346+R2346*MAX(K2346-'d_고정'!$B$10*M2346*('6_기대효과'!$K$7/'d_고정'!$B$9),0)*N2346)*(1-O2346)</f>
        <v/>
      </c>
      <c r="X2346">
        <f>U2346+V2346</f>
        <v/>
      </c>
      <c r="Y2346">
        <f>U2346/('d_고정'!$B$5*'6_기대효과'!$H$7/8)/'d_고정'!$B$6</f>
        <v/>
      </c>
      <c r="Z2346">
        <f>U2346/('d_고정'!$B$8*'6_기대효과'!$H$7/8)</f>
        <v/>
      </c>
    </row>
    <row r="2347">
      <c r="A2347">
        <f>RAND()</f>
        <v/>
      </c>
      <c r="B2347">
        <f>IF('d_시나리오'!$J$2='d_시나리오'!$H$2,'d_시나리오'!$I$2,IF(A2347&lt;('d_시나리오'!$I$2-'d_시나리오'!$H$2)/('d_시나리오'!$J$2-'d_시나리오'!$H$2),'d_시나리오'!$H$2+SQRT(A2347*('d_시나리오'!$J$2-'d_시나리오'!$H$2)*('d_시나리오'!$I$2-'d_시나리오'!$H$2)),'d_시나리오'!$J$2-SQRT((1-A2347)*('d_시나리오'!$J$2-'d_시나리오'!$H$2)*('d_시나리오'!$J$2-'d_시나리오'!$I$2))))</f>
        <v/>
      </c>
      <c r="C2347">
        <f>BETAINV(RAND(),2,6)</f>
        <v/>
      </c>
      <c r="D2347">
        <f>INDEX('d_분포'!$A$2:$A$28,RANDBETWEEN(1,27))</f>
        <v/>
      </c>
      <c r="E2347">
        <f>INDEX('d_분포'!$C$2:$C$5,RANDBETWEEN(1,4))*(0.9+0.2*RAND())</f>
        <v/>
      </c>
      <c r="F2347">
        <f>RAND()</f>
        <v/>
      </c>
      <c r="G2347">
        <f>IF('d_시나리오'!$J$3='d_시나리오'!$H$3,'d_시나리오'!$I$3,IF(F2347&lt;('d_시나리오'!$I$3-'d_시나리오'!$H$3)/('d_시나리오'!$J$3-'d_시나리오'!$H$3),'d_시나리오'!$H$3+SQRT(F2347*('d_시나리오'!$J$3-'d_시나리오'!$H$3)*('d_시나리오'!$I$3-'d_시나리오'!$H$3)),'d_시나리오'!$J$3-SQRT((1-F2347)*('d_시나리오'!$J$3-'d_시나리오'!$H$3)*('d_시나리오'!$J$3-'d_시나리오'!$I$3))))</f>
        <v/>
      </c>
      <c r="H2347">
        <f>RAND()</f>
        <v/>
      </c>
      <c r="I2347">
        <f>IF('d_시나리오'!$J$4='d_시나리오'!$H$4,'d_시나리오'!$I$4,IF(H2347&lt;('d_시나리오'!$I$4-'d_시나리오'!$H$4)/('d_시나리오'!$J$4-'d_시나리오'!$H$4),'d_시나리오'!$H$4+SQRT(H2347*('d_시나리오'!$J$4-'d_시나리오'!$H$4)*('d_시나리오'!$I$4-'d_시나리오'!$H$4)),'d_시나리오'!$J$4-SQRT((1-H2347)*('d_시나리오'!$J$4-'d_시나리오'!$H$4)*('d_시나리오'!$J$4-'d_시나리오'!$I$4))))</f>
        <v/>
      </c>
      <c r="J2347">
        <f>RAND()</f>
        <v/>
      </c>
      <c r="K2347">
        <f>IF('d_시나리오'!$J$5='d_시나리오'!$H$5,'d_시나리오'!$I$5,IF(J2347&lt;('d_시나리오'!$I$5-'d_시나리오'!$H$5)/('d_시나리오'!$J$5-'d_시나리오'!$H$5),'d_시나리오'!$H$5+SQRT(J2347*('d_시나리오'!$J$5-'d_시나리오'!$H$5)*('d_시나리오'!$I$5-'d_시나리오'!$H$5)),'d_시나리오'!$J$5-SQRT((1-J2347)*('d_시나리오'!$J$5-'d_시나리오'!$H$5)*('d_시나리오'!$J$5-'d_시나리오'!$I$5))))</f>
        <v/>
      </c>
      <c r="L2347">
        <f>RAND()</f>
        <v/>
      </c>
      <c r="M2347">
        <f>IF('d_시나리오'!$J$6='d_시나리오'!$H$6,'d_시나리오'!$I$6,IF(L2347&lt;('d_시나리오'!$I$6-'d_시나리오'!$H$6)/('d_시나리오'!$J$6-'d_시나리오'!$H$6),'d_시나리오'!$H$6+SQRT(L2347*('d_시나리오'!$J$6-'d_시나리오'!$H$6)*('d_시나리오'!$I$6-'d_시나리오'!$H$6)),'d_시나리오'!$J$6-SQRT((1-L2347)*('d_시나리오'!$J$6-'d_시나리오'!$H$6)*('d_시나리오'!$J$6-'d_시나리오'!$I$6))))</f>
        <v/>
      </c>
      <c r="N2347">
        <f>INDEX('d_분포'!$B$2:$B$57,RANDBETWEEN(1,56))</f>
        <v/>
      </c>
      <c r="O2347">
        <f>BETAINV(RAND(),5,5)</f>
        <v/>
      </c>
      <c r="P2347">
        <f>'d_고정'!$B$1*'6_기대효과'!$H$7*('d_시나리오'!$I$7/'d_고정'!$B$2)*B2347</f>
        <v/>
      </c>
      <c r="Q2347">
        <f>P2347*C2347</f>
        <v/>
      </c>
      <c r="R2347">
        <f>P2347*E2347</f>
        <v/>
      </c>
      <c r="S2347">
        <f>R2347*G2347</f>
        <v/>
      </c>
      <c r="T2347">
        <f>Q2347+S2347</f>
        <v/>
      </c>
      <c r="U2347">
        <f>(Q2347*D2347+S2347*I2347)*(1-O2347)</f>
        <v/>
      </c>
      <c r="V2347">
        <f>(R2347*K2347*N2347+'d_고정'!$B$3*('6_기대효과'!$H$7/8)*N2347*'d_고정'!$B$10*M2347*('6_기대효과'!$K$7/'d_고정'!$B$9))*(1-O2347)</f>
        <v/>
      </c>
      <c r="W2347">
        <f>(S2347*I2347+R2347*MAX(K2347-'d_고정'!$B$10*M2347*('6_기대효과'!$K$7/'d_고정'!$B$9),0)*N2347)*(1-O2347)</f>
        <v/>
      </c>
      <c r="X2347">
        <f>U2347+V2347</f>
        <v/>
      </c>
      <c r="Y2347">
        <f>U2347/('d_고정'!$B$5*'6_기대효과'!$H$7/8)/'d_고정'!$B$6</f>
        <v/>
      </c>
      <c r="Z2347">
        <f>U2347/('d_고정'!$B$8*'6_기대효과'!$H$7/8)</f>
        <v/>
      </c>
    </row>
    <row r="2348">
      <c r="A2348">
        <f>RAND()</f>
        <v/>
      </c>
      <c r="B2348">
        <f>IF('d_시나리오'!$J$2='d_시나리오'!$H$2,'d_시나리오'!$I$2,IF(A2348&lt;('d_시나리오'!$I$2-'d_시나리오'!$H$2)/('d_시나리오'!$J$2-'d_시나리오'!$H$2),'d_시나리오'!$H$2+SQRT(A2348*('d_시나리오'!$J$2-'d_시나리오'!$H$2)*('d_시나리오'!$I$2-'d_시나리오'!$H$2)),'d_시나리오'!$J$2-SQRT((1-A2348)*('d_시나리오'!$J$2-'d_시나리오'!$H$2)*('d_시나리오'!$J$2-'d_시나리오'!$I$2))))</f>
        <v/>
      </c>
      <c r="C2348">
        <f>BETAINV(RAND(),2,6)</f>
        <v/>
      </c>
      <c r="D2348">
        <f>INDEX('d_분포'!$A$2:$A$28,RANDBETWEEN(1,27))</f>
        <v/>
      </c>
      <c r="E2348">
        <f>INDEX('d_분포'!$C$2:$C$5,RANDBETWEEN(1,4))*(0.9+0.2*RAND())</f>
        <v/>
      </c>
      <c r="F2348">
        <f>RAND()</f>
        <v/>
      </c>
      <c r="G2348">
        <f>IF('d_시나리오'!$J$3='d_시나리오'!$H$3,'d_시나리오'!$I$3,IF(F2348&lt;('d_시나리오'!$I$3-'d_시나리오'!$H$3)/('d_시나리오'!$J$3-'d_시나리오'!$H$3),'d_시나리오'!$H$3+SQRT(F2348*('d_시나리오'!$J$3-'d_시나리오'!$H$3)*('d_시나리오'!$I$3-'d_시나리오'!$H$3)),'d_시나리오'!$J$3-SQRT((1-F2348)*('d_시나리오'!$J$3-'d_시나리오'!$H$3)*('d_시나리오'!$J$3-'d_시나리오'!$I$3))))</f>
        <v/>
      </c>
      <c r="H2348">
        <f>RAND()</f>
        <v/>
      </c>
      <c r="I2348">
        <f>IF('d_시나리오'!$J$4='d_시나리오'!$H$4,'d_시나리오'!$I$4,IF(H2348&lt;('d_시나리오'!$I$4-'d_시나리오'!$H$4)/('d_시나리오'!$J$4-'d_시나리오'!$H$4),'d_시나리오'!$H$4+SQRT(H2348*('d_시나리오'!$J$4-'d_시나리오'!$H$4)*('d_시나리오'!$I$4-'d_시나리오'!$H$4)),'d_시나리오'!$J$4-SQRT((1-H2348)*('d_시나리오'!$J$4-'d_시나리오'!$H$4)*('d_시나리오'!$J$4-'d_시나리오'!$I$4))))</f>
        <v/>
      </c>
      <c r="J2348">
        <f>RAND()</f>
        <v/>
      </c>
      <c r="K2348">
        <f>IF('d_시나리오'!$J$5='d_시나리오'!$H$5,'d_시나리오'!$I$5,IF(J2348&lt;('d_시나리오'!$I$5-'d_시나리오'!$H$5)/('d_시나리오'!$J$5-'d_시나리오'!$H$5),'d_시나리오'!$H$5+SQRT(J2348*('d_시나리오'!$J$5-'d_시나리오'!$H$5)*('d_시나리오'!$I$5-'d_시나리오'!$H$5)),'d_시나리오'!$J$5-SQRT((1-J2348)*('d_시나리오'!$J$5-'d_시나리오'!$H$5)*('d_시나리오'!$J$5-'d_시나리오'!$I$5))))</f>
        <v/>
      </c>
      <c r="L2348">
        <f>RAND()</f>
        <v/>
      </c>
      <c r="M2348">
        <f>IF('d_시나리오'!$J$6='d_시나리오'!$H$6,'d_시나리오'!$I$6,IF(L2348&lt;('d_시나리오'!$I$6-'d_시나리오'!$H$6)/('d_시나리오'!$J$6-'d_시나리오'!$H$6),'d_시나리오'!$H$6+SQRT(L2348*('d_시나리오'!$J$6-'d_시나리오'!$H$6)*('d_시나리오'!$I$6-'d_시나리오'!$H$6)),'d_시나리오'!$J$6-SQRT((1-L2348)*('d_시나리오'!$J$6-'d_시나리오'!$H$6)*('d_시나리오'!$J$6-'d_시나리오'!$I$6))))</f>
        <v/>
      </c>
      <c r="N2348">
        <f>INDEX('d_분포'!$B$2:$B$57,RANDBETWEEN(1,56))</f>
        <v/>
      </c>
      <c r="O2348">
        <f>BETAINV(RAND(),5,5)</f>
        <v/>
      </c>
      <c r="P2348">
        <f>'d_고정'!$B$1*'6_기대효과'!$H$7*('d_시나리오'!$I$7/'d_고정'!$B$2)*B2348</f>
        <v/>
      </c>
      <c r="Q2348">
        <f>P2348*C2348</f>
        <v/>
      </c>
      <c r="R2348">
        <f>P2348*E2348</f>
        <v/>
      </c>
      <c r="S2348">
        <f>R2348*G2348</f>
        <v/>
      </c>
      <c r="T2348">
        <f>Q2348+S2348</f>
        <v/>
      </c>
      <c r="U2348">
        <f>(Q2348*D2348+S2348*I2348)*(1-O2348)</f>
        <v/>
      </c>
      <c r="V2348">
        <f>(R2348*K2348*N2348+'d_고정'!$B$3*('6_기대효과'!$H$7/8)*N2348*'d_고정'!$B$10*M2348*('6_기대효과'!$K$7/'d_고정'!$B$9))*(1-O2348)</f>
        <v/>
      </c>
      <c r="W2348">
        <f>(S2348*I2348+R2348*MAX(K2348-'d_고정'!$B$10*M2348*('6_기대효과'!$K$7/'d_고정'!$B$9),0)*N2348)*(1-O2348)</f>
        <v/>
      </c>
      <c r="X2348">
        <f>U2348+V2348</f>
        <v/>
      </c>
      <c r="Y2348">
        <f>U2348/('d_고정'!$B$5*'6_기대효과'!$H$7/8)/'d_고정'!$B$6</f>
        <v/>
      </c>
      <c r="Z2348">
        <f>U2348/('d_고정'!$B$8*'6_기대효과'!$H$7/8)</f>
        <v/>
      </c>
    </row>
    <row r="2349">
      <c r="A2349">
        <f>RAND()</f>
        <v/>
      </c>
      <c r="B2349">
        <f>IF('d_시나리오'!$J$2='d_시나리오'!$H$2,'d_시나리오'!$I$2,IF(A2349&lt;('d_시나리오'!$I$2-'d_시나리오'!$H$2)/('d_시나리오'!$J$2-'d_시나리오'!$H$2),'d_시나리오'!$H$2+SQRT(A2349*('d_시나리오'!$J$2-'d_시나리오'!$H$2)*('d_시나리오'!$I$2-'d_시나리오'!$H$2)),'d_시나리오'!$J$2-SQRT((1-A2349)*('d_시나리오'!$J$2-'d_시나리오'!$H$2)*('d_시나리오'!$J$2-'d_시나리오'!$I$2))))</f>
        <v/>
      </c>
      <c r="C2349">
        <f>BETAINV(RAND(),2,6)</f>
        <v/>
      </c>
      <c r="D2349">
        <f>INDEX('d_분포'!$A$2:$A$28,RANDBETWEEN(1,27))</f>
        <v/>
      </c>
      <c r="E2349">
        <f>INDEX('d_분포'!$C$2:$C$5,RANDBETWEEN(1,4))*(0.9+0.2*RAND())</f>
        <v/>
      </c>
      <c r="F2349">
        <f>RAND()</f>
        <v/>
      </c>
      <c r="G2349">
        <f>IF('d_시나리오'!$J$3='d_시나리오'!$H$3,'d_시나리오'!$I$3,IF(F2349&lt;('d_시나리오'!$I$3-'d_시나리오'!$H$3)/('d_시나리오'!$J$3-'d_시나리오'!$H$3),'d_시나리오'!$H$3+SQRT(F2349*('d_시나리오'!$J$3-'d_시나리오'!$H$3)*('d_시나리오'!$I$3-'d_시나리오'!$H$3)),'d_시나리오'!$J$3-SQRT((1-F2349)*('d_시나리오'!$J$3-'d_시나리오'!$H$3)*('d_시나리오'!$J$3-'d_시나리오'!$I$3))))</f>
        <v/>
      </c>
      <c r="H2349">
        <f>RAND()</f>
        <v/>
      </c>
      <c r="I2349">
        <f>IF('d_시나리오'!$J$4='d_시나리오'!$H$4,'d_시나리오'!$I$4,IF(H2349&lt;('d_시나리오'!$I$4-'d_시나리오'!$H$4)/('d_시나리오'!$J$4-'d_시나리오'!$H$4),'d_시나리오'!$H$4+SQRT(H2349*('d_시나리오'!$J$4-'d_시나리오'!$H$4)*('d_시나리오'!$I$4-'d_시나리오'!$H$4)),'d_시나리오'!$J$4-SQRT((1-H2349)*('d_시나리오'!$J$4-'d_시나리오'!$H$4)*('d_시나리오'!$J$4-'d_시나리오'!$I$4))))</f>
        <v/>
      </c>
      <c r="J2349">
        <f>RAND()</f>
        <v/>
      </c>
      <c r="K2349">
        <f>IF('d_시나리오'!$J$5='d_시나리오'!$H$5,'d_시나리오'!$I$5,IF(J2349&lt;('d_시나리오'!$I$5-'d_시나리오'!$H$5)/('d_시나리오'!$J$5-'d_시나리오'!$H$5),'d_시나리오'!$H$5+SQRT(J2349*('d_시나리오'!$J$5-'d_시나리오'!$H$5)*('d_시나리오'!$I$5-'d_시나리오'!$H$5)),'d_시나리오'!$J$5-SQRT((1-J2349)*('d_시나리오'!$J$5-'d_시나리오'!$H$5)*('d_시나리오'!$J$5-'d_시나리오'!$I$5))))</f>
        <v/>
      </c>
      <c r="L2349">
        <f>RAND()</f>
        <v/>
      </c>
      <c r="M2349">
        <f>IF('d_시나리오'!$J$6='d_시나리오'!$H$6,'d_시나리오'!$I$6,IF(L2349&lt;('d_시나리오'!$I$6-'d_시나리오'!$H$6)/('d_시나리오'!$J$6-'d_시나리오'!$H$6),'d_시나리오'!$H$6+SQRT(L2349*('d_시나리오'!$J$6-'d_시나리오'!$H$6)*('d_시나리오'!$I$6-'d_시나리오'!$H$6)),'d_시나리오'!$J$6-SQRT((1-L2349)*('d_시나리오'!$J$6-'d_시나리오'!$H$6)*('d_시나리오'!$J$6-'d_시나리오'!$I$6))))</f>
        <v/>
      </c>
      <c r="N2349">
        <f>INDEX('d_분포'!$B$2:$B$57,RANDBETWEEN(1,56))</f>
        <v/>
      </c>
      <c r="O2349">
        <f>BETAINV(RAND(),5,5)</f>
        <v/>
      </c>
      <c r="P2349">
        <f>'d_고정'!$B$1*'6_기대효과'!$H$7*('d_시나리오'!$I$7/'d_고정'!$B$2)*B2349</f>
        <v/>
      </c>
      <c r="Q2349">
        <f>P2349*C2349</f>
        <v/>
      </c>
      <c r="R2349">
        <f>P2349*E2349</f>
        <v/>
      </c>
      <c r="S2349">
        <f>R2349*G2349</f>
        <v/>
      </c>
      <c r="T2349">
        <f>Q2349+S2349</f>
        <v/>
      </c>
      <c r="U2349">
        <f>(Q2349*D2349+S2349*I2349)*(1-O2349)</f>
        <v/>
      </c>
      <c r="V2349">
        <f>(R2349*K2349*N2349+'d_고정'!$B$3*('6_기대효과'!$H$7/8)*N2349*'d_고정'!$B$10*M2349*('6_기대효과'!$K$7/'d_고정'!$B$9))*(1-O2349)</f>
        <v/>
      </c>
      <c r="W2349">
        <f>(S2349*I2349+R2349*MAX(K2349-'d_고정'!$B$10*M2349*('6_기대효과'!$K$7/'d_고정'!$B$9),0)*N2349)*(1-O2349)</f>
        <v/>
      </c>
      <c r="X2349">
        <f>U2349+V2349</f>
        <v/>
      </c>
      <c r="Y2349">
        <f>U2349/('d_고정'!$B$5*'6_기대효과'!$H$7/8)/'d_고정'!$B$6</f>
        <v/>
      </c>
      <c r="Z2349">
        <f>U2349/('d_고정'!$B$8*'6_기대효과'!$H$7/8)</f>
        <v/>
      </c>
    </row>
    <row r="2350">
      <c r="A2350">
        <f>RAND()</f>
        <v/>
      </c>
      <c r="B2350">
        <f>IF('d_시나리오'!$J$2='d_시나리오'!$H$2,'d_시나리오'!$I$2,IF(A2350&lt;('d_시나리오'!$I$2-'d_시나리오'!$H$2)/('d_시나리오'!$J$2-'d_시나리오'!$H$2),'d_시나리오'!$H$2+SQRT(A2350*('d_시나리오'!$J$2-'d_시나리오'!$H$2)*('d_시나리오'!$I$2-'d_시나리오'!$H$2)),'d_시나리오'!$J$2-SQRT((1-A2350)*('d_시나리오'!$J$2-'d_시나리오'!$H$2)*('d_시나리오'!$J$2-'d_시나리오'!$I$2))))</f>
        <v/>
      </c>
      <c r="C2350">
        <f>BETAINV(RAND(),2,6)</f>
        <v/>
      </c>
      <c r="D2350">
        <f>INDEX('d_분포'!$A$2:$A$28,RANDBETWEEN(1,27))</f>
        <v/>
      </c>
      <c r="E2350">
        <f>INDEX('d_분포'!$C$2:$C$5,RANDBETWEEN(1,4))*(0.9+0.2*RAND())</f>
        <v/>
      </c>
      <c r="F2350">
        <f>RAND()</f>
        <v/>
      </c>
      <c r="G2350">
        <f>IF('d_시나리오'!$J$3='d_시나리오'!$H$3,'d_시나리오'!$I$3,IF(F2350&lt;('d_시나리오'!$I$3-'d_시나리오'!$H$3)/('d_시나리오'!$J$3-'d_시나리오'!$H$3),'d_시나리오'!$H$3+SQRT(F2350*('d_시나리오'!$J$3-'d_시나리오'!$H$3)*('d_시나리오'!$I$3-'d_시나리오'!$H$3)),'d_시나리오'!$J$3-SQRT((1-F2350)*('d_시나리오'!$J$3-'d_시나리오'!$H$3)*('d_시나리오'!$J$3-'d_시나리오'!$I$3))))</f>
        <v/>
      </c>
      <c r="H2350">
        <f>RAND()</f>
        <v/>
      </c>
      <c r="I2350">
        <f>IF('d_시나리오'!$J$4='d_시나리오'!$H$4,'d_시나리오'!$I$4,IF(H2350&lt;('d_시나리오'!$I$4-'d_시나리오'!$H$4)/('d_시나리오'!$J$4-'d_시나리오'!$H$4),'d_시나리오'!$H$4+SQRT(H2350*('d_시나리오'!$J$4-'d_시나리오'!$H$4)*('d_시나리오'!$I$4-'d_시나리오'!$H$4)),'d_시나리오'!$J$4-SQRT((1-H2350)*('d_시나리오'!$J$4-'d_시나리오'!$H$4)*('d_시나리오'!$J$4-'d_시나리오'!$I$4))))</f>
        <v/>
      </c>
      <c r="J2350">
        <f>RAND()</f>
        <v/>
      </c>
      <c r="K2350">
        <f>IF('d_시나리오'!$J$5='d_시나리오'!$H$5,'d_시나리오'!$I$5,IF(J2350&lt;('d_시나리오'!$I$5-'d_시나리오'!$H$5)/('d_시나리오'!$J$5-'d_시나리오'!$H$5),'d_시나리오'!$H$5+SQRT(J2350*('d_시나리오'!$J$5-'d_시나리오'!$H$5)*('d_시나리오'!$I$5-'d_시나리오'!$H$5)),'d_시나리오'!$J$5-SQRT((1-J2350)*('d_시나리오'!$J$5-'d_시나리오'!$H$5)*('d_시나리오'!$J$5-'d_시나리오'!$I$5))))</f>
        <v/>
      </c>
      <c r="L2350">
        <f>RAND()</f>
        <v/>
      </c>
      <c r="M2350">
        <f>IF('d_시나리오'!$J$6='d_시나리오'!$H$6,'d_시나리오'!$I$6,IF(L2350&lt;('d_시나리오'!$I$6-'d_시나리오'!$H$6)/('d_시나리오'!$J$6-'d_시나리오'!$H$6),'d_시나리오'!$H$6+SQRT(L2350*('d_시나리오'!$J$6-'d_시나리오'!$H$6)*('d_시나리오'!$I$6-'d_시나리오'!$H$6)),'d_시나리오'!$J$6-SQRT((1-L2350)*('d_시나리오'!$J$6-'d_시나리오'!$H$6)*('d_시나리오'!$J$6-'d_시나리오'!$I$6))))</f>
        <v/>
      </c>
      <c r="N2350">
        <f>INDEX('d_분포'!$B$2:$B$57,RANDBETWEEN(1,56))</f>
        <v/>
      </c>
      <c r="O2350">
        <f>BETAINV(RAND(),5,5)</f>
        <v/>
      </c>
      <c r="P2350">
        <f>'d_고정'!$B$1*'6_기대효과'!$H$7*('d_시나리오'!$I$7/'d_고정'!$B$2)*B2350</f>
        <v/>
      </c>
      <c r="Q2350">
        <f>P2350*C2350</f>
        <v/>
      </c>
      <c r="R2350">
        <f>P2350*E2350</f>
        <v/>
      </c>
      <c r="S2350">
        <f>R2350*G2350</f>
        <v/>
      </c>
      <c r="T2350">
        <f>Q2350+S2350</f>
        <v/>
      </c>
      <c r="U2350">
        <f>(Q2350*D2350+S2350*I2350)*(1-O2350)</f>
        <v/>
      </c>
      <c r="V2350">
        <f>(R2350*K2350*N2350+'d_고정'!$B$3*('6_기대효과'!$H$7/8)*N2350*'d_고정'!$B$10*M2350*('6_기대효과'!$K$7/'d_고정'!$B$9))*(1-O2350)</f>
        <v/>
      </c>
      <c r="W2350">
        <f>(S2350*I2350+R2350*MAX(K2350-'d_고정'!$B$10*M2350*('6_기대효과'!$K$7/'d_고정'!$B$9),0)*N2350)*(1-O2350)</f>
        <v/>
      </c>
      <c r="X2350">
        <f>U2350+V2350</f>
        <v/>
      </c>
      <c r="Y2350">
        <f>U2350/('d_고정'!$B$5*'6_기대효과'!$H$7/8)/'d_고정'!$B$6</f>
        <v/>
      </c>
      <c r="Z2350">
        <f>U2350/('d_고정'!$B$8*'6_기대효과'!$H$7/8)</f>
        <v/>
      </c>
    </row>
    <row r="2351">
      <c r="A2351">
        <f>RAND()</f>
        <v/>
      </c>
      <c r="B2351">
        <f>IF('d_시나리오'!$J$2='d_시나리오'!$H$2,'d_시나리오'!$I$2,IF(A2351&lt;('d_시나리오'!$I$2-'d_시나리오'!$H$2)/('d_시나리오'!$J$2-'d_시나리오'!$H$2),'d_시나리오'!$H$2+SQRT(A2351*('d_시나리오'!$J$2-'d_시나리오'!$H$2)*('d_시나리오'!$I$2-'d_시나리오'!$H$2)),'d_시나리오'!$J$2-SQRT((1-A2351)*('d_시나리오'!$J$2-'d_시나리오'!$H$2)*('d_시나리오'!$J$2-'d_시나리오'!$I$2))))</f>
        <v/>
      </c>
      <c r="C2351">
        <f>BETAINV(RAND(),2,6)</f>
        <v/>
      </c>
      <c r="D2351">
        <f>INDEX('d_분포'!$A$2:$A$28,RANDBETWEEN(1,27))</f>
        <v/>
      </c>
      <c r="E2351">
        <f>INDEX('d_분포'!$C$2:$C$5,RANDBETWEEN(1,4))*(0.9+0.2*RAND())</f>
        <v/>
      </c>
      <c r="F2351">
        <f>RAND()</f>
        <v/>
      </c>
      <c r="G2351">
        <f>IF('d_시나리오'!$J$3='d_시나리오'!$H$3,'d_시나리오'!$I$3,IF(F2351&lt;('d_시나리오'!$I$3-'d_시나리오'!$H$3)/('d_시나리오'!$J$3-'d_시나리오'!$H$3),'d_시나리오'!$H$3+SQRT(F2351*('d_시나리오'!$J$3-'d_시나리오'!$H$3)*('d_시나리오'!$I$3-'d_시나리오'!$H$3)),'d_시나리오'!$J$3-SQRT((1-F2351)*('d_시나리오'!$J$3-'d_시나리오'!$H$3)*('d_시나리오'!$J$3-'d_시나리오'!$I$3))))</f>
        <v/>
      </c>
      <c r="H2351">
        <f>RAND()</f>
        <v/>
      </c>
      <c r="I2351">
        <f>IF('d_시나리오'!$J$4='d_시나리오'!$H$4,'d_시나리오'!$I$4,IF(H2351&lt;('d_시나리오'!$I$4-'d_시나리오'!$H$4)/('d_시나리오'!$J$4-'d_시나리오'!$H$4),'d_시나리오'!$H$4+SQRT(H2351*('d_시나리오'!$J$4-'d_시나리오'!$H$4)*('d_시나리오'!$I$4-'d_시나리오'!$H$4)),'d_시나리오'!$J$4-SQRT((1-H2351)*('d_시나리오'!$J$4-'d_시나리오'!$H$4)*('d_시나리오'!$J$4-'d_시나리오'!$I$4))))</f>
        <v/>
      </c>
      <c r="J2351">
        <f>RAND()</f>
        <v/>
      </c>
      <c r="K2351">
        <f>IF('d_시나리오'!$J$5='d_시나리오'!$H$5,'d_시나리오'!$I$5,IF(J2351&lt;('d_시나리오'!$I$5-'d_시나리오'!$H$5)/('d_시나리오'!$J$5-'d_시나리오'!$H$5),'d_시나리오'!$H$5+SQRT(J2351*('d_시나리오'!$J$5-'d_시나리오'!$H$5)*('d_시나리오'!$I$5-'d_시나리오'!$H$5)),'d_시나리오'!$J$5-SQRT((1-J2351)*('d_시나리오'!$J$5-'d_시나리오'!$H$5)*('d_시나리오'!$J$5-'d_시나리오'!$I$5))))</f>
        <v/>
      </c>
      <c r="L2351">
        <f>RAND()</f>
        <v/>
      </c>
      <c r="M2351">
        <f>IF('d_시나리오'!$J$6='d_시나리오'!$H$6,'d_시나리오'!$I$6,IF(L2351&lt;('d_시나리오'!$I$6-'d_시나리오'!$H$6)/('d_시나리오'!$J$6-'d_시나리오'!$H$6),'d_시나리오'!$H$6+SQRT(L2351*('d_시나리오'!$J$6-'d_시나리오'!$H$6)*('d_시나리오'!$I$6-'d_시나리오'!$H$6)),'d_시나리오'!$J$6-SQRT((1-L2351)*('d_시나리오'!$J$6-'d_시나리오'!$H$6)*('d_시나리오'!$J$6-'d_시나리오'!$I$6))))</f>
        <v/>
      </c>
      <c r="N2351">
        <f>INDEX('d_분포'!$B$2:$B$57,RANDBETWEEN(1,56))</f>
        <v/>
      </c>
      <c r="O2351">
        <f>BETAINV(RAND(),5,5)</f>
        <v/>
      </c>
      <c r="P2351">
        <f>'d_고정'!$B$1*'6_기대효과'!$H$7*('d_시나리오'!$I$7/'d_고정'!$B$2)*B2351</f>
        <v/>
      </c>
      <c r="Q2351">
        <f>P2351*C2351</f>
        <v/>
      </c>
      <c r="R2351">
        <f>P2351*E2351</f>
        <v/>
      </c>
      <c r="S2351">
        <f>R2351*G2351</f>
        <v/>
      </c>
      <c r="T2351">
        <f>Q2351+S2351</f>
        <v/>
      </c>
      <c r="U2351">
        <f>(Q2351*D2351+S2351*I2351)*(1-O2351)</f>
        <v/>
      </c>
      <c r="V2351">
        <f>(R2351*K2351*N2351+'d_고정'!$B$3*('6_기대효과'!$H$7/8)*N2351*'d_고정'!$B$10*M2351*('6_기대효과'!$K$7/'d_고정'!$B$9))*(1-O2351)</f>
        <v/>
      </c>
      <c r="W2351">
        <f>(S2351*I2351+R2351*MAX(K2351-'d_고정'!$B$10*M2351*('6_기대효과'!$K$7/'d_고정'!$B$9),0)*N2351)*(1-O2351)</f>
        <v/>
      </c>
      <c r="X2351">
        <f>U2351+V2351</f>
        <v/>
      </c>
      <c r="Y2351">
        <f>U2351/('d_고정'!$B$5*'6_기대효과'!$H$7/8)/'d_고정'!$B$6</f>
        <v/>
      </c>
      <c r="Z2351">
        <f>U2351/('d_고정'!$B$8*'6_기대효과'!$H$7/8)</f>
        <v/>
      </c>
    </row>
    <row r="2352">
      <c r="A2352">
        <f>RAND()</f>
        <v/>
      </c>
      <c r="B2352">
        <f>IF('d_시나리오'!$J$2='d_시나리오'!$H$2,'d_시나리오'!$I$2,IF(A2352&lt;('d_시나리오'!$I$2-'d_시나리오'!$H$2)/('d_시나리오'!$J$2-'d_시나리오'!$H$2),'d_시나리오'!$H$2+SQRT(A2352*('d_시나리오'!$J$2-'d_시나리오'!$H$2)*('d_시나리오'!$I$2-'d_시나리오'!$H$2)),'d_시나리오'!$J$2-SQRT((1-A2352)*('d_시나리오'!$J$2-'d_시나리오'!$H$2)*('d_시나리오'!$J$2-'d_시나리오'!$I$2))))</f>
        <v/>
      </c>
      <c r="C2352">
        <f>BETAINV(RAND(),2,6)</f>
        <v/>
      </c>
      <c r="D2352">
        <f>INDEX('d_분포'!$A$2:$A$28,RANDBETWEEN(1,27))</f>
        <v/>
      </c>
      <c r="E2352">
        <f>INDEX('d_분포'!$C$2:$C$5,RANDBETWEEN(1,4))*(0.9+0.2*RAND())</f>
        <v/>
      </c>
      <c r="F2352">
        <f>RAND()</f>
        <v/>
      </c>
      <c r="G2352">
        <f>IF('d_시나리오'!$J$3='d_시나리오'!$H$3,'d_시나리오'!$I$3,IF(F2352&lt;('d_시나리오'!$I$3-'d_시나리오'!$H$3)/('d_시나리오'!$J$3-'d_시나리오'!$H$3),'d_시나리오'!$H$3+SQRT(F2352*('d_시나리오'!$J$3-'d_시나리오'!$H$3)*('d_시나리오'!$I$3-'d_시나리오'!$H$3)),'d_시나리오'!$J$3-SQRT((1-F2352)*('d_시나리오'!$J$3-'d_시나리오'!$H$3)*('d_시나리오'!$J$3-'d_시나리오'!$I$3))))</f>
        <v/>
      </c>
      <c r="H2352">
        <f>RAND()</f>
        <v/>
      </c>
      <c r="I2352">
        <f>IF('d_시나리오'!$J$4='d_시나리오'!$H$4,'d_시나리오'!$I$4,IF(H2352&lt;('d_시나리오'!$I$4-'d_시나리오'!$H$4)/('d_시나리오'!$J$4-'d_시나리오'!$H$4),'d_시나리오'!$H$4+SQRT(H2352*('d_시나리오'!$J$4-'d_시나리오'!$H$4)*('d_시나리오'!$I$4-'d_시나리오'!$H$4)),'d_시나리오'!$J$4-SQRT((1-H2352)*('d_시나리오'!$J$4-'d_시나리오'!$H$4)*('d_시나리오'!$J$4-'d_시나리오'!$I$4))))</f>
        <v/>
      </c>
      <c r="J2352">
        <f>RAND()</f>
        <v/>
      </c>
      <c r="K2352">
        <f>IF('d_시나리오'!$J$5='d_시나리오'!$H$5,'d_시나리오'!$I$5,IF(J2352&lt;('d_시나리오'!$I$5-'d_시나리오'!$H$5)/('d_시나리오'!$J$5-'d_시나리오'!$H$5),'d_시나리오'!$H$5+SQRT(J2352*('d_시나리오'!$J$5-'d_시나리오'!$H$5)*('d_시나리오'!$I$5-'d_시나리오'!$H$5)),'d_시나리오'!$J$5-SQRT((1-J2352)*('d_시나리오'!$J$5-'d_시나리오'!$H$5)*('d_시나리오'!$J$5-'d_시나리오'!$I$5))))</f>
        <v/>
      </c>
      <c r="L2352">
        <f>RAND()</f>
        <v/>
      </c>
      <c r="M2352">
        <f>IF('d_시나리오'!$J$6='d_시나리오'!$H$6,'d_시나리오'!$I$6,IF(L2352&lt;('d_시나리오'!$I$6-'d_시나리오'!$H$6)/('d_시나리오'!$J$6-'d_시나리오'!$H$6),'d_시나리오'!$H$6+SQRT(L2352*('d_시나리오'!$J$6-'d_시나리오'!$H$6)*('d_시나리오'!$I$6-'d_시나리오'!$H$6)),'d_시나리오'!$J$6-SQRT((1-L2352)*('d_시나리오'!$J$6-'d_시나리오'!$H$6)*('d_시나리오'!$J$6-'d_시나리오'!$I$6))))</f>
        <v/>
      </c>
      <c r="N2352">
        <f>INDEX('d_분포'!$B$2:$B$57,RANDBETWEEN(1,56))</f>
        <v/>
      </c>
      <c r="O2352">
        <f>BETAINV(RAND(),5,5)</f>
        <v/>
      </c>
      <c r="P2352">
        <f>'d_고정'!$B$1*'6_기대효과'!$H$7*('d_시나리오'!$I$7/'d_고정'!$B$2)*B2352</f>
        <v/>
      </c>
      <c r="Q2352">
        <f>P2352*C2352</f>
        <v/>
      </c>
      <c r="R2352">
        <f>P2352*E2352</f>
        <v/>
      </c>
      <c r="S2352">
        <f>R2352*G2352</f>
        <v/>
      </c>
      <c r="T2352">
        <f>Q2352+S2352</f>
        <v/>
      </c>
      <c r="U2352">
        <f>(Q2352*D2352+S2352*I2352)*(1-O2352)</f>
        <v/>
      </c>
      <c r="V2352">
        <f>(R2352*K2352*N2352+'d_고정'!$B$3*('6_기대효과'!$H$7/8)*N2352*'d_고정'!$B$10*M2352*('6_기대효과'!$K$7/'d_고정'!$B$9))*(1-O2352)</f>
        <v/>
      </c>
      <c r="W2352">
        <f>(S2352*I2352+R2352*MAX(K2352-'d_고정'!$B$10*M2352*('6_기대효과'!$K$7/'d_고정'!$B$9),0)*N2352)*(1-O2352)</f>
        <v/>
      </c>
      <c r="X2352">
        <f>U2352+V2352</f>
        <v/>
      </c>
      <c r="Y2352">
        <f>U2352/('d_고정'!$B$5*'6_기대효과'!$H$7/8)/'d_고정'!$B$6</f>
        <v/>
      </c>
      <c r="Z2352">
        <f>U2352/('d_고정'!$B$8*'6_기대효과'!$H$7/8)</f>
        <v/>
      </c>
    </row>
    <row r="2353">
      <c r="A2353">
        <f>RAND()</f>
        <v/>
      </c>
      <c r="B2353">
        <f>IF('d_시나리오'!$J$2='d_시나리오'!$H$2,'d_시나리오'!$I$2,IF(A2353&lt;('d_시나리오'!$I$2-'d_시나리오'!$H$2)/('d_시나리오'!$J$2-'d_시나리오'!$H$2),'d_시나리오'!$H$2+SQRT(A2353*('d_시나리오'!$J$2-'d_시나리오'!$H$2)*('d_시나리오'!$I$2-'d_시나리오'!$H$2)),'d_시나리오'!$J$2-SQRT((1-A2353)*('d_시나리오'!$J$2-'d_시나리오'!$H$2)*('d_시나리오'!$J$2-'d_시나리오'!$I$2))))</f>
        <v/>
      </c>
      <c r="C2353">
        <f>BETAINV(RAND(),2,6)</f>
        <v/>
      </c>
      <c r="D2353">
        <f>INDEX('d_분포'!$A$2:$A$28,RANDBETWEEN(1,27))</f>
        <v/>
      </c>
      <c r="E2353">
        <f>INDEX('d_분포'!$C$2:$C$5,RANDBETWEEN(1,4))*(0.9+0.2*RAND())</f>
        <v/>
      </c>
      <c r="F2353">
        <f>RAND()</f>
        <v/>
      </c>
      <c r="G2353">
        <f>IF('d_시나리오'!$J$3='d_시나리오'!$H$3,'d_시나리오'!$I$3,IF(F2353&lt;('d_시나리오'!$I$3-'d_시나리오'!$H$3)/('d_시나리오'!$J$3-'d_시나리오'!$H$3),'d_시나리오'!$H$3+SQRT(F2353*('d_시나리오'!$J$3-'d_시나리오'!$H$3)*('d_시나리오'!$I$3-'d_시나리오'!$H$3)),'d_시나리오'!$J$3-SQRT((1-F2353)*('d_시나리오'!$J$3-'d_시나리오'!$H$3)*('d_시나리오'!$J$3-'d_시나리오'!$I$3))))</f>
        <v/>
      </c>
      <c r="H2353">
        <f>RAND()</f>
        <v/>
      </c>
      <c r="I2353">
        <f>IF('d_시나리오'!$J$4='d_시나리오'!$H$4,'d_시나리오'!$I$4,IF(H2353&lt;('d_시나리오'!$I$4-'d_시나리오'!$H$4)/('d_시나리오'!$J$4-'d_시나리오'!$H$4),'d_시나리오'!$H$4+SQRT(H2353*('d_시나리오'!$J$4-'d_시나리오'!$H$4)*('d_시나리오'!$I$4-'d_시나리오'!$H$4)),'d_시나리오'!$J$4-SQRT((1-H2353)*('d_시나리오'!$J$4-'d_시나리오'!$H$4)*('d_시나리오'!$J$4-'d_시나리오'!$I$4))))</f>
        <v/>
      </c>
      <c r="J2353">
        <f>RAND()</f>
        <v/>
      </c>
      <c r="K2353">
        <f>IF('d_시나리오'!$J$5='d_시나리오'!$H$5,'d_시나리오'!$I$5,IF(J2353&lt;('d_시나리오'!$I$5-'d_시나리오'!$H$5)/('d_시나리오'!$J$5-'d_시나리오'!$H$5),'d_시나리오'!$H$5+SQRT(J2353*('d_시나리오'!$J$5-'d_시나리오'!$H$5)*('d_시나리오'!$I$5-'d_시나리오'!$H$5)),'d_시나리오'!$J$5-SQRT((1-J2353)*('d_시나리오'!$J$5-'d_시나리오'!$H$5)*('d_시나리오'!$J$5-'d_시나리오'!$I$5))))</f>
        <v/>
      </c>
      <c r="L2353">
        <f>RAND()</f>
        <v/>
      </c>
      <c r="M2353">
        <f>IF('d_시나리오'!$J$6='d_시나리오'!$H$6,'d_시나리오'!$I$6,IF(L2353&lt;('d_시나리오'!$I$6-'d_시나리오'!$H$6)/('d_시나리오'!$J$6-'d_시나리오'!$H$6),'d_시나리오'!$H$6+SQRT(L2353*('d_시나리오'!$J$6-'d_시나리오'!$H$6)*('d_시나리오'!$I$6-'d_시나리오'!$H$6)),'d_시나리오'!$J$6-SQRT((1-L2353)*('d_시나리오'!$J$6-'d_시나리오'!$H$6)*('d_시나리오'!$J$6-'d_시나리오'!$I$6))))</f>
        <v/>
      </c>
      <c r="N2353">
        <f>INDEX('d_분포'!$B$2:$B$57,RANDBETWEEN(1,56))</f>
        <v/>
      </c>
      <c r="O2353">
        <f>BETAINV(RAND(),5,5)</f>
        <v/>
      </c>
      <c r="P2353">
        <f>'d_고정'!$B$1*'6_기대효과'!$H$7*('d_시나리오'!$I$7/'d_고정'!$B$2)*B2353</f>
        <v/>
      </c>
      <c r="Q2353">
        <f>P2353*C2353</f>
        <v/>
      </c>
      <c r="R2353">
        <f>P2353*E2353</f>
        <v/>
      </c>
      <c r="S2353">
        <f>R2353*G2353</f>
        <v/>
      </c>
      <c r="T2353">
        <f>Q2353+S2353</f>
        <v/>
      </c>
      <c r="U2353">
        <f>(Q2353*D2353+S2353*I2353)*(1-O2353)</f>
        <v/>
      </c>
      <c r="V2353">
        <f>(R2353*K2353*N2353+'d_고정'!$B$3*('6_기대효과'!$H$7/8)*N2353*'d_고정'!$B$10*M2353*('6_기대효과'!$K$7/'d_고정'!$B$9))*(1-O2353)</f>
        <v/>
      </c>
      <c r="W2353">
        <f>(S2353*I2353+R2353*MAX(K2353-'d_고정'!$B$10*M2353*('6_기대효과'!$K$7/'d_고정'!$B$9),0)*N2353)*(1-O2353)</f>
        <v/>
      </c>
      <c r="X2353">
        <f>U2353+V2353</f>
        <v/>
      </c>
      <c r="Y2353">
        <f>U2353/('d_고정'!$B$5*'6_기대효과'!$H$7/8)/'d_고정'!$B$6</f>
        <v/>
      </c>
      <c r="Z2353">
        <f>U2353/('d_고정'!$B$8*'6_기대효과'!$H$7/8)</f>
        <v/>
      </c>
    </row>
    <row r="2354">
      <c r="A2354">
        <f>RAND()</f>
        <v/>
      </c>
      <c r="B2354">
        <f>IF('d_시나리오'!$J$2='d_시나리오'!$H$2,'d_시나리오'!$I$2,IF(A2354&lt;('d_시나리오'!$I$2-'d_시나리오'!$H$2)/('d_시나리오'!$J$2-'d_시나리오'!$H$2),'d_시나리오'!$H$2+SQRT(A2354*('d_시나리오'!$J$2-'d_시나리오'!$H$2)*('d_시나리오'!$I$2-'d_시나리오'!$H$2)),'d_시나리오'!$J$2-SQRT((1-A2354)*('d_시나리오'!$J$2-'d_시나리오'!$H$2)*('d_시나리오'!$J$2-'d_시나리오'!$I$2))))</f>
        <v/>
      </c>
      <c r="C2354">
        <f>BETAINV(RAND(),2,6)</f>
        <v/>
      </c>
      <c r="D2354">
        <f>INDEX('d_분포'!$A$2:$A$28,RANDBETWEEN(1,27))</f>
        <v/>
      </c>
      <c r="E2354">
        <f>INDEX('d_분포'!$C$2:$C$5,RANDBETWEEN(1,4))*(0.9+0.2*RAND())</f>
        <v/>
      </c>
      <c r="F2354">
        <f>RAND()</f>
        <v/>
      </c>
      <c r="G2354">
        <f>IF('d_시나리오'!$J$3='d_시나리오'!$H$3,'d_시나리오'!$I$3,IF(F2354&lt;('d_시나리오'!$I$3-'d_시나리오'!$H$3)/('d_시나리오'!$J$3-'d_시나리오'!$H$3),'d_시나리오'!$H$3+SQRT(F2354*('d_시나리오'!$J$3-'d_시나리오'!$H$3)*('d_시나리오'!$I$3-'d_시나리오'!$H$3)),'d_시나리오'!$J$3-SQRT((1-F2354)*('d_시나리오'!$J$3-'d_시나리오'!$H$3)*('d_시나리오'!$J$3-'d_시나리오'!$I$3))))</f>
        <v/>
      </c>
      <c r="H2354">
        <f>RAND()</f>
        <v/>
      </c>
      <c r="I2354">
        <f>IF('d_시나리오'!$J$4='d_시나리오'!$H$4,'d_시나리오'!$I$4,IF(H2354&lt;('d_시나리오'!$I$4-'d_시나리오'!$H$4)/('d_시나리오'!$J$4-'d_시나리오'!$H$4),'d_시나리오'!$H$4+SQRT(H2354*('d_시나리오'!$J$4-'d_시나리오'!$H$4)*('d_시나리오'!$I$4-'d_시나리오'!$H$4)),'d_시나리오'!$J$4-SQRT((1-H2354)*('d_시나리오'!$J$4-'d_시나리오'!$H$4)*('d_시나리오'!$J$4-'d_시나리오'!$I$4))))</f>
        <v/>
      </c>
      <c r="J2354">
        <f>RAND()</f>
        <v/>
      </c>
      <c r="K2354">
        <f>IF('d_시나리오'!$J$5='d_시나리오'!$H$5,'d_시나리오'!$I$5,IF(J2354&lt;('d_시나리오'!$I$5-'d_시나리오'!$H$5)/('d_시나리오'!$J$5-'d_시나리오'!$H$5),'d_시나리오'!$H$5+SQRT(J2354*('d_시나리오'!$J$5-'d_시나리오'!$H$5)*('d_시나리오'!$I$5-'d_시나리오'!$H$5)),'d_시나리오'!$J$5-SQRT((1-J2354)*('d_시나리오'!$J$5-'d_시나리오'!$H$5)*('d_시나리오'!$J$5-'d_시나리오'!$I$5))))</f>
        <v/>
      </c>
      <c r="L2354">
        <f>RAND()</f>
        <v/>
      </c>
      <c r="M2354">
        <f>IF('d_시나리오'!$J$6='d_시나리오'!$H$6,'d_시나리오'!$I$6,IF(L2354&lt;('d_시나리오'!$I$6-'d_시나리오'!$H$6)/('d_시나리오'!$J$6-'d_시나리오'!$H$6),'d_시나리오'!$H$6+SQRT(L2354*('d_시나리오'!$J$6-'d_시나리오'!$H$6)*('d_시나리오'!$I$6-'d_시나리오'!$H$6)),'d_시나리오'!$J$6-SQRT((1-L2354)*('d_시나리오'!$J$6-'d_시나리오'!$H$6)*('d_시나리오'!$J$6-'d_시나리오'!$I$6))))</f>
        <v/>
      </c>
      <c r="N2354">
        <f>INDEX('d_분포'!$B$2:$B$57,RANDBETWEEN(1,56))</f>
        <v/>
      </c>
      <c r="O2354">
        <f>BETAINV(RAND(),5,5)</f>
        <v/>
      </c>
      <c r="P2354">
        <f>'d_고정'!$B$1*'6_기대효과'!$H$7*('d_시나리오'!$I$7/'d_고정'!$B$2)*B2354</f>
        <v/>
      </c>
      <c r="Q2354">
        <f>P2354*C2354</f>
        <v/>
      </c>
      <c r="R2354">
        <f>P2354*E2354</f>
        <v/>
      </c>
      <c r="S2354">
        <f>R2354*G2354</f>
        <v/>
      </c>
      <c r="T2354">
        <f>Q2354+S2354</f>
        <v/>
      </c>
      <c r="U2354">
        <f>(Q2354*D2354+S2354*I2354)*(1-O2354)</f>
        <v/>
      </c>
      <c r="V2354">
        <f>(R2354*K2354*N2354+'d_고정'!$B$3*('6_기대효과'!$H$7/8)*N2354*'d_고정'!$B$10*M2354*('6_기대효과'!$K$7/'d_고정'!$B$9))*(1-O2354)</f>
        <v/>
      </c>
      <c r="W2354">
        <f>(S2354*I2354+R2354*MAX(K2354-'d_고정'!$B$10*M2354*('6_기대효과'!$K$7/'d_고정'!$B$9),0)*N2354)*(1-O2354)</f>
        <v/>
      </c>
      <c r="X2354">
        <f>U2354+V2354</f>
        <v/>
      </c>
      <c r="Y2354">
        <f>U2354/('d_고정'!$B$5*'6_기대효과'!$H$7/8)/'d_고정'!$B$6</f>
        <v/>
      </c>
      <c r="Z2354">
        <f>U2354/('d_고정'!$B$8*'6_기대효과'!$H$7/8)</f>
        <v/>
      </c>
    </row>
    <row r="2355">
      <c r="A2355">
        <f>RAND()</f>
        <v/>
      </c>
      <c r="B2355">
        <f>IF('d_시나리오'!$J$2='d_시나리오'!$H$2,'d_시나리오'!$I$2,IF(A2355&lt;('d_시나리오'!$I$2-'d_시나리오'!$H$2)/('d_시나리오'!$J$2-'d_시나리오'!$H$2),'d_시나리오'!$H$2+SQRT(A2355*('d_시나리오'!$J$2-'d_시나리오'!$H$2)*('d_시나리오'!$I$2-'d_시나리오'!$H$2)),'d_시나리오'!$J$2-SQRT((1-A2355)*('d_시나리오'!$J$2-'d_시나리오'!$H$2)*('d_시나리오'!$J$2-'d_시나리오'!$I$2))))</f>
        <v/>
      </c>
      <c r="C2355">
        <f>BETAINV(RAND(),2,6)</f>
        <v/>
      </c>
      <c r="D2355">
        <f>INDEX('d_분포'!$A$2:$A$28,RANDBETWEEN(1,27))</f>
        <v/>
      </c>
      <c r="E2355">
        <f>INDEX('d_분포'!$C$2:$C$5,RANDBETWEEN(1,4))*(0.9+0.2*RAND())</f>
        <v/>
      </c>
      <c r="F2355">
        <f>RAND()</f>
        <v/>
      </c>
      <c r="G2355">
        <f>IF('d_시나리오'!$J$3='d_시나리오'!$H$3,'d_시나리오'!$I$3,IF(F2355&lt;('d_시나리오'!$I$3-'d_시나리오'!$H$3)/('d_시나리오'!$J$3-'d_시나리오'!$H$3),'d_시나리오'!$H$3+SQRT(F2355*('d_시나리오'!$J$3-'d_시나리오'!$H$3)*('d_시나리오'!$I$3-'d_시나리오'!$H$3)),'d_시나리오'!$J$3-SQRT((1-F2355)*('d_시나리오'!$J$3-'d_시나리오'!$H$3)*('d_시나리오'!$J$3-'d_시나리오'!$I$3))))</f>
        <v/>
      </c>
      <c r="H2355">
        <f>RAND()</f>
        <v/>
      </c>
      <c r="I2355">
        <f>IF('d_시나리오'!$J$4='d_시나리오'!$H$4,'d_시나리오'!$I$4,IF(H2355&lt;('d_시나리오'!$I$4-'d_시나리오'!$H$4)/('d_시나리오'!$J$4-'d_시나리오'!$H$4),'d_시나리오'!$H$4+SQRT(H2355*('d_시나리오'!$J$4-'d_시나리오'!$H$4)*('d_시나리오'!$I$4-'d_시나리오'!$H$4)),'d_시나리오'!$J$4-SQRT((1-H2355)*('d_시나리오'!$J$4-'d_시나리오'!$H$4)*('d_시나리오'!$J$4-'d_시나리오'!$I$4))))</f>
        <v/>
      </c>
      <c r="J2355">
        <f>RAND()</f>
        <v/>
      </c>
      <c r="K2355">
        <f>IF('d_시나리오'!$J$5='d_시나리오'!$H$5,'d_시나리오'!$I$5,IF(J2355&lt;('d_시나리오'!$I$5-'d_시나리오'!$H$5)/('d_시나리오'!$J$5-'d_시나리오'!$H$5),'d_시나리오'!$H$5+SQRT(J2355*('d_시나리오'!$J$5-'d_시나리오'!$H$5)*('d_시나리오'!$I$5-'d_시나리오'!$H$5)),'d_시나리오'!$J$5-SQRT((1-J2355)*('d_시나리오'!$J$5-'d_시나리오'!$H$5)*('d_시나리오'!$J$5-'d_시나리오'!$I$5))))</f>
        <v/>
      </c>
      <c r="L2355">
        <f>RAND()</f>
        <v/>
      </c>
      <c r="M2355">
        <f>IF('d_시나리오'!$J$6='d_시나리오'!$H$6,'d_시나리오'!$I$6,IF(L2355&lt;('d_시나리오'!$I$6-'d_시나리오'!$H$6)/('d_시나리오'!$J$6-'d_시나리오'!$H$6),'d_시나리오'!$H$6+SQRT(L2355*('d_시나리오'!$J$6-'d_시나리오'!$H$6)*('d_시나리오'!$I$6-'d_시나리오'!$H$6)),'d_시나리오'!$J$6-SQRT((1-L2355)*('d_시나리오'!$J$6-'d_시나리오'!$H$6)*('d_시나리오'!$J$6-'d_시나리오'!$I$6))))</f>
        <v/>
      </c>
      <c r="N2355">
        <f>INDEX('d_분포'!$B$2:$B$57,RANDBETWEEN(1,56))</f>
        <v/>
      </c>
      <c r="O2355">
        <f>BETAINV(RAND(),5,5)</f>
        <v/>
      </c>
      <c r="P2355">
        <f>'d_고정'!$B$1*'6_기대효과'!$H$7*('d_시나리오'!$I$7/'d_고정'!$B$2)*B2355</f>
        <v/>
      </c>
      <c r="Q2355">
        <f>P2355*C2355</f>
        <v/>
      </c>
      <c r="R2355">
        <f>P2355*E2355</f>
        <v/>
      </c>
      <c r="S2355">
        <f>R2355*G2355</f>
        <v/>
      </c>
      <c r="T2355">
        <f>Q2355+S2355</f>
        <v/>
      </c>
      <c r="U2355">
        <f>(Q2355*D2355+S2355*I2355)*(1-O2355)</f>
        <v/>
      </c>
      <c r="V2355">
        <f>(R2355*K2355*N2355+'d_고정'!$B$3*('6_기대효과'!$H$7/8)*N2355*'d_고정'!$B$10*M2355*('6_기대효과'!$K$7/'d_고정'!$B$9))*(1-O2355)</f>
        <v/>
      </c>
      <c r="W2355">
        <f>(S2355*I2355+R2355*MAX(K2355-'d_고정'!$B$10*M2355*('6_기대효과'!$K$7/'d_고정'!$B$9),0)*N2355)*(1-O2355)</f>
        <v/>
      </c>
      <c r="X2355">
        <f>U2355+V2355</f>
        <v/>
      </c>
      <c r="Y2355">
        <f>U2355/('d_고정'!$B$5*'6_기대효과'!$H$7/8)/'d_고정'!$B$6</f>
        <v/>
      </c>
      <c r="Z2355">
        <f>U2355/('d_고정'!$B$8*'6_기대효과'!$H$7/8)</f>
        <v/>
      </c>
    </row>
    <row r="2356">
      <c r="A2356">
        <f>RAND()</f>
        <v/>
      </c>
      <c r="B2356">
        <f>IF('d_시나리오'!$J$2='d_시나리오'!$H$2,'d_시나리오'!$I$2,IF(A2356&lt;('d_시나리오'!$I$2-'d_시나리오'!$H$2)/('d_시나리오'!$J$2-'d_시나리오'!$H$2),'d_시나리오'!$H$2+SQRT(A2356*('d_시나리오'!$J$2-'d_시나리오'!$H$2)*('d_시나리오'!$I$2-'d_시나리오'!$H$2)),'d_시나리오'!$J$2-SQRT((1-A2356)*('d_시나리오'!$J$2-'d_시나리오'!$H$2)*('d_시나리오'!$J$2-'d_시나리오'!$I$2))))</f>
        <v/>
      </c>
      <c r="C2356">
        <f>BETAINV(RAND(),2,6)</f>
        <v/>
      </c>
      <c r="D2356">
        <f>INDEX('d_분포'!$A$2:$A$28,RANDBETWEEN(1,27))</f>
        <v/>
      </c>
      <c r="E2356">
        <f>INDEX('d_분포'!$C$2:$C$5,RANDBETWEEN(1,4))*(0.9+0.2*RAND())</f>
        <v/>
      </c>
      <c r="F2356">
        <f>RAND()</f>
        <v/>
      </c>
      <c r="G2356">
        <f>IF('d_시나리오'!$J$3='d_시나리오'!$H$3,'d_시나리오'!$I$3,IF(F2356&lt;('d_시나리오'!$I$3-'d_시나리오'!$H$3)/('d_시나리오'!$J$3-'d_시나리오'!$H$3),'d_시나리오'!$H$3+SQRT(F2356*('d_시나리오'!$J$3-'d_시나리오'!$H$3)*('d_시나리오'!$I$3-'d_시나리오'!$H$3)),'d_시나리오'!$J$3-SQRT((1-F2356)*('d_시나리오'!$J$3-'d_시나리오'!$H$3)*('d_시나리오'!$J$3-'d_시나리오'!$I$3))))</f>
        <v/>
      </c>
      <c r="H2356">
        <f>RAND()</f>
        <v/>
      </c>
      <c r="I2356">
        <f>IF('d_시나리오'!$J$4='d_시나리오'!$H$4,'d_시나리오'!$I$4,IF(H2356&lt;('d_시나리오'!$I$4-'d_시나리오'!$H$4)/('d_시나리오'!$J$4-'d_시나리오'!$H$4),'d_시나리오'!$H$4+SQRT(H2356*('d_시나리오'!$J$4-'d_시나리오'!$H$4)*('d_시나리오'!$I$4-'d_시나리오'!$H$4)),'d_시나리오'!$J$4-SQRT((1-H2356)*('d_시나리오'!$J$4-'d_시나리오'!$H$4)*('d_시나리오'!$J$4-'d_시나리오'!$I$4))))</f>
        <v/>
      </c>
      <c r="J2356">
        <f>RAND()</f>
        <v/>
      </c>
      <c r="K2356">
        <f>IF('d_시나리오'!$J$5='d_시나리오'!$H$5,'d_시나리오'!$I$5,IF(J2356&lt;('d_시나리오'!$I$5-'d_시나리오'!$H$5)/('d_시나리오'!$J$5-'d_시나리오'!$H$5),'d_시나리오'!$H$5+SQRT(J2356*('d_시나리오'!$J$5-'d_시나리오'!$H$5)*('d_시나리오'!$I$5-'d_시나리오'!$H$5)),'d_시나리오'!$J$5-SQRT((1-J2356)*('d_시나리오'!$J$5-'d_시나리오'!$H$5)*('d_시나리오'!$J$5-'d_시나리오'!$I$5))))</f>
        <v/>
      </c>
      <c r="L2356">
        <f>RAND()</f>
        <v/>
      </c>
      <c r="M2356">
        <f>IF('d_시나리오'!$J$6='d_시나리오'!$H$6,'d_시나리오'!$I$6,IF(L2356&lt;('d_시나리오'!$I$6-'d_시나리오'!$H$6)/('d_시나리오'!$J$6-'d_시나리오'!$H$6),'d_시나리오'!$H$6+SQRT(L2356*('d_시나리오'!$J$6-'d_시나리오'!$H$6)*('d_시나리오'!$I$6-'d_시나리오'!$H$6)),'d_시나리오'!$J$6-SQRT((1-L2356)*('d_시나리오'!$J$6-'d_시나리오'!$H$6)*('d_시나리오'!$J$6-'d_시나리오'!$I$6))))</f>
        <v/>
      </c>
      <c r="N2356">
        <f>INDEX('d_분포'!$B$2:$B$57,RANDBETWEEN(1,56))</f>
        <v/>
      </c>
      <c r="O2356">
        <f>BETAINV(RAND(),5,5)</f>
        <v/>
      </c>
      <c r="P2356">
        <f>'d_고정'!$B$1*'6_기대효과'!$H$7*('d_시나리오'!$I$7/'d_고정'!$B$2)*B2356</f>
        <v/>
      </c>
      <c r="Q2356">
        <f>P2356*C2356</f>
        <v/>
      </c>
      <c r="R2356">
        <f>P2356*E2356</f>
        <v/>
      </c>
      <c r="S2356">
        <f>R2356*G2356</f>
        <v/>
      </c>
      <c r="T2356">
        <f>Q2356+S2356</f>
        <v/>
      </c>
      <c r="U2356">
        <f>(Q2356*D2356+S2356*I2356)*(1-O2356)</f>
        <v/>
      </c>
      <c r="V2356">
        <f>(R2356*K2356*N2356+'d_고정'!$B$3*('6_기대효과'!$H$7/8)*N2356*'d_고정'!$B$10*M2356*('6_기대효과'!$K$7/'d_고정'!$B$9))*(1-O2356)</f>
        <v/>
      </c>
      <c r="W2356">
        <f>(S2356*I2356+R2356*MAX(K2356-'d_고정'!$B$10*M2356*('6_기대효과'!$K$7/'d_고정'!$B$9),0)*N2356)*(1-O2356)</f>
        <v/>
      </c>
      <c r="X2356">
        <f>U2356+V2356</f>
        <v/>
      </c>
      <c r="Y2356">
        <f>U2356/('d_고정'!$B$5*'6_기대효과'!$H$7/8)/'d_고정'!$B$6</f>
        <v/>
      </c>
      <c r="Z2356">
        <f>U2356/('d_고정'!$B$8*'6_기대효과'!$H$7/8)</f>
        <v/>
      </c>
    </row>
    <row r="2357">
      <c r="A2357">
        <f>RAND()</f>
        <v/>
      </c>
      <c r="B2357">
        <f>IF('d_시나리오'!$J$2='d_시나리오'!$H$2,'d_시나리오'!$I$2,IF(A2357&lt;('d_시나리오'!$I$2-'d_시나리오'!$H$2)/('d_시나리오'!$J$2-'d_시나리오'!$H$2),'d_시나리오'!$H$2+SQRT(A2357*('d_시나리오'!$J$2-'d_시나리오'!$H$2)*('d_시나리오'!$I$2-'d_시나리오'!$H$2)),'d_시나리오'!$J$2-SQRT((1-A2357)*('d_시나리오'!$J$2-'d_시나리오'!$H$2)*('d_시나리오'!$J$2-'d_시나리오'!$I$2))))</f>
        <v/>
      </c>
      <c r="C2357">
        <f>BETAINV(RAND(),2,6)</f>
        <v/>
      </c>
      <c r="D2357">
        <f>INDEX('d_분포'!$A$2:$A$28,RANDBETWEEN(1,27))</f>
        <v/>
      </c>
      <c r="E2357">
        <f>INDEX('d_분포'!$C$2:$C$5,RANDBETWEEN(1,4))*(0.9+0.2*RAND())</f>
        <v/>
      </c>
      <c r="F2357">
        <f>RAND()</f>
        <v/>
      </c>
      <c r="G2357">
        <f>IF('d_시나리오'!$J$3='d_시나리오'!$H$3,'d_시나리오'!$I$3,IF(F2357&lt;('d_시나리오'!$I$3-'d_시나리오'!$H$3)/('d_시나리오'!$J$3-'d_시나리오'!$H$3),'d_시나리오'!$H$3+SQRT(F2357*('d_시나리오'!$J$3-'d_시나리오'!$H$3)*('d_시나리오'!$I$3-'d_시나리오'!$H$3)),'d_시나리오'!$J$3-SQRT((1-F2357)*('d_시나리오'!$J$3-'d_시나리오'!$H$3)*('d_시나리오'!$J$3-'d_시나리오'!$I$3))))</f>
        <v/>
      </c>
      <c r="H2357">
        <f>RAND()</f>
        <v/>
      </c>
      <c r="I2357">
        <f>IF('d_시나리오'!$J$4='d_시나리오'!$H$4,'d_시나리오'!$I$4,IF(H2357&lt;('d_시나리오'!$I$4-'d_시나리오'!$H$4)/('d_시나리오'!$J$4-'d_시나리오'!$H$4),'d_시나리오'!$H$4+SQRT(H2357*('d_시나리오'!$J$4-'d_시나리오'!$H$4)*('d_시나리오'!$I$4-'d_시나리오'!$H$4)),'d_시나리오'!$J$4-SQRT((1-H2357)*('d_시나리오'!$J$4-'d_시나리오'!$H$4)*('d_시나리오'!$J$4-'d_시나리오'!$I$4))))</f>
        <v/>
      </c>
      <c r="J2357">
        <f>RAND()</f>
        <v/>
      </c>
      <c r="K2357">
        <f>IF('d_시나리오'!$J$5='d_시나리오'!$H$5,'d_시나리오'!$I$5,IF(J2357&lt;('d_시나리오'!$I$5-'d_시나리오'!$H$5)/('d_시나리오'!$J$5-'d_시나리오'!$H$5),'d_시나리오'!$H$5+SQRT(J2357*('d_시나리오'!$J$5-'d_시나리오'!$H$5)*('d_시나리오'!$I$5-'d_시나리오'!$H$5)),'d_시나리오'!$J$5-SQRT((1-J2357)*('d_시나리오'!$J$5-'d_시나리오'!$H$5)*('d_시나리오'!$J$5-'d_시나리오'!$I$5))))</f>
        <v/>
      </c>
      <c r="L2357">
        <f>RAND()</f>
        <v/>
      </c>
      <c r="M2357">
        <f>IF('d_시나리오'!$J$6='d_시나리오'!$H$6,'d_시나리오'!$I$6,IF(L2357&lt;('d_시나리오'!$I$6-'d_시나리오'!$H$6)/('d_시나리오'!$J$6-'d_시나리오'!$H$6),'d_시나리오'!$H$6+SQRT(L2357*('d_시나리오'!$J$6-'d_시나리오'!$H$6)*('d_시나리오'!$I$6-'d_시나리오'!$H$6)),'d_시나리오'!$J$6-SQRT((1-L2357)*('d_시나리오'!$J$6-'d_시나리오'!$H$6)*('d_시나리오'!$J$6-'d_시나리오'!$I$6))))</f>
        <v/>
      </c>
      <c r="N2357">
        <f>INDEX('d_분포'!$B$2:$B$57,RANDBETWEEN(1,56))</f>
        <v/>
      </c>
      <c r="O2357">
        <f>BETAINV(RAND(),5,5)</f>
        <v/>
      </c>
      <c r="P2357">
        <f>'d_고정'!$B$1*'6_기대효과'!$H$7*('d_시나리오'!$I$7/'d_고정'!$B$2)*B2357</f>
        <v/>
      </c>
      <c r="Q2357">
        <f>P2357*C2357</f>
        <v/>
      </c>
      <c r="R2357">
        <f>P2357*E2357</f>
        <v/>
      </c>
      <c r="S2357">
        <f>R2357*G2357</f>
        <v/>
      </c>
      <c r="T2357">
        <f>Q2357+S2357</f>
        <v/>
      </c>
      <c r="U2357">
        <f>(Q2357*D2357+S2357*I2357)*(1-O2357)</f>
        <v/>
      </c>
      <c r="V2357">
        <f>(R2357*K2357*N2357+'d_고정'!$B$3*('6_기대효과'!$H$7/8)*N2357*'d_고정'!$B$10*M2357*('6_기대효과'!$K$7/'d_고정'!$B$9))*(1-O2357)</f>
        <v/>
      </c>
      <c r="W2357">
        <f>(S2357*I2357+R2357*MAX(K2357-'d_고정'!$B$10*M2357*('6_기대효과'!$K$7/'d_고정'!$B$9),0)*N2357)*(1-O2357)</f>
        <v/>
      </c>
      <c r="X2357">
        <f>U2357+V2357</f>
        <v/>
      </c>
      <c r="Y2357">
        <f>U2357/('d_고정'!$B$5*'6_기대효과'!$H$7/8)/'d_고정'!$B$6</f>
        <v/>
      </c>
      <c r="Z2357">
        <f>U2357/('d_고정'!$B$8*'6_기대효과'!$H$7/8)</f>
        <v/>
      </c>
    </row>
    <row r="2358">
      <c r="A2358">
        <f>RAND()</f>
        <v/>
      </c>
      <c r="B2358">
        <f>IF('d_시나리오'!$J$2='d_시나리오'!$H$2,'d_시나리오'!$I$2,IF(A2358&lt;('d_시나리오'!$I$2-'d_시나리오'!$H$2)/('d_시나리오'!$J$2-'d_시나리오'!$H$2),'d_시나리오'!$H$2+SQRT(A2358*('d_시나리오'!$J$2-'d_시나리오'!$H$2)*('d_시나리오'!$I$2-'d_시나리오'!$H$2)),'d_시나리오'!$J$2-SQRT((1-A2358)*('d_시나리오'!$J$2-'d_시나리오'!$H$2)*('d_시나리오'!$J$2-'d_시나리오'!$I$2))))</f>
        <v/>
      </c>
      <c r="C2358">
        <f>BETAINV(RAND(),2,6)</f>
        <v/>
      </c>
      <c r="D2358">
        <f>INDEX('d_분포'!$A$2:$A$28,RANDBETWEEN(1,27))</f>
        <v/>
      </c>
      <c r="E2358">
        <f>INDEX('d_분포'!$C$2:$C$5,RANDBETWEEN(1,4))*(0.9+0.2*RAND())</f>
        <v/>
      </c>
      <c r="F2358">
        <f>RAND()</f>
        <v/>
      </c>
      <c r="G2358">
        <f>IF('d_시나리오'!$J$3='d_시나리오'!$H$3,'d_시나리오'!$I$3,IF(F2358&lt;('d_시나리오'!$I$3-'d_시나리오'!$H$3)/('d_시나리오'!$J$3-'d_시나리오'!$H$3),'d_시나리오'!$H$3+SQRT(F2358*('d_시나리오'!$J$3-'d_시나리오'!$H$3)*('d_시나리오'!$I$3-'d_시나리오'!$H$3)),'d_시나리오'!$J$3-SQRT((1-F2358)*('d_시나리오'!$J$3-'d_시나리오'!$H$3)*('d_시나리오'!$J$3-'d_시나리오'!$I$3))))</f>
        <v/>
      </c>
      <c r="H2358">
        <f>RAND()</f>
        <v/>
      </c>
      <c r="I2358">
        <f>IF('d_시나리오'!$J$4='d_시나리오'!$H$4,'d_시나리오'!$I$4,IF(H2358&lt;('d_시나리오'!$I$4-'d_시나리오'!$H$4)/('d_시나리오'!$J$4-'d_시나리오'!$H$4),'d_시나리오'!$H$4+SQRT(H2358*('d_시나리오'!$J$4-'d_시나리오'!$H$4)*('d_시나리오'!$I$4-'d_시나리오'!$H$4)),'d_시나리오'!$J$4-SQRT((1-H2358)*('d_시나리오'!$J$4-'d_시나리오'!$H$4)*('d_시나리오'!$J$4-'d_시나리오'!$I$4))))</f>
        <v/>
      </c>
      <c r="J2358">
        <f>RAND()</f>
        <v/>
      </c>
      <c r="K2358">
        <f>IF('d_시나리오'!$J$5='d_시나리오'!$H$5,'d_시나리오'!$I$5,IF(J2358&lt;('d_시나리오'!$I$5-'d_시나리오'!$H$5)/('d_시나리오'!$J$5-'d_시나리오'!$H$5),'d_시나리오'!$H$5+SQRT(J2358*('d_시나리오'!$J$5-'d_시나리오'!$H$5)*('d_시나리오'!$I$5-'d_시나리오'!$H$5)),'d_시나리오'!$J$5-SQRT((1-J2358)*('d_시나리오'!$J$5-'d_시나리오'!$H$5)*('d_시나리오'!$J$5-'d_시나리오'!$I$5))))</f>
        <v/>
      </c>
      <c r="L2358">
        <f>RAND()</f>
        <v/>
      </c>
      <c r="M2358">
        <f>IF('d_시나리오'!$J$6='d_시나리오'!$H$6,'d_시나리오'!$I$6,IF(L2358&lt;('d_시나리오'!$I$6-'d_시나리오'!$H$6)/('d_시나리오'!$J$6-'d_시나리오'!$H$6),'d_시나리오'!$H$6+SQRT(L2358*('d_시나리오'!$J$6-'d_시나리오'!$H$6)*('d_시나리오'!$I$6-'d_시나리오'!$H$6)),'d_시나리오'!$J$6-SQRT((1-L2358)*('d_시나리오'!$J$6-'d_시나리오'!$H$6)*('d_시나리오'!$J$6-'d_시나리오'!$I$6))))</f>
        <v/>
      </c>
      <c r="N2358">
        <f>INDEX('d_분포'!$B$2:$B$57,RANDBETWEEN(1,56))</f>
        <v/>
      </c>
      <c r="O2358">
        <f>BETAINV(RAND(),5,5)</f>
        <v/>
      </c>
      <c r="P2358">
        <f>'d_고정'!$B$1*'6_기대효과'!$H$7*('d_시나리오'!$I$7/'d_고정'!$B$2)*B2358</f>
        <v/>
      </c>
      <c r="Q2358">
        <f>P2358*C2358</f>
        <v/>
      </c>
      <c r="R2358">
        <f>P2358*E2358</f>
        <v/>
      </c>
      <c r="S2358">
        <f>R2358*G2358</f>
        <v/>
      </c>
      <c r="T2358">
        <f>Q2358+S2358</f>
        <v/>
      </c>
      <c r="U2358">
        <f>(Q2358*D2358+S2358*I2358)*(1-O2358)</f>
        <v/>
      </c>
      <c r="V2358">
        <f>(R2358*K2358*N2358+'d_고정'!$B$3*('6_기대효과'!$H$7/8)*N2358*'d_고정'!$B$10*M2358*('6_기대효과'!$K$7/'d_고정'!$B$9))*(1-O2358)</f>
        <v/>
      </c>
      <c r="W2358">
        <f>(S2358*I2358+R2358*MAX(K2358-'d_고정'!$B$10*M2358*('6_기대효과'!$K$7/'d_고정'!$B$9),0)*N2358)*(1-O2358)</f>
        <v/>
      </c>
      <c r="X2358">
        <f>U2358+V2358</f>
        <v/>
      </c>
      <c r="Y2358">
        <f>U2358/('d_고정'!$B$5*'6_기대효과'!$H$7/8)/'d_고정'!$B$6</f>
        <v/>
      </c>
      <c r="Z2358">
        <f>U2358/('d_고정'!$B$8*'6_기대효과'!$H$7/8)</f>
        <v/>
      </c>
    </row>
    <row r="2359">
      <c r="A2359">
        <f>RAND()</f>
        <v/>
      </c>
      <c r="B2359">
        <f>IF('d_시나리오'!$J$2='d_시나리오'!$H$2,'d_시나리오'!$I$2,IF(A2359&lt;('d_시나리오'!$I$2-'d_시나리오'!$H$2)/('d_시나리오'!$J$2-'d_시나리오'!$H$2),'d_시나리오'!$H$2+SQRT(A2359*('d_시나리오'!$J$2-'d_시나리오'!$H$2)*('d_시나리오'!$I$2-'d_시나리오'!$H$2)),'d_시나리오'!$J$2-SQRT((1-A2359)*('d_시나리오'!$J$2-'d_시나리오'!$H$2)*('d_시나리오'!$J$2-'d_시나리오'!$I$2))))</f>
        <v/>
      </c>
      <c r="C2359">
        <f>BETAINV(RAND(),2,6)</f>
        <v/>
      </c>
      <c r="D2359">
        <f>INDEX('d_분포'!$A$2:$A$28,RANDBETWEEN(1,27))</f>
        <v/>
      </c>
      <c r="E2359">
        <f>INDEX('d_분포'!$C$2:$C$5,RANDBETWEEN(1,4))*(0.9+0.2*RAND())</f>
        <v/>
      </c>
      <c r="F2359">
        <f>RAND()</f>
        <v/>
      </c>
      <c r="G2359">
        <f>IF('d_시나리오'!$J$3='d_시나리오'!$H$3,'d_시나리오'!$I$3,IF(F2359&lt;('d_시나리오'!$I$3-'d_시나리오'!$H$3)/('d_시나리오'!$J$3-'d_시나리오'!$H$3),'d_시나리오'!$H$3+SQRT(F2359*('d_시나리오'!$J$3-'d_시나리오'!$H$3)*('d_시나리오'!$I$3-'d_시나리오'!$H$3)),'d_시나리오'!$J$3-SQRT((1-F2359)*('d_시나리오'!$J$3-'d_시나리오'!$H$3)*('d_시나리오'!$J$3-'d_시나리오'!$I$3))))</f>
        <v/>
      </c>
      <c r="H2359">
        <f>RAND()</f>
        <v/>
      </c>
      <c r="I2359">
        <f>IF('d_시나리오'!$J$4='d_시나리오'!$H$4,'d_시나리오'!$I$4,IF(H2359&lt;('d_시나리오'!$I$4-'d_시나리오'!$H$4)/('d_시나리오'!$J$4-'d_시나리오'!$H$4),'d_시나리오'!$H$4+SQRT(H2359*('d_시나리오'!$J$4-'d_시나리오'!$H$4)*('d_시나리오'!$I$4-'d_시나리오'!$H$4)),'d_시나리오'!$J$4-SQRT((1-H2359)*('d_시나리오'!$J$4-'d_시나리오'!$H$4)*('d_시나리오'!$J$4-'d_시나리오'!$I$4))))</f>
        <v/>
      </c>
      <c r="J2359">
        <f>RAND()</f>
        <v/>
      </c>
      <c r="K2359">
        <f>IF('d_시나리오'!$J$5='d_시나리오'!$H$5,'d_시나리오'!$I$5,IF(J2359&lt;('d_시나리오'!$I$5-'d_시나리오'!$H$5)/('d_시나리오'!$J$5-'d_시나리오'!$H$5),'d_시나리오'!$H$5+SQRT(J2359*('d_시나리오'!$J$5-'d_시나리오'!$H$5)*('d_시나리오'!$I$5-'d_시나리오'!$H$5)),'d_시나리오'!$J$5-SQRT((1-J2359)*('d_시나리오'!$J$5-'d_시나리오'!$H$5)*('d_시나리오'!$J$5-'d_시나리오'!$I$5))))</f>
        <v/>
      </c>
      <c r="L2359">
        <f>RAND()</f>
        <v/>
      </c>
      <c r="M2359">
        <f>IF('d_시나리오'!$J$6='d_시나리오'!$H$6,'d_시나리오'!$I$6,IF(L2359&lt;('d_시나리오'!$I$6-'d_시나리오'!$H$6)/('d_시나리오'!$J$6-'d_시나리오'!$H$6),'d_시나리오'!$H$6+SQRT(L2359*('d_시나리오'!$J$6-'d_시나리오'!$H$6)*('d_시나리오'!$I$6-'d_시나리오'!$H$6)),'d_시나리오'!$J$6-SQRT((1-L2359)*('d_시나리오'!$J$6-'d_시나리오'!$H$6)*('d_시나리오'!$J$6-'d_시나리오'!$I$6))))</f>
        <v/>
      </c>
      <c r="N2359">
        <f>INDEX('d_분포'!$B$2:$B$57,RANDBETWEEN(1,56))</f>
        <v/>
      </c>
      <c r="O2359">
        <f>BETAINV(RAND(),5,5)</f>
        <v/>
      </c>
      <c r="P2359">
        <f>'d_고정'!$B$1*'6_기대효과'!$H$7*('d_시나리오'!$I$7/'d_고정'!$B$2)*B2359</f>
        <v/>
      </c>
      <c r="Q2359">
        <f>P2359*C2359</f>
        <v/>
      </c>
      <c r="R2359">
        <f>P2359*E2359</f>
        <v/>
      </c>
      <c r="S2359">
        <f>R2359*G2359</f>
        <v/>
      </c>
      <c r="T2359">
        <f>Q2359+S2359</f>
        <v/>
      </c>
      <c r="U2359">
        <f>(Q2359*D2359+S2359*I2359)*(1-O2359)</f>
        <v/>
      </c>
      <c r="V2359">
        <f>(R2359*K2359*N2359+'d_고정'!$B$3*('6_기대효과'!$H$7/8)*N2359*'d_고정'!$B$10*M2359*('6_기대효과'!$K$7/'d_고정'!$B$9))*(1-O2359)</f>
        <v/>
      </c>
      <c r="W2359">
        <f>(S2359*I2359+R2359*MAX(K2359-'d_고정'!$B$10*M2359*('6_기대효과'!$K$7/'d_고정'!$B$9),0)*N2359)*(1-O2359)</f>
        <v/>
      </c>
      <c r="X2359">
        <f>U2359+V2359</f>
        <v/>
      </c>
      <c r="Y2359">
        <f>U2359/('d_고정'!$B$5*'6_기대효과'!$H$7/8)/'d_고정'!$B$6</f>
        <v/>
      </c>
      <c r="Z2359">
        <f>U2359/('d_고정'!$B$8*'6_기대효과'!$H$7/8)</f>
        <v/>
      </c>
    </row>
    <row r="2360">
      <c r="A2360">
        <f>RAND()</f>
        <v/>
      </c>
      <c r="B2360">
        <f>IF('d_시나리오'!$J$2='d_시나리오'!$H$2,'d_시나리오'!$I$2,IF(A2360&lt;('d_시나리오'!$I$2-'d_시나리오'!$H$2)/('d_시나리오'!$J$2-'d_시나리오'!$H$2),'d_시나리오'!$H$2+SQRT(A2360*('d_시나리오'!$J$2-'d_시나리오'!$H$2)*('d_시나리오'!$I$2-'d_시나리오'!$H$2)),'d_시나리오'!$J$2-SQRT((1-A2360)*('d_시나리오'!$J$2-'d_시나리오'!$H$2)*('d_시나리오'!$J$2-'d_시나리오'!$I$2))))</f>
        <v/>
      </c>
      <c r="C2360">
        <f>BETAINV(RAND(),2,6)</f>
        <v/>
      </c>
      <c r="D2360">
        <f>INDEX('d_분포'!$A$2:$A$28,RANDBETWEEN(1,27))</f>
        <v/>
      </c>
      <c r="E2360">
        <f>INDEX('d_분포'!$C$2:$C$5,RANDBETWEEN(1,4))*(0.9+0.2*RAND())</f>
        <v/>
      </c>
      <c r="F2360">
        <f>RAND()</f>
        <v/>
      </c>
      <c r="G2360">
        <f>IF('d_시나리오'!$J$3='d_시나리오'!$H$3,'d_시나리오'!$I$3,IF(F2360&lt;('d_시나리오'!$I$3-'d_시나리오'!$H$3)/('d_시나리오'!$J$3-'d_시나리오'!$H$3),'d_시나리오'!$H$3+SQRT(F2360*('d_시나리오'!$J$3-'d_시나리오'!$H$3)*('d_시나리오'!$I$3-'d_시나리오'!$H$3)),'d_시나리오'!$J$3-SQRT((1-F2360)*('d_시나리오'!$J$3-'d_시나리오'!$H$3)*('d_시나리오'!$J$3-'d_시나리오'!$I$3))))</f>
        <v/>
      </c>
      <c r="H2360">
        <f>RAND()</f>
        <v/>
      </c>
      <c r="I2360">
        <f>IF('d_시나리오'!$J$4='d_시나리오'!$H$4,'d_시나리오'!$I$4,IF(H2360&lt;('d_시나리오'!$I$4-'d_시나리오'!$H$4)/('d_시나리오'!$J$4-'d_시나리오'!$H$4),'d_시나리오'!$H$4+SQRT(H2360*('d_시나리오'!$J$4-'d_시나리오'!$H$4)*('d_시나리오'!$I$4-'d_시나리오'!$H$4)),'d_시나리오'!$J$4-SQRT((1-H2360)*('d_시나리오'!$J$4-'d_시나리오'!$H$4)*('d_시나리오'!$J$4-'d_시나리오'!$I$4))))</f>
        <v/>
      </c>
      <c r="J2360">
        <f>RAND()</f>
        <v/>
      </c>
      <c r="K2360">
        <f>IF('d_시나리오'!$J$5='d_시나리오'!$H$5,'d_시나리오'!$I$5,IF(J2360&lt;('d_시나리오'!$I$5-'d_시나리오'!$H$5)/('d_시나리오'!$J$5-'d_시나리오'!$H$5),'d_시나리오'!$H$5+SQRT(J2360*('d_시나리오'!$J$5-'d_시나리오'!$H$5)*('d_시나리오'!$I$5-'d_시나리오'!$H$5)),'d_시나리오'!$J$5-SQRT((1-J2360)*('d_시나리오'!$J$5-'d_시나리오'!$H$5)*('d_시나리오'!$J$5-'d_시나리오'!$I$5))))</f>
        <v/>
      </c>
      <c r="L2360">
        <f>RAND()</f>
        <v/>
      </c>
      <c r="M2360">
        <f>IF('d_시나리오'!$J$6='d_시나리오'!$H$6,'d_시나리오'!$I$6,IF(L2360&lt;('d_시나리오'!$I$6-'d_시나리오'!$H$6)/('d_시나리오'!$J$6-'d_시나리오'!$H$6),'d_시나리오'!$H$6+SQRT(L2360*('d_시나리오'!$J$6-'d_시나리오'!$H$6)*('d_시나리오'!$I$6-'d_시나리오'!$H$6)),'d_시나리오'!$J$6-SQRT((1-L2360)*('d_시나리오'!$J$6-'d_시나리오'!$H$6)*('d_시나리오'!$J$6-'d_시나리오'!$I$6))))</f>
        <v/>
      </c>
      <c r="N2360">
        <f>INDEX('d_분포'!$B$2:$B$57,RANDBETWEEN(1,56))</f>
        <v/>
      </c>
      <c r="O2360">
        <f>BETAINV(RAND(),5,5)</f>
        <v/>
      </c>
      <c r="P2360">
        <f>'d_고정'!$B$1*'6_기대효과'!$H$7*('d_시나리오'!$I$7/'d_고정'!$B$2)*B2360</f>
        <v/>
      </c>
      <c r="Q2360">
        <f>P2360*C2360</f>
        <v/>
      </c>
      <c r="R2360">
        <f>P2360*E2360</f>
        <v/>
      </c>
      <c r="S2360">
        <f>R2360*G2360</f>
        <v/>
      </c>
      <c r="T2360">
        <f>Q2360+S2360</f>
        <v/>
      </c>
      <c r="U2360">
        <f>(Q2360*D2360+S2360*I2360)*(1-O2360)</f>
        <v/>
      </c>
      <c r="V2360">
        <f>(R2360*K2360*N2360+'d_고정'!$B$3*('6_기대효과'!$H$7/8)*N2360*'d_고정'!$B$10*M2360*('6_기대효과'!$K$7/'d_고정'!$B$9))*(1-O2360)</f>
        <v/>
      </c>
      <c r="W2360">
        <f>(S2360*I2360+R2360*MAX(K2360-'d_고정'!$B$10*M2360*('6_기대효과'!$K$7/'d_고정'!$B$9),0)*N2360)*(1-O2360)</f>
        <v/>
      </c>
      <c r="X2360">
        <f>U2360+V2360</f>
        <v/>
      </c>
      <c r="Y2360">
        <f>U2360/('d_고정'!$B$5*'6_기대효과'!$H$7/8)/'d_고정'!$B$6</f>
        <v/>
      </c>
      <c r="Z2360">
        <f>U2360/('d_고정'!$B$8*'6_기대효과'!$H$7/8)</f>
        <v/>
      </c>
    </row>
    <row r="2361">
      <c r="A2361">
        <f>RAND()</f>
        <v/>
      </c>
      <c r="B2361">
        <f>IF('d_시나리오'!$J$2='d_시나리오'!$H$2,'d_시나리오'!$I$2,IF(A2361&lt;('d_시나리오'!$I$2-'d_시나리오'!$H$2)/('d_시나리오'!$J$2-'d_시나리오'!$H$2),'d_시나리오'!$H$2+SQRT(A2361*('d_시나리오'!$J$2-'d_시나리오'!$H$2)*('d_시나리오'!$I$2-'d_시나리오'!$H$2)),'d_시나리오'!$J$2-SQRT((1-A2361)*('d_시나리오'!$J$2-'d_시나리오'!$H$2)*('d_시나리오'!$J$2-'d_시나리오'!$I$2))))</f>
        <v/>
      </c>
      <c r="C2361">
        <f>BETAINV(RAND(),2,6)</f>
        <v/>
      </c>
      <c r="D2361">
        <f>INDEX('d_분포'!$A$2:$A$28,RANDBETWEEN(1,27))</f>
        <v/>
      </c>
      <c r="E2361">
        <f>INDEX('d_분포'!$C$2:$C$5,RANDBETWEEN(1,4))*(0.9+0.2*RAND())</f>
        <v/>
      </c>
      <c r="F2361">
        <f>RAND()</f>
        <v/>
      </c>
      <c r="G2361">
        <f>IF('d_시나리오'!$J$3='d_시나리오'!$H$3,'d_시나리오'!$I$3,IF(F2361&lt;('d_시나리오'!$I$3-'d_시나리오'!$H$3)/('d_시나리오'!$J$3-'d_시나리오'!$H$3),'d_시나리오'!$H$3+SQRT(F2361*('d_시나리오'!$J$3-'d_시나리오'!$H$3)*('d_시나리오'!$I$3-'d_시나리오'!$H$3)),'d_시나리오'!$J$3-SQRT((1-F2361)*('d_시나리오'!$J$3-'d_시나리오'!$H$3)*('d_시나리오'!$J$3-'d_시나리오'!$I$3))))</f>
        <v/>
      </c>
      <c r="H2361">
        <f>RAND()</f>
        <v/>
      </c>
      <c r="I2361">
        <f>IF('d_시나리오'!$J$4='d_시나리오'!$H$4,'d_시나리오'!$I$4,IF(H2361&lt;('d_시나리오'!$I$4-'d_시나리오'!$H$4)/('d_시나리오'!$J$4-'d_시나리오'!$H$4),'d_시나리오'!$H$4+SQRT(H2361*('d_시나리오'!$J$4-'d_시나리오'!$H$4)*('d_시나리오'!$I$4-'d_시나리오'!$H$4)),'d_시나리오'!$J$4-SQRT((1-H2361)*('d_시나리오'!$J$4-'d_시나리오'!$H$4)*('d_시나리오'!$J$4-'d_시나리오'!$I$4))))</f>
        <v/>
      </c>
      <c r="J2361">
        <f>RAND()</f>
        <v/>
      </c>
      <c r="K2361">
        <f>IF('d_시나리오'!$J$5='d_시나리오'!$H$5,'d_시나리오'!$I$5,IF(J2361&lt;('d_시나리오'!$I$5-'d_시나리오'!$H$5)/('d_시나리오'!$J$5-'d_시나리오'!$H$5),'d_시나리오'!$H$5+SQRT(J2361*('d_시나리오'!$J$5-'d_시나리오'!$H$5)*('d_시나리오'!$I$5-'d_시나리오'!$H$5)),'d_시나리오'!$J$5-SQRT((1-J2361)*('d_시나리오'!$J$5-'d_시나리오'!$H$5)*('d_시나리오'!$J$5-'d_시나리오'!$I$5))))</f>
        <v/>
      </c>
      <c r="L2361">
        <f>RAND()</f>
        <v/>
      </c>
      <c r="M2361">
        <f>IF('d_시나리오'!$J$6='d_시나리오'!$H$6,'d_시나리오'!$I$6,IF(L2361&lt;('d_시나리오'!$I$6-'d_시나리오'!$H$6)/('d_시나리오'!$J$6-'d_시나리오'!$H$6),'d_시나리오'!$H$6+SQRT(L2361*('d_시나리오'!$J$6-'d_시나리오'!$H$6)*('d_시나리오'!$I$6-'d_시나리오'!$H$6)),'d_시나리오'!$J$6-SQRT((1-L2361)*('d_시나리오'!$J$6-'d_시나리오'!$H$6)*('d_시나리오'!$J$6-'d_시나리오'!$I$6))))</f>
        <v/>
      </c>
      <c r="N2361">
        <f>INDEX('d_분포'!$B$2:$B$57,RANDBETWEEN(1,56))</f>
        <v/>
      </c>
      <c r="O2361">
        <f>BETAINV(RAND(),5,5)</f>
        <v/>
      </c>
      <c r="P2361">
        <f>'d_고정'!$B$1*'6_기대효과'!$H$7*('d_시나리오'!$I$7/'d_고정'!$B$2)*B2361</f>
        <v/>
      </c>
      <c r="Q2361">
        <f>P2361*C2361</f>
        <v/>
      </c>
      <c r="R2361">
        <f>P2361*E2361</f>
        <v/>
      </c>
      <c r="S2361">
        <f>R2361*G2361</f>
        <v/>
      </c>
      <c r="T2361">
        <f>Q2361+S2361</f>
        <v/>
      </c>
      <c r="U2361">
        <f>(Q2361*D2361+S2361*I2361)*(1-O2361)</f>
        <v/>
      </c>
      <c r="V2361">
        <f>(R2361*K2361*N2361+'d_고정'!$B$3*('6_기대효과'!$H$7/8)*N2361*'d_고정'!$B$10*M2361*('6_기대효과'!$K$7/'d_고정'!$B$9))*(1-O2361)</f>
        <v/>
      </c>
      <c r="W2361">
        <f>(S2361*I2361+R2361*MAX(K2361-'d_고정'!$B$10*M2361*('6_기대효과'!$K$7/'d_고정'!$B$9),0)*N2361)*(1-O2361)</f>
        <v/>
      </c>
      <c r="X2361">
        <f>U2361+V2361</f>
        <v/>
      </c>
      <c r="Y2361">
        <f>U2361/('d_고정'!$B$5*'6_기대효과'!$H$7/8)/'d_고정'!$B$6</f>
        <v/>
      </c>
      <c r="Z2361">
        <f>U2361/('d_고정'!$B$8*'6_기대효과'!$H$7/8)</f>
        <v/>
      </c>
    </row>
    <row r="2362">
      <c r="A2362">
        <f>RAND()</f>
        <v/>
      </c>
      <c r="B2362">
        <f>IF('d_시나리오'!$J$2='d_시나리오'!$H$2,'d_시나리오'!$I$2,IF(A2362&lt;('d_시나리오'!$I$2-'d_시나리오'!$H$2)/('d_시나리오'!$J$2-'d_시나리오'!$H$2),'d_시나리오'!$H$2+SQRT(A2362*('d_시나리오'!$J$2-'d_시나리오'!$H$2)*('d_시나리오'!$I$2-'d_시나리오'!$H$2)),'d_시나리오'!$J$2-SQRT((1-A2362)*('d_시나리오'!$J$2-'d_시나리오'!$H$2)*('d_시나리오'!$J$2-'d_시나리오'!$I$2))))</f>
        <v/>
      </c>
      <c r="C2362">
        <f>BETAINV(RAND(),2,6)</f>
        <v/>
      </c>
      <c r="D2362">
        <f>INDEX('d_분포'!$A$2:$A$28,RANDBETWEEN(1,27))</f>
        <v/>
      </c>
      <c r="E2362">
        <f>INDEX('d_분포'!$C$2:$C$5,RANDBETWEEN(1,4))*(0.9+0.2*RAND())</f>
        <v/>
      </c>
      <c r="F2362">
        <f>RAND()</f>
        <v/>
      </c>
      <c r="G2362">
        <f>IF('d_시나리오'!$J$3='d_시나리오'!$H$3,'d_시나리오'!$I$3,IF(F2362&lt;('d_시나리오'!$I$3-'d_시나리오'!$H$3)/('d_시나리오'!$J$3-'d_시나리오'!$H$3),'d_시나리오'!$H$3+SQRT(F2362*('d_시나리오'!$J$3-'d_시나리오'!$H$3)*('d_시나리오'!$I$3-'d_시나리오'!$H$3)),'d_시나리오'!$J$3-SQRT((1-F2362)*('d_시나리오'!$J$3-'d_시나리오'!$H$3)*('d_시나리오'!$J$3-'d_시나리오'!$I$3))))</f>
        <v/>
      </c>
      <c r="H2362">
        <f>RAND()</f>
        <v/>
      </c>
      <c r="I2362">
        <f>IF('d_시나리오'!$J$4='d_시나리오'!$H$4,'d_시나리오'!$I$4,IF(H2362&lt;('d_시나리오'!$I$4-'d_시나리오'!$H$4)/('d_시나리오'!$J$4-'d_시나리오'!$H$4),'d_시나리오'!$H$4+SQRT(H2362*('d_시나리오'!$J$4-'d_시나리오'!$H$4)*('d_시나리오'!$I$4-'d_시나리오'!$H$4)),'d_시나리오'!$J$4-SQRT((1-H2362)*('d_시나리오'!$J$4-'d_시나리오'!$H$4)*('d_시나리오'!$J$4-'d_시나리오'!$I$4))))</f>
        <v/>
      </c>
      <c r="J2362">
        <f>RAND()</f>
        <v/>
      </c>
      <c r="K2362">
        <f>IF('d_시나리오'!$J$5='d_시나리오'!$H$5,'d_시나리오'!$I$5,IF(J2362&lt;('d_시나리오'!$I$5-'d_시나리오'!$H$5)/('d_시나리오'!$J$5-'d_시나리오'!$H$5),'d_시나리오'!$H$5+SQRT(J2362*('d_시나리오'!$J$5-'d_시나리오'!$H$5)*('d_시나리오'!$I$5-'d_시나리오'!$H$5)),'d_시나리오'!$J$5-SQRT((1-J2362)*('d_시나리오'!$J$5-'d_시나리오'!$H$5)*('d_시나리오'!$J$5-'d_시나리오'!$I$5))))</f>
        <v/>
      </c>
      <c r="L2362">
        <f>RAND()</f>
        <v/>
      </c>
      <c r="M2362">
        <f>IF('d_시나리오'!$J$6='d_시나리오'!$H$6,'d_시나리오'!$I$6,IF(L2362&lt;('d_시나리오'!$I$6-'d_시나리오'!$H$6)/('d_시나리오'!$J$6-'d_시나리오'!$H$6),'d_시나리오'!$H$6+SQRT(L2362*('d_시나리오'!$J$6-'d_시나리오'!$H$6)*('d_시나리오'!$I$6-'d_시나리오'!$H$6)),'d_시나리오'!$J$6-SQRT((1-L2362)*('d_시나리오'!$J$6-'d_시나리오'!$H$6)*('d_시나리오'!$J$6-'d_시나리오'!$I$6))))</f>
        <v/>
      </c>
      <c r="N2362">
        <f>INDEX('d_분포'!$B$2:$B$57,RANDBETWEEN(1,56))</f>
        <v/>
      </c>
      <c r="O2362">
        <f>BETAINV(RAND(),5,5)</f>
        <v/>
      </c>
      <c r="P2362">
        <f>'d_고정'!$B$1*'6_기대효과'!$H$7*('d_시나리오'!$I$7/'d_고정'!$B$2)*B2362</f>
        <v/>
      </c>
      <c r="Q2362">
        <f>P2362*C2362</f>
        <v/>
      </c>
      <c r="R2362">
        <f>P2362*E2362</f>
        <v/>
      </c>
      <c r="S2362">
        <f>R2362*G2362</f>
        <v/>
      </c>
      <c r="T2362">
        <f>Q2362+S2362</f>
        <v/>
      </c>
      <c r="U2362">
        <f>(Q2362*D2362+S2362*I2362)*(1-O2362)</f>
        <v/>
      </c>
      <c r="V2362">
        <f>(R2362*K2362*N2362+'d_고정'!$B$3*('6_기대효과'!$H$7/8)*N2362*'d_고정'!$B$10*M2362*('6_기대효과'!$K$7/'d_고정'!$B$9))*(1-O2362)</f>
        <v/>
      </c>
      <c r="W2362">
        <f>(S2362*I2362+R2362*MAX(K2362-'d_고정'!$B$10*M2362*('6_기대효과'!$K$7/'d_고정'!$B$9),0)*N2362)*(1-O2362)</f>
        <v/>
      </c>
      <c r="X2362">
        <f>U2362+V2362</f>
        <v/>
      </c>
      <c r="Y2362">
        <f>U2362/('d_고정'!$B$5*'6_기대효과'!$H$7/8)/'d_고정'!$B$6</f>
        <v/>
      </c>
      <c r="Z2362">
        <f>U2362/('d_고정'!$B$8*'6_기대효과'!$H$7/8)</f>
        <v/>
      </c>
    </row>
    <row r="2363">
      <c r="A2363">
        <f>RAND()</f>
        <v/>
      </c>
      <c r="B2363">
        <f>IF('d_시나리오'!$J$2='d_시나리오'!$H$2,'d_시나리오'!$I$2,IF(A2363&lt;('d_시나리오'!$I$2-'d_시나리오'!$H$2)/('d_시나리오'!$J$2-'d_시나리오'!$H$2),'d_시나리오'!$H$2+SQRT(A2363*('d_시나리오'!$J$2-'d_시나리오'!$H$2)*('d_시나리오'!$I$2-'d_시나리오'!$H$2)),'d_시나리오'!$J$2-SQRT((1-A2363)*('d_시나리오'!$J$2-'d_시나리오'!$H$2)*('d_시나리오'!$J$2-'d_시나리오'!$I$2))))</f>
        <v/>
      </c>
      <c r="C2363">
        <f>BETAINV(RAND(),2,6)</f>
        <v/>
      </c>
      <c r="D2363">
        <f>INDEX('d_분포'!$A$2:$A$28,RANDBETWEEN(1,27))</f>
        <v/>
      </c>
      <c r="E2363">
        <f>INDEX('d_분포'!$C$2:$C$5,RANDBETWEEN(1,4))*(0.9+0.2*RAND())</f>
        <v/>
      </c>
      <c r="F2363">
        <f>RAND()</f>
        <v/>
      </c>
      <c r="G2363">
        <f>IF('d_시나리오'!$J$3='d_시나리오'!$H$3,'d_시나리오'!$I$3,IF(F2363&lt;('d_시나리오'!$I$3-'d_시나리오'!$H$3)/('d_시나리오'!$J$3-'d_시나리오'!$H$3),'d_시나리오'!$H$3+SQRT(F2363*('d_시나리오'!$J$3-'d_시나리오'!$H$3)*('d_시나리오'!$I$3-'d_시나리오'!$H$3)),'d_시나리오'!$J$3-SQRT((1-F2363)*('d_시나리오'!$J$3-'d_시나리오'!$H$3)*('d_시나리오'!$J$3-'d_시나리오'!$I$3))))</f>
        <v/>
      </c>
      <c r="H2363">
        <f>RAND()</f>
        <v/>
      </c>
      <c r="I2363">
        <f>IF('d_시나리오'!$J$4='d_시나리오'!$H$4,'d_시나리오'!$I$4,IF(H2363&lt;('d_시나리오'!$I$4-'d_시나리오'!$H$4)/('d_시나리오'!$J$4-'d_시나리오'!$H$4),'d_시나리오'!$H$4+SQRT(H2363*('d_시나리오'!$J$4-'d_시나리오'!$H$4)*('d_시나리오'!$I$4-'d_시나리오'!$H$4)),'d_시나리오'!$J$4-SQRT((1-H2363)*('d_시나리오'!$J$4-'d_시나리오'!$H$4)*('d_시나리오'!$J$4-'d_시나리오'!$I$4))))</f>
        <v/>
      </c>
      <c r="J2363">
        <f>RAND()</f>
        <v/>
      </c>
      <c r="K2363">
        <f>IF('d_시나리오'!$J$5='d_시나리오'!$H$5,'d_시나리오'!$I$5,IF(J2363&lt;('d_시나리오'!$I$5-'d_시나리오'!$H$5)/('d_시나리오'!$J$5-'d_시나리오'!$H$5),'d_시나리오'!$H$5+SQRT(J2363*('d_시나리오'!$J$5-'d_시나리오'!$H$5)*('d_시나리오'!$I$5-'d_시나리오'!$H$5)),'d_시나리오'!$J$5-SQRT((1-J2363)*('d_시나리오'!$J$5-'d_시나리오'!$H$5)*('d_시나리오'!$J$5-'d_시나리오'!$I$5))))</f>
        <v/>
      </c>
      <c r="L2363">
        <f>RAND()</f>
        <v/>
      </c>
      <c r="M2363">
        <f>IF('d_시나리오'!$J$6='d_시나리오'!$H$6,'d_시나리오'!$I$6,IF(L2363&lt;('d_시나리오'!$I$6-'d_시나리오'!$H$6)/('d_시나리오'!$J$6-'d_시나리오'!$H$6),'d_시나리오'!$H$6+SQRT(L2363*('d_시나리오'!$J$6-'d_시나리오'!$H$6)*('d_시나리오'!$I$6-'d_시나리오'!$H$6)),'d_시나리오'!$J$6-SQRT((1-L2363)*('d_시나리오'!$J$6-'d_시나리오'!$H$6)*('d_시나리오'!$J$6-'d_시나리오'!$I$6))))</f>
        <v/>
      </c>
      <c r="N2363">
        <f>INDEX('d_분포'!$B$2:$B$57,RANDBETWEEN(1,56))</f>
        <v/>
      </c>
      <c r="O2363">
        <f>BETAINV(RAND(),5,5)</f>
        <v/>
      </c>
      <c r="P2363">
        <f>'d_고정'!$B$1*'6_기대효과'!$H$7*('d_시나리오'!$I$7/'d_고정'!$B$2)*B2363</f>
        <v/>
      </c>
      <c r="Q2363">
        <f>P2363*C2363</f>
        <v/>
      </c>
      <c r="R2363">
        <f>P2363*E2363</f>
        <v/>
      </c>
      <c r="S2363">
        <f>R2363*G2363</f>
        <v/>
      </c>
      <c r="T2363">
        <f>Q2363+S2363</f>
        <v/>
      </c>
      <c r="U2363">
        <f>(Q2363*D2363+S2363*I2363)*(1-O2363)</f>
        <v/>
      </c>
      <c r="V2363">
        <f>(R2363*K2363*N2363+'d_고정'!$B$3*('6_기대효과'!$H$7/8)*N2363*'d_고정'!$B$10*M2363*('6_기대효과'!$K$7/'d_고정'!$B$9))*(1-O2363)</f>
        <v/>
      </c>
      <c r="W2363">
        <f>(S2363*I2363+R2363*MAX(K2363-'d_고정'!$B$10*M2363*('6_기대효과'!$K$7/'d_고정'!$B$9),0)*N2363)*(1-O2363)</f>
        <v/>
      </c>
      <c r="X2363">
        <f>U2363+V2363</f>
        <v/>
      </c>
      <c r="Y2363">
        <f>U2363/('d_고정'!$B$5*'6_기대효과'!$H$7/8)/'d_고정'!$B$6</f>
        <v/>
      </c>
      <c r="Z2363">
        <f>U2363/('d_고정'!$B$8*'6_기대효과'!$H$7/8)</f>
        <v/>
      </c>
    </row>
    <row r="2364">
      <c r="A2364">
        <f>RAND()</f>
        <v/>
      </c>
      <c r="B2364">
        <f>IF('d_시나리오'!$J$2='d_시나리오'!$H$2,'d_시나리오'!$I$2,IF(A2364&lt;('d_시나리오'!$I$2-'d_시나리오'!$H$2)/('d_시나리오'!$J$2-'d_시나리오'!$H$2),'d_시나리오'!$H$2+SQRT(A2364*('d_시나리오'!$J$2-'d_시나리오'!$H$2)*('d_시나리오'!$I$2-'d_시나리오'!$H$2)),'d_시나리오'!$J$2-SQRT((1-A2364)*('d_시나리오'!$J$2-'d_시나리오'!$H$2)*('d_시나리오'!$J$2-'d_시나리오'!$I$2))))</f>
        <v/>
      </c>
      <c r="C2364">
        <f>BETAINV(RAND(),2,6)</f>
        <v/>
      </c>
      <c r="D2364">
        <f>INDEX('d_분포'!$A$2:$A$28,RANDBETWEEN(1,27))</f>
        <v/>
      </c>
      <c r="E2364">
        <f>INDEX('d_분포'!$C$2:$C$5,RANDBETWEEN(1,4))*(0.9+0.2*RAND())</f>
        <v/>
      </c>
      <c r="F2364">
        <f>RAND()</f>
        <v/>
      </c>
      <c r="G2364">
        <f>IF('d_시나리오'!$J$3='d_시나리오'!$H$3,'d_시나리오'!$I$3,IF(F2364&lt;('d_시나리오'!$I$3-'d_시나리오'!$H$3)/('d_시나리오'!$J$3-'d_시나리오'!$H$3),'d_시나리오'!$H$3+SQRT(F2364*('d_시나리오'!$J$3-'d_시나리오'!$H$3)*('d_시나리오'!$I$3-'d_시나리오'!$H$3)),'d_시나리오'!$J$3-SQRT((1-F2364)*('d_시나리오'!$J$3-'d_시나리오'!$H$3)*('d_시나리오'!$J$3-'d_시나리오'!$I$3))))</f>
        <v/>
      </c>
      <c r="H2364">
        <f>RAND()</f>
        <v/>
      </c>
      <c r="I2364">
        <f>IF('d_시나리오'!$J$4='d_시나리오'!$H$4,'d_시나리오'!$I$4,IF(H2364&lt;('d_시나리오'!$I$4-'d_시나리오'!$H$4)/('d_시나리오'!$J$4-'d_시나리오'!$H$4),'d_시나리오'!$H$4+SQRT(H2364*('d_시나리오'!$J$4-'d_시나리오'!$H$4)*('d_시나리오'!$I$4-'d_시나리오'!$H$4)),'d_시나리오'!$J$4-SQRT((1-H2364)*('d_시나리오'!$J$4-'d_시나리오'!$H$4)*('d_시나리오'!$J$4-'d_시나리오'!$I$4))))</f>
        <v/>
      </c>
      <c r="J2364">
        <f>RAND()</f>
        <v/>
      </c>
      <c r="K2364">
        <f>IF('d_시나리오'!$J$5='d_시나리오'!$H$5,'d_시나리오'!$I$5,IF(J2364&lt;('d_시나리오'!$I$5-'d_시나리오'!$H$5)/('d_시나리오'!$J$5-'d_시나리오'!$H$5),'d_시나리오'!$H$5+SQRT(J2364*('d_시나리오'!$J$5-'d_시나리오'!$H$5)*('d_시나리오'!$I$5-'d_시나리오'!$H$5)),'d_시나리오'!$J$5-SQRT((1-J2364)*('d_시나리오'!$J$5-'d_시나리오'!$H$5)*('d_시나리오'!$J$5-'d_시나리오'!$I$5))))</f>
        <v/>
      </c>
      <c r="L2364">
        <f>RAND()</f>
        <v/>
      </c>
      <c r="M2364">
        <f>IF('d_시나리오'!$J$6='d_시나리오'!$H$6,'d_시나리오'!$I$6,IF(L2364&lt;('d_시나리오'!$I$6-'d_시나리오'!$H$6)/('d_시나리오'!$J$6-'d_시나리오'!$H$6),'d_시나리오'!$H$6+SQRT(L2364*('d_시나리오'!$J$6-'d_시나리오'!$H$6)*('d_시나리오'!$I$6-'d_시나리오'!$H$6)),'d_시나리오'!$J$6-SQRT((1-L2364)*('d_시나리오'!$J$6-'d_시나리오'!$H$6)*('d_시나리오'!$J$6-'d_시나리오'!$I$6))))</f>
        <v/>
      </c>
      <c r="N2364">
        <f>INDEX('d_분포'!$B$2:$B$57,RANDBETWEEN(1,56))</f>
        <v/>
      </c>
      <c r="O2364">
        <f>BETAINV(RAND(),5,5)</f>
        <v/>
      </c>
      <c r="P2364">
        <f>'d_고정'!$B$1*'6_기대효과'!$H$7*('d_시나리오'!$I$7/'d_고정'!$B$2)*B2364</f>
        <v/>
      </c>
      <c r="Q2364">
        <f>P2364*C2364</f>
        <v/>
      </c>
      <c r="R2364">
        <f>P2364*E2364</f>
        <v/>
      </c>
      <c r="S2364">
        <f>R2364*G2364</f>
        <v/>
      </c>
      <c r="T2364">
        <f>Q2364+S2364</f>
        <v/>
      </c>
      <c r="U2364">
        <f>(Q2364*D2364+S2364*I2364)*(1-O2364)</f>
        <v/>
      </c>
      <c r="V2364">
        <f>(R2364*K2364*N2364+'d_고정'!$B$3*('6_기대효과'!$H$7/8)*N2364*'d_고정'!$B$10*M2364*('6_기대효과'!$K$7/'d_고정'!$B$9))*(1-O2364)</f>
        <v/>
      </c>
      <c r="W2364">
        <f>(S2364*I2364+R2364*MAX(K2364-'d_고정'!$B$10*M2364*('6_기대효과'!$K$7/'d_고정'!$B$9),0)*N2364)*(1-O2364)</f>
        <v/>
      </c>
      <c r="X2364">
        <f>U2364+V2364</f>
        <v/>
      </c>
      <c r="Y2364">
        <f>U2364/('d_고정'!$B$5*'6_기대효과'!$H$7/8)/'d_고정'!$B$6</f>
        <v/>
      </c>
      <c r="Z2364">
        <f>U2364/('d_고정'!$B$8*'6_기대효과'!$H$7/8)</f>
        <v/>
      </c>
    </row>
    <row r="2365">
      <c r="A2365">
        <f>RAND()</f>
        <v/>
      </c>
      <c r="B2365">
        <f>IF('d_시나리오'!$J$2='d_시나리오'!$H$2,'d_시나리오'!$I$2,IF(A2365&lt;('d_시나리오'!$I$2-'d_시나리오'!$H$2)/('d_시나리오'!$J$2-'d_시나리오'!$H$2),'d_시나리오'!$H$2+SQRT(A2365*('d_시나리오'!$J$2-'d_시나리오'!$H$2)*('d_시나리오'!$I$2-'d_시나리오'!$H$2)),'d_시나리오'!$J$2-SQRT((1-A2365)*('d_시나리오'!$J$2-'d_시나리오'!$H$2)*('d_시나리오'!$J$2-'d_시나리오'!$I$2))))</f>
        <v/>
      </c>
      <c r="C2365">
        <f>BETAINV(RAND(),2,6)</f>
        <v/>
      </c>
      <c r="D2365">
        <f>INDEX('d_분포'!$A$2:$A$28,RANDBETWEEN(1,27))</f>
        <v/>
      </c>
      <c r="E2365">
        <f>INDEX('d_분포'!$C$2:$C$5,RANDBETWEEN(1,4))*(0.9+0.2*RAND())</f>
        <v/>
      </c>
      <c r="F2365">
        <f>RAND()</f>
        <v/>
      </c>
      <c r="G2365">
        <f>IF('d_시나리오'!$J$3='d_시나리오'!$H$3,'d_시나리오'!$I$3,IF(F2365&lt;('d_시나리오'!$I$3-'d_시나리오'!$H$3)/('d_시나리오'!$J$3-'d_시나리오'!$H$3),'d_시나리오'!$H$3+SQRT(F2365*('d_시나리오'!$J$3-'d_시나리오'!$H$3)*('d_시나리오'!$I$3-'d_시나리오'!$H$3)),'d_시나리오'!$J$3-SQRT((1-F2365)*('d_시나리오'!$J$3-'d_시나리오'!$H$3)*('d_시나리오'!$J$3-'d_시나리오'!$I$3))))</f>
        <v/>
      </c>
      <c r="H2365">
        <f>RAND()</f>
        <v/>
      </c>
      <c r="I2365">
        <f>IF('d_시나리오'!$J$4='d_시나리오'!$H$4,'d_시나리오'!$I$4,IF(H2365&lt;('d_시나리오'!$I$4-'d_시나리오'!$H$4)/('d_시나리오'!$J$4-'d_시나리오'!$H$4),'d_시나리오'!$H$4+SQRT(H2365*('d_시나리오'!$J$4-'d_시나리오'!$H$4)*('d_시나리오'!$I$4-'d_시나리오'!$H$4)),'d_시나리오'!$J$4-SQRT((1-H2365)*('d_시나리오'!$J$4-'d_시나리오'!$H$4)*('d_시나리오'!$J$4-'d_시나리오'!$I$4))))</f>
        <v/>
      </c>
      <c r="J2365">
        <f>RAND()</f>
        <v/>
      </c>
      <c r="K2365">
        <f>IF('d_시나리오'!$J$5='d_시나리오'!$H$5,'d_시나리오'!$I$5,IF(J2365&lt;('d_시나리오'!$I$5-'d_시나리오'!$H$5)/('d_시나리오'!$J$5-'d_시나리오'!$H$5),'d_시나리오'!$H$5+SQRT(J2365*('d_시나리오'!$J$5-'d_시나리오'!$H$5)*('d_시나리오'!$I$5-'d_시나리오'!$H$5)),'d_시나리오'!$J$5-SQRT((1-J2365)*('d_시나리오'!$J$5-'d_시나리오'!$H$5)*('d_시나리오'!$J$5-'d_시나리오'!$I$5))))</f>
        <v/>
      </c>
      <c r="L2365">
        <f>RAND()</f>
        <v/>
      </c>
      <c r="M2365">
        <f>IF('d_시나리오'!$J$6='d_시나리오'!$H$6,'d_시나리오'!$I$6,IF(L2365&lt;('d_시나리오'!$I$6-'d_시나리오'!$H$6)/('d_시나리오'!$J$6-'d_시나리오'!$H$6),'d_시나리오'!$H$6+SQRT(L2365*('d_시나리오'!$J$6-'d_시나리오'!$H$6)*('d_시나리오'!$I$6-'d_시나리오'!$H$6)),'d_시나리오'!$J$6-SQRT((1-L2365)*('d_시나리오'!$J$6-'d_시나리오'!$H$6)*('d_시나리오'!$J$6-'d_시나리오'!$I$6))))</f>
        <v/>
      </c>
      <c r="N2365">
        <f>INDEX('d_분포'!$B$2:$B$57,RANDBETWEEN(1,56))</f>
        <v/>
      </c>
      <c r="O2365">
        <f>BETAINV(RAND(),5,5)</f>
        <v/>
      </c>
      <c r="P2365">
        <f>'d_고정'!$B$1*'6_기대효과'!$H$7*('d_시나리오'!$I$7/'d_고정'!$B$2)*B2365</f>
        <v/>
      </c>
      <c r="Q2365">
        <f>P2365*C2365</f>
        <v/>
      </c>
      <c r="R2365">
        <f>P2365*E2365</f>
        <v/>
      </c>
      <c r="S2365">
        <f>R2365*G2365</f>
        <v/>
      </c>
      <c r="T2365">
        <f>Q2365+S2365</f>
        <v/>
      </c>
      <c r="U2365">
        <f>(Q2365*D2365+S2365*I2365)*(1-O2365)</f>
        <v/>
      </c>
      <c r="V2365">
        <f>(R2365*K2365*N2365+'d_고정'!$B$3*('6_기대효과'!$H$7/8)*N2365*'d_고정'!$B$10*M2365*('6_기대효과'!$K$7/'d_고정'!$B$9))*(1-O2365)</f>
        <v/>
      </c>
      <c r="W2365">
        <f>(S2365*I2365+R2365*MAX(K2365-'d_고정'!$B$10*M2365*('6_기대효과'!$K$7/'d_고정'!$B$9),0)*N2365)*(1-O2365)</f>
        <v/>
      </c>
      <c r="X2365">
        <f>U2365+V2365</f>
        <v/>
      </c>
      <c r="Y2365">
        <f>U2365/('d_고정'!$B$5*'6_기대효과'!$H$7/8)/'d_고정'!$B$6</f>
        <v/>
      </c>
      <c r="Z2365">
        <f>U2365/('d_고정'!$B$8*'6_기대효과'!$H$7/8)</f>
        <v/>
      </c>
    </row>
    <row r="2366">
      <c r="A2366">
        <f>RAND()</f>
        <v/>
      </c>
      <c r="B2366">
        <f>IF('d_시나리오'!$J$2='d_시나리오'!$H$2,'d_시나리오'!$I$2,IF(A2366&lt;('d_시나리오'!$I$2-'d_시나리오'!$H$2)/('d_시나리오'!$J$2-'d_시나리오'!$H$2),'d_시나리오'!$H$2+SQRT(A2366*('d_시나리오'!$J$2-'d_시나리오'!$H$2)*('d_시나리오'!$I$2-'d_시나리오'!$H$2)),'d_시나리오'!$J$2-SQRT((1-A2366)*('d_시나리오'!$J$2-'d_시나리오'!$H$2)*('d_시나리오'!$J$2-'d_시나리오'!$I$2))))</f>
        <v/>
      </c>
      <c r="C2366">
        <f>BETAINV(RAND(),2,6)</f>
        <v/>
      </c>
      <c r="D2366">
        <f>INDEX('d_분포'!$A$2:$A$28,RANDBETWEEN(1,27))</f>
        <v/>
      </c>
      <c r="E2366">
        <f>INDEX('d_분포'!$C$2:$C$5,RANDBETWEEN(1,4))*(0.9+0.2*RAND())</f>
        <v/>
      </c>
      <c r="F2366">
        <f>RAND()</f>
        <v/>
      </c>
      <c r="G2366">
        <f>IF('d_시나리오'!$J$3='d_시나리오'!$H$3,'d_시나리오'!$I$3,IF(F2366&lt;('d_시나리오'!$I$3-'d_시나리오'!$H$3)/('d_시나리오'!$J$3-'d_시나리오'!$H$3),'d_시나리오'!$H$3+SQRT(F2366*('d_시나리오'!$J$3-'d_시나리오'!$H$3)*('d_시나리오'!$I$3-'d_시나리오'!$H$3)),'d_시나리오'!$J$3-SQRT((1-F2366)*('d_시나리오'!$J$3-'d_시나리오'!$H$3)*('d_시나리오'!$J$3-'d_시나리오'!$I$3))))</f>
        <v/>
      </c>
      <c r="H2366">
        <f>RAND()</f>
        <v/>
      </c>
      <c r="I2366">
        <f>IF('d_시나리오'!$J$4='d_시나리오'!$H$4,'d_시나리오'!$I$4,IF(H2366&lt;('d_시나리오'!$I$4-'d_시나리오'!$H$4)/('d_시나리오'!$J$4-'d_시나리오'!$H$4),'d_시나리오'!$H$4+SQRT(H2366*('d_시나리오'!$J$4-'d_시나리오'!$H$4)*('d_시나리오'!$I$4-'d_시나리오'!$H$4)),'d_시나리오'!$J$4-SQRT((1-H2366)*('d_시나리오'!$J$4-'d_시나리오'!$H$4)*('d_시나리오'!$J$4-'d_시나리오'!$I$4))))</f>
        <v/>
      </c>
      <c r="J2366">
        <f>RAND()</f>
        <v/>
      </c>
      <c r="K2366">
        <f>IF('d_시나리오'!$J$5='d_시나리오'!$H$5,'d_시나리오'!$I$5,IF(J2366&lt;('d_시나리오'!$I$5-'d_시나리오'!$H$5)/('d_시나리오'!$J$5-'d_시나리오'!$H$5),'d_시나리오'!$H$5+SQRT(J2366*('d_시나리오'!$J$5-'d_시나리오'!$H$5)*('d_시나리오'!$I$5-'d_시나리오'!$H$5)),'d_시나리오'!$J$5-SQRT((1-J2366)*('d_시나리오'!$J$5-'d_시나리오'!$H$5)*('d_시나리오'!$J$5-'d_시나리오'!$I$5))))</f>
        <v/>
      </c>
      <c r="L2366">
        <f>RAND()</f>
        <v/>
      </c>
      <c r="M2366">
        <f>IF('d_시나리오'!$J$6='d_시나리오'!$H$6,'d_시나리오'!$I$6,IF(L2366&lt;('d_시나리오'!$I$6-'d_시나리오'!$H$6)/('d_시나리오'!$J$6-'d_시나리오'!$H$6),'d_시나리오'!$H$6+SQRT(L2366*('d_시나리오'!$J$6-'d_시나리오'!$H$6)*('d_시나리오'!$I$6-'d_시나리오'!$H$6)),'d_시나리오'!$J$6-SQRT((1-L2366)*('d_시나리오'!$J$6-'d_시나리오'!$H$6)*('d_시나리오'!$J$6-'d_시나리오'!$I$6))))</f>
        <v/>
      </c>
      <c r="N2366">
        <f>INDEX('d_분포'!$B$2:$B$57,RANDBETWEEN(1,56))</f>
        <v/>
      </c>
      <c r="O2366">
        <f>BETAINV(RAND(),5,5)</f>
        <v/>
      </c>
      <c r="P2366">
        <f>'d_고정'!$B$1*'6_기대효과'!$H$7*('d_시나리오'!$I$7/'d_고정'!$B$2)*B2366</f>
        <v/>
      </c>
      <c r="Q2366">
        <f>P2366*C2366</f>
        <v/>
      </c>
      <c r="R2366">
        <f>P2366*E2366</f>
        <v/>
      </c>
      <c r="S2366">
        <f>R2366*G2366</f>
        <v/>
      </c>
      <c r="T2366">
        <f>Q2366+S2366</f>
        <v/>
      </c>
      <c r="U2366">
        <f>(Q2366*D2366+S2366*I2366)*(1-O2366)</f>
        <v/>
      </c>
      <c r="V2366">
        <f>(R2366*K2366*N2366+'d_고정'!$B$3*('6_기대효과'!$H$7/8)*N2366*'d_고정'!$B$10*M2366*('6_기대효과'!$K$7/'d_고정'!$B$9))*(1-O2366)</f>
        <v/>
      </c>
      <c r="W2366">
        <f>(S2366*I2366+R2366*MAX(K2366-'d_고정'!$B$10*M2366*('6_기대효과'!$K$7/'d_고정'!$B$9),0)*N2366)*(1-O2366)</f>
        <v/>
      </c>
      <c r="X2366">
        <f>U2366+V2366</f>
        <v/>
      </c>
      <c r="Y2366">
        <f>U2366/('d_고정'!$B$5*'6_기대효과'!$H$7/8)/'d_고정'!$B$6</f>
        <v/>
      </c>
      <c r="Z2366">
        <f>U2366/('d_고정'!$B$8*'6_기대효과'!$H$7/8)</f>
        <v/>
      </c>
    </row>
    <row r="2367">
      <c r="A2367">
        <f>RAND()</f>
        <v/>
      </c>
      <c r="B2367">
        <f>IF('d_시나리오'!$J$2='d_시나리오'!$H$2,'d_시나리오'!$I$2,IF(A2367&lt;('d_시나리오'!$I$2-'d_시나리오'!$H$2)/('d_시나리오'!$J$2-'d_시나리오'!$H$2),'d_시나리오'!$H$2+SQRT(A2367*('d_시나리오'!$J$2-'d_시나리오'!$H$2)*('d_시나리오'!$I$2-'d_시나리오'!$H$2)),'d_시나리오'!$J$2-SQRT((1-A2367)*('d_시나리오'!$J$2-'d_시나리오'!$H$2)*('d_시나리오'!$J$2-'d_시나리오'!$I$2))))</f>
        <v/>
      </c>
      <c r="C2367">
        <f>BETAINV(RAND(),2,6)</f>
        <v/>
      </c>
      <c r="D2367">
        <f>INDEX('d_분포'!$A$2:$A$28,RANDBETWEEN(1,27))</f>
        <v/>
      </c>
      <c r="E2367">
        <f>INDEX('d_분포'!$C$2:$C$5,RANDBETWEEN(1,4))*(0.9+0.2*RAND())</f>
        <v/>
      </c>
      <c r="F2367">
        <f>RAND()</f>
        <v/>
      </c>
      <c r="G2367">
        <f>IF('d_시나리오'!$J$3='d_시나리오'!$H$3,'d_시나리오'!$I$3,IF(F2367&lt;('d_시나리오'!$I$3-'d_시나리오'!$H$3)/('d_시나리오'!$J$3-'d_시나리오'!$H$3),'d_시나리오'!$H$3+SQRT(F2367*('d_시나리오'!$J$3-'d_시나리오'!$H$3)*('d_시나리오'!$I$3-'d_시나리오'!$H$3)),'d_시나리오'!$J$3-SQRT((1-F2367)*('d_시나리오'!$J$3-'d_시나리오'!$H$3)*('d_시나리오'!$J$3-'d_시나리오'!$I$3))))</f>
        <v/>
      </c>
      <c r="H2367">
        <f>RAND()</f>
        <v/>
      </c>
      <c r="I2367">
        <f>IF('d_시나리오'!$J$4='d_시나리오'!$H$4,'d_시나리오'!$I$4,IF(H2367&lt;('d_시나리오'!$I$4-'d_시나리오'!$H$4)/('d_시나리오'!$J$4-'d_시나리오'!$H$4),'d_시나리오'!$H$4+SQRT(H2367*('d_시나리오'!$J$4-'d_시나리오'!$H$4)*('d_시나리오'!$I$4-'d_시나리오'!$H$4)),'d_시나리오'!$J$4-SQRT((1-H2367)*('d_시나리오'!$J$4-'d_시나리오'!$H$4)*('d_시나리오'!$J$4-'d_시나리오'!$I$4))))</f>
        <v/>
      </c>
      <c r="J2367">
        <f>RAND()</f>
        <v/>
      </c>
      <c r="K2367">
        <f>IF('d_시나리오'!$J$5='d_시나리오'!$H$5,'d_시나리오'!$I$5,IF(J2367&lt;('d_시나리오'!$I$5-'d_시나리오'!$H$5)/('d_시나리오'!$J$5-'d_시나리오'!$H$5),'d_시나리오'!$H$5+SQRT(J2367*('d_시나리오'!$J$5-'d_시나리오'!$H$5)*('d_시나리오'!$I$5-'d_시나리오'!$H$5)),'d_시나리오'!$J$5-SQRT((1-J2367)*('d_시나리오'!$J$5-'d_시나리오'!$H$5)*('d_시나리오'!$J$5-'d_시나리오'!$I$5))))</f>
        <v/>
      </c>
      <c r="L2367">
        <f>RAND()</f>
        <v/>
      </c>
      <c r="M2367">
        <f>IF('d_시나리오'!$J$6='d_시나리오'!$H$6,'d_시나리오'!$I$6,IF(L2367&lt;('d_시나리오'!$I$6-'d_시나리오'!$H$6)/('d_시나리오'!$J$6-'d_시나리오'!$H$6),'d_시나리오'!$H$6+SQRT(L2367*('d_시나리오'!$J$6-'d_시나리오'!$H$6)*('d_시나리오'!$I$6-'d_시나리오'!$H$6)),'d_시나리오'!$J$6-SQRT((1-L2367)*('d_시나리오'!$J$6-'d_시나리오'!$H$6)*('d_시나리오'!$J$6-'d_시나리오'!$I$6))))</f>
        <v/>
      </c>
      <c r="N2367">
        <f>INDEX('d_분포'!$B$2:$B$57,RANDBETWEEN(1,56))</f>
        <v/>
      </c>
      <c r="O2367">
        <f>BETAINV(RAND(),5,5)</f>
        <v/>
      </c>
      <c r="P2367">
        <f>'d_고정'!$B$1*'6_기대효과'!$H$7*('d_시나리오'!$I$7/'d_고정'!$B$2)*B2367</f>
        <v/>
      </c>
      <c r="Q2367">
        <f>P2367*C2367</f>
        <v/>
      </c>
      <c r="R2367">
        <f>P2367*E2367</f>
        <v/>
      </c>
      <c r="S2367">
        <f>R2367*G2367</f>
        <v/>
      </c>
      <c r="T2367">
        <f>Q2367+S2367</f>
        <v/>
      </c>
      <c r="U2367">
        <f>(Q2367*D2367+S2367*I2367)*(1-O2367)</f>
        <v/>
      </c>
      <c r="V2367">
        <f>(R2367*K2367*N2367+'d_고정'!$B$3*('6_기대효과'!$H$7/8)*N2367*'d_고정'!$B$10*M2367*('6_기대효과'!$K$7/'d_고정'!$B$9))*(1-O2367)</f>
        <v/>
      </c>
      <c r="W2367">
        <f>(S2367*I2367+R2367*MAX(K2367-'d_고정'!$B$10*M2367*('6_기대효과'!$K$7/'d_고정'!$B$9),0)*N2367)*(1-O2367)</f>
        <v/>
      </c>
      <c r="X2367">
        <f>U2367+V2367</f>
        <v/>
      </c>
      <c r="Y2367">
        <f>U2367/('d_고정'!$B$5*'6_기대효과'!$H$7/8)/'d_고정'!$B$6</f>
        <v/>
      </c>
      <c r="Z2367">
        <f>U2367/('d_고정'!$B$8*'6_기대효과'!$H$7/8)</f>
        <v/>
      </c>
    </row>
    <row r="2368">
      <c r="A2368">
        <f>RAND()</f>
        <v/>
      </c>
      <c r="B2368">
        <f>IF('d_시나리오'!$J$2='d_시나리오'!$H$2,'d_시나리오'!$I$2,IF(A2368&lt;('d_시나리오'!$I$2-'d_시나리오'!$H$2)/('d_시나리오'!$J$2-'d_시나리오'!$H$2),'d_시나리오'!$H$2+SQRT(A2368*('d_시나리오'!$J$2-'d_시나리오'!$H$2)*('d_시나리오'!$I$2-'d_시나리오'!$H$2)),'d_시나리오'!$J$2-SQRT((1-A2368)*('d_시나리오'!$J$2-'d_시나리오'!$H$2)*('d_시나리오'!$J$2-'d_시나리오'!$I$2))))</f>
        <v/>
      </c>
      <c r="C2368">
        <f>BETAINV(RAND(),2,6)</f>
        <v/>
      </c>
      <c r="D2368">
        <f>INDEX('d_분포'!$A$2:$A$28,RANDBETWEEN(1,27))</f>
        <v/>
      </c>
      <c r="E2368">
        <f>INDEX('d_분포'!$C$2:$C$5,RANDBETWEEN(1,4))*(0.9+0.2*RAND())</f>
        <v/>
      </c>
      <c r="F2368">
        <f>RAND()</f>
        <v/>
      </c>
      <c r="G2368">
        <f>IF('d_시나리오'!$J$3='d_시나리오'!$H$3,'d_시나리오'!$I$3,IF(F2368&lt;('d_시나리오'!$I$3-'d_시나리오'!$H$3)/('d_시나리오'!$J$3-'d_시나리오'!$H$3),'d_시나리오'!$H$3+SQRT(F2368*('d_시나리오'!$J$3-'d_시나리오'!$H$3)*('d_시나리오'!$I$3-'d_시나리오'!$H$3)),'d_시나리오'!$J$3-SQRT((1-F2368)*('d_시나리오'!$J$3-'d_시나리오'!$H$3)*('d_시나리오'!$J$3-'d_시나리오'!$I$3))))</f>
        <v/>
      </c>
      <c r="H2368">
        <f>RAND()</f>
        <v/>
      </c>
      <c r="I2368">
        <f>IF('d_시나리오'!$J$4='d_시나리오'!$H$4,'d_시나리오'!$I$4,IF(H2368&lt;('d_시나리오'!$I$4-'d_시나리오'!$H$4)/('d_시나리오'!$J$4-'d_시나리오'!$H$4),'d_시나리오'!$H$4+SQRT(H2368*('d_시나리오'!$J$4-'d_시나리오'!$H$4)*('d_시나리오'!$I$4-'d_시나리오'!$H$4)),'d_시나리오'!$J$4-SQRT((1-H2368)*('d_시나리오'!$J$4-'d_시나리오'!$H$4)*('d_시나리오'!$J$4-'d_시나리오'!$I$4))))</f>
        <v/>
      </c>
      <c r="J2368">
        <f>RAND()</f>
        <v/>
      </c>
      <c r="K2368">
        <f>IF('d_시나리오'!$J$5='d_시나리오'!$H$5,'d_시나리오'!$I$5,IF(J2368&lt;('d_시나리오'!$I$5-'d_시나리오'!$H$5)/('d_시나리오'!$J$5-'d_시나리오'!$H$5),'d_시나리오'!$H$5+SQRT(J2368*('d_시나리오'!$J$5-'d_시나리오'!$H$5)*('d_시나리오'!$I$5-'d_시나리오'!$H$5)),'d_시나리오'!$J$5-SQRT((1-J2368)*('d_시나리오'!$J$5-'d_시나리오'!$H$5)*('d_시나리오'!$J$5-'d_시나리오'!$I$5))))</f>
        <v/>
      </c>
      <c r="L2368">
        <f>RAND()</f>
        <v/>
      </c>
      <c r="M2368">
        <f>IF('d_시나리오'!$J$6='d_시나리오'!$H$6,'d_시나리오'!$I$6,IF(L2368&lt;('d_시나리오'!$I$6-'d_시나리오'!$H$6)/('d_시나리오'!$J$6-'d_시나리오'!$H$6),'d_시나리오'!$H$6+SQRT(L2368*('d_시나리오'!$J$6-'d_시나리오'!$H$6)*('d_시나리오'!$I$6-'d_시나리오'!$H$6)),'d_시나리오'!$J$6-SQRT((1-L2368)*('d_시나리오'!$J$6-'d_시나리오'!$H$6)*('d_시나리오'!$J$6-'d_시나리오'!$I$6))))</f>
        <v/>
      </c>
      <c r="N2368">
        <f>INDEX('d_분포'!$B$2:$B$57,RANDBETWEEN(1,56))</f>
        <v/>
      </c>
      <c r="O2368">
        <f>BETAINV(RAND(),5,5)</f>
        <v/>
      </c>
      <c r="P2368">
        <f>'d_고정'!$B$1*'6_기대효과'!$H$7*('d_시나리오'!$I$7/'d_고정'!$B$2)*B2368</f>
        <v/>
      </c>
      <c r="Q2368">
        <f>P2368*C2368</f>
        <v/>
      </c>
      <c r="R2368">
        <f>P2368*E2368</f>
        <v/>
      </c>
      <c r="S2368">
        <f>R2368*G2368</f>
        <v/>
      </c>
      <c r="T2368">
        <f>Q2368+S2368</f>
        <v/>
      </c>
      <c r="U2368">
        <f>(Q2368*D2368+S2368*I2368)*(1-O2368)</f>
        <v/>
      </c>
      <c r="V2368">
        <f>(R2368*K2368*N2368+'d_고정'!$B$3*('6_기대효과'!$H$7/8)*N2368*'d_고정'!$B$10*M2368*('6_기대효과'!$K$7/'d_고정'!$B$9))*(1-O2368)</f>
        <v/>
      </c>
      <c r="W2368">
        <f>(S2368*I2368+R2368*MAX(K2368-'d_고정'!$B$10*M2368*('6_기대효과'!$K$7/'d_고정'!$B$9),0)*N2368)*(1-O2368)</f>
        <v/>
      </c>
      <c r="X2368">
        <f>U2368+V2368</f>
        <v/>
      </c>
      <c r="Y2368">
        <f>U2368/('d_고정'!$B$5*'6_기대효과'!$H$7/8)/'d_고정'!$B$6</f>
        <v/>
      </c>
      <c r="Z2368">
        <f>U2368/('d_고정'!$B$8*'6_기대효과'!$H$7/8)</f>
        <v/>
      </c>
    </row>
    <row r="2369">
      <c r="A2369">
        <f>RAND()</f>
        <v/>
      </c>
      <c r="B2369">
        <f>IF('d_시나리오'!$J$2='d_시나리오'!$H$2,'d_시나리오'!$I$2,IF(A2369&lt;('d_시나리오'!$I$2-'d_시나리오'!$H$2)/('d_시나리오'!$J$2-'d_시나리오'!$H$2),'d_시나리오'!$H$2+SQRT(A2369*('d_시나리오'!$J$2-'d_시나리오'!$H$2)*('d_시나리오'!$I$2-'d_시나리오'!$H$2)),'d_시나리오'!$J$2-SQRT((1-A2369)*('d_시나리오'!$J$2-'d_시나리오'!$H$2)*('d_시나리오'!$J$2-'d_시나리오'!$I$2))))</f>
        <v/>
      </c>
      <c r="C2369">
        <f>BETAINV(RAND(),2,6)</f>
        <v/>
      </c>
      <c r="D2369">
        <f>INDEX('d_분포'!$A$2:$A$28,RANDBETWEEN(1,27))</f>
        <v/>
      </c>
      <c r="E2369">
        <f>INDEX('d_분포'!$C$2:$C$5,RANDBETWEEN(1,4))*(0.9+0.2*RAND())</f>
        <v/>
      </c>
      <c r="F2369">
        <f>RAND()</f>
        <v/>
      </c>
      <c r="G2369">
        <f>IF('d_시나리오'!$J$3='d_시나리오'!$H$3,'d_시나리오'!$I$3,IF(F2369&lt;('d_시나리오'!$I$3-'d_시나리오'!$H$3)/('d_시나리오'!$J$3-'d_시나리오'!$H$3),'d_시나리오'!$H$3+SQRT(F2369*('d_시나리오'!$J$3-'d_시나리오'!$H$3)*('d_시나리오'!$I$3-'d_시나리오'!$H$3)),'d_시나리오'!$J$3-SQRT((1-F2369)*('d_시나리오'!$J$3-'d_시나리오'!$H$3)*('d_시나리오'!$J$3-'d_시나리오'!$I$3))))</f>
        <v/>
      </c>
      <c r="H2369">
        <f>RAND()</f>
        <v/>
      </c>
      <c r="I2369">
        <f>IF('d_시나리오'!$J$4='d_시나리오'!$H$4,'d_시나리오'!$I$4,IF(H2369&lt;('d_시나리오'!$I$4-'d_시나리오'!$H$4)/('d_시나리오'!$J$4-'d_시나리오'!$H$4),'d_시나리오'!$H$4+SQRT(H2369*('d_시나리오'!$J$4-'d_시나리오'!$H$4)*('d_시나리오'!$I$4-'d_시나리오'!$H$4)),'d_시나리오'!$J$4-SQRT((1-H2369)*('d_시나리오'!$J$4-'d_시나리오'!$H$4)*('d_시나리오'!$J$4-'d_시나리오'!$I$4))))</f>
        <v/>
      </c>
      <c r="J2369">
        <f>RAND()</f>
        <v/>
      </c>
      <c r="K2369">
        <f>IF('d_시나리오'!$J$5='d_시나리오'!$H$5,'d_시나리오'!$I$5,IF(J2369&lt;('d_시나리오'!$I$5-'d_시나리오'!$H$5)/('d_시나리오'!$J$5-'d_시나리오'!$H$5),'d_시나리오'!$H$5+SQRT(J2369*('d_시나리오'!$J$5-'d_시나리오'!$H$5)*('d_시나리오'!$I$5-'d_시나리오'!$H$5)),'d_시나리오'!$J$5-SQRT((1-J2369)*('d_시나리오'!$J$5-'d_시나리오'!$H$5)*('d_시나리오'!$J$5-'d_시나리오'!$I$5))))</f>
        <v/>
      </c>
      <c r="L2369">
        <f>RAND()</f>
        <v/>
      </c>
      <c r="M2369">
        <f>IF('d_시나리오'!$J$6='d_시나리오'!$H$6,'d_시나리오'!$I$6,IF(L2369&lt;('d_시나리오'!$I$6-'d_시나리오'!$H$6)/('d_시나리오'!$J$6-'d_시나리오'!$H$6),'d_시나리오'!$H$6+SQRT(L2369*('d_시나리오'!$J$6-'d_시나리오'!$H$6)*('d_시나리오'!$I$6-'d_시나리오'!$H$6)),'d_시나리오'!$J$6-SQRT((1-L2369)*('d_시나리오'!$J$6-'d_시나리오'!$H$6)*('d_시나리오'!$J$6-'d_시나리오'!$I$6))))</f>
        <v/>
      </c>
      <c r="N2369">
        <f>INDEX('d_분포'!$B$2:$B$57,RANDBETWEEN(1,56))</f>
        <v/>
      </c>
      <c r="O2369">
        <f>BETAINV(RAND(),5,5)</f>
        <v/>
      </c>
      <c r="P2369">
        <f>'d_고정'!$B$1*'6_기대효과'!$H$7*('d_시나리오'!$I$7/'d_고정'!$B$2)*B2369</f>
        <v/>
      </c>
      <c r="Q2369">
        <f>P2369*C2369</f>
        <v/>
      </c>
      <c r="R2369">
        <f>P2369*E2369</f>
        <v/>
      </c>
      <c r="S2369">
        <f>R2369*G2369</f>
        <v/>
      </c>
      <c r="T2369">
        <f>Q2369+S2369</f>
        <v/>
      </c>
      <c r="U2369">
        <f>(Q2369*D2369+S2369*I2369)*(1-O2369)</f>
        <v/>
      </c>
      <c r="V2369">
        <f>(R2369*K2369*N2369+'d_고정'!$B$3*('6_기대효과'!$H$7/8)*N2369*'d_고정'!$B$10*M2369*('6_기대효과'!$K$7/'d_고정'!$B$9))*(1-O2369)</f>
        <v/>
      </c>
      <c r="W2369">
        <f>(S2369*I2369+R2369*MAX(K2369-'d_고정'!$B$10*M2369*('6_기대효과'!$K$7/'d_고정'!$B$9),0)*N2369)*(1-O2369)</f>
        <v/>
      </c>
      <c r="X2369">
        <f>U2369+V2369</f>
        <v/>
      </c>
      <c r="Y2369">
        <f>U2369/('d_고정'!$B$5*'6_기대효과'!$H$7/8)/'d_고정'!$B$6</f>
        <v/>
      </c>
      <c r="Z2369">
        <f>U2369/('d_고정'!$B$8*'6_기대효과'!$H$7/8)</f>
        <v/>
      </c>
    </row>
    <row r="2370">
      <c r="A2370">
        <f>RAND()</f>
        <v/>
      </c>
      <c r="B2370">
        <f>IF('d_시나리오'!$J$2='d_시나리오'!$H$2,'d_시나리오'!$I$2,IF(A2370&lt;('d_시나리오'!$I$2-'d_시나리오'!$H$2)/('d_시나리오'!$J$2-'d_시나리오'!$H$2),'d_시나리오'!$H$2+SQRT(A2370*('d_시나리오'!$J$2-'d_시나리오'!$H$2)*('d_시나리오'!$I$2-'d_시나리오'!$H$2)),'d_시나리오'!$J$2-SQRT((1-A2370)*('d_시나리오'!$J$2-'d_시나리오'!$H$2)*('d_시나리오'!$J$2-'d_시나리오'!$I$2))))</f>
        <v/>
      </c>
      <c r="C2370">
        <f>BETAINV(RAND(),2,6)</f>
        <v/>
      </c>
      <c r="D2370">
        <f>INDEX('d_분포'!$A$2:$A$28,RANDBETWEEN(1,27))</f>
        <v/>
      </c>
      <c r="E2370">
        <f>INDEX('d_분포'!$C$2:$C$5,RANDBETWEEN(1,4))*(0.9+0.2*RAND())</f>
        <v/>
      </c>
      <c r="F2370">
        <f>RAND()</f>
        <v/>
      </c>
      <c r="G2370">
        <f>IF('d_시나리오'!$J$3='d_시나리오'!$H$3,'d_시나리오'!$I$3,IF(F2370&lt;('d_시나리오'!$I$3-'d_시나리오'!$H$3)/('d_시나리오'!$J$3-'d_시나리오'!$H$3),'d_시나리오'!$H$3+SQRT(F2370*('d_시나리오'!$J$3-'d_시나리오'!$H$3)*('d_시나리오'!$I$3-'d_시나리오'!$H$3)),'d_시나리오'!$J$3-SQRT((1-F2370)*('d_시나리오'!$J$3-'d_시나리오'!$H$3)*('d_시나리오'!$J$3-'d_시나리오'!$I$3))))</f>
        <v/>
      </c>
      <c r="H2370">
        <f>RAND()</f>
        <v/>
      </c>
      <c r="I2370">
        <f>IF('d_시나리오'!$J$4='d_시나리오'!$H$4,'d_시나리오'!$I$4,IF(H2370&lt;('d_시나리오'!$I$4-'d_시나리오'!$H$4)/('d_시나리오'!$J$4-'d_시나리오'!$H$4),'d_시나리오'!$H$4+SQRT(H2370*('d_시나리오'!$J$4-'d_시나리오'!$H$4)*('d_시나리오'!$I$4-'d_시나리오'!$H$4)),'d_시나리오'!$J$4-SQRT((1-H2370)*('d_시나리오'!$J$4-'d_시나리오'!$H$4)*('d_시나리오'!$J$4-'d_시나리오'!$I$4))))</f>
        <v/>
      </c>
      <c r="J2370">
        <f>RAND()</f>
        <v/>
      </c>
      <c r="K2370">
        <f>IF('d_시나리오'!$J$5='d_시나리오'!$H$5,'d_시나리오'!$I$5,IF(J2370&lt;('d_시나리오'!$I$5-'d_시나리오'!$H$5)/('d_시나리오'!$J$5-'d_시나리오'!$H$5),'d_시나리오'!$H$5+SQRT(J2370*('d_시나리오'!$J$5-'d_시나리오'!$H$5)*('d_시나리오'!$I$5-'d_시나리오'!$H$5)),'d_시나리오'!$J$5-SQRT((1-J2370)*('d_시나리오'!$J$5-'d_시나리오'!$H$5)*('d_시나리오'!$J$5-'d_시나리오'!$I$5))))</f>
        <v/>
      </c>
      <c r="L2370">
        <f>RAND()</f>
        <v/>
      </c>
      <c r="M2370">
        <f>IF('d_시나리오'!$J$6='d_시나리오'!$H$6,'d_시나리오'!$I$6,IF(L2370&lt;('d_시나리오'!$I$6-'d_시나리오'!$H$6)/('d_시나리오'!$J$6-'d_시나리오'!$H$6),'d_시나리오'!$H$6+SQRT(L2370*('d_시나리오'!$J$6-'d_시나리오'!$H$6)*('d_시나리오'!$I$6-'d_시나리오'!$H$6)),'d_시나리오'!$J$6-SQRT((1-L2370)*('d_시나리오'!$J$6-'d_시나리오'!$H$6)*('d_시나리오'!$J$6-'d_시나리오'!$I$6))))</f>
        <v/>
      </c>
      <c r="N2370">
        <f>INDEX('d_분포'!$B$2:$B$57,RANDBETWEEN(1,56))</f>
        <v/>
      </c>
      <c r="O2370">
        <f>BETAINV(RAND(),5,5)</f>
        <v/>
      </c>
      <c r="P2370">
        <f>'d_고정'!$B$1*'6_기대효과'!$H$7*('d_시나리오'!$I$7/'d_고정'!$B$2)*B2370</f>
        <v/>
      </c>
      <c r="Q2370">
        <f>P2370*C2370</f>
        <v/>
      </c>
      <c r="R2370">
        <f>P2370*E2370</f>
        <v/>
      </c>
      <c r="S2370">
        <f>R2370*G2370</f>
        <v/>
      </c>
      <c r="T2370">
        <f>Q2370+S2370</f>
        <v/>
      </c>
      <c r="U2370">
        <f>(Q2370*D2370+S2370*I2370)*(1-O2370)</f>
        <v/>
      </c>
      <c r="V2370">
        <f>(R2370*K2370*N2370+'d_고정'!$B$3*('6_기대효과'!$H$7/8)*N2370*'d_고정'!$B$10*M2370*('6_기대효과'!$K$7/'d_고정'!$B$9))*(1-O2370)</f>
        <v/>
      </c>
      <c r="W2370">
        <f>(S2370*I2370+R2370*MAX(K2370-'d_고정'!$B$10*M2370*('6_기대효과'!$K$7/'d_고정'!$B$9),0)*N2370)*(1-O2370)</f>
        <v/>
      </c>
      <c r="X2370">
        <f>U2370+V2370</f>
        <v/>
      </c>
      <c r="Y2370">
        <f>U2370/('d_고정'!$B$5*'6_기대효과'!$H$7/8)/'d_고정'!$B$6</f>
        <v/>
      </c>
      <c r="Z2370">
        <f>U2370/('d_고정'!$B$8*'6_기대효과'!$H$7/8)</f>
        <v/>
      </c>
    </row>
    <row r="2371">
      <c r="A2371">
        <f>RAND()</f>
        <v/>
      </c>
      <c r="B2371">
        <f>IF('d_시나리오'!$J$2='d_시나리오'!$H$2,'d_시나리오'!$I$2,IF(A2371&lt;('d_시나리오'!$I$2-'d_시나리오'!$H$2)/('d_시나리오'!$J$2-'d_시나리오'!$H$2),'d_시나리오'!$H$2+SQRT(A2371*('d_시나리오'!$J$2-'d_시나리오'!$H$2)*('d_시나리오'!$I$2-'d_시나리오'!$H$2)),'d_시나리오'!$J$2-SQRT((1-A2371)*('d_시나리오'!$J$2-'d_시나리오'!$H$2)*('d_시나리오'!$J$2-'d_시나리오'!$I$2))))</f>
        <v/>
      </c>
      <c r="C2371">
        <f>BETAINV(RAND(),2,6)</f>
        <v/>
      </c>
      <c r="D2371">
        <f>INDEX('d_분포'!$A$2:$A$28,RANDBETWEEN(1,27))</f>
        <v/>
      </c>
      <c r="E2371">
        <f>INDEX('d_분포'!$C$2:$C$5,RANDBETWEEN(1,4))*(0.9+0.2*RAND())</f>
        <v/>
      </c>
      <c r="F2371">
        <f>RAND()</f>
        <v/>
      </c>
      <c r="G2371">
        <f>IF('d_시나리오'!$J$3='d_시나리오'!$H$3,'d_시나리오'!$I$3,IF(F2371&lt;('d_시나리오'!$I$3-'d_시나리오'!$H$3)/('d_시나리오'!$J$3-'d_시나리오'!$H$3),'d_시나리오'!$H$3+SQRT(F2371*('d_시나리오'!$J$3-'d_시나리오'!$H$3)*('d_시나리오'!$I$3-'d_시나리오'!$H$3)),'d_시나리오'!$J$3-SQRT((1-F2371)*('d_시나리오'!$J$3-'d_시나리오'!$H$3)*('d_시나리오'!$J$3-'d_시나리오'!$I$3))))</f>
        <v/>
      </c>
      <c r="H2371">
        <f>RAND()</f>
        <v/>
      </c>
      <c r="I2371">
        <f>IF('d_시나리오'!$J$4='d_시나리오'!$H$4,'d_시나리오'!$I$4,IF(H2371&lt;('d_시나리오'!$I$4-'d_시나리오'!$H$4)/('d_시나리오'!$J$4-'d_시나리오'!$H$4),'d_시나리오'!$H$4+SQRT(H2371*('d_시나리오'!$J$4-'d_시나리오'!$H$4)*('d_시나리오'!$I$4-'d_시나리오'!$H$4)),'d_시나리오'!$J$4-SQRT((1-H2371)*('d_시나리오'!$J$4-'d_시나리오'!$H$4)*('d_시나리오'!$J$4-'d_시나리오'!$I$4))))</f>
        <v/>
      </c>
      <c r="J2371">
        <f>RAND()</f>
        <v/>
      </c>
      <c r="K2371">
        <f>IF('d_시나리오'!$J$5='d_시나리오'!$H$5,'d_시나리오'!$I$5,IF(J2371&lt;('d_시나리오'!$I$5-'d_시나리오'!$H$5)/('d_시나리오'!$J$5-'d_시나리오'!$H$5),'d_시나리오'!$H$5+SQRT(J2371*('d_시나리오'!$J$5-'d_시나리오'!$H$5)*('d_시나리오'!$I$5-'d_시나리오'!$H$5)),'d_시나리오'!$J$5-SQRT((1-J2371)*('d_시나리오'!$J$5-'d_시나리오'!$H$5)*('d_시나리오'!$J$5-'d_시나리오'!$I$5))))</f>
        <v/>
      </c>
      <c r="L2371">
        <f>RAND()</f>
        <v/>
      </c>
      <c r="M2371">
        <f>IF('d_시나리오'!$J$6='d_시나리오'!$H$6,'d_시나리오'!$I$6,IF(L2371&lt;('d_시나리오'!$I$6-'d_시나리오'!$H$6)/('d_시나리오'!$J$6-'d_시나리오'!$H$6),'d_시나리오'!$H$6+SQRT(L2371*('d_시나리오'!$J$6-'d_시나리오'!$H$6)*('d_시나리오'!$I$6-'d_시나리오'!$H$6)),'d_시나리오'!$J$6-SQRT((1-L2371)*('d_시나리오'!$J$6-'d_시나리오'!$H$6)*('d_시나리오'!$J$6-'d_시나리오'!$I$6))))</f>
        <v/>
      </c>
      <c r="N2371">
        <f>INDEX('d_분포'!$B$2:$B$57,RANDBETWEEN(1,56))</f>
        <v/>
      </c>
      <c r="O2371">
        <f>BETAINV(RAND(),5,5)</f>
        <v/>
      </c>
      <c r="P2371">
        <f>'d_고정'!$B$1*'6_기대효과'!$H$7*('d_시나리오'!$I$7/'d_고정'!$B$2)*B2371</f>
        <v/>
      </c>
      <c r="Q2371">
        <f>P2371*C2371</f>
        <v/>
      </c>
      <c r="R2371">
        <f>P2371*E2371</f>
        <v/>
      </c>
      <c r="S2371">
        <f>R2371*G2371</f>
        <v/>
      </c>
      <c r="T2371">
        <f>Q2371+S2371</f>
        <v/>
      </c>
      <c r="U2371">
        <f>(Q2371*D2371+S2371*I2371)*(1-O2371)</f>
        <v/>
      </c>
      <c r="V2371">
        <f>(R2371*K2371*N2371+'d_고정'!$B$3*('6_기대효과'!$H$7/8)*N2371*'d_고정'!$B$10*M2371*('6_기대효과'!$K$7/'d_고정'!$B$9))*(1-O2371)</f>
        <v/>
      </c>
      <c r="W2371">
        <f>(S2371*I2371+R2371*MAX(K2371-'d_고정'!$B$10*M2371*('6_기대효과'!$K$7/'d_고정'!$B$9),0)*N2371)*(1-O2371)</f>
        <v/>
      </c>
      <c r="X2371">
        <f>U2371+V2371</f>
        <v/>
      </c>
      <c r="Y2371">
        <f>U2371/('d_고정'!$B$5*'6_기대효과'!$H$7/8)/'d_고정'!$B$6</f>
        <v/>
      </c>
      <c r="Z2371">
        <f>U2371/('d_고정'!$B$8*'6_기대효과'!$H$7/8)</f>
        <v/>
      </c>
    </row>
    <row r="2372">
      <c r="A2372">
        <f>RAND()</f>
        <v/>
      </c>
      <c r="B2372">
        <f>IF('d_시나리오'!$J$2='d_시나리오'!$H$2,'d_시나리오'!$I$2,IF(A2372&lt;('d_시나리오'!$I$2-'d_시나리오'!$H$2)/('d_시나리오'!$J$2-'d_시나리오'!$H$2),'d_시나리오'!$H$2+SQRT(A2372*('d_시나리오'!$J$2-'d_시나리오'!$H$2)*('d_시나리오'!$I$2-'d_시나리오'!$H$2)),'d_시나리오'!$J$2-SQRT((1-A2372)*('d_시나리오'!$J$2-'d_시나리오'!$H$2)*('d_시나리오'!$J$2-'d_시나리오'!$I$2))))</f>
        <v/>
      </c>
      <c r="C2372">
        <f>BETAINV(RAND(),2,6)</f>
        <v/>
      </c>
      <c r="D2372">
        <f>INDEX('d_분포'!$A$2:$A$28,RANDBETWEEN(1,27))</f>
        <v/>
      </c>
      <c r="E2372">
        <f>INDEX('d_분포'!$C$2:$C$5,RANDBETWEEN(1,4))*(0.9+0.2*RAND())</f>
        <v/>
      </c>
      <c r="F2372">
        <f>RAND()</f>
        <v/>
      </c>
      <c r="G2372">
        <f>IF('d_시나리오'!$J$3='d_시나리오'!$H$3,'d_시나리오'!$I$3,IF(F2372&lt;('d_시나리오'!$I$3-'d_시나리오'!$H$3)/('d_시나리오'!$J$3-'d_시나리오'!$H$3),'d_시나리오'!$H$3+SQRT(F2372*('d_시나리오'!$J$3-'d_시나리오'!$H$3)*('d_시나리오'!$I$3-'d_시나리오'!$H$3)),'d_시나리오'!$J$3-SQRT((1-F2372)*('d_시나리오'!$J$3-'d_시나리오'!$H$3)*('d_시나리오'!$J$3-'d_시나리오'!$I$3))))</f>
        <v/>
      </c>
      <c r="H2372">
        <f>RAND()</f>
        <v/>
      </c>
      <c r="I2372">
        <f>IF('d_시나리오'!$J$4='d_시나리오'!$H$4,'d_시나리오'!$I$4,IF(H2372&lt;('d_시나리오'!$I$4-'d_시나리오'!$H$4)/('d_시나리오'!$J$4-'d_시나리오'!$H$4),'d_시나리오'!$H$4+SQRT(H2372*('d_시나리오'!$J$4-'d_시나리오'!$H$4)*('d_시나리오'!$I$4-'d_시나리오'!$H$4)),'d_시나리오'!$J$4-SQRT((1-H2372)*('d_시나리오'!$J$4-'d_시나리오'!$H$4)*('d_시나리오'!$J$4-'d_시나리오'!$I$4))))</f>
        <v/>
      </c>
      <c r="J2372">
        <f>RAND()</f>
        <v/>
      </c>
      <c r="K2372">
        <f>IF('d_시나리오'!$J$5='d_시나리오'!$H$5,'d_시나리오'!$I$5,IF(J2372&lt;('d_시나리오'!$I$5-'d_시나리오'!$H$5)/('d_시나리오'!$J$5-'d_시나리오'!$H$5),'d_시나리오'!$H$5+SQRT(J2372*('d_시나리오'!$J$5-'d_시나리오'!$H$5)*('d_시나리오'!$I$5-'d_시나리오'!$H$5)),'d_시나리오'!$J$5-SQRT((1-J2372)*('d_시나리오'!$J$5-'d_시나리오'!$H$5)*('d_시나리오'!$J$5-'d_시나리오'!$I$5))))</f>
        <v/>
      </c>
      <c r="L2372">
        <f>RAND()</f>
        <v/>
      </c>
      <c r="M2372">
        <f>IF('d_시나리오'!$J$6='d_시나리오'!$H$6,'d_시나리오'!$I$6,IF(L2372&lt;('d_시나리오'!$I$6-'d_시나리오'!$H$6)/('d_시나리오'!$J$6-'d_시나리오'!$H$6),'d_시나리오'!$H$6+SQRT(L2372*('d_시나리오'!$J$6-'d_시나리오'!$H$6)*('d_시나리오'!$I$6-'d_시나리오'!$H$6)),'d_시나리오'!$J$6-SQRT((1-L2372)*('d_시나리오'!$J$6-'d_시나리오'!$H$6)*('d_시나리오'!$J$6-'d_시나리오'!$I$6))))</f>
        <v/>
      </c>
      <c r="N2372">
        <f>INDEX('d_분포'!$B$2:$B$57,RANDBETWEEN(1,56))</f>
        <v/>
      </c>
      <c r="O2372">
        <f>BETAINV(RAND(),5,5)</f>
        <v/>
      </c>
      <c r="P2372">
        <f>'d_고정'!$B$1*'6_기대효과'!$H$7*('d_시나리오'!$I$7/'d_고정'!$B$2)*B2372</f>
        <v/>
      </c>
      <c r="Q2372">
        <f>P2372*C2372</f>
        <v/>
      </c>
      <c r="R2372">
        <f>P2372*E2372</f>
        <v/>
      </c>
      <c r="S2372">
        <f>R2372*G2372</f>
        <v/>
      </c>
      <c r="T2372">
        <f>Q2372+S2372</f>
        <v/>
      </c>
      <c r="U2372">
        <f>(Q2372*D2372+S2372*I2372)*(1-O2372)</f>
        <v/>
      </c>
      <c r="V2372">
        <f>(R2372*K2372*N2372+'d_고정'!$B$3*('6_기대효과'!$H$7/8)*N2372*'d_고정'!$B$10*M2372*('6_기대효과'!$K$7/'d_고정'!$B$9))*(1-O2372)</f>
        <v/>
      </c>
      <c r="W2372">
        <f>(S2372*I2372+R2372*MAX(K2372-'d_고정'!$B$10*M2372*('6_기대효과'!$K$7/'d_고정'!$B$9),0)*N2372)*(1-O2372)</f>
        <v/>
      </c>
      <c r="X2372">
        <f>U2372+V2372</f>
        <v/>
      </c>
      <c r="Y2372">
        <f>U2372/('d_고정'!$B$5*'6_기대효과'!$H$7/8)/'d_고정'!$B$6</f>
        <v/>
      </c>
      <c r="Z2372">
        <f>U2372/('d_고정'!$B$8*'6_기대효과'!$H$7/8)</f>
        <v/>
      </c>
    </row>
    <row r="2373">
      <c r="A2373">
        <f>RAND()</f>
        <v/>
      </c>
      <c r="B2373">
        <f>IF('d_시나리오'!$J$2='d_시나리오'!$H$2,'d_시나리오'!$I$2,IF(A2373&lt;('d_시나리오'!$I$2-'d_시나리오'!$H$2)/('d_시나리오'!$J$2-'d_시나리오'!$H$2),'d_시나리오'!$H$2+SQRT(A2373*('d_시나리오'!$J$2-'d_시나리오'!$H$2)*('d_시나리오'!$I$2-'d_시나리오'!$H$2)),'d_시나리오'!$J$2-SQRT((1-A2373)*('d_시나리오'!$J$2-'d_시나리오'!$H$2)*('d_시나리오'!$J$2-'d_시나리오'!$I$2))))</f>
        <v/>
      </c>
      <c r="C2373">
        <f>BETAINV(RAND(),2,6)</f>
        <v/>
      </c>
      <c r="D2373">
        <f>INDEX('d_분포'!$A$2:$A$28,RANDBETWEEN(1,27))</f>
        <v/>
      </c>
      <c r="E2373">
        <f>INDEX('d_분포'!$C$2:$C$5,RANDBETWEEN(1,4))*(0.9+0.2*RAND())</f>
        <v/>
      </c>
      <c r="F2373">
        <f>RAND()</f>
        <v/>
      </c>
      <c r="G2373">
        <f>IF('d_시나리오'!$J$3='d_시나리오'!$H$3,'d_시나리오'!$I$3,IF(F2373&lt;('d_시나리오'!$I$3-'d_시나리오'!$H$3)/('d_시나리오'!$J$3-'d_시나리오'!$H$3),'d_시나리오'!$H$3+SQRT(F2373*('d_시나리오'!$J$3-'d_시나리오'!$H$3)*('d_시나리오'!$I$3-'d_시나리오'!$H$3)),'d_시나리오'!$J$3-SQRT((1-F2373)*('d_시나리오'!$J$3-'d_시나리오'!$H$3)*('d_시나리오'!$J$3-'d_시나리오'!$I$3))))</f>
        <v/>
      </c>
      <c r="H2373">
        <f>RAND()</f>
        <v/>
      </c>
      <c r="I2373">
        <f>IF('d_시나리오'!$J$4='d_시나리오'!$H$4,'d_시나리오'!$I$4,IF(H2373&lt;('d_시나리오'!$I$4-'d_시나리오'!$H$4)/('d_시나리오'!$J$4-'d_시나리오'!$H$4),'d_시나리오'!$H$4+SQRT(H2373*('d_시나리오'!$J$4-'d_시나리오'!$H$4)*('d_시나리오'!$I$4-'d_시나리오'!$H$4)),'d_시나리오'!$J$4-SQRT((1-H2373)*('d_시나리오'!$J$4-'d_시나리오'!$H$4)*('d_시나리오'!$J$4-'d_시나리오'!$I$4))))</f>
        <v/>
      </c>
      <c r="J2373">
        <f>RAND()</f>
        <v/>
      </c>
      <c r="K2373">
        <f>IF('d_시나리오'!$J$5='d_시나리오'!$H$5,'d_시나리오'!$I$5,IF(J2373&lt;('d_시나리오'!$I$5-'d_시나리오'!$H$5)/('d_시나리오'!$J$5-'d_시나리오'!$H$5),'d_시나리오'!$H$5+SQRT(J2373*('d_시나리오'!$J$5-'d_시나리오'!$H$5)*('d_시나리오'!$I$5-'d_시나리오'!$H$5)),'d_시나리오'!$J$5-SQRT((1-J2373)*('d_시나리오'!$J$5-'d_시나리오'!$H$5)*('d_시나리오'!$J$5-'d_시나리오'!$I$5))))</f>
        <v/>
      </c>
      <c r="L2373">
        <f>RAND()</f>
        <v/>
      </c>
      <c r="M2373">
        <f>IF('d_시나리오'!$J$6='d_시나리오'!$H$6,'d_시나리오'!$I$6,IF(L2373&lt;('d_시나리오'!$I$6-'d_시나리오'!$H$6)/('d_시나리오'!$J$6-'d_시나리오'!$H$6),'d_시나리오'!$H$6+SQRT(L2373*('d_시나리오'!$J$6-'d_시나리오'!$H$6)*('d_시나리오'!$I$6-'d_시나리오'!$H$6)),'d_시나리오'!$J$6-SQRT((1-L2373)*('d_시나리오'!$J$6-'d_시나리오'!$H$6)*('d_시나리오'!$J$6-'d_시나리오'!$I$6))))</f>
        <v/>
      </c>
      <c r="N2373">
        <f>INDEX('d_분포'!$B$2:$B$57,RANDBETWEEN(1,56))</f>
        <v/>
      </c>
      <c r="O2373">
        <f>BETAINV(RAND(),5,5)</f>
        <v/>
      </c>
      <c r="P2373">
        <f>'d_고정'!$B$1*'6_기대효과'!$H$7*('d_시나리오'!$I$7/'d_고정'!$B$2)*B2373</f>
        <v/>
      </c>
      <c r="Q2373">
        <f>P2373*C2373</f>
        <v/>
      </c>
      <c r="R2373">
        <f>P2373*E2373</f>
        <v/>
      </c>
      <c r="S2373">
        <f>R2373*G2373</f>
        <v/>
      </c>
      <c r="T2373">
        <f>Q2373+S2373</f>
        <v/>
      </c>
      <c r="U2373">
        <f>(Q2373*D2373+S2373*I2373)*(1-O2373)</f>
        <v/>
      </c>
      <c r="V2373">
        <f>(R2373*K2373*N2373+'d_고정'!$B$3*('6_기대효과'!$H$7/8)*N2373*'d_고정'!$B$10*M2373*('6_기대효과'!$K$7/'d_고정'!$B$9))*(1-O2373)</f>
        <v/>
      </c>
      <c r="W2373">
        <f>(S2373*I2373+R2373*MAX(K2373-'d_고정'!$B$10*M2373*('6_기대효과'!$K$7/'d_고정'!$B$9),0)*N2373)*(1-O2373)</f>
        <v/>
      </c>
      <c r="X2373">
        <f>U2373+V2373</f>
        <v/>
      </c>
      <c r="Y2373">
        <f>U2373/('d_고정'!$B$5*'6_기대효과'!$H$7/8)/'d_고정'!$B$6</f>
        <v/>
      </c>
      <c r="Z2373">
        <f>U2373/('d_고정'!$B$8*'6_기대효과'!$H$7/8)</f>
        <v/>
      </c>
    </row>
    <row r="2374">
      <c r="A2374">
        <f>RAND()</f>
        <v/>
      </c>
      <c r="B2374">
        <f>IF('d_시나리오'!$J$2='d_시나리오'!$H$2,'d_시나리오'!$I$2,IF(A2374&lt;('d_시나리오'!$I$2-'d_시나리오'!$H$2)/('d_시나리오'!$J$2-'d_시나리오'!$H$2),'d_시나리오'!$H$2+SQRT(A2374*('d_시나리오'!$J$2-'d_시나리오'!$H$2)*('d_시나리오'!$I$2-'d_시나리오'!$H$2)),'d_시나리오'!$J$2-SQRT((1-A2374)*('d_시나리오'!$J$2-'d_시나리오'!$H$2)*('d_시나리오'!$J$2-'d_시나리오'!$I$2))))</f>
        <v/>
      </c>
      <c r="C2374">
        <f>BETAINV(RAND(),2,6)</f>
        <v/>
      </c>
      <c r="D2374">
        <f>INDEX('d_분포'!$A$2:$A$28,RANDBETWEEN(1,27))</f>
        <v/>
      </c>
      <c r="E2374">
        <f>INDEX('d_분포'!$C$2:$C$5,RANDBETWEEN(1,4))*(0.9+0.2*RAND())</f>
        <v/>
      </c>
      <c r="F2374">
        <f>RAND()</f>
        <v/>
      </c>
      <c r="G2374">
        <f>IF('d_시나리오'!$J$3='d_시나리오'!$H$3,'d_시나리오'!$I$3,IF(F2374&lt;('d_시나리오'!$I$3-'d_시나리오'!$H$3)/('d_시나리오'!$J$3-'d_시나리오'!$H$3),'d_시나리오'!$H$3+SQRT(F2374*('d_시나리오'!$J$3-'d_시나리오'!$H$3)*('d_시나리오'!$I$3-'d_시나리오'!$H$3)),'d_시나리오'!$J$3-SQRT((1-F2374)*('d_시나리오'!$J$3-'d_시나리오'!$H$3)*('d_시나리오'!$J$3-'d_시나리오'!$I$3))))</f>
        <v/>
      </c>
      <c r="H2374">
        <f>RAND()</f>
        <v/>
      </c>
      <c r="I2374">
        <f>IF('d_시나리오'!$J$4='d_시나리오'!$H$4,'d_시나리오'!$I$4,IF(H2374&lt;('d_시나리오'!$I$4-'d_시나리오'!$H$4)/('d_시나리오'!$J$4-'d_시나리오'!$H$4),'d_시나리오'!$H$4+SQRT(H2374*('d_시나리오'!$J$4-'d_시나리오'!$H$4)*('d_시나리오'!$I$4-'d_시나리오'!$H$4)),'d_시나리오'!$J$4-SQRT((1-H2374)*('d_시나리오'!$J$4-'d_시나리오'!$H$4)*('d_시나리오'!$J$4-'d_시나리오'!$I$4))))</f>
        <v/>
      </c>
      <c r="J2374">
        <f>RAND()</f>
        <v/>
      </c>
      <c r="K2374">
        <f>IF('d_시나리오'!$J$5='d_시나리오'!$H$5,'d_시나리오'!$I$5,IF(J2374&lt;('d_시나리오'!$I$5-'d_시나리오'!$H$5)/('d_시나리오'!$J$5-'d_시나리오'!$H$5),'d_시나리오'!$H$5+SQRT(J2374*('d_시나리오'!$J$5-'d_시나리오'!$H$5)*('d_시나리오'!$I$5-'d_시나리오'!$H$5)),'d_시나리오'!$J$5-SQRT((1-J2374)*('d_시나리오'!$J$5-'d_시나리오'!$H$5)*('d_시나리오'!$J$5-'d_시나리오'!$I$5))))</f>
        <v/>
      </c>
      <c r="L2374">
        <f>RAND()</f>
        <v/>
      </c>
      <c r="M2374">
        <f>IF('d_시나리오'!$J$6='d_시나리오'!$H$6,'d_시나리오'!$I$6,IF(L2374&lt;('d_시나리오'!$I$6-'d_시나리오'!$H$6)/('d_시나리오'!$J$6-'d_시나리오'!$H$6),'d_시나리오'!$H$6+SQRT(L2374*('d_시나리오'!$J$6-'d_시나리오'!$H$6)*('d_시나리오'!$I$6-'d_시나리오'!$H$6)),'d_시나리오'!$J$6-SQRT((1-L2374)*('d_시나리오'!$J$6-'d_시나리오'!$H$6)*('d_시나리오'!$J$6-'d_시나리오'!$I$6))))</f>
        <v/>
      </c>
      <c r="N2374">
        <f>INDEX('d_분포'!$B$2:$B$57,RANDBETWEEN(1,56))</f>
        <v/>
      </c>
      <c r="O2374">
        <f>BETAINV(RAND(),5,5)</f>
        <v/>
      </c>
      <c r="P2374">
        <f>'d_고정'!$B$1*'6_기대효과'!$H$7*('d_시나리오'!$I$7/'d_고정'!$B$2)*B2374</f>
        <v/>
      </c>
      <c r="Q2374">
        <f>P2374*C2374</f>
        <v/>
      </c>
      <c r="R2374">
        <f>P2374*E2374</f>
        <v/>
      </c>
      <c r="S2374">
        <f>R2374*G2374</f>
        <v/>
      </c>
      <c r="T2374">
        <f>Q2374+S2374</f>
        <v/>
      </c>
      <c r="U2374">
        <f>(Q2374*D2374+S2374*I2374)*(1-O2374)</f>
        <v/>
      </c>
      <c r="V2374">
        <f>(R2374*K2374*N2374+'d_고정'!$B$3*('6_기대효과'!$H$7/8)*N2374*'d_고정'!$B$10*M2374*('6_기대효과'!$K$7/'d_고정'!$B$9))*(1-O2374)</f>
        <v/>
      </c>
      <c r="W2374">
        <f>(S2374*I2374+R2374*MAX(K2374-'d_고정'!$B$10*M2374*('6_기대효과'!$K$7/'d_고정'!$B$9),0)*N2374)*(1-O2374)</f>
        <v/>
      </c>
      <c r="X2374">
        <f>U2374+V2374</f>
        <v/>
      </c>
      <c r="Y2374">
        <f>U2374/('d_고정'!$B$5*'6_기대효과'!$H$7/8)/'d_고정'!$B$6</f>
        <v/>
      </c>
      <c r="Z2374">
        <f>U2374/('d_고정'!$B$8*'6_기대효과'!$H$7/8)</f>
        <v/>
      </c>
    </row>
    <row r="2375">
      <c r="A2375">
        <f>RAND()</f>
        <v/>
      </c>
      <c r="B2375">
        <f>IF('d_시나리오'!$J$2='d_시나리오'!$H$2,'d_시나리오'!$I$2,IF(A2375&lt;('d_시나리오'!$I$2-'d_시나리오'!$H$2)/('d_시나리오'!$J$2-'d_시나리오'!$H$2),'d_시나리오'!$H$2+SQRT(A2375*('d_시나리오'!$J$2-'d_시나리오'!$H$2)*('d_시나리오'!$I$2-'d_시나리오'!$H$2)),'d_시나리오'!$J$2-SQRT((1-A2375)*('d_시나리오'!$J$2-'d_시나리오'!$H$2)*('d_시나리오'!$J$2-'d_시나리오'!$I$2))))</f>
        <v/>
      </c>
      <c r="C2375">
        <f>BETAINV(RAND(),2,6)</f>
        <v/>
      </c>
      <c r="D2375">
        <f>INDEX('d_분포'!$A$2:$A$28,RANDBETWEEN(1,27))</f>
        <v/>
      </c>
      <c r="E2375">
        <f>INDEX('d_분포'!$C$2:$C$5,RANDBETWEEN(1,4))*(0.9+0.2*RAND())</f>
        <v/>
      </c>
      <c r="F2375">
        <f>RAND()</f>
        <v/>
      </c>
      <c r="G2375">
        <f>IF('d_시나리오'!$J$3='d_시나리오'!$H$3,'d_시나리오'!$I$3,IF(F2375&lt;('d_시나리오'!$I$3-'d_시나리오'!$H$3)/('d_시나리오'!$J$3-'d_시나리오'!$H$3),'d_시나리오'!$H$3+SQRT(F2375*('d_시나리오'!$J$3-'d_시나리오'!$H$3)*('d_시나리오'!$I$3-'d_시나리오'!$H$3)),'d_시나리오'!$J$3-SQRT((1-F2375)*('d_시나리오'!$J$3-'d_시나리오'!$H$3)*('d_시나리오'!$J$3-'d_시나리오'!$I$3))))</f>
        <v/>
      </c>
      <c r="H2375">
        <f>RAND()</f>
        <v/>
      </c>
      <c r="I2375">
        <f>IF('d_시나리오'!$J$4='d_시나리오'!$H$4,'d_시나리오'!$I$4,IF(H2375&lt;('d_시나리오'!$I$4-'d_시나리오'!$H$4)/('d_시나리오'!$J$4-'d_시나리오'!$H$4),'d_시나리오'!$H$4+SQRT(H2375*('d_시나리오'!$J$4-'d_시나리오'!$H$4)*('d_시나리오'!$I$4-'d_시나리오'!$H$4)),'d_시나리오'!$J$4-SQRT((1-H2375)*('d_시나리오'!$J$4-'d_시나리오'!$H$4)*('d_시나리오'!$J$4-'d_시나리오'!$I$4))))</f>
        <v/>
      </c>
      <c r="J2375">
        <f>RAND()</f>
        <v/>
      </c>
      <c r="K2375">
        <f>IF('d_시나리오'!$J$5='d_시나리오'!$H$5,'d_시나리오'!$I$5,IF(J2375&lt;('d_시나리오'!$I$5-'d_시나리오'!$H$5)/('d_시나리오'!$J$5-'d_시나리오'!$H$5),'d_시나리오'!$H$5+SQRT(J2375*('d_시나리오'!$J$5-'d_시나리오'!$H$5)*('d_시나리오'!$I$5-'d_시나리오'!$H$5)),'d_시나리오'!$J$5-SQRT((1-J2375)*('d_시나리오'!$J$5-'d_시나리오'!$H$5)*('d_시나리오'!$J$5-'d_시나리오'!$I$5))))</f>
        <v/>
      </c>
      <c r="L2375">
        <f>RAND()</f>
        <v/>
      </c>
      <c r="M2375">
        <f>IF('d_시나리오'!$J$6='d_시나리오'!$H$6,'d_시나리오'!$I$6,IF(L2375&lt;('d_시나리오'!$I$6-'d_시나리오'!$H$6)/('d_시나리오'!$J$6-'d_시나리오'!$H$6),'d_시나리오'!$H$6+SQRT(L2375*('d_시나리오'!$J$6-'d_시나리오'!$H$6)*('d_시나리오'!$I$6-'d_시나리오'!$H$6)),'d_시나리오'!$J$6-SQRT((1-L2375)*('d_시나리오'!$J$6-'d_시나리오'!$H$6)*('d_시나리오'!$J$6-'d_시나리오'!$I$6))))</f>
        <v/>
      </c>
      <c r="N2375">
        <f>INDEX('d_분포'!$B$2:$B$57,RANDBETWEEN(1,56))</f>
        <v/>
      </c>
      <c r="O2375">
        <f>BETAINV(RAND(),5,5)</f>
        <v/>
      </c>
      <c r="P2375">
        <f>'d_고정'!$B$1*'6_기대효과'!$H$7*('d_시나리오'!$I$7/'d_고정'!$B$2)*B2375</f>
        <v/>
      </c>
      <c r="Q2375">
        <f>P2375*C2375</f>
        <v/>
      </c>
      <c r="R2375">
        <f>P2375*E2375</f>
        <v/>
      </c>
      <c r="S2375">
        <f>R2375*G2375</f>
        <v/>
      </c>
      <c r="T2375">
        <f>Q2375+S2375</f>
        <v/>
      </c>
      <c r="U2375">
        <f>(Q2375*D2375+S2375*I2375)*(1-O2375)</f>
        <v/>
      </c>
      <c r="V2375">
        <f>(R2375*K2375*N2375+'d_고정'!$B$3*('6_기대효과'!$H$7/8)*N2375*'d_고정'!$B$10*M2375*('6_기대효과'!$K$7/'d_고정'!$B$9))*(1-O2375)</f>
        <v/>
      </c>
      <c r="W2375">
        <f>(S2375*I2375+R2375*MAX(K2375-'d_고정'!$B$10*M2375*('6_기대효과'!$K$7/'d_고정'!$B$9),0)*N2375)*(1-O2375)</f>
        <v/>
      </c>
      <c r="X2375">
        <f>U2375+V2375</f>
        <v/>
      </c>
      <c r="Y2375">
        <f>U2375/('d_고정'!$B$5*'6_기대효과'!$H$7/8)/'d_고정'!$B$6</f>
        <v/>
      </c>
      <c r="Z2375">
        <f>U2375/('d_고정'!$B$8*'6_기대효과'!$H$7/8)</f>
        <v/>
      </c>
    </row>
    <row r="2376">
      <c r="A2376">
        <f>RAND()</f>
        <v/>
      </c>
      <c r="B2376">
        <f>IF('d_시나리오'!$J$2='d_시나리오'!$H$2,'d_시나리오'!$I$2,IF(A2376&lt;('d_시나리오'!$I$2-'d_시나리오'!$H$2)/('d_시나리오'!$J$2-'d_시나리오'!$H$2),'d_시나리오'!$H$2+SQRT(A2376*('d_시나리오'!$J$2-'d_시나리오'!$H$2)*('d_시나리오'!$I$2-'d_시나리오'!$H$2)),'d_시나리오'!$J$2-SQRT((1-A2376)*('d_시나리오'!$J$2-'d_시나리오'!$H$2)*('d_시나리오'!$J$2-'d_시나리오'!$I$2))))</f>
        <v/>
      </c>
      <c r="C2376">
        <f>BETAINV(RAND(),2,6)</f>
        <v/>
      </c>
      <c r="D2376">
        <f>INDEX('d_분포'!$A$2:$A$28,RANDBETWEEN(1,27))</f>
        <v/>
      </c>
      <c r="E2376">
        <f>INDEX('d_분포'!$C$2:$C$5,RANDBETWEEN(1,4))*(0.9+0.2*RAND())</f>
        <v/>
      </c>
      <c r="F2376">
        <f>RAND()</f>
        <v/>
      </c>
      <c r="G2376">
        <f>IF('d_시나리오'!$J$3='d_시나리오'!$H$3,'d_시나리오'!$I$3,IF(F2376&lt;('d_시나리오'!$I$3-'d_시나리오'!$H$3)/('d_시나리오'!$J$3-'d_시나리오'!$H$3),'d_시나리오'!$H$3+SQRT(F2376*('d_시나리오'!$J$3-'d_시나리오'!$H$3)*('d_시나리오'!$I$3-'d_시나리오'!$H$3)),'d_시나리오'!$J$3-SQRT((1-F2376)*('d_시나리오'!$J$3-'d_시나리오'!$H$3)*('d_시나리오'!$J$3-'d_시나리오'!$I$3))))</f>
        <v/>
      </c>
      <c r="H2376">
        <f>RAND()</f>
        <v/>
      </c>
      <c r="I2376">
        <f>IF('d_시나리오'!$J$4='d_시나리오'!$H$4,'d_시나리오'!$I$4,IF(H2376&lt;('d_시나리오'!$I$4-'d_시나리오'!$H$4)/('d_시나리오'!$J$4-'d_시나리오'!$H$4),'d_시나리오'!$H$4+SQRT(H2376*('d_시나리오'!$J$4-'d_시나리오'!$H$4)*('d_시나리오'!$I$4-'d_시나리오'!$H$4)),'d_시나리오'!$J$4-SQRT((1-H2376)*('d_시나리오'!$J$4-'d_시나리오'!$H$4)*('d_시나리오'!$J$4-'d_시나리오'!$I$4))))</f>
        <v/>
      </c>
      <c r="J2376">
        <f>RAND()</f>
        <v/>
      </c>
      <c r="K2376">
        <f>IF('d_시나리오'!$J$5='d_시나리오'!$H$5,'d_시나리오'!$I$5,IF(J2376&lt;('d_시나리오'!$I$5-'d_시나리오'!$H$5)/('d_시나리오'!$J$5-'d_시나리오'!$H$5),'d_시나리오'!$H$5+SQRT(J2376*('d_시나리오'!$J$5-'d_시나리오'!$H$5)*('d_시나리오'!$I$5-'d_시나리오'!$H$5)),'d_시나리오'!$J$5-SQRT((1-J2376)*('d_시나리오'!$J$5-'d_시나리오'!$H$5)*('d_시나리오'!$J$5-'d_시나리오'!$I$5))))</f>
        <v/>
      </c>
      <c r="L2376">
        <f>RAND()</f>
        <v/>
      </c>
      <c r="M2376">
        <f>IF('d_시나리오'!$J$6='d_시나리오'!$H$6,'d_시나리오'!$I$6,IF(L2376&lt;('d_시나리오'!$I$6-'d_시나리오'!$H$6)/('d_시나리오'!$J$6-'d_시나리오'!$H$6),'d_시나리오'!$H$6+SQRT(L2376*('d_시나리오'!$J$6-'d_시나리오'!$H$6)*('d_시나리오'!$I$6-'d_시나리오'!$H$6)),'d_시나리오'!$J$6-SQRT((1-L2376)*('d_시나리오'!$J$6-'d_시나리오'!$H$6)*('d_시나리오'!$J$6-'d_시나리오'!$I$6))))</f>
        <v/>
      </c>
      <c r="N2376">
        <f>INDEX('d_분포'!$B$2:$B$57,RANDBETWEEN(1,56))</f>
        <v/>
      </c>
      <c r="O2376">
        <f>BETAINV(RAND(),5,5)</f>
        <v/>
      </c>
      <c r="P2376">
        <f>'d_고정'!$B$1*'6_기대효과'!$H$7*('d_시나리오'!$I$7/'d_고정'!$B$2)*B2376</f>
        <v/>
      </c>
      <c r="Q2376">
        <f>P2376*C2376</f>
        <v/>
      </c>
      <c r="R2376">
        <f>P2376*E2376</f>
        <v/>
      </c>
      <c r="S2376">
        <f>R2376*G2376</f>
        <v/>
      </c>
      <c r="T2376">
        <f>Q2376+S2376</f>
        <v/>
      </c>
      <c r="U2376">
        <f>(Q2376*D2376+S2376*I2376)*(1-O2376)</f>
        <v/>
      </c>
      <c r="V2376">
        <f>(R2376*K2376*N2376+'d_고정'!$B$3*('6_기대효과'!$H$7/8)*N2376*'d_고정'!$B$10*M2376*('6_기대효과'!$K$7/'d_고정'!$B$9))*(1-O2376)</f>
        <v/>
      </c>
      <c r="W2376">
        <f>(S2376*I2376+R2376*MAX(K2376-'d_고정'!$B$10*M2376*('6_기대효과'!$K$7/'d_고정'!$B$9),0)*N2376)*(1-O2376)</f>
        <v/>
      </c>
      <c r="X2376">
        <f>U2376+V2376</f>
        <v/>
      </c>
      <c r="Y2376">
        <f>U2376/('d_고정'!$B$5*'6_기대효과'!$H$7/8)/'d_고정'!$B$6</f>
        <v/>
      </c>
      <c r="Z2376">
        <f>U2376/('d_고정'!$B$8*'6_기대효과'!$H$7/8)</f>
        <v/>
      </c>
    </row>
    <row r="2377">
      <c r="A2377">
        <f>RAND()</f>
        <v/>
      </c>
      <c r="B2377">
        <f>IF('d_시나리오'!$J$2='d_시나리오'!$H$2,'d_시나리오'!$I$2,IF(A2377&lt;('d_시나리오'!$I$2-'d_시나리오'!$H$2)/('d_시나리오'!$J$2-'d_시나리오'!$H$2),'d_시나리오'!$H$2+SQRT(A2377*('d_시나리오'!$J$2-'d_시나리오'!$H$2)*('d_시나리오'!$I$2-'d_시나리오'!$H$2)),'d_시나리오'!$J$2-SQRT((1-A2377)*('d_시나리오'!$J$2-'d_시나리오'!$H$2)*('d_시나리오'!$J$2-'d_시나리오'!$I$2))))</f>
        <v/>
      </c>
      <c r="C2377">
        <f>BETAINV(RAND(),2,6)</f>
        <v/>
      </c>
      <c r="D2377">
        <f>INDEX('d_분포'!$A$2:$A$28,RANDBETWEEN(1,27))</f>
        <v/>
      </c>
      <c r="E2377">
        <f>INDEX('d_분포'!$C$2:$C$5,RANDBETWEEN(1,4))*(0.9+0.2*RAND())</f>
        <v/>
      </c>
      <c r="F2377">
        <f>RAND()</f>
        <v/>
      </c>
      <c r="G2377">
        <f>IF('d_시나리오'!$J$3='d_시나리오'!$H$3,'d_시나리오'!$I$3,IF(F2377&lt;('d_시나리오'!$I$3-'d_시나리오'!$H$3)/('d_시나리오'!$J$3-'d_시나리오'!$H$3),'d_시나리오'!$H$3+SQRT(F2377*('d_시나리오'!$J$3-'d_시나리오'!$H$3)*('d_시나리오'!$I$3-'d_시나리오'!$H$3)),'d_시나리오'!$J$3-SQRT((1-F2377)*('d_시나리오'!$J$3-'d_시나리오'!$H$3)*('d_시나리오'!$J$3-'d_시나리오'!$I$3))))</f>
        <v/>
      </c>
      <c r="H2377">
        <f>RAND()</f>
        <v/>
      </c>
      <c r="I2377">
        <f>IF('d_시나리오'!$J$4='d_시나리오'!$H$4,'d_시나리오'!$I$4,IF(H2377&lt;('d_시나리오'!$I$4-'d_시나리오'!$H$4)/('d_시나리오'!$J$4-'d_시나리오'!$H$4),'d_시나리오'!$H$4+SQRT(H2377*('d_시나리오'!$J$4-'d_시나리오'!$H$4)*('d_시나리오'!$I$4-'d_시나리오'!$H$4)),'d_시나리오'!$J$4-SQRT((1-H2377)*('d_시나리오'!$J$4-'d_시나리오'!$H$4)*('d_시나리오'!$J$4-'d_시나리오'!$I$4))))</f>
        <v/>
      </c>
      <c r="J2377">
        <f>RAND()</f>
        <v/>
      </c>
      <c r="K2377">
        <f>IF('d_시나리오'!$J$5='d_시나리오'!$H$5,'d_시나리오'!$I$5,IF(J2377&lt;('d_시나리오'!$I$5-'d_시나리오'!$H$5)/('d_시나리오'!$J$5-'d_시나리오'!$H$5),'d_시나리오'!$H$5+SQRT(J2377*('d_시나리오'!$J$5-'d_시나리오'!$H$5)*('d_시나리오'!$I$5-'d_시나리오'!$H$5)),'d_시나리오'!$J$5-SQRT((1-J2377)*('d_시나리오'!$J$5-'d_시나리오'!$H$5)*('d_시나리오'!$J$5-'d_시나리오'!$I$5))))</f>
        <v/>
      </c>
      <c r="L2377">
        <f>RAND()</f>
        <v/>
      </c>
      <c r="M2377">
        <f>IF('d_시나리오'!$J$6='d_시나리오'!$H$6,'d_시나리오'!$I$6,IF(L2377&lt;('d_시나리오'!$I$6-'d_시나리오'!$H$6)/('d_시나리오'!$J$6-'d_시나리오'!$H$6),'d_시나리오'!$H$6+SQRT(L2377*('d_시나리오'!$J$6-'d_시나리오'!$H$6)*('d_시나리오'!$I$6-'d_시나리오'!$H$6)),'d_시나리오'!$J$6-SQRT((1-L2377)*('d_시나리오'!$J$6-'d_시나리오'!$H$6)*('d_시나리오'!$J$6-'d_시나리오'!$I$6))))</f>
        <v/>
      </c>
      <c r="N2377">
        <f>INDEX('d_분포'!$B$2:$B$57,RANDBETWEEN(1,56))</f>
        <v/>
      </c>
      <c r="O2377">
        <f>BETAINV(RAND(),5,5)</f>
        <v/>
      </c>
      <c r="P2377">
        <f>'d_고정'!$B$1*'6_기대효과'!$H$7*('d_시나리오'!$I$7/'d_고정'!$B$2)*B2377</f>
        <v/>
      </c>
      <c r="Q2377">
        <f>P2377*C2377</f>
        <v/>
      </c>
      <c r="R2377">
        <f>P2377*E2377</f>
        <v/>
      </c>
      <c r="S2377">
        <f>R2377*G2377</f>
        <v/>
      </c>
      <c r="T2377">
        <f>Q2377+S2377</f>
        <v/>
      </c>
      <c r="U2377">
        <f>(Q2377*D2377+S2377*I2377)*(1-O2377)</f>
        <v/>
      </c>
      <c r="V2377">
        <f>(R2377*K2377*N2377+'d_고정'!$B$3*('6_기대효과'!$H$7/8)*N2377*'d_고정'!$B$10*M2377*('6_기대효과'!$K$7/'d_고정'!$B$9))*(1-O2377)</f>
        <v/>
      </c>
      <c r="W2377">
        <f>(S2377*I2377+R2377*MAX(K2377-'d_고정'!$B$10*M2377*('6_기대효과'!$K$7/'d_고정'!$B$9),0)*N2377)*(1-O2377)</f>
        <v/>
      </c>
      <c r="X2377">
        <f>U2377+V2377</f>
        <v/>
      </c>
      <c r="Y2377">
        <f>U2377/('d_고정'!$B$5*'6_기대효과'!$H$7/8)/'d_고정'!$B$6</f>
        <v/>
      </c>
      <c r="Z2377">
        <f>U2377/('d_고정'!$B$8*'6_기대효과'!$H$7/8)</f>
        <v/>
      </c>
    </row>
    <row r="2378">
      <c r="A2378">
        <f>RAND()</f>
        <v/>
      </c>
      <c r="B2378">
        <f>IF('d_시나리오'!$J$2='d_시나리오'!$H$2,'d_시나리오'!$I$2,IF(A2378&lt;('d_시나리오'!$I$2-'d_시나리오'!$H$2)/('d_시나리오'!$J$2-'d_시나리오'!$H$2),'d_시나리오'!$H$2+SQRT(A2378*('d_시나리오'!$J$2-'d_시나리오'!$H$2)*('d_시나리오'!$I$2-'d_시나리오'!$H$2)),'d_시나리오'!$J$2-SQRT((1-A2378)*('d_시나리오'!$J$2-'d_시나리오'!$H$2)*('d_시나리오'!$J$2-'d_시나리오'!$I$2))))</f>
        <v/>
      </c>
      <c r="C2378">
        <f>BETAINV(RAND(),2,6)</f>
        <v/>
      </c>
      <c r="D2378">
        <f>INDEX('d_분포'!$A$2:$A$28,RANDBETWEEN(1,27))</f>
        <v/>
      </c>
      <c r="E2378">
        <f>INDEX('d_분포'!$C$2:$C$5,RANDBETWEEN(1,4))*(0.9+0.2*RAND())</f>
        <v/>
      </c>
      <c r="F2378">
        <f>RAND()</f>
        <v/>
      </c>
      <c r="G2378">
        <f>IF('d_시나리오'!$J$3='d_시나리오'!$H$3,'d_시나리오'!$I$3,IF(F2378&lt;('d_시나리오'!$I$3-'d_시나리오'!$H$3)/('d_시나리오'!$J$3-'d_시나리오'!$H$3),'d_시나리오'!$H$3+SQRT(F2378*('d_시나리오'!$J$3-'d_시나리오'!$H$3)*('d_시나리오'!$I$3-'d_시나리오'!$H$3)),'d_시나리오'!$J$3-SQRT((1-F2378)*('d_시나리오'!$J$3-'d_시나리오'!$H$3)*('d_시나리오'!$J$3-'d_시나리오'!$I$3))))</f>
        <v/>
      </c>
      <c r="H2378">
        <f>RAND()</f>
        <v/>
      </c>
      <c r="I2378">
        <f>IF('d_시나리오'!$J$4='d_시나리오'!$H$4,'d_시나리오'!$I$4,IF(H2378&lt;('d_시나리오'!$I$4-'d_시나리오'!$H$4)/('d_시나리오'!$J$4-'d_시나리오'!$H$4),'d_시나리오'!$H$4+SQRT(H2378*('d_시나리오'!$J$4-'d_시나리오'!$H$4)*('d_시나리오'!$I$4-'d_시나리오'!$H$4)),'d_시나리오'!$J$4-SQRT((1-H2378)*('d_시나리오'!$J$4-'d_시나리오'!$H$4)*('d_시나리오'!$J$4-'d_시나리오'!$I$4))))</f>
        <v/>
      </c>
      <c r="J2378">
        <f>RAND()</f>
        <v/>
      </c>
      <c r="K2378">
        <f>IF('d_시나리오'!$J$5='d_시나리오'!$H$5,'d_시나리오'!$I$5,IF(J2378&lt;('d_시나리오'!$I$5-'d_시나리오'!$H$5)/('d_시나리오'!$J$5-'d_시나리오'!$H$5),'d_시나리오'!$H$5+SQRT(J2378*('d_시나리오'!$J$5-'d_시나리오'!$H$5)*('d_시나리오'!$I$5-'d_시나리오'!$H$5)),'d_시나리오'!$J$5-SQRT((1-J2378)*('d_시나리오'!$J$5-'d_시나리오'!$H$5)*('d_시나리오'!$J$5-'d_시나리오'!$I$5))))</f>
        <v/>
      </c>
      <c r="L2378">
        <f>RAND()</f>
        <v/>
      </c>
      <c r="M2378">
        <f>IF('d_시나리오'!$J$6='d_시나리오'!$H$6,'d_시나리오'!$I$6,IF(L2378&lt;('d_시나리오'!$I$6-'d_시나리오'!$H$6)/('d_시나리오'!$J$6-'d_시나리오'!$H$6),'d_시나리오'!$H$6+SQRT(L2378*('d_시나리오'!$J$6-'d_시나리오'!$H$6)*('d_시나리오'!$I$6-'d_시나리오'!$H$6)),'d_시나리오'!$J$6-SQRT((1-L2378)*('d_시나리오'!$J$6-'d_시나리오'!$H$6)*('d_시나리오'!$J$6-'d_시나리오'!$I$6))))</f>
        <v/>
      </c>
      <c r="N2378">
        <f>INDEX('d_분포'!$B$2:$B$57,RANDBETWEEN(1,56))</f>
        <v/>
      </c>
      <c r="O2378">
        <f>BETAINV(RAND(),5,5)</f>
        <v/>
      </c>
      <c r="P2378">
        <f>'d_고정'!$B$1*'6_기대효과'!$H$7*('d_시나리오'!$I$7/'d_고정'!$B$2)*B2378</f>
        <v/>
      </c>
      <c r="Q2378">
        <f>P2378*C2378</f>
        <v/>
      </c>
      <c r="R2378">
        <f>P2378*E2378</f>
        <v/>
      </c>
      <c r="S2378">
        <f>R2378*G2378</f>
        <v/>
      </c>
      <c r="T2378">
        <f>Q2378+S2378</f>
        <v/>
      </c>
      <c r="U2378">
        <f>(Q2378*D2378+S2378*I2378)*(1-O2378)</f>
        <v/>
      </c>
      <c r="V2378">
        <f>(R2378*K2378*N2378+'d_고정'!$B$3*('6_기대효과'!$H$7/8)*N2378*'d_고정'!$B$10*M2378*('6_기대효과'!$K$7/'d_고정'!$B$9))*(1-O2378)</f>
        <v/>
      </c>
      <c r="W2378">
        <f>(S2378*I2378+R2378*MAX(K2378-'d_고정'!$B$10*M2378*('6_기대효과'!$K$7/'d_고정'!$B$9),0)*N2378)*(1-O2378)</f>
        <v/>
      </c>
      <c r="X2378">
        <f>U2378+V2378</f>
        <v/>
      </c>
      <c r="Y2378">
        <f>U2378/('d_고정'!$B$5*'6_기대효과'!$H$7/8)/'d_고정'!$B$6</f>
        <v/>
      </c>
      <c r="Z2378">
        <f>U2378/('d_고정'!$B$8*'6_기대효과'!$H$7/8)</f>
        <v/>
      </c>
    </row>
    <row r="2379">
      <c r="A2379">
        <f>RAND()</f>
        <v/>
      </c>
      <c r="B2379">
        <f>IF('d_시나리오'!$J$2='d_시나리오'!$H$2,'d_시나리오'!$I$2,IF(A2379&lt;('d_시나리오'!$I$2-'d_시나리오'!$H$2)/('d_시나리오'!$J$2-'d_시나리오'!$H$2),'d_시나리오'!$H$2+SQRT(A2379*('d_시나리오'!$J$2-'d_시나리오'!$H$2)*('d_시나리오'!$I$2-'d_시나리오'!$H$2)),'d_시나리오'!$J$2-SQRT((1-A2379)*('d_시나리오'!$J$2-'d_시나리오'!$H$2)*('d_시나리오'!$J$2-'d_시나리오'!$I$2))))</f>
        <v/>
      </c>
      <c r="C2379">
        <f>BETAINV(RAND(),2,6)</f>
        <v/>
      </c>
      <c r="D2379">
        <f>INDEX('d_분포'!$A$2:$A$28,RANDBETWEEN(1,27))</f>
        <v/>
      </c>
      <c r="E2379">
        <f>INDEX('d_분포'!$C$2:$C$5,RANDBETWEEN(1,4))*(0.9+0.2*RAND())</f>
        <v/>
      </c>
      <c r="F2379">
        <f>RAND()</f>
        <v/>
      </c>
      <c r="G2379">
        <f>IF('d_시나리오'!$J$3='d_시나리오'!$H$3,'d_시나리오'!$I$3,IF(F2379&lt;('d_시나리오'!$I$3-'d_시나리오'!$H$3)/('d_시나리오'!$J$3-'d_시나리오'!$H$3),'d_시나리오'!$H$3+SQRT(F2379*('d_시나리오'!$J$3-'d_시나리오'!$H$3)*('d_시나리오'!$I$3-'d_시나리오'!$H$3)),'d_시나리오'!$J$3-SQRT((1-F2379)*('d_시나리오'!$J$3-'d_시나리오'!$H$3)*('d_시나리오'!$J$3-'d_시나리오'!$I$3))))</f>
        <v/>
      </c>
      <c r="H2379">
        <f>RAND()</f>
        <v/>
      </c>
      <c r="I2379">
        <f>IF('d_시나리오'!$J$4='d_시나리오'!$H$4,'d_시나리오'!$I$4,IF(H2379&lt;('d_시나리오'!$I$4-'d_시나리오'!$H$4)/('d_시나리오'!$J$4-'d_시나리오'!$H$4),'d_시나리오'!$H$4+SQRT(H2379*('d_시나리오'!$J$4-'d_시나리오'!$H$4)*('d_시나리오'!$I$4-'d_시나리오'!$H$4)),'d_시나리오'!$J$4-SQRT((1-H2379)*('d_시나리오'!$J$4-'d_시나리오'!$H$4)*('d_시나리오'!$J$4-'d_시나리오'!$I$4))))</f>
        <v/>
      </c>
      <c r="J2379">
        <f>RAND()</f>
        <v/>
      </c>
      <c r="K2379">
        <f>IF('d_시나리오'!$J$5='d_시나리오'!$H$5,'d_시나리오'!$I$5,IF(J2379&lt;('d_시나리오'!$I$5-'d_시나리오'!$H$5)/('d_시나리오'!$J$5-'d_시나리오'!$H$5),'d_시나리오'!$H$5+SQRT(J2379*('d_시나리오'!$J$5-'d_시나리오'!$H$5)*('d_시나리오'!$I$5-'d_시나리오'!$H$5)),'d_시나리오'!$J$5-SQRT((1-J2379)*('d_시나리오'!$J$5-'d_시나리오'!$H$5)*('d_시나리오'!$J$5-'d_시나리오'!$I$5))))</f>
        <v/>
      </c>
      <c r="L2379">
        <f>RAND()</f>
        <v/>
      </c>
      <c r="M2379">
        <f>IF('d_시나리오'!$J$6='d_시나리오'!$H$6,'d_시나리오'!$I$6,IF(L2379&lt;('d_시나리오'!$I$6-'d_시나리오'!$H$6)/('d_시나리오'!$J$6-'d_시나리오'!$H$6),'d_시나리오'!$H$6+SQRT(L2379*('d_시나리오'!$J$6-'d_시나리오'!$H$6)*('d_시나리오'!$I$6-'d_시나리오'!$H$6)),'d_시나리오'!$J$6-SQRT((1-L2379)*('d_시나리오'!$J$6-'d_시나리오'!$H$6)*('d_시나리오'!$J$6-'d_시나리오'!$I$6))))</f>
        <v/>
      </c>
      <c r="N2379">
        <f>INDEX('d_분포'!$B$2:$B$57,RANDBETWEEN(1,56))</f>
        <v/>
      </c>
      <c r="O2379">
        <f>BETAINV(RAND(),5,5)</f>
        <v/>
      </c>
      <c r="P2379">
        <f>'d_고정'!$B$1*'6_기대효과'!$H$7*('d_시나리오'!$I$7/'d_고정'!$B$2)*B2379</f>
        <v/>
      </c>
      <c r="Q2379">
        <f>P2379*C2379</f>
        <v/>
      </c>
      <c r="R2379">
        <f>P2379*E2379</f>
        <v/>
      </c>
      <c r="S2379">
        <f>R2379*G2379</f>
        <v/>
      </c>
      <c r="T2379">
        <f>Q2379+S2379</f>
        <v/>
      </c>
      <c r="U2379">
        <f>(Q2379*D2379+S2379*I2379)*(1-O2379)</f>
        <v/>
      </c>
      <c r="V2379">
        <f>(R2379*K2379*N2379+'d_고정'!$B$3*('6_기대효과'!$H$7/8)*N2379*'d_고정'!$B$10*M2379*('6_기대효과'!$K$7/'d_고정'!$B$9))*(1-O2379)</f>
        <v/>
      </c>
      <c r="W2379">
        <f>(S2379*I2379+R2379*MAX(K2379-'d_고정'!$B$10*M2379*('6_기대효과'!$K$7/'d_고정'!$B$9),0)*N2379)*(1-O2379)</f>
        <v/>
      </c>
      <c r="X2379">
        <f>U2379+V2379</f>
        <v/>
      </c>
      <c r="Y2379">
        <f>U2379/('d_고정'!$B$5*'6_기대효과'!$H$7/8)/'d_고정'!$B$6</f>
        <v/>
      </c>
      <c r="Z2379">
        <f>U2379/('d_고정'!$B$8*'6_기대효과'!$H$7/8)</f>
        <v/>
      </c>
    </row>
    <row r="2380">
      <c r="A2380">
        <f>RAND()</f>
        <v/>
      </c>
      <c r="B2380">
        <f>IF('d_시나리오'!$J$2='d_시나리오'!$H$2,'d_시나리오'!$I$2,IF(A2380&lt;('d_시나리오'!$I$2-'d_시나리오'!$H$2)/('d_시나리오'!$J$2-'d_시나리오'!$H$2),'d_시나리오'!$H$2+SQRT(A2380*('d_시나리오'!$J$2-'d_시나리오'!$H$2)*('d_시나리오'!$I$2-'d_시나리오'!$H$2)),'d_시나리오'!$J$2-SQRT((1-A2380)*('d_시나리오'!$J$2-'d_시나리오'!$H$2)*('d_시나리오'!$J$2-'d_시나리오'!$I$2))))</f>
        <v/>
      </c>
      <c r="C2380">
        <f>BETAINV(RAND(),2,6)</f>
        <v/>
      </c>
      <c r="D2380">
        <f>INDEX('d_분포'!$A$2:$A$28,RANDBETWEEN(1,27))</f>
        <v/>
      </c>
      <c r="E2380">
        <f>INDEX('d_분포'!$C$2:$C$5,RANDBETWEEN(1,4))*(0.9+0.2*RAND())</f>
        <v/>
      </c>
      <c r="F2380">
        <f>RAND()</f>
        <v/>
      </c>
      <c r="G2380">
        <f>IF('d_시나리오'!$J$3='d_시나리오'!$H$3,'d_시나리오'!$I$3,IF(F2380&lt;('d_시나리오'!$I$3-'d_시나리오'!$H$3)/('d_시나리오'!$J$3-'d_시나리오'!$H$3),'d_시나리오'!$H$3+SQRT(F2380*('d_시나리오'!$J$3-'d_시나리오'!$H$3)*('d_시나리오'!$I$3-'d_시나리오'!$H$3)),'d_시나리오'!$J$3-SQRT((1-F2380)*('d_시나리오'!$J$3-'d_시나리오'!$H$3)*('d_시나리오'!$J$3-'d_시나리오'!$I$3))))</f>
        <v/>
      </c>
      <c r="H2380">
        <f>RAND()</f>
        <v/>
      </c>
      <c r="I2380">
        <f>IF('d_시나리오'!$J$4='d_시나리오'!$H$4,'d_시나리오'!$I$4,IF(H2380&lt;('d_시나리오'!$I$4-'d_시나리오'!$H$4)/('d_시나리오'!$J$4-'d_시나리오'!$H$4),'d_시나리오'!$H$4+SQRT(H2380*('d_시나리오'!$J$4-'d_시나리오'!$H$4)*('d_시나리오'!$I$4-'d_시나리오'!$H$4)),'d_시나리오'!$J$4-SQRT((1-H2380)*('d_시나리오'!$J$4-'d_시나리오'!$H$4)*('d_시나리오'!$J$4-'d_시나리오'!$I$4))))</f>
        <v/>
      </c>
      <c r="J2380">
        <f>RAND()</f>
        <v/>
      </c>
      <c r="K2380">
        <f>IF('d_시나리오'!$J$5='d_시나리오'!$H$5,'d_시나리오'!$I$5,IF(J2380&lt;('d_시나리오'!$I$5-'d_시나리오'!$H$5)/('d_시나리오'!$J$5-'d_시나리오'!$H$5),'d_시나리오'!$H$5+SQRT(J2380*('d_시나리오'!$J$5-'d_시나리오'!$H$5)*('d_시나리오'!$I$5-'d_시나리오'!$H$5)),'d_시나리오'!$J$5-SQRT((1-J2380)*('d_시나리오'!$J$5-'d_시나리오'!$H$5)*('d_시나리오'!$J$5-'d_시나리오'!$I$5))))</f>
        <v/>
      </c>
      <c r="L2380">
        <f>RAND()</f>
        <v/>
      </c>
      <c r="M2380">
        <f>IF('d_시나리오'!$J$6='d_시나리오'!$H$6,'d_시나리오'!$I$6,IF(L2380&lt;('d_시나리오'!$I$6-'d_시나리오'!$H$6)/('d_시나리오'!$J$6-'d_시나리오'!$H$6),'d_시나리오'!$H$6+SQRT(L2380*('d_시나리오'!$J$6-'d_시나리오'!$H$6)*('d_시나리오'!$I$6-'d_시나리오'!$H$6)),'d_시나리오'!$J$6-SQRT((1-L2380)*('d_시나리오'!$J$6-'d_시나리오'!$H$6)*('d_시나리오'!$J$6-'d_시나리오'!$I$6))))</f>
        <v/>
      </c>
      <c r="N2380">
        <f>INDEX('d_분포'!$B$2:$B$57,RANDBETWEEN(1,56))</f>
        <v/>
      </c>
      <c r="O2380">
        <f>BETAINV(RAND(),5,5)</f>
        <v/>
      </c>
      <c r="P2380">
        <f>'d_고정'!$B$1*'6_기대효과'!$H$7*('d_시나리오'!$I$7/'d_고정'!$B$2)*B2380</f>
        <v/>
      </c>
      <c r="Q2380">
        <f>P2380*C2380</f>
        <v/>
      </c>
      <c r="R2380">
        <f>P2380*E2380</f>
        <v/>
      </c>
      <c r="S2380">
        <f>R2380*G2380</f>
        <v/>
      </c>
      <c r="T2380">
        <f>Q2380+S2380</f>
        <v/>
      </c>
      <c r="U2380">
        <f>(Q2380*D2380+S2380*I2380)*(1-O2380)</f>
        <v/>
      </c>
      <c r="V2380">
        <f>(R2380*K2380*N2380+'d_고정'!$B$3*('6_기대효과'!$H$7/8)*N2380*'d_고정'!$B$10*M2380*('6_기대효과'!$K$7/'d_고정'!$B$9))*(1-O2380)</f>
        <v/>
      </c>
      <c r="W2380">
        <f>(S2380*I2380+R2380*MAX(K2380-'d_고정'!$B$10*M2380*('6_기대효과'!$K$7/'d_고정'!$B$9),0)*N2380)*(1-O2380)</f>
        <v/>
      </c>
      <c r="X2380">
        <f>U2380+V2380</f>
        <v/>
      </c>
      <c r="Y2380">
        <f>U2380/('d_고정'!$B$5*'6_기대효과'!$H$7/8)/'d_고정'!$B$6</f>
        <v/>
      </c>
      <c r="Z2380">
        <f>U2380/('d_고정'!$B$8*'6_기대효과'!$H$7/8)</f>
        <v/>
      </c>
    </row>
    <row r="2381">
      <c r="A2381">
        <f>RAND()</f>
        <v/>
      </c>
      <c r="B2381">
        <f>IF('d_시나리오'!$J$2='d_시나리오'!$H$2,'d_시나리오'!$I$2,IF(A2381&lt;('d_시나리오'!$I$2-'d_시나리오'!$H$2)/('d_시나리오'!$J$2-'d_시나리오'!$H$2),'d_시나리오'!$H$2+SQRT(A2381*('d_시나리오'!$J$2-'d_시나리오'!$H$2)*('d_시나리오'!$I$2-'d_시나리오'!$H$2)),'d_시나리오'!$J$2-SQRT((1-A2381)*('d_시나리오'!$J$2-'d_시나리오'!$H$2)*('d_시나리오'!$J$2-'d_시나리오'!$I$2))))</f>
        <v/>
      </c>
      <c r="C2381">
        <f>BETAINV(RAND(),2,6)</f>
        <v/>
      </c>
      <c r="D2381">
        <f>INDEX('d_분포'!$A$2:$A$28,RANDBETWEEN(1,27))</f>
        <v/>
      </c>
      <c r="E2381">
        <f>INDEX('d_분포'!$C$2:$C$5,RANDBETWEEN(1,4))*(0.9+0.2*RAND())</f>
        <v/>
      </c>
      <c r="F2381">
        <f>RAND()</f>
        <v/>
      </c>
      <c r="G2381">
        <f>IF('d_시나리오'!$J$3='d_시나리오'!$H$3,'d_시나리오'!$I$3,IF(F2381&lt;('d_시나리오'!$I$3-'d_시나리오'!$H$3)/('d_시나리오'!$J$3-'d_시나리오'!$H$3),'d_시나리오'!$H$3+SQRT(F2381*('d_시나리오'!$J$3-'d_시나리오'!$H$3)*('d_시나리오'!$I$3-'d_시나리오'!$H$3)),'d_시나리오'!$J$3-SQRT((1-F2381)*('d_시나리오'!$J$3-'d_시나리오'!$H$3)*('d_시나리오'!$J$3-'d_시나리오'!$I$3))))</f>
        <v/>
      </c>
      <c r="H2381">
        <f>RAND()</f>
        <v/>
      </c>
      <c r="I2381">
        <f>IF('d_시나리오'!$J$4='d_시나리오'!$H$4,'d_시나리오'!$I$4,IF(H2381&lt;('d_시나리오'!$I$4-'d_시나리오'!$H$4)/('d_시나리오'!$J$4-'d_시나리오'!$H$4),'d_시나리오'!$H$4+SQRT(H2381*('d_시나리오'!$J$4-'d_시나리오'!$H$4)*('d_시나리오'!$I$4-'d_시나리오'!$H$4)),'d_시나리오'!$J$4-SQRT((1-H2381)*('d_시나리오'!$J$4-'d_시나리오'!$H$4)*('d_시나리오'!$J$4-'d_시나리오'!$I$4))))</f>
        <v/>
      </c>
      <c r="J2381">
        <f>RAND()</f>
        <v/>
      </c>
      <c r="K2381">
        <f>IF('d_시나리오'!$J$5='d_시나리오'!$H$5,'d_시나리오'!$I$5,IF(J2381&lt;('d_시나리오'!$I$5-'d_시나리오'!$H$5)/('d_시나리오'!$J$5-'d_시나리오'!$H$5),'d_시나리오'!$H$5+SQRT(J2381*('d_시나리오'!$J$5-'d_시나리오'!$H$5)*('d_시나리오'!$I$5-'d_시나리오'!$H$5)),'d_시나리오'!$J$5-SQRT((1-J2381)*('d_시나리오'!$J$5-'d_시나리오'!$H$5)*('d_시나리오'!$J$5-'d_시나리오'!$I$5))))</f>
        <v/>
      </c>
      <c r="L2381">
        <f>RAND()</f>
        <v/>
      </c>
      <c r="M2381">
        <f>IF('d_시나리오'!$J$6='d_시나리오'!$H$6,'d_시나리오'!$I$6,IF(L2381&lt;('d_시나리오'!$I$6-'d_시나리오'!$H$6)/('d_시나리오'!$J$6-'d_시나리오'!$H$6),'d_시나리오'!$H$6+SQRT(L2381*('d_시나리오'!$J$6-'d_시나리오'!$H$6)*('d_시나리오'!$I$6-'d_시나리오'!$H$6)),'d_시나리오'!$J$6-SQRT((1-L2381)*('d_시나리오'!$J$6-'d_시나리오'!$H$6)*('d_시나리오'!$J$6-'d_시나리오'!$I$6))))</f>
        <v/>
      </c>
      <c r="N2381">
        <f>INDEX('d_분포'!$B$2:$B$57,RANDBETWEEN(1,56))</f>
        <v/>
      </c>
      <c r="O2381">
        <f>BETAINV(RAND(),5,5)</f>
        <v/>
      </c>
      <c r="P2381">
        <f>'d_고정'!$B$1*'6_기대효과'!$H$7*('d_시나리오'!$I$7/'d_고정'!$B$2)*B2381</f>
        <v/>
      </c>
      <c r="Q2381">
        <f>P2381*C2381</f>
        <v/>
      </c>
      <c r="R2381">
        <f>P2381*E2381</f>
        <v/>
      </c>
      <c r="S2381">
        <f>R2381*G2381</f>
        <v/>
      </c>
      <c r="T2381">
        <f>Q2381+S2381</f>
        <v/>
      </c>
      <c r="U2381">
        <f>(Q2381*D2381+S2381*I2381)*(1-O2381)</f>
        <v/>
      </c>
      <c r="V2381">
        <f>(R2381*K2381*N2381+'d_고정'!$B$3*('6_기대효과'!$H$7/8)*N2381*'d_고정'!$B$10*M2381*('6_기대효과'!$K$7/'d_고정'!$B$9))*(1-O2381)</f>
        <v/>
      </c>
      <c r="W2381">
        <f>(S2381*I2381+R2381*MAX(K2381-'d_고정'!$B$10*M2381*('6_기대효과'!$K$7/'d_고정'!$B$9),0)*N2381)*(1-O2381)</f>
        <v/>
      </c>
      <c r="X2381">
        <f>U2381+V2381</f>
        <v/>
      </c>
      <c r="Y2381">
        <f>U2381/('d_고정'!$B$5*'6_기대효과'!$H$7/8)/'d_고정'!$B$6</f>
        <v/>
      </c>
      <c r="Z2381">
        <f>U2381/('d_고정'!$B$8*'6_기대효과'!$H$7/8)</f>
        <v/>
      </c>
    </row>
    <row r="2382">
      <c r="A2382">
        <f>RAND()</f>
        <v/>
      </c>
      <c r="B2382">
        <f>IF('d_시나리오'!$J$2='d_시나리오'!$H$2,'d_시나리오'!$I$2,IF(A2382&lt;('d_시나리오'!$I$2-'d_시나리오'!$H$2)/('d_시나리오'!$J$2-'d_시나리오'!$H$2),'d_시나리오'!$H$2+SQRT(A2382*('d_시나리오'!$J$2-'d_시나리오'!$H$2)*('d_시나리오'!$I$2-'d_시나리오'!$H$2)),'d_시나리오'!$J$2-SQRT((1-A2382)*('d_시나리오'!$J$2-'d_시나리오'!$H$2)*('d_시나리오'!$J$2-'d_시나리오'!$I$2))))</f>
        <v/>
      </c>
      <c r="C2382">
        <f>BETAINV(RAND(),2,6)</f>
        <v/>
      </c>
      <c r="D2382">
        <f>INDEX('d_분포'!$A$2:$A$28,RANDBETWEEN(1,27))</f>
        <v/>
      </c>
      <c r="E2382">
        <f>INDEX('d_분포'!$C$2:$C$5,RANDBETWEEN(1,4))*(0.9+0.2*RAND())</f>
        <v/>
      </c>
      <c r="F2382">
        <f>RAND()</f>
        <v/>
      </c>
      <c r="G2382">
        <f>IF('d_시나리오'!$J$3='d_시나리오'!$H$3,'d_시나리오'!$I$3,IF(F2382&lt;('d_시나리오'!$I$3-'d_시나리오'!$H$3)/('d_시나리오'!$J$3-'d_시나리오'!$H$3),'d_시나리오'!$H$3+SQRT(F2382*('d_시나리오'!$J$3-'d_시나리오'!$H$3)*('d_시나리오'!$I$3-'d_시나리오'!$H$3)),'d_시나리오'!$J$3-SQRT((1-F2382)*('d_시나리오'!$J$3-'d_시나리오'!$H$3)*('d_시나리오'!$J$3-'d_시나리오'!$I$3))))</f>
        <v/>
      </c>
      <c r="H2382">
        <f>RAND()</f>
        <v/>
      </c>
      <c r="I2382">
        <f>IF('d_시나리오'!$J$4='d_시나리오'!$H$4,'d_시나리오'!$I$4,IF(H2382&lt;('d_시나리오'!$I$4-'d_시나리오'!$H$4)/('d_시나리오'!$J$4-'d_시나리오'!$H$4),'d_시나리오'!$H$4+SQRT(H2382*('d_시나리오'!$J$4-'d_시나리오'!$H$4)*('d_시나리오'!$I$4-'d_시나리오'!$H$4)),'d_시나리오'!$J$4-SQRT((1-H2382)*('d_시나리오'!$J$4-'d_시나리오'!$H$4)*('d_시나리오'!$J$4-'d_시나리오'!$I$4))))</f>
        <v/>
      </c>
      <c r="J2382">
        <f>RAND()</f>
        <v/>
      </c>
      <c r="K2382">
        <f>IF('d_시나리오'!$J$5='d_시나리오'!$H$5,'d_시나리오'!$I$5,IF(J2382&lt;('d_시나리오'!$I$5-'d_시나리오'!$H$5)/('d_시나리오'!$J$5-'d_시나리오'!$H$5),'d_시나리오'!$H$5+SQRT(J2382*('d_시나리오'!$J$5-'d_시나리오'!$H$5)*('d_시나리오'!$I$5-'d_시나리오'!$H$5)),'d_시나리오'!$J$5-SQRT((1-J2382)*('d_시나리오'!$J$5-'d_시나리오'!$H$5)*('d_시나리오'!$J$5-'d_시나리오'!$I$5))))</f>
        <v/>
      </c>
      <c r="L2382">
        <f>RAND()</f>
        <v/>
      </c>
      <c r="M2382">
        <f>IF('d_시나리오'!$J$6='d_시나리오'!$H$6,'d_시나리오'!$I$6,IF(L2382&lt;('d_시나리오'!$I$6-'d_시나리오'!$H$6)/('d_시나리오'!$J$6-'d_시나리오'!$H$6),'d_시나리오'!$H$6+SQRT(L2382*('d_시나리오'!$J$6-'d_시나리오'!$H$6)*('d_시나리오'!$I$6-'d_시나리오'!$H$6)),'d_시나리오'!$J$6-SQRT((1-L2382)*('d_시나리오'!$J$6-'d_시나리오'!$H$6)*('d_시나리오'!$J$6-'d_시나리오'!$I$6))))</f>
        <v/>
      </c>
      <c r="N2382">
        <f>INDEX('d_분포'!$B$2:$B$57,RANDBETWEEN(1,56))</f>
        <v/>
      </c>
      <c r="O2382">
        <f>BETAINV(RAND(),5,5)</f>
        <v/>
      </c>
      <c r="P2382">
        <f>'d_고정'!$B$1*'6_기대효과'!$H$7*('d_시나리오'!$I$7/'d_고정'!$B$2)*B2382</f>
        <v/>
      </c>
      <c r="Q2382">
        <f>P2382*C2382</f>
        <v/>
      </c>
      <c r="R2382">
        <f>P2382*E2382</f>
        <v/>
      </c>
      <c r="S2382">
        <f>R2382*G2382</f>
        <v/>
      </c>
      <c r="T2382">
        <f>Q2382+S2382</f>
        <v/>
      </c>
      <c r="U2382">
        <f>(Q2382*D2382+S2382*I2382)*(1-O2382)</f>
        <v/>
      </c>
      <c r="V2382">
        <f>(R2382*K2382*N2382+'d_고정'!$B$3*('6_기대효과'!$H$7/8)*N2382*'d_고정'!$B$10*M2382*('6_기대효과'!$K$7/'d_고정'!$B$9))*(1-O2382)</f>
        <v/>
      </c>
      <c r="W2382">
        <f>(S2382*I2382+R2382*MAX(K2382-'d_고정'!$B$10*M2382*('6_기대효과'!$K$7/'d_고정'!$B$9),0)*N2382)*(1-O2382)</f>
        <v/>
      </c>
      <c r="X2382">
        <f>U2382+V2382</f>
        <v/>
      </c>
      <c r="Y2382">
        <f>U2382/('d_고정'!$B$5*'6_기대효과'!$H$7/8)/'d_고정'!$B$6</f>
        <v/>
      </c>
      <c r="Z2382">
        <f>U2382/('d_고정'!$B$8*'6_기대효과'!$H$7/8)</f>
        <v/>
      </c>
    </row>
    <row r="2383">
      <c r="A2383">
        <f>RAND()</f>
        <v/>
      </c>
      <c r="B2383">
        <f>IF('d_시나리오'!$J$2='d_시나리오'!$H$2,'d_시나리오'!$I$2,IF(A2383&lt;('d_시나리오'!$I$2-'d_시나리오'!$H$2)/('d_시나리오'!$J$2-'d_시나리오'!$H$2),'d_시나리오'!$H$2+SQRT(A2383*('d_시나리오'!$J$2-'d_시나리오'!$H$2)*('d_시나리오'!$I$2-'d_시나리오'!$H$2)),'d_시나리오'!$J$2-SQRT((1-A2383)*('d_시나리오'!$J$2-'d_시나리오'!$H$2)*('d_시나리오'!$J$2-'d_시나리오'!$I$2))))</f>
        <v/>
      </c>
      <c r="C2383">
        <f>BETAINV(RAND(),2,6)</f>
        <v/>
      </c>
      <c r="D2383">
        <f>INDEX('d_분포'!$A$2:$A$28,RANDBETWEEN(1,27))</f>
        <v/>
      </c>
      <c r="E2383">
        <f>INDEX('d_분포'!$C$2:$C$5,RANDBETWEEN(1,4))*(0.9+0.2*RAND())</f>
        <v/>
      </c>
      <c r="F2383">
        <f>RAND()</f>
        <v/>
      </c>
      <c r="G2383">
        <f>IF('d_시나리오'!$J$3='d_시나리오'!$H$3,'d_시나리오'!$I$3,IF(F2383&lt;('d_시나리오'!$I$3-'d_시나리오'!$H$3)/('d_시나리오'!$J$3-'d_시나리오'!$H$3),'d_시나리오'!$H$3+SQRT(F2383*('d_시나리오'!$J$3-'d_시나리오'!$H$3)*('d_시나리오'!$I$3-'d_시나리오'!$H$3)),'d_시나리오'!$J$3-SQRT((1-F2383)*('d_시나리오'!$J$3-'d_시나리오'!$H$3)*('d_시나리오'!$J$3-'d_시나리오'!$I$3))))</f>
        <v/>
      </c>
      <c r="H2383">
        <f>RAND()</f>
        <v/>
      </c>
      <c r="I2383">
        <f>IF('d_시나리오'!$J$4='d_시나리오'!$H$4,'d_시나리오'!$I$4,IF(H2383&lt;('d_시나리오'!$I$4-'d_시나리오'!$H$4)/('d_시나리오'!$J$4-'d_시나리오'!$H$4),'d_시나리오'!$H$4+SQRT(H2383*('d_시나리오'!$J$4-'d_시나리오'!$H$4)*('d_시나리오'!$I$4-'d_시나리오'!$H$4)),'d_시나리오'!$J$4-SQRT((1-H2383)*('d_시나리오'!$J$4-'d_시나리오'!$H$4)*('d_시나리오'!$J$4-'d_시나리오'!$I$4))))</f>
        <v/>
      </c>
      <c r="J2383">
        <f>RAND()</f>
        <v/>
      </c>
      <c r="K2383">
        <f>IF('d_시나리오'!$J$5='d_시나리오'!$H$5,'d_시나리오'!$I$5,IF(J2383&lt;('d_시나리오'!$I$5-'d_시나리오'!$H$5)/('d_시나리오'!$J$5-'d_시나리오'!$H$5),'d_시나리오'!$H$5+SQRT(J2383*('d_시나리오'!$J$5-'d_시나리오'!$H$5)*('d_시나리오'!$I$5-'d_시나리오'!$H$5)),'d_시나리오'!$J$5-SQRT((1-J2383)*('d_시나리오'!$J$5-'d_시나리오'!$H$5)*('d_시나리오'!$J$5-'d_시나리오'!$I$5))))</f>
        <v/>
      </c>
      <c r="L2383">
        <f>RAND()</f>
        <v/>
      </c>
      <c r="M2383">
        <f>IF('d_시나리오'!$J$6='d_시나리오'!$H$6,'d_시나리오'!$I$6,IF(L2383&lt;('d_시나리오'!$I$6-'d_시나리오'!$H$6)/('d_시나리오'!$J$6-'d_시나리오'!$H$6),'d_시나리오'!$H$6+SQRT(L2383*('d_시나리오'!$J$6-'d_시나리오'!$H$6)*('d_시나리오'!$I$6-'d_시나리오'!$H$6)),'d_시나리오'!$J$6-SQRT((1-L2383)*('d_시나리오'!$J$6-'d_시나리오'!$H$6)*('d_시나리오'!$J$6-'d_시나리오'!$I$6))))</f>
        <v/>
      </c>
      <c r="N2383">
        <f>INDEX('d_분포'!$B$2:$B$57,RANDBETWEEN(1,56))</f>
        <v/>
      </c>
      <c r="O2383">
        <f>BETAINV(RAND(),5,5)</f>
        <v/>
      </c>
      <c r="P2383">
        <f>'d_고정'!$B$1*'6_기대효과'!$H$7*('d_시나리오'!$I$7/'d_고정'!$B$2)*B2383</f>
        <v/>
      </c>
      <c r="Q2383">
        <f>P2383*C2383</f>
        <v/>
      </c>
      <c r="R2383">
        <f>P2383*E2383</f>
        <v/>
      </c>
      <c r="S2383">
        <f>R2383*G2383</f>
        <v/>
      </c>
      <c r="T2383">
        <f>Q2383+S2383</f>
        <v/>
      </c>
      <c r="U2383">
        <f>(Q2383*D2383+S2383*I2383)*(1-O2383)</f>
        <v/>
      </c>
      <c r="V2383">
        <f>(R2383*K2383*N2383+'d_고정'!$B$3*('6_기대효과'!$H$7/8)*N2383*'d_고정'!$B$10*M2383*('6_기대효과'!$K$7/'d_고정'!$B$9))*(1-O2383)</f>
        <v/>
      </c>
      <c r="W2383">
        <f>(S2383*I2383+R2383*MAX(K2383-'d_고정'!$B$10*M2383*('6_기대효과'!$K$7/'d_고정'!$B$9),0)*N2383)*(1-O2383)</f>
        <v/>
      </c>
      <c r="X2383">
        <f>U2383+V2383</f>
        <v/>
      </c>
      <c r="Y2383">
        <f>U2383/('d_고정'!$B$5*'6_기대효과'!$H$7/8)/'d_고정'!$B$6</f>
        <v/>
      </c>
      <c r="Z2383">
        <f>U2383/('d_고정'!$B$8*'6_기대효과'!$H$7/8)</f>
        <v/>
      </c>
    </row>
    <row r="2384">
      <c r="A2384">
        <f>RAND()</f>
        <v/>
      </c>
      <c r="B2384">
        <f>IF('d_시나리오'!$J$2='d_시나리오'!$H$2,'d_시나리오'!$I$2,IF(A2384&lt;('d_시나리오'!$I$2-'d_시나리오'!$H$2)/('d_시나리오'!$J$2-'d_시나리오'!$H$2),'d_시나리오'!$H$2+SQRT(A2384*('d_시나리오'!$J$2-'d_시나리오'!$H$2)*('d_시나리오'!$I$2-'d_시나리오'!$H$2)),'d_시나리오'!$J$2-SQRT((1-A2384)*('d_시나리오'!$J$2-'d_시나리오'!$H$2)*('d_시나리오'!$J$2-'d_시나리오'!$I$2))))</f>
        <v/>
      </c>
      <c r="C2384">
        <f>BETAINV(RAND(),2,6)</f>
        <v/>
      </c>
      <c r="D2384">
        <f>INDEX('d_분포'!$A$2:$A$28,RANDBETWEEN(1,27))</f>
        <v/>
      </c>
      <c r="E2384">
        <f>INDEX('d_분포'!$C$2:$C$5,RANDBETWEEN(1,4))*(0.9+0.2*RAND())</f>
        <v/>
      </c>
      <c r="F2384">
        <f>RAND()</f>
        <v/>
      </c>
      <c r="G2384">
        <f>IF('d_시나리오'!$J$3='d_시나리오'!$H$3,'d_시나리오'!$I$3,IF(F2384&lt;('d_시나리오'!$I$3-'d_시나리오'!$H$3)/('d_시나리오'!$J$3-'d_시나리오'!$H$3),'d_시나리오'!$H$3+SQRT(F2384*('d_시나리오'!$J$3-'d_시나리오'!$H$3)*('d_시나리오'!$I$3-'d_시나리오'!$H$3)),'d_시나리오'!$J$3-SQRT((1-F2384)*('d_시나리오'!$J$3-'d_시나리오'!$H$3)*('d_시나리오'!$J$3-'d_시나리오'!$I$3))))</f>
        <v/>
      </c>
      <c r="H2384">
        <f>RAND()</f>
        <v/>
      </c>
      <c r="I2384">
        <f>IF('d_시나리오'!$J$4='d_시나리오'!$H$4,'d_시나리오'!$I$4,IF(H2384&lt;('d_시나리오'!$I$4-'d_시나리오'!$H$4)/('d_시나리오'!$J$4-'d_시나리오'!$H$4),'d_시나리오'!$H$4+SQRT(H2384*('d_시나리오'!$J$4-'d_시나리오'!$H$4)*('d_시나리오'!$I$4-'d_시나리오'!$H$4)),'d_시나리오'!$J$4-SQRT((1-H2384)*('d_시나리오'!$J$4-'d_시나리오'!$H$4)*('d_시나리오'!$J$4-'d_시나리오'!$I$4))))</f>
        <v/>
      </c>
      <c r="J2384">
        <f>RAND()</f>
        <v/>
      </c>
      <c r="K2384">
        <f>IF('d_시나리오'!$J$5='d_시나리오'!$H$5,'d_시나리오'!$I$5,IF(J2384&lt;('d_시나리오'!$I$5-'d_시나리오'!$H$5)/('d_시나리오'!$J$5-'d_시나리오'!$H$5),'d_시나리오'!$H$5+SQRT(J2384*('d_시나리오'!$J$5-'d_시나리오'!$H$5)*('d_시나리오'!$I$5-'d_시나리오'!$H$5)),'d_시나리오'!$J$5-SQRT((1-J2384)*('d_시나리오'!$J$5-'d_시나리오'!$H$5)*('d_시나리오'!$J$5-'d_시나리오'!$I$5))))</f>
        <v/>
      </c>
      <c r="L2384">
        <f>RAND()</f>
        <v/>
      </c>
      <c r="M2384">
        <f>IF('d_시나리오'!$J$6='d_시나리오'!$H$6,'d_시나리오'!$I$6,IF(L2384&lt;('d_시나리오'!$I$6-'d_시나리오'!$H$6)/('d_시나리오'!$J$6-'d_시나리오'!$H$6),'d_시나리오'!$H$6+SQRT(L2384*('d_시나리오'!$J$6-'d_시나리오'!$H$6)*('d_시나리오'!$I$6-'d_시나리오'!$H$6)),'d_시나리오'!$J$6-SQRT((1-L2384)*('d_시나리오'!$J$6-'d_시나리오'!$H$6)*('d_시나리오'!$J$6-'d_시나리오'!$I$6))))</f>
        <v/>
      </c>
      <c r="N2384">
        <f>INDEX('d_분포'!$B$2:$B$57,RANDBETWEEN(1,56))</f>
        <v/>
      </c>
      <c r="O2384">
        <f>BETAINV(RAND(),5,5)</f>
        <v/>
      </c>
      <c r="P2384">
        <f>'d_고정'!$B$1*'6_기대효과'!$H$7*('d_시나리오'!$I$7/'d_고정'!$B$2)*B2384</f>
        <v/>
      </c>
      <c r="Q2384">
        <f>P2384*C2384</f>
        <v/>
      </c>
      <c r="R2384">
        <f>P2384*E2384</f>
        <v/>
      </c>
      <c r="S2384">
        <f>R2384*G2384</f>
        <v/>
      </c>
      <c r="T2384">
        <f>Q2384+S2384</f>
        <v/>
      </c>
      <c r="U2384">
        <f>(Q2384*D2384+S2384*I2384)*(1-O2384)</f>
        <v/>
      </c>
      <c r="V2384">
        <f>(R2384*K2384*N2384+'d_고정'!$B$3*('6_기대효과'!$H$7/8)*N2384*'d_고정'!$B$10*M2384*('6_기대효과'!$K$7/'d_고정'!$B$9))*(1-O2384)</f>
        <v/>
      </c>
      <c r="W2384">
        <f>(S2384*I2384+R2384*MAX(K2384-'d_고정'!$B$10*M2384*('6_기대효과'!$K$7/'d_고정'!$B$9),0)*N2384)*(1-O2384)</f>
        <v/>
      </c>
      <c r="X2384">
        <f>U2384+V2384</f>
        <v/>
      </c>
      <c r="Y2384">
        <f>U2384/('d_고정'!$B$5*'6_기대효과'!$H$7/8)/'d_고정'!$B$6</f>
        <v/>
      </c>
      <c r="Z2384">
        <f>U2384/('d_고정'!$B$8*'6_기대효과'!$H$7/8)</f>
        <v/>
      </c>
    </row>
    <row r="2385">
      <c r="A2385">
        <f>RAND()</f>
        <v/>
      </c>
      <c r="B2385">
        <f>IF('d_시나리오'!$J$2='d_시나리오'!$H$2,'d_시나리오'!$I$2,IF(A2385&lt;('d_시나리오'!$I$2-'d_시나리오'!$H$2)/('d_시나리오'!$J$2-'d_시나리오'!$H$2),'d_시나리오'!$H$2+SQRT(A2385*('d_시나리오'!$J$2-'d_시나리오'!$H$2)*('d_시나리오'!$I$2-'d_시나리오'!$H$2)),'d_시나리오'!$J$2-SQRT((1-A2385)*('d_시나리오'!$J$2-'d_시나리오'!$H$2)*('d_시나리오'!$J$2-'d_시나리오'!$I$2))))</f>
        <v/>
      </c>
      <c r="C2385">
        <f>BETAINV(RAND(),2,6)</f>
        <v/>
      </c>
      <c r="D2385">
        <f>INDEX('d_분포'!$A$2:$A$28,RANDBETWEEN(1,27))</f>
        <v/>
      </c>
      <c r="E2385">
        <f>INDEX('d_분포'!$C$2:$C$5,RANDBETWEEN(1,4))*(0.9+0.2*RAND())</f>
        <v/>
      </c>
      <c r="F2385">
        <f>RAND()</f>
        <v/>
      </c>
      <c r="G2385">
        <f>IF('d_시나리오'!$J$3='d_시나리오'!$H$3,'d_시나리오'!$I$3,IF(F2385&lt;('d_시나리오'!$I$3-'d_시나리오'!$H$3)/('d_시나리오'!$J$3-'d_시나리오'!$H$3),'d_시나리오'!$H$3+SQRT(F2385*('d_시나리오'!$J$3-'d_시나리오'!$H$3)*('d_시나리오'!$I$3-'d_시나리오'!$H$3)),'d_시나리오'!$J$3-SQRT((1-F2385)*('d_시나리오'!$J$3-'d_시나리오'!$H$3)*('d_시나리오'!$J$3-'d_시나리오'!$I$3))))</f>
        <v/>
      </c>
      <c r="H2385">
        <f>RAND()</f>
        <v/>
      </c>
      <c r="I2385">
        <f>IF('d_시나리오'!$J$4='d_시나리오'!$H$4,'d_시나리오'!$I$4,IF(H2385&lt;('d_시나리오'!$I$4-'d_시나리오'!$H$4)/('d_시나리오'!$J$4-'d_시나리오'!$H$4),'d_시나리오'!$H$4+SQRT(H2385*('d_시나리오'!$J$4-'d_시나리오'!$H$4)*('d_시나리오'!$I$4-'d_시나리오'!$H$4)),'d_시나리오'!$J$4-SQRT((1-H2385)*('d_시나리오'!$J$4-'d_시나리오'!$H$4)*('d_시나리오'!$J$4-'d_시나리오'!$I$4))))</f>
        <v/>
      </c>
      <c r="J2385">
        <f>RAND()</f>
        <v/>
      </c>
      <c r="K2385">
        <f>IF('d_시나리오'!$J$5='d_시나리오'!$H$5,'d_시나리오'!$I$5,IF(J2385&lt;('d_시나리오'!$I$5-'d_시나리오'!$H$5)/('d_시나리오'!$J$5-'d_시나리오'!$H$5),'d_시나리오'!$H$5+SQRT(J2385*('d_시나리오'!$J$5-'d_시나리오'!$H$5)*('d_시나리오'!$I$5-'d_시나리오'!$H$5)),'d_시나리오'!$J$5-SQRT((1-J2385)*('d_시나리오'!$J$5-'d_시나리오'!$H$5)*('d_시나리오'!$J$5-'d_시나리오'!$I$5))))</f>
        <v/>
      </c>
      <c r="L2385">
        <f>RAND()</f>
        <v/>
      </c>
      <c r="M2385">
        <f>IF('d_시나리오'!$J$6='d_시나리오'!$H$6,'d_시나리오'!$I$6,IF(L2385&lt;('d_시나리오'!$I$6-'d_시나리오'!$H$6)/('d_시나리오'!$J$6-'d_시나리오'!$H$6),'d_시나리오'!$H$6+SQRT(L2385*('d_시나리오'!$J$6-'d_시나리오'!$H$6)*('d_시나리오'!$I$6-'d_시나리오'!$H$6)),'d_시나리오'!$J$6-SQRT((1-L2385)*('d_시나리오'!$J$6-'d_시나리오'!$H$6)*('d_시나리오'!$J$6-'d_시나리오'!$I$6))))</f>
        <v/>
      </c>
      <c r="N2385">
        <f>INDEX('d_분포'!$B$2:$B$57,RANDBETWEEN(1,56))</f>
        <v/>
      </c>
      <c r="O2385">
        <f>BETAINV(RAND(),5,5)</f>
        <v/>
      </c>
      <c r="P2385">
        <f>'d_고정'!$B$1*'6_기대효과'!$H$7*('d_시나리오'!$I$7/'d_고정'!$B$2)*B2385</f>
        <v/>
      </c>
      <c r="Q2385">
        <f>P2385*C2385</f>
        <v/>
      </c>
      <c r="R2385">
        <f>P2385*E2385</f>
        <v/>
      </c>
      <c r="S2385">
        <f>R2385*G2385</f>
        <v/>
      </c>
      <c r="T2385">
        <f>Q2385+S2385</f>
        <v/>
      </c>
      <c r="U2385">
        <f>(Q2385*D2385+S2385*I2385)*(1-O2385)</f>
        <v/>
      </c>
      <c r="V2385">
        <f>(R2385*K2385*N2385+'d_고정'!$B$3*('6_기대효과'!$H$7/8)*N2385*'d_고정'!$B$10*M2385*('6_기대효과'!$K$7/'d_고정'!$B$9))*(1-O2385)</f>
        <v/>
      </c>
      <c r="W2385">
        <f>(S2385*I2385+R2385*MAX(K2385-'d_고정'!$B$10*M2385*('6_기대효과'!$K$7/'d_고정'!$B$9),0)*N2385)*(1-O2385)</f>
        <v/>
      </c>
      <c r="X2385">
        <f>U2385+V2385</f>
        <v/>
      </c>
      <c r="Y2385">
        <f>U2385/('d_고정'!$B$5*'6_기대효과'!$H$7/8)/'d_고정'!$B$6</f>
        <v/>
      </c>
      <c r="Z2385">
        <f>U2385/('d_고정'!$B$8*'6_기대효과'!$H$7/8)</f>
        <v/>
      </c>
    </row>
    <row r="2386">
      <c r="A2386">
        <f>RAND()</f>
        <v/>
      </c>
      <c r="B2386">
        <f>IF('d_시나리오'!$J$2='d_시나리오'!$H$2,'d_시나리오'!$I$2,IF(A2386&lt;('d_시나리오'!$I$2-'d_시나리오'!$H$2)/('d_시나리오'!$J$2-'d_시나리오'!$H$2),'d_시나리오'!$H$2+SQRT(A2386*('d_시나리오'!$J$2-'d_시나리오'!$H$2)*('d_시나리오'!$I$2-'d_시나리오'!$H$2)),'d_시나리오'!$J$2-SQRT((1-A2386)*('d_시나리오'!$J$2-'d_시나리오'!$H$2)*('d_시나리오'!$J$2-'d_시나리오'!$I$2))))</f>
        <v/>
      </c>
      <c r="C2386">
        <f>BETAINV(RAND(),2,6)</f>
        <v/>
      </c>
      <c r="D2386">
        <f>INDEX('d_분포'!$A$2:$A$28,RANDBETWEEN(1,27))</f>
        <v/>
      </c>
      <c r="E2386">
        <f>INDEX('d_분포'!$C$2:$C$5,RANDBETWEEN(1,4))*(0.9+0.2*RAND())</f>
        <v/>
      </c>
      <c r="F2386">
        <f>RAND()</f>
        <v/>
      </c>
      <c r="G2386">
        <f>IF('d_시나리오'!$J$3='d_시나리오'!$H$3,'d_시나리오'!$I$3,IF(F2386&lt;('d_시나리오'!$I$3-'d_시나리오'!$H$3)/('d_시나리오'!$J$3-'d_시나리오'!$H$3),'d_시나리오'!$H$3+SQRT(F2386*('d_시나리오'!$J$3-'d_시나리오'!$H$3)*('d_시나리오'!$I$3-'d_시나리오'!$H$3)),'d_시나리오'!$J$3-SQRT((1-F2386)*('d_시나리오'!$J$3-'d_시나리오'!$H$3)*('d_시나리오'!$J$3-'d_시나리오'!$I$3))))</f>
        <v/>
      </c>
      <c r="H2386">
        <f>RAND()</f>
        <v/>
      </c>
      <c r="I2386">
        <f>IF('d_시나리오'!$J$4='d_시나리오'!$H$4,'d_시나리오'!$I$4,IF(H2386&lt;('d_시나리오'!$I$4-'d_시나리오'!$H$4)/('d_시나리오'!$J$4-'d_시나리오'!$H$4),'d_시나리오'!$H$4+SQRT(H2386*('d_시나리오'!$J$4-'d_시나리오'!$H$4)*('d_시나리오'!$I$4-'d_시나리오'!$H$4)),'d_시나리오'!$J$4-SQRT((1-H2386)*('d_시나리오'!$J$4-'d_시나리오'!$H$4)*('d_시나리오'!$J$4-'d_시나리오'!$I$4))))</f>
        <v/>
      </c>
      <c r="J2386">
        <f>RAND()</f>
        <v/>
      </c>
      <c r="K2386">
        <f>IF('d_시나리오'!$J$5='d_시나리오'!$H$5,'d_시나리오'!$I$5,IF(J2386&lt;('d_시나리오'!$I$5-'d_시나리오'!$H$5)/('d_시나리오'!$J$5-'d_시나리오'!$H$5),'d_시나리오'!$H$5+SQRT(J2386*('d_시나리오'!$J$5-'d_시나리오'!$H$5)*('d_시나리오'!$I$5-'d_시나리오'!$H$5)),'d_시나리오'!$J$5-SQRT((1-J2386)*('d_시나리오'!$J$5-'d_시나리오'!$H$5)*('d_시나리오'!$J$5-'d_시나리오'!$I$5))))</f>
        <v/>
      </c>
      <c r="L2386">
        <f>RAND()</f>
        <v/>
      </c>
      <c r="M2386">
        <f>IF('d_시나리오'!$J$6='d_시나리오'!$H$6,'d_시나리오'!$I$6,IF(L2386&lt;('d_시나리오'!$I$6-'d_시나리오'!$H$6)/('d_시나리오'!$J$6-'d_시나리오'!$H$6),'d_시나리오'!$H$6+SQRT(L2386*('d_시나리오'!$J$6-'d_시나리오'!$H$6)*('d_시나리오'!$I$6-'d_시나리오'!$H$6)),'d_시나리오'!$J$6-SQRT((1-L2386)*('d_시나리오'!$J$6-'d_시나리오'!$H$6)*('d_시나리오'!$J$6-'d_시나리오'!$I$6))))</f>
        <v/>
      </c>
      <c r="N2386">
        <f>INDEX('d_분포'!$B$2:$B$57,RANDBETWEEN(1,56))</f>
        <v/>
      </c>
      <c r="O2386">
        <f>BETAINV(RAND(),5,5)</f>
        <v/>
      </c>
      <c r="P2386">
        <f>'d_고정'!$B$1*'6_기대효과'!$H$7*('d_시나리오'!$I$7/'d_고정'!$B$2)*B2386</f>
        <v/>
      </c>
      <c r="Q2386">
        <f>P2386*C2386</f>
        <v/>
      </c>
      <c r="R2386">
        <f>P2386*E2386</f>
        <v/>
      </c>
      <c r="S2386">
        <f>R2386*G2386</f>
        <v/>
      </c>
      <c r="T2386">
        <f>Q2386+S2386</f>
        <v/>
      </c>
      <c r="U2386">
        <f>(Q2386*D2386+S2386*I2386)*(1-O2386)</f>
        <v/>
      </c>
      <c r="V2386">
        <f>(R2386*K2386*N2386+'d_고정'!$B$3*('6_기대효과'!$H$7/8)*N2386*'d_고정'!$B$10*M2386*('6_기대효과'!$K$7/'d_고정'!$B$9))*(1-O2386)</f>
        <v/>
      </c>
      <c r="W2386">
        <f>(S2386*I2386+R2386*MAX(K2386-'d_고정'!$B$10*M2386*('6_기대효과'!$K$7/'d_고정'!$B$9),0)*N2386)*(1-O2386)</f>
        <v/>
      </c>
      <c r="X2386">
        <f>U2386+V2386</f>
        <v/>
      </c>
      <c r="Y2386">
        <f>U2386/('d_고정'!$B$5*'6_기대효과'!$H$7/8)/'d_고정'!$B$6</f>
        <v/>
      </c>
      <c r="Z2386">
        <f>U2386/('d_고정'!$B$8*'6_기대효과'!$H$7/8)</f>
        <v/>
      </c>
    </row>
    <row r="2387">
      <c r="A2387">
        <f>RAND()</f>
        <v/>
      </c>
      <c r="B2387">
        <f>IF('d_시나리오'!$J$2='d_시나리오'!$H$2,'d_시나리오'!$I$2,IF(A2387&lt;('d_시나리오'!$I$2-'d_시나리오'!$H$2)/('d_시나리오'!$J$2-'d_시나리오'!$H$2),'d_시나리오'!$H$2+SQRT(A2387*('d_시나리오'!$J$2-'d_시나리오'!$H$2)*('d_시나리오'!$I$2-'d_시나리오'!$H$2)),'d_시나리오'!$J$2-SQRT((1-A2387)*('d_시나리오'!$J$2-'d_시나리오'!$H$2)*('d_시나리오'!$J$2-'d_시나리오'!$I$2))))</f>
        <v/>
      </c>
      <c r="C2387">
        <f>BETAINV(RAND(),2,6)</f>
        <v/>
      </c>
      <c r="D2387">
        <f>INDEX('d_분포'!$A$2:$A$28,RANDBETWEEN(1,27))</f>
        <v/>
      </c>
      <c r="E2387">
        <f>INDEX('d_분포'!$C$2:$C$5,RANDBETWEEN(1,4))*(0.9+0.2*RAND())</f>
        <v/>
      </c>
      <c r="F2387">
        <f>RAND()</f>
        <v/>
      </c>
      <c r="G2387">
        <f>IF('d_시나리오'!$J$3='d_시나리오'!$H$3,'d_시나리오'!$I$3,IF(F2387&lt;('d_시나리오'!$I$3-'d_시나리오'!$H$3)/('d_시나리오'!$J$3-'d_시나리오'!$H$3),'d_시나리오'!$H$3+SQRT(F2387*('d_시나리오'!$J$3-'d_시나리오'!$H$3)*('d_시나리오'!$I$3-'d_시나리오'!$H$3)),'d_시나리오'!$J$3-SQRT((1-F2387)*('d_시나리오'!$J$3-'d_시나리오'!$H$3)*('d_시나리오'!$J$3-'d_시나리오'!$I$3))))</f>
        <v/>
      </c>
      <c r="H2387">
        <f>RAND()</f>
        <v/>
      </c>
      <c r="I2387">
        <f>IF('d_시나리오'!$J$4='d_시나리오'!$H$4,'d_시나리오'!$I$4,IF(H2387&lt;('d_시나리오'!$I$4-'d_시나리오'!$H$4)/('d_시나리오'!$J$4-'d_시나리오'!$H$4),'d_시나리오'!$H$4+SQRT(H2387*('d_시나리오'!$J$4-'d_시나리오'!$H$4)*('d_시나리오'!$I$4-'d_시나리오'!$H$4)),'d_시나리오'!$J$4-SQRT((1-H2387)*('d_시나리오'!$J$4-'d_시나리오'!$H$4)*('d_시나리오'!$J$4-'d_시나리오'!$I$4))))</f>
        <v/>
      </c>
      <c r="J2387">
        <f>RAND()</f>
        <v/>
      </c>
      <c r="K2387">
        <f>IF('d_시나리오'!$J$5='d_시나리오'!$H$5,'d_시나리오'!$I$5,IF(J2387&lt;('d_시나리오'!$I$5-'d_시나리오'!$H$5)/('d_시나리오'!$J$5-'d_시나리오'!$H$5),'d_시나리오'!$H$5+SQRT(J2387*('d_시나리오'!$J$5-'d_시나리오'!$H$5)*('d_시나리오'!$I$5-'d_시나리오'!$H$5)),'d_시나리오'!$J$5-SQRT((1-J2387)*('d_시나리오'!$J$5-'d_시나리오'!$H$5)*('d_시나리오'!$J$5-'d_시나리오'!$I$5))))</f>
        <v/>
      </c>
      <c r="L2387">
        <f>RAND()</f>
        <v/>
      </c>
      <c r="M2387">
        <f>IF('d_시나리오'!$J$6='d_시나리오'!$H$6,'d_시나리오'!$I$6,IF(L2387&lt;('d_시나리오'!$I$6-'d_시나리오'!$H$6)/('d_시나리오'!$J$6-'d_시나리오'!$H$6),'d_시나리오'!$H$6+SQRT(L2387*('d_시나리오'!$J$6-'d_시나리오'!$H$6)*('d_시나리오'!$I$6-'d_시나리오'!$H$6)),'d_시나리오'!$J$6-SQRT((1-L2387)*('d_시나리오'!$J$6-'d_시나리오'!$H$6)*('d_시나리오'!$J$6-'d_시나리오'!$I$6))))</f>
        <v/>
      </c>
      <c r="N2387">
        <f>INDEX('d_분포'!$B$2:$B$57,RANDBETWEEN(1,56))</f>
        <v/>
      </c>
      <c r="O2387">
        <f>BETAINV(RAND(),5,5)</f>
        <v/>
      </c>
      <c r="P2387">
        <f>'d_고정'!$B$1*'6_기대효과'!$H$7*('d_시나리오'!$I$7/'d_고정'!$B$2)*B2387</f>
        <v/>
      </c>
      <c r="Q2387">
        <f>P2387*C2387</f>
        <v/>
      </c>
      <c r="R2387">
        <f>P2387*E2387</f>
        <v/>
      </c>
      <c r="S2387">
        <f>R2387*G2387</f>
        <v/>
      </c>
      <c r="T2387">
        <f>Q2387+S2387</f>
        <v/>
      </c>
      <c r="U2387">
        <f>(Q2387*D2387+S2387*I2387)*(1-O2387)</f>
        <v/>
      </c>
      <c r="V2387">
        <f>(R2387*K2387*N2387+'d_고정'!$B$3*('6_기대효과'!$H$7/8)*N2387*'d_고정'!$B$10*M2387*('6_기대효과'!$K$7/'d_고정'!$B$9))*(1-O2387)</f>
        <v/>
      </c>
      <c r="W2387">
        <f>(S2387*I2387+R2387*MAX(K2387-'d_고정'!$B$10*M2387*('6_기대효과'!$K$7/'d_고정'!$B$9),0)*N2387)*(1-O2387)</f>
        <v/>
      </c>
      <c r="X2387">
        <f>U2387+V2387</f>
        <v/>
      </c>
      <c r="Y2387">
        <f>U2387/('d_고정'!$B$5*'6_기대효과'!$H$7/8)/'d_고정'!$B$6</f>
        <v/>
      </c>
      <c r="Z2387">
        <f>U2387/('d_고정'!$B$8*'6_기대효과'!$H$7/8)</f>
        <v/>
      </c>
    </row>
    <row r="2388">
      <c r="A2388">
        <f>RAND()</f>
        <v/>
      </c>
      <c r="B2388">
        <f>IF('d_시나리오'!$J$2='d_시나리오'!$H$2,'d_시나리오'!$I$2,IF(A2388&lt;('d_시나리오'!$I$2-'d_시나리오'!$H$2)/('d_시나리오'!$J$2-'d_시나리오'!$H$2),'d_시나리오'!$H$2+SQRT(A2388*('d_시나리오'!$J$2-'d_시나리오'!$H$2)*('d_시나리오'!$I$2-'d_시나리오'!$H$2)),'d_시나리오'!$J$2-SQRT((1-A2388)*('d_시나리오'!$J$2-'d_시나리오'!$H$2)*('d_시나리오'!$J$2-'d_시나리오'!$I$2))))</f>
        <v/>
      </c>
      <c r="C2388">
        <f>BETAINV(RAND(),2,6)</f>
        <v/>
      </c>
      <c r="D2388">
        <f>INDEX('d_분포'!$A$2:$A$28,RANDBETWEEN(1,27))</f>
        <v/>
      </c>
      <c r="E2388">
        <f>INDEX('d_분포'!$C$2:$C$5,RANDBETWEEN(1,4))*(0.9+0.2*RAND())</f>
        <v/>
      </c>
      <c r="F2388">
        <f>RAND()</f>
        <v/>
      </c>
      <c r="G2388">
        <f>IF('d_시나리오'!$J$3='d_시나리오'!$H$3,'d_시나리오'!$I$3,IF(F2388&lt;('d_시나리오'!$I$3-'d_시나리오'!$H$3)/('d_시나리오'!$J$3-'d_시나리오'!$H$3),'d_시나리오'!$H$3+SQRT(F2388*('d_시나리오'!$J$3-'d_시나리오'!$H$3)*('d_시나리오'!$I$3-'d_시나리오'!$H$3)),'d_시나리오'!$J$3-SQRT((1-F2388)*('d_시나리오'!$J$3-'d_시나리오'!$H$3)*('d_시나리오'!$J$3-'d_시나리오'!$I$3))))</f>
        <v/>
      </c>
      <c r="H2388">
        <f>RAND()</f>
        <v/>
      </c>
      <c r="I2388">
        <f>IF('d_시나리오'!$J$4='d_시나리오'!$H$4,'d_시나리오'!$I$4,IF(H2388&lt;('d_시나리오'!$I$4-'d_시나리오'!$H$4)/('d_시나리오'!$J$4-'d_시나리오'!$H$4),'d_시나리오'!$H$4+SQRT(H2388*('d_시나리오'!$J$4-'d_시나리오'!$H$4)*('d_시나리오'!$I$4-'d_시나리오'!$H$4)),'d_시나리오'!$J$4-SQRT((1-H2388)*('d_시나리오'!$J$4-'d_시나리오'!$H$4)*('d_시나리오'!$J$4-'d_시나리오'!$I$4))))</f>
        <v/>
      </c>
      <c r="J2388">
        <f>RAND()</f>
        <v/>
      </c>
      <c r="K2388">
        <f>IF('d_시나리오'!$J$5='d_시나리오'!$H$5,'d_시나리오'!$I$5,IF(J2388&lt;('d_시나리오'!$I$5-'d_시나리오'!$H$5)/('d_시나리오'!$J$5-'d_시나리오'!$H$5),'d_시나리오'!$H$5+SQRT(J2388*('d_시나리오'!$J$5-'d_시나리오'!$H$5)*('d_시나리오'!$I$5-'d_시나리오'!$H$5)),'d_시나리오'!$J$5-SQRT((1-J2388)*('d_시나리오'!$J$5-'d_시나리오'!$H$5)*('d_시나리오'!$J$5-'d_시나리오'!$I$5))))</f>
        <v/>
      </c>
      <c r="L2388">
        <f>RAND()</f>
        <v/>
      </c>
      <c r="M2388">
        <f>IF('d_시나리오'!$J$6='d_시나리오'!$H$6,'d_시나리오'!$I$6,IF(L2388&lt;('d_시나리오'!$I$6-'d_시나리오'!$H$6)/('d_시나리오'!$J$6-'d_시나리오'!$H$6),'d_시나리오'!$H$6+SQRT(L2388*('d_시나리오'!$J$6-'d_시나리오'!$H$6)*('d_시나리오'!$I$6-'d_시나리오'!$H$6)),'d_시나리오'!$J$6-SQRT((1-L2388)*('d_시나리오'!$J$6-'d_시나리오'!$H$6)*('d_시나리오'!$J$6-'d_시나리오'!$I$6))))</f>
        <v/>
      </c>
      <c r="N2388">
        <f>INDEX('d_분포'!$B$2:$B$57,RANDBETWEEN(1,56))</f>
        <v/>
      </c>
      <c r="O2388">
        <f>BETAINV(RAND(),5,5)</f>
        <v/>
      </c>
      <c r="P2388">
        <f>'d_고정'!$B$1*'6_기대효과'!$H$7*('d_시나리오'!$I$7/'d_고정'!$B$2)*B2388</f>
        <v/>
      </c>
      <c r="Q2388">
        <f>P2388*C2388</f>
        <v/>
      </c>
      <c r="R2388">
        <f>P2388*E2388</f>
        <v/>
      </c>
      <c r="S2388">
        <f>R2388*G2388</f>
        <v/>
      </c>
      <c r="T2388">
        <f>Q2388+S2388</f>
        <v/>
      </c>
      <c r="U2388">
        <f>(Q2388*D2388+S2388*I2388)*(1-O2388)</f>
        <v/>
      </c>
      <c r="V2388">
        <f>(R2388*K2388*N2388+'d_고정'!$B$3*('6_기대효과'!$H$7/8)*N2388*'d_고정'!$B$10*M2388*('6_기대효과'!$K$7/'d_고정'!$B$9))*(1-O2388)</f>
        <v/>
      </c>
      <c r="W2388">
        <f>(S2388*I2388+R2388*MAX(K2388-'d_고정'!$B$10*M2388*('6_기대효과'!$K$7/'d_고정'!$B$9),0)*N2388)*(1-O2388)</f>
        <v/>
      </c>
      <c r="X2388">
        <f>U2388+V2388</f>
        <v/>
      </c>
      <c r="Y2388">
        <f>U2388/('d_고정'!$B$5*'6_기대효과'!$H$7/8)/'d_고정'!$B$6</f>
        <v/>
      </c>
      <c r="Z2388">
        <f>U2388/('d_고정'!$B$8*'6_기대효과'!$H$7/8)</f>
        <v/>
      </c>
    </row>
    <row r="2389">
      <c r="A2389">
        <f>RAND()</f>
        <v/>
      </c>
      <c r="B2389">
        <f>IF('d_시나리오'!$J$2='d_시나리오'!$H$2,'d_시나리오'!$I$2,IF(A2389&lt;('d_시나리오'!$I$2-'d_시나리오'!$H$2)/('d_시나리오'!$J$2-'d_시나리오'!$H$2),'d_시나리오'!$H$2+SQRT(A2389*('d_시나리오'!$J$2-'d_시나리오'!$H$2)*('d_시나리오'!$I$2-'d_시나리오'!$H$2)),'d_시나리오'!$J$2-SQRT((1-A2389)*('d_시나리오'!$J$2-'d_시나리오'!$H$2)*('d_시나리오'!$J$2-'d_시나리오'!$I$2))))</f>
        <v/>
      </c>
      <c r="C2389">
        <f>BETAINV(RAND(),2,6)</f>
        <v/>
      </c>
      <c r="D2389">
        <f>INDEX('d_분포'!$A$2:$A$28,RANDBETWEEN(1,27))</f>
        <v/>
      </c>
      <c r="E2389">
        <f>INDEX('d_분포'!$C$2:$C$5,RANDBETWEEN(1,4))*(0.9+0.2*RAND())</f>
        <v/>
      </c>
      <c r="F2389">
        <f>RAND()</f>
        <v/>
      </c>
      <c r="G2389">
        <f>IF('d_시나리오'!$J$3='d_시나리오'!$H$3,'d_시나리오'!$I$3,IF(F2389&lt;('d_시나리오'!$I$3-'d_시나리오'!$H$3)/('d_시나리오'!$J$3-'d_시나리오'!$H$3),'d_시나리오'!$H$3+SQRT(F2389*('d_시나리오'!$J$3-'d_시나리오'!$H$3)*('d_시나리오'!$I$3-'d_시나리오'!$H$3)),'d_시나리오'!$J$3-SQRT((1-F2389)*('d_시나리오'!$J$3-'d_시나리오'!$H$3)*('d_시나리오'!$J$3-'d_시나리오'!$I$3))))</f>
        <v/>
      </c>
      <c r="H2389">
        <f>RAND()</f>
        <v/>
      </c>
      <c r="I2389">
        <f>IF('d_시나리오'!$J$4='d_시나리오'!$H$4,'d_시나리오'!$I$4,IF(H2389&lt;('d_시나리오'!$I$4-'d_시나리오'!$H$4)/('d_시나리오'!$J$4-'d_시나리오'!$H$4),'d_시나리오'!$H$4+SQRT(H2389*('d_시나리오'!$J$4-'d_시나리오'!$H$4)*('d_시나리오'!$I$4-'d_시나리오'!$H$4)),'d_시나리오'!$J$4-SQRT((1-H2389)*('d_시나리오'!$J$4-'d_시나리오'!$H$4)*('d_시나리오'!$J$4-'d_시나리오'!$I$4))))</f>
        <v/>
      </c>
      <c r="J2389">
        <f>RAND()</f>
        <v/>
      </c>
      <c r="K2389">
        <f>IF('d_시나리오'!$J$5='d_시나리오'!$H$5,'d_시나리오'!$I$5,IF(J2389&lt;('d_시나리오'!$I$5-'d_시나리오'!$H$5)/('d_시나리오'!$J$5-'d_시나리오'!$H$5),'d_시나리오'!$H$5+SQRT(J2389*('d_시나리오'!$J$5-'d_시나리오'!$H$5)*('d_시나리오'!$I$5-'d_시나리오'!$H$5)),'d_시나리오'!$J$5-SQRT((1-J2389)*('d_시나리오'!$J$5-'d_시나리오'!$H$5)*('d_시나리오'!$J$5-'d_시나리오'!$I$5))))</f>
        <v/>
      </c>
      <c r="L2389">
        <f>RAND()</f>
        <v/>
      </c>
      <c r="M2389">
        <f>IF('d_시나리오'!$J$6='d_시나리오'!$H$6,'d_시나리오'!$I$6,IF(L2389&lt;('d_시나리오'!$I$6-'d_시나리오'!$H$6)/('d_시나리오'!$J$6-'d_시나리오'!$H$6),'d_시나리오'!$H$6+SQRT(L2389*('d_시나리오'!$J$6-'d_시나리오'!$H$6)*('d_시나리오'!$I$6-'d_시나리오'!$H$6)),'d_시나리오'!$J$6-SQRT((1-L2389)*('d_시나리오'!$J$6-'d_시나리오'!$H$6)*('d_시나리오'!$J$6-'d_시나리오'!$I$6))))</f>
        <v/>
      </c>
      <c r="N2389">
        <f>INDEX('d_분포'!$B$2:$B$57,RANDBETWEEN(1,56))</f>
        <v/>
      </c>
      <c r="O2389">
        <f>BETAINV(RAND(),5,5)</f>
        <v/>
      </c>
      <c r="P2389">
        <f>'d_고정'!$B$1*'6_기대효과'!$H$7*('d_시나리오'!$I$7/'d_고정'!$B$2)*B2389</f>
        <v/>
      </c>
      <c r="Q2389">
        <f>P2389*C2389</f>
        <v/>
      </c>
      <c r="R2389">
        <f>P2389*E2389</f>
        <v/>
      </c>
      <c r="S2389">
        <f>R2389*G2389</f>
        <v/>
      </c>
      <c r="T2389">
        <f>Q2389+S2389</f>
        <v/>
      </c>
      <c r="U2389">
        <f>(Q2389*D2389+S2389*I2389)*(1-O2389)</f>
        <v/>
      </c>
      <c r="V2389">
        <f>(R2389*K2389*N2389+'d_고정'!$B$3*('6_기대효과'!$H$7/8)*N2389*'d_고정'!$B$10*M2389*('6_기대효과'!$K$7/'d_고정'!$B$9))*(1-O2389)</f>
        <v/>
      </c>
      <c r="W2389">
        <f>(S2389*I2389+R2389*MAX(K2389-'d_고정'!$B$10*M2389*('6_기대효과'!$K$7/'d_고정'!$B$9),0)*N2389)*(1-O2389)</f>
        <v/>
      </c>
      <c r="X2389">
        <f>U2389+V2389</f>
        <v/>
      </c>
      <c r="Y2389">
        <f>U2389/('d_고정'!$B$5*'6_기대효과'!$H$7/8)/'d_고정'!$B$6</f>
        <v/>
      </c>
      <c r="Z2389">
        <f>U2389/('d_고정'!$B$8*'6_기대효과'!$H$7/8)</f>
        <v/>
      </c>
    </row>
    <row r="2390">
      <c r="A2390">
        <f>RAND()</f>
        <v/>
      </c>
      <c r="B2390">
        <f>IF('d_시나리오'!$J$2='d_시나리오'!$H$2,'d_시나리오'!$I$2,IF(A2390&lt;('d_시나리오'!$I$2-'d_시나리오'!$H$2)/('d_시나리오'!$J$2-'d_시나리오'!$H$2),'d_시나리오'!$H$2+SQRT(A2390*('d_시나리오'!$J$2-'d_시나리오'!$H$2)*('d_시나리오'!$I$2-'d_시나리오'!$H$2)),'d_시나리오'!$J$2-SQRT((1-A2390)*('d_시나리오'!$J$2-'d_시나리오'!$H$2)*('d_시나리오'!$J$2-'d_시나리오'!$I$2))))</f>
        <v/>
      </c>
      <c r="C2390">
        <f>BETAINV(RAND(),2,6)</f>
        <v/>
      </c>
      <c r="D2390">
        <f>INDEX('d_분포'!$A$2:$A$28,RANDBETWEEN(1,27))</f>
        <v/>
      </c>
      <c r="E2390">
        <f>INDEX('d_분포'!$C$2:$C$5,RANDBETWEEN(1,4))*(0.9+0.2*RAND())</f>
        <v/>
      </c>
      <c r="F2390">
        <f>RAND()</f>
        <v/>
      </c>
      <c r="G2390">
        <f>IF('d_시나리오'!$J$3='d_시나리오'!$H$3,'d_시나리오'!$I$3,IF(F2390&lt;('d_시나리오'!$I$3-'d_시나리오'!$H$3)/('d_시나리오'!$J$3-'d_시나리오'!$H$3),'d_시나리오'!$H$3+SQRT(F2390*('d_시나리오'!$J$3-'d_시나리오'!$H$3)*('d_시나리오'!$I$3-'d_시나리오'!$H$3)),'d_시나리오'!$J$3-SQRT((1-F2390)*('d_시나리오'!$J$3-'d_시나리오'!$H$3)*('d_시나리오'!$J$3-'d_시나리오'!$I$3))))</f>
        <v/>
      </c>
      <c r="H2390">
        <f>RAND()</f>
        <v/>
      </c>
      <c r="I2390">
        <f>IF('d_시나리오'!$J$4='d_시나리오'!$H$4,'d_시나리오'!$I$4,IF(H2390&lt;('d_시나리오'!$I$4-'d_시나리오'!$H$4)/('d_시나리오'!$J$4-'d_시나리오'!$H$4),'d_시나리오'!$H$4+SQRT(H2390*('d_시나리오'!$J$4-'d_시나리오'!$H$4)*('d_시나리오'!$I$4-'d_시나리오'!$H$4)),'d_시나리오'!$J$4-SQRT((1-H2390)*('d_시나리오'!$J$4-'d_시나리오'!$H$4)*('d_시나리오'!$J$4-'d_시나리오'!$I$4))))</f>
        <v/>
      </c>
      <c r="J2390">
        <f>RAND()</f>
        <v/>
      </c>
      <c r="K2390">
        <f>IF('d_시나리오'!$J$5='d_시나리오'!$H$5,'d_시나리오'!$I$5,IF(J2390&lt;('d_시나리오'!$I$5-'d_시나리오'!$H$5)/('d_시나리오'!$J$5-'d_시나리오'!$H$5),'d_시나리오'!$H$5+SQRT(J2390*('d_시나리오'!$J$5-'d_시나리오'!$H$5)*('d_시나리오'!$I$5-'d_시나리오'!$H$5)),'d_시나리오'!$J$5-SQRT((1-J2390)*('d_시나리오'!$J$5-'d_시나리오'!$H$5)*('d_시나리오'!$J$5-'d_시나리오'!$I$5))))</f>
        <v/>
      </c>
      <c r="L2390">
        <f>RAND()</f>
        <v/>
      </c>
      <c r="M2390">
        <f>IF('d_시나리오'!$J$6='d_시나리오'!$H$6,'d_시나리오'!$I$6,IF(L2390&lt;('d_시나리오'!$I$6-'d_시나리오'!$H$6)/('d_시나리오'!$J$6-'d_시나리오'!$H$6),'d_시나리오'!$H$6+SQRT(L2390*('d_시나리오'!$J$6-'d_시나리오'!$H$6)*('d_시나리오'!$I$6-'d_시나리오'!$H$6)),'d_시나리오'!$J$6-SQRT((1-L2390)*('d_시나리오'!$J$6-'d_시나리오'!$H$6)*('d_시나리오'!$J$6-'d_시나리오'!$I$6))))</f>
        <v/>
      </c>
      <c r="N2390">
        <f>INDEX('d_분포'!$B$2:$B$57,RANDBETWEEN(1,56))</f>
        <v/>
      </c>
      <c r="O2390">
        <f>BETAINV(RAND(),5,5)</f>
        <v/>
      </c>
      <c r="P2390">
        <f>'d_고정'!$B$1*'6_기대효과'!$H$7*('d_시나리오'!$I$7/'d_고정'!$B$2)*B2390</f>
        <v/>
      </c>
      <c r="Q2390">
        <f>P2390*C2390</f>
        <v/>
      </c>
      <c r="R2390">
        <f>P2390*E2390</f>
        <v/>
      </c>
      <c r="S2390">
        <f>R2390*G2390</f>
        <v/>
      </c>
      <c r="T2390">
        <f>Q2390+S2390</f>
        <v/>
      </c>
      <c r="U2390">
        <f>(Q2390*D2390+S2390*I2390)*(1-O2390)</f>
        <v/>
      </c>
      <c r="V2390">
        <f>(R2390*K2390*N2390+'d_고정'!$B$3*('6_기대효과'!$H$7/8)*N2390*'d_고정'!$B$10*M2390*('6_기대효과'!$K$7/'d_고정'!$B$9))*(1-O2390)</f>
        <v/>
      </c>
      <c r="W2390">
        <f>(S2390*I2390+R2390*MAX(K2390-'d_고정'!$B$10*M2390*('6_기대효과'!$K$7/'d_고정'!$B$9),0)*N2390)*(1-O2390)</f>
        <v/>
      </c>
      <c r="X2390">
        <f>U2390+V2390</f>
        <v/>
      </c>
      <c r="Y2390">
        <f>U2390/('d_고정'!$B$5*'6_기대효과'!$H$7/8)/'d_고정'!$B$6</f>
        <v/>
      </c>
      <c r="Z2390">
        <f>U2390/('d_고정'!$B$8*'6_기대효과'!$H$7/8)</f>
        <v/>
      </c>
    </row>
    <row r="2391">
      <c r="A2391">
        <f>RAND()</f>
        <v/>
      </c>
      <c r="B2391">
        <f>IF('d_시나리오'!$J$2='d_시나리오'!$H$2,'d_시나리오'!$I$2,IF(A2391&lt;('d_시나리오'!$I$2-'d_시나리오'!$H$2)/('d_시나리오'!$J$2-'d_시나리오'!$H$2),'d_시나리오'!$H$2+SQRT(A2391*('d_시나리오'!$J$2-'d_시나리오'!$H$2)*('d_시나리오'!$I$2-'d_시나리오'!$H$2)),'d_시나리오'!$J$2-SQRT((1-A2391)*('d_시나리오'!$J$2-'d_시나리오'!$H$2)*('d_시나리오'!$J$2-'d_시나리오'!$I$2))))</f>
        <v/>
      </c>
      <c r="C2391">
        <f>BETAINV(RAND(),2,6)</f>
        <v/>
      </c>
      <c r="D2391">
        <f>INDEX('d_분포'!$A$2:$A$28,RANDBETWEEN(1,27))</f>
        <v/>
      </c>
      <c r="E2391">
        <f>INDEX('d_분포'!$C$2:$C$5,RANDBETWEEN(1,4))*(0.9+0.2*RAND())</f>
        <v/>
      </c>
      <c r="F2391">
        <f>RAND()</f>
        <v/>
      </c>
      <c r="G2391">
        <f>IF('d_시나리오'!$J$3='d_시나리오'!$H$3,'d_시나리오'!$I$3,IF(F2391&lt;('d_시나리오'!$I$3-'d_시나리오'!$H$3)/('d_시나리오'!$J$3-'d_시나리오'!$H$3),'d_시나리오'!$H$3+SQRT(F2391*('d_시나리오'!$J$3-'d_시나리오'!$H$3)*('d_시나리오'!$I$3-'d_시나리오'!$H$3)),'d_시나리오'!$J$3-SQRT((1-F2391)*('d_시나리오'!$J$3-'d_시나리오'!$H$3)*('d_시나리오'!$J$3-'d_시나리오'!$I$3))))</f>
        <v/>
      </c>
      <c r="H2391">
        <f>RAND()</f>
        <v/>
      </c>
      <c r="I2391">
        <f>IF('d_시나리오'!$J$4='d_시나리오'!$H$4,'d_시나리오'!$I$4,IF(H2391&lt;('d_시나리오'!$I$4-'d_시나리오'!$H$4)/('d_시나리오'!$J$4-'d_시나리오'!$H$4),'d_시나리오'!$H$4+SQRT(H2391*('d_시나리오'!$J$4-'d_시나리오'!$H$4)*('d_시나리오'!$I$4-'d_시나리오'!$H$4)),'d_시나리오'!$J$4-SQRT((1-H2391)*('d_시나리오'!$J$4-'d_시나리오'!$H$4)*('d_시나리오'!$J$4-'d_시나리오'!$I$4))))</f>
        <v/>
      </c>
      <c r="J2391">
        <f>RAND()</f>
        <v/>
      </c>
      <c r="K2391">
        <f>IF('d_시나리오'!$J$5='d_시나리오'!$H$5,'d_시나리오'!$I$5,IF(J2391&lt;('d_시나리오'!$I$5-'d_시나리오'!$H$5)/('d_시나리오'!$J$5-'d_시나리오'!$H$5),'d_시나리오'!$H$5+SQRT(J2391*('d_시나리오'!$J$5-'d_시나리오'!$H$5)*('d_시나리오'!$I$5-'d_시나리오'!$H$5)),'d_시나리오'!$J$5-SQRT((1-J2391)*('d_시나리오'!$J$5-'d_시나리오'!$H$5)*('d_시나리오'!$J$5-'d_시나리오'!$I$5))))</f>
        <v/>
      </c>
      <c r="L2391">
        <f>RAND()</f>
        <v/>
      </c>
      <c r="M2391">
        <f>IF('d_시나리오'!$J$6='d_시나리오'!$H$6,'d_시나리오'!$I$6,IF(L2391&lt;('d_시나리오'!$I$6-'d_시나리오'!$H$6)/('d_시나리오'!$J$6-'d_시나리오'!$H$6),'d_시나리오'!$H$6+SQRT(L2391*('d_시나리오'!$J$6-'d_시나리오'!$H$6)*('d_시나리오'!$I$6-'d_시나리오'!$H$6)),'d_시나리오'!$J$6-SQRT((1-L2391)*('d_시나리오'!$J$6-'d_시나리오'!$H$6)*('d_시나리오'!$J$6-'d_시나리오'!$I$6))))</f>
        <v/>
      </c>
      <c r="N2391">
        <f>INDEX('d_분포'!$B$2:$B$57,RANDBETWEEN(1,56))</f>
        <v/>
      </c>
      <c r="O2391">
        <f>BETAINV(RAND(),5,5)</f>
        <v/>
      </c>
      <c r="P2391">
        <f>'d_고정'!$B$1*'6_기대효과'!$H$7*('d_시나리오'!$I$7/'d_고정'!$B$2)*B2391</f>
        <v/>
      </c>
      <c r="Q2391">
        <f>P2391*C2391</f>
        <v/>
      </c>
      <c r="R2391">
        <f>P2391*E2391</f>
        <v/>
      </c>
      <c r="S2391">
        <f>R2391*G2391</f>
        <v/>
      </c>
      <c r="T2391">
        <f>Q2391+S2391</f>
        <v/>
      </c>
      <c r="U2391">
        <f>(Q2391*D2391+S2391*I2391)*(1-O2391)</f>
        <v/>
      </c>
      <c r="V2391">
        <f>(R2391*K2391*N2391+'d_고정'!$B$3*('6_기대효과'!$H$7/8)*N2391*'d_고정'!$B$10*M2391*('6_기대효과'!$K$7/'d_고정'!$B$9))*(1-O2391)</f>
        <v/>
      </c>
      <c r="W2391">
        <f>(S2391*I2391+R2391*MAX(K2391-'d_고정'!$B$10*M2391*('6_기대효과'!$K$7/'d_고정'!$B$9),0)*N2391)*(1-O2391)</f>
        <v/>
      </c>
      <c r="X2391">
        <f>U2391+V2391</f>
        <v/>
      </c>
      <c r="Y2391">
        <f>U2391/('d_고정'!$B$5*'6_기대효과'!$H$7/8)/'d_고정'!$B$6</f>
        <v/>
      </c>
      <c r="Z2391">
        <f>U2391/('d_고정'!$B$8*'6_기대효과'!$H$7/8)</f>
        <v/>
      </c>
    </row>
    <row r="2392">
      <c r="A2392">
        <f>RAND()</f>
        <v/>
      </c>
      <c r="B2392">
        <f>IF('d_시나리오'!$J$2='d_시나리오'!$H$2,'d_시나리오'!$I$2,IF(A2392&lt;('d_시나리오'!$I$2-'d_시나리오'!$H$2)/('d_시나리오'!$J$2-'d_시나리오'!$H$2),'d_시나리오'!$H$2+SQRT(A2392*('d_시나리오'!$J$2-'d_시나리오'!$H$2)*('d_시나리오'!$I$2-'d_시나리오'!$H$2)),'d_시나리오'!$J$2-SQRT((1-A2392)*('d_시나리오'!$J$2-'d_시나리오'!$H$2)*('d_시나리오'!$J$2-'d_시나리오'!$I$2))))</f>
        <v/>
      </c>
      <c r="C2392">
        <f>BETAINV(RAND(),2,6)</f>
        <v/>
      </c>
      <c r="D2392">
        <f>INDEX('d_분포'!$A$2:$A$28,RANDBETWEEN(1,27))</f>
        <v/>
      </c>
      <c r="E2392">
        <f>INDEX('d_분포'!$C$2:$C$5,RANDBETWEEN(1,4))*(0.9+0.2*RAND())</f>
        <v/>
      </c>
      <c r="F2392">
        <f>RAND()</f>
        <v/>
      </c>
      <c r="G2392">
        <f>IF('d_시나리오'!$J$3='d_시나리오'!$H$3,'d_시나리오'!$I$3,IF(F2392&lt;('d_시나리오'!$I$3-'d_시나리오'!$H$3)/('d_시나리오'!$J$3-'d_시나리오'!$H$3),'d_시나리오'!$H$3+SQRT(F2392*('d_시나리오'!$J$3-'d_시나리오'!$H$3)*('d_시나리오'!$I$3-'d_시나리오'!$H$3)),'d_시나리오'!$J$3-SQRT((1-F2392)*('d_시나리오'!$J$3-'d_시나리오'!$H$3)*('d_시나리오'!$J$3-'d_시나리오'!$I$3))))</f>
        <v/>
      </c>
      <c r="H2392">
        <f>RAND()</f>
        <v/>
      </c>
      <c r="I2392">
        <f>IF('d_시나리오'!$J$4='d_시나리오'!$H$4,'d_시나리오'!$I$4,IF(H2392&lt;('d_시나리오'!$I$4-'d_시나리오'!$H$4)/('d_시나리오'!$J$4-'d_시나리오'!$H$4),'d_시나리오'!$H$4+SQRT(H2392*('d_시나리오'!$J$4-'d_시나리오'!$H$4)*('d_시나리오'!$I$4-'d_시나리오'!$H$4)),'d_시나리오'!$J$4-SQRT((1-H2392)*('d_시나리오'!$J$4-'d_시나리오'!$H$4)*('d_시나리오'!$J$4-'d_시나리오'!$I$4))))</f>
        <v/>
      </c>
      <c r="J2392">
        <f>RAND()</f>
        <v/>
      </c>
      <c r="K2392">
        <f>IF('d_시나리오'!$J$5='d_시나리오'!$H$5,'d_시나리오'!$I$5,IF(J2392&lt;('d_시나리오'!$I$5-'d_시나리오'!$H$5)/('d_시나리오'!$J$5-'d_시나리오'!$H$5),'d_시나리오'!$H$5+SQRT(J2392*('d_시나리오'!$J$5-'d_시나리오'!$H$5)*('d_시나리오'!$I$5-'d_시나리오'!$H$5)),'d_시나리오'!$J$5-SQRT((1-J2392)*('d_시나리오'!$J$5-'d_시나리오'!$H$5)*('d_시나리오'!$J$5-'d_시나리오'!$I$5))))</f>
        <v/>
      </c>
      <c r="L2392">
        <f>RAND()</f>
        <v/>
      </c>
      <c r="M2392">
        <f>IF('d_시나리오'!$J$6='d_시나리오'!$H$6,'d_시나리오'!$I$6,IF(L2392&lt;('d_시나리오'!$I$6-'d_시나리오'!$H$6)/('d_시나리오'!$J$6-'d_시나리오'!$H$6),'d_시나리오'!$H$6+SQRT(L2392*('d_시나리오'!$J$6-'d_시나리오'!$H$6)*('d_시나리오'!$I$6-'d_시나리오'!$H$6)),'d_시나리오'!$J$6-SQRT((1-L2392)*('d_시나리오'!$J$6-'d_시나리오'!$H$6)*('d_시나리오'!$J$6-'d_시나리오'!$I$6))))</f>
        <v/>
      </c>
      <c r="N2392">
        <f>INDEX('d_분포'!$B$2:$B$57,RANDBETWEEN(1,56))</f>
        <v/>
      </c>
      <c r="O2392">
        <f>BETAINV(RAND(),5,5)</f>
        <v/>
      </c>
      <c r="P2392">
        <f>'d_고정'!$B$1*'6_기대효과'!$H$7*('d_시나리오'!$I$7/'d_고정'!$B$2)*B2392</f>
        <v/>
      </c>
      <c r="Q2392">
        <f>P2392*C2392</f>
        <v/>
      </c>
      <c r="R2392">
        <f>P2392*E2392</f>
        <v/>
      </c>
      <c r="S2392">
        <f>R2392*G2392</f>
        <v/>
      </c>
      <c r="T2392">
        <f>Q2392+S2392</f>
        <v/>
      </c>
      <c r="U2392">
        <f>(Q2392*D2392+S2392*I2392)*(1-O2392)</f>
        <v/>
      </c>
      <c r="V2392">
        <f>(R2392*K2392*N2392+'d_고정'!$B$3*('6_기대효과'!$H$7/8)*N2392*'d_고정'!$B$10*M2392*('6_기대효과'!$K$7/'d_고정'!$B$9))*(1-O2392)</f>
        <v/>
      </c>
      <c r="W2392">
        <f>(S2392*I2392+R2392*MAX(K2392-'d_고정'!$B$10*M2392*('6_기대효과'!$K$7/'d_고정'!$B$9),0)*N2392)*(1-O2392)</f>
        <v/>
      </c>
      <c r="X2392">
        <f>U2392+V2392</f>
        <v/>
      </c>
      <c r="Y2392">
        <f>U2392/('d_고정'!$B$5*'6_기대효과'!$H$7/8)/'d_고정'!$B$6</f>
        <v/>
      </c>
      <c r="Z2392">
        <f>U2392/('d_고정'!$B$8*'6_기대효과'!$H$7/8)</f>
        <v/>
      </c>
    </row>
    <row r="2393">
      <c r="A2393">
        <f>RAND()</f>
        <v/>
      </c>
      <c r="B2393">
        <f>IF('d_시나리오'!$J$2='d_시나리오'!$H$2,'d_시나리오'!$I$2,IF(A2393&lt;('d_시나리오'!$I$2-'d_시나리오'!$H$2)/('d_시나리오'!$J$2-'d_시나리오'!$H$2),'d_시나리오'!$H$2+SQRT(A2393*('d_시나리오'!$J$2-'d_시나리오'!$H$2)*('d_시나리오'!$I$2-'d_시나리오'!$H$2)),'d_시나리오'!$J$2-SQRT((1-A2393)*('d_시나리오'!$J$2-'d_시나리오'!$H$2)*('d_시나리오'!$J$2-'d_시나리오'!$I$2))))</f>
        <v/>
      </c>
      <c r="C2393">
        <f>BETAINV(RAND(),2,6)</f>
        <v/>
      </c>
      <c r="D2393">
        <f>INDEX('d_분포'!$A$2:$A$28,RANDBETWEEN(1,27))</f>
        <v/>
      </c>
      <c r="E2393">
        <f>INDEX('d_분포'!$C$2:$C$5,RANDBETWEEN(1,4))*(0.9+0.2*RAND())</f>
        <v/>
      </c>
      <c r="F2393">
        <f>RAND()</f>
        <v/>
      </c>
      <c r="G2393">
        <f>IF('d_시나리오'!$J$3='d_시나리오'!$H$3,'d_시나리오'!$I$3,IF(F2393&lt;('d_시나리오'!$I$3-'d_시나리오'!$H$3)/('d_시나리오'!$J$3-'d_시나리오'!$H$3),'d_시나리오'!$H$3+SQRT(F2393*('d_시나리오'!$J$3-'d_시나리오'!$H$3)*('d_시나리오'!$I$3-'d_시나리오'!$H$3)),'d_시나리오'!$J$3-SQRT((1-F2393)*('d_시나리오'!$J$3-'d_시나리오'!$H$3)*('d_시나리오'!$J$3-'d_시나리오'!$I$3))))</f>
        <v/>
      </c>
      <c r="H2393">
        <f>RAND()</f>
        <v/>
      </c>
      <c r="I2393">
        <f>IF('d_시나리오'!$J$4='d_시나리오'!$H$4,'d_시나리오'!$I$4,IF(H2393&lt;('d_시나리오'!$I$4-'d_시나리오'!$H$4)/('d_시나리오'!$J$4-'d_시나리오'!$H$4),'d_시나리오'!$H$4+SQRT(H2393*('d_시나리오'!$J$4-'d_시나리오'!$H$4)*('d_시나리오'!$I$4-'d_시나리오'!$H$4)),'d_시나리오'!$J$4-SQRT((1-H2393)*('d_시나리오'!$J$4-'d_시나리오'!$H$4)*('d_시나리오'!$J$4-'d_시나리오'!$I$4))))</f>
        <v/>
      </c>
      <c r="J2393">
        <f>RAND()</f>
        <v/>
      </c>
      <c r="K2393">
        <f>IF('d_시나리오'!$J$5='d_시나리오'!$H$5,'d_시나리오'!$I$5,IF(J2393&lt;('d_시나리오'!$I$5-'d_시나리오'!$H$5)/('d_시나리오'!$J$5-'d_시나리오'!$H$5),'d_시나리오'!$H$5+SQRT(J2393*('d_시나리오'!$J$5-'d_시나리오'!$H$5)*('d_시나리오'!$I$5-'d_시나리오'!$H$5)),'d_시나리오'!$J$5-SQRT((1-J2393)*('d_시나리오'!$J$5-'d_시나리오'!$H$5)*('d_시나리오'!$J$5-'d_시나리오'!$I$5))))</f>
        <v/>
      </c>
      <c r="L2393">
        <f>RAND()</f>
        <v/>
      </c>
      <c r="M2393">
        <f>IF('d_시나리오'!$J$6='d_시나리오'!$H$6,'d_시나리오'!$I$6,IF(L2393&lt;('d_시나리오'!$I$6-'d_시나리오'!$H$6)/('d_시나리오'!$J$6-'d_시나리오'!$H$6),'d_시나리오'!$H$6+SQRT(L2393*('d_시나리오'!$J$6-'d_시나리오'!$H$6)*('d_시나리오'!$I$6-'d_시나리오'!$H$6)),'d_시나리오'!$J$6-SQRT((1-L2393)*('d_시나리오'!$J$6-'d_시나리오'!$H$6)*('d_시나리오'!$J$6-'d_시나리오'!$I$6))))</f>
        <v/>
      </c>
      <c r="N2393">
        <f>INDEX('d_분포'!$B$2:$B$57,RANDBETWEEN(1,56))</f>
        <v/>
      </c>
      <c r="O2393">
        <f>BETAINV(RAND(),5,5)</f>
        <v/>
      </c>
      <c r="P2393">
        <f>'d_고정'!$B$1*'6_기대효과'!$H$7*('d_시나리오'!$I$7/'d_고정'!$B$2)*B2393</f>
        <v/>
      </c>
      <c r="Q2393">
        <f>P2393*C2393</f>
        <v/>
      </c>
      <c r="R2393">
        <f>P2393*E2393</f>
        <v/>
      </c>
      <c r="S2393">
        <f>R2393*G2393</f>
        <v/>
      </c>
      <c r="T2393">
        <f>Q2393+S2393</f>
        <v/>
      </c>
      <c r="U2393">
        <f>(Q2393*D2393+S2393*I2393)*(1-O2393)</f>
        <v/>
      </c>
      <c r="V2393">
        <f>(R2393*K2393*N2393+'d_고정'!$B$3*('6_기대효과'!$H$7/8)*N2393*'d_고정'!$B$10*M2393*('6_기대효과'!$K$7/'d_고정'!$B$9))*(1-O2393)</f>
        <v/>
      </c>
      <c r="W2393">
        <f>(S2393*I2393+R2393*MAX(K2393-'d_고정'!$B$10*M2393*('6_기대효과'!$K$7/'d_고정'!$B$9),0)*N2393)*(1-O2393)</f>
        <v/>
      </c>
      <c r="X2393">
        <f>U2393+V2393</f>
        <v/>
      </c>
      <c r="Y2393">
        <f>U2393/('d_고정'!$B$5*'6_기대효과'!$H$7/8)/'d_고정'!$B$6</f>
        <v/>
      </c>
      <c r="Z2393">
        <f>U2393/('d_고정'!$B$8*'6_기대효과'!$H$7/8)</f>
        <v/>
      </c>
    </row>
    <row r="2394">
      <c r="A2394">
        <f>RAND()</f>
        <v/>
      </c>
      <c r="B2394">
        <f>IF('d_시나리오'!$J$2='d_시나리오'!$H$2,'d_시나리오'!$I$2,IF(A2394&lt;('d_시나리오'!$I$2-'d_시나리오'!$H$2)/('d_시나리오'!$J$2-'d_시나리오'!$H$2),'d_시나리오'!$H$2+SQRT(A2394*('d_시나리오'!$J$2-'d_시나리오'!$H$2)*('d_시나리오'!$I$2-'d_시나리오'!$H$2)),'d_시나리오'!$J$2-SQRT((1-A2394)*('d_시나리오'!$J$2-'d_시나리오'!$H$2)*('d_시나리오'!$J$2-'d_시나리오'!$I$2))))</f>
        <v/>
      </c>
      <c r="C2394">
        <f>BETAINV(RAND(),2,6)</f>
        <v/>
      </c>
      <c r="D2394">
        <f>INDEX('d_분포'!$A$2:$A$28,RANDBETWEEN(1,27))</f>
        <v/>
      </c>
      <c r="E2394">
        <f>INDEX('d_분포'!$C$2:$C$5,RANDBETWEEN(1,4))*(0.9+0.2*RAND())</f>
        <v/>
      </c>
      <c r="F2394">
        <f>RAND()</f>
        <v/>
      </c>
      <c r="G2394">
        <f>IF('d_시나리오'!$J$3='d_시나리오'!$H$3,'d_시나리오'!$I$3,IF(F2394&lt;('d_시나리오'!$I$3-'d_시나리오'!$H$3)/('d_시나리오'!$J$3-'d_시나리오'!$H$3),'d_시나리오'!$H$3+SQRT(F2394*('d_시나리오'!$J$3-'d_시나리오'!$H$3)*('d_시나리오'!$I$3-'d_시나리오'!$H$3)),'d_시나리오'!$J$3-SQRT((1-F2394)*('d_시나리오'!$J$3-'d_시나리오'!$H$3)*('d_시나리오'!$J$3-'d_시나리오'!$I$3))))</f>
        <v/>
      </c>
      <c r="H2394">
        <f>RAND()</f>
        <v/>
      </c>
      <c r="I2394">
        <f>IF('d_시나리오'!$J$4='d_시나리오'!$H$4,'d_시나리오'!$I$4,IF(H2394&lt;('d_시나리오'!$I$4-'d_시나리오'!$H$4)/('d_시나리오'!$J$4-'d_시나리오'!$H$4),'d_시나리오'!$H$4+SQRT(H2394*('d_시나리오'!$J$4-'d_시나리오'!$H$4)*('d_시나리오'!$I$4-'d_시나리오'!$H$4)),'d_시나리오'!$J$4-SQRT((1-H2394)*('d_시나리오'!$J$4-'d_시나리오'!$H$4)*('d_시나리오'!$J$4-'d_시나리오'!$I$4))))</f>
        <v/>
      </c>
      <c r="J2394">
        <f>RAND()</f>
        <v/>
      </c>
      <c r="K2394">
        <f>IF('d_시나리오'!$J$5='d_시나리오'!$H$5,'d_시나리오'!$I$5,IF(J2394&lt;('d_시나리오'!$I$5-'d_시나리오'!$H$5)/('d_시나리오'!$J$5-'d_시나리오'!$H$5),'d_시나리오'!$H$5+SQRT(J2394*('d_시나리오'!$J$5-'d_시나리오'!$H$5)*('d_시나리오'!$I$5-'d_시나리오'!$H$5)),'d_시나리오'!$J$5-SQRT((1-J2394)*('d_시나리오'!$J$5-'d_시나리오'!$H$5)*('d_시나리오'!$J$5-'d_시나리오'!$I$5))))</f>
        <v/>
      </c>
      <c r="L2394">
        <f>RAND()</f>
        <v/>
      </c>
      <c r="M2394">
        <f>IF('d_시나리오'!$J$6='d_시나리오'!$H$6,'d_시나리오'!$I$6,IF(L2394&lt;('d_시나리오'!$I$6-'d_시나리오'!$H$6)/('d_시나리오'!$J$6-'d_시나리오'!$H$6),'d_시나리오'!$H$6+SQRT(L2394*('d_시나리오'!$J$6-'d_시나리오'!$H$6)*('d_시나리오'!$I$6-'d_시나리오'!$H$6)),'d_시나리오'!$J$6-SQRT((1-L2394)*('d_시나리오'!$J$6-'d_시나리오'!$H$6)*('d_시나리오'!$J$6-'d_시나리오'!$I$6))))</f>
        <v/>
      </c>
      <c r="N2394">
        <f>INDEX('d_분포'!$B$2:$B$57,RANDBETWEEN(1,56))</f>
        <v/>
      </c>
      <c r="O2394">
        <f>BETAINV(RAND(),5,5)</f>
        <v/>
      </c>
      <c r="P2394">
        <f>'d_고정'!$B$1*'6_기대효과'!$H$7*('d_시나리오'!$I$7/'d_고정'!$B$2)*B2394</f>
        <v/>
      </c>
      <c r="Q2394">
        <f>P2394*C2394</f>
        <v/>
      </c>
      <c r="R2394">
        <f>P2394*E2394</f>
        <v/>
      </c>
      <c r="S2394">
        <f>R2394*G2394</f>
        <v/>
      </c>
      <c r="T2394">
        <f>Q2394+S2394</f>
        <v/>
      </c>
      <c r="U2394">
        <f>(Q2394*D2394+S2394*I2394)*(1-O2394)</f>
        <v/>
      </c>
      <c r="V2394">
        <f>(R2394*K2394*N2394+'d_고정'!$B$3*('6_기대효과'!$H$7/8)*N2394*'d_고정'!$B$10*M2394*('6_기대효과'!$K$7/'d_고정'!$B$9))*(1-O2394)</f>
        <v/>
      </c>
      <c r="W2394">
        <f>(S2394*I2394+R2394*MAX(K2394-'d_고정'!$B$10*M2394*('6_기대효과'!$K$7/'d_고정'!$B$9),0)*N2394)*(1-O2394)</f>
        <v/>
      </c>
      <c r="X2394">
        <f>U2394+V2394</f>
        <v/>
      </c>
      <c r="Y2394">
        <f>U2394/('d_고정'!$B$5*'6_기대효과'!$H$7/8)/'d_고정'!$B$6</f>
        <v/>
      </c>
      <c r="Z2394">
        <f>U2394/('d_고정'!$B$8*'6_기대효과'!$H$7/8)</f>
        <v/>
      </c>
    </row>
    <row r="2395">
      <c r="A2395">
        <f>RAND()</f>
        <v/>
      </c>
      <c r="B2395">
        <f>IF('d_시나리오'!$J$2='d_시나리오'!$H$2,'d_시나리오'!$I$2,IF(A2395&lt;('d_시나리오'!$I$2-'d_시나리오'!$H$2)/('d_시나리오'!$J$2-'d_시나리오'!$H$2),'d_시나리오'!$H$2+SQRT(A2395*('d_시나리오'!$J$2-'d_시나리오'!$H$2)*('d_시나리오'!$I$2-'d_시나리오'!$H$2)),'d_시나리오'!$J$2-SQRT((1-A2395)*('d_시나리오'!$J$2-'d_시나리오'!$H$2)*('d_시나리오'!$J$2-'d_시나리오'!$I$2))))</f>
        <v/>
      </c>
      <c r="C2395">
        <f>BETAINV(RAND(),2,6)</f>
        <v/>
      </c>
      <c r="D2395">
        <f>INDEX('d_분포'!$A$2:$A$28,RANDBETWEEN(1,27))</f>
        <v/>
      </c>
      <c r="E2395">
        <f>INDEX('d_분포'!$C$2:$C$5,RANDBETWEEN(1,4))*(0.9+0.2*RAND())</f>
        <v/>
      </c>
      <c r="F2395">
        <f>RAND()</f>
        <v/>
      </c>
      <c r="G2395">
        <f>IF('d_시나리오'!$J$3='d_시나리오'!$H$3,'d_시나리오'!$I$3,IF(F2395&lt;('d_시나리오'!$I$3-'d_시나리오'!$H$3)/('d_시나리오'!$J$3-'d_시나리오'!$H$3),'d_시나리오'!$H$3+SQRT(F2395*('d_시나리오'!$J$3-'d_시나리오'!$H$3)*('d_시나리오'!$I$3-'d_시나리오'!$H$3)),'d_시나리오'!$J$3-SQRT((1-F2395)*('d_시나리오'!$J$3-'d_시나리오'!$H$3)*('d_시나리오'!$J$3-'d_시나리오'!$I$3))))</f>
        <v/>
      </c>
      <c r="H2395">
        <f>RAND()</f>
        <v/>
      </c>
      <c r="I2395">
        <f>IF('d_시나리오'!$J$4='d_시나리오'!$H$4,'d_시나리오'!$I$4,IF(H2395&lt;('d_시나리오'!$I$4-'d_시나리오'!$H$4)/('d_시나리오'!$J$4-'d_시나리오'!$H$4),'d_시나리오'!$H$4+SQRT(H2395*('d_시나리오'!$J$4-'d_시나리오'!$H$4)*('d_시나리오'!$I$4-'d_시나리오'!$H$4)),'d_시나리오'!$J$4-SQRT((1-H2395)*('d_시나리오'!$J$4-'d_시나리오'!$H$4)*('d_시나리오'!$J$4-'d_시나리오'!$I$4))))</f>
        <v/>
      </c>
      <c r="J2395">
        <f>RAND()</f>
        <v/>
      </c>
      <c r="K2395">
        <f>IF('d_시나리오'!$J$5='d_시나리오'!$H$5,'d_시나리오'!$I$5,IF(J2395&lt;('d_시나리오'!$I$5-'d_시나리오'!$H$5)/('d_시나리오'!$J$5-'d_시나리오'!$H$5),'d_시나리오'!$H$5+SQRT(J2395*('d_시나리오'!$J$5-'d_시나리오'!$H$5)*('d_시나리오'!$I$5-'d_시나리오'!$H$5)),'d_시나리오'!$J$5-SQRT((1-J2395)*('d_시나리오'!$J$5-'d_시나리오'!$H$5)*('d_시나리오'!$J$5-'d_시나리오'!$I$5))))</f>
        <v/>
      </c>
      <c r="L2395">
        <f>RAND()</f>
        <v/>
      </c>
      <c r="M2395">
        <f>IF('d_시나리오'!$J$6='d_시나리오'!$H$6,'d_시나리오'!$I$6,IF(L2395&lt;('d_시나리오'!$I$6-'d_시나리오'!$H$6)/('d_시나리오'!$J$6-'d_시나리오'!$H$6),'d_시나리오'!$H$6+SQRT(L2395*('d_시나리오'!$J$6-'d_시나리오'!$H$6)*('d_시나리오'!$I$6-'d_시나리오'!$H$6)),'d_시나리오'!$J$6-SQRT((1-L2395)*('d_시나리오'!$J$6-'d_시나리오'!$H$6)*('d_시나리오'!$J$6-'d_시나리오'!$I$6))))</f>
        <v/>
      </c>
      <c r="N2395">
        <f>INDEX('d_분포'!$B$2:$B$57,RANDBETWEEN(1,56))</f>
        <v/>
      </c>
      <c r="O2395">
        <f>BETAINV(RAND(),5,5)</f>
        <v/>
      </c>
      <c r="P2395">
        <f>'d_고정'!$B$1*'6_기대효과'!$H$7*('d_시나리오'!$I$7/'d_고정'!$B$2)*B2395</f>
        <v/>
      </c>
      <c r="Q2395">
        <f>P2395*C2395</f>
        <v/>
      </c>
      <c r="R2395">
        <f>P2395*E2395</f>
        <v/>
      </c>
      <c r="S2395">
        <f>R2395*G2395</f>
        <v/>
      </c>
      <c r="T2395">
        <f>Q2395+S2395</f>
        <v/>
      </c>
      <c r="U2395">
        <f>(Q2395*D2395+S2395*I2395)*(1-O2395)</f>
        <v/>
      </c>
      <c r="V2395">
        <f>(R2395*K2395*N2395+'d_고정'!$B$3*('6_기대효과'!$H$7/8)*N2395*'d_고정'!$B$10*M2395*('6_기대효과'!$K$7/'d_고정'!$B$9))*(1-O2395)</f>
        <v/>
      </c>
      <c r="W2395">
        <f>(S2395*I2395+R2395*MAX(K2395-'d_고정'!$B$10*M2395*('6_기대효과'!$K$7/'d_고정'!$B$9),0)*N2395)*(1-O2395)</f>
        <v/>
      </c>
      <c r="X2395">
        <f>U2395+V2395</f>
        <v/>
      </c>
      <c r="Y2395">
        <f>U2395/('d_고정'!$B$5*'6_기대효과'!$H$7/8)/'d_고정'!$B$6</f>
        <v/>
      </c>
      <c r="Z2395">
        <f>U2395/('d_고정'!$B$8*'6_기대효과'!$H$7/8)</f>
        <v/>
      </c>
    </row>
    <row r="2396">
      <c r="A2396">
        <f>RAND()</f>
        <v/>
      </c>
      <c r="B2396">
        <f>IF('d_시나리오'!$J$2='d_시나리오'!$H$2,'d_시나리오'!$I$2,IF(A2396&lt;('d_시나리오'!$I$2-'d_시나리오'!$H$2)/('d_시나리오'!$J$2-'d_시나리오'!$H$2),'d_시나리오'!$H$2+SQRT(A2396*('d_시나리오'!$J$2-'d_시나리오'!$H$2)*('d_시나리오'!$I$2-'d_시나리오'!$H$2)),'d_시나리오'!$J$2-SQRT((1-A2396)*('d_시나리오'!$J$2-'d_시나리오'!$H$2)*('d_시나리오'!$J$2-'d_시나리오'!$I$2))))</f>
        <v/>
      </c>
      <c r="C2396">
        <f>BETAINV(RAND(),2,6)</f>
        <v/>
      </c>
      <c r="D2396">
        <f>INDEX('d_분포'!$A$2:$A$28,RANDBETWEEN(1,27))</f>
        <v/>
      </c>
      <c r="E2396">
        <f>INDEX('d_분포'!$C$2:$C$5,RANDBETWEEN(1,4))*(0.9+0.2*RAND())</f>
        <v/>
      </c>
      <c r="F2396">
        <f>RAND()</f>
        <v/>
      </c>
      <c r="G2396">
        <f>IF('d_시나리오'!$J$3='d_시나리오'!$H$3,'d_시나리오'!$I$3,IF(F2396&lt;('d_시나리오'!$I$3-'d_시나리오'!$H$3)/('d_시나리오'!$J$3-'d_시나리오'!$H$3),'d_시나리오'!$H$3+SQRT(F2396*('d_시나리오'!$J$3-'d_시나리오'!$H$3)*('d_시나리오'!$I$3-'d_시나리오'!$H$3)),'d_시나리오'!$J$3-SQRT((1-F2396)*('d_시나리오'!$J$3-'d_시나리오'!$H$3)*('d_시나리오'!$J$3-'d_시나리오'!$I$3))))</f>
        <v/>
      </c>
      <c r="H2396">
        <f>RAND()</f>
        <v/>
      </c>
      <c r="I2396">
        <f>IF('d_시나리오'!$J$4='d_시나리오'!$H$4,'d_시나리오'!$I$4,IF(H2396&lt;('d_시나리오'!$I$4-'d_시나리오'!$H$4)/('d_시나리오'!$J$4-'d_시나리오'!$H$4),'d_시나리오'!$H$4+SQRT(H2396*('d_시나리오'!$J$4-'d_시나리오'!$H$4)*('d_시나리오'!$I$4-'d_시나리오'!$H$4)),'d_시나리오'!$J$4-SQRT((1-H2396)*('d_시나리오'!$J$4-'d_시나리오'!$H$4)*('d_시나리오'!$J$4-'d_시나리오'!$I$4))))</f>
        <v/>
      </c>
      <c r="J2396">
        <f>RAND()</f>
        <v/>
      </c>
      <c r="K2396">
        <f>IF('d_시나리오'!$J$5='d_시나리오'!$H$5,'d_시나리오'!$I$5,IF(J2396&lt;('d_시나리오'!$I$5-'d_시나리오'!$H$5)/('d_시나리오'!$J$5-'d_시나리오'!$H$5),'d_시나리오'!$H$5+SQRT(J2396*('d_시나리오'!$J$5-'d_시나리오'!$H$5)*('d_시나리오'!$I$5-'d_시나리오'!$H$5)),'d_시나리오'!$J$5-SQRT((1-J2396)*('d_시나리오'!$J$5-'d_시나리오'!$H$5)*('d_시나리오'!$J$5-'d_시나리오'!$I$5))))</f>
        <v/>
      </c>
      <c r="L2396">
        <f>RAND()</f>
        <v/>
      </c>
      <c r="M2396">
        <f>IF('d_시나리오'!$J$6='d_시나리오'!$H$6,'d_시나리오'!$I$6,IF(L2396&lt;('d_시나리오'!$I$6-'d_시나리오'!$H$6)/('d_시나리오'!$J$6-'d_시나리오'!$H$6),'d_시나리오'!$H$6+SQRT(L2396*('d_시나리오'!$J$6-'d_시나리오'!$H$6)*('d_시나리오'!$I$6-'d_시나리오'!$H$6)),'d_시나리오'!$J$6-SQRT((1-L2396)*('d_시나리오'!$J$6-'d_시나리오'!$H$6)*('d_시나리오'!$J$6-'d_시나리오'!$I$6))))</f>
        <v/>
      </c>
      <c r="N2396">
        <f>INDEX('d_분포'!$B$2:$B$57,RANDBETWEEN(1,56))</f>
        <v/>
      </c>
      <c r="O2396">
        <f>BETAINV(RAND(),5,5)</f>
        <v/>
      </c>
      <c r="P2396">
        <f>'d_고정'!$B$1*'6_기대효과'!$H$7*('d_시나리오'!$I$7/'d_고정'!$B$2)*B2396</f>
        <v/>
      </c>
      <c r="Q2396">
        <f>P2396*C2396</f>
        <v/>
      </c>
      <c r="R2396">
        <f>P2396*E2396</f>
        <v/>
      </c>
      <c r="S2396">
        <f>R2396*G2396</f>
        <v/>
      </c>
      <c r="T2396">
        <f>Q2396+S2396</f>
        <v/>
      </c>
      <c r="U2396">
        <f>(Q2396*D2396+S2396*I2396)*(1-O2396)</f>
        <v/>
      </c>
      <c r="V2396">
        <f>(R2396*K2396*N2396+'d_고정'!$B$3*('6_기대효과'!$H$7/8)*N2396*'d_고정'!$B$10*M2396*('6_기대효과'!$K$7/'d_고정'!$B$9))*(1-O2396)</f>
        <v/>
      </c>
      <c r="W2396">
        <f>(S2396*I2396+R2396*MAX(K2396-'d_고정'!$B$10*M2396*('6_기대효과'!$K$7/'d_고정'!$B$9),0)*N2396)*(1-O2396)</f>
        <v/>
      </c>
      <c r="X2396">
        <f>U2396+V2396</f>
        <v/>
      </c>
      <c r="Y2396">
        <f>U2396/('d_고정'!$B$5*'6_기대효과'!$H$7/8)/'d_고정'!$B$6</f>
        <v/>
      </c>
      <c r="Z2396">
        <f>U2396/('d_고정'!$B$8*'6_기대효과'!$H$7/8)</f>
        <v/>
      </c>
    </row>
    <row r="2397">
      <c r="A2397">
        <f>RAND()</f>
        <v/>
      </c>
      <c r="B2397">
        <f>IF('d_시나리오'!$J$2='d_시나리오'!$H$2,'d_시나리오'!$I$2,IF(A2397&lt;('d_시나리오'!$I$2-'d_시나리오'!$H$2)/('d_시나리오'!$J$2-'d_시나리오'!$H$2),'d_시나리오'!$H$2+SQRT(A2397*('d_시나리오'!$J$2-'d_시나리오'!$H$2)*('d_시나리오'!$I$2-'d_시나리오'!$H$2)),'d_시나리오'!$J$2-SQRT((1-A2397)*('d_시나리오'!$J$2-'d_시나리오'!$H$2)*('d_시나리오'!$J$2-'d_시나리오'!$I$2))))</f>
        <v/>
      </c>
      <c r="C2397">
        <f>BETAINV(RAND(),2,6)</f>
        <v/>
      </c>
      <c r="D2397">
        <f>INDEX('d_분포'!$A$2:$A$28,RANDBETWEEN(1,27))</f>
        <v/>
      </c>
      <c r="E2397">
        <f>INDEX('d_분포'!$C$2:$C$5,RANDBETWEEN(1,4))*(0.9+0.2*RAND())</f>
        <v/>
      </c>
      <c r="F2397">
        <f>RAND()</f>
        <v/>
      </c>
      <c r="G2397">
        <f>IF('d_시나리오'!$J$3='d_시나리오'!$H$3,'d_시나리오'!$I$3,IF(F2397&lt;('d_시나리오'!$I$3-'d_시나리오'!$H$3)/('d_시나리오'!$J$3-'d_시나리오'!$H$3),'d_시나리오'!$H$3+SQRT(F2397*('d_시나리오'!$J$3-'d_시나리오'!$H$3)*('d_시나리오'!$I$3-'d_시나리오'!$H$3)),'d_시나리오'!$J$3-SQRT((1-F2397)*('d_시나리오'!$J$3-'d_시나리오'!$H$3)*('d_시나리오'!$J$3-'d_시나리오'!$I$3))))</f>
        <v/>
      </c>
      <c r="H2397">
        <f>RAND()</f>
        <v/>
      </c>
      <c r="I2397">
        <f>IF('d_시나리오'!$J$4='d_시나리오'!$H$4,'d_시나리오'!$I$4,IF(H2397&lt;('d_시나리오'!$I$4-'d_시나리오'!$H$4)/('d_시나리오'!$J$4-'d_시나리오'!$H$4),'d_시나리오'!$H$4+SQRT(H2397*('d_시나리오'!$J$4-'d_시나리오'!$H$4)*('d_시나리오'!$I$4-'d_시나리오'!$H$4)),'d_시나리오'!$J$4-SQRT((1-H2397)*('d_시나리오'!$J$4-'d_시나리오'!$H$4)*('d_시나리오'!$J$4-'d_시나리오'!$I$4))))</f>
        <v/>
      </c>
      <c r="J2397">
        <f>RAND()</f>
        <v/>
      </c>
      <c r="K2397">
        <f>IF('d_시나리오'!$J$5='d_시나리오'!$H$5,'d_시나리오'!$I$5,IF(J2397&lt;('d_시나리오'!$I$5-'d_시나리오'!$H$5)/('d_시나리오'!$J$5-'d_시나리오'!$H$5),'d_시나리오'!$H$5+SQRT(J2397*('d_시나리오'!$J$5-'d_시나리오'!$H$5)*('d_시나리오'!$I$5-'d_시나리오'!$H$5)),'d_시나리오'!$J$5-SQRT((1-J2397)*('d_시나리오'!$J$5-'d_시나리오'!$H$5)*('d_시나리오'!$J$5-'d_시나리오'!$I$5))))</f>
        <v/>
      </c>
      <c r="L2397">
        <f>RAND()</f>
        <v/>
      </c>
      <c r="M2397">
        <f>IF('d_시나리오'!$J$6='d_시나리오'!$H$6,'d_시나리오'!$I$6,IF(L2397&lt;('d_시나리오'!$I$6-'d_시나리오'!$H$6)/('d_시나리오'!$J$6-'d_시나리오'!$H$6),'d_시나리오'!$H$6+SQRT(L2397*('d_시나리오'!$J$6-'d_시나리오'!$H$6)*('d_시나리오'!$I$6-'d_시나리오'!$H$6)),'d_시나리오'!$J$6-SQRT((1-L2397)*('d_시나리오'!$J$6-'d_시나리오'!$H$6)*('d_시나리오'!$J$6-'d_시나리오'!$I$6))))</f>
        <v/>
      </c>
      <c r="N2397">
        <f>INDEX('d_분포'!$B$2:$B$57,RANDBETWEEN(1,56))</f>
        <v/>
      </c>
      <c r="O2397">
        <f>BETAINV(RAND(),5,5)</f>
        <v/>
      </c>
      <c r="P2397">
        <f>'d_고정'!$B$1*'6_기대효과'!$H$7*('d_시나리오'!$I$7/'d_고정'!$B$2)*B2397</f>
        <v/>
      </c>
      <c r="Q2397">
        <f>P2397*C2397</f>
        <v/>
      </c>
      <c r="R2397">
        <f>P2397*E2397</f>
        <v/>
      </c>
      <c r="S2397">
        <f>R2397*G2397</f>
        <v/>
      </c>
      <c r="T2397">
        <f>Q2397+S2397</f>
        <v/>
      </c>
      <c r="U2397">
        <f>(Q2397*D2397+S2397*I2397)*(1-O2397)</f>
        <v/>
      </c>
      <c r="V2397">
        <f>(R2397*K2397*N2397+'d_고정'!$B$3*('6_기대효과'!$H$7/8)*N2397*'d_고정'!$B$10*M2397*('6_기대효과'!$K$7/'d_고정'!$B$9))*(1-O2397)</f>
        <v/>
      </c>
      <c r="W2397">
        <f>(S2397*I2397+R2397*MAX(K2397-'d_고정'!$B$10*M2397*('6_기대효과'!$K$7/'d_고정'!$B$9),0)*N2397)*(1-O2397)</f>
        <v/>
      </c>
      <c r="X2397">
        <f>U2397+V2397</f>
        <v/>
      </c>
      <c r="Y2397">
        <f>U2397/('d_고정'!$B$5*'6_기대효과'!$H$7/8)/'d_고정'!$B$6</f>
        <v/>
      </c>
      <c r="Z2397">
        <f>U2397/('d_고정'!$B$8*'6_기대효과'!$H$7/8)</f>
        <v/>
      </c>
    </row>
    <row r="2398">
      <c r="A2398">
        <f>RAND()</f>
        <v/>
      </c>
      <c r="B2398">
        <f>IF('d_시나리오'!$J$2='d_시나리오'!$H$2,'d_시나리오'!$I$2,IF(A2398&lt;('d_시나리오'!$I$2-'d_시나리오'!$H$2)/('d_시나리오'!$J$2-'d_시나리오'!$H$2),'d_시나리오'!$H$2+SQRT(A2398*('d_시나리오'!$J$2-'d_시나리오'!$H$2)*('d_시나리오'!$I$2-'d_시나리오'!$H$2)),'d_시나리오'!$J$2-SQRT((1-A2398)*('d_시나리오'!$J$2-'d_시나리오'!$H$2)*('d_시나리오'!$J$2-'d_시나리오'!$I$2))))</f>
        <v/>
      </c>
      <c r="C2398">
        <f>BETAINV(RAND(),2,6)</f>
        <v/>
      </c>
      <c r="D2398">
        <f>INDEX('d_분포'!$A$2:$A$28,RANDBETWEEN(1,27))</f>
        <v/>
      </c>
      <c r="E2398">
        <f>INDEX('d_분포'!$C$2:$C$5,RANDBETWEEN(1,4))*(0.9+0.2*RAND())</f>
        <v/>
      </c>
      <c r="F2398">
        <f>RAND()</f>
        <v/>
      </c>
      <c r="G2398">
        <f>IF('d_시나리오'!$J$3='d_시나리오'!$H$3,'d_시나리오'!$I$3,IF(F2398&lt;('d_시나리오'!$I$3-'d_시나리오'!$H$3)/('d_시나리오'!$J$3-'d_시나리오'!$H$3),'d_시나리오'!$H$3+SQRT(F2398*('d_시나리오'!$J$3-'d_시나리오'!$H$3)*('d_시나리오'!$I$3-'d_시나리오'!$H$3)),'d_시나리오'!$J$3-SQRT((1-F2398)*('d_시나리오'!$J$3-'d_시나리오'!$H$3)*('d_시나리오'!$J$3-'d_시나리오'!$I$3))))</f>
        <v/>
      </c>
      <c r="H2398">
        <f>RAND()</f>
        <v/>
      </c>
      <c r="I2398">
        <f>IF('d_시나리오'!$J$4='d_시나리오'!$H$4,'d_시나리오'!$I$4,IF(H2398&lt;('d_시나리오'!$I$4-'d_시나리오'!$H$4)/('d_시나리오'!$J$4-'d_시나리오'!$H$4),'d_시나리오'!$H$4+SQRT(H2398*('d_시나리오'!$J$4-'d_시나리오'!$H$4)*('d_시나리오'!$I$4-'d_시나리오'!$H$4)),'d_시나리오'!$J$4-SQRT((1-H2398)*('d_시나리오'!$J$4-'d_시나리오'!$H$4)*('d_시나리오'!$J$4-'d_시나리오'!$I$4))))</f>
        <v/>
      </c>
      <c r="J2398">
        <f>RAND()</f>
        <v/>
      </c>
      <c r="K2398">
        <f>IF('d_시나리오'!$J$5='d_시나리오'!$H$5,'d_시나리오'!$I$5,IF(J2398&lt;('d_시나리오'!$I$5-'d_시나리오'!$H$5)/('d_시나리오'!$J$5-'d_시나리오'!$H$5),'d_시나리오'!$H$5+SQRT(J2398*('d_시나리오'!$J$5-'d_시나리오'!$H$5)*('d_시나리오'!$I$5-'d_시나리오'!$H$5)),'d_시나리오'!$J$5-SQRT((1-J2398)*('d_시나리오'!$J$5-'d_시나리오'!$H$5)*('d_시나리오'!$J$5-'d_시나리오'!$I$5))))</f>
        <v/>
      </c>
      <c r="L2398">
        <f>RAND()</f>
        <v/>
      </c>
      <c r="M2398">
        <f>IF('d_시나리오'!$J$6='d_시나리오'!$H$6,'d_시나리오'!$I$6,IF(L2398&lt;('d_시나리오'!$I$6-'d_시나리오'!$H$6)/('d_시나리오'!$J$6-'d_시나리오'!$H$6),'d_시나리오'!$H$6+SQRT(L2398*('d_시나리오'!$J$6-'d_시나리오'!$H$6)*('d_시나리오'!$I$6-'d_시나리오'!$H$6)),'d_시나리오'!$J$6-SQRT((1-L2398)*('d_시나리오'!$J$6-'d_시나리오'!$H$6)*('d_시나리오'!$J$6-'d_시나리오'!$I$6))))</f>
        <v/>
      </c>
      <c r="N2398">
        <f>INDEX('d_분포'!$B$2:$B$57,RANDBETWEEN(1,56))</f>
        <v/>
      </c>
      <c r="O2398">
        <f>BETAINV(RAND(),5,5)</f>
        <v/>
      </c>
      <c r="P2398">
        <f>'d_고정'!$B$1*'6_기대효과'!$H$7*('d_시나리오'!$I$7/'d_고정'!$B$2)*B2398</f>
        <v/>
      </c>
      <c r="Q2398">
        <f>P2398*C2398</f>
        <v/>
      </c>
      <c r="R2398">
        <f>P2398*E2398</f>
        <v/>
      </c>
      <c r="S2398">
        <f>R2398*G2398</f>
        <v/>
      </c>
      <c r="T2398">
        <f>Q2398+S2398</f>
        <v/>
      </c>
      <c r="U2398">
        <f>(Q2398*D2398+S2398*I2398)*(1-O2398)</f>
        <v/>
      </c>
      <c r="V2398">
        <f>(R2398*K2398*N2398+'d_고정'!$B$3*('6_기대효과'!$H$7/8)*N2398*'d_고정'!$B$10*M2398*('6_기대효과'!$K$7/'d_고정'!$B$9))*(1-O2398)</f>
        <v/>
      </c>
      <c r="W2398">
        <f>(S2398*I2398+R2398*MAX(K2398-'d_고정'!$B$10*M2398*('6_기대효과'!$K$7/'d_고정'!$B$9),0)*N2398)*(1-O2398)</f>
        <v/>
      </c>
      <c r="X2398">
        <f>U2398+V2398</f>
        <v/>
      </c>
      <c r="Y2398">
        <f>U2398/('d_고정'!$B$5*'6_기대효과'!$H$7/8)/'d_고정'!$B$6</f>
        <v/>
      </c>
      <c r="Z2398">
        <f>U2398/('d_고정'!$B$8*'6_기대효과'!$H$7/8)</f>
        <v/>
      </c>
    </row>
    <row r="2399">
      <c r="A2399">
        <f>RAND()</f>
        <v/>
      </c>
      <c r="B2399">
        <f>IF('d_시나리오'!$J$2='d_시나리오'!$H$2,'d_시나리오'!$I$2,IF(A2399&lt;('d_시나리오'!$I$2-'d_시나리오'!$H$2)/('d_시나리오'!$J$2-'d_시나리오'!$H$2),'d_시나리오'!$H$2+SQRT(A2399*('d_시나리오'!$J$2-'d_시나리오'!$H$2)*('d_시나리오'!$I$2-'d_시나리오'!$H$2)),'d_시나리오'!$J$2-SQRT((1-A2399)*('d_시나리오'!$J$2-'d_시나리오'!$H$2)*('d_시나리오'!$J$2-'d_시나리오'!$I$2))))</f>
        <v/>
      </c>
      <c r="C2399">
        <f>BETAINV(RAND(),2,6)</f>
        <v/>
      </c>
      <c r="D2399">
        <f>INDEX('d_분포'!$A$2:$A$28,RANDBETWEEN(1,27))</f>
        <v/>
      </c>
      <c r="E2399">
        <f>INDEX('d_분포'!$C$2:$C$5,RANDBETWEEN(1,4))*(0.9+0.2*RAND())</f>
        <v/>
      </c>
      <c r="F2399">
        <f>RAND()</f>
        <v/>
      </c>
      <c r="G2399">
        <f>IF('d_시나리오'!$J$3='d_시나리오'!$H$3,'d_시나리오'!$I$3,IF(F2399&lt;('d_시나리오'!$I$3-'d_시나리오'!$H$3)/('d_시나리오'!$J$3-'d_시나리오'!$H$3),'d_시나리오'!$H$3+SQRT(F2399*('d_시나리오'!$J$3-'d_시나리오'!$H$3)*('d_시나리오'!$I$3-'d_시나리오'!$H$3)),'d_시나리오'!$J$3-SQRT((1-F2399)*('d_시나리오'!$J$3-'d_시나리오'!$H$3)*('d_시나리오'!$J$3-'d_시나리오'!$I$3))))</f>
        <v/>
      </c>
      <c r="H2399">
        <f>RAND()</f>
        <v/>
      </c>
      <c r="I2399">
        <f>IF('d_시나리오'!$J$4='d_시나리오'!$H$4,'d_시나리오'!$I$4,IF(H2399&lt;('d_시나리오'!$I$4-'d_시나리오'!$H$4)/('d_시나리오'!$J$4-'d_시나리오'!$H$4),'d_시나리오'!$H$4+SQRT(H2399*('d_시나리오'!$J$4-'d_시나리오'!$H$4)*('d_시나리오'!$I$4-'d_시나리오'!$H$4)),'d_시나리오'!$J$4-SQRT((1-H2399)*('d_시나리오'!$J$4-'d_시나리오'!$H$4)*('d_시나리오'!$J$4-'d_시나리오'!$I$4))))</f>
        <v/>
      </c>
      <c r="J2399">
        <f>RAND()</f>
        <v/>
      </c>
      <c r="K2399">
        <f>IF('d_시나리오'!$J$5='d_시나리오'!$H$5,'d_시나리오'!$I$5,IF(J2399&lt;('d_시나리오'!$I$5-'d_시나리오'!$H$5)/('d_시나리오'!$J$5-'d_시나리오'!$H$5),'d_시나리오'!$H$5+SQRT(J2399*('d_시나리오'!$J$5-'d_시나리오'!$H$5)*('d_시나리오'!$I$5-'d_시나리오'!$H$5)),'d_시나리오'!$J$5-SQRT((1-J2399)*('d_시나리오'!$J$5-'d_시나리오'!$H$5)*('d_시나리오'!$J$5-'d_시나리오'!$I$5))))</f>
        <v/>
      </c>
      <c r="L2399">
        <f>RAND()</f>
        <v/>
      </c>
      <c r="M2399">
        <f>IF('d_시나리오'!$J$6='d_시나리오'!$H$6,'d_시나리오'!$I$6,IF(L2399&lt;('d_시나리오'!$I$6-'d_시나리오'!$H$6)/('d_시나리오'!$J$6-'d_시나리오'!$H$6),'d_시나리오'!$H$6+SQRT(L2399*('d_시나리오'!$J$6-'d_시나리오'!$H$6)*('d_시나리오'!$I$6-'d_시나리오'!$H$6)),'d_시나리오'!$J$6-SQRT((1-L2399)*('d_시나리오'!$J$6-'d_시나리오'!$H$6)*('d_시나리오'!$J$6-'d_시나리오'!$I$6))))</f>
        <v/>
      </c>
      <c r="N2399">
        <f>INDEX('d_분포'!$B$2:$B$57,RANDBETWEEN(1,56))</f>
        <v/>
      </c>
      <c r="O2399">
        <f>BETAINV(RAND(),5,5)</f>
        <v/>
      </c>
      <c r="P2399">
        <f>'d_고정'!$B$1*'6_기대효과'!$H$7*('d_시나리오'!$I$7/'d_고정'!$B$2)*B2399</f>
        <v/>
      </c>
      <c r="Q2399">
        <f>P2399*C2399</f>
        <v/>
      </c>
      <c r="R2399">
        <f>P2399*E2399</f>
        <v/>
      </c>
      <c r="S2399">
        <f>R2399*G2399</f>
        <v/>
      </c>
      <c r="T2399">
        <f>Q2399+S2399</f>
        <v/>
      </c>
      <c r="U2399">
        <f>(Q2399*D2399+S2399*I2399)*(1-O2399)</f>
        <v/>
      </c>
      <c r="V2399">
        <f>(R2399*K2399*N2399+'d_고정'!$B$3*('6_기대효과'!$H$7/8)*N2399*'d_고정'!$B$10*M2399*('6_기대효과'!$K$7/'d_고정'!$B$9))*(1-O2399)</f>
        <v/>
      </c>
      <c r="W2399">
        <f>(S2399*I2399+R2399*MAX(K2399-'d_고정'!$B$10*M2399*('6_기대효과'!$K$7/'d_고정'!$B$9),0)*N2399)*(1-O2399)</f>
        <v/>
      </c>
      <c r="X2399">
        <f>U2399+V2399</f>
        <v/>
      </c>
      <c r="Y2399">
        <f>U2399/('d_고정'!$B$5*'6_기대효과'!$H$7/8)/'d_고정'!$B$6</f>
        <v/>
      </c>
      <c r="Z2399">
        <f>U2399/('d_고정'!$B$8*'6_기대효과'!$H$7/8)</f>
        <v/>
      </c>
    </row>
    <row r="2400">
      <c r="A2400">
        <f>RAND()</f>
        <v/>
      </c>
      <c r="B2400">
        <f>IF('d_시나리오'!$J$2='d_시나리오'!$H$2,'d_시나리오'!$I$2,IF(A2400&lt;('d_시나리오'!$I$2-'d_시나리오'!$H$2)/('d_시나리오'!$J$2-'d_시나리오'!$H$2),'d_시나리오'!$H$2+SQRT(A2400*('d_시나리오'!$J$2-'d_시나리오'!$H$2)*('d_시나리오'!$I$2-'d_시나리오'!$H$2)),'d_시나리오'!$J$2-SQRT((1-A2400)*('d_시나리오'!$J$2-'d_시나리오'!$H$2)*('d_시나리오'!$J$2-'d_시나리오'!$I$2))))</f>
        <v/>
      </c>
      <c r="C2400">
        <f>BETAINV(RAND(),2,6)</f>
        <v/>
      </c>
      <c r="D2400">
        <f>INDEX('d_분포'!$A$2:$A$28,RANDBETWEEN(1,27))</f>
        <v/>
      </c>
      <c r="E2400">
        <f>INDEX('d_분포'!$C$2:$C$5,RANDBETWEEN(1,4))*(0.9+0.2*RAND())</f>
        <v/>
      </c>
      <c r="F2400">
        <f>RAND()</f>
        <v/>
      </c>
      <c r="G2400">
        <f>IF('d_시나리오'!$J$3='d_시나리오'!$H$3,'d_시나리오'!$I$3,IF(F2400&lt;('d_시나리오'!$I$3-'d_시나리오'!$H$3)/('d_시나리오'!$J$3-'d_시나리오'!$H$3),'d_시나리오'!$H$3+SQRT(F2400*('d_시나리오'!$J$3-'d_시나리오'!$H$3)*('d_시나리오'!$I$3-'d_시나리오'!$H$3)),'d_시나리오'!$J$3-SQRT((1-F2400)*('d_시나리오'!$J$3-'d_시나리오'!$H$3)*('d_시나리오'!$J$3-'d_시나리오'!$I$3))))</f>
        <v/>
      </c>
      <c r="H2400">
        <f>RAND()</f>
        <v/>
      </c>
      <c r="I2400">
        <f>IF('d_시나리오'!$J$4='d_시나리오'!$H$4,'d_시나리오'!$I$4,IF(H2400&lt;('d_시나리오'!$I$4-'d_시나리오'!$H$4)/('d_시나리오'!$J$4-'d_시나리오'!$H$4),'d_시나리오'!$H$4+SQRT(H2400*('d_시나리오'!$J$4-'d_시나리오'!$H$4)*('d_시나리오'!$I$4-'d_시나리오'!$H$4)),'d_시나리오'!$J$4-SQRT((1-H2400)*('d_시나리오'!$J$4-'d_시나리오'!$H$4)*('d_시나리오'!$J$4-'d_시나리오'!$I$4))))</f>
        <v/>
      </c>
      <c r="J2400">
        <f>RAND()</f>
        <v/>
      </c>
      <c r="K2400">
        <f>IF('d_시나리오'!$J$5='d_시나리오'!$H$5,'d_시나리오'!$I$5,IF(J2400&lt;('d_시나리오'!$I$5-'d_시나리오'!$H$5)/('d_시나리오'!$J$5-'d_시나리오'!$H$5),'d_시나리오'!$H$5+SQRT(J2400*('d_시나리오'!$J$5-'d_시나리오'!$H$5)*('d_시나리오'!$I$5-'d_시나리오'!$H$5)),'d_시나리오'!$J$5-SQRT((1-J2400)*('d_시나리오'!$J$5-'d_시나리오'!$H$5)*('d_시나리오'!$J$5-'d_시나리오'!$I$5))))</f>
        <v/>
      </c>
      <c r="L2400">
        <f>RAND()</f>
        <v/>
      </c>
      <c r="M2400">
        <f>IF('d_시나리오'!$J$6='d_시나리오'!$H$6,'d_시나리오'!$I$6,IF(L2400&lt;('d_시나리오'!$I$6-'d_시나리오'!$H$6)/('d_시나리오'!$J$6-'d_시나리오'!$H$6),'d_시나리오'!$H$6+SQRT(L2400*('d_시나리오'!$J$6-'d_시나리오'!$H$6)*('d_시나리오'!$I$6-'d_시나리오'!$H$6)),'d_시나리오'!$J$6-SQRT((1-L2400)*('d_시나리오'!$J$6-'d_시나리오'!$H$6)*('d_시나리오'!$J$6-'d_시나리오'!$I$6))))</f>
        <v/>
      </c>
      <c r="N2400">
        <f>INDEX('d_분포'!$B$2:$B$57,RANDBETWEEN(1,56))</f>
        <v/>
      </c>
      <c r="O2400">
        <f>BETAINV(RAND(),5,5)</f>
        <v/>
      </c>
      <c r="P2400">
        <f>'d_고정'!$B$1*'6_기대효과'!$H$7*('d_시나리오'!$I$7/'d_고정'!$B$2)*B2400</f>
        <v/>
      </c>
      <c r="Q2400">
        <f>P2400*C2400</f>
        <v/>
      </c>
      <c r="R2400">
        <f>P2400*E2400</f>
        <v/>
      </c>
      <c r="S2400">
        <f>R2400*G2400</f>
        <v/>
      </c>
      <c r="T2400">
        <f>Q2400+S2400</f>
        <v/>
      </c>
      <c r="U2400">
        <f>(Q2400*D2400+S2400*I2400)*(1-O2400)</f>
        <v/>
      </c>
      <c r="V2400">
        <f>(R2400*K2400*N2400+'d_고정'!$B$3*('6_기대효과'!$H$7/8)*N2400*'d_고정'!$B$10*M2400*('6_기대효과'!$K$7/'d_고정'!$B$9))*(1-O2400)</f>
        <v/>
      </c>
      <c r="W2400">
        <f>(S2400*I2400+R2400*MAX(K2400-'d_고정'!$B$10*M2400*('6_기대효과'!$K$7/'d_고정'!$B$9),0)*N2400)*(1-O2400)</f>
        <v/>
      </c>
      <c r="X2400">
        <f>U2400+V2400</f>
        <v/>
      </c>
      <c r="Y2400">
        <f>U2400/('d_고정'!$B$5*'6_기대효과'!$H$7/8)/'d_고정'!$B$6</f>
        <v/>
      </c>
      <c r="Z2400">
        <f>U2400/('d_고정'!$B$8*'6_기대효과'!$H$7/8)</f>
        <v/>
      </c>
    </row>
    <row r="2401">
      <c r="A2401">
        <f>RAND()</f>
        <v/>
      </c>
      <c r="B2401">
        <f>IF('d_시나리오'!$J$2='d_시나리오'!$H$2,'d_시나리오'!$I$2,IF(A2401&lt;('d_시나리오'!$I$2-'d_시나리오'!$H$2)/('d_시나리오'!$J$2-'d_시나리오'!$H$2),'d_시나리오'!$H$2+SQRT(A2401*('d_시나리오'!$J$2-'d_시나리오'!$H$2)*('d_시나리오'!$I$2-'d_시나리오'!$H$2)),'d_시나리오'!$J$2-SQRT((1-A2401)*('d_시나리오'!$J$2-'d_시나리오'!$H$2)*('d_시나리오'!$J$2-'d_시나리오'!$I$2))))</f>
        <v/>
      </c>
      <c r="C2401">
        <f>BETAINV(RAND(),2,6)</f>
        <v/>
      </c>
      <c r="D2401">
        <f>INDEX('d_분포'!$A$2:$A$28,RANDBETWEEN(1,27))</f>
        <v/>
      </c>
      <c r="E2401">
        <f>INDEX('d_분포'!$C$2:$C$5,RANDBETWEEN(1,4))*(0.9+0.2*RAND())</f>
        <v/>
      </c>
      <c r="F2401">
        <f>RAND()</f>
        <v/>
      </c>
      <c r="G2401">
        <f>IF('d_시나리오'!$J$3='d_시나리오'!$H$3,'d_시나리오'!$I$3,IF(F2401&lt;('d_시나리오'!$I$3-'d_시나리오'!$H$3)/('d_시나리오'!$J$3-'d_시나리오'!$H$3),'d_시나리오'!$H$3+SQRT(F2401*('d_시나리오'!$J$3-'d_시나리오'!$H$3)*('d_시나리오'!$I$3-'d_시나리오'!$H$3)),'d_시나리오'!$J$3-SQRT((1-F2401)*('d_시나리오'!$J$3-'d_시나리오'!$H$3)*('d_시나리오'!$J$3-'d_시나리오'!$I$3))))</f>
        <v/>
      </c>
      <c r="H2401">
        <f>RAND()</f>
        <v/>
      </c>
      <c r="I2401">
        <f>IF('d_시나리오'!$J$4='d_시나리오'!$H$4,'d_시나리오'!$I$4,IF(H2401&lt;('d_시나리오'!$I$4-'d_시나리오'!$H$4)/('d_시나리오'!$J$4-'d_시나리오'!$H$4),'d_시나리오'!$H$4+SQRT(H2401*('d_시나리오'!$J$4-'d_시나리오'!$H$4)*('d_시나리오'!$I$4-'d_시나리오'!$H$4)),'d_시나리오'!$J$4-SQRT((1-H2401)*('d_시나리오'!$J$4-'d_시나리오'!$H$4)*('d_시나리오'!$J$4-'d_시나리오'!$I$4))))</f>
        <v/>
      </c>
      <c r="J2401">
        <f>RAND()</f>
        <v/>
      </c>
      <c r="K2401">
        <f>IF('d_시나리오'!$J$5='d_시나리오'!$H$5,'d_시나리오'!$I$5,IF(J2401&lt;('d_시나리오'!$I$5-'d_시나리오'!$H$5)/('d_시나리오'!$J$5-'d_시나리오'!$H$5),'d_시나리오'!$H$5+SQRT(J2401*('d_시나리오'!$J$5-'d_시나리오'!$H$5)*('d_시나리오'!$I$5-'d_시나리오'!$H$5)),'d_시나리오'!$J$5-SQRT((1-J2401)*('d_시나리오'!$J$5-'d_시나리오'!$H$5)*('d_시나리오'!$J$5-'d_시나리오'!$I$5))))</f>
        <v/>
      </c>
      <c r="L2401">
        <f>RAND()</f>
        <v/>
      </c>
      <c r="M2401">
        <f>IF('d_시나리오'!$J$6='d_시나리오'!$H$6,'d_시나리오'!$I$6,IF(L2401&lt;('d_시나리오'!$I$6-'d_시나리오'!$H$6)/('d_시나리오'!$J$6-'d_시나리오'!$H$6),'d_시나리오'!$H$6+SQRT(L2401*('d_시나리오'!$J$6-'d_시나리오'!$H$6)*('d_시나리오'!$I$6-'d_시나리오'!$H$6)),'d_시나리오'!$J$6-SQRT((1-L2401)*('d_시나리오'!$J$6-'d_시나리오'!$H$6)*('d_시나리오'!$J$6-'d_시나리오'!$I$6))))</f>
        <v/>
      </c>
      <c r="N2401">
        <f>INDEX('d_분포'!$B$2:$B$57,RANDBETWEEN(1,56))</f>
        <v/>
      </c>
      <c r="O2401">
        <f>BETAINV(RAND(),5,5)</f>
        <v/>
      </c>
      <c r="P2401">
        <f>'d_고정'!$B$1*'6_기대효과'!$H$7*('d_시나리오'!$I$7/'d_고정'!$B$2)*B2401</f>
        <v/>
      </c>
      <c r="Q2401">
        <f>P2401*C2401</f>
        <v/>
      </c>
      <c r="R2401">
        <f>P2401*E2401</f>
        <v/>
      </c>
      <c r="S2401">
        <f>R2401*G2401</f>
        <v/>
      </c>
      <c r="T2401">
        <f>Q2401+S2401</f>
        <v/>
      </c>
      <c r="U2401">
        <f>(Q2401*D2401+S2401*I2401)*(1-O2401)</f>
        <v/>
      </c>
      <c r="V2401">
        <f>(R2401*K2401*N2401+'d_고정'!$B$3*('6_기대효과'!$H$7/8)*N2401*'d_고정'!$B$10*M2401*('6_기대효과'!$K$7/'d_고정'!$B$9))*(1-O2401)</f>
        <v/>
      </c>
      <c r="W2401">
        <f>(S2401*I2401+R2401*MAX(K2401-'d_고정'!$B$10*M2401*('6_기대효과'!$K$7/'d_고정'!$B$9),0)*N2401)*(1-O2401)</f>
        <v/>
      </c>
      <c r="X2401">
        <f>U2401+V2401</f>
        <v/>
      </c>
      <c r="Y2401">
        <f>U2401/('d_고정'!$B$5*'6_기대효과'!$H$7/8)/'d_고정'!$B$6</f>
        <v/>
      </c>
      <c r="Z2401">
        <f>U2401/('d_고정'!$B$8*'6_기대효과'!$H$7/8)</f>
        <v/>
      </c>
    </row>
    <row r="2402">
      <c r="A2402">
        <f>RAND()</f>
        <v/>
      </c>
      <c r="B2402">
        <f>IF('d_시나리오'!$J$2='d_시나리오'!$H$2,'d_시나리오'!$I$2,IF(A2402&lt;('d_시나리오'!$I$2-'d_시나리오'!$H$2)/('d_시나리오'!$J$2-'d_시나리오'!$H$2),'d_시나리오'!$H$2+SQRT(A2402*('d_시나리오'!$J$2-'d_시나리오'!$H$2)*('d_시나리오'!$I$2-'d_시나리오'!$H$2)),'d_시나리오'!$J$2-SQRT((1-A2402)*('d_시나리오'!$J$2-'d_시나리오'!$H$2)*('d_시나리오'!$J$2-'d_시나리오'!$I$2))))</f>
        <v/>
      </c>
      <c r="C2402">
        <f>BETAINV(RAND(),2,6)</f>
        <v/>
      </c>
      <c r="D2402">
        <f>INDEX('d_분포'!$A$2:$A$28,RANDBETWEEN(1,27))</f>
        <v/>
      </c>
      <c r="E2402">
        <f>INDEX('d_분포'!$C$2:$C$5,RANDBETWEEN(1,4))*(0.9+0.2*RAND())</f>
        <v/>
      </c>
      <c r="F2402">
        <f>RAND()</f>
        <v/>
      </c>
      <c r="G2402">
        <f>IF('d_시나리오'!$J$3='d_시나리오'!$H$3,'d_시나리오'!$I$3,IF(F2402&lt;('d_시나리오'!$I$3-'d_시나리오'!$H$3)/('d_시나리오'!$J$3-'d_시나리오'!$H$3),'d_시나리오'!$H$3+SQRT(F2402*('d_시나리오'!$J$3-'d_시나리오'!$H$3)*('d_시나리오'!$I$3-'d_시나리오'!$H$3)),'d_시나리오'!$J$3-SQRT((1-F2402)*('d_시나리오'!$J$3-'d_시나리오'!$H$3)*('d_시나리오'!$J$3-'d_시나리오'!$I$3))))</f>
        <v/>
      </c>
      <c r="H2402">
        <f>RAND()</f>
        <v/>
      </c>
      <c r="I2402">
        <f>IF('d_시나리오'!$J$4='d_시나리오'!$H$4,'d_시나리오'!$I$4,IF(H2402&lt;('d_시나리오'!$I$4-'d_시나리오'!$H$4)/('d_시나리오'!$J$4-'d_시나리오'!$H$4),'d_시나리오'!$H$4+SQRT(H2402*('d_시나리오'!$J$4-'d_시나리오'!$H$4)*('d_시나리오'!$I$4-'d_시나리오'!$H$4)),'d_시나리오'!$J$4-SQRT((1-H2402)*('d_시나리오'!$J$4-'d_시나리오'!$H$4)*('d_시나리오'!$J$4-'d_시나리오'!$I$4))))</f>
        <v/>
      </c>
      <c r="J2402">
        <f>RAND()</f>
        <v/>
      </c>
      <c r="K2402">
        <f>IF('d_시나리오'!$J$5='d_시나리오'!$H$5,'d_시나리오'!$I$5,IF(J2402&lt;('d_시나리오'!$I$5-'d_시나리오'!$H$5)/('d_시나리오'!$J$5-'d_시나리오'!$H$5),'d_시나리오'!$H$5+SQRT(J2402*('d_시나리오'!$J$5-'d_시나리오'!$H$5)*('d_시나리오'!$I$5-'d_시나리오'!$H$5)),'d_시나리오'!$J$5-SQRT((1-J2402)*('d_시나리오'!$J$5-'d_시나리오'!$H$5)*('d_시나리오'!$J$5-'d_시나리오'!$I$5))))</f>
        <v/>
      </c>
      <c r="L2402">
        <f>RAND()</f>
        <v/>
      </c>
      <c r="M2402">
        <f>IF('d_시나리오'!$J$6='d_시나리오'!$H$6,'d_시나리오'!$I$6,IF(L2402&lt;('d_시나리오'!$I$6-'d_시나리오'!$H$6)/('d_시나리오'!$J$6-'d_시나리오'!$H$6),'d_시나리오'!$H$6+SQRT(L2402*('d_시나리오'!$J$6-'d_시나리오'!$H$6)*('d_시나리오'!$I$6-'d_시나리오'!$H$6)),'d_시나리오'!$J$6-SQRT((1-L2402)*('d_시나리오'!$J$6-'d_시나리오'!$H$6)*('d_시나리오'!$J$6-'d_시나리오'!$I$6))))</f>
        <v/>
      </c>
      <c r="N2402">
        <f>INDEX('d_분포'!$B$2:$B$57,RANDBETWEEN(1,56))</f>
        <v/>
      </c>
      <c r="O2402">
        <f>BETAINV(RAND(),5,5)</f>
        <v/>
      </c>
      <c r="P2402">
        <f>'d_고정'!$B$1*'6_기대효과'!$H$7*('d_시나리오'!$I$7/'d_고정'!$B$2)*B2402</f>
        <v/>
      </c>
      <c r="Q2402">
        <f>P2402*C2402</f>
        <v/>
      </c>
      <c r="R2402">
        <f>P2402*E2402</f>
        <v/>
      </c>
      <c r="S2402">
        <f>R2402*G2402</f>
        <v/>
      </c>
      <c r="T2402">
        <f>Q2402+S2402</f>
        <v/>
      </c>
      <c r="U2402">
        <f>(Q2402*D2402+S2402*I2402)*(1-O2402)</f>
        <v/>
      </c>
      <c r="V2402">
        <f>(R2402*K2402*N2402+'d_고정'!$B$3*('6_기대효과'!$H$7/8)*N2402*'d_고정'!$B$10*M2402*('6_기대효과'!$K$7/'d_고정'!$B$9))*(1-O2402)</f>
        <v/>
      </c>
      <c r="W2402">
        <f>(S2402*I2402+R2402*MAX(K2402-'d_고정'!$B$10*M2402*('6_기대효과'!$K$7/'d_고정'!$B$9),0)*N2402)*(1-O2402)</f>
        <v/>
      </c>
      <c r="X2402">
        <f>U2402+V2402</f>
        <v/>
      </c>
      <c r="Y2402">
        <f>U2402/('d_고정'!$B$5*'6_기대효과'!$H$7/8)/'d_고정'!$B$6</f>
        <v/>
      </c>
      <c r="Z2402">
        <f>U2402/('d_고정'!$B$8*'6_기대효과'!$H$7/8)</f>
        <v/>
      </c>
    </row>
    <row r="2403">
      <c r="A2403">
        <f>RAND()</f>
        <v/>
      </c>
      <c r="B2403">
        <f>IF('d_시나리오'!$J$2='d_시나리오'!$H$2,'d_시나리오'!$I$2,IF(A2403&lt;('d_시나리오'!$I$2-'d_시나리오'!$H$2)/('d_시나리오'!$J$2-'d_시나리오'!$H$2),'d_시나리오'!$H$2+SQRT(A2403*('d_시나리오'!$J$2-'d_시나리오'!$H$2)*('d_시나리오'!$I$2-'d_시나리오'!$H$2)),'d_시나리오'!$J$2-SQRT((1-A2403)*('d_시나리오'!$J$2-'d_시나리오'!$H$2)*('d_시나리오'!$J$2-'d_시나리오'!$I$2))))</f>
        <v/>
      </c>
      <c r="C2403">
        <f>BETAINV(RAND(),2,6)</f>
        <v/>
      </c>
      <c r="D2403">
        <f>INDEX('d_분포'!$A$2:$A$28,RANDBETWEEN(1,27))</f>
        <v/>
      </c>
      <c r="E2403">
        <f>INDEX('d_분포'!$C$2:$C$5,RANDBETWEEN(1,4))*(0.9+0.2*RAND())</f>
        <v/>
      </c>
      <c r="F2403">
        <f>RAND()</f>
        <v/>
      </c>
      <c r="G2403">
        <f>IF('d_시나리오'!$J$3='d_시나리오'!$H$3,'d_시나리오'!$I$3,IF(F2403&lt;('d_시나리오'!$I$3-'d_시나리오'!$H$3)/('d_시나리오'!$J$3-'d_시나리오'!$H$3),'d_시나리오'!$H$3+SQRT(F2403*('d_시나리오'!$J$3-'d_시나리오'!$H$3)*('d_시나리오'!$I$3-'d_시나리오'!$H$3)),'d_시나리오'!$J$3-SQRT((1-F2403)*('d_시나리오'!$J$3-'d_시나리오'!$H$3)*('d_시나리오'!$J$3-'d_시나리오'!$I$3))))</f>
        <v/>
      </c>
      <c r="H2403">
        <f>RAND()</f>
        <v/>
      </c>
      <c r="I2403">
        <f>IF('d_시나리오'!$J$4='d_시나리오'!$H$4,'d_시나리오'!$I$4,IF(H2403&lt;('d_시나리오'!$I$4-'d_시나리오'!$H$4)/('d_시나리오'!$J$4-'d_시나리오'!$H$4),'d_시나리오'!$H$4+SQRT(H2403*('d_시나리오'!$J$4-'d_시나리오'!$H$4)*('d_시나리오'!$I$4-'d_시나리오'!$H$4)),'d_시나리오'!$J$4-SQRT((1-H2403)*('d_시나리오'!$J$4-'d_시나리오'!$H$4)*('d_시나리오'!$J$4-'d_시나리오'!$I$4))))</f>
        <v/>
      </c>
      <c r="J2403">
        <f>RAND()</f>
        <v/>
      </c>
      <c r="K2403">
        <f>IF('d_시나리오'!$J$5='d_시나리오'!$H$5,'d_시나리오'!$I$5,IF(J2403&lt;('d_시나리오'!$I$5-'d_시나리오'!$H$5)/('d_시나리오'!$J$5-'d_시나리오'!$H$5),'d_시나리오'!$H$5+SQRT(J2403*('d_시나리오'!$J$5-'d_시나리오'!$H$5)*('d_시나리오'!$I$5-'d_시나리오'!$H$5)),'d_시나리오'!$J$5-SQRT((1-J2403)*('d_시나리오'!$J$5-'d_시나리오'!$H$5)*('d_시나리오'!$J$5-'d_시나리오'!$I$5))))</f>
        <v/>
      </c>
      <c r="L2403">
        <f>RAND()</f>
        <v/>
      </c>
      <c r="M2403">
        <f>IF('d_시나리오'!$J$6='d_시나리오'!$H$6,'d_시나리오'!$I$6,IF(L2403&lt;('d_시나리오'!$I$6-'d_시나리오'!$H$6)/('d_시나리오'!$J$6-'d_시나리오'!$H$6),'d_시나리오'!$H$6+SQRT(L2403*('d_시나리오'!$J$6-'d_시나리오'!$H$6)*('d_시나리오'!$I$6-'d_시나리오'!$H$6)),'d_시나리오'!$J$6-SQRT((1-L2403)*('d_시나리오'!$J$6-'d_시나리오'!$H$6)*('d_시나리오'!$J$6-'d_시나리오'!$I$6))))</f>
        <v/>
      </c>
      <c r="N2403">
        <f>INDEX('d_분포'!$B$2:$B$57,RANDBETWEEN(1,56))</f>
        <v/>
      </c>
      <c r="O2403">
        <f>BETAINV(RAND(),5,5)</f>
        <v/>
      </c>
      <c r="P2403">
        <f>'d_고정'!$B$1*'6_기대효과'!$H$7*('d_시나리오'!$I$7/'d_고정'!$B$2)*B2403</f>
        <v/>
      </c>
      <c r="Q2403">
        <f>P2403*C2403</f>
        <v/>
      </c>
      <c r="R2403">
        <f>P2403*E2403</f>
        <v/>
      </c>
      <c r="S2403">
        <f>R2403*G2403</f>
        <v/>
      </c>
      <c r="T2403">
        <f>Q2403+S2403</f>
        <v/>
      </c>
      <c r="U2403">
        <f>(Q2403*D2403+S2403*I2403)*(1-O2403)</f>
        <v/>
      </c>
      <c r="V2403">
        <f>(R2403*K2403*N2403+'d_고정'!$B$3*('6_기대효과'!$H$7/8)*N2403*'d_고정'!$B$10*M2403*('6_기대효과'!$K$7/'d_고정'!$B$9))*(1-O2403)</f>
        <v/>
      </c>
      <c r="W2403">
        <f>(S2403*I2403+R2403*MAX(K2403-'d_고정'!$B$10*M2403*('6_기대효과'!$K$7/'d_고정'!$B$9),0)*N2403)*(1-O2403)</f>
        <v/>
      </c>
      <c r="X2403">
        <f>U2403+V2403</f>
        <v/>
      </c>
      <c r="Y2403">
        <f>U2403/('d_고정'!$B$5*'6_기대효과'!$H$7/8)/'d_고정'!$B$6</f>
        <v/>
      </c>
      <c r="Z2403">
        <f>U2403/('d_고정'!$B$8*'6_기대효과'!$H$7/8)</f>
        <v/>
      </c>
    </row>
    <row r="2404">
      <c r="A2404">
        <f>RAND()</f>
        <v/>
      </c>
      <c r="B2404">
        <f>IF('d_시나리오'!$J$2='d_시나리오'!$H$2,'d_시나리오'!$I$2,IF(A2404&lt;('d_시나리오'!$I$2-'d_시나리오'!$H$2)/('d_시나리오'!$J$2-'d_시나리오'!$H$2),'d_시나리오'!$H$2+SQRT(A2404*('d_시나리오'!$J$2-'d_시나리오'!$H$2)*('d_시나리오'!$I$2-'d_시나리오'!$H$2)),'d_시나리오'!$J$2-SQRT((1-A2404)*('d_시나리오'!$J$2-'d_시나리오'!$H$2)*('d_시나리오'!$J$2-'d_시나리오'!$I$2))))</f>
        <v/>
      </c>
      <c r="C2404">
        <f>BETAINV(RAND(),2,6)</f>
        <v/>
      </c>
      <c r="D2404">
        <f>INDEX('d_분포'!$A$2:$A$28,RANDBETWEEN(1,27))</f>
        <v/>
      </c>
      <c r="E2404">
        <f>INDEX('d_분포'!$C$2:$C$5,RANDBETWEEN(1,4))*(0.9+0.2*RAND())</f>
        <v/>
      </c>
      <c r="F2404">
        <f>RAND()</f>
        <v/>
      </c>
      <c r="G2404">
        <f>IF('d_시나리오'!$J$3='d_시나리오'!$H$3,'d_시나리오'!$I$3,IF(F2404&lt;('d_시나리오'!$I$3-'d_시나리오'!$H$3)/('d_시나리오'!$J$3-'d_시나리오'!$H$3),'d_시나리오'!$H$3+SQRT(F2404*('d_시나리오'!$J$3-'d_시나리오'!$H$3)*('d_시나리오'!$I$3-'d_시나리오'!$H$3)),'d_시나리오'!$J$3-SQRT((1-F2404)*('d_시나리오'!$J$3-'d_시나리오'!$H$3)*('d_시나리오'!$J$3-'d_시나리오'!$I$3))))</f>
        <v/>
      </c>
      <c r="H2404">
        <f>RAND()</f>
        <v/>
      </c>
      <c r="I2404">
        <f>IF('d_시나리오'!$J$4='d_시나리오'!$H$4,'d_시나리오'!$I$4,IF(H2404&lt;('d_시나리오'!$I$4-'d_시나리오'!$H$4)/('d_시나리오'!$J$4-'d_시나리오'!$H$4),'d_시나리오'!$H$4+SQRT(H2404*('d_시나리오'!$J$4-'d_시나리오'!$H$4)*('d_시나리오'!$I$4-'d_시나리오'!$H$4)),'d_시나리오'!$J$4-SQRT((1-H2404)*('d_시나리오'!$J$4-'d_시나리오'!$H$4)*('d_시나리오'!$J$4-'d_시나리오'!$I$4))))</f>
        <v/>
      </c>
      <c r="J2404">
        <f>RAND()</f>
        <v/>
      </c>
      <c r="K2404">
        <f>IF('d_시나리오'!$J$5='d_시나리오'!$H$5,'d_시나리오'!$I$5,IF(J2404&lt;('d_시나리오'!$I$5-'d_시나리오'!$H$5)/('d_시나리오'!$J$5-'d_시나리오'!$H$5),'d_시나리오'!$H$5+SQRT(J2404*('d_시나리오'!$J$5-'d_시나리오'!$H$5)*('d_시나리오'!$I$5-'d_시나리오'!$H$5)),'d_시나리오'!$J$5-SQRT((1-J2404)*('d_시나리오'!$J$5-'d_시나리오'!$H$5)*('d_시나리오'!$J$5-'d_시나리오'!$I$5))))</f>
        <v/>
      </c>
      <c r="L2404">
        <f>RAND()</f>
        <v/>
      </c>
      <c r="M2404">
        <f>IF('d_시나리오'!$J$6='d_시나리오'!$H$6,'d_시나리오'!$I$6,IF(L2404&lt;('d_시나리오'!$I$6-'d_시나리오'!$H$6)/('d_시나리오'!$J$6-'d_시나리오'!$H$6),'d_시나리오'!$H$6+SQRT(L2404*('d_시나리오'!$J$6-'d_시나리오'!$H$6)*('d_시나리오'!$I$6-'d_시나리오'!$H$6)),'d_시나리오'!$J$6-SQRT((1-L2404)*('d_시나리오'!$J$6-'d_시나리오'!$H$6)*('d_시나리오'!$J$6-'d_시나리오'!$I$6))))</f>
        <v/>
      </c>
      <c r="N2404">
        <f>INDEX('d_분포'!$B$2:$B$57,RANDBETWEEN(1,56))</f>
        <v/>
      </c>
      <c r="O2404">
        <f>BETAINV(RAND(),5,5)</f>
        <v/>
      </c>
      <c r="P2404">
        <f>'d_고정'!$B$1*'6_기대효과'!$H$7*('d_시나리오'!$I$7/'d_고정'!$B$2)*B2404</f>
        <v/>
      </c>
      <c r="Q2404">
        <f>P2404*C2404</f>
        <v/>
      </c>
      <c r="R2404">
        <f>P2404*E2404</f>
        <v/>
      </c>
      <c r="S2404">
        <f>R2404*G2404</f>
        <v/>
      </c>
      <c r="T2404">
        <f>Q2404+S2404</f>
        <v/>
      </c>
      <c r="U2404">
        <f>(Q2404*D2404+S2404*I2404)*(1-O2404)</f>
        <v/>
      </c>
      <c r="V2404">
        <f>(R2404*K2404*N2404+'d_고정'!$B$3*('6_기대효과'!$H$7/8)*N2404*'d_고정'!$B$10*M2404*('6_기대효과'!$K$7/'d_고정'!$B$9))*(1-O2404)</f>
        <v/>
      </c>
      <c r="W2404">
        <f>(S2404*I2404+R2404*MAX(K2404-'d_고정'!$B$10*M2404*('6_기대효과'!$K$7/'d_고정'!$B$9),0)*N2404)*(1-O2404)</f>
        <v/>
      </c>
      <c r="X2404">
        <f>U2404+V2404</f>
        <v/>
      </c>
      <c r="Y2404">
        <f>U2404/('d_고정'!$B$5*'6_기대효과'!$H$7/8)/'d_고정'!$B$6</f>
        <v/>
      </c>
      <c r="Z2404">
        <f>U2404/('d_고정'!$B$8*'6_기대효과'!$H$7/8)</f>
        <v/>
      </c>
    </row>
    <row r="2405">
      <c r="A2405">
        <f>RAND()</f>
        <v/>
      </c>
      <c r="B2405">
        <f>IF('d_시나리오'!$J$2='d_시나리오'!$H$2,'d_시나리오'!$I$2,IF(A2405&lt;('d_시나리오'!$I$2-'d_시나리오'!$H$2)/('d_시나리오'!$J$2-'d_시나리오'!$H$2),'d_시나리오'!$H$2+SQRT(A2405*('d_시나리오'!$J$2-'d_시나리오'!$H$2)*('d_시나리오'!$I$2-'d_시나리오'!$H$2)),'d_시나리오'!$J$2-SQRT((1-A2405)*('d_시나리오'!$J$2-'d_시나리오'!$H$2)*('d_시나리오'!$J$2-'d_시나리오'!$I$2))))</f>
        <v/>
      </c>
      <c r="C2405">
        <f>BETAINV(RAND(),2,6)</f>
        <v/>
      </c>
      <c r="D2405">
        <f>INDEX('d_분포'!$A$2:$A$28,RANDBETWEEN(1,27))</f>
        <v/>
      </c>
      <c r="E2405">
        <f>INDEX('d_분포'!$C$2:$C$5,RANDBETWEEN(1,4))*(0.9+0.2*RAND())</f>
        <v/>
      </c>
      <c r="F2405">
        <f>RAND()</f>
        <v/>
      </c>
      <c r="G2405">
        <f>IF('d_시나리오'!$J$3='d_시나리오'!$H$3,'d_시나리오'!$I$3,IF(F2405&lt;('d_시나리오'!$I$3-'d_시나리오'!$H$3)/('d_시나리오'!$J$3-'d_시나리오'!$H$3),'d_시나리오'!$H$3+SQRT(F2405*('d_시나리오'!$J$3-'d_시나리오'!$H$3)*('d_시나리오'!$I$3-'d_시나리오'!$H$3)),'d_시나리오'!$J$3-SQRT((1-F2405)*('d_시나리오'!$J$3-'d_시나리오'!$H$3)*('d_시나리오'!$J$3-'d_시나리오'!$I$3))))</f>
        <v/>
      </c>
      <c r="H2405">
        <f>RAND()</f>
        <v/>
      </c>
      <c r="I2405">
        <f>IF('d_시나리오'!$J$4='d_시나리오'!$H$4,'d_시나리오'!$I$4,IF(H2405&lt;('d_시나리오'!$I$4-'d_시나리오'!$H$4)/('d_시나리오'!$J$4-'d_시나리오'!$H$4),'d_시나리오'!$H$4+SQRT(H2405*('d_시나리오'!$J$4-'d_시나리오'!$H$4)*('d_시나리오'!$I$4-'d_시나리오'!$H$4)),'d_시나리오'!$J$4-SQRT((1-H2405)*('d_시나리오'!$J$4-'d_시나리오'!$H$4)*('d_시나리오'!$J$4-'d_시나리오'!$I$4))))</f>
        <v/>
      </c>
      <c r="J2405">
        <f>RAND()</f>
        <v/>
      </c>
      <c r="K2405">
        <f>IF('d_시나리오'!$J$5='d_시나리오'!$H$5,'d_시나리오'!$I$5,IF(J2405&lt;('d_시나리오'!$I$5-'d_시나리오'!$H$5)/('d_시나리오'!$J$5-'d_시나리오'!$H$5),'d_시나리오'!$H$5+SQRT(J2405*('d_시나리오'!$J$5-'d_시나리오'!$H$5)*('d_시나리오'!$I$5-'d_시나리오'!$H$5)),'d_시나리오'!$J$5-SQRT((1-J2405)*('d_시나리오'!$J$5-'d_시나리오'!$H$5)*('d_시나리오'!$J$5-'d_시나리오'!$I$5))))</f>
        <v/>
      </c>
      <c r="L2405">
        <f>RAND()</f>
        <v/>
      </c>
      <c r="M2405">
        <f>IF('d_시나리오'!$J$6='d_시나리오'!$H$6,'d_시나리오'!$I$6,IF(L2405&lt;('d_시나리오'!$I$6-'d_시나리오'!$H$6)/('d_시나리오'!$J$6-'d_시나리오'!$H$6),'d_시나리오'!$H$6+SQRT(L2405*('d_시나리오'!$J$6-'d_시나리오'!$H$6)*('d_시나리오'!$I$6-'d_시나리오'!$H$6)),'d_시나리오'!$J$6-SQRT((1-L2405)*('d_시나리오'!$J$6-'d_시나리오'!$H$6)*('d_시나리오'!$J$6-'d_시나리오'!$I$6))))</f>
        <v/>
      </c>
      <c r="N2405">
        <f>INDEX('d_분포'!$B$2:$B$57,RANDBETWEEN(1,56))</f>
        <v/>
      </c>
      <c r="O2405">
        <f>BETAINV(RAND(),5,5)</f>
        <v/>
      </c>
      <c r="P2405">
        <f>'d_고정'!$B$1*'6_기대효과'!$H$7*('d_시나리오'!$I$7/'d_고정'!$B$2)*B2405</f>
        <v/>
      </c>
      <c r="Q2405">
        <f>P2405*C2405</f>
        <v/>
      </c>
      <c r="R2405">
        <f>P2405*E2405</f>
        <v/>
      </c>
      <c r="S2405">
        <f>R2405*G2405</f>
        <v/>
      </c>
      <c r="T2405">
        <f>Q2405+S2405</f>
        <v/>
      </c>
      <c r="U2405">
        <f>(Q2405*D2405+S2405*I2405)*(1-O2405)</f>
        <v/>
      </c>
      <c r="V2405">
        <f>(R2405*K2405*N2405+'d_고정'!$B$3*('6_기대효과'!$H$7/8)*N2405*'d_고정'!$B$10*M2405*('6_기대효과'!$K$7/'d_고정'!$B$9))*(1-O2405)</f>
        <v/>
      </c>
      <c r="W2405">
        <f>(S2405*I2405+R2405*MAX(K2405-'d_고정'!$B$10*M2405*('6_기대효과'!$K$7/'d_고정'!$B$9),0)*N2405)*(1-O2405)</f>
        <v/>
      </c>
      <c r="X2405">
        <f>U2405+V2405</f>
        <v/>
      </c>
      <c r="Y2405">
        <f>U2405/('d_고정'!$B$5*'6_기대효과'!$H$7/8)/'d_고정'!$B$6</f>
        <v/>
      </c>
      <c r="Z2405">
        <f>U2405/('d_고정'!$B$8*'6_기대효과'!$H$7/8)</f>
        <v/>
      </c>
    </row>
    <row r="2406">
      <c r="A2406">
        <f>RAND()</f>
        <v/>
      </c>
      <c r="B2406">
        <f>IF('d_시나리오'!$J$2='d_시나리오'!$H$2,'d_시나리오'!$I$2,IF(A2406&lt;('d_시나리오'!$I$2-'d_시나리오'!$H$2)/('d_시나리오'!$J$2-'d_시나리오'!$H$2),'d_시나리오'!$H$2+SQRT(A2406*('d_시나리오'!$J$2-'d_시나리오'!$H$2)*('d_시나리오'!$I$2-'d_시나리오'!$H$2)),'d_시나리오'!$J$2-SQRT((1-A2406)*('d_시나리오'!$J$2-'d_시나리오'!$H$2)*('d_시나리오'!$J$2-'d_시나리오'!$I$2))))</f>
        <v/>
      </c>
      <c r="C2406">
        <f>BETAINV(RAND(),2,6)</f>
        <v/>
      </c>
      <c r="D2406">
        <f>INDEX('d_분포'!$A$2:$A$28,RANDBETWEEN(1,27))</f>
        <v/>
      </c>
      <c r="E2406">
        <f>INDEX('d_분포'!$C$2:$C$5,RANDBETWEEN(1,4))*(0.9+0.2*RAND())</f>
        <v/>
      </c>
      <c r="F2406">
        <f>RAND()</f>
        <v/>
      </c>
      <c r="G2406">
        <f>IF('d_시나리오'!$J$3='d_시나리오'!$H$3,'d_시나리오'!$I$3,IF(F2406&lt;('d_시나리오'!$I$3-'d_시나리오'!$H$3)/('d_시나리오'!$J$3-'d_시나리오'!$H$3),'d_시나리오'!$H$3+SQRT(F2406*('d_시나리오'!$J$3-'d_시나리오'!$H$3)*('d_시나리오'!$I$3-'d_시나리오'!$H$3)),'d_시나리오'!$J$3-SQRT((1-F2406)*('d_시나리오'!$J$3-'d_시나리오'!$H$3)*('d_시나리오'!$J$3-'d_시나리오'!$I$3))))</f>
        <v/>
      </c>
      <c r="H2406">
        <f>RAND()</f>
        <v/>
      </c>
      <c r="I2406">
        <f>IF('d_시나리오'!$J$4='d_시나리오'!$H$4,'d_시나리오'!$I$4,IF(H2406&lt;('d_시나리오'!$I$4-'d_시나리오'!$H$4)/('d_시나리오'!$J$4-'d_시나리오'!$H$4),'d_시나리오'!$H$4+SQRT(H2406*('d_시나리오'!$J$4-'d_시나리오'!$H$4)*('d_시나리오'!$I$4-'d_시나리오'!$H$4)),'d_시나리오'!$J$4-SQRT((1-H2406)*('d_시나리오'!$J$4-'d_시나리오'!$H$4)*('d_시나리오'!$J$4-'d_시나리오'!$I$4))))</f>
        <v/>
      </c>
      <c r="J2406">
        <f>RAND()</f>
        <v/>
      </c>
      <c r="K2406">
        <f>IF('d_시나리오'!$J$5='d_시나리오'!$H$5,'d_시나리오'!$I$5,IF(J2406&lt;('d_시나리오'!$I$5-'d_시나리오'!$H$5)/('d_시나리오'!$J$5-'d_시나리오'!$H$5),'d_시나리오'!$H$5+SQRT(J2406*('d_시나리오'!$J$5-'d_시나리오'!$H$5)*('d_시나리오'!$I$5-'d_시나리오'!$H$5)),'d_시나리오'!$J$5-SQRT((1-J2406)*('d_시나리오'!$J$5-'d_시나리오'!$H$5)*('d_시나리오'!$J$5-'d_시나리오'!$I$5))))</f>
        <v/>
      </c>
      <c r="L2406">
        <f>RAND()</f>
        <v/>
      </c>
      <c r="M2406">
        <f>IF('d_시나리오'!$J$6='d_시나리오'!$H$6,'d_시나리오'!$I$6,IF(L2406&lt;('d_시나리오'!$I$6-'d_시나리오'!$H$6)/('d_시나리오'!$J$6-'d_시나리오'!$H$6),'d_시나리오'!$H$6+SQRT(L2406*('d_시나리오'!$J$6-'d_시나리오'!$H$6)*('d_시나리오'!$I$6-'d_시나리오'!$H$6)),'d_시나리오'!$J$6-SQRT((1-L2406)*('d_시나리오'!$J$6-'d_시나리오'!$H$6)*('d_시나리오'!$J$6-'d_시나리오'!$I$6))))</f>
        <v/>
      </c>
      <c r="N2406">
        <f>INDEX('d_분포'!$B$2:$B$57,RANDBETWEEN(1,56))</f>
        <v/>
      </c>
      <c r="O2406">
        <f>BETAINV(RAND(),5,5)</f>
        <v/>
      </c>
      <c r="P2406">
        <f>'d_고정'!$B$1*'6_기대효과'!$H$7*('d_시나리오'!$I$7/'d_고정'!$B$2)*B2406</f>
        <v/>
      </c>
      <c r="Q2406">
        <f>P2406*C2406</f>
        <v/>
      </c>
      <c r="R2406">
        <f>P2406*E2406</f>
        <v/>
      </c>
      <c r="S2406">
        <f>R2406*G2406</f>
        <v/>
      </c>
      <c r="T2406">
        <f>Q2406+S2406</f>
        <v/>
      </c>
      <c r="U2406">
        <f>(Q2406*D2406+S2406*I2406)*(1-O2406)</f>
        <v/>
      </c>
      <c r="V2406">
        <f>(R2406*K2406*N2406+'d_고정'!$B$3*('6_기대효과'!$H$7/8)*N2406*'d_고정'!$B$10*M2406*('6_기대효과'!$K$7/'d_고정'!$B$9))*(1-O2406)</f>
        <v/>
      </c>
      <c r="W2406">
        <f>(S2406*I2406+R2406*MAX(K2406-'d_고정'!$B$10*M2406*('6_기대효과'!$K$7/'d_고정'!$B$9),0)*N2406)*(1-O2406)</f>
        <v/>
      </c>
      <c r="X2406">
        <f>U2406+V2406</f>
        <v/>
      </c>
      <c r="Y2406">
        <f>U2406/('d_고정'!$B$5*'6_기대효과'!$H$7/8)/'d_고정'!$B$6</f>
        <v/>
      </c>
      <c r="Z2406">
        <f>U2406/('d_고정'!$B$8*'6_기대효과'!$H$7/8)</f>
        <v/>
      </c>
    </row>
    <row r="2407">
      <c r="A2407">
        <f>RAND()</f>
        <v/>
      </c>
      <c r="B2407">
        <f>IF('d_시나리오'!$J$2='d_시나리오'!$H$2,'d_시나리오'!$I$2,IF(A2407&lt;('d_시나리오'!$I$2-'d_시나리오'!$H$2)/('d_시나리오'!$J$2-'d_시나리오'!$H$2),'d_시나리오'!$H$2+SQRT(A2407*('d_시나리오'!$J$2-'d_시나리오'!$H$2)*('d_시나리오'!$I$2-'d_시나리오'!$H$2)),'d_시나리오'!$J$2-SQRT((1-A2407)*('d_시나리오'!$J$2-'d_시나리오'!$H$2)*('d_시나리오'!$J$2-'d_시나리오'!$I$2))))</f>
        <v/>
      </c>
      <c r="C2407">
        <f>BETAINV(RAND(),2,6)</f>
        <v/>
      </c>
      <c r="D2407">
        <f>INDEX('d_분포'!$A$2:$A$28,RANDBETWEEN(1,27))</f>
        <v/>
      </c>
      <c r="E2407">
        <f>INDEX('d_분포'!$C$2:$C$5,RANDBETWEEN(1,4))*(0.9+0.2*RAND())</f>
        <v/>
      </c>
      <c r="F2407">
        <f>RAND()</f>
        <v/>
      </c>
      <c r="G2407">
        <f>IF('d_시나리오'!$J$3='d_시나리오'!$H$3,'d_시나리오'!$I$3,IF(F2407&lt;('d_시나리오'!$I$3-'d_시나리오'!$H$3)/('d_시나리오'!$J$3-'d_시나리오'!$H$3),'d_시나리오'!$H$3+SQRT(F2407*('d_시나리오'!$J$3-'d_시나리오'!$H$3)*('d_시나리오'!$I$3-'d_시나리오'!$H$3)),'d_시나리오'!$J$3-SQRT((1-F2407)*('d_시나리오'!$J$3-'d_시나리오'!$H$3)*('d_시나리오'!$J$3-'d_시나리오'!$I$3))))</f>
        <v/>
      </c>
      <c r="H2407">
        <f>RAND()</f>
        <v/>
      </c>
      <c r="I2407">
        <f>IF('d_시나리오'!$J$4='d_시나리오'!$H$4,'d_시나리오'!$I$4,IF(H2407&lt;('d_시나리오'!$I$4-'d_시나리오'!$H$4)/('d_시나리오'!$J$4-'d_시나리오'!$H$4),'d_시나리오'!$H$4+SQRT(H2407*('d_시나리오'!$J$4-'d_시나리오'!$H$4)*('d_시나리오'!$I$4-'d_시나리오'!$H$4)),'d_시나리오'!$J$4-SQRT((1-H2407)*('d_시나리오'!$J$4-'d_시나리오'!$H$4)*('d_시나리오'!$J$4-'d_시나리오'!$I$4))))</f>
        <v/>
      </c>
      <c r="J2407">
        <f>RAND()</f>
        <v/>
      </c>
      <c r="K2407">
        <f>IF('d_시나리오'!$J$5='d_시나리오'!$H$5,'d_시나리오'!$I$5,IF(J2407&lt;('d_시나리오'!$I$5-'d_시나리오'!$H$5)/('d_시나리오'!$J$5-'d_시나리오'!$H$5),'d_시나리오'!$H$5+SQRT(J2407*('d_시나리오'!$J$5-'d_시나리오'!$H$5)*('d_시나리오'!$I$5-'d_시나리오'!$H$5)),'d_시나리오'!$J$5-SQRT((1-J2407)*('d_시나리오'!$J$5-'d_시나리오'!$H$5)*('d_시나리오'!$J$5-'d_시나리오'!$I$5))))</f>
        <v/>
      </c>
      <c r="L2407">
        <f>RAND()</f>
        <v/>
      </c>
      <c r="M2407">
        <f>IF('d_시나리오'!$J$6='d_시나리오'!$H$6,'d_시나리오'!$I$6,IF(L2407&lt;('d_시나리오'!$I$6-'d_시나리오'!$H$6)/('d_시나리오'!$J$6-'d_시나리오'!$H$6),'d_시나리오'!$H$6+SQRT(L2407*('d_시나리오'!$J$6-'d_시나리오'!$H$6)*('d_시나리오'!$I$6-'d_시나리오'!$H$6)),'d_시나리오'!$J$6-SQRT((1-L2407)*('d_시나리오'!$J$6-'d_시나리오'!$H$6)*('d_시나리오'!$J$6-'d_시나리오'!$I$6))))</f>
        <v/>
      </c>
      <c r="N2407">
        <f>INDEX('d_분포'!$B$2:$B$57,RANDBETWEEN(1,56))</f>
        <v/>
      </c>
      <c r="O2407">
        <f>BETAINV(RAND(),5,5)</f>
        <v/>
      </c>
      <c r="P2407">
        <f>'d_고정'!$B$1*'6_기대효과'!$H$7*('d_시나리오'!$I$7/'d_고정'!$B$2)*B2407</f>
        <v/>
      </c>
      <c r="Q2407">
        <f>P2407*C2407</f>
        <v/>
      </c>
      <c r="R2407">
        <f>P2407*E2407</f>
        <v/>
      </c>
      <c r="S2407">
        <f>R2407*G2407</f>
        <v/>
      </c>
      <c r="T2407">
        <f>Q2407+S2407</f>
        <v/>
      </c>
      <c r="U2407">
        <f>(Q2407*D2407+S2407*I2407)*(1-O2407)</f>
        <v/>
      </c>
      <c r="V2407">
        <f>(R2407*K2407*N2407+'d_고정'!$B$3*('6_기대효과'!$H$7/8)*N2407*'d_고정'!$B$10*M2407*('6_기대효과'!$K$7/'d_고정'!$B$9))*(1-O2407)</f>
        <v/>
      </c>
      <c r="W2407">
        <f>(S2407*I2407+R2407*MAX(K2407-'d_고정'!$B$10*M2407*('6_기대효과'!$K$7/'d_고정'!$B$9),0)*N2407)*(1-O2407)</f>
        <v/>
      </c>
      <c r="X2407">
        <f>U2407+V2407</f>
        <v/>
      </c>
      <c r="Y2407">
        <f>U2407/('d_고정'!$B$5*'6_기대효과'!$H$7/8)/'d_고정'!$B$6</f>
        <v/>
      </c>
      <c r="Z2407">
        <f>U2407/('d_고정'!$B$8*'6_기대효과'!$H$7/8)</f>
        <v/>
      </c>
    </row>
    <row r="2408">
      <c r="A2408">
        <f>RAND()</f>
        <v/>
      </c>
      <c r="B2408">
        <f>IF('d_시나리오'!$J$2='d_시나리오'!$H$2,'d_시나리오'!$I$2,IF(A2408&lt;('d_시나리오'!$I$2-'d_시나리오'!$H$2)/('d_시나리오'!$J$2-'d_시나리오'!$H$2),'d_시나리오'!$H$2+SQRT(A2408*('d_시나리오'!$J$2-'d_시나리오'!$H$2)*('d_시나리오'!$I$2-'d_시나리오'!$H$2)),'d_시나리오'!$J$2-SQRT((1-A2408)*('d_시나리오'!$J$2-'d_시나리오'!$H$2)*('d_시나리오'!$J$2-'d_시나리오'!$I$2))))</f>
        <v/>
      </c>
      <c r="C2408">
        <f>BETAINV(RAND(),2,6)</f>
        <v/>
      </c>
      <c r="D2408">
        <f>INDEX('d_분포'!$A$2:$A$28,RANDBETWEEN(1,27))</f>
        <v/>
      </c>
      <c r="E2408">
        <f>INDEX('d_분포'!$C$2:$C$5,RANDBETWEEN(1,4))*(0.9+0.2*RAND())</f>
        <v/>
      </c>
      <c r="F2408">
        <f>RAND()</f>
        <v/>
      </c>
      <c r="G2408">
        <f>IF('d_시나리오'!$J$3='d_시나리오'!$H$3,'d_시나리오'!$I$3,IF(F2408&lt;('d_시나리오'!$I$3-'d_시나리오'!$H$3)/('d_시나리오'!$J$3-'d_시나리오'!$H$3),'d_시나리오'!$H$3+SQRT(F2408*('d_시나리오'!$J$3-'d_시나리오'!$H$3)*('d_시나리오'!$I$3-'d_시나리오'!$H$3)),'d_시나리오'!$J$3-SQRT((1-F2408)*('d_시나리오'!$J$3-'d_시나리오'!$H$3)*('d_시나리오'!$J$3-'d_시나리오'!$I$3))))</f>
        <v/>
      </c>
      <c r="H2408">
        <f>RAND()</f>
        <v/>
      </c>
      <c r="I2408">
        <f>IF('d_시나리오'!$J$4='d_시나리오'!$H$4,'d_시나리오'!$I$4,IF(H2408&lt;('d_시나리오'!$I$4-'d_시나리오'!$H$4)/('d_시나리오'!$J$4-'d_시나리오'!$H$4),'d_시나리오'!$H$4+SQRT(H2408*('d_시나리오'!$J$4-'d_시나리오'!$H$4)*('d_시나리오'!$I$4-'d_시나리오'!$H$4)),'d_시나리오'!$J$4-SQRT((1-H2408)*('d_시나리오'!$J$4-'d_시나리오'!$H$4)*('d_시나리오'!$J$4-'d_시나리오'!$I$4))))</f>
        <v/>
      </c>
      <c r="J2408">
        <f>RAND()</f>
        <v/>
      </c>
      <c r="K2408">
        <f>IF('d_시나리오'!$J$5='d_시나리오'!$H$5,'d_시나리오'!$I$5,IF(J2408&lt;('d_시나리오'!$I$5-'d_시나리오'!$H$5)/('d_시나리오'!$J$5-'d_시나리오'!$H$5),'d_시나리오'!$H$5+SQRT(J2408*('d_시나리오'!$J$5-'d_시나리오'!$H$5)*('d_시나리오'!$I$5-'d_시나리오'!$H$5)),'d_시나리오'!$J$5-SQRT((1-J2408)*('d_시나리오'!$J$5-'d_시나리오'!$H$5)*('d_시나리오'!$J$5-'d_시나리오'!$I$5))))</f>
        <v/>
      </c>
      <c r="L2408">
        <f>RAND()</f>
        <v/>
      </c>
      <c r="M2408">
        <f>IF('d_시나리오'!$J$6='d_시나리오'!$H$6,'d_시나리오'!$I$6,IF(L2408&lt;('d_시나리오'!$I$6-'d_시나리오'!$H$6)/('d_시나리오'!$J$6-'d_시나리오'!$H$6),'d_시나리오'!$H$6+SQRT(L2408*('d_시나리오'!$J$6-'d_시나리오'!$H$6)*('d_시나리오'!$I$6-'d_시나리오'!$H$6)),'d_시나리오'!$J$6-SQRT((1-L2408)*('d_시나리오'!$J$6-'d_시나리오'!$H$6)*('d_시나리오'!$J$6-'d_시나리오'!$I$6))))</f>
        <v/>
      </c>
      <c r="N2408">
        <f>INDEX('d_분포'!$B$2:$B$57,RANDBETWEEN(1,56))</f>
        <v/>
      </c>
      <c r="O2408">
        <f>BETAINV(RAND(),5,5)</f>
        <v/>
      </c>
      <c r="P2408">
        <f>'d_고정'!$B$1*'6_기대효과'!$H$7*('d_시나리오'!$I$7/'d_고정'!$B$2)*B2408</f>
        <v/>
      </c>
      <c r="Q2408">
        <f>P2408*C2408</f>
        <v/>
      </c>
      <c r="R2408">
        <f>P2408*E2408</f>
        <v/>
      </c>
      <c r="S2408">
        <f>R2408*G2408</f>
        <v/>
      </c>
      <c r="T2408">
        <f>Q2408+S2408</f>
        <v/>
      </c>
      <c r="U2408">
        <f>(Q2408*D2408+S2408*I2408)*(1-O2408)</f>
        <v/>
      </c>
      <c r="V2408">
        <f>(R2408*K2408*N2408+'d_고정'!$B$3*('6_기대효과'!$H$7/8)*N2408*'d_고정'!$B$10*M2408*('6_기대효과'!$K$7/'d_고정'!$B$9))*(1-O2408)</f>
        <v/>
      </c>
      <c r="W2408">
        <f>(S2408*I2408+R2408*MAX(K2408-'d_고정'!$B$10*M2408*('6_기대효과'!$K$7/'d_고정'!$B$9),0)*N2408)*(1-O2408)</f>
        <v/>
      </c>
      <c r="X2408">
        <f>U2408+V2408</f>
        <v/>
      </c>
      <c r="Y2408">
        <f>U2408/('d_고정'!$B$5*'6_기대효과'!$H$7/8)/'d_고정'!$B$6</f>
        <v/>
      </c>
      <c r="Z2408">
        <f>U2408/('d_고정'!$B$8*'6_기대효과'!$H$7/8)</f>
        <v/>
      </c>
    </row>
    <row r="2409">
      <c r="A2409">
        <f>RAND()</f>
        <v/>
      </c>
      <c r="B2409">
        <f>IF('d_시나리오'!$J$2='d_시나리오'!$H$2,'d_시나리오'!$I$2,IF(A2409&lt;('d_시나리오'!$I$2-'d_시나리오'!$H$2)/('d_시나리오'!$J$2-'d_시나리오'!$H$2),'d_시나리오'!$H$2+SQRT(A2409*('d_시나리오'!$J$2-'d_시나리오'!$H$2)*('d_시나리오'!$I$2-'d_시나리오'!$H$2)),'d_시나리오'!$J$2-SQRT((1-A2409)*('d_시나리오'!$J$2-'d_시나리오'!$H$2)*('d_시나리오'!$J$2-'d_시나리오'!$I$2))))</f>
        <v/>
      </c>
      <c r="C2409">
        <f>BETAINV(RAND(),2,6)</f>
        <v/>
      </c>
      <c r="D2409">
        <f>INDEX('d_분포'!$A$2:$A$28,RANDBETWEEN(1,27))</f>
        <v/>
      </c>
      <c r="E2409">
        <f>INDEX('d_분포'!$C$2:$C$5,RANDBETWEEN(1,4))*(0.9+0.2*RAND())</f>
        <v/>
      </c>
      <c r="F2409">
        <f>RAND()</f>
        <v/>
      </c>
      <c r="G2409">
        <f>IF('d_시나리오'!$J$3='d_시나리오'!$H$3,'d_시나리오'!$I$3,IF(F2409&lt;('d_시나리오'!$I$3-'d_시나리오'!$H$3)/('d_시나리오'!$J$3-'d_시나리오'!$H$3),'d_시나리오'!$H$3+SQRT(F2409*('d_시나리오'!$J$3-'d_시나리오'!$H$3)*('d_시나리오'!$I$3-'d_시나리오'!$H$3)),'d_시나리오'!$J$3-SQRT((1-F2409)*('d_시나리오'!$J$3-'d_시나리오'!$H$3)*('d_시나리오'!$J$3-'d_시나리오'!$I$3))))</f>
        <v/>
      </c>
      <c r="H2409">
        <f>RAND()</f>
        <v/>
      </c>
      <c r="I2409">
        <f>IF('d_시나리오'!$J$4='d_시나리오'!$H$4,'d_시나리오'!$I$4,IF(H2409&lt;('d_시나리오'!$I$4-'d_시나리오'!$H$4)/('d_시나리오'!$J$4-'d_시나리오'!$H$4),'d_시나리오'!$H$4+SQRT(H2409*('d_시나리오'!$J$4-'d_시나리오'!$H$4)*('d_시나리오'!$I$4-'d_시나리오'!$H$4)),'d_시나리오'!$J$4-SQRT((1-H2409)*('d_시나리오'!$J$4-'d_시나리오'!$H$4)*('d_시나리오'!$J$4-'d_시나리오'!$I$4))))</f>
        <v/>
      </c>
      <c r="J2409">
        <f>RAND()</f>
        <v/>
      </c>
      <c r="K2409">
        <f>IF('d_시나리오'!$J$5='d_시나리오'!$H$5,'d_시나리오'!$I$5,IF(J2409&lt;('d_시나리오'!$I$5-'d_시나리오'!$H$5)/('d_시나리오'!$J$5-'d_시나리오'!$H$5),'d_시나리오'!$H$5+SQRT(J2409*('d_시나리오'!$J$5-'d_시나리오'!$H$5)*('d_시나리오'!$I$5-'d_시나리오'!$H$5)),'d_시나리오'!$J$5-SQRT((1-J2409)*('d_시나리오'!$J$5-'d_시나리오'!$H$5)*('d_시나리오'!$J$5-'d_시나리오'!$I$5))))</f>
        <v/>
      </c>
      <c r="L2409">
        <f>RAND()</f>
        <v/>
      </c>
      <c r="M2409">
        <f>IF('d_시나리오'!$J$6='d_시나리오'!$H$6,'d_시나리오'!$I$6,IF(L2409&lt;('d_시나리오'!$I$6-'d_시나리오'!$H$6)/('d_시나리오'!$J$6-'d_시나리오'!$H$6),'d_시나리오'!$H$6+SQRT(L2409*('d_시나리오'!$J$6-'d_시나리오'!$H$6)*('d_시나리오'!$I$6-'d_시나리오'!$H$6)),'d_시나리오'!$J$6-SQRT((1-L2409)*('d_시나리오'!$J$6-'d_시나리오'!$H$6)*('d_시나리오'!$J$6-'d_시나리오'!$I$6))))</f>
        <v/>
      </c>
      <c r="N2409">
        <f>INDEX('d_분포'!$B$2:$B$57,RANDBETWEEN(1,56))</f>
        <v/>
      </c>
      <c r="O2409">
        <f>BETAINV(RAND(),5,5)</f>
        <v/>
      </c>
      <c r="P2409">
        <f>'d_고정'!$B$1*'6_기대효과'!$H$7*('d_시나리오'!$I$7/'d_고정'!$B$2)*B2409</f>
        <v/>
      </c>
      <c r="Q2409">
        <f>P2409*C2409</f>
        <v/>
      </c>
      <c r="R2409">
        <f>P2409*E2409</f>
        <v/>
      </c>
      <c r="S2409">
        <f>R2409*G2409</f>
        <v/>
      </c>
      <c r="T2409">
        <f>Q2409+S2409</f>
        <v/>
      </c>
      <c r="U2409">
        <f>(Q2409*D2409+S2409*I2409)*(1-O2409)</f>
        <v/>
      </c>
      <c r="V2409">
        <f>(R2409*K2409*N2409+'d_고정'!$B$3*('6_기대효과'!$H$7/8)*N2409*'d_고정'!$B$10*M2409*('6_기대효과'!$K$7/'d_고정'!$B$9))*(1-O2409)</f>
        <v/>
      </c>
      <c r="W2409">
        <f>(S2409*I2409+R2409*MAX(K2409-'d_고정'!$B$10*M2409*('6_기대효과'!$K$7/'d_고정'!$B$9),0)*N2409)*(1-O2409)</f>
        <v/>
      </c>
      <c r="X2409">
        <f>U2409+V2409</f>
        <v/>
      </c>
      <c r="Y2409">
        <f>U2409/('d_고정'!$B$5*'6_기대효과'!$H$7/8)/'d_고정'!$B$6</f>
        <v/>
      </c>
      <c r="Z2409">
        <f>U2409/('d_고정'!$B$8*'6_기대효과'!$H$7/8)</f>
        <v/>
      </c>
    </row>
    <row r="2410">
      <c r="A2410">
        <f>RAND()</f>
        <v/>
      </c>
      <c r="B2410">
        <f>IF('d_시나리오'!$J$2='d_시나리오'!$H$2,'d_시나리오'!$I$2,IF(A2410&lt;('d_시나리오'!$I$2-'d_시나리오'!$H$2)/('d_시나리오'!$J$2-'d_시나리오'!$H$2),'d_시나리오'!$H$2+SQRT(A2410*('d_시나리오'!$J$2-'d_시나리오'!$H$2)*('d_시나리오'!$I$2-'d_시나리오'!$H$2)),'d_시나리오'!$J$2-SQRT((1-A2410)*('d_시나리오'!$J$2-'d_시나리오'!$H$2)*('d_시나리오'!$J$2-'d_시나리오'!$I$2))))</f>
        <v/>
      </c>
      <c r="C2410">
        <f>BETAINV(RAND(),2,6)</f>
        <v/>
      </c>
      <c r="D2410">
        <f>INDEX('d_분포'!$A$2:$A$28,RANDBETWEEN(1,27))</f>
        <v/>
      </c>
      <c r="E2410">
        <f>INDEX('d_분포'!$C$2:$C$5,RANDBETWEEN(1,4))*(0.9+0.2*RAND())</f>
        <v/>
      </c>
      <c r="F2410">
        <f>RAND()</f>
        <v/>
      </c>
      <c r="G2410">
        <f>IF('d_시나리오'!$J$3='d_시나리오'!$H$3,'d_시나리오'!$I$3,IF(F2410&lt;('d_시나리오'!$I$3-'d_시나리오'!$H$3)/('d_시나리오'!$J$3-'d_시나리오'!$H$3),'d_시나리오'!$H$3+SQRT(F2410*('d_시나리오'!$J$3-'d_시나리오'!$H$3)*('d_시나리오'!$I$3-'d_시나리오'!$H$3)),'d_시나리오'!$J$3-SQRT((1-F2410)*('d_시나리오'!$J$3-'d_시나리오'!$H$3)*('d_시나리오'!$J$3-'d_시나리오'!$I$3))))</f>
        <v/>
      </c>
      <c r="H2410">
        <f>RAND()</f>
        <v/>
      </c>
      <c r="I2410">
        <f>IF('d_시나리오'!$J$4='d_시나리오'!$H$4,'d_시나리오'!$I$4,IF(H2410&lt;('d_시나리오'!$I$4-'d_시나리오'!$H$4)/('d_시나리오'!$J$4-'d_시나리오'!$H$4),'d_시나리오'!$H$4+SQRT(H2410*('d_시나리오'!$J$4-'d_시나리오'!$H$4)*('d_시나리오'!$I$4-'d_시나리오'!$H$4)),'d_시나리오'!$J$4-SQRT((1-H2410)*('d_시나리오'!$J$4-'d_시나리오'!$H$4)*('d_시나리오'!$J$4-'d_시나리오'!$I$4))))</f>
        <v/>
      </c>
      <c r="J2410">
        <f>RAND()</f>
        <v/>
      </c>
      <c r="K2410">
        <f>IF('d_시나리오'!$J$5='d_시나리오'!$H$5,'d_시나리오'!$I$5,IF(J2410&lt;('d_시나리오'!$I$5-'d_시나리오'!$H$5)/('d_시나리오'!$J$5-'d_시나리오'!$H$5),'d_시나리오'!$H$5+SQRT(J2410*('d_시나리오'!$J$5-'d_시나리오'!$H$5)*('d_시나리오'!$I$5-'d_시나리오'!$H$5)),'d_시나리오'!$J$5-SQRT((1-J2410)*('d_시나리오'!$J$5-'d_시나리오'!$H$5)*('d_시나리오'!$J$5-'d_시나리오'!$I$5))))</f>
        <v/>
      </c>
      <c r="L2410">
        <f>RAND()</f>
        <v/>
      </c>
      <c r="M2410">
        <f>IF('d_시나리오'!$J$6='d_시나리오'!$H$6,'d_시나리오'!$I$6,IF(L2410&lt;('d_시나리오'!$I$6-'d_시나리오'!$H$6)/('d_시나리오'!$J$6-'d_시나리오'!$H$6),'d_시나리오'!$H$6+SQRT(L2410*('d_시나리오'!$J$6-'d_시나리오'!$H$6)*('d_시나리오'!$I$6-'d_시나리오'!$H$6)),'d_시나리오'!$J$6-SQRT((1-L2410)*('d_시나리오'!$J$6-'d_시나리오'!$H$6)*('d_시나리오'!$J$6-'d_시나리오'!$I$6))))</f>
        <v/>
      </c>
      <c r="N2410">
        <f>INDEX('d_분포'!$B$2:$B$57,RANDBETWEEN(1,56))</f>
        <v/>
      </c>
      <c r="O2410">
        <f>BETAINV(RAND(),5,5)</f>
        <v/>
      </c>
      <c r="P2410">
        <f>'d_고정'!$B$1*'6_기대효과'!$H$7*('d_시나리오'!$I$7/'d_고정'!$B$2)*B2410</f>
        <v/>
      </c>
      <c r="Q2410">
        <f>P2410*C2410</f>
        <v/>
      </c>
      <c r="R2410">
        <f>P2410*E2410</f>
        <v/>
      </c>
      <c r="S2410">
        <f>R2410*G2410</f>
        <v/>
      </c>
      <c r="T2410">
        <f>Q2410+S2410</f>
        <v/>
      </c>
      <c r="U2410">
        <f>(Q2410*D2410+S2410*I2410)*(1-O2410)</f>
        <v/>
      </c>
      <c r="V2410">
        <f>(R2410*K2410*N2410+'d_고정'!$B$3*('6_기대효과'!$H$7/8)*N2410*'d_고정'!$B$10*M2410*('6_기대효과'!$K$7/'d_고정'!$B$9))*(1-O2410)</f>
        <v/>
      </c>
      <c r="W2410">
        <f>(S2410*I2410+R2410*MAX(K2410-'d_고정'!$B$10*M2410*('6_기대효과'!$K$7/'d_고정'!$B$9),0)*N2410)*(1-O2410)</f>
        <v/>
      </c>
      <c r="X2410">
        <f>U2410+V2410</f>
        <v/>
      </c>
      <c r="Y2410">
        <f>U2410/('d_고정'!$B$5*'6_기대효과'!$H$7/8)/'d_고정'!$B$6</f>
        <v/>
      </c>
      <c r="Z2410">
        <f>U2410/('d_고정'!$B$8*'6_기대효과'!$H$7/8)</f>
        <v/>
      </c>
    </row>
    <row r="2411">
      <c r="A2411">
        <f>RAND()</f>
        <v/>
      </c>
      <c r="B2411">
        <f>IF('d_시나리오'!$J$2='d_시나리오'!$H$2,'d_시나리오'!$I$2,IF(A2411&lt;('d_시나리오'!$I$2-'d_시나리오'!$H$2)/('d_시나리오'!$J$2-'d_시나리오'!$H$2),'d_시나리오'!$H$2+SQRT(A2411*('d_시나리오'!$J$2-'d_시나리오'!$H$2)*('d_시나리오'!$I$2-'d_시나리오'!$H$2)),'d_시나리오'!$J$2-SQRT((1-A2411)*('d_시나리오'!$J$2-'d_시나리오'!$H$2)*('d_시나리오'!$J$2-'d_시나리오'!$I$2))))</f>
        <v/>
      </c>
      <c r="C2411">
        <f>BETAINV(RAND(),2,6)</f>
        <v/>
      </c>
      <c r="D2411">
        <f>INDEX('d_분포'!$A$2:$A$28,RANDBETWEEN(1,27))</f>
        <v/>
      </c>
      <c r="E2411">
        <f>INDEX('d_분포'!$C$2:$C$5,RANDBETWEEN(1,4))*(0.9+0.2*RAND())</f>
        <v/>
      </c>
      <c r="F2411">
        <f>RAND()</f>
        <v/>
      </c>
      <c r="G2411">
        <f>IF('d_시나리오'!$J$3='d_시나리오'!$H$3,'d_시나리오'!$I$3,IF(F2411&lt;('d_시나리오'!$I$3-'d_시나리오'!$H$3)/('d_시나리오'!$J$3-'d_시나리오'!$H$3),'d_시나리오'!$H$3+SQRT(F2411*('d_시나리오'!$J$3-'d_시나리오'!$H$3)*('d_시나리오'!$I$3-'d_시나리오'!$H$3)),'d_시나리오'!$J$3-SQRT((1-F2411)*('d_시나리오'!$J$3-'d_시나리오'!$H$3)*('d_시나리오'!$J$3-'d_시나리오'!$I$3))))</f>
        <v/>
      </c>
      <c r="H2411">
        <f>RAND()</f>
        <v/>
      </c>
      <c r="I2411">
        <f>IF('d_시나리오'!$J$4='d_시나리오'!$H$4,'d_시나리오'!$I$4,IF(H2411&lt;('d_시나리오'!$I$4-'d_시나리오'!$H$4)/('d_시나리오'!$J$4-'d_시나리오'!$H$4),'d_시나리오'!$H$4+SQRT(H2411*('d_시나리오'!$J$4-'d_시나리오'!$H$4)*('d_시나리오'!$I$4-'d_시나리오'!$H$4)),'d_시나리오'!$J$4-SQRT((1-H2411)*('d_시나리오'!$J$4-'d_시나리오'!$H$4)*('d_시나리오'!$J$4-'d_시나리오'!$I$4))))</f>
        <v/>
      </c>
      <c r="J2411">
        <f>RAND()</f>
        <v/>
      </c>
      <c r="K2411">
        <f>IF('d_시나리오'!$J$5='d_시나리오'!$H$5,'d_시나리오'!$I$5,IF(J2411&lt;('d_시나리오'!$I$5-'d_시나리오'!$H$5)/('d_시나리오'!$J$5-'d_시나리오'!$H$5),'d_시나리오'!$H$5+SQRT(J2411*('d_시나리오'!$J$5-'d_시나리오'!$H$5)*('d_시나리오'!$I$5-'d_시나리오'!$H$5)),'d_시나리오'!$J$5-SQRT((1-J2411)*('d_시나리오'!$J$5-'d_시나리오'!$H$5)*('d_시나리오'!$J$5-'d_시나리오'!$I$5))))</f>
        <v/>
      </c>
      <c r="L2411">
        <f>RAND()</f>
        <v/>
      </c>
      <c r="M2411">
        <f>IF('d_시나리오'!$J$6='d_시나리오'!$H$6,'d_시나리오'!$I$6,IF(L2411&lt;('d_시나리오'!$I$6-'d_시나리오'!$H$6)/('d_시나리오'!$J$6-'d_시나리오'!$H$6),'d_시나리오'!$H$6+SQRT(L2411*('d_시나리오'!$J$6-'d_시나리오'!$H$6)*('d_시나리오'!$I$6-'d_시나리오'!$H$6)),'d_시나리오'!$J$6-SQRT((1-L2411)*('d_시나리오'!$J$6-'d_시나리오'!$H$6)*('d_시나리오'!$J$6-'d_시나리오'!$I$6))))</f>
        <v/>
      </c>
      <c r="N2411">
        <f>INDEX('d_분포'!$B$2:$B$57,RANDBETWEEN(1,56))</f>
        <v/>
      </c>
      <c r="O2411">
        <f>BETAINV(RAND(),5,5)</f>
        <v/>
      </c>
      <c r="P2411">
        <f>'d_고정'!$B$1*'6_기대효과'!$H$7*('d_시나리오'!$I$7/'d_고정'!$B$2)*B2411</f>
        <v/>
      </c>
      <c r="Q2411">
        <f>P2411*C2411</f>
        <v/>
      </c>
      <c r="R2411">
        <f>P2411*E2411</f>
        <v/>
      </c>
      <c r="S2411">
        <f>R2411*G2411</f>
        <v/>
      </c>
      <c r="T2411">
        <f>Q2411+S2411</f>
        <v/>
      </c>
      <c r="U2411">
        <f>(Q2411*D2411+S2411*I2411)*(1-O2411)</f>
        <v/>
      </c>
      <c r="V2411">
        <f>(R2411*K2411*N2411+'d_고정'!$B$3*('6_기대효과'!$H$7/8)*N2411*'d_고정'!$B$10*M2411*('6_기대효과'!$K$7/'d_고정'!$B$9))*(1-O2411)</f>
        <v/>
      </c>
      <c r="W2411">
        <f>(S2411*I2411+R2411*MAX(K2411-'d_고정'!$B$10*M2411*('6_기대효과'!$K$7/'d_고정'!$B$9),0)*N2411)*(1-O2411)</f>
        <v/>
      </c>
      <c r="X2411">
        <f>U2411+V2411</f>
        <v/>
      </c>
      <c r="Y2411">
        <f>U2411/('d_고정'!$B$5*'6_기대효과'!$H$7/8)/'d_고정'!$B$6</f>
        <v/>
      </c>
      <c r="Z2411">
        <f>U2411/('d_고정'!$B$8*'6_기대효과'!$H$7/8)</f>
        <v/>
      </c>
    </row>
    <row r="2412">
      <c r="A2412">
        <f>RAND()</f>
        <v/>
      </c>
      <c r="B2412">
        <f>IF('d_시나리오'!$J$2='d_시나리오'!$H$2,'d_시나리오'!$I$2,IF(A2412&lt;('d_시나리오'!$I$2-'d_시나리오'!$H$2)/('d_시나리오'!$J$2-'d_시나리오'!$H$2),'d_시나리오'!$H$2+SQRT(A2412*('d_시나리오'!$J$2-'d_시나리오'!$H$2)*('d_시나리오'!$I$2-'d_시나리오'!$H$2)),'d_시나리오'!$J$2-SQRT((1-A2412)*('d_시나리오'!$J$2-'d_시나리오'!$H$2)*('d_시나리오'!$J$2-'d_시나리오'!$I$2))))</f>
        <v/>
      </c>
      <c r="C2412">
        <f>BETAINV(RAND(),2,6)</f>
        <v/>
      </c>
      <c r="D2412">
        <f>INDEX('d_분포'!$A$2:$A$28,RANDBETWEEN(1,27))</f>
        <v/>
      </c>
      <c r="E2412">
        <f>INDEX('d_분포'!$C$2:$C$5,RANDBETWEEN(1,4))*(0.9+0.2*RAND())</f>
        <v/>
      </c>
      <c r="F2412">
        <f>RAND()</f>
        <v/>
      </c>
      <c r="G2412">
        <f>IF('d_시나리오'!$J$3='d_시나리오'!$H$3,'d_시나리오'!$I$3,IF(F2412&lt;('d_시나리오'!$I$3-'d_시나리오'!$H$3)/('d_시나리오'!$J$3-'d_시나리오'!$H$3),'d_시나리오'!$H$3+SQRT(F2412*('d_시나리오'!$J$3-'d_시나리오'!$H$3)*('d_시나리오'!$I$3-'d_시나리오'!$H$3)),'d_시나리오'!$J$3-SQRT((1-F2412)*('d_시나리오'!$J$3-'d_시나리오'!$H$3)*('d_시나리오'!$J$3-'d_시나리오'!$I$3))))</f>
        <v/>
      </c>
      <c r="H2412">
        <f>RAND()</f>
        <v/>
      </c>
      <c r="I2412">
        <f>IF('d_시나리오'!$J$4='d_시나리오'!$H$4,'d_시나리오'!$I$4,IF(H2412&lt;('d_시나리오'!$I$4-'d_시나리오'!$H$4)/('d_시나리오'!$J$4-'d_시나리오'!$H$4),'d_시나리오'!$H$4+SQRT(H2412*('d_시나리오'!$J$4-'d_시나리오'!$H$4)*('d_시나리오'!$I$4-'d_시나리오'!$H$4)),'d_시나리오'!$J$4-SQRT((1-H2412)*('d_시나리오'!$J$4-'d_시나리오'!$H$4)*('d_시나리오'!$J$4-'d_시나리오'!$I$4))))</f>
        <v/>
      </c>
      <c r="J2412">
        <f>RAND()</f>
        <v/>
      </c>
      <c r="K2412">
        <f>IF('d_시나리오'!$J$5='d_시나리오'!$H$5,'d_시나리오'!$I$5,IF(J2412&lt;('d_시나리오'!$I$5-'d_시나리오'!$H$5)/('d_시나리오'!$J$5-'d_시나리오'!$H$5),'d_시나리오'!$H$5+SQRT(J2412*('d_시나리오'!$J$5-'d_시나리오'!$H$5)*('d_시나리오'!$I$5-'d_시나리오'!$H$5)),'d_시나리오'!$J$5-SQRT((1-J2412)*('d_시나리오'!$J$5-'d_시나리오'!$H$5)*('d_시나리오'!$J$5-'d_시나리오'!$I$5))))</f>
        <v/>
      </c>
      <c r="L2412">
        <f>RAND()</f>
        <v/>
      </c>
      <c r="M2412">
        <f>IF('d_시나리오'!$J$6='d_시나리오'!$H$6,'d_시나리오'!$I$6,IF(L2412&lt;('d_시나리오'!$I$6-'d_시나리오'!$H$6)/('d_시나리오'!$J$6-'d_시나리오'!$H$6),'d_시나리오'!$H$6+SQRT(L2412*('d_시나리오'!$J$6-'d_시나리오'!$H$6)*('d_시나리오'!$I$6-'d_시나리오'!$H$6)),'d_시나리오'!$J$6-SQRT((1-L2412)*('d_시나리오'!$J$6-'d_시나리오'!$H$6)*('d_시나리오'!$J$6-'d_시나리오'!$I$6))))</f>
        <v/>
      </c>
      <c r="N2412">
        <f>INDEX('d_분포'!$B$2:$B$57,RANDBETWEEN(1,56))</f>
        <v/>
      </c>
      <c r="O2412">
        <f>BETAINV(RAND(),5,5)</f>
        <v/>
      </c>
      <c r="P2412">
        <f>'d_고정'!$B$1*'6_기대효과'!$H$7*('d_시나리오'!$I$7/'d_고정'!$B$2)*B2412</f>
        <v/>
      </c>
      <c r="Q2412">
        <f>P2412*C2412</f>
        <v/>
      </c>
      <c r="R2412">
        <f>P2412*E2412</f>
        <v/>
      </c>
      <c r="S2412">
        <f>R2412*G2412</f>
        <v/>
      </c>
      <c r="T2412">
        <f>Q2412+S2412</f>
        <v/>
      </c>
      <c r="U2412">
        <f>(Q2412*D2412+S2412*I2412)*(1-O2412)</f>
        <v/>
      </c>
      <c r="V2412">
        <f>(R2412*K2412*N2412+'d_고정'!$B$3*('6_기대효과'!$H$7/8)*N2412*'d_고정'!$B$10*M2412*('6_기대효과'!$K$7/'d_고정'!$B$9))*(1-O2412)</f>
        <v/>
      </c>
      <c r="W2412">
        <f>(S2412*I2412+R2412*MAX(K2412-'d_고정'!$B$10*M2412*('6_기대효과'!$K$7/'d_고정'!$B$9),0)*N2412)*(1-O2412)</f>
        <v/>
      </c>
      <c r="X2412">
        <f>U2412+V2412</f>
        <v/>
      </c>
      <c r="Y2412">
        <f>U2412/('d_고정'!$B$5*'6_기대효과'!$H$7/8)/'d_고정'!$B$6</f>
        <v/>
      </c>
      <c r="Z2412">
        <f>U2412/('d_고정'!$B$8*'6_기대효과'!$H$7/8)</f>
        <v/>
      </c>
    </row>
    <row r="2413">
      <c r="A2413">
        <f>RAND()</f>
        <v/>
      </c>
      <c r="B2413">
        <f>IF('d_시나리오'!$J$2='d_시나리오'!$H$2,'d_시나리오'!$I$2,IF(A2413&lt;('d_시나리오'!$I$2-'d_시나리오'!$H$2)/('d_시나리오'!$J$2-'d_시나리오'!$H$2),'d_시나리오'!$H$2+SQRT(A2413*('d_시나리오'!$J$2-'d_시나리오'!$H$2)*('d_시나리오'!$I$2-'d_시나리오'!$H$2)),'d_시나리오'!$J$2-SQRT((1-A2413)*('d_시나리오'!$J$2-'d_시나리오'!$H$2)*('d_시나리오'!$J$2-'d_시나리오'!$I$2))))</f>
        <v/>
      </c>
      <c r="C2413">
        <f>BETAINV(RAND(),2,6)</f>
        <v/>
      </c>
      <c r="D2413">
        <f>INDEX('d_분포'!$A$2:$A$28,RANDBETWEEN(1,27))</f>
        <v/>
      </c>
      <c r="E2413">
        <f>INDEX('d_분포'!$C$2:$C$5,RANDBETWEEN(1,4))*(0.9+0.2*RAND())</f>
        <v/>
      </c>
      <c r="F2413">
        <f>RAND()</f>
        <v/>
      </c>
      <c r="G2413">
        <f>IF('d_시나리오'!$J$3='d_시나리오'!$H$3,'d_시나리오'!$I$3,IF(F2413&lt;('d_시나리오'!$I$3-'d_시나리오'!$H$3)/('d_시나리오'!$J$3-'d_시나리오'!$H$3),'d_시나리오'!$H$3+SQRT(F2413*('d_시나리오'!$J$3-'d_시나리오'!$H$3)*('d_시나리오'!$I$3-'d_시나리오'!$H$3)),'d_시나리오'!$J$3-SQRT((1-F2413)*('d_시나리오'!$J$3-'d_시나리오'!$H$3)*('d_시나리오'!$J$3-'d_시나리오'!$I$3))))</f>
        <v/>
      </c>
      <c r="H2413">
        <f>RAND()</f>
        <v/>
      </c>
      <c r="I2413">
        <f>IF('d_시나리오'!$J$4='d_시나리오'!$H$4,'d_시나리오'!$I$4,IF(H2413&lt;('d_시나리오'!$I$4-'d_시나리오'!$H$4)/('d_시나리오'!$J$4-'d_시나리오'!$H$4),'d_시나리오'!$H$4+SQRT(H2413*('d_시나리오'!$J$4-'d_시나리오'!$H$4)*('d_시나리오'!$I$4-'d_시나리오'!$H$4)),'d_시나리오'!$J$4-SQRT((1-H2413)*('d_시나리오'!$J$4-'d_시나리오'!$H$4)*('d_시나리오'!$J$4-'d_시나리오'!$I$4))))</f>
        <v/>
      </c>
      <c r="J2413">
        <f>RAND()</f>
        <v/>
      </c>
      <c r="K2413">
        <f>IF('d_시나리오'!$J$5='d_시나리오'!$H$5,'d_시나리오'!$I$5,IF(J2413&lt;('d_시나리오'!$I$5-'d_시나리오'!$H$5)/('d_시나리오'!$J$5-'d_시나리오'!$H$5),'d_시나리오'!$H$5+SQRT(J2413*('d_시나리오'!$J$5-'d_시나리오'!$H$5)*('d_시나리오'!$I$5-'d_시나리오'!$H$5)),'d_시나리오'!$J$5-SQRT((1-J2413)*('d_시나리오'!$J$5-'d_시나리오'!$H$5)*('d_시나리오'!$J$5-'d_시나리오'!$I$5))))</f>
        <v/>
      </c>
      <c r="L2413">
        <f>RAND()</f>
        <v/>
      </c>
      <c r="M2413">
        <f>IF('d_시나리오'!$J$6='d_시나리오'!$H$6,'d_시나리오'!$I$6,IF(L2413&lt;('d_시나리오'!$I$6-'d_시나리오'!$H$6)/('d_시나리오'!$J$6-'d_시나리오'!$H$6),'d_시나리오'!$H$6+SQRT(L2413*('d_시나리오'!$J$6-'d_시나리오'!$H$6)*('d_시나리오'!$I$6-'d_시나리오'!$H$6)),'d_시나리오'!$J$6-SQRT((1-L2413)*('d_시나리오'!$J$6-'d_시나리오'!$H$6)*('d_시나리오'!$J$6-'d_시나리오'!$I$6))))</f>
        <v/>
      </c>
      <c r="N2413">
        <f>INDEX('d_분포'!$B$2:$B$57,RANDBETWEEN(1,56))</f>
        <v/>
      </c>
      <c r="O2413">
        <f>BETAINV(RAND(),5,5)</f>
        <v/>
      </c>
      <c r="P2413">
        <f>'d_고정'!$B$1*'6_기대효과'!$H$7*('d_시나리오'!$I$7/'d_고정'!$B$2)*B2413</f>
        <v/>
      </c>
      <c r="Q2413">
        <f>P2413*C2413</f>
        <v/>
      </c>
      <c r="R2413">
        <f>P2413*E2413</f>
        <v/>
      </c>
      <c r="S2413">
        <f>R2413*G2413</f>
        <v/>
      </c>
      <c r="T2413">
        <f>Q2413+S2413</f>
        <v/>
      </c>
      <c r="U2413">
        <f>(Q2413*D2413+S2413*I2413)*(1-O2413)</f>
        <v/>
      </c>
      <c r="V2413">
        <f>(R2413*K2413*N2413+'d_고정'!$B$3*('6_기대효과'!$H$7/8)*N2413*'d_고정'!$B$10*M2413*('6_기대효과'!$K$7/'d_고정'!$B$9))*(1-O2413)</f>
        <v/>
      </c>
      <c r="W2413">
        <f>(S2413*I2413+R2413*MAX(K2413-'d_고정'!$B$10*M2413*('6_기대효과'!$K$7/'d_고정'!$B$9),0)*N2413)*(1-O2413)</f>
        <v/>
      </c>
      <c r="X2413">
        <f>U2413+V2413</f>
        <v/>
      </c>
      <c r="Y2413">
        <f>U2413/('d_고정'!$B$5*'6_기대효과'!$H$7/8)/'d_고정'!$B$6</f>
        <v/>
      </c>
      <c r="Z2413">
        <f>U2413/('d_고정'!$B$8*'6_기대효과'!$H$7/8)</f>
        <v/>
      </c>
    </row>
    <row r="2414">
      <c r="A2414">
        <f>RAND()</f>
        <v/>
      </c>
      <c r="B2414">
        <f>IF('d_시나리오'!$J$2='d_시나리오'!$H$2,'d_시나리오'!$I$2,IF(A2414&lt;('d_시나리오'!$I$2-'d_시나리오'!$H$2)/('d_시나리오'!$J$2-'d_시나리오'!$H$2),'d_시나리오'!$H$2+SQRT(A2414*('d_시나리오'!$J$2-'d_시나리오'!$H$2)*('d_시나리오'!$I$2-'d_시나리오'!$H$2)),'d_시나리오'!$J$2-SQRT((1-A2414)*('d_시나리오'!$J$2-'d_시나리오'!$H$2)*('d_시나리오'!$J$2-'d_시나리오'!$I$2))))</f>
        <v/>
      </c>
      <c r="C2414">
        <f>BETAINV(RAND(),2,6)</f>
        <v/>
      </c>
      <c r="D2414">
        <f>INDEX('d_분포'!$A$2:$A$28,RANDBETWEEN(1,27))</f>
        <v/>
      </c>
      <c r="E2414">
        <f>INDEX('d_분포'!$C$2:$C$5,RANDBETWEEN(1,4))*(0.9+0.2*RAND())</f>
        <v/>
      </c>
      <c r="F2414">
        <f>RAND()</f>
        <v/>
      </c>
      <c r="G2414">
        <f>IF('d_시나리오'!$J$3='d_시나리오'!$H$3,'d_시나리오'!$I$3,IF(F2414&lt;('d_시나리오'!$I$3-'d_시나리오'!$H$3)/('d_시나리오'!$J$3-'d_시나리오'!$H$3),'d_시나리오'!$H$3+SQRT(F2414*('d_시나리오'!$J$3-'d_시나리오'!$H$3)*('d_시나리오'!$I$3-'d_시나리오'!$H$3)),'d_시나리오'!$J$3-SQRT((1-F2414)*('d_시나리오'!$J$3-'d_시나리오'!$H$3)*('d_시나리오'!$J$3-'d_시나리오'!$I$3))))</f>
        <v/>
      </c>
      <c r="H2414">
        <f>RAND()</f>
        <v/>
      </c>
      <c r="I2414">
        <f>IF('d_시나리오'!$J$4='d_시나리오'!$H$4,'d_시나리오'!$I$4,IF(H2414&lt;('d_시나리오'!$I$4-'d_시나리오'!$H$4)/('d_시나리오'!$J$4-'d_시나리오'!$H$4),'d_시나리오'!$H$4+SQRT(H2414*('d_시나리오'!$J$4-'d_시나리오'!$H$4)*('d_시나리오'!$I$4-'d_시나리오'!$H$4)),'d_시나리오'!$J$4-SQRT((1-H2414)*('d_시나리오'!$J$4-'d_시나리오'!$H$4)*('d_시나리오'!$J$4-'d_시나리오'!$I$4))))</f>
        <v/>
      </c>
      <c r="J2414">
        <f>RAND()</f>
        <v/>
      </c>
      <c r="K2414">
        <f>IF('d_시나리오'!$J$5='d_시나리오'!$H$5,'d_시나리오'!$I$5,IF(J2414&lt;('d_시나리오'!$I$5-'d_시나리오'!$H$5)/('d_시나리오'!$J$5-'d_시나리오'!$H$5),'d_시나리오'!$H$5+SQRT(J2414*('d_시나리오'!$J$5-'d_시나리오'!$H$5)*('d_시나리오'!$I$5-'d_시나리오'!$H$5)),'d_시나리오'!$J$5-SQRT((1-J2414)*('d_시나리오'!$J$5-'d_시나리오'!$H$5)*('d_시나리오'!$J$5-'d_시나리오'!$I$5))))</f>
        <v/>
      </c>
      <c r="L2414">
        <f>RAND()</f>
        <v/>
      </c>
      <c r="M2414">
        <f>IF('d_시나리오'!$J$6='d_시나리오'!$H$6,'d_시나리오'!$I$6,IF(L2414&lt;('d_시나리오'!$I$6-'d_시나리오'!$H$6)/('d_시나리오'!$J$6-'d_시나리오'!$H$6),'d_시나리오'!$H$6+SQRT(L2414*('d_시나리오'!$J$6-'d_시나리오'!$H$6)*('d_시나리오'!$I$6-'d_시나리오'!$H$6)),'d_시나리오'!$J$6-SQRT((1-L2414)*('d_시나리오'!$J$6-'d_시나리오'!$H$6)*('d_시나리오'!$J$6-'d_시나리오'!$I$6))))</f>
        <v/>
      </c>
      <c r="N2414">
        <f>INDEX('d_분포'!$B$2:$B$57,RANDBETWEEN(1,56))</f>
        <v/>
      </c>
      <c r="O2414">
        <f>BETAINV(RAND(),5,5)</f>
        <v/>
      </c>
      <c r="P2414">
        <f>'d_고정'!$B$1*'6_기대효과'!$H$7*('d_시나리오'!$I$7/'d_고정'!$B$2)*B2414</f>
        <v/>
      </c>
      <c r="Q2414">
        <f>P2414*C2414</f>
        <v/>
      </c>
      <c r="R2414">
        <f>P2414*E2414</f>
        <v/>
      </c>
      <c r="S2414">
        <f>R2414*G2414</f>
        <v/>
      </c>
      <c r="T2414">
        <f>Q2414+S2414</f>
        <v/>
      </c>
      <c r="U2414">
        <f>(Q2414*D2414+S2414*I2414)*(1-O2414)</f>
        <v/>
      </c>
      <c r="V2414">
        <f>(R2414*K2414*N2414+'d_고정'!$B$3*('6_기대효과'!$H$7/8)*N2414*'d_고정'!$B$10*M2414*('6_기대효과'!$K$7/'d_고정'!$B$9))*(1-O2414)</f>
        <v/>
      </c>
      <c r="W2414">
        <f>(S2414*I2414+R2414*MAX(K2414-'d_고정'!$B$10*M2414*('6_기대효과'!$K$7/'d_고정'!$B$9),0)*N2414)*(1-O2414)</f>
        <v/>
      </c>
      <c r="X2414">
        <f>U2414+V2414</f>
        <v/>
      </c>
      <c r="Y2414">
        <f>U2414/('d_고정'!$B$5*'6_기대효과'!$H$7/8)/'d_고정'!$B$6</f>
        <v/>
      </c>
      <c r="Z2414">
        <f>U2414/('d_고정'!$B$8*'6_기대효과'!$H$7/8)</f>
        <v/>
      </c>
    </row>
    <row r="2415">
      <c r="A2415">
        <f>RAND()</f>
        <v/>
      </c>
      <c r="B2415">
        <f>IF('d_시나리오'!$J$2='d_시나리오'!$H$2,'d_시나리오'!$I$2,IF(A2415&lt;('d_시나리오'!$I$2-'d_시나리오'!$H$2)/('d_시나리오'!$J$2-'d_시나리오'!$H$2),'d_시나리오'!$H$2+SQRT(A2415*('d_시나리오'!$J$2-'d_시나리오'!$H$2)*('d_시나리오'!$I$2-'d_시나리오'!$H$2)),'d_시나리오'!$J$2-SQRT((1-A2415)*('d_시나리오'!$J$2-'d_시나리오'!$H$2)*('d_시나리오'!$J$2-'d_시나리오'!$I$2))))</f>
        <v/>
      </c>
      <c r="C2415">
        <f>BETAINV(RAND(),2,6)</f>
        <v/>
      </c>
      <c r="D2415">
        <f>INDEX('d_분포'!$A$2:$A$28,RANDBETWEEN(1,27))</f>
        <v/>
      </c>
      <c r="E2415">
        <f>INDEX('d_분포'!$C$2:$C$5,RANDBETWEEN(1,4))*(0.9+0.2*RAND())</f>
        <v/>
      </c>
      <c r="F2415">
        <f>RAND()</f>
        <v/>
      </c>
      <c r="G2415">
        <f>IF('d_시나리오'!$J$3='d_시나리오'!$H$3,'d_시나리오'!$I$3,IF(F2415&lt;('d_시나리오'!$I$3-'d_시나리오'!$H$3)/('d_시나리오'!$J$3-'d_시나리오'!$H$3),'d_시나리오'!$H$3+SQRT(F2415*('d_시나리오'!$J$3-'d_시나리오'!$H$3)*('d_시나리오'!$I$3-'d_시나리오'!$H$3)),'d_시나리오'!$J$3-SQRT((1-F2415)*('d_시나리오'!$J$3-'d_시나리오'!$H$3)*('d_시나리오'!$J$3-'d_시나리오'!$I$3))))</f>
        <v/>
      </c>
      <c r="H2415">
        <f>RAND()</f>
        <v/>
      </c>
      <c r="I2415">
        <f>IF('d_시나리오'!$J$4='d_시나리오'!$H$4,'d_시나리오'!$I$4,IF(H2415&lt;('d_시나리오'!$I$4-'d_시나리오'!$H$4)/('d_시나리오'!$J$4-'d_시나리오'!$H$4),'d_시나리오'!$H$4+SQRT(H2415*('d_시나리오'!$J$4-'d_시나리오'!$H$4)*('d_시나리오'!$I$4-'d_시나리오'!$H$4)),'d_시나리오'!$J$4-SQRT((1-H2415)*('d_시나리오'!$J$4-'d_시나리오'!$H$4)*('d_시나리오'!$J$4-'d_시나리오'!$I$4))))</f>
        <v/>
      </c>
      <c r="J2415">
        <f>RAND()</f>
        <v/>
      </c>
      <c r="K2415">
        <f>IF('d_시나리오'!$J$5='d_시나리오'!$H$5,'d_시나리오'!$I$5,IF(J2415&lt;('d_시나리오'!$I$5-'d_시나리오'!$H$5)/('d_시나리오'!$J$5-'d_시나리오'!$H$5),'d_시나리오'!$H$5+SQRT(J2415*('d_시나리오'!$J$5-'d_시나리오'!$H$5)*('d_시나리오'!$I$5-'d_시나리오'!$H$5)),'d_시나리오'!$J$5-SQRT((1-J2415)*('d_시나리오'!$J$5-'d_시나리오'!$H$5)*('d_시나리오'!$J$5-'d_시나리오'!$I$5))))</f>
        <v/>
      </c>
      <c r="L2415">
        <f>RAND()</f>
        <v/>
      </c>
      <c r="M2415">
        <f>IF('d_시나리오'!$J$6='d_시나리오'!$H$6,'d_시나리오'!$I$6,IF(L2415&lt;('d_시나리오'!$I$6-'d_시나리오'!$H$6)/('d_시나리오'!$J$6-'d_시나리오'!$H$6),'d_시나리오'!$H$6+SQRT(L2415*('d_시나리오'!$J$6-'d_시나리오'!$H$6)*('d_시나리오'!$I$6-'d_시나리오'!$H$6)),'d_시나리오'!$J$6-SQRT((1-L2415)*('d_시나리오'!$J$6-'d_시나리오'!$H$6)*('d_시나리오'!$J$6-'d_시나리오'!$I$6))))</f>
        <v/>
      </c>
      <c r="N2415">
        <f>INDEX('d_분포'!$B$2:$B$57,RANDBETWEEN(1,56))</f>
        <v/>
      </c>
      <c r="O2415">
        <f>BETAINV(RAND(),5,5)</f>
        <v/>
      </c>
      <c r="P2415">
        <f>'d_고정'!$B$1*'6_기대효과'!$H$7*('d_시나리오'!$I$7/'d_고정'!$B$2)*B2415</f>
        <v/>
      </c>
      <c r="Q2415">
        <f>P2415*C2415</f>
        <v/>
      </c>
      <c r="R2415">
        <f>P2415*E2415</f>
        <v/>
      </c>
      <c r="S2415">
        <f>R2415*G2415</f>
        <v/>
      </c>
      <c r="T2415">
        <f>Q2415+S2415</f>
        <v/>
      </c>
      <c r="U2415">
        <f>(Q2415*D2415+S2415*I2415)*(1-O2415)</f>
        <v/>
      </c>
      <c r="V2415">
        <f>(R2415*K2415*N2415+'d_고정'!$B$3*('6_기대효과'!$H$7/8)*N2415*'d_고정'!$B$10*M2415*('6_기대효과'!$K$7/'d_고정'!$B$9))*(1-O2415)</f>
        <v/>
      </c>
      <c r="W2415">
        <f>(S2415*I2415+R2415*MAX(K2415-'d_고정'!$B$10*M2415*('6_기대효과'!$K$7/'d_고정'!$B$9),0)*N2415)*(1-O2415)</f>
        <v/>
      </c>
      <c r="X2415">
        <f>U2415+V2415</f>
        <v/>
      </c>
      <c r="Y2415">
        <f>U2415/('d_고정'!$B$5*'6_기대효과'!$H$7/8)/'d_고정'!$B$6</f>
        <v/>
      </c>
      <c r="Z2415">
        <f>U2415/('d_고정'!$B$8*'6_기대효과'!$H$7/8)</f>
        <v/>
      </c>
    </row>
    <row r="2416">
      <c r="A2416">
        <f>RAND()</f>
        <v/>
      </c>
      <c r="B2416">
        <f>IF('d_시나리오'!$J$2='d_시나리오'!$H$2,'d_시나리오'!$I$2,IF(A2416&lt;('d_시나리오'!$I$2-'d_시나리오'!$H$2)/('d_시나리오'!$J$2-'d_시나리오'!$H$2),'d_시나리오'!$H$2+SQRT(A2416*('d_시나리오'!$J$2-'d_시나리오'!$H$2)*('d_시나리오'!$I$2-'d_시나리오'!$H$2)),'d_시나리오'!$J$2-SQRT((1-A2416)*('d_시나리오'!$J$2-'d_시나리오'!$H$2)*('d_시나리오'!$J$2-'d_시나리오'!$I$2))))</f>
        <v/>
      </c>
      <c r="C2416">
        <f>BETAINV(RAND(),2,6)</f>
        <v/>
      </c>
      <c r="D2416">
        <f>INDEX('d_분포'!$A$2:$A$28,RANDBETWEEN(1,27))</f>
        <v/>
      </c>
      <c r="E2416">
        <f>INDEX('d_분포'!$C$2:$C$5,RANDBETWEEN(1,4))*(0.9+0.2*RAND())</f>
        <v/>
      </c>
      <c r="F2416">
        <f>RAND()</f>
        <v/>
      </c>
      <c r="G2416">
        <f>IF('d_시나리오'!$J$3='d_시나리오'!$H$3,'d_시나리오'!$I$3,IF(F2416&lt;('d_시나리오'!$I$3-'d_시나리오'!$H$3)/('d_시나리오'!$J$3-'d_시나리오'!$H$3),'d_시나리오'!$H$3+SQRT(F2416*('d_시나리오'!$J$3-'d_시나리오'!$H$3)*('d_시나리오'!$I$3-'d_시나리오'!$H$3)),'d_시나리오'!$J$3-SQRT((1-F2416)*('d_시나리오'!$J$3-'d_시나리오'!$H$3)*('d_시나리오'!$J$3-'d_시나리오'!$I$3))))</f>
        <v/>
      </c>
      <c r="H2416">
        <f>RAND()</f>
        <v/>
      </c>
      <c r="I2416">
        <f>IF('d_시나리오'!$J$4='d_시나리오'!$H$4,'d_시나리오'!$I$4,IF(H2416&lt;('d_시나리오'!$I$4-'d_시나리오'!$H$4)/('d_시나리오'!$J$4-'d_시나리오'!$H$4),'d_시나리오'!$H$4+SQRT(H2416*('d_시나리오'!$J$4-'d_시나리오'!$H$4)*('d_시나리오'!$I$4-'d_시나리오'!$H$4)),'d_시나리오'!$J$4-SQRT((1-H2416)*('d_시나리오'!$J$4-'d_시나리오'!$H$4)*('d_시나리오'!$J$4-'d_시나리오'!$I$4))))</f>
        <v/>
      </c>
      <c r="J2416">
        <f>RAND()</f>
        <v/>
      </c>
      <c r="K2416">
        <f>IF('d_시나리오'!$J$5='d_시나리오'!$H$5,'d_시나리오'!$I$5,IF(J2416&lt;('d_시나리오'!$I$5-'d_시나리오'!$H$5)/('d_시나리오'!$J$5-'d_시나리오'!$H$5),'d_시나리오'!$H$5+SQRT(J2416*('d_시나리오'!$J$5-'d_시나리오'!$H$5)*('d_시나리오'!$I$5-'d_시나리오'!$H$5)),'d_시나리오'!$J$5-SQRT((1-J2416)*('d_시나리오'!$J$5-'d_시나리오'!$H$5)*('d_시나리오'!$J$5-'d_시나리오'!$I$5))))</f>
        <v/>
      </c>
      <c r="L2416">
        <f>RAND()</f>
        <v/>
      </c>
      <c r="M2416">
        <f>IF('d_시나리오'!$J$6='d_시나리오'!$H$6,'d_시나리오'!$I$6,IF(L2416&lt;('d_시나리오'!$I$6-'d_시나리오'!$H$6)/('d_시나리오'!$J$6-'d_시나리오'!$H$6),'d_시나리오'!$H$6+SQRT(L2416*('d_시나리오'!$J$6-'d_시나리오'!$H$6)*('d_시나리오'!$I$6-'d_시나리오'!$H$6)),'d_시나리오'!$J$6-SQRT((1-L2416)*('d_시나리오'!$J$6-'d_시나리오'!$H$6)*('d_시나리오'!$J$6-'d_시나리오'!$I$6))))</f>
        <v/>
      </c>
      <c r="N2416">
        <f>INDEX('d_분포'!$B$2:$B$57,RANDBETWEEN(1,56))</f>
        <v/>
      </c>
      <c r="O2416">
        <f>BETAINV(RAND(),5,5)</f>
        <v/>
      </c>
      <c r="P2416">
        <f>'d_고정'!$B$1*'6_기대효과'!$H$7*('d_시나리오'!$I$7/'d_고정'!$B$2)*B2416</f>
        <v/>
      </c>
      <c r="Q2416">
        <f>P2416*C2416</f>
        <v/>
      </c>
      <c r="R2416">
        <f>P2416*E2416</f>
        <v/>
      </c>
      <c r="S2416">
        <f>R2416*G2416</f>
        <v/>
      </c>
      <c r="T2416">
        <f>Q2416+S2416</f>
        <v/>
      </c>
      <c r="U2416">
        <f>(Q2416*D2416+S2416*I2416)*(1-O2416)</f>
        <v/>
      </c>
      <c r="V2416">
        <f>(R2416*K2416*N2416+'d_고정'!$B$3*('6_기대효과'!$H$7/8)*N2416*'d_고정'!$B$10*M2416*('6_기대효과'!$K$7/'d_고정'!$B$9))*(1-O2416)</f>
        <v/>
      </c>
      <c r="W2416">
        <f>(S2416*I2416+R2416*MAX(K2416-'d_고정'!$B$10*M2416*('6_기대효과'!$K$7/'d_고정'!$B$9),0)*N2416)*(1-O2416)</f>
        <v/>
      </c>
      <c r="X2416">
        <f>U2416+V2416</f>
        <v/>
      </c>
      <c r="Y2416">
        <f>U2416/('d_고정'!$B$5*'6_기대효과'!$H$7/8)/'d_고정'!$B$6</f>
        <v/>
      </c>
      <c r="Z2416">
        <f>U2416/('d_고정'!$B$8*'6_기대효과'!$H$7/8)</f>
        <v/>
      </c>
    </row>
    <row r="2417">
      <c r="A2417">
        <f>RAND()</f>
        <v/>
      </c>
      <c r="B2417">
        <f>IF('d_시나리오'!$J$2='d_시나리오'!$H$2,'d_시나리오'!$I$2,IF(A2417&lt;('d_시나리오'!$I$2-'d_시나리오'!$H$2)/('d_시나리오'!$J$2-'d_시나리오'!$H$2),'d_시나리오'!$H$2+SQRT(A2417*('d_시나리오'!$J$2-'d_시나리오'!$H$2)*('d_시나리오'!$I$2-'d_시나리오'!$H$2)),'d_시나리오'!$J$2-SQRT((1-A2417)*('d_시나리오'!$J$2-'d_시나리오'!$H$2)*('d_시나리오'!$J$2-'d_시나리오'!$I$2))))</f>
        <v/>
      </c>
      <c r="C2417">
        <f>BETAINV(RAND(),2,6)</f>
        <v/>
      </c>
      <c r="D2417">
        <f>INDEX('d_분포'!$A$2:$A$28,RANDBETWEEN(1,27))</f>
        <v/>
      </c>
      <c r="E2417">
        <f>INDEX('d_분포'!$C$2:$C$5,RANDBETWEEN(1,4))*(0.9+0.2*RAND())</f>
        <v/>
      </c>
      <c r="F2417">
        <f>RAND()</f>
        <v/>
      </c>
      <c r="G2417">
        <f>IF('d_시나리오'!$J$3='d_시나리오'!$H$3,'d_시나리오'!$I$3,IF(F2417&lt;('d_시나리오'!$I$3-'d_시나리오'!$H$3)/('d_시나리오'!$J$3-'d_시나리오'!$H$3),'d_시나리오'!$H$3+SQRT(F2417*('d_시나리오'!$J$3-'d_시나리오'!$H$3)*('d_시나리오'!$I$3-'d_시나리오'!$H$3)),'d_시나리오'!$J$3-SQRT((1-F2417)*('d_시나리오'!$J$3-'d_시나리오'!$H$3)*('d_시나리오'!$J$3-'d_시나리오'!$I$3))))</f>
        <v/>
      </c>
      <c r="H2417">
        <f>RAND()</f>
        <v/>
      </c>
      <c r="I2417">
        <f>IF('d_시나리오'!$J$4='d_시나리오'!$H$4,'d_시나리오'!$I$4,IF(H2417&lt;('d_시나리오'!$I$4-'d_시나리오'!$H$4)/('d_시나리오'!$J$4-'d_시나리오'!$H$4),'d_시나리오'!$H$4+SQRT(H2417*('d_시나리오'!$J$4-'d_시나리오'!$H$4)*('d_시나리오'!$I$4-'d_시나리오'!$H$4)),'d_시나리오'!$J$4-SQRT((1-H2417)*('d_시나리오'!$J$4-'d_시나리오'!$H$4)*('d_시나리오'!$J$4-'d_시나리오'!$I$4))))</f>
        <v/>
      </c>
      <c r="J2417">
        <f>RAND()</f>
        <v/>
      </c>
      <c r="K2417">
        <f>IF('d_시나리오'!$J$5='d_시나리오'!$H$5,'d_시나리오'!$I$5,IF(J2417&lt;('d_시나리오'!$I$5-'d_시나리오'!$H$5)/('d_시나리오'!$J$5-'d_시나리오'!$H$5),'d_시나리오'!$H$5+SQRT(J2417*('d_시나리오'!$J$5-'d_시나리오'!$H$5)*('d_시나리오'!$I$5-'d_시나리오'!$H$5)),'d_시나리오'!$J$5-SQRT((1-J2417)*('d_시나리오'!$J$5-'d_시나리오'!$H$5)*('d_시나리오'!$J$5-'d_시나리오'!$I$5))))</f>
        <v/>
      </c>
      <c r="L2417">
        <f>RAND()</f>
        <v/>
      </c>
      <c r="M2417">
        <f>IF('d_시나리오'!$J$6='d_시나리오'!$H$6,'d_시나리오'!$I$6,IF(L2417&lt;('d_시나리오'!$I$6-'d_시나리오'!$H$6)/('d_시나리오'!$J$6-'d_시나리오'!$H$6),'d_시나리오'!$H$6+SQRT(L2417*('d_시나리오'!$J$6-'d_시나리오'!$H$6)*('d_시나리오'!$I$6-'d_시나리오'!$H$6)),'d_시나리오'!$J$6-SQRT((1-L2417)*('d_시나리오'!$J$6-'d_시나리오'!$H$6)*('d_시나리오'!$J$6-'d_시나리오'!$I$6))))</f>
        <v/>
      </c>
      <c r="N2417">
        <f>INDEX('d_분포'!$B$2:$B$57,RANDBETWEEN(1,56))</f>
        <v/>
      </c>
      <c r="O2417">
        <f>BETAINV(RAND(),5,5)</f>
        <v/>
      </c>
      <c r="P2417">
        <f>'d_고정'!$B$1*'6_기대효과'!$H$7*('d_시나리오'!$I$7/'d_고정'!$B$2)*B2417</f>
        <v/>
      </c>
      <c r="Q2417">
        <f>P2417*C2417</f>
        <v/>
      </c>
      <c r="R2417">
        <f>P2417*E2417</f>
        <v/>
      </c>
      <c r="S2417">
        <f>R2417*G2417</f>
        <v/>
      </c>
      <c r="T2417">
        <f>Q2417+S2417</f>
        <v/>
      </c>
      <c r="U2417">
        <f>(Q2417*D2417+S2417*I2417)*(1-O2417)</f>
        <v/>
      </c>
      <c r="V2417">
        <f>(R2417*K2417*N2417+'d_고정'!$B$3*('6_기대효과'!$H$7/8)*N2417*'d_고정'!$B$10*M2417*('6_기대효과'!$K$7/'d_고정'!$B$9))*(1-O2417)</f>
        <v/>
      </c>
      <c r="W2417">
        <f>(S2417*I2417+R2417*MAX(K2417-'d_고정'!$B$10*M2417*('6_기대효과'!$K$7/'d_고정'!$B$9),0)*N2417)*(1-O2417)</f>
        <v/>
      </c>
      <c r="X2417">
        <f>U2417+V2417</f>
        <v/>
      </c>
      <c r="Y2417">
        <f>U2417/('d_고정'!$B$5*'6_기대효과'!$H$7/8)/'d_고정'!$B$6</f>
        <v/>
      </c>
      <c r="Z2417">
        <f>U2417/('d_고정'!$B$8*'6_기대효과'!$H$7/8)</f>
        <v/>
      </c>
    </row>
    <row r="2418">
      <c r="A2418">
        <f>RAND()</f>
        <v/>
      </c>
      <c r="B2418">
        <f>IF('d_시나리오'!$J$2='d_시나리오'!$H$2,'d_시나리오'!$I$2,IF(A2418&lt;('d_시나리오'!$I$2-'d_시나리오'!$H$2)/('d_시나리오'!$J$2-'d_시나리오'!$H$2),'d_시나리오'!$H$2+SQRT(A2418*('d_시나리오'!$J$2-'d_시나리오'!$H$2)*('d_시나리오'!$I$2-'d_시나리오'!$H$2)),'d_시나리오'!$J$2-SQRT((1-A2418)*('d_시나리오'!$J$2-'d_시나리오'!$H$2)*('d_시나리오'!$J$2-'d_시나리오'!$I$2))))</f>
        <v/>
      </c>
      <c r="C2418">
        <f>BETAINV(RAND(),2,6)</f>
        <v/>
      </c>
      <c r="D2418">
        <f>INDEX('d_분포'!$A$2:$A$28,RANDBETWEEN(1,27))</f>
        <v/>
      </c>
      <c r="E2418">
        <f>INDEX('d_분포'!$C$2:$C$5,RANDBETWEEN(1,4))*(0.9+0.2*RAND())</f>
        <v/>
      </c>
      <c r="F2418">
        <f>RAND()</f>
        <v/>
      </c>
      <c r="G2418">
        <f>IF('d_시나리오'!$J$3='d_시나리오'!$H$3,'d_시나리오'!$I$3,IF(F2418&lt;('d_시나리오'!$I$3-'d_시나리오'!$H$3)/('d_시나리오'!$J$3-'d_시나리오'!$H$3),'d_시나리오'!$H$3+SQRT(F2418*('d_시나리오'!$J$3-'d_시나리오'!$H$3)*('d_시나리오'!$I$3-'d_시나리오'!$H$3)),'d_시나리오'!$J$3-SQRT((1-F2418)*('d_시나리오'!$J$3-'d_시나리오'!$H$3)*('d_시나리오'!$J$3-'d_시나리오'!$I$3))))</f>
        <v/>
      </c>
      <c r="H2418">
        <f>RAND()</f>
        <v/>
      </c>
      <c r="I2418">
        <f>IF('d_시나리오'!$J$4='d_시나리오'!$H$4,'d_시나리오'!$I$4,IF(H2418&lt;('d_시나리오'!$I$4-'d_시나리오'!$H$4)/('d_시나리오'!$J$4-'d_시나리오'!$H$4),'d_시나리오'!$H$4+SQRT(H2418*('d_시나리오'!$J$4-'d_시나리오'!$H$4)*('d_시나리오'!$I$4-'d_시나리오'!$H$4)),'d_시나리오'!$J$4-SQRT((1-H2418)*('d_시나리오'!$J$4-'d_시나리오'!$H$4)*('d_시나리오'!$J$4-'d_시나리오'!$I$4))))</f>
        <v/>
      </c>
      <c r="J2418">
        <f>RAND()</f>
        <v/>
      </c>
      <c r="K2418">
        <f>IF('d_시나리오'!$J$5='d_시나리오'!$H$5,'d_시나리오'!$I$5,IF(J2418&lt;('d_시나리오'!$I$5-'d_시나리오'!$H$5)/('d_시나리오'!$J$5-'d_시나리오'!$H$5),'d_시나리오'!$H$5+SQRT(J2418*('d_시나리오'!$J$5-'d_시나리오'!$H$5)*('d_시나리오'!$I$5-'d_시나리오'!$H$5)),'d_시나리오'!$J$5-SQRT((1-J2418)*('d_시나리오'!$J$5-'d_시나리오'!$H$5)*('d_시나리오'!$J$5-'d_시나리오'!$I$5))))</f>
        <v/>
      </c>
      <c r="L2418">
        <f>RAND()</f>
        <v/>
      </c>
      <c r="M2418">
        <f>IF('d_시나리오'!$J$6='d_시나리오'!$H$6,'d_시나리오'!$I$6,IF(L2418&lt;('d_시나리오'!$I$6-'d_시나리오'!$H$6)/('d_시나리오'!$J$6-'d_시나리오'!$H$6),'d_시나리오'!$H$6+SQRT(L2418*('d_시나리오'!$J$6-'d_시나리오'!$H$6)*('d_시나리오'!$I$6-'d_시나리오'!$H$6)),'d_시나리오'!$J$6-SQRT((1-L2418)*('d_시나리오'!$J$6-'d_시나리오'!$H$6)*('d_시나리오'!$J$6-'d_시나리오'!$I$6))))</f>
        <v/>
      </c>
      <c r="N2418">
        <f>INDEX('d_분포'!$B$2:$B$57,RANDBETWEEN(1,56))</f>
        <v/>
      </c>
      <c r="O2418">
        <f>BETAINV(RAND(),5,5)</f>
        <v/>
      </c>
      <c r="P2418">
        <f>'d_고정'!$B$1*'6_기대효과'!$H$7*('d_시나리오'!$I$7/'d_고정'!$B$2)*B2418</f>
        <v/>
      </c>
      <c r="Q2418">
        <f>P2418*C2418</f>
        <v/>
      </c>
      <c r="R2418">
        <f>P2418*E2418</f>
        <v/>
      </c>
      <c r="S2418">
        <f>R2418*G2418</f>
        <v/>
      </c>
      <c r="T2418">
        <f>Q2418+S2418</f>
        <v/>
      </c>
      <c r="U2418">
        <f>(Q2418*D2418+S2418*I2418)*(1-O2418)</f>
        <v/>
      </c>
      <c r="V2418">
        <f>(R2418*K2418*N2418+'d_고정'!$B$3*('6_기대효과'!$H$7/8)*N2418*'d_고정'!$B$10*M2418*('6_기대효과'!$K$7/'d_고정'!$B$9))*(1-O2418)</f>
        <v/>
      </c>
      <c r="W2418">
        <f>(S2418*I2418+R2418*MAX(K2418-'d_고정'!$B$10*M2418*('6_기대효과'!$K$7/'d_고정'!$B$9),0)*N2418)*(1-O2418)</f>
        <v/>
      </c>
      <c r="X2418">
        <f>U2418+V2418</f>
        <v/>
      </c>
      <c r="Y2418">
        <f>U2418/('d_고정'!$B$5*'6_기대효과'!$H$7/8)/'d_고정'!$B$6</f>
        <v/>
      </c>
      <c r="Z2418">
        <f>U2418/('d_고정'!$B$8*'6_기대효과'!$H$7/8)</f>
        <v/>
      </c>
    </row>
    <row r="2419">
      <c r="A2419">
        <f>RAND()</f>
        <v/>
      </c>
      <c r="B2419">
        <f>IF('d_시나리오'!$J$2='d_시나리오'!$H$2,'d_시나리오'!$I$2,IF(A2419&lt;('d_시나리오'!$I$2-'d_시나리오'!$H$2)/('d_시나리오'!$J$2-'d_시나리오'!$H$2),'d_시나리오'!$H$2+SQRT(A2419*('d_시나리오'!$J$2-'d_시나리오'!$H$2)*('d_시나리오'!$I$2-'d_시나리오'!$H$2)),'d_시나리오'!$J$2-SQRT((1-A2419)*('d_시나리오'!$J$2-'d_시나리오'!$H$2)*('d_시나리오'!$J$2-'d_시나리오'!$I$2))))</f>
        <v/>
      </c>
      <c r="C2419">
        <f>BETAINV(RAND(),2,6)</f>
        <v/>
      </c>
      <c r="D2419">
        <f>INDEX('d_분포'!$A$2:$A$28,RANDBETWEEN(1,27))</f>
        <v/>
      </c>
      <c r="E2419">
        <f>INDEX('d_분포'!$C$2:$C$5,RANDBETWEEN(1,4))*(0.9+0.2*RAND())</f>
        <v/>
      </c>
      <c r="F2419">
        <f>RAND()</f>
        <v/>
      </c>
      <c r="G2419">
        <f>IF('d_시나리오'!$J$3='d_시나리오'!$H$3,'d_시나리오'!$I$3,IF(F2419&lt;('d_시나리오'!$I$3-'d_시나리오'!$H$3)/('d_시나리오'!$J$3-'d_시나리오'!$H$3),'d_시나리오'!$H$3+SQRT(F2419*('d_시나리오'!$J$3-'d_시나리오'!$H$3)*('d_시나리오'!$I$3-'d_시나리오'!$H$3)),'d_시나리오'!$J$3-SQRT((1-F2419)*('d_시나리오'!$J$3-'d_시나리오'!$H$3)*('d_시나리오'!$J$3-'d_시나리오'!$I$3))))</f>
        <v/>
      </c>
      <c r="H2419">
        <f>RAND()</f>
        <v/>
      </c>
      <c r="I2419">
        <f>IF('d_시나리오'!$J$4='d_시나리오'!$H$4,'d_시나리오'!$I$4,IF(H2419&lt;('d_시나리오'!$I$4-'d_시나리오'!$H$4)/('d_시나리오'!$J$4-'d_시나리오'!$H$4),'d_시나리오'!$H$4+SQRT(H2419*('d_시나리오'!$J$4-'d_시나리오'!$H$4)*('d_시나리오'!$I$4-'d_시나리오'!$H$4)),'d_시나리오'!$J$4-SQRT((1-H2419)*('d_시나리오'!$J$4-'d_시나리오'!$H$4)*('d_시나리오'!$J$4-'d_시나리오'!$I$4))))</f>
        <v/>
      </c>
      <c r="J2419">
        <f>RAND()</f>
        <v/>
      </c>
      <c r="K2419">
        <f>IF('d_시나리오'!$J$5='d_시나리오'!$H$5,'d_시나리오'!$I$5,IF(J2419&lt;('d_시나리오'!$I$5-'d_시나리오'!$H$5)/('d_시나리오'!$J$5-'d_시나리오'!$H$5),'d_시나리오'!$H$5+SQRT(J2419*('d_시나리오'!$J$5-'d_시나리오'!$H$5)*('d_시나리오'!$I$5-'d_시나리오'!$H$5)),'d_시나리오'!$J$5-SQRT((1-J2419)*('d_시나리오'!$J$5-'d_시나리오'!$H$5)*('d_시나리오'!$J$5-'d_시나리오'!$I$5))))</f>
        <v/>
      </c>
      <c r="L2419">
        <f>RAND()</f>
        <v/>
      </c>
      <c r="M2419">
        <f>IF('d_시나리오'!$J$6='d_시나리오'!$H$6,'d_시나리오'!$I$6,IF(L2419&lt;('d_시나리오'!$I$6-'d_시나리오'!$H$6)/('d_시나리오'!$J$6-'d_시나리오'!$H$6),'d_시나리오'!$H$6+SQRT(L2419*('d_시나리오'!$J$6-'d_시나리오'!$H$6)*('d_시나리오'!$I$6-'d_시나리오'!$H$6)),'d_시나리오'!$J$6-SQRT((1-L2419)*('d_시나리오'!$J$6-'d_시나리오'!$H$6)*('d_시나리오'!$J$6-'d_시나리오'!$I$6))))</f>
        <v/>
      </c>
      <c r="N2419">
        <f>INDEX('d_분포'!$B$2:$B$57,RANDBETWEEN(1,56))</f>
        <v/>
      </c>
      <c r="O2419">
        <f>BETAINV(RAND(),5,5)</f>
        <v/>
      </c>
      <c r="P2419">
        <f>'d_고정'!$B$1*'6_기대효과'!$H$7*('d_시나리오'!$I$7/'d_고정'!$B$2)*B2419</f>
        <v/>
      </c>
      <c r="Q2419">
        <f>P2419*C2419</f>
        <v/>
      </c>
      <c r="R2419">
        <f>P2419*E2419</f>
        <v/>
      </c>
      <c r="S2419">
        <f>R2419*G2419</f>
        <v/>
      </c>
      <c r="T2419">
        <f>Q2419+S2419</f>
        <v/>
      </c>
      <c r="U2419">
        <f>(Q2419*D2419+S2419*I2419)*(1-O2419)</f>
        <v/>
      </c>
      <c r="V2419">
        <f>(R2419*K2419*N2419+'d_고정'!$B$3*('6_기대효과'!$H$7/8)*N2419*'d_고정'!$B$10*M2419*('6_기대효과'!$K$7/'d_고정'!$B$9))*(1-O2419)</f>
        <v/>
      </c>
      <c r="W2419">
        <f>(S2419*I2419+R2419*MAX(K2419-'d_고정'!$B$10*M2419*('6_기대효과'!$K$7/'d_고정'!$B$9),0)*N2419)*(1-O2419)</f>
        <v/>
      </c>
      <c r="X2419">
        <f>U2419+V2419</f>
        <v/>
      </c>
      <c r="Y2419">
        <f>U2419/('d_고정'!$B$5*'6_기대효과'!$H$7/8)/'d_고정'!$B$6</f>
        <v/>
      </c>
      <c r="Z2419">
        <f>U2419/('d_고정'!$B$8*'6_기대효과'!$H$7/8)</f>
        <v/>
      </c>
    </row>
    <row r="2420">
      <c r="A2420">
        <f>RAND()</f>
        <v/>
      </c>
      <c r="B2420">
        <f>IF('d_시나리오'!$J$2='d_시나리오'!$H$2,'d_시나리오'!$I$2,IF(A2420&lt;('d_시나리오'!$I$2-'d_시나리오'!$H$2)/('d_시나리오'!$J$2-'d_시나리오'!$H$2),'d_시나리오'!$H$2+SQRT(A2420*('d_시나리오'!$J$2-'d_시나리오'!$H$2)*('d_시나리오'!$I$2-'d_시나리오'!$H$2)),'d_시나리오'!$J$2-SQRT((1-A2420)*('d_시나리오'!$J$2-'d_시나리오'!$H$2)*('d_시나리오'!$J$2-'d_시나리오'!$I$2))))</f>
        <v/>
      </c>
      <c r="C2420">
        <f>BETAINV(RAND(),2,6)</f>
        <v/>
      </c>
      <c r="D2420">
        <f>INDEX('d_분포'!$A$2:$A$28,RANDBETWEEN(1,27))</f>
        <v/>
      </c>
      <c r="E2420">
        <f>INDEX('d_분포'!$C$2:$C$5,RANDBETWEEN(1,4))*(0.9+0.2*RAND())</f>
        <v/>
      </c>
      <c r="F2420">
        <f>RAND()</f>
        <v/>
      </c>
      <c r="G2420">
        <f>IF('d_시나리오'!$J$3='d_시나리오'!$H$3,'d_시나리오'!$I$3,IF(F2420&lt;('d_시나리오'!$I$3-'d_시나리오'!$H$3)/('d_시나리오'!$J$3-'d_시나리오'!$H$3),'d_시나리오'!$H$3+SQRT(F2420*('d_시나리오'!$J$3-'d_시나리오'!$H$3)*('d_시나리오'!$I$3-'d_시나리오'!$H$3)),'d_시나리오'!$J$3-SQRT((1-F2420)*('d_시나리오'!$J$3-'d_시나리오'!$H$3)*('d_시나리오'!$J$3-'d_시나리오'!$I$3))))</f>
        <v/>
      </c>
      <c r="H2420">
        <f>RAND()</f>
        <v/>
      </c>
      <c r="I2420">
        <f>IF('d_시나리오'!$J$4='d_시나리오'!$H$4,'d_시나리오'!$I$4,IF(H2420&lt;('d_시나리오'!$I$4-'d_시나리오'!$H$4)/('d_시나리오'!$J$4-'d_시나리오'!$H$4),'d_시나리오'!$H$4+SQRT(H2420*('d_시나리오'!$J$4-'d_시나리오'!$H$4)*('d_시나리오'!$I$4-'d_시나리오'!$H$4)),'d_시나리오'!$J$4-SQRT((1-H2420)*('d_시나리오'!$J$4-'d_시나리오'!$H$4)*('d_시나리오'!$J$4-'d_시나리오'!$I$4))))</f>
        <v/>
      </c>
      <c r="J2420">
        <f>RAND()</f>
        <v/>
      </c>
      <c r="K2420">
        <f>IF('d_시나리오'!$J$5='d_시나리오'!$H$5,'d_시나리오'!$I$5,IF(J2420&lt;('d_시나리오'!$I$5-'d_시나리오'!$H$5)/('d_시나리오'!$J$5-'d_시나리오'!$H$5),'d_시나리오'!$H$5+SQRT(J2420*('d_시나리오'!$J$5-'d_시나리오'!$H$5)*('d_시나리오'!$I$5-'d_시나리오'!$H$5)),'d_시나리오'!$J$5-SQRT((1-J2420)*('d_시나리오'!$J$5-'d_시나리오'!$H$5)*('d_시나리오'!$J$5-'d_시나리오'!$I$5))))</f>
        <v/>
      </c>
      <c r="L2420">
        <f>RAND()</f>
        <v/>
      </c>
      <c r="M2420">
        <f>IF('d_시나리오'!$J$6='d_시나리오'!$H$6,'d_시나리오'!$I$6,IF(L2420&lt;('d_시나리오'!$I$6-'d_시나리오'!$H$6)/('d_시나리오'!$J$6-'d_시나리오'!$H$6),'d_시나리오'!$H$6+SQRT(L2420*('d_시나리오'!$J$6-'d_시나리오'!$H$6)*('d_시나리오'!$I$6-'d_시나리오'!$H$6)),'d_시나리오'!$J$6-SQRT((1-L2420)*('d_시나리오'!$J$6-'d_시나리오'!$H$6)*('d_시나리오'!$J$6-'d_시나리오'!$I$6))))</f>
        <v/>
      </c>
      <c r="N2420">
        <f>INDEX('d_분포'!$B$2:$B$57,RANDBETWEEN(1,56))</f>
        <v/>
      </c>
      <c r="O2420">
        <f>BETAINV(RAND(),5,5)</f>
        <v/>
      </c>
      <c r="P2420">
        <f>'d_고정'!$B$1*'6_기대효과'!$H$7*('d_시나리오'!$I$7/'d_고정'!$B$2)*B2420</f>
        <v/>
      </c>
      <c r="Q2420">
        <f>P2420*C2420</f>
        <v/>
      </c>
      <c r="R2420">
        <f>P2420*E2420</f>
        <v/>
      </c>
      <c r="S2420">
        <f>R2420*G2420</f>
        <v/>
      </c>
      <c r="T2420">
        <f>Q2420+S2420</f>
        <v/>
      </c>
      <c r="U2420">
        <f>(Q2420*D2420+S2420*I2420)*(1-O2420)</f>
        <v/>
      </c>
      <c r="V2420">
        <f>(R2420*K2420*N2420+'d_고정'!$B$3*('6_기대효과'!$H$7/8)*N2420*'d_고정'!$B$10*M2420*('6_기대효과'!$K$7/'d_고정'!$B$9))*(1-O2420)</f>
        <v/>
      </c>
      <c r="W2420">
        <f>(S2420*I2420+R2420*MAX(K2420-'d_고정'!$B$10*M2420*('6_기대효과'!$K$7/'d_고정'!$B$9),0)*N2420)*(1-O2420)</f>
        <v/>
      </c>
      <c r="X2420">
        <f>U2420+V2420</f>
        <v/>
      </c>
      <c r="Y2420">
        <f>U2420/('d_고정'!$B$5*'6_기대효과'!$H$7/8)/'d_고정'!$B$6</f>
        <v/>
      </c>
      <c r="Z2420">
        <f>U2420/('d_고정'!$B$8*'6_기대효과'!$H$7/8)</f>
        <v/>
      </c>
    </row>
    <row r="2421">
      <c r="A2421">
        <f>RAND()</f>
        <v/>
      </c>
      <c r="B2421">
        <f>IF('d_시나리오'!$J$2='d_시나리오'!$H$2,'d_시나리오'!$I$2,IF(A2421&lt;('d_시나리오'!$I$2-'d_시나리오'!$H$2)/('d_시나리오'!$J$2-'d_시나리오'!$H$2),'d_시나리오'!$H$2+SQRT(A2421*('d_시나리오'!$J$2-'d_시나리오'!$H$2)*('d_시나리오'!$I$2-'d_시나리오'!$H$2)),'d_시나리오'!$J$2-SQRT((1-A2421)*('d_시나리오'!$J$2-'d_시나리오'!$H$2)*('d_시나리오'!$J$2-'d_시나리오'!$I$2))))</f>
        <v/>
      </c>
      <c r="C2421">
        <f>BETAINV(RAND(),2,6)</f>
        <v/>
      </c>
      <c r="D2421">
        <f>INDEX('d_분포'!$A$2:$A$28,RANDBETWEEN(1,27))</f>
        <v/>
      </c>
      <c r="E2421">
        <f>INDEX('d_분포'!$C$2:$C$5,RANDBETWEEN(1,4))*(0.9+0.2*RAND())</f>
        <v/>
      </c>
      <c r="F2421">
        <f>RAND()</f>
        <v/>
      </c>
      <c r="G2421">
        <f>IF('d_시나리오'!$J$3='d_시나리오'!$H$3,'d_시나리오'!$I$3,IF(F2421&lt;('d_시나리오'!$I$3-'d_시나리오'!$H$3)/('d_시나리오'!$J$3-'d_시나리오'!$H$3),'d_시나리오'!$H$3+SQRT(F2421*('d_시나리오'!$J$3-'d_시나리오'!$H$3)*('d_시나리오'!$I$3-'d_시나리오'!$H$3)),'d_시나리오'!$J$3-SQRT((1-F2421)*('d_시나리오'!$J$3-'d_시나리오'!$H$3)*('d_시나리오'!$J$3-'d_시나리오'!$I$3))))</f>
        <v/>
      </c>
      <c r="H2421">
        <f>RAND()</f>
        <v/>
      </c>
      <c r="I2421">
        <f>IF('d_시나리오'!$J$4='d_시나리오'!$H$4,'d_시나리오'!$I$4,IF(H2421&lt;('d_시나리오'!$I$4-'d_시나리오'!$H$4)/('d_시나리오'!$J$4-'d_시나리오'!$H$4),'d_시나리오'!$H$4+SQRT(H2421*('d_시나리오'!$J$4-'d_시나리오'!$H$4)*('d_시나리오'!$I$4-'d_시나리오'!$H$4)),'d_시나리오'!$J$4-SQRT((1-H2421)*('d_시나리오'!$J$4-'d_시나리오'!$H$4)*('d_시나리오'!$J$4-'d_시나리오'!$I$4))))</f>
        <v/>
      </c>
      <c r="J2421">
        <f>RAND()</f>
        <v/>
      </c>
      <c r="K2421">
        <f>IF('d_시나리오'!$J$5='d_시나리오'!$H$5,'d_시나리오'!$I$5,IF(J2421&lt;('d_시나리오'!$I$5-'d_시나리오'!$H$5)/('d_시나리오'!$J$5-'d_시나리오'!$H$5),'d_시나리오'!$H$5+SQRT(J2421*('d_시나리오'!$J$5-'d_시나리오'!$H$5)*('d_시나리오'!$I$5-'d_시나리오'!$H$5)),'d_시나리오'!$J$5-SQRT((1-J2421)*('d_시나리오'!$J$5-'d_시나리오'!$H$5)*('d_시나리오'!$J$5-'d_시나리오'!$I$5))))</f>
        <v/>
      </c>
      <c r="L2421">
        <f>RAND()</f>
        <v/>
      </c>
      <c r="M2421">
        <f>IF('d_시나리오'!$J$6='d_시나리오'!$H$6,'d_시나리오'!$I$6,IF(L2421&lt;('d_시나리오'!$I$6-'d_시나리오'!$H$6)/('d_시나리오'!$J$6-'d_시나리오'!$H$6),'d_시나리오'!$H$6+SQRT(L2421*('d_시나리오'!$J$6-'d_시나리오'!$H$6)*('d_시나리오'!$I$6-'d_시나리오'!$H$6)),'d_시나리오'!$J$6-SQRT((1-L2421)*('d_시나리오'!$J$6-'d_시나리오'!$H$6)*('d_시나리오'!$J$6-'d_시나리오'!$I$6))))</f>
        <v/>
      </c>
      <c r="N2421">
        <f>INDEX('d_분포'!$B$2:$B$57,RANDBETWEEN(1,56))</f>
        <v/>
      </c>
      <c r="O2421">
        <f>BETAINV(RAND(),5,5)</f>
        <v/>
      </c>
      <c r="P2421">
        <f>'d_고정'!$B$1*'6_기대효과'!$H$7*('d_시나리오'!$I$7/'d_고정'!$B$2)*B2421</f>
        <v/>
      </c>
      <c r="Q2421">
        <f>P2421*C2421</f>
        <v/>
      </c>
      <c r="R2421">
        <f>P2421*E2421</f>
        <v/>
      </c>
      <c r="S2421">
        <f>R2421*G2421</f>
        <v/>
      </c>
      <c r="T2421">
        <f>Q2421+S2421</f>
        <v/>
      </c>
      <c r="U2421">
        <f>(Q2421*D2421+S2421*I2421)*(1-O2421)</f>
        <v/>
      </c>
      <c r="V2421">
        <f>(R2421*K2421*N2421+'d_고정'!$B$3*('6_기대효과'!$H$7/8)*N2421*'d_고정'!$B$10*M2421*('6_기대효과'!$K$7/'d_고정'!$B$9))*(1-O2421)</f>
        <v/>
      </c>
      <c r="W2421">
        <f>(S2421*I2421+R2421*MAX(K2421-'d_고정'!$B$10*M2421*('6_기대효과'!$K$7/'d_고정'!$B$9),0)*N2421)*(1-O2421)</f>
        <v/>
      </c>
      <c r="X2421">
        <f>U2421+V2421</f>
        <v/>
      </c>
      <c r="Y2421">
        <f>U2421/('d_고정'!$B$5*'6_기대효과'!$H$7/8)/'d_고정'!$B$6</f>
        <v/>
      </c>
      <c r="Z2421">
        <f>U2421/('d_고정'!$B$8*'6_기대효과'!$H$7/8)</f>
        <v/>
      </c>
    </row>
    <row r="2422">
      <c r="A2422">
        <f>RAND()</f>
        <v/>
      </c>
      <c r="B2422">
        <f>IF('d_시나리오'!$J$2='d_시나리오'!$H$2,'d_시나리오'!$I$2,IF(A2422&lt;('d_시나리오'!$I$2-'d_시나리오'!$H$2)/('d_시나리오'!$J$2-'d_시나리오'!$H$2),'d_시나리오'!$H$2+SQRT(A2422*('d_시나리오'!$J$2-'d_시나리오'!$H$2)*('d_시나리오'!$I$2-'d_시나리오'!$H$2)),'d_시나리오'!$J$2-SQRT((1-A2422)*('d_시나리오'!$J$2-'d_시나리오'!$H$2)*('d_시나리오'!$J$2-'d_시나리오'!$I$2))))</f>
        <v/>
      </c>
      <c r="C2422">
        <f>BETAINV(RAND(),2,6)</f>
        <v/>
      </c>
      <c r="D2422">
        <f>INDEX('d_분포'!$A$2:$A$28,RANDBETWEEN(1,27))</f>
        <v/>
      </c>
      <c r="E2422">
        <f>INDEX('d_분포'!$C$2:$C$5,RANDBETWEEN(1,4))*(0.9+0.2*RAND())</f>
        <v/>
      </c>
      <c r="F2422">
        <f>RAND()</f>
        <v/>
      </c>
      <c r="G2422">
        <f>IF('d_시나리오'!$J$3='d_시나리오'!$H$3,'d_시나리오'!$I$3,IF(F2422&lt;('d_시나리오'!$I$3-'d_시나리오'!$H$3)/('d_시나리오'!$J$3-'d_시나리오'!$H$3),'d_시나리오'!$H$3+SQRT(F2422*('d_시나리오'!$J$3-'d_시나리오'!$H$3)*('d_시나리오'!$I$3-'d_시나리오'!$H$3)),'d_시나리오'!$J$3-SQRT((1-F2422)*('d_시나리오'!$J$3-'d_시나리오'!$H$3)*('d_시나리오'!$J$3-'d_시나리오'!$I$3))))</f>
        <v/>
      </c>
      <c r="H2422">
        <f>RAND()</f>
        <v/>
      </c>
      <c r="I2422">
        <f>IF('d_시나리오'!$J$4='d_시나리오'!$H$4,'d_시나리오'!$I$4,IF(H2422&lt;('d_시나리오'!$I$4-'d_시나리오'!$H$4)/('d_시나리오'!$J$4-'d_시나리오'!$H$4),'d_시나리오'!$H$4+SQRT(H2422*('d_시나리오'!$J$4-'d_시나리오'!$H$4)*('d_시나리오'!$I$4-'d_시나리오'!$H$4)),'d_시나리오'!$J$4-SQRT((1-H2422)*('d_시나리오'!$J$4-'d_시나리오'!$H$4)*('d_시나리오'!$J$4-'d_시나리오'!$I$4))))</f>
        <v/>
      </c>
      <c r="J2422">
        <f>RAND()</f>
        <v/>
      </c>
      <c r="K2422">
        <f>IF('d_시나리오'!$J$5='d_시나리오'!$H$5,'d_시나리오'!$I$5,IF(J2422&lt;('d_시나리오'!$I$5-'d_시나리오'!$H$5)/('d_시나리오'!$J$5-'d_시나리오'!$H$5),'d_시나리오'!$H$5+SQRT(J2422*('d_시나리오'!$J$5-'d_시나리오'!$H$5)*('d_시나리오'!$I$5-'d_시나리오'!$H$5)),'d_시나리오'!$J$5-SQRT((1-J2422)*('d_시나리오'!$J$5-'d_시나리오'!$H$5)*('d_시나리오'!$J$5-'d_시나리오'!$I$5))))</f>
        <v/>
      </c>
      <c r="L2422">
        <f>RAND()</f>
        <v/>
      </c>
      <c r="M2422">
        <f>IF('d_시나리오'!$J$6='d_시나리오'!$H$6,'d_시나리오'!$I$6,IF(L2422&lt;('d_시나리오'!$I$6-'d_시나리오'!$H$6)/('d_시나리오'!$J$6-'d_시나리오'!$H$6),'d_시나리오'!$H$6+SQRT(L2422*('d_시나리오'!$J$6-'d_시나리오'!$H$6)*('d_시나리오'!$I$6-'d_시나리오'!$H$6)),'d_시나리오'!$J$6-SQRT((1-L2422)*('d_시나리오'!$J$6-'d_시나리오'!$H$6)*('d_시나리오'!$J$6-'d_시나리오'!$I$6))))</f>
        <v/>
      </c>
      <c r="N2422">
        <f>INDEX('d_분포'!$B$2:$B$57,RANDBETWEEN(1,56))</f>
        <v/>
      </c>
      <c r="O2422">
        <f>BETAINV(RAND(),5,5)</f>
        <v/>
      </c>
      <c r="P2422">
        <f>'d_고정'!$B$1*'6_기대효과'!$H$7*('d_시나리오'!$I$7/'d_고정'!$B$2)*B2422</f>
        <v/>
      </c>
      <c r="Q2422">
        <f>P2422*C2422</f>
        <v/>
      </c>
      <c r="R2422">
        <f>P2422*E2422</f>
        <v/>
      </c>
      <c r="S2422">
        <f>R2422*G2422</f>
        <v/>
      </c>
      <c r="T2422">
        <f>Q2422+S2422</f>
        <v/>
      </c>
      <c r="U2422">
        <f>(Q2422*D2422+S2422*I2422)*(1-O2422)</f>
        <v/>
      </c>
      <c r="V2422">
        <f>(R2422*K2422*N2422+'d_고정'!$B$3*('6_기대효과'!$H$7/8)*N2422*'d_고정'!$B$10*M2422*('6_기대효과'!$K$7/'d_고정'!$B$9))*(1-O2422)</f>
        <v/>
      </c>
      <c r="W2422">
        <f>(S2422*I2422+R2422*MAX(K2422-'d_고정'!$B$10*M2422*('6_기대효과'!$K$7/'d_고정'!$B$9),0)*N2422)*(1-O2422)</f>
        <v/>
      </c>
      <c r="X2422">
        <f>U2422+V2422</f>
        <v/>
      </c>
      <c r="Y2422">
        <f>U2422/('d_고정'!$B$5*'6_기대효과'!$H$7/8)/'d_고정'!$B$6</f>
        <v/>
      </c>
      <c r="Z2422">
        <f>U2422/('d_고정'!$B$8*'6_기대효과'!$H$7/8)</f>
        <v/>
      </c>
    </row>
    <row r="2423">
      <c r="A2423">
        <f>RAND()</f>
        <v/>
      </c>
      <c r="B2423">
        <f>IF('d_시나리오'!$J$2='d_시나리오'!$H$2,'d_시나리오'!$I$2,IF(A2423&lt;('d_시나리오'!$I$2-'d_시나리오'!$H$2)/('d_시나리오'!$J$2-'d_시나리오'!$H$2),'d_시나리오'!$H$2+SQRT(A2423*('d_시나리오'!$J$2-'d_시나리오'!$H$2)*('d_시나리오'!$I$2-'d_시나리오'!$H$2)),'d_시나리오'!$J$2-SQRT((1-A2423)*('d_시나리오'!$J$2-'d_시나리오'!$H$2)*('d_시나리오'!$J$2-'d_시나리오'!$I$2))))</f>
        <v/>
      </c>
      <c r="C2423">
        <f>BETAINV(RAND(),2,6)</f>
        <v/>
      </c>
      <c r="D2423">
        <f>INDEX('d_분포'!$A$2:$A$28,RANDBETWEEN(1,27))</f>
        <v/>
      </c>
      <c r="E2423">
        <f>INDEX('d_분포'!$C$2:$C$5,RANDBETWEEN(1,4))*(0.9+0.2*RAND())</f>
        <v/>
      </c>
      <c r="F2423">
        <f>RAND()</f>
        <v/>
      </c>
      <c r="G2423">
        <f>IF('d_시나리오'!$J$3='d_시나리오'!$H$3,'d_시나리오'!$I$3,IF(F2423&lt;('d_시나리오'!$I$3-'d_시나리오'!$H$3)/('d_시나리오'!$J$3-'d_시나리오'!$H$3),'d_시나리오'!$H$3+SQRT(F2423*('d_시나리오'!$J$3-'d_시나리오'!$H$3)*('d_시나리오'!$I$3-'d_시나리오'!$H$3)),'d_시나리오'!$J$3-SQRT((1-F2423)*('d_시나리오'!$J$3-'d_시나리오'!$H$3)*('d_시나리오'!$J$3-'d_시나리오'!$I$3))))</f>
        <v/>
      </c>
      <c r="H2423">
        <f>RAND()</f>
        <v/>
      </c>
      <c r="I2423">
        <f>IF('d_시나리오'!$J$4='d_시나리오'!$H$4,'d_시나리오'!$I$4,IF(H2423&lt;('d_시나리오'!$I$4-'d_시나리오'!$H$4)/('d_시나리오'!$J$4-'d_시나리오'!$H$4),'d_시나리오'!$H$4+SQRT(H2423*('d_시나리오'!$J$4-'d_시나리오'!$H$4)*('d_시나리오'!$I$4-'d_시나리오'!$H$4)),'d_시나리오'!$J$4-SQRT((1-H2423)*('d_시나리오'!$J$4-'d_시나리오'!$H$4)*('d_시나리오'!$J$4-'d_시나리오'!$I$4))))</f>
        <v/>
      </c>
      <c r="J2423">
        <f>RAND()</f>
        <v/>
      </c>
      <c r="K2423">
        <f>IF('d_시나리오'!$J$5='d_시나리오'!$H$5,'d_시나리오'!$I$5,IF(J2423&lt;('d_시나리오'!$I$5-'d_시나리오'!$H$5)/('d_시나리오'!$J$5-'d_시나리오'!$H$5),'d_시나리오'!$H$5+SQRT(J2423*('d_시나리오'!$J$5-'d_시나리오'!$H$5)*('d_시나리오'!$I$5-'d_시나리오'!$H$5)),'d_시나리오'!$J$5-SQRT((1-J2423)*('d_시나리오'!$J$5-'d_시나리오'!$H$5)*('d_시나리오'!$J$5-'d_시나리오'!$I$5))))</f>
        <v/>
      </c>
      <c r="L2423">
        <f>RAND()</f>
        <v/>
      </c>
      <c r="M2423">
        <f>IF('d_시나리오'!$J$6='d_시나리오'!$H$6,'d_시나리오'!$I$6,IF(L2423&lt;('d_시나리오'!$I$6-'d_시나리오'!$H$6)/('d_시나리오'!$J$6-'d_시나리오'!$H$6),'d_시나리오'!$H$6+SQRT(L2423*('d_시나리오'!$J$6-'d_시나리오'!$H$6)*('d_시나리오'!$I$6-'d_시나리오'!$H$6)),'d_시나리오'!$J$6-SQRT((1-L2423)*('d_시나리오'!$J$6-'d_시나리오'!$H$6)*('d_시나리오'!$J$6-'d_시나리오'!$I$6))))</f>
        <v/>
      </c>
      <c r="N2423">
        <f>INDEX('d_분포'!$B$2:$B$57,RANDBETWEEN(1,56))</f>
        <v/>
      </c>
      <c r="O2423">
        <f>BETAINV(RAND(),5,5)</f>
        <v/>
      </c>
      <c r="P2423">
        <f>'d_고정'!$B$1*'6_기대효과'!$H$7*('d_시나리오'!$I$7/'d_고정'!$B$2)*B2423</f>
        <v/>
      </c>
      <c r="Q2423">
        <f>P2423*C2423</f>
        <v/>
      </c>
      <c r="R2423">
        <f>P2423*E2423</f>
        <v/>
      </c>
      <c r="S2423">
        <f>R2423*G2423</f>
        <v/>
      </c>
      <c r="T2423">
        <f>Q2423+S2423</f>
        <v/>
      </c>
      <c r="U2423">
        <f>(Q2423*D2423+S2423*I2423)*(1-O2423)</f>
        <v/>
      </c>
      <c r="V2423">
        <f>(R2423*K2423*N2423+'d_고정'!$B$3*('6_기대효과'!$H$7/8)*N2423*'d_고정'!$B$10*M2423*('6_기대효과'!$K$7/'d_고정'!$B$9))*(1-O2423)</f>
        <v/>
      </c>
      <c r="W2423">
        <f>(S2423*I2423+R2423*MAX(K2423-'d_고정'!$B$10*M2423*('6_기대효과'!$K$7/'d_고정'!$B$9),0)*N2423)*(1-O2423)</f>
        <v/>
      </c>
      <c r="X2423">
        <f>U2423+V2423</f>
        <v/>
      </c>
      <c r="Y2423">
        <f>U2423/('d_고정'!$B$5*'6_기대효과'!$H$7/8)/'d_고정'!$B$6</f>
        <v/>
      </c>
      <c r="Z2423">
        <f>U2423/('d_고정'!$B$8*'6_기대효과'!$H$7/8)</f>
        <v/>
      </c>
    </row>
    <row r="2424">
      <c r="A2424">
        <f>RAND()</f>
        <v/>
      </c>
      <c r="B2424">
        <f>IF('d_시나리오'!$J$2='d_시나리오'!$H$2,'d_시나리오'!$I$2,IF(A2424&lt;('d_시나리오'!$I$2-'d_시나리오'!$H$2)/('d_시나리오'!$J$2-'d_시나리오'!$H$2),'d_시나리오'!$H$2+SQRT(A2424*('d_시나리오'!$J$2-'d_시나리오'!$H$2)*('d_시나리오'!$I$2-'d_시나리오'!$H$2)),'d_시나리오'!$J$2-SQRT((1-A2424)*('d_시나리오'!$J$2-'d_시나리오'!$H$2)*('d_시나리오'!$J$2-'d_시나리오'!$I$2))))</f>
        <v/>
      </c>
      <c r="C2424">
        <f>BETAINV(RAND(),2,6)</f>
        <v/>
      </c>
      <c r="D2424">
        <f>INDEX('d_분포'!$A$2:$A$28,RANDBETWEEN(1,27))</f>
        <v/>
      </c>
      <c r="E2424">
        <f>INDEX('d_분포'!$C$2:$C$5,RANDBETWEEN(1,4))*(0.9+0.2*RAND())</f>
        <v/>
      </c>
      <c r="F2424">
        <f>RAND()</f>
        <v/>
      </c>
      <c r="G2424">
        <f>IF('d_시나리오'!$J$3='d_시나리오'!$H$3,'d_시나리오'!$I$3,IF(F2424&lt;('d_시나리오'!$I$3-'d_시나리오'!$H$3)/('d_시나리오'!$J$3-'d_시나리오'!$H$3),'d_시나리오'!$H$3+SQRT(F2424*('d_시나리오'!$J$3-'d_시나리오'!$H$3)*('d_시나리오'!$I$3-'d_시나리오'!$H$3)),'d_시나리오'!$J$3-SQRT((1-F2424)*('d_시나리오'!$J$3-'d_시나리오'!$H$3)*('d_시나리오'!$J$3-'d_시나리오'!$I$3))))</f>
        <v/>
      </c>
      <c r="H2424">
        <f>RAND()</f>
        <v/>
      </c>
      <c r="I2424">
        <f>IF('d_시나리오'!$J$4='d_시나리오'!$H$4,'d_시나리오'!$I$4,IF(H2424&lt;('d_시나리오'!$I$4-'d_시나리오'!$H$4)/('d_시나리오'!$J$4-'d_시나리오'!$H$4),'d_시나리오'!$H$4+SQRT(H2424*('d_시나리오'!$J$4-'d_시나리오'!$H$4)*('d_시나리오'!$I$4-'d_시나리오'!$H$4)),'d_시나리오'!$J$4-SQRT((1-H2424)*('d_시나리오'!$J$4-'d_시나리오'!$H$4)*('d_시나리오'!$J$4-'d_시나리오'!$I$4))))</f>
        <v/>
      </c>
      <c r="J2424">
        <f>RAND()</f>
        <v/>
      </c>
      <c r="K2424">
        <f>IF('d_시나리오'!$J$5='d_시나리오'!$H$5,'d_시나리오'!$I$5,IF(J2424&lt;('d_시나리오'!$I$5-'d_시나리오'!$H$5)/('d_시나리오'!$J$5-'d_시나리오'!$H$5),'d_시나리오'!$H$5+SQRT(J2424*('d_시나리오'!$J$5-'d_시나리오'!$H$5)*('d_시나리오'!$I$5-'d_시나리오'!$H$5)),'d_시나리오'!$J$5-SQRT((1-J2424)*('d_시나리오'!$J$5-'d_시나리오'!$H$5)*('d_시나리오'!$J$5-'d_시나리오'!$I$5))))</f>
        <v/>
      </c>
      <c r="L2424">
        <f>RAND()</f>
        <v/>
      </c>
      <c r="M2424">
        <f>IF('d_시나리오'!$J$6='d_시나리오'!$H$6,'d_시나리오'!$I$6,IF(L2424&lt;('d_시나리오'!$I$6-'d_시나리오'!$H$6)/('d_시나리오'!$J$6-'d_시나리오'!$H$6),'d_시나리오'!$H$6+SQRT(L2424*('d_시나리오'!$J$6-'d_시나리오'!$H$6)*('d_시나리오'!$I$6-'d_시나리오'!$H$6)),'d_시나리오'!$J$6-SQRT((1-L2424)*('d_시나리오'!$J$6-'d_시나리오'!$H$6)*('d_시나리오'!$J$6-'d_시나리오'!$I$6))))</f>
        <v/>
      </c>
      <c r="N2424">
        <f>INDEX('d_분포'!$B$2:$B$57,RANDBETWEEN(1,56))</f>
        <v/>
      </c>
      <c r="O2424">
        <f>BETAINV(RAND(),5,5)</f>
        <v/>
      </c>
      <c r="P2424">
        <f>'d_고정'!$B$1*'6_기대효과'!$H$7*('d_시나리오'!$I$7/'d_고정'!$B$2)*B2424</f>
        <v/>
      </c>
      <c r="Q2424">
        <f>P2424*C2424</f>
        <v/>
      </c>
      <c r="R2424">
        <f>P2424*E2424</f>
        <v/>
      </c>
      <c r="S2424">
        <f>R2424*G2424</f>
        <v/>
      </c>
      <c r="T2424">
        <f>Q2424+S2424</f>
        <v/>
      </c>
      <c r="U2424">
        <f>(Q2424*D2424+S2424*I2424)*(1-O2424)</f>
        <v/>
      </c>
      <c r="V2424">
        <f>(R2424*K2424*N2424+'d_고정'!$B$3*('6_기대효과'!$H$7/8)*N2424*'d_고정'!$B$10*M2424*('6_기대효과'!$K$7/'d_고정'!$B$9))*(1-O2424)</f>
        <v/>
      </c>
      <c r="W2424">
        <f>(S2424*I2424+R2424*MAX(K2424-'d_고정'!$B$10*M2424*('6_기대효과'!$K$7/'d_고정'!$B$9),0)*N2424)*(1-O2424)</f>
        <v/>
      </c>
      <c r="X2424">
        <f>U2424+V2424</f>
        <v/>
      </c>
      <c r="Y2424">
        <f>U2424/('d_고정'!$B$5*'6_기대효과'!$H$7/8)/'d_고정'!$B$6</f>
        <v/>
      </c>
      <c r="Z2424">
        <f>U2424/('d_고정'!$B$8*'6_기대효과'!$H$7/8)</f>
        <v/>
      </c>
    </row>
    <row r="2425">
      <c r="A2425">
        <f>RAND()</f>
        <v/>
      </c>
      <c r="B2425">
        <f>IF('d_시나리오'!$J$2='d_시나리오'!$H$2,'d_시나리오'!$I$2,IF(A2425&lt;('d_시나리오'!$I$2-'d_시나리오'!$H$2)/('d_시나리오'!$J$2-'d_시나리오'!$H$2),'d_시나리오'!$H$2+SQRT(A2425*('d_시나리오'!$J$2-'d_시나리오'!$H$2)*('d_시나리오'!$I$2-'d_시나리오'!$H$2)),'d_시나리오'!$J$2-SQRT((1-A2425)*('d_시나리오'!$J$2-'d_시나리오'!$H$2)*('d_시나리오'!$J$2-'d_시나리오'!$I$2))))</f>
        <v/>
      </c>
      <c r="C2425">
        <f>BETAINV(RAND(),2,6)</f>
        <v/>
      </c>
      <c r="D2425">
        <f>INDEX('d_분포'!$A$2:$A$28,RANDBETWEEN(1,27))</f>
        <v/>
      </c>
      <c r="E2425">
        <f>INDEX('d_분포'!$C$2:$C$5,RANDBETWEEN(1,4))*(0.9+0.2*RAND())</f>
        <v/>
      </c>
      <c r="F2425">
        <f>RAND()</f>
        <v/>
      </c>
      <c r="G2425">
        <f>IF('d_시나리오'!$J$3='d_시나리오'!$H$3,'d_시나리오'!$I$3,IF(F2425&lt;('d_시나리오'!$I$3-'d_시나리오'!$H$3)/('d_시나리오'!$J$3-'d_시나리오'!$H$3),'d_시나리오'!$H$3+SQRT(F2425*('d_시나리오'!$J$3-'d_시나리오'!$H$3)*('d_시나리오'!$I$3-'d_시나리오'!$H$3)),'d_시나리오'!$J$3-SQRT((1-F2425)*('d_시나리오'!$J$3-'d_시나리오'!$H$3)*('d_시나리오'!$J$3-'d_시나리오'!$I$3))))</f>
        <v/>
      </c>
      <c r="H2425">
        <f>RAND()</f>
        <v/>
      </c>
      <c r="I2425">
        <f>IF('d_시나리오'!$J$4='d_시나리오'!$H$4,'d_시나리오'!$I$4,IF(H2425&lt;('d_시나리오'!$I$4-'d_시나리오'!$H$4)/('d_시나리오'!$J$4-'d_시나리오'!$H$4),'d_시나리오'!$H$4+SQRT(H2425*('d_시나리오'!$J$4-'d_시나리오'!$H$4)*('d_시나리오'!$I$4-'d_시나리오'!$H$4)),'d_시나리오'!$J$4-SQRT((1-H2425)*('d_시나리오'!$J$4-'d_시나리오'!$H$4)*('d_시나리오'!$J$4-'d_시나리오'!$I$4))))</f>
        <v/>
      </c>
      <c r="J2425">
        <f>RAND()</f>
        <v/>
      </c>
      <c r="K2425">
        <f>IF('d_시나리오'!$J$5='d_시나리오'!$H$5,'d_시나리오'!$I$5,IF(J2425&lt;('d_시나리오'!$I$5-'d_시나리오'!$H$5)/('d_시나리오'!$J$5-'d_시나리오'!$H$5),'d_시나리오'!$H$5+SQRT(J2425*('d_시나리오'!$J$5-'d_시나리오'!$H$5)*('d_시나리오'!$I$5-'d_시나리오'!$H$5)),'d_시나리오'!$J$5-SQRT((1-J2425)*('d_시나리오'!$J$5-'d_시나리오'!$H$5)*('d_시나리오'!$J$5-'d_시나리오'!$I$5))))</f>
        <v/>
      </c>
      <c r="L2425">
        <f>RAND()</f>
        <v/>
      </c>
      <c r="M2425">
        <f>IF('d_시나리오'!$J$6='d_시나리오'!$H$6,'d_시나리오'!$I$6,IF(L2425&lt;('d_시나리오'!$I$6-'d_시나리오'!$H$6)/('d_시나리오'!$J$6-'d_시나리오'!$H$6),'d_시나리오'!$H$6+SQRT(L2425*('d_시나리오'!$J$6-'d_시나리오'!$H$6)*('d_시나리오'!$I$6-'d_시나리오'!$H$6)),'d_시나리오'!$J$6-SQRT((1-L2425)*('d_시나리오'!$J$6-'d_시나리오'!$H$6)*('d_시나리오'!$J$6-'d_시나리오'!$I$6))))</f>
        <v/>
      </c>
      <c r="N2425">
        <f>INDEX('d_분포'!$B$2:$B$57,RANDBETWEEN(1,56))</f>
        <v/>
      </c>
      <c r="O2425">
        <f>BETAINV(RAND(),5,5)</f>
        <v/>
      </c>
      <c r="P2425">
        <f>'d_고정'!$B$1*'6_기대효과'!$H$7*('d_시나리오'!$I$7/'d_고정'!$B$2)*B2425</f>
        <v/>
      </c>
      <c r="Q2425">
        <f>P2425*C2425</f>
        <v/>
      </c>
      <c r="R2425">
        <f>P2425*E2425</f>
        <v/>
      </c>
      <c r="S2425">
        <f>R2425*G2425</f>
        <v/>
      </c>
      <c r="T2425">
        <f>Q2425+S2425</f>
        <v/>
      </c>
      <c r="U2425">
        <f>(Q2425*D2425+S2425*I2425)*(1-O2425)</f>
        <v/>
      </c>
      <c r="V2425">
        <f>(R2425*K2425*N2425+'d_고정'!$B$3*('6_기대효과'!$H$7/8)*N2425*'d_고정'!$B$10*M2425*('6_기대효과'!$K$7/'d_고정'!$B$9))*(1-O2425)</f>
        <v/>
      </c>
      <c r="W2425">
        <f>(S2425*I2425+R2425*MAX(K2425-'d_고정'!$B$10*M2425*('6_기대효과'!$K$7/'d_고정'!$B$9),0)*N2425)*(1-O2425)</f>
        <v/>
      </c>
      <c r="X2425">
        <f>U2425+V2425</f>
        <v/>
      </c>
      <c r="Y2425">
        <f>U2425/('d_고정'!$B$5*'6_기대효과'!$H$7/8)/'d_고정'!$B$6</f>
        <v/>
      </c>
      <c r="Z2425">
        <f>U2425/('d_고정'!$B$8*'6_기대효과'!$H$7/8)</f>
        <v/>
      </c>
    </row>
    <row r="2426">
      <c r="A2426">
        <f>RAND()</f>
        <v/>
      </c>
      <c r="B2426">
        <f>IF('d_시나리오'!$J$2='d_시나리오'!$H$2,'d_시나리오'!$I$2,IF(A2426&lt;('d_시나리오'!$I$2-'d_시나리오'!$H$2)/('d_시나리오'!$J$2-'d_시나리오'!$H$2),'d_시나리오'!$H$2+SQRT(A2426*('d_시나리오'!$J$2-'d_시나리오'!$H$2)*('d_시나리오'!$I$2-'d_시나리오'!$H$2)),'d_시나리오'!$J$2-SQRT((1-A2426)*('d_시나리오'!$J$2-'d_시나리오'!$H$2)*('d_시나리오'!$J$2-'d_시나리오'!$I$2))))</f>
        <v/>
      </c>
      <c r="C2426">
        <f>BETAINV(RAND(),2,6)</f>
        <v/>
      </c>
      <c r="D2426">
        <f>INDEX('d_분포'!$A$2:$A$28,RANDBETWEEN(1,27))</f>
        <v/>
      </c>
      <c r="E2426">
        <f>INDEX('d_분포'!$C$2:$C$5,RANDBETWEEN(1,4))*(0.9+0.2*RAND())</f>
        <v/>
      </c>
      <c r="F2426">
        <f>RAND()</f>
        <v/>
      </c>
      <c r="G2426">
        <f>IF('d_시나리오'!$J$3='d_시나리오'!$H$3,'d_시나리오'!$I$3,IF(F2426&lt;('d_시나리오'!$I$3-'d_시나리오'!$H$3)/('d_시나리오'!$J$3-'d_시나리오'!$H$3),'d_시나리오'!$H$3+SQRT(F2426*('d_시나리오'!$J$3-'d_시나리오'!$H$3)*('d_시나리오'!$I$3-'d_시나리오'!$H$3)),'d_시나리오'!$J$3-SQRT((1-F2426)*('d_시나리오'!$J$3-'d_시나리오'!$H$3)*('d_시나리오'!$J$3-'d_시나리오'!$I$3))))</f>
        <v/>
      </c>
      <c r="H2426">
        <f>RAND()</f>
        <v/>
      </c>
      <c r="I2426">
        <f>IF('d_시나리오'!$J$4='d_시나리오'!$H$4,'d_시나리오'!$I$4,IF(H2426&lt;('d_시나리오'!$I$4-'d_시나리오'!$H$4)/('d_시나리오'!$J$4-'d_시나리오'!$H$4),'d_시나리오'!$H$4+SQRT(H2426*('d_시나리오'!$J$4-'d_시나리오'!$H$4)*('d_시나리오'!$I$4-'d_시나리오'!$H$4)),'d_시나리오'!$J$4-SQRT((1-H2426)*('d_시나리오'!$J$4-'d_시나리오'!$H$4)*('d_시나리오'!$J$4-'d_시나리오'!$I$4))))</f>
        <v/>
      </c>
      <c r="J2426">
        <f>RAND()</f>
        <v/>
      </c>
      <c r="K2426">
        <f>IF('d_시나리오'!$J$5='d_시나리오'!$H$5,'d_시나리오'!$I$5,IF(J2426&lt;('d_시나리오'!$I$5-'d_시나리오'!$H$5)/('d_시나리오'!$J$5-'d_시나리오'!$H$5),'d_시나리오'!$H$5+SQRT(J2426*('d_시나리오'!$J$5-'d_시나리오'!$H$5)*('d_시나리오'!$I$5-'d_시나리오'!$H$5)),'d_시나리오'!$J$5-SQRT((1-J2426)*('d_시나리오'!$J$5-'d_시나리오'!$H$5)*('d_시나리오'!$J$5-'d_시나리오'!$I$5))))</f>
        <v/>
      </c>
      <c r="L2426">
        <f>RAND()</f>
        <v/>
      </c>
      <c r="M2426">
        <f>IF('d_시나리오'!$J$6='d_시나리오'!$H$6,'d_시나리오'!$I$6,IF(L2426&lt;('d_시나리오'!$I$6-'d_시나리오'!$H$6)/('d_시나리오'!$J$6-'d_시나리오'!$H$6),'d_시나리오'!$H$6+SQRT(L2426*('d_시나리오'!$J$6-'d_시나리오'!$H$6)*('d_시나리오'!$I$6-'d_시나리오'!$H$6)),'d_시나리오'!$J$6-SQRT((1-L2426)*('d_시나리오'!$J$6-'d_시나리오'!$H$6)*('d_시나리오'!$J$6-'d_시나리오'!$I$6))))</f>
        <v/>
      </c>
      <c r="N2426">
        <f>INDEX('d_분포'!$B$2:$B$57,RANDBETWEEN(1,56))</f>
        <v/>
      </c>
      <c r="O2426">
        <f>BETAINV(RAND(),5,5)</f>
        <v/>
      </c>
      <c r="P2426">
        <f>'d_고정'!$B$1*'6_기대효과'!$H$7*('d_시나리오'!$I$7/'d_고정'!$B$2)*B2426</f>
        <v/>
      </c>
      <c r="Q2426">
        <f>P2426*C2426</f>
        <v/>
      </c>
      <c r="R2426">
        <f>P2426*E2426</f>
        <v/>
      </c>
      <c r="S2426">
        <f>R2426*G2426</f>
        <v/>
      </c>
      <c r="T2426">
        <f>Q2426+S2426</f>
        <v/>
      </c>
      <c r="U2426">
        <f>(Q2426*D2426+S2426*I2426)*(1-O2426)</f>
        <v/>
      </c>
      <c r="V2426">
        <f>(R2426*K2426*N2426+'d_고정'!$B$3*('6_기대효과'!$H$7/8)*N2426*'d_고정'!$B$10*M2426*('6_기대효과'!$K$7/'d_고정'!$B$9))*(1-O2426)</f>
        <v/>
      </c>
      <c r="W2426">
        <f>(S2426*I2426+R2426*MAX(K2426-'d_고정'!$B$10*M2426*('6_기대효과'!$K$7/'d_고정'!$B$9),0)*N2426)*(1-O2426)</f>
        <v/>
      </c>
      <c r="X2426">
        <f>U2426+V2426</f>
        <v/>
      </c>
      <c r="Y2426">
        <f>U2426/('d_고정'!$B$5*'6_기대효과'!$H$7/8)/'d_고정'!$B$6</f>
        <v/>
      </c>
      <c r="Z2426">
        <f>U2426/('d_고정'!$B$8*'6_기대효과'!$H$7/8)</f>
        <v/>
      </c>
    </row>
    <row r="2427">
      <c r="A2427">
        <f>RAND()</f>
        <v/>
      </c>
      <c r="B2427">
        <f>IF('d_시나리오'!$J$2='d_시나리오'!$H$2,'d_시나리오'!$I$2,IF(A2427&lt;('d_시나리오'!$I$2-'d_시나리오'!$H$2)/('d_시나리오'!$J$2-'d_시나리오'!$H$2),'d_시나리오'!$H$2+SQRT(A2427*('d_시나리오'!$J$2-'d_시나리오'!$H$2)*('d_시나리오'!$I$2-'d_시나리오'!$H$2)),'d_시나리오'!$J$2-SQRT((1-A2427)*('d_시나리오'!$J$2-'d_시나리오'!$H$2)*('d_시나리오'!$J$2-'d_시나리오'!$I$2))))</f>
        <v/>
      </c>
      <c r="C2427">
        <f>BETAINV(RAND(),2,6)</f>
        <v/>
      </c>
      <c r="D2427">
        <f>INDEX('d_분포'!$A$2:$A$28,RANDBETWEEN(1,27))</f>
        <v/>
      </c>
      <c r="E2427">
        <f>INDEX('d_분포'!$C$2:$C$5,RANDBETWEEN(1,4))*(0.9+0.2*RAND())</f>
        <v/>
      </c>
      <c r="F2427">
        <f>RAND()</f>
        <v/>
      </c>
      <c r="G2427">
        <f>IF('d_시나리오'!$J$3='d_시나리오'!$H$3,'d_시나리오'!$I$3,IF(F2427&lt;('d_시나리오'!$I$3-'d_시나리오'!$H$3)/('d_시나리오'!$J$3-'d_시나리오'!$H$3),'d_시나리오'!$H$3+SQRT(F2427*('d_시나리오'!$J$3-'d_시나리오'!$H$3)*('d_시나리오'!$I$3-'d_시나리오'!$H$3)),'d_시나리오'!$J$3-SQRT((1-F2427)*('d_시나리오'!$J$3-'d_시나리오'!$H$3)*('d_시나리오'!$J$3-'d_시나리오'!$I$3))))</f>
        <v/>
      </c>
      <c r="H2427">
        <f>RAND()</f>
        <v/>
      </c>
      <c r="I2427">
        <f>IF('d_시나리오'!$J$4='d_시나리오'!$H$4,'d_시나리오'!$I$4,IF(H2427&lt;('d_시나리오'!$I$4-'d_시나리오'!$H$4)/('d_시나리오'!$J$4-'d_시나리오'!$H$4),'d_시나리오'!$H$4+SQRT(H2427*('d_시나리오'!$J$4-'d_시나리오'!$H$4)*('d_시나리오'!$I$4-'d_시나리오'!$H$4)),'d_시나리오'!$J$4-SQRT((1-H2427)*('d_시나리오'!$J$4-'d_시나리오'!$H$4)*('d_시나리오'!$J$4-'d_시나리오'!$I$4))))</f>
        <v/>
      </c>
      <c r="J2427">
        <f>RAND()</f>
        <v/>
      </c>
      <c r="K2427">
        <f>IF('d_시나리오'!$J$5='d_시나리오'!$H$5,'d_시나리오'!$I$5,IF(J2427&lt;('d_시나리오'!$I$5-'d_시나리오'!$H$5)/('d_시나리오'!$J$5-'d_시나리오'!$H$5),'d_시나리오'!$H$5+SQRT(J2427*('d_시나리오'!$J$5-'d_시나리오'!$H$5)*('d_시나리오'!$I$5-'d_시나리오'!$H$5)),'d_시나리오'!$J$5-SQRT((1-J2427)*('d_시나리오'!$J$5-'d_시나리오'!$H$5)*('d_시나리오'!$J$5-'d_시나리오'!$I$5))))</f>
        <v/>
      </c>
      <c r="L2427">
        <f>RAND()</f>
        <v/>
      </c>
      <c r="M2427">
        <f>IF('d_시나리오'!$J$6='d_시나리오'!$H$6,'d_시나리오'!$I$6,IF(L2427&lt;('d_시나리오'!$I$6-'d_시나리오'!$H$6)/('d_시나리오'!$J$6-'d_시나리오'!$H$6),'d_시나리오'!$H$6+SQRT(L2427*('d_시나리오'!$J$6-'d_시나리오'!$H$6)*('d_시나리오'!$I$6-'d_시나리오'!$H$6)),'d_시나리오'!$J$6-SQRT((1-L2427)*('d_시나리오'!$J$6-'d_시나리오'!$H$6)*('d_시나리오'!$J$6-'d_시나리오'!$I$6))))</f>
        <v/>
      </c>
      <c r="N2427">
        <f>INDEX('d_분포'!$B$2:$B$57,RANDBETWEEN(1,56))</f>
        <v/>
      </c>
      <c r="O2427">
        <f>BETAINV(RAND(),5,5)</f>
        <v/>
      </c>
      <c r="P2427">
        <f>'d_고정'!$B$1*'6_기대효과'!$H$7*('d_시나리오'!$I$7/'d_고정'!$B$2)*B2427</f>
        <v/>
      </c>
      <c r="Q2427">
        <f>P2427*C2427</f>
        <v/>
      </c>
      <c r="R2427">
        <f>P2427*E2427</f>
        <v/>
      </c>
      <c r="S2427">
        <f>R2427*G2427</f>
        <v/>
      </c>
      <c r="T2427">
        <f>Q2427+S2427</f>
        <v/>
      </c>
      <c r="U2427">
        <f>(Q2427*D2427+S2427*I2427)*(1-O2427)</f>
        <v/>
      </c>
      <c r="V2427">
        <f>(R2427*K2427*N2427+'d_고정'!$B$3*('6_기대효과'!$H$7/8)*N2427*'d_고정'!$B$10*M2427*('6_기대효과'!$K$7/'d_고정'!$B$9))*(1-O2427)</f>
        <v/>
      </c>
      <c r="W2427">
        <f>(S2427*I2427+R2427*MAX(K2427-'d_고정'!$B$10*M2427*('6_기대효과'!$K$7/'d_고정'!$B$9),0)*N2427)*(1-O2427)</f>
        <v/>
      </c>
      <c r="X2427">
        <f>U2427+V2427</f>
        <v/>
      </c>
      <c r="Y2427">
        <f>U2427/('d_고정'!$B$5*'6_기대효과'!$H$7/8)/'d_고정'!$B$6</f>
        <v/>
      </c>
      <c r="Z2427">
        <f>U2427/('d_고정'!$B$8*'6_기대효과'!$H$7/8)</f>
        <v/>
      </c>
    </row>
    <row r="2428">
      <c r="A2428">
        <f>RAND()</f>
        <v/>
      </c>
      <c r="B2428">
        <f>IF('d_시나리오'!$J$2='d_시나리오'!$H$2,'d_시나리오'!$I$2,IF(A2428&lt;('d_시나리오'!$I$2-'d_시나리오'!$H$2)/('d_시나리오'!$J$2-'d_시나리오'!$H$2),'d_시나리오'!$H$2+SQRT(A2428*('d_시나리오'!$J$2-'d_시나리오'!$H$2)*('d_시나리오'!$I$2-'d_시나리오'!$H$2)),'d_시나리오'!$J$2-SQRT((1-A2428)*('d_시나리오'!$J$2-'d_시나리오'!$H$2)*('d_시나리오'!$J$2-'d_시나리오'!$I$2))))</f>
        <v/>
      </c>
      <c r="C2428">
        <f>BETAINV(RAND(),2,6)</f>
        <v/>
      </c>
      <c r="D2428">
        <f>INDEX('d_분포'!$A$2:$A$28,RANDBETWEEN(1,27))</f>
        <v/>
      </c>
      <c r="E2428">
        <f>INDEX('d_분포'!$C$2:$C$5,RANDBETWEEN(1,4))*(0.9+0.2*RAND())</f>
        <v/>
      </c>
      <c r="F2428">
        <f>RAND()</f>
        <v/>
      </c>
      <c r="G2428">
        <f>IF('d_시나리오'!$J$3='d_시나리오'!$H$3,'d_시나리오'!$I$3,IF(F2428&lt;('d_시나리오'!$I$3-'d_시나리오'!$H$3)/('d_시나리오'!$J$3-'d_시나리오'!$H$3),'d_시나리오'!$H$3+SQRT(F2428*('d_시나리오'!$J$3-'d_시나리오'!$H$3)*('d_시나리오'!$I$3-'d_시나리오'!$H$3)),'d_시나리오'!$J$3-SQRT((1-F2428)*('d_시나리오'!$J$3-'d_시나리오'!$H$3)*('d_시나리오'!$J$3-'d_시나리오'!$I$3))))</f>
        <v/>
      </c>
      <c r="H2428">
        <f>RAND()</f>
        <v/>
      </c>
      <c r="I2428">
        <f>IF('d_시나리오'!$J$4='d_시나리오'!$H$4,'d_시나리오'!$I$4,IF(H2428&lt;('d_시나리오'!$I$4-'d_시나리오'!$H$4)/('d_시나리오'!$J$4-'d_시나리오'!$H$4),'d_시나리오'!$H$4+SQRT(H2428*('d_시나리오'!$J$4-'d_시나리오'!$H$4)*('d_시나리오'!$I$4-'d_시나리오'!$H$4)),'d_시나리오'!$J$4-SQRT((1-H2428)*('d_시나리오'!$J$4-'d_시나리오'!$H$4)*('d_시나리오'!$J$4-'d_시나리오'!$I$4))))</f>
        <v/>
      </c>
      <c r="J2428">
        <f>RAND()</f>
        <v/>
      </c>
      <c r="K2428">
        <f>IF('d_시나리오'!$J$5='d_시나리오'!$H$5,'d_시나리오'!$I$5,IF(J2428&lt;('d_시나리오'!$I$5-'d_시나리오'!$H$5)/('d_시나리오'!$J$5-'d_시나리오'!$H$5),'d_시나리오'!$H$5+SQRT(J2428*('d_시나리오'!$J$5-'d_시나리오'!$H$5)*('d_시나리오'!$I$5-'d_시나리오'!$H$5)),'d_시나리오'!$J$5-SQRT((1-J2428)*('d_시나리오'!$J$5-'d_시나리오'!$H$5)*('d_시나리오'!$J$5-'d_시나리오'!$I$5))))</f>
        <v/>
      </c>
      <c r="L2428">
        <f>RAND()</f>
        <v/>
      </c>
      <c r="M2428">
        <f>IF('d_시나리오'!$J$6='d_시나리오'!$H$6,'d_시나리오'!$I$6,IF(L2428&lt;('d_시나리오'!$I$6-'d_시나리오'!$H$6)/('d_시나리오'!$J$6-'d_시나리오'!$H$6),'d_시나리오'!$H$6+SQRT(L2428*('d_시나리오'!$J$6-'d_시나리오'!$H$6)*('d_시나리오'!$I$6-'d_시나리오'!$H$6)),'d_시나리오'!$J$6-SQRT((1-L2428)*('d_시나리오'!$J$6-'d_시나리오'!$H$6)*('d_시나리오'!$J$6-'d_시나리오'!$I$6))))</f>
        <v/>
      </c>
      <c r="N2428">
        <f>INDEX('d_분포'!$B$2:$B$57,RANDBETWEEN(1,56))</f>
        <v/>
      </c>
      <c r="O2428">
        <f>BETAINV(RAND(),5,5)</f>
        <v/>
      </c>
      <c r="P2428">
        <f>'d_고정'!$B$1*'6_기대효과'!$H$7*('d_시나리오'!$I$7/'d_고정'!$B$2)*B2428</f>
        <v/>
      </c>
      <c r="Q2428">
        <f>P2428*C2428</f>
        <v/>
      </c>
      <c r="R2428">
        <f>P2428*E2428</f>
        <v/>
      </c>
      <c r="S2428">
        <f>R2428*G2428</f>
        <v/>
      </c>
      <c r="T2428">
        <f>Q2428+S2428</f>
        <v/>
      </c>
      <c r="U2428">
        <f>(Q2428*D2428+S2428*I2428)*(1-O2428)</f>
        <v/>
      </c>
      <c r="V2428">
        <f>(R2428*K2428*N2428+'d_고정'!$B$3*('6_기대효과'!$H$7/8)*N2428*'d_고정'!$B$10*M2428*('6_기대효과'!$K$7/'d_고정'!$B$9))*(1-O2428)</f>
        <v/>
      </c>
      <c r="W2428">
        <f>(S2428*I2428+R2428*MAX(K2428-'d_고정'!$B$10*M2428*('6_기대효과'!$K$7/'d_고정'!$B$9),0)*N2428)*(1-O2428)</f>
        <v/>
      </c>
      <c r="X2428">
        <f>U2428+V2428</f>
        <v/>
      </c>
      <c r="Y2428">
        <f>U2428/('d_고정'!$B$5*'6_기대효과'!$H$7/8)/'d_고정'!$B$6</f>
        <v/>
      </c>
      <c r="Z2428">
        <f>U2428/('d_고정'!$B$8*'6_기대효과'!$H$7/8)</f>
        <v/>
      </c>
    </row>
    <row r="2429">
      <c r="A2429">
        <f>RAND()</f>
        <v/>
      </c>
      <c r="B2429">
        <f>IF('d_시나리오'!$J$2='d_시나리오'!$H$2,'d_시나리오'!$I$2,IF(A2429&lt;('d_시나리오'!$I$2-'d_시나리오'!$H$2)/('d_시나리오'!$J$2-'d_시나리오'!$H$2),'d_시나리오'!$H$2+SQRT(A2429*('d_시나리오'!$J$2-'d_시나리오'!$H$2)*('d_시나리오'!$I$2-'d_시나리오'!$H$2)),'d_시나리오'!$J$2-SQRT((1-A2429)*('d_시나리오'!$J$2-'d_시나리오'!$H$2)*('d_시나리오'!$J$2-'d_시나리오'!$I$2))))</f>
        <v/>
      </c>
      <c r="C2429">
        <f>BETAINV(RAND(),2,6)</f>
        <v/>
      </c>
      <c r="D2429">
        <f>INDEX('d_분포'!$A$2:$A$28,RANDBETWEEN(1,27))</f>
        <v/>
      </c>
      <c r="E2429">
        <f>INDEX('d_분포'!$C$2:$C$5,RANDBETWEEN(1,4))*(0.9+0.2*RAND())</f>
        <v/>
      </c>
      <c r="F2429">
        <f>RAND()</f>
        <v/>
      </c>
      <c r="G2429">
        <f>IF('d_시나리오'!$J$3='d_시나리오'!$H$3,'d_시나리오'!$I$3,IF(F2429&lt;('d_시나리오'!$I$3-'d_시나리오'!$H$3)/('d_시나리오'!$J$3-'d_시나리오'!$H$3),'d_시나리오'!$H$3+SQRT(F2429*('d_시나리오'!$J$3-'d_시나리오'!$H$3)*('d_시나리오'!$I$3-'d_시나리오'!$H$3)),'d_시나리오'!$J$3-SQRT((1-F2429)*('d_시나리오'!$J$3-'d_시나리오'!$H$3)*('d_시나리오'!$J$3-'d_시나리오'!$I$3))))</f>
        <v/>
      </c>
      <c r="H2429">
        <f>RAND()</f>
        <v/>
      </c>
      <c r="I2429">
        <f>IF('d_시나리오'!$J$4='d_시나리오'!$H$4,'d_시나리오'!$I$4,IF(H2429&lt;('d_시나리오'!$I$4-'d_시나리오'!$H$4)/('d_시나리오'!$J$4-'d_시나리오'!$H$4),'d_시나리오'!$H$4+SQRT(H2429*('d_시나리오'!$J$4-'d_시나리오'!$H$4)*('d_시나리오'!$I$4-'d_시나리오'!$H$4)),'d_시나리오'!$J$4-SQRT((1-H2429)*('d_시나리오'!$J$4-'d_시나리오'!$H$4)*('d_시나리오'!$J$4-'d_시나리오'!$I$4))))</f>
        <v/>
      </c>
      <c r="J2429">
        <f>RAND()</f>
        <v/>
      </c>
      <c r="K2429">
        <f>IF('d_시나리오'!$J$5='d_시나리오'!$H$5,'d_시나리오'!$I$5,IF(J2429&lt;('d_시나리오'!$I$5-'d_시나리오'!$H$5)/('d_시나리오'!$J$5-'d_시나리오'!$H$5),'d_시나리오'!$H$5+SQRT(J2429*('d_시나리오'!$J$5-'d_시나리오'!$H$5)*('d_시나리오'!$I$5-'d_시나리오'!$H$5)),'d_시나리오'!$J$5-SQRT((1-J2429)*('d_시나리오'!$J$5-'d_시나리오'!$H$5)*('d_시나리오'!$J$5-'d_시나리오'!$I$5))))</f>
        <v/>
      </c>
      <c r="L2429">
        <f>RAND()</f>
        <v/>
      </c>
      <c r="M2429">
        <f>IF('d_시나리오'!$J$6='d_시나리오'!$H$6,'d_시나리오'!$I$6,IF(L2429&lt;('d_시나리오'!$I$6-'d_시나리오'!$H$6)/('d_시나리오'!$J$6-'d_시나리오'!$H$6),'d_시나리오'!$H$6+SQRT(L2429*('d_시나리오'!$J$6-'d_시나리오'!$H$6)*('d_시나리오'!$I$6-'d_시나리오'!$H$6)),'d_시나리오'!$J$6-SQRT((1-L2429)*('d_시나리오'!$J$6-'d_시나리오'!$H$6)*('d_시나리오'!$J$6-'d_시나리오'!$I$6))))</f>
        <v/>
      </c>
      <c r="N2429">
        <f>INDEX('d_분포'!$B$2:$B$57,RANDBETWEEN(1,56))</f>
        <v/>
      </c>
      <c r="O2429">
        <f>BETAINV(RAND(),5,5)</f>
        <v/>
      </c>
      <c r="P2429">
        <f>'d_고정'!$B$1*'6_기대효과'!$H$7*('d_시나리오'!$I$7/'d_고정'!$B$2)*B2429</f>
        <v/>
      </c>
      <c r="Q2429">
        <f>P2429*C2429</f>
        <v/>
      </c>
      <c r="R2429">
        <f>P2429*E2429</f>
        <v/>
      </c>
      <c r="S2429">
        <f>R2429*G2429</f>
        <v/>
      </c>
      <c r="T2429">
        <f>Q2429+S2429</f>
        <v/>
      </c>
      <c r="U2429">
        <f>(Q2429*D2429+S2429*I2429)*(1-O2429)</f>
        <v/>
      </c>
      <c r="V2429">
        <f>(R2429*K2429*N2429+'d_고정'!$B$3*('6_기대효과'!$H$7/8)*N2429*'d_고정'!$B$10*M2429*('6_기대효과'!$K$7/'d_고정'!$B$9))*(1-O2429)</f>
        <v/>
      </c>
      <c r="W2429">
        <f>(S2429*I2429+R2429*MAX(K2429-'d_고정'!$B$10*M2429*('6_기대효과'!$K$7/'d_고정'!$B$9),0)*N2429)*(1-O2429)</f>
        <v/>
      </c>
      <c r="X2429">
        <f>U2429+V2429</f>
        <v/>
      </c>
      <c r="Y2429">
        <f>U2429/('d_고정'!$B$5*'6_기대효과'!$H$7/8)/'d_고정'!$B$6</f>
        <v/>
      </c>
      <c r="Z2429">
        <f>U2429/('d_고정'!$B$8*'6_기대효과'!$H$7/8)</f>
        <v/>
      </c>
    </row>
    <row r="2430">
      <c r="A2430">
        <f>RAND()</f>
        <v/>
      </c>
      <c r="B2430">
        <f>IF('d_시나리오'!$J$2='d_시나리오'!$H$2,'d_시나리오'!$I$2,IF(A2430&lt;('d_시나리오'!$I$2-'d_시나리오'!$H$2)/('d_시나리오'!$J$2-'d_시나리오'!$H$2),'d_시나리오'!$H$2+SQRT(A2430*('d_시나리오'!$J$2-'d_시나리오'!$H$2)*('d_시나리오'!$I$2-'d_시나리오'!$H$2)),'d_시나리오'!$J$2-SQRT((1-A2430)*('d_시나리오'!$J$2-'d_시나리오'!$H$2)*('d_시나리오'!$J$2-'d_시나리오'!$I$2))))</f>
        <v/>
      </c>
      <c r="C2430">
        <f>BETAINV(RAND(),2,6)</f>
        <v/>
      </c>
      <c r="D2430">
        <f>INDEX('d_분포'!$A$2:$A$28,RANDBETWEEN(1,27))</f>
        <v/>
      </c>
      <c r="E2430">
        <f>INDEX('d_분포'!$C$2:$C$5,RANDBETWEEN(1,4))*(0.9+0.2*RAND())</f>
        <v/>
      </c>
      <c r="F2430">
        <f>RAND()</f>
        <v/>
      </c>
      <c r="G2430">
        <f>IF('d_시나리오'!$J$3='d_시나리오'!$H$3,'d_시나리오'!$I$3,IF(F2430&lt;('d_시나리오'!$I$3-'d_시나리오'!$H$3)/('d_시나리오'!$J$3-'d_시나리오'!$H$3),'d_시나리오'!$H$3+SQRT(F2430*('d_시나리오'!$J$3-'d_시나리오'!$H$3)*('d_시나리오'!$I$3-'d_시나리오'!$H$3)),'d_시나리오'!$J$3-SQRT((1-F2430)*('d_시나리오'!$J$3-'d_시나리오'!$H$3)*('d_시나리오'!$J$3-'d_시나리오'!$I$3))))</f>
        <v/>
      </c>
      <c r="H2430">
        <f>RAND()</f>
        <v/>
      </c>
      <c r="I2430">
        <f>IF('d_시나리오'!$J$4='d_시나리오'!$H$4,'d_시나리오'!$I$4,IF(H2430&lt;('d_시나리오'!$I$4-'d_시나리오'!$H$4)/('d_시나리오'!$J$4-'d_시나리오'!$H$4),'d_시나리오'!$H$4+SQRT(H2430*('d_시나리오'!$J$4-'d_시나리오'!$H$4)*('d_시나리오'!$I$4-'d_시나리오'!$H$4)),'d_시나리오'!$J$4-SQRT((1-H2430)*('d_시나리오'!$J$4-'d_시나리오'!$H$4)*('d_시나리오'!$J$4-'d_시나리오'!$I$4))))</f>
        <v/>
      </c>
      <c r="J2430">
        <f>RAND()</f>
        <v/>
      </c>
      <c r="K2430">
        <f>IF('d_시나리오'!$J$5='d_시나리오'!$H$5,'d_시나리오'!$I$5,IF(J2430&lt;('d_시나리오'!$I$5-'d_시나리오'!$H$5)/('d_시나리오'!$J$5-'d_시나리오'!$H$5),'d_시나리오'!$H$5+SQRT(J2430*('d_시나리오'!$J$5-'d_시나리오'!$H$5)*('d_시나리오'!$I$5-'d_시나리오'!$H$5)),'d_시나리오'!$J$5-SQRT((1-J2430)*('d_시나리오'!$J$5-'d_시나리오'!$H$5)*('d_시나리오'!$J$5-'d_시나리오'!$I$5))))</f>
        <v/>
      </c>
      <c r="L2430">
        <f>RAND()</f>
        <v/>
      </c>
      <c r="M2430">
        <f>IF('d_시나리오'!$J$6='d_시나리오'!$H$6,'d_시나리오'!$I$6,IF(L2430&lt;('d_시나리오'!$I$6-'d_시나리오'!$H$6)/('d_시나리오'!$J$6-'d_시나리오'!$H$6),'d_시나리오'!$H$6+SQRT(L2430*('d_시나리오'!$J$6-'d_시나리오'!$H$6)*('d_시나리오'!$I$6-'d_시나리오'!$H$6)),'d_시나리오'!$J$6-SQRT((1-L2430)*('d_시나리오'!$J$6-'d_시나리오'!$H$6)*('d_시나리오'!$J$6-'d_시나리오'!$I$6))))</f>
        <v/>
      </c>
      <c r="N2430">
        <f>INDEX('d_분포'!$B$2:$B$57,RANDBETWEEN(1,56))</f>
        <v/>
      </c>
      <c r="O2430">
        <f>BETAINV(RAND(),5,5)</f>
        <v/>
      </c>
      <c r="P2430">
        <f>'d_고정'!$B$1*'6_기대효과'!$H$7*('d_시나리오'!$I$7/'d_고정'!$B$2)*B2430</f>
        <v/>
      </c>
      <c r="Q2430">
        <f>P2430*C2430</f>
        <v/>
      </c>
      <c r="R2430">
        <f>P2430*E2430</f>
        <v/>
      </c>
      <c r="S2430">
        <f>R2430*G2430</f>
        <v/>
      </c>
      <c r="T2430">
        <f>Q2430+S2430</f>
        <v/>
      </c>
      <c r="U2430">
        <f>(Q2430*D2430+S2430*I2430)*(1-O2430)</f>
        <v/>
      </c>
      <c r="V2430">
        <f>(R2430*K2430*N2430+'d_고정'!$B$3*('6_기대효과'!$H$7/8)*N2430*'d_고정'!$B$10*M2430*('6_기대효과'!$K$7/'d_고정'!$B$9))*(1-O2430)</f>
        <v/>
      </c>
      <c r="W2430">
        <f>(S2430*I2430+R2430*MAX(K2430-'d_고정'!$B$10*M2430*('6_기대효과'!$K$7/'d_고정'!$B$9),0)*N2430)*(1-O2430)</f>
        <v/>
      </c>
      <c r="X2430">
        <f>U2430+V2430</f>
        <v/>
      </c>
      <c r="Y2430">
        <f>U2430/('d_고정'!$B$5*'6_기대효과'!$H$7/8)/'d_고정'!$B$6</f>
        <v/>
      </c>
      <c r="Z2430">
        <f>U2430/('d_고정'!$B$8*'6_기대효과'!$H$7/8)</f>
        <v/>
      </c>
    </row>
    <row r="2431">
      <c r="A2431">
        <f>RAND()</f>
        <v/>
      </c>
      <c r="B2431">
        <f>IF('d_시나리오'!$J$2='d_시나리오'!$H$2,'d_시나리오'!$I$2,IF(A2431&lt;('d_시나리오'!$I$2-'d_시나리오'!$H$2)/('d_시나리오'!$J$2-'d_시나리오'!$H$2),'d_시나리오'!$H$2+SQRT(A2431*('d_시나리오'!$J$2-'d_시나리오'!$H$2)*('d_시나리오'!$I$2-'d_시나리오'!$H$2)),'d_시나리오'!$J$2-SQRT((1-A2431)*('d_시나리오'!$J$2-'d_시나리오'!$H$2)*('d_시나리오'!$J$2-'d_시나리오'!$I$2))))</f>
        <v/>
      </c>
      <c r="C2431">
        <f>BETAINV(RAND(),2,6)</f>
        <v/>
      </c>
      <c r="D2431">
        <f>INDEX('d_분포'!$A$2:$A$28,RANDBETWEEN(1,27))</f>
        <v/>
      </c>
      <c r="E2431">
        <f>INDEX('d_분포'!$C$2:$C$5,RANDBETWEEN(1,4))*(0.9+0.2*RAND())</f>
        <v/>
      </c>
      <c r="F2431">
        <f>RAND()</f>
        <v/>
      </c>
      <c r="G2431">
        <f>IF('d_시나리오'!$J$3='d_시나리오'!$H$3,'d_시나리오'!$I$3,IF(F2431&lt;('d_시나리오'!$I$3-'d_시나리오'!$H$3)/('d_시나리오'!$J$3-'d_시나리오'!$H$3),'d_시나리오'!$H$3+SQRT(F2431*('d_시나리오'!$J$3-'d_시나리오'!$H$3)*('d_시나리오'!$I$3-'d_시나리오'!$H$3)),'d_시나리오'!$J$3-SQRT((1-F2431)*('d_시나리오'!$J$3-'d_시나리오'!$H$3)*('d_시나리오'!$J$3-'d_시나리오'!$I$3))))</f>
        <v/>
      </c>
      <c r="H2431">
        <f>RAND()</f>
        <v/>
      </c>
      <c r="I2431">
        <f>IF('d_시나리오'!$J$4='d_시나리오'!$H$4,'d_시나리오'!$I$4,IF(H2431&lt;('d_시나리오'!$I$4-'d_시나리오'!$H$4)/('d_시나리오'!$J$4-'d_시나리오'!$H$4),'d_시나리오'!$H$4+SQRT(H2431*('d_시나리오'!$J$4-'d_시나리오'!$H$4)*('d_시나리오'!$I$4-'d_시나리오'!$H$4)),'d_시나리오'!$J$4-SQRT((1-H2431)*('d_시나리오'!$J$4-'d_시나리오'!$H$4)*('d_시나리오'!$J$4-'d_시나리오'!$I$4))))</f>
        <v/>
      </c>
      <c r="J2431">
        <f>RAND()</f>
        <v/>
      </c>
      <c r="K2431">
        <f>IF('d_시나리오'!$J$5='d_시나리오'!$H$5,'d_시나리오'!$I$5,IF(J2431&lt;('d_시나리오'!$I$5-'d_시나리오'!$H$5)/('d_시나리오'!$J$5-'d_시나리오'!$H$5),'d_시나리오'!$H$5+SQRT(J2431*('d_시나리오'!$J$5-'d_시나리오'!$H$5)*('d_시나리오'!$I$5-'d_시나리오'!$H$5)),'d_시나리오'!$J$5-SQRT((1-J2431)*('d_시나리오'!$J$5-'d_시나리오'!$H$5)*('d_시나리오'!$J$5-'d_시나리오'!$I$5))))</f>
        <v/>
      </c>
      <c r="L2431">
        <f>RAND()</f>
        <v/>
      </c>
      <c r="M2431">
        <f>IF('d_시나리오'!$J$6='d_시나리오'!$H$6,'d_시나리오'!$I$6,IF(L2431&lt;('d_시나리오'!$I$6-'d_시나리오'!$H$6)/('d_시나리오'!$J$6-'d_시나리오'!$H$6),'d_시나리오'!$H$6+SQRT(L2431*('d_시나리오'!$J$6-'d_시나리오'!$H$6)*('d_시나리오'!$I$6-'d_시나리오'!$H$6)),'d_시나리오'!$J$6-SQRT((1-L2431)*('d_시나리오'!$J$6-'d_시나리오'!$H$6)*('d_시나리오'!$J$6-'d_시나리오'!$I$6))))</f>
        <v/>
      </c>
      <c r="N2431">
        <f>INDEX('d_분포'!$B$2:$B$57,RANDBETWEEN(1,56))</f>
        <v/>
      </c>
      <c r="O2431">
        <f>BETAINV(RAND(),5,5)</f>
        <v/>
      </c>
      <c r="P2431">
        <f>'d_고정'!$B$1*'6_기대효과'!$H$7*('d_시나리오'!$I$7/'d_고정'!$B$2)*B2431</f>
        <v/>
      </c>
      <c r="Q2431">
        <f>P2431*C2431</f>
        <v/>
      </c>
      <c r="R2431">
        <f>P2431*E2431</f>
        <v/>
      </c>
      <c r="S2431">
        <f>R2431*G2431</f>
        <v/>
      </c>
      <c r="T2431">
        <f>Q2431+S2431</f>
        <v/>
      </c>
      <c r="U2431">
        <f>(Q2431*D2431+S2431*I2431)*(1-O2431)</f>
        <v/>
      </c>
      <c r="V2431">
        <f>(R2431*K2431*N2431+'d_고정'!$B$3*('6_기대효과'!$H$7/8)*N2431*'d_고정'!$B$10*M2431*('6_기대효과'!$K$7/'d_고정'!$B$9))*(1-O2431)</f>
        <v/>
      </c>
      <c r="W2431">
        <f>(S2431*I2431+R2431*MAX(K2431-'d_고정'!$B$10*M2431*('6_기대효과'!$K$7/'d_고정'!$B$9),0)*N2431)*(1-O2431)</f>
        <v/>
      </c>
      <c r="X2431">
        <f>U2431+V2431</f>
        <v/>
      </c>
      <c r="Y2431">
        <f>U2431/('d_고정'!$B$5*'6_기대효과'!$H$7/8)/'d_고정'!$B$6</f>
        <v/>
      </c>
      <c r="Z2431">
        <f>U2431/('d_고정'!$B$8*'6_기대효과'!$H$7/8)</f>
        <v/>
      </c>
    </row>
    <row r="2432">
      <c r="A2432">
        <f>RAND()</f>
        <v/>
      </c>
      <c r="B2432">
        <f>IF('d_시나리오'!$J$2='d_시나리오'!$H$2,'d_시나리오'!$I$2,IF(A2432&lt;('d_시나리오'!$I$2-'d_시나리오'!$H$2)/('d_시나리오'!$J$2-'d_시나리오'!$H$2),'d_시나리오'!$H$2+SQRT(A2432*('d_시나리오'!$J$2-'d_시나리오'!$H$2)*('d_시나리오'!$I$2-'d_시나리오'!$H$2)),'d_시나리오'!$J$2-SQRT((1-A2432)*('d_시나리오'!$J$2-'d_시나리오'!$H$2)*('d_시나리오'!$J$2-'d_시나리오'!$I$2))))</f>
        <v/>
      </c>
      <c r="C2432">
        <f>BETAINV(RAND(),2,6)</f>
        <v/>
      </c>
      <c r="D2432">
        <f>INDEX('d_분포'!$A$2:$A$28,RANDBETWEEN(1,27))</f>
        <v/>
      </c>
      <c r="E2432">
        <f>INDEX('d_분포'!$C$2:$C$5,RANDBETWEEN(1,4))*(0.9+0.2*RAND())</f>
        <v/>
      </c>
      <c r="F2432">
        <f>RAND()</f>
        <v/>
      </c>
      <c r="G2432">
        <f>IF('d_시나리오'!$J$3='d_시나리오'!$H$3,'d_시나리오'!$I$3,IF(F2432&lt;('d_시나리오'!$I$3-'d_시나리오'!$H$3)/('d_시나리오'!$J$3-'d_시나리오'!$H$3),'d_시나리오'!$H$3+SQRT(F2432*('d_시나리오'!$J$3-'d_시나리오'!$H$3)*('d_시나리오'!$I$3-'d_시나리오'!$H$3)),'d_시나리오'!$J$3-SQRT((1-F2432)*('d_시나리오'!$J$3-'d_시나리오'!$H$3)*('d_시나리오'!$J$3-'d_시나리오'!$I$3))))</f>
        <v/>
      </c>
      <c r="H2432">
        <f>RAND()</f>
        <v/>
      </c>
      <c r="I2432">
        <f>IF('d_시나리오'!$J$4='d_시나리오'!$H$4,'d_시나리오'!$I$4,IF(H2432&lt;('d_시나리오'!$I$4-'d_시나리오'!$H$4)/('d_시나리오'!$J$4-'d_시나리오'!$H$4),'d_시나리오'!$H$4+SQRT(H2432*('d_시나리오'!$J$4-'d_시나리오'!$H$4)*('d_시나리오'!$I$4-'d_시나리오'!$H$4)),'d_시나리오'!$J$4-SQRT((1-H2432)*('d_시나리오'!$J$4-'d_시나리오'!$H$4)*('d_시나리오'!$J$4-'d_시나리오'!$I$4))))</f>
        <v/>
      </c>
      <c r="J2432">
        <f>RAND()</f>
        <v/>
      </c>
      <c r="K2432">
        <f>IF('d_시나리오'!$J$5='d_시나리오'!$H$5,'d_시나리오'!$I$5,IF(J2432&lt;('d_시나리오'!$I$5-'d_시나리오'!$H$5)/('d_시나리오'!$J$5-'d_시나리오'!$H$5),'d_시나리오'!$H$5+SQRT(J2432*('d_시나리오'!$J$5-'d_시나리오'!$H$5)*('d_시나리오'!$I$5-'d_시나리오'!$H$5)),'d_시나리오'!$J$5-SQRT((1-J2432)*('d_시나리오'!$J$5-'d_시나리오'!$H$5)*('d_시나리오'!$J$5-'d_시나리오'!$I$5))))</f>
        <v/>
      </c>
      <c r="L2432">
        <f>RAND()</f>
        <v/>
      </c>
      <c r="M2432">
        <f>IF('d_시나리오'!$J$6='d_시나리오'!$H$6,'d_시나리오'!$I$6,IF(L2432&lt;('d_시나리오'!$I$6-'d_시나리오'!$H$6)/('d_시나리오'!$J$6-'d_시나리오'!$H$6),'d_시나리오'!$H$6+SQRT(L2432*('d_시나리오'!$J$6-'d_시나리오'!$H$6)*('d_시나리오'!$I$6-'d_시나리오'!$H$6)),'d_시나리오'!$J$6-SQRT((1-L2432)*('d_시나리오'!$J$6-'d_시나리오'!$H$6)*('d_시나리오'!$J$6-'d_시나리오'!$I$6))))</f>
        <v/>
      </c>
      <c r="N2432">
        <f>INDEX('d_분포'!$B$2:$B$57,RANDBETWEEN(1,56))</f>
        <v/>
      </c>
      <c r="O2432">
        <f>BETAINV(RAND(),5,5)</f>
        <v/>
      </c>
      <c r="P2432">
        <f>'d_고정'!$B$1*'6_기대효과'!$H$7*('d_시나리오'!$I$7/'d_고정'!$B$2)*B2432</f>
        <v/>
      </c>
      <c r="Q2432">
        <f>P2432*C2432</f>
        <v/>
      </c>
      <c r="R2432">
        <f>P2432*E2432</f>
        <v/>
      </c>
      <c r="S2432">
        <f>R2432*G2432</f>
        <v/>
      </c>
      <c r="T2432">
        <f>Q2432+S2432</f>
        <v/>
      </c>
      <c r="U2432">
        <f>(Q2432*D2432+S2432*I2432)*(1-O2432)</f>
        <v/>
      </c>
      <c r="V2432">
        <f>(R2432*K2432*N2432+'d_고정'!$B$3*('6_기대효과'!$H$7/8)*N2432*'d_고정'!$B$10*M2432*('6_기대효과'!$K$7/'d_고정'!$B$9))*(1-O2432)</f>
        <v/>
      </c>
      <c r="W2432">
        <f>(S2432*I2432+R2432*MAX(K2432-'d_고정'!$B$10*M2432*('6_기대효과'!$K$7/'d_고정'!$B$9),0)*N2432)*(1-O2432)</f>
        <v/>
      </c>
      <c r="X2432">
        <f>U2432+V2432</f>
        <v/>
      </c>
      <c r="Y2432">
        <f>U2432/('d_고정'!$B$5*'6_기대효과'!$H$7/8)/'d_고정'!$B$6</f>
        <v/>
      </c>
      <c r="Z2432">
        <f>U2432/('d_고정'!$B$8*'6_기대효과'!$H$7/8)</f>
        <v/>
      </c>
    </row>
    <row r="2433">
      <c r="A2433">
        <f>RAND()</f>
        <v/>
      </c>
      <c r="B2433">
        <f>IF('d_시나리오'!$J$2='d_시나리오'!$H$2,'d_시나리오'!$I$2,IF(A2433&lt;('d_시나리오'!$I$2-'d_시나리오'!$H$2)/('d_시나리오'!$J$2-'d_시나리오'!$H$2),'d_시나리오'!$H$2+SQRT(A2433*('d_시나리오'!$J$2-'d_시나리오'!$H$2)*('d_시나리오'!$I$2-'d_시나리오'!$H$2)),'d_시나리오'!$J$2-SQRT((1-A2433)*('d_시나리오'!$J$2-'d_시나리오'!$H$2)*('d_시나리오'!$J$2-'d_시나리오'!$I$2))))</f>
        <v/>
      </c>
      <c r="C2433">
        <f>BETAINV(RAND(),2,6)</f>
        <v/>
      </c>
      <c r="D2433">
        <f>INDEX('d_분포'!$A$2:$A$28,RANDBETWEEN(1,27))</f>
        <v/>
      </c>
      <c r="E2433">
        <f>INDEX('d_분포'!$C$2:$C$5,RANDBETWEEN(1,4))*(0.9+0.2*RAND())</f>
        <v/>
      </c>
      <c r="F2433">
        <f>RAND()</f>
        <v/>
      </c>
      <c r="G2433">
        <f>IF('d_시나리오'!$J$3='d_시나리오'!$H$3,'d_시나리오'!$I$3,IF(F2433&lt;('d_시나리오'!$I$3-'d_시나리오'!$H$3)/('d_시나리오'!$J$3-'d_시나리오'!$H$3),'d_시나리오'!$H$3+SQRT(F2433*('d_시나리오'!$J$3-'d_시나리오'!$H$3)*('d_시나리오'!$I$3-'d_시나리오'!$H$3)),'d_시나리오'!$J$3-SQRT((1-F2433)*('d_시나리오'!$J$3-'d_시나리오'!$H$3)*('d_시나리오'!$J$3-'d_시나리오'!$I$3))))</f>
        <v/>
      </c>
      <c r="H2433">
        <f>RAND()</f>
        <v/>
      </c>
      <c r="I2433">
        <f>IF('d_시나리오'!$J$4='d_시나리오'!$H$4,'d_시나리오'!$I$4,IF(H2433&lt;('d_시나리오'!$I$4-'d_시나리오'!$H$4)/('d_시나리오'!$J$4-'d_시나리오'!$H$4),'d_시나리오'!$H$4+SQRT(H2433*('d_시나리오'!$J$4-'d_시나리오'!$H$4)*('d_시나리오'!$I$4-'d_시나리오'!$H$4)),'d_시나리오'!$J$4-SQRT((1-H2433)*('d_시나리오'!$J$4-'d_시나리오'!$H$4)*('d_시나리오'!$J$4-'d_시나리오'!$I$4))))</f>
        <v/>
      </c>
      <c r="J2433">
        <f>RAND()</f>
        <v/>
      </c>
      <c r="K2433">
        <f>IF('d_시나리오'!$J$5='d_시나리오'!$H$5,'d_시나리오'!$I$5,IF(J2433&lt;('d_시나리오'!$I$5-'d_시나리오'!$H$5)/('d_시나리오'!$J$5-'d_시나리오'!$H$5),'d_시나리오'!$H$5+SQRT(J2433*('d_시나리오'!$J$5-'d_시나리오'!$H$5)*('d_시나리오'!$I$5-'d_시나리오'!$H$5)),'d_시나리오'!$J$5-SQRT((1-J2433)*('d_시나리오'!$J$5-'d_시나리오'!$H$5)*('d_시나리오'!$J$5-'d_시나리오'!$I$5))))</f>
        <v/>
      </c>
      <c r="L2433">
        <f>RAND()</f>
        <v/>
      </c>
      <c r="M2433">
        <f>IF('d_시나리오'!$J$6='d_시나리오'!$H$6,'d_시나리오'!$I$6,IF(L2433&lt;('d_시나리오'!$I$6-'d_시나리오'!$H$6)/('d_시나리오'!$J$6-'d_시나리오'!$H$6),'d_시나리오'!$H$6+SQRT(L2433*('d_시나리오'!$J$6-'d_시나리오'!$H$6)*('d_시나리오'!$I$6-'d_시나리오'!$H$6)),'d_시나리오'!$J$6-SQRT((1-L2433)*('d_시나리오'!$J$6-'d_시나리오'!$H$6)*('d_시나리오'!$J$6-'d_시나리오'!$I$6))))</f>
        <v/>
      </c>
      <c r="N2433">
        <f>INDEX('d_분포'!$B$2:$B$57,RANDBETWEEN(1,56))</f>
        <v/>
      </c>
      <c r="O2433">
        <f>BETAINV(RAND(),5,5)</f>
        <v/>
      </c>
      <c r="P2433">
        <f>'d_고정'!$B$1*'6_기대효과'!$H$7*('d_시나리오'!$I$7/'d_고정'!$B$2)*B2433</f>
        <v/>
      </c>
      <c r="Q2433">
        <f>P2433*C2433</f>
        <v/>
      </c>
      <c r="R2433">
        <f>P2433*E2433</f>
        <v/>
      </c>
      <c r="S2433">
        <f>R2433*G2433</f>
        <v/>
      </c>
      <c r="T2433">
        <f>Q2433+S2433</f>
        <v/>
      </c>
      <c r="U2433">
        <f>(Q2433*D2433+S2433*I2433)*(1-O2433)</f>
        <v/>
      </c>
      <c r="V2433">
        <f>(R2433*K2433*N2433+'d_고정'!$B$3*('6_기대효과'!$H$7/8)*N2433*'d_고정'!$B$10*M2433*('6_기대효과'!$K$7/'d_고정'!$B$9))*(1-O2433)</f>
        <v/>
      </c>
      <c r="W2433">
        <f>(S2433*I2433+R2433*MAX(K2433-'d_고정'!$B$10*M2433*('6_기대효과'!$K$7/'d_고정'!$B$9),0)*N2433)*(1-O2433)</f>
        <v/>
      </c>
      <c r="X2433">
        <f>U2433+V2433</f>
        <v/>
      </c>
      <c r="Y2433">
        <f>U2433/('d_고정'!$B$5*'6_기대효과'!$H$7/8)/'d_고정'!$B$6</f>
        <v/>
      </c>
      <c r="Z2433">
        <f>U2433/('d_고정'!$B$8*'6_기대효과'!$H$7/8)</f>
        <v/>
      </c>
    </row>
    <row r="2434">
      <c r="A2434">
        <f>RAND()</f>
        <v/>
      </c>
      <c r="B2434">
        <f>IF('d_시나리오'!$J$2='d_시나리오'!$H$2,'d_시나리오'!$I$2,IF(A2434&lt;('d_시나리오'!$I$2-'d_시나리오'!$H$2)/('d_시나리오'!$J$2-'d_시나리오'!$H$2),'d_시나리오'!$H$2+SQRT(A2434*('d_시나리오'!$J$2-'d_시나리오'!$H$2)*('d_시나리오'!$I$2-'d_시나리오'!$H$2)),'d_시나리오'!$J$2-SQRT((1-A2434)*('d_시나리오'!$J$2-'d_시나리오'!$H$2)*('d_시나리오'!$J$2-'d_시나리오'!$I$2))))</f>
        <v/>
      </c>
      <c r="C2434">
        <f>BETAINV(RAND(),2,6)</f>
        <v/>
      </c>
      <c r="D2434">
        <f>INDEX('d_분포'!$A$2:$A$28,RANDBETWEEN(1,27))</f>
        <v/>
      </c>
      <c r="E2434">
        <f>INDEX('d_분포'!$C$2:$C$5,RANDBETWEEN(1,4))*(0.9+0.2*RAND())</f>
        <v/>
      </c>
      <c r="F2434">
        <f>RAND()</f>
        <v/>
      </c>
      <c r="G2434">
        <f>IF('d_시나리오'!$J$3='d_시나리오'!$H$3,'d_시나리오'!$I$3,IF(F2434&lt;('d_시나리오'!$I$3-'d_시나리오'!$H$3)/('d_시나리오'!$J$3-'d_시나리오'!$H$3),'d_시나리오'!$H$3+SQRT(F2434*('d_시나리오'!$J$3-'d_시나리오'!$H$3)*('d_시나리오'!$I$3-'d_시나리오'!$H$3)),'d_시나리오'!$J$3-SQRT((1-F2434)*('d_시나리오'!$J$3-'d_시나리오'!$H$3)*('d_시나리오'!$J$3-'d_시나리오'!$I$3))))</f>
        <v/>
      </c>
      <c r="H2434">
        <f>RAND()</f>
        <v/>
      </c>
      <c r="I2434">
        <f>IF('d_시나리오'!$J$4='d_시나리오'!$H$4,'d_시나리오'!$I$4,IF(H2434&lt;('d_시나리오'!$I$4-'d_시나리오'!$H$4)/('d_시나리오'!$J$4-'d_시나리오'!$H$4),'d_시나리오'!$H$4+SQRT(H2434*('d_시나리오'!$J$4-'d_시나리오'!$H$4)*('d_시나리오'!$I$4-'d_시나리오'!$H$4)),'d_시나리오'!$J$4-SQRT((1-H2434)*('d_시나리오'!$J$4-'d_시나리오'!$H$4)*('d_시나리오'!$J$4-'d_시나리오'!$I$4))))</f>
        <v/>
      </c>
      <c r="J2434">
        <f>RAND()</f>
        <v/>
      </c>
      <c r="K2434">
        <f>IF('d_시나리오'!$J$5='d_시나리오'!$H$5,'d_시나리오'!$I$5,IF(J2434&lt;('d_시나리오'!$I$5-'d_시나리오'!$H$5)/('d_시나리오'!$J$5-'d_시나리오'!$H$5),'d_시나리오'!$H$5+SQRT(J2434*('d_시나리오'!$J$5-'d_시나리오'!$H$5)*('d_시나리오'!$I$5-'d_시나리오'!$H$5)),'d_시나리오'!$J$5-SQRT((1-J2434)*('d_시나리오'!$J$5-'d_시나리오'!$H$5)*('d_시나리오'!$J$5-'d_시나리오'!$I$5))))</f>
        <v/>
      </c>
      <c r="L2434">
        <f>RAND()</f>
        <v/>
      </c>
      <c r="M2434">
        <f>IF('d_시나리오'!$J$6='d_시나리오'!$H$6,'d_시나리오'!$I$6,IF(L2434&lt;('d_시나리오'!$I$6-'d_시나리오'!$H$6)/('d_시나리오'!$J$6-'d_시나리오'!$H$6),'d_시나리오'!$H$6+SQRT(L2434*('d_시나리오'!$J$6-'d_시나리오'!$H$6)*('d_시나리오'!$I$6-'d_시나리오'!$H$6)),'d_시나리오'!$J$6-SQRT((1-L2434)*('d_시나리오'!$J$6-'d_시나리오'!$H$6)*('d_시나리오'!$J$6-'d_시나리오'!$I$6))))</f>
        <v/>
      </c>
      <c r="N2434">
        <f>INDEX('d_분포'!$B$2:$B$57,RANDBETWEEN(1,56))</f>
        <v/>
      </c>
      <c r="O2434">
        <f>BETAINV(RAND(),5,5)</f>
        <v/>
      </c>
      <c r="P2434">
        <f>'d_고정'!$B$1*'6_기대효과'!$H$7*('d_시나리오'!$I$7/'d_고정'!$B$2)*B2434</f>
        <v/>
      </c>
      <c r="Q2434">
        <f>P2434*C2434</f>
        <v/>
      </c>
      <c r="R2434">
        <f>P2434*E2434</f>
        <v/>
      </c>
      <c r="S2434">
        <f>R2434*G2434</f>
        <v/>
      </c>
      <c r="T2434">
        <f>Q2434+S2434</f>
        <v/>
      </c>
      <c r="U2434">
        <f>(Q2434*D2434+S2434*I2434)*(1-O2434)</f>
        <v/>
      </c>
      <c r="V2434">
        <f>(R2434*K2434*N2434+'d_고정'!$B$3*('6_기대효과'!$H$7/8)*N2434*'d_고정'!$B$10*M2434*('6_기대효과'!$K$7/'d_고정'!$B$9))*(1-O2434)</f>
        <v/>
      </c>
      <c r="W2434">
        <f>(S2434*I2434+R2434*MAX(K2434-'d_고정'!$B$10*M2434*('6_기대효과'!$K$7/'d_고정'!$B$9),0)*N2434)*(1-O2434)</f>
        <v/>
      </c>
      <c r="X2434">
        <f>U2434+V2434</f>
        <v/>
      </c>
      <c r="Y2434">
        <f>U2434/('d_고정'!$B$5*'6_기대효과'!$H$7/8)/'d_고정'!$B$6</f>
        <v/>
      </c>
      <c r="Z2434">
        <f>U2434/('d_고정'!$B$8*'6_기대효과'!$H$7/8)</f>
        <v/>
      </c>
    </row>
    <row r="2435">
      <c r="A2435">
        <f>RAND()</f>
        <v/>
      </c>
      <c r="B2435">
        <f>IF('d_시나리오'!$J$2='d_시나리오'!$H$2,'d_시나리오'!$I$2,IF(A2435&lt;('d_시나리오'!$I$2-'d_시나리오'!$H$2)/('d_시나리오'!$J$2-'d_시나리오'!$H$2),'d_시나리오'!$H$2+SQRT(A2435*('d_시나리오'!$J$2-'d_시나리오'!$H$2)*('d_시나리오'!$I$2-'d_시나리오'!$H$2)),'d_시나리오'!$J$2-SQRT((1-A2435)*('d_시나리오'!$J$2-'d_시나리오'!$H$2)*('d_시나리오'!$J$2-'d_시나리오'!$I$2))))</f>
        <v/>
      </c>
      <c r="C2435">
        <f>BETAINV(RAND(),2,6)</f>
        <v/>
      </c>
      <c r="D2435">
        <f>INDEX('d_분포'!$A$2:$A$28,RANDBETWEEN(1,27))</f>
        <v/>
      </c>
      <c r="E2435">
        <f>INDEX('d_분포'!$C$2:$C$5,RANDBETWEEN(1,4))*(0.9+0.2*RAND())</f>
        <v/>
      </c>
      <c r="F2435">
        <f>RAND()</f>
        <v/>
      </c>
      <c r="G2435">
        <f>IF('d_시나리오'!$J$3='d_시나리오'!$H$3,'d_시나리오'!$I$3,IF(F2435&lt;('d_시나리오'!$I$3-'d_시나리오'!$H$3)/('d_시나리오'!$J$3-'d_시나리오'!$H$3),'d_시나리오'!$H$3+SQRT(F2435*('d_시나리오'!$J$3-'d_시나리오'!$H$3)*('d_시나리오'!$I$3-'d_시나리오'!$H$3)),'d_시나리오'!$J$3-SQRT((1-F2435)*('d_시나리오'!$J$3-'d_시나리오'!$H$3)*('d_시나리오'!$J$3-'d_시나리오'!$I$3))))</f>
        <v/>
      </c>
      <c r="H2435">
        <f>RAND()</f>
        <v/>
      </c>
      <c r="I2435">
        <f>IF('d_시나리오'!$J$4='d_시나리오'!$H$4,'d_시나리오'!$I$4,IF(H2435&lt;('d_시나리오'!$I$4-'d_시나리오'!$H$4)/('d_시나리오'!$J$4-'d_시나리오'!$H$4),'d_시나리오'!$H$4+SQRT(H2435*('d_시나리오'!$J$4-'d_시나리오'!$H$4)*('d_시나리오'!$I$4-'d_시나리오'!$H$4)),'d_시나리오'!$J$4-SQRT((1-H2435)*('d_시나리오'!$J$4-'d_시나리오'!$H$4)*('d_시나리오'!$J$4-'d_시나리오'!$I$4))))</f>
        <v/>
      </c>
      <c r="J2435">
        <f>RAND()</f>
        <v/>
      </c>
      <c r="K2435">
        <f>IF('d_시나리오'!$J$5='d_시나리오'!$H$5,'d_시나리오'!$I$5,IF(J2435&lt;('d_시나리오'!$I$5-'d_시나리오'!$H$5)/('d_시나리오'!$J$5-'d_시나리오'!$H$5),'d_시나리오'!$H$5+SQRT(J2435*('d_시나리오'!$J$5-'d_시나리오'!$H$5)*('d_시나리오'!$I$5-'d_시나리오'!$H$5)),'d_시나리오'!$J$5-SQRT((1-J2435)*('d_시나리오'!$J$5-'d_시나리오'!$H$5)*('d_시나리오'!$J$5-'d_시나리오'!$I$5))))</f>
        <v/>
      </c>
      <c r="L2435">
        <f>RAND()</f>
        <v/>
      </c>
      <c r="M2435">
        <f>IF('d_시나리오'!$J$6='d_시나리오'!$H$6,'d_시나리오'!$I$6,IF(L2435&lt;('d_시나리오'!$I$6-'d_시나리오'!$H$6)/('d_시나리오'!$J$6-'d_시나리오'!$H$6),'d_시나리오'!$H$6+SQRT(L2435*('d_시나리오'!$J$6-'d_시나리오'!$H$6)*('d_시나리오'!$I$6-'d_시나리오'!$H$6)),'d_시나리오'!$J$6-SQRT((1-L2435)*('d_시나리오'!$J$6-'d_시나리오'!$H$6)*('d_시나리오'!$J$6-'d_시나리오'!$I$6))))</f>
        <v/>
      </c>
      <c r="N2435">
        <f>INDEX('d_분포'!$B$2:$B$57,RANDBETWEEN(1,56))</f>
        <v/>
      </c>
      <c r="O2435">
        <f>BETAINV(RAND(),5,5)</f>
        <v/>
      </c>
      <c r="P2435">
        <f>'d_고정'!$B$1*'6_기대효과'!$H$7*('d_시나리오'!$I$7/'d_고정'!$B$2)*B2435</f>
        <v/>
      </c>
      <c r="Q2435">
        <f>P2435*C2435</f>
        <v/>
      </c>
      <c r="R2435">
        <f>P2435*E2435</f>
        <v/>
      </c>
      <c r="S2435">
        <f>R2435*G2435</f>
        <v/>
      </c>
      <c r="T2435">
        <f>Q2435+S2435</f>
        <v/>
      </c>
      <c r="U2435">
        <f>(Q2435*D2435+S2435*I2435)*(1-O2435)</f>
        <v/>
      </c>
      <c r="V2435">
        <f>(R2435*K2435*N2435+'d_고정'!$B$3*('6_기대효과'!$H$7/8)*N2435*'d_고정'!$B$10*M2435*('6_기대효과'!$K$7/'d_고정'!$B$9))*(1-O2435)</f>
        <v/>
      </c>
      <c r="W2435">
        <f>(S2435*I2435+R2435*MAX(K2435-'d_고정'!$B$10*M2435*('6_기대효과'!$K$7/'d_고정'!$B$9),0)*N2435)*(1-O2435)</f>
        <v/>
      </c>
      <c r="X2435">
        <f>U2435+V2435</f>
        <v/>
      </c>
      <c r="Y2435">
        <f>U2435/('d_고정'!$B$5*'6_기대효과'!$H$7/8)/'d_고정'!$B$6</f>
        <v/>
      </c>
      <c r="Z2435">
        <f>U2435/('d_고정'!$B$8*'6_기대효과'!$H$7/8)</f>
        <v/>
      </c>
    </row>
    <row r="2436">
      <c r="A2436">
        <f>RAND()</f>
        <v/>
      </c>
      <c r="B2436">
        <f>IF('d_시나리오'!$J$2='d_시나리오'!$H$2,'d_시나리오'!$I$2,IF(A2436&lt;('d_시나리오'!$I$2-'d_시나리오'!$H$2)/('d_시나리오'!$J$2-'d_시나리오'!$H$2),'d_시나리오'!$H$2+SQRT(A2436*('d_시나리오'!$J$2-'d_시나리오'!$H$2)*('d_시나리오'!$I$2-'d_시나리오'!$H$2)),'d_시나리오'!$J$2-SQRT((1-A2436)*('d_시나리오'!$J$2-'d_시나리오'!$H$2)*('d_시나리오'!$J$2-'d_시나리오'!$I$2))))</f>
        <v/>
      </c>
      <c r="C2436">
        <f>BETAINV(RAND(),2,6)</f>
        <v/>
      </c>
      <c r="D2436">
        <f>INDEX('d_분포'!$A$2:$A$28,RANDBETWEEN(1,27))</f>
        <v/>
      </c>
      <c r="E2436">
        <f>INDEX('d_분포'!$C$2:$C$5,RANDBETWEEN(1,4))*(0.9+0.2*RAND())</f>
        <v/>
      </c>
      <c r="F2436">
        <f>RAND()</f>
        <v/>
      </c>
      <c r="G2436">
        <f>IF('d_시나리오'!$J$3='d_시나리오'!$H$3,'d_시나리오'!$I$3,IF(F2436&lt;('d_시나리오'!$I$3-'d_시나리오'!$H$3)/('d_시나리오'!$J$3-'d_시나리오'!$H$3),'d_시나리오'!$H$3+SQRT(F2436*('d_시나리오'!$J$3-'d_시나리오'!$H$3)*('d_시나리오'!$I$3-'d_시나리오'!$H$3)),'d_시나리오'!$J$3-SQRT((1-F2436)*('d_시나리오'!$J$3-'d_시나리오'!$H$3)*('d_시나리오'!$J$3-'d_시나리오'!$I$3))))</f>
        <v/>
      </c>
      <c r="H2436">
        <f>RAND()</f>
        <v/>
      </c>
      <c r="I2436">
        <f>IF('d_시나리오'!$J$4='d_시나리오'!$H$4,'d_시나리오'!$I$4,IF(H2436&lt;('d_시나리오'!$I$4-'d_시나리오'!$H$4)/('d_시나리오'!$J$4-'d_시나리오'!$H$4),'d_시나리오'!$H$4+SQRT(H2436*('d_시나리오'!$J$4-'d_시나리오'!$H$4)*('d_시나리오'!$I$4-'d_시나리오'!$H$4)),'d_시나리오'!$J$4-SQRT((1-H2436)*('d_시나리오'!$J$4-'d_시나리오'!$H$4)*('d_시나리오'!$J$4-'d_시나리오'!$I$4))))</f>
        <v/>
      </c>
      <c r="J2436">
        <f>RAND()</f>
        <v/>
      </c>
      <c r="K2436">
        <f>IF('d_시나리오'!$J$5='d_시나리오'!$H$5,'d_시나리오'!$I$5,IF(J2436&lt;('d_시나리오'!$I$5-'d_시나리오'!$H$5)/('d_시나리오'!$J$5-'d_시나리오'!$H$5),'d_시나리오'!$H$5+SQRT(J2436*('d_시나리오'!$J$5-'d_시나리오'!$H$5)*('d_시나리오'!$I$5-'d_시나리오'!$H$5)),'d_시나리오'!$J$5-SQRT((1-J2436)*('d_시나리오'!$J$5-'d_시나리오'!$H$5)*('d_시나리오'!$J$5-'d_시나리오'!$I$5))))</f>
        <v/>
      </c>
      <c r="L2436">
        <f>RAND()</f>
        <v/>
      </c>
      <c r="M2436">
        <f>IF('d_시나리오'!$J$6='d_시나리오'!$H$6,'d_시나리오'!$I$6,IF(L2436&lt;('d_시나리오'!$I$6-'d_시나리오'!$H$6)/('d_시나리오'!$J$6-'d_시나리오'!$H$6),'d_시나리오'!$H$6+SQRT(L2436*('d_시나리오'!$J$6-'d_시나리오'!$H$6)*('d_시나리오'!$I$6-'d_시나리오'!$H$6)),'d_시나리오'!$J$6-SQRT((1-L2436)*('d_시나리오'!$J$6-'d_시나리오'!$H$6)*('d_시나리오'!$J$6-'d_시나리오'!$I$6))))</f>
        <v/>
      </c>
      <c r="N2436">
        <f>INDEX('d_분포'!$B$2:$B$57,RANDBETWEEN(1,56))</f>
        <v/>
      </c>
      <c r="O2436">
        <f>BETAINV(RAND(),5,5)</f>
        <v/>
      </c>
      <c r="P2436">
        <f>'d_고정'!$B$1*'6_기대효과'!$H$7*('d_시나리오'!$I$7/'d_고정'!$B$2)*B2436</f>
        <v/>
      </c>
      <c r="Q2436">
        <f>P2436*C2436</f>
        <v/>
      </c>
      <c r="R2436">
        <f>P2436*E2436</f>
        <v/>
      </c>
      <c r="S2436">
        <f>R2436*G2436</f>
        <v/>
      </c>
      <c r="T2436">
        <f>Q2436+S2436</f>
        <v/>
      </c>
      <c r="U2436">
        <f>(Q2436*D2436+S2436*I2436)*(1-O2436)</f>
        <v/>
      </c>
      <c r="V2436">
        <f>(R2436*K2436*N2436+'d_고정'!$B$3*('6_기대효과'!$H$7/8)*N2436*'d_고정'!$B$10*M2436*('6_기대효과'!$K$7/'d_고정'!$B$9))*(1-O2436)</f>
        <v/>
      </c>
      <c r="W2436">
        <f>(S2436*I2436+R2436*MAX(K2436-'d_고정'!$B$10*M2436*('6_기대효과'!$K$7/'d_고정'!$B$9),0)*N2436)*(1-O2436)</f>
        <v/>
      </c>
      <c r="X2436">
        <f>U2436+V2436</f>
        <v/>
      </c>
      <c r="Y2436">
        <f>U2436/('d_고정'!$B$5*'6_기대효과'!$H$7/8)/'d_고정'!$B$6</f>
        <v/>
      </c>
      <c r="Z2436">
        <f>U2436/('d_고정'!$B$8*'6_기대효과'!$H$7/8)</f>
        <v/>
      </c>
    </row>
    <row r="2437">
      <c r="A2437">
        <f>RAND()</f>
        <v/>
      </c>
      <c r="B2437">
        <f>IF('d_시나리오'!$J$2='d_시나리오'!$H$2,'d_시나리오'!$I$2,IF(A2437&lt;('d_시나리오'!$I$2-'d_시나리오'!$H$2)/('d_시나리오'!$J$2-'d_시나리오'!$H$2),'d_시나리오'!$H$2+SQRT(A2437*('d_시나리오'!$J$2-'d_시나리오'!$H$2)*('d_시나리오'!$I$2-'d_시나리오'!$H$2)),'d_시나리오'!$J$2-SQRT((1-A2437)*('d_시나리오'!$J$2-'d_시나리오'!$H$2)*('d_시나리오'!$J$2-'d_시나리오'!$I$2))))</f>
        <v/>
      </c>
      <c r="C2437">
        <f>BETAINV(RAND(),2,6)</f>
        <v/>
      </c>
      <c r="D2437">
        <f>INDEX('d_분포'!$A$2:$A$28,RANDBETWEEN(1,27))</f>
        <v/>
      </c>
      <c r="E2437">
        <f>INDEX('d_분포'!$C$2:$C$5,RANDBETWEEN(1,4))*(0.9+0.2*RAND())</f>
        <v/>
      </c>
      <c r="F2437">
        <f>RAND()</f>
        <v/>
      </c>
      <c r="G2437">
        <f>IF('d_시나리오'!$J$3='d_시나리오'!$H$3,'d_시나리오'!$I$3,IF(F2437&lt;('d_시나리오'!$I$3-'d_시나리오'!$H$3)/('d_시나리오'!$J$3-'d_시나리오'!$H$3),'d_시나리오'!$H$3+SQRT(F2437*('d_시나리오'!$J$3-'d_시나리오'!$H$3)*('d_시나리오'!$I$3-'d_시나리오'!$H$3)),'d_시나리오'!$J$3-SQRT((1-F2437)*('d_시나리오'!$J$3-'d_시나리오'!$H$3)*('d_시나리오'!$J$3-'d_시나리오'!$I$3))))</f>
        <v/>
      </c>
      <c r="H2437">
        <f>RAND()</f>
        <v/>
      </c>
      <c r="I2437">
        <f>IF('d_시나리오'!$J$4='d_시나리오'!$H$4,'d_시나리오'!$I$4,IF(H2437&lt;('d_시나리오'!$I$4-'d_시나리오'!$H$4)/('d_시나리오'!$J$4-'d_시나리오'!$H$4),'d_시나리오'!$H$4+SQRT(H2437*('d_시나리오'!$J$4-'d_시나리오'!$H$4)*('d_시나리오'!$I$4-'d_시나리오'!$H$4)),'d_시나리오'!$J$4-SQRT((1-H2437)*('d_시나리오'!$J$4-'d_시나리오'!$H$4)*('d_시나리오'!$J$4-'d_시나리오'!$I$4))))</f>
        <v/>
      </c>
      <c r="J2437">
        <f>RAND()</f>
        <v/>
      </c>
      <c r="K2437">
        <f>IF('d_시나리오'!$J$5='d_시나리오'!$H$5,'d_시나리오'!$I$5,IF(J2437&lt;('d_시나리오'!$I$5-'d_시나리오'!$H$5)/('d_시나리오'!$J$5-'d_시나리오'!$H$5),'d_시나리오'!$H$5+SQRT(J2437*('d_시나리오'!$J$5-'d_시나리오'!$H$5)*('d_시나리오'!$I$5-'d_시나리오'!$H$5)),'d_시나리오'!$J$5-SQRT((1-J2437)*('d_시나리오'!$J$5-'d_시나리오'!$H$5)*('d_시나리오'!$J$5-'d_시나리오'!$I$5))))</f>
        <v/>
      </c>
      <c r="L2437">
        <f>RAND()</f>
        <v/>
      </c>
      <c r="M2437">
        <f>IF('d_시나리오'!$J$6='d_시나리오'!$H$6,'d_시나리오'!$I$6,IF(L2437&lt;('d_시나리오'!$I$6-'d_시나리오'!$H$6)/('d_시나리오'!$J$6-'d_시나리오'!$H$6),'d_시나리오'!$H$6+SQRT(L2437*('d_시나리오'!$J$6-'d_시나리오'!$H$6)*('d_시나리오'!$I$6-'d_시나리오'!$H$6)),'d_시나리오'!$J$6-SQRT((1-L2437)*('d_시나리오'!$J$6-'d_시나리오'!$H$6)*('d_시나리오'!$J$6-'d_시나리오'!$I$6))))</f>
        <v/>
      </c>
      <c r="N2437">
        <f>INDEX('d_분포'!$B$2:$B$57,RANDBETWEEN(1,56))</f>
        <v/>
      </c>
      <c r="O2437">
        <f>BETAINV(RAND(),5,5)</f>
        <v/>
      </c>
      <c r="P2437">
        <f>'d_고정'!$B$1*'6_기대효과'!$H$7*('d_시나리오'!$I$7/'d_고정'!$B$2)*B2437</f>
        <v/>
      </c>
      <c r="Q2437">
        <f>P2437*C2437</f>
        <v/>
      </c>
      <c r="R2437">
        <f>P2437*E2437</f>
        <v/>
      </c>
      <c r="S2437">
        <f>R2437*G2437</f>
        <v/>
      </c>
      <c r="T2437">
        <f>Q2437+S2437</f>
        <v/>
      </c>
      <c r="U2437">
        <f>(Q2437*D2437+S2437*I2437)*(1-O2437)</f>
        <v/>
      </c>
      <c r="V2437">
        <f>(R2437*K2437*N2437+'d_고정'!$B$3*('6_기대효과'!$H$7/8)*N2437*'d_고정'!$B$10*M2437*('6_기대효과'!$K$7/'d_고정'!$B$9))*(1-O2437)</f>
        <v/>
      </c>
      <c r="W2437">
        <f>(S2437*I2437+R2437*MAX(K2437-'d_고정'!$B$10*M2437*('6_기대효과'!$K$7/'d_고정'!$B$9),0)*N2437)*(1-O2437)</f>
        <v/>
      </c>
      <c r="X2437">
        <f>U2437+V2437</f>
        <v/>
      </c>
      <c r="Y2437">
        <f>U2437/('d_고정'!$B$5*'6_기대효과'!$H$7/8)/'d_고정'!$B$6</f>
        <v/>
      </c>
      <c r="Z2437">
        <f>U2437/('d_고정'!$B$8*'6_기대효과'!$H$7/8)</f>
        <v/>
      </c>
    </row>
    <row r="2438">
      <c r="A2438">
        <f>RAND()</f>
        <v/>
      </c>
      <c r="B2438">
        <f>IF('d_시나리오'!$J$2='d_시나리오'!$H$2,'d_시나리오'!$I$2,IF(A2438&lt;('d_시나리오'!$I$2-'d_시나리오'!$H$2)/('d_시나리오'!$J$2-'d_시나리오'!$H$2),'d_시나리오'!$H$2+SQRT(A2438*('d_시나리오'!$J$2-'d_시나리오'!$H$2)*('d_시나리오'!$I$2-'d_시나리오'!$H$2)),'d_시나리오'!$J$2-SQRT((1-A2438)*('d_시나리오'!$J$2-'d_시나리오'!$H$2)*('d_시나리오'!$J$2-'d_시나리오'!$I$2))))</f>
        <v/>
      </c>
      <c r="C2438">
        <f>BETAINV(RAND(),2,6)</f>
        <v/>
      </c>
      <c r="D2438">
        <f>INDEX('d_분포'!$A$2:$A$28,RANDBETWEEN(1,27))</f>
        <v/>
      </c>
      <c r="E2438">
        <f>INDEX('d_분포'!$C$2:$C$5,RANDBETWEEN(1,4))*(0.9+0.2*RAND())</f>
        <v/>
      </c>
      <c r="F2438">
        <f>RAND()</f>
        <v/>
      </c>
      <c r="G2438">
        <f>IF('d_시나리오'!$J$3='d_시나리오'!$H$3,'d_시나리오'!$I$3,IF(F2438&lt;('d_시나리오'!$I$3-'d_시나리오'!$H$3)/('d_시나리오'!$J$3-'d_시나리오'!$H$3),'d_시나리오'!$H$3+SQRT(F2438*('d_시나리오'!$J$3-'d_시나리오'!$H$3)*('d_시나리오'!$I$3-'d_시나리오'!$H$3)),'d_시나리오'!$J$3-SQRT((1-F2438)*('d_시나리오'!$J$3-'d_시나리오'!$H$3)*('d_시나리오'!$J$3-'d_시나리오'!$I$3))))</f>
        <v/>
      </c>
      <c r="H2438">
        <f>RAND()</f>
        <v/>
      </c>
      <c r="I2438">
        <f>IF('d_시나리오'!$J$4='d_시나리오'!$H$4,'d_시나리오'!$I$4,IF(H2438&lt;('d_시나리오'!$I$4-'d_시나리오'!$H$4)/('d_시나리오'!$J$4-'d_시나리오'!$H$4),'d_시나리오'!$H$4+SQRT(H2438*('d_시나리오'!$J$4-'d_시나리오'!$H$4)*('d_시나리오'!$I$4-'d_시나리오'!$H$4)),'d_시나리오'!$J$4-SQRT((1-H2438)*('d_시나리오'!$J$4-'d_시나리오'!$H$4)*('d_시나리오'!$J$4-'d_시나리오'!$I$4))))</f>
        <v/>
      </c>
      <c r="J2438">
        <f>RAND()</f>
        <v/>
      </c>
      <c r="K2438">
        <f>IF('d_시나리오'!$J$5='d_시나리오'!$H$5,'d_시나리오'!$I$5,IF(J2438&lt;('d_시나리오'!$I$5-'d_시나리오'!$H$5)/('d_시나리오'!$J$5-'d_시나리오'!$H$5),'d_시나리오'!$H$5+SQRT(J2438*('d_시나리오'!$J$5-'d_시나리오'!$H$5)*('d_시나리오'!$I$5-'d_시나리오'!$H$5)),'d_시나리오'!$J$5-SQRT((1-J2438)*('d_시나리오'!$J$5-'d_시나리오'!$H$5)*('d_시나리오'!$J$5-'d_시나리오'!$I$5))))</f>
        <v/>
      </c>
      <c r="L2438">
        <f>RAND()</f>
        <v/>
      </c>
      <c r="M2438">
        <f>IF('d_시나리오'!$J$6='d_시나리오'!$H$6,'d_시나리오'!$I$6,IF(L2438&lt;('d_시나리오'!$I$6-'d_시나리오'!$H$6)/('d_시나리오'!$J$6-'d_시나리오'!$H$6),'d_시나리오'!$H$6+SQRT(L2438*('d_시나리오'!$J$6-'d_시나리오'!$H$6)*('d_시나리오'!$I$6-'d_시나리오'!$H$6)),'d_시나리오'!$J$6-SQRT((1-L2438)*('d_시나리오'!$J$6-'d_시나리오'!$H$6)*('d_시나리오'!$J$6-'d_시나리오'!$I$6))))</f>
        <v/>
      </c>
      <c r="N2438">
        <f>INDEX('d_분포'!$B$2:$B$57,RANDBETWEEN(1,56))</f>
        <v/>
      </c>
      <c r="O2438">
        <f>BETAINV(RAND(),5,5)</f>
        <v/>
      </c>
      <c r="P2438">
        <f>'d_고정'!$B$1*'6_기대효과'!$H$7*('d_시나리오'!$I$7/'d_고정'!$B$2)*B2438</f>
        <v/>
      </c>
      <c r="Q2438">
        <f>P2438*C2438</f>
        <v/>
      </c>
      <c r="R2438">
        <f>P2438*E2438</f>
        <v/>
      </c>
      <c r="S2438">
        <f>R2438*G2438</f>
        <v/>
      </c>
      <c r="T2438">
        <f>Q2438+S2438</f>
        <v/>
      </c>
      <c r="U2438">
        <f>(Q2438*D2438+S2438*I2438)*(1-O2438)</f>
        <v/>
      </c>
      <c r="V2438">
        <f>(R2438*K2438*N2438+'d_고정'!$B$3*('6_기대효과'!$H$7/8)*N2438*'d_고정'!$B$10*M2438*('6_기대효과'!$K$7/'d_고정'!$B$9))*(1-O2438)</f>
        <v/>
      </c>
      <c r="W2438">
        <f>(S2438*I2438+R2438*MAX(K2438-'d_고정'!$B$10*M2438*('6_기대효과'!$K$7/'d_고정'!$B$9),0)*N2438)*(1-O2438)</f>
        <v/>
      </c>
      <c r="X2438">
        <f>U2438+V2438</f>
        <v/>
      </c>
      <c r="Y2438">
        <f>U2438/('d_고정'!$B$5*'6_기대효과'!$H$7/8)/'d_고정'!$B$6</f>
        <v/>
      </c>
      <c r="Z2438">
        <f>U2438/('d_고정'!$B$8*'6_기대효과'!$H$7/8)</f>
        <v/>
      </c>
    </row>
    <row r="2439">
      <c r="A2439">
        <f>RAND()</f>
        <v/>
      </c>
      <c r="B2439">
        <f>IF('d_시나리오'!$J$2='d_시나리오'!$H$2,'d_시나리오'!$I$2,IF(A2439&lt;('d_시나리오'!$I$2-'d_시나리오'!$H$2)/('d_시나리오'!$J$2-'d_시나리오'!$H$2),'d_시나리오'!$H$2+SQRT(A2439*('d_시나리오'!$J$2-'d_시나리오'!$H$2)*('d_시나리오'!$I$2-'d_시나리오'!$H$2)),'d_시나리오'!$J$2-SQRT((1-A2439)*('d_시나리오'!$J$2-'d_시나리오'!$H$2)*('d_시나리오'!$J$2-'d_시나리오'!$I$2))))</f>
        <v/>
      </c>
      <c r="C2439">
        <f>BETAINV(RAND(),2,6)</f>
        <v/>
      </c>
      <c r="D2439">
        <f>INDEX('d_분포'!$A$2:$A$28,RANDBETWEEN(1,27))</f>
        <v/>
      </c>
      <c r="E2439">
        <f>INDEX('d_분포'!$C$2:$C$5,RANDBETWEEN(1,4))*(0.9+0.2*RAND())</f>
        <v/>
      </c>
      <c r="F2439">
        <f>RAND()</f>
        <v/>
      </c>
      <c r="G2439">
        <f>IF('d_시나리오'!$J$3='d_시나리오'!$H$3,'d_시나리오'!$I$3,IF(F2439&lt;('d_시나리오'!$I$3-'d_시나리오'!$H$3)/('d_시나리오'!$J$3-'d_시나리오'!$H$3),'d_시나리오'!$H$3+SQRT(F2439*('d_시나리오'!$J$3-'d_시나리오'!$H$3)*('d_시나리오'!$I$3-'d_시나리오'!$H$3)),'d_시나리오'!$J$3-SQRT((1-F2439)*('d_시나리오'!$J$3-'d_시나리오'!$H$3)*('d_시나리오'!$J$3-'d_시나리오'!$I$3))))</f>
        <v/>
      </c>
      <c r="H2439">
        <f>RAND()</f>
        <v/>
      </c>
      <c r="I2439">
        <f>IF('d_시나리오'!$J$4='d_시나리오'!$H$4,'d_시나리오'!$I$4,IF(H2439&lt;('d_시나리오'!$I$4-'d_시나리오'!$H$4)/('d_시나리오'!$J$4-'d_시나리오'!$H$4),'d_시나리오'!$H$4+SQRT(H2439*('d_시나리오'!$J$4-'d_시나리오'!$H$4)*('d_시나리오'!$I$4-'d_시나리오'!$H$4)),'d_시나리오'!$J$4-SQRT((1-H2439)*('d_시나리오'!$J$4-'d_시나리오'!$H$4)*('d_시나리오'!$J$4-'d_시나리오'!$I$4))))</f>
        <v/>
      </c>
      <c r="J2439">
        <f>RAND()</f>
        <v/>
      </c>
      <c r="K2439">
        <f>IF('d_시나리오'!$J$5='d_시나리오'!$H$5,'d_시나리오'!$I$5,IF(J2439&lt;('d_시나리오'!$I$5-'d_시나리오'!$H$5)/('d_시나리오'!$J$5-'d_시나리오'!$H$5),'d_시나리오'!$H$5+SQRT(J2439*('d_시나리오'!$J$5-'d_시나리오'!$H$5)*('d_시나리오'!$I$5-'d_시나리오'!$H$5)),'d_시나리오'!$J$5-SQRT((1-J2439)*('d_시나리오'!$J$5-'d_시나리오'!$H$5)*('d_시나리오'!$J$5-'d_시나리오'!$I$5))))</f>
        <v/>
      </c>
      <c r="L2439">
        <f>RAND()</f>
        <v/>
      </c>
      <c r="M2439">
        <f>IF('d_시나리오'!$J$6='d_시나리오'!$H$6,'d_시나리오'!$I$6,IF(L2439&lt;('d_시나리오'!$I$6-'d_시나리오'!$H$6)/('d_시나리오'!$J$6-'d_시나리오'!$H$6),'d_시나리오'!$H$6+SQRT(L2439*('d_시나리오'!$J$6-'d_시나리오'!$H$6)*('d_시나리오'!$I$6-'d_시나리오'!$H$6)),'d_시나리오'!$J$6-SQRT((1-L2439)*('d_시나리오'!$J$6-'d_시나리오'!$H$6)*('d_시나리오'!$J$6-'d_시나리오'!$I$6))))</f>
        <v/>
      </c>
      <c r="N2439">
        <f>INDEX('d_분포'!$B$2:$B$57,RANDBETWEEN(1,56))</f>
        <v/>
      </c>
      <c r="O2439">
        <f>BETAINV(RAND(),5,5)</f>
        <v/>
      </c>
      <c r="P2439">
        <f>'d_고정'!$B$1*'6_기대효과'!$H$7*('d_시나리오'!$I$7/'d_고정'!$B$2)*B2439</f>
        <v/>
      </c>
      <c r="Q2439">
        <f>P2439*C2439</f>
        <v/>
      </c>
      <c r="R2439">
        <f>P2439*E2439</f>
        <v/>
      </c>
      <c r="S2439">
        <f>R2439*G2439</f>
        <v/>
      </c>
      <c r="T2439">
        <f>Q2439+S2439</f>
        <v/>
      </c>
      <c r="U2439">
        <f>(Q2439*D2439+S2439*I2439)*(1-O2439)</f>
        <v/>
      </c>
      <c r="V2439">
        <f>(R2439*K2439*N2439+'d_고정'!$B$3*('6_기대효과'!$H$7/8)*N2439*'d_고정'!$B$10*M2439*('6_기대효과'!$K$7/'d_고정'!$B$9))*(1-O2439)</f>
        <v/>
      </c>
      <c r="W2439">
        <f>(S2439*I2439+R2439*MAX(K2439-'d_고정'!$B$10*M2439*('6_기대효과'!$K$7/'d_고정'!$B$9),0)*N2439)*(1-O2439)</f>
        <v/>
      </c>
      <c r="X2439">
        <f>U2439+V2439</f>
        <v/>
      </c>
      <c r="Y2439">
        <f>U2439/('d_고정'!$B$5*'6_기대효과'!$H$7/8)/'d_고정'!$B$6</f>
        <v/>
      </c>
      <c r="Z2439">
        <f>U2439/('d_고정'!$B$8*'6_기대효과'!$H$7/8)</f>
        <v/>
      </c>
    </row>
    <row r="2440">
      <c r="A2440">
        <f>RAND()</f>
        <v/>
      </c>
      <c r="B2440">
        <f>IF('d_시나리오'!$J$2='d_시나리오'!$H$2,'d_시나리오'!$I$2,IF(A2440&lt;('d_시나리오'!$I$2-'d_시나리오'!$H$2)/('d_시나리오'!$J$2-'d_시나리오'!$H$2),'d_시나리오'!$H$2+SQRT(A2440*('d_시나리오'!$J$2-'d_시나리오'!$H$2)*('d_시나리오'!$I$2-'d_시나리오'!$H$2)),'d_시나리오'!$J$2-SQRT((1-A2440)*('d_시나리오'!$J$2-'d_시나리오'!$H$2)*('d_시나리오'!$J$2-'d_시나리오'!$I$2))))</f>
        <v/>
      </c>
      <c r="C2440">
        <f>BETAINV(RAND(),2,6)</f>
        <v/>
      </c>
      <c r="D2440">
        <f>INDEX('d_분포'!$A$2:$A$28,RANDBETWEEN(1,27))</f>
        <v/>
      </c>
      <c r="E2440">
        <f>INDEX('d_분포'!$C$2:$C$5,RANDBETWEEN(1,4))*(0.9+0.2*RAND())</f>
        <v/>
      </c>
      <c r="F2440">
        <f>RAND()</f>
        <v/>
      </c>
      <c r="G2440">
        <f>IF('d_시나리오'!$J$3='d_시나리오'!$H$3,'d_시나리오'!$I$3,IF(F2440&lt;('d_시나리오'!$I$3-'d_시나리오'!$H$3)/('d_시나리오'!$J$3-'d_시나리오'!$H$3),'d_시나리오'!$H$3+SQRT(F2440*('d_시나리오'!$J$3-'d_시나리오'!$H$3)*('d_시나리오'!$I$3-'d_시나리오'!$H$3)),'d_시나리오'!$J$3-SQRT((1-F2440)*('d_시나리오'!$J$3-'d_시나리오'!$H$3)*('d_시나리오'!$J$3-'d_시나리오'!$I$3))))</f>
        <v/>
      </c>
      <c r="H2440">
        <f>RAND()</f>
        <v/>
      </c>
      <c r="I2440">
        <f>IF('d_시나리오'!$J$4='d_시나리오'!$H$4,'d_시나리오'!$I$4,IF(H2440&lt;('d_시나리오'!$I$4-'d_시나리오'!$H$4)/('d_시나리오'!$J$4-'d_시나리오'!$H$4),'d_시나리오'!$H$4+SQRT(H2440*('d_시나리오'!$J$4-'d_시나리오'!$H$4)*('d_시나리오'!$I$4-'d_시나리오'!$H$4)),'d_시나리오'!$J$4-SQRT((1-H2440)*('d_시나리오'!$J$4-'d_시나리오'!$H$4)*('d_시나리오'!$J$4-'d_시나리오'!$I$4))))</f>
        <v/>
      </c>
      <c r="J2440">
        <f>RAND()</f>
        <v/>
      </c>
      <c r="K2440">
        <f>IF('d_시나리오'!$J$5='d_시나리오'!$H$5,'d_시나리오'!$I$5,IF(J2440&lt;('d_시나리오'!$I$5-'d_시나리오'!$H$5)/('d_시나리오'!$J$5-'d_시나리오'!$H$5),'d_시나리오'!$H$5+SQRT(J2440*('d_시나리오'!$J$5-'d_시나리오'!$H$5)*('d_시나리오'!$I$5-'d_시나리오'!$H$5)),'d_시나리오'!$J$5-SQRT((1-J2440)*('d_시나리오'!$J$5-'d_시나리오'!$H$5)*('d_시나리오'!$J$5-'d_시나리오'!$I$5))))</f>
        <v/>
      </c>
      <c r="L2440">
        <f>RAND()</f>
        <v/>
      </c>
      <c r="M2440">
        <f>IF('d_시나리오'!$J$6='d_시나리오'!$H$6,'d_시나리오'!$I$6,IF(L2440&lt;('d_시나리오'!$I$6-'d_시나리오'!$H$6)/('d_시나리오'!$J$6-'d_시나리오'!$H$6),'d_시나리오'!$H$6+SQRT(L2440*('d_시나리오'!$J$6-'d_시나리오'!$H$6)*('d_시나리오'!$I$6-'d_시나리오'!$H$6)),'d_시나리오'!$J$6-SQRT((1-L2440)*('d_시나리오'!$J$6-'d_시나리오'!$H$6)*('d_시나리오'!$J$6-'d_시나리오'!$I$6))))</f>
        <v/>
      </c>
      <c r="N2440">
        <f>INDEX('d_분포'!$B$2:$B$57,RANDBETWEEN(1,56))</f>
        <v/>
      </c>
      <c r="O2440">
        <f>BETAINV(RAND(),5,5)</f>
        <v/>
      </c>
      <c r="P2440">
        <f>'d_고정'!$B$1*'6_기대효과'!$H$7*('d_시나리오'!$I$7/'d_고정'!$B$2)*B2440</f>
        <v/>
      </c>
      <c r="Q2440">
        <f>P2440*C2440</f>
        <v/>
      </c>
      <c r="R2440">
        <f>P2440*E2440</f>
        <v/>
      </c>
      <c r="S2440">
        <f>R2440*G2440</f>
        <v/>
      </c>
      <c r="T2440">
        <f>Q2440+S2440</f>
        <v/>
      </c>
      <c r="U2440">
        <f>(Q2440*D2440+S2440*I2440)*(1-O2440)</f>
        <v/>
      </c>
      <c r="V2440">
        <f>(R2440*K2440*N2440+'d_고정'!$B$3*('6_기대효과'!$H$7/8)*N2440*'d_고정'!$B$10*M2440*('6_기대효과'!$K$7/'d_고정'!$B$9))*(1-O2440)</f>
        <v/>
      </c>
      <c r="W2440">
        <f>(S2440*I2440+R2440*MAX(K2440-'d_고정'!$B$10*M2440*('6_기대효과'!$K$7/'d_고정'!$B$9),0)*N2440)*(1-O2440)</f>
        <v/>
      </c>
      <c r="X2440">
        <f>U2440+V2440</f>
        <v/>
      </c>
      <c r="Y2440">
        <f>U2440/('d_고정'!$B$5*'6_기대효과'!$H$7/8)/'d_고정'!$B$6</f>
        <v/>
      </c>
      <c r="Z2440">
        <f>U2440/('d_고정'!$B$8*'6_기대효과'!$H$7/8)</f>
        <v/>
      </c>
    </row>
    <row r="2441">
      <c r="A2441">
        <f>RAND()</f>
        <v/>
      </c>
      <c r="B2441">
        <f>IF('d_시나리오'!$J$2='d_시나리오'!$H$2,'d_시나리오'!$I$2,IF(A2441&lt;('d_시나리오'!$I$2-'d_시나리오'!$H$2)/('d_시나리오'!$J$2-'d_시나리오'!$H$2),'d_시나리오'!$H$2+SQRT(A2441*('d_시나리오'!$J$2-'d_시나리오'!$H$2)*('d_시나리오'!$I$2-'d_시나리오'!$H$2)),'d_시나리오'!$J$2-SQRT((1-A2441)*('d_시나리오'!$J$2-'d_시나리오'!$H$2)*('d_시나리오'!$J$2-'d_시나리오'!$I$2))))</f>
        <v/>
      </c>
      <c r="C2441">
        <f>BETAINV(RAND(),2,6)</f>
        <v/>
      </c>
      <c r="D2441">
        <f>INDEX('d_분포'!$A$2:$A$28,RANDBETWEEN(1,27))</f>
        <v/>
      </c>
      <c r="E2441">
        <f>INDEX('d_분포'!$C$2:$C$5,RANDBETWEEN(1,4))*(0.9+0.2*RAND())</f>
        <v/>
      </c>
      <c r="F2441">
        <f>RAND()</f>
        <v/>
      </c>
      <c r="G2441">
        <f>IF('d_시나리오'!$J$3='d_시나리오'!$H$3,'d_시나리오'!$I$3,IF(F2441&lt;('d_시나리오'!$I$3-'d_시나리오'!$H$3)/('d_시나리오'!$J$3-'d_시나리오'!$H$3),'d_시나리오'!$H$3+SQRT(F2441*('d_시나리오'!$J$3-'d_시나리오'!$H$3)*('d_시나리오'!$I$3-'d_시나리오'!$H$3)),'d_시나리오'!$J$3-SQRT((1-F2441)*('d_시나리오'!$J$3-'d_시나리오'!$H$3)*('d_시나리오'!$J$3-'d_시나리오'!$I$3))))</f>
        <v/>
      </c>
      <c r="H2441">
        <f>RAND()</f>
        <v/>
      </c>
      <c r="I2441">
        <f>IF('d_시나리오'!$J$4='d_시나리오'!$H$4,'d_시나리오'!$I$4,IF(H2441&lt;('d_시나리오'!$I$4-'d_시나리오'!$H$4)/('d_시나리오'!$J$4-'d_시나리오'!$H$4),'d_시나리오'!$H$4+SQRT(H2441*('d_시나리오'!$J$4-'d_시나리오'!$H$4)*('d_시나리오'!$I$4-'d_시나리오'!$H$4)),'d_시나리오'!$J$4-SQRT((1-H2441)*('d_시나리오'!$J$4-'d_시나리오'!$H$4)*('d_시나리오'!$J$4-'d_시나리오'!$I$4))))</f>
        <v/>
      </c>
      <c r="J2441">
        <f>RAND()</f>
        <v/>
      </c>
      <c r="K2441">
        <f>IF('d_시나리오'!$J$5='d_시나리오'!$H$5,'d_시나리오'!$I$5,IF(J2441&lt;('d_시나리오'!$I$5-'d_시나리오'!$H$5)/('d_시나리오'!$J$5-'d_시나리오'!$H$5),'d_시나리오'!$H$5+SQRT(J2441*('d_시나리오'!$J$5-'d_시나리오'!$H$5)*('d_시나리오'!$I$5-'d_시나리오'!$H$5)),'d_시나리오'!$J$5-SQRT((1-J2441)*('d_시나리오'!$J$5-'d_시나리오'!$H$5)*('d_시나리오'!$J$5-'d_시나리오'!$I$5))))</f>
        <v/>
      </c>
      <c r="L2441">
        <f>RAND()</f>
        <v/>
      </c>
      <c r="M2441">
        <f>IF('d_시나리오'!$J$6='d_시나리오'!$H$6,'d_시나리오'!$I$6,IF(L2441&lt;('d_시나리오'!$I$6-'d_시나리오'!$H$6)/('d_시나리오'!$J$6-'d_시나리오'!$H$6),'d_시나리오'!$H$6+SQRT(L2441*('d_시나리오'!$J$6-'d_시나리오'!$H$6)*('d_시나리오'!$I$6-'d_시나리오'!$H$6)),'d_시나리오'!$J$6-SQRT((1-L2441)*('d_시나리오'!$J$6-'d_시나리오'!$H$6)*('d_시나리오'!$J$6-'d_시나리오'!$I$6))))</f>
        <v/>
      </c>
      <c r="N2441">
        <f>INDEX('d_분포'!$B$2:$B$57,RANDBETWEEN(1,56))</f>
        <v/>
      </c>
      <c r="O2441">
        <f>BETAINV(RAND(),5,5)</f>
        <v/>
      </c>
      <c r="P2441">
        <f>'d_고정'!$B$1*'6_기대효과'!$H$7*('d_시나리오'!$I$7/'d_고정'!$B$2)*B2441</f>
        <v/>
      </c>
      <c r="Q2441">
        <f>P2441*C2441</f>
        <v/>
      </c>
      <c r="R2441">
        <f>P2441*E2441</f>
        <v/>
      </c>
      <c r="S2441">
        <f>R2441*G2441</f>
        <v/>
      </c>
      <c r="T2441">
        <f>Q2441+S2441</f>
        <v/>
      </c>
      <c r="U2441">
        <f>(Q2441*D2441+S2441*I2441)*(1-O2441)</f>
        <v/>
      </c>
      <c r="V2441">
        <f>(R2441*K2441*N2441+'d_고정'!$B$3*('6_기대효과'!$H$7/8)*N2441*'d_고정'!$B$10*M2441*('6_기대효과'!$K$7/'d_고정'!$B$9))*(1-O2441)</f>
        <v/>
      </c>
      <c r="W2441">
        <f>(S2441*I2441+R2441*MAX(K2441-'d_고정'!$B$10*M2441*('6_기대효과'!$K$7/'d_고정'!$B$9),0)*N2441)*(1-O2441)</f>
        <v/>
      </c>
      <c r="X2441">
        <f>U2441+V2441</f>
        <v/>
      </c>
      <c r="Y2441">
        <f>U2441/('d_고정'!$B$5*'6_기대효과'!$H$7/8)/'d_고정'!$B$6</f>
        <v/>
      </c>
      <c r="Z2441">
        <f>U2441/('d_고정'!$B$8*'6_기대효과'!$H$7/8)</f>
        <v/>
      </c>
    </row>
    <row r="2442">
      <c r="A2442">
        <f>RAND()</f>
        <v/>
      </c>
      <c r="B2442">
        <f>IF('d_시나리오'!$J$2='d_시나리오'!$H$2,'d_시나리오'!$I$2,IF(A2442&lt;('d_시나리오'!$I$2-'d_시나리오'!$H$2)/('d_시나리오'!$J$2-'d_시나리오'!$H$2),'d_시나리오'!$H$2+SQRT(A2442*('d_시나리오'!$J$2-'d_시나리오'!$H$2)*('d_시나리오'!$I$2-'d_시나리오'!$H$2)),'d_시나리오'!$J$2-SQRT((1-A2442)*('d_시나리오'!$J$2-'d_시나리오'!$H$2)*('d_시나리오'!$J$2-'d_시나리오'!$I$2))))</f>
        <v/>
      </c>
      <c r="C2442">
        <f>BETAINV(RAND(),2,6)</f>
        <v/>
      </c>
      <c r="D2442">
        <f>INDEX('d_분포'!$A$2:$A$28,RANDBETWEEN(1,27))</f>
        <v/>
      </c>
      <c r="E2442">
        <f>INDEX('d_분포'!$C$2:$C$5,RANDBETWEEN(1,4))*(0.9+0.2*RAND())</f>
        <v/>
      </c>
      <c r="F2442">
        <f>RAND()</f>
        <v/>
      </c>
      <c r="G2442">
        <f>IF('d_시나리오'!$J$3='d_시나리오'!$H$3,'d_시나리오'!$I$3,IF(F2442&lt;('d_시나리오'!$I$3-'d_시나리오'!$H$3)/('d_시나리오'!$J$3-'d_시나리오'!$H$3),'d_시나리오'!$H$3+SQRT(F2442*('d_시나리오'!$J$3-'d_시나리오'!$H$3)*('d_시나리오'!$I$3-'d_시나리오'!$H$3)),'d_시나리오'!$J$3-SQRT((1-F2442)*('d_시나리오'!$J$3-'d_시나리오'!$H$3)*('d_시나리오'!$J$3-'d_시나리오'!$I$3))))</f>
        <v/>
      </c>
      <c r="H2442">
        <f>RAND()</f>
        <v/>
      </c>
      <c r="I2442">
        <f>IF('d_시나리오'!$J$4='d_시나리오'!$H$4,'d_시나리오'!$I$4,IF(H2442&lt;('d_시나리오'!$I$4-'d_시나리오'!$H$4)/('d_시나리오'!$J$4-'d_시나리오'!$H$4),'d_시나리오'!$H$4+SQRT(H2442*('d_시나리오'!$J$4-'d_시나리오'!$H$4)*('d_시나리오'!$I$4-'d_시나리오'!$H$4)),'d_시나리오'!$J$4-SQRT((1-H2442)*('d_시나리오'!$J$4-'d_시나리오'!$H$4)*('d_시나리오'!$J$4-'d_시나리오'!$I$4))))</f>
        <v/>
      </c>
      <c r="J2442">
        <f>RAND()</f>
        <v/>
      </c>
      <c r="K2442">
        <f>IF('d_시나리오'!$J$5='d_시나리오'!$H$5,'d_시나리오'!$I$5,IF(J2442&lt;('d_시나리오'!$I$5-'d_시나리오'!$H$5)/('d_시나리오'!$J$5-'d_시나리오'!$H$5),'d_시나리오'!$H$5+SQRT(J2442*('d_시나리오'!$J$5-'d_시나리오'!$H$5)*('d_시나리오'!$I$5-'d_시나리오'!$H$5)),'d_시나리오'!$J$5-SQRT((1-J2442)*('d_시나리오'!$J$5-'d_시나리오'!$H$5)*('d_시나리오'!$J$5-'d_시나리오'!$I$5))))</f>
        <v/>
      </c>
      <c r="L2442">
        <f>RAND()</f>
        <v/>
      </c>
      <c r="M2442">
        <f>IF('d_시나리오'!$J$6='d_시나리오'!$H$6,'d_시나리오'!$I$6,IF(L2442&lt;('d_시나리오'!$I$6-'d_시나리오'!$H$6)/('d_시나리오'!$J$6-'d_시나리오'!$H$6),'d_시나리오'!$H$6+SQRT(L2442*('d_시나리오'!$J$6-'d_시나리오'!$H$6)*('d_시나리오'!$I$6-'d_시나리오'!$H$6)),'d_시나리오'!$J$6-SQRT((1-L2442)*('d_시나리오'!$J$6-'d_시나리오'!$H$6)*('d_시나리오'!$J$6-'d_시나리오'!$I$6))))</f>
        <v/>
      </c>
      <c r="N2442">
        <f>INDEX('d_분포'!$B$2:$B$57,RANDBETWEEN(1,56))</f>
        <v/>
      </c>
      <c r="O2442">
        <f>BETAINV(RAND(),5,5)</f>
        <v/>
      </c>
      <c r="P2442">
        <f>'d_고정'!$B$1*'6_기대효과'!$H$7*('d_시나리오'!$I$7/'d_고정'!$B$2)*B2442</f>
        <v/>
      </c>
      <c r="Q2442">
        <f>P2442*C2442</f>
        <v/>
      </c>
      <c r="R2442">
        <f>P2442*E2442</f>
        <v/>
      </c>
      <c r="S2442">
        <f>R2442*G2442</f>
        <v/>
      </c>
      <c r="T2442">
        <f>Q2442+S2442</f>
        <v/>
      </c>
      <c r="U2442">
        <f>(Q2442*D2442+S2442*I2442)*(1-O2442)</f>
        <v/>
      </c>
      <c r="V2442">
        <f>(R2442*K2442*N2442+'d_고정'!$B$3*('6_기대효과'!$H$7/8)*N2442*'d_고정'!$B$10*M2442*('6_기대효과'!$K$7/'d_고정'!$B$9))*(1-O2442)</f>
        <v/>
      </c>
      <c r="W2442">
        <f>(S2442*I2442+R2442*MAX(K2442-'d_고정'!$B$10*M2442*('6_기대효과'!$K$7/'d_고정'!$B$9),0)*N2442)*(1-O2442)</f>
        <v/>
      </c>
      <c r="X2442">
        <f>U2442+V2442</f>
        <v/>
      </c>
      <c r="Y2442">
        <f>U2442/('d_고정'!$B$5*'6_기대효과'!$H$7/8)/'d_고정'!$B$6</f>
        <v/>
      </c>
      <c r="Z2442">
        <f>U2442/('d_고정'!$B$8*'6_기대효과'!$H$7/8)</f>
        <v/>
      </c>
    </row>
    <row r="2443">
      <c r="A2443">
        <f>RAND()</f>
        <v/>
      </c>
      <c r="B2443">
        <f>IF('d_시나리오'!$J$2='d_시나리오'!$H$2,'d_시나리오'!$I$2,IF(A2443&lt;('d_시나리오'!$I$2-'d_시나리오'!$H$2)/('d_시나리오'!$J$2-'d_시나리오'!$H$2),'d_시나리오'!$H$2+SQRT(A2443*('d_시나리오'!$J$2-'d_시나리오'!$H$2)*('d_시나리오'!$I$2-'d_시나리오'!$H$2)),'d_시나리오'!$J$2-SQRT((1-A2443)*('d_시나리오'!$J$2-'d_시나리오'!$H$2)*('d_시나리오'!$J$2-'d_시나리오'!$I$2))))</f>
        <v/>
      </c>
      <c r="C2443">
        <f>BETAINV(RAND(),2,6)</f>
        <v/>
      </c>
      <c r="D2443">
        <f>INDEX('d_분포'!$A$2:$A$28,RANDBETWEEN(1,27))</f>
        <v/>
      </c>
      <c r="E2443">
        <f>INDEX('d_분포'!$C$2:$C$5,RANDBETWEEN(1,4))*(0.9+0.2*RAND())</f>
        <v/>
      </c>
      <c r="F2443">
        <f>RAND()</f>
        <v/>
      </c>
      <c r="G2443">
        <f>IF('d_시나리오'!$J$3='d_시나리오'!$H$3,'d_시나리오'!$I$3,IF(F2443&lt;('d_시나리오'!$I$3-'d_시나리오'!$H$3)/('d_시나리오'!$J$3-'d_시나리오'!$H$3),'d_시나리오'!$H$3+SQRT(F2443*('d_시나리오'!$J$3-'d_시나리오'!$H$3)*('d_시나리오'!$I$3-'d_시나리오'!$H$3)),'d_시나리오'!$J$3-SQRT((1-F2443)*('d_시나리오'!$J$3-'d_시나리오'!$H$3)*('d_시나리오'!$J$3-'d_시나리오'!$I$3))))</f>
        <v/>
      </c>
      <c r="H2443">
        <f>RAND()</f>
        <v/>
      </c>
      <c r="I2443">
        <f>IF('d_시나리오'!$J$4='d_시나리오'!$H$4,'d_시나리오'!$I$4,IF(H2443&lt;('d_시나리오'!$I$4-'d_시나리오'!$H$4)/('d_시나리오'!$J$4-'d_시나리오'!$H$4),'d_시나리오'!$H$4+SQRT(H2443*('d_시나리오'!$J$4-'d_시나리오'!$H$4)*('d_시나리오'!$I$4-'d_시나리오'!$H$4)),'d_시나리오'!$J$4-SQRT((1-H2443)*('d_시나리오'!$J$4-'d_시나리오'!$H$4)*('d_시나리오'!$J$4-'d_시나리오'!$I$4))))</f>
        <v/>
      </c>
      <c r="J2443">
        <f>RAND()</f>
        <v/>
      </c>
      <c r="K2443">
        <f>IF('d_시나리오'!$J$5='d_시나리오'!$H$5,'d_시나리오'!$I$5,IF(J2443&lt;('d_시나리오'!$I$5-'d_시나리오'!$H$5)/('d_시나리오'!$J$5-'d_시나리오'!$H$5),'d_시나리오'!$H$5+SQRT(J2443*('d_시나리오'!$J$5-'d_시나리오'!$H$5)*('d_시나리오'!$I$5-'d_시나리오'!$H$5)),'d_시나리오'!$J$5-SQRT((1-J2443)*('d_시나리오'!$J$5-'d_시나리오'!$H$5)*('d_시나리오'!$J$5-'d_시나리오'!$I$5))))</f>
        <v/>
      </c>
      <c r="L2443">
        <f>RAND()</f>
        <v/>
      </c>
      <c r="M2443">
        <f>IF('d_시나리오'!$J$6='d_시나리오'!$H$6,'d_시나리오'!$I$6,IF(L2443&lt;('d_시나리오'!$I$6-'d_시나리오'!$H$6)/('d_시나리오'!$J$6-'d_시나리오'!$H$6),'d_시나리오'!$H$6+SQRT(L2443*('d_시나리오'!$J$6-'d_시나리오'!$H$6)*('d_시나리오'!$I$6-'d_시나리오'!$H$6)),'d_시나리오'!$J$6-SQRT((1-L2443)*('d_시나리오'!$J$6-'d_시나리오'!$H$6)*('d_시나리오'!$J$6-'d_시나리오'!$I$6))))</f>
        <v/>
      </c>
      <c r="N2443">
        <f>INDEX('d_분포'!$B$2:$B$57,RANDBETWEEN(1,56))</f>
        <v/>
      </c>
      <c r="O2443">
        <f>BETAINV(RAND(),5,5)</f>
        <v/>
      </c>
      <c r="P2443">
        <f>'d_고정'!$B$1*'6_기대효과'!$H$7*('d_시나리오'!$I$7/'d_고정'!$B$2)*B2443</f>
        <v/>
      </c>
      <c r="Q2443">
        <f>P2443*C2443</f>
        <v/>
      </c>
      <c r="R2443">
        <f>P2443*E2443</f>
        <v/>
      </c>
      <c r="S2443">
        <f>R2443*G2443</f>
        <v/>
      </c>
      <c r="T2443">
        <f>Q2443+S2443</f>
        <v/>
      </c>
      <c r="U2443">
        <f>(Q2443*D2443+S2443*I2443)*(1-O2443)</f>
        <v/>
      </c>
      <c r="V2443">
        <f>(R2443*K2443*N2443+'d_고정'!$B$3*('6_기대효과'!$H$7/8)*N2443*'d_고정'!$B$10*M2443*('6_기대효과'!$K$7/'d_고정'!$B$9))*(1-O2443)</f>
        <v/>
      </c>
      <c r="W2443">
        <f>(S2443*I2443+R2443*MAX(K2443-'d_고정'!$B$10*M2443*('6_기대효과'!$K$7/'d_고정'!$B$9),0)*N2443)*(1-O2443)</f>
        <v/>
      </c>
      <c r="X2443">
        <f>U2443+V2443</f>
        <v/>
      </c>
      <c r="Y2443">
        <f>U2443/('d_고정'!$B$5*'6_기대효과'!$H$7/8)/'d_고정'!$B$6</f>
        <v/>
      </c>
      <c r="Z2443">
        <f>U2443/('d_고정'!$B$8*'6_기대효과'!$H$7/8)</f>
        <v/>
      </c>
    </row>
    <row r="2444">
      <c r="A2444">
        <f>RAND()</f>
        <v/>
      </c>
      <c r="B2444">
        <f>IF('d_시나리오'!$J$2='d_시나리오'!$H$2,'d_시나리오'!$I$2,IF(A2444&lt;('d_시나리오'!$I$2-'d_시나리오'!$H$2)/('d_시나리오'!$J$2-'d_시나리오'!$H$2),'d_시나리오'!$H$2+SQRT(A2444*('d_시나리오'!$J$2-'d_시나리오'!$H$2)*('d_시나리오'!$I$2-'d_시나리오'!$H$2)),'d_시나리오'!$J$2-SQRT((1-A2444)*('d_시나리오'!$J$2-'d_시나리오'!$H$2)*('d_시나리오'!$J$2-'d_시나리오'!$I$2))))</f>
        <v/>
      </c>
      <c r="C2444">
        <f>BETAINV(RAND(),2,6)</f>
        <v/>
      </c>
      <c r="D2444">
        <f>INDEX('d_분포'!$A$2:$A$28,RANDBETWEEN(1,27))</f>
        <v/>
      </c>
      <c r="E2444">
        <f>INDEX('d_분포'!$C$2:$C$5,RANDBETWEEN(1,4))*(0.9+0.2*RAND())</f>
        <v/>
      </c>
      <c r="F2444">
        <f>RAND()</f>
        <v/>
      </c>
      <c r="G2444">
        <f>IF('d_시나리오'!$J$3='d_시나리오'!$H$3,'d_시나리오'!$I$3,IF(F2444&lt;('d_시나리오'!$I$3-'d_시나리오'!$H$3)/('d_시나리오'!$J$3-'d_시나리오'!$H$3),'d_시나리오'!$H$3+SQRT(F2444*('d_시나리오'!$J$3-'d_시나리오'!$H$3)*('d_시나리오'!$I$3-'d_시나리오'!$H$3)),'d_시나리오'!$J$3-SQRT((1-F2444)*('d_시나리오'!$J$3-'d_시나리오'!$H$3)*('d_시나리오'!$J$3-'d_시나리오'!$I$3))))</f>
        <v/>
      </c>
      <c r="H2444">
        <f>RAND()</f>
        <v/>
      </c>
      <c r="I2444">
        <f>IF('d_시나리오'!$J$4='d_시나리오'!$H$4,'d_시나리오'!$I$4,IF(H2444&lt;('d_시나리오'!$I$4-'d_시나리오'!$H$4)/('d_시나리오'!$J$4-'d_시나리오'!$H$4),'d_시나리오'!$H$4+SQRT(H2444*('d_시나리오'!$J$4-'d_시나리오'!$H$4)*('d_시나리오'!$I$4-'d_시나리오'!$H$4)),'d_시나리오'!$J$4-SQRT((1-H2444)*('d_시나리오'!$J$4-'d_시나리오'!$H$4)*('d_시나리오'!$J$4-'d_시나리오'!$I$4))))</f>
        <v/>
      </c>
      <c r="J2444">
        <f>RAND()</f>
        <v/>
      </c>
      <c r="K2444">
        <f>IF('d_시나리오'!$J$5='d_시나리오'!$H$5,'d_시나리오'!$I$5,IF(J2444&lt;('d_시나리오'!$I$5-'d_시나리오'!$H$5)/('d_시나리오'!$J$5-'d_시나리오'!$H$5),'d_시나리오'!$H$5+SQRT(J2444*('d_시나리오'!$J$5-'d_시나리오'!$H$5)*('d_시나리오'!$I$5-'d_시나리오'!$H$5)),'d_시나리오'!$J$5-SQRT((1-J2444)*('d_시나리오'!$J$5-'d_시나리오'!$H$5)*('d_시나리오'!$J$5-'d_시나리오'!$I$5))))</f>
        <v/>
      </c>
      <c r="L2444">
        <f>RAND()</f>
        <v/>
      </c>
      <c r="M2444">
        <f>IF('d_시나리오'!$J$6='d_시나리오'!$H$6,'d_시나리오'!$I$6,IF(L2444&lt;('d_시나리오'!$I$6-'d_시나리오'!$H$6)/('d_시나리오'!$J$6-'d_시나리오'!$H$6),'d_시나리오'!$H$6+SQRT(L2444*('d_시나리오'!$J$6-'d_시나리오'!$H$6)*('d_시나리오'!$I$6-'d_시나리오'!$H$6)),'d_시나리오'!$J$6-SQRT((1-L2444)*('d_시나리오'!$J$6-'d_시나리오'!$H$6)*('d_시나리오'!$J$6-'d_시나리오'!$I$6))))</f>
        <v/>
      </c>
      <c r="N2444">
        <f>INDEX('d_분포'!$B$2:$B$57,RANDBETWEEN(1,56))</f>
        <v/>
      </c>
      <c r="O2444">
        <f>BETAINV(RAND(),5,5)</f>
        <v/>
      </c>
      <c r="P2444">
        <f>'d_고정'!$B$1*'6_기대효과'!$H$7*('d_시나리오'!$I$7/'d_고정'!$B$2)*B2444</f>
        <v/>
      </c>
      <c r="Q2444">
        <f>P2444*C2444</f>
        <v/>
      </c>
      <c r="R2444">
        <f>P2444*E2444</f>
        <v/>
      </c>
      <c r="S2444">
        <f>R2444*G2444</f>
        <v/>
      </c>
      <c r="T2444">
        <f>Q2444+S2444</f>
        <v/>
      </c>
      <c r="U2444">
        <f>(Q2444*D2444+S2444*I2444)*(1-O2444)</f>
        <v/>
      </c>
      <c r="V2444">
        <f>(R2444*K2444*N2444+'d_고정'!$B$3*('6_기대효과'!$H$7/8)*N2444*'d_고정'!$B$10*M2444*('6_기대효과'!$K$7/'d_고정'!$B$9))*(1-O2444)</f>
        <v/>
      </c>
      <c r="W2444">
        <f>(S2444*I2444+R2444*MAX(K2444-'d_고정'!$B$10*M2444*('6_기대효과'!$K$7/'d_고정'!$B$9),0)*N2444)*(1-O2444)</f>
        <v/>
      </c>
      <c r="X2444">
        <f>U2444+V2444</f>
        <v/>
      </c>
      <c r="Y2444">
        <f>U2444/('d_고정'!$B$5*'6_기대효과'!$H$7/8)/'d_고정'!$B$6</f>
        <v/>
      </c>
      <c r="Z2444">
        <f>U2444/('d_고정'!$B$8*'6_기대효과'!$H$7/8)</f>
        <v/>
      </c>
    </row>
    <row r="2445">
      <c r="A2445">
        <f>RAND()</f>
        <v/>
      </c>
      <c r="B2445">
        <f>IF('d_시나리오'!$J$2='d_시나리오'!$H$2,'d_시나리오'!$I$2,IF(A2445&lt;('d_시나리오'!$I$2-'d_시나리오'!$H$2)/('d_시나리오'!$J$2-'d_시나리오'!$H$2),'d_시나리오'!$H$2+SQRT(A2445*('d_시나리오'!$J$2-'d_시나리오'!$H$2)*('d_시나리오'!$I$2-'d_시나리오'!$H$2)),'d_시나리오'!$J$2-SQRT((1-A2445)*('d_시나리오'!$J$2-'d_시나리오'!$H$2)*('d_시나리오'!$J$2-'d_시나리오'!$I$2))))</f>
        <v/>
      </c>
      <c r="C2445">
        <f>BETAINV(RAND(),2,6)</f>
        <v/>
      </c>
      <c r="D2445">
        <f>INDEX('d_분포'!$A$2:$A$28,RANDBETWEEN(1,27))</f>
        <v/>
      </c>
      <c r="E2445">
        <f>INDEX('d_분포'!$C$2:$C$5,RANDBETWEEN(1,4))*(0.9+0.2*RAND())</f>
        <v/>
      </c>
      <c r="F2445">
        <f>RAND()</f>
        <v/>
      </c>
      <c r="G2445">
        <f>IF('d_시나리오'!$J$3='d_시나리오'!$H$3,'d_시나리오'!$I$3,IF(F2445&lt;('d_시나리오'!$I$3-'d_시나리오'!$H$3)/('d_시나리오'!$J$3-'d_시나리오'!$H$3),'d_시나리오'!$H$3+SQRT(F2445*('d_시나리오'!$J$3-'d_시나리오'!$H$3)*('d_시나리오'!$I$3-'d_시나리오'!$H$3)),'d_시나리오'!$J$3-SQRT((1-F2445)*('d_시나리오'!$J$3-'d_시나리오'!$H$3)*('d_시나리오'!$J$3-'d_시나리오'!$I$3))))</f>
        <v/>
      </c>
      <c r="H2445">
        <f>RAND()</f>
        <v/>
      </c>
      <c r="I2445">
        <f>IF('d_시나리오'!$J$4='d_시나리오'!$H$4,'d_시나리오'!$I$4,IF(H2445&lt;('d_시나리오'!$I$4-'d_시나리오'!$H$4)/('d_시나리오'!$J$4-'d_시나리오'!$H$4),'d_시나리오'!$H$4+SQRT(H2445*('d_시나리오'!$J$4-'d_시나리오'!$H$4)*('d_시나리오'!$I$4-'d_시나리오'!$H$4)),'d_시나리오'!$J$4-SQRT((1-H2445)*('d_시나리오'!$J$4-'d_시나리오'!$H$4)*('d_시나리오'!$J$4-'d_시나리오'!$I$4))))</f>
        <v/>
      </c>
      <c r="J2445">
        <f>RAND()</f>
        <v/>
      </c>
      <c r="K2445">
        <f>IF('d_시나리오'!$J$5='d_시나리오'!$H$5,'d_시나리오'!$I$5,IF(J2445&lt;('d_시나리오'!$I$5-'d_시나리오'!$H$5)/('d_시나리오'!$J$5-'d_시나리오'!$H$5),'d_시나리오'!$H$5+SQRT(J2445*('d_시나리오'!$J$5-'d_시나리오'!$H$5)*('d_시나리오'!$I$5-'d_시나리오'!$H$5)),'d_시나리오'!$J$5-SQRT((1-J2445)*('d_시나리오'!$J$5-'d_시나리오'!$H$5)*('d_시나리오'!$J$5-'d_시나리오'!$I$5))))</f>
        <v/>
      </c>
      <c r="L2445">
        <f>RAND()</f>
        <v/>
      </c>
      <c r="M2445">
        <f>IF('d_시나리오'!$J$6='d_시나리오'!$H$6,'d_시나리오'!$I$6,IF(L2445&lt;('d_시나리오'!$I$6-'d_시나리오'!$H$6)/('d_시나리오'!$J$6-'d_시나리오'!$H$6),'d_시나리오'!$H$6+SQRT(L2445*('d_시나리오'!$J$6-'d_시나리오'!$H$6)*('d_시나리오'!$I$6-'d_시나리오'!$H$6)),'d_시나리오'!$J$6-SQRT((1-L2445)*('d_시나리오'!$J$6-'d_시나리오'!$H$6)*('d_시나리오'!$J$6-'d_시나리오'!$I$6))))</f>
        <v/>
      </c>
      <c r="N2445">
        <f>INDEX('d_분포'!$B$2:$B$57,RANDBETWEEN(1,56))</f>
        <v/>
      </c>
      <c r="O2445">
        <f>BETAINV(RAND(),5,5)</f>
        <v/>
      </c>
      <c r="P2445">
        <f>'d_고정'!$B$1*'6_기대효과'!$H$7*('d_시나리오'!$I$7/'d_고정'!$B$2)*B2445</f>
        <v/>
      </c>
      <c r="Q2445">
        <f>P2445*C2445</f>
        <v/>
      </c>
      <c r="R2445">
        <f>P2445*E2445</f>
        <v/>
      </c>
      <c r="S2445">
        <f>R2445*G2445</f>
        <v/>
      </c>
      <c r="T2445">
        <f>Q2445+S2445</f>
        <v/>
      </c>
      <c r="U2445">
        <f>(Q2445*D2445+S2445*I2445)*(1-O2445)</f>
        <v/>
      </c>
      <c r="V2445">
        <f>(R2445*K2445*N2445+'d_고정'!$B$3*('6_기대효과'!$H$7/8)*N2445*'d_고정'!$B$10*M2445*('6_기대효과'!$K$7/'d_고정'!$B$9))*(1-O2445)</f>
        <v/>
      </c>
      <c r="W2445">
        <f>(S2445*I2445+R2445*MAX(K2445-'d_고정'!$B$10*M2445*('6_기대효과'!$K$7/'d_고정'!$B$9),0)*N2445)*(1-O2445)</f>
        <v/>
      </c>
      <c r="X2445">
        <f>U2445+V2445</f>
        <v/>
      </c>
      <c r="Y2445">
        <f>U2445/('d_고정'!$B$5*'6_기대효과'!$H$7/8)/'d_고정'!$B$6</f>
        <v/>
      </c>
      <c r="Z2445">
        <f>U2445/('d_고정'!$B$8*'6_기대효과'!$H$7/8)</f>
        <v/>
      </c>
    </row>
    <row r="2446">
      <c r="A2446">
        <f>RAND()</f>
        <v/>
      </c>
      <c r="B2446">
        <f>IF('d_시나리오'!$J$2='d_시나리오'!$H$2,'d_시나리오'!$I$2,IF(A2446&lt;('d_시나리오'!$I$2-'d_시나리오'!$H$2)/('d_시나리오'!$J$2-'d_시나리오'!$H$2),'d_시나리오'!$H$2+SQRT(A2446*('d_시나리오'!$J$2-'d_시나리오'!$H$2)*('d_시나리오'!$I$2-'d_시나리오'!$H$2)),'d_시나리오'!$J$2-SQRT((1-A2446)*('d_시나리오'!$J$2-'d_시나리오'!$H$2)*('d_시나리오'!$J$2-'d_시나리오'!$I$2))))</f>
        <v/>
      </c>
      <c r="C2446">
        <f>BETAINV(RAND(),2,6)</f>
        <v/>
      </c>
      <c r="D2446">
        <f>INDEX('d_분포'!$A$2:$A$28,RANDBETWEEN(1,27))</f>
        <v/>
      </c>
      <c r="E2446">
        <f>INDEX('d_분포'!$C$2:$C$5,RANDBETWEEN(1,4))*(0.9+0.2*RAND())</f>
        <v/>
      </c>
      <c r="F2446">
        <f>RAND()</f>
        <v/>
      </c>
      <c r="G2446">
        <f>IF('d_시나리오'!$J$3='d_시나리오'!$H$3,'d_시나리오'!$I$3,IF(F2446&lt;('d_시나리오'!$I$3-'d_시나리오'!$H$3)/('d_시나리오'!$J$3-'d_시나리오'!$H$3),'d_시나리오'!$H$3+SQRT(F2446*('d_시나리오'!$J$3-'d_시나리오'!$H$3)*('d_시나리오'!$I$3-'d_시나리오'!$H$3)),'d_시나리오'!$J$3-SQRT((1-F2446)*('d_시나리오'!$J$3-'d_시나리오'!$H$3)*('d_시나리오'!$J$3-'d_시나리오'!$I$3))))</f>
        <v/>
      </c>
      <c r="H2446">
        <f>RAND()</f>
        <v/>
      </c>
      <c r="I2446">
        <f>IF('d_시나리오'!$J$4='d_시나리오'!$H$4,'d_시나리오'!$I$4,IF(H2446&lt;('d_시나리오'!$I$4-'d_시나리오'!$H$4)/('d_시나리오'!$J$4-'d_시나리오'!$H$4),'d_시나리오'!$H$4+SQRT(H2446*('d_시나리오'!$J$4-'d_시나리오'!$H$4)*('d_시나리오'!$I$4-'d_시나리오'!$H$4)),'d_시나리오'!$J$4-SQRT((1-H2446)*('d_시나리오'!$J$4-'d_시나리오'!$H$4)*('d_시나리오'!$J$4-'d_시나리오'!$I$4))))</f>
        <v/>
      </c>
      <c r="J2446">
        <f>RAND()</f>
        <v/>
      </c>
      <c r="K2446">
        <f>IF('d_시나리오'!$J$5='d_시나리오'!$H$5,'d_시나리오'!$I$5,IF(J2446&lt;('d_시나리오'!$I$5-'d_시나리오'!$H$5)/('d_시나리오'!$J$5-'d_시나리오'!$H$5),'d_시나리오'!$H$5+SQRT(J2446*('d_시나리오'!$J$5-'d_시나리오'!$H$5)*('d_시나리오'!$I$5-'d_시나리오'!$H$5)),'d_시나리오'!$J$5-SQRT((1-J2446)*('d_시나리오'!$J$5-'d_시나리오'!$H$5)*('d_시나리오'!$J$5-'d_시나리오'!$I$5))))</f>
        <v/>
      </c>
      <c r="L2446">
        <f>RAND()</f>
        <v/>
      </c>
      <c r="M2446">
        <f>IF('d_시나리오'!$J$6='d_시나리오'!$H$6,'d_시나리오'!$I$6,IF(L2446&lt;('d_시나리오'!$I$6-'d_시나리오'!$H$6)/('d_시나리오'!$J$6-'d_시나리오'!$H$6),'d_시나리오'!$H$6+SQRT(L2446*('d_시나리오'!$J$6-'d_시나리오'!$H$6)*('d_시나리오'!$I$6-'d_시나리오'!$H$6)),'d_시나리오'!$J$6-SQRT((1-L2446)*('d_시나리오'!$J$6-'d_시나리오'!$H$6)*('d_시나리오'!$J$6-'d_시나리오'!$I$6))))</f>
        <v/>
      </c>
      <c r="N2446">
        <f>INDEX('d_분포'!$B$2:$B$57,RANDBETWEEN(1,56))</f>
        <v/>
      </c>
      <c r="O2446">
        <f>BETAINV(RAND(),5,5)</f>
        <v/>
      </c>
      <c r="P2446">
        <f>'d_고정'!$B$1*'6_기대효과'!$H$7*('d_시나리오'!$I$7/'d_고정'!$B$2)*B2446</f>
        <v/>
      </c>
      <c r="Q2446">
        <f>P2446*C2446</f>
        <v/>
      </c>
      <c r="R2446">
        <f>P2446*E2446</f>
        <v/>
      </c>
      <c r="S2446">
        <f>R2446*G2446</f>
        <v/>
      </c>
      <c r="T2446">
        <f>Q2446+S2446</f>
        <v/>
      </c>
      <c r="U2446">
        <f>(Q2446*D2446+S2446*I2446)*(1-O2446)</f>
        <v/>
      </c>
      <c r="V2446">
        <f>(R2446*K2446*N2446+'d_고정'!$B$3*('6_기대효과'!$H$7/8)*N2446*'d_고정'!$B$10*M2446*('6_기대효과'!$K$7/'d_고정'!$B$9))*(1-O2446)</f>
        <v/>
      </c>
      <c r="W2446">
        <f>(S2446*I2446+R2446*MAX(K2446-'d_고정'!$B$10*M2446*('6_기대효과'!$K$7/'d_고정'!$B$9),0)*N2446)*(1-O2446)</f>
        <v/>
      </c>
      <c r="X2446">
        <f>U2446+V2446</f>
        <v/>
      </c>
      <c r="Y2446">
        <f>U2446/('d_고정'!$B$5*'6_기대효과'!$H$7/8)/'d_고정'!$B$6</f>
        <v/>
      </c>
      <c r="Z2446">
        <f>U2446/('d_고정'!$B$8*'6_기대효과'!$H$7/8)</f>
        <v/>
      </c>
    </row>
    <row r="2447">
      <c r="A2447">
        <f>RAND()</f>
        <v/>
      </c>
      <c r="B2447">
        <f>IF('d_시나리오'!$J$2='d_시나리오'!$H$2,'d_시나리오'!$I$2,IF(A2447&lt;('d_시나리오'!$I$2-'d_시나리오'!$H$2)/('d_시나리오'!$J$2-'d_시나리오'!$H$2),'d_시나리오'!$H$2+SQRT(A2447*('d_시나리오'!$J$2-'d_시나리오'!$H$2)*('d_시나리오'!$I$2-'d_시나리오'!$H$2)),'d_시나리오'!$J$2-SQRT((1-A2447)*('d_시나리오'!$J$2-'d_시나리오'!$H$2)*('d_시나리오'!$J$2-'d_시나리오'!$I$2))))</f>
        <v/>
      </c>
      <c r="C2447">
        <f>BETAINV(RAND(),2,6)</f>
        <v/>
      </c>
      <c r="D2447">
        <f>INDEX('d_분포'!$A$2:$A$28,RANDBETWEEN(1,27))</f>
        <v/>
      </c>
      <c r="E2447">
        <f>INDEX('d_분포'!$C$2:$C$5,RANDBETWEEN(1,4))*(0.9+0.2*RAND())</f>
        <v/>
      </c>
      <c r="F2447">
        <f>RAND()</f>
        <v/>
      </c>
      <c r="G2447">
        <f>IF('d_시나리오'!$J$3='d_시나리오'!$H$3,'d_시나리오'!$I$3,IF(F2447&lt;('d_시나리오'!$I$3-'d_시나리오'!$H$3)/('d_시나리오'!$J$3-'d_시나리오'!$H$3),'d_시나리오'!$H$3+SQRT(F2447*('d_시나리오'!$J$3-'d_시나리오'!$H$3)*('d_시나리오'!$I$3-'d_시나리오'!$H$3)),'d_시나리오'!$J$3-SQRT((1-F2447)*('d_시나리오'!$J$3-'d_시나리오'!$H$3)*('d_시나리오'!$J$3-'d_시나리오'!$I$3))))</f>
        <v/>
      </c>
      <c r="H2447">
        <f>RAND()</f>
        <v/>
      </c>
      <c r="I2447">
        <f>IF('d_시나리오'!$J$4='d_시나리오'!$H$4,'d_시나리오'!$I$4,IF(H2447&lt;('d_시나리오'!$I$4-'d_시나리오'!$H$4)/('d_시나리오'!$J$4-'d_시나리오'!$H$4),'d_시나리오'!$H$4+SQRT(H2447*('d_시나리오'!$J$4-'d_시나리오'!$H$4)*('d_시나리오'!$I$4-'d_시나리오'!$H$4)),'d_시나리오'!$J$4-SQRT((1-H2447)*('d_시나리오'!$J$4-'d_시나리오'!$H$4)*('d_시나리오'!$J$4-'d_시나리오'!$I$4))))</f>
        <v/>
      </c>
      <c r="J2447">
        <f>RAND()</f>
        <v/>
      </c>
      <c r="K2447">
        <f>IF('d_시나리오'!$J$5='d_시나리오'!$H$5,'d_시나리오'!$I$5,IF(J2447&lt;('d_시나리오'!$I$5-'d_시나리오'!$H$5)/('d_시나리오'!$J$5-'d_시나리오'!$H$5),'d_시나리오'!$H$5+SQRT(J2447*('d_시나리오'!$J$5-'d_시나리오'!$H$5)*('d_시나리오'!$I$5-'d_시나리오'!$H$5)),'d_시나리오'!$J$5-SQRT((1-J2447)*('d_시나리오'!$J$5-'d_시나리오'!$H$5)*('d_시나리오'!$J$5-'d_시나리오'!$I$5))))</f>
        <v/>
      </c>
      <c r="L2447">
        <f>RAND()</f>
        <v/>
      </c>
      <c r="M2447">
        <f>IF('d_시나리오'!$J$6='d_시나리오'!$H$6,'d_시나리오'!$I$6,IF(L2447&lt;('d_시나리오'!$I$6-'d_시나리오'!$H$6)/('d_시나리오'!$J$6-'d_시나리오'!$H$6),'d_시나리오'!$H$6+SQRT(L2447*('d_시나리오'!$J$6-'d_시나리오'!$H$6)*('d_시나리오'!$I$6-'d_시나리오'!$H$6)),'d_시나리오'!$J$6-SQRT((1-L2447)*('d_시나리오'!$J$6-'d_시나리오'!$H$6)*('d_시나리오'!$J$6-'d_시나리오'!$I$6))))</f>
        <v/>
      </c>
      <c r="N2447">
        <f>INDEX('d_분포'!$B$2:$B$57,RANDBETWEEN(1,56))</f>
        <v/>
      </c>
      <c r="O2447">
        <f>BETAINV(RAND(),5,5)</f>
        <v/>
      </c>
      <c r="P2447">
        <f>'d_고정'!$B$1*'6_기대효과'!$H$7*('d_시나리오'!$I$7/'d_고정'!$B$2)*B2447</f>
        <v/>
      </c>
      <c r="Q2447">
        <f>P2447*C2447</f>
        <v/>
      </c>
      <c r="R2447">
        <f>P2447*E2447</f>
        <v/>
      </c>
      <c r="S2447">
        <f>R2447*G2447</f>
        <v/>
      </c>
      <c r="T2447">
        <f>Q2447+S2447</f>
        <v/>
      </c>
      <c r="U2447">
        <f>(Q2447*D2447+S2447*I2447)*(1-O2447)</f>
        <v/>
      </c>
      <c r="V2447">
        <f>(R2447*K2447*N2447+'d_고정'!$B$3*('6_기대효과'!$H$7/8)*N2447*'d_고정'!$B$10*M2447*('6_기대효과'!$K$7/'d_고정'!$B$9))*(1-O2447)</f>
        <v/>
      </c>
      <c r="W2447">
        <f>(S2447*I2447+R2447*MAX(K2447-'d_고정'!$B$10*M2447*('6_기대효과'!$K$7/'d_고정'!$B$9),0)*N2447)*(1-O2447)</f>
        <v/>
      </c>
      <c r="X2447">
        <f>U2447+V2447</f>
        <v/>
      </c>
      <c r="Y2447">
        <f>U2447/('d_고정'!$B$5*'6_기대효과'!$H$7/8)/'d_고정'!$B$6</f>
        <v/>
      </c>
      <c r="Z2447">
        <f>U2447/('d_고정'!$B$8*'6_기대효과'!$H$7/8)</f>
        <v/>
      </c>
    </row>
    <row r="2448">
      <c r="A2448">
        <f>RAND()</f>
        <v/>
      </c>
      <c r="B2448">
        <f>IF('d_시나리오'!$J$2='d_시나리오'!$H$2,'d_시나리오'!$I$2,IF(A2448&lt;('d_시나리오'!$I$2-'d_시나리오'!$H$2)/('d_시나리오'!$J$2-'d_시나리오'!$H$2),'d_시나리오'!$H$2+SQRT(A2448*('d_시나리오'!$J$2-'d_시나리오'!$H$2)*('d_시나리오'!$I$2-'d_시나리오'!$H$2)),'d_시나리오'!$J$2-SQRT((1-A2448)*('d_시나리오'!$J$2-'d_시나리오'!$H$2)*('d_시나리오'!$J$2-'d_시나리오'!$I$2))))</f>
        <v/>
      </c>
      <c r="C2448">
        <f>BETAINV(RAND(),2,6)</f>
        <v/>
      </c>
      <c r="D2448">
        <f>INDEX('d_분포'!$A$2:$A$28,RANDBETWEEN(1,27))</f>
        <v/>
      </c>
      <c r="E2448">
        <f>INDEX('d_분포'!$C$2:$C$5,RANDBETWEEN(1,4))*(0.9+0.2*RAND())</f>
        <v/>
      </c>
      <c r="F2448">
        <f>RAND()</f>
        <v/>
      </c>
      <c r="G2448">
        <f>IF('d_시나리오'!$J$3='d_시나리오'!$H$3,'d_시나리오'!$I$3,IF(F2448&lt;('d_시나리오'!$I$3-'d_시나리오'!$H$3)/('d_시나리오'!$J$3-'d_시나리오'!$H$3),'d_시나리오'!$H$3+SQRT(F2448*('d_시나리오'!$J$3-'d_시나리오'!$H$3)*('d_시나리오'!$I$3-'d_시나리오'!$H$3)),'d_시나리오'!$J$3-SQRT((1-F2448)*('d_시나리오'!$J$3-'d_시나리오'!$H$3)*('d_시나리오'!$J$3-'d_시나리오'!$I$3))))</f>
        <v/>
      </c>
      <c r="H2448">
        <f>RAND()</f>
        <v/>
      </c>
      <c r="I2448">
        <f>IF('d_시나리오'!$J$4='d_시나리오'!$H$4,'d_시나리오'!$I$4,IF(H2448&lt;('d_시나리오'!$I$4-'d_시나리오'!$H$4)/('d_시나리오'!$J$4-'d_시나리오'!$H$4),'d_시나리오'!$H$4+SQRT(H2448*('d_시나리오'!$J$4-'d_시나리오'!$H$4)*('d_시나리오'!$I$4-'d_시나리오'!$H$4)),'d_시나리오'!$J$4-SQRT((1-H2448)*('d_시나리오'!$J$4-'d_시나리오'!$H$4)*('d_시나리오'!$J$4-'d_시나리오'!$I$4))))</f>
        <v/>
      </c>
      <c r="J2448">
        <f>RAND()</f>
        <v/>
      </c>
      <c r="K2448">
        <f>IF('d_시나리오'!$J$5='d_시나리오'!$H$5,'d_시나리오'!$I$5,IF(J2448&lt;('d_시나리오'!$I$5-'d_시나리오'!$H$5)/('d_시나리오'!$J$5-'d_시나리오'!$H$5),'d_시나리오'!$H$5+SQRT(J2448*('d_시나리오'!$J$5-'d_시나리오'!$H$5)*('d_시나리오'!$I$5-'d_시나리오'!$H$5)),'d_시나리오'!$J$5-SQRT((1-J2448)*('d_시나리오'!$J$5-'d_시나리오'!$H$5)*('d_시나리오'!$J$5-'d_시나리오'!$I$5))))</f>
        <v/>
      </c>
      <c r="L2448">
        <f>RAND()</f>
        <v/>
      </c>
      <c r="M2448">
        <f>IF('d_시나리오'!$J$6='d_시나리오'!$H$6,'d_시나리오'!$I$6,IF(L2448&lt;('d_시나리오'!$I$6-'d_시나리오'!$H$6)/('d_시나리오'!$J$6-'d_시나리오'!$H$6),'d_시나리오'!$H$6+SQRT(L2448*('d_시나리오'!$J$6-'d_시나리오'!$H$6)*('d_시나리오'!$I$6-'d_시나리오'!$H$6)),'d_시나리오'!$J$6-SQRT((1-L2448)*('d_시나리오'!$J$6-'d_시나리오'!$H$6)*('d_시나리오'!$J$6-'d_시나리오'!$I$6))))</f>
        <v/>
      </c>
      <c r="N2448">
        <f>INDEX('d_분포'!$B$2:$B$57,RANDBETWEEN(1,56))</f>
        <v/>
      </c>
      <c r="O2448">
        <f>BETAINV(RAND(),5,5)</f>
        <v/>
      </c>
      <c r="P2448">
        <f>'d_고정'!$B$1*'6_기대효과'!$H$7*('d_시나리오'!$I$7/'d_고정'!$B$2)*B2448</f>
        <v/>
      </c>
      <c r="Q2448">
        <f>P2448*C2448</f>
        <v/>
      </c>
      <c r="R2448">
        <f>P2448*E2448</f>
        <v/>
      </c>
      <c r="S2448">
        <f>R2448*G2448</f>
        <v/>
      </c>
      <c r="T2448">
        <f>Q2448+S2448</f>
        <v/>
      </c>
      <c r="U2448">
        <f>(Q2448*D2448+S2448*I2448)*(1-O2448)</f>
        <v/>
      </c>
      <c r="V2448">
        <f>(R2448*K2448*N2448+'d_고정'!$B$3*('6_기대효과'!$H$7/8)*N2448*'d_고정'!$B$10*M2448*('6_기대효과'!$K$7/'d_고정'!$B$9))*(1-O2448)</f>
        <v/>
      </c>
      <c r="W2448">
        <f>(S2448*I2448+R2448*MAX(K2448-'d_고정'!$B$10*M2448*('6_기대효과'!$K$7/'d_고정'!$B$9),0)*N2448)*(1-O2448)</f>
        <v/>
      </c>
      <c r="X2448">
        <f>U2448+V2448</f>
        <v/>
      </c>
      <c r="Y2448">
        <f>U2448/('d_고정'!$B$5*'6_기대효과'!$H$7/8)/'d_고정'!$B$6</f>
        <v/>
      </c>
      <c r="Z2448">
        <f>U2448/('d_고정'!$B$8*'6_기대효과'!$H$7/8)</f>
        <v/>
      </c>
    </row>
    <row r="2449">
      <c r="A2449">
        <f>RAND()</f>
        <v/>
      </c>
      <c r="B2449">
        <f>IF('d_시나리오'!$J$2='d_시나리오'!$H$2,'d_시나리오'!$I$2,IF(A2449&lt;('d_시나리오'!$I$2-'d_시나리오'!$H$2)/('d_시나리오'!$J$2-'d_시나리오'!$H$2),'d_시나리오'!$H$2+SQRT(A2449*('d_시나리오'!$J$2-'d_시나리오'!$H$2)*('d_시나리오'!$I$2-'d_시나리오'!$H$2)),'d_시나리오'!$J$2-SQRT((1-A2449)*('d_시나리오'!$J$2-'d_시나리오'!$H$2)*('d_시나리오'!$J$2-'d_시나리오'!$I$2))))</f>
        <v/>
      </c>
      <c r="C2449">
        <f>BETAINV(RAND(),2,6)</f>
        <v/>
      </c>
      <c r="D2449">
        <f>INDEX('d_분포'!$A$2:$A$28,RANDBETWEEN(1,27))</f>
        <v/>
      </c>
      <c r="E2449">
        <f>INDEX('d_분포'!$C$2:$C$5,RANDBETWEEN(1,4))*(0.9+0.2*RAND())</f>
        <v/>
      </c>
      <c r="F2449">
        <f>RAND()</f>
        <v/>
      </c>
      <c r="G2449">
        <f>IF('d_시나리오'!$J$3='d_시나리오'!$H$3,'d_시나리오'!$I$3,IF(F2449&lt;('d_시나리오'!$I$3-'d_시나리오'!$H$3)/('d_시나리오'!$J$3-'d_시나리오'!$H$3),'d_시나리오'!$H$3+SQRT(F2449*('d_시나리오'!$J$3-'d_시나리오'!$H$3)*('d_시나리오'!$I$3-'d_시나리오'!$H$3)),'d_시나리오'!$J$3-SQRT((1-F2449)*('d_시나리오'!$J$3-'d_시나리오'!$H$3)*('d_시나리오'!$J$3-'d_시나리오'!$I$3))))</f>
        <v/>
      </c>
      <c r="H2449">
        <f>RAND()</f>
        <v/>
      </c>
      <c r="I2449">
        <f>IF('d_시나리오'!$J$4='d_시나리오'!$H$4,'d_시나리오'!$I$4,IF(H2449&lt;('d_시나리오'!$I$4-'d_시나리오'!$H$4)/('d_시나리오'!$J$4-'d_시나리오'!$H$4),'d_시나리오'!$H$4+SQRT(H2449*('d_시나리오'!$J$4-'d_시나리오'!$H$4)*('d_시나리오'!$I$4-'d_시나리오'!$H$4)),'d_시나리오'!$J$4-SQRT((1-H2449)*('d_시나리오'!$J$4-'d_시나리오'!$H$4)*('d_시나리오'!$J$4-'d_시나리오'!$I$4))))</f>
        <v/>
      </c>
      <c r="J2449">
        <f>RAND()</f>
        <v/>
      </c>
      <c r="K2449">
        <f>IF('d_시나리오'!$J$5='d_시나리오'!$H$5,'d_시나리오'!$I$5,IF(J2449&lt;('d_시나리오'!$I$5-'d_시나리오'!$H$5)/('d_시나리오'!$J$5-'d_시나리오'!$H$5),'d_시나리오'!$H$5+SQRT(J2449*('d_시나리오'!$J$5-'d_시나리오'!$H$5)*('d_시나리오'!$I$5-'d_시나리오'!$H$5)),'d_시나리오'!$J$5-SQRT((1-J2449)*('d_시나리오'!$J$5-'d_시나리오'!$H$5)*('d_시나리오'!$J$5-'d_시나리오'!$I$5))))</f>
        <v/>
      </c>
      <c r="L2449">
        <f>RAND()</f>
        <v/>
      </c>
      <c r="M2449">
        <f>IF('d_시나리오'!$J$6='d_시나리오'!$H$6,'d_시나리오'!$I$6,IF(L2449&lt;('d_시나리오'!$I$6-'d_시나리오'!$H$6)/('d_시나리오'!$J$6-'d_시나리오'!$H$6),'d_시나리오'!$H$6+SQRT(L2449*('d_시나리오'!$J$6-'d_시나리오'!$H$6)*('d_시나리오'!$I$6-'d_시나리오'!$H$6)),'d_시나리오'!$J$6-SQRT((1-L2449)*('d_시나리오'!$J$6-'d_시나리오'!$H$6)*('d_시나리오'!$J$6-'d_시나리오'!$I$6))))</f>
        <v/>
      </c>
      <c r="N2449">
        <f>INDEX('d_분포'!$B$2:$B$57,RANDBETWEEN(1,56))</f>
        <v/>
      </c>
      <c r="O2449">
        <f>BETAINV(RAND(),5,5)</f>
        <v/>
      </c>
      <c r="P2449">
        <f>'d_고정'!$B$1*'6_기대효과'!$H$7*('d_시나리오'!$I$7/'d_고정'!$B$2)*B2449</f>
        <v/>
      </c>
      <c r="Q2449">
        <f>P2449*C2449</f>
        <v/>
      </c>
      <c r="R2449">
        <f>P2449*E2449</f>
        <v/>
      </c>
      <c r="S2449">
        <f>R2449*G2449</f>
        <v/>
      </c>
      <c r="T2449">
        <f>Q2449+S2449</f>
        <v/>
      </c>
      <c r="U2449">
        <f>(Q2449*D2449+S2449*I2449)*(1-O2449)</f>
        <v/>
      </c>
      <c r="V2449">
        <f>(R2449*K2449*N2449+'d_고정'!$B$3*('6_기대효과'!$H$7/8)*N2449*'d_고정'!$B$10*M2449*('6_기대효과'!$K$7/'d_고정'!$B$9))*(1-O2449)</f>
        <v/>
      </c>
      <c r="W2449">
        <f>(S2449*I2449+R2449*MAX(K2449-'d_고정'!$B$10*M2449*('6_기대효과'!$K$7/'d_고정'!$B$9),0)*N2449)*(1-O2449)</f>
        <v/>
      </c>
      <c r="X2449">
        <f>U2449+V2449</f>
        <v/>
      </c>
      <c r="Y2449">
        <f>U2449/('d_고정'!$B$5*'6_기대효과'!$H$7/8)/'d_고정'!$B$6</f>
        <v/>
      </c>
      <c r="Z2449">
        <f>U2449/('d_고정'!$B$8*'6_기대효과'!$H$7/8)</f>
        <v/>
      </c>
    </row>
    <row r="2450">
      <c r="A2450">
        <f>RAND()</f>
        <v/>
      </c>
      <c r="B2450">
        <f>IF('d_시나리오'!$J$2='d_시나리오'!$H$2,'d_시나리오'!$I$2,IF(A2450&lt;('d_시나리오'!$I$2-'d_시나리오'!$H$2)/('d_시나리오'!$J$2-'d_시나리오'!$H$2),'d_시나리오'!$H$2+SQRT(A2450*('d_시나리오'!$J$2-'d_시나리오'!$H$2)*('d_시나리오'!$I$2-'d_시나리오'!$H$2)),'d_시나리오'!$J$2-SQRT((1-A2450)*('d_시나리오'!$J$2-'d_시나리오'!$H$2)*('d_시나리오'!$J$2-'d_시나리오'!$I$2))))</f>
        <v/>
      </c>
      <c r="C2450">
        <f>BETAINV(RAND(),2,6)</f>
        <v/>
      </c>
      <c r="D2450">
        <f>INDEX('d_분포'!$A$2:$A$28,RANDBETWEEN(1,27))</f>
        <v/>
      </c>
      <c r="E2450">
        <f>INDEX('d_분포'!$C$2:$C$5,RANDBETWEEN(1,4))*(0.9+0.2*RAND())</f>
        <v/>
      </c>
      <c r="F2450">
        <f>RAND()</f>
        <v/>
      </c>
      <c r="G2450">
        <f>IF('d_시나리오'!$J$3='d_시나리오'!$H$3,'d_시나리오'!$I$3,IF(F2450&lt;('d_시나리오'!$I$3-'d_시나리오'!$H$3)/('d_시나리오'!$J$3-'d_시나리오'!$H$3),'d_시나리오'!$H$3+SQRT(F2450*('d_시나리오'!$J$3-'d_시나리오'!$H$3)*('d_시나리오'!$I$3-'d_시나리오'!$H$3)),'d_시나리오'!$J$3-SQRT((1-F2450)*('d_시나리오'!$J$3-'d_시나리오'!$H$3)*('d_시나리오'!$J$3-'d_시나리오'!$I$3))))</f>
        <v/>
      </c>
      <c r="H2450">
        <f>RAND()</f>
        <v/>
      </c>
      <c r="I2450">
        <f>IF('d_시나리오'!$J$4='d_시나리오'!$H$4,'d_시나리오'!$I$4,IF(H2450&lt;('d_시나리오'!$I$4-'d_시나리오'!$H$4)/('d_시나리오'!$J$4-'d_시나리오'!$H$4),'d_시나리오'!$H$4+SQRT(H2450*('d_시나리오'!$J$4-'d_시나리오'!$H$4)*('d_시나리오'!$I$4-'d_시나리오'!$H$4)),'d_시나리오'!$J$4-SQRT((1-H2450)*('d_시나리오'!$J$4-'d_시나리오'!$H$4)*('d_시나리오'!$J$4-'d_시나리오'!$I$4))))</f>
        <v/>
      </c>
      <c r="J2450">
        <f>RAND()</f>
        <v/>
      </c>
      <c r="K2450">
        <f>IF('d_시나리오'!$J$5='d_시나리오'!$H$5,'d_시나리오'!$I$5,IF(J2450&lt;('d_시나리오'!$I$5-'d_시나리오'!$H$5)/('d_시나리오'!$J$5-'d_시나리오'!$H$5),'d_시나리오'!$H$5+SQRT(J2450*('d_시나리오'!$J$5-'d_시나리오'!$H$5)*('d_시나리오'!$I$5-'d_시나리오'!$H$5)),'d_시나리오'!$J$5-SQRT((1-J2450)*('d_시나리오'!$J$5-'d_시나리오'!$H$5)*('d_시나리오'!$J$5-'d_시나리오'!$I$5))))</f>
        <v/>
      </c>
      <c r="L2450">
        <f>RAND()</f>
        <v/>
      </c>
      <c r="M2450">
        <f>IF('d_시나리오'!$J$6='d_시나리오'!$H$6,'d_시나리오'!$I$6,IF(L2450&lt;('d_시나리오'!$I$6-'d_시나리오'!$H$6)/('d_시나리오'!$J$6-'d_시나리오'!$H$6),'d_시나리오'!$H$6+SQRT(L2450*('d_시나리오'!$J$6-'d_시나리오'!$H$6)*('d_시나리오'!$I$6-'d_시나리오'!$H$6)),'d_시나리오'!$J$6-SQRT((1-L2450)*('d_시나리오'!$J$6-'d_시나리오'!$H$6)*('d_시나리오'!$J$6-'d_시나리오'!$I$6))))</f>
        <v/>
      </c>
      <c r="N2450">
        <f>INDEX('d_분포'!$B$2:$B$57,RANDBETWEEN(1,56))</f>
        <v/>
      </c>
      <c r="O2450">
        <f>BETAINV(RAND(),5,5)</f>
        <v/>
      </c>
      <c r="P2450">
        <f>'d_고정'!$B$1*'6_기대효과'!$H$7*('d_시나리오'!$I$7/'d_고정'!$B$2)*B2450</f>
        <v/>
      </c>
      <c r="Q2450">
        <f>P2450*C2450</f>
        <v/>
      </c>
      <c r="R2450">
        <f>P2450*E2450</f>
        <v/>
      </c>
      <c r="S2450">
        <f>R2450*G2450</f>
        <v/>
      </c>
      <c r="T2450">
        <f>Q2450+S2450</f>
        <v/>
      </c>
      <c r="U2450">
        <f>(Q2450*D2450+S2450*I2450)*(1-O2450)</f>
        <v/>
      </c>
      <c r="V2450">
        <f>(R2450*K2450*N2450+'d_고정'!$B$3*('6_기대효과'!$H$7/8)*N2450*'d_고정'!$B$10*M2450*('6_기대효과'!$K$7/'d_고정'!$B$9))*(1-O2450)</f>
        <v/>
      </c>
      <c r="W2450">
        <f>(S2450*I2450+R2450*MAX(K2450-'d_고정'!$B$10*M2450*('6_기대효과'!$K$7/'d_고정'!$B$9),0)*N2450)*(1-O2450)</f>
        <v/>
      </c>
      <c r="X2450">
        <f>U2450+V2450</f>
        <v/>
      </c>
      <c r="Y2450">
        <f>U2450/('d_고정'!$B$5*'6_기대효과'!$H$7/8)/'d_고정'!$B$6</f>
        <v/>
      </c>
      <c r="Z2450">
        <f>U2450/('d_고정'!$B$8*'6_기대효과'!$H$7/8)</f>
        <v/>
      </c>
    </row>
    <row r="2451">
      <c r="A2451">
        <f>RAND()</f>
        <v/>
      </c>
      <c r="B2451">
        <f>IF('d_시나리오'!$J$2='d_시나리오'!$H$2,'d_시나리오'!$I$2,IF(A2451&lt;('d_시나리오'!$I$2-'d_시나리오'!$H$2)/('d_시나리오'!$J$2-'d_시나리오'!$H$2),'d_시나리오'!$H$2+SQRT(A2451*('d_시나리오'!$J$2-'d_시나리오'!$H$2)*('d_시나리오'!$I$2-'d_시나리오'!$H$2)),'d_시나리오'!$J$2-SQRT((1-A2451)*('d_시나리오'!$J$2-'d_시나리오'!$H$2)*('d_시나리오'!$J$2-'d_시나리오'!$I$2))))</f>
        <v/>
      </c>
      <c r="C2451">
        <f>BETAINV(RAND(),2,6)</f>
        <v/>
      </c>
      <c r="D2451">
        <f>INDEX('d_분포'!$A$2:$A$28,RANDBETWEEN(1,27))</f>
        <v/>
      </c>
      <c r="E2451">
        <f>INDEX('d_분포'!$C$2:$C$5,RANDBETWEEN(1,4))*(0.9+0.2*RAND())</f>
        <v/>
      </c>
      <c r="F2451">
        <f>RAND()</f>
        <v/>
      </c>
      <c r="G2451">
        <f>IF('d_시나리오'!$J$3='d_시나리오'!$H$3,'d_시나리오'!$I$3,IF(F2451&lt;('d_시나리오'!$I$3-'d_시나리오'!$H$3)/('d_시나리오'!$J$3-'d_시나리오'!$H$3),'d_시나리오'!$H$3+SQRT(F2451*('d_시나리오'!$J$3-'d_시나리오'!$H$3)*('d_시나리오'!$I$3-'d_시나리오'!$H$3)),'d_시나리오'!$J$3-SQRT((1-F2451)*('d_시나리오'!$J$3-'d_시나리오'!$H$3)*('d_시나리오'!$J$3-'d_시나리오'!$I$3))))</f>
        <v/>
      </c>
      <c r="H2451">
        <f>RAND()</f>
        <v/>
      </c>
      <c r="I2451">
        <f>IF('d_시나리오'!$J$4='d_시나리오'!$H$4,'d_시나리오'!$I$4,IF(H2451&lt;('d_시나리오'!$I$4-'d_시나리오'!$H$4)/('d_시나리오'!$J$4-'d_시나리오'!$H$4),'d_시나리오'!$H$4+SQRT(H2451*('d_시나리오'!$J$4-'d_시나리오'!$H$4)*('d_시나리오'!$I$4-'d_시나리오'!$H$4)),'d_시나리오'!$J$4-SQRT((1-H2451)*('d_시나리오'!$J$4-'d_시나리오'!$H$4)*('d_시나리오'!$J$4-'d_시나리오'!$I$4))))</f>
        <v/>
      </c>
      <c r="J2451">
        <f>RAND()</f>
        <v/>
      </c>
      <c r="K2451">
        <f>IF('d_시나리오'!$J$5='d_시나리오'!$H$5,'d_시나리오'!$I$5,IF(J2451&lt;('d_시나리오'!$I$5-'d_시나리오'!$H$5)/('d_시나리오'!$J$5-'d_시나리오'!$H$5),'d_시나리오'!$H$5+SQRT(J2451*('d_시나리오'!$J$5-'d_시나리오'!$H$5)*('d_시나리오'!$I$5-'d_시나리오'!$H$5)),'d_시나리오'!$J$5-SQRT((1-J2451)*('d_시나리오'!$J$5-'d_시나리오'!$H$5)*('d_시나리오'!$J$5-'d_시나리오'!$I$5))))</f>
        <v/>
      </c>
      <c r="L2451">
        <f>RAND()</f>
        <v/>
      </c>
      <c r="M2451">
        <f>IF('d_시나리오'!$J$6='d_시나리오'!$H$6,'d_시나리오'!$I$6,IF(L2451&lt;('d_시나리오'!$I$6-'d_시나리오'!$H$6)/('d_시나리오'!$J$6-'d_시나리오'!$H$6),'d_시나리오'!$H$6+SQRT(L2451*('d_시나리오'!$J$6-'d_시나리오'!$H$6)*('d_시나리오'!$I$6-'d_시나리오'!$H$6)),'d_시나리오'!$J$6-SQRT((1-L2451)*('d_시나리오'!$J$6-'d_시나리오'!$H$6)*('d_시나리오'!$J$6-'d_시나리오'!$I$6))))</f>
        <v/>
      </c>
      <c r="N2451">
        <f>INDEX('d_분포'!$B$2:$B$57,RANDBETWEEN(1,56))</f>
        <v/>
      </c>
      <c r="O2451">
        <f>BETAINV(RAND(),5,5)</f>
        <v/>
      </c>
      <c r="P2451">
        <f>'d_고정'!$B$1*'6_기대효과'!$H$7*('d_시나리오'!$I$7/'d_고정'!$B$2)*B2451</f>
        <v/>
      </c>
      <c r="Q2451">
        <f>P2451*C2451</f>
        <v/>
      </c>
      <c r="R2451">
        <f>P2451*E2451</f>
        <v/>
      </c>
      <c r="S2451">
        <f>R2451*G2451</f>
        <v/>
      </c>
      <c r="T2451">
        <f>Q2451+S2451</f>
        <v/>
      </c>
      <c r="U2451">
        <f>(Q2451*D2451+S2451*I2451)*(1-O2451)</f>
        <v/>
      </c>
      <c r="V2451">
        <f>(R2451*K2451*N2451+'d_고정'!$B$3*('6_기대효과'!$H$7/8)*N2451*'d_고정'!$B$10*M2451*('6_기대효과'!$K$7/'d_고정'!$B$9))*(1-O2451)</f>
        <v/>
      </c>
      <c r="W2451">
        <f>(S2451*I2451+R2451*MAX(K2451-'d_고정'!$B$10*M2451*('6_기대효과'!$K$7/'d_고정'!$B$9),0)*N2451)*(1-O2451)</f>
        <v/>
      </c>
      <c r="X2451">
        <f>U2451+V2451</f>
        <v/>
      </c>
      <c r="Y2451">
        <f>U2451/('d_고정'!$B$5*'6_기대효과'!$H$7/8)/'d_고정'!$B$6</f>
        <v/>
      </c>
      <c r="Z2451">
        <f>U2451/('d_고정'!$B$8*'6_기대효과'!$H$7/8)</f>
        <v/>
      </c>
    </row>
    <row r="2452">
      <c r="A2452">
        <f>RAND()</f>
        <v/>
      </c>
      <c r="B2452">
        <f>IF('d_시나리오'!$J$2='d_시나리오'!$H$2,'d_시나리오'!$I$2,IF(A2452&lt;('d_시나리오'!$I$2-'d_시나리오'!$H$2)/('d_시나리오'!$J$2-'d_시나리오'!$H$2),'d_시나리오'!$H$2+SQRT(A2452*('d_시나리오'!$J$2-'d_시나리오'!$H$2)*('d_시나리오'!$I$2-'d_시나리오'!$H$2)),'d_시나리오'!$J$2-SQRT((1-A2452)*('d_시나리오'!$J$2-'d_시나리오'!$H$2)*('d_시나리오'!$J$2-'d_시나리오'!$I$2))))</f>
        <v/>
      </c>
      <c r="C2452">
        <f>BETAINV(RAND(),2,6)</f>
        <v/>
      </c>
      <c r="D2452">
        <f>INDEX('d_분포'!$A$2:$A$28,RANDBETWEEN(1,27))</f>
        <v/>
      </c>
      <c r="E2452">
        <f>INDEX('d_분포'!$C$2:$C$5,RANDBETWEEN(1,4))*(0.9+0.2*RAND())</f>
        <v/>
      </c>
      <c r="F2452">
        <f>RAND()</f>
        <v/>
      </c>
      <c r="G2452">
        <f>IF('d_시나리오'!$J$3='d_시나리오'!$H$3,'d_시나리오'!$I$3,IF(F2452&lt;('d_시나리오'!$I$3-'d_시나리오'!$H$3)/('d_시나리오'!$J$3-'d_시나리오'!$H$3),'d_시나리오'!$H$3+SQRT(F2452*('d_시나리오'!$J$3-'d_시나리오'!$H$3)*('d_시나리오'!$I$3-'d_시나리오'!$H$3)),'d_시나리오'!$J$3-SQRT((1-F2452)*('d_시나리오'!$J$3-'d_시나리오'!$H$3)*('d_시나리오'!$J$3-'d_시나리오'!$I$3))))</f>
        <v/>
      </c>
      <c r="H2452">
        <f>RAND()</f>
        <v/>
      </c>
      <c r="I2452">
        <f>IF('d_시나리오'!$J$4='d_시나리오'!$H$4,'d_시나리오'!$I$4,IF(H2452&lt;('d_시나리오'!$I$4-'d_시나리오'!$H$4)/('d_시나리오'!$J$4-'d_시나리오'!$H$4),'d_시나리오'!$H$4+SQRT(H2452*('d_시나리오'!$J$4-'d_시나리오'!$H$4)*('d_시나리오'!$I$4-'d_시나리오'!$H$4)),'d_시나리오'!$J$4-SQRT((1-H2452)*('d_시나리오'!$J$4-'d_시나리오'!$H$4)*('d_시나리오'!$J$4-'d_시나리오'!$I$4))))</f>
        <v/>
      </c>
      <c r="J2452">
        <f>RAND()</f>
        <v/>
      </c>
      <c r="K2452">
        <f>IF('d_시나리오'!$J$5='d_시나리오'!$H$5,'d_시나리오'!$I$5,IF(J2452&lt;('d_시나리오'!$I$5-'d_시나리오'!$H$5)/('d_시나리오'!$J$5-'d_시나리오'!$H$5),'d_시나리오'!$H$5+SQRT(J2452*('d_시나리오'!$J$5-'d_시나리오'!$H$5)*('d_시나리오'!$I$5-'d_시나리오'!$H$5)),'d_시나리오'!$J$5-SQRT((1-J2452)*('d_시나리오'!$J$5-'d_시나리오'!$H$5)*('d_시나리오'!$J$5-'d_시나리오'!$I$5))))</f>
        <v/>
      </c>
      <c r="L2452">
        <f>RAND()</f>
        <v/>
      </c>
      <c r="M2452">
        <f>IF('d_시나리오'!$J$6='d_시나리오'!$H$6,'d_시나리오'!$I$6,IF(L2452&lt;('d_시나리오'!$I$6-'d_시나리오'!$H$6)/('d_시나리오'!$J$6-'d_시나리오'!$H$6),'d_시나리오'!$H$6+SQRT(L2452*('d_시나리오'!$J$6-'d_시나리오'!$H$6)*('d_시나리오'!$I$6-'d_시나리오'!$H$6)),'d_시나리오'!$J$6-SQRT((1-L2452)*('d_시나리오'!$J$6-'d_시나리오'!$H$6)*('d_시나리오'!$J$6-'d_시나리오'!$I$6))))</f>
        <v/>
      </c>
      <c r="N2452">
        <f>INDEX('d_분포'!$B$2:$B$57,RANDBETWEEN(1,56))</f>
        <v/>
      </c>
      <c r="O2452">
        <f>BETAINV(RAND(),5,5)</f>
        <v/>
      </c>
      <c r="P2452">
        <f>'d_고정'!$B$1*'6_기대효과'!$H$7*('d_시나리오'!$I$7/'d_고정'!$B$2)*B2452</f>
        <v/>
      </c>
      <c r="Q2452">
        <f>P2452*C2452</f>
        <v/>
      </c>
      <c r="R2452">
        <f>P2452*E2452</f>
        <v/>
      </c>
      <c r="S2452">
        <f>R2452*G2452</f>
        <v/>
      </c>
      <c r="T2452">
        <f>Q2452+S2452</f>
        <v/>
      </c>
      <c r="U2452">
        <f>(Q2452*D2452+S2452*I2452)*(1-O2452)</f>
        <v/>
      </c>
      <c r="V2452">
        <f>(R2452*K2452*N2452+'d_고정'!$B$3*('6_기대효과'!$H$7/8)*N2452*'d_고정'!$B$10*M2452*('6_기대효과'!$K$7/'d_고정'!$B$9))*(1-O2452)</f>
        <v/>
      </c>
      <c r="W2452">
        <f>(S2452*I2452+R2452*MAX(K2452-'d_고정'!$B$10*M2452*('6_기대효과'!$K$7/'d_고정'!$B$9),0)*N2452)*(1-O2452)</f>
        <v/>
      </c>
      <c r="X2452">
        <f>U2452+V2452</f>
        <v/>
      </c>
      <c r="Y2452">
        <f>U2452/('d_고정'!$B$5*'6_기대효과'!$H$7/8)/'d_고정'!$B$6</f>
        <v/>
      </c>
      <c r="Z2452">
        <f>U2452/('d_고정'!$B$8*'6_기대효과'!$H$7/8)</f>
        <v/>
      </c>
    </row>
    <row r="2453">
      <c r="A2453">
        <f>RAND()</f>
        <v/>
      </c>
      <c r="B2453">
        <f>IF('d_시나리오'!$J$2='d_시나리오'!$H$2,'d_시나리오'!$I$2,IF(A2453&lt;('d_시나리오'!$I$2-'d_시나리오'!$H$2)/('d_시나리오'!$J$2-'d_시나리오'!$H$2),'d_시나리오'!$H$2+SQRT(A2453*('d_시나리오'!$J$2-'d_시나리오'!$H$2)*('d_시나리오'!$I$2-'d_시나리오'!$H$2)),'d_시나리오'!$J$2-SQRT((1-A2453)*('d_시나리오'!$J$2-'d_시나리오'!$H$2)*('d_시나리오'!$J$2-'d_시나리오'!$I$2))))</f>
        <v/>
      </c>
      <c r="C2453">
        <f>BETAINV(RAND(),2,6)</f>
        <v/>
      </c>
      <c r="D2453">
        <f>INDEX('d_분포'!$A$2:$A$28,RANDBETWEEN(1,27))</f>
        <v/>
      </c>
      <c r="E2453">
        <f>INDEX('d_분포'!$C$2:$C$5,RANDBETWEEN(1,4))*(0.9+0.2*RAND())</f>
        <v/>
      </c>
      <c r="F2453">
        <f>RAND()</f>
        <v/>
      </c>
      <c r="G2453">
        <f>IF('d_시나리오'!$J$3='d_시나리오'!$H$3,'d_시나리오'!$I$3,IF(F2453&lt;('d_시나리오'!$I$3-'d_시나리오'!$H$3)/('d_시나리오'!$J$3-'d_시나리오'!$H$3),'d_시나리오'!$H$3+SQRT(F2453*('d_시나리오'!$J$3-'d_시나리오'!$H$3)*('d_시나리오'!$I$3-'d_시나리오'!$H$3)),'d_시나리오'!$J$3-SQRT((1-F2453)*('d_시나리오'!$J$3-'d_시나리오'!$H$3)*('d_시나리오'!$J$3-'d_시나리오'!$I$3))))</f>
        <v/>
      </c>
      <c r="H2453">
        <f>RAND()</f>
        <v/>
      </c>
      <c r="I2453">
        <f>IF('d_시나리오'!$J$4='d_시나리오'!$H$4,'d_시나리오'!$I$4,IF(H2453&lt;('d_시나리오'!$I$4-'d_시나리오'!$H$4)/('d_시나리오'!$J$4-'d_시나리오'!$H$4),'d_시나리오'!$H$4+SQRT(H2453*('d_시나리오'!$J$4-'d_시나리오'!$H$4)*('d_시나리오'!$I$4-'d_시나리오'!$H$4)),'d_시나리오'!$J$4-SQRT((1-H2453)*('d_시나리오'!$J$4-'d_시나리오'!$H$4)*('d_시나리오'!$J$4-'d_시나리오'!$I$4))))</f>
        <v/>
      </c>
      <c r="J2453">
        <f>RAND()</f>
        <v/>
      </c>
      <c r="K2453">
        <f>IF('d_시나리오'!$J$5='d_시나리오'!$H$5,'d_시나리오'!$I$5,IF(J2453&lt;('d_시나리오'!$I$5-'d_시나리오'!$H$5)/('d_시나리오'!$J$5-'d_시나리오'!$H$5),'d_시나리오'!$H$5+SQRT(J2453*('d_시나리오'!$J$5-'d_시나리오'!$H$5)*('d_시나리오'!$I$5-'d_시나리오'!$H$5)),'d_시나리오'!$J$5-SQRT((1-J2453)*('d_시나리오'!$J$5-'d_시나리오'!$H$5)*('d_시나리오'!$J$5-'d_시나리오'!$I$5))))</f>
        <v/>
      </c>
      <c r="L2453">
        <f>RAND()</f>
        <v/>
      </c>
      <c r="M2453">
        <f>IF('d_시나리오'!$J$6='d_시나리오'!$H$6,'d_시나리오'!$I$6,IF(L2453&lt;('d_시나리오'!$I$6-'d_시나리오'!$H$6)/('d_시나리오'!$J$6-'d_시나리오'!$H$6),'d_시나리오'!$H$6+SQRT(L2453*('d_시나리오'!$J$6-'d_시나리오'!$H$6)*('d_시나리오'!$I$6-'d_시나리오'!$H$6)),'d_시나리오'!$J$6-SQRT((1-L2453)*('d_시나리오'!$J$6-'d_시나리오'!$H$6)*('d_시나리오'!$J$6-'d_시나리오'!$I$6))))</f>
        <v/>
      </c>
      <c r="N2453">
        <f>INDEX('d_분포'!$B$2:$B$57,RANDBETWEEN(1,56))</f>
        <v/>
      </c>
      <c r="O2453">
        <f>BETAINV(RAND(),5,5)</f>
        <v/>
      </c>
      <c r="P2453">
        <f>'d_고정'!$B$1*'6_기대효과'!$H$7*('d_시나리오'!$I$7/'d_고정'!$B$2)*B2453</f>
        <v/>
      </c>
      <c r="Q2453">
        <f>P2453*C2453</f>
        <v/>
      </c>
      <c r="R2453">
        <f>P2453*E2453</f>
        <v/>
      </c>
      <c r="S2453">
        <f>R2453*G2453</f>
        <v/>
      </c>
      <c r="T2453">
        <f>Q2453+S2453</f>
        <v/>
      </c>
      <c r="U2453">
        <f>(Q2453*D2453+S2453*I2453)*(1-O2453)</f>
        <v/>
      </c>
      <c r="V2453">
        <f>(R2453*K2453*N2453+'d_고정'!$B$3*('6_기대효과'!$H$7/8)*N2453*'d_고정'!$B$10*M2453*('6_기대효과'!$K$7/'d_고정'!$B$9))*(1-O2453)</f>
        <v/>
      </c>
      <c r="W2453">
        <f>(S2453*I2453+R2453*MAX(K2453-'d_고정'!$B$10*M2453*('6_기대효과'!$K$7/'d_고정'!$B$9),0)*N2453)*(1-O2453)</f>
        <v/>
      </c>
      <c r="X2453">
        <f>U2453+V2453</f>
        <v/>
      </c>
      <c r="Y2453">
        <f>U2453/('d_고정'!$B$5*'6_기대효과'!$H$7/8)/'d_고정'!$B$6</f>
        <v/>
      </c>
      <c r="Z2453">
        <f>U2453/('d_고정'!$B$8*'6_기대효과'!$H$7/8)</f>
        <v/>
      </c>
    </row>
    <row r="2454">
      <c r="A2454">
        <f>RAND()</f>
        <v/>
      </c>
      <c r="B2454">
        <f>IF('d_시나리오'!$J$2='d_시나리오'!$H$2,'d_시나리오'!$I$2,IF(A2454&lt;('d_시나리오'!$I$2-'d_시나리오'!$H$2)/('d_시나리오'!$J$2-'d_시나리오'!$H$2),'d_시나리오'!$H$2+SQRT(A2454*('d_시나리오'!$J$2-'d_시나리오'!$H$2)*('d_시나리오'!$I$2-'d_시나리오'!$H$2)),'d_시나리오'!$J$2-SQRT((1-A2454)*('d_시나리오'!$J$2-'d_시나리오'!$H$2)*('d_시나리오'!$J$2-'d_시나리오'!$I$2))))</f>
        <v/>
      </c>
      <c r="C2454">
        <f>BETAINV(RAND(),2,6)</f>
        <v/>
      </c>
      <c r="D2454">
        <f>INDEX('d_분포'!$A$2:$A$28,RANDBETWEEN(1,27))</f>
        <v/>
      </c>
      <c r="E2454">
        <f>INDEX('d_분포'!$C$2:$C$5,RANDBETWEEN(1,4))*(0.9+0.2*RAND())</f>
        <v/>
      </c>
      <c r="F2454">
        <f>RAND()</f>
        <v/>
      </c>
      <c r="G2454">
        <f>IF('d_시나리오'!$J$3='d_시나리오'!$H$3,'d_시나리오'!$I$3,IF(F2454&lt;('d_시나리오'!$I$3-'d_시나리오'!$H$3)/('d_시나리오'!$J$3-'d_시나리오'!$H$3),'d_시나리오'!$H$3+SQRT(F2454*('d_시나리오'!$J$3-'d_시나리오'!$H$3)*('d_시나리오'!$I$3-'d_시나리오'!$H$3)),'d_시나리오'!$J$3-SQRT((1-F2454)*('d_시나리오'!$J$3-'d_시나리오'!$H$3)*('d_시나리오'!$J$3-'d_시나리오'!$I$3))))</f>
        <v/>
      </c>
      <c r="H2454">
        <f>RAND()</f>
        <v/>
      </c>
      <c r="I2454">
        <f>IF('d_시나리오'!$J$4='d_시나리오'!$H$4,'d_시나리오'!$I$4,IF(H2454&lt;('d_시나리오'!$I$4-'d_시나리오'!$H$4)/('d_시나리오'!$J$4-'d_시나리오'!$H$4),'d_시나리오'!$H$4+SQRT(H2454*('d_시나리오'!$J$4-'d_시나리오'!$H$4)*('d_시나리오'!$I$4-'d_시나리오'!$H$4)),'d_시나리오'!$J$4-SQRT((1-H2454)*('d_시나리오'!$J$4-'d_시나리오'!$H$4)*('d_시나리오'!$J$4-'d_시나리오'!$I$4))))</f>
        <v/>
      </c>
      <c r="J2454">
        <f>RAND()</f>
        <v/>
      </c>
      <c r="K2454">
        <f>IF('d_시나리오'!$J$5='d_시나리오'!$H$5,'d_시나리오'!$I$5,IF(J2454&lt;('d_시나리오'!$I$5-'d_시나리오'!$H$5)/('d_시나리오'!$J$5-'d_시나리오'!$H$5),'d_시나리오'!$H$5+SQRT(J2454*('d_시나리오'!$J$5-'d_시나리오'!$H$5)*('d_시나리오'!$I$5-'d_시나리오'!$H$5)),'d_시나리오'!$J$5-SQRT((1-J2454)*('d_시나리오'!$J$5-'d_시나리오'!$H$5)*('d_시나리오'!$J$5-'d_시나리오'!$I$5))))</f>
        <v/>
      </c>
      <c r="L2454">
        <f>RAND()</f>
        <v/>
      </c>
      <c r="M2454">
        <f>IF('d_시나리오'!$J$6='d_시나리오'!$H$6,'d_시나리오'!$I$6,IF(L2454&lt;('d_시나리오'!$I$6-'d_시나리오'!$H$6)/('d_시나리오'!$J$6-'d_시나리오'!$H$6),'d_시나리오'!$H$6+SQRT(L2454*('d_시나리오'!$J$6-'d_시나리오'!$H$6)*('d_시나리오'!$I$6-'d_시나리오'!$H$6)),'d_시나리오'!$J$6-SQRT((1-L2454)*('d_시나리오'!$J$6-'d_시나리오'!$H$6)*('d_시나리오'!$J$6-'d_시나리오'!$I$6))))</f>
        <v/>
      </c>
      <c r="N2454">
        <f>INDEX('d_분포'!$B$2:$B$57,RANDBETWEEN(1,56))</f>
        <v/>
      </c>
      <c r="O2454">
        <f>BETAINV(RAND(),5,5)</f>
        <v/>
      </c>
      <c r="P2454">
        <f>'d_고정'!$B$1*'6_기대효과'!$H$7*('d_시나리오'!$I$7/'d_고정'!$B$2)*B2454</f>
        <v/>
      </c>
      <c r="Q2454">
        <f>P2454*C2454</f>
        <v/>
      </c>
      <c r="R2454">
        <f>P2454*E2454</f>
        <v/>
      </c>
      <c r="S2454">
        <f>R2454*G2454</f>
        <v/>
      </c>
      <c r="T2454">
        <f>Q2454+S2454</f>
        <v/>
      </c>
      <c r="U2454">
        <f>(Q2454*D2454+S2454*I2454)*(1-O2454)</f>
        <v/>
      </c>
      <c r="V2454">
        <f>(R2454*K2454*N2454+'d_고정'!$B$3*('6_기대효과'!$H$7/8)*N2454*'d_고정'!$B$10*M2454*('6_기대효과'!$K$7/'d_고정'!$B$9))*(1-O2454)</f>
        <v/>
      </c>
      <c r="W2454">
        <f>(S2454*I2454+R2454*MAX(K2454-'d_고정'!$B$10*M2454*('6_기대효과'!$K$7/'d_고정'!$B$9),0)*N2454)*(1-O2454)</f>
        <v/>
      </c>
      <c r="X2454">
        <f>U2454+V2454</f>
        <v/>
      </c>
      <c r="Y2454">
        <f>U2454/('d_고정'!$B$5*'6_기대효과'!$H$7/8)/'d_고정'!$B$6</f>
        <v/>
      </c>
      <c r="Z2454">
        <f>U2454/('d_고정'!$B$8*'6_기대효과'!$H$7/8)</f>
        <v/>
      </c>
    </row>
    <row r="2455">
      <c r="A2455">
        <f>RAND()</f>
        <v/>
      </c>
      <c r="B2455">
        <f>IF('d_시나리오'!$J$2='d_시나리오'!$H$2,'d_시나리오'!$I$2,IF(A2455&lt;('d_시나리오'!$I$2-'d_시나리오'!$H$2)/('d_시나리오'!$J$2-'d_시나리오'!$H$2),'d_시나리오'!$H$2+SQRT(A2455*('d_시나리오'!$J$2-'d_시나리오'!$H$2)*('d_시나리오'!$I$2-'d_시나리오'!$H$2)),'d_시나리오'!$J$2-SQRT((1-A2455)*('d_시나리오'!$J$2-'d_시나리오'!$H$2)*('d_시나리오'!$J$2-'d_시나리오'!$I$2))))</f>
        <v/>
      </c>
      <c r="C2455">
        <f>BETAINV(RAND(),2,6)</f>
        <v/>
      </c>
      <c r="D2455">
        <f>INDEX('d_분포'!$A$2:$A$28,RANDBETWEEN(1,27))</f>
        <v/>
      </c>
      <c r="E2455">
        <f>INDEX('d_분포'!$C$2:$C$5,RANDBETWEEN(1,4))*(0.9+0.2*RAND())</f>
        <v/>
      </c>
      <c r="F2455">
        <f>RAND()</f>
        <v/>
      </c>
      <c r="G2455">
        <f>IF('d_시나리오'!$J$3='d_시나리오'!$H$3,'d_시나리오'!$I$3,IF(F2455&lt;('d_시나리오'!$I$3-'d_시나리오'!$H$3)/('d_시나리오'!$J$3-'d_시나리오'!$H$3),'d_시나리오'!$H$3+SQRT(F2455*('d_시나리오'!$J$3-'d_시나리오'!$H$3)*('d_시나리오'!$I$3-'d_시나리오'!$H$3)),'d_시나리오'!$J$3-SQRT((1-F2455)*('d_시나리오'!$J$3-'d_시나리오'!$H$3)*('d_시나리오'!$J$3-'d_시나리오'!$I$3))))</f>
        <v/>
      </c>
      <c r="H2455">
        <f>RAND()</f>
        <v/>
      </c>
      <c r="I2455">
        <f>IF('d_시나리오'!$J$4='d_시나리오'!$H$4,'d_시나리오'!$I$4,IF(H2455&lt;('d_시나리오'!$I$4-'d_시나리오'!$H$4)/('d_시나리오'!$J$4-'d_시나리오'!$H$4),'d_시나리오'!$H$4+SQRT(H2455*('d_시나리오'!$J$4-'d_시나리오'!$H$4)*('d_시나리오'!$I$4-'d_시나리오'!$H$4)),'d_시나리오'!$J$4-SQRT((1-H2455)*('d_시나리오'!$J$4-'d_시나리오'!$H$4)*('d_시나리오'!$J$4-'d_시나리오'!$I$4))))</f>
        <v/>
      </c>
      <c r="J2455">
        <f>RAND()</f>
        <v/>
      </c>
      <c r="K2455">
        <f>IF('d_시나리오'!$J$5='d_시나리오'!$H$5,'d_시나리오'!$I$5,IF(J2455&lt;('d_시나리오'!$I$5-'d_시나리오'!$H$5)/('d_시나리오'!$J$5-'d_시나리오'!$H$5),'d_시나리오'!$H$5+SQRT(J2455*('d_시나리오'!$J$5-'d_시나리오'!$H$5)*('d_시나리오'!$I$5-'d_시나리오'!$H$5)),'d_시나리오'!$J$5-SQRT((1-J2455)*('d_시나리오'!$J$5-'d_시나리오'!$H$5)*('d_시나리오'!$J$5-'d_시나리오'!$I$5))))</f>
        <v/>
      </c>
      <c r="L2455">
        <f>RAND()</f>
        <v/>
      </c>
      <c r="M2455">
        <f>IF('d_시나리오'!$J$6='d_시나리오'!$H$6,'d_시나리오'!$I$6,IF(L2455&lt;('d_시나리오'!$I$6-'d_시나리오'!$H$6)/('d_시나리오'!$J$6-'d_시나리오'!$H$6),'d_시나리오'!$H$6+SQRT(L2455*('d_시나리오'!$J$6-'d_시나리오'!$H$6)*('d_시나리오'!$I$6-'d_시나리오'!$H$6)),'d_시나리오'!$J$6-SQRT((1-L2455)*('d_시나리오'!$J$6-'d_시나리오'!$H$6)*('d_시나리오'!$J$6-'d_시나리오'!$I$6))))</f>
        <v/>
      </c>
      <c r="N2455">
        <f>INDEX('d_분포'!$B$2:$B$57,RANDBETWEEN(1,56))</f>
        <v/>
      </c>
      <c r="O2455">
        <f>BETAINV(RAND(),5,5)</f>
        <v/>
      </c>
      <c r="P2455">
        <f>'d_고정'!$B$1*'6_기대효과'!$H$7*('d_시나리오'!$I$7/'d_고정'!$B$2)*B2455</f>
        <v/>
      </c>
      <c r="Q2455">
        <f>P2455*C2455</f>
        <v/>
      </c>
      <c r="R2455">
        <f>P2455*E2455</f>
        <v/>
      </c>
      <c r="S2455">
        <f>R2455*G2455</f>
        <v/>
      </c>
      <c r="T2455">
        <f>Q2455+S2455</f>
        <v/>
      </c>
      <c r="U2455">
        <f>(Q2455*D2455+S2455*I2455)*(1-O2455)</f>
        <v/>
      </c>
      <c r="V2455">
        <f>(R2455*K2455*N2455+'d_고정'!$B$3*('6_기대효과'!$H$7/8)*N2455*'d_고정'!$B$10*M2455*('6_기대효과'!$K$7/'d_고정'!$B$9))*(1-O2455)</f>
        <v/>
      </c>
      <c r="W2455">
        <f>(S2455*I2455+R2455*MAX(K2455-'d_고정'!$B$10*M2455*('6_기대효과'!$K$7/'d_고정'!$B$9),0)*N2455)*(1-O2455)</f>
        <v/>
      </c>
      <c r="X2455">
        <f>U2455+V2455</f>
        <v/>
      </c>
      <c r="Y2455">
        <f>U2455/('d_고정'!$B$5*'6_기대효과'!$H$7/8)/'d_고정'!$B$6</f>
        <v/>
      </c>
      <c r="Z2455">
        <f>U2455/('d_고정'!$B$8*'6_기대효과'!$H$7/8)</f>
        <v/>
      </c>
    </row>
    <row r="2456">
      <c r="A2456">
        <f>RAND()</f>
        <v/>
      </c>
      <c r="B2456">
        <f>IF('d_시나리오'!$J$2='d_시나리오'!$H$2,'d_시나리오'!$I$2,IF(A2456&lt;('d_시나리오'!$I$2-'d_시나리오'!$H$2)/('d_시나리오'!$J$2-'d_시나리오'!$H$2),'d_시나리오'!$H$2+SQRT(A2456*('d_시나리오'!$J$2-'d_시나리오'!$H$2)*('d_시나리오'!$I$2-'d_시나리오'!$H$2)),'d_시나리오'!$J$2-SQRT((1-A2456)*('d_시나리오'!$J$2-'d_시나리오'!$H$2)*('d_시나리오'!$J$2-'d_시나리오'!$I$2))))</f>
        <v/>
      </c>
      <c r="C2456">
        <f>BETAINV(RAND(),2,6)</f>
        <v/>
      </c>
      <c r="D2456">
        <f>INDEX('d_분포'!$A$2:$A$28,RANDBETWEEN(1,27))</f>
        <v/>
      </c>
      <c r="E2456">
        <f>INDEX('d_분포'!$C$2:$C$5,RANDBETWEEN(1,4))*(0.9+0.2*RAND())</f>
        <v/>
      </c>
      <c r="F2456">
        <f>RAND()</f>
        <v/>
      </c>
      <c r="G2456">
        <f>IF('d_시나리오'!$J$3='d_시나리오'!$H$3,'d_시나리오'!$I$3,IF(F2456&lt;('d_시나리오'!$I$3-'d_시나리오'!$H$3)/('d_시나리오'!$J$3-'d_시나리오'!$H$3),'d_시나리오'!$H$3+SQRT(F2456*('d_시나리오'!$J$3-'d_시나리오'!$H$3)*('d_시나리오'!$I$3-'d_시나리오'!$H$3)),'d_시나리오'!$J$3-SQRT((1-F2456)*('d_시나리오'!$J$3-'d_시나리오'!$H$3)*('d_시나리오'!$J$3-'d_시나리오'!$I$3))))</f>
        <v/>
      </c>
      <c r="H2456">
        <f>RAND()</f>
        <v/>
      </c>
      <c r="I2456">
        <f>IF('d_시나리오'!$J$4='d_시나리오'!$H$4,'d_시나리오'!$I$4,IF(H2456&lt;('d_시나리오'!$I$4-'d_시나리오'!$H$4)/('d_시나리오'!$J$4-'d_시나리오'!$H$4),'d_시나리오'!$H$4+SQRT(H2456*('d_시나리오'!$J$4-'d_시나리오'!$H$4)*('d_시나리오'!$I$4-'d_시나리오'!$H$4)),'d_시나리오'!$J$4-SQRT((1-H2456)*('d_시나리오'!$J$4-'d_시나리오'!$H$4)*('d_시나리오'!$J$4-'d_시나리오'!$I$4))))</f>
        <v/>
      </c>
      <c r="J2456">
        <f>RAND()</f>
        <v/>
      </c>
      <c r="K2456">
        <f>IF('d_시나리오'!$J$5='d_시나리오'!$H$5,'d_시나리오'!$I$5,IF(J2456&lt;('d_시나리오'!$I$5-'d_시나리오'!$H$5)/('d_시나리오'!$J$5-'d_시나리오'!$H$5),'d_시나리오'!$H$5+SQRT(J2456*('d_시나리오'!$J$5-'d_시나리오'!$H$5)*('d_시나리오'!$I$5-'d_시나리오'!$H$5)),'d_시나리오'!$J$5-SQRT((1-J2456)*('d_시나리오'!$J$5-'d_시나리오'!$H$5)*('d_시나리오'!$J$5-'d_시나리오'!$I$5))))</f>
        <v/>
      </c>
      <c r="L2456">
        <f>RAND()</f>
        <v/>
      </c>
      <c r="M2456">
        <f>IF('d_시나리오'!$J$6='d_시나리오'!$H$6,'d_시나리오'!$I$6,IF(L2456&lt;('d_시나리오'!$I$6-'d_시나리오'!$H$6)/('d_시나리오'!$J$6-'d_시나리오'!$H$6),'d_시나리오'!$H$6+SQRT(L2456*('d_시나리오'!$J$6-'d_시나리오'!$H$6)*('d_시나리오'!$I$6-'d_시나리오'!$H$6)),'d_시나리오'!$J$6-SQRT((1-L2456)*('d_시나리오'!$J$6-'d_시나리오'!$H$6)*('d_시나리오'!$J$6-'d_시나리오'!$I$6))))</f>
        <v/>
      </c>
      <c r="N2456">
        <f>INDEX('d_분포'!$B$2:$B$57,RANDBETWEEN(1,56))</f>
        <v/>
      </c>
      <c r="O2456">
        <f>BETAINV(RAND(),5,5)</f>
        <v/>
      </c>
      <c r="P2456">
        <f>'d_고정'!$B$1*'6_기대효과'!$H$7*('d_시나리오'!$I$7/'d_고정'!$B$2)*B2456</f>
        <v/>
      </c>
      <c r="Q2456">
        <f>P2456*C2456</f>
        <v/>
      </c>
      <c r="R2456">
        <f>P2456*E2456</f>
        <v/>
      </c>
      <c r="S2456">
        <f>R2456*G2456</f>
        <v/>
      </c>
      <c r="T2456">
        <f>Q2456+S2456</f>
        <v/>
      </c>
      <c r="U2456">
        <f>(Q2456*D2456+S2456*I2456)*(1-O2456)</f>
        <v/>
      </c>
      <c r="V2456">
        <f>(R2456*K2456*N2456+'d_고정'!$B$3*('6_기대효과'!$H$7/8)*N2456*'d_고정'!$B$10*M2456*('6_기대효과'!$K$7/'d_고정'!$B$9))*(1-O2456)</f>
        <v/>
      </c>
      <c r="W2456">
        <f>(S2456*I2456+R2456*MAX(K2456-'d_고정'!$B$10*M2456*('6_기대효과'!$K$7/'d_고정'!$B$9),0)*N2456)*(1-O2456)</f>
        <v/>
      </c>
      <c r="X2456">
        <f>U2456+V2456</f>
        <v/>
      </c>
      <c r="Y2456">
        <f>U2456/('d_고정'!$B$5*'6_기대효과'!$H$7/8)/'d_고정'!$B$6</f>
        <v/>
      </c>
      <c r="Z2456">
        <f>U2456/('d_고정'!$B$8*'6_기대효과'!$H$7/8)</f>
        <v/>
      </c>
    </row>
    <row r="2457">
      <c r="A2457">
        <f>RAND()</f>
        <v/>
      </c>
      <c r="B2457">
        <f>IF('d_시나리오'!$J$2='d_시나리오'!$H$2,'d_시나리오'!$I$2,IF(A2457&lt;('d_시나리오'!$I$2-'d_시나리오'!$H$2)/('d_시나리오'!$J$2-'d_시나리오'!$H$2),'d_시나리오'!$H$2+SQRT(A2457*('d_시나리오'!$J$2-'d_시나리오'!$H$2)*('d_시나리오'!$I$2-'d_시나리오'!$H$2)),'d_시나리오'!$J$2-SQRT((1-A2457)*('d_시나리오'!$J$2-'d_시나리오'!$H$2)*('d_시나리오'!$J$2-'d_시나리오'!$I$2))))</f>
        <v/>
      </c>
      <c r="C2457">
        <f>BETAINV(RAND(),2,6)</f>
        <v/>
      </c>
      <c r="D2457">
        <f>INDEX('d_분포'!$A$2:$A$28,RANDBETWEEN(1,27))</f>
        <v/>
      </c>
      <c r="E2457">
        <f>INDEX('d_분포'!$C$2:$C$5,RANDBETWEEN(1,4))*(0.9+0.2*RAND())</f>
        <v/>
      </c>
      <c r="F2457">
        <f>RAND()</f>
        <v/>
      </c>
      <c r="G2457">
        <f>IF('d_시나리오'!$J$3='d_시나리오'!$H$3,'d_시나리오'!$I$3,IF(F2457&lt;('d_시나리오'!$I$3-'d_시나리오'!$H$3)/('d_시나리오'!$J$3-'d_시나리오'!$H$3),'d_시나리오'!$H$3+SQRT(F2457*('d_시나리오'!$J$3-'d_시나리오'!$H$3)*('d_시나리오'!$I$3-'d_시나리오'!$H$3)),'d_시나리오'!$J$3-SQRT((1-F2457)*('d_시나리오'!$J$3-'d_시나리오'!$H$3)*('d_시나리오'!$J$3-'d_시나리오'!$I$3))))</f>
        <v/>
      </c>
      <c r="H2457">
        <f>RAND()</f>
        <v/>
      </c>
      <c r="I2457">
        <f>IF('d_시나리오'!$J$4='d_시나리오'!$H$4,'d_시나리오'!$I$4,IF(H2457&lt;('d_시나리오'!$I$4-'d_시나리오'!$H$4)/('d_시나리오'!$J$4-'d_시나리오'!$H$4),'d_시나리오'!$H$4+SQRT(H2457*('d_시나리오'!$J$4-'d_시나리오'!$H$4)*('d_시나리오'!$I$4-'d_시나리오'!$H$4)),'d_시나리오'!$J$4-SQRT((1-H2457)*('d_시나리오'!$J$4-'d_시나리오'!$H$4)*('d_시나리오'!$J$4-'d_시나리오'!$I$4))))</f>
        <v/>
      </c>
      <c r="J2457">
        <f>RAND()</f>
        <v/>
      </c>
      <c r="K2457">
        <f>IF('d_시나리오'!$J$5='d_시나리오'!$H$5,'d_시나리오'!$I$5,IF(J2457&lt;('d_시나리오'!$I$5-'d_시나리오'!$H$5)/('d_시나리오'!$J$5-'d_시나리오'!$H$5),'d_시나리오'!$H$5+SQRT(J2457*('d_시나리오'!$J$5-'d_시나리오'!$H$5)*('d_시나리오'!$I$5-'d_시나리오'!$H$5)),'d_시나리오'!$J$5-SQRT((1-J2457)*('d_시나리오'!$J$5-'d_시나리오'!$H$5)*('d_시나리오'!$J$5-'d_시나리오'!$I$5))))</f>
        <v/>
      </c>
      <c r="L2457">
        <f>RAND()</f>
        <v/>
      </c>
      <c r="M2457">
        <f>IF('d_시나리오'!$J$6='d_시나리오'!$H$6,'d_시나리오'!$I$6,IF(L2457&lt;('d_시나리오'!$I$6-'d_시나리오'!$H$6)/('d_시나리오'!$J$6-'d_시나리오'!$H$6),'d_시나리오'!$H$6+SQRT(L2457*('d_시나리오'!$J$6-'d_시나리오'!$H$6)*('d_시나리오'!$I$6-'d_시나리오'!$H$6)),'d_시나리오'!$J$6-SQRT((1-L2457)*('d_시나리오'!$J$6-'d_시나리오'!$H$6)*('d_시나리오'!$J$6-'d_시나리오'!$I$6))))</f>
        <v/>
      </c>
      <c r="N2457">
        <f>INDEX('d_분포'!$B$2:$B$57,RANDBETWEEN(1,56))</f>
        <v/>
      </c>
      <c r="O2457">
        <f>BETAINV(RAND(),5,5)</f>
        <v/>
      </c>
      <c r="P2457">
        <f>'d_고정'!$B$1*'6_기대효과'!$H$7*('d_시나리오'!$I$7/'d_고정'!$B$2)*B2457</f>
        <v/>
      </c>
      <c r="Q2457">
        <f>P2457*C2457</f>
        <v/>
      </c>
      <c r="R2457">
        <f>P2457*E2457</f>
        <v/>
      </c>
      <c r="S2457">
        <f>R2457*G2457</f>
        <v/>
      </c>
      <c r="T2457">
        <f>Q2457+S2457</f>
        <v/>
      </c>
      <c r="U2457">
        <f>(Q2457*D2457+S2457*I2457)*(1-O2457)</f>
        <v/>
      </c>
      <c r="V2457">
        <f>(R2457*K2457*N2457+'d_고정'!$B$3*('6_기대효과'!$H$7/8)*N2457*'d_고정'!$B$10*M2457*('6_기대효과'!$K$7/'d_고정'!$B$9))*(1-O2457)</f>
        <v/>
      </c>
      <c r="W2457">
        <f>(S2457*I2457+R2457*MAX(K2457-'d_고정'!$B$10*M2457*('6_기대효과'!$K$7/'d_고정'!$B$9),0)*N2457)*(1-O2457)</f>
        <v/>
      </c>
      <c r="X2457">
        <f>U2457+V2457</f>
        <v/>
      </c>
      <c r="Y2457">
        <f>U2457/('d_고정'!$B$5*'6_기대효과'!$H$7/8)/'d_고정'!$B$6</f>
        <v/>
      </c>
      <c r="Z2457">
        <f>U2457/('d_고정'!$B$8*'6_기대효과'!$H$7/8)</f>
        <v/>
      </c>
    </row>
    <row r="2458">
      <c r="A2458">
        <f>RAND()</f>
        <v/>
      </c>
      <c r="B2458">
        <f>IF('d_시나리오'!$J$2='d_시나리오'!$H$2,'d_시나리오'!$I$2,IF(A2458&lt;('d_시나리오'!$I$2-'d_시나리오'!$H$2)/('d_시나리오'!$J$2-'d_시나리오'!$H$2),'d_시나리오'!$H$2+SQRT(A2458*('d_시나리오'!$J$2-'d_시나리오'!$H$2)*('d_시나리오'!$I$2-'d_시나리오'!$H$2)),'d_시나리오'!$J$2-SQRT((1-A2458)*('d_시나리오'!$J$2-'d_시나리오'!$H$2)*('d_시나리오'!$J$2-'d_시나리오'!$I$2))))</f>
        <v/>
      </c>
      <c r="C2458">
        <f>BETAINV(RAND(),2,6)</f>
        <v/>
      </c>
      <c r="D2458">
        <f>INDEX('d_분포'!$A$2:$A$28,RANDBETWEEN(1,27))</f>
        <v/>
      </c>
      <c r="E2458">
        <f>INDEX('d_분포'!$C$2:$C$5,RANDBETWEEN(1,4))*(0.9+0.2*RAND())</f>
        <v/>
      </c>
      <c r="F2458">
        <f>RAND()</f>
        <v/>
      </c>
      <c r="G2458">
        <f>IF('d_시나리오'!$J$3='d_시나리오'!$H$3,'d_시나리오'!$I$3,IF(F2458&lt;('d_시나리오'!$I$3-'d_시나리오'!$H$3)/('d_시나리오'!$J$3-'d_시나리오'!$H$3),'d_시나리오'!$H$3+SQRT(F2458*('d_시나리오'!$J$3-'d_시나리오'!$H$3)*('d_시나리오'!$I$3-'d_시나리오'!$H$3)),'d_시나리오'!$J$3-SQRT((1-F2458)*('d_시나리오'!$J$3-'d_시나리오'!$H$3)*('d_시나리오'!$J$3-'d_시나리오'!$I$3))))</f>
        <v/>
      </c>
      <c r="H2458">
        <f>RAND()</f>
        <v/>
      </c>
      <c r="I2458">
        <f>IF('d_시나리오'!$J$4='d_시나리오'!$H$4,'d_시나리오'!$I$4,IF(H2458&lt;('d_시나리오'!$I$4-'d_시나리오'!$H$4)/('d_시나리오'!$J$4-'d_시나리오'!$H$4),'d_시나리오'!$H$4+SQRT(H2458*('d_시나리오'!$J$4-'d_시나리오'!$H$4)*('d_시나리오'!$I$4-'d_시나리오'!$H$4)),'d_시나리오'!$J$4-SQRT((1-H2458)*('d_시나리오'!$J$4-'d_시나리오'!$H$4)*('d_시나리오'!$J$4-'d_시나리오'!$I$4))))</f>
        <v/>
      </c>
      <c r="J2458">
        <f>RAND()</f>
        <v/>
      </c>
      <c r="K2458">
        <f>IF('d_시나리오'!$J$5='d_시나리오'!$H$5,'d_시나리오'!$I$5,IF(J2458&lt;('d_시나리오'!$I$5-'d_시나리오'!$H$5)/('d_시나리오'!$J$5-'d_시나리오'!$H$5),'d_시나리오'!$H$5+SQRT(J2458*('d_시나리오'!$J$5-'d_시나리오'!$H$5)*('d_시나리오'!$I$5-'d_시나리오'!$H$5)),'d_시나리오'!$J$5-SQRT((1-J2458)*('d_시나리오'!$J$5-'d_시나리오'!$H$5)*('d_시나리오'!$J$5-'d_시나리오'!$I$5))))</f>
        <v/>
      </c>
      <c r="L2458">
        <f>RAND()</f>
        <v/>
      </c>
      <c r="M2458">
        <f>IF('d_시나리오'!$J$6='d_시나리오'!$H$6,'d_시나리오'!$I$6,IF(L2458&lt;('d_시나리오'!$I$6-'d_시나리오'!$H$6)/('d_시나리오'!$J$6-'d_시나리오'!$H$6),'d_시나리오'!$H$6+SQRT(L2458*('d_시나리오'!$J$6-'d_시나리오'!$H$6)*('d_시나리오'!$I$6-'d_시나리오'!$H$6)),'d_시나리오'!$J$6-SQRT((1-L2458)*('d_시나리오'!$J$6-'d_시나리오'!$H$6)*('d_시나리오'!$J$6-'d_시나리오'!$I$6))))</f>
        <v/>
      </c>
      <c r="N2458">
        <f>INDEX('d_분포'!$B$2:$B$57,RANDBETWEEN(1,56))</f>
        <v/>
      </c>
      <c r="O2458">
        <f>BETAINV(RAND(),5,5)</f>
        <v/>
      </c>
      <c r="P2458">
        <f>'d_고정'!$B$1*'6_기대효과'!$H$7*('d_시나리오'!$I$7/'d_고정'!$B$2)*B2458</f>
        <v/>
      </c>
      <c r="Q2458">
        <f>P2458*C2458</f>
        <v/>
      </c>
      <c r="R2458">
        <f>P2458*E2458</f>
        <v/>
      </c>
      <c r="S2458">
        <f>R2458*G2458</f>
        <v/>
      </c>
      <c r="T2458">
        <f>Q2458+S2458</f>
        <v/>
      </c>
      <c r="U2458">
        <f>(Q2458*D2458+S2458*I2458)*(1-O2458)</f>
        <v/>
      </c>
      <c r="V2458">
        <f>(R2458*K2458*N2458+'d_고정'!$B$3*('6_기대효과'!$H$7/8)*N2458*'d_고정'!$B$10*M2458*('6_기대효과'!$K$7/'d_고정'!$B$9))*(1-O2458)</f>
        <v/>
      </c>
      <c r="W2458">
        <f>(S2458*I2458+R2458*MAX(K2458-'d_고정'!$B$10*M2458*('6_기대효과'!$K$7/'d_고정'!$B$9),0)*N2458)*(1-O2458)</f>
        <v/>
      </c>
      <c r="X2458">
        <f>U2458+V2458</f>
        <v/>
      </c>
      <c r="Y2458">
        <f>U2458/('d_고정'!$B$5*'6_기대효과'!$H$7/8)/'d_고정'!$B$6</f>
        <v/>
      </c>
      <c r="Z2458">
        <f>U2458/('d_고정'!$B$8*'6_기대효과'!$H$7/8)</f>
        <v/>
      </c>
    </row>
    <row r="2459">
      <c r="A2459">
        <f>RAND()</f>
        <v/>
      </c>
      <c r="B2459">
        <f>IF('d_시나리오'!$J$2='d_시나리오'!$H$2,'d_시나리오'!$I$2,IF(A2459&lt;('d_시나리오'!$I$2-'d_시나리오'!$H$2)/('d_시나리오'!$J$2-'d_시나리오'!$H$2),'d_시나리오'!$H$2+SQRT(A2459*('d_시나리오'!$J$2-'d_시나리오'!$H$2)*('d_시나리오'!$I$2-'d_시나리오'!$H$2)),'d_시나리오'!$J$2-SQRT((1-A2459)*('d_시나리오'!$J$2-'d_시나리오'!$H$2)*('d_시나리오'!$J$2-'d_시나리오'!$I$2))))</f>
        <v/>
      </c>
      <c r="C2459">
        <f>BETAINV(RAND(),2,6)</f>
        <v/>
      </c>
      <c r="D2459">
        <f>INDEX('d_분포'!$A$2:$A$28,RANDBETWEEN(1,27))</f>
        <v/>
      </c>
      <c r="E2459">
        <f>INDEX('d_분포'!$C$2:$C$5,RANDBETWEEN(1,4))*(0.9+0.2*RAND())</f>
        <v/>
      </c>
      <c r="F2459">
        <f>RAND()</f>
        <v/>
      </c>
      <c r="G2459">
        <f>IF('d_시나리오'!$J$3='d_시나리오'!$H$3,'d_시나리오'!$I$3,IF(F2459&lt;('d_시나리오'!$I$3-'d_시나리오'!$H$3)/('d_시나리오'!$J$3-'d_시나리오'!$H$3),'d_시나리오'!$H$3+SQRT(F2459*('d_시나리오'!$J$3-'d_시나리오'!$H$3)*('d_시나리오'!$I$3-'d_시나리오'!$H$3)),'d_시나리오'!$J$3-SQRT((1-F2459)*('d_시나리오'!$J$3-'d_시나리오'!$H$3)*('d_시나리오'!$J$3-'d_시나리오'!$I$3))))</f>
        <v/>
      </c>
      <c r="H2459">
        <f>RAND()</f>
        <v/>
      </c>
      <c r="I2459">
        <f>IF('d_시나리오'!$J$4='d_시나리오'!$H$4,'d_시나리오'!$I$4,IF(H2459&lt;('d_시나리오'!$I$4-'d_시나리오'!$H$4)/('d_시나리오'!$J$4-'d_시나리오'!$H$4),'d_시나리오'!$H$4+SQRT(H2459*('d_시나리오'!$J$4-'d_시나리오'!$H$4)*('d_시나리오'!$I$4-'d_시나리오'!$H$4)),'d_시나리오'!$J$4-SQRT((1-H2459)*('d_시나리오'!$J$4-'d_시나리오'!$H$4)*('d_시나리오'!$J$4-'d_시나리오'!$I$4))))</f>
        <v/>
      </c>
      <c r="J2459">
        <f>RAND()</f>
        <v/>
      </c>
      <c r="K2459">
        <f>IF('d_시나리오'!$J$5='d_시나리오'!$H$5,'d_시나리오'!$I$5,IF(J2459&lt;('d_시나리오'!$I$5-'d_시나리오'!$H$5)/('d_시나리오'!$J$5-'d_시나리오'!$H$5),'d_시나리오'!$H$5+SQRT(J2459*('d_시나리오'!$J$5-'d_시나리오'!$H$5)*('d_시나리오'!$I$5-'d_시나리오'!$H$5)),'d_시나리오'!$J$5-SQRT((1-J2459)*('d_시나리오'!$J$5-'d_시나리오'!$H$5)*('d_시나리오'!$J$5-'d_시나리오'!$I$5))))</f>
        <v/>
      </c>
      <c r="L2459">
        <f>RAND()</f>
        <v/>
      </c>
      <c r="M2459">
        <f>IF('d_시나리오'!$J$6='d_시나리오'!$H$6,'d_시나리오'!$I$6,IF(L2459&lt;('d_시나리오'!$I$6-'d_시나리오'!$H$6)/('d_시나리오'!$J$6-'d_시나리오'!$H$6),'d_시나리오'!$H$6+SQRT(L2459*('d_시나리오'!$J$6-'d_시나리오'!$H$6)*('d_시나리오'!$I$6-'d_시나리오'!$H$6)),'d_시나리오'!$J$6-SQRT((1-L2459)*('d_시나리오'!$J$6-'d_시나리오'!$H$6)*('d_시나리오'!$J$6-'d_시나리오'!$I$6))))</f>
        <v/>
      </c>
      <c r="N2459">
        <f>INDEX('d_분포'!$B$2:$B$57,RANDBETWEEN(1,56))</f>
        <v/>
      </c>
      <c r="O2459">
        <f>BETAINV(RAND(),5,5)</f>
        <v/>
      </c>
      <c r="P2459">
        <f>'d_고정'!$B$1*'6_기대효과'!$H$7*('d_시나리오'!$I$7/'d_고정'!$B$2)*B2459</f>
        <v/>
      </c>
      <c r="Q2459">
        <f>P2459*C2459</f>
        <v/>
      </c>
      <c r="R2459">
        <f>P2459*E2459</f>
        <v/>
      </c>
      <c r="S2459">
        <f>R2459*G2459</f>
        <v/>
      </c>
      <c r="T2459">
        <f>Q2459+S2459</f>
        <v/>
      </c>
      <c r="U2459">
        <f>(Q2459*D2459+S2459*I2459)*(1-O2459)</f>
        <v/>
      </c>
      <c r="V2459">
        <f>(R2459*K2459*N2459+'d_고정'!$B$3*('6_기대효과'!$H$7/8)*N2459*'d_고정'!$B$10*M2459*('6_기대효과'!$K$7/'d_고정'!$B$9))*(1-O2459)</f>
        <v/>
      </c>
      <c r="W2459">
        <f>(S2459*I2459+R2459*MAX(K2459-'d_고정'!$B$10*M2459*('6_기대효과'!$K$7/'d_고정'!$B$9),0)*N2459)*(1-O2459)</f>
        <v/>
      </c>
      <c r="X2459">
        <f>U2459+V2459</f>
        <v/>
      </c>
      <c r="Y2459">
        <f>U2459/('d_고정'!$B$5*'6_기대효과'!$H$7/8)/'d_고정'!$B$6</f>
        <v/>
      </c>
      <c r="Z2459">
        <f>U2459/('d_고정'!$B$8*'6_기대효과'!$H$7/8)</f>
        <v/>
      </c>
    </row>
    <row r="2460">
      <c r="A2460">
        <f>RAND()</f>
        <v/>
      </c>
      <c r="B2460">
        <f>IF('d_시나리오'!$J$2='d_시나리오'!$H$2,'d_시나리오'!$I$2,IF(A2460&lt;('d_시나리오'!$I$2-'d_시나리오'!$H$2)/('d_시나리오'!$J$2-'d_시나리오'!$H$2),'d_시나리오'!$H$2+SQRT(A2460*('d_시나리오'!$J$2-'d_시나리오'!$H$2)*('d_시나리오'!$I$2-'d_시나리오'!$H$2)),'d_시나리오'!$J$2-SQRT((1-A2460)*('d_시나리오'!$J$2-'d_시나리오'!$H$2)*('d_시나리오'!$J$2-'d_시나리오'!$I$2))))</f>
        <v/>
      </c>
      <c r="C2460">
        <f>BETAINV(RAND(),2,6)</f>
        <v/>
      </c>
      <c r="D2460">
        <f>INDEX('d_분포'!$A$2:$A$28,RANDBETWEEN(1,27))</f>
        <v/>
      </c>
      <c r="E2460">
        <f>INDEX('d_분포'!$C$2:$C$5,RANDBETWEEN(1,4))*(0.9+0.2*RAND())</f>
        <v/>
      </c>
      <c r="F2460">
        <f>RAND()</f>
        <v/>
      </c>
      <c r="G2460">
        <f>IF('d_시나리오'!$J$3='d_시나리오'!$H$3,'d_시나리오'!$I$3,IF(F2460&lt;('d_시나리오'!$I$3-'d_시나리오'!$H$3)/('d_시나리오'!$J$3-'d_시나리오'!$H$3),'d_시나리오'!$H$3+SQRT(F2460*('d_시나리오'!$J$3-'d_시나리오'!$H$3)*('d_시나리오'!$I$3-'d_시나리오'!$H$3)),'d_시나리오'!$J$3-SQRT((1-F2460)*('d_시나리오'!$J$3-'d_시나리오'!$H$3)*('d_시나리오'!$J$3-'d_시나리오'!$I$3))))</f>
        <v/>
      </c>
      <c r="H2460">
        <f>RAND()</f>
        <v/>
      </c>
      <c r="I2460">
        <f>IF('d_시나리오'!$J$4='d_시나리오'!$H$4,'d_시나리오'!$I$4,IF(H2460&lt;('d_시나리오'!$I$4-'d_시나리오'!$H$4)/('d_시나리오'!$J$4-'d_시나리오'!$H$4),'d_시나리오'!$H$4+SQRT(H2460*('d_시나리오'!$J$4-'d_시나리오'!$H$4)*('d_시나리오'!$I$4-'d_시나리오'!$H$4)),'d_시나리오'!$J$4-SQRT((1-H2460)*('d_시나리오'!$J$4-'d_시나리오'!$H$4)*('d_시나리오'!$J$4-'d_시나리오'!$I$4))))</f>
        <v/>
      </c>
      <c r="J2460">
        <f>RAND()</f>
        <v/>
      </c>
      <c r="K2460">
        <f>IF('d_시나리오'!$J$5='d_시나리오'!$H$5,'d_시나리오'!$I$5,IF(J2460&lt;('d_시나리오'!$I$5-'d_시나리오'!$H$5)/('d_시나리오'!$J$5-'d_시나리오'!$H$5),'d_시나리오'!$H$5+SQRT(J2460*('d_시나리오'!$J$5-'d_시나리오'!$H$5)*('d_시나리오'!$I$5-'d_시나리오'!$H$5)),'d_시나리오'!$J$5-SQRT((1-J2460)*('d_시나리오'!$J$5-'d_시나리오'!$H$5)*('d_시나리오'!$J$5-'d_시나리오'!$I$5))))</f>
        <v/>
      </c>
      <c r="L2460">
        <f>RAND()</f>
        <v/>
      </c>
      <c r="M2460">
        <f>IF('d_시나리오'!$J$6='d_시나리오'!$H$6,'d_시나리오'!$I$6,IF(L2460&lt;('d_시나리오'!$I$6-'d_시나리오'!$H$6)/('d_시나리오'!$J$6-'d_시나리오'!$H$6),'d_시나리오'!$H$6+SQRT(L2460*('d_시나리오'!$J$6-'d_시나리오'!$H$6)*('d_시나리오'!$I$6-'d_시나리오'!$H$6)),'d_시나리오'!$J$6-SQRT((1-L2460)*('d_시나리오'!$J$6-'d_시나리오'!$H$6)*('d_시나리오'!$J$6-'d_시나리오'!$I$6))))</f>
        <v/>
      </c>
      <c r="N2460">
        <f>INDEX('d_분포'!$B$2:$B$57,RANDBETWEEN(1,56))</f>
        <v/>
      </c>
      <c r="O2460">
        <f>BETAINV(RAND(),5,5)</f>
        <v/>
      </c>
      <c r="P2460">
        <f>'d_고정'!$B$1*'6_기대효과'!$H$7*('d_시나리오'!$I$7/'d_고정'!$B$2)*B2460</f>
        <v/>
      </c>
      <c r="Q2460">
        <f>P2460*C2460</f>
        <v/>
      </c>
      <c r="R2460">
        <f>P2460*E2460</f>
        <v/>
      </c>
      <c r="S2460">
        <f>R2460*G2460</f>
        <v/>
      </c>
      <c r="T2460">
        <f>Q2460+S2460</f>
        <v/>
      </c>
      <c r="U2460">
        <f>(Q2460*D2460+S2460*I2460)*(1-O2460)</f>
        <v/>
      </c>
      <c r="V2460">
        <f>(R2460*K2460*N2460+'d_고정'!$B$3*('6_기대효과'!$H$7/8)*N2460*'d_고정'!$B$10*M2460*('6_기대효과'!$K$7/'d_고정'!$B$9))*(1-O2460)</f>
        <v/>
      </c>
      <c r="W2460">
        <f>(S2460*I2460+R2460*MAX(K2460-'d_고정'!$B$10*M2460*('6_기대효과'!$K$7/'d_고정'!$B$9),0)*N2460)*(1-O2460)</f>
        <v/>
      </c>
      <c r="X2460">
        <f>U2460+V2460</f>
        <v/>
      </c>
      <c r="Y2460">
        <f>U2460/('d_고정'!$B$5*'6_기대효과'!$H$7/8)/'d_고정'!$B$6</f>
        <v/>
      </c>
      <c r="Z2460">
        <f>U2460/('d_고정'!$B$8*'6_기대효과'!$H$7/8)</f>
        <v/>
      </c>
    </row>
    <row r="2461">
      <c r="A2461">
        <f>RAND()</f>
        <v/>
      </c>
      <c r="B2461">
        <f>IF('d_시나리오'!$J$2='d_시나리오'!$H$2,'d_시나리오'!$I$2,IF(A2461&lt;('d_시나리오'!$I$2-'d_시나리오'!$H$2)/('d_시나리오'!$J$2-'d_시나리오'!$H$2),'d_시나리오'!$H$2+SQRT(A2461*('d_시나리오'!$J$2-'d_시나리오'!$H$2)*('d_시나리오'!$I$2-'d_시나리오'!$H$2)),'d_시나리오'!$J$2-SQRT((1-A2461)*('d_시나리오'!$J$2-'d_시나리오'!$H$2)*('d_시나리오'!$J$2-'d_시나리오'!$I$2))))</f>
        <v/>
      </c>
      <c r="C2461">
        <f>BETAINV(RAND(),2,6)</f>
        <v/>
      </c>
      <c r="D2461">
        <f>INDEX('d_분포'!$A$2:$A$28,RANDBETWEEN(1,27))</f>
        <v/>
      </c>
      <c r="E2461">
        <f>INDEX('d_분포'!$C$2:$C$5,RANDBETWEEN(1,4))*(0.9+0.2*RAND())</f>
        <v/>
      </c>
      <c r="F2461">
        <f>RAND()</f>
        <v/>
      </c>
      <c r="G2461">
        <f>IF('d_시나리오'!$J$3='d_시나리오'!$H$3,'d_시나리오'!$I$3,IF(F2461&lt;('d_시나리오'!$I$3-'d_시나리오'!$H$3)/('d_시나리오'!$J$3-'d_시나리오'!$H$3),'d_시나리오'!$H$3+SQRT(F2461*('d_시나리오'!$J$3-'d_시나리오'!$H$3)*('d_시나리오'!$I$3-'d_시나리오'!$H$3)),'d_시나리오'!$J$3-SQRT((1-F2461)*('d_시나리오'!$J$3-'d_시나리오'!$H$3)*('d_시나리오'!$J$3-'d_시나리오'!$I$3))))</f>
        <v/>
      </c>
      <c r="H2461">
        <f>RAND()</f>
        <v/>
      </c>
      <c r="I2461">
        <f>IF('d_시나리오'!$J$4='d_시나리오'!$H$4,'d_시나리오'!$I$4,IF(H2461&lt;('d_시나리오'!$I$4-'d_시나리오'!$H$4)/('d_시나리오'!$J$4-'d_시나리오'!$H$4),'d_시나리오'!$H$4+SQRT(H2461*('d_시나리오'!$J$4-'d_시나리오'!$H$4)*('d_시나리오'!$I$4-'d_시나리오'!$H$4)),'d_시나리오'!$J$4-SQRT((1-H2461)*('d_시나리오'!$J$4-'d_시나리오'!$H$4)*('d_시나리오'!$J$4-'d_시나리오'!$I$4))))</f>
        <v/>
      </c>
      <c r="J2461">
        <f>RAND()</f>
        <v/>
      </c>
      <c r="K2461">
        <f>IF('d_시나리오'!$J$5='d_시나리오'!$H$5,'d_시나리오'!$I$5,IF(J2461&lt;('d_시나리오'!$I$5-'d_시나리오'!$H$5)/('d_시나리오'!$J$5-'d_시나리오'!$H$5),'d_시나리오'!$H$5+SQRT(J2461*('d_시나리오'!$J$5-'d_시나리오'!$H$5)*('d_시나리오'!$I$5-'d_시나리오'!$H$5)),'d_시나리오'!$J$5-SQRT((1-J2461)*('d_시나리오'!$J$5-'d_시나리오'!$H$5)*('d_시나리오'!$J$5-'d_시나리오'!$I$5))))</f>
        <v/>
      </c>
      <c r="L2461">
        <f>RAND()</f>
        <v/>
      </c>
      <c r="M2461">
        <f>IF('d_시나리오'!$J$6='d_시나리오'!$H$6,'d_시나리오'!$I$6,IF(L2461&lt;('d_시나리오'!$I$6-'d_시나리오'!$H$6)/('d_시나리오'!$J$6-'d_시나리오'!$H$6),'d_시나리오'!$H$6+SQRT(L2461*('d_시나리오'!$J$6-'d_시나리오'!$H$6)*('d_시나리오'!$I$6-'d_시나리오'!$H$6)),'d_시나리오'!$J$6-SQRT((1-L2461)*('d_시나리오'!$J$6-'d_시나리오'!$H$6)*('d_시나리오'!$J$6-'d_시나리오'!$I$6))))</f>
        <v/>
      </c>
      <c r="N2461">
        <f>INDEX('d_분포'!$B$2:$B$57,RANDBETWEEN(1,56))</f>
        <v/>
      </c>
      <c r="O2461">
        <f>BETAINV(RAND(),5,5)</f>
        <v/>
      </c>
      <c r="P2461">
        <f>'d_고정'!$B$1*'6_기대효과'!$H$7*('d_시나리오'!$I$7/'d_고정'!$B$2)*B2461</f>
        <v/>
      </c>
      <c r="Q2461">
        <f>P2461*C2461</f>
        <v/>
      </c>
      <c r="R2461">
        <f>P2461*E2461</f>
        <v/>
      </c>
      <c r="S2461">
        <f>R2461*G2461</f>
        <v/>
      </c>
      <c r="T2461">
        <f>Q2461+S2461</f>
        <v/>
      </c>
      <c r="U2461">
        <f>(Q2461*D2461+S2461*I2461)*(1-O2461)</f>
        <v/>
      </c>
      <c r="V2461">
        <f>(R2461*K2461*N2461+'d_고정'!$B$3*('6_기대효과'!$H$7/8)*N2461*'d_고정'!$B$10*M2461*('6_기대효과'!$K$7/'d_고정'!$B$9))*(1-O2461)</f>
        <v/>
      </c>
      <c r="W2461">
        <f>(S2461*I2461+R2461*MAX(K2461-'d_고정'!$B$10*M2461*('6_기대효과'!$K$7/'d_고정'!$B$9),0)*N2461)*(1-O2461)</f>
        <v/>
      </c>
      <c r="X2461">
        <f>U2461+V2461</f>
        <v/>
      </c>
      <c r="Y2461">
        <f>U2461/('d_고정'!$B$5*'6_기대효과'!$H$7/8)/'d_고정'!$B$6</f>
        <v/>
      </c>
      <c r="Z2461">
        <f>U2461/('d_고정'!$B$8*'6_기대효과'!$H$7/8)</f>
        <v/>
      </c>
    </row>
    <row r="2462">
      <c r="A2462">
        <f>RAND()</f>
        <v/>
      </c>
      <c r="B2462">
        <f>IF('d_시나리오'!$J$2='d_시나리오'!$H$2,'d_시나리오'!$I$2,IF(A2462&lt;('d_시나리오'!$I$2-'d_시나리오'!$H$2)/('d_시나리오'!$J$2-'d_시나리오'!$H$2),'d_시나리오'!$H$2+SQRT(A2462*('d_시나리오'!$J$2-'d_시나리오'!$H$2)*('d_시나리오'!$I$2-'d_시나리오'!$H$2)),'d_시나리오'!$J$2-SQRT((1-A2462)*('d_시나리오'!$J$2-'d_시나리오'!$H$2)*('d_시나리오'!$J$2-'d_시나리오'!$I$2))))</f>
        <v/>
      </c>
      <c r="C2462">
        <f>BETAINV(RAND(),2,6)</f>
        <v/>
      </c>
      <c r="D2462">
        <f>INDEX('d_분포'!$A$2:$A$28,RANDBETWEEN(1,27))</f>
        <v/>
      </c>
      <c r="E2462">
        <f>INDEX('d_분포'!$C$2:$C$5,RANDBETWEEN(1,4))*(0.9+0.2*RAND())</f>
        <v/>
      </c>
      <c r="F2462">
        <f>RAND()</f>
        <v/>
      </c>
      <c r="G2462">
        <f>IF('d_시나리오'!$J$3='d_시나리오'!$H$3,'d_시나리오'!$I$3,IF(F2462&lt;('d_시나리오'!$I$3-'d_시나리오'!$H$3)/('d_시나리오'!$J$3-'d_시나리오'!$H$3),'d_시나리오'!$H$3+SQRT(F2462*('d_시나리오'!$J$3-'d_시나리오'!$H$3)*('d_시나리오'!$I$3-'d_시나리오'!$H$3)),'d_시나리오'!$J$3-SQRT((1-F2462)*('d_시나리오'!$J$3-'d_시나리오'!$H$3)*('d_시나리오'!$J$3-'d_시나리오'!$I$3))))</f>
        <v/>
      </c>
      <c r="H2462">
        <f>RAND()</f>
        <v/>
      </c>
      <c r="I2462">
        <f>IF('d_시나리오'!$J$4='d_시나리오'!$H$4,'d_시나리오'!$I$4,IF(H2462&lt;('d_시나리오'!$I$4-'d_시나리오'!$H$4)/('d_시나리오'!$J$4-'d_시나리오'!$H$4),'d_시나리오'!$H$4+SQRT(H2462*('d_시나리오'!$J$4-'d_시나리오'!$H$4)*('d_시나리오'!$I$4-'d_시나리오'!$H$4)),'d_시나리오'!$J$4-SQRT((1-H2462)*('d_시나리오'!$J$4-'d_시나리오'!$H$4)*('d_시나리오'!$J$4-'d_시나리오'!$I$4))))</f>
        <v/>
      </c>
      <c r="J2462">
        <f>RAND()</f>
        <v/>
      </c>
      <c r="K2462">
        <f>IF('d_시나리오'!$J$5='d_시나리오'!$H$5,'d_시나리오'!$I$5,IF(J2462&lt;('d_시나리오'!$I$5-'d_시나리오'!$H$5)/('d_시나리오'!$J$5-'d_시나리오'!$H$5),'d_시나리오'!$H$5+SQRT(J2462*('d_시나리오'!$J$5-'d_시나리오'!$H$5)*('d_시나리오'!$I$5-'d_시나리오'!$H$5)),'d_시나리오'!$J$5-SQRT((1-J2462)*('d_시나리오'!$J$5-'d_시나리오'!$H$5)*('d_시나리오'!$J$5-'d_시나리오'!$I$5))))</f>
        <v/>
      </c>
      <c r="L2462">
        <f>RAND()</f>
        <v/>
      </c>
      <c r="M2462">
        <f>IF('d_시나리오'!$J$6='d_시나리오'!$H$6,'d_시나리오'!$I$6,IF(L2462&lt;('d_시나리오'!$I$6-'d_시나리오'!$H$6)/('d_시나리오'!$J$6-'d_시나리오'!$H$6),'d_시나리오'!$H$6+SQRT(L2462*('d_시나리오'!$J$6-'d_시나리오'!$H$6)*('d_시나리오'!$I$6-'d_시나리오'!$H$6)),'d_시나리오'!$J$6-SQRT((1-L2462)*('d_시나리오'!$J$6-'d_시나리오'!$H$6)*('d_시나리오'!$J$6-'d_시나리오'!$I$6))))</f>
        <v/>
      </c>
      <c r="N2462">
        <f>INDEX('d_분포'!$B$2:$B$57,RANDBETWEEN(1,56))</f>
        <v/>
      </c>
      <c r="O2462">
        <f>BETAINV(RAND(),5,5)</f>
        <v/>
      </c>
      <c r="P2462">
        <f>'d_고정'!$B$1*'6_기대효과'!$H$7*('d_시나리오'!$I$7/'d_고정'!$B$2)*B2462</f>
        <v/>
      </c>
      <c r="Q2462">
        <f>P2462*C2462</f>
        <v/>
      </c>
      <c r="R2462">
        <f>P2462*E2462</f>
        <v/>
      </c>
      <c r="S2462">
        <f>R2462*G2462</f>
        <v/>
      </c>
      <c r="T2462">
        <f>Q2462+S2462</f>
        <v/>
      </c>
      <c r="U2462">
        <f>(Q2462*D2462+S2462*I2462)*(1-O2462)</f>
        <v/>
      </c>
      <c r="V2462">
        <f>(R2462*K2462*N2462+'d_고정'!$B$3*('6_기대효과'!$H$7/8)*N2462*'d_고정'!$B$10*M2462*('6_기대효과'!$K$7/'d_고정'!$B$9))*(1-O2462)</f>
        <v/>
      </c>
      <c r="W2462">
        <f>(S2462*I2462+R2462*MAX(K2462-'d_고정'!$B$10*M2462*('6_기대효과'!$K$7/'d_고정'!$B$9),0)*N2462)*(1-O2462)</f>
        <v/>
      </c>
      <c r="X2462">
        <f>U2462+V2462</f>
        <v/>
      </c>
      <c r="Y2462">
        <f>U2462/('d_고정'!$B$5*'6_기대효과'!$H$7/8)/'d_고정'!$B$6</f>
        <v/>
      </c>
      <c r="Z2462">
        <f>U2462/('d_고정'!$B$8*'6_기대효과'!$H$7/8)</f>
        <v/>
      </c>
    </row>
    <row r="2463">
      <c r="A2463">
        <f>RAND()</f>
        <v/>
      </c>
      <c r="B2463">
        <f>IF('d_시나리오'!$J$2='d_시나리오'!$H$2,'d_시나리오'!$I$2,IF(A2463&lt;('d_시나리오'!$I$2-'d_시나리오'!$H$2)/('d_시나리오'!$J$2-'d_시나리오'!$H$2),'d_시나리오'!$H$2+SQRT(A2463*('d_시나리오'!$J$2-'d_시나리오'!$H$2)*('d_시나리오'!$I$2-'d_시나리오'!$H$2)),'d_시나리오'!$J$2-SQRT((1-A2463)*('d_시나리오'!$J$2-'d_시나리오'!$H$2)*('d_시나리오'!$J$2-'d_시나리오'!$I$2))))</f>
        <v/>
      </c>
      <c r="C2463">
        <f>BETAINV(RAND(),2,6)</f>
        <v/>
      </c>
      <c r="D2463">
        <f>INDEX('d_분포'!$A$2:$A$28,RANDBETWEEN(1,27))</f>
        <v/>
      </c>
      <c r="E2463">
        <f>INDEX('d_분포'!$C$2:$C$5,RANDBETWEEN(1,4))*(0.9+0.2*RAND())</f>
        <v/>
      </c>
      <c r="F2463">
        <f>RAND()</f>
        <v/>
      </c>
      <c r="G2463">
        <f>IF('d_시나리오'!$J$3='d_시나리오'!$H$3,'d_시나리오'!$I$3,IF(F2463&lt;('d_시나리오'!$I$3-'d_시나리오'!$H$3)/('d_시나리오'!$J$3-'d_시나리오'!$H$3),'d_시나리오'!$H$3+SQRT(F2463*('d_시나리오'!$J$3-'d_시나리오'!$H$3)*('d_시나리오'!$I$3-'d_시나리오'!$H$3)),'d_시나리오'!$J$3-SQRT((1-F2463)*('d_시나리오'!$J$3-'d_시나리오'!$H$3)*('d_시나리오'!$J$3-'d_시나리오'!$I$3))))</f>
        <v/>
      </c>
      <c r="H2463">
        <f>RAND()</f>
        <v/>
      </c>
      <c r="I2463">
        <f>IF('d_시나리오'!$J$4='d_시나리오'!$H$4,'d_시나리오'!$I$4,IF(H2463&lt;('d_시나리오'!$I$4-'d_시나리오'!$H$4)/('d_시나리오'!$J$4-'d_시나리오'!$H$4),'d_시나리오'!$H$4+SQRT(H2463*('d_시나리오'!$J$4-'d_시나리오'!$H$4)*('d_시나리오'!$I$4-'d_시나리오'!$H$4)),'d_시나리오'!$J$4-SQRT((1-H2463)*('d_시나리오'!$J$4-'d_시나리오'!$H$4)*('d_시나리오'!$J$4-'d_시나리오'!$I$4))))</f>
        <v/>
      </c>
      <c r="J2463">
        <f>RAND()</f>
        <v/>
      </c>
      <c r="K2463">
        <f>IF('d_시나리오'!$J$5='d_시나리오'!$H$5,'d_시나리오'!$I$5,IF(J2463&lt;('d_시나리오'!$I$5-'d_시나리오'!$H$5)/('d_시나리오'!$J$5-'d_시나리오'!$H$5),'d_시나리오'!$H$5+SQRT(J2463*('d_시나리오'!$J$5-'d_시나리오'!$H$5)*('d_시나리오'!$I$5-'d_시나리오'!$H$5)),'d_시나리오'!$J$5-SQRT((1-J2463)*('d_시나리오'!$J$5-'d_시나리오'!$H$5)*('d_시나리오'!$J$5-'d_시나리오'!$I$5))))</f>
        <v/>
      </c>
      <c r="L2463">
        <f>RAND()</f>
        <v/>
      </c>
      <c r="M2463">
        <f>IF('d_시나리오'!$J$6='d_시나리오'!$H$6,'d_시나리오'!$I$6,IF(L2463&lt;('d_시나리오'!$I$6-'d_시나리오'!$H$6)/('d_시나리오'!$J$6-'d_시나리오'!$H$6),'d_시나리오'!$H$6+SQRT(L2463*('d_시나리오'!$J$6-'d_시나리오'!$H$6)*('d_시나리오'!$I$6-'d_시나리오'!$H$6)),'d_시나리오'!$J$6-SQRT((1-L2463)*('d_시나리오'!$J$6-'d_시나리오'!$H$6)*('d_시나리오'!$J$6-'d_시나리오'!$I$6))))</f>
        <v/>
      </c>
      <c r="N2463">
        <f>INDEX('d_분포'!$B$2:$B$57,RANDBETWEEN(1,56))</f>
        <v/>
      </c>
      <c r="O2463">
        <f>BETAINV(RAND(),5,5)</f>
        <v/>
      </c>
      <c r="P2463">
        <f>'d_고정'!$B$1*'6_기대효과'!$H$7*('d_시나리오'!$I$7/'d_고정'!$B$2)*B2463</f>
        <v/>
      </c>
      <c r="Q2463">
        <f>P2463*C2463</f>
        <v/>
      </c>
      <c r="R2463">
        <f>P2463*E2463</f>
        <v/>
      </c>
      <c r="S2463">
        <f>R2463*G2463</f>
        <v/>
      </c>
      <c r="T2463">
        <f>Q2463+S2463</f>
        <v/>
      </c>
      <c r="U2463">
        <f>(Q2463*D2463+S2463*I2463)*(1-O2463)</f>
        <v/>
      </c>
      <c r="V2463">
        <f>(R2463*K2463*N2463+'d_고정'!$B$3*('6_기대효과'!$H$7/8)*N2463*'d_고정'!$B$10*M2463*('6_기대효과'!$K$7/'d_고정'!$B$9))*(1-O2463)</f>
        <v/>
      </c>
      <c r="W2463">
        <f>(S2463*I2463+R2463*MAX(K2463-'d_고정'!$B$10*M2463*('6_기대효과'!$K$7/'d_고정'!$B$9),0)*N2463)*(1-O2463)</f>
        <v/>
      </c>
      <c r="X2463">
        <f>U2463+V2463</f>
        <v/>
      </c>
      <c r="Y2463">
        <f>U2463/('d_고정'!$B$5*'6_기대효과'!$H$7/8)/'d_고정'!$B$6</f>
        <v/>
      </c>
      <c r="Z2463">
        <f>U2463/('d_고정'!$B$8*'6_기대효과'!$H$7/8)</f>
        <v/>
      </c>
    </row>
    <row r="2464">
      <c r="A2464">
        <f>RAND()</f>
        <v/>
      </c>
      <c r="B2464">
        <f>IF('d_시나리오'!$J$2='d_시나리오'!$H$2,'d_시나리오'!$I$2,IF(A2464&lt;('d_시나리오'!$I$2-'d_시나리오'!$H$2)/('d_시나리오'!$J$2-'d_시나리오'!$H$2),'d_시나리오'!$H$2+SQRT(A2464*('d_시나리오'!$J$2-'d_시나리오'!$H$2)*('d_시나리오'!$I$2-'d_시나리오'!$H$2)),'d_시나리오'!$J$2-SQRT((1-A2464)*('d_시나리오'!$J$2-'d_시나리오'!$H$2)*('d_시나리오'!$J$2-'d_시나리오'!$I$2))))</f>
        <v/>
      </c>
      <c r="C2464">
        <f>BETAINV(RAND(),2,6)</f>
        <v/>
      </c>
      <c r="D2464">
        <f>INDEX('d_분포'!$A$2:$A$28,RANDBETWEEN(1,27))</f>
        <v/>
      </c>
      <c r="E2464">
        <f>INDEX('d_분포'!$C$2:$C$5,RANDBETWEEN(1,4))*(0.9+0.2*RAND())</f>
        <v/>
      </c>
      <c r="F2464">
        <f>RAND()</f>
        <v/>
      </c>
      <c r="G2464">
        <f>IF('d_시나리오'!$J$3='d_시나리오'!$H$3,'d_시나리오'!$I$3,IF(F2464&lt;('d_시나리오'!$I$3-'d_시나리오'!$H$3)/('d_시나리오'!$J$3-'d_시나리오'!$H$3),'d_시나리오'!$H$3+SQRT(F2464*('d_시나리오'!$J$3-'d_시나리오'!$H$3)*('d_시나리오'!$I$3-'d_시나리오'!$H$3)),'d_시나리오'!$J$3-SQRT((1-F2464)*('d_시나리오'!$J$3-'d_시나리오'!$H$3)*('d_시나리오'!$J$3-'d_시나리오'!$I$3))))</f>
        <v/>
      </c>
      <c r="H2464">
        <f>RAND()</f>
        <v/>
      </c>
      <c r="I2464">
        <f>IF('d_시나리오'!$J$4='d_시나리오'!$H$4,'d_시나리오'!$I$4,IF(H2464&lt;('d_시나리오'!$I$4-'d_시나리오'!$H$4)/('d_시나리오'!$J$4-'d_시나리오'!$H$4),'d_시나리오'!$H$4+SQRT(H2464*('d_시나리오'!$J$4-'d_시나리오'!$H$4)*('d_시나리오'!$I$4-'d_시나리오'!$H$4)),'d_시나리오'!$J$4-SQRT((1-H2464)*('d_시나리오'!$J$4-'d_시나리오'!$H$4)*('d_시나리오'!$J$4-'d_시나리오'!$I$4))))</f>
        <v/>
      </c>
      <c r="J2464">
        <f>RAND()</f>
        <v/>
      </c>
      <c r="K2464">
        <f>IF('d_시나리오'!$J$5='d_시나리오'!$H$5,'d_시나리오'!$I$5,IF(J2464&lt;('d_시나리오'!$I$5-'d_시나리오'!$H$5)/('d_시나리오'!$J$5-'d_시나리오'!$H$5),'d_시나리오'!$H$5+SQRT(J2464*('d_시나리오'!$J$5-'d_시나리오'!$H$5)*('d_시나리오'!$I$5-'d_시나리오'!$H$5)),'d_시나리오'!$J$5-SQRT((1-J2464)*('d_시나리오'!$J$5-'d_시나리오'!$H$5)*('d_시나리오'!$J$5-'d_시나리오'!$I$5))))</f>
        <v/>
      </c>
      <c r="L2464">
        <f>RAND()</f>
        <v/>
      </c>
      <c r="M2464">
        <f>IF('d_시나리오'!$J$6='d_시나리오'!$H$6,'d_시나리오'!$I$6,IF(L2464&lt;('d_시나리오'!$I$6-'d_시나리오'!$H$6)/('d_시나리오'!$J$6-'d_시나리오'!$H$6),'d_시나리오'!$H$6+SQRT(L2464*('d_시나리오'!$J$6-'d_시나리오'!$H$6)*('d_시나리오'!$I$6-'d_시나리오'!$H$6)),'d_시나리오'!$J$6-SQRT((1-L2464)*('d_시나리오'!$J$6-'d_시나리오'!$H$6)*('d_시나리오'!$J$6-'d_시나리오'!$I$6))))</f>
        <v/>
      </c>
      <c r="N2464">
        <f>INDEX('d_분포'!$B$2:$B$57,RANDBETWEEN(1,56))</f>
        <v/>
      </c>
      <c r="O2464">
        <f>BETAINV(RAND(),5,5)</f>
        <v/>
      </c>
      <c r="P2464">
        <f>'d_고정'!$B$1*'6_기대효과'!$H$7*('d_시나리오'!$I$7/'d_고정'!$B$2)*B2464</f>
        <v/>
      </c>
      <c r="Q2464">
        <f>P2464*C2464</f>
        <v/>
      </c>
      <c r="R2464">
        <f>P2464*E2464</f>
        <v/>
      </c>
      <c r="S2464">
        <f>R2464*G2464</f>
        <v/>
      </c>
      <c r="T2464">
        <f>Q2464+S2464</f>
        <v/>
      </c>
      <c r="U2464">
        <f>(Q2464*D2464+S2464*I2464)*(1-O2464)</f>
        <v/>
      </c>
      <c r="V2464">
        <f>(R2464*K2464*N2464+'d_고정'!$B$3*('6_기대효과'!$H$7/8)*N2464*'d_고정'!$B$10*M2464*('6_기대효과'!$K$7/'d_고정'!$B$9))*(1-O2464)</f>
        <v/>
      </c>
      <c r="W2464">
        <f>(S2464*I2464+R2464*MAX(K2464-'d_고정'!$B$10*M2464*('6_기대효과'!$K$7/'d_고정'!$B$9),0)*N2464)*(1-O2464)</f>
        <v/>
      </c>
      <c r="X2464">
        <f>U2464+V2464</f>
        <v/>
      </c>
      <c r="Y2464">
        <f>U2464/('d_고정'!$B$5*'6_기대효과'!$H$7/8)/'d_고정'!$B$6</f>
        <v/>
      </c>
      <c r="Z2464">
        <f>U2464/('d_고정'!$B$8*'6_기대효과'!$H$7/8)</f>
        <v/>
      </c>
    </row>
    <row r="2465">
      <c r="A2465">
        <f>RAND()</f>
        <v/>
      </c>
      <c r="B2465">
        <f>IF('d_시나리오'!$J$2='d_시나리오'!$H$2,'d_시나리오'!$I$2,IF(A2465&lt;('d_시나리오'!$I$2-'d_시나리오'!$H$2)/('d_시나리오'!$J$2-'d_시나리오'!$H$2),'d_시나리오'!$H$2+SQRT(A2465*('d_시나리오'!$J$2-'d_시나리오'!$H$2)*('d_시나리오'!$I$2-'d_시나리오'!$H$2)),'d_시나리오'!$J$2-SQRT((1-A2465)*('d_시나리오'!$J$2-'d_시나리오'!$H$2)*('d_시나리오'!$J$2-'d_시나리오'!$I$2))))</f>
        <v/>
      </c>
      <c r="C2465">
        <f>BETAINV(RAND(),2,6)</f>
        <v/>
      </c>
      <c r="D2465">
        <f>INDEX('d_분포'!$A$2:$A$28,RANDBETWEEN(1,27))</f>
        <v/>
      </c>
      <c r="E2465">
        <f>INDEX('d_분포'!$C$2:$C$5,RANDBETWEEN(1,4))*(0.9+0.2*RAND())</f>
        <v/>
      </c>
      <c r="F2465">
        <f>RAND()</f>
        <v/>
      </c>
      <c r="G2465">
        <f>IF('d_시나리오'!$J$3='d_시나리오'!$H$3,'d_시나리오'!$I$3,IF(F2465&lt;('d_시나리오'!$I$3-'d_시나리오'!$H$3)/('d_시나리오'!$J$3-'d_시나리오'!$H$3),'d_시나리오'!$H$3+SQRT(F2465*('d_시나리오'!$J$3-'d_시나리오'!$H$3)*('d_시나리오'!$I$3-'d_시나리오'!$H$3)),'d_시나리오'!$J$3-SQRT((1-F2465)*('d_시나리오'!$J$3-'d_시나리오'!$H$3)*('d_시나리오'!$J$3-'d_시나리오'!$I$3))))</f>
        <v/>
      </c>
      <c r="H2465">
        <f>RAND()</f>
        <v/>
      </c>
      <c r="I2465">
        <f>IF('d_시나리오'!$J$4='d_시나리오'!$H$4,'d_시나리오'!$I$4,IF(H2465&lt;('d_시나리오'!$I$4-'d_시나리오'!$H$4)/('d_시나리오'!$J$4-'d_시나리오'!$H$4),'d_시나리오'!$H$4+SQRT(H2465*('d_시나리오'!$J$4-'d_시나리오'!$H$4)*('d_시나리오'!$I$4-'d_시나리오'!$H$4)),'d_시나리오'!$J$4-SQRT((1-H2465)*('d_시나리오'!$J$4-'d_시나리오'!$H$4)*('d_시나리오'!$J$4-'d_시나리오'!$I$4))))</f>
        <v/>
      </c>
      <c r="J2465">
        <f>RAND()</f>
        <v/>
      </c>
      <c r="K2465">
        <f>IF('d_시나리오'!$J$5='d_시나리오'!$H$5,'d_시나리오'!$I$5,IF(J2465&lt;('d_시나리오'!$I$5-'d_시나리오'!$H$5)/('d_시나리오'!$J$5-'d_시나리오'!$H$5),'d_시나리오'!$H$5+SQRT(J2465*('d_시나리오'!$J$5-'d_시나리오'!$H$5)*('d_시나리오'!$I$5-'d_시나리오'!$H$5)),'d_시나리오'!$J$5-SQRT((1-J2465)*('d_시나리오'!$J$5-'d_시나리오'!$H$5)*('d_시나리오'!$J$5-'d_시나리오'!$I$5))))</f>
        <v/>
      </c>
      <c r="L2465">
        <f>RAND()</f>
        <v/>
      </c>
      <c r="M2465">
        <f>IF('d_시나리오'!$J$6='d_시나리오'!$H$6,'d_시나리오'!$I$6,IF(L2465&lt;('d_시나리오'!$I$6-'d_시나리오'!$H$6)/('d_시나리오'!$J$6-'d_시나리오'!$H$6),'d_시나리오'!$H$6+SQRT(L2465*('d_시나리오'!$J$6-'d_시나리오'!$H$6)*('d_시나리오'!$I$6-'d_시나리오'!$H$6)),'d_시나리오'!$J$6-SQRT((1-L2465)*('d_시나리오'!$J$6-'d_시나리오'!$H$6)*('d_시나리오'!$J$6-'d_시나리오'!$I$6))))</f>
        <v/>
      </c>
      <c r="N2465">
        <f>INDEX('d_분포'!$B$2:$B$57,RANDBETWEEN(1,56))</f>
        <v/>
      </c>
      <c r="O2465">
        <f>BETAINV(RAND(),5,5)</f>
        <v/>
      </c>
      <c r="P2465">
        <f>'d_고정'!$B$1*'6_기대효과'!$H$7*('d_시나리오'!$I$7/'d_고정'!$B$2)*B2465</f>
        <v/>
      </c>
      <c r="Q2465">
        <f>P2465*C2465</f>
        <v/>
      </c>
      <c r="R2465">
        <f>P2465*E2465</f>
        <v/>
      </c>
      <c r="S2465">
        <f>R2465*G2465</f>
        <v/>
      </c>
      <c r="T2465">
        <f>Q2465+S2465</f>
        <v/>
      </c>
      <c r="U2465">
        <f>(Q2465*D2465+S2465*I2465)*(1-O2465)</f>
        <v/>
      </c>
      <c r="V2465">
        <f>(R2465*K2465*N2465+'d_고정'!$B$3*('6_기대효과'!$H$7/8)*N2465*'d_고정'!$B$10*M2465*('6_기대효과'!$K$7/'d_고정'!$B$9))*(1-O2465)</f>
        <v/>
      </c>
      <c r="W2465">
        <f>(S2465*I2465+R2465*MAX(K2465-'d_고정'!$B$10*M2465*('6_기대효과'!$K$7/'d_고정'!$B$9),0)*N2465)*(1-O2465)</f>
        <v/>
      </c>
      <c r="X2465">
        <f>U2465+V2465</f>
        <v/>
      </c>
      <c r="Y2465">
        <f>U2465/('d_고정'!$B$5*'6_기대효과'!$H$7/8)/'d_고정'!$B$6</f>
        <v/>
      </c>
      <c r="Z2465">
        <f>U2465/('d_고정'!$B$8*'6_기대효과'!$H$7/8)</f>
        <v/>
      </c>
    </row>
    <row r="2466">
      <c r="A2466">
        <f>RAND()</f>
        <v/>
      </c>
      <c r="B2466">
        <f>IF('d_시나리오'!$J$2='d_시나리오'!$H$2,'d_시나리오'!$I$2,IF(A2466&lt;('d_시나리오'!$I$2-'d_시나리오'!$H$2)/('d_시나리오'!$J$2-'d_시나리오'!$H$2),'d_시나리오'!$H$2+SQRT(A2466*('d_시나리오'!$J$2-'d_시나리오'!$H$2)*('d_시나리오'!$I$2-'d_시나리오'!$H$2)),'d_시나리오'!$J$2-SQRT((1-A2466)*('d_시나리오'!$J$2-'d_시나리오'!$H$2)*('d_시나리오'!$J$2-'d_시나리오'!$I$2))))</f>
        <v/>
      </c>
      <c r="C2466">
        <f>BETAINV(RAND(),2,6)</f>
        <v/>
      </c>
      <c r="D2466">
        <f>INDEX('d_분포'!$A$2:$A$28,RANDBETWEEN(1,27))</f>
        <v/>
      </c>
      <c r="E2466">
        <f>INDEX('d_분포'!$C$2:$C$5,RANDBETWEEN(1,4))*(0.9+0.2*RAND())</f>
        <v/>
      </c>
      <c r="F2466">
        <f>RAND()</f>
        <v/>
      </c>
      <c r="G2466">
        <f>IF('d_시나리오'!$J$3='d_시나리오'!$H$3,'d_시나리오'!$I$3,IF(F2466&lt;('d_시나리오'!$I$3-'d_시나리오'!$H$3)/('d_시나리오'!$J$3-'d_시나리오'!$H$3),'d_시나리오'!$H$3+SQRT(F2466*('d_시나리오'!$J$3-'d_시나리오'!$H$3)*('d_시나리오'!$I$3-'d_시나리오'!$H$3)),'d_시나리오'!$J$3-SQRT((1-F2466)*('d_시나리오'!$J$3-'d_시나리오'!$H$3)*('d_시나리오'!$J$3-'d_시나리오'!$I$3))))</f>
        <v/>
      </c>
      <c r="H2466">
        <f>RAND()</f>
        <v/>
      </c>
      <c r="I2466">
        <f>IF('d_시나리오'!$J$4='d_시나리오'!$H$4,'d_시나리오'!$I$4,IF(H2466&lt;('d_시나리오'!$I$4-'d_시나리오'!$H$4)/('d_시나리오'!$J$4-'d_시나리오'!$H$4),'d_시나리오'!$H$4+SQRT(H2466*('d_시나리오'!$J$4-'d_시나리오'!$H$4)*('d_시나리오'!$I$4-'d_시나리오'!$H$4)),'d_시나리오'!$J$4-SQRT((1-H2466)*('d_시나리오'!$J$4-'d_시나리오'!$H$4)*('d_시나리오'!$J$4-'d_시나리오'!$I$4))))</f>
        <v/>
      </c>
      <c r="J2466">
        <f>RAND()</f>
        <v/>
      </c>
      <c r="K2466">
        <f>IF('d_시나리오'!$J$5='d_시나리오'!$H$5,'d_시나리오'!$I$5,IF(J2466&lt;('d_시나리오'!$I$5-'d_시나리오'!$H$5)/('d_시나리오'!$J$5-'d_시나리오'!$H$5),'d_시나리오'!$H$5+SQRT(J2466*('d_시나리오'!$J$5-'d_시나리오'!$H$5)*('d_시나리오'!$I$5-'d_시나리오'!$H$5)),'d_시나리오'!$J$5-SQRT((1-J2466)*('d_시나리오'!$J$5-'d_시나리오'!$H$5)*('d_시나리오'!$J$5-'d_시나리오'!$I$5))))</f>
        <v/>
      </c>
      <c r="L2466">
        <f>RAND()</f>
        <v/>
      </c>
      <c r="M2466">
        <f>IF('d_시나리오'!$J$6='d_시나리오'!$H$6,'d_시나리오'!$I$6,IF(L2466&lt;('d_시나리오'!$I$6-'d_시나리오'!$H$6)/('d_시나리오'!$J$6-'d_시나리오'!$H$6),'d_시나리오'!$H$6+SQRT(L2466*('d_시나리오'!$J$6-'d_시나리오'!$H$6)*('d_시나리오'!$I$6-'d_시나리오'!$H$6)),'d_시나리오'!$J$6-SQRT((1-L2466)*('d_시나리오'!$J$6-'d_시나리오'!$H$6)*('d_시나리오'!$J$6-'d_시나리오'!$I$6))))</f>
        <v/>
      </c>
      <c r="N2466">
        <f>INDEX('d_분포'!$B$2:$B$57,RANDBETWEEN(1,56))</f>
        <v/>
      </c>
      <c r="O2466">
        <f>BETAINV(RAND(),5,5)</f>
        <v/>
      </c>
      <c r="P2466">
        <f>'d_고정'!$B$1*'6_기대효과'!$H$7*('d_시나리오'!$I$7/'d_고정'!$B$2)*B2466</f>
        <v/>
      </c>
      <c r="Q2466">
        <f>P2466*C2466</f>
        <v/>
      </c>
      <c r="R2466">
        <f>P2466*E2466</f>
        <v/>
      </c>
      <c r="S2466">
        <f>R2466*G2466</f>
        <v/>
      </c>
      <c r="T2466">
        <f>Q2466+S2466</f>
        <v/>
      </c>
      <c r="U2466">
        <f>(Q2466*D2466+S2466*I2466)*(1-O2466)</f>
        <v/>
      </c>
      <c r="V2466">
        <f>(R2466*K2466*N2466+'d_고정'!$B$3*('6_기대효과'!$H$7/8)*N2466*'d_고정'!$B$10*M2466*('6_기대효과'!$K$7/'d_고정'!$B$9))*(1-O2466)</f>
        <v/>
      </c>
      <c r="W2466">
        <f>(S2466*I2466+R2466*MAX(K2466-'d_고정'!$B$10*M2466*('6_기대효과'!$K$7/'d_고정'!$B$9),0)*N2466)*(1-O2466)</f>
        <v/>
      </c>
      <c r="X2466">
        <f>U2466+V2466</f>
        <v/>
      </c>
      <c r="Y2466">
        <f>U2466/('d_고정'!$B$5*'6_기대효과'!$H$7/8)/'d_고정'!$B$6</f>
        <v/>
      </c>
      <c r="Z2466">
        <f>U2466/('d_고정'!$B$8*'6_기대효과'!$H$7/8)</f>
        <v/>
      </c>
    </row>
    <row r="2467">
      <c r="A2467">
        <f>RAND()</f>
        <v/>
      </c>
      <c r="B2467">
        <f>IF('d_시나리오'!$J$2='d_시나리오'!$H$2,'d_시나리오'!$I$2,IF(A2467&lt;('d_시나리오'!$I$2-'d_시나리오'!$H$2)/('d_시나리오'!$J$2-'d_시나리오'!$H$2),'d_시나리오'!$H$2+SQRT(A2467*('d_시나리오'!$J$2-'d_시나리오'!$H$2)*('d_시나리오'!$I$2-'d_시나리오'!$H$2)),'d_시나리오'!$J$2-SQRT((1-A2467)*('d_시나리오'!$J$2-'d_시나리오'!$H$2)*('d_시나리오'!$J$2-'d_시나리오'!$I$2))))</f>
        <v/>
      </c>
      <c r="C2467">
        <f>BETAINV(RAND(),2,6)</f>
        <v/>
      </c>
      <c r="D2467">
        <f>INDEX('d_분포'!$A$2:$A$28,RANDBETWEEN(1,27))</f>
        <v/>
      </c>
      <c r="E2467">
        <f>INDEX('d_분포'!$C$2:$C$5,RANDBETWEEN(1,4))*(0.9+0.2*RAND())</f>
        <v/>
      </c>
      <c r="F2467">
        <f>RAND()</f>
        <v/>
      </c>
      <c r="G2467">
        <f>IF('d_시나리오'!$J$3='d_시나리오'!$H$3,'d_시나리오'!$I$3,IF(F2467&lt;('d_시나리오'!$I$3-'d_시나리오'!$H$3)/('d_시나리오'!$J$3-'d_시나리오'!$H$3),'d_시나리오'!$H$3+SQRT(F2467*('d_시나리오'!$J$3-'d_시나리오'!$H$3)*('d_시나리오'!$I$3-'d_시나리오'!$H$3)),'d_시나리오'!$J$3-SQRT((1-F2467)*('d_시나리오'!$J$3-'d_시나리오'!$H$3)*('d_시나리오'!$J$3-'d_시나리오'!$I$3))))</f>
        <v/>
      </c>
      <c r="H2467">
        <f>RAND()</f>
        <v/>
      </c>
      <c r="I2467">
        <f>IF('d_시나리오'!$J$4='d_시나리오'!$H$4,'d_시나리오'!$I$4,IF(H2467&lt;('d_시나리오'!$I$4-'d_시나리오'!$H$4)/('d_시나리오'!$J$4-'d_시나리오'!$H$4),'d_시나리오'!$H$4+SQRT(H2467*('d_시나리오'!$J$4-'d_시나리오'!$H$4)*('d_시나리오'!$I$4-'d_시나리오'!$H$4)),'d_시나리오'!$J$4-SQRT((1-H2467)*('d_시나리오'!$J$4-'d_시나리오'!$H$4)*('d_시나리오'!$J$4-'d_시나리오'!$I$4))))</f>
        <v/>
      </c>
      <c r="J2467">
        <f>RAND()</f>
        <v/>
      </c>
      <c r="K2467">
        <f>IF('d_시나리오'!$J$5='d_시나리오'!$H$5,'d_시나리오'!$I$5,IF(J2467&lt;('d_시나리오'!$I$5-'d_시나리오'!$H$5)/('d_시나리오'!$J$5-'d_시나리오'!$H$5),'d_시나리오'!$H$5+SQRT(J2467*('d_시나리오'!$J$5-'d_시나리오'!$H$5)*('d_시나리오'!$I$5-'d_시나리오'!$H$5)),'d_시나리오'!$J$5-SQRT((1-J2467)*('d_시나리오'!$J$5-'d_시나리오'!$H$5)*('d_시나리오'!$J$5-'d_시나리오'!$I$5))))</f>
        <v/>
      </c>
      <c r="L2467">
        <f>RAND()</f>
        <v/>
      </c>
      <c r="M2467">
        <f>IF('d_시나리오'!$J$6='d_시나리오'!$H$6,'d_시나리오'!$I$6,IF(L2467&lt;('d_시나리오'!$I$6-'d_시나리오'!$H$6)/('d_시나리오'!$J$6-'d_시나리오'!$H$6),'d_시나리오'!$H$6+SQRT(L2467*('d_시나리오'!$J$6-'d_시나리오'!$H$6)*('d_시나리오'!$I$6-'d_시나리오'!$H$6)),'d_시나리오'!$J$6-SQRT((1-L2467)*('d_시나리오'!$J$6-'d_시나리오'!$H$6)*('d_시나리오'!$J$6-'d_시나리오'!$I$6))))</f>
        <v/>
      </c>
      <c r="N2467">
        <f>INDEX('d_분포'!$B$2:$B$57,RANDBETWEEN(1,56))</f>
        <v/>
      </c>
      <c r="O2467">
        <f>BETAINV(RAND(),5,5)</f>
        <v/>
      </c>
      <c r="P2467">
        <f>'d_고정'!$B$1*'6_기대효과'!$H$7*('d_시나리오'!$I$7/'d_고정'!$B$2)*B2467</f>
        <v/>
      </c>
      <c r="Q2467">
        <f>P2467*C2467</f>
        <v/>
      </c>
      <c r="R2467">
        <f>P2467*E2467</f>
        <v/>
      </c>
      <c r="S2467">
        <f>R2467*G2467</f>
        <v/>
      </c>
      <c r="T2467">
        <f>Q2467+S2467</f>
        <v/>
      </c>
      <c r="U2467">
        <f>(Q2467*D2467+S2467*I2467)*(1-O2467)</f>
        <v/>
      </c>
      <c r="V2467">
        <f>(R2467*K2467*N2467+'d_고정'!$B$3*('6_기대효과'!$H$7/8)*N2467*'d_고정'!$B$10*M2467*('6_기대효과'!$K$7/'d_고정'!$B$9))*(1-O2467)</f>
        <v/>
      </c>
      <c r="W2467">
        <f>(S2467*I2467+R2467*MAX(K2467-'d_고정'!$B$10*M2467*('6_기대효과'!$K$7/'d_고정'!$B$9),0)*N2467)*(1-O2467)</f>
        <v/>
      </c>
      <c r="X2467">
        <f>U2467+V2467</f>
        <v/>
      </c>
      <c r="Y2467">
        <f>U2467/('d_고정'!$B$5*'6_기대효과'!$H$7/8)/'d_고정'!$B$6</f>
        <v/>
      </c>
      <c r="Z2467">
        <f>U2467/('d_고정'!$B$8*'6_기대효과'!$H$7/8)</f>
        <v/>
      </c>
    </row>
    <row r="2468">
      <c r="A2468">
        <f>RAND()</f>
        <v/>
      </c>
      <c r="B2468">
        <f>IF('d_시나리오'!$J$2='d_시나리오'!$H$2,'d_시나리오'!$I$2,IF(A2468&lt;('d_시나리오'!$I$2-'d_시나리오'!$H$2)/('d_시나리오'!$J$2-'d_시나리오'!$H$2),'d_시나리오'!$H$2+SQRT(A2468*('d_시나리오'!$J$2-'d_시나리오'!$H$2)*('d_시나리오'!$I$2-'d_시나리오'!$H$2)),'d_시나리오'!$J$2-SQRT((1-A2468)*('d_시나리오'!$J$2-'d_시나리오'!$H$2)*('d_시나리오'!$J$2-'d_시나리오'!$I$2))))</f>
        <v/>
      </c>
      <c r="C2468">
        <f>BETAINV(RAND(),2,6)</f>
        <v/>
      </c>
      <c r="D2468">
        <f>INDEX('d_분포'!$A$2:$A$28,RANDBETWEEN(1,27))</f>
        <v/>
      </c>
      <c r="E2468">
        <f>INDEX('d_분포'!$C$2:$C$5,RANDBETWEEN(1,4))*(0.9+0.2*RAND())</f>
        <v/>
      </c>
      <c r="F2468">
        <f>RAND()</f>
        <v/>
      </c>
      <c r="G2468">
        <f>IF('d_시나리오'!$J$3='d_시나리오'!$H$3,'d_시나리오'!$I$3,IF(F2468&lt;('d_시나리오'!$I$3-'d_시나리오'!$H$3)/('d_시나리오'!$J$3-'d_시나리오'!$H$3),'d_시나리오'!$H$3+SQRT(F2468*('d_시나리오'!$J$3-'d_시나리오'!$H$3)*('d_시나리오'!$I$3-'d_시나리오'!$H$3)),'d_시나리오'!$J$3-SQRT((1-F2468)*('d_시나리오'!$J$3-'d_시나리오'!$H$3)*('d_시나리오'!$J$3-'d_시나리오'!$I$3))))</f>
        <v/>
      </c>
      <c r="H2468">
        <f>RAND()</f>
        <v/>
      </c>
      <c r="I2468">
        <f>IF('d_시나리오'!$J$4='d_시나리오'!$H$4,'d_시나리오'!$I$4,IF(H2468&lt;('d_시나리오'!$I$4-'d_시나리오'!$H$4)/('d_시나리오'!$J$4-'d_시나리오'!$H$4),'d_시나리오'!$H$4+SQRT(H2468*('d_시나리오'!$J$4-'d_시나리오'!$H$4)*('d_시나리오'!$I$4-'d_시나리오'!$H$4)),'d_시나리오'!$J$4-SQRT((1-H2468)*('d_시나리오'!$J$4-'d_시나리오'!$H$4)*('d_시나리오'!$J$4-'d_시나리오'!$I$4))))</f>
        <v/>
      </c>
      <c r="J2468">
        <f>RAND()</f>
        <v/>
      </c>
      <c r="K2468">
        <f>IF('d_시나리오'!$J$5='d_시나리오'!$H$5,'d_시나리오'!$I$5,IF(J2468&lt;('d_시나리오'!$I$5-'d_시나리오'!$H$5)/('d_시나리오'!$J$5-'d_시나리오'!$H$5),'d_시나리오'!$H$5+SQRT(J2468*('d_시나리오'!$J$5-'d_시나리오'!$H$5)*('d_시나리오'!$I$5-'d_시나리오'!$H$5)),'d_시나리오'!$J$5-SQRT((1-J2468)*('d_시나리오'!$J$5-'d_시나리오'!$H$5)*('d_시나리오'!$J$5-'d_시나리오'!$I$5))))</f>
        <v/>
      </c>
      <c r="L2468">
        <f>RAND()</f>
        <v/>
      </c>
      <c r="M2468">
        <f>IF('d_시나리오'!$J$6='d_시나리오'!$H$6,'d_시나리오'!$I$6,IF(L2468&lt;('d_시나리오'!$I$6-'d_시나리오'!$H$6)/('d_시나리오'!$J$6-'d_시나리오'!$H$6),'d_시나리오'!$H$6+SQRT(L2468*('d_시나리오'!$J$6-'d_시나리오'!$H$6)*('d_시나리오'!$I$6-'d_시나리오'!$H$6)),'d_시나리오'!$J$6-SQRT((1-L2468)*('d_시나리오'!$J$6-'d_시나리오'!$H$6)*('d_시나리오'!$J$6-'d_시나리오'!$I$6))))</f>
        <v/>
      </c>
      <c r="N2468">
        <f>INDEX('d_분포'!$B$2:$B$57,RANDBETWEEN(1,56))</f>
        <v/>
      </c>
      <c r="O2468">
        <f>BETAINV(RAND(),5,5)</f>
        <v/>
      </c>
      <c r="P2468">
        <f>'d_고정'!$B$1*'6_기대효과'!$H$7*('d_시나리오'!$I$7/'d_고정'!$B$2)*B2468</f>
        <v/>
      </c>
      <c r="Q2468">
        <f>P2468*C2468</f>
        <v/>
      </c>
      <c r="R2468">
        <f>P2468*E2468</f>
        <v/>
      </c>
      <c r="S2468">
        <f>R2468*G2468</f>
        <v/>
      </c>
      <c r="T2468">
        <f>Q2468+S2468</f>
        <v/>
      </c>
      <c r="U2468">
        <f>(Q2468*D2468+S2468*I2468)*(1-O2468)</f>
        <v/>
      </c>
      <c r="V2468">
        <f>(R2468*K2468*N2468+'d_고정'!$B$3*('6_기대효과'!$H$7/8)*N2468*'d_고정'!$B$10*M2468*('6_기대효과'!$K$7/'d_고정'!$B$9))*(1-O2468)</f>
        <v/>
      </c>
      <c r="W2468">
        <f>(S2468*I2468+R2468*MAX(K2468-'d_고정'!$B$10*M2468*('6_기대효과'!$K$7/'d_고정'!$B$9),0)*N2468)*(1-O2468)</f>
        <v/>
      </c>
      <c r="X2468">
        <f>U2468+V2468</f>
        <v/>
      </c>
      <c r="Y2468">
        <f>U2468/('d_고정'!$B$5*'6_기대효과'!$H$7/8)/'d_고정'!$B$6</f>
        <v/>
      </c>
      <c r="Z2468">
        <f>U2468/('d_고정'!$B$8*'6_기대효과'!$H$7/8)</f>
        <v/>
      </c>
    </row>
    <row r="2469">
      <c r="A2469">
        <f>RAND()</f>
        <v/>
      </c>
      <c r="B2469">
        <f>IF('d_시나리오'!$J$2='d_시나리오'!$H$2,'d_시나리오'!$I$2,IF(A2469&lt;('d_시나리오'!$I$2-'d_시나리오'!$H$2)/('d_시나리오'!$J$2-'d_시나리오'!$H$2),'d_시나리오'!$H$2+SQRT(A2469*('d_시나리오'!$J$2-'d_시나리오'!$H$2)*('d_시나리오'!$I$2-'d_시나리오'!$H$2)),'d_시나리오'!$J$2-SQRT((1-A2469)*('d_시나리오'!$J$2-'d_시나리오'!$H$2)*('d_시나리오'!$J$2-'d_시나리오'!$I$2))))</f>
        <v/>
      </c>
      <c r="C2469">
        <f>BETAINV(RAND(),2,6)</f>
        <v/>
      </c>
      <c r="D2469">
        <f>INDEX('d_분포'!$A$2:$A$28,RANDBETWEEN(1,27))</f>
        <v/>
      </c>
      <c r="E2469">
        <f>INDEX('d_분포'!$C$2:$C$5,RANDBETWEEN(1,4))*(0.9+0.2*RAND())</f>
        <v/>
      </c>
      <c r="F2469">
        <f>RAND()</f>
        <v/>
      </c>
      <c r="G2469">
        <f>IF('d_시나리오'!$J$3='d_시나리오'!$H$3,'d_시나리오'!$I$3,IF(F2469&lt;('d_시나리오'!$I$3-'d_시나리오'!$H$3)/('d_시나리오'!$J$3-'d_시나리오'!$H$3),'d_시나리오'!$H$3+SQRT(F2469*('d_시나리오'!$J$3-'d_시나리오'!$H$3)*('d_시나리오'!$I$3-'d_시나리오'!$H$3)),'d_시나리오'!$J$3-SQRT((1-F2469)*('d_시나리오'!$J$3-'d_시나리오'!$H$3)*('d_시나리오'!$J$3-'d_시나리오'!$I$3))))</f>
        <v/>
      </c>
      <c r="H2469">
        <f>RAND()</f>
        <v/>
      </c>
      <c r="I2469">
        <f>IF('d_시나리오'!$J$4='d_시나리오'!$H$4,'d_시나리오'!$I$4,IF(H2469&lt;('d_시나리오'!$I$4-'d_시나리오'!$H$4)/('d_시나리오'!$J$4-'d_시나리오'!$H$4),'d_시나리오'!$H$4+SQRT(H2469*('d_시나리오'!$J$4-'d_시나리오'!$H$4)*('d_시나리오'!$I$4-'d_시나리오'!$H$4)),'d_시나리오'!$J$4-SQRT((1-H2469)*('d_시나리오'!$J$4-'d_시나리오'!$H$4)*('d_시나리오'!$J$4-'d_시나리오'!$I$4))))</f>
        <v/>
      </c>
      <c r="J2469">
        <f>RAND()</f>
        <v/>
      </c>
      <c r="K2469">
        <f>IF('d_시나리오'!$J$5='d_시나리오'!$H$5,'d_시나리오'!$I$5,IF(J2469&lt;('d_시나리오'!$I$5-'d_시나리오'!$H$5)/('d_시나리오'!$J$5-'d_시나리오'!$H$5),'d_시나리오'!$H$5+SQRT(J2469*('d_시나리오'!$J$5-'d_시나리오'!$H$5)*('d_시나리오'!$I$5-'d_시나리오'!$H$5)),'d_시나리오'!$J$5-SQRT((1-J2469)*('d_시나리오'!$J$5-'d_시나리오'!$H$5)*('d_시나리오'!$J$5-'d_시나리오'!$I$5))))</f>
        <v/>
      </c>
      <c r="L2469">
        <f>RAND()</f>
        <v/>
      </c>
      <c r="M2469">
        <f>IF('d_시나리오'!$J$6='d_시나리오'!$H$6,'d_시나리오'!$I$6,IF(L2469&lt;('d_시나리오'!$I$6-'d_시나리오'!$H$6)/('d_시나리오'!$J$6-'d_시나리오'!$H$6),'d_시나리오'!$H$6+SQRT(L2469*('d_시나리오'!$J$6-'d_시나리오'!$H$6)*('d_시나리오'!$I$6-'d_시나리오'!$H$6)),'d_시나리오'!$J$6-SQRT((1-L2469)*('d_시나리오'!$J$6-'d_시나리오'!$H$6)*('d_시나리오'!$J$6-'d_시나리오'!$I$6))))</f>
        <v/>
      </c>
      <c r="N2469">
        <f>INDEX('d_분포'!$B$2:$B$57,RANDBETWEEN(1,56))</f>
        <v/>
      </c>
      <c r="O2469">
        <f>BETAINV(RAND(),5,5)</f>
        <v/>
      </c>
      <c r="P2469">
        <f>'d_고정'!$B$1*'6_기대효과'!$H$7*('d_시나리오'!$I$7/'d_고정'!$B$2)*B2469</f>
        <v/>
      </c>
      <c r="Q2469">
        <f>P2469*C2469</f>
        <v/>
      </c>
      <c r="R2469">
        <f>P2469*E2469</f>
        <v/>
      </c>
      <c r="S2469">
        <f>R2469*G2469</f>
        <v/>
      </c>
      <c r="T2469">
        <f>Q2469+S2469</f>
        <v/>
      </c>
      <c r="U2469">
        <f>(Q2469*D2469+S2469*I2469)*(1-O2469)</f>
        <v/>
      </c>
      <c r="V2469">
        <f>(R2469*K2469*N2469+'d_고정'!$B$3*('6_기대효과'!$H$7/8)*N2469*'d_고정'!$B$10*M2469*('6_기대효과'!$K$7/'d_고정'!$B$9))*(1-O2469)</f>
        <v/>
      </c>
      <c r="W2469">
        <f>(S2469*I2469+R2469*MAX(K2469-'d_고정'!$B$10*M2469*('6_기대효과'!$K$7/'d_고정'!$B$9),0)*N2469)*(1-O2469)</f>
        <v/>
      </c>
      <c r="X2469">
        <f>U2469+V2469</f>
        <v/>
      </c>
      <c r="Y2469">
        <f>U2469/('d_고정'!$B$5*'6_기대효과'!$H$7/8)/'d_고정'!$B$6</f>
        <v/>
      </c>
      <c r="Z2469">
        <f>U2469/('d_고정'!$B$8*'6_기대효과'!$H$7/8)</f>
        <v/>
      </c>
    </row>
    <row r="2470">
      <c r="A2470">
        <f>RAND()</f>
        <v/>
      </c>
      <c r="B2470">
        <f>IF('d_시나리오'!$J$2='d_시나리오'!$H$2,'d_시나리오'!$I$2,IF(A2470&lt;('d_시나리오'!$I$2-'d_시나리오'!$H$2)/('d_시나리오'!$J$2-'d_시나리오'!$H$2),'d_시나리오'!$H$2+SQRT(A2470*('d_시나리오'!$J$2-'d_시나리오'!$H$2)*('d_시나리오'!$I$2-'d_시나리오'!$H$2)),'d_시나리오'!$J$2-SQRT((1-A2470)*('d_시나리오'!$J$2-'d_시나리오'!$H$2)*('d_시나리오'!$J$2-'d_시나리오'!$I$2))))</f>
        <v/>
      </c>
      <c r="C2470">
        <f>BETAINV(RAND(),2,6)</f>
        <v/>
      </c>
      <c r="D2470">
        <f>INDEX('d_분포'!$A$2:$A$28,RANDBETWEEN(1,27))</f>
        <v/>
      </c>
      <c r="E2470">
        <f>INDEX('d_분포'!$C$2:$C$5,RANDBETWEEN(1,4))*(0.9+0.2*RAND())</f>
        <v/>
      </c>
      <c r="F2470">
        <f>RAND()</f>
        <v/>
      </c>
      <c r="G2470">
        <f>IF('d_시나리오'!$J$3='d_시나리오'!$H$3,'d_시나리오'!$I$3,IF(F2470&lt;('d_시나리오'!$I$3-'d_시나리오'!$H$3)/('d_시나리오'!$J$3-'d_시나리오'!$H$3),'d_시나리오'!$H$3+SQRT(F2470*('d_시나리오'!$J$3-'d_시나리오'!$H$3)*('d_시나리오'!$I$3-'d_시나리오'!$H$3)),'d_시나리오'!$J$3-SQRT((1-F2470)*('d_시나리오'!$J$3-'d_시나리오'!$H$3)*('d_시나리오'!$J$3-'d_시나리오'!$I$3))))</f>
        <v/>
      </c>
      <c r="H2470">
        <f>RAND()</f>
        <v/>
      </c>
      <c r="I2470">
        <f>IF('d_시나리오'!$J$4='d_시나리오'!$H$4,'d_시나리오'!$I$4,IF(H2470&lt;('d_시나리오'!$I$4-'d_시나리오'!$H$4)/('d_시나리오'!$J$4-'d_시나리오'!$H$4),'d_시나리오'!$H$4+SQRT(H2470*('d_시나리오'!$J$4-'d_시나리오'!$H$4)*('d_시나리오'!$I$4-'d_시나리오'!$H$4)),'d_시나리오'!$J$4-SQRT((1-H2470)*('d_시나리오'!$J$4-'d_시나리오'!$H$4)*('d_시나리오'!$J$4-'d_시나리오'!$I$4))))</f>
        <v/>
      </c>
      <c r="J2470">
        <f>RAND()</f>
        <v/>
      </c>
      <c r="K2470">
        <f>IF('d_시나리오'!$J$5='d_시나리오'!$H$5,'d_시나리오'!$I$5,IF(J2470&lt;('d_시나리오'!$I$5-'d_시나리오'!$H$5)/('d_시나리오'!$J$5-'d_시나리오'!$H$5),'d_시나리오'!$H$5+SQRT(J2470*('d_시나리오'!$J$5-'d_시나리오'!$H$5)*('d_시나리오'!$I$5-'d_시나리오'!$H$5)),'d_시나리오'!$J$5-SQRT((1-J2470)*('d_시나리오'!$J$5-'d_시나리오'!$H$5)*('d_시나리오'!$J$5-'d_시나리오'!$I$5))))</f>
        <v/>
      </c>
      <c r="L2470">
        <f>RAND()</f>
        <v/>
      </c>
      <c r="M2470">
        <f>IF('d_시나리오'!$J$6='d_시나리오'!$H$6,'d_시나리오'!$I$6,IF(L2470&lt;('d_시나리오'!$I$6-'d_시나리오'!$H$6)/('d_시나리오'!$J$6-'d_시나리오'!$H$6),'d_시나리오'!$H$6+SQRT(L2470*('d_시나리오'!$J$6-'d_시나리오'!$H$6)*('d_시나리오'!$I$6-'d_시나리오'!$H$6)),'d_시나리오'!$J$6-SQRT((1-L2470)*('d_시나리오'!$J$6-'d_시나리오'!$H$6)*('d_시나리오'!$J$6-'d_시나리오'!$I$6))))</f>
        <v/>
      </c>
      <c r="N2470">
        <f>INDEX('d_분포'!$B$2:$B$57,RANDBETWEEN(1,56))</f>
        <v/>
      </c>
      <c r="O2470">
        <f>BETAINV(RAND(),5,5)</f>
        <v/>
      </c>
      <c r="P2470">
        <f>'d_고정'!$B$1*'6_기대효과'!$H$7*('d_시나리오'!$I$7/'d_고정'!$B$2)*B2470</f>
        <v/>
      </c>
      <c r="Q2470">
        <f>P2470*C2470</f>
        <v/>
      </c>
      <c r="R2470">
        <f>P2470*E2470</f>
        <v/>
      </c>
      <c r="S2470">
        <f>R2470*G2470</f>
        <v/>
      </c>
      <c r="T2470">
        <f>Q2470+S2470</f>
        <v/>
      </c>
      <c r="U2470">
        <f>(Q2470*D2470+S2470*I2470)*(1-O2470)</f>
        <v/>
      </c>
      <c r="V2470">
        <f>(R2470*K2470*N2470+'d_고정'!$B$3*('6_기대효과'!$H$7/8)*N2470*'d_고정'!$B$10*M2470*('6_기대효과'!$K$7/'d_고정'!$B$9))*(1-O2470)</f>
        <v/>
      </c>
      <c r="W2470">
        <f>(S2470*I2470+R2470*MAX(K2470-'d_고정'!$B$10*M2470*('6_기대효과'!$K$7/'d_고정'!$B$9),0)*N2470)*(1-O2470)</f>
        <v/>
      </c>
      <c r="X2470">
        <f>U2470+V2470</f>
        <v/>
      </c>
      <c r="Y2470">
        <f>U2470/('d_고정'!$B$5*'6_기대효과'!$H$7/8)/'d_고정'!$B$6</f>
        <v/>
      </c>
      <c r="Z2470">
        <f>U2470/('d_고정'!$B$8*'6_기대효과'!$H$7/8)</f>
        <v/>
      </c>
    </row>
    <row r="2471">
      <c r="A2471">
        <f>RAND()</f>
        <v/>
      </c>
      <c r="B2471">
        <f>IF('d_시나리오'!$J$2='d_시나리오'!$H$2,'d_시나리오'!$I$2,IF(A2471&lt;('d_시나리오'!$I$2-'d_시나리오'!$H$2)/('d_시나리오'!$J$2-'d_시나리오'!$H$2),'d_시나리오'!$H$2+SQRT(A2471*('d_시나리오'!$J$2-'d_시나리오'!$H$2)*('d_시나리오'!$I$2-'d_시나리오'!$H$2)),'d_시나리오'!$J$2-SQRT((1-A2471)*('d_시나리오'!$J$2-'d_시나리오'!$H$2)*('d_시나리오'!$J$2-'d_시나리오'!$I$2))))</f>
        <v/>
      </c>
      <c r="C2471">
        <f>BETAINV(RAND(),2,6)</f>
        <v/>
      </c>
      <c r="D2471">
        <f>INDEX('d_분포'!$A$2:$A$28,RANDBETWEEN(1,27))</f>
        <v/>
      </c>
      <c r="E2471">
        <f>INDEX('d_분포'!$C$2:$C$5,RANDBETWEEN(1,4))*(0.9+0.2*RAND())</f>
        <v/>
      </c>
      <c r="F2471">
        <f>RAND()</f>
        <v/>
      </c>
      <c r="G2471">
        <f>IF('d_시나리오'!$J$3='d_시나리오'!$H$3,'d_시나리오'!$I$3,IF(F2471&lt;('d_시나리오'!$I$3-'d_시나리오'!$H$3)/('d_시나리오'!$J$3-'d_시나리오'!$H$3),'d_시나리오'!$H$3+SQRT(F2471*('d_시나리오'!$J$3-'d_시나리오'!$H$3)*('d_시나리오'!$I$3-'d_시나리오'!$H$3)),'d_시나리오'!$J$3-SQRT((1-F2471)*('d_시나리오'!$J$3-'d_시나리오'!$H$3)*('d_시나리오'!$J$3-'d_시나리오'!$I$3))))</f>
        <v/>
      </c>
      <c r="H2471">
        <f>RAND()</f>
        <v/>
      </c>
      <c r="I2471">
        <f>IF('d_시나리오'!$J$4='d_시나리오'!$H$4,'d_시나리오'!$I$4,IF(H2471&lt;('d_시나리오'!$I$4-'d_시나리오'!$H$4)/('d_시나리오'!$J$4-'d_시나리오'!$H$4),'d_시나리오'!$H$4+SQRT(H2471*('d_시나리오'!$J$4-'d_시나리오'!$H$4)*('d_시나리오'!$I$4-'d_시나리오'!$H$4)),'d_시나리오'!$J$4-SQRT((1-H2471)*('d_시나리오'!$J$4-'d_시나리오'!$H$4)*('d_시나리오'!$J$4-'d_시나리오'!$I$4))))</f>
        <v/>
      </c>
      <c r="J2471">
        <f>RAND()</f>
        <v/>
      </c>
      <c r="K2471">
        <f>IF('d_시나리오'!$J$5='d_시나리오'!$H$5,'d_시나리오'!$I$5,IF(J2471&lt;('d_시나리오'!$I$5-'d_시나리오'!$H$5)/('d_시나리오'!$J$5-'d_시나리오'!$H$5),'d_시나리오'!$H$5+SQRT(J2471*('d_시나리오'!$J$5-'d_시나리오'!$H$5)*('d_시나리오'!$I$5-'d_시나리오'!$H$5)),'d_시나리오'!$J$5-SQRT((1-J2471)*('d_시나리오'!$J$5-'d_시나리오'!$H$5)*('d_시나리오'!$J$5-'d_시나리오'!$I$5))))</f>
        <v/>
      </c>
      <c r="L2471">
        <f>RAND()</f>
        <v/>
      </c>
      <c r="M2471">
        <f>IF('d_시나리오'!$J$6='d_시나리오'!$H$6,'d_시나리오'!$I$6,IF(L2471&lt;('d_시나리오'!$I$6-'d_시나리오'!$H$6)/('d_시나리오'!$J$6-'d_시나리오'!$H$6),'d_시나리오'!$H$6+SQRT(L2471*('d_시나리오'!$J$6-'d_시나리오'!$H$6)*('d_시나리오'!$I$6-'d_시나리오'!$H$6)),'d_시나리오'!$J$6-SQRT((1-L2471)*('d_시나리오'!$J$6-'d_시나리오'!$H$6)*('d_시나리오'!$J$6-'d_시나리오'!$I$6))))</f>
        <v/>
      </c>
      <c r="N2471">
        <f>INDEX('d_분포'!$B$2:$B$57,RANDBETWEEN(1,56))</f>
        <v/>
      </c>
      <c r="O2471">
        <f>BETAINV(RAND(),5,5)</f>
        <v/>
      </c>
      <c r="P2471">
        <f>'d_고정'!$B$1*'6_기대효과'!$H$7*('d_시나리오'!$I$7/'d_고정'!$B$2)*B2471</f>
        <v/>
      </c>
      <c r="Q2471">
        <f>P2471*C2471</f>
        <v/>
      </c>
      <c r="R2471">
        <f>P2471*E2471</f>
        <v/>
      </c>
      <c r="S2471">
        <f>R2471*G2471</f>
        <v/>
      </c>
      <c r="T2471">
        <f>Q2471+S2471</f>
        <v/>
      </c>
      <c r="U2471">
        <f>(Q2471*D2471+S2471*I2471)*(1-O2471)</f>
        <v/>
      </c>
      <c r="V2471">
        <f>(R2471*K2471*N2471+'d_고정'!$B$3*('6_기대효과'!$H$7/8)*N2471*'d_고정'!$B$10*M2471*('6_기대효과'!$K$7/'d_고정'!$B$9))*(1-O2471)</f>
        <v/>
      </c>
      <c r="W2471">
        <f>(S2471*I2471+R2471*MAX(K2471-'d_고정'!$B$10*M2471*('6_기대효과'!$K$7/'d_고정'!$B$9),0)*N2471)*(1-O2471)</f>
        <v/>
      </c>
      <c r="X2471">
        <f>U2471+V2471</f>
        <v/>
      </c>
      <c r="Y2471">
        <f>U2471/('d_고정'!$B$5*'6_기대효과'!$H$7/8)/'d_고정'!$B$6</f>
        <v/>
      </c>
      <c r="Z2471">
        <f>U2471/('d_고정'!$B$8*'6_기대효과'!$H$7/8)</f>
        <v/>
      </c>
    </row>
    <row r="2472">
      <c r="A2472">
        <f>RAND()</f>
        <v/>
      </c>
      <c r="B2472">
        <f>IF('d_시나리오'!$J$2='d_시나리오'!$H$2,'d_시나리오'!$I$2,IF(A2472&lt;('d_시나리오'!$I$2-'d_시나리오'!$H$2)/('d_시나리오'!$J$2-'d_시나리오'!$H$2),'d_시나리오'!$H$2+SQRT(A2472*('d_시나리오'!$J$2-'d_시나리오'!$H$2)*('d_시나리오'!$I$2-'d_시나리오'!$H$2)),'d_시나리오'!$J$2-SQRT((1-A2472)*('d_시나리오'!$J$2-'d_시나리오'!$H$2)*('d_시나리오'!$J$2-'d_시나리오'!$I$2))))</f>
        <v/>
      </c>
      <c r="C2472">
        <f>BETAINV(RAND(),2,6)</f>
        <v/>
      </c>
      <c r="D2472">
        <f>INDEX('d_분포'!$A$2:$A$28,RANDBETWEEN(1,27))</f>
        <v/>
      </c>
      <c r="E2472">
        <f>INDEX('d_분포'!$C$2:$C$5,RANDBETWEEN(1,4))*(0.9+0.2*RAND())</f>
        <v/>
      </c>
      <c r="F2472">
        <f>RAND()</f>
        <v/>
      </c>
      <c r="G2472">
        <f>IF('d_시나리오'!$J$3='d_시나리오'!$H$3,'d_시나리오'!$I$3,IF(F2472&lt;('d_시나리오'!$I$3-'d_시나리오'!$H$3)/('d_시나리오'!$J$3-'d_시나리오'!$H$3),'d_시나리오'!$H$3+SQRT(F2472*('d_시나리오'!$J$3-'d_시나리오'!$H$3)*('d_시나리오'!$I$3-'d_시나리오'!$H$3)),'d_시나리오'!$J$3-SQRT((1-F2472)*('d_시나리오'!$J$3-'d_시나리오'!$H$3)*('d_시나리오'!$J$3-'d_시나리오'!$I$3))))</f>
        <v/>
      </c>
      <c r="H2472">
        <f>RAND()</f>
        <v/>
      </c>
      <c r="I2472">
        <f>IF('d_시나리오'!$J$4='d_시나리오'!$H$4,'d_시나리오'!$I$4,IF(H2472&lt;('d_시나리오'!$I$4-'d_시나리오'!$H$4)/('d_시나리오'!$J$4-'d_시나리오'!$H$4),'d_시나리오'!$H$4+SQRT(H2472*('d_시나리오'!$J$4-'d_시나리오'!$H$4)*('d_시나리오'!$I$4-'d_시나리오'!$H$4)),'d_시나리오'!$J$4-SQRT((1-H2472)*('d_시나리오'!$J$4-'d_시나리오'!$H$4)*('d_시나리오'!$J$4-'d_시나리오'!$I$4))))</f>
        <v/>
      </c>
      <c r="J2472">
        <f>RAND()</f>
        <v/>
      </c>
      <c r="K2472">
        <f>IF('d_시나리오'!$J$5='d_시나리오'!$H$5,'d_시나리오'!$I$5,IF(J2472&lt;('d_시나리오'!$I$5-'d_시나리오'!$H$5)/('d_시나리오'!$J$5-'d_시나리오'!$H$5),'d_시나리오'!$H$5+SQRT(J2472*('d_시나리오'!$J$5-'d_시나리오'!$H$5)*('d_시나리오'!$I$5-'d_시나리오'!$H$5)),'d_시나리오'!$J$5-SQRT((1-J2472)*('d_시나리오'!$J$5-'d_시나리오'!$H$5)*('d_시나리오'!$J$5-'d_시나리오'!$I$5))))</f>
        <v/>
      </c>
      <c r="L2472">
        <f>RAND()</f>
        <v/>
      </c>
      <c r="M2472">
        <f>IF('d_시나리오'!$J$6='d_시나리오'!$H$6,'d_시나리오'!$I$6,IF(L2472&lt;('d_시나리오'!$I$6-'d_시나리오'!$H$6)/('d_시나리오'!$J$6-'d_시나리오'!$H$6),'d_시나리오'!$H$6+SQRT(L2472*('d_시나리오'!$J$6-'d_시나리오'!$H$6)*('d_시나리오'!$I$6-'d_시나리오'!$H$6)),'d_시나리오'!$J$6-SQRT((1-L2472)*('d_시나리오'!$J$6-'d_시나리오'!$H$6)*('d_시나리오'!$J$6-'d_시나리오'!$I$6))))</f>
        <v/>
      </c>
      <c r="N2472">
        <f>INDEX('d_분포'!$B$2:$B$57,RANDBETWEEN(1,56))</f>
        <v/>
      </c>
      <c r="O2472">
        <f>BETAINV(RAND(),5,5)</f>
        <v/>
      </c>
      <c r="P2472">
        <f>'d_고정'!$B$1*'6_기대효과'!$H$7*('d_시나리오'!$I$7/'d_고정'!$B$2)*B2472</f>
        <v/>
      </c>
      <c r="Q2472">
        <f>P2472*C2472</f>
        <v/>
      </c>
      <c r="R2472">
        <f>P2472*E2472</f>
        <v/>
      </c>
      <c r="S2472">
        <f>R2472*G2472</f>
        <v/>
      </c>
      <c r="T2472">
        <f>Q2472+S2472</f>
        <v/>
      </c>
      <c r="U2472">
        <f>(Q2472*D2472+S2472*I2472)*(1-O2472)</f>
        <v/>
      </c>
      <c r="V2472">
        <f>(R2472*K2472*N2472+'d_고정'!$B$3*('6_기대효과'!$H$7/8)*N2472*'d_고정'!$B$10*M2472*('6_기대효과'!$K$7/'d_고정'!$B$9))*(1-O2472)</f>
        <v/>
      </c>
      <c r="W2472">
        <f>(S2472*I2472+R2472*MAX(K2472-'d_고정'!$B$10*M2472*('6_기대효과'!$K$7/'d_고정'!$B$9),0)*N2472)*(1-O2472)</f>
        <v/>
      </c>
      <c r="X2472">
        <f>U2472+V2472</f>
        <v/>
      </c>
      <c r="Y2472">
        <f>U2472/('d_고정'!$B$5*'6_기대효과'!$H$7/8)/'d_고정'!$B$6</f>
        <v/>
      </c>
      <c r="Z2472">
        <f>U2472/('d_고정'!$B$8*'6_기대효과'!$H$7/8)</f>
        <v/>
      </c>
    </row>
    <row r="2473">
      <c r="A2473">
        <f>RAND()</f>
        <v/>
      </c>
      <c r="B2473">
        <f>IF('d_시나리오'!$J$2='d_시나리오'!$H$2,'d_시나리오'!$I$2,IF(A2473&lt;('d_시나리오'!$I$2-'d_시나리오'!$H$2)/('d_시나리오'!$J$2-'d_시나리오'!$H$2),'d_시나리오'!$H$2+SQRT(A2473*('d_시나리오'!$J$2-'d_시나리오'!$H$2)*('d_시나리오'!$I$2-'d_시나리오'!$H$2)),'d_시나리오'!$J$2-SQRT((1-A2473)*('d_시나리오'!$J$2-'d_시나리오'!$H$2)*('d_시나리오'!$J$2-'d_시나리오'!$I$2))))</f>
        <v/>
      </c>
      <c r="C2473">
        <f>BETAINV(RAND(),2,6)</f>
        <v/>
      </c>
      <c r="D2473">
        <f>INDEX('d_분포'!$A$2:$A$28,RANDBETWEEN(1,27))</f>
        <v/>
      </c>
      <c r="E2473">
        <f>INDEX('d_분포'!$C$2:$C$5,RANDBETWEEN(1,4))*(0.9+0.2*RAND())</f>
        <v/>
      </c>
      <c r="F2473">
        <f>RAND()</f>
        <v/>
      </c>
      <c r="G2473">
        <f>IF('d_시나리오'!$J$3='d_시나리오'!$H$3,'d_시나리오'!$I$3,IF(F2473&lt;('d_시나리오'!$I$3-'d_시나리오'!$H$3)/('d_시나리오'!$J$3-'d_시나리오'!$H$3),'d_시나리오'!$H$3+SQRT(F2473*('d_시나리오'!$J$3-'d_시나리오'!$H$3)*('d_시나리오'!$I$3-'d_시나리오'!$H$3)),'d_시나리오'!$J$3-SQRT((1-F2473)*('d_시나리오'!$J$3-'d_시나리오'!$H$3)*('d_시나리오'!$J$3-'d_시나리오'!$I$3))))</f>
        <v/>
      </c>
      <c r="H2473">
        <f>RAND()</f>
        <v/>
      </c>
      <c r="I2473">
        <f>IF('d_시나리오'!$J$4='d_시나리오'!$H$4,'d_시나리오'!$I$4,IF(H2473&lt;('d_시나리오'!$I$4-'d_시나리오'!$H$4)/('d_시나리오'!$J$4-'d_시나리오'!$H$4),'d_시나리오'!$H$4+SQRT(H2473*('d_시나리오'!$J$4-'d_시나리오'!$H$4)*('d_시나리오'!$I$4-'d_시나리오'!$H$4)),'d_시나리오'!$J$4-SQRT((1-H2473)*('d_시나리오'!$J$4-'d_시나리오'!$H$4)*('d_시나리오'!$J$4-'d_시나리오'!$I$4))))</f>
        <v/>
      </c>
      <c r="J2473">
        <f>RAND()</f>
        <v/>
      </c>
      <c r="K2473">
        <f>IF('d_시나리오'!$J$5='d_시나리오'!$H$5,'d_시나리오'!$I$5,IF(J2473&lt;('d_시나리오'!$I$5-'d_시나리오'!$H$5)/('d_시나리오'!$J$5-'d_시나리오'!$H$5),'d_시나리오'!$H$5+SQRT(J2473*('d_시나리오'!$J$5-'d_시나리오'!$H$5)*('d_시나리오'!$I$5-'d_시나리오'!$H$5)),'d_시나리오'!$J$5-SQRT((1-J2473)*('d_시나리오'!$J$5-'d_시나리오'!$H$5)*('d_시나리오'!$J$5-'d_시나리오'!$I$5))))</f>
        <v/>
      </c>
      <c r="L2473">
        <f>RAND()</f>
        <v/>
      </c>
      <c r="M2473">
        <f>IF('d_시나리오'!$J$6='d_시나리오'!$H$6,'d_시나리오'!$I$6,IF(L2473&lt;('d_시나리오'!$I$6-'d_시나리오'!$H$6)/('d_시나리오'!$J$6-'d_시나리오'!$H$6),'d_시나리오'!$H$6+SQRT(L2473*('d_시나리오'!$J$6-'d_시나리오'!$H$6)*('d_시나리오'!$I$6-'d_시나리오'!$H$6)),'d_시나리오'!$J$6-SQRT((1-L2473)*('d_시나리오'!$J$6-'d_시나리오'!$H$6)*('d_시나리오'!$J$6-'d_시나리오'!$I$6))))</f>
        <v/>
      </c>
      <c r="N2473">
        <f>INDEX('d_분포'!$B$2:$B$57,RANDBETWEEN(1,56))</f>
        <v/>
      </c>
      <c r="O2473">
        <f>BETAINV(RAND(),5,5)</f>
        <v/>
      </c>
      <c r="P2473">
        <f>'d_고정'!$B$1*'6_기대효과'!$H$7*('d_시나리오'!$I$7/'d_고정'!$B$2)*B2473</f>
        <v/>
      </c>
      <c r="Q2473">
        <f>P2473*C2473</f>
        <v/>
      </c>
      <c r="R2473">
        <f>P2473*E2473</f>
        <v/>
      </c>
      <c r="S2473">
        <f>R2473*G2473</f>
        <v/>
      </c>
      <c r="T2473">
        <f>Q2473+S2473</f>
        <v/>
      </c>
      <c r="U2473">
        <f>(Q2473*D2473+S2473*I2473)*(1-O2473)</f>
        <v/>
      </c>
      <c r="V2473">
        <f>(R2473*K2473*N2473+'d_고정'!$B$3*('6_기대효과'!$H$7/8)*N2473*'d_고정'!$B$10*M2473*('6_기대효과'!$K$7/'d_고정'!$B$9))*(1-O2473)</f>
        <v/>
      </c>
      <c r="W2473">
        <f>(S2473*I2473+R2473*MAX(K2473-'d_고정'!$B$10*M2473*('6_기대효과'!$K$7/'d_고정'!$B$9),0)*N2473)*(1-O2473)</f>
        <v/>
      </c>
      <c r="X2473">
        <f>U2473+V2473</f>
        <v/>
      </c>
      <c r="Y2473">
        <f>U2473/('d_고정'!$B$5*'6_기대효과'!$H$7/8)/'d_고정'!$B$6</f>
        <v/>
      </c>
      <c r="Z2473">
        <f>U2473/('d_고정'!$B$8*'6_기대효과'!$H$7/8)</f>
        <v/>
      </c>
    </row>
    <row r="2474">
      <c r="A2474">
        <f>RAND()</f>
        <v/>
      </c>
      <c r="B2474">
        <f>IF('d_시나리오'!$J$2='d_시나리오'!$H$2,'d_시나리오'!$I$2,IF(A2474&lt;('d_시나리오'!$I$2-'d_시나리오'!$H$2)/('d_시나리오'!$J$2-'d_시나리오'!$H$2),'d_시나리오'!$H$2+SQRT(A2474*('d_시나리오'!$J$2-'d_시나리오'!$H$2)*('d_시나리오'!$I$2-'d_시나리오'!$H$2)),'d_시나리오'!$J$2-SQRT((1-A2474)*('d_시나리오'!$J$2-'d_시나리오'!$H$2)*('d_시나리오'!$J$2-'d_시나리오'!$I$2))))</f>
        <v/>
      </c>
      <c r="C2474">
        <f>BETAINV(RAND(),2,6)</f>
        <v/>
      </c>
      <c r="D2474">
        <f>INDEX('d_분포'!$A$2:$A$28,RANDBETWEEN(1,27))</f>
        <v/>
      </c>
      <c r="E2474">
        <f>INDEX('d_분포'!$C$2:$C$5,RANDBETWEEN(1,4))*(0.9+0.2*RAND())</f>
        <v/>
      </c>
      <c r="F2474">
        <f>RAND()</f>
        <v/>
      </c>
      <c r="G2474">
        <f>IF('d_시나리오'!$J$3='d_시나리오'!$H$3,'d_시나리오'!$I$3,IF(F2474&lt;('d_시나리오'!$I$3-'d_시나리오'!$H$3)/('d_시나리오'!$J$3-'d_시나리오'!$H$3),'d_시나리오'!$H$3+SQRT(F2474*('d_시나리오'!$J$3-'d_시나리오'!$H$3)*('d_시나리오'!$I$3-'d_시나리오'!$H$3)),'d_시나리오'!$J$3-SQRT((1-F2474)*('d_시나리오'!$J$3-'d_시나리오'!$H$3)*('d_시나리오'!$J$3-'d_시나리오'!$I$3))))</f>
        <v/>
      </c>
      <c r="H2474">
        <f>RAND()</f>
        <v/>
      </c>
      <c r="I2474">
        <f>IF('d_시나리오'!$J$4='d_시나리오'!$H$4,'d_시나리오'!$I$4,IF(H2474&lt;('d_시나리오'!$I$4-'d_시나리오'!$H$4)/('d_시나리오'!$J$4-'d_시나리오'!$H$4),'d_시나리오'!$H$4+SQRT(H2474*('d_시나리오'!$J$4-'d_시나리오'!$H$4)*('d_시나리오'!$I$4-'d_시나리오'!$H$4)),'d_시나리오'!$J$4-SQRT((1-H2474)*('d_시나리오'!$J$4-'d_시나리오'!$H$4)*('d_시나리오'!$J$4-'d_시나리오'!$I$4))))</f>
        <v/>
      </c>
      <c r="J2474">
        <f>RAND()</f>
        <v/>
      </c>
      <c r="K2474">
        <f>IF('d_시나리오'!$J$5='d_시나리오'!$H$5,'d_시나리오'!$I$5,IF(J2474&lt;('d_시나리오'!$I$5-'d_시나리오'!$H$5)/('d_시나리오'!$J$5-'d_시나리오'!$H$5),'d_시나리오'!$H$5+SQRT(J2474*('d_시나리오'!$J$5-'d_시나리오'!$H$5)*('d_시나리오'!$I$5-'d_시나리오'!$H$5)),'d_시나리오'!$J$5-SQRT((1-J2474)*('d_시나리오'!$J$5-'d_시나리오'!$H$5)*('d_시나리오'!$J$5-'d_시나리오'!$I$5))))</f>
        <v/>
      </c>
      <c r="L2474">
        <f>RAND()</f>
        <v/>
      </c>
      <c r="M2474">
        <f>IF('d_시나리오'!$J$6='d_시나리오'!$H$6,'d_시나리오'!$I$6,IF(L2474&lt;('d_시나리오'!$I$6-'d_시나리오'!$H$6)/('d_시나리오'!$J$6-'d_시나리오'!$H$6),'d_시나리오'!$H$6+SQRT(L2474*('d_시나리오'!$J$6-'d_시나리오'!$H$6)*('d_시나리오'!$I$6-'d_시나리오'!$H$6)),'d_시나리오'!$J$6-SQRT((1-L2474)*('d_시나리오'!$J$6-'d_시나리오'!$H$6)*('d_시나리오'!$J$6-'d_시나리오'!$I$6))))</f>
        <v/>
      </c>
      <c r="N2474">
        <f>INDEX('d_분포'!$B$2:$B$57,RANDBETWEEN(1,56))</f>
        <v/>
      </c>
      <c r="O2474">
        <f>BETAINV(RAND(),5,5)</f>
        <v/>
      </c>
      <c r="P2474">
        <f>'d_고정'!$B$1*'6_기대효과'!$H$7*('d_시나리오'!$I$7/'d_고정'!$B$2)*B2474</f>
        <v/>
      </c>
      <c r="Q2474">
        <f>P2474*C2474</f>
        <v/>
      </c>
      <c r="R2474">
        <f>P2474*E2474</f>
        <v/>
      </c>
      <c r="S2474">
        <f>R2474*G2474</f>
        <v/>
      </c>
      <c r="T2474">
        <f>Q2474+S2474</f>
        <v/>
      </c>
      <c r="U2474">
        <f>(Q2474*D2474+S2474*I2474)*(1-O2474)</f>
        <v/>
      </c>
      <c r="V2474">
        <f>(R2474*K2474*N2474+'d_고정'!$B$3*('6_기대효과'!$H$7/8)*N2474*'d_고정'!$B$10*M2474*('6_기대효과'!$K$7/'d_고정'!$B$9))*(1-O2474)</f>
        <v/>
      </c>
      <c r="W2474">
        <f>(S2474*I2474+R2474*MAX(K2474-'d_고정'!$B$10*M2474*('6_기대효과'!$K$7/'d_고정'!$B$9),0)*N2474)*(1-O2474)</f>
        <v/>
      </c>
      <c r="X2474">
        <f>U2474+V2474</f>
        <v/>
      </c>
      <c r="Y2474">
        <f>U2474/('d_고정'!$B$5*'6_기대효과'!$H$7/8)/'d_고정'!$B$6</f>
        <v/>
      </c>
      <c r="Z2474">
        <f>U2474/('d_고정'!$B$8*'6_기대효과'!$H$7/8)</f>
        <v/>
      </c>
    </row>
    <row r="2475">
      <c r="A2475">
        <f>RAND()</f>
        <v/>
      </c>
      <c r="B2475">
        <f>IF('d_시나리오'!$J$2='d_시나리오'!$H$2,'d_시나리오'!$I$2,IF(A2475&lt;('d_시나리오'!$I$2-'d_시나리오'!$H$2)/('d_시나리오'!$J$2-'d_시나리오'!$H$2),'d_시나리오'!$H$2+SQRT(A2475*('d_시나리오'!$J$2-'d_시나리오'!$H$2)*('d_시나리오'!$I$2-'d_시나리오'!$H$2)),'d_시나리오'!$J$2-SQRT((1-A2475)*('d_시나리오'!$J$2-'d_시나리오'!$H$2)*('d_시나리오'!$J$2-'d_시나리오'!$I$2))))</f>
        <v/>
      </c>
      <c r="C2475">
        <f>BETAINV(RAND(),2,6)</f>
        <v/>
      </c>
      <c r="D2475">
        <f>INDEX('d_분포'!$A$2:$A$28,RANDBETWEEN(1,27))</f>
        <v/>
      </c>
      <c r="E2475">
        <f>INDEX('d_분포'!$C$2:$C$5,RANDBETWEEN(1,4))*(0.9+0.2*RAND())</f>
        <v/>
      </c>
      <c r="F2475">
        <f>RAND()</f>
        <v/>
      </c>
      <c r="G2475">
        <f>IF('d_시나리오'!$J$3='d_시나리오'!$H$3,'d_시나리오'!$I$3,IF(F2475&lt;('d_시나리오'!$I$3-'d_시나리오'!$H$3)/('d_시나리오'!$J$3-'d_시나리오'!$H$3),'d_시나리오'!$H$3+SQRT(F2475*('d_시나리오'!$J$3-'d_시나리오'!$H$3)*('d_시나리오'!$I$3-'d_시나리오'!$H$3)),'d_시나리오'!$J$3-SQRT((1-F2475)*('d_시나리오'!$J$3-'d_시나리오'!$H$3)*('d_시나리오'!$J$3-'d_시나리오'!$I$3))))</f>
        <v/>
      </c>
      <c r="H2475">
        <f>RAND()</f>
        <v/>
      </c>
      <c r="I2475">
        <f>IF('d_시나리오'!$J$4='d_시나리오'!$H$4,'d_시나리오'!$I$4,IF(H2475&lt;('d_시나리오'!$I$4-'d_시나리오'!$H$4)/('d_시나리오'!$J$4-'d_시나리오'!$H$4),'d_시나리오'!$H$4+SQRT(H2475*('d_시나리오'!$J$4-'d_시나리오'!$H$4)*('d_시나리오'!$I$4-'d_시나리오'!$H$4)),'d_시나리오'!$J$4-SQRT((1-H2475)*('d_시나리오'!$J$4-'d_시나리오'!$H$4)*('d_시나리오'!$J$4-'d_시나리오'!$I$4))))</f>
        <v/>
      </c>
      <c r="J2475">
        <f>RAND()</f>
        <v/>
      </c>
      <c r="K2475">
        <f>IF('d_시나리오'!$J$5='d_시나리오'!$H$5,'d_시나리오'!$I$5,IF(J2475&lt;('d_시나리오'!$I$5-'d_시나리오'!$H$5)/('d_시나리오'!$J$5-'d_시나리오'!$H$5),'d_시나리오'!$H$5+SQRT(J2475*('d_시나리오'!$J$5-'d_시나리오'!$H$5)*('d_시나리오'!$I$5-'d_시나리오'!$H$5)),'d_시나리오'!$J$5-SQRT((1-J2475)*('d_시나리오'!$J$5-'d_시나리오'!$H$5)*('d_시나리오'!$J$5-'d_시나리오'!$I$5))))</f>
        <v/>
      </c>
      <c r="L2475">
        <f>RAND()</f>
        <v/>
      </c>
      <c r="M2475">
        <f>IF('d_시나리오'!$J$6='d_시나리오'!$H$6,'d_시나리오'!$I$6,IF(L2475&lt;('d_시나리오'!$I$6-'d_시나리오'!$H$6)/('d_시나리오'!$J$6-'d_시나리오'!$H$6),'d_시나리오'!$H$6+SQRT(L2475*('d_시나리오'!$J$6-'d_시나리오'!$H$6)*('d_시나리오'!$I$6-'d_시나리오'!$H$6)),'d_시나리오'!$J$6-SQRT((1-L2475)*('d_시나리오'!$J$6-'d_시나리오'!$H$6)*('d_시나리오'!$J$6-'d_시나리오'!$I$6))))</f>
        <v/>
      </c>
      <c r="N2475">
        <f>INDEX('d_분포'!$B$2:$B$57,RANDBETWEEN(1,56))</f>
        <v/>
      </c>
      <c r="O2475">
        <f>BETAINV(RAND(),5,5)</f>
        <v/>
      </c>
      <c r="P2475">
        <f>'d_고정'!$B$1*'6_기대효과'!$H$7*('d_시나리오'!$I$7/'d_고정'!$B$2)*B2475</f>
        <v/>
      </c>
      <c r="Q2475">
        <f>P2475*C2475</f>
        <v/>
      </c>
      <c r="R2475">
        <f>P2475*E2475</f>
        <v/>
      </c>
      <c r="S2475">
        <f>R2475*G2475</f>
        <v/>
      </c>
      <c r="T2475">
        <f>Q2475+S2475</f>
        <v/>
      </c>
      <c r="U2475">
        <f>(Q2475*D2475+S2475*I2475)*(1-O2475)</f>
        <v/>
      </c>
      <c r="V2475">
        <f>(R2475*K2475*N2475+'d_고정'!$B$3*('6_기대효과'!$H$7/8)*N2475*'d_고정'!$B$10*M2475*('6_기대효과'!$K$7/'d_고정'!$B$9))*(1-O2475)</f>
        <v/>
      </c>
      <c r="W2475">
        <f>(S2475*I2475+R2475*MAX(K2475-'d_고정'!$B$10*M2475*('6_기대효과'!$K$7/'d_고정'!$B$9),0)*N2475)*(1-O2475)</f>
        <v/>
      </c>
      <c r="X2475">
        <f>U2475+V2475</f>
        <v/>
      </c>
      <c r="Y2475">
        <f>U2475/('d_고정'!$B$5*'6_기대효과'!$H$7/8)/'d_고정'!$B$6</f>
        <v/>
      </c>
      <c r="Z2475">
        <f>U2475/('d_고정'!$B$8*'6_기대효과'!$H$7/8)</f>
        <v/>
      </c>
    </row>
    <row r="2476">
      <c r="A2476">
        <f>RAND()</f>
        <v/>
      </c>
      <c r="B2476">
        <f>IF('d_시나리오'!$J$2='d_시나리오'!$H$2,'d_시나리오'!$I$2,IF(A2476&lt;('d_시나리오'!$I$2-'d_시나리오'!$H$2)/('d_시나리오'!$J$2-'d_시나리오'!$H$2),'d_시나리오'!$H$2+SQRT(A2476*('d_시나리오'!$J$2-'d_시나리오'!$H$2)*('d_시나리오'!$I$2-'d_시나리오'!$H$2)),'d_시나리오'!$J$2-SQRT((1-A2476)*('d_시나리오'!$J$2-'d_시나리오'!$H$2)*('d_시나리오'!$J$2-'d_시나리오'!$I$2))))</f>
        <v/>
      </c>
      <c r="C2476">
        <f>BETAINV(RAND(),2,6)</f>
        <v/>
      </c>
      <c r="D2476">
        <f>INDEX('d_분포'!$A$2:$A$28,RANDBETWEEN(1,27))</f>
        <v/>
      </c>
      <c r="E2476">
        <f>INDEX('d_분포'!$C$2:$C$5,RANDBETWEEN(1,4))*(0.9+0.2*RAND())</f>
        <v/>
      </c>
      <c r="F2476">
        <f>RAND()</f>
        <v/>
      </c>
      <c r="G2476">
        <f>IF('d_시나리오'!$J$3='d_시나리오'!$H$3,'d_시나리오'!$I$3,IF(F2476&lt;('d_시나리오'!$I$3-'d_시나리오'!$H$3)/('d_시나리오'!$J$3-'d_시나리오'!$H$3),'d_시나리오'!$H$3+SQRT(F2476*('d_시나리오'!$J$3-'d_시나리오'!$H$3)*('d_시나리오'!$I$3-'d_시나리오'!$H$3)),'d_시나리오'!$J$3-SQRT((1-F2476)*('d_시나리오'!$J$3-'d_시나리오'!$H$3)*('d_시나리오'!$J$3-'d_시나리오'!$I$3))))</f>
        <v/>
      </c>
      <c r="H2476">
        <f>RAND()</f>
        <v/>
      </c>
      <c r="I2476">
        <f>IF('d_시나리오'!$J$4='d_시나리오'!$H$4,'d_시나리오'!$I$4,IF(H2476&lt;('d_시나리오'!$I$4-'d_시나리오'!$H$4)/('d_시나리오'!$J$4-'d_시나리오'!$H$4),'d_시나리오'!$H$4+SQRT(H2476*('d_시나리오'!$J$4-'d_시나리오'!$H$4)*('d_시나리오'!$I$4-'d_시나리오'!$H$4)),'d_시나리오'!$J$4-SQRT((1-H2476)*('d_시나리오'!$J$4-'d_시나리오'!$H$4)*('d_시나리오'!$J$4-'d_시나리오'!$I$4))))</f>
        <v/>
      </c>
      <c r="J2476">
        <f>RAND()</f>
        <v/>
      </c>
      <c r="K2476">
        <f>IF('d_시나리오'!$J$5='d_시나리오'!$H$5,'d_시나리오'!$I$5,IF(J2476&lt;('d_시나리오'!$I$5-'d_시나리오'!$H$5)/('d_시나리오'!$J$5-'d_시나리오'!$H$5),'d_시나리오'!$H$5+SQRT(J2476*('d_시나리오'!$J$5-'d_시나리오'!$H$5)*('d_시나리오'!$I$5-'d_시나리오'!$H$5)),'d_시나리오'!$J$5-SQRT((1-J2476)*('d_시나리오'!$J$5-'d_시나리오'!$H$5)*('d_시나리오'!$J$5-'d_시나리오'!$I$5))))</f>
        <v/>
      </c>
      <c r="L2476">
        <f>RAND()</f>
        <v/>
      </c>
      <c r="M2476">
        <f>IF('d_시나리오'!$J$6='d_시나리오'!$H$6,'d_시나리오'!$I$6,IF(L2476&lt;('d_시나리오'!$I$6-'d_시나리오'!$H$6)/('d_시나리오'!$J$6-'d_시나리오'!$H$6),'d_시나리오'!$H$6+SQRT(L2476*('d_시나리오'!$J$6-'d_시나리오'!$H$6)*('d_시나리오'!$I$6-'d_시나리오'!$H$6)),'d_시나리오'!$J$6-SQRT((1-L2476)*('d_시나리오'!$J$6-'d_시나리오'!$H$6)*('d_시나리오'!$J$6-'d_시나리오'!$I$6))))</f>
        <v/>
      </c>
      <c r="N2476">
        <f>INDEX('d_분포'!$B$2:$B$57,RANDBETWEEN(1,56))</f>
        <v/>
      </c>
      <c r="O2476">
        <f>BETAINV(RAND(),5,5)</f>
        <v/>
      </c>
      <c r="P2476">
        <f>'d_고정'!$B$1*'6_기대효과'!$H$7*('d_시나리오'!$I$7/'d_고정'!$B$2)*B2476</f>
        <v/>
      </c>
      <c r="Q2476">
        <f>P2476*C2476</f>
        <v/>
      </c>
      <c r="R2476">
        <f>P2476*E2476</f>
        <v/>
      </c>
      <c r="S2476">
        <f>R2476*G2476</f>
        <v/>
      </c>
      <c r="T2476">
        <f>Q2476+S2476</f>
        <v/>
      </c>
      <c r="U2476">
        <f>(Q2476*D2476+S2476*I2476)*(1-O2476)</f>
        <v/>
      </c>
      <c r="V2476">
        <f>(R2476*K2476*N2476+'d_고정'!$B$3*('6_기대효과'!$H$7/8)*N2476*'d_고정'!$B$10*M2476*('6_기대효과'!$K$7/'d_고정'!$B$9))*(1-O2476)</f>
        <v/>
      </c>
      <c r="W2476">
        <f>(S2476*I2476+R2476*MAX(K2476-'d_고정'!$B$10*M2476*('6_기대효과'!$K$7/'d_고정'!$B$9),0)*N2476)*(1-O2476)</f>
        <v/>
      </c>
      <c r="X2476">
        <f>U2476+V2476</f>
        <v/>
      </c>
      <c r="Y2476">
        <f>U2476/('d_고정'!$B$5*'6_기대효과'!$H$7/8)/'d_고정'!$B$6</f>
        <v/>
      </c>
      <c r="Z2476">
        <f>U2476/('d_고정'!$B$8*'6_기대효과'!$H$7/8)</f>
        <v/>
      </c>
    </row>
    <row r="2477">
      <c r="A2477">
        <f>RAND()</f>
        <v/>
      </c>
      <c r="B2477">
        <f>IF('d_시나리오'!$J$2='d_시나리오'!$H$2,'d_시나리오'!$I$2,IF(A2477&lt;('d_시나리오'!$I$2-'d_시나리오'!$H$2)/('d_시나리오'!$J$2-'d_시나리오'!$H$2),'d_시나리오'!$H$2+SQRT(A2477*('d_시나리오'!$J$2-'d_시나리오'!$H$2)*('d_시나리오'!$I$2-'d_시나리오'!$H$2)),'d_시나리오'!$J$2-SQRT((1-A2477)*('d_시나리오'!$J$2-'d_시나리오'!$H$2)*('d_시나리오'!$J$2-'d_시나리오'!$I$2))))</f>
        <v/>
      </c>
      <c r="C2477">
        <f>BETAINV(RAND(),2,6)</f>
        <v/>
      </c>
      <c r="D2477">
        <f>INDEX('d_분포'!$A$2:$A$28,RANDBETWEEN(1,27))</f>
        <v/>
      </c>
      <c r="E2477">
        <f>INDEX('d_분포'!$C$2:$C$5,RANDBETWEEN(1,4))*(0.9+0.2*RAND())</f>
        <v/>
      </c>
      <c r="F2477">
        <f>RAND()</f>
        <v/>
      </c>
      <c r="G2477">
        <f>IF('d_시나리오'!$J$3='d_시나리오'!$H$3,'d_시나리오'!$I$3,IF(F2477&lt;('d_시나리오'!$I$3-'d_시나리오'!$H$3)/('d_시나리오'!$J$3-'d_시나리오'!$H$3),'d_시나리오'!$H$3+SQRT(F2477*('d_시나리오'!$J$3-'d_시나리오'!$H$3)*('d_시나리오'!$I$3-'d_시나리오'!$H$3)),'d_시나리오'!$J$3-SQRT((1-F2477)*('d_시나리오'!$J$3-'d_시나리오'!$H$3)*('d_시나리오'!$J$3-'d_시나리오'!$I$3))))</f>
        <v/>
      </c>
      <c r="H2477">
        <f>RAND()</f>
        <v/>
      </c>
      <c r="I2477">
        <f>IF('d_시나리오'!$J$4='d_시나리오'!$H$4,'d_시나리오'!$I$4,IF(H2477&lt;('d_시나리오'!$I$4-'d_시나리오'!$H$4)/('d_시나리오'!$J$4-'d_시나리오'!$H$4),'d_시나리오'!$H$4+SQRT(H2477*('d_시나리오'!$J$4-'d_시나리오'!$H$4)*('d_시나리오'!$I$4-'d_시나리오'!$H$4)),'d_시나리오'!$J$4-SQRT((1-H2477)*('d_시나리오'!$J$4-'d_시나리오'!$H$4)*('d_시나리오'!$J$4-'d_시나리오'!$I$4))))</f>
        <v/>
      </c>
      <c r="J2477">
        <f>RAND()</f>
        <v/>
      </c>
      <c r="K2477">
        <f>IF('d_시나리오'!$J$5='d_시나리오'!$H$5,'d_시나리오'!$I$5,IF(J2477&lt;('d_시나리오'!$I$5-'d_시나리오'!$H$5)/('d_시나리오'!$J$5-'d_시나리오'!$H$5),'d_시나리오'!$H$5+SQRT(J2477*('d_시나리오'!$J$5-'d_시나리오'!$H$5)*('d_시나리오'!$I$5-'d_시나리오'!$H$5)),'d_시나리오'!$J$5-SQRT((1-J2477)*('d_시나리오'!$J$5-'d_시나리오'!$H$5)*('d_시나리오'!$J$5-'d_시나리오'!$I$5))))</f>
        <v/>
      </c>
      <c r="L2477">
        <f>RAND()</f>
        <v/>
      </c>
      <c r="M2477">
        <f>IF('d_시나리오'!$J$6='d_시나리오'!$H$6,'d_시나리오'!$I$6,IF(L2477&lt;('d_시나리오'!$I$6-'d_시나리오'!$H$6)/('d_시나리오'!$J$6-'d_시나리오'!$H$6),'d_시나리오'!$H$6+SQRT(L2477*('d_시나리오'!$J$6-'d_시나리오'!$H$6)*('d_시나리오'!$I$6-'d_시나리오'!$H$6)),'d_시나리오'!$J$6-SQRT((1-L2477)*('d_시나리오'!$J$6-'d_시나리오'!$H$6)*('d_시나리오'!$J$6-'d_시나리오'!$I$6))))</f>
        <v/>
      </c>
      <c r="N2477">
        <f>INDEX('d_분포'!$B$2:$B$57,RANDBETWEEN(1,56))</f>
        <v/>
      </c>
      <c r="O2477">
        <f>BETAINV(RAND(),5,5)</f>
        <v/>
      </c>
      <c r="P2477">
        <f>'d_고정'!$B$1*'6_기대효과'!$H$7*('d_시나리오'!$I$7/'d_고정'!$B$2)*B2477</f>
        <v/>
      </c>
      <c r="Q2477">
        <f>P2477*C2477</f>
        <v/>
      </c>
      <c r="R2477">
        <f>P2477*E2477</f>
        <v/>
      </c>
      <c r="S2477">
        <f>R2477*G2477</f>
        <v/>
      </c>
      <c r="T2477">
        <f>Q2477+S2477</f>
        <v/>
      </c>
      <c r="U2477">
        <f>(Q2477*D2477+S2477*I2477)*(1-O2477)</f>
        <v/>
      </c>
      <c r="V2477">
        <f>(R2477*K2477*N2477+'d_고정'!$B$3*('6_기대효과'!$H$7/8)*N2477*'d_고정'!$B$10*M2477*('6_기대효과'!$K$7/'d_고정'!$B$9))*(1-O2477)</f>
        <v/>
      </c>
      <c r="W2477">
        <f>(S2477*I2477+R2477*MAX(K2477-'d_고정'!$B$10*M2477*('6_기대효과'!$K$7/'d_고정'!$B$9),0)*N2477)*(1-O2477)</f>
        <v/>
      </c>
      <c r="X2477">
        <f>U2477+V2477</f>
        <v/>
      </c>
      <c r="Y2477">
        <f>U2477/('d_고정'!$B$5*'6_기대효과'!$H$7/8)/'d_고정'!$B$6</f>
        <v/>
      </c>
      <c r="Z2477">
        <f>U2477/('d_고정'!$B$8*'6_기대효과'!$H$7/8)</f>
        <v/>
      </c>
    </row>
    <row r="2478">
      <c r="A2478">
        <f>RAND()</f>
        <v/>
      </c>
      <c r="B2478">
        <f>IF('d_시나리오'!$J$2='d_시나리오'!$H$2,'d_시나리오'!$I$2,IF(A2478&lt;('d_시나리오'!$I$2-'d_시나리오'!$H$2)/('d_시나리오'!$J$2-'d_시나리오'!$H$2),'d_시나리오'!$H$2+SQRT(A2478*('d_시나리오'!$J$2-'d_시나리오'!$H$2)*('d_시나리오'!$I$2-'d_시나리오'!$H$2)),'d_시나리오'!$J$2-SQRT((1-A2478)*('d_시나리오'!$J$2-'d_시나리오'!$H$2)*('d_시나리오'!$J$2-'d_시나리오'!$I$2))))</f>
        <v/>
      </c>
      <c r="C2478">
        <f>BETAINV(RAND(),2,6)</f>
        <v/>
      </c>
      <c r="D2478">
        <f>INDEX('d_분포'!$A$2:$A$28,RANDBETWEEN(1,27))</f>
        <v/>
      </c>
      <c r="E2478">
        <f>INDEX('d_분포'!$C$2:$C$5,RANDBETWEEN(1,4))*(0.9+0.2*RAND())</f>
        <v/>
      </c>
      <c r="F2478">
        <f>RAND()</f>
        <v/>
      </c>
      <c r="G2478">
        <f>IF('d_시나리오'!$J$3='d_시나리오'!$H$3,'d_시나리오'!$I$3,IF(F2478&lt;('d_시나리오'!$I$3-'d_시나리오'!$H$3)/('d_시나리오'!$J$3-'d_시나리오'!$H$3),'d_시나리오'!$H$3+SQRT(F2478*('d_시나리오'!$J$3-'d_시나리오'!$H$3)*('d_시나리오'!$I$3-'d_시나리오'!$H$3)),'d_시나리오'!$J$3-SQRT((1-F2478)*('d_시나리오'!$J$3-'d_시나리오'!$H$3)*('d_시나리오'!$J$3-'d_시나리오'!$I$3))))</f>
        <v/>
      </c>
      <c r="H2478">
        <f>RAND()</f>
        <v/>
      </c>
      <c r="I2478">
        <f>IF('d_시나리오'!$J$4='d_시나리오'!$H$4,'d_시나리오'!$I$4,IF(H2478&lt;('d_시나리오'!$I$4-'d_시나리오'!$H$4)/('d_시나리오'!$J$4-'d_시나리오'!$H$4),'d_시나리오'!$H$4+SQRT(H2478*('d_시나리오'!$J$4-'d_시나리오'!$H$4)*('d_시나리오'!$I$4-'d_시나리오'!$H$4)),'d_시나리오'!$J$4-SQRT((1-H2478)*('d_시나리오'!$J$4-'d_시나리오'!$H$4)*('d_시나리오'!$J$4-'d_시나리오'!$I$4))))</f>
        <v/>
      </c>
      <c r="J2478">
        <f>RAND()</f>
        <v/>
      </c>
      <c r="K2478">
        <f>IF('d_시나리오'!$J$5='d_시나리오'!$H$5,'d_시나리오'!$I$5,IF(J2478&lt;('d_시나리오'!$I$5-'d_시나리오'!$H$5)/('d_시나리오'!$J$5-'d_시나리오'!$H$5),'d_시나리오'!$H$5+SQRT(J2478*('d_시나리오'!$J$5-'d_시나리오'!$H$5)*('d_시나리오'!$I$5-'d_시나리오'!$H$5)),'d_시나리오'!$J$5-SQRT((1-J2478)*('d_시나리오'!$J$5-'d_시나리오'!$H$5)*('d_시나리오'!$J$5-'d_시나리오'!$I$5))))</f>
        <v/>
      </c>
      <c r="L2478">
        <f>RAND()</f>
        <v/>
      </c>
      <c r="M2478">
        <f>IF('d_시나리오'!$J$6='d_시나리오'!$H$6,'d_시나리오'!$I$6,IF(L2478&lt;('d_시나리오'!$I$6-'d_시나리오'!$H$6)/('d_시나리오'!$J$6-'d_시나리오'!$H$6),'d_시나리오'!$H$6+SQRT(L2478*('d_시나리오'!$J$6-'d_시나리오'!$H$6)*('d_시나리오'!$I$6-'d_시나리오'!$H$6)),'d_시나리오'!$J$6-SQRT((1-L2478)*('d_시나리오'!$J$6-'d_시나리오'!$H$6)*('d_시나리오'!$J$6-'d_시나리오'!$I$6))))</f>
        <v/>
      </c>
      <c r="N2478">
        <f>INDEX('d_분포'!$B$2:$B$57,RANDBETWEEN(1,56))</f>
        <v/>
      </c>
      <c r="O2478">
        <f>BETAINV(RAND(),5,5)</f>
        <v/>
      </c>
      <c r="P2478">
        <f>'d_고정'!$B$1*'6_기대효과'!$H$7*('d_시나리오'!$I$7/'d_고정'!$B$2)*B2478</f>
        <v/>
      </c>
      <c r="Q2478">
        <f>P2478*C2478</f>
        <v/>
      </c>
      <c r="R2478">
        <f>P2478*E2478</f>
        <v/>
      </c>
      <c r="S2478">
        <f>R2478*G2478</f>
        <v/>
      </c>
      <c r="T2478">
        <f>Q2478+S2478</f>
        <v/>
      </c>
      <c r="U2478">
        <f>(Q2478*D2478+S2478*I2478)*(1-O2478)</f>
        <v/>
      </c>
      <c r="V2478">
        <f>(R2478*K2478*N2478+'d_고정'!$B$3*('6_기대효과'!$H$7/8)*N2478*'d_고정'!$B$10*M2478*('6_기대효과'!$K$7/'d_고정'!$B$9))*(1-O2478)</f>
        <v/>
      </c>
      <c r="W2478">
        <f>(S2478*I2478+R2478*MAX(K2478-'d_고정'!$B$10*M2478*('6_기대효과'!$K$7/'d_고정'!$B$9),0)*N2478)*(1-O2478)</f>
        <v/>
      </c>
      <c r="X2478">
        <f>U2478+V2478</f>
        <v/>
      </c>
      <c r="Y2478">
        <f>U2478/('d_고정'!$B$5*'6_기대효과'!$H$7/8)/'d_고정'!$B$6</f>
        <v/>
      </c>
      <c r="Z2478">
        <f>U2478/('d_고정'!$B$8*'6_기대효과'!$H$7/8)</f>
        <v/>
      </c>
    </row>
    <row r="2479">
      <c r="A2479">
        <f>RAND()</f>
        <v/>
      </c>
      <c r="B2479">
        <f>IF('d_시나리오'!$J$2='d_시나리오'!$H$2,'d_시나리오'!$I$2,IF(A2479&lt;('d_시나리오'!$I$2-'d_시나리오'!$H$2)/('d_시나리오'!$J$2-'d_시나리오'!$H$2),'d_시나리오'!$H$2+SQRT(A2479*('d_시나리오'!$J$2-'d_시나리오'!$H$2)*('d_시나리오'!$I$2-'d_시나리오'!$H$2)),'d_시나리오'!$J$2-SQRT((1-A2479)*('d_시나리오'!$J$2-'d_시나리오'!$H$2)*('d_시나리오'!$J$2-'d_시나리오'!$I$2))))</f>
        <v/>
      </c>
      <c r="C2479">
        <f>BETAINV(RAND(),2,6)</f>
        <v/>
      </c>
      <c r="D2479">
        <f>INDEX('d_분포'!$A$2:$A$28,RANDBETWEEN(1,27))</f>
        <v/>
      </c>
      <c r="E2479">
        <f>INDEX('d_분포'!$C$2:$C$5,RANDBETWEEN(1,4))*(0.9+0.2*RAND())</f>
        <v/>
      </c>
      <c r="F2479">
        <f>RAND()</f>
        <v/>
      </c>
      <c r="G2479">
        <f>IF('d_시나리오'!$J$3='d_시나리오'!$H$3,'d_시나리오'!$I$3,IF(F2479&lt;('d_시나리오'!$I$3-'d_시나리오'!$H$3)/('d_시나리오'!$J$3-'d_시나리오'!$H$3),'d_시나리오'!$H$3+SQRT(F2479*('d_시나리오'!$J$3-'d_시나리오'!$H$3)*('d_시나리오'!$I$3-'d_시나리오'!$H$3)),'d_시나리오'!$J$3-SQRT((1-F2479)*('d_시나리오'!$J$3-'d_시나리오'!$H$3)*('d_시나리오'!$J$3-'d_시나리오'!$I$3))))</f>
        <v/>
      </c>
      <c r="H2479">
        <f>RAND()</f>
        <v/>
      </c>
      <c r="I2479">
        <f>IF('d_시나리오'!$J$4='d_시나리오'!$H$4,'d_시나리오'!$I$4,IF(H2479&lt;('d_시나리오'!$I$4-'d_시나리오'!$H$4)/('d_시나리오'!$J$4-'d_시나리오'!$H$4),'d_시나리오'!$H$4+SQRT(H2479*('d_시나리오'!$J$4-'d_시나리오'!$H$4)*('d_시나리오'!$I$4-'d_시나리오'!$H$4)),'d_시나리오'!$J$4-SQRT((1-H2479)*('d_시나리오'!$J$4-'d_시나리오'!$H$4)*('d_시나리오'!$J$4-'d_시나리오'!$I$4))))</f>
        <v/>
      </c>
      <c r="J2479">
        <f>RAND()</f>
        <v/>
      </c>
      <c r="K2479">
        <f>IF('d_시나리오'!$J$5='d_시나리오'!$H$5,'d_시나리오'!$I$5,IF(J2479&lt;('d_시나리오'!$I$5-'d_시나리오'!$H$5)/('d_시나리오'!$J$5-'d_시나리오'!$H$5),'d_시나리오'!$H$5+SQRT(J2479*('d_시나리오'!$J$5-'d_시나리오'!$H$5)*('d_시나리오'!$I$5-'d_시나리오'!$H$5)),'d_시나리오'!$J$5-SQRT((1-J2479)*('d_시나리오'!$J$5-'d_시나리오'!$H$5)*('d_시나리오'!$J$5-'d_시나리오'!$I$5))))</f>
        <v/>
      </c>
      <c r="L2479">
        <f>RAND()</f>
        <v/>
      </c>
      <c r="M2479">
        <f>IF('d_시나리오'!$J$6='d_시나리오'!$H$6,'d_시나리오'!$I$6,IF(L2479&lt;('d_시나리오'!$I$6-'d_시나리오'!$H$6)/('d_시나리오'!$J$6-'d_시나리오'!$H$6),'d_시나리오'!$H$6+SQRT(L2479*('d_시나리오'!$J$6-'d_시나리오'!$H$6)*('d_시나리오'!$I$6-'d_시나리오'!$H$6)),'d_시나리오'!$J$6-SQRT((1-L2479)*('d_시나리오'!$J$6-'d_시나리오'!$H$6)*('d_시나리오'!$J$6-'d_시나리오'!$I$6))))</f>
        <v/>
      </c>
      <c r="N2479">
        <f>INDEX('d_분포'!$B$2:$B$57,RANDBETWEEN(1,56))</f>
        <v/>
      </c>
      <c r="O2479">
        <f>BETAINV(RAND(),5,5)</f>
        <v/>
      </c>
      <c r="P2479">
        <f>'d_고정'!$B$1*'6_기대효과'!$H$7*('d_시나리오'!$I$7/'d_고정'!$B$2)*B2479</f>
        <v/>
      </c>
      <c r="Q2479">
        <f>P2479*C2479</f>
        <v/>
      </c>
      <c r="R2479">
        <f>P2479*E2479</f>
        <v/>
      </c>
      <c r="S2479">
        <f>R2479*G2479</f>
        <v/>
      </c>
      <c r="T2479">
        <f>Q2479+S2479</f>
        <v/>
      </c>
      <c r="U2479">
        <f>(Q2479*D2479+S2479*I2479)*(1-O2479)</f>
        <v/>
      </c>
      <c r="V2479">
        <f>(R2479*K2479*N2479+'d_고정'!$B$3*('6_기대효과'!$H$7/8)*N2479*'d_고정'!$B$10*M2479*('6_기대효과'!$K$7/'d_고정'!$B$9))*(1-O2479)</f>
        <v/>
      </c>
      <c r="W2479">
        <f>(S2479*I2479+R2479*MAX(K2479-'d_고정'!$B$10*M2479*('6_기대효과'!$K$7/'d_고정'!$B$9),0)*N2479)*(1-O2479)</f>
        <v/>
      </c>
      <c r="X2479">
        <f>U2479+V2479</f>
        <v/>
      </c>
      <c r="Y2479">
        <f>U2479/('d_고정'!$B$5*'6_기대효과'!$H$7/8)/'d_고정'!$B$6</f>
        <v/>
      </c>
      <c r="Z2479">
        <f>U2479/('d_고정'!$B$8*'6_기대효과'!$H$7/8)</f>
        <v/>
      </c>
    </row>
    <row r="2480">
      <c r="A2480">
        <f>RAND()</f>
        <v/>
      </c>
      <c r="B2480">
        <f>IF('d_시나리오'!$J$2='d_시나리오'!$H$2,'d_시나리오'!$I$2,IF(A2480&lt;('d_시나리오'!$I$2-'d_시나리오'!$H$2)/('d_시나리오'!$J$2-'d_시나리오'!$H$2),'d_시나리오'!$H$2+SQRT(A2480*('d_시나리오'!$J$2-'d_시나리오'!$H$2)*('d_시나리오'!$I$2-'d_시나리오'!$H$2)),'d_시나리오'!$J$2-SQRT((1-A2480)*('d_시나리오'!$J$2-'d_시나리오'!$H$2)*('d_시나리오'!$J$2-'d_시나리오'!$I$2))))</f>
        <v/>
      </c>
      <c r="C2480">
        <f>BETAINV(RAND(),2,6)</f>
        <v/>
      </c>
      <c r="D2480">
        <f>INDEX('d_분포'!$A$2:$A$28,RANDBETWEEN(1,27))</f>
        <v/>
      </c>
      <c r="E2480">
        <f>INDEX('d_분포'!$C$2:$C$5,RANDBETWEEN(1,4))*(0.9+0.2*RAND())</f>
        <v/>
      </c>
      <c r="F2480">
        <f>RAND()</f>
        <v/>
      </c>
      <c r="G2480">
        <f>IF('d_시나리오'!$J$3='d_시나리오'!$H$3,'d_시나리오'!$I$3,IF(F2480&lt;('d_시나리오'!$I$3-'d_시나리오'!$H$3)/('d_시나리오'!$J$3-'d_시나리오'!$H$3),'d_시나리오'!$H$3+SQRT(F2480*('d_시나리오'!$J$3-'d_시나리오'!$H$3)*('d_시나리오'!$I$3-'d_시나리오'!$H$3)),'d_시나리오'!$J$3-SQRT((1-F2480)*('d_시나리오'!$J$3-'d_시나리오'!$H$3)*('d_시나리오'!$J$3-'d_시나리오'!$I$3))))</f>
        <v/>
      </c>
      <c r="H2480">
        <f>RAND()</f>
        <v/>
      </c>
      <c r="I2480">
        <f>IF('d_시나리오'!$J$4='d_시나리오'!$H$4,'d_시나리오'!$I$4,IF(H2480&lt;('d_시나리오'!$I$4-'d_시나리오'!$H$4)/('d_시나리오'!$J$4-'d_시나리오'!$H$4),'d_시나리오'!$H$4+SQRT(H2480*('d_시나리오'!$J$4-'d_시나리오'!$H$4)*('d_시나리오'!$I$4-'d_시나리오'!$H$4)),'d_시나리오'!$J$4-SQRT((1-H2480)*('d_시나리오'!$J$4-'d_시나리오'!$H$4)*('d_시나리오'!$J$4-'d_시나리오'!$I$4))))</f>
        <v/>
      </c>
      <c r="J2480">
        <f>RAND()</f>
        <v/>
      </c>
      <c r="K2480">
        <f>IF('d_시나리오'!$J$5='d_시나리오'!$H$5,'d_시나리오'!$I$5,IF(J2480&lt;('d_시나리오'!$I$5-'d_시나리오'!$H$5)/('d_시나리오'!$J$5-'d_시나리오'!$H$5),'d_시나리오'!$H$5+SQRT(J2480*('d_시나리오'!$J$5-'d_시나리오'!$H$5)*('d_시나리오'!$I$5-'d_시나리오'!$H$5)),'d_시나리오'!$J$5-SQRT((1-J2480)*('d_시나리오'!$J$5-'d_시나리오'!$H$5)*('d_시나리오'!$J$5-'d_시나리오'!$I$5))))</f>
        <v/>
      </c>
      <c r="L2480">
        <f>RAND()</f>
        <v/>
      </c>
      <c r="M2480">
        <f>IF('d_시나리오'!$J$6='d_시나리오'!$H$6,'d_시나리오'!$I$6,IF(L2480&lt;('d_시나리오'!$I$6-'d_시나리오'!$H$6)/('d_시나리오'!$J$6-'d_시나리오'!$H$6),'d_시나리오'!$H$6+SQRT(L2480*('d_시나리오'!$J$6-'d_시나리오'!$H$6)*('d_시나리오'!$I$6-'d_시나리오'!$H$6)),'d_시나리오'!$J$6-SQRT((1-L2480)*('d_시나리오'!$J$6-'d_시나리오'!$H$6)*('d_시나리오'!$J$6-'d_시나리오'!$I$6))))</f>
        <v/>
      </c>
      <c r="N2480">
        <f>INDEX('d_분포'!$B$2:$B$57,RANDBETWEEN(1,56))</f>
        <v/>
      </c>
      <c r="O2480">
        <f>BETAINV(RAND(),5,5)</f>
        <v/>
      </c>
      <c r="P2480">
        <f>'d_고정'!$B$1*'6_기대효과'!$H$7*('d_시나리오'!$I$7/'d_고정'!$B$2)*B2480</f>
        <v/>
      </c>
      <c r="Q2480">
        <f>P2480*C2480</f>
        <v/>
      </c>
      <c r="R2480">
        <f>P2480*E2480</f>
        <v/>
      </c>
      <c r="S2480">
        <f>R2480*G2480</f>
        <v/>
      </c>
      <c r="T2480">
        <f>Q2480+S2480</f>
        <v/>
      </c>
      <c r="U2480">
        <f>(Q2480*D2480+S2480*I2480)*(1-O2480)</f>
        <v/>
      </c>
      <c r="V2480">
        <f>(R2480*K2480*N2480+'d_고정'!$B$3*('6_기대효과'!$H$7/8)*N2480*'d_고정'!$B$10*M2480*('6_기대효과'!$K$7/'d_고정'!$B$9))*(1-O2480)</f>
        <v/>
      </c>
      <c r="W2480">
        <f>(S2480*I2480+R2480*MAX(K2480-'d_고정'!$B$10*M2480*('6_기대효과'!$K$7/'d_고정'!$B$9),0)*N2480)*(1-O2480)</f>
        <v/>
      </c>
      <c r="X2480">
        <f>U2480+V2480</f>
        <v/>
      </c>
      <c r="Y2480">
        <f>U2480/('d_고정'!$B$5*'6_기대효과'!$H$7/8)/'d_고정'!$B$6</f>
        <v/>
      </c>
      <c r="Z2480">
        <f>U2480/('d_고정'!$B$8*'6_기대효과'!$H$7/8)</f>
        <v/>
      </c>
    </row>
    <row r="2481">
      <c r="A2481">
        <f>RAND()</f>
        <v/>
      </c>
      <c r="B2481">
        <f>IF('d_시나리오'!$J$2='d_시나리오'!$H$2,'d_시나리오'!$I$2,IF(A2481&lt;('d_시나리오'!$I$2-'d_시나리오'!$H$2)/('d_시나리오'!$J$2-'d_시나리오'!$H$2),'d_시나리오'!$H$2+SQRT(A2481*('d_시나리오'!$J$2-'d_시나리오'!$H$2)*('d_시나리오'!$I$2-'d_시나리오'!$H$2)),'d_시나리오'!$J$2-SQRT((1-A2481)*('d_시나리오'!$J$2-'d_시나리오'!$H$2)*('d_시나리오'!$J$2-'d_시나리오'!$I$2))))</f>
        <v/>
      </c>
      <c r="C2481">
        <f>BETAINV(RAND(),2,6)</f>
        <v/>
      </c>
      <c r="D2481">
        <f>INDEX('d_분포'!$A$2:$A$28,RANDBETWEEN(1,27))</f>
        <v/>
      </c>
      <c r="E2481">
        <f>INDEX('d_분포'!$C$2:$C$5,RANDBETWEEN(1,4))*(0.9+0.2*RAND())</f>
        <v/>
      </c>
      <c r="F2481">
        <f>RAND()</f>
        <v/>
      </c>
      <c r="G2481">
        <f>IF('d_시나리오'!$J$3='d_시나리오'!$H$3,'d_시나리오'!$I$3,IF(F2481&lt;('d_시나리오'!$I$3-'d_시나리오'!$H$3)/('d_시나리오'!$J$3-'d_시나리오'!$H$3),'d_시나리오'!$H$3+SQRT(F2481*('d_시나리오'!$J$3-'d_시나리오'!$H$3)*('d_시나리오'!$I$3-'d_시나리오'!$H$3)),'d_시나리오'!$J$3-SQRT((1-F2481)*('d_시나리오'!$J$3-'d_시나리오'!$H$3)*('d_시나리오'!$J$3-'d_시나리오'!$I$3))))</f>
        <v/>
      </c>
      <c r="H2481">
        <f>RAND()</f>
        <v/>
      </c>
      <c r="I2481">
        <f>IF('d_시나리오'!$J$4='d_시나리오'!$H$4,'d_시나리오'!$I$4,IF(H2481&lt;('d_시나리오'!$I$4-'d_시나리오'!$H$4)/('d_시나리오'!$J$4-'d_시나리오'!$H$4),'d_시나리오'!$H$4+SQRT(H2481*('d_시나리오'!$J$4-'d_시나리오'!$H$4)*('d_시나리오'!$I$4-'d_시나리오'!$H$4)),'d_시나리오'!$J$4-SQRT((1-H2481)*('d_시나리오'!$J$4-'d_시나리오'!$H$4)*('d_시나리오'!$J$4-'d_시나리오'!$I$4))))</f>
        <v/>
      </c>
      <c r="J2481">
        <f>RAND()</f>
        <v/>
      </c>
      <c r="K2481">
        <f>IF('d_시나리오'!$J$5='d_시나리오'!$H$5,'d_시나리오'!$I$5,IF(J2481&lt;('d_시나리오'!$I$5-'d_시나리오'!$H$5)/('d_시나리오'!$J$5-'d_시나리오'!$H$5),'d_시나리오'!$H$5+SQRT(J2481*('d_시나리오'!$J$5-'d_시나리오'!$H$5)*('d_시나리오'!$I$5-'d_시나리오'!$H$5)),'d_시나리오'!$J$5-SQRT((1-J2481)*('d_시나리오'!$J$5-'d_시나리오'!$H$5)*('d_시나리오'!$J$5-'d_시나리오'!$I$5))))</f>
        <v/>
      </c>
      <c r="L2481">
        <f>RAND()</f>
        <v/>
      </c>
      <c r="M2481">
        <f>IF('d_시나리오'!$J$6='d_시나리오'!$H$6,'d_시나리오'!$I$6,IF(L2481&lt;('d_시나리오'!$I$6-'d_시나리오'!$H$6)/('d_시나리오'!$J$6-'d_시나리오'!$H$6),'d_시나리오'!$H$6+SQRT(L2481*('d_시나리오'!$J$6-'d_시나리오'!$H$6)*('d_시나리오'!$I$6-'d_시나리오'!$H$6)),'d_시나리오'!$J$6-SQRT((1-L2481)*('d_시나리오'!$J$6-'d_시나리오'!$H$6)*('d_시나리오'!$J$6-'d_시나리오'!$I$6))))</f>
        <v/>
      </c>
      <c r="N2481">
        <f>INDEX('d_분포'!$B$2:$B$57,RANDBETWEEN(1,56))</f>
        <v/>
      </c>
      <c r="O2481">
        <f>BETAINV(RAND(),5,5)</f>
        <v/>
      </c>
      <c r="P2481">
        <f>'d_고정'!$B$1*'6_기대효과'!$H$7*('d_시나리오'!$I$7/'d_고정'!$B$2)*B2481</f>
        <v/>
      </c>
      <c r="Q2481">
        <f>P2481*C2481</f>
        <v/>
      </c>
      <c r="R2481">
        <f>P2481*E2481</f>
        <v/>
      </c>
      <c r="S2481">
        <f>R2481*G2481</f>
        <v/>
      </c>
      <c r="T2481">
        <f>Q2481+S2481</f>
        <v/>
      </c>
      <c r="U2481">
        <f>(Q2481*D2481+S2481*I2481)*(1-O2481)</f>
        <v/>
      </c>
      <c r="V2481">
        <f>(R2481*K2481*N2481+'d_고정'!$B$3*('6_기대효과'!$H$7/8)*N2481*'d_고정'!$B$10*M2481*('6_기대효과'!$K$7/'d_고정'!$B$9))*(1-O2481)</f>
        <v/>
      </c>
      <c r="W2481">
        <f>(S2481*I2481+R2481*MAX(K2481-'d_고정'!$B$10*M2481*('6_기대효과'!$K$7/'d_고정'!$B$9),0)*N2481)*(1-O2481)</f>
        <v/>
      </c>
      <c r="X2481">
        <f>U2481+V2481</f>
        <v/>
      </c>
      <c r="Y2481">
        <f>U2481/('d_고정'!$B$5*'6_기대효과'!$H$7/8)/'d_고정'!$B$6</f>
        <v/>
      </c>
      <c r="Z2481">
        <f>U2481/('d_고정'!$B$8*'6_기대효과'!$H$7/8)</f>
        <v/>
      </c>
    </row>
    <row r="2482">
      <c r="A2482">
        <f>RAND()</f>
        <v/>
      </c>
      <c r="B2482">
        <f>IF('d_시나리오'!$J$2='d_시나리오'!$H$2,'d_시나리오'!$I$2,IF(A2482&lt;('d_시나리오'!$I$2-'d_시나리오'!$H$2)/('d_시나리오'!$J$2-'d_시나리오'!$H$2),'d_시나리오'!$H$2+SQRT(A2482*('d_시나리오'!$J$2-'d_시나리오'!$H$2)*('d_시나리오'!$I$2-'d_시나리오'!$H$2)),'d_시나리오'!$J$2-SQRT((1-A2482)*('d_시나리오'!$J$2-'d_시나리오'!$H$2)*('d_시나리오'!$J$2-'d_시나리오'!$I$2))))</f>
        <v/>
      </c>
      <c r="C2482">
        <f>BETAINV(RAND(),2,6)</f>
        <v/>
      </c>
      <c r="D2482">
        <f>INDEX('d_분포'!$A$2:$A$28,RANDBETWEEN(1,27))</f>
        <v/>
      </c>
      <c r="E2482">
        <f>INDEX('d_분포'!$C$2:$C$5,RANDBETWEEN(1,4))*(0.9+0.2*RAND())</f>
        <v/>
      </c>
      <c r="F2482">
        <f>RAND()</f>
        <v/>
      </c>
      <c r="G2482">
        <f>IF('d_시나리오'!$J$3='d_시나리오'!$H$3,'d_시나리오'!$I$3,IF(F2482&lt;('d_시나리오'!$I$3-'d_시나리오'!$H$3)/('d_시나리오'!$J$3-'d_시나리오'!$H$3),'d_시나리오'!$H$3+SQRT(F2482*('d_시나리오'!$J$3-'d_시나리오'!$H$3)*('d_시나리오'!$I$3-'d_시나리오'!$H$3)),'d_시나리오'!$J$3-SQRT((1-F2482)*('d_시나리오'!$J$3-'d_시나리오'!$H$3)*('d_시나리오'!$J$3-'d_시나리오'!$I$3))))</f>
        <v/>
      </c>
      <c r="H2482">
        <f>RAND()</f>
        <v/>
      </c>
      <c r="I2482">
        <f>IF('d_시나리오'!$J$4='d_시나리오'!$H$4,'d_시나리오'!$I$4,IF(H2482&lt;('d_시나리오'!$I$4-'d_시나리오'!$H$4)/('d_시나리오'!$J$4-'d_시나리오'!$H$4),'d_시나리오'!$H$4+SQRT(H2482*('d_시나리오'!$J$4-'d_시나리오'!$H$4)*('d_시나리오'!$I$4-'d_시나리오'!$H$4)),'d_시나리오'!$J$4-SQRT((1-H2482)*('d_시나리오'!$J$4-'d_시나리오'!$H$4)*('d_시나리오'!$J$4-'d_시나리오'!$I$4))))</f>
        <v/>
      </c>
      <c r="J2482">
        <f>RAND()</f>
        <v/>
      </c>
      <c r="K2482">
        <f>IF('d_시나리오'!$J$5='d_시나리오'!$H$5,'d_시나리오'!$I$5,IF(J2482&lt;('d_시나리오'!$I$5-'d_시나리오'!$H$5)/('d_시나리오'!$J$5-'d_시나리오'!$H$5),'d_시나리오'!$H$5+SQRT(J2482*('d_시나리오'!$J$5-'d_시나리오'!$H$5)*('d_시나리오'!$I$5-'d_시나리오'!$H$5)),'d_시나리오'!$J$5-SQRT((1-J2482)*('d_시나리오'!$J$5-'d_시나리오'!$H$5)*('d_시나리오'!$J$5-'d_시나리오'!$I$5))))</f>
        <v/>
      </c>
      <c r="L2482">
        <f>RAND()</f>
        <v/>
      </c>
      <c r="M2482">
        <f>IF('d_시나리오'!$J$6='d_시나리오'!$H$6,'d_시나리오'!$I$6,IF(L2482&lt;('d_시나리오'!$I$6-'d_시나리오'!$H$6)/('d_시나리오'!$J$6-'d_시나리오'!$H$6),'d_시나리오'!$H$6+SQRT(L2482*('d_시나리오'!$J$6-'d_시나리오'!$H$6)*('d_시나리오'!$I$6-'d_시나리오'!$H$6)),'d_시나리오'!$J$6-SQRT((1-L2482)*('d_시나리오'!$J$6-'d_시나리오'!$H$6)*('d_시나리오'!$J$6-'d_시나리오'!$I$6))))</f>
        <v/>
      </c>
      <c r="N2482">
        <f>INDEX('d_분포'!$B$2:$B$57,RANDBETWEEN(1,56))</f>
        <v/>
      </c>
      <c r="O2482">
        <f>BETAINV(RAND(),5,5)</f>
        <v/>
      </c>
      <c r="P2482">
        <f>'d_고정'!$B$1*'6_기대효과'!$H$7*('d_시나리오'!$I$7/'d_고정'!$B$2)*B2482</f>
        <v/>
      </c>
      <c r="Q2482">
        <f>P2482*C2482</f>
        <v/>
      </c>
      <c r="R2482">
        <f>P2482*E2482</f>
        <v/>
      </c>
      <c r="S2482">
        <f>R2482*G2482</f>
        <v/>
      </c>
      <c r="T2482">
        <f>Q2482+S2482</f>
        <v/>
      </c>
      <c r="U2482">
        <f>(Q2482*D2482+S2482*I2482)*(1-O2482)</f>
        <v/>
      </c>
      <c r="V2482">
        <f>(R2482*K2482*N2482+'d_고정'!$B$3*('6_기대효과'!$H$7/8)*N2482*'d_고정'!$B$10*M2482*('6_기대효과'!$K$7/'d_고정'!$B$9))*(1-O2482)</f>
        <v/>
      </c>
      <c r="W2482">
        <f>(S2482*I2482+R2482*MAX(K2482-'d_고정'!$B$10*M2482*('6_기대효과'!$K$7/'d_고정'!$B$9),0)*N2482)*(1-O2482)</f>
        <v/>
      </c>
      <c r="X2482">
        <f>U2482+V2482</f>
        <v/>
      </c>
      <c r="Y2482">
        <f>U2482/('d_고정'!$B$5*'6_기대효과'!$H$7/8)/'d_고정'!$B$6</f>
        <v/>
      </c>
      <c r="Z2482">
        <f>U2482/('d_고정'!$B$8*'6_기대효과'!$H$7/8)</f>
        <v/>
      </c>
    </row>
    <row r="2483">
      <c r="A2483">
        <f>RAND()</f>
        <v/>
      </c>
      <c r="B2483">
        <f>IF('d_시나리오'!$J$2='d_시나리오'!$H$2,'d_시나리오'!$I$2,IF(A2483&lt;('d_시나리오'!$I$2-'d_시나리오'!$H$2)/('d_시나리오'!$J$2-'d_시나리오'!$H$2),'d_시나리오'!$H$2+SQRT(A2483*('d_시나리오'!$J$2-'d_시나리오'!$H$2)*('d_시나리오'!$I$2-'d_시나리오'!$H$2)),'d_시나리오'!$J$2-SQRT((1-A2483)*('d_시나리오'!$J$2-'d_시나리오'!$H$2)*('d_시나리오'!$J$2-'d_시나리오'!$I$2))))</f>
        <v/>
      </c>
      <c r="C2483">
        <f>BETAINV(RAND(),2,6)</f>
        <v/>
      </c>
      <c r="D2483">
        <f>INDEX('d_분포'!$A$2:$A$28,RANDBETWEEN(1,27))</f>
        <v/>
      </c>
      <c r="E2483">
        <f>INDEX('d_분포'!$C$2:$C$5,RANDBETWEEN(1,4))*(0.9+0.2*RAND())</f>
        <v/>
      </c>
      <c r="F2483">
        <f>RAND()</f>
        <v/>
      </c>
      <c r="G2483">
        <f>IF('d_시나리오'!$J$3='d_시나리오'!$H$3,'d_시나리오'!$I$3,IF(F2483&lt;('d_시나리오'!$I$3-'d_시나리오'!$H$3)/('d_시나리오'!$J$3-'d_시나리오'!$H$3),'d_시나리오'!$H$3+SQRT(F2483*('d_시나리오'!$J$3-'d_시나리오'!$H$3)*('d_시나리오'!$I$3-'d_시나리오'!$H$3)),'d_시나리오'!$J$3-SQRT((1-F2483)*('d_시나리오'!$J$3-'d_시나리오'!$H$3)*('d_시나리오'!$J$3-'d_시나리오'!$I$3))))</f>
        <v/>
      </c>
      <c r="H2483">
        <f>RAND()</f>
        <v/>
      </c>
      <c r="I2483">
        <f>IF('d_시나리오'!$J$4='d_시나리오'!$H$4,'d_시나리오'!$I$4,IF(H2483&lt;('d_시나리오'!$I$4-'d_시나리오'!$H$4)/('d_시나리오'!$J$4-'d_시나리오'!$H$4),'d_시나리오'!$H$4+SQRT(H2483*('d_시나리오'!$J$4-'d_시나리오'!$H$4)*('d_시나리오'!$I$4-'d_시나리오'!$H$4)),'d_시나리오'!$J$4-SQRT((1-H2483)*('d_시나리오'!$J$4-'d_시나리오'!$H$4)*('d_시나리오'!$J$4-'d_시나리오'!$I$4))))</f>
        <v/>
      </c>
      <c r="J2483">
        <f>RAND()</f>
        <v/>
      </c>
      <c r="K2483">
        <f>IF('d_시나리오'!$J$5='d_시나리오'!$H$5,'d_시나리오'!$I$5,IF(J2483&lt;('d_시나리오'!$I$5-'d_시나리오'!$H$5)/('d_시나리오'!$J$5-'d_시나리오'!$H$5),'d_시나리오'!$H$5+SQRT(J2483*('d_시나리오'!$J$5-'d_시나리오'!$H$5)*('d_시나리오'!$I$5-'d_시나리오'!$H$5)),'d_시나리오'!$J$5-SQRT((1-J2483)*('d_시나리오'!$J$5-'d_시나리오'!$H$5)*('d_시나리오'!$J$5-'d_시나리오'!$I$5))))</f>
        <v/>
      </c>
      <c r="L2483">
        <f>RAND()</f>
        <v/>
      </c>
      <c r="M2483">
        <f>IF('d_시나리오'!$J$6='d_시나리오'!$H$6,'d_시나리오'!$I$6,IF(L2483&lt;('d_시나리오'!$I$6-'d_시나리오'!$H$6)/('d_시나리오'!$J$6-'d_시나리오'!$H$6),'d_시나리오'!$H$6+SQRT(L2483*('d_시나리오'!$J$6-'d_시나리오'!$H$6)*('d_시나리오'!$I$6-'d_시나리오'!$H$6)),'d_시나리오'!$J$6-SQRT((1-L2483)*('d_시나리오'!$J$6-'d_시나리오'!$H$6)*('d_시나리오'!$J$6-'d_시나리오'!$I$6))))</f>
        <v/>
      </c>
      <c r="N2483">
        <f>INDEX('d_분포'!$B$2:$B$57,RANDBETWEEN(1,56))</f>
        <v/>
      </c>
      <c r="O2483">
        <f>BETAINV(RAND(),5,5)</f>
        <v/>
      </c>
      <c r="P2483">
        <f>'d_고정'!$B$1*'6_기대효과'!$H$7*('d_시나리오'!$I$7/'d_고정'!$B$2)*B2483</f>
        <v/>
      </c>
      <c r="Q2483">
        <f>P2483*C2483</f>
        <v/>
      </c>
      <c r="R2483">
        <f>P2483*E2483</f>
        <v/>
      </c>
      <c r="S2483">
        <f>R2483*G2483</f>
        <v/>
      </c>
      <c r="T2483">
        <f>Q2483+S2483</f>
        <v/>
      </c>
      <c r="U2483">
        <f>(Q2483*D2483+S2483*I2483)*(1-O2483)</f>
        <v/>
      </c>
      <c r="V2483">
        <f>(R2483*K2483*N2483+'d_고정'!$B$3*('6_기대효과'!$H$7/8)*N2483*'d_고정'!$B$10*M2483*('6_기대효과'!$K$7/'d_고정'!$B$9))*(1-O2483)</f>
        <v/>
      </c>
      <c r="W2483">
        <f>(S2483*I2483+R2483*MAX(K2483-'d_고정'!$B$10*M2483*('6_기대효과'!$K$7/'d_고정'!$B$9),0)*N2483)*(1-O2483)</f>
        <v/>
      </c>
      <c r="X2483">
        <f>U2483+V2483</f>
        <v/>
      </c>
      <c r="Y2483">
        <f>U2483/('d_고정'!$B$5*'6_기대효과'!$H$7/8)/'d_고정'!$B$6</f>
        <v/>
      </c>
      <c r="Z2483">
        <f>U2483/('d_고정'!$B$8*'6_기대효과'!$H$7/8)</f>
        <v/>
      </c>
    </row>
    <row r="2484">
      <c r="A2484">
        <f>RAND()</f>
        <v/>
      </c>
      <c r="B2484">
        <f>IF('d_시나리오'!$J$2='d_시나리오'!$H$2,'d_시나리오'!$I$2,IF(A2484&lt;('d_시나리오'!$I$2-'d_시나리오'!$H$2)/('d_시나리오'!$J$2-'d_시나리오'!$H$2),'d_시나리오'!$H$2+SQRT(A2484*('d_시나리오'!$J$2-'d_시나리오'!$H$2)*('d_시나리오'!$I$2-'d_시나리오'!$H$2)),'d_시나리오'!$J$2-SQRT((1-A2484)*('d_시나리오'!$J$2-'d_시나리오'!$H$2)*('d_시나리오'!$J$2-'d_시나리오'!$I$2))))</f>
        <v/>
      </c>
      <c r="C2484">
        <f>BETAINV(RAND(),2,6)</f>
        <v/>
      </c>
      <c r="D2484">
        <f>INDEX('d_분포'!$A$2:$A$28,RANDBETWEEN(1,27))</f>
        <v/>
      </c>
      <c r="E2484">
        <f>INDEX('d_분포'!$C$2:$C$5,RANDBETWEEN(1,4))*(0.9+0.2*RAND())</f>
        <v/>
      </c>
      <c r="F2484">
        <f>RAND()</f>
        <v/>
      </c>
      <c r="G2484">
        <f>IF('d_시나리오'!$J$3='d_시나리오'!$H$3,'d_시나리오'!$I$3,IF(F2484&lt;('d_시나리오'!$I$3-'d_시나리오'!$H$3)/('d_시나리오'!$J$3-'d_시나리오'!$H$3),'d_시나리오'!$H$3+SQRT(F2484*('d_시나리오'!$J$3-'d_시나리오'!$H$3)*('d_시나리오'!$I$3-'d_시나리오'!$H$3)),'d_시나리오'!$J$3-SQRT((1-F2484)*('d_시나리오'!$J$3-'d_시나리오'!$H$3)*('d_시나리오'!$J$3-'d_시나리오'!$I$3))))</f>
        <v/>
      </c>
      <c r="H2484">
        <f>RAND()</f>
        <v/>
      </c>
      <c r="I2484">
        <f>IF('d_시나리오'!$J$4='d_시나리오'!$H$4,'d_시나리오'!$I$4,IF(H2484&lt;('d_시나리오'!$I$4-'d_시나리오'!$H$4)/('d_시나리오'!$J$4-'d_시나리오'!$H$4),'d_시나리오'!$H$4+SQRT(H2484*('d_시나리오'!$J$4-'d_시나리오'!$H$4)*('d_시나리오'!$I$4-'d_시나리오'!$H$4)),'d_시나리오'!$J$4-SQRT((1-H2484)*('d_시나리오'!$J$4-'d_시나리오'!$H$4)*('d_시나리오'!$J$4-'d_시나리오'!$I$4))))</f>
        <v/>
      </c>
      <c r="J2484">
        <f>RAND()</f>
        <v/>
      </c>
      <c r="K2484">
        <f>IF('d_시나리오'!$J$5='d_시나리오'!$H$5,'d_시나리오'!$I$5,IF(J2484&lt;('d_시나리오'!$I$5-'d_시나리오'!$H$5)/('d_시나리오'!$J$5-'d_시나리오'!$H$5),'d_시나리오'!$H$5+SQRT(J2484*('d_시나리오'!$J$5-'d_시나리오'!$H$5)*('d_시나리오'!$I$5-'d_시나리오'!$H$5)),'d_시나리오'!$J$5-SQRT((1-J2484)*('d_시나리오'!$J$5-'d_시나리오'!$H$5)*('d_시나리오'!$J$5-'d_시나리오'!$I$5))))</f>
        <v/>
      </c>
      <c r="L2484">
        <f>RAND()</f>
        <v/>
      </c>
      <c r="M2484">
        <f>IF('d_시나리오'!$J$6='d_시나리오'!$H$6,'d_시나리오'!$I$6,IF(L2484&lt;('d_시나리오'!$I$6-'d_시나리오'!$H$6)/('d_시나리오'!$J$6-'d_시나리오'!$H$6),'d_시나리오'!$H$6+SQRT(L2484*('d_시나리오'!$J$6-'d_시나리오'!$H$6)*('d_시나리오'!$I$6-'d_시나리오'!$H$6)),'d_시나리오'!$J$6-SQRT((1-L2484)*('d_시나리오'!$J$6-'d_시나리오'!$H$6)*('d_시나리오'!$J$6-'d_시나리오'!$I$6))))</f>
        <v/>
      </c>
      <c r="N2484">
        <f>INDEX('d_분포'!$B$2:$B$57,RANDBETWEEN(1,56))</f>
        <v/>
      </c>
      <c r="O2484">
        <f>BETAINV(RAND(),5,5)</f>
        <v/>
      </c>
      <c r="P2484">
        <f>'d_고정'!$B$1*'6_기대효과'!$H$7*('d_시나리오'!$I$7/'d_고정'!$B$2)*B2484</f>
        <v/>
      </c>
      <c r="Q2484">
        <f>P2484*C2484</f>
        <v/>
      </c>
      <c r="R2484">
        <f>P2484*E2484</f>
        <v/>
      </c>
      <c r="S2484">
        <f>R2484*G2484</f>
        <v/>
      </c>
      <c r="T2484">
        <f>Q2484+S2484</f>
        <v/>
      </c>
      <c r="U2484">
        <f>(Q2484*D2484+S2484*I2484)*(1-O2484)</f>
        <v/>
      </c>
      <c r="V2484">
        <f>(R2484*K2484*N2484+'d_고정'!$B$3*('6_기대효과'!$H$7/8)*N2484*'d_고정'!$B$10*M2484*('6_기대효과'!$K$7/'d_고정'!$B$9))*(1-O2484)</f>
        <v/>
      </c>
      <c r="W2484">
        <f>(S2484*I2484+R2484*MAX(K2484-'d_고정'!$B$10*M2484*('6_기대효과'!$K$7/'d_고정'!$B$9),0)*N2484)*(1-O2484)</f>
        <v/>
      </c>
      <c r="X2484">
        <f>U2484+V2484</f>
        <v/>
      </c>
      <c r="Y2484">
        <f>U2484/('d_고정'!$B$5*'6_기대효과'!$H$7/8)/'d_고정'!$B$6</f>
        <v/>
      </c>
      <c r="Z2484">
        <f>U2484/('d_고정'!$B$8*'6_기대효과'!$H$7/8)</f>
        <v/>
      </c>
    </row>
    <row r="2485">
      <c r="A2485">
        <f>RAND()</f>
        <v/>
      </c>
      <c r="B2485">
        <f>IF('d_시나리오'!$J$2='d_시나리오'!$H$2,'d_시나리오'!$I$2,IF(A2485&lt;('d_시나리오'!$I$2-'d_시나리오'!$H$2)/('d_시나리오'!$J$2-'d_시나리오'!$H$2),'d_시나리오'!$H$2+SQRT(A2485*('d_시나리오'!$J$2-'d_시나리오'!$H$2)*('d_시나리오'!$I$2-'d_시나리오'!$H$2)),'d_시나리오'!$J$2-SQRT((1-A2485)*('d_시나리오'!$J$2-'d_시나리오'!$H$2)*('d_시나리오'!$J$2-'d_시나리오'!$I$2))))</f>
        <v/>
      </c>
      <c r="C2485">
        <f>BETAINV(RAND(),2,6)</f>
        <v/>
      </c>
      <c r="D2485">
        <f>INDEX('d_분포'!$A$2:$A$28,RANDBETWEEN(1,27))</f>
        <v/>
      </c>
      <c r="E2485">
        <f>INDEX('d_분포'!$C$2:$C$5,RANDBETWEEN(1,4))*(0.9+0.2*RAND())</f>
        <v/>
      </c>
      <c r="F2485">
        <f>RAND()</f>
        <v/>
      </c>
      <c r="G2485">
        <f>IF('d_시나리오'!$J$3='d_시나리오'!$H$3,'d_시나리오'!$I$3,IF(F2485&lt;('d_시나리오'!$I$3-'d_시나리오'!$H$3)/('d_시나리오'!$J$3-'d_시나리오'!$H$3),'d_시나리오'!$H$3+SQRT(F2485*('d_시나리오'!$J$3-'d_시나리오'!$H$3)*('d_시나리오'!$I$3-'d_시나리오'!$H$3)),'d_시나리오'!$J$3-SQRT((1-F2485)*('d_시나리오'!$J$3-'d_시나리오'!$H$3)*('d_시나리오'!$J$3-'d_시나리오'!$I$3))))</f>
        <v/>
      </c>
      <c r="H2485">
        <f>RAND()</f>
        <v/>
      </c>
      <c r="I2485">
        <f>IF('d_시나리오'!$J$4='d_시나리오'!$H$4,'d_시나리오'!$I$4,IF(H2485&lt;('d_시나리오'!$I$4-'d_시나리오'!$H$4)/('d_시나리오'!$J$4-'d_시나리오'!$H$4),'d_시나리오'!$H$4+SQRT(H2485*('d_시나리오'!$J$4-'d_시나리오'!$H$4)*('d_시나리오'!$I$4-'d_시나리오'!$H$4)),'d_시나리오'!$J$4-SQRT((1-H2485)*('d_시나리오'!$J$4-'d_시나리오'!$H$4)*('d_시나리오'!$J$4-'d_시나리오'!$I$4))))</f>
        <v/>
      </c>
      <c r="J2485">
        <f>RAND()</f>
        <v/>
      </c>
      <c r="K2485">
        <f>IF('d_시나리오'!$J$5='d_시나리오'!$H$5,'d_시나리오'!$I$5,IF(J2485&lt;('d_시나리오'!$I$5-'d_시나리오'!$H$5)/('d_시나리오'!$J$5-'d_시나리오'!$H$5),'d_시나리오'!$H$5+SQRT(J2485*('d_시나리오'!$J$5-'d_시나리오'!$H$5)*('d_시나리오'!$I$5-'d_시나리오'!$H$5)),'d_시나리오'!$J$5-SQRT((1-J2485)*('d_시나리오'!$J$5-'d_시나리오'!$H$5)*('d_시나리오'!$J$5-'d_시나리오'!$I$5))))</f>
        <v/>
      </c>
      <c r="L2485">
        <f>RAND()</f>
        <v/>
      </c>
      <c r="M2485">
        <f>IF('d_시나리오'!$J$6='d_시나리오'!$H$6,'d_시나리오'!$I$6,IF(L2485&lt;('d_시나리오'!$I$6-'d_시나리오'!$H$6)/('d_시나리오'!$J$6-'d_시나리오'!$H$6),'d_시나리오'!$H$6+SQRT(L2485*('d_시나리오'!$J$6-'d_시나리오'!$H$6)*('d_시나리오'!$I$6-'d_시나리오'!$H$6)),'d_시나리오'!$J$6-SQRT((1-L2485)*('d_시나리오'!$J$6-'d_시나리오'!$H$6)*('d_시나리오'!$J$6-'d_시나리오'!$I$6))))</f>
        <v/>
      </c>
      <c r="N2485">
        <f>INDEX('d_분포'!$B$2:$B$57,RANDBETWEEN(1,56))</f>
        <v/>
      </c>
      <c r="O2485">
        <f>BETAINV(RAND(),5,5)</f>
        <v/>
      </c>
      <c r="P2485">
        <f>'d_고정'!$B$1*'6_기대효과'!$H$7*('d_시나리오'!$I$7/'d_고정'!$B$2)*B2485</f>
        <v/>
      </c>
      <c r="Q2485">
        <f>P2485*C2485</f>
        <v/>
      </c>
      <c r="R2485">
        <f>P2485*E2485</f>
        <v/>
      </c>
      <c r="S2485">
        <f>R2485*G2485</f>
        <v/>
      </c>
      <c r="T2485">
        <f>Q2485+S2485</f>
        <v/>
      </c>
      <c r="U2485">
        <f>(Q2485*D2485+S2485*I2485)*(1-O2485)</f>
        <v/>
      </c>
      <c r="V2485">
        <f>(R2485*K2485*N2485+'d_고정'!$B$3*('6_기대효과'!$H$7/8)*N2485*'d_고정'!$B$10*M2485*('6_기대효과'!$K$7/'d_고정'!$B$9))*(1-O2485)</f>
        <v/>
      </c>
      <c r="W2485">
        <f>(S2485*I2485+R2485*MAX(K2485-'d_고정'!$B$10*M2485*('6_기대효과'!$K$7/'d_고정'!$B$9),0)*N2485)*(1-O2485)</f>
        <v/>
      </c>
      <c r="X2485">
        <f>U2485+V2485</f>
        <v/>
      </c>
      <c r="Y2485">
        <f>U2485/('d_고정'!$B$5*'6_기대효과'!$H$7/8)/'d_고정'!$B$6</f>
        <v/>
      </c>
      <c r="Z2485">
        <f>U2485/('d_고정'!$B$8*'6_기대효과'!$H$7/8)</f>
        <v/>
      </c>
    </row>
    <row r="2486">
      <c r="A2486">
        <f>RAND()</f>
        <v/>
      </c>
      <c r="B2486">
        <f>IF('d_시나리오'!$J$2='d_시나리오'!$H$2,'d_시나리오'!$I$2,IF(A2486&lt;('d_시나리오'!$I$2-'d_시나리오'!$H$2)/('d_시나리오'!$J$2-'d_시나리오'!$H$2),'d_시나리오'!$H$2+SQRT(A2486*('d_시나리오'!$J$2-'d_시나리오'!$H$2)*('d_시나리오'!$I$2-'d_시나리오'!$H$2)),'d_시나리오'!$J$2-SQRT((1-A2486)*('d_시나리오'!$J$2-'d_시나리오'!$H$2)*('d_시나리오'!$J$2-'d_시나리오'!$I$2))))</f>
        <v/>
      </c>
      <c r="C2486">
        <f>BETAINV(RAND(),2,6)</f>
        <v/>
      </c>
      <c r="D2486">
        <f>INDEX('d_분포'!$A$2:$A$28,RANDBETWEEN(1,27))</f>
        <v/>
      </c>
      <c r="E2486">
        <f>INDEX('d_분포'!$C$2:$C$5,RANDBETWEEN(1,4))*(0.9+0.2*RAND())</f>
        <v/>
      </c>
      <c r="F2486">
        <f>RAND()</f>
        <v/>
      </c>
      <c r="G2486">
        <f>IF('d_시나리오'!$J$3='d_시나리오'!$H$3,'d_시나리오'!$I$3,IF(F2486&lt;('d_시나리오'!$I$3-'d_시나리오'!$H$3)/('d_시나리오'!$J$3-'d_시나리오'!$H$3),'d_시나리오'!$H$3+SQRT(F2486*('d_시나리오'!$J$3-'d_시나리오'!$H$3)*('d_시나리오'!$I$3-'d_시나리오'!$H$3)),'d_시나리오'!$J$3-SQRT((1-F2486)*('d_시나리오'!$J$3-'d_시나리오'!$H$3)*('d_시나리오'!$J$3-'d_시나리오'!$I$3))))</f>
        <v/>
      </c>
      <c r="H2486">
        <f>RAND()</f>
        <v/>
      </c>
      <c r="I2486">
        <f>IF('d_시나리오'!$J$4='d_시나리오'!$H$4,'d_시나리오'!$I$4,IF(H2486&lt;('d_시나리오'!$I$4-'d_시나리오'!$H$4)/('d_시나리오'!$J$4-'d_시나리오'!$H$4),'d_시나리오'!$H$4+SQRT(H2486*('d_시나리오'!$J$4-'d_시나리오'!$H$4)*('d_시나리오'!$I$4-'d_시나리오'!$H$4)),'d_시나리오'!$J$4-SQRT((1-H2486)*('d_시나리오'!$J$4-'d_시나리오'!$H$4)*('d_시나리오'!$J$4-'d_시나리오'!$I$4))))</f>
        <v/>
      </c>
      <c r="J2486">
        <f>RAND()</f>
        <v/>
      </c>
      <c r="K2486">
        <f>IF('d_시나리오'!$J$5='d_시나리오'!$H$5,'d_시나리오'!$I$5,IF(J2486&lt;('d_시나리오'!$I$5-'d_시나리오'!$H$5)/('d_시나리오'!$J$5-'d_시나리오'!$H$5),'d_시나리오'!$H$5+SQRT(J2486*('d_시나리오'!$J$5-'d_시나리오'!$H$5)*('d_시나리오'!$I$5-'d_시나리오'!$H$5)),'d_시나리오'!$J$5-SQRT((1-J2486)*('d_시나리오'!$J$5-'d_시나리오'!$H$5)*('d_시나리오'!$J$5-'d_시나리오'!$I$5))))</f>
        <v/>
      </c>
      <c r="L2486">
        <f>RAND()</f>
        <v/>
      </c>
      <c r="M2486">
        <f>IF('d_시나리오'!$J$6='d_시나리오'!$H$6,'d_시나리오'!$I$6,IF(L2486&lt;('d_시나리오'!$I$6-'d_시나리오'!$H$6)/('d_시나리오'!$J$6-'d_시나리오'!$H$6),'d_시나리오'!$H$6+SQRT(L2486*('d_시나리오'!$J$6-'d_시나리오'!$H$6)*('d_시나리오'!$I$6-'d_시나리오'!$H$6)),'d_시나리오'!$J$6-SQRT((1-L2486)*('d_시나리오'!$J$6-'d_시나리오'!$H$6)*('d_시나리오'!$J$6-'d_시나리오'!$I$6))))</f>
        <v/>
      </c>
      <c r="N2486">
        <f>INDEX('d_분포'!$B$2:$B$57,RANDBETWEEN(1,56))</f>
        <v/>
      </c>
      <c r="O2486">
        <f>BETAINV(RAND(),5,5)</f>
        <v/>
      </c>
      <c r="P2486">
        <f>'d_고정'!$B$1*'6_기대효과'!$H$7*('d_시나리오'!$I$7/'d_고정'!$B$2)*B2486</f>
        <v/>
      </c>
      <c r="Q2486">
        <f>P2486*C2486</f>
        <v/>
      </c>
      <c r="R2486">
        <f>P2486*E2486</f>
        <v/>
      </c>
      <c r="S2486">
        <f>R2486*G2486</f>
        <v/>
      </c>
      <c r="T2486">
        <f>Q2486+S2486</f>
        <v/>
      </c>
      <c r="U2486">
        <f>(Q2486*D2486+S2486*I2486)*(1-O2486)</f>
        <v/>
      </c>
      <c r="V2486">
        <f>(R2486*K2486*N2486+'d_고정'!$B$3*('6_기대효과'!$H$7/8)*N2486*'d_고정'!$B$10*M2486*('6_기대효과'!$K$7/'d_고정'!$B$9))*(1-O2486)</f>
        <v/>
      </c>
      <c r="W2486">
        <f>(S2486*I2486+R2486*MAX(K2486-'d_고정'!$B$10*M2486*('6_기대효과'!$K$7/'d_고정'!$B$9),0)*N2486)*(1-O2486)</f>
        <v/>
      </c>
      <c r="X2486">
        <f>U2486+V2486</f>
        <v/>
      </c>
      <c r="Y2486">
        <f>U2486/('d_고정'!$B$5*'6_기대효과'!$H$7/8)/'d_고정'!$B$6</f>
        <v/>
      </c>
      <c r="Z2486">
        <f>U2486/('d_고정'!$B$8*'6_기대효과'!$H$7/8)</f>
        <v/>
      </c>
    </row>
    <row r="2487">
      <c r="A2487">
        <f>RAND()</f>
        <v/>
      </c>
      <c r="B2487">
        <f>IF('d_시나리오'!$J$2='d_시나리오'!$H$2,'d_시나리오'!$I$2,IF(A2487&lt;('d_시나리오'!$I$2-'d_시나리오'!$H$2)/('d_시나리오'!$J$2-'d_시나리오'!$H$2),'d_시나리오'!$H$2+SQRT(A2487*('d_시나리오'!$J$2-'d_시나리오'!$H$2)*('d_시나리오'!$I$2-'d_시나리오'!$H$2)),'d_시나리오'!$J$2-SQRT((1-A2487)*('d_시나리오'!$J$2-'d_시나리오'!$H$2)*('d_시나리오'!$J$2-'d_시나리오'!$I$2))))</f>
        <v/>
      </c>
      <c r="C2487">
        <f>BETAINV(RAND(),2,6)</f>
        <v/>
      </c>
      <c r="D2487">
        <f>INDEX('d_분포'!$A$2:$A$28,RANDBETWEEN(1,27))</f>
        <v/>
      </c>
      <c r="E2487">
        <f>INDEX('d_분포'!$C$2:$C$5,RANDBETWEEN(1,4))*(0.9+0.2*RAND())</f>
        <v/>
      </c>
      <c r="F2487">
        <f>RAND()</f>
        <v/>
      </c>
      <c r="G2487">
        <f>IF('d_시나리오'!$J$3='d_시나리오'!$H$3,'d_시나리오'!$I$3,IF(F2487&lt;('d_시나리오'!$I$3-'d_시나리오'!$H$3)/('d_시나리오'!$J$3-'d_시나리오'!$H$3),'d_시나리오'!$H$3+SQRT(F2487*('d_시나리오'!$J$3-'d_시나리오'!$H$3)*('d_시나리오'!$I$3-'d_시나리오'!$H$3)),'d_시나리오'!$J$3-SQRT((1-F2487)*('d_시나리오'!$J$3-'d_시나리오'!$H$3)*('d_시나리오'!$J$3-'d_시나리오'!$I$3))))</f>
        <v/>
      </c>
      <c r="H2487">
        <f>RAND()</f>
        <v/>
      </c>
      <c r="I2487">
        <f>IF('d_시나리오'!$J$4='d_시나리오'!$H$4,'d_시나리오'!$I$4,IF(H2487&lt;('d_시나리오'!$I$4-'d_시나리오'!$H$4)/('d_시나리오'!$J$4-'d_시나리오'!$H$4),'d_시나리오'!$H$4+SQRT(H2487*('d_시나리오'!$J$4-'d_시나리오'!$H$4)*('d_시나리오'!$I$4-'d_시나리오'!$H$4)),'d_시나리오'!$J$4-SQRT((1-H2487)*('d_시나리오'!$J$4-'d_시나리오'!$H$4)*('d_시나리오'!$J$4-'d_시나리오'!$I$4))))</f>
        <v/>
      </c>
      <c r="J2487">
        <f>RAND()</f>
        <v/>
      </c>
      <c r="K2487">
        <f>IF('d_시나리오'!$J$5='d_시나리오'!$H$5,'d_시나리오'!$I$5,IF(J2487&lt;('d_시나리오'!$I$5-'d_시나리오'!$H$5)/('d_시나리오'!$J$5-'d_시나리오'!$H$5),'d_시나리오'!$H$5+SQRT(J2487*('d_시나리오'!$J$5-'d_시나리오'!$H$5)*('d_시나리오'!$I$5-'d_시나리오'!$H$5)),'d_시나리오'!$J$5-SQRT((1-J2487)*('d_시나리오'!$J$5-'d_시나리오'!$H$5)*('d_시나리오'!$J$5-'d_시나리오'!$I$5))))</f>
        <v/>
      </c>
      <c r="L2487">
        <f>RAND()</f>
        <v/>
      </c>
      <c r="M2487">
        <f>IF('d_시나리오'!$J$6='d_시나리오'!$H$6,'d_시나리오'!$I$6,IF(L2487&lt;('d_시나리오'!$I$6-'d_시나리오'!$H$6)/('d_시나리오'!$J$6-'d_시나리오'!$H$6),'d_시나리오'!$H$6+SQRT(L2487*('d_시나리오'!$J$6-'d_시나리오'!$H$6)*('d_시나리오'!$I$6-'d_시나리오'!$H$6)),'d_시나리오'!$J$6-SQRT((1-L2487)*('d_시나리오'!$J$6-'d_시나리오'!$H$6)*('d_시나리오'!$J$6-'d_시나리오'!$I$6))))</f>
        <v/>
      </c>
      <c r="N2487">
        <f>INDEX('d_분포'!$B$2:$B$57,RANDBETWEEN(1,56))</f>
        <v/>
      </c>
      <c r="O2487">
        <f>BETAINV(RAND(),5,5)</f>
        <v/>
      </c>
      <c r="P2487">
        <f>'d_고정'!$B$1*'6_기대효과'!$H$7*('d_시나리오'!$I$7/'d_고정'!$B$2)*B2487</f>
        <v/>
      </c>
      <c r="Q2487">
        <f>P2487*C2487</f>
        <v/>
      </c>
      <c r="R2487">
        <f>P2487*E2487</f>
        <v/>
      </c>
      <c r="S2487">
        <f>R2487*G2487</f>
        <v/>
      </c>
      <c r="T2487">
        <f>Q2487+S2487</f>
        <v/>
      </c>
      <c r="U2487">
        <f>(Q2487*D2487+S2487*I2487)*(1-O2487)</f>
        <v/>
      </c>
      <c r="V2487">
        <f>(R2487*K2487*N2487+'d_고정'!$B$3*('6_기대효과'!$H$7/8)*N2487*'d_고정'!$B$10*M2487*('6_기대효과'!$K$7/'d_고정'!$B$9))*(1-O2487)</f>
        <v/>
      </c>
      <c r="W2487">
        <f>(S2487*I2487+R2487*MAX(K2487-'d_고정'!$B$10*M2487*('6_기대효과'!$K$7/'d_고정'!$B$9),0)*N2487)*(1-O2487)</f>
        <v/>
      </c>
      <c r="X2487">
        <f>U2487+V2487</f>
        <v/>
      </c>
      <c r="Y2487">
        <f>U2487/('d_고정'!$B$5*'6_기대효과'!$H$7/8)/'d_고정'!$B$6</f>
        <v/>
      </c>
      <c r="Z2487">
        <f>U2487/('d_고정'!$B$8*'6_기대효과'!$H$7/8)</f>
        <v/>
      </c>
    </row>
    <row r="2488">
      <c r="A2488">
        <f>RAND()</f>
        <v/>
      </c>
      <c r="B2488">
        <f>IF('d_시나리오'!$J$2='d_시나리오'!$H$2,'d_시나리오'!$I$2,IF(A2488&lt;('d_시나리오'!$I$2-'d_시나리오'!$H$2)/('d_시나리오'!$J$2-'d_시나리오'!$H$2),'d_시나리오'!$H$2+SQRT(A2488*('d_시나리오'!$J$2-'d_시나리오'!$H$2)*('d_시나리오'!$I$2-'d_시나리오'!$H$2)),'d_시나리오'!$J$2-SQRT((1-A2488)*('d_시나리오'!$J$2-'d_시나리오'!$H$2)*('d_시나리오'!$J$2-'d_시나리오'!$I$2))))</f>
        <v/>
      </c>
      <c r="C2488">
        <f>BETAINV(RAND(),2,6)</f>
        <v/>
      </c>
      <c r="D2488">
        <f>INDEX('d_분포'!$A$2:$A$28,RANDBETWEEN(1,27))</f>
        <v/>
      </c>
      <c r="E2488">
        <f>INDEX('d_분포'!$C$2:$C$5,RANDBETWEEN(1,4))*(0.9+0.2*RAND())</f>
        <v/>
      </c>
      <c r="F2488">
        <f>RAND()</f>
        <v/>
      </c>
      <c r="G2488">
        <f>IF('d_시나리오'!$J$3='d_시나리오'!$H$3,'d_시나리오'!$I$3,IF(F2488&lt;('d_시나리오'!$I$3-'d_시나리오'!$H$3)/('d_시나리오'!$J$3-'d_시나리오'!$H$3),'d_시나리오'!$H$3+SQRT(F2488*('d_시나리오'!$J$3-'d_시나리오'!$H$3)*('d_시나리오'!$I$3-'d_시나리오'!$H$3)),'d_시나리오'!$J$3-SQRT((1-F2488)*('d_시나리오'!$J$3-'d_시나리오'!$H$3)*('d_시나리오'!$J$3-'d_시나리오'!$I$3))))</f>
        <v/>
      </c>
      <c r="H2488">
        <f>RAND()</f>
        <v/>
      </c>
      <c r="I2488">
        <f>IF('d_시나리오'!$J$4='d_시나리오'!$H$4,'d_시나리오'!$I$4,IF(H2488&lt;('d_시나리오'!$I$4-'d_시나리오'!$H$4)/('d_시나리오'!$J$4-'d_시나리오'!$H$4),'d_시나리오'!$H$4+SQRT(H2488*('d_시나리오'!$J$4-'d_시나리오'!$H$4)*('d_시나리오'!$I$4-'d_시나리오'!$H$4)),'d_시나리오'!$J$4-SQRT((1-H2488)*('d_시나리오'!$J$4-'d_시나리오'!$H$4)*('d_시나리오'!$J$4-'d_시나리오'!$I$4))))</f>
        <v/>
      </c>
      <c r="J2488">
        <f>RAND()</f>
        <v/>
      </c>
      <c r="K2488">
        <f>IF('d_시나리오'!$J$5='d_시나리오'!$H$5,'d_시나리오'!$I$5,IF(J2488&lt;('d_시나리오'!$I$5-'d_시나리오'!$H$5)/('d_시나리오'!$J$5-'d_시나리오'!$H$5),'d_시나리오'!$H$5+SQRT(J2488*('d_시나리오'!$J$5-'d_시나리오'!$H$5)*('d_시나리오'!$I$5-'d_시나리오'!$H$5)),'d_시나리오'!$J$5-SQRT((1-J2488)*('d_시나리오'!$J$5-'d_시나리오'!$H$5)*('d_시나리오'!$J$5-'d_시나리오'!$I$5))))</f>
        <v/>
      </c>
      <c r="L2488">
        <f>RAND()</f>
        <v/>
      </c>
      <c r="M2488">
        <f>IF('d_시나리오'!$J$6='d_시나리오'!$H$6,'d_시나리오'!$I$6,IF(L2488&lt;('d_시나리오'!$I$6-'d_시나리오'!$H$6)/('d_시나리오'!$J$6-'d_시나리오'!$H$6),'d_시나리오'!$H$6+SQRT(L2488*('d_시나리오'!$J$6-'d_시나리오'!$H$6)*('d_시나리오'!$I$6-'d_시나리오'!$H$6)),'d_시나리오'!$J$6-SQRT((1-L2488)*('d_시나리오'!$J$6-'d_시나리오'!$H$6)*('d_시나리오'!$J$6-'d_시나리오'!$I$6))))</f>
        <v/>
      </c>
      <c r="N2488">
        <f>INDEX('d_분포'!$B$2:$B$57,RANDBETWEEN(1,56))</f>
        <v/>
      </c>
      <c r="O2488">
        <f>BETAINV(RAND(),5,5)</f>
        <v/>
      </c>
      <c r="P2488">
        <f>'d_고정'!$B$1*'6_기대효과'!$H$7*('d_시나리오'!$I$7/'d_고정'!$B$2)*B2488</f>
        <v/>
      </c>
      <c r="Q2488">
        <f>P2488*C2488</f>
        <v/>
      </c>
      <c r="R2488">
        <f>P2488*E2488</f>
        <v/>
      </c>
      <c r="S2488">
        <f>R2488*G2488</f>
        <v/>
      </c>
      <c r="T2488">
        <f>Q2488+S2488</f>
        <v/>
      </c>
      <c r="U2488">
        <f>(Q2488*D2488+S2488*I2488)*(1-O2488)</f>
        <v/>
      </c>
      <c r="V2488">
        <f>(R2488*K2488*N2488+'d_고정'!$B$3*('6_기대효과'!$H$7/8)*N2488*'d_고정'!$B$10*M2488*('6_기대효과'!$K$7/'d_고정'!$B$9))*(1-O2488)</f>
        <v/>
      </c>
      <c r="W2488">
        <f>(S2488*I2488+R2488*MAX(K2488-'d_고정'!$B$10*M2488*('6_기대효과'!$K$7/'d_고정'!$B$9),0)*N2488)*(1-O2488)</f>
        <v/>
      </c>
      <c r="X2488">
        <f>U2488+V2488</f>
        <v/>
      </c>
      <c r="Y2488">
        <f>U2488/('d_고정'!$B$5*'6_기대효과'!$H$7/8)/'d_고정'!$B$6</f>
        <v/>
      </c>
      <c r="Z2488">
        <f>U2488/('d_고정'!$B$8*'6_기대효과'!$H$7/8)</f>
        <v/>
      </c>
    </row>
    <row r="2489">
      <c r="A2489">
        <f>RAND()</f>
        <v/>
      </c>
      <c r="B2489">
        <f>IF('d_시나리오'!$J$2='d_시나리오'!$H$2,'d_시나리오'!$I$2,IF(A2489&lt;('d_시나리오'!$I$2-'d_시나리오'!$H$2)/('d_시나리오'!$J$2-'d_시나리오'!$H$2),'d_시나리오'!$H$2+SQRT(A2489*('d_시나리오'!$J$2-'d_시나리오'!$H$2)*('d_시나리오'!$I$2-'d_시나리오'!$H$2)),'d_시나리오'!$J$2-SQRT((1-A2489)*('d_시나리오'!$J$2-'d_시나리오'!$H$2)*('d_시나리오'!$J$2-'d_시나리오'!$I$2))))</f>
        <v/>
      </c>
      <c r="C2489">
        <f>BETAINV(RAND(),2,6)</f>
        <v/>
      </c>
      <c r="D2489">
        <f>INDEX('d_분포'!$A$2:$A$28,RANDBETWEEN(1,27))</f>
        <v/>
      </c>
      <c r="E2489">
        <f>INDEX('d_분포'!$C$2:$C$5,RANDBETWEEN(1,4))*(0.9+0.2*RAND())</f>
        <v/>
      </c>
      <c r="F2489">
        <f>RAND()</f>
        <v/>
      </c>
      <c r="G2489">
        <f>IF('d_시나리오'!$J$3='d_시나리오'!$H$3,'d_시나리오'!$I$3,IF(F2489&lt;('d_시나리오'!$I$3-'d_시나리오'!$H$3)/('d_시나리오'!$J$3-'d_시나리오'!$H$3),'d_시나리오'!$H$3+SQRT(F2489*('d_시나리오'!$J$3-'d_시나리오'!$H$3)*('d_시나리오'!$I$3-'d_시나리오'!$H$3)),'d_시나리오'!$J$3-SQRT((1-F2489)*('d_시나리오'!$J$3-'d_시나리오'!$H$3)*('d_시나리오'!$J$3-'d_시나리오'!$I$3))))</f>
        <v/>
      </c>
      <c r="H2489">
        <f>RAND()</f>
        <v/>
      </c>
      <c r="I2489">
        <f>IF('d_시나리오'!$J$4='d_시나리오'!$H$4,'d_시나리오'!$I$4,IF(H2489&lt;('d_시나리오'!$I$4-'d_시나리오'!$H$4)/('d_시나리오'!$J$4-'d_시나리오'!$H$4),'d_시나리오'!$H$4+SQRT(H2489*('d_시나리오'!$J$4-'d_시나리오'!$H$4)*('d_시나리오'!$I$4-'d_시나리오'!$H$4)),'d_시나리오'!$J$4-SQRT((1-H2489)*('d_시나리오'!$J$4-'d_시나리오'!$H$4)*('d_시나리오'!$J$4-'d_시나리오'!$I$4))))</f>
        <v/>
      </c>
      <c r="J2489">
        <f>RAND()</f>
        <v/>
      </c>
      <c r="K2489">
        <f>IF('d_시나리오'!$J$5='d_시나리오'!$H$5,'d_시나리오'!$I$5,IF(J2489&lt;('d_시나리오'!$I$5-'d_시나리오'!$H$5)/('d_시나리오'!$J$5-'d_시나리오'!$H$5),'d_시나리오'!$H$5+SQRT(J2489*('d_시나리오'!$J$5-'d_시나리오'!$H$5)*('d_시나리오'!$I$5-'d_시나리오'!$H$5)),'d_시나리오'!$J$5-SQRT((1-J2489)*('d_시나리오'!$J$5-'d_시나리오'!$H$5)*('d_시나리오'!$J$5-'d_시나리오'!$I$5))))</f>
        <v/>
      </c>
      <c r="L2489">
        <f>RAND()</f>
        <v/>
      </c>
      <c r="M2489">
        <f>IF('d_시나리오'!$J$6='d_시나리오'!$H$6,'d_시나리오'!$I$6,IF(L2489&lt;('d_시나리오'!$I$6-'d_시나리오'!$H$6)/('d_시나리오'!$J$6-'d_시나리오'!$H$6),'d_시나리오'!$H$6+SQRT(L2489*('d_시나리오'!$J$6-'d_시나리오'!$H$6)*('d_시나리오'!$I$6-'d_시나리오'!$H$6)),'d_시나리오'!$J$6-SQRT((1-L2489)*('d_시나리오'!$J$6-'d_시나리오'!$H$6)*('d_시나리오'!$J$6-'d_시나리오'!$I$6))))</f>
        <v/>
      </c>
      <c r="N2489">
        <f>INDEX('d_분포'!$B$2:$B$57,RANDBETWEEN(1,56))</f>
        <v/>
      </c>
      <c r="O2489">
        <f>BETAINV(RAND(),5,5)</f>
        <v/>
      </c>
      <c r="P2489">
        <f>'d_고정'!$B$1*'6_기대효과'!$H$7*('d_시나리오'!$I$7/'d_고정'!$B$2)*B2489</f>
        <v/>
      </c>
      <c r="Q2489">
        <f>P2489*C2489</f>
        <v/>
      </c>
      <c r="R2489">
        <f>P2489*E2489</f>
        <v/>
      </c>
      <c r="S2489">
        <f>R2489*G2489</f>
        <v/>
      </c>
      <c r="T2489">
        <f>Q2489+S2489</f>
        <v/>
      </c>
      <c r="U2489">
        <f>(Q2489*D2489+S2489*I2489)*(1-O2489)</f>
        <v/>
      </c>
      <c r="V2489">
        <f>(R2489*K2489*N2489+'d_고정'!$B$3*('6_기대효과'!$H$7/8)*N2489*'d_고정'!$B$10*M2489*('6_기대효과'!$K$7/'d_고정'!$B$9))*(1-O2489)</f>
        <v/>
      </c>
      <c r="W2489">
        <f>(S2489*I2489+R2489*MAX(K2489-'d_고정'!$B$10*M2489*('6_기대효과'!$K$7/'d_고정'!$B$9),0)*N2489)*(1-O2489)</f>
        <v/>
      </c>
      <c r="X2489">
        <f>U2489+V2489</f>
        <v/>
      </c>
      <c r="Y2489">
        <f>U2489/('d_고정'!$B$5*'6_기대효과'!$H$7/8)/'d_고정'!$B$6</f>
        <v/>
      </c>
      <c r="Z2489">
        <f>U2489/('d_고정'!$B$8*'6_기대효과'!$H$7/8)</f>
        <v/>
      </c>
    </row>
    <row r="2490">
      <c r="A2490">
        <f>RAND()</f>
        <v/>
      </c>
      <c r="B2490">
        <f>IF('d_시나리오'!$J$2='d_시나리오'!$H$2,'d_시나리오'!$I$2,IF(A2490&lt;('d_시나리오'!$I$2-'d_시나리오'!$H$2)/('d_시나리오'!$J$2-'d_시나리오'!$H$2),'d_시나리오'!$H$2+SQRT(A2490*('d_시나리오'!$J$2-'d_시나리오'!$H$2)*('d_시나리오'!$I$2-'d_시나리오'!$H$2)),'d_시나리오'!$J$2-SQRT((1-A2490)*('d_시나리오'!$J$2-'d_시나리오'!$H$2)*('d_시나리오'!$J$2-'d_시나리오'!$I$2))))</f>
        <v/>
      </c>
      <c r="C2490">
        <f>BETAINV(RAND(),2,6)</f>
        <v/>
      </c>
      <c r="D2490">
        <f>INDEX('d_분포'!$A$2:$A$28,RANDBETWEEN(1,27))</f>
        <v/>
      </c>
      <c r="E2490">
        <f>INDEX('d_분포'!$C$2:$C$5,RANDBETWEEN(1,4))*(0.9+0.2*RAND())</f>
        <v/>
      </c>
      <c r="F2490">
        <f>RAND()</f>
        <v/>
      </c>
      <c r="G2490">
        <f>IF('d_시나리오'!$J$3='d_시나리오'!$H$3,'d_시나리오'!$I$3,IF(F2490&lt;('d_시나리오'!$I$3-'d_시나리오'!$H$3)/('d_시나리오'!$J$3-'d_시나리오'!$H$3),'d_시나리오'!$H$3+SQRT(F2490*('d_시나리오'!$J$3-'d_시나리오'!$H$3)*('d_시나리오'!$I$3-'d_시나리오'!$H$3)),'d_시나리오'!$J$3-SQRT((1-F2490)*('d_시나리오'!$J$3-'d_시나리오'!$H$3)*('d_시나리오'!$J$3-'d_시나리오'!$I$3))))</f>
        <v/>
      </c>
      <c r="H2490">
        <f>RAND()</f>
        <v/>
      </c>
      <c r="I2490">
        <f>IF('d_시나리오'!$J$4='d_시나리오'!$H$4,'d_시나리오'!$I$4,IF(H2490&lt;('d_시나리오'!$I$4-'d_시나리오'!$H$4)/('d_시나리오'!$J$4-'d_시나리오'!$H$4),'d_시나리오'!$H$4+SQRT(H2490*('d_시나리오'!$J$4-'d_시나리오'!$H$4)*('d_시나리오'!$I$4-'d_시나리오'!$H$4)),'d_시나리오'!$J$4-SQRT((1-H2490)*('d_시나리오'!$J$4-'d_시나리오'!$H$4)*('d_시나리오'!$J$4-'d_시나리오'!$I$4))))</f>
        <v/>
      </c>
      <c r="J2490">
        <f>RAND()</f>
        <v/>
      </c>
      <c r="K2490">
        <f>IF('d_시나리오'!$J$5='d_시나리오'!$H$5,'d_시나리오'!$I$5,IF(J2490&lt;('d_시나리오'!$I$5-'d_시나리오'!$H$5)/('d_시나리오'!$J$5-'d_시나리오'!$H$5),'d_시나리오'!$H$5+SQRT(J2490*('d_시나리오'!$J$5-'d_시나리오'!$H$5)*('d_시나리오'!$I$5-'d_시나리오'!$H$5)),'d_시나리오'!$J$5-SQRT((1-J2490)*('d_시나리오'!$J$5-'d_시나리오'!$H$5)*('d_시나리오'!$J$5-'d_시나리오'!$I$5))))</f>
        <v/>
      </c>
      <c r="L2490">
        <f>RAND()</f>
        <v/>
      </c>
      <c r="M2490">
        <f>IF('d_시나리오'!$J$6='d_시나리오'!$H$6,'d_시나리오'!$I$6,IF(L2490&lt;('d_시나리오'!$I$6-'d_시나리오'!$H$6)/('d_시나리오'!$J$6-'d_시나리오'!$H$6),'d_시나리오'!$H$6+SQRT(L2490*('d_시나리오'!$J$6-'d_시나리오'!$H$6)*('d_시나리오'!$I$6-'d_시나리오'!$H$6)),'d_시나리오'!$J$6-SQRT((1-L2490)*('d_시나리오'!$J$6-'d_시나리오'!$H$6)*('d_시나리오'!$J$6-'d_시나리오'!$I$6))))</f>
        <v/>
      </c>
      <c r="N2490">
        <f>INDEX('d_분포'!$B$2:$B$57,RANDBETWEEN(1,56))</f>
        <v/>
      </c>
      <c r="O2490">
        <f>BETAINV(RAND(),5,5)</f>
        <v/>
      </c>
      <c r="P2490">
        <f>'d_고정'!$B$1*'6_기대효과'!$H$7*('d_시나리오'!$I$7/'d_고정'!$B$2)*B2490</f>
        <v/>
      </c>
      <c r="Q2490">
        <f>P2490*C2490</f>
        <v/>
      </c>
      <c r="R2490">
        <f>P2490*E2490</f>
        <v/>
      </c>
      <c r="S2490">
        <f>R2490*G2490</f>
        <v/>
      </c>
      <c r="T2490">
        <f>Q2490+S2490</f>
        <v/>
      </c>
      <c r="U2490">
        <f>(Q2490*D2490+S2490*I2490)*(1-O2490)</f>
        <v/>
      </c>
      <c r="V2490">
        <f>(R2490*K2490*N2490+'d_고정'!$B$3*('6_기대효과'!$H$7/8)*N2490*'d_고정'!$B$10*M2490*('6_기대효과'!$K$7/'d_고정'!$B$9))*(1-O2490)</f>
        <v/>
      </c>
      <c r="W2490">
        <f>(S2490*I2490+R2490*MAX(K2490-'d_고정'!$B$10*M2490*('6_기대효과'!$K$7/'d_고정'!$B$9),0)*N2490)*(1-O2490)</f>
        <v/>
      </c>
      <c r="X2490">
        <f>U2490+V2490</f>
        <v/>
      </c>
      <c r="Y2490">
        <f>U2490/('d_고정'!$B$5*'6_기대효과'!$H$7/8)/'d_고정'!$B$6</f>
        <v/>
      </c>
      <c r="Z2490">
        <f>U2490/('d_고정'!$B$8*'6_기대효과'!$H$7/8)</f>
        <v/>
      </c>
    </row>
    <row r="2491">
      <c r="A2491">
        <f>RAND()</f>
        <v/>
      </c>
      <c r="B2491">
        <f>IF('d_시나리오'!$J$2='d_시나리오'!$H$2,'d_시나리오'!$I$2,IF(A2491&lt;('d_시나리오'!$I$2-'d_시나리오'!$H$2)/('d_시나리오'!$J$2-'d_시나리오'!$H$2),'d_시나리오'!$H$2+SQRT(A2491*('d_시나리오'!$J$2-'d_시나리오'!$H$2)*('d_시나리오'!$I$2-'d_시나리오'!$H$2)),'d_시나리오'!$J$2-SQRT((1-A2491)*('d_시나리오'!$J$2-'d_시나리오'!$H$2)*('d_시나리오'!$J$2-'d_시나리오'!$I$2))))</f>
        <v/>
      </c>
      <c r="C2491">
        <f>BETAINV(RAND(),2,6)</f>
        <v/>
      </c>
      <c r="D2491">
        <f>INDEX('d_분포'!$A$2:$A$28,RANDBETWEEN(1,27))</f>
        <v/>
      </c>
      <c r="E2491">
        <f>INDEX('d_분포'!$C$2:$C$5,RANDBETWEEN(1,4))*(0.9+0.2*RAND())</f>
        <v/>
      </c>
      <c r="F2491">
        <f>RAND()</f>
        <v/>
      </c>
      <c r="G2491">
        <f>IF('d_시나리오'!$J$3='d_시나리오'!$H$3,'d_시나리오'!$I$3,IF(F2491&lt;('d_시나리오'!$I$3-'d_시나리오'!$H$3)/('d_시나리오'!$J$3-'d_시나리오'!$H$3),'d_시나리오'!$H$3+SQRT(F2491*('d_시나리오'!$J$3-'d_시나리오'!$H$3)*('d_시나리오'!$I$3-'d_시나리오'!$H$3)),'d_시나리오'!$J$3-SQRT((1-F2491)*('d_시나리오'!$J$3-'d_시나리오'!$H$3)*('d_시나리오'!$J$3-'d_시나리오'!$I$3))))</f>
        <v/>
      </c>
      <c r="H2491">
        <f>RAND()</f>
        <v/>
      </c>
      <c r="I2491">
        <f>IF('d_시나리오'!$J$4='d_시나리오'!$H$4,'d_시나리오'!$I$4,IF(H2491&lt;('d_시나리오'!$I$4-'d_시나리오'!$H$4)/('d_시나리오'!$J$4-'d_시나리오'!$H$4),'d_시나리오'!$H$4+SQRT(H2491*('d_시나리오'!$J$4-'d_시나리오'!$H$4)*('d_시나리오'!$I$4-'d_시나리오'!$H$4)),'d_시나리오'!$J$4-SQRT((1-H2491)*('d_시나리오'!$J$4-'d_시나리오'!$H$4)*('d_시나리오'!$J$4-'d_시나리오'!$I$4))))</f>
        <v/>
      </c>
      <c r="J2491">
        <f>RAND()</f>
        <v/>
      </c>
      <c r="K2491">
        <f>IF('d_시나리오'!$J$5='d_시나리오'!$H$5,'d_시나리오'!$I$5,IF(J2491&lt;('d_시나리오'!$I$5-'d_시나리오'!$H$5)/('d_시나리오'!$J$5-'d_시나리오'!$H$5),'d_시나리오'!$H$5+SQRT(J2491*('d_시나리오'!$J$5-'d_시나리오'!$H$5)*('d_시나리오'!$I$5-'d_시나리오'!$H$5)),'d_시나리오'!$J$5-SQRT((1-J2491)*('d_시나리오'!$J$5-'d_시나리오'!$H$5)*('d_시나리오'!$J$5-'d_시나리오'!$I$5))))</f>
        <v/>
      </c>
      <c r="L2491">
        <f>RAND()</f>
        <v/>
      </c>
      <c r="M2491">
        <f>IF('d_시나리오'!$J$6='d_시나리오'!$H$6,'d_시나리오'!$I$6,IF(L2491&lt;('d_시나리오'!$I$6-'d_시나리오'!$H$6)/('d_시나리오'!$J$6-'d_시나리오'!$H$6),'d_시나리오'!$H$6+SQRT(L2491*('d_시나리오'!$J$6-'d_시나리오'!$H$6)*('d_시나리오'!$I$6-'d_시나리오'!$H$6)),'d_시나리오'!$J$6-SQRT((1-L2491)*('d_시나리오'!$J$6-'d_시나리오'!$H$6)*('d_시나리오'!$J$6-'d_시나리오'!$I$6))))</f>
        <v/>
      </c>
      <c r="N2491">
        <f>INDEX('d_분포'!$B$2:$B$57,RANDBETWEEN(1,56))</f>
        <v/>
      </c>
      <c r="O2491">
        <f>BETAINV(RAND(),5,5)</f>
        <v/>
      </c>
      <c r="P2491">
        <f>'d_고정'!$B$1*'6_기대효과'!$H$7*('d_시나리오'!$I$7/'d_고정'!$B$2)*B2491</f>
        <v/>
      </c>
      <c r="Q2491">
        <f>P2491*C2491</f>
        <v/>
      </c>
      <c r="R2491">
        <f>P2491*E2491</f>
        <v/>
      </c>
      <c r="S2491">
        <f>R2491*G2491</f>
        <v/>
      </c>
      <c r="T2491">
        <f>Q2491+S2491</f>
        <v/>
      </c>
      <c r="U2491">
        <f>(Q2491*D2491+S2491*I2491)*(1-O2491)</f>
        <v/>
      </c>
      <c r="V2491">
        <f>(R2491*K2491*N2491+'d_고정'!$B$3*('6_기대효과'!$H$7/8)*N2491*'d_고정'!$B$10*M2491*('6_기대효과'!$K$7/'d_고정'!$B$9))*(1-O2491)</f>
        <v/>
      </c>
      <c r="W2491">
        <f>(S2491*I2491+R2491*MAX(K2491-'d_고정'!$B$10*M2491*('6_기대효과'!$K$7/'d_고정'!$B$9),0)*N2491)*(1-O2491)</f>
        <v/>
      </c>
      <c r="X2491">
        <f>U2491+V2491</f>
        <v/>
      </c>
      <c r="Y2491">
        <f>U2491/('d_고정'!$B$5*'6_기대효과'!$H$7/8)/'d_고정'!$B$6</f>
        <v/>
      </c>
      <c r="Z2491">
        <f>U2491/('d_고정'!$B$8*'6_기대효과'!$H$7/8)</f>
        <v/>
      </c>
    </row>
    <row r="2492">
      <c r="A2492">
        <f>RAND()</f>
        <v/>
      </c>
      <c r="B2492">
        <f>IF('d_시나리오'!$J$2='d_시나리오'!$H$2,'d_시나리오'!$I$2,IF(A2492&lt;('d_시나리오'!$I$2-'d_시나리오'!$H$2)/('d_시나리오'!$J$2-'d_시나리오'!$H$2),'d_시나리오'!$H$2+SQRT(A2492*('d_시나리오'!$J$2-'d_시나리오'!$H$2)*('d_시나리오'!$I$2-'d_시나리오'!$H$2)),'d_시나리오'!$J$2-SQRT((1-A2492)*('d_시나리오'!$J$2-'d_시나리오'!$H$2)*('d_시나리오'!$J$2-'d_시나리오'!$I$2))))</f>
        <v/>
      </c>
      <c r="C2492">
        <f>BETAINV(RAND(),2,6)</f>
        <v/>
      </c>
      <c r="D2492">
        <f>INDEX('d_분포'!$A$2:$A$28,RANDBETWEEN(1,27))</f>
        <v/>
      </c>
      <c r="E2492">
        <f>INDEX('d_분포'!$C$2:$C$5,RANDBETWEEN(1,4))*(0.9+0.2*RAND())</f>
        <v/>
      </c>
      <c r="F2492">
        <f>RAND()</f>
        <v/>
      </c>
      <c r="G2492">
        <f>IF('d_시나리오'!$J$3='d_시나리오'!$H$3,'d_시나리오'!$I$3,IF(F2492&lt;('d_시나리오'!$I$3-'d_시나리오'!$H$3)/('d_시나리오'!$J$3-'d_시나리오'!$H$3),'d_시나리오'!$H$3+SQRT(F2492*('d_시나리오'!$J$3-'d_시나리오'!$H$3)*('d_시나리오'!$I$3-'d_시나리오'!$H$3)),'d_시나리오'!$J$3-SQRT((1-F2492)*('d_시나리오'!$J$3-'d_시나리오'!$H$3)*('d_시나리오'!$J$3-'d_시나리오'!$I$3))))</f>
        <v/>
      </c>
      <c r="H2492">
        <f>RAND()</f>
        <v/>
      </c>
      <c r="I2492">
        <f>IF('d_시나리오'!$J$4='d_시나리오'!$H$4,'d_시나리오'!$I$4,IF(H2492&lt;('d_시나리오'!$I$4-'d_시나리오'!$H$4)/('d_시나리오'!$J$4-'d_시나리오'!$H$4),'d_시나리오'!$H$4+SQRT(H2492*('d_시나리오'!$J$4-'d_시나리오'!$H$4)*('d_시나리오'!$I$4-'d_시나리오'!$H$4)),'d_시나리오'!$J$4-SQRT((1-H2492)*('d_시나리오'!$J$4-'d_시나리오'!$H$4)*('d_시나리오'!$J$4-'d_시나리오'!$I$4))))</f>
        <v/>
      </c>
      <c r="J2492">
        <f>RAND()</f>
        <v/>
      </c>
      <c r="K2492">
        <f>IF('d_시나리오'!$J$5='d_시나리오'!$H$5,'d_시나리오'!$I$5,IF(J2492&lt;('d_시나리오'!$I$5-'d_시나리오'!$H$5)/('d_시나리오'!$J$5-'d_시나리오'!$H$5),'d_시나리오'!$H$5+SQRT(J2492*('d_시나리오'!$J$5-'d_시나리오'!$H$5)*('d_시나리오'!$I$5-'d_시나리오'!$H$5)),'d_시나리오'!$J$5-SQRT((1-J2492)*('d_시나리오'!$J$5-'d_시나리오'!$H$5)*('d_시나리오'!$J$5-'d_시나리오'!$I$5))))</f>
        <v/>
      </c>
      <c r="L2492">
        <f>RAND()</f>
        <v/>
      </c>
      <c r="M2492">
        <f>IF('d_시나리오'!$J$6='d_시나리오'!$H$6,'d_시나리오'!$I$6,IF(L2492&lt;('d_시나리오'!$I$6-'d_시나리오'!$H$6)/('d_시나리오'!$J$6-'d_시나리오'!$H$6),'d_시나리오'!$H$6+SQRT(L2492*('d_시나리오'!$J$6-'d_시나리오'!$H$6)*('d_시나리오'!$I$6-'d_시나리오'!$H$6)),'d_시나리오'!$J$6-SQRT((1-L2492)*('d_시나리오'!$J$6-'d_시나리오'!$H$6)*('d_시나리오'!$J$6-'d_시나리오'!$I$6))))</f>
        <v/>
      </c>
      <c r="N2492">
        <f>INDEX('d_분포'!$B$2:$B$57,RANDBETWEEN(1,56))</f>
        <v/>
      </c>
      <c r="O2492">
        <f>BETAINV(RAND(),5,5)</f>
        <v/>
      </c>
      <c r="P2492">
        <f>'d_고정'!$B$1*'6_기대효과'!$H$7*('d_시나리오'!$I$7/'d_고정'!$B$2)*B2492</f>
        <v/>
      </c>
      <c r="Q2492">
        <f>P2492*C2492</f>
        <v/>
      </c>
      <c r="R2492">
        <f>P2492*E2492</f>
        <v/>
      </c>
      <c r="S2492">
        <f>R2492*G2492</f>
        <v/>
      </c>
      <c r="T2492">
        <f>Q2492+S2492</f>
        <v/>
      </c>
      <c r="U2492">
        <f>(Q2492*D2492+S2492*I2492)*(1-O2492)</f>
        <v/>
      </c>
      <c r="V2492">
        <f>(R2492*K2492*N2492+'d_고정'!$B$3*('6_기대효과'!$H$7/8)*N2492*'d_고정'!$B$10*M2492*('6_기대효과'!$K$7/'d_고정'!$B$9))*(1-O2492)</f>
        <v/>
      </c>
      <c r="W2492">
        <f>(S2492*I2492+R2492*MAX(K2492-'d_고정'!$B$10*M2492*('6_기대효과'!$K$7/'d_고정'!$B$9),0)*N2492)*(1-O2492)</f>
        <v/>
      </c>
      <c r="X2492">
        <f>U2492+V2492</f>
        <v/>
      </c>
      <c r="Y2492">
        <f>U2492/('d_고정'!$B$5*'6_기대효과'!$H$7/8)/'d_고정'!$B$6</f>
        <v/>
      </c>
      <c r="Z2492">
        <f>U2492/('d_고정'!$B$8*'6_기대효과'!$H$7/8)</f>
        <v/>
      </c>
    </row>
    <row r="2493">
      <c r="A2493">
        <f>RAND()</f>
        <v/>
      </c>
      <c r="B2493">
        <f>IF('d_시나리오'!$J$2='d_시나리오'!$H$2,'d_시나리오'!$I$2,IF(A2493&lt;('d_시나리오'!$I$2-'d_시나리오'!$H$2)/('d_시나리오'!$J$2-'d_시나리오'!$H$2),'d_시나리오'!$H$2+SQRT(A2493*('d_시나리오'!$J$2-'d_시나리오'!$H$2)*('d_시나리오'!$I$2-'d_시나리오'!$H$2)),'d_시나리오'!$J$2-SQRT((1-A2493)*('d_시나리오'!$J$2-'d_시나리오'!$H$2)*('d_시나리오'!$J$2-'d_시나리오'!$I$2))))</f>
        <v/>
      </c>
      <c r="C2493">
        <f>BETAINV(RAND(),2,6)</f>
        <v/>
      </c>
      <c r="D2493">
        <f>INDEX('d_분포'!$A$2:$A$28,RANDBETWEEN(1,27))</f>
        <v/>
      </c>
      <c r="E2493">
        <f>INDEX('d_분포'!$C$2:$C$5,RANDBETWEEN(1,4))*(0.9+0.2*RAND())</f>
        <v/>
      </c>
      <c r="F2493">
        <f>RAND()</f>
        <v/>
      </c>
      <c r="G2493">
        <f>IF('d_시나리오'!$J$3='d_시나리오'!$H$3,'d_시나리오'!$I$3,IF(F2493&lt;('d_시나리오'!$I$3-'d_시나리오'!$H$3)/('d_시나리오'!$J$3-'d_시나리오'!$H$3),'d_시나리오'!$H$3+SQRT(F2493*('d_시나리오'!$J$3-'d_시나리오'!$H$3)*('d_시나리오'!$I$3-'d_시나리오'!$H$3)),'d_시나리오'!$J$3-SQRT((1-F2493)*('d_시나리오'!$J$3-'d_시나리오'!$H$3)*('d_시나리오'!$J$3-'d_시나리오'!$I$3))))</f>
        <v/>
      </c>
      <c r="H2493">
        <f>RAND()</f>
        <v/>
      </c>
      <c r="I2493">
        <f>IF('d_시나리오'!$J$4='d_시나리오'!$H$4,'d_시나리오'!$I$4,IF(H2493&lt;('d_시나리오'!$I$4-'d_시나리오'!$H$4)/('d_시나리오'!$J$4-'d_시나리오'!$H$4),'d_시나리오'!$H$4+SQRT(H2493*('d_시나리오'!$J$4-'d_시나리오'!$H$4)*('d_시나리오'!$I$4-'d_시나리오'!$H$4)),'d_시나리오'!$J$4-SQRT((1-H2493)*('d_시나리오'!$J$4-'d_시나리오'!$H$4)*('d_시나리오'!$J$4-'d_시나리오'!$I$4))))</f>
        <v/>
      </c>
      <c r="J2493">
        <f>RAND()</f>
        <v/>
      </c>
      <c r="K2493">
        <f>IF('d_시나리오'!$J$5='d_시나리오'!$H$5,'d_시나리오'!$I$5,IF(J2493&lt;('d_시나리오'!$I$5-'d_시나리오'!$H$5)/('d_시나리오'!$J$5-'d_시나리오'!$H$5),'d_시나리오'!$H$5+SQRT(J2493*('d_시나리오'!$J$5-'d_시나리오'!$H$5)*('d_시나리오'!$I$5-'d_시나리오'!$H$5)),'d_시나리오'!$J$5-SQRT((1-J2493)*('d_시나리오'!$J$5-'d_시나리오'!$H$5)*('d_시나리오'!$J$5-'d_시나리오'!$I$5))))</f>
        <v/>
      </c>
      <c r="L2493">
        <f>RAND()</f>
        <v/>
      </c>
      <c r="M2493">
        <f>IF('d_시나리오'!$J$6='d_시나리오'!$H$6,'d_시나리오'!$I$6,IF(L2493&lt;('d_시나리오'!$I$6-'d_시나리오'!$H$6)/('d_시나리오'!$J$6-'d_시나리오'!$H$6),'d_시나리오'!$H$6+SQRT(L2493*('d_시나리오'!$J$6-'d_시나리오'!$H$6)*('d_시나리오'!$I$6-'d_시나리오'!$H$6)),'d_시나리오'!$J$6-SQRT((1-L2493)*('d_시나리오'!$J$6-'d_시나리오'!$H$6)*('d_시나리오'!$J$6-'d_시나리오'!$I$6))))</f>
        <v/>
      </c>
      <c r="N2493">
        <f>INDEX('d_분포'!$B$2:$B$57,RANDBETWEEN(1,56))</f>
        <v/>
      </c>
      <c r="O2493">
        <f>BETAINV(RAND(),5,5)</f>
        <v/>
      </c>
      <c r="P2493">
        <f>'d_고정'!$B$1*'6_기대효과'!$H$7*('d_시나리오'!$I$7/'d_고정'!$B$2)*B2493</f>
        <v/>
      </c>
      <c r="Q2493">
        <f>P2493*C2493</f>
        <v/>
      </c>
      <c r="R2493">
        <f>P2493*E2493</f>
        <v/>
      </c>
      <c r="S2493">
        <f>R2493*G2493</f>
        <v/>
      </c>
      <c r="T2493">
        <f>Q2493+S2493</f>
        <v/>
      </c>
      <c r="U2493">
        <f>(Q2493*D2493+S2493*I2493)*(1-O2493)</f>
        <v/>
      </c>
      <c r="V2493">
        <f>(R2493*K2493*N2493+'d_고정'!$B$3*('6_기대효과'!$H$7/8)*N2493*'d_고정'!$B$10*M2493*('6_기대효과'!$K$7/'d_고정'!$B$9))*(1-O2493)</f>
        <v/>
      </c>
      <c r="W2493">
        <f>(S2493*I2493+R2493*MAX(K2493-'d_고정'!$B$10*M2493*('6_기대효과'!$K$7/'d_고정'!$B$9),0)*N2493)*(1-O2493)</f>
        <v/>
      </c>
      <c r="X2493">
        <f>U2493+V2493</f>
        <v/>
      </c>
      <c r="Y2493">
        <f>U2493/('d_고정'!$B$5*'6_기대효과'!$H$7/8)/'d_고정'!$B$6</f>
        <v/>
      </c>
      <c r="Z2493">
        <f>U2493/('d_고정'!$B$8*'6_기대효과'!$H$7/8)</f>
        <v/>
      </c>
    </row>
    <row r="2494">
      <c r="A2494">
        <f>RAND()</f>
        <v/>
      </c>
      <c r="B2494">
        <f>IF('d_시나리오'!$J$2='d_시나리오'!$H$2,'d_시나리오'!$I$2,IF(A2494&lt;('d_시나리오'!$I$2-'d_시나리오'!$H$2)/('d_시나리오'!$J$2-'d_시나리오'!$H$2),'d_시나리오'!$H$2+SQRT(A2494*('d_시나리오'!$J$2-'d_시나리오'!$H$2)*('d_시나리오'!$I$2-'d_시나리오'!$H$2)),'d_시나리오'!$J$2-SQRT((1-A2494)*('d_시나리오'!$J$2-'d_시나리오'!$H$2)*('d_시나리오'!$J$2-'d_시나리오'!$I$2))))</f>
        <v/>
      </c>
      <c r="C2494">
        <f>BETAINV(RAND(),2,6)</f>
        <v/>
      </c>
      <c r="D2494">
        <f>INDEX('d_분포'!$A$2:$A$28,RANDBETWEEN(1,27))</f>
        <v/>
      </c>
      <c r="E2494">
        <f>INDEX('d_분포'!$C$2:$C$5,RANDBETWEEN(1,4))*(0.9+0.2*RAND())</f>
        <v/>
      </c>
      <c r="F2494">
        <f>RAND()</f>
        <v/>
      </c>
      <c r="G2494">
        <f>IF('d_시나리오'!$J$3='d_시나리오'!$H$3,'d_시나리오'!$I$3,IF(F2494&lt;('d_시나리오'!$I$3-'d_시나리오'!$H$3)/('d_시나리오'!$J$3-'d_시나리오'!$H$3),'d_시나리오'!$H$3+SQRT(F2494*('d_시나리오'!$J$3-'d_시나리오'!$H$3)*('d_시나리오'!$I$3-'d_시나리오'!$H$3)),'d_시나리오'!$J$3-SQRT((1-F2494)*('d_시나리오'!$J$3-'d_시나리오'!$H$3)*('d_시나리오'!$J$3-'d_시나리오'!$I$3))))</f>
        <v/>
      </c>
      <c r="H2494">
        <f>RAND()</f>
        <v/>
      </c>
      <c r="I2494">
        <f>IF('d_시나리오'!$J$4='d_시나리오'!$H$4,'d_시나리오'!$I$4,IF(H2494&lt;('d_시나리오'!$I$4-'d_시나리오'!$H$4)/('d_시나리오'!$J$4-'d_시나리오'!$H$4),'d_시나리오'!$H$4+SQRT(H2494*('d_시나리오'!$J$4-'d_시나리오'!$H$4)*('d_시나리오'!$I$4-'d_시나리오'!$H$4)),'d_시나리오'!$J$4-SQRT((1-H2494)*('d_시나리오'!$J$4-'d_시나리오'!$H$4)*('d_시나리오'!$J$4-'d_시나리오'!$I$4))))</f>
        <v/>
      </c>
      <c r="J2494">
        <f>RAND()</f>
        <v/>
      </c>
      <c r="K2494">
        <f>IF('d_시나리오'!$J$5='d_시나리오'!$H$5,'d_시나리오'!$I$5,IF(J2494&lt;('d_시나리오'!$I$5-'d_시나리오'!$H$5)/('d_시나리오'!$J$5-'d_시나리오'!$H$5),'d_시나리오'!$H$5+SQRT(J2494*('d_시나리오'!$J$5-'d_시나리오'!$H$5)*('d_시나리오'!$I$5-'d_시나리오'!$H$5)),'d_시나리오'!$J$5-SQRT((1-J2494)*('d_시나리오'!$J$5-'d_시나리오'!$H$5)*('d_시나리오'!$J$5-'d_시나리오'!$I$5))))</f>
        <v/>
      </c>
      <c r="L2494">
        <f>RAND()</f>
        <v/>
      </c>
      <c r="M2494">
        <f>IF('d_시나리오'!$J$6='d_시나리오'!$H$6,'d_시나리오'!$I$6,IF(L2494&lt;('d_시나리오'!$I$6-'d_시나리오'!$H$6)/('d_시나리오'!$J$6-'d_시나리오'!$H$6),'d_시나리오'!$H$6+SQRT(L2494*('d_시나리오'!$J$6-'d_시나리오'!$H$6)*('d_시나리오'!$I$6-'d_시나리오'!$H$6)),'d_시나리오'!$J$6-SQRT((1-L2494)*('d_시나리오'!$J$6-'d_시나리오'!$H$6)*('d_시나리오'!$J$6-'d_시나리오'!$I$6))))</f>
        <v/>
      </c>
      <c r="N2494">
        <f>INDEX('d_분포'!$B$2:$B$57,RANDBETWEEN(1,56))</f>
        <v/>
      </c>
      <c r="O2494">
        <f>BETAINV(RAND(),5,5)</f>
        <v/>
      </c>
      <c r="P2494">
        <f>'d_고정'!$B$1*'6_기대효과'!$H$7*('d_시나리오'!$I$7/'d_고정'!$B$2)*B2494</f>
        <v/>
      </c>
      <c r="Q2494">
        <f>P2494*C2494</f>
        <v/>
      </c>
      <c r="R2494">
        <f>P2494*E2494</f>
        <v/>
      </c>
      <c r="S2494">
        <f>R2494*G2494</f>
        <v/>
      </c>
      <c r="T2494">
        <f>Q2494+S2494</f>
        <v/>
      </c>
      <c r="U2494">
        <f>(Q2494*D2494+S2494*I2494)*(1-O2494)</f>
        <v/>
      </c>
      <c r="V2494">
        <f>(R2494*K2494*N2494+'d_고정'!$B$3*('6_기대효과'!$H$7/8)*N2494*'d_고정'!$B$10*M2494*('6_기대효과'!$K$7/'d_고정'!$B$9))*(1-O2494)</f>
        <v/>
      </c>
      <c r="W2494">
        <f>(S2494*I2494+R2494*MAX(K2494-'d_고정'!$B$10*M2494*('6_기대효과'!$K$7/'d_고정'!$B$9),0)*N2494)*(1-O2494)</f>
        <v/>
      </c>
      <c r="X2494">
        <f>U2494+V2494</f>
        <v/>
      </c>
      <c r="Y2494">
        <f>U2494/('d_고정'!$B$5*'6_기대효과'!$H$7/8)/'d_고정'!$B$6</f>
        <v/>
      </c>
      <c r="Z2494">
        <f>U2494/('d_고정'!$B$8*'6_기대효과'!$H$7/8)</f>
        <v/>
      </c>
    </row>
    <row r="2495">
      <c r="A2495">
        <f>RAND()</f>
        <v/>
      </c>
      <c r="B2495">
        <f>IF('d_시나리오'!$J$2='d_시나리오'!$H$2,'d_시나리오'!$I$2,IF(A2495&lt;('d_시나리오'!$I$2-'d_시나리오'!$H$2)/('d_시나리오'!$J$2-'d_시나리오'!$H$2),'d_시나리오'!$H$2+SQRT(A2495*('d_시나리오'!$J$2-'d_시나리오'!$H$2)*('d_시나리오'!$I$2-'d_시나리오'!$H$2)),'d_시나리오'!$J$2-SQRT((1-A2495)*('d_시나리오'!$J$2-'d_시나리오'!$H$2)*('d_시나리오'!$J$2-'d_시나리오'!$I$2))))</f>
        <v/>
      </c>
      <c r="C2495">
        <f>BETAINV(RAND(),2,6)</f>
        <v/>
      </c>
      <c r="D2495">
        <f>INDEX('d_분포'!$A$2:$A$28,RANDBETWEEN(1,27))</f>
        <v/>
      </c>
      <c r="E2495">
        <f>INDEX('d_분포'!$C$2:$C$5,RANDBETWEEN(1,4))*(0.9+0.2*RAND())</f>
        <v/>
      </c>
      <c r="F2495">
        <f>RAND()</f>
        <v/>
      </c>
      <c r="G2495">
        <f>IF('d_시나리오'!$J$3='d_시나리오'!$H$3,'d_시나리오'!$I$3,IF(F2495&lt;('d_시나리오'!$I$3-'d_시나리오'!$H$3)/('d_시나리오'!$J$3-'d_시나리오'!$H$3),'d_시나리오'!$H$3+SQRT(F2495*('d_시나리오'!$J$3-'d_시나리오'!$H$3)*('d_시나리오'!$I$3-'d_시나리오'!$H$3)),'d_시나리오'!$J$3-SQRT((1-F2495)*('d_시나리오'!$J$3-'d_시나리오'!$H$3)*('d_시나리오'!$J$3-'d_시나리오'!$I$3))))</f>
        <v/>
      </c>
      <c r="H2495">
        <f>RAND()</f>
        <v/>
      </c>
      <c r="I2495">
        <f>IF('d_시나리오'!$J$4='d_시나리오'!$H$4,'d_시나리오'!$I$4,IF(H2495&lt;('d_시나리오'!$I$4-'d_시나리오'!$H$4)/('d_시나리오'!$J$4-'d_시나리오'!$H$4),'d_시나리오'!$H$4+SQRT(H2495*('d_시나리오'!$J$4-'d_시나리오'!$H$4)*('d_시나리오'!$I$4-'d_시나리오'!$H$4)),'d_시나리오'!$J$4-SQRT((1-H2495)*('d_시나리오'!$J$4-'d_시나리오'!$H$4)*('d_시나리오'!$J$4-'d_시나리오'!$I$4))))</f>
        <v/>
      </c>
      <c r="J2495">
        <f>RAND()</f>
        <v/>
      </c>
      <c r="K2495">
        <f>IF('d_시나리오'!$J$5='d_시나리오'!$H$5,'d_시나리오'!$I$5,IF(J2495&lt;('d_시나리오'!$I$5-'d_시나리오'!$H$5)/('d_시나리오'!$J$5-'d_시나리오'!$H$5),'d_시나리오'!$H$5+SQRT(J2495*('d_시나리오'!$J$5-'d_시나리오'!$H$5)*('d_시나리오'!$I$5-'d_시나리오'!$H$5)),'d_시나리오'!$J$5-SQRT((1-J2495)*('d_시나리오'!$J$5-'d_시나리오'!$H$5)*('d_시나리오'!$J$5-'d_시나리오'!$I$5))))</f>
        <v/>
      </c>
      <c r="L2495">
        <f>RAND()</f>
        <v/>
      </c>
      <c r="M2495">
        <f>IF('d_시나리오'!$J$6='d_시나리오'!$H$6,'d_시나리오'!$I$6,IF(L2495&lt;('d_시나리오'!$I$6-'d_시나리오'!$H$6)/('d_시나리오'!$J$6-'d_시나리오'!$H$6),'d_시나리오'!$H$6+SQRT(L2495*('d_시나리오'!$J$6-'d_시나리오'!$H$6)*('d_시나리오'!$I$6-'d_시나리오'!$H$6)),'d_시나리오'!$J$6-SQRT((1-L2495)*('d_시나리오'!$J$6-'d_시나리오'!$H$6)*('d_시나리오'!$J$6-'d_시나리오'!$I$6))))</f>
        <v/>
      </c>
      <c r="N2495">
        <f>INDEX('d_분포'!$B$2:$B$57,RANDBETWEEN(1,56))</f>
        <v/>
      </c>
      <c r="O2495">
        <f>BETAINV(RAND(),5,5)</f>
        <v/>
      </c>
      <c r="P2495">
        <f>'d_고정'!$B$1*'6_기대효과'!$H$7*('d_시나리오'!$I$7/'d_고정'!$B$2)*B2495</f>
        <v/>
      </c>
      <c r="Q2495">
        <f>P2495*C2495</f>
        <v/>
      </c>
      <c r="R2495">
        <f>P2495*E2495</f>
        <v/>
      </c>
      <c r="S2495">
        <f>R2495*G2495</f>
        <v/>
      </c>
      <c r="T2495">
        <f>Q2495+S2495</f>
        <v/>
      </c>
      <c r="U2495">
        <f>(Q2495*D2495+S2495*I2495)*(1-O2495)</f>
        <v/>
      </c>
      <c r="V2495">
        <f>(R2495*K2495*N2495+'d_고정'!$B$3*('6_기대효과'!$H$7/8)*N2495*'d_고정'!$B$10*M2495*('6_기대효과'!$K$7/'d_고정'!$B$9))*(1-O2495)</f>
        <v/>
      </c>
      <c r="W2495">
        <f>(S2495*I2495+R2495*MAX(K2495-'d_고정'!$B$10*M2495*('6_기대효과'!$K$7/'d_고정'!$B$9),0)*N2495)*(1-O2495)</f>
        <v/>
      </c>
      <c r="X2495">
        <f>U2495+V2495</f>
        <v/>
      </c>
      <c r="Y2495">
        <f>U2495/('d_고정'!$B$5*'6_기대효과'!$H$7/8)/'d_고정'!$B$6</f>
        <v/>
      </c>
      <c r="Z2495">
        <f>U2495/('d_고정'!$B$8*'6_기대효과'!$H$7/8)</f>
        <v/>
      </c>
    </row>
    <row r="2496">
      <c r="A2496">
        <f>RAND()</f>
        <v/>
      </c>
      <c r="B2496">
        <f>IF('d_시나리오'!$J$2='d_시나리오'!$H$2,'d_시나리오'!$I$2,IF(A2496&lt;('d_시나리오'!$I$2-'d_시나리오'!$H$2)/('d_시나리오'!$J$2-'d_시나리오'!$H$2),'d_시나리오'!$H$2+SQRT(A2496*('d_시나리오'!$J$2-'d_시나리오'!$H$2)*('d_시나리오'!$I$2-'d_시나리오'!$H$2)),'d_시나리오'!$J$2-SQRT((1-A2496)*('d_시나리오'!$J$2-'d_시나리오'!$H$2)*('d_시나리오'!$J$2-'d_시나리오'!$I$2))))</f>
        <v/>
      </c>
      <c r="C2496">
        <f>BETAINV(RAND(),2,6)</f>
        <v/>
      </c>
      <c r="D2496">
        <f>INDEX('d_분포'!$A$2:$A$28,RANDBETWEEN(1,27))</f>
        <v/>
      </c>
      <c r="E2496">
        <f>INDEX('d_분포'!$C$2:$C$5,RANDBETWEEN(1,4))*(0.9+0.2*RAND())</f>
        <v/>
      </c>
      <c r="F2496">
        <f>RAND()</f>
        <v/>
      </c>
      <c r="G2496">
        <f>IF('d_시나리오'!$J$3='d_시나리오'!$H$3,'d_시나리오'!$I$3,IF(F2496&lt;('d_시나리오'!$I$3-'d_시나리오'!$H$3)/('d_시나리오'!$J$3-'d_시나리오'!$H$3),'d_시나리오'!$H$3+SQRT(F2496*('d_시나리오'!$J$3-'d_시나리오'!$H$3)*('d_시나리오'!$I$3-'d_시나리오'!$H$3)),'d_시나리오'!$J$3-SQRT((1-F2496)*('d_시나리오'!$J$3-'d_시나리오'!$H$3)*('d_시나리오'!$J$3-'d_시나리오'!$I$3))))</f>
        <v/>
      </c>
      <c r="H2496">
        <f>RAND()</f>
        <v/>
      </c>
      <c r="I2496">
        <f>IF('d_시나리오'!$J$4='d_시나리오'!$H$4,'d_시나리오'!$I$4,IF(H2496&lt;('d_시나리오'!$I$4-'d_시나리오'!$H$4)/('d_시나리오'!$J$4-'d_시나리오'!$H$4),'d_시나리오'!$H$4+SQRT(H2496*('d_시나리오'!$J$4-'d_시나리오'!$H$4)*('d_시나리오'!$I$4-'d_시나리오'!$H$4)),'d_시나리오'!$J$4-SQRT((1-H2496)*('d_시나리오'!$J$4-'d_시나리오'!$H$4)*('d_시나리오'!$J$4-'d_시나리오'!$I$4))))</f>
        <v/>
      </c>
      <c r="J2496">
        <f>RAND()</f>
        <v/>
      </c>
      <c r="K2496">
        <f>IF('d_시나리오'!$J$5='d_시나리오'!$H$5,'d_시나리오'!$I$5,IF(J2496&lt;('d_시나리오'!$I$5-'d_시나리오'!$H$5)/('d_시나리오'!$J$5-'d_시나리오'!$H$5),'d_시나리오'!$H$5+SQRT(J2496*('d_시나리오'!$J$5-'d_시나리오'!$H$5)*('d_시나리오'!$I$5-'d_시나리오'!$H$5)),'d_시나리오'!$J$5-SQRT((1-J2496)*('d_시나리오'!$J$5-'d_시나리오'!$H$5)*('d_시나리오'!$J$5-'d_시나리오'!$I$5))))</f>
        <v/>
      </c>
      <c r="L2496">
        <f>RAND()</f>
        <v/>
      </c>
      <c r="M2496">
        <f>IF('d_시나리오'!$J$6='d_시나리오'!$H$6,'d_시나리오'!$I$6,IF(L2496&lt;('d_시나리오'!$I$6-'d_시나리오'!$H$6)/('d_시나리오'!$J$6-'d_시나리오'!$H$6),'d_시나리오'!$H$6+SQRT(L2496*('d_시나리오'!$J$6-'d_시나리오'!$H$6)*('d_시나리오'!$I$6-'d_시나리오'!$H$6)),'d_시나리오'!$J$6-SQRT((1-L2496)*('d_시나리오'!$J$6-'d_시나리오'!$H$6)*('d_시나리오'!$J$6-'d_시나리오'!$I$6))))</f>
        <v/>
      </c>
      <c r="N2496">
        <f>INDEX('d_분포'!$B$2:$B$57,RANDBETWEEN(1,56))</f>
        <v/>
      </c>
      <c r="O2496">
        <f>BETAINV(RAND(),5,5)</f>
        <v/>
      </c>
      <c r="P2496">
        <f>'d_고정'!$B$1*'6_기대효과'!$H$7*('d_시나리오'!$I$7/'d_고정'!$B$2)*B2496</f>
        <v/>
      </c>
      <c r="Q2496">
        <f>P2496*C2496</f>
        <v/>
      </c>
      <c r="R2496">
        <f>P2496*E2496</f>
        <v/>
      </c>
      <c r="S2496">
        <f>R2496*G2496</f>
        <v/>
      </c>
      <c r="T2496">
        <f>Q2496+S2496</f>
        <v/>
      </c>
      <c r="U2496">
        <f>(Q2496*D2496+S2496*I2496)*(1-O2496)</f>
        <v/>
      </c>
      <c r="V2496">
        <f>(R2496*K2496*N2496+'d_고정'!$B$3*('6_기대효과'!$H$7/8)*N2496*'d_고정'!$B$10*M2496*('6_기대효과'!$K$7/'d_고정'!$B$9))*(1-O2496)</f>
        <v/>
      </c>
      <c r="W2496">
        <f>(S2496*I2496+R2496*MAX(K2496-'d_고정'!$B$10*M2496*('6_기대효과'!$K$7/'d_고정'!$B$9),0)*N2496)*(1-O2496)</f>
        <v/>
      </c>
      <c r="X2496">
        <f>U2496+V2496</f>
        <v/>
      </c>
      <c r="Y2496">
        <f>U2496/('d_고정'!$B$5*'6_기대효과'!$H$7/8)/'d_고정'!$B$6</f>
        <v/>
      </c>
      <c r="Z2496">
        <f>U2496/('d_고정'!$B$8*'6_기대효과'!$H$7/8)</f>
        <v/>
      </c>
    </row>
    <row r="2497">
      <c r="A2497">
        <f>RAND()</f>
        <v/>
      </c>
      <c r="B2497">
        <f>IF('d_시나리오'!$J$2='d_시나리오'!$H$2,'d_시나리오'!$I$2,IF(A2497&lt;('d_시나리오'!$I$2-'d_시나리오'!$H$2)/('d_시나리오'!$J$2-'d_시나리오'!$H$2),'d_시나리오'!$H$2+SQRT(A2497*('d_시나리오'!$J$2-'d_시나리오'!$H$2)*('d_시나리오'!$I$2-'d_시나리오'!$H$2)),'d_시나리오'!$J$2-SQRT((1-A2497)*('d_시나리오'!$J$2-'d_시나리오'!$H$2)*('d_시나리오'!$J$2-'d_시나리오'!$I$2))))</f>
        <v/>
      </c>
      <c r="C2497">
        <f>BETAINV(RAND(),2,6)</f>
        <v/>
      </c>
      <c r="D2497">
        <f>INDEX('d_분포'!$A$2:$A$28,RANDBETWEEN(1,27))</f>
        <v/>
      </c>
      <c r="E2497">
        <f>INDEX('d_분포'!$C$2:$C$5,RANDBETWEEN(1,4))*(0.9+0.2*RAND())</f>
        <v/>
      </c>
      <c r="F2497">
        <f>RAND()</f>
        <v/>
      </c>
      <c r="G2497">
        <f>IF('d_시나리오'!$J$3='d_시나리오'!$H$3,'d_시나리오'!$I$3,IF(F2497&lt;('d_시나리오'!$I$3-'d_시나리오'!$H$3)/('d_시나리오'!$J$3-'d_시나리오'!$H$3),'d_시나리오'!$H$3+SQRT(F2497*('d_시나리오'!$J$3-'d_시나리오'!$H$3)*('d_시나리오'!$I$3-'d_시나리오'!$H$3)),'d_시나리오'!$J$3-SQRT((1-F2497)*('d_시나리오'!$J$3-'d_시나리오'!$H$3)*('d_시나리오'!$J$3-'d_시나리오'!$I$3))))</f>
        <v/>
      </c>
      <c r="H2497">
        <f>RAND()</f>
        <v/>
      </c>
      <c r="I2497">
        <f>IF('d_시나리오'!$J$4='d_시나리오'!$H$4,'d_시나리오'!$I$4,IF(H2497&lt;('d_시나리오'!$I$4-'d_시나리오'!$H$4)/('d_시나리오'!$J$4-'d_시나리오'!$H$4),'d_시나리오'!$H$4+SQRT(H2497*('d_시나리오'!$J$4-'d_시나리오'!$H$4)*('d_시나리오'!$I$4-'d_시나리오'!$H$4)),'d_시나리오'!$J$4-SQRT((1-H2497)*('d_시나리오'!$J$4-'d_시나리오'!$H$4)*('d_시나리오'!$J$4-'d_시나리오'!$I$4))))</f>
        <v/>
      </c>
      <c r="J2497">
        <f>RAND()</f>
        <v/>
      </c>
      <c r="K2497">
        <f>IF('d_시나리오'!$J$5='d_시나리오'!$H$5,'d_시나리오'!$I$5,IF(J2497&lt;('d_시나리오'!$I$5-'d_시나리오'!$H$5)/('d_시나리오'!$J$5-'d_시나리오'!$H$5),'d_시나리오'!$H$5+SQRT(J2497*('d_시나리오'!$J$5-'d_시나리오'!$H$5)*('d_시나리오'!$I$5-'d_시나리오'!$H$5)),'d_시나리오'!$J$5-SQRT((1-J2497)*('d_시나리오'!$J$5-'d_시나리오'!$H$5)*('d_시나리오'!$J$5-'d_시나리오'!$I$5))))</f>
        <v/>
      </c>
      <c r="L2497">
        <f>RAND()</f>
        <v/>
      </c>
      <c r="M2497">
        <f>IF('d_시나리오'!$J$6='d_시나리오'!$H$6,'d_시나리오'!$I$6,IF(L2497&lt;('d_시나리오'!$I$6-'d_시나리오'!$H$6)/('d_시나리오'!$J$6-'d_시나리오'!$H$6),'d_시나리오'!$H$6+SQRT(L2497*('d_시나리오'!$J$6-'d_시나리오'!$H$6)*('d_시나리오'!$I$6-'d_시나리오'!$H$6)),'d_시나리오'!$J$6-SQRT((1-L2497)*('d_시나리오'!$J$6-'d_시나리오'!$H$6)*('d_시나리오'!$J$6-'d_시나리오'!$I$6))))</f>
        <v/>
      </c>
      <c r="N2497">
        <f>INDEX('d_분포'!$B$2:$B$57,RANDBETWEEN(1,56))</f>
        <v/>
      </c>
      <c r="O2497">
        <f>BETAINV(RAND(),5,5)</f>
        <v/>
      </c>
      <c r="P2497">
        <f>'d_고정'!$B$1*'6_기대효과'!$H$7*('d_시나리오'!$I$7/'d_고정'!$B$2)*B2497</f>
        <v/>
      </c>
      <c r="Q2497">
        <f>P2497*C2497</f>
        <v/>
      </c>
      <c r="R2497">
        <f>P2497*E2497</f>
        <v/>
      </c>
      <c r="S2497">
        <f>R2497*G2497</f>
        <v/>
      </c>
      <c r="T2497">
        <f>Q2497+S2497</f>
        <v/>
      </c>
      <c r="U2497">
        <f>(Q2497*D2497+S2497*I2497)*(1-O2497)</f>
        <v/>
      </c>
      <c r="V2497">
        <f>(R2497*K2497*N2497+'d_고정'!$B$3*('6_기대효과'!$H$7/8)*N2497*'d_고정'!$B$10*M2497*('6_기대효과'!$K$7/'d_고정'!$B$9))*(1-O2497)</f>
        <v/>
      </c>
      <c r="W2497">
        <f>(S2497*I2497+R2497*MAX(K2497-'d_고정'!$B$10*M2497*('6_기대효과'!$K$7/'d_고정'!$B$9),0)*N2497)*(1-O2497)</f>
        <v/>
      </c>
      <c r="X2497">
        <f>U2497+V2497</f>
        <v/>
      </c>
      <c r="Y2497">
        <f>U2497/('d_고정'!$B$5*'6_기대효과'!$H$7/8)/'d_고정'!$B$6</f>
        <v/>
      </c>
      <c r="Z2497">
        <f>U2497/('d_고정'!$B$8*'6_기대효과'!$H$7/8)</f>
        <v/>
      </c>
    </row>
    <row r="2498">
      <c r="A2498">
        <f>RAND()</f>
        <v/>
      </c>
      <c r="B2498">
        <f>IF('d_시나리오'!$J$2='d_시나리오'!$H$2,'d_시나리오'!$I$2,IF(A2498&lt;('d_시나리오'!$I$2-'d_시나리오'!$H$2)/('d_시나리오'!$J$2-'d_시나리오'!$H$2),'d_시나리오'!$H$2+SQRT(A2498*('d_시나리오'!$J$2-'d_시나리오'!$H$2)*('d_시나리오'!$I$2-'d_시나리오'!$H$2)),'d_시나리오'!$J$2-SQRT((1-A2498)*('d_시나리오'!$J$2-'d_시나리오'!$H$2)*('d_시나리오'!$J$2-'d_시나리오'!$I$2))))</f>
        <v/>
      </c>
      <c r="C2498">
        <f>BETAINV(RAND(),2,6)</f>
        <v/>
      </c>
      <c r="D2498">
        <f>INDEX('d_분포'!$A$2:$A$28,RANDBETWEEN(1,27))</f>
        <v/>
      </c>
      <c r="E2498">
        <f>INDEX('d_분포'!$C$2:$C$5,RANDBETWEEN(1,4))*(0.9+0.2*RAND())</f>
        <v/>
      </c>
      <c r="F2498">
        <f>RAND()</f>
        <v/>
      </c>
      <c r="G2498">
        <f>IF('d_시나리오'!$J$3='d_시나리오'!$H$3,'d_시나리오'!$I$3,IF(F2498&lt;('d_시나리오'!$I$3-'d_시나리오'!$H$3)/('d_시나리오'!$J$3-'d_시나리오'!$H$3),'d_시나리오'!$H$3+SQRT(F2498*('d_시나리오'!$J$3-'d_시나리오'!$H$3)*('d_시나리오'!$I$3-'d_시나리오'!$H$3)),'d_시나리오'!$J$3-SQRT((1-F2498)*('d_시나리오'!$J$3-'d_시나리오'!$H$3)*('d_시나리오'!$J$3-'d_시나리오'!$I$3))))</f>
        <v/>
      </c>
      <c r="H2498">
        <f>RAND()</f>
        <v/>
      </c>
      <c r="I2498">
        <f>IF('d_시나리오'!$J$4='d_시나리오'!$H$4,'d_시나리오'!$I$4,IF(H2498&lt;('d_시나리오'!$I$4-'d_시나리오'!$H$4)/('d_시나리오'!$J$4-'d_시나리오'!$H$4),'d_시나리오'!$H$4+SQRT(H2498*('d_시나리오'!$J$4-'d_시나리오'!$H$4)*('d_시나리오'!$I$4-'d_시나리오'!$H$4)),'d_시나리오'!$J$4-SQRT((1-H2498)*('d_시나리오'!$J$4-'d_시나리오'!$H$4)*('d_시나리오'!$J$4-'d_시나리오'!$I$4))))</f>
        <v/>
      </c>
      <c r="J2498">
        <f>RAND()</f>
        <v/>
      </c>
      <c r="K2498">
        <f>IF('d_시나리오'!$J$5='d_시나리오'!$H$5,'d_시나리오'!$I$5,IF(J2498&lt;('d_시나리오'!$I$5-'d_시나리오'!$H$5)/('d_시나리오'!$J$5-'d_시나리오'!$H$5),'d_시나리오'!$H$5+SQRT(J2498*('d_시나리오'!$J$5-'d_시나리오'!$H$5)*('d_시나리오'!$I$5-'d_시나리오'!$H$5)),'d_시나리오'!$J$5-SQRT((1-J2498)*('d_시나리오'!$J$5-'d_시나리오'!$H$5)*('d_시나리오'!$J$5-'d_시나리오'!$I$5))))</f>
        <v/>
      </c>
      <c r="L2498">
        <f>RAND()</f>
        <v/>
      </c>
      <c r="M2498">
        <f>IF('d_시나리오'!$J$6='d_시나리오'!$H$6,'d_시나리오'!$I$6,IF(L2498&lt;('d_시나리오'!$I$6-'d_시나리오'!$H$6)/('d_시나리오'!$J$6-'d_시나리오'!$H$6),'d_시나리오'!$H$6+SQRT(L2498*('d_시나리오'!$J$6-'d_시나리오'!$H$6)*('d_시나리오'!$I$6-'d_시나리오'!$H$6)),'d_시나리오'!$J$6-SQRT((1-L2498)*('d_시나리오'!$J$6-'d_시나리오'!$H$6)*('d_시나리오'!$J$6-'d_시나리오'!$I$6))))</f>
        <v/>
      </c>
      <c r="N2498">
        <f>INDEX('d_분포'!$B$2:$B$57,RANDBETWEEN(1,56))</f>
        <v/>
      </c>
      <c r="O2498">
        <f>BETAINV(RAND(),5,5)</f>
        <v/>
      </c>
      <c r="P2498">
        <f>'d_고정'!$B$1*'6_기대효과'!$H$7*('d_시나리오'!$I$7/'d_고정'!$B$2)*B2498</f>
        <v/>
      </c>
      <c r="Q2498">
        <f>P2498*C2498</f>
        <v/>
      </c>
      <c r="R2498">
        <f>P2498*E2498</f>
        <v/>
      </c>
      <c r="S2498">
        <f>R2498*G2498</f>
        <v/>
      </c>
      <c r="T2498">
        <f>Q2498+S2498</f>
        <v/>
      </c>
      <c r="U2498">
        <f>(Q2498*D2498+S2498*I2498)*(1-O2498)</f>
        <v/>
      </c>
      <c r="V2498">
        <f>(R2498*K2498*N2498+'d_고정'!$B$3*('6_기대효과'!$H$7/8)*N2498*'d_고정'!$B$10*M2498*('6_기대효과'!$K$7/'d_고정'!$B$9))*(1-O2498)</f>
        <v/>
      </c>
      <c r="W2498">
        <f>(S2498*I2498+R2498*MAX(K2498-'d_고정'!$B$10*M2498*('6_기대효과'!$K$7/'d_고정'!$B$9),0)*N2498)*(1-O2498)</f>
        <v/>
      </c>
      <c r="X2498">
        <f>U2498+V2498</f>
        <v/>
      </c>
      <c r="Y2498">
        <f>U2498/('d_고정'!$B$5*'6_기대효과'!$H$7/8)/'d_고정'!$B$6</f>
        <v/>
      </c>
      <c r="Z2498">
        <f>U2498/('d_고정'!$B$8*'6_기대효과'!$H$7/8)</f>
        <v/>
      </c>
    </row>
    <row r="2499">
      <c r="A2499">
        <f>RAND()</f>
        <v/>
      </c>
      <c r="B2499">
        <f>IF('d_시나리오'!$J$2='d_시나리오'!$H$2,'d_시나리오'!$I$2,IF(A2499&lt;('d_시나리오'!$I$2-'d_시나리오'!$H$2)/('d_시나리오'!$J$2-'d_시나리오'!$H$2),'d_시나리오'!$H$2+SQRT(A2499*('d_시나리오'!$J$2-'d_시나리오'!$H$2)*('d_시나리오'!$I$2-'d_시나리오'!$H$2)),'d_시나리오'!$J$2-SQRT((1-A2499)*('d_시나리오'!$J$2-'d_시나리오'!$H$2)*('d_시나리오'!$J$2-'d_시나리오'!$I$2))))</f>
        <v/>
      </c>
      <c r="C2499">
        <f>BETAINV(RAND(),2,6)</f>
        <v/>
      </c>
      <c r="D2499">
        <f>INDEX('d_분포'!$A$2:$A$28,RANDBETWEEN(1,27))</f>
        <v/>
      </c>
      <c r="E2499">
        <f>INDEX('d_분포'!$C$2:$C$5,RANDBETWEEN(1,4))*(0.9+0.2*RAND())</f>
        <v/>
      </c>
      <c r="F2499">
        <f>RAND()</f>
        <v/>
      </c>
      <c r="G2499">
        <f>IF('d_시나리오'!$J$3='d_시나리오'!$H$3,'d_시나리오'!$I$3,IF(F2499&lt;('d_시나리오'!$I$3-'d_시나리오'!$H$3)/('d_시나리오'!$J$3-'d_시나리오'!$H$3),'d_시나리오'!$H$3+SQRT(F2499*('d_시나리오'!$J$3-'d_시나리오'!$H$3)*('d_시나리오'!$I$3-'d_시나리오'!$H$3)),'d_시나리오'!$J$3-SQRT((1-F2499)*('d_시나리오'!$J$3-'d_시나리오'!$H$3)*('d_시나리오'!$J$3-'d_시나리오'!$I$3))))</f>
        <v/>
      </c>
      <c r="H2499">
        <f>RAND()</f>
        <v/>
      </c>
      <c r="I2499">
        <f>IF('d_시나리오'!$J$4='d_시나리오'!$H$4,'d_시나리오'!$I$4,IF(H2499&lt;('d_시나리오'!$I$4-'d_시나리오'!$H$4)/('d_시나리오'!$J$4-'d_시나리오'!$H$4),'d_시나리오'!$H$4+SQRT(H2499*('d_시나리오'!$J$4-'d_시나리오'!$H$4)*('d_시나리오'!$I$4-'d_시나리오'!$H$4)),'d_시나리오'!$J$4-SQRT((1-H2499)*('d_시나리오'!$J$4-'d_시나리오'!$H$4)*('d_시나리오'!$J$4-'d_시나리오'!$I$4))))</f>
        <v/>
      </c>
      <c r="J2499">
        <f>RAND()</f>
        <v/>
      </c>
      <c r="K2499">
        <f>IF('d_시나리오'!$J$5='d_시나리오'!$H$5,'d_시나리오'!$I$5,IF(J2499&lt;('d_시나리오'!$I$5-'d_시나리오'!$H$5)/('d_시나리오'!$J$5-'d_시나리오'!$H$5),'d_시나리오'!$H$5+SQRT(J2499*('d_시나리오'!$J$5-'d_시나리오'!$H$5)*('d_시나리오'!$I$5-'d_시나리오'!$H$5)),'d_시나리오'!$J$5-SQRT((1-J2499)*('d_시나리오'!$J$5-'d_시나리오'!$H$5)*('d_시나리오'!$J$5-'d_시나리오'!$I$5))))</f>
        <v/>
      </c>
      <c r="L2499">
        <f>RAND()</f>
        <v/>
      </c>
      <c r="M2499">
        <f>IF('d_시나리오'!$J$6='d_시나리오'!$H$6,'d_시나리오'!$I$6,IF(L2499&lt;('d_시나리오'!$I$6-'d_시나리오'!$H$6)/('d_시나리오'!$J$6-'d_시나리오'!$H$6),'d_시나리오'!$H$6+SQRT(L2499*('d_시나리오'!$J$6-'d_시나리오'!$H$6)*('d_시나리오'!$I$6-'d_시나리오'!$H$6)),'d_시나리오'!$J$6-SQRT((1-L2499)*('d_시나리오'!$J$6-'d_시나리오'!$H$6)*('d_시나리오'!$J$6-'d_시나리오'!$I$6))))</f>
        <v/>
      </c>
      <c r="N2499">
        <f>INDEX('d_분포'!$B$2:$B$57,RANDBETWEEN(1,56))</f>
        <v/>
      </c>
      <c r="O2499">
        <f>BETAINV(RAND(),5,5)</f>
        <v/>
      </c>
      <c r="P2499">
        <f>'d_고정'!$B$1*'6_기대효과'!$H$7*('d_시나리오'!$I$7/'d_고정'!$B$2)*B2499</f>
        <v/>
      </c>
      <c r="Q2499">
        <f>P2499*C2499</f>
        <v/>
      </c>
      <c r="R2499">
        <f>P2499*E2499</f>
        <v/>
      </c>
      <c r="S2499">
        <f>R2499*G2499</f>
        <v/>
      </c>
      <c r="T2499">
        <f>Q2499+S2499</f>
        <v/>
      </c>
      <c r="U2499">
        <f>(Q2499*D2499+S2499*I2499)*(1-O2499)</f>
        <v/>
      </c>
      <c r="V2499">
        <f>(R2499*K2499*N2499+'d_고정'!$B$3*('6_기대효과'!$H$7/8)*N2499*'d_고정'!$B$10*M2499*('6_기대효과'!$K$7/'d_고정'!$B$9))*(1-O2499)</f>
        <v/>
      </c>
      <c r="W2499">
        <f>(S2499*I2499+R2499*MAX(K2499-'d_고정'!$B$10*M2499*('6_기대효과'!$K$7/'d_고정'!$B$9),0)*N2499)*(1-O2499)</f>
        <v/>
      </c>
      <c r="X2499">
        <f>U2499+V2499</f>
        <v/>
      </c>
      <c r="Y2499">
        <f>U2499/('d_고정'!$B$5*'6_기대효과'!$H$7/8)/'d_고정'!$B$6</f>
        <v/>
      </c>
      <c r="Z2499">
        <f>U2499/('d_고정'!$B$8*'6_기대효과'!$H$7/8)</f>
        <v/>
      </c>
    </row>
    <row r="2500">
      <c r="A2500">
        <f>RAND()</f>
        <v/>
      </c>
      <c r="B2500">
        <f>IF('d_시나리오'!$J$2='d_시나리오'!$H$2,'d_시나리오'!$I$2,IF(A2500&lt;('d_시나리오'!$I$2-'d_시나리오'!$H$2)/('d_시나리오'!$J$2-'d_시나리오'!$H$2),'d_시나리오'!$H$2+SQRT(A2500*('d_시나리오'!$J$2-'d_시나리오'!$H$2)*('d_시나리오'!$I$2-'d_시나리오'!$H$2)),'d_시나리오'!$J$2-SQRT((1-A2500)*('d_시나리오'!$J$2-'d_시나리오'!$H$2)*('d_시나리오'!$J$2-'d_시나리오'!$I$2))))</f>
        <v/>
      </c>
      <c r="C2500">
        <f>BETAINV(RAND(),2,6)</f>
        <v/>
      </c>
      <c r="D2500">
        <f>INDEX('d_분포'!$A$2:$A$28,RANDBETWEEN(1,27))</f>
        <v/>
      </c>
      <c r="E2500">
        <f>INDEX('d_분포'!$C$2:$C$5,RANDBETWEEN(1,4))*(0.9+0.2*RAND())</f>
        <v/>
      </c>
      <c r="F2500">
        <f>RAND()</f>
        <v/>
      </c>
      <c r="G2500">
        <f>IF('d_시나리오'!$J$3='d_시나리오'!$H$3,'d_시나리오'!$I$3,IF(F2500&lt;('d_시나리오'!$I$3-'d_시나리오'!$H$3)/('d_시나리오'!$J$3-'d_시나리오'!$H$3),'d_시나리오'!$H$3+SQRT(F2500*('d_시나리오'!$J$3-'d_시나리오'!$H$3)*('d_시나리오'!$I$3-'d_시나리오'!$H$3)),'d_시나리오'!$J$3-SQRT((1-F2500)*('d_시나리오'!$J$3-'d_시나리오'!$H$3)*('d_시나리오'!$J$3-'d_시나리오'!$I$3))))</f>
        <v/>
      </c>
      <c r="H2500">
        <f>RAND()</f>
        <v/>
      </c>
      <c r="I2500">
        <f>IF('d_시나리오'!$J$4='d_시나리오'!$H$4,'d_시나리오'!$I$4,IF(H2500&lt;('d_시나리오'!$I$4-'d_시나리오'!$H$4)/('d_시나리오'!$J$4-'d_시나리오'!$H$4),'d_시나리오'!$H$4+SQRT(H2500*('d_시나리오'!$J$4-'d_시나리오'!$H$4)*('d_시나리오'!$I$4-'d_시나리오'!$H$4)),'d_시나리오'!$J$4-SQRT((1-H2500)*('d_시나리오'!$J$4-'d_시나리오'!$H$4)*('d_시나리오'!$J$4-'d_시나리오'!$I$4))))</f>
        <v/>
      </c>
      <c r="J2500">
        <f>RAND()</f>
        <v/>
      </c>
      <c r="K2500">
        <f>IF('d_시나리오'!$J$5='d_시나리오'!$H$5,'d_시나리오'!$I$5,IF(J2500&lt;('d_시나리오'!$I$5-'d_시나리오'!$H$5)/('d_시나리오'!$J$5-'d_시나리오'!$H$5),'d_시나리오'!$H$5+SQRT(J2500*('d_시나리오'!$J$5-'d_시나리오'!$H$5)*('d_시나리오'!$I$5-'d_시나리오'!$H$5)),'d_시나리오'!$J$5-SQRT((1-J2500)*('d_시나리오'!$J$5-'d_시나리오'!$H$5)*('d_시나리오'!$J$5-'d_시나리오'!$I$5))))</f>
        <v/>
      </c>
      <c r="L2500">
        <f>RAND()</f>
        <v/>
      </c>
      <c r="M2500">
        <f>IF('d_시나리오'!$J$6='d_시나리오'!$H$6,'d_시나리오'!$I$6,IF(L2500&lt;('d_시나리오'!$I$6-'d_시나리오'!$H$6)/('d_시나리오'!$J$6-'d_시나리오'!$H$6),'d_시나리오'!$H$6+SQRT(L2500*('d_시나리오'!$J$6-'d_시나리오'!$H$6)*('d_시나리오'!$I$6-'d_시나리오'!$H$6)),'d_시나리오'!$J$6-SQRT((1-L2500)*('d_시나리오'!$J$6-'d_시나리오'!$H$6)*('d_시나리오'!$J$6-'d_시나리오'!$I$6))))</f>
        <v/>
      </c>
      <c r="N2500">
        <f>INDEX('d_분포'!$B$2:$B$57,RANDBETWEEN(1,56))</f>
        <v/>
      </c>
      <c r="O2500">
        <f>BETAINV(RAND(),5,5)</f>
        <v/>
      </c>
      <c r="P2500">
        <f>'d_고정'!$B$1*'6_기대효과'!$H$7*('d_시나리오'!$I$7/'d_고정'!$B$2)*B2500</f>
        <v/>
      </c>
      <c r="Q2500">
        <f>P2500*C2500</f>
        <v/>
      </c>
      <c r="R2500">
        <f>P2500*E2500</f>
        <v/>
      </c>
      <c r="S2500">
        <f>R2500*G2500</f>
        <v/>
      </c>
      <c r="T2500">
        <f>Q2500+S2500</f>
        <v/>
      </c>
      <c r="U2500">
        <f>(Q2500*D2500+S2500*I2500)*(1-O2500)</f>
        <v/>
      </c>
      <c r="V2500">
        <f>(R2500*K2500*N2500+'d_고정'!$B$3*('6_기대효과'!$H$7/8)*N2500*'d_고정'!$B$10*M2500*('6_기대효과'!$K$7/'d_고정'!$B$9))*(1-O2500)</f>
        <v/>
      </c>
      <c r="W2500">
        <f>(S2500*I2500+R2500*MAX(K2500-'d_고정'!$B$10*M2500*('6_기대효과'!$K$7/'d_고정'!$B$9),0)*N2500)*(1-O2500)</f>
        <v/>
      </c>
      <c r="X2500">
        <f>U2500+V2500</f>
        <v/>
      </c>
      <c r="Y2500">
        <f>U2500/('d_고정'!$B$5*'6_기대효과'!$H$7/8)/'d_고정'!$B$6</f>
        <v/>
      </c>
      <c r="Z2500">
        <f>U2500/('d_고정'!$B$8*'6_기대효과'!$H$7/8)</f>
        <v/>
      </c>
    </row>
    <row r="2501">
      <c r="A2501">
        <f>RAND()</f>
        <v/>
      </c>
      <c r="B2501">
        <f>IF('d_시나리오'!$J$2='d_시나리오'!$H$2,'d_시나리오'!$I$2,IF(A2501&lt;('d_시나리오'!$I$2-'d_시나리오'!$H$2)/('d_시나리오'!$J$2-'d_시나리오'!$H$2),'d_시나리오'!$H$2+SQRT(A2501*('d_시나리오'!$J$2-'d_시나리오'!$H$2)*('d_시나리오'!$I$2-'d_시나리오'!$H$2)),'d_시나리오'!$J$2-SQRT((1-A2501)*('d_시나리오'!$J$2-'d_시나리오'!$H$2)*('d_시나리오'!$J$2-'d_시나리오'!$I$2))))</f>
        <v/>
      </c>
      <c r="C2501">
        <f>BETAINV(RAND(),2,6)</f>
        <v/>
      </c>
      <c r="D2501">
        <f>INDEX('d_분포'!$A$2:$A$28,RANDBETWEEN(1,27))</f>
        <v/>
      </c>
      <c r="E2501">
        <f>INDEX('d_분포'!$C$2:$C$5,RANDBETWEEN(1,4))*(0.9+0.2*RAND())</f>
        <v/>
      </c>
      <c r="F2501">
        <f>RAND()</f>
        <v/>
      </c>
      <c r="G2501">
        <f>IF('d_시나리오'!$J$3='d_시나리오'!$H$3,'d_시나리오'!$I$3,IF(F2501&lt;('d_시나리오'!$I$3-'d_시나리오'!$H$3)/('d_시나리오'!$J$3-'d_시나리오'!$H$3),'d_시나리오'!$H$3+SQRT(F2501*('d_시나리오'!$J$3-'d_시나리오'!$H$3)*('d_시나리오'!$I$3-'d_시나리오'!$H$3)),'d_시나리오'!$J$3-SQRT((1-F2501)*('d_시나리오'!$J$3-'d_시나리오'!$H$3)*('d_시나리오'!$J$3-'d_시나리오'!$I$3))))</f>
        <v/>
      </c>
      <c r="H2501">
        <f>RAND()</f>
        <v/>
      </c>
      <c r="I2501">
        <f>IF('d_시나리오'!$J$4='d_시나리오'!$H$4,'d_시나리오'!$I$4,IF(H2501&lt;('d_시나리오'!$I$4-'d_시나리오'!$H$4)/('d_시나리오'!$J$4-'d_시나리오'!$H$4),'d_시나리오'!$H$4+SQRT(H2501*('d_시나리오'!$J$4-'d_시나리오'!$H$4)*('d_시나리오'!$I$4-'d_시나리오'!$H$4)),'d_시나리오'!$J$4-SQRT((1-H2501)*('d_시나리오'!$J$4-'d_시나리오'!$H$4)*('d_시나리오'!$J$4-'d_시나리오'!$I$4))))</f>
        <v/>
      </c>
      <c r="J2501">
        <f>RAND()</f>
        <v/>
      </c>
      <c r="K2501">
        <f>IF('d_시나리오'!$J$5='d_시나리오'!$H$5,'d_시나리오'!$I$5,IF(J2501&lt;('d_시나리오'!$I$5-'d_시나리오'!$H$5)/('d_시나리오'!$J$5-'d_시나리오'!$H$5),'d_시나리오'!$H$5+SQRT(J2501*('d_시나리오'!$J$5-'d_시나리오'!$H$5)*('d_시나리오'!$I$5-'d_시나리오'!$H$5)),'d_시나리오'!$J$5-SQRT((1-J2501)*('d_시나리오'!$J$5-'d_시나리오'!$H$5)*('d_시나리오'!$J$5-'d_시나리오'!$I$5))))</f>
        <v/>
      </c>
      <c r="L2501">
        <f>RAND()</f>
        <v/>
      </c>
      <c r="M2501">
        <f>IF('d_시나리오'!$J$6='d_시나리오'!$H$6,'d_시나리오'!$I$6,IF(L2501&lt;('d_시나리오'!$I$6-'d_시나리오'!$H$6)/('d_시나리오'!$J$6-'d_시나리오'!$H$6),'d_시나리오'!$H$6+SQRT(L2501*('d_시나리오'!$J$6-'d_시나리오'!$H$6)*('d_시나리오'!$I$6-'d_시나리오'!$H$6)),'d_시나리오'!$J$6-SQRT((1-L2501)*('d_시나리오'!$J$6-'d_시나리오'!$H$6)*('d_시나리오'!$J$6-'d_시나리오'!$I$6))))</f>
        <v/>
      </c>
      <c r="N2501">
        <f>INDEX('d_분포'!$B$2:$B$57,RANDBETWEEN(1,56))</f>
        <v/>
      </c>
      <c r="O2501">
        <f>BETAINV(RAND(),5,5)</f>
        <v/>
      </c>
      <c r="P2501">
        <f>'d_고정'!$B$1*'6_기대효과'!$H$7*('d_시나리오'!$I$7/'d_고정'!$B$2)*B2501</f>
        <v/>
      </c>
      <c r="Q2501">
        <f>P2501*C2501</f>
        <v/>
      </c>
      <c r="R2501">
        <f>P2501*E2501</f>
        <v/>
      </c>
      <c r="S2501">
        <f>R2501*G2501</f>
        <v/>
      </c>
      <c r="T2501">
        <f>Q2501+S2501</f>
        <v/>
      </c>
      <c r="U2501">
        <f>(Q2501*D2501+S2501*I2501)*(1-O2501)</f>
        <v/>
      </c>
      <c r="V2501">
        <f>(R2501*K2501*N2501+'d_고정'!$B$3*('6_기대효과'!$H$7/8)*N2501*'d_고정'!$B$10*M2501*('6_기대효과'!$K$7/'d_고정'!$B$9))*(1-O2501)</f>
        <v/>
      </c>
      <c r="W2501">
        <f>(S2501*I2501+R2501*MAX(K2501-'d_고정'!$B$10*M2501*('6_기대효과'!$K$7/'d_고정'!$B$9),0)*N2501)*(1-O2501)</f>
        <v/>
      </c>
      <c r="X2501">
        <f>U2501+V2501</f>
        <v/>
      </c>
      <c r="Y2501">
        <f>U2501/('d_고정'!$B$5*'6_기대효과'!$H$7/8)/'d_고정'!$B$6</f>
        <v/>
      </c>
      <c r="Z2501">
        <f>U2501/('d_고정'!$B$8*'6_기대효과'!$H$7/8)</f>
        <v/>
      </c>
    </row>
    <row r="2502">
      <c r="A2502">
        <f>RAND()</f>
        <v/>
      </c>
      <c r="B2502">
        <f>IF('d_시나리오'!$J$2='d_시나리오'!$H$2,'d_시나리오'!$I$2,IF(A2502&lt;('d_시나리오'!$I$2-'d_시나리오'!$H$2)/('d_시나리오'!$J$2-'d_시나리오'!$H$2),'d_시나리오'!$H$2+SQRT(A2502*('d_시나리오'!$J$2-'d_시나리오'!$H$2)*('d_시나리오'!$I$2-'d_시나리오'!$H$2)),'d_시나리오'!$J$2-SQRT((1-A2502)*('d_시나리오'!$J$2-'d_시나리오'!$H$2)*('d_시나리오'!$J$2-'d_시나리오'!$I$2))))</f>
        <v/>
      </c>
      <c r="C2502">
        <f>BETAINV(RAND(),2,6)</f>
        <v/>
      </c>
      <c r="D2502">
        <f>INDEX('d_분포'!$A$2:$A$28,RANDBETWEEN(1,27))</f>
        <v/>
      </c>
      <c r="E2502">
        <f>INDEX('d_분포'!$C$2:$C$5,RANDBETWEEN(1,4))*(0.9+0.2*RAND())</f>
        <v/>
      </c>
      <c r="F2502">
        <f>RAND()</f>
        <v/>
      </c>
      <c r="G2502">
        <f>IF('d_시나리오'!$J$3='d_시나리오'!$H$3,'d_시나리오'!$I$3,IF(F2502&lt;('d_시나리오'!$I$3-'d_시나리오'!$H$3)/('d_시나리오'!$J$3-'d_시나리오'!$H$3),'d_시나리오'!$H$3+SQRT(F2502*('d_시나리오'!$J$3-'d_시나리오'!$H$3)*('d_시나리오'!$I$3-'d_시나리오'!$H$3)),'d_시나리오'!$J$3-SQRT((1-F2502)*('d_시나리오'!$J$3-'d_시나리오'!$H$3)*('d_시나리오'!$J$3-'d_시나리오'!$I$3))))</f>
        <v/>
      </c>
      <c r="H2502">
        <f>RAND()</f>
        <v/>
      </c>
      <c r="I2502">
        <f>IF('d_시나리오'!$J$4='d_시나리오'!$H$4,'d_시나리오'!$I$4,IF(H2502&lt;('d_시나리오'!$I$4-'d_시나리오'!$H$4)/('d_시나리오'!$J$4-'d_시나리오'!$H$4),'d_시나리오'!$H$4+SQRT(H2502*('d_시나리오'!$J$4-'d_시나리오'!$H$4)*('d_시나리오'!$I$4-'d_시나리오'!$H$4)),'d_시나리오'!$J$4-SQRT((1-H2502)*('d_시나리오'!$J$4-'d_시나리오'!$H$4)*('d_시나리오'!$J$4-'d_시나리오'!$I$4))))</f>
        <v/>
      </c>
      <c r="J2502">
        <f>RAND()</f>
        <v/>
      </c>
      <c r="K2502">
        <f>IF('d_시나리오'!$J$5='d_시나리오'!$H$5,'d_시나리오'!$I$5,IF(J2502&lt;('d_시나리오'!$I$5-'d_시나리오'!$H$5)/('d_시나리오'!$J$5-'d_시나리오'!$H$5),'d_시나리오'!$H$5+SQRT(J2502*('d_시나리오'!$J$5-'d_시나리오'!$H$5)*('d_시나리오'!$I$5-'d_시나리오'!$H$5)),'d_시나리오'!$J$5-SQRT((1-J2502)*('d_시나리오'!$J$5-'d_시나리오'!$H$5)*('d_시나리오'!$J$5-'d_시나리오'!$I$5))))</f>
        <v/>
      </c>
      <c r="L2502">
        <f>RAND()</f>
        <v/>
      </c>
      <c r="M2502">
        <f>IF('d_시나리오'!$J$6='d_시나리오'!$H$6,'d_시나리오'!$I$6,IF(L2502&lt;('d_시나리오'!$I$6-'d_시나리오'!$H$6)/('d_시나리오'!$J$6-'d_시나리오'!$H$6),'d_시나리오'!$H$6+SQRT(L2502*('d_시나리오'!$J$6-'d_시나리오'!$H$6)*('d_시나리오'!$I$6-'d_시나리오'!$H$6)),'d_시나리오'!$J$6-SQRT((1-L2502)*('d_시나리오'!$J$6-'d_시나리오'!$H$6)*('d_시나리오'!$J$6-'d_시나리오'!$I$6))))</f>
        <v/>
      </c>
      <c r="N2502">
        <f>INDEX('d_분포'!$B$2:$B$57,RANDBETWEEN(1,56))</f>
        <v/>
      </c>
      <c r="O2502">
        <f>BETAINV(RAND(),5,5)</f>
        <v/>
      </c>
      <c r="P2502">
        <f>'d_고정'!$B$1*'6_기대효과'!$H$7*('d_시나리오'!$I$7/'d_고정'!$B$2)*B2502</f>
        <v/>
      </c>
      <c r="Q2502">
        <f>P2502*C2502</f>
        <v/>
      </c>
      <c r="R2502">
        <f>P2502*E2502</f>
        <v/>
      </c>
      <c r="S2502">
        <f>R2502*G2502</f>
        <v/>
      </c>
      <c r="T2502">
        <f>Q2502+S2502</f>
        <v/>
      </c>
      <c r="U2502">
        <f>(Q2502*D2502+S2502*I2502)*(1-O2502)</f>
        <v/>
      </c>
      <c r="V2502">
        <f>(R2502*K2502*N2502+'d_고정'!$B$3*('6_기대효과'!$H$7/8)*N2502*'d_고정'!$B$10*M2502*('6_기대효과'!$K$7/'d_고정'!$B$9))*(1-O2502)</f>
        <v/>
      </c>
      <c r="W2502">
        <f>(S2502*I2502+R2502*MAX(K2502-'d_고정'!$B$10*M2502*('6_기대효과'!$K$7/'d_고정'!$B$9),0)*N2502)*(1-O2502)</f>
        <v/>
      </c>
      <c r="X2502">
        <f>U2502+V2502</f>
        <v/>
      </c>
      <c r="Y2502">
        <f>U2502/('d_고정'!$B$5*'6_기대효과'!$H$7/8)/'d_고정'!$B$6</f>
        <v/>
      </c>
      <c r="Z2502">
        <f>U2502/('d_고정'!$B$8*'6_기대효과'!$H$7/8)</f>
        <v/>
      </c>
    </row>
    <row r="2503">
      <c r="A2503">
        <f>RAND()</f>
        <v/>
      </c>
      <c r="B2503">
        <f>IF('d_시나리오'!$J$2='d_시나리오'!$H$2,'d_시나리오'!$I$2,IF(A2503&lt;('d_시나리오'!$I$2-'d_시나리오'!$H$2)/('d_시나리오'!$J$2-'d_시나리오'!$H$2),'d_시나리오'!$H$2+SQRT(A2503*('d_시나리오'!$J$2-'d_시나리오'!$H$2)*('d_시나리오'!$I$2-'d_시나리오'!$H$2)),'d_시나리오'!$J$2-SQRT((1-A2503)*('d_시나리오'!$J$2-'d_시나리오'!$H$2)*('d_시나리오'!$J$2-'d_시나리오'!$I$2))))</f>
        <v/>
      </c>
      <c r="C2503">
        <f>BETAINV(RAND(),2,6)</f>
        <v/>
      </c>
      <c r="D2503">
        <f>INDEX('d_분포'!$A$2:$A$28,RANDBETWEEN(1,27))</f>
        <v/>
      </c>
      <c r="E2503">
        <f>INDEX('d_분포'!$C$2:$C$5,RANDBETWEEN(1,4))*(0.9+0.2*RAND())</f>
        <v/>
      </c>
      <c r="F2503">
        <f>RAND()</f>
        <v/>
      </c>
      <c r="G2503">
        <f>IF('d_시나리오'!$J$3='d_시나리오'!$H$3,'d_시나리오'!$I$3,IF(F2503&lt;('d_시나리오'!$I$3-'d_시나리오'!$H$3)/('d_시나리오'!$J$3-'d_시나리오'!$H$3),'d_시나리오'!$H$3+SQRT(F2503*('d_시나리오'!$J$3-'d_시나리오'!$H$3)*('d_시나리오'!$I$3-'d_시나리오'!$H$3)),'d_시나리오'!$J$3-SQRT((1-F2503)*('d_시나리오'!$J$3-'d_시나리오'!$H$3)*('d_시나리오'!$J$3-'d_시나리오'!$I$3))))</f>
        <v/>
      </c>
      <c r="H2503">
        <f>RAND()</f>
        <v/>
      </c>
      <c r="I2503">
        <f>IF('d_시나리오'!$J$4='d_시나리오'!$H$4,'d_시나리오'!$I$4,IF(H2503&lt;('d_시나리오'!$I$4-'d_시나리오'!$H$4)/('d_시나리오'!$J$4-'d_시나리오'!$H$4),'d_시나리오'!$H$4+SQRT(H2503*('d_시나리오'!$J$4-'d_시나리오'!$H$4)*('d_시나리오'!$I$4-'d_시나리오'!$H$4)),'d_시나리오'!$J$4-SQRT((1-H2503)*('d_시나리오'!$J$4-'d_시나리오'!$H$4)*('d_시나리오'!$J$4-'d_시나리오'!$I$4))))</f>
        <v/>
      </c>
      <c r="J2503">
        <f>RAND()</f>
        <v/>
      </c>
      <c r="K2503">
        <f>IF('d_시나리오'!$J$5='d_시나리오'!$H$5,'d_시나리오'!$I$5,IF(J2503&lt;('d_시나리오'!$I$5-'d_시나리오'!$H$5)/('d_시나리오'!$J$5-'d_시나리오'!$H$5),'d_시나리오'!$H$5+SQRT(J2503*('d_시나리오'!$J$5-'d_시나리오'!$H$5)*('d_시나리오'!$I$5-'d_시나리오'!$H$5)),'d_시나리오'!$J$5-SQRT((1-J2503)*('d_시나리오'!$J$5-'d_시나리오'!$H$5)*('d_시나리오'!$J$5-'d_시나리오'!$I$5))))</f>
        <v/>
      </c>
      <c r="L2503">
        <f>RAND()</f>
        <v/>
      </c>
      <c r="M2503">
        <f>IF('d_시나리오'!$J$6='d_시나리오'!$H$6,'d_시나리오'!$I$6,IF(L2503&lt;('d_시나리오'!$I$6-'d_시나리오'!$H$6)/('d_시나리오'!$J$6-'d_시나리오'!$H$6),'d_시나리오'!$H$6+SQRT(L2503*('d_시나리오'!$J$6-'d_시나리오'!$H$6)*('d_시나리오'!$I$6-'d_시나리오'!$H$6)),'d_시나리오'!$J$6-SQRT((1-L2503)*('d_시나리오'!$J$6-'d_시나리오'!$H$6)*('d_시나리오'!$J$6-'d_시나리오'!$I$6))))</f>
        <v/>
      </c>
      <c r="N2503">
        <f>INDEX('d_분포'!$B$2:$B$57,RANDBETWEEN(1,56))</f>
        <v/>
      </c>
      <c r="O2503">
        <f>BETAINV(RAND(),5,5)</f>
        <v/>
      </c>
      <c r="P2503">
        <f>'d_고정'!$B$1*'6_기대효과'!$H$7*('d_시나리오'!$I$7/'d_고정'!$B$2)*B2503</f>
        <v/>
      </c>
      <c r="Q2503">
        <f>P2503*C2503</f>
        <v/>
      </c>
      <c r="R2503">
        <f>P2503*E2503</f>
        <v/>
      </c>
      <c r="S2503">
        <f>R2503*G2503</f>
        <v/>
      </c>
      <c r="T2503">
        <f>Q2503+S2503</f>
        <v/>
      </c>
      <c r="U2503">
        <f>(Q2503*D2503+S2503*I2503)*(1-O2503)</f>
        <v/>
      </c>
      <c r="V2503">
        <f>(R2503*K2503*N2503+'d_고정'!$B$3*('6_기대효과'!$H$7/8)*N2503*'d_고정'!$B$10*M2503*('6_기대효과'!$K$7/'d_고정'!$B$9))*(1-O2503)</f>
        <v/>
      </c>
      <c r="W2503">
        <f>(S2503*I2503+R2503*MAX(K2503-'d_고정'!$B$10*M2503*('6_기대효과'!$K$7/'d_고정'!$B$9),0)*N2503)*(1-O2503)</f>
        <v/>
      </c>
      <c r="X2503">
        <f>U2503+V2503</f>
        <v/>
      </c>
      <c r="Y2503">
        <f>U2503/('d_고정'!$B$5*'6_기대효과'!$H$7/8)/'d_고정'!$B$6</f>
        <v/>
      </c>
      <c r="Z2503">
        <f>U2503/('d_고정'!$B$8*'6_기대효과'!$H$7/8)</f>
        <v/>
      </c>
    </row>
    <row r="2504">
      <c r="A2504">
        <f>RAND()</f>
        <v/>
      </c>
      <c r="B2504">
        <f>IF('d_시나리오'!$J$2='d_시나리오'!$H$2,'d_시나리오'!$I$2,IF(A2504&lt;('d_시나리오'!$I$2-'d_시나리오'!$H$2)/('d_시나리오'!$J$2-'d_시나리오'!$H$2),'d_시나리오'!$H$2+SQRT(A2504*('d_시나리오'!$J$2-'d_시나리오'!$H$2)*('d_시나리오'!$I$2-'d_시나리오'!$H$2)),'d_시나리오'!$J$2-SQRT((1-A2504)*('d_시나리오'!$J$2-'d_시나리오'!$H$2)*('d_시나리오'!$J$2-'d_시나리오'!$I$2))))</f>
        <v/>
      </c>
      <c r="C2504">
        <f>BETAINV(RAND(),2,6)</f>
        <v/>
      </c>
      <c r="D2504">
        <f>INDEX('d_분포'!$A$2:$A$28,RANDBETWEEN(1,27))</f>
        <v/>
      </c>
      <c r="E2504">
        <f>INDEX('d_분포'!$C$2:$C$5,RANDBETWEEN(1,4))*(0.9+0.2*RAND())</f>
        <v/>
      </c>
      <c r="F2504">
        <f>RAND()</f>
        <v/>
      </c>
      <c r="G2504">
        <f>IF('d_시나리오'!$J$3='d_시나리오'!$H$3,'d_시나리오'!$I$3,IF(F2504&lt;('d_시나리오'!$I$3-'d_시나리오'!$H$3)/('d_시나리오'!$J$3-'d_시나리오'!$H$3),'d_시나리오'!$H$3+SQRT(F2504*('d_시나리오'!$J$3-'d_시나리오'!$H$3)*('d_시나리오'!$I$3-'d_시나리오'!$H$3)),'d_시나리오'!$J$3-SQRT((1-F2504)*('d_시나리오'!$J$3-'d_시나리오'!$H$3)*('d_시나리오'!$J$3-'d_시나리오'!$I$3))))</f>
        <v/>
      </c>
      <c r="H2504">
        <f>RAND()</f>
        <v/>
      </c>
      <c r="I2504">
        <f>IF('d_시나리오'!$J$4='d_시나리오'!$H$4,'d_시나리오'!$I$4,IF(H2504&lt;('d_시나리오'!$I$4-'d_시나리오'!$H$4)/('d_시나리오'!$J$4-'d_시나리오'!$H$4),'d_시나리오'!$H$4+SQRT(H2504*('d_시나리오'!$J$4-'d_시나리오'!$H$4)*('d_시나리오'!$I$4-'d_시나리오'!$H$4)),'d_시나리오'!$J$4-SQRT((1-H2504)*('d_시나리오'!$J$4-'d_시나리오'!$H$4)*('d_시나리오'!$J$4-'d_시나리오'!$I$4))))</f>
        <v/>
      </c>
      <c r="J2504">
        <f>RAND()</f>
        <v/>
      </c>
      <c r="K2504">
        <f>IF('d_시나리오'!$J$5='d_시나리오'!$H$5,'d_시나리오'!$I$5,IF(J2504&lt;('d_시나리오'!$I$5-'d_시나리오'!$H$5)/('d_시나리오'!$J$5-'d_시나리오'!$H$5),'d_시나리오'!$H$5+SQRT(J2504*('d_시나리오'!$J$5-'d_시나리오'!$H$5)*('d_시나리오'!$I$5-'d_시나리오'!$H$5)),'d_시나리오'!$J$5-SQRT((1-J2504)*('d_시나리오'!$J$5-'d_시나리오'!$H$5)*('d_시나리오'!$J$5-'d_시나리오'!$I$5))))</f>
        <v/>
      </c>
      <c r="L2504">
        <f>RAND()</f>
        <v/>
      </c>
      <c r="M2504">
        <f>IF('d_시나리오'!$J$6='d_시나리오'!$H$6,'d_시나리오'!$I$6,IF(L2504&lt;('d_시나리오'!$I$6-'d_시나리오'!$H$6)/('d_시나리오'!$J$6-'d_시나리오'!$H$6),'d_시나리오'!$H$6+SQRT(L2504*('d_시나리오'!$J$6-'d_시나리오'!$H$6)*('d_시나리오'!$I$6-'d_시나리오'!$H$6)),'d_시나리오'!$J$6-SQRT((1-L2504)*('d_시나리오'!$J$6-'d_시나리오'!$H$6)*('d_시나리오'!$J$6-'d_시나리오'!$I$6))))</f>
        <v/>
      </c>
      <c r="N2504">
        <f>INDEX('d_분포'!$B$2:$B$57,RANDBETWEEN(1,56))</f>
        <v/>
      </c>
      <c r="O2504">
        <f>BETAINV(RAND(),5,5)</f>
        <v/>
      </c>
      <c r="P2504">
        <f>'d_고정'!$B$1*'6_기대효과'!$H$7*('d_시나리오'!$I$7/'d_고정'!$B$2)*B2504</f>
        <v/>
      </c>
      <c r="Q2504">
        <f>P2504*C2504</f>
        <v/>
      </c>
      <c r="R2504">
        <f>P2504*E2504</f>
        <v/>
      </c>
      <c r="S2504">
        <f>R2504*G2504</f>
        <v/>
      </c>
      <c r="T2504">
        <f>Q2504+S2504</f>
        <v/>
      </c>
      <c r="U2504">
        <f>(Q2504*D2504+S2504*I2504)*(1-O2504)</f>
        <v/>
      </c>
      <c r="V2504">
        <f>(R2504*K2504*N2504+'d_고정'!$B$3*('6_기대효과'!$H$7/8)*N2504*'d_고정'!$B$10*M2504*('6_기대효과'!$K$7/'d_고정'!$B$9))*(1-O2504)</f>
        <v/>
      </c>
      <c r="W2504">
        <f>(S2504*I2504+R2504*MAX(K2504-'d_고정'!$B$10*M2504*('6_기대효과'!$K$7/'d_고정'!$B$9),0)*N2504)*(1-O2504)</f>
        <v/>
      </c>
      <c r="X2504">
        <f>U2504+V2504</f>
        <v/>
      </c>
      <c r="Y2504">
        <f>U2504/('d_고정'!$B$5*'6_기대효과'!$H$7/8)/'d_고정'!$B$6</f>
        <v/>
      </c>
      <c r="Z2504">
        <f>U2504/('d_고정'!$B$8*'6_기대효과'!$H$7/8)</f>
        <v/>
      </c>
    </row>
    <row r="2505">
      <c r="A2505">
        <f>RAND()</f>
        <v/>
      </c>
      <c r="B2505">
        <f>IF('d_시나리오'!$J$2='d_시나리오'!$H$2,'d_시나리오'!$I$2,IF(A2505&lt;('d_시나리오'!$I$2-'d_시나리오'!$H$2)/('d_시나리오'!$J$2-'d_시나리오'!$H$2),'d_시나리오'!$H$2+SQRT(A2505*('d_시나리오'!$J$2-'d_시나리오'!$H$2)*('d_시나리오'!$I$2-'d_시나리오'!$H$2)),'d_시나리오'!$J$2-SQRT((1-A2505)*('d_시나리오'!$J$2-'d_시나리오'!$H$2)*('d_시나리오'!$J$2-'d_시나리오'!$I$2))))</f>
        <v/>
      </c>
      <c r="C2505">
        <f>BETAINV(RAND(),2,6)</f>
        <v/>
      </c>
      <c r="D2505">
        <f>INDEX('d_분포'!$A$2:$A$28,RANDBETWEEN(1,27))</f>
        <v/>
      </c>
      <c r="E2505">
        <f>INDEX('d_분포'!$C$2:$C$5,RANDBETWEEN(1,4))*(0.9+0.2*RAND())</f>
        <v/>
      </c>
      <c r="F2505">
        <f>RAND()</f>
        <v/>
      </c>
      <c r="G2505">
        <f>IF('d_시나리오'!$J$3='d_시나리오'!$H$3,'d_시나리오'!$I$3,IF(F2505&lt;('d_시나리오'!$I$3-'d_시나리오'!$H$3)/('d_시나리오'!$J$3-'d_시나리오'!$H$3),'d_시나리오'!$H$3+SQRT(F2505*('d_시나리오'!$J$3-'d_시나리오'!$H$3)*('d_시나리오'!$I$3-'d_시나리오'!$H$3)),'d_시나리오'!$J$3-SQRT((1-F2505)*('d_시나리오'!$J$3-'d_시나리오'!$H$3)*('d_시나리오'!$J$3-'d_시나리오'!$I$3))))</f>
        <v/>
      </c>
      <c r="H2505">
        <f>RAND()</f>
        <v/>
      </c>
      <c r="I2505">
        <f>IF('d_시나리오'!$J$4='d_시나리오'!$H$4,'d_시나리오'!$I$4,IF(H2505&lt;('d_시나리오'!$I$4-'d_시나리오'!$H$4)/('d_시나리오'!$J$4-'d_시나리오'!$H$4),'d_시나리오'!$H$4+SQRT(H2505*('d_시나리오'!$J$4-'d_시나리오'!$H$4)*('d_시나리오'!$I$4-'d_시나리오'!$H$4)),'d_시나리오'!$J$4-SQRT((1-H2505)*('d_시나리오'!$J$4-'d_시나리오'!$H$4)*('d_시나리오'!$J$4-'d_시나리오'!$I$4))))</f>
        <v/>
      </c>
      <c r="J2505">
        <f>RAND()</f>
        <v/>
      </c>
      <c r="K2505">
        <f>IF('d_시나리오'!$J$5='d_시나리오'!$H$5,'d_시나리오'!$I$5,IF(J2505&lt;('d_시나리오'!$I$5-'d_시나리오'!$H$5)/('d_시나리오'!$J$5-'d_시나리오'!$H$5),'d_시나리오'!$H$5+SQRT(J2505*('d_시나리오'!$J$5-'d_시나리오'!$H$5)*('d_시나리오'!$I$5-'d_시나리오'!$H$5)),'d_시나리오'!$J$5-SQRT((1-J2505)*('d_시나리오'!$J$5-'d_시나리오'!$H$5)*('d_시나리오'!$J$5-'d_시나리오'!$I$5))))</f>
        <v/>
      </c>
      <c r="L2505">
        <f>RAND()</f>
        <v/>
      </c>
      <c r="M2505">
        <f>IF('d_시나리오'!$J$6='d_시나리오'!$H$6,'d_시나리오'!$I$6,IF(L2505&lt;('d_시나리오'!$I$6-'d_시나리오'!$H$6)/('d_시나리오'!$J$6-'d_시나리오'!$H$6),'d_시나리오'!$H$6+SQRT(L2505*('d_시나리오'!$J$6-'d_시나리오'!$H$6)*('d_시나리오'!$I$6-'d_시나리오'!$H$6)),'d_시나리오'!$J$6-SQRT((1-L2505)*('d_시나리오'!$J$6-'d_시나리오'!$H$6)*('d_시나리오'!$J$6-'d_시나리오'!$I$6))))</f>
        <v/>
      </c>
      <c r="N2505">
        <f>INDEX('d_분포'!$B$2:$B$57,RANDBETWEEN(1,56))</f>
        <v/>
      </c>
      <c r="O2505">
        <f>BETAINV(RAND(),5,5)</f>
        <v/>
      </c>
      <c r="P2505">
        <f>'d_고정'!$B$1*'6_기대효과'!$H$7*('d_시나리오'!$I$7/'d_고정'!$B$2)*B2505</f>
        <v/>
      </c>
      <c r="Q2505">
        <f>P2505*C2505</f>
        <v/>
      </c>
      <c r="R2505">
        <f>P2505*E2505</f>
        <v/>
      </c>
      <c r="S2505">
        <f>R2505*G2505</f>
        <v/>
      </c>
      <c r="T2505">
        <f>Q2505+S2505</f>
        <v/>
      </c>
      <c r="U2505">
        <f>(Q2505*D2505+S2505*I2505)*(1-O2505)</f>
        <v/>
      </c>
      <c r="V2505">
        <f>(R2505*K2505*N2505+'d_고정'!$B$3*('6_기대효과'!$H$7/8)*N2505*'d_고정'!$B$10*M2505*('6_기대효과'!$K$7/'d_고정'!$B$9))*(1-O2505)</f>
        <v/>
      </c>
      <c r="W2505">
        <f>(S2505*I2505+R2505*MAX(K2505-'d_고정'!$B$10*M2505*('6_기대효과'!$K$7/'d_고정'!$B$9),0)*N2505)*(1-O2505)</f>
        <v/>
      </c>
      <c r="X2505">
        <f>U2505+V2505</f>
        <v/>
      </c>
      <c r="Y2505">
        <f>U2505/('d_고정'!$B$5*'6_기대효과'!$H$7/8)/'d_고정'!$B$6</f>
        <v/>
      </c>
      <c r="Z2505">
        <f>U2505/('d_고정'!$B$8*'6_기대효과'!$H$7/8)</f>
        <v/>
      </c>
    </row>
    <row r="2506">
      <c r="A2506">
        <f>RAND()</f>
        <v/>
      </c>
      <c r="B2506">
        <f>IF('d_시나리오'!$J$2='d_시나리오'!$H$2,'d_시나리오'!$I$2,IF(A2506&lt;('d_시나리오'!$I$2-'d_시나리오'!$H$2)/('d_시나리오'!$J$2-'d_시나리오'!$H$2),'d_시나리오'!$H$2+SQRT(A2506*('d_시나리오'!$J$2-'d_시나리오'!$H$2)*('d_시나리오'!$I$2-'d_시나리오'!$H$2)),'d_시나리오'!$J$2-SQRT((1-A2506)*('d_시나리오'!$J$2-'d_시나리오'!$H$2)*('d_시나리오'!$J$2-'d_시나리오'!$I$2))))</f>
        <v/>
      </c>
      <c r="C2506">
        <f>BETAINV(RAND(),2,6)</f>
        <v/>
      </c>
      <c r="D2506">
        <f>INDEX('d_분포'!$A$2:$A$28,RANDBETWEEN(1,27))</f>
        <v/>
      </c>
      <c r="E2506">
        <f>INDEX('d_분포'!$C$2:$C$5,RANDBETWEEN(1,4))*(0.9+0.2*RAND())</f>
        <v/>
      </c>
      <c r="F2506">
        <f>RAND()</f>
        <v/>
      </c>
      <c r="G2506">
        <f>IF('d_시나리오'!$J$3='d_시나리오'!$H$3,'d_시나리오'!$I$3,IF(F2506&lt;('d_시나리오'!$I$3-'d_시나리오'!$H$3)/('d_시나리오'!$J$3-'d_시나리오'!$H$3),'d_시나리오'!$H$3+SQRT(F2506*('d_시나리오'!$J$3-'d_시나리오'!$H$3)*('d_시나리오'!$I$3-'d_시나리오'!$H$3)),'d_시나리오'!$J$3-SQRT((1-F2506)*('d_시나리오'!$J$3-'d_시나리오'!$H$3)*('d_시나리오'!$J$3-'d_시나리오'!$I$3))))</f>
        <v/>
      </c>
      <c r="H2506">
        <f>RAND()</f>
        <v/>
      </c>
      <c r="I2506">
        <f>IF('d_시나리오'!$J$4='d_시나리오'!$H$4,'d_시나리오'!$I$4,IF(H2506&lt;('d_시나리오'!$I$4-'d_시나리오'!$H$4)/('d_시나리오'!$J$4-'d_시나리오'!$H$4),'d_시나리오'!$H$4+SQRT(H2506*('d_시나리오'!$J$4-'d_시나리오'!$H$4)*('d_시나리오'!$I$4-'d_시나리오'!$H$4)),'d_시나리오'!$J$4-SQRT((1-H2506)*('d_시나리오'!$J$4-'d_시나리오'!$H$4)*('d_시나리오'!$J$4-'d_시나리오'!$I$4))))</f>
        <v/>
      </c>
      <c r="J2506">
        <f>RAND()</f>
        <v/>
      </c>
      <c r="K2506">
        <f>IF('d_시나리오'!$J$5='d_시나리오'!$H$5,'d_시나리오'!$I$5,IF(J2506&lt;('d_시나리오'!$I$5-'d_시나리오'!$H$5)/('d_시나리오'!$J$5-'d_시나리오'!$H$5),'d_시나리오'!$H$5+SQRT(J2506*('d_시나리오'!$J$5-'d_시나리오'!$H$5)*('d_시나리오'!$I$5-'d_시나리오'!$H$5)),'d_시나리오'!$J$5-SQRT((1-J2506)*('d_시나리오'!$J$5-'d_시나리오'!$H$5)*('d_시나리오'!$J$5-'d_시나리오'!$I$5))))</f>
        <v/>
      </c>
      <c r="L2506">
        <f>RAND()</f>
        <v/>
      </c>
      <c r="M2506">
        <f>IF('d_시나리오'!$J$6='d_시나리오'!$H$6,'d_시나리오'!$I$6,IF(L2506&lt;('d_시나리오'!$I$6-'d_시나리오'!$H$6)/('d_시나리오'!$J$6-'d_시나리오'!$H$6),'d_시나리오'!$H$6+SQRT(L2506*('d_시나리오'!$J$6-'d_시나리오'!$H$6)*('d_시나리오'!$I$6-'d_시나리오'!$H$6)),'d_시나리오'!$J$6-SQRT((1-L2506)*('d_시나리오'!$J$6-'d_시나리오'!$H$6)*('d_시나리오'!$J$6-'d_시나리오'!$I$6))))</f>
        <v/>
      </c>
      <c r="N2506">
        <f>INDEX('d_분포'!$B$2:$B$57,RANDBETWEEN(1,56))</f>
        <v/>
      </c>
      <c r="O2506">
        <f>BETAINV(RAND(),5,5)</f>
        <v/>
      </c>
      <c r="P2506">
        <f>'d_고정'!$B$1*'6_기대효과'!$H$7*('d_시나리오'!$I$7/'d_고정'!$B$2)*B2506</f>
        <v/>
      </c>
      <c r="Q2506">
        <f>P2506*C2506</f>
        <v/>
      </c>
      <c r="R2506">
        <f>P2506*E2506</f>
        <v/>
      </c>
      <c r="S2506">
        <f>R2506*G2506</f>
        <v/>
      </c>
      <c r="T2506">
        <f>Q2506+S2506</f>
        <v/>
      </c>
      <c r="U2506">
        <f>(Q2506*D2506+S2506*I2506)*(1-O2506)</f>
        <v/>
      </c>
      <c r="V2506">
        <f>(R2506*K2506*N2506+'d_고정'!$B$3*('6_기대효과'!$H$7/8)*N2506*'d_고정'!$B$10*M2506*('6_기대효과'!$K$7/'d_고정'!$B$9))*(1-O2506)</f>
        <v/>
      </c>
      <c r="W2506">
        <f>(S2506*I2506+R2506*MAX(K2506-'d_고정'!$B$10*M2506*('6_기대효과'!$K$7/'d_고정'!$B$9),0)*N2506)*(1-O2506)</f>
        <v/>
      </c>
      <c r="X2506">
        <f>U2506+V2506</f>
        <v/>
      </c>
      <c r="Y2506">
        <f>U2506/('d_고정'!$B$5*'6_기대효과'!$H$7/8)/'d_고정'!$B$6</f>
        <v/>
      </c>
      <c r="Z2506">
        <f>U2506/('d_고정'!$B$8*'6_기대효과'!$H$7/8)</f>
        <v/>
      </c>
    </row>
    <row r="2507">
      <c r="A2507">
        <f>RAND()</f>
        <v/>
      </c>
      <c r="B2507">
        <f>IF('d_시나리오'!$J$2='d_시나리오'!$H$2,'d_시나리오'!$I$2,IF(A2507&lt;('d_시나리오'!$I$2-'d_시나리오'!$H$2)/('d_시나리오'!$J$2-'d_시나리오'!$H$2),'d_시나리오'!$H$2+SQRT(A2507*('d_시나리오'!$J$2-'d_시나리오'!$H$2)*('d_시나리오'!$I$2-'d_시나리오'!$H$2)),'d_시나리오'!$J$2-SQRT((1-A2507)*('d_시나리오'!$J$2-'d_시나리오'!$H$2)*('d_시나리오'!$J$2-'d_시나리오'!$I$2))))</f>
        <v/>
      </c>
      <c r="C2507">
        <f>BETAINV(RAND(),2,6)</f>
        <v/>
      </c>
      <c r="D2507">
        <f>INDEX('d_분포'!$A$2:$A$28,RANDBETWEEN(1,27))</f>
        <v/>
      </c>
      <c r="E2507">
        <f>INDEX('d_분포'!$C$2:$C$5,RANDBETWEEN(1,4))*(0.9+0.2*RAND())</f>
        <v/>
      </c>
      <c r="F2507">
        <f>RAND()</f>
        <v/>
      </c>
      <c r="G2507">
        <f>IF('d_시나리오'!$J$3='d_시나리오'!$H$3,'d_시나리오'!$I$3,IF(F2507&lt;('d_시나리오'!$I$3-'d_시나리오'!$H$3)/('d_시나리오'!$J$3-'d_시나리오'!$H$3),'d_시나리오'!$H$3+SQRT(F2507*('d_시나리오'!$J$3-'d_시나리오'!$H$3)*('d_시나리오'!$I$3-'d_시나리오'!$H$3)),'d_시나리오'!$J$3-SQRT((1-F2507)*('d_시나리오'!$J$3-'d_시나리오'!$H$3)*('d_시나리오'!$J$3-'d_시나리오'!$I$3))))</f>
        <v/>
      </c>
      <c r="H2507">
        <f>RAND()</f>
        <v/>
      </c>
      <c r="I2507">
        <f>IF('d_시나리오'!$J$4='d_시나리오'!$H$4,'d_시나리오'!$I$4,IF(H2507&lt;('d_시나리오'!$I$4-'d_시나리오'!$H$4)/('d_시나리오'!$J$4-'d_시나리오'!$H$4),'d_시나리오'!$H$4+SQRT(H2507*('d_시나리오'!$J$4-'d_시나리오'!$H$4)*('d_시나리오'!$I$4-'d_시나리오'!$H$4)),'d_시나리오'!$J$4-SQRT((1-H2507)*('d_시나리오'!$J$4-'d_시나리오'!$H$4)*('d_시나리오'!$J$4-'d_시나리오'!$I$4))))</f>
        <v/>
      </c>
      <c r="J2507">
        <f>RAND()</f>
        <v/>
      </c>
      <c r="K2507">
        <f>IF('d_시나리오'!$J$5='d_시나리오'!$H$5,'d_시나리오'!$I$5,IF(J2507&lt;('d_시나리오'!$I$5-'d_시나리오'!$H$5)/('d_시나리오'!$J$5-'d_시나리오'!$H$5),'d_시나리오'!$H$5+SQRT(J2507*('d_시나리오'!$J$5-'d_시나리오'!$H$5)*('d_시나리오'!$I$5-'d_시나리오'!$H$5)),'d_시나리오'!$J$5-SQRT((1-J2507)*('d_시나리오'!$J$5-'d_시나리오'!$H$5)*('d_시나리오'!$J$5-'d_시나리오'!$I$5))))</f>
        <v/>
      </c>
      <c r="L2507">
        <f>RAND()</f>
        <v/>
      </c>
      <c r="M2507">
        <f>IF('d_시나리오'!$J$6='d_시나리오'!$H$6,'d_시나리오'!$I$6,IF(L2507&lt;('d_시나리오'!$I$6-'d_시나리오'!$H$6)/('d_시나리오'!$J$6-'d_시나리오'!$H$6),'d_시나리오'!$H$6+SQRT(L2507*('d_시나리오'!$J$6-'d_시나리오'!$H$6)*('d_시나리오'!$I$6-'d_시나리오'!$H$6)),'d_시나리오'!$J$6-SQRT((1-L2507)*('d_시나리오'!$J$6-'d_시나리오'!$H$6)*('d_시나리오'!$J$6-'d_시나리오'!$I$6))))</f>
        <v/>
      </c>
      <c r="N2507">
        <f>INDEX('d_분포'!$B$2:$B$57,RANDBETWEEN(1,56))</f>
        <v/>
      </c>
      <c r="O2507">
        <f>BETAINV(RAND(),5,5)</f>
        <v/>
      </c>
      <c r="P2507">
        <f>'d_고정'!$B$1*'6_기대효과'!$H$7*('d_시나리오'!$I$7/'d_고정'!$B$2)*B2507</f>
        <v/>
      </c>
      <c r="Q2507">
        <f>P2507*C2507</f>
        <v/>
      </c>
      <c r="R2507">
        <f>P2507*E2507</f>
        <v/>
      </c>
      <c r="S2507">
        <f>R2507*G2507</f>
        <v/>
      </c>
      <c r="T2507">
        <f>Q2507+S2507</f>
        <v/>
      </c>
      <c r="U2507">
        <f>(Q2507*D2507+S2507*I2507)*(1-O2507)</f>
        <v/>
      </c>
      <c r="V2507">
        <f>(R2507*K2507*N2507+'d_고정'!$B$3*('6_기대효과'!$H$7/8)*N2507*'d_고정'!$B$10*M2507*('6_기대효과'!$K$7/'d_고정'!$B$9))*(1-O2507)</f>
        <v/>
      </c>
      <c r="W2507">
        <f>(S2507*I2507+R2507*MAX(K2507-'d_고정'!$B$10*M2507*('6_기대효과'!$K$7/'d_고정'!$B$9),0)*N2507)*(1-O2507)</f>
        <v/>
      </c>
      <c r="X2507">
        <f>U2507+V2507</f>
        <v/>
      </c>
      <c r="Y2507">
        <f>U2507/('d_고정'!$B$5*'6_기대효과'!$H$7/8)/'d_고정'!$B$6</f>
        <v/>
      </c>
      <c r="Z2507">
        <f>U2507/('d_고정'!$B$8*'6_기대효과'!$H$7/8)</f>
        <v/>
      </c>
    </row>
    <row r="2508">
      <c r="A2508">
        <f>RAND()</f>
        <v/>
      </c>
      <c r="B2508">
        <f>IF('d_시나리오'!$J$2='d_시나리오'!$H$2,'d_시나리오'!$I$2,IF(A2508&lt;('d_시나리오'!$I$2-'d_시나리오'!$H$2)/('d_시나리오'!$J$2-'d_시나리오'!$H$2),'d_시나리오'!$H$2+SQRT(A2508*('d_시나리오'!$J$2-'d_시나리오'!$H$2)*('d_시나리오'!$I$2-'d_시나리오'!$H$2)),'d_시나리오'!$J$2-SQRT((1-A2508)*('d_시나리오'!$J$2-'d_시나리오'!$H$2)*('d_시나리오'!$J$2-'d_시나리오'!$I$2))))</f>
        <v/>
      </c>
      <c r="C2508">
        <f>BETAINV(RAND(),2,6)</f>
        <v/>
      </c>
      <c r="D2508">
        <f>INDEX('d_분포'!$A$2:$A$28,RANDBETWEEN(1,27))</f>
        <v/>
      </c>
      <c r="E2508">
        <f>INDEX('d_분포'!$C$2:$C$5,RANDBETWEEN(1,4))*(0.9+0.2*RAND())</f>
        <v/>
      </c>
      <c r="F2508">
        <f>RAND()</f>
        <v/>
      </c>
      <c r="G2508">
        <f>IF('d_시나리오'!$J$3='d_시나리오'!$H$3,'d_시나리오'!$I$3,IF(F2508&lt;('d_시나리오'!$I$3-'d_시나리오'!$H$3)/('d_시나리오'!$J$3-'d_시나리오'!$H$3),'d_시나리오'!$H$3+SQRT(F2508*('d_시나리오'!$J$3-'d_시나리오'!$H$3)*('d_시나리오'!$I$3-'d_시나리오'!$H$3)),'d_시나리오'!$J$3-SQRT((1-F2508)*('d_시나리오'!$J$3-'d_시나리오'!$H$3)*('d_시나리오'!$J$3-'d_시나리오'!$I$3))))</f>
        <v/>
      </c>
      <c r="H2508">
        <f>RAND()</f>
        <v/>
      </c>
      <c r="I2508">
        <f>IF('d_시나리오'!$J$4='d_시나리오'!$H$4,'d_시나리오'!$I$4,IF(H2508&lt;('d_시나리오'!$I$4-'d_시나리오'!$H$4)/('d_시나리오'!$J$4-'d_시나리오'!$H$4),'d_시나리오'!$H$4+SQRT(H2508*('d_시나리오'!$J$4-'d_시나리오'!$H$4)*('d_시나리오'!$I$4-'d_시나리오'!$H$4)),'d_시나리오'!$J$4-SQRT((1-H2508)*('d_시나리오'!$J$4-'d_시나리오'!$H$4)*('d_시나리오'!$J$4-'d_시나리오'!$I$4))))</f>
        <v/>
      </c>
      <c r="J2508">
        <f>RAND()</f>
        <v/>
      </c>
      <c r="K2508">
        <f>IF('d_시나리오'!$J$5='d_시나리오'!$H$5,'d_시나리오'!$I$5,IF(J2508&lt;('d_시나리오'!$I$5-'d_시나리오'!$H$5)/('d_시나리오'!$J$5-'d_시나리오'!$H$5),'d_시나리오'!$H$5+SQRT(J2508*('d_시나리오'!$J$5-'d_시나리오'!$H$5)*('d_시나리오'!$I$5-'d_시나리오'!$H$5)),'d_시나리오'!$J$5-SQRT((1-J2508)*('d_시나리오'!$J$5-'d_시나리오'!$H$5)*('d_시나리오'!$J$5-'d_시나리오'!$I$5))))</f>
        <v/>
      </c>
      <c r="L2508">
        <f>RAND()</f>
        <v/>
      </c>
      <c r="M2508">
        <f>IF('d_시나리오'!$J$6='d_시나리오'!$H$6,'d_시나리오'!$I$6,IF(L2508&lt;('d_시나리오'!$I$6-'d_시나리오'!$H$6)/('d_시나리오'!$J$6-'d_시나리오'!$H$6),'d_시나리오'!$H$6+SQRT(L2508*('d_시나리오'!$J$6-'d_시나리오'!$H$6)*('d_시나리오'!$I$6-'d_시나리오'!$H$6)),'d_시나리오'!$J$6-SQRT((1-L2508)*('d_시나리오'!$J$6-'d_시나리오'!$H$6)*('d_시나리오'!$J$6-'d_시나리오'!$I$6))))</f>
        <v/>
      </c>
      <c r="N2508">
        <f>INDEX('d_분포'!$B$2:$B$57,RANDBETWEEN(1,56))</f>
        <v/>
      </c>
      <c r="O2508">
        <f>BETAINV(RAND(),5,5)</f>
        <v/>
      </c>
      <c r="P2508">
        <f>'d_고정'!$B$1*'6_기대효과'!$H$7*('d_시나리오'!$I$7/'d_고정'!$B$2)*B2508</f>
        <v/>
      </c>
      <c r="Q2508">
        <f>P2508*C2508</f>
        <v/>
      </c>
      <c r="R2508">
        <f>P2508*E2508</f>
        <v/>
      </c>
      <c r="S2508">
        <f>R2508*G2508</f>
        <v/>
      </c>
      <c r="T2508">
        <f>Q2508+S2508</f>
        <v/>
      </c>
      <c r="U2508">
        <f>(Q2508*D2508+S2508*I2508)*(1-O2508)</f>
        <v/>
      </c>
      <c r="V2508">
        <f>(R2508*K2508*N2508+'d_고정'!$B$3*('6_기대효과'!$H$7/8)*N2508*'d_고정'!$B$10*M2508*('6_기대효과'!$K$7/'d_고정'!$B$9))*(1-O2508)</f>
        <v/>
      </c>
      <c r="W2508">
        <f>(S2508*I2508+R2508*MAX(K2508-'d_고정'!$B$10*M2508*('6_기대효과'!$K$7/'d_고정'!$B$9),0)*N2508)*(1-O2508)</f>
        <v/>
      </c>
      <c r="X2508">
        <f>U2508+V2508</f>
        <v/>
      </c>
      <c r="Y2508">
        <f>U2508/('d_고정'!$B$5*'6_기대효과'!$H$7/8)/'d_고정'!$B$6</f>
        <v/>
      </c>
      <c r="Z2508">
        <f>U2508/('d_고정'!$B$8*'6_기대효과'!$H$7/8)</f>
        <v/>
      </c>
    </row>
    <row r="2509">
      <c r="A2509">
        <f>RAND()</f>
        <v/>
      </c>
      <c r="B2509">
        <f>IF('d_시나리오'!$J$2='d_시나리오'!$H$2,'d_시나리오'!$I$2,IF(A2509&lt;('d_시나리오'!$I$2-'d_시나리오'!$H$2)/('d_시나리오'!$J$2-'d_시나리오'!$H$2),'d_시나리오'!$H$2+SQRT(A2509*('d_시나리오'!$J$2-'d_시나리오'!$H$2)*('d_시나리오'!$I$2-'d_시나리오'!$H$2)),'d_시나리오'!$J$2-SQRT((1-A2509)*('d_시나리오'!$J$2-'d_시나리오'!$H$2)*('d_시나리오'!$J$2-'d_시나리오'!$I$2))))</f>
        <v/>
      </c>
      <c r="C2509">
        <f>BETAINV(RAND(),2,6)</f>
        <v/>
      </c>
      <c r="D2509">
        <f>INDEX('d_분포'!$A$2:$A$28,RANDBETWEEN(1,27))</f>
        <v/>
      </c>
      <c r="E2509">
        <f>INDEX('d_분포'!$C$2:$C$5,RANDBETWEEN(1,4))*(0.9+0.2*RAND())</f>
        <v/>
      </c>
      <c r="F2509">
        <f>RAND()</f>
        <v/>
      </c>
      <c r="G2509">
        <f>IF('d_시나리오'!$J$3='d_시나리오'!$H$3,'d_시나리오'!$I$3,IF(F2509&lt;('d_시나리오'!$I$3-'d_시나리오'!$H$3)/('d_시나리오'!$J$3-'d_시나리오'!$H$3),'d_시나리오'!$H$3+SQRT(F2509*('d_시나리오'!$J$3-'d_시나리오'!$H$3)*('d_시나리오'!$I$3-'d_시나리오'!$H$3)),'d_시나리오'!$J$3-SQRT((1-F2509)*('d_시나리오'!$J$3-'d_시나리오'!$H$3)*('d_시나리오'!$J$3-'d_시나리오'!$I$3))))</f>
        <v/>
      </c>
      <c r="H2509">
        <f>RAND()</f>
        <v/>
      </c>
      <c r="I2509">
        <f>IF('d_시나리오'!$J$4='d_시나리오'!$H$4,'d_시나리오'!$I$4,IF(H2509&lt;('d_시나리오'!$I$4-'d_시나리오'!$H$4)/('d_시나리오'!$J$4-'d_시나리오'!$H$4),'d_시나리오'!$H$4+SQRT(H2509*('d_시나리오'!$J$4-'d_시나리오'!$H$4)*('d_시나리오'!$I$4-'d_시나리오'!$H$4)),'d_시나리오'!$J$4-SQRT((1-H2509)*('d_시나리오'!$J$4-'d_시나리오'!$H$4)*('d_시나리오'!$J$4-'d_시나리오'!$I$4))))</f>
        <v/>
      </c>
      <c r="J2509">
        <f>RAND()</f>
        <v/>
      </c>
      <c r="K2509">
        <f>IF('d_시나리오'!$J$5='d_시나리오'!$H$5,'d_시나리오'!$I$5,IF(J2509&lt;('d_시나리오'!$I$5-'d_시나리오'!$H$5)/('d_시나리오'!$J$5-'d_시나리오'!$H$5),'d_시나리오'!$H$5+SQRT(J2509*('d_시나리오'!$J$5-'d_시나리오'!$H$5)*('d_시나리오'!$I$5-'d_시나리오'!$H$5)),'d_시나리오'!$J$5-SQRT((1-J2509)*('d_시나리오'!$J$5-'d_시나리오'!$H$5)*('d_시나리오'!$J$5-'d_시나리오'!$I$5))))</f>
        <v/>
      </c>
      <c r="L2509">
        <f>RAND()</f>
        <v/>
      </c>
      <c r="M2509">
        <f>IF('d_시나리오'!$J$6='d_시나리오'!$H$6,'d_시나리오'!$I$6,IF(L2509&lt;('d_시나리오'!$I$6-'d_시나리오'!$H$6)/('d_시나리오'!$J$6-'d_시나리오'!$H$6),'d_시나리오'!$H$6+SQRT(L2509*('d_시나리오'!$J$6-'d_시나리오'!$H$6)*('d_시나리오'!$I$6-'d_시나리오'!$H$6)),'d_시나리오'!$J$6-SQRT((1-L2509)*('d_시나리오'!$J$6-'d_시나리오'!$H$6)*('d_시나리오'!$J$6-'d_시나리오'!$I$6))))</f>
        <v/>
      </c>
      <c r="N2509">
        <f>INDEX('d_분포'!$B$2:$B$57,RANDBETWEEN(1,56))</f>
        <v/>
      </c>
      <c r="O2509">
        <f>BETAINV(RAND(),5,5)</f>
        <v/>
      </c>
      <c r="P2509">
        <f>'d_고정'!$B$1*'6_기대효과'!$H$7*('d_시나리오'!$I$7/'d_고정'!$B$2)*B2509</f>
        <v/>
      </c>
      <c r="Q2509">
        <f>P2509*C2509</f>
        <v/>
      </c>
      <c r="R2509">
        <f>P2509*E2509</f>
        <v/>
      </c>
      <c r="S2509">
        <f>R2509*G2509</f>
        <v/>
      </c>
      <c r="T2509">
        <f>Q2509+S2509</f>
        <v/>
      </c>
      <c r="U2509">
        <f>(Q2509*D2509+S2509*I2509)*(1-O2509)</f>
        <v/>
      </c>
      <c r="V2509">
        <f>(R2509*K2509*N2509+'d_고정'!$B$3*('6_기대효과'!$H$7/8)*N2509*'d_고정'!$B$10*M2509*('6_기대효과'!$K$7/'d_고정'!$B$9))*(1-O2509)</f>
        <v/>
      </c>
      <c r="W2509">
        <f>(S2509*I2509+R2509*MAX(K2509-'d_고정'!$B$10*M2509*('6_기대효과'!$K$7/'d_고정'!$B$9),0)*N2509)*(1-O2509)</f>
        <v/>
      </c>
      <c r="X2509">
        <f>U2509+V2509</f>
        <v/>
      </c>
      <c r="Y2509">
        <f>U2509/('d_고정'!$B$5*'6_기대효과'!$H$7/8)/'d_고정'!$B$6</f>
        <v/>
      </c>
      <c r="Z2509">
        <f>U2509/('d_고정'!$B$8*'6_기대효과'!$H$7/8)</f>
        <v/>
      </c>
    </row>
    <row r="2510">
      <c r="A2510">
        <f>RAND()</f>
        <v/>
      </c>
      <c r="B2510">
        <f>IF('d_시나리오'!$J$2='d_시나리오'!$H$2,'d_시나리오'!$I$2,IF(A2510&lt;('d_시나리오'!$I$2-'d_시나리오'!$H$2)/('d_시나리오'!$J$2-'d_시나리오'!$H$2),'d_시나리오'!$H$2+SQRT(A2510*('d_시나리오'!$J$2-'d_시나리오'!$H$2)*('d_시나리오'!$I$2-'d_시나리오'!$H$2)),'d_시나리오'!$J$2-SQRT((1-A2510)*('d_시나리오'!$J$2-'d_시나리오'!$H$2)*('d_시나리오'!$J$2-'d_시나리오'!$I$2))))</f>
        <v/>
      </c>
      <c r="C2510">
        <f>BETAINV(RAND(),2,6)</f>
        <v/>
      </c>
      <c r="D2510">
        <f>INDEX('d_분포'!$A$2:$A$28,RANDBETWEEN(1,27))</f>
        <v/>
      </c>
      <c r="E2510">
        <f>INDEX('d_분포'!$C$2:$C$5,RANDBETWEEN(1,4))*(0.9+0.2*RAND())</f>
        <v/>
      </c>
      <c r="F2510">
        <f>RAND()</f>
        <v/>
      </c>
      <c r="G2510">
        <f>IF('d_시나리오'!$J$3='d_시나리오'!$H$3,'d_시나리오'!$I$3,IF(F2510&lt;('d_시나리오'!$I$3-'d_시나리오'!$H$3)/('d_시나리오'!$J$3-'d_시나리오'!$H$3),'d_시나리오'!$H$3+SQRT(F2510*('d_시나리오'!$J$3-'d_시나리오'!$H$3)*('d_시나리오'!$I$3-'d_시나리오'!$H$3)),'d_시나리오'!$J$3-SQRT((1-F2510)*('d_시나리오'!$J$3-'d_시나리오'!$H$3)*('d_시나리오'!$J$3-'d_시나리오'!$I$3))))</f>
        <v/>
      </c>
      <c r="H2510">
        <f>RAND()</f>
        <v/>
      </c>
      <c r="I2510">
        <f>IF('d_시나리오'!$J$4='d_시나리오'!$H$4,'d_시나리오'!$I$4,IF(H2510&lt;('d_시나리오'!$I$4-'d_시나리오'!$H$4)/('d_시나리오'!$J$4-'d_시나리오'!$H$4),'d_시나리오'!$H$4+SQRT(H2510*('d_시나리오'!$J$4-'d_시나리오'!$H$4)*('d_시나리오'!$I$4-'d_시나리오'!$H$4)),'d_시나리오'!$J$4-SQRT((1-H2510)*('d_시나리오'!$J$4-'d_시나리오'!$H$4)*('d_시나리오'!$J$4-'d_시나리오'!$I$4))))</f>
        <v/>
      </c>
      <c r="J2510">
        <f>RAND()</f>
        <v/>
      </c>
      <c r="K2510">
        <f>IF('d_시나리오'!$J$5='d_시나리오'!$H$5,'d_시나리오'!$I$5,IF(J2510&lt;('d_시나리오'!$I$5-'d_시나리오'!$H$5)/('d_시나리오'!$J$5-'d_시나리오'!$H$5),'d_시나리오'!$H$5+SQRT(J2510*('d_시나리오'!$J$5-'d_시나리오'!$H$5)*('d_시나리오'!$I$5-'d_시나리오'!$H$5)),'d_시나리오'!$J$5-SQRT((1-J2510)*('d_시나리오'!$J$5-'d_시나리오'!$H$5)*('d_시나리오'!$J$5-'d_시나리오'!$I$5))))</f>
        <v/>
      </c>
      <c r="L2510">
        <f>RAND()</f>
        <v/>
      </c>
      <c r="M2510">
        <f>IF('d_시나리오'!$J$6='d_시나리오'!$H$6,'d_시나리오'!$I$6,IF(L2510&lt;('d_시나리오'!$I$6-'d_시나리오'!$H$6)/('d_시나리오'!$J$6-'d_시나리오'!$H$6),'d_시나리오'!$H$6+SQRT(L2510*('d_시나리오'!$J$6-'d_시나리오'!$H$6)*('d_시나리오'!$I$6-'d_시나리오'!$H$6)),'d_시나리오'!$J$6-SQRT((1-L2510)*('d_시나리오'!$J$6-'d_시나리오'!$H$6)*('d_시나리오'!$J$6-'d_시나리오'!$I$6))))</f>
        <v/>
      </c>
      <c r="N2510">
        <f>INDEX('d_분포'!$B$2:$B$57,RANDBETWEEN(1,56))</f>
        <v/>
      </c>
      <c r="O2510">
        <f>BETAINV(RAND(),5,5)</f>
        <v/>
      </c>
      <c r="P2510">
        <f>'d_고정'!$B$1*'6_기대효과'!$H$7*('d_시나리오'!$I$7/'d_고정'!$B$2)*B2510</f>
        <v/>
      </c>
      <c r="Q2510">
        <f>P2510*C2510</f>
        <v/>
      </c>
      <c r="R2510">
        <f>P2510*E2510</f>
        <v/>
      </c>
      <c r="S2510">
        <f>R2510*G2510</f>
        <v/>
      </c>
      <c r="T2510">
        <f>Q2510+S2510</f>
        <v/>
      </c>
      <c r="U2510">
        <f>(Q2510*D2510+S2510*I2510)*(1-O2510)</f>
        <v/>
      </c>
      <c r="V2510">
        <f>(R2510*K2510*N2510+'d_고정'!$B$3*('6_기대효과'!$H$7/8)*N2510*'d_고정'!$B$10*M2510*('6_기대효과'!$K$7/'d_고정'!$B$9))*(1-O2510)</f>
        <v/>
      </c>
      <c r="W2510">
        <f>(S2510*I2510+R2510*MAX(K2510-'d_고정'!$B$10*M2510*('6_기대효과'!$K$7/'d_고정'!$B$9),0)*N2510)*(1-O2510)</f>
        <v/>
      </c>
      <c r="X2510">
        <f>U2510+V2510</f>
        <v/>
      </c>
      <c r="Y2510">
        <f>U2510/('d_고정'!$B$5*'6_기대효과'!$H$7/8)/'d_고정'!$B$6</f>
        <v/>
      </c>
      <c r="Z2510">
        <f>U2510/('d_고정'!$B$8*'6_기대효과'!$H$7/8)</f>
        <v/>
      </c>
    </row>
    <row r="2511">
      <c r="A2511">
        <f>RAND()</f>
        <v/>
      </c>
      <c r="B2511">
        <f>IF('d_시나리오'!$J$2='d_시나리오'!$H$2,'d_시나리오'!$I$2,IF(A2511&lt;('d_시나리오'!$I$2-'d_시나리오'!$H$2)/('d_시나리오'!$J$2-'d_시나리오'!$H$2),'d_시나리오'!$H$2+SQRT(A2511*('d_시나리오'!$J$2-'d_시나리오'!$H$2)*('d_시나리오'!$I$2-'d_시나리오'!$H$2)),'d_시나리오'!$J$2-SQRT((1-A2511)*('d_시나리오'!$J$2-'d_시나리오'!$H$2)*('d_시나리오'!$J$2-'d_시나리오'!$I$2))))</f>
        <v/>
      </c>
      <c r="C2511">
        <f>BETAINV(RAND(),2,6)</f>
        <v/>
      </c>
      <c r="D2511">
        <f>INDEX('d_분포'!$A$2:$A$28,RANDBETWEEN(1,27))</f>
        <v/>
      </c>
      <c r="E2511">
        <f>INDEX('d_분포'!$C$2:$C$5,RANDBETWEEN(1,4))*(0.9+0.2*RAND())</f>
        <v/>
      </c>
      <c r="F2511">
        <f>RAND()</f>
        <v/>
      </c>
      <c r="G2511">
        <f>IF('d_시나리오'!$J$3='d_시나리오'!$H$3,'d_시나리오'!$I$3,IF(F2511&lt;('d_시나리오'!$I$3-'d_시나리오'!$H$3)/('d_시나리오'!$J$3-'d_시나리오'!$H$3),'d_시나리오'!$H$3+SQRT(F2511*('d_시나리오'!$J$3-'d_시나리오'!$H$3)*('d_시나리오'!$I$3-'d_시나리오'!$H$3)),'d_시나리오'!$J$3-SQRT((1-F2511)*('d_시나리오'!$J$3-'d_시나리오'!$H$3)*('d_시나리오'!$J$3-'d_시나리오'!$I$3))))</f>
        <v/>
      </c>
      <c r="H2511">
        <f>RAND()</f>
        <v/>
      </c>
      <c r="I2511">
        <f>IF('d_시나리오'!$J$4='d_시나리오'!$H$4,'d_시나리오'!$I$4,IF(H2511&lt;('d_시나리오'!$I$4-'d_시나리오'!$H$4)/('d_시나리오'!$J$4-'d_시나리오'!$H$4),'d_시나리오'!$H$4+SQRT(H2511*('d_시나리오'!$J$4-'d_시나리오'!$H$4)*('d_시나리오'!$I$4-'d_시나리오'!$H$4)),'d_시나리오'!$J$4-SQRT((1-H2511)*('d_시나리오'!$J$4-'d_시나리오'!$H$4)*('d_시나리오'!$J$4-'d_시나리오'!$I$4))))</f>
        <v/>
      </c>
      <c r="J2511">
        <f>RAND()</f>
        <v/>
      </c>
      <c r="K2511">
        <f>IF('d_시나리오'!$J$5='d_시나리오'!$H$5,'d_시나리오'!$I$5,IF(J2511&lt;('d_시나리오'!$I$5-'d_시나리오'!$H$5)/('d_시나리오'!$J$5-'d_시나리오'!$H$5),'d_시나리오'!$H$5+SQRT(J2511*('d_시나리오'!$J$5-'d_시나리오'!$H$5)*('d_시나리오'!$I$5-'d_시나리오'!$H$5)),'d_시나리오'!$J$5-SQRT((1-J2511)*('d_시나리오'!$J$5-'d_시나리오'!$H$5)*('d_시나리오'!$J$5-'d_시나리오'!$I$5))))</f>
        <v/>
      </c>
      <c r="L2511">
        <f>RAND()</f>
        <v/>
      </c>
      <c r="M2511">
        <f>IF('d_시나리오'!$J$6='d_시나리오'!$H$6,'d_시나리오'!$I$6,IF(L2511&lt;('d_시나리오'!$I$6-'d_시나리오'!$H$6)/('d_시나리오'!$J$6-'d_시나리오'!$H$6),'d_시나리오'!$H$6+SQRT(L2511*('d_시나리오'!$J$6-'d_시나리오'!$H$6)*('d_시나리오'!$I$6-'d_시나리오'!$H$6)),'d_시나리오'!$J$6-SQRT((1-L2511)*('d_시나리오'!$J$6-'d_시나리오'!$H$6)*('d_시나리오'!$J$6-'d_시나리오'!$I$6))))</f>
        <v/>
      </c>
      <c r="N2511">
        <f>INDEX('d_분포'!$B$2:$B$57,RANDBETWEEN(1,56))</f>
        <v/>
      </c>
      <c r="O2511">
        <f>BETAINV(RAND(),5,5)</f>
        <v/>
      </c>
      <c r="P2511">
        <f>'d_고정'!$B$1*'6_기대효과'!$H$7*('d_시나리오'!$I$7/'d_고정'!$B$2)*B2511</f>
        <v/>
      </c>
      <c r="Q2511">
        <f>P2511*C2511</f>
        <v/>
      </c>
      <c r="R2511">
        <f>P2511*E2511</f>
        <v/>
      </c>
      <c r="S2511">
        <f>R2511*G2511</f>
        <v/>
      </c>
      <c r="T2511">
        <f>Q2511+S2511</f>
        <v/>
      </c>
      <c r="U2511">
        <f>(Q2511*D2511+S2511*I2511)*(1-O2511)</f>
        <v/>
      </c>
      <c r="V2511">
        <f>(R2511*K2511*N2511+'d_고정'!$B$3*('6_기대효과'!$H$7/8)*N2511*'d_고정'!$B$10*M2511*('6_기대효과'!$K$7/'d_고정'!$B$9))*(1-O2511)</f>
        <v/>
      </c>
      <c r="W2511">
        <f>(S2511*I2511+R2511*MAX(K2511-'d_고정'!$B$10*M2511*('6_기대효과'!$K$7/'d_고정'!$B$9),0)*N2511)*(1-O2511)</f>
        <v/>
      </c>
      <c r="X2511">
        <f>U2511+V2511</f>
        <v/>
      </c>
      <c r="Y2511">
        <f>U2511/('d_고정'!$B$5*'6_기대효과'!$H$7/8)/'d_고정'!$B$6</f>
        <v/>
      </c>
      <c r="Z2511">
        <f>U2511/('d_고정'!$B$8*'6_기대효과'!$H$7/8)</f>
        <v/>
      </c>
    </row>
    <row r="2512">
      <c r="A2512">
        <f>RAND()</f>
        <v/>
      </c>
      <c r="B2512">
        <f>IF('d_시나리오'!$J$2='d_시나리오'!$H$2,'d_시나리오'!$I$2,IF(A2512&lt;('d_시나리오'!$I$2-'d_시나리오'!$H$2)/('d_시나리오'!$J$2-'d_시나리오'!$H$2),'d_시나리오'!$H$2+SQRT(A2512*('d_시나리오'!$J$2-'d_시나리오'!$H$2)*('d_시나리오'!$I$2-'d_시나리오'!$H$2)),'d_시나리오'!$J$2-SQRT((1-A2512)*('d_시나리오'!$J$2-'d_시나리오'!$H$2)*('d_시나리오'!$J$2-'d_시나리오'!$I$2))))</f>
        <v/>
      </c>
      <c r="C2512">
        <f>BETAINV(RAND(),2,6)</f>
        <v/>
      </c>
      <c r="D2512">
        <f>INDEX('d_분포'!$A$2:$A$28,RANDBETWEEN(1,27))</f>
        <v/>
      </c>
      <c r="E2512">
        <f>INDEX('d_분포'!$C$2:$C$5,RANDBETWEEN(1,4))*(0.9+0.2*RAND())</f>
        <v/>
      </c>
      <c r="F2512">
        <f>RAND()</f>
        <v/>
      </c>
      <c r="G2512">
        <f>IF('d_시나리오'!$J$3='d_시나리오'!$H$3,'d_시나리오'!$I$3,IF(F2512&lt;('d_시나리오'!$I$3-'d_시나리오'!$H$3)/('d_시나리오'!$J$3-'d_시나리오'!$H$3),'d_시나리오'!$H$3+SQRT(F2512*('d_시나리오'!$J$3-'d_시나리오'!$H$3)*('d_시나리오'!$I$3-'d_시나리오'!$H$3)),'d_시나리오'!$J$3-SQRT((1-F2512)*('d_시나리오'!$J$3-'d_시나리오'!$H$3)*('d_시나리오'!$J$3-'d_시나리오'!$I$3))))</f>
        <v/>
      </c>
      <c r="H2512">
        <f>RAND()</f>
        <v/>
      </c>
      <c r="I2512">
        <f>IF('d_시나리오'!$J$4='d_시나리오'!$H$4,'d_시나리오'!$I$4,IF(H2512&lt;('d_시나리오'!$I$4-'d_시나리오'!$H$4)/('d_시나리오'!$J$4-'d_시나리오'!$H$4),'d_시나리오'!$H$4+SQRT(H2512*('d_시나리오'!$J$4-'d_시나리오'!$H$4)*('d_시나리오'!$I$4-'d_시나리오'!$H$4)),'d_시나리오'!$J$4-SQRT((1-H2512)*('d_시나리오'!$J$4-'d_시나리오'!$H$4)*('d_시나리오'!$J$4-'d_시나리오'!$I$4))))</f>
        <v/>
      </c>
      <c r="J2512">
        <f>RAND()</f>
        <v/>
      </c>
      <c r="K2512">
        <f>IF('d_시나리오'!$J$5='d_시나리오'!$H$5,'d_시나리오'!$I$5,IF(J2512&lt;('d_시나리오'!$I$5-'d_시나리오'!$H$5)/('d_시나리오'!$J$5-'d_시나리오'!$H$5),'d_시나리오'!$H$5+SQRT(J2512*('d_시나리오'!$J$5-'d_시나리오'!$H$5)*('d_시나리오'!$I$5-'d_시나리오'!$H$5)),'d_시나리오'!$J$5-SQRT((1-J2512)*('d_시나리오'!$J$5-'d_시나리오'!$H$5)*('d_시나리오'!$J$5-'d_시나리오'!$I$5))))</f>
        <v/>
      </c>
      <c r="L2512">
        <f>RAND()</f>
        <v/>
      </c>
      <c r="M2512">
        <f>IF('d_시나리오'!$J$6='d_시나리오'!$H$6,'d_시나리오'!$I$6,IF(L2512&lt;('d_시나리오'!$I$6-'d_시나리오'!$H$6)/('d_시나리오'!$J$6-'d_시나리오'!$H$6),'d_시나리오'!$H$6+SQRT(L2512*('d_시나리오'!$J$6-'d_시나리오'!$H$6)*('d_시나리오'!$I$6-'d_시나리오'!$H$6)),'d_시나리오'!$J$6-SQRT((1-L2512)*('d_시나리오'!$J$6-'d_시나리오'!$H$6)*('d_시나리오'!$J$6-'d_시나리오'!$I$6))))</f>
        <v/>
      </c>
      <c r="N2512">
        <f>INDEX('d_분포'!$B$2:$B$57,RANDBETWEEN(1,56))</f>
        <v/>
      </c>
      <c r="O2512">
        <f>BETAINV(RAND(),5,5)</f>
        <v/>
      </c>
      <c r="P2512">
        <f>'d_고정'!$B$1*'6_기대효과'!$H$7*('d_시나리오'!$I$7/'d_고정'!$B$2)*B2512</f>
        <v/>
      </c>
      <c r="Q2512">
        <f>P2512*C2512</f>
        <v/>
      </c>
      <c r="R2512">
        <f>P2512*E2512</f>
        <v/>
      </c>
      <c r="S2512">
        <f>R2512*G2512</f>
        <v/>
      </c>
      <c r="T2512">
        <f>Q2512+S2512</f>
        <v/>
      </c>
      <c r="U2512">
        <f>(Q2512*D2512+S2512*I2512)*(1-O2512)</f>
        <v/>
      </c>
      <c r="V2512">
        <f>(R2512*K2512*N2512+'d_고정'!$B$3*('6_기대효과'!$H$7/8)*N2512*'d_고정'!$B$10*M2512*('6_기대효과'!$K$7/'d_고정'!$B$9))*(1-O2512)</f>
        <v/>
      </c>
      <c r="W2512">
        <f>(S2512*I2512+R2512*MAX(K2512-'d_고정'!$B$10*M2512*('6_기대효과'!$K$7/'d_고정'!$B$9),0)*N2512)*(1-O2512)</f>
        <v/>
      </c>
      <c r="X2512">
        <f>U2512+V2512</f>
        <v/>
      </c>
      <c r="Y2512">
        <f>U2512/('d_고정'!$B$5*'6_기대효과'!$H$7/8)/'d_고정'!$B$6</f>
        <v/>
      </c>
      <c r="Z2512">
        <f>U2512/('d_고정'!$B$8*'6_기대효과'!$H$7/8)</f>
        <v/>
      </c>
    </row>
    <row r="2513">
      <c r="A2513">
        <f>RAND()</f>
        <v/>
      </c>
      <c r="B2513">
        <f>IF('d_시나리오'!$J$2='d_시나리오'!$H$2,'d_시나리오'!$I$2,IF(A2513&lt;('d_시나리오'!$I$2-'d_시나리오'!$H$2)/('d_시나리오'!$J$2-'d_시나리오'!$H$2),'d_시나리오'!$H$2+SQRT(A2513*('d_시나리오'!$J$2-'d_시나리오'!$H$2)*('d_시나리오'!$I$2-'d_시나리오'!$H$2)),'d_시나리오'!$J$2-SQRT((1-A2513)*('d_시나리오'!$J$2-'d_시나리오'!$H$2)*('d_시나리오'!$J$2-'d_시나리오'!$I$2))))</f>
        <v/>
      </c>
      <c r="C2513">
        <f>BETAINV(RAND(),2,6)</f>
        <v/>
      </c>
      <c r="D2513">
        <f>INDEX('d_분포'!$A$2:$A$28,RANDBETWEEN(1,27))</f>
        <v/>
      </c>
      <c r="E2513">
        <f>INDEX('d_분포'!$C$2:$C$5,RANDBETWEEN(1,4))*(0.9+0.2*RAND())</f>
        <v/>
      </c>
      <c r="F2513">
        <f>RAND()</f>
        <v/>
      </c>
      <c r="G2513">
        <f>IF('d_시나리오'!$J$3='d_시나리오'!$H$3,'d_시나리오'!$I$3,IF(F2513&lt;('d_시나리오'!$I$3-'d_시나리오'!$H$3)/('d_시나리오'!$J$3-'d_시나리오'!$H$3),'d_시나리오'!$H$3+SQRT(F2513*('d_시나리오'!$J$3-'d_시나리오'!$H$3)*('d_시나리오'!$I$3-'d_시나리오'!$H$3)),'d_시나리오'!$J$3-SQRT((1-F2513)*('d_시나리오'!$J$3-'d_시나리오'!$H$3)*('d_시나리오'!$J$3-'d_시나리오'!$I$3))))</f>
        <v/>
      </c>
      <c r="H2513">
        <f>RAND()</f>
        <v/>
      </c>
      <c r="I2513">
        <f>IF('d_시나리오'!$J$4='d_시나리오'!$H$4,'d_시나리오'!$I$4,IF(H2513&lt;('d_시나리오'!$I$4-'d_시나리오'!$H$4)/('d_시나리오'!$J$4-'d_시나리오'!$H$4),'d_시나리오'!$H$4+SQRT(H2513*('d_시나리오'!$J$4-'d_시나리오'!$H$4)*('d_시나리오'!$I$4-'d_시나리오'!$H$4)),'d_시나리오'!$J$4-SQRT((1-H2513)*('d_시나리오'!$J$4-'d_시나리오'!$H$4)*('d_시나리오'!$J$4-'d_시나리오'!$I$4))))</f>
        <v/>
      </c>
      <c r="J2513">
        <f>RAND()</f>
        <v/>
      </c>
      <c r="K2513">
        <f>IF('d_시나리오'!$J$5='d_시나리오'!$H$5,'d_시나리오'!$I$5,IF(J2513&lt;('d_시나리오'!$I$5-'d_시나리오'!$H$5)/('d_시나리오'!$J$5-'d_시나리오'!$H$5),'d_시나리오'!$H$5+SQRT(J2513*('d_시나리오'!$J$5-'d_시나리오'!$H$5)*('d_시나리오'!$I$5-'d_시나리오'!$H$5)),'d_시나리오'!$J$5-SQRT((1-J2513)*('d_시나리오'!$J$5-'d_시나리오'!$H$5)*('d_시나리오'!$J$5-'d_시나리오'!$I$5))))</f>
        <v/>
      </c>
      <c r="L2513">
        <f>RAND()</f>
        <v/>
      </c>
      <c r="M2513">
        <f>IF('d_시나리오'!$J$6='d_시나리오'!$H$6,'d_시나리오'!$I$6,IF(L2513&lt;('d_시나리오'!$I$6-'d_시나리오'!$H$6)/('d_시나리오'!$J$6-'d_시나리오'!$H$6),'d_시나리오'!$H$6+SQRT(L2513*('d_시나리오'!$J$6-'d_시나리오'!$H$6)*('d_시나리오'!$I$6-'d_시나리오'!$H$6)),'d_시나리오'!$J$6-SQRT((1-L2513)*('d_시나리오'!$J$6-'d_시나리오'!$H$6)*('d_시나리오'!$J$6-'d_시나리오'!$I$6))))</f>
        <v/>
      </c>
      <c r="N2513">
        <f>INDEX('d_분포'!$B$2:$B$57,RANDBETWEEN(1,56))</f>
        <v/>
      </c>
      <c r="O2513">
        <f>BETAINV(RAND(),5,5)</f>
        <v/>
      </c>
      <c r="P2513">
        <f>'d_고정'!$B$1*'6_기대효과'!$H$7*('d_시나리오'!$I$7/'d_고정'!$B$2)*B2513</f>
        <v/>
      </c>
      <c r="Q2513">
        <f>P2513*C2513</f>
        <v/>
      </c>
      <c r="R2513">
        <f>P2513*E2513</f>
        <v/>
      </c>
      <c r="S2513">
        <f>R2513*G2513</f>
        <v/>
      </c>
      <c r="T2513">
        <f>Q2513+S2513</f>
        <v/>
      </c>
      <c r="U2513">
        <f>(Q2513*D2513+S2513*I2513)*(1-O2513)</f>
        <v/>
      </c>
      <c r="V2513">
        <f>(R2513*K2513*N2513+'d_고정'!$B$3*('6_기대효과'!$H$7/8)*N2513*'d_고정'!$B$10*M2513*('6_기대효과'!$K$7/'d_고정'!$B$9))*(1-O2513)</f>
        <v/>
      </c>
      <c r="W2513">
        <f>(S2513*I2513+R2513*MAX(K2513-'d_고정'!$B$10*M2513*('6_기대효과'!$K$7/'d_고정'!$B$9),0)*N2513)*(1-O2513)</f>
        <v/>
      </c>
      <c r="X2513">
        <f>U2513+V2513</f>
        <v/>
      </c>
      <c r="Y2513">
        <f>U2513/('d_고정'!$B$5*'6_기대효과'!$H$7/8)/'d_고정'!$B$6</f>
        <v/>
      </c>
      <c r="Z2513">
        <f>U2513/('d_고정'!$B$8*'6_기대효과'!$H$7/8)</f>
        <v/>
      </c>
    </row>
    <row r="2514">
      <c r="A2514">
        <f>RAND()</f>
        <v/>
      </c>
      <c r="B2514">
        <f>IF('d_시나리오'!$J$2='d_시나리오'!$H$2,'d_시나리오'!$I$2,IF(A2514&lt;('d_시나리오'!$I$2-'d_시나리오'!$H$2)/('d_시나리오'!$J$2-'d_시나리오'!$H$2),'d_시나리오'!$H$2+SQRT(A2514*('d_시나리오'!$J$2-'d_시나리오'!$H$2)*('d_시나리오'!$I$2-'d_시나리오'!$H$2)),'d_시나리오'!$J$2-SQRT((1-A2514)*('d_시나리오'!$J$2-'d_시나리오'!$H$2)*('d_시나리오'!$J$2-'d_시나리오'!$I$2))))</f>
        <v/>
      </c>
      <c r="C2514">
        <f>BETAINV(RAND(),2,6)</f>
        <v/>
      </c>
      <c r="D2514">
        <f>INDEX('d_분포'!$A$2:$A$28,RANDBETWEEN(1,27))</f>
        <v/>
      </c>
      <c r="E2514">
        <f>INDEX('d_분포'!$C$2:$C$5,RANDBETWEEN(1,4))*(0.9+0.2*RAND())</f>
        <v/>
      </c>
      <c r="F2514">
        <f>RAND()</f>
        <v/>
      </c>
      <c r="G2514">
        <f>IF('d_시나리오'!$J$3='d_시나리오'!$H$3,'d_시나리오'!$I$3,IF(F2514&lt;('d_시나리오'!$I$3-'d_시나리오'!$H$3)/('d_시나리오'!$J$3-'d_시나리오'!$H$3),'d_시나리오'!$H$3+SQRT(F2514*('d_시나리오'!$J$3-'d_시나리오'!$H$3)*('d_시나리오'!$I$3-'d_시나리오'!$H$3)),'d_시나리오'!$J$3-SQRT((1-F2514)*('d_시나리오'!$J$3-'d_시나리오'!$H$3)*('d_시나리오'!$J$3-'d_시나리오'!$I$3))))</f>
        <v/>
      </c>
      <c r="H2514">
        <f>RAND()</f>
        <v/>
      </c>
      <c r="I2514">
        <f>IF('d_시나리오'!$J$4='d_시나리오'!$H$4,'d_시나리오'!$I$4,IF(H2514&lt;('d_시나리오'!$I$4-'d_시나리오'!$H$4)/('d_시나리오'!$J$4-'d_시나리오'!$H$4),'d_시나리오'!$H$4+SQRT(H2514*('d_시나리오'!$J$4-'d_시나리오'!$H$4)*('d_시나리오'!$I$4-'d_시나리오'!$H$4)),'d_시나리오'!$J$4-SQRT((1-H2514)*('d_시나리오'!$J$4-'d_시나리오'!$H$4)*('d_시나리오'!$J$4-'d_시나리오'!$I$4))))</f>
        <v/>
      </c>
      <c r="J2514">
        <f>RAND()</f>
        <v/>
      </c>
      <c r="K2514">
        <f>IF('d_시나리오'!$J$5='d_시나리오'!$H$5,'d_시나리오'!$I$5,IF(J2514&lt;('d_시나리오'!$I$5-'d_시나리오'!$H$5)/('d_시나리오'!$J$5-'d_시나리오'!$H$5),'d_시나리오'!$H$5+SQRT(J2514*('d_시나리오'!$J$5-'d_시나리오'!$H$5)*('d_시나리오'!$I$5-'d_시나리오'!$H$5)),'d_시나리오'!$J$5-SQRT((1-J2514)*('d_시나리오'!$J$5-'d_시나리오'!$H$5)*('d_시나리오'!$J$5-'d_시나리오'!$I$5))))</f>
        <v/>
      </c>
      <c r="L2514">
        <f>RAND()</f>
        <v/>
      </c>
      <c r="M2514">
        <f>IF('d_시나리오'!$J$6='d_시나리오'!$H$6,'d_시나리오'!$I$6,IF(L2514&lt;('d_시나리오'!$I$6-'d_시나리오'!$H$6)/('d_시나리오'!$J$6-'d_시나리오'!$H$6),'d_시나리오'!$H$6+SQRT(L2514*('d_시나리오'!$J$6-'d_시나리오'!$H$6)*('d_시나리오'!$I$6-'d_시나리오'!$H$6)),'d_시나리오'!$J$6-SQRT((1-L2514)*('d_시나리오'!$J$6-'d_시나리오'!$H$6)*('d_시나리오'!$J$6-'d_시나리오'!$I$6))))</f>
        <v/>
      </c>
      <c r="N2514">
        <f>INDEX('d_분포'!$B$2:$B$57,RANDBETWEEN(1,56))</f>
        <v/>
      </c>
      <c r="O2514">
        <f>BETAINV(RAND(),5,5)</f>
        <v/>
      </c>
      <c r="P2514">
        <f>'d_고정'!$B$1*'6_기대효과'!$H$7*('d_시나리오'!$I$7/'d_고정'!$B$2)*B2514</f>
        <v/>
      </c>
      <c r="Q2514">
        <f>P2514*C2514</f>
        <v/>
      </c>
      <c r="R2514">
        <f>P2514*E2514</f>
        <v/>
      </c>
      <c r="S2514">
        <f>R2514*G2514</f>
        <v/>
      </c>
      <c r="T2514">
        <f>Q2514+S2514</f>
        <v/>
      </c>
      <c r="U2514">
        <f>(Q2514*D2514+S2514*I2514)*(1-O2514)</f>
        <v/>
      </c>
      <c r="V2514">
        <f>(R2514*K2514*N2514+'d_고정'!$B$3*('6_기대효과'!$H$7/8)*N2514*'d_고정'!$B$10*M2514*('6_기대효과'!$K$7/'d_고정'!$B$9))*(1-O2514)</f>
        <v/>
      </c>
      <c r="W2514">
        <f>(S2514*I2514+R2514*MAX(K2514-'d_고정'!$B$10*M2514*('6_기대효과'!$K$7/'d_고정'!$B$9),0)*N2514)*(1-O2514)</f>
        <v/>
      </c>
      <c r="X2514">
        <f>U2514+V2514</f>
        <v/>
      </c>
      <c r="Y2514">
        <f>U2514/('d_고정'!$B$5*'6_기대효과'!$H$7/8)/'d_고정'!$B$6</f>
        <v/>
      </c>
      <c r="Z2514">
        <f>U2514/('d_고정'!$B$8*'6_기대효과'!$H$7/8)</f>
        <v/>
      </c>
    </row>
    <row r="2515">
      <c r="A2515">
        <f>RAND()</f>
        <v/>
      </c>
      <c r="B2515">
        <f>IF('d_시나리오'!$J$2='d_시나리오'!$H$2,'d_시나리오'!$I$2,IF(A2515&lt;('d_시나리오'!$I$2-'d_시나리오'!$H$2)/('d_시나리오'!$J$2-'d_시나리오'!$H$2),'d_시나리오'!$H$2+SQRT(A2515*('d_시나리오'!$J$2-'d_시나리오'!$H$2)*('d_시나리오'!$I$2-'d_시나리오'!$H$2)),'d_시나리오'!$J$2-SQRT((1-A2515)*('d_시나리오'!$J$2-'d_시나리오'!$H$2)*('d_시나리오'!$J$2-'d_시나리오'!$I$2))))</f>
        <v/>
      </c>
      <c r="C2515">
        <f>BETAINV(RAND(),2,6)</f>
        <v/>
      </c>
      <c r="D2515">
        <f>INDEX('d_분포'!$A$2:$A$28,RANDBETWEEN(1,27))</f>
        <v/>
      </c>
      <c r="E2515">
        <f>INDEX('d_분포'!$C$2:$C$5,RANDBETWEEN(1,4))*(0.9+0.2*RAND())</f>
        <v/>
      </c>
      <c r="F2515">
        <f>RAND()</f>
        <v/>
      </c>
      <c r="G2515">
        <f>IF('d_시나리오'!$J$3='d_시나리오'!$H$3,'d_시나리오'!$I$3,IF(F2515&lt;('d_시나리오'!$I$3-'d_시나리오'!$H$3)/('d_시나리오'!$J$3-'d_시나리오'!$H$3),'d_시나리오'!$H$3+SQRT(F2515*('d_시나리오'!$J$3-'d_시나리오'!$H$3)*('d_시나리오'!$I$3-'d_시나리오'!$H$3)),'d_시나리오'!$J$3-SQRT((1-F2515)*('d_시나리오'!$J$3-'d_시나리오'!$H$3)*('d_시나리오'!$J$3-'d_시나리오'!$I$3))))</f>
        <v/>
      </c>
      <c r="H2515">
        <f>RAND()</f>
        <v/>
      </c>
      <c r="I2515">
        <f>IF('d_시나리오'!$J$4='d_시나리오'!$H$4,'d_시나리오'!$I$4,IF(H2515&lt;('d_시나리오'!$I$4-'d_시나리오'!$H$4)/('d_시나리오'!$J$4-'d_시나리오'!$H$4),'d_시나리오'!$H$4+SQRT(H2515*('d_시나리오'!$J$4-'d_시나리오'!$H$4)*('d_시나리오'!$I$4-'d_시나리오'!$H$4)),'d_시나리오'!$J$4-SQRT((1-H2515)*('d_시나리오'!$J$4-'d_시나리오'!$H$4)*('d_시나리오'!$J$4-'d_시나리오'!$I$4))))</f>
        <v/>
      </c>
      <c r="J2515">
        <f>RAND()</f>
        <v/>
      </c>
      <c r="K2515">
        <f>IF('d_시나리오'!$J$5='d_시나리오'!$H$5,'d_시나리오'!$I$5,IF(J2515&lt;('d_시나리오'!$I$5-'d_시나리오'!$H$5)/('d_시나리오'!$J$5-'d_시나리오'!$H$5),'d_시나리오'!$H$5+SQRT(J2515*('d_시나리오'!$J$5-'d_시나리오'!$H$5)*('d_시나리오'!$I$5-'d_시나리오'!$H$5)),'d_시나리오'!$J$5-SQRT((1-J2515)*('d_시나리오'!$J$5-'d_시나리오'!$H$5)*('d_시나리오'!$J$5-'d_시나리오'!$I$5))))</f>
        <v/>
      </c>
      <c r="L2515">
        <f>RAND()</f>
        <v/>
      </c>
      <c r="M2515">
        <f>IF('d_시나리오'!$J$6='d_시나리오'!$H$6,'d_시나리오'!$I$6,IF(L2515&lt;('d_시나리오'!$I$6-'d_시나리오'!$H$6)/('d_시나리오'!$J$6-'d_시나리오'!$H$6),'d_시나리오'!$H$6+SQRT(L2515*('d_시나리오'!$J$6-'d_시나리오'!$H$6)*('d_시나리오'!$I$6-'d_시나리오'!$H$6)),'d_시나리오'!$J$6-SQRT((1-L2515)*('d_시나리오'!$J$6-'d_시나리오'!$H$6)*('d_시나리오'!$J$6-'d_시나리오'!$I$6))))</f>
        <v/>
      </c>
      <c r="N2515">
        <f>INDEX('d_분포'!$B$2:$B$57,RANDBETWEEN(1,56))</f>
        <v/>
      </c>
      <c r="O2515">
        <f>BETAINV(RAND(),5,5)</f>
        <v/>
      </c>
      <c r="P2515">
        <f>'d_고정'!$B$1*'6_기대효과'!$H$7*('d_시나리오'!$I$7/'d_고정'!$B$2)*B2515</f>
        <v/>
      </c>
      <c r="Q2515">
        <f>P2515*C2515</f>
        <v/>
      </c>
      <c r="R2515">
        <f>P2515*E2515</f>
        <v/>
      </c>
      <c r="S2515">
        <f>R2515*G2515</f>
        <v/>
      </c>
      <c r="T2515">
        <f>Q2515+S2515</f>
        <v/>
      </c>
      <c r="U2515">
        <f>(Q2515*D2515+S2515*I2515)*(1-O2515)</f>
        <v/>
      </c>
      <c r="V2515">
        <f>(R2515*K2515*N2515+'d_고정'!$B$3*('6_기대효과'!$H$7/8)*N2515*'d_고정'!$B$10*M2515*('6_기대효과'!$K$7/'d_고정'!$B$9))*(1-O2515)</f>
        <v/>
      </c>
      <c r="W2515">
        <f>(S2515*I2515+R2515*MAX(K2515-'d_고정'!$B$10*M2515*('6_기대효과'!$K$7/'d_고정'!$B$9),0)*N2515)*(1-O2515)</f>
        <v/>
      </c>
      <c r="X2515">
        <f>U2515+V2515</f>
        <v/>
      </c>
      <c r="Y2515">
        <f>U2515/('d_고정'!$B$5*'6_기대효과'!$H$7/8)/'d_고정'!$B$6</f>
        <v/>
      </c>
      <c r="Z2515">
        <f>U2515/('d_고정'!$B$8*'6_기대효과'!$H$7/8)</f>
        <v/>
      </c>
    </row>
    <row r="2516">
      <c r="A2516">
        <f>RAND()</f>
        <v/>
      </c>
      <c r="B2516">
        <f>IF('d_시나리오'!$J$2='d_시나리오'!$H$2,'d_시나리오'!$I$2,IF(A2516&lt;('d_시나리오'!$I$2-'d_시나리오'!$H$2)/('d_시나리오'!$J$2-'d_시나리오'!$H$2),'d_시나리오'!$H$2+SQRT(A2516*('d_시나리오'!$J$2-'d_시나리오'!$H$2)*('d_시나리오'!$I$2-'d_시나리오'!$H$2)),'d_시나리오'!$J$2-SQRT((1-A2516)*('d_시나리오'!$J$2-'d_시나리오'!$H$2)*('d_시나리오'!$J$2-'d_시나리오'!$I$2))))</f>
        <v/>
      </c>
      <c r="C2516">
        <f>BETAINV(RAND(),2,6)</f>
        <v/>
      </c>
      <c r="D2516">
        <f>INDEX('d_분포'!$A$2:$A$28,RANDBETWEEN(1,27))</f>
        <v/>
      </c>
      <c r="E2516">
        <f>INDEX('d_분포'!$C$2:$C$5,RANDBETWEEN(1,4))*(0.9+0.2*RAND())</f>
        <v/>
      </c>
      <c r="F2516">
        <f>RAND()</f>
        <v/>
      </c>
      <c r="G2516">
        <f>IF('d_시나리오'!$J$3='d_시나리오'!$H$3,'d_시나리오'!$I$3,IF(F2516&lt;('d_시나리오'!$I$3-'d_시나리오'!$H$3)/('d_시나리오'!$J$3-'d_시나리오'!$H$3),'d_시나리오'!$H$3+SQRT(F2516*('d_시나리오'!$J$3-'d_시나리오'!$H$3)*('d_시나리오'!$I$3-'d_시나리오'!$H$3)),'d_시나리오'!$J$3-SQRT((1-F2516)*('d_시나리오'!$J$3-'d_시나리오'!$H$3)*('d_시나리오'!$J$3-'d_시나리오'!$I$3))))</f>
        <v/>
      </c>
      <c r="H2516">
        <f>RAND()</f>
        <v/>
      </c>
      <c r="I2516">
        <f>IF('d_시나리오'!$J$4='d_시나리오'!$H$4,'d_시나리오'!$I$4,IF(H2516&lt;('d_시나리오'!$I$4-'d_시나리오'!$H$4)/('d_시나리오'!$J$4-'d_시나리오'!$H$4),'d_시나리오'!$H$4+SQRT(H2516*('d_시나리오'!$J$4-'d_시나리오'!$H$4)*('d_시나리오'!$I$4-'d_시나리오'!$H$4)),'d_시나리오'!$J$4-SQRT((1-H2516)*('d_시나리오'!$J$4-'d_시나리오'!$H$4)*('d_시나리오'!$J$4-'d_시나리오'!$I$4))))</f>
        <v/>
      </c>
      <c r="J2516">
        <f>RAND()</f>
        <v/>
      </c>
      <c r="K2516">
        <f>IF('d_시나리오'!$J$5='d_시나리오'!$H$5,'d_시나리오'!$I$5,IF(J2516&lt;('d_시나리오'!$I$5-'d_시나리오'!$H$5)/('d_시나리오'!$J$5-'d_시나리오'!$H$5),'d_시나리오'!$H$5+SQRT(J2516*('d_시나리오'!$J$5-'d_시나리오'!$H$5)*('d_시나리오'!$I$5-'d_시나리오'!$H$5)),'d_시나리오'!$J$5-SQRT((1-J2516)*('d_시나리오'!$J$5-'d_시나리오'!$H$5)*('d_시나리오'!$J$5-'d_시나리오'!$I$5))))</f>
        <v/>
      </c>
      <c r="L2516">
        <f>RAND()</f>
        <v/>
      </c>
      <c r="M2516">
        <f>IF('d_시나리오'!$J$6='d_시나리오'!$H$6,'d_시나리오'!$I$6,IF(L2516&lt;('d_시나리오'!$I$6-'d_시나리오'!$H$6)/('d_시나리오'!$J$6-'d_시나리오'!$H$6),'d_시나리오'!$H$6+SQRT(L2516*('d_시나리오'!$J$6-'d_시나리오'!$H$6)*('d_시나리오'!$I$6-'d_시나리오'!$H$6)),'d_시나리오'!$J$6-SQRT((1-L2516)*('d_시나리오'!$J$6-'d_시나리오'!$H$6)*('d_시나리오'!$J$6-'d_시나리오'!$I$6))))</f>
        <v/>
      </c>
      <c r="N2516">
        <f>INDEX('d_분포'!$B$2:$B$57,RANDBETWEEN(1,56))</f>
        <v/>
      </c>
      <c r="O2516">
        <f>BETAINV(RAND(),5,5)</f>
        <v/>
      </c>
      <c r="P2516">
        <f>'d_고정'!$B$1*'6_기대효과'!$H$7*('d_시나리오'!$I$7/'d_고정'!$B$2)*B2516</f>
        <v/>
      </c>
      <c r="Q2516">
        <f>P2516*C2516</f>
        <v/>
      </c>
      <c r="R2516">
        <f>P2516*E2516</f>
        <v/>
      </c>
      <c r="S2516">
        <f>R2516*G2516</f>
        <v/>
      </c>
      <c r="T2516">
        <f>Q2516+S2516</f>
        <v/>
      </c>
      <c r="U2516">
        <f>(Q2516*D2516+S2516*I2516)*(1-O2516)</f>
        <v/>
      </c>
      <c r="V2516">
        <f>(R2516*K2516*N2516+'d_고정'!$B$3*('6_기대효과'!$H$7/8)*N2516*'d_고정'!$B$10*M2516*('6_기대효과'!$K$7/'d_고정'!$B$9))*(1-O2516)</f>
        <v/>
      </c>
      <c r="W2516">
        <f>(S2516*I2516+R2516*MAX(K2516-'d_고정'!$B$10*M2516*('6_기대효과'!$K$7/'d_고정'!$B$9),0)*N2516)*(1-O2516)</f>
        <v/>
      </c>
      <c r="X2516">
        <f>U2516+V2516</f>
        <v/>
      </c>
      <c r="Y2516">
        <f>U2516/('d_고정'!$B$5*'6_기대효과'!$H$7/8)/'d_고정'!$B$6</f>
        <v/>
      </c>
      <c r="Z2516">
        <f>U2516/('d_고정'!$B$8*'6_기대효과'!$H$7/8)</f>
        <v/>
      </c>
    </row>
    <row r="2517">
      <c r="A2517">
        <f>RAND()</f>
        <v/>
      </c>
      <c r="B2517">
        <f>IF('d_시나리오'!$J$2='d_시나리오'!$H$2,'d_시나리오'!$I$2,IF(A2517&lt;('d_시나리오'!$I$2-'d_시나리오'!$H$2)/('d_시나리오'!$J$2-'d_시나리오'!$H$2),'d_시나리오'!$H$2+SQRT(A2517*('d_시나리오'!$J$2-'d_시나리오'!$H$2)*('d_시나리오'!$I$2-'d_시나리오'!$H$2)),'d_시나리오'!$J$2-SQRT((1-A2517)*('d_시나리오'!$J$2-'d_시나리오'!$H$2)*('d_시나리오'!$J$2-'d_시나리오'!$I$2))))</f>
        <v/>
      </c>
      <c r="C2517">
        <f>BETAINV(RAND(),2,6)</f>
        <v/>
      </c>
      <c r="D2517">
        <f>INDEX('d_분포'!$A$2:$A$28,RANDBETWEEN(1,27))</f>
        <v/>
      </c>
      <c r="E2517">
        <f>INDEX('d_분포'!$C$2:$C$5,RANDBETWEEN(1,4))*(0.9+0.2*RAND())</f>
        <v/>
      </c>
      <c r="F2517">
        <f>RAND()</f>
        <v/>
      </c>
      <c r="G2517">
        <f>IF('d_시나리오'!$J$3='d_시나리오'!$H$3,'d_시나리오'!$I$3,IF(F2517&lt;('d_시나리오'!$I$3-'d_시나리오'!$H$3)/('d_시나리오'!$J$3-'d_시나리오'!$H$3),'d_시나리오'!$H$3+SQRT(F2517*('d_시나리오'!$J$3-'d_시나리오'!$H$3)*('d_시나리오'!$I$3-'d_시나리오'!$H$3)),'d_시나리오'!$J$3-SQRT((1-F2517)*('d_시나리오'!$J$3-'d_시나리오'!$H$3)*('d_시나리오'!$J$3-'d_시나리오'!$I$3))))</f>
        <v/>
      </c>
      <c r="H2517">
        <f>RAND()</f>
        <v/>
      </c>
      <c r="I2517">
        <f>IF('d_시나리오'!$J$4='d_시나리오'!$H$4,'d_시나리오'!$I$4,IF(H2517&lt;('d_시나리오'!$I$4-'d_시나리오'!$H$4)/('d_시나리오'!$J$4-'d_시나리오'!$H$4),'d_시나리오'!$H$4+SQRT(H2517*('d_시나리오'!$J$4-'d_시나리오'!$H$4)*('d_시나리오'!$I$4-'d_시나리오'!$H$4)),'d_시나리오'!$J$4-SQRT((1-H2517)*('d_시나리오'!$J$4-'d_시나리오'!$H$4)*('d_시나리오'!$J$4-'d_시나리오'!$I$4))))</f>
        <v/>
      </c>
      <c r="J2517">
        <f>RAND()</f>
        <v/>
      </c>
      <c r="K2517">
        <f>IF('d_시나리오'!$J$5='d_시나리오'!$H$5,'d_시나리오'!$I$5,IF(J2517&lt;('d_시나리오'!$I$5-'d_시나리오'!$H$5)/('d_시나리오'!$J$5-'d_시나리오'!$H$5),'d_시나리오'!$H$5+SQRT(J2517*('d_시나리오'!$J$5-'d_시나리오'!$H$5)*('d_시나리오'!$I$5-'d_시나리오'!$H$5)),'d_시나리오'!$J$5-SQRT((1-J2517)*('d_시나리오'!$J$5-'d_시나리오'!$H$5)*('d_시나리오'!$J$5-'d_시나리오'!$I$5))))</f>
        <v/>
      </c>
      <c r="L2517">
        <f>RAND()</f>
        <v/>
      </c>
      <c r="M2517">
        <f>IF('d_시나리오'!$J$6='d_시나리오'!$H$6,'d_시나리오'!$I$6,IF(L2517&lt;('d_시나리오'!$I$6-'d_시나리오'!$H$6)/('d_시나리오'!$J$6-'d_시나리오'!$H$6),'d_시나리오'!$H$6+SQRT(L2517*('d_시나리오'!$J$6-'d_시나리오'!$H$6)*('d_시나리오'!$I$6-'d_시나리오'!$H$6)),'d_시나리오'!$J$6-SQRT((1-L2517)*('d_시나리오'!$J$6-'d_시나리오'!$H$6)*('d_시나리오'!$J$6-'d_시나리오'!$I$6))))</f>
        <v/>
      </c>
      <c r="N2517">
        <f>INDEX('d_분포'!$B$2:$B$57,RANDBETWEEN(1,56))</f>
        <v/>
      </c>
      <c r="O2517">
        <f>BETAINV(RAND(),5,5)</f>
        <v/>
      </c>
      <c r="P2517">
        <f>'d_고정'!$B$1*'6_기대효과'!$H$7*('d_시나리오'!$I$7/'d_고정'!$B$2)*B2517</f>
        <v/>
      </c>
      <c r="Q2517">
        <f>P2517*C2517</f>
        <v/>
      </c>
      <c r="R2517">
        <f>P2517*E2517</f>
        <v/>
      </c>
      <c r="S2517">
        <f>R2517*G2517</f>
        <v/>
      </c>
      <c r="T2517">
        <f>Q2517+S2517</f>
        <v/>
      </c>
      <c r="U2517">
        <f>(Q2517*D2517+S2517*I2517)*(1-O2517)</f>
        <v/>
      </c>
      <c r="V2517">
        <f>(R2517*K2517*N2517+'d_고정'!$B$3*('6_기대효과'!$H$7/8)*N2517*'d_고정'!$B$10*M2517*('6_기대효과'!$K$7/'d_고정'!$B$9))*(1-O2517)</f>
        <v/>
      </c>
      <c r="W2517">
        <f>(S2517*I2517+R2517*MAX(K2517-'d_고정'!$B$10*M2517*('6_기대효과'!$K$7/'d_고정'!$B$9),0)*N2517)*(1-O2517)</f>
        <v/>
      </c>
      <c r="X2517">
        <f>U2517+V2517</f>
        <v/>
      </c>
      <c r="Y2517">
        <f>U2517/('d_고정'!$B$5*'6_기대효과'!$H$7/8)/'d_고정'!$B$6</f>
        <v/>
      </c>
      <c r="Z2517">
        <f>U2517/('d_고정'!$B$8*'6_기대효과'!$H$7/8)</f>
        <v/>
      </c>
    </row>
    <row r="2518">
      <c r="A2518">
        <f>RAND()</f>
        <v/>
      </c>
      <c r="B2518">
        <f>IF('d_시나리오'!$J$2='d_시나리오'!$H$2,'d_시나리오'!$I$2,IF(A2518&lt;('d_시나리오'!$I$2-'d_시나리오'!$H$2)/('d_시나리오'!$J$2-'d_시나리오'!$H$2),'d_시나리오'!$H$2+SQRT(A2518*('d_시나리오'!$J$2-'d_시나리오'!$H$2)*('d_시나리오'!$I$2-'d_시나리오'!$H$2)),'d_시나리오'!$J$2-SQRT((1-A2518)*('d_시나리오'!$J$2-'d_시나리오'!$H$2)*('d_시나리오'!$J$2-'d_시나리오'!$I$2))))</f>
        <v/>
      </c>
      <c r="C2518">
        <f>BETAINV(RAND(),2,6)</f>
        <v/>
      </c>
      <c r="D2518">
        <f>INDEX('d_분포'!$A$2:$A$28,RANDBETWEEN(1,27))</f>
        <v/>
      </c>
      <c r="E2518">
        <f>INDEX('d_분포'!$C$2:$C$5,RANDBETWEEN(1,4))*(0.9+0.2*RAND())</f>
        <v/>
      </c>
      <c r="F2518">
        <f>RAND()</f>
        <v/>
      </c>
      <c r="G2518">
        <f>IF('d_시나리오'!$J$3='d_시나리오'!$H$3,'d_시나리오'!$I$3,IF(F2518&lt;('d_시나리오'!$I$3-'d_시나리오'!$H$3)/('d_시나리오'!$J$3-'d_시나리오'!$H$3),'d_시나리오'!$H$3+SQRT(F2518*('d_시나리오'!$J$3-'d_시나리오'!$H$3)*('d_시나리오'!$I$3-'d_시나리오'!$H$3)),'d_시나리오'!$J$3-SQRT((1-F2518)*('d_시나리오'!$J$3-'d_시나리오'!$H$3)*('d_시나리오'!$J$3-'d_시나리오'!$I$3))))</f>
        <v/>
      </c>
      <c r="H2518">
        <f>RAND()</f>
        <v/>
      </c>
      <c r="I2518">
        <f>IF('d_시나리오'!$J$4='d_시나리오'!$H$4,'d_시나리오'!$I$4,IF(H2518&lt;('d_시나리오'!$I$4-'d_시나리오'!$H$4)/('d_시나리오'!$J$4-'d_시나리오'!$H$4),'d_시나리오'!$H$4+SQRT(H2518*('d_시나리오'!$J$4-'d_시나리오'!$H$4)*('d_시나리오'!$I$4-'d_시나리오'!$H$4)),'d_시나리오'!$J$4-SQRT((1-H2518)*('d_시나리오'!$J$4-'d_시나리오'!$H$4)*('d_시나리오'!$J$4-'d_시나리오'!$I$4))))</f>
        <v/>
      </c>
      <c r="J2518">
        <f>RAND()</f>
        <v/>
      </c>
      <c r="K2518">
        <f>IF('d_시나리오'!$J$5='d_시나리오'!$H$5,'d_시나리오'!$I$5,IF(J2518&lt;('d_시나리오'!$I$5-'d_시나리오'!$H$5)/('d_시나리오'!$J$5-'d_시나리오'!$H$5),'d_시나리오'!$H$5+SQRT(J2518*('d_시나리오'!$J$5-'d_시나리오'!$H$5)*('d_시나리오'!$I$5-'d_시나리오'!$H$5)),'d_시나리오'!$J$5-SQRT((1-J2518)*('d_시나리오'!$J$5-'d_시나리오'!$H$5)*('d_시나리오'!$J$5-'d_시나리오'!$I$5))))</f>
        <v/>
      </c>
      <c r="L2518">
        <f>RAND()</f>
        <v/>
      </c>
      <c r="M2518">
        <f>IF('d_시나리오'!$J$6='d_시나리오'!$H$6,'d_시나리오'!$I$6,IF(L2518&lt;('d_시나리오'!$I$6-'d_시나리오'!$H$6)/('d_시나리오'!$J$6-'d_시나리오'!$H$6),'d_시나리오'!$H$6+SQRT(L2518*('d_시나리오'!$J$6-'d_시나리오'!$H$6)*('d_시나리오'!$I$6-'d_시나리오'!$H$6)),'d_시나리오'!$J$6-SQRT((1-L2518)*('d_시나리오'!$J$6-'d_시나리오'!$H$6)*('d_시나리오'!$J$6-'d_시나리오'!$I$6))))</f>
        <v/>
      </c>
      <c r="N2518">
        <f>INDEX('d_분포'!$B$2:$B$57,RANDBETWEEN(1,56))</f>
        <v/>
      </c>
      <c r="O2518">
        <f>BETAINV(RAND(),5,5)</f>
        <v/>
      </c>
      <c r="P2518">
        <f>'d_고정'!$B$1*'6_기대효과'!$H$7*('d_시나리오'!$I$7/'d_고정'!$B$2)*B2518</f>
        <v/>
      </c>
      <c r="Q2518">
        <f>P2518*C2518</f>
        <v/>
      </c>
      <c r="R2518">
        <f>P2518*E2518</f>
        <v/>
      </c>
      <c r="S2518">
        <f>R2518*G2518</f>
        <v/>
      </c>
      <c r="T2518">
        <f>Q2518+S2518</f>
        <v/>
      </c>
      <c r="U2518">
        <f>(Q2518*D2518+S2518*I2518)*(1-O2518)</f>
        <v/>
      </c>
      <c r="V2518">
        <f>(R2518*K2518*N2518+'d_고정'!$B$3*('6_기대효과'!$H$7/8)*N2518*'d_고정'!$B$10*M2518*('6_기대효과'!$K$7/'d_고정'!$B$9))*(1-O2518)</f>
        <v/>
      </c>
      <c r="W2518">
        <f>(S2518*I2518+R2518*MAX(K2518-'d_고정'!$B$10*M2518*('6_기대효과'!$K$7/'d_고정'!$B$9),0)*N2518)*(1-O2518)</f>
        <v/>
      </c>
      <c r="X2518">
        <f>U2518+V2518</f>
        <v/>
      </c>
      <c r="Y2518">
        <f>U2518/('d_고정'!$B$5*'6_기대효과'!$H$7/8)/'d_고정'!$B$6</f>
        <v/>
      </c>
      <c r="Z2518">
        <f>U2518/('d_고정'!$B$8*'6_기대효과'!$H$7/8)</f>
        <v/>
      </c>
    </row>
    <row r="2519">
      <c r="A2519">
        <f>RAND()</f>
        <v/>
      </c>
      <c r="B2519">
        <f>IF('d_시나리오'!$J$2='d_시나리오'!$H$2,'d_시나리오'!$I$2,IF(A2519&lt;('d_시나리오'!$I$2-'d_시나리오'!$H$2)/('d_시나리오'!$J$2-'d_시나리오'!$H$2),'d_시나리오'!$H$2+SQRT(A2519*('d_시나리오'!$J$2-'d_시나리오'!$H$2)*('d_시나리오'!$I$2-'d_시나리오'!$H$2)),'d_시나리오'!$J$2-SQRT((1-A2519)*('d_시나리오'!$J$2-'d_시나리오'!$H$2)*('d_시나리오'!$J$2-'d_시나리오'!$I$2))))</f>
        <v/>
      </c>
      <c r="C2519">
        <f>BETAINV(RAND(),2,6)</f>
        <v/>
      </c>
      <c r="D2519">
        <f>INDEX('d_분포'!$A$2:$A$28,RANDBETWEEN(1,27))</f>
        <v/>
      </c>
      <c r="E2519">
        <f>INDEX('d_분포'!$C$2:$C$5,RANDBETWEEN(1,4))*(0.9+0.2*RAND())</f>
        <v/>
      </c>
      <c r="F2519">
        <f>RAND()</f>
        <v/>
      </c>
      <c r="G2519">
        <f>IF('d_시나리오'!$J$3='d_시나리오'!$H$3,'d_시나리오'!$I$3,IF(F2519&lt;('d_시나리오'!$I$3-'d_시나리오'!$H$3)/('d_시나리오'!$J$3-'d_시나리오'!$H$3),'d_시나리오'!$H$3+SQRT(F2519*('d_시나리오'!$J$3-'d_시나리오'!$H$3)*('d_시나리오'!$I$3-'d_시나리오'!$H$3)),'d_시나리오'!$J$3-SQRT((1-F2519)*('d_시나리오'!$J$3-'d_시나리오'!$H$3)*('d_시나리오'!$J$3-'d_시나리오'!$I$3))))</f>
        <v/>
      </c>
      <c r="H2519">
        <f>RAND()</f>
        <v/>
      </c>
      <c r="I2519">
        <f>IF('d_시나리오'!$J$4='d_시나리오'!$H$4,'d_시나리오'!$I$4,IF(H2519&lt;('d_시나리오'!$I$4-'d_시나리오'!$H$4)/('d_시나리오'!$J$4-'d_시나리오'!$H$4),'d_시나리오'!$H$4+SQRT(H2519*('d_시나리오'!$J$4-'d_시나리오'!$H$4)*('d_시나리오'!$I$4-'d_시나리오'!$H$4)),'d_시나리오'!$J$4-SQRT((1-H2519)*('d_시나리오'!$J$4-'d_시나리오'!$H$4)*('d_시나리오'!$J$4-'d_시나리오'!$I$4))))</f>
        <v/>
      </c>
      <c r="J2519">
        <f>RAND()</f>
        <v/>
      </c>
      <c r="K2519">
        <f>IF('d_시나리오'!$J$5='d_시나리오'!$H$5,'d_시나리오'!$I$5,IF(J2519&lt;('d_시나리오'!$I$5-'d_시나리오'!$H$5)/('d_시나리오'!$J$5-'d_시나리오'!$H$5),'d_시나리오'!$H$5+SQRT(J2519*('d_시나리오'!$J$5-'d_시나리오'!$H$5)*('d_시나리오'!$I$5-'d_시나리오'!$H$5)),'d_시나리오'!$J$5-SQRT((1-J2519)*('d_시나리오'!$J$5-'d_시나리오'!$H$5)*('d_시나리오'!$J$5-'d_시나리오'!$I$5))))</f>
        <v/>
      </c>
      <c r="L2519">
        <f>RAND()</f>
        <v/>
      </c>
      <c r="M2519">
        <f>IF('d_시나리오'!$J$6='d_시나리오'!$H$6,'d_시나리오'!$I$6,IF(L2519&lt;('d_시나리오'!$I$6-'d_시나리오'!$H$6)/('d_시나리오'!$J$6-'d_시나리오'!$H$6),'d_시나리오'!$H$6+SQRT(L2519*('d_시나리오'!$J$6-'d_시나리오'!$H$6)*('d_시나리오'!$I$6-'d_시나리오'!$H$6)),'d_시나리오'!$J$6-SQRT((1-L2519)*('d_시나리오'!$J$6-'d_시나리오'!$H$6)*('d_시나리오'!$J$6-'d_시나리오'!$I$6))))</f>
        <v/>
      </c>
      <c r="N2519">
        <f>INDEX('d_분포'!$B$2:$B$57,RANDBETWEEN(1,56))</f>
        <v/>
      </c>
      <c r="O2519">
        <f>BETAINV(RAND(),5,5)</f>
        <v/>
      </c>
      <c r="P2519">
        <f>'d_고정'!$B$1*'6_기대효과'!$H$7*('d_시나리오'!$I$7/'d_고정'!$B$2)*B2519</f>
        <v/>
      </c>
      <c r="Q2519">
        <f>P2519*C2519</f>
        <v/>
      </c>
      <c r="R2519">
        <f>P2519*E2519</f>
        <v/>
      </c>
      <c r="S2519">
        <f>R2519*G2519</f>
        <v/>
      </c>
      <c r="T2519">
        <f>Q2519+S2519</f>
        <v/>
      </c>
      <c r="U2519">
        <f>(Q2519*D2519+S2519*I2519)*(1-O2519)</f>
        <v/>
      </c>
      <c r="V2519">
        <f>(R2519*K2519*N2519+'d_고정'!$B$3*('6_기대효과'!$H$7/8)*N2519*'d_고정'!$B$10*M2519*('6_기대효과'!$K$7/'d_고정'!$B$9))*(1-O2519)</f>
        <v/>
      </c>
      <c r="W2519">
        <f>(S2519*I2519+R2519*MAX(K2519-'d_고정'!$B$10*M2519*('6_기대효과'!$K$7/'d_고정'!$B$9),0)*N2519)*(1-O2519)</f>
        <v/>
      </c>
      <c r="X2519">
        <f>U2519+V2519</f>
        <v/>
      </c>
      <c r="Y2519">
        <f>U2519/('d_고정'!$B$5*'6_기대효과'!$H$7/8)/'d_고정'!$B$6</f>
        <v/>
      </c>
      <c r="Z2519">
        <f>U2519/('d_고정'!$B$8*'6_기대효과'!$H$7/8)</f>
        <v/>
      </c>
    </row>
    <row r="2520">
      <c r="A2520">
        <f>RAND()</f>
        <v/>
      </c>
      <c r="B2520">
        <f>IF('d_시나리오'!$J$2='d_시나리오'!$H$2,'d_시나리오'!$I$2,IF(A2520&lt;('d_시나리오'!$I$2-'d_시나리오'!$H$2)/('d_시나리오'!$J$2-'d_시나리오'!$H$2),'d_시나리오'!$H$2+SQRT(A2520*('d_시나리오'!$J$2-'d_시나리오'!$H$2)*('d_시나리오'!$I$2-'d_시나리오'!$H$2)),'d_시나리오'!$J$2-SQRT((1-A2520)*('d_시나리오'!$J$2-'d_시나리오'!$H$2)*('d_시나리오'!$J$2-'d_시나리오'!$I$2))))</f>
        <v/>
      </c>
      <c r="C2520">
        <f>BETAINV(RAND(),2,6)</f>
        <v/>
      </c>
      <c r="D2520">
        <f>INDEX('d_분포'!$A$2:$A$28,RANDBETWEEN(1,27))</f>
        <v/>
      </c>
      <c r="E2520">
        <f>INDEX('d_분포'!$C$2:$C$5,RANDBETWEEN(1,4))*(0.9+0.2*RAND())</f>
        <v/>
      </c>
      <c r="F2520">
        <f>RAND()</f>
        <v/>
      </c>
      <c r="G2520">
        <f>IF('d_시나리오'!$J$3='d_시나리오'!$H$3,'d_시나리오'!$I$3,IF(F2520&lt;('d_시나리오'!$I$3-'d_시나리오'!$H$3)/('d_시나리오'!$J$3-'d_시나리오'!$H$3),'d_시나리오'!$H$3+SQRT(F2520*('d_시나리오'!$J$3-'d_시나리오'!$H$3)*('d_시나리오'!$I$3-'d_시나리오'!$H$3)),'d_시나리오'!$J$3-SQRT((1-F2520)*('d_시나리오'!$J$3-'d_시나리오'!$H$3)*('d_시나리오'!$J$3-'d_시나리오'!$I$3))))</f>
        <v/>
      </c>
      <c r="H2520">
        <f>RAND()</f>
        <v/>
      </c>
      <c r="I2520">
        <f>IF('d_시나리오'!$J$4='d_시나리오'!$H$4,'d_시나리오'!$I$4,IF(H2520&lt;('d_시나리오'!$I$4-'d_시나리오'!$H$4)/('d_시나리오'!$J$4-'d_시나리오'!$H$4),'d_시나리오'!$H$4+SQRT(H2520*('d_시나리오'!$J$4-'d_시나리오'!$H$4)*('d_시나리오'!$I$4-'d_시나리오'!$H$4)),'d_시나리오'!$J$4-SQRT((1-H2520)*('d_시나리오'!$J$4-'d_시나리오'!$H$4)*('d_시나리오'!$J$4-'d_시나리오'!$I$4))))</f>
        <v/>
      </c>
      <c r="J2520">
        <f>RAND()</f>
        <v/>
      </c>
      <c r="K2520">
        <f>IF('d_시나리오'!$J$5='d_시나리오'!$H$5,'d_시나리오'!$I$5,IF(J2520&lt;('d_시나리오'!$I$5-'d_시나리오'!$H$5)/('d_시나리오'!$J$5-'d_시나리오'!$H$5),'d_시나리오'!$H$5+SQRT(J2520*('d_시나리오'!$J$5-'d_시나리오'!$H$5)*('d_시나리오'!$I$5-'d_시나리오'!$H$5)),'d_시나리오'!$J$5-SQRT((1-J2520)*('d_시나리오'!$J$5-'d_시나리오'!$H$5)*('d_시나리오'!$J$5-'d_시나리오'!$I$5))))</f>
        <v/>
      </c>
      <c r="L2520">
        <f>RAND()</f>
        <v/>
      </c>
      <c r="M2520">
        <f>IF('d_시나리오'!$J$6='d_시나리오'!$H$6,'d_시나리오'!$I$6,IF(L2520&lt;('d_시나리오'!$I$6-'d_시나리오'!$H$6)/('d_시나리오'!$J$6-'d_시나리오'!$H$6),'d_시나리오'!$H$6+SQRT(L2520*('d_시나리오'!$J$6-'d_시나리오'!$H$6)*('d_시나리오'!$I$6-'d_시나리오'!$H$6)),'d_시나리오'!$J$6-SQRT((1-L2520)*('d_시나리오'!$J$6-'d_시나리오'!$H$6)*('d_시나리오'!$J$6-'d_시나리오'!$I$6))))</f>
        <v/>
      </c>
      <c r="N2520">
        <f>INDEX('d_분포'!$B$2:$B$57,RANDBETWEEN(1,56))</f>
        <v/>
      </c>
      <c r="O2520">
        <f>BETAINV(RAND(),5,5)</f>
        <v/>
      </c>
      <c r="P2520">
        <f>'d_고정'!$B$1*'6_기대효과'!$H$7*('d_시나리오'!$I$7/'d_고정'!$B$2)*B2520</f>
        <v/>
      </c>
      <c r="Q2520">
        <f>P2520*C2520</f>
        <v/>
      </c>
      <c r="R2520">
        <f>P2520*E2520</f>
        <v/>
      </c>
      <c r="S2520">
        <f>R2520*G2520</f>
        <v/>
      </c>
      <c r="T2520">
        <f>Q2520+S2520</f>
        <v/>
      </c>
      <c r="U2520">
        <f>(Q2520*D2520+S2520*I2520)*(1-O2520)</f>
        <v/>
      </c>
      <c r="V2520">
        <f>(R2520*K2520*N2520+'d_고정'!$B$3*('6_기대효과'!$H$7/8)*N2520*'d_고정'!$B$10*M2520*('6_기대효과'!$K$7/'d_고정'!$B$9))*(1-O2520)</f>
        <v/>
      </c>
      <c r="W2520">
        <f>(S2520*I2520+R2520*MAX(K2520-'d_고정'!$B$10*M2520*('6_기대효과'!$K$7/'d_고정'!$B$9),0)*N2520)*(1-O2520)</f>
        <v/>
      </c>
      <c r="X2520">
        <f>U2520+V2520</f>
        <v/>
      </c>
      <c r="Y2520">
        <f>U2520/('d_고정'!$B$5*'6_기대효과'!$H$7/8)/'d_고정'!$B$6</f>
        <v/>
      </c>
      <c r="Z2520">
        <f>U2520/('d_고정'!$B$8*'6_기대효과'!$H$7/8)</f>
        <v/>
      </c>
    </row>
    <row r="2521">
      <c r="A2521">
        <f>RAND()</f>
        <v/>
      </c>
      <c r="B2521">
        <f>IF('d_시나리오'!$J$2='d_시나리오'!$H$2,'d_시나리오'!$I$2,IF(A2521&lt;('d_시나리오'!$I$2-'d_시나리오'!$H$2)/('d_시나리오'!$J$2-'d_시나리오'!$H$2),'d_시나리오'!$H$2+SQRT(A2521*('d_시나리오'!$J$2-'d_시나리오'!$H$2)*('d_시나리오'!$I$2-'d_시나리오'!$H$2)),'d_시나리오'!$J$2-SQRT((1-A2521)*('d_시나리오'!$J$2-'d_시나리오'!$H$2)*('d_시나리오'!$J$2-'d_시나리오'!$I$2))))</f>
        <v/>
      </c>
      <c r="C2521">
        <f>BETAINV(RAND(),2,6)</f>
        <v/>
      </c>
      <c r="D2521">
        <f>INDEX('d_분포'!$A$2:$A$28,RANDBETWEEN(1,27))</f>
        <v/>
      </c>
      <c r="E2521">
        <f>INDEX('d_분포'!$C$2:$C$5,RANDBETWEEN(1,4))*(0.9+0.2*RAND())</f>
        <v/>
      </c>
      <c r="F2521">
        <f>RAND()</f>
        <v/>
      </c>
      <c r="G2521">
        <f>IF('d_시나리오'!$J$3='d_시나리오'!$H$3,'d_시나리오'!$I$3,IF(F2521&lt;('d_시나리오'!$I$3-'d_시나리오'!$H$3)/('d_시나리오'!$J$3-'d_시나리오'!$H$3),'d_시나리오'!$H$3+SQRT(F2521*('d_시나리오'!$J$3-'d_시나리오'!$H$3)*('d_시나리오'!$I$3-'d_시나리오'!$H$3)),'d_시나리오'!$J$3-SQRT((1-F2521)*('d_시나리오'!$J$3-'d_시나리오'!$H$3)*('d_시나리오'!$J$3-'d_시나리오'!$I$3))))</f>
        <v/>
      </c>
      <c r="H2521">
        <f>RAND()</f>
        <v/>
      </c>
      <c r="I2521">
        <f>IF('d_시나리오'!$J$4='d_시나리오'!$H$4,'d_시나리오'!$I$4,IF(H2521&lt;('d_시나리오'!$I$4-'d_시나리오'!$H$4)/('d_시나리오'!$J$4-'d_시나리오'!$H$4),'d_시나리오'!$H$4+SQRT(H2521*('d_시나리오'!$J$4-'d_시나리오'!$H$4)*('d_시나리오'!$I$4-'d_시나리오'!$H$4)),'d_시나리오'!$J$4-SQRT((1-H2521)*('d_시나리오'!$J$4-'d_시나리오'!$H$4)*('d_시나리오'!$J$4-'d_시나리오'!$I$4))))</f>
        <v/>
      </c>
      <c r="J2521">
        <f>RAND()</f>
        <v/>
      </c>
      <c r="K2521">
        <f>IF('d_시나리오'!$J$5='d_시나리오'!$H$5,'d_시나리오'!$I$5,IF(J2521&lt;('d_시나리오'!$I$5-'d_시나리오'!$H$5)/('d_시나리오'!$J$5-'d_시나리오'!$H$5),'d_시나리오'!$H$5+SQRT(J2521*('d_시나리오'!$J$5-'d_시나리오'!$H$5)*('d_시나리오'!$I$5-'d_시나리오'!$H$5)),'d_시나리오'!$J$5-SQRT((1-J2521)*('d_시나리오'!$J$5-'d_시나리오'!$H$5)*('d_시나리오'!$J$5-'d_시나리오'!$I$5))))</f>
        <v/>
      </c>
      <c r="L2521">
        <f>RAND()</f>
        <v/>
      </c>
      <c r="M2521">
        <f>IF('d_시나리오'!$J$6='d_시나리오'!$H$6,'d_시나리오'!$I$6,IF(L2521&lt;('d_시나리오'!$I$6-'d_시나리오'!$H$6)/('d_시나리오'!$J$6-'d_시나리오'!$H$6),'d_시나리오'!$H$6+SQRT(L2521*('d_시나리오'!$J$6-'d_시나리오'!$H$6)*('d_시나리오'!$I$6-'d_시나리오'!$H$6)),'d_시나리오'!$J$6-SQRT((1-L2521)*('d_시나리오'!$J$6-'d_시나리오'!$H$6)*('d_시나리오'!$J$6-'d_시나리오'!$I$6))))</f>
        <v/>
      </c>
      <c r="N2521">
        <f>INDEX('d_분포'!$B$2:$B$57,RANDBETWEEN(1,56))</f>
        <v/>
      </c>
      <c r="O2521">
        <f>BETAINV(RAND(),5,5)</f>
        <v/>
      </c>
      <c r="P2521">
        <f>'d_고정'!$B$1*'6_기대효과'!$H$7*('d_시나리오'!$I$7/'d_고정'!$B$2)*B2521</f>
        <v/>
      </c>
      <c r="Q2521">
        <f>P2521*C2521</f>
        <v/>
      </c>
      <c r="R2521">
        <f>P2521*E2521</f>
        <v/>
      </c>
      <c r="S2521">
        <f>R2521*G2521</f>
        <v/>
      </c>
      <c r="T2521">
        <f>Q2521+S2521</f>
        <v/>
      </c>
      <c r="U2521">
        <f>(Q2521*D2521+S2521*I2521)*(1-O2521)</f>
        <v/>
      </c>
      <c r="V2521">
        <f>(R2521*K2521*N2521+'d_고정'!$B$3*('6_기대효과'!$H$7/8)*N2521*'d_고정'!$B$10*M2521*('6_기대효과'!$K$7/'d_고정'!$B$9))*(1-O2521)</f>
        <v/>
      </c>
      <c r="W2521">
        <f>(S2521*I2521+R2521*MAX(K2521-'d_고정'!$B$10*M2521*('6_기대효과'!$K$7/'d_고정'!$B$9),0)*N2521)*(1-O2521)</f>
        <v/>
      </c>
      <c r="X2521">
        <f>U2521+V2521</f>
        <v/>
      </c>
      <c r="Y2521">
        <f>U2521/('d_고정'!$B$5*'6_기대효과'!$H$7/8)/'d_고정'!$B$6</f>
        <v/>
      </c>
      <c r="Z2521">
        <f>U2521/('d_고정'!$B$8*'6_기대효과'!$H$7/8)</f>
        <v/>
      </c>
    </row>
    <row r="2522">
      <c r="A2522">
        <f>RAND()</f>
        <v/>
      </c>
      <c r="B2522">
        <f>IF('d_시나리오'!$J$2='d_시나리오'!$H$2,'d_시나리오'!$I$2,IF(A2522&lt;('d_시나리오'!$I$2-'d_시나리오'!$H$2)/('d_시나리오'!$J$2-'d_시나리오'!$H$2),'d_시나리오'!$H$2+SQRT(A2522*('d_시나리오'!$J$2-'d_시나리오'!$H$2)*('d_시나리오'!$I$2-'d_시나리오'!$H$2)),'d_시나리오'!$J$2-SQRT((1-A2522)*('d_시나리오'!$J$2-'d_시나리오'!$H$2)*('d_시나리오'!$J$2-'d_시나리오'!$I$2))))</f>
        <v/>
      </c>
      <c r="C2522">
        <f>BETAINV(RAND(),2,6)</f>
        <v/>
      </c>
      <c r="D2522">
        <f>INDEX('d_분포'!$A$2:$A$28,RANDBETWEEN(1,27))</f>
        <v/>
      </c>
      <c r="E2522">
        <f>INDEX('d_분포'!$C$2:$C$5,RANDBETWEEN(1,4))*(0.9+0.2*RAND())</f>
        <v/>
      </c>
      <c r="F2522">
        <f>RAND()</f>
        <v/>
      </c>
      <c r="G2522">
        <f>IF('d_시나리오'!$J$3='d_시나리오'!$H$3,'d_시나리오'!$I$3,IF(F2522&lt;('d_시나리오'!$I$3-'d_시나리오'!$H$3)/('d_시나리오'!$J$3-'d_시나리오'!$H$3),'d_시나리오'!$H$3+SQRT(F2522*('d_시나리오'!$J$3-'d_시나리오'!$H$3)*('d_시나리오'!$I$3-'d_시나리오'!$H$3)),'d_시나리오'!$J$3-SQRT((1-F2522)*('d_시나리오'!$J$3-'d_시나리오'!$H$3)*('d_시나리오'!$J$3-'d_시나리오'!$I$3))))</f>
        <v/>
      </c>
      <c r="H2522">
        <f>RAND()</f>
        <v/>
      </c>
      <c r="I2522">
        <f>IF('d_시나리오'!$J$4='d_시나리오'!$H$4,'d_시나리오'!$I$4,IF(H2522&lt;('d_시나리오'!$I$4-'d_시나리오'!$H$4)/('d_시나리오'!$J$4-'d_시나리오'!$H$4),'d_시나리오'!$H$4+SQRT(H2522*('d_시나리오'!$J$4-'d_시나리오'!$H$4)*('d_시나리오'!$I$4-'d_시나리오'!$H$4)),'d_시나리오'!$J$4-SQRT((1-H2522)*('d_시나리오'!$J$4-'d_시나리오'!$H$4)*('d_시나리오'!$J$4-'d_시나리오'!$I$4))))</f>
        <v/>
      </c>
      <c r="J2522">
        <f>RAND()</f>
        <v/>
      </c>
      <c r="K2522">
        <f>IF('d_시나리오'!$J$5='d_시나리오'!$H$5,'d_시나리오'!$I$5,IF(J2522&lt;('d_시나리오'!$I$5-'d_시나리오'!$H$5)/('d_시나리오'!$J$5-'d_시나리오'!$H$5),'d_시나리오'!$H$5+SQRT(J2522*('d_시나리오'!$J$5-'d_시나리오'!$H$5)*('d_시나리오'!$I$5-'d_시나리오'!$H$5)),'d_시나리오'!$J$5-SQRT((1-J2522)*('d_시나리오'!$J$5-'d_시나리오'!$H$5)*('d_시나리오'!$J$5-'d_시나리오'!$I$5))))</f>
        <v/>
      </c>
      <c r="L2522">
        <f>RAND()</f>
        <v/>
      </c>
      <c r="M2522">
        <f>IF('d_시나리오'!$J$6='d_시나리오'!$H$6,'d_시나리오'!$I$6,IF(L2522&lt;('d_시나리오'!$I$6-'d_시나리오'!$H$6)/('d_시나리오'!$J$6-'d_시나리오'!$H$6),'d_시나리오'!$H$6+SQRT(L2522*('d_시나리오'!$J$6-'d_시나리오'!$H$6)*('d_시나리오'!$I$6-'d_시나리오'!$H$6)),'d_시나리오'!$J$6-SQRT((1-L2522)*('d_시나리오'!$J$6-'d_시나리오'!$H$6)*('d_시나리오'!$J$6-'d_시나리오'!$I$6))))</f>
        <v/>
      </c>
      <c r="N2522">
        <f>INDEX('d_분포'!$B$2:$B$57,RANDBETWEEN(1,56))</f>
        <v/>
      </c>
      <c r="O2522">
        <f>BETAINV(RAND(),5,5)</f>
        <v/>
      </c>
      <c r="P2522">
        <f>'d_고정'!$B$1*'6_기대효과'!$H$7*('d_시나리오'!$I$7/'d_고정'!$B$2)*B2522</f>
        <v/>
      </c>
      <c r="Q2522">
        <f>P2522*C2522</f>
        <v/>
      </c>
      <c r="R2522">
        <f>P2522*E2522</f>
        <v/>
      </c>
      <c r="S2522">
        <f>R2522*G2522</f>
        <v/>
      </c>
      <c r="T2522">
        <f>Q2522+S2522</f>
        <v/>
      </c>
      <c r="U2522">
        <f>(Q2522*D2522+S2522*I2522)*(1-O2522)</f>
        <v/>
      </c>
      <c r="V2522">
        <f>(R2522*K2522*N2522+'d_고정'!$B$3*('6_기대효과'!$H$7/8)*N2522*'d_고정'!$B$10*M2522*('6_기대효과'!$K$7/'d_고정'!$B$9))*(1-O2522)</f>
        <v/>
      </c>
      <c r="W2522">
        <f>(S2522*I2522+R2522*MAX(K2522-'d_고정'!$B$10*M2522*('6_기대효과'!$K$7/'d_고정'!$B$9),0)*N2522)*(1-O2522)</f>
        <v/>
      </c>
      <c r="X2522">
        <f>U2522+V2522</f>
        <v/>
      </c>
      <c r="Y2522">
        <f>U2522/('d_고정'!$B$5*'6_기대효과'!$H$7/8)/'d_고정'!$B$6</f>
        <v/>
      </c>
      <c r="Z2522">
        <f>U2522/('d_고정'!$B$8*'6_기대효과'!$H$7/8)</f>
        <v/>
      </c>
    </row>
    <row r="2523">
      <c r="A2523">
        <f>RAND()</f>
        <v/>
      </c>
      <c r="B2523">
        <f>IF('d_시나리오'!$J$2='d_시나리오'!$H$2,'d_시나리오'!$I$2,IF(A2523&lt;('d_시나리오'!$I$2-'d_시나리오'!$H$2)/('d_시나리오'!$J$2-'d_시나리오'!$H$2),'d_시나리오'!$H$2+SQRT(A2523*('d_시나리오'!$J$2-'d_시나리오'!$H$2)*('d_시나리오'!$I$2-'d_시나리오'!$H$2)),'d_시나리오'!$J$2-SQRT((1-A2523)*('d_시나리오'!$J$2-'d_시나리오'!$H$2)*('d_시나리오'!$J$2-'d_시나리오'!$I$2))))</f>
        <v/>
      </c>
      <c r="C2523">
        <f>BETAINV(RAND(),2,6)</f>
        <v/>
      </c>
      <c r="D2523">
        <f>INDEX('d_분포'!$A$2:$A$28,RANDBETWEEN(1,27))</f>
        <v/>
      </c>
      <c r="E2523">
        <f>INDEX('d_분포'!$C$2:$C$5,RANDBETWEEN(1,4))*(0.9+0.2*RAND())</f>
        <v/>
      </c>
      <c r="F2523">
        <f>RAND()</f>
        <v/>
      </c>
      <c r="G2523">
        <f>IF('d_시나리오'!$J$3='d_시나리오'!$H$3,'d_시나리오'!$I$3,IF(F2523&lt;('d_시나리오'!$I$3-'d_시나리오'!$H$3)/('d_시나리오'!$J$3-'d_시나리오'!$H$3),'d_시나리오'!$H$3+SQRT(F2523*('d_시나리오'!$J$3-'d_시나리오'!$H$3)*('d_시나리오'!$I$3-'d_시나리오'!$H$3)),'d_시나리오'!$J$3-SQRT((1-F2523)*('d_시나리오'!$J$3-'d_시나리오'!$H$3)*('d_시나리오'!$J$3-'d_시나리오'!$I$3))))</f>
        <v/>
      </c>
      <c r="H2523">
        <f>RAND()</f>
        <v/>
      </c>
      <c r="I2523">
        <f>IF('d_시나리오'!$J$4='d_시나리오'!$H$4,'d_시나리오'!$I$4,IF(H2523&lt;('d_시나리오'!$I$4-'d_시나리오'!$H$4)/('d_시나리오'!$J$4-'d_시나리오'!$H$4),'d_시나리오'!$H$4+SQRT(H2523*('d_시나리오'!$J$4-'d_시나리오'!$H$4)*('d_시나리오'!$I$4-'d_시나리오'!$H$4)),'d_시나리오'!$J$4-SQRT((1-H2523)*('d_시나리오'!$J$4-'d_시나리오'!$H$4)*('d_시나리오'!$J$4-'d_시나리오'!$I$4))))</f>
        <v/>
      </c>
      <c r="J2523">
        <f>RAND()</f>
        <v/>
      </c>
      <c r="K2523">
        <f>IF('d_시나리오'!$J$5='d_시나리오'!$H$5,'d_시나리오'!$I$5,IF(J2523&lt;('d_시나리오'!$I$5-'d_시나리오'!$H$5)/('d_시나리오'!$J$5-'d_시나리오'!$H$5),'d_시나리오'!$H$5+SQRT(J2523*('d_시나리오'!$J$5-'d_시나리오'!$H$5)*('d_시나리오'!$I$5-'d_시나리오'!$H$5)),'d_시나리오'!$J$5-SQRT((1-J2523)*('d_시나리오'!$J$5-'d_시나리오'!$H$5)*('d_시나리오'!$J$5-'d_시나리오'!$I$5))))</f>
        <v/>
      </c>
      <c r="L2523">
        <f>RAND()</f>
        <v/>
      </c>
      <c r="M2523">
        <f>IF('d_시나리오'!$J$6='d_시나리오'!$H$6,'d_시나리오'!$I$6,IF(L2523&lt;('d_시나리오'!$I$6-'d_시나리오'!$H$6)/('d_시나리오'!$J$6-'d_시나리오'!$H$6),'d_시나리오'!$H$6+SQRT(L2523*('d_시나리오'!$J$6-'d_시나리오'!$H$6)*('d_시나리오'!$I$6-'d_시나리오'!$H$6)),'d_시나리오'!$J$6-SQRT((1-L2523)*('d_시나리오'!$J$6-'d_시나리오'!$H$6)*('d_시나리오'!$J$6-'d_시나리오'!$I$6))))</f>
        <v/>
      </c>
      <c r="N2523">
        <f>INDEX('d_분포'!$B$2:$B$57,RANDBETWEEN(1,56))</f>
        <v/>
      </c>
      <c r="O2523">
        <f>BETAINV(RAND(),5,5)</f>
        <v/>
      </c>
      <c r="P2523">
        <f>'d_고정'!$B$1*'6_기대효과'!$H$7*('d_시나리오'!$I$7/'d_고정'!$B$2)*B2523</f>
        <v/>
      </c>
      <c r="Q2523">
        <f>P2523*C2523</f>
        <v/>
      </c>
      <c r="R2523">
        <f>P2523*E2523</f>
        <v/>
      </c>
      <c r="S2523">
        <f>R2523*G2523</f>
        <v/>
      </c>
      <c r="T2523">
        <f>Q2523+S2523</f>
        <v/>
      </c>
      <c r="U2523">
        <f>(Q2523*D2523+S2523*I2523)*(1-O2523)</f>
        <v/>
      </c>
      <c r="V2523">
        <f>(R2523*K2523*N2523+'d_고정'!$B$3*('6_기대효과'!$H$7/8)*N2523*'d_고정'!$B$10*M2523*('6_기대효과'!$K$7/'d_고정'!$B$9))*(1-O2523)</f>
        <v/>
      </c>
      <c r="W2523">
        <f>(S2523*I2523+R2523*MAX(K2523-'d_고정'!$B$10*M2523*('6_기대효과'!$K$7/'d_고정'!$B$9),0)*N2523)*(1-O2523)</f>
        <v/>
      </c>
      <c r="X2523">
        <f>U2523+V2523</f>
        <v/>
      </c>
      <c r="Y2523">
        <f>U2523/('d_고정'!$B$5*'6_기대효과'!$H$7/8)/'d_고정'!$B$6</f>
        <v/>
      </c>
      <c r="Z2523">
        <f>U2523/('d_고정'!$B$8*'6_기대효과'!$H$7/8)</f>
        <v/>
      </c>
    </row>
    <row r="2524">
      <c r="A2524">
        <f>RAND()</f>
        <v/>
      </c>
      <c r="B2524">
        <f>IF('d_시나리오'!$J$2='d_시나리오'!$H$2,'d_시나리오'!$I$2,IF(A2524&lt;('d_시나리오'!$I$2-'d_시나리오'!$H$2)/('d_시나리오'!$J$2-'d_시나리오'!$H$2),'d_시나리오'!$H$2+SQRT(A2524*('d_시나리오'!$J$2-'d_시나리오'!$H$2)*('d_시나리오'!$I$2-'d_시나리오'!$H$2)),'d_시나리오'!$J$2-SQRT((1-A2524)*('d_시나리오'!$J$2-'d_시나리오'!$H$2)*('d_시나리오'!$J$2-'d_시나리오'!$I$2))))</f>
        <v/>
      </c>
      <c r="C2524">
        <f>BETAINV(RAND(),2,6)</f>
        <v/>
      </c>
      <c r="D2524">
        <f>INDEX('d_분포'!$A$2:$A$28,RANDBETWEEN(1,27))</f>
        <v/>
      </c>
      <c r="E2524">
        <f>INDEX('d_분포'!$C$2:$C$5,RANDBETWEEN(1,4))*(0.9+0.2*RAND())</f>
        <v/>
      </c>
      <c r="F2524">
        <f>RAND()</f>
        <v/>
      </c>
      <c r="G2524">
        <f>IF('d_시나리오'!$J$3='d_시나리오'!$H$3,'d_시나리오'!$I$3,IF(F2524&lt;('d_시나리오'!$I$3-'d_시나리오'!$H$3)/('d_시나리오'!$J$3-'d_시나리오'!$H$3),'d_시나리오'!$H$3+SQRT(F2524*('d_시나리오'!$J$3-'d_시나리오'!$H$3)*('d_시나리오'!$I$3-'d_시나리오'!$H$3)),'d_시나리오'!$J$3-SQRT((1-F2524)*('d_시나리오'!$J$3-'d_시나리오'!$H$3)*('d_시나리오'!$J$3-'d_시나리오'!$I$3))))</f>
        <v/>
      </c>
      <c r="H2524">
        <f>RAND()</f>
        <v/>
      </c>
      <c r="I2524">
        <f>IF('d_시나리오'!$J$4='d_시나리오'!$H$4,'d_시나리오'!$I$4,IF(H2524&lt;('d_시나리오'!$I$4-'d_시나리오'!$H$4)/('d_시나리오'!$J$4-'d_시나리오'!$H$4),'d_시나리오'!$H$4+SQRT(H2524*('d_시나리오'!$J$4-'d_시나리오'!$H$4)*('d_시나리오'!$I$4-'d_시나리오'!$H$4)),'d_시나리오'!$J$4-SQRT((1-H2524)*('d_시나리오'!$J$4-'d_시나리오'!$H$4)*('d_시나리오'!$J$4-'d_시나리오'!$I$4))))</f>
        <v/>
      </c>
      <c r="J2524">
        <f>RAND()</f>
        <v/>
      </c>
      <c r="K2524">
        <f>IF('d_시나리오'!$J$5='d_시나리오'!$H$5,'d_시나리오'!$I$5,IF(J2524&lt;('d_시나리오'!$I$5-'d_시나리오'!$H$5)/('d_시나리오'!$J$5-'d_시나리오'!$H$5),'d_시나리오'!$H$5+SQRT(J2524*('d_시나리오'!$J$5-'d_시나리오'!$H$5)*('d_시나리오'!$I$5-'d_시나리오'!$H$5)),'d_시나리오'!$J$5-SQRT((1-J2524)*('d_시나리오'!$J$5-'d_시나리오'!$H$5)*('d_시나리오'!$J$5-'d_시나리오'!$I$5))))</f>
        <v/>
      </c>
      <c r="L2524">
        <f>RAND()</f>
        <v/>
      </c>
      <c r="M2524">
        <f>IF('d_시나리오'!$J$6='d_시나리오'!$H$6,'d_시나리오'!$I$6,IF(L2524&lt;('d_시나리오'!$I$6-'d_시나리오'!$H$6)/('d_시나리오'!$J$6-'d_시나리오'!$H$6),'d_시나리오'!$H$6+SQRT(L2524*('d_시나리오'!$J$6-'d_시나리오'!$H$6)*('d_시나리오'!$I$6-'d_시나리오'!$H$6)),'d_시나리오'!$J$6-SQRT((1-L2524)*('d_시나리오'!$J$6-'d_시나리오'!$H$6)*('d_시나리오'!$J$6-'d_시나리오'!$I$6))))</f>
        <v/>
      </c>
      <c r="N2524">
        <f>INDEX('d_분포'!$B$2:$B$57,RANDBETWEEN(1,56))</f>
        <v/>
      </c>
      <c r="O2524">
        <f>BETAINV(RAND(),5,5)</f>
        <v/>
      </c>
      <c r="P2524">
        <f>'d_고정'!$B$1*'6_기대효과'!$H$7*('d_시나리오'!$I$7/'d_고정'!$B$2)*B2524</f>
        <v/>
      </c>
      <c r="Q2524">
        <f>P2524*C2524</f>
        <v/>
      </c>
      <c r="R2524">
        <f>P2524*E2524</f>
        <v/>
      </c>
      <c r="S2524">
        <f>R2524*G2524</f>
        <v/>
      </c>
      <c r="T2524">
        <f>Q2524+S2524</f>
        <v/>
      </c>
      <c r="U2524">
        <f>(Q2524*D2524+S2524*I2524)*(1-O2524)</f>
        <v/>
      </c>
      <c r="V2524">
        <f>(R2524*K2524*N2524+'d_고정'!$B$3*('6_기대효과'!$H$7/8)*N2524*'d_고정'!$B$10*M2524*('6_기대효과'!$K$7/'d_고정'!$B$9))*(1-O2524)</f>
        <v/>
      </c>
      <c r="W2524">
        <f>(S2524*I2524+R2524*MAX(K2524-'d_고정'!$B$10*M2524*('6_기대효과'!$K$7/'d_고정'!$B$9),0)*N2524)*(1-O2524)</f>
        <v/>
      </c>
      <c r="X2524">
        <f>U2524+V2524</f>
        <v/>
      </c>
      <c r="Y2524">
        <f>U2524/('d_고정'!$B$5*'6_기대효과'!$H$7/8)/'d_고정'!$B$6</f>
        <v/>
      </c>
      <c r="Z2524">
        <f>U2524/('d_고정'!$B$8*'6_기대효과'!$H$7/8)</f>
        <v/>
      </c>
    </row>
    <row r="2525">
      <c r="A2525">
        <f>RAND()</f>
        <v/>
      </c>
      <c r="B2525">
        <f>IF('d_시나리오'!$J$2='d_시나리오'!$H$2,'d_시나리오'!$I$2,IF(A2525&lt;('d_시나리오'!$I$2-'d_시나리오'!$H$2)/('d_시나리오'!$J$2-'d_시나리오'!$H$2),'d_시나리오'!$H$2+SQRT(A2525*('d_시나리오'!$J$2-'d_시나리오'!$H$2)*('d_시나리오'!$I$2-'d_시나리오'!$H$2)),'d_시나리오'!$J$2-SQRT((1-A2525)*('d_시나리오'!$J$2-'d_시나리오'!$H$2)*('d_시나리오'!$J$2-'d_시나리오'!$I$2))))</f>
        <v/>
      </c>
      <c r="C2525">
        <f>BETAINV(RAND(),2,6)</f>
        <v/>
      </c>
      <c r="D2525">
        <f>INDEX('d_분포'!$A$2:$A$28,RANDBETWEEN(1,27))</f>
        <v/>
      </c>
      <c r="E2525">
        <f>INDEX('d_분포'!$C$2:$C$5,RANDBETWEEN(1,4))*(0.9+0.2*RAND())</f>
        <v/>
      </c>
      <c r="F2525">
        <f>RAND()</f>
        <v/>
      </c>
      <c r="G2525">
        <f>IF('d_시나리오'!$J$3='d_시나리오'!$H$3,'d_시나리오'!$I$3,IF(F2525&lt;('d_시나리오'!$I$3-'d_시나리오'!$H$3)/('d_시나리오'!$J$3-'d_시나리오'!$H$3),'d_시나리오'!$H$3+SQRT(F2525*('d_시나리오'!$J$3-'d_시나리오'!$H$3)*('d_시나리오'!$I$3-'d_시나리오'!$H$3)),'d_시나리오'!$J$3-SQRT((1-F2525)*('d_시나리오'!$J$3-'d_시나리오'!$H$3)*('d_시나리오'!$J$3-'d_시나리오'!$I$3))))</f>
        <v/>
      </c>
      <c r="H2525">
        <f>RAND()</f>
        <v/>
      </c>
      <c r="I2525">
        <f>IF('d_시나리오'!$J$4='d_시나리오'!$H$4,'d_시나리오'!$I$4,IF(H2525&lt;('d_시나리오'!$I$4-'d_시나리오'!$H$4)/('d_시나리오'!$J$4-'d_시나리오'!$H$4),'d_시나리오'!$H$4+SQRT(H2525*('d_시나리오'!$J$4-'d_시나리오'!$H$4)*('d_시나리오'!$I$4-'d_시나리오'!$H$4)),'d_시나리오'!$J$4-SQRT((1-H2525)*('d_시나리오'!$J$4-'d_시나리오'!$H$4)*('d_시나리오'!$J$4-'d_시나리오'!$I$4))))</f>
        <v/>
      </c>
      <c r="J2525">
        <f>RAND()</f>
        <v/>
      </c>
      <c r="K2525">
        <f>IF('d_시나리오'!$J$5='d_시나리오'!$H$5,'d_시나리오'!$I$5,IF(J2525&lt;('d_시나리오'!$I$5-'d_시나리오'!$H$5)/('d_시나리오'!$J$5-'d_시나리오'!$H$5),'d_시나리오'!$H$5+SQRT(J2525*('d_시나리오'!$J$5-'d_시나리오'!$H$5)*('d_시나리오'!$I$5-'d_시나리오'!$H$5)),'d_시나리오'!$J$5-SQRT((1-J2525)*('d_시나리오'!$J$5-'d_시나리오'!$H$5)*('d_시나리오'!$J$5-'d_시나리오'!$I$5))))</f>
        <v/>
      </c>
      <c r="L2525">
        <f>RAND()</f>
        <v/>
      </c>
      <c r="M2525">
        <f>IF('d_시나리오'!$J$6='d_시나리오'!$H$6,'d_시나리오'!$I$6,IF(L2525&lt;('d_시나리오'!$I$6-'d_시나리오'!$H$6)/('d_시나리오'!$J$6-'d_시나리오'!$H$6),'d_시나리오'!$H$6+SQRT(L2525*('d_시나리오'!$J$6-'d_시나리오'!$H$6)*('d_시나리오'!$I$6-'d_시나리오'!$H$6)),'d_시나리오'!$J$6-SQRT((1-L2525)*('d_시나리오'!$J$6-'d_시나리오'!$H$6)*('d_시나리오'!$J$6-'d_시나리오'!$I$6))))</f>
        <v/>
      </c>
      <c r="N2525">
        <f>INDEX('d_분포'!$B$2:$B$57,RANDBETWEEN(1,56))</f>
        <v/>
      </c>
      <c r="O2525">
        <f>BETAINV(RAND(),5,5)</f>
        <v/>
      </c>
      <c r="P2525">
        <f>'d_고정'!$B$1*'6_기대효과'!$H$7*('d_시나리오'!$I$7/'d_고정'!$B$2)*B2525</f>
        <v/>
      </c>
      <c r="Q2525">
        <f>P2525*C2525</f>
        <v/>
      </c>
      <c r="R2525">
        <f>P2525*E2525</f>
        <v/>
      </c>
      <c r="S2525">
        <f>R2525*G2525</f>
        <v/>
      </c>
      <c r="T2525">
        <f>Q2525+S2525</f>
        <v/>
      </c>
      <c r="U2525">
        <f>(Q2525*D2525+S2525*I2525)*(1-O2525)</f>
        <v/>
      </c>
      <c r="V2525">
        <f>(R2525*K2525*N2525+'d_고정'!$B$3*('6_기대효과'!$H$7/8)*N2525*'d_고정'!$B$10*M2525*('6_기대효과'!$K$7/'d_고정'!$B$9))*(1-O2525)</f>
        <v/>
      </c>
      <c r="W2525">
        <f>(S2525*I2525+R2525*MAX(K2525-'d_고정'!$B$10*M2525*('6_기대효과'!$K$7/'d_고정'!$B$9),0)*N2525)*(1-O2525)</f>
        <v/>
      </c>
      <c r="X2525">
        <f>U2525+V2525</f>
        <v/>
      </c>
      <c r="Y2525">
        <f>U2525/('d_고정'!$B$5*'6_기대효과'!$H$7/8)/'d_고정'!$B$6</f>
        <v/>
      </c>
      <c r="Z2525">
        <f>U2525/('d_고정'!$B$8*'6_기대효과'!$H$7/8)</f>
        <v/>
      </c>
    </row>
    <row r="2526">
      <c r="A2526">
        <f>RAND()</f>
        <v/>
      </c>
      <c r="B2526">
        <f>IF('d_시나리오'!$J$2='d_시나리오'!$H$2,'d_시나리오'!$I$2,IF(A2526&lt;('d_시나리오'!$I$2-'d_시나리오'!$H$2)/('d_시나리오'!$J$2-'d_시나리오'!$H$2),'d_시나리오'!$H$2+SQRT(A2526*('d_시나리오'!$J$2-'d_시나리오'!$H$2)*('d_시나리오'!$I$2-'d_시나리오'!$H$2)),'d_시나리오'!$J$2-SQRT((1-A2526)*('d_시나리오'!$J$2-'d_시나리오'!$H$2)*('d_시나리오'!$J$2-'d_시나리오'!$I$2))))</f>
        <v/>
      </c>
      <c r="C2526">
        <f>BETAINV(RAND(),2,6)</f>
        <v/>
      </c>
      <c r="D2526">
        <f>INDEX('d_분포'!$A$2:$A$28,RANDBETWEEN(1,27))</f>
        <v/>
      </c>
      <c r="E2526">
        <f>INDEX('d_분포'!$C$2:$C$5,RANDBETWEEN(1,4))*(0.9+0.2*RAND())</f>
        <v/>
      </c>
      <c r="F2526">
        <f>RAND()</f>
        <v/>
      </c>
      <c r="G2526">
        <f>IF('d_시나리오'!$J$3='d_시나리오'!$H$3,'d_시나리오'!$I$3,IF(F2526&lt;('d_시나리오'!$I$3-'d_시나리오'!$H$3)/('d_시나리오'!$J$3-'d_시나리오'!$H$3),'d_시나리오'!$H$3+SQRT(F2526*('d_시나리오'!$J$3-'d_시나리오'!$H$3)*('d_시나리오'!$I$3-'d_시나리오'!$H$3)),'d_시나리오'!$J$3-SQRT((1-F2526)*('d_시나리오'!$J$3-'d_시나리오'!$H$3)*('d_시나리오'!$J$3-'d_시나리오'!$I$3))))</f>
        <v/>
      </c>
      <c r="H2526">
        <f>RAND()</f>
        <v/>
      </c>
      <c r="I2526">
        <f>IF('d_시나리오'!$J$4='d_시나리오'!$H$4,'d_시나리오'!$I$4,IF(H2526&lt;('d_시나리오'!$I$4-'d_시나리오'!$H$4)/('d_시나리오'!$J$4-'d_시나리오'!$H$4),'d_시나리오'!$H$4+SQRT(H2526*('d_시나리오'!$J$4-'d_시나리오'!$H$4)*('d_시나리오'!$I$4-'d_시나리오'!$H$4)),'d_시나리오'!$J$4-SQRT((1-H2526)*('d_시나리오'!$J$4-'d_시나리오'!$H$4)*('d_시나리오'!$J$4-'d_시나리오'!$I$4))))</f>
        <v/>
      </c>
      <c r="J2526">
        <f>RAND()</f>
        <v/>
      </c>
      <c r="K2526">
        <f>IF('d_시나리오'!$J$5='d_시나리오'!$H$5,'d_시나리오'!$I$5,IF(J2526&lt;('d_시나리오'!$I$5-'d_시나리오'!$H$5)/('d_시나리오'!$J$5-'d_시나리오'!$H$5),'d_시나리오'!$H$5+SQRT(J2526*('d_시나리오'!$J$5-'d_시나리오'!$H$5)*('d_시나리오'!$I$5-'d_시나리오'!$H$5)),'d_시나리오'!$J$5-SQRT((1-J2526)*('d_시나리오'!$J$5-'d_시나리오'!$H$5)*('d_시나리오'!$J$5-'d_시나리오'!$I$5))))</f>
        <v/>
      </c>
      <c r="L2526">
        <f>RAND()</f>
        <v/>
      </c>
      <c r="M2526">
        <f>IF('d_시나리오'!$J$6='d_시나리오'!$H$6,'d_시나리오'!$I$6,IF(L2526&lt;('d_시나리오'!$I$6-'d_시나리오'!$H$6)/('d_시나리오'!$J$6-'d_시나리오'!$H$6),'d_시나리오'!$H$6+SQRT(L2526*('d_시나리오'!$J$6-'d_시나리오'!$H$6)*('d_시나리오'!$I$6-'d_시나리오'!$H$6)),'d_시나리오'!$J$6-SQRT((1-L2526)*('d_시나리오'!$J$6-'d_시나리오'!$H$6)*('d_시나리오'!$J$6-'d_시나리오'!$I$6))))</f>
        <v/>
      </c>
      <c r="N2526">
        <f>INDEX('d_분포'!$B$2:$B$57,RANDBETWEEN(1,56))</f>
        <v/>
      </c>
      <c r="O2526">
        <f>BETAINV(RAND(),5,5)</f>
        <v/>
      </c>
      <c r="P2526">
        <f>'d_고정'!$B$1*'6_기대효과'!$H$7*('d_시나리오'!$I$7/'d_고정'!$B$2)*B2526</f>
        <v/>
      </c>
      <c r="Q2526">
        <f>P2526*C2526</f>
        <v/>
      </c>
      <c r="R2526">
        <f>P2526*E2526</f>
        <v/>
      </c>
      <c r="S2526">
        <f>R2526*G2526</f>
        <v/>
      </c>
      <c r="T2526">
        <f>Q2526+S2526</f>
        <v/>
      </c>
      <c r="U2526">
        <f>(Q2526*D2526+S2526*I2526)*(1-O2526)</f>
        <v/>
      </c>
      <c r="V2526">
        <f>(R2526*K2526*N2526+'d_고정'!$B$3*('6_기대효과'!$H$7/8)*N2526*'d_고정'!$B$10*M2526*('6_기대효과'!$K$7/'d_고정'!$B$9))*(1-O2526)</f>
        <v/>
      </c>
      <c r="W2526">
        <f>(S2526*I2526+R2526*MAX(K2526-'d_고정'!$B$10*M2526*('6_기대효과'!$K$7/'d_고정'!$B$9),0)*N2526)*(1-O2526)</f>
        <v/>
      </c>
      <c r="X2526">
        <f>U2526+V2526</f>
        <v/>
      </c>
      <c r="Y2526">
        <f>U2526/('d_고정'!$B$5*'6_기대효과'!$H$7/8)/'d_고정'!$B$6</f>
        <v/>
      </c>
      <c r="Z2526">
        <f>U2526/('d_고정'!$B$8*'6_기대효과'!$H$7/8)</f>
        <v/>
      </c>
    </row>
    <row r="2527">
      <c r="A2527">
        <f>RAND()</f>
        <v/>
      </c>
      <c r="B2527">
        <f>IF('d_시나리오'!$J$2='d_시나리오'!$H$2,'d_시나리오'!$I$2,IF(A2527&lt;('d_시나리오'!$I$2-'d_시나리오'!$H$2)/('d_시나리오'!$J$2-'d_시나리오'!$H$2),'d_시나리오'!$H$2+SQRT(A2527*('d_시나리오'!$J$2-'d_시나리오'!$H$2)*('d_시나리오'!$I$2-'d_시나리오'!$H$2)),'d_시나리오'!$J$2-SQRT((1-A2527)*('d_시나리오'!$J$2-'d_시나리오'!$H$2)*('d_시나리오'!$J$2-'d_시나리오'!$I$2))))</f>
        <v/>
      </c>
      <c r="C2527">
        <f>BETAINV(RAND(),2,6)</f>
        <v/>
      </c>
      <c r="D2527">
        <f>INDEX('d_분포'!$A$2:$A$28,RANDBETWEEN(1,27))</f>
        <v/>
      </c>
      <c r="E2527">
        <f>INDEX('d_분포'!$C$2:$C$5,RANDBETWEEN(1,4))*(0.9+0.2*RAND())</f>
        <v/>
      </c>
      <c r="F2527">
        <f>RAND()</f>
        <v/>
      </c>
      <c r="G2527">
        <f>IF('d_시나리오'!$J$3='d_시나리오'!$H$3,'d_시나리오'!$I$3,IF(F2527&lt;('d_시나리오'!$I$3-'d_시나리오'!$H$3)/('d_시나리오'!$J$3-'d_시나리오'!$H$3),'d_시나리오'!$H$3+SQRT(F2527*('d_시나리오'!$J$3-'d_시나리오'!$H$3)*('d_시나리오'!$I$3-'d_시나리오'!$H$3)),'d_시나리오'!$J$3-SQRT((1-F2527)*('d_시나리오'!$J$3-'d_시나리오'!$H$3)*('d_시나리오'!$J$3-'d_시나리오'!$I$3))))</f>
        <v/>
      </c>
      <c r="H2527">
        <f>RAND()</f>
        <v/>
      </c>
      <c r="I2527">
        <f>IF('d_시나리오'!$J$4='d_시나리오'!$H$4,'d_시나리오'!$I$4,IF(H2527&lt;('d_시나리오'!$I$4-'d_시나리오'!$H$4)/('d_시나리오'!$J$4-'d_시나리오'!$H$4),'d_시나리오'!$H$4+SQRT(H2527*('d_시나리오'!$J$4-'d_시나리오'!$H$4)*('d_시나리오'!$I$4-'d_시나리오'!$H$4)),'d_시나리오'!$J$4-SQRT((1-H2527)*('d_시나리오'!$J$4-'d_시나리오'!$H$4)*('d_시나리오'!$J$4-'d_시나리오'!$I$4))))</f>
        <v/>
      </c>
      <c r="J2527">
        <f>RAND()</f>
        <v/>
      </c>
      <c r="K2527">
        <f>IF('d_시나리오'!$J$5='d_시나리오'!$H$5,'d_시나리오'!$I$5,IF(J2527&lt;('d_시나리오'!$I$5-'d_시나리오'!$H$5)/('d_시나리오'!$J$5-'d_시나리오'!$H$5),'d_시나리오'!$H$5+SQRT(J2527*('d_시나리오'!$J$5-'d_시나리오'!$H$5)*('d_시나리오'!$I$5-'d_시나리오'!$H$5)),'d_시나리오'!$J$5-SQRT((1-J2527)*('d_시나리오'!$J$5-'d_시나리오'!$H$5)*('d_시나리오'!$J$5-'d_시나리오'!$I$5))))</f>
        <v/>
      </c>
      <c r="L2527">
        <f>RAND()</f>
        <v/>
      </c>
      <c r="M2527">
        <f>IF('d_시나리오'!$J$6='d_시나리오'!$H$6,'d_시나리오'!$I$6,IF(L2527&lt;('d_시나리오'!$I$6-'d_시나리오'!$H$6)/('d_시나리오'!$J$6-'d_시나리오'!$H$6),'d_시나리오'!$H$6+SQRT(L2527*('d_시나리오'!$J$6-'d_시나리오'!$H$6)*('d_시나리오'!$I$6-'d_시나리오'!$H$6)),'d_시나리오'!$J$6-SQRT((1-L2527)*('d_시나리오'!$J$6-'d_시나리오'!$H$6)*('d_시나리오'!$J$6-'d_시나리오'!$I$6))))</f>
        <v/>
      </c>
      <c r="N2527">
        <f>INDEX('d_분포'!$B$2:$B$57,RANDBETWEEN(1,56))</f>
        <v/>
      </c>
      <c r="O2527">
        <f>BETAINV(RAND(),5,5)</f>
        <v/>
      </c>
      <c r="P2527">
        <f>'d_고정'!$B$1*'6_기대효과'!$H$7*('d_시나리오'!$I$7/'d_고정'!$B$2)*B2527</f>
        <v/>
      </c>
      <c r="Q2527">
        <f>P2527*C2527</f>
        <v/>
      </c>
      <c r="R2527">
        <f>P2527*E2527</f>
        <v/>
      </c>
      <c r="S2527">
        <f>R2527*G2527</f>
        <v/>
      </c>
      <c r="T2527">
        <f>Q2527+S2527</f>
        <v/>
      </c>
      <c r="U2527">
        <f>(Q2527*D2527+S2527*I2527)*(1-O2527)</f>
        <v/>
      </c>
      <c r="V2527">
        <f>(R2527*K2527*N2527+'d_고정'!$B$3*('6_기대효과'!$H$7/8)*N2527*'d_고정'!$B$10*M2527*('6_기대효과'!$K$7/'d_고정'!$B$9))*(1-O2527)</f>
        <v/>
      </c>
      <c r="W2527">
        <f>(S2527*I2527+R2527*MAX(K2527-'d_고정'!$B$10*M2527*('6_기대효과'!$K$7/'d_고정'!$B$9),0)*N2527)*(1-O2527)</f>
        <v/>
      </c>
      <c r="X2527">
        <f>U2527+V2527</f>
        <v/>
      </c>
      <c r="Y2527">
        <f>U2527/('d_고정'!$B$5*'6_기대효과'!$H$7/8)/'d_고정'!$B$6</f>
        <v/>
      </c>
      <c r="Z2527">
        <f>U2527/('d_고정'!$B$8*'6_기대효과'!$H$7/8)</f>
        <v/>
      </c>
    </row>
    <row r="2528">
      <c r="A2528">
        <f>RAND()</f>
        <v/>
      </c>
      <c r="B2528">
        <f>IF('d_시나리오'!$J$2='d_시나리오'!$H$2,'d_시나리오'!$I$2,IF(A2528&lt;('d_시나리오'!$I$2-'d_시나리오'!$H$2)/('d_시나리오'!$J$2-'d_시나리오'!$H$2),'d_시나리오'!$H$2+SQRT(A2528*('d_시나리오'!$J$2-'d_시나리오'!$H$2)*('d_시나리오'!$I$2-'d_시나리오'!$H$2)),'d_시나리오'!$J$2-SQRT((1-A2528)*('d_시나리오'!$J$2-'d_시나리오'!$H$2)*('d_시나리오'!$J$2-'d_시나리오'!$I$2))))</f>
        <v/>
      </c>
      <c r="C2528">
        <f>BETAINV(RAND(),2,6)</f>
        <v/>
      </c>
      <c r="D2528">
        <f>INDEX('d_분포'!$A$2:$A$28,RANDBETWEEN(1,27))</f>
        <v/>
      </c>
      <c r="E2528">
        <f>INDEX('d_분포'!$C$2:$C$5,RANDBETWEEN(1,4))*(0.9+0.2*RAND())</f>
        <v/>
      </c>
      <c r="F2528">
        <f>RAND()</f>
        <v/>
      </c>
      <c r="G2528">
        <f>IF('d_시나리오'!$J$3='d_시나리오'!$H$3,'d_시나리오'!$I$3,IF(F2528&lt;('d_시나리오'!$I$3-'d_시나리오'!$H$3)/('d_시나리오'!$J$3-'d_시나리오'!$H$3),'d_시나리오'!$H$3+SQRT(F2528*('d_시나리오'!$J$3-'d_시나리오'!$H$3)*('d_시나리오'!$I$3-'d_시나리오'!$H$3)),'d_시나리오'!$J$3-SQRT((1-F2528)*('d_시나리오'!$J$3-'d_시나리오'!$H$3)*('d_시나리오'!$J$3-'d_시나리오'!$I$3))))</f>
        <v/>
      </c>
      <c r="H2528">
        <f>RAND()</f>
        <v/>
      </c>
      <c r="I2528">
        <f>IF('d_시나리오'!$J$4='d_시나리오'!$H$4,'d_시나리오'!$I$4,IF(H2528&lt;('d_시나리오'!$I$4-'d_시나리오'!$H$4)/('d_시나리오'!$J$4-'d_시나리오'!$H$4),'d_시나리오'!$H$4+SQRT(H2528*('d_시나리오'!$J$4-'d_시나리오'!$H$4)*('d_시나리오'!$I$4-'d_시나리오'!$H$4)),'d_시나리오'!$J$4-SQRT((1-H2528)*('d_시나리오'!$J$4-'d_시나리오'!$H$4)*('d_시나리오'!$J$4-'d_시나리오'!$I$4))))</f>
        <v/>
      </c>
      <c r="J2528">
        <f>RAND()</f>
        <v/>
      </c>
      <c r="K2528">
        <f>IF('d_시나리오'!$J$5='d_시나리오'!$H$5,'d_시나리오'!$I$5,IF(J2528&lt;('d_시나리오'!$I$5-'d_시나리오'!$H$5)/('d_시나리오'!$J$5-'d_시나리오'!$H$5),'d_시나리오'!$H$5+SQRT(J2528*('d_시나리오'!$J$5-'d_시나리오'!$H$5)*('d_시나리오'!$I$5-'d_시나리오'!$H$5)),'d_시나리오'!$J$5-SQRT((1-J2528)*('d_시나리오'!$J$5-'d_시나리오'!$H$5)*('d_시나리오'!$J$5-'d_시나리오'!$I$5))))</f>
        <v/>
      </c>
      <c r="L2528">
        <f>RAND()</f>
        <v/>
      </c>
      <c r="M2528">
        <f>IF('d_시나리오'!$J$6='d_시나리오'!$H$6,'d_시나리오'!$I$6,IF(L2528&lt;('d_시나리오'!$I$6-'d_시나리오'!$H$6)/('d_시나리오'!$J$6-'d_시나리오'!$H$6),'d_시나리오'!$H$6+SQRT(L2528*('d_시나리오'!$J$6-'d_시나리오'!$H$6)*('d_시나리오'!$I$6-'d_시나리오'!$H$6)),'d_시나리오'!$J$6-SQRT((1-L2528)*('d_시나리오'!$J$6-'d_시나리오'!$H$6)*('d_시나리오'!$J$6-'d_시나리오'!$I$6))))</f>
        <v/>
      </c>
      <c r="N2528">
        <f>INDEX('d_분포'!$B$2:$B$57,RANDBETWEEN(1,56))</f>
        <v/>
      </c>
      <c r="O2528">
        <f>BETAINV(RAND(),5,5)</f>
        <v/>
      </c>
      <c r="P2528">
        <f>'d_고정'!$B$1*'6_기대효과'!$H$7*('d_시나리오'!$I$7/'d_고정'!$B$2)*B2528</f>
        <v/>
      </c>
      <c r="Q2528">
        <f>P2528*C2528</f>
        <v/>
      </c>
      <c r="R2528">
        <f>P2528*E2528</f>
        <v/>
      </c>
      <c r="S2528">
        <f>R2528*G2528</f>
        <v/>
      </c>
      <c r="T2528">
        <f>Q2528+S2528</f>
        <v/>
      </c>
      <c r="U2528">
        <f>(Q2528*D2528+S2528*I2528)*(1-O2528)</f>
        <v/>
      </c>
      <c r="V2528">
        <f>(R2528*K2528*N2528+'d_고정'!$B$3*('6_기대효과'!$H$7/8)*N2528*'d_고정'!$B$10*M2528*('6_기대효과'!$K$7/'d_고정'!$B$9))*(1-O2528)</f>
        <v/>
      </c>
      <c r="W2528">
        <f>(S2528*I2528+R2528*MAX(K2528-'d_고정'!$B$10*M2528*('6_기대효과'!$K$7/'d_고정'!$B$9),0)*N2528)*(1-O2528)</f>
        <v/>
      </c>
      <c r="X2528">
        <f>U2528+V2528</f>
        <v/>
      </c>
      <c r="Y2528">
        <f>U2528/('d_고정'!$B$5*'6_기대효과'!$H$7/8)/'d_고정'!$B$6</f>
        <v/>
      </c>
      <c r="Z2528">
        <f>U2528/('d_고정'!$B$8*'6_기대효과'!$H$7/8)</f>
        <v/>
      </c>
    </row>
    <row r="2529">
      <c r="A2529">
        <f>RAND()</f>
        <v/>
      </c>
      <c r="B2529">
        <f>IF('d_시나리오'!$J$2='d_시나리오'!$H$2,'d_시나리오'!$I$2,IF(A2529&lt;('d_시나리오'!$I$2-'d_시나리오'!$H$2)/('d_시나리오'!$J$2-'d_시나리오'!$H$2),'d_시나리오'!$H$2+SQRT(A2529*('d_시나리오'!$J$2-'d_시나리오'!$H$2)*('d_시나리오'!$I$2-'d_시나리오'!$H$2)),'d_시나리오'!$J$2-SQRT((1-A2529)*('d_시나리오'!$J$2-'d_시나리오'!$H$2)*('d_시나리오'!$J$2-'d_시나리오'!$I$2))))</f>
        <v/>
      </c>
      <c r="C2529">
        <f>BETAINV(RAND(),2,6)</f>
        <v/>
      </c>
      <c r="D2529">
        <f>INDEX('d_분포'!$A$2:$A$28,RANDBETWEEN(1,27))</f>
        <v/>
      </c>
      <c r="E2529">
        <f>INDEX('d_분포'!$C$2:$C$5,RANDBETWEEN(1,4))*(0.9+0.2*RAND())</f>
        <v/>
      </c>
      <c r="F2529">
        <f>RAND()</f>
        <v/>
      </c>
      <c r="G2529">
        <f>IF('d_시나리오'!$J$3='d_시나리오'!$H$3,'d_시나리오'!$I$3,IF(F2529&lt;('d_시나리오'!$I$3-'d_시나리오'!$H$3)/('d_시나리오'!$J$3-'d_시나리오'!$H$3),'d_시나리오'!$H$3+SQRT(F2529*('d_시나리오'!$J$3-'d_시나리오'!$H$3)*('d_시나리오'!$I$3-'d_시나리오'!$H$3)),'d_시나리오'!$J$3-SQRT((1-F2529)*('d_시나리오'!$J$3-'d_시나리오'!$H$3)*('d_시나리오'!$J$3-'d_시나리오'!$I$3))))</f>
        <v/>
      </c>
      <c r="H2529">
        <f>RAND()</f>
        <v/>
      </c>
      <c r="I2529">
        <f>IF('d_시나리오'!$J$4='d_시나리오'!$H$4,'d_시나리오'!$I$4,IF(H2529&lt;('d_시나리오'!$I$4-'d_시나리오'!$H$4)/('d_시나리오'!$J$4-'d_시나리오'!$H$4),'d_시나리오'!$H$4+SQRT(H2529*('d_시나리오'!$J$4-'d_시나리오'!$H$4)*('d_시나리오'!$I$4-'d_시나리오'!$H$4)),'d_시나리오'!$J$4-SQRT((1-H2529)*('d_시나리오'!$J$4-'d_시나리오'!$H$4)*('d_시나리오'!$J$4-'d_시나리오'!$I$4))))</f>
        <v/>
      </c>
      <c r="J2529">
        <f>RAND()</f>
        <v/>
      </c>
      <c r="K2529">
        <f>IF('d_시나리오'!$J$5='d_시나리오'!$H$5,'d_시나리오'!$I$5,IF(J2529&lt;('d_시나리오'!$I$5-'d_시나리오'!$H$5)/('d_시나리오'!$J$5-'d_시나리오'!$H$5),'d_시나리오'!$H$5+SQRT(J2529*('d_시나리오'!$J$5-'d_시나리오'!$H$5)*('d_시나리오'!$I$5-'d_시나리오'!$H$5)),'d_시나리오'!$J$5-SQRT((1-J2529)*('d_시나리오'!$J$5-'d_시나리오'!$H$5)*('d_시나리오'!$J$5-'d_시나리오'!$I$5))))</f>
        <v/>
      </c>
      <c r="L2529">
        <f>RAND()</f>
        <v/>
      </c>
      <c r="M2529">
        <f>IF('d_시나리오'!$J$6='d_시나리오'!$H$6,'d_시나리오'!$I$6,IF(L2529&lt;('d_시나리오'!$I$6-'d_시나리오'!$H$6)/('d_시나리오'!$J$6-'d_시나리오'!$H$6),'d_시나리오'!$H$6+SQRT(L2529*('d_시나리오'!$J$6-'d_시나리오'!$H$6)*('d_시나리오'!$I$6-'d_시나리오'!$H$6)),'d_시나리오'!$J$6-SQRT((1-L2529)*('d_시나리오'!$J$6-'d_시나리오'!$H$6)*('d_시나리오'!$J$6-'d_시나리오'!$I$6))))</f>
        <v/>
      </c>
      <c r="N2529">
        <f>INDEX('d_분포'!$B$2:$B$57,RANDBETWEEN(1,56))</f>
        <v/>
      </c>
      <c r="O2529">
        <f>BETAINV(RAND(),5,5)</f>
        <v/>
      </c>
      <c r="P2529">
        <f>'d_고정'!$B$1*'6_기대효과'!$H$7*('d_시나리오'!$I$7/'d_고정'!$B$2)*B2529</f>
        <v/>
      </c>
      <c r="Q2529">
        <f>P2529*C2529</f>
        <v/>
      </c>
      <c r="R2529">
        <f>P2529*E2529</f>
        <v/>
      </c>
      <c r="S2529">
        <f>R2529*G2529</f>
        <v/>
      </c>
      <c r="T2529">
        <f>Q2529+S2529</f>
        <v/>
      </c>
      <c r="U2529">
        <f>(Q2529*D2529+S2529*I2529)*(1-O2529)</f>
        <v/>
      </c>
      <c r="V2529">
        <f>(R2529*K2529*N2529+'d_고정'!$B$3*('6_기대효과'!$H$7/8)*N2529*'d_고정'!$B$10*M2529*('6_기대효과'!$K$7/'d_고정'!$B$9))*(1-O2529)</f>
        <v/>
      </c>
      <c r="W2529">
        <f>(S2529*I2529+R2529*MAX(K2529-'d_고정'!$B$10*M2529*('6_기대효과'!$K$7/'d_고정'!$B$9),0)*N2529)*(1-O2529)</f>
        <v/>
      </c>
      <c r="X2529">
        <f>U2529+V2529</f>
        <v/>
      </c>
      <c r="Y2529">
        <f>U2529/('d_고정'!$B$5*'6_기대효과'!$H$7/8)/'d_고정'!$B$6</f>
        <v/>
      </c>
      <c r="Z2529">
        <f>U2529/('d_고정'!$B$8*'6_기대효과'!$H$7/8)</f>
        <v/>
      </c>
    </row>
    <row r="2530">
      <c r="A2530">
        <f>RAND()</f>
        <v/>
      </c>
      <c r="B2530">
        <f>IF('d_시나리오'!$J$2='d_시나리오'!$H$2,'d_시나리오'!$I$2,IF(A2530&lt;('d_시나리오'!$I$2-'d_시나리오'!$H$2)/('d_시나리오'!$J$2-'d_시나리오'!$H$2),'d_시나리오'!$H$2+SQRT(A2530*('d_시나리오'!$J$2-'d_시나리오'!$H$2)*('d_시나리오'!$I$2-'d_시나리오'!$H$2)),'d_시나리오'!$J$2-SQRT((1-A2530)*('d_시나리오'!$J$2-'d_시나리오'!$H$2)*('d_시나리오'!$J$2-'d_시나리오'!$I$2))))</f>
        <v/>
      </c>
      <c r="C2530">
        <f>BETAINV(RAND(),2,6)</f>
        <v/>
      </c>
      <c r="D2530">
        <f>INDEX('d_분포'!$A$2:$A$28,RANDBETWEEN(1,27))</f>
        <v/>
      </c>
      <c r="E2530">
        <f>INDEX('d_분포'!$C$2:$C$5,RANDBETWEEN(1,4))*(0.9+0.2*RAND())</f>
        <v/>
      </c>
      <c r="F2530">
        <f>RAND()</f>
        <v/>
      </c>
      <c r="G2530">
        <f>IF('d_시나리오'!$J$3='d_시나리오'!$H$3,'d_시나리오'!$I$3,IF(F2530&lt;('d_시나리오'!$I$3-'d_시나리오'!$H$3)/('d_시나리오'!$J$3-'d_시나리오'!$H$3),'d_시나리오'!$H$3+SQRT(F2530*('d_시나리오'!$J$3-'d_시나리오'!$H$3)*('d_시나리오'!$I$3-'d_시나리오'!$H$3)),'d_시나리오'!$J$3-SQRT((1-F2530)*('d_시나리오'!$J$3-'d_시나리오'!$H$3)*('d_시나리오'!$J$3-'d_시나리오'!$I$3))))</f>
        <v/>
      </c>
      <c r="H2530">
        <f>RAND()</f>
        <v/>
      </c>
      <c r="I2530">
        <f>IF('d_시나리오'!$J$4='d_시나리오'!$H$4,'d_시나리오'!$I$4,IF(H2530&lt;('d_시나리오'!$I$4-'d_시나리오'!$H$4)/('d_시나리오'!$J$4-'d_시나리오'!$H$4),'d_시나리오'!$H$4+SQRT(H2530*('d_시나리오'!$J$4-'d_시나리오'!$H$4)*('d_시나리오'!$I$4-'d_시나리오'!$H$4)),'d_시나리오'!$J$4-SQRT((1-H2530)*('d_시나리오'!$J$4-'d_시나리오'!$H$4)*('d_시나리오'!$J$4-'d_시나리오'!$I$4))))</f>
        <v/>
      </c>
      <c r="J2530">
        <f>RAND()</f>
        <v/>
      </c>
      <c r="K2530">
        <f>IF('d_시나리오'!$J$5='d_시나리오'!$H$5,'d_시나리오'!$I$5,IF(J2530&lt;('d_시나리오'!$I$5-'d_시나리오'!$H$5)/('d_시나리오'!$J$5-'d_시나리오'!$H$5),'d_시나리오'!$H$5+SQRT(J2530*('d_시나리오'!$J$5-'d_시나리오'!$H$5)*('d_시나리오'!$I$5-'d_시나리오'!$H$5)),'d_시나리오'!$J$5-SQRT((1-J2530)*('d_시나리오'!$J$5-'d_시나리오'!$H$5)*('d_시나리오'!$J$5-'d_시나리오'!$I$5))))</f>
        <v/>
      </c>
      <c r="L2530">
        <f>RAND()</f>
        <v/>
      </c>
      <c r="M2530">
        <f>IF('d_시나리오'!$J$6='d_시나리오'!$H$6,'d_시나리오'!$I$6,IF(L2530&lt;('d_시나리오'!$I$6-'d_시나리오'!$H$6)/('d_시나리오'!$J$6-'d_시나리오'!$H$6),'d_시나리오'!$H$6+SQRT(L2530*('d_시나리오'!$J$6-'d_시나리오'!$H$6)*('d_시나리오'!$I$6-'d_시나리오'!$H$6)),'d_시나리오'!$J$6-SQRT((1-L2530)*('d_시나리오'!$J$6-'d_시나리오'!$H$6)*('d_시나리오'!$J$6-'d_시나리오'!$I$6))))</f>
        <v/>
      </c>
      <c r="N2530">
        <f>INDEX('d_분포'!$B$2:$B$57,RANDBETWEEN(1,56))</f>
        <v/>
      </c>
      <c r="O2530">
        <f>BETAINV(RAND(),5,5)</f>
        <v/>
      </c>
      <c r="P2530">
        <f>'d_고정'!$B$1*'6_기대효과'!$H$7*('d_시나리오'!$I$7/'d_고정'!$B$2)*B2530</f>
        <v/>
      </c>
      <c r="Q2530">
        <f>P2530*C2530</f>
        <v/>
      </c>
      <c r="R2530">
        <f>P2530*E2530</f>
        <v/>
      </c>
      <c r="S2530">
        <f>R2530*G2530</f>
        <v/>
      </c>
      <c r="T2530">
        <f>Q2530+S2530</f>
        <v/>
      </c>
      <c r="U2530">
        <f>(Q2530*D2530+S2530*I2530)*(1-O2530)</f>
        <v/>
      </c>
      <c r="V2530">
        <f>(R2530*K2530*N2530+'d_고정'!$B$3*('6_기대효과'!$H$7/8)*N2530*'d_고정'!$B$10*M2530*('6_기대효과'!$K$7/'d_고정'!$B$9))*(1-O2530)</f>
        <v/>
      </c>
      <c r="W2530">
        <f>(S2530*I2530+R2530*MAX(K2530-'d_고정'!$B$10*M2530*('6_기대효과'!$K$7/'d_고정'!$B$9),0)*N2530)*(1-O2530)</f>
        <v/>
      </c>
      <c r="X2530">
        <f>U2530+V2530</f>
        <v/>
      </c>
      <c r="Y2530">
        <f>U2530/('d_고정'!$B$5*'6_기대효과'!$H$7/8)/'d_고정'!$B$6</f>
        <v/>
      </c>
      <c r="Z2530">
        <f>U2530/('d_고정'!$B$8*'6_기대효과'!$H$7/8)</f>
        <v/>
      </c>
    </row>
    <row r="2531">
      <c r="A2531">
        <f>RAND()</f>
        <v/>
      </c>
      <c r="B2531">
        <f>IF('d_시나리오'!$J$2='d_시나리오'!$H$2,'d_시나리오'!$I$2,IF(A2531&lt;('d_시나리오'!$I$2-'d_시나리오'!$H$2)/('d_시나리오'!$J$2-'d_시나리오'!$H$2),'d_시나리오'!$H$2+SQRT(A2531*('d_시나리오'!$J$2-'d_시나리오'!$H$2)*('d_시나리오'!$I$2-'d_시나리오'!$H$2)),'d_시나리오'!$J$2-SQRT((1-A2531)*('d_시나리오'!$J$2-'d_시나리오'!$H$2)*('d_시나리오'!$J$2-'d_시나리오'!$I$2))))</f>
        <v/>
      </c>
      <c r="C2531">
        <f>BETAINV(RAND(),2,6)</f>
        <v/>
      </c>
      <c r="D2531">
        <f>INDEX('d_분포'!$A$2:$A$28,RANDBETWEEN(1,27))</f>
        <v/>
      </c>
      <c r="E2531">
        <f>INDEX('d_분포'!$C$2:$C$5,RANDBETWEEN(1,4))*(0.9+0.2*RAND())</f>
        <v/>
      </c>
      <c r="F2531">
        <f>RAND()</f>
        <v/>
      </c>
      <c r="G2531">
        <f>IF('d_시나리오'!$J$3='d_시나리오'!$H$3,'d_시나리오'!$I$3,IF(F2531&lt;('d_시나리오'!$I$3-'d_시나리오'!$H$3)/('d_시나리오'!$J$3-'d_시나리오'!$H$3),'d_시나리오'!$H$3+SQRT(F2531*('d_시나리오'!$J$3-'d_시나리오'!$H$3)*('d_시나리오'!$I$3-'d_시나리오'!$H$3)),'d_시나리오'!$J$3-SQRT((1-F2531)*('d_시나리오'!$J$3-'d_시나리오'!$H$3)*('d_시나리오'!$J$3-'d_시나리오'!$I$3))))</f>
        <v/>
      </c>
      <c r="H2531">
        <f>RAND()</f>
        <v/>
      </c>
      <c r="I2531">
        <f>IF('d_시나리오'!$J$4='d_시나리오'!$H$4,'d_시나리오'!$I$4,IF(H2531&lt;('d_시나리오'!$I$4-'d_시나리오'!$H$4)/('d_시나리오'!$J$4-'d_시나리오'!$H$4),'d_시나리오'!$H$4+SQRT(H2531*('d_시나리오'!$J$4-'d_시나리오'!$H$4)*('d_시나리오'!$I$4-'d_시나리오'!$H$4)),'d_시나리오'!$J$4-SQRT((1-H2531)*('d_시나리오'!$J$4-'d_시나리오'!$H$4)*('d_시나리오'!$J$4-'d_시나리오'!$I$4))))</f>
        <v/>
      </c>
      <c r="J2531">
        <f>RAND()</f>
        <v/>
      </c>
      <c r="K2531">
        <f>IF('d_시나리오'!$J$5='d_시나리오'!$H$5,'d_시나리오'!$I$5,IF(J2531&lt;('d_시나리오'!$I$5-'d_시나리오'!$H$5)/('d_시나리오'!$J$5-'d_시나리오'!$H$5),'d_시나리오'!$H$5+SQRT(J2531*('d_시나리오'!$J$5-'d_시나리오'!$H$5)*('d_시나리오'!$I$5-'d_시나리오'!$H$5)),'d_시나리오'!$J$5-SQRT((1-J2531)*('d_시나리오'!$J$5-'d_시나리오'!$H$5)*('d_시나리오'!$J$5-'d_시나리오'!$I$5))))</f>
        <v/>
      </c>
      <c r="L2531">
        <f>RAND()</f>
        <v/>
      </c>
      <c r="M2531">
        <f>IF('d_시나리오'!$J$6='d_시나리오'!$H$6,'d_시나리오'!$I$6,IF(L2531&lt;('d_시나리오'!$I$6-'d_시나리오'!$H$6)/('d_시나리오'!$J$6-'d_시나리오'!$H$6),'d_시나리오'!$H$6+SQRT(L2531*('d_시나리오'!$J$6-'d_시나리오'!$H$6)*('d_시나리오'!$I$6-'d_시나리오'!$H$6)),'d_시나리오'!$J$6-SQRT((1-L2531)*('d_시나리오'!$J$6-'d_시나리오'!$H$6)*('d_시나리오'!$J$6-'d_시나리오'!$I$6))))</f>
        <v/>
      </c>
      <c r="N2531">
        <f>INDEX('d_분포'!$B$2:$B$57,RANDBETWEEN(1,56))</f>
        <v/>
      </c>
      <c r="O2531">
        <f>BETAINV(RAND(),5,5)</f>
        <v/>
      </c>
      <c r="P2531">
        <f>'d_고정'!$B$1*'6_기대효과'!$H$7*('d_시나리오'!$I$7/'d_고정'!$B$2)*B2531</f>
        <v/>
      </c>
      <c r="Q2531">
        <f>P2531*C2531</f>
        <v/>
      </c>
      <c r="R2531">
        <f>P2531*E2531</f>
        <v/>
      </c>
      <c r="S2531">
        <f>R2531*G2531</f>
        <v/>
      </c>
      <c r="T2531">
        <f>Q2531+S2531</f>
        <v/>
      </c>
      <c r="U2531">
        <f>(Q2531*D2531+S2531*I2531)*(1-O2531)</f>
        <v/>
      </c>
      <c r="V2531">
        <f>(R2531*K2531*N2531+'d_고정'!$B$3*('6_기대효과'!$H$7/8)*N2531*'d_고정'!$B$10*M2531*('6_기대효과'!$K$7/'d_고정'!$B$9))*(1-O2531)</f>
        <v/>
      </c>
      <c r="W2531">
        <f>(S2531*I2531+R2531*MAX(K2531-'d_고정'!$B$10*M2531*('6_기대효과'!$K$7/'d_고정'!$B$9),0)*N2531)*(1-O2531)</f>
        <v/>
      </c>
      <c r="X2531">
        <f>U2531+V2531</f>
        <v/>
      </c>
      <c r="Y2531">
        <f>U2531/('d_고정'!$B$5*'6_기대효과'!$H$7/8)/'d_고정'!$B$6</f>
        <v/>
      </c>
      <c r="Z2531">
        <f>U2531/('d_고정'!$B$8*'6_기대효과'!$H$7/8)</f>
        <v/>
      </c>
    </row>
    <row r="2532">
      <c r="A2532">
        <f>RAND()</f>
        <v/>
      </c>
      <c r="B2532">
        <f>IF('d_시나리오'!$J$2='d_시나리오'!$H$2,'d_시나리오'!$I$2,IF(A2532&lt;('d_시나리오'!$I$2-'d_시나리오'!$H$2)/('d_시나리오'!$J$2-'d_시나리오'!$H$2),'d_시나리오'!$H$2+SQRT(A2532*('d_시나리오'!$J$2-'d_시나리오'!$H$2)*('d_시나리오'!$I$2-'d_시나리오'!$H$2)),'d_시나리오'!$J$2-SQRT((1-A2532)*('d_시나리오'!$J$2-'d_시나리오'!$H$2)*('d_시나리오'!$J$2-'d_시나리오'!$I$2))))</f>
        <v/>
      </c>
      <c r="C2532">
        <f>BETAINV(RAND(),2,6)</f>
        <v/>
      </c>
      <c r="D2532">
        <f>INDEX('d_분포'!$A$2:$A$28,RANDBETWEEN(1,27))</f>
        <v/>
      </c>
      <c r="E2532">
        <f>INDEX('d_분포'!$C$2:$C$5,RANDBETWEEN(1,4))*(0.9+0.2*RAND())</f>
        <v/>
      </c>
      <c r="F2532">
        <f>RAND()</f>
        <v/>
      </c>
      <c r="G2532">
        <f>IF('d_시나리오'!$J$3='d_시나리오'!$H$3,'d_시나리오'!$I$3,IF(F2532&lt;('d_시나리오'!$I$3-'d_시나리오'!$H$3)/('d_시나리오'!$J$3-'d_시나리오'!$H$3),'d_시나리오'!$H$3+SQRT(F2532*('d_시나리오'!$J$3-'d_시나리오'!$H$3)*('d_시나리오'!$I$3-'d_시나리오'!$H$3)),'d_시나리오'!$J$3-SQRT((1-F2532)*('d_시나리오'!$J$3-'d_시나리오'!$H$3)*('d_시나리오'!$J$3-'d_시나리오'!$I$3))))</f>
        <v/>
      </c>
      <c r="H2532">
        <f>RAND()</f>
        <v/>
      </c>
      <c r="I2532">
        <f>IF('d_시나리오'!$J$4='d_시나리오'!$H$4,'d_시나리오'!$I$4,IF(H2532&lt;('d_시나리오'!$I$4-'d_시나리오'!$H$4)/('d_시나리오'!$J$4-'d_시나리오'!$H$4),'d_시나리오'!$H$4+SQRT(H2532*('d_시나리오'!$J$4-'d_시나리오'!$H$4)*('d_시나리오'!$I$4-'d_시나리오'!$H$4)),'d_시나리오'!$J$4-SQRT((1-H2532)*('d_시나리오'!$J$4-'d_시나리오'!$H$4)*('d_시나리오'!$J$4-'d_시나리오'!$I$4))))</f>
        <v/>
      </c>
      <c r="J2532">
        <f>RAND()</f>
        <v/>
      </c>
      <c r="K2532">
        <f>IF('d_시나리오'!$J$5='d_시나리오'!$H$5,'d_시나리오'!$I$5,IF(J2532&lt;('d_시나리오'!$I$5-'d_시나리오'!$H$5)/('d_시나리오'!$J$5-'d_시나리오'!$H$5),'d_시나리오'!$H$5+SQRT(J2532*('d_시나리오'!$J$5-'d_시나리오'!$H$5)*('d_시나리오'!$I$5-'d_시나리오'!$H$5)),'d_시나리오'!$J$5-SQRT((1-J2532)*('d_시나리오'!$J$5-'d_시나리오'!$H$5)*('d_시나리오'!$J$5-'d_시나리오'!$I$5))))</f>
        <v/>
      </c>
      <c r="L2532">
        <f>RAND()</f>
        <v/>
      </c>
      <c r="M2532">
        <f>IF('d_시나리오'!$J$6='d_시나리오'!$H$6,'d_시나리오'!$I$6,IF(L2532&lt;('d_시나리오'!$I$6-'d_시나리오'!$H$6)/('d_시나리오'!$J$6-'d_시나리오'!$H$6),'d_시나리오'!$H$6+SQRT(L2532*('d_시나리오'!$J$6-'d_시나리오'!$H$6)*('d_시나리오'!$I$6-'d_시나리오'!$H$6)),'d_시나리오'!$J$6-SQRT((1-L2532)*('d_시나리오'!$J$6-'d_시나리오'!$H$6)*('d_시나리오'!$J$6-'d_시나리오'!$I$6))))</f>
        <v/>
      </c>
      <c r="N2532">
        <f>INDEX('d_분포'!$B$2:$B$57,RANDBETWEEN(1,56))</f>
        <v/>
      </c>
      <c r="O2532">
        <f>BETAINV(RAND(),5,5)</f>
        <v/>
      </c>
      <c r="P2532">
        <f>'d_고정'!$B$1*'6_기대효과'!$H$7*('d_시나리오'!$I$7/'d_고정'!$B$2)*B2532</f>
        <v/>
      </c>
      <c r="Q2532">
        <f>P2532*C2532</f>
        <v/>
      </c>
      <c r="R2532">
        <f>P2532*E2532</f>
        <v/>
      </c>
      <c r="S2532">
        <f>R2532*G2532</f>
        <v/>
      </c>
      <c r="T2532">
        <f>Q2532+S2532</f>
        <v/>
      </c>
      <c r="U2532">
        <f>(Q2532*D2532+S2532*I2532)*(1-O2532)</f>
        <v/>
      </c>
      <c r="V2532">
        <f>(R2532*K2532*N2532+'d_고정'!$B$3*('6_기대효과'!$H$7/8)*N2532*'d_고정'!$B$10*M2532*('6_기대효과'!$K$7/'d_고정'!$B$9))*(1-O2532)</f>
        <v/>
      </c>
      <c r="W2532">
        <f>(S2532*I2532+R2532*MAX(K2532-'d_고정'!$B$10*M2532*('6_기대효과'!$K$7/'d_고정'!$B$9),0)*N2532)*(1-O2532)</f>
        <v/>
      </c>
      <c r="X2532">
        <f>U2532+V2532</f>
        <v/>
      </c>
      <c r="Y2532">
        <f>U2532/('d_고정'!$B$5*'6_기대효과'!$H$7/8)/'d_고정'!$B$6</f>
        <v/>
      </c>
      <c r="Z2532">
        <f>U2532/('d_고정'!$B$8*'6_기대효과'!$H$7/8)</f>
        <v/>
      </c>
    </row>
    <row r="2533">
      <c r="A2533">
        <f>RAND()</f>
        <v/>
      </c>
      <c r="B2533">
        <f>IF('d_시나리오'!$J$2='d_시나리오'!$H$2,'d_시나리오'!$I$2,IF(A2533&lt;('d_시나리오'!$I$2-'d_시나리오'!$H$2)/('d_시나리오'!$J$2-'d_시나리오'!$H$2),'d_시나리오'!$H$2+SQRT(A2533*('d_시나리오'!$J$2-'d_시나리오'!$H$2)*('d_시나리오'!$I$2-'d_시나리오'!$H$2)),'d_시나리오'!$J$2-SQRT((1-A2533)*('d_시나리오'!$J$2-'d_시나리오'!$H$2)*('d_시나리오'!$J$2-'d_시나리오'!$I$2))))</f>
        <v/>
      </c>
      <c r="C2533">
        <f>BETAINV(RAND(),2,6)</f>
        <v/>
      </c>
      <c r="D2533">
        <f>INDEX('d_분포'!$A$2:$A$28,RANDBETWEEN(1,27))</f>
        <v/>
      </c>
      <c r="E2533">
        <f>INDEX('d_분포'!$C$2:$C$5,RANDBETWEEN(1,4))*(0.9+0.2*RAND())</f>
        <v/>
      </c>
      <c r="F2533">
        <f>RAND()</f>
        <v/>
      </c>
      <c r="G2533">
        <f>IF('d_시나리오'!$J$3='d_시나리오'!$H$3,'d_시나리오'!$I$3,IF(F2533&lt;('d_시나리오'!$I$3-'d_시나리오'!$H$3)/('d_시나리오'!$J$3-'d_시나리오'!$H$3),'d_시나리오'!$H$3+SQRT(F2533*('d_시나리오'!$J$3-'d_시나리오'!$H$3)*('d_시나리오'!$I$3-'d_시나리오'!$H$3)),'d_시나리오'!$J$3-SQRT((1-F2533)*('d_시나리오'!$J$3-'d_시나리오'!$H$3)*('d_시나리오'!$J$3-'d_시나리오'!$I$3))))</f>
        <v/>
      </c>
      <c r="H2533">
        <f>RAND()</f>
        <v/>
      </c>
      <c r="I2533">
        <f>IF('d_시나리오'!$J$4='d_시나리오'!$H$4,'d_시나리오'!$I$4,IF(H2533&lt;('d_시나리오'!$I$4-'d_시나리오'!$H$4)/('d_시나리오'!$J$4-'d_시나리오'!$H$4),'d_시나리오'!$H$4+SQRT(H2533*('d_시나리오'!$J$4-'d_시나리오'!$H$4)*('d_시나리오'!$I$4-'d_시나리오'!$H$4)),'d_시나리오'!$J$4-SQRT((1-H2533)*('d_시나리오'!$J$4-'d_시나리오'!$H$4)*('d_시나리오'!$J$4-'d_시나리오'!$I$4))))</f>
        <v/>
      </c>
      <c r="J2533">
        <f>RAND()</f>
        <v/>
      </c>
      <c r="K2533">
        <f>IF('d_시나리오'!$J$5='d_시나리오'!$H$5,'d_시나리오'!$I$5,IF(J2533&lt;('d_시나리오'!$I$5-'d_시나리오'!$H$5)/('d_시나리오'!$J$5-'d_시나리오'!$H$5),'d_시나리오'!$H$5+SQRT(J2533*('d_시나리오'!$J$5-'d_시나리오'!$H$5)*('d_시나리오'!$I$5-'d_시나리오'!$H$5)),'d_시나리오'!$J$5-SQRT((1-J2533)*('d_시나리오'!$J$5-'d_시나리오'!$H$5)*('d_시나리오'!$J$5-'d_시나리오'!$I$5))))</f>
        <v/>
      </c>
      <c r="L2533">
        <f>RAND()</f>
        <v/>
      </c>
      <c r="M2533">
        <f>IF('d_시나리오'!$J$6='d_시나리오'!$H$6,'d_시나리오'!$I$6,IF(L2533&lt;('d_시나리오'!$I$6-'d_시나리오'!$H$6)/('d_시나리오'!$J$6-'d_시나리오'!$H$6),'d_시나리오'!$H$6+SQRT(L2533*('d_시나리오'!$J$6-'d_시나리오'!$H$6)*('d_시나리오'!$I$6-'d_시나리오'!$H$6)),'d_시나리오'!$J$6-SQRT((1-L2533)*('d_시나리오'!$J$6-'d_시나리오'!$H$6)*('d_시나리오'!$J$6-'d_시나리오'!$I$6))))</f>
        <v/>
      </c>
      <c r="N2533">
        <f>INDEX('d_분포'!$B$2:$B$57,RANDBETWEEN(1,56))</f>
        <v/>
      </c>
      <c r="O2533">
        <f>BETAINV(RAND(),5,5)</f>
        <v/>
      </c>
      <c r="P2533">
        <f>'d_고정'!$B$1*'6_기대효과'!$H$7*('d_시나리오'!$I$7/'d_고정'!$B$2)*B2533</f>
        <v/>
      </c>
      <c r="Q2533">
        <f>P2533*C2533</f>
        <v/>
      </c>
      <c r="R2533">
        <f>P2533*E2533</f>
        <v/>
      </c>
      <c r="S2533">
        <f>R2533*G2533</f>
        <v/>
      </c>
      <c r="T2533">
        <f>Q2533+S2533</f>
        <v/>
      </c>
      <c r="U2533">
        <f>(Q2533*D2533+S2533*I2533)*(1-O2533)</f>
        <v/>
      </c>
      <c r="V2533">
        <f>(R2533*K2533*N2533+'d_고정'!$B$3*('6_기대효과'!$H$7/8)*N2533*'d_고정'!$B$10*M2533*('6_기대효과'!$K$7/'d_고정'!$B$9))*(1-O2533)</f>
        <v/>
      </c>
      <c r="W2533">
        <f>(S2533*I2533+R2533*MAX(K2533-'d_고정'!$B$10*M2533*('6_기대효과'!$K$7/'d_고정'!$B$9),0)*N2533)*(1-O2533)</f>
        <v/>
      </c>
      <c r="X2533">
        <f>U2533+V2533</f>
        <v/>
      </c>
      <c r="Y2533">
        <f>U2533/('d_고정'!$B$5*'6_기대효과'!$H$7/8)/'d_고정'!$B$6</f>
        <v/>
      </c>
      <c r="Z2533">
        <f>U2533/('d_고정'!$B$8*'6_기대효과'!$H$7/8)</f>
        <v/>
      </c>
    </row>
    <row r="2534">
      <c r="A2534">
        <f>RAND()</f>
        <v/>
      </c>
      <c r="B2534">
        <f>IF('d_시나리오'!$J$2='d_시나리오'!$H$2,'d_시나리오'!$I$2,IF(A2534&lt;('d_시나리오'!$I$2-'d_시나리오'!$H$2)/('d_시나리오'!$J$2-'d_시나리오'!$H$2),'d_시나리오'!$H$2+SQRT(A2534*('d_시나리오'!$J$2-'d_시나리오'!$H$2)*('d_시나리오'!$I$2-'d_시나리오'!$H$2)),'d_시나리오'!$J$2-SQRT((1-A2534)*('d_시나리오'!$J$2-'d_시나리오'!$H$2)*('d_시나리오'!$J$2-'d_시나리오'!$I$2))))</f>
        <v/>
      </c>
      <c r="C2534">
        <f>BETAINV(RAND(),2,6)</f>
        <v/>
      </c>
      <c r="D2534">
        <f>INDEX('d_분포'!$A$2:$A$28,RANDBETWEEN(1,27))</f>
        <v/>
      </c>
      <c r="E2534">
        <f>INDEX('d_분포'!$C$2:$C$5,RANDBETWEEN(1,4))*(0.9+0.2*RAND())</f>
        <v/>
      </c>
      <c r="F2534">
        <f>RAND()</f>
        <v/>
      </c>
      <c r="G2534">
        <f>IF('d_시나리오'!$J$3='d_시나리오'!$H$3,'d_시나리오'!$I$3,IF(F2534&lt;('d_시나리오'!$I$3-'d_시나리오'!$H$3)/('d_시나리오'!$J$3-'d_시나리오'!$H$3),'d_시나리오'!$H$3+SQRT(F2534*('d_시나리오'!$J$3-'d_시나리오'!$H$3)*('d_시나리오'!$I$3-'d_시나리오'!$H$3)),'d_시나리오'!$J$3-SQRT((1-F2534)*('d_시나리오'!$J$3-'d_시나리오'!$H$3)*('d_시나리오'!$J$3-'d_시나리오'!$I$3))))</f>
        <v/>
      </c>
      <c r="H2534">
        <f>RAND()</f>
        <v/>
      </c>
      <c r="I2534">
        <f>IF('d_시나리오'!$J$4='d_시나리오'!$H$4,'d_시나리오'!$I$4,IF(H2534&lt;('d_시나리오'!$I$4-'d_시나리오'!$H$4)/('d_시나리오'!$J$4-'d_시나리오'!$H$4),'d_시나리오'!$H$4+SQRT(H2534*('d_시나리오'!$J$4-'d_시나리오'!$H$4)*('d_시나리오'!$I$4-'d_시나리오'!$H$4)),'d_시나리오'!$J$4-SQRT((1-H2534)*('d_시나리오'!$J$4-'d_시나리오'!$H$4)*('d_시나리오'!$J$4-'d_시나리오'!$I$4))))</f>
        <v/>
      </c>
      <c r="J2534">
        <f>RAND()</f>
        <v/>
      </c>
      <c r="K2534">
        <f>IF('d_시나리오'!$J$5='d_시나리오'!$H$5,'d_시나리오'!$I$5,IF(J2534&lt;('d_시나리오'!$I$5-'d_시나리오'!$H$5)/('d_시나리오'!$J$5-'d_시나리오'!$H$5),'d_시나리오'!$H$5+SQRT(J2534*('d_시나리오'!$J$5-'d_시나리오'!$H$5)*('d_시나리오'!$I$5-'d_시나리오'!$H$5)),'d_시나리오'!$J$5-SQRT((1-J2534)*('d_시나리오'!$J$5-'d_시나리오'!$H$5)*('d_시나리오'!$J$5-'d_시나리오'!$I$5))))</f>
        <v/>
      </c>
      <c r="L2534">
        <f>RAND()</f>
        <v/>
      </c>
      <c r="M2534">
        <f>IF('d_시나리오'!$J$6='d_시나리오'!$H$6,'d_시나리오'!$I$6,IF(L2534&lt;('d_시나리오'!$I$6-'d_시나리오'!$H$6)/('d_시나리오'!$J$6-'d_시나리오'!$H$6),'d_시나리오'!$H$6+SQRT(L2534*('d_시나리오'!$J$6-'d_시나리오'!$H$6)*('d_시나리오'!$I$6-'d_시나리오'!$H$6)),'d_시나리오'!$J$6-SQRT((1-L2534)*('d_시나리오'!$J$6-'d_시나리오'!$H$6)*('d_시나리오'!$J$6-'d_시나리오'!$I$6))))</f>
        <v/>
      </c>
      <c r="N2534">
        <f>INDEX('d_분포'!$B$2:$B$57,RANDBETWEEN(1,56))</f>
        <v/>
      </c>
      <c r="O2534">
        <f>BETAINV(RAND(),5,5)</f>
        <v/>
      </c>
      <c r="P2534">
        <f>'d_고정'!$B$1*'6_기대효과'!$H$7*('d_시나리오'!$I$7/'d_고정'!$B$2)*B2534</f>
        <v/>
      </c>
      <c r="Q2534">
        <f>P2534*C2534</f>
        <v/>
      </c>
      <c r="R2534">
        <f>P2534*E2534</f>
        <v/>
      </c>
      <c r="S2534">
        <f>R2534*G2534</f>
        <v/>
      </c>
      <c r="T2534">
        <f>Q2534+S2534</f>
        <v/>
      </c>
      <c r="U2534">
        <f>(Q2534*D2534+S2534*I2534)*(1-O2534)</f>
        <v/>
      </c>
      <c r="V2534">
        <f>(R2534*K2534*N2534+'d_고정'!$B$3*('6_기대효과'!$H$7/8)*N2534*'d_고정'!$B$10*M2534*('6_기대효과'!$K$7/'d_고정'!$B$9))*(1-O2534)</f>
        <v/>
      </c>
      <c r="W2534">
        <f>(S2534*I2534+R2534*MAX(K2534-'d_고정'!$B$10*M2534*('6_기대효과'!$K$7/'d_고정'!$B$9),0)*N2534)*(1-O2534)</f>
        <v/>
      </c>
      <c r="X2534">
        <f>U2534+V2534</f>
        <v/>
      </c>
      <c r="Y2534">
        <f>U2534/('d_고정'!$B$5*'6_기대효과'!$H$7/8)/'d_고정'!$B$6</f>
        <v/>
      </c>
      <c r="Z2534">
        <f>U2534/('d_고정'!$B$8*'6_기대효과'!$H$7/8)</f>
        <v/>
      </c>
    </row>
    <row r="2535">
      <c r="A2535">
        <f>RAND()</f>
        <v/>
      </c>
      <c r="B2535">
        <f>IF('d_시나리오'!$J$2='d_시나리오'!$H$2,'d_시나리오'!$I$2,IF(A2535&lt;('d_시나리오'!$I$2-'d_시나리오'!$H$2)/('d_시나리오'!$J$2-'d_시나리오'!$H$2),'d_시나리오'!$H$2+SQRT(A2535*('d_시나리오'!$J$2-'d_시나리오'!$H$2)*('d_시나리오'!$I$2-'d_시나리오'!$H$2)),'d_시나리오'!$J$2-SQRT((1-A2535)*('d_시나리오'!$J$2-'d_시나리오'!$H$2)*('d_시나리오'!$J$2-'d_시나리오'!$I$2))))</f>
        <v/>
      </c>
      <c r="C2535">
        <f>BETAINV(RAND(),2,6)</f>
        <v/>
      </c>
      <c r="D2535">
        <f>INDEX('d_분포'!$A$2:$A$28,RANDBETWEEN(1,27))</f>
        <v/>
      </c>
      <c r="E2535">
        <f>INDEX('d_분포'!$C$2:$C$5,RANDBETWEEN(1,4))*(0.9+0.2*RAND())</f>
        <v/>
      </c>
      <c r="F2535">
        <f>RAND()</f>
        <v/>
      </c>
      <c r="G2535">
        <f>IF('d_시나리오'!$J$3='d_시나리오'!$H$3,'d_시나리오'!$I$3,IF(F2535&lt;('d_시나리오'!$I$3-'d_시나리오'!$H$3)/('d_시나리오'!$J$3-'d_시나리오'!$H$3),'d_시나리오'!$H$3+SQRT(F2535*('d_시나리오'!$J$3-'d_시나리오'!$H$3)*('d_시나리오'!$I$3-'d_시나리오'!$H$3)),'d_시나리오'!$J$3-SQRT((1-F2535)*('d_시나리오'!$J$3-'d_시나리오'!$H$3)*('d_시나리오'!$J$3-'d_시나리오'!$I$3))))</f>
        <v/>
      </c>
      <c r="H2535">
        <f>RAND()</f>
        <v/>
      </c>
      <c r="I2535">
        <f>IF('d_시나리오'!$J$4='d_시나리오'!$H$4,'d_시나리오'!$I$4,IF(H2535&lt;('d_시나리오'!$I$4-'d_시나리오'!$H$4)/('d_시나리오'!$J$4-'d_시나리오'!$H$4),'d_시나리오'!$H$4+SQRT(H2535*('d_시나리오'!$J$4-'d_시나리오'!$H$4)*('d_시나리오'!$I$4-'d_시나리오'!$H$4)),'d_시나리오'!$J$4-SQRT((1-H2535)*('d_시나리오'!$J$4-'d_시나리오'!$H$4)*('d_시나리오'!$J$4-'d_시나리오'!$I$4))))</f>
        <v/>
      </c>
      <c r="J2535">
        <f>RAND()</f>
        <v/>
      </c>
      <c r="K2535">
        <f>IF('d_시나리오'!$J$5='d_시나리오'!$H$5,'d_시나리오'!$I$5,IF(J2535&lt;('d_시나리오'!$I$5-'d_시나리오'!$H$5)/('d_시나리오'!$J$5-'d_시나리오'!$H$5),'d_시나리오'!$H$5+SQRT(J2535*('d_시나리오'!$J$5-'d_시나리오'!$H$5)*('d_시나리오'!$I$5-'d_시나리오'!$H$5)),'d_시나리오'!$J$5-SQRT((1-J2535)*('d_시나리오'!$J$5-'d_시나리오'!$H$5)*('d_시나리오'!$J$5-'d_시나리오'!$I$5))))</f>
        <v/>
      </c>
      <c r="L2535">
        <f>RAND()</f>
        <v/>
      </c>
      <c r="M2535">
        <f>IF('d_시나리오'!$J$6='d_시나리오'!$H$6,'d_시나리오'!$I$6,IF(L2535&lt;('d_시나리오'!$I$6-'d_시나리오'!$H$6)/('d_시나리오'!$J$6-'d_시나리오'!$H$6),'d_시나리오'!$H$6+SQRT(L2535*('d_시나리오'!$J$6-'d_시나리오'!$H$6)*('d_시나리오'!$I$6-'d_시나리오'!$H$6)),'d_시나리오'!$J$6-SQRT((1-L2535)*('d_시나리오'!$J$6-'d_시나리오'!$H$6)*('d_시나리오'!$J$6-'d_시나리오'!$I$6))))</f>
        <v/>
      </c>
      <c r="N2535">
        <f>INDEX('d_분포'!$B$2:$B$57,RANDBETWEEN(1,56))</f>
        <v/>
      </c>
      <c r="O2535">
        <f>BETAINV(RAND(),5,5)</f>
        <v/>
      </c>
      <c r="P2535">
        <f>'d_고정'!$B$1*'6_기대효과'!$H$7*('d_시나리오'!$I$7/'d_고정'!$B$2)*B2535</f>
        <v/>
      </c>
      <c r="Q2535">
        <f>P2535*C2535</f>
        <v/>
      </c>
      <c r="R2535">
        <f>P2535*E2535</f>
        <v/>
      </c>
      <c r="S2535">
        <f>R2535*G2535</f>
        <v/>
      </c>
      <c r="T2535">
        <f>Q2535+S2535</f>
        <v/>
      </c>
      <c r="U2535">
        <f>(Q2535*D2535+S2535*I2535)*(1-O2535)</f>
        <v/>
      </c>
      <c r="V2535">
        <f>(R2535*K2535*N2535+'d_고정'!$B$3*('6_기대효과'!$H$7/8)*N2535*'d_고정'!$B$10*M2535*('6_기대효과'!$K$7/'d_고정'!$B$9))*(1-O2535)</f>
        <v/>
      </c>
      <c r="W2535">
        <f>(S2535*I2535+R2535*MAX(K2535-'d_고정'!$B$10*M2535*('6_기대효과'!$K$7/'d_고정'!$B$9),0)*N2535)*(1-O2535)</f>
        <v/>
      </c>
      <c r="X2535">
        <f>U2535+V2535</f>
        <v/>
      </c>
      <c r="Y2535">
        <f>U2535/('d_고정'!$B$5*'6_기대효과'!$H$7/8)/'d_고정'!$B$6</f>
        <v/>
      </c>
      <c r="Z2535">
        <f>U2535/('d_고정'!$B$8*'6_기대효과'!$H$7/8)</f>
        <v/>
      </c>
    </row>
    <row r="2536">
      <c r="A2536">
        <f>RAND()</f>
        <v/>
      </c>
      <c r="B2536">
        <f>IF('d_시나리오'!$J$2='d_시나리오'!$H$2,'d_시나리오'!$I$2,IF(A2536&lt;('d_시나리오'!$I$2-'d_시나리오'!$H$2)/('d_시나리오'!$J$2-'d_시나리오'!$H$2),'d_시나리오'!$H$2+SQRT(A2536*('d_시나리오'!$J$2-'d_시나리오'!$H$2)*('d_시나리오'!$I$2-'d_시나리오'!$H$2)),'d_시나리오'!$J$2-SQRT((1-A2536)*('d_시나리오'!$J$2-'d_시나리오'!$H$2)*('d_시나리오'!$J$2-'d_시나리오'!$I$2))))</f>
        <v/>
      </c>
      <c r="C2536">
        <f>BETAINV(RAND(),2,6)</f>
        <v/>
      </c>
      <c r="D2536">
        <f>INDEX('d_분포'!$A$2:$A$28,RANDBETWEEN(1,27))</f>
        <v/>
      </c>
      <c r="E2536">
        <f>INDEX('d_분포'!$C$2:$C$5,RANDBETWEEN(1,4))*(0.9+0.2*RAND())</f>
        <v/>
      </c>
      <c r="F2536">
        <f>RAND()</f>
        <v/>
      </c>
      <c r="G2536">
        <f>IF('d_시나리오'!$J$3='d_시나리오'!$H$3,'d_시나리오'!$I$3,IF(F2536&lt;('d_시나리오'!$I$3-'d_시나리오'!$H$3)/('d_시나리오'!$J$3-'d_시나리오'!$H$3),'d_시나리오'!$H$3+SQRT(F2536*('d_시나리오'!$J$3-'d_시나리오'!$H$3)*('d_시나리오'!$I$3-'d_시나리오'!$H$3)),'d_시나리오'!$J$3-SQRT((1-F2536)*('d_시나리오'!$J$3-'d_시나리오'!$H$3)*('d_시나리오'!$J$3-'d_시나리오'!$I$3))))</f>
        <v/>
      </c>
      <c r="H2536">
        <f>RAND()</f>
        <v/>
      </c>
      <c r="I2536">
        <f>IF('d_시나리오'!$J$4='d_시나리오'!$H$4,'d_시나리오'!$I$4,IF(H2536&lt;('d_시나리오'!$I$4-'d_시나리오'!$H$4)/('d_시나리오'!$J$4-'d_시나리오'!$H$4),'d_시나리오'!$H$4+SQRT(H2536*('d_시나리오'!$J$4-'d_시나리오'!$H$4)*('d_시나리오'!$I$4-'d_시나리오'!$H$4)),'d_시나리오'!$J$4-SQRT((1-H2536)*('d_시나리오'!$J$4-'d_시나리오'!$H$4)*('d_시나리오'!$J$4-'d_시나리오'!$I$4))))</f>
        <v/>
      </c>
      <c r="J2536">
        <f>RAND()</f>
        <v/>
      </c>
      <c r="K2536">
        <f>IF('d_시나리오'!$J$5='d_시나리오'!$H$5,'d_시나리오'!$I$5,IF(J2536&lt;('d_시나리오'!$I$5-'d_시나리오'!$H$5)/('d_시나리오'!$J$5-'d_시나리오'!$H$5),'d_시나리오'!$H$5+SQRT(J2536*('d_시나리오'!$J$5-'d_시나리오'!$H$5)*('d_시나리오'!$I$5-'d_시나리오'!$H$5)),'d_시나리오'!$J$5-SQRT((1-J2536)*('d_시나리오'!$J$5-'d_시나리오'!$H$5)*('d_시나리오'!$J$5-'d_시나리오'!$I$5))))</f>
        <v/>
      </c>
      <c r="L2536">
        <f>RAND()</f>
        <v/>
      </c>
      <c r="M2536">
        <f>IF('d_시나리오'!$J$6='d_시나리오'!$H$6,'d_시나리오'!$I$6,IF(L2536&lt;('d_시나리오'!$I$6-'d_시나리오'!$H$6)/('d_시나리오'!$J$6-'d_시나리오'!$H$6),'d_시나리오'!$H$6+SQRT(L2536*('d_시나리오'!$J$6-'d_시나리오'!$H$6)*('d_시나리오'!$I$6-'d_시나리오'!$H$6)),'d_시나리오'!$J$6-SQRT((1-L2536)*('d_시나리오'!$J$6-'d_시나리오'!$H$6)*('d_시나리오'!$J$6-'d_시나리오'!$I$6))))</f>
        <v/>
      </c>
      <c r="N2536">
        <f>INDEX('d_분포'!$B$2:$B$57,RANDBETWEEN(1,56))</f>
        <v/>
      </c>
      <c r="O2536">
        <f>BETAINV(RAND(),5,5)</f>
        <v/>
      </c>
      <c r="P2536">
        <f>'d_고정'!$B$1*'6_기대효과'!$H$7*('d_시나리오'!$I$7/'d_고정'!$B$2)*B2536</f>
        <v/>
      </c>
      <c r="Q2536">
        <f>P2536*C2536</f>
        <v/>
      </c>
      <c r="R2536">
        <f>P2536*E2536</f>
        <v/>
      </c>
      <c r="S2536">
        <f>R2536*G2536</f>
        <v/>
      </c>
      <c r="T2536">
        <f>Q2536+S2536</f>
        <v/>
      </c>
      <c r="U2536">
        <f>(Q2536*D2536+S2536*I2536)*(1-O2536)</f>
        <v/>
      </c>
      <c r="V2536">
        <f>(R2536*K2536*N2536+'d_고정'!$B$3*('6_기대효과'!$H$7/8)*N2536*'d_고정'!$B$10*M2536*('6_기대효과'!$K$7/'d_고정'!$B$9))*(1-O2536)</f>
        <v/>
      </c>
      <c r="W2536">
        <f>(S2536*I2536+R2536*MAX(K2536-'d_고정'!$B$10*M2536*('6_기대효과'!$K$7/'d_고정'!$B$9),0)*N2536)*(1-O2536)</f>
        <v/>
      </c>
      <c r="X2536">
        <f>U2536+V2536</f>
        <v/>
      </c>
      <c r="Y2536">
        <f>U2536/('d_고정'!$B$5*'6_기대효과'!$H$7/8)/'d_고정'!$B$6</f>
        <v/>
      </c>
      <c r="Z2536">
        <f>U2536/('d_고정'!$B$8*'6_기대효과'!$H$7/8)</f>
        <v/>
      </c>
    </row>
    <row r="2537">
      <c r="A2537">
        <f>RAND()</f>
        <v/>
      </c>
      <c r="B2537">
        <f>IF('d_시나리오'!$J$2='d_시나리오'!$H$2,'d_시나리오'!$I$2,IF(A2537&lt;('d_시나리오'!$I$2-'d_시나리오'!$H$2)/('d_시나리오'!$J$2-'d_시나리오'!$H$2),'d_시나리오'!$H$2+SQRT(A2537*('d_시나리오'!$J$2-'d_시나리오'!$H$2)*('d_시나리오'!$I$2-'d_시나리오'!$H$2)),'d_시나리오'!$J$2-SQRT((1-A2537)*('d_시나리오'!$J$2-'d_시나리오'!$H$2)*('d_시나리오'!$J$2-'d_시나리오'!$I$2))))</f>
        <v/>
      </c>
      <c r="C2537">
        <f>BETAINV(RAND(),2,6)</f>
        <v/>
      </c>
      <c r="D2537">
        <f>INDEX('d_분포'!$A$2:$A$28,RANDBETWEEN(1,27))</f>
        <v/>
      </c>
      <c r="E2537">
        <f>INDEX('d_분포'!$C$2:$C$5,RANDBETWEEN(1,4))*(0.9+0.2*RAND())</f>
        <v/>
      </c>
      <c r="F2537">
        <f>RAND()</f>
        <v/>
      </c>
      <c r="G2537">
        <f>IF('d_시나리오'!$J$3='d_시나리오'!$H$3,'d_시나리오'!$I$3,IF(F2537&lt;('d_시나리오'!$I$3-'d_시나리오'!$H$3)/('d_시나리오'!$J$3-'d_시나리오'!$H$3),'d_시나리오'!$H$3+SQRT(F2537*('d_시나리오'!$J$3-'d_시나리오'!$H$3)*('d_시나리오'!$I$3-'d_시나리오'!$H$3)),'d_시나리오'!$J$3-SQRT((1-F2537)*('d_시나리오'!$J$3-'d_시나리오'!$H$3)*('d_시나리오'!$J$3-'d_시나리오'!$I$3))))</f>
        <v/>
      </c>
      <c r="H2537">
        <f>RAND()</f>
        <v/>
      </c>
      <c r="I2537">
        <f>IF('d_시나리오'!$J$4='d_시나리오'!$H$4,'d_시나리오'!$I$4,IF(H2537&lt;('d_시나리오'!$I$4-'d_시나리오'!$H$4)/('d_시나리오'!$J$4-'d_시나리오'!$H$4),'d_시나리오'!$H$4+SQRT(H2537*('d_시나리오'!$J$4-'d_시나리오'!$H$4)*('d_시나리오'!$I$4-'d_시나리오'!$H$4)),'d_시나리오'!$J$4-SQRT((1-H2537)*('d_시나리오'!$J$4-'d_시나리오'!$H$4)*('d_시나리오'!$J$4-'d_시나리오'!$I$4))))</f>
        <v/>
      </c>
      <c r="J2537">
        <f>RAND()</f>
        <v/>
      </c>
      <c r="K2537">
        <f>IF('d_시나리오'!$J$5='d_시나리오'!$H$5,'d_시나리오'!$I$5,IF(J2537&lt;('d_시나리오'!$I$5-'d_시나리오'!$H$5)/('d_시나리오'!$J$5-'d_시나리오'!$H$5),'d_시나리오'!$H$5+SQRT(J2537*('d_시나리오'!$J$5-'d_시나리오'!$H$5)*('d_시나리오'!$I$5-'d_시나리오'!$H$5)),'d_시나리오'!$J$5-SQRT((1-J2537)*('d_시나리오'!$J$5-'d_시나리오'!$H$5)*('d_시나리오'!$J$5-'d_시나리오'!$I$5))))</f>
        <v/>
      </c>
      <c r="L2537">
        <f>RAND()</f>
        <v/>
      </c>
      <c r="M2537">
        <f>IF('d_시나리오'!$J$6='d_시나리오'!$H$6,'d_시나리오'!$I$6,IF(L2537&lt;('d_시나리오'!$I$6-'d_시나리오'!$H$6)/('d_시나리오'!$J$6-'d_시나리오'!$H$6),'d_시나리오'!$H$6+SQRT(L2537*('d_시나리오'!$J$6-'d_시나리오'!$H$6)*('d_시나리오'!$I$6-'d_시나리오'!$H$6)),'d_시나리오'!$J$6-SQRT((1-L2537)*('d_시나리오'!$J$6-'d_시나리오'!$H$6)*('d_시나리오'!$J$6-'d_시나리오'!$I$6))))</f>
        <v/>
      </c>
      <c r="N2537">
        <f>INDEX('d_분포'!$B$2:$B$57,RANDBETWEEN(1,56))</f>
        <v/>
      </c>
      <c r="O2537">
        <f>BETAINV(RAND(),5,5)</f>
        <v/>
      </c>
      <c r="P2537">
        <f>'d_고정'!$B$1*'6_기대효과'!$H$7*('d_시나리오'!$I$7/'d_고정'!$B$2)*B2537</f>
        <v/>
      </c>
      <c r="Q2537">
        <f>P2537*C2537</f>
        <v/>
      </c>
      <c r="R2537">
        <f>P2537*E2537</f>
        <v/>
      </c>
      <c r="S2537">
        <f>R2537*G2537</f>
        <v/>
      </c>
      <c r="T2537">
        <f>Q2537+S2537</f>
        <v/>
      </c>
      <c r="U2537">
        <f>(Q2537*D2537+S2537*I2537)*(1-O2537)</f>
        <v/>
      </c>
      <c r="V2537">
        <f>(R2537*K2537*N2537+'d_고정'!$B$3*('6_기대효과'!$H$7/8)*N2537*'d_고정'!$B$10*M2537*('6_기대효과'!$K$7/'d_고정'!$B$9))*(1-O2537)</f>
        <v/>
      </c>
      <c r="W2537">
        <f>(S2537*I2537+R2537*MAX(K2537-'d_고정'!$B$10*M2537*('6_기대효과'!$K$7/'d_고정'!$B$9),0)*N2537)*(1-O2537)</f>
        <v/>
      </c>
      <c r="X2537">
        <f>U2537+V2537</f>
        <v/>
      </c>
      <c r="Y2537">
        <f>U2537/('d_고정'!$B$5*'6_기대효과'!$H$7/8)/'d_고정'!$B$6</f>
        <v/>
      </c>
      <c r="Z2537">
        <f>U2537/('d_고정'!$B$8*'6_기대효과'!$H$7/8)</f>
        <v/>
      </c>
    </row>
    <row r="2538">
      <c r="A2538">
        <f>RAND()</f>
        <v/>
      </c>
      <c r="B2538">
        <f>IF('d_시나리오'!$J$2='d_시나리오'!$H$2,'d_시나리오'!$I$2,IF(A2538&lt;('d_시나리오'!$I$2-'d_시나리오'!$H$2)/('d_시나리오'!$J$2-'d_시나리오'!$H$2),'d_시나리오'!$H$2+SQRT(A2538*('d_시나리오'!$J$2-'d_시나리오'!$H$2)*('d_시나리오'!$I$2-'d_시나리오'!$H$2)),'d_시나리오'!$J$2-SQRT((1-A2538)*('d_시나리오'!$J$2-'d_시나리오'!$H$2)*('d_시나리오'!$J$2-'d_시나리오'!$I$2))))</f>
        <v/>
      </c>
      <c r="C2538">
        <f>BETAINV(RAND(),2,6)</f>
        <v/>
      </c>
      <c r="D2538">
        <f>INDEX('d_분포'!$A$2:$A$28,RANDBETWEEN(1,27))</f>
        <v/>
      </c>
      <c r="E2538">
        <f>INDEX('d_분포'!$C$2:$C$5,RANDBETWEEN(1,4))*(0.9+0.2*RAND())</f>
        <v/>
      </c>
      <c r="F2538">
        <f>RAND()</f>
        <v/>
      </c>
      <c r="G2538">
        <f>IF('d_시나리오'!$J$3='d_시나리오'!$H$3,'d_시나리오'!$I$3,IF(F2538&lt;('d_시나리오'!$I$3-'d_시나리오'!$H$3)/('d_시나리오'!$J$3-'d_시나리오'!$H$3),'d_시나리오'!$H$3+SQRT(F2538*('d_시나리오'!$J$3-'d_시나리오'!$H$3)*('d_시나리오'!$I$3-'d_시나리오'!$H$3)),'d_시나리오'!$J$3-SQRT((1-F2538)*('d_시나리오'!$J$3-'d_시나리오'!$H$3)*('d_시나리오'!$J$3-'d_시나리오'!$I$3))))</f>
        <v/>
      </c>
      <c r="H2538">
        <f>RAND()</f>
        <v/>
      </c>
      <c r="I2538">
        <f>IF('d_시나리오'!$J$4='d_시나리오'!$H$4,'d_시나리오'!$I$4,IF(H2538&lt;('d_시나리오'!$I$4-'d_시나리오'!$H$4)/('d_시나리오'!$J$4-'d_시나리오'!$H$4),'d_시나리오'!$H$4+SQRT(H2538*('d_시나리오'!$J$4-'d_시나리오'!$H$4)*('d_시나리오'!$I$4-'d_시나리오'!$H$4)),'d_시나리오'!$J$4-SQRT((1-H2538)*('d_시나리오'!$J$4-'d_시나리오'!$H$4)*('d_시나리오'!$J$4-'d_시나리오'!$I$4))))</f>
        <v/>
      </c>
      <c r="J2538">
        <f>RAND()</f>
        <v/>
      </c>
      <c r="K2538">
        <f>IF('d_시나리오'!$J$5='d_시나리오'!$H$5,'d_시나리오'!$I$5,IF(J2538&lt;('d_시나리오'!$I$5-'d_시나리오'!$H$5)/('d_시나리오'!$J$5-'d_시나리오'!$H$5),'d_시나리오'!$H$5+SQRT(J2538*('d_시나리오'!$J$5-'d_시나리오'!$H$5)*('d_시나리오'!$I$5-'d_시나리오'!$H$5)),'d_시나리오'!$J$5-SQRT((1-J2538)*('d_시나리오'!$J$5-'d_시나리오'!$H$5)*('d_시나리오'!$J$5-'d_시나리오'!$I$5))))</f>
        <v/>
      </c>
      <c r="L2538">
        <f>RAND()</f>
        <v/>
      </c>
      <c r="M2538">
        <f>IF('d_시나리오'!$J$6='d_시나리오'!$H$6,'d_시나리오'!$I$6,IF(L2538&lt;('d_시나리오'!$I$6-'d_시나리오'!$H$6)/('d_시나리오'!$J$6-'d_시나리오'!$H$6),'d_시나리오'!$H$6+SQRT(L2538*('d_시나리오'!$J$6-'d_시나리오'!$H$6)*('d_시나리오'!$I$6-'d_시나리오'!$H$6)),'d_시나리오'!$J$6-SQRT((1-L2538)*('d_시나리오'!$J$6-'d_시나리오'!$H$6)*('d_시나리오'!$J$6-'d_시나리오'!$I$6))))</f>
        <v/>
      </c>
      <c r="N2538">
        <f>INDEX('d_분포'!$B$2:$B$57,RANDBETWEEN(1,56))</f>
        <v/>
      </c>
      <c r="O2538">
        <f>BETAINV(RAND(),5,5)</f>
        <v/>
      </c>
      <c r="P2538">
        <f>'d_고정'!$B$1*'6_기대효과'!$H$7*('d_시나리오'!$I$7/'d_고정'!$B$2)*B2538</f>
        <v/>
      </c>
      <c r="Q2538">
        <f>P2538*C2538</f>
        <v/>
      </c>
      <c r="R2538">
        <f>P2538*E2538</f>
        <v/>
      </c>
      <c r="S2538">
        <f>R2538*G2538</f>
        <v/>
      </c>
      <c r="T2538">
        <f>Q2538+S2538</f>
        <v/>
      </c>
      <c r="U2538">
        <f>(Q2538*D2538+S2538*I2538)*(1-O2538)</f>
        <v/>
      </c>
      <c r="V2538">
        <f>(R2538*K2538*N2538+'d_고정'!$B$3*('6_기대효과'!$H$7/8)*N2538*'d_고정'!$B$10*M2538*('6_기대효과'!$K$7/'d_고정'!$B$9))*(1-O2538)</f>
        <v/>
      </c>
      <c r="W2538">
        <f>(S2538*I2538+R2538*MAX(K2538-'d_고정'!$B$10*M2538*('6_기대효과'!$K$7/'d_고정'!$B$9),0)*N2538)*(1-O2538)</f>
        <v/>
      </c>
      <c r="X2538">
        <f>U2538+V2538</f>
        <v/>
      </c>
      <c r="Y2538">
        <f>U2538/('d_고정'!$B$5*'6_기대효과'!$H$7/8)/'d_고정'!$B$6</f>
        <v/>
      </c>
      <c r="Z2538">
        <f>U2538/('d_고정'!$B$8*'6_기대효과'!$H$7/8)</f>
        <v/>
      </c>
    </row>
    <row r="2539">
      <c r="A2539">
        <f>RAND()</f>
        <v/>
      </c>
      <c r="B2539">
        <f>IF('d_시나리오'!$J$2='d_시나리오'!$H$2,'d_시나리오'!$I$2,IF(A2539&lt;('d_시나리오'!$I$2-'d_시나리오'!$H$2)/('d_시나리오'!$J$2-'d_시나리오'!$H$2),'d_시나리오'!$H$2+SQRT(A2539*('d_시나리오'!$J$2-'d_시나리오'!$H$2)*('d_시나리오'!$I$2-'d_시나리오'!$H$2)),'d_시나리오'!$J$2-SQRT((1-A2539)*('d_시나리오'!$J$2-'d_시나리오'!$H$2)*('d_시나리오'!$J$2-'d_시나리오'!$I$2))))</f>
        <v/>
      </c>
      <c r="C2539">
        <f>BETAINV(RAND(),2,6)</f>
        <v/>
      </c>
      <c r="D2539">
        <f>INDEX('d_분포'!$A$2:$A$28,RANDBETWEEN(1,27))</f>
        <v/>
      </c>
      <c r="E2539">
        <f>INDEX('d_분포'!$C$2:$C$5,RANDBETWEEN(1,4))*(0.9+0.2*RAND())</f>
        <v/>
      </c>
      <c r="F2539">
        <f>RAND()</f>
        <v/>
      </c>
      <c r="G2539">
        <f>IF('d_시나리오'!$J$3='d_시나리오'!$H$3,'d_시나리오'!$I$3,IF(F2539&lt;('d_시나리오'!$I$3-'d_시나리오'!$H$3)/('d_시나리오'!$J$3-'d_시나리오'!$H$3),'d_시나리오'!$H$3+SQRT(F2539*('d_시나리오'!$J$3-'d_시나리오'!$H$3)*('d_시나리오'!$I$3-'d_시나리오'!$H$3)),'d_시나리오'!$J$3-SQRT((1-F2539)*('d_시나리오'!$J$3-'d_시나리오'!$H$3)*('d_시나리오'!$J$3-'d_시나리오'!$I$3))))</f>
        <v/>
      </c>
      <c r="H2539">
        <f>RAND()</f>
        <v/>
      </c>
      <c r="I2539">
        <f>IF('d_시나리오'!$J$4='d_시나리오'!$H$4,'d_시나리오'!$I$4,IF(H2539&lt;('d_시나리오'!$I$4-'d_시나리오'!$H$4)/('d_시나리오'!$J$4-'d_시나리오'!$H$4),'d_시나리오'!$H$4+SQRT(H2539*('d_시나리오'!$J$4-'d_시나리오'!$H$4)*('d_시나리오'!$I$4-'d_시나리오'!$H$4)),'d_시나리오'!$J$4-SQRT((1-H2539)*('d_시나리오'!$J$4-'d_시나리오'!$H$4)*('d_시나리오'!$J$4-'d_시나리오'!$I$4))))</f>
        <v/>
      </c>
      <c r="J2539">
        <f>RAND()</f>
        <v/>
      </c>
      <c r="K2539">
        <f>IF('d_시나리오'!$J$5='d_시나리오'!$H$5,'d_시나리오'!$I$5,IF(J2539&lt;('d_시나리오'!$I$5-'d_시나리오'!$H$5)/('d_시나리오'!$J$5-'d_시나리오'!$H$5),'d_시나리오'!$H$5+SQRT(J2539*('d_시나리오'!$J$5-'d_시나리오'!$H$5)*('d_시나리오'!$I$5-'d_시나리오'!$H$5)),'d_시나리오'!$J$5-SQRT((1-J2539)*('d_시나리오'!$J$5-'d_시나리오'!$H$5)*('d_시나리오'!$J$5-'d_시나리오'!$I$5))))</f>
        <v/>
      </c>
      <c r="L2539">
        <f>RAND()</f>
        <v/>
      </c>
      <c r="M2539">
        <f>IF('d_시나리오'!$J$6='d_시나리오'!$H$6,'d_시나리오'!$I$6,IF(L2539&lt;('d_시나리오'!$I$6-'d_시나리오'!$H$6)/('d_시나리오'!$J$6-'d_시나리오'!$H$6),'d_시나리오'!$H$6+SQRT(L2539*('d_시나리오'!$J$6-'d_시나리오'!$H$6)*('d_시나리오'!$I$6-'d_시나리오'!$H$6)),'d_시나리오'!$J$6-SQRT((1-L2539)*('d_시나리오'!$J$6-'d_시나리오'!$H$6)*('d_시나리오'!$J$6-'d_시나리오'!$I$6))))</f>
        <v/>
      </c>
      <c r="N2539">
        <f>INDEX('d_분포'!$B$2:$B$57,RANDBETWEEN(1,56))</f>
        <v/>
      </c>
      <c r="O2539">
        <f>BETAINV(RAND(),5,5)</f>
        <v/>
      </c>
      <c r="P2539">
        <f>'d_고정'!$B$1*'6_기대효과'!$H$7*('d_시나리오'!$I$7/'d_고정'!$B$2)*B2539</f>
        <v/>
      </c>
      <c r="Q2539">
        <f>P2539*C2539</f>
        <v/>
      </c>
      <c r="R2539">
        <f>P2539*E2539</f>
        <v/>
      </c>
      <c r="S2539">
        <f>R2539*G2539</f>
        <v/>
      </c>
      <c r="T2539">
        <f>Q2539+S2539</f>
        <v/>
      </c>
      <c r="U2539">
        <f>(Q2539*D2539+S2539*I2539)*(1-O2539)</f>
        <v/>
      </c>
      <c r="V2539">
        <f>(R2539*K2539*N2539+'d_고정'!$B$3*('6_기대효과'!$H$7/8)*N2539*'d_고정'!$B$10*M2539*('6_기대효과'!$K$7/'d_고정'!$B$9))*(1-O2539)</f>
        <v/>
      </c>
      <c r="W2539">
        <f>(S2539*I2539+R2539*MAX(K2539-'d_고정'!$B$10*M2539*('6_기대효과'!$K$7/'d_고정'!$B$9),0)*N2539)*(1-O2539)</f>
        <v/>
      </c>
      <c r="X2539">
        <f>U2539+V2539</f>
        <v/>
      </c>
      <c r="Y2539">
        <f>U2539/('d_고정'!$B$5*'6_기대효과'!$H$7/8)/'d_고정'!$B$6</f>
        <v/>
      </c>
      <c r="Z2539">
        <f>U2539/('d_고정'!$B$8*'6_기대효과'!$H$7/8)</f>
        <v/>
      </c>
    </row>
    <row r="2540">
      <c r="A2540">
        <f>RAND()</f>
        <v/>
      </c>
      <c r="B2540">
        <f>IF('d_시나리오'!$J$2='d_시나리오'!$H$2,'d_시나리오'!$I$2,IF(A2540&lt;('d_시나리오'!$I$2-'d_시나리오'!$H$2)/('d_시나리오'!$J$2-'d_시나리오'!$H$2),'d_시나리오'!$H$2+SQRT(A2540*('d_시나리오'!$J$2-'d_시나리오'!$H$2)*('d_시나리오'!$I$2-'d_시나리오'!$H$2)),'d_시나리오'!$J$2-SQRT((1-A2540)*('d_시나리오'!$J$2-'d_시나리오'!$H$2)*('d_시나리오'!$J$2-'d_시나리오'!$I$2))))</f>
        <v/>
      </c>
      <c r="C2540">
        <f>BETAINV(RAND(),2,6)</f>
        <v/>
      </c>
      <c r="D2540">
        <f>INDEX('d_분포'!$A$2:$A$28,RANDBETWEEN(1,27))</f>
        <v/>
      </c>
      <c r="E2540">
        <f>INDEX('d_분포'!$C$2:$C$5,RANDBETWEEN(1,4))*(0.9+0.2*RAND())</f>
        <v/>
      </c>
      <c r="F2540">
        <f>RAND()</f>
        <v/>
      </c>
      <c r="G2540">
        <f>IF('d_시나리오'!$J$3='d_시나리오'!$H$3,'d_시나리오'!$I$3,IF(F2540&lt;('d_시나리오'!$I$3-'d_시나리오'!$H$3)/('d_시나리오'!$J$3-'d_시나리오'!$H$3),'d_시나리오'!$H$3+SQRT(F2540*('d_시나리오'!$J$3-'d_시나리오'!$H$3)*('d_시나리오'!$I$3-'d_시나리오'!$H$3)),'d_시나리오'!$J$3-SQRT((1-F2540)*('d_시나리오'!$J$3-'d_시나리오'!$H$3)*('d_시나리오'!$J$3-'d_시나리오'!$I$3))))</f>
        <v/>
      </c>
      <c r="H2540">
        <f>RAND()</f>
        <v/>
      </c>
      <c r="I2540">
        <f>IF('d_시나리오'!$J$4='d_시나리오'!$H$4,'d_시나리오'!$I$4,IF(H2540&lt;('d_시나리오'!$I$4-'d_시나리오'!$H$4)/('d_시나리오'!$J$4-'d_시나리오'!$H$4),'d_시나리오'!$H$4+SQRT(H2540*('d_시나리오'!$J$4-'d_시나리오'!$H$4)*('d_시나리오'!$I$4-'d_시나리오'!$H$4)),'d_시나리오'!$J$4-SQRT((1-H2540)*('d_시나리오'!$J$4-'d_시나리오'!$H$4)*('d_시나리오'!$J$4-'d_시나리오'!$I$4))))</f>
        <v/>
      </c>
      <c r="J2540">
        <f>RAND()</f>
        <v/>
      </c>
      <c r="K2540">
        <f>IF('d_시나리오'!$J$5='d_시나리오'!$H$5,'d_시나리오'!$I$5,IF(J2540&lt;('d_시나리오'!$I$5-'d_시나리오'!$H$5)/('d_시나리오'!$J$5-'d_시나리오'!$H$5),'d_시나리오'!$H$5+SQRT(J2540*('d_시나리오'!$J$5-'d_시나리오'!$H$5)*('d_시나리오'!$I$5-'d_시나리오'!$H$5)),'d_시나리오'!$J$5-SQRT((1-J2540)*('d_시나리오'!$J$5-'d_시나리오'!$H$5)*('d_시나리오'!$J$5-'d_시나리오'!$I$5))))</f>
        <v/>
      </c>
      <c r="L2540">
        <f>RAND()</f>
        <v/>
      </c>
      <c r="M2540">
        <f>IF('d_시나리오'!$J$6='d_시나리오'!$H$6,'d_시나리오'!$I$6,IF(L2540&lt;('d_시나리오'!$I$6-'d_시나리오'!$H$6)/('d_시나리오'!$J$6-'d_시나리오'!$H$6),'d_시나리오'!$H$6+SQRT(L2540*('d_시나리오'!$J$6-'d_시나리오'!$H$6)*('d_시나리오'!$I$6-'d_시나리오'!$H$6)),'d_시나리오'!$J$6-SQRT((1-L2540)*('d_시나리오'!$J$6-'d_시나리오'!$H$6)*('d_시나리오'!$J$6-'d_시나리오'!$I$6))))</f>
        <v/>
      </c>
      <c r="N2540">
        <f>INDEX('d_분포'!$B$2:$B$57,RANDBETWEEN(1,56))</f>
        <v/>
      </c>
      <c r="O2540">
        <f>BETAINV(RAND(),5,5)</f>
        <v/>
      </c>
      <c r="P2540">
        <f>'d_고정'!$B$1*'6_기대효과'!$H$7*('d_시나리오'!$I$7/'d_고정'!$B$2)*B2540</f>
        <v/>
      </c>
      <c r="Q2540">
        <f>P2540*C2540</f>
        <v/>
      </c>
      <c r="R2540">
        <f>P2540*E2540</f>
        <v/>
      </c>
      <c r="S2540">
        <f>R2540*G2540</f>
        <v/>
      </c>
      <c r="T2540">
        <f>Q2540+S2540</f>
        <v/>
      </c>
      <c r="U2540">
        <f>(Q2540*D2540+S2540*I2540)*(1-O2540)</f>
        <v/>
      </c>
      <c r="V2540">
        <f>(R2540*K2540*N2540+'d_고정'!$B$3*('6_기대효과'!$H$7/8)*N2540*'d_고정'!$B$10*M2540*('6_기대효과'!$K$7/'d_고정'!$B$9))*(1-O2540)</f>
        <v/>
      </c>
      <c r="W2540">
        <f>(S2540*I2540+R2540*MAX(K2540-'d_고정'!$B$10*M2540*('6_기대효과'!$K$7/'d_고정'!$B$9),0)*N2540)*(1-O2540)</f>
        <v/>
      </c>
      <c r="X2540">
        <f>U2540+V2540</f>
        <v/>
      </c>
      <c r="Y2540">
        <f>U2540/('d_고정'!$B$5*'6_기대효과'!$H$7/8)/'d_고정'!$B$6</f>
        <v/>
      </c>
      <c r="Z2540">
        <f>U2540/('d_고정'!$B$8*'6_기대효과'!$H$7/8)</f>
        <v/>
      </c>
    </row>
    <row r="2541">
      <c r="A2541">
        <f>RAND()</f>
        <v/>
      </c>
      <c r="B2541">
        <f>IF('d_시나리오'!$J$2='d_시나리오'!$H$2,'d_시나리오'!$I$2,IF(A2541&lt;('d_시나리오'!$I$2-'d_시나리오'!$H$2)/('d_시나리오'!$J$2-'d_시나리오'!$H$2),'d_시나리오'!$H$2+SQRT(A2541*('d_시나리오'!$J$2-'d_시나리오'!$H$2)*('d_시나리오'!$I$2-'d_시나리오'!$H$2)),'d_시나리오'!$J$2-SQRT((1-A2541)*('d_시나리오'!$J$2-'d_시나리오'!$H$2)*('d_시나리오'!$J$2-'d_시나리오'!$I$2))))</f>
        <v/>
      </c>
      <c r="C2541">
        <f>BETAINV(RAND(),2,6)</f>
        <v/>
      </c>
      <c r="D2541">
        <f>INDEX('d_분포'!$A$2:$A$28,RANDBETWEEN(1,27))</f>
        <v/>
      </c>
      <c r="E2541">
        <f>INDEX('d_분포'!$C$2:$C$5,RANDBETWEEN(1,4))*(0.9+0.2*RAND())</f>
        <v/>
      </c>
      <c r="F2541">
        <f>RAND()</f>
        <v/>
      </c>
      <c r="G2541">
        <f>IF('d_시나리오'!$J$3='d_시나리오'!$H$3,'d_시나리오'!$I$3,IF(F2541&lt;('d_시나리오'!$I$3-'d_시나리오'!$H$3)/('d_시나리오'!$J$3-'d_시나리오'!$H$3),'d_시나리오'!$H$3+SQRT(F2541*('d_시나리오'!$J$3-'d_시나리오'!$H$3)*('d_시나리오'!$I$3-'d_시나리오'!$H$3)),'d_시나리오'!$J$3-SQRT((1-F2541)*('d_시나리오'!$J$3-'d_시나리오'!$H$3)*('d_시나리오'!$J$3-'d_시나리오'!$I$3))))</f>
        <v/>
      </c>
      <c r="H2541">
        <f>RAND()</f>
        <v/>
      </c>
      <c r="I2541">
        <f>IF('d_시나리오'!$J$4='d_시나리오'!$H$4,'d_시나리오'!$I$4,IF(H2541&lt;('d_시나리오'!$I$4-'d_시나리오'!$H$4)/('d_시나리오'!$J$4-'d_시나리오'!$H$4),'d_시나리오'!$H$4+SQRT(H2541*('d_시나리오'!$J$4-'d_시나리오'!$H$4)*('d_시나리오'!$I$4-'d_시나리오'!$H$4)),'d_시나리오'!$J$4-SQRT((1-H2541)*('d_시나리오'!$J$4-'d_시나리오'!$H$4)*('d_시나리오'!$J$4-'d_시나리오'!$I$4))))</f>
        <v/>
      </c>
      <c r="J2541">
        <f>RAND()</f>
        <v/>
      </c>
      <c r="K2541">
        <f>IF('d_시나리오'!$J$5='d_시나리오'!$H$5,'d_시나리오'!$I$5,IF(J2541&lt;('d_시나리오'!$I$5-'d_시나리오'!$H$5)/('d_시나리오'!$J$5-'d_시나리오'!$H$5),'d_시나리오'!$H$5+SQRT(J2541*('d_시나리오'!$J$5-'d_시나리오'!$H$5)*('d_시나리오'!$I$5-'d_시나리오'!$H$5)),'d_시나리오'!$J$5-SQRT((1-J2541)*('d_시나리오'!$J$5-'d_시나리오'!$H$5)*('d_시나리오'!$J$5-'d_시나리오'!$I$5))))</f>
        <v/>
      </c>
      <c r="L2541">
        <f>RAND()</f>
        <v/>
      </c>
      <c r="M2541">
        <f>IF('d_시나리오'!$J$6='d_시나리오'!$H$6,'d_시나리오'!$I$6,IF(L2541&lt;('d_시나리오'!$I$6-'d_시나리오'!$H$6)/('d_시나리오'!$J$6-'d_시나리오'!$H$6),'d_시나리오'!$H$6+SQRT(L2541*('d_시나리오'!$J$6-'d_시나리오'!$H$6)*('d_시나리오'!$I$6-'d_시나리오'!$H$6)),'d_시나리오'!$J$6-SQRT((1-L2541)*('d_시나리오'!$J$6-'d_시나리오'!$H$6)*('d_시나리오'!$J$6-'d_시나리오'!$I$6))))</f>
        <v/>
      </c>
      <c r="N2541">
        <f>INDEX('d_분포'!$B$2:$B$57,RANDBETWEEN(1,56))</f>
        <v/>
      </c>
      <c r="O2541">
        <f>BETAINV(RAND(),5,5)</f>
        <v/>
      </c>
      <c r="P2541">
        <f>'d_고정'!$B$1*'6_기대효과'!$H$7*('d_시나리오'!$I$7/'d_고정'!$B$2)*B2541</f>
        <v/>
      </c>
      <c r="Q2541">
        <f>P2541*C2541</f>
        <v/>
      </c>
      <c r="R2541">
        <f>P2541*E2541</f>
        <v/>
      </c>
      <c r="S2541">
        <f>R2541*G2541</f>
        <v/>
      </c>
      <c r="T2541">
        <f>Q2541+S2541</f>
        <v/>
      </c>
      <c r="U2541">
        <f>(Q2541*D2541+S2541*I2541)*(1-O2541)</f>
        <v/>
      </c>
      <c r="V2541">
        <f>(R2541*K2541*N2541+'d_고정'!$B$3*('6_기대효과'!$H$7/8)*N2541*'d_고정'!$B$10*M2541*('6_기대효과'!$K$7/'d_고정'!$B$9))*(1-O2541)</f>
        <v/>
      </c>
      <c r="W2541">
        <f>(S2541*I2541+R2541*MAX(K2541-'d_고정'!$B$10*M2541*('6_기대효과'!$K$7/'d_고정'!$B$9),0)*N2541)*(1-O2541)</f>
        <v/>
      </c>
      <c r="X2541">
        <f>U2541+V2541</f>
        <v/>
      </c>
      <c r="Y2541">
        <f>U2541/('d_고정'!$B$5*'6_기대효과'!$H$7/8)/'d_고정'!$B$6</f>
        <v/>
      </c>
      <c r="Z2541">
        <f>U2541/('d_고정'!$B$8*'6_기대효과'!$H$7/8)</f>
        <v/>
      </c>
    </row>
    <row r="2542">
      <c r="A2542">
        <f>RAND()</f>
        <v/>
      </c>
      <c r="B2542">
        <f>IF('d_시나리오'!$J$2='d_시나리오'!$H$2,'d_시나리오'!$I$2,IF(A2542&lt;('d_시나리오'!$I$2-'d_시나리오'!$H$2)/('d_시나리오'!$J$2-'d_시나리오'!$H$2),'d_시나리오'!$H$2+SQRT(A2542*('d_시나리오'!$J$2-'d_시나리오'!$H$2)*('d_시나리오'!$I$2-'d_시나리오'!$H$2)),'d_시나리오'!$J$2-SQRT((1-A2542)*('d_시나리오'!$J$2-'d_시나리오'!$H$2)*('d_시나리오'!$J$2-'d_시나리오'!$I$2))))</f>
        <v/>
      </c>
      <c r="C2542">
        <f>BETAINV(RAND(),2,6)</f>
        <v/>
      </c>
      <c r="D2542">
        <f>INDEX('d_분포'!$A$2:$A$28,RANDBETWEEN(1,27))</f>
        <v/>
      </c>
      <c r="E2542">
        <f>INDEX('d_분포'!$C$2:$C$5,RANDBETWEEN(1,4))*(0.9+0.2*RAND())</f>
        <v/>
      </c>
      <c r="F2542">
        <f>RAND()</f>
        <v/>
      </c>
      <c r="G2542">
        <f>IF('d_시나리오'!$J$3='d_시나리오'!$H$3,'d_시나리오'!$I$3,IF(F2542&lt;('d_시나리오'!$I$3-'d_시나리오'!$H$3)/('d_시나리오'!$J$3-'d_시나리오'!$H$3),'d_시나리오'!$H$3+SQRT(F2542*('d_시나리오'!$J$3-'d_시나리오'!$H$3)*('d_시나리오'!$I$3-'d_시나리오'!$H$3)),'d_시나리오'!$J$3-SQRT((1-F2542)*('d_시나리오'!$J$3-'d_시나리오'!$H$3)*('d_시나리오'!$J$3-'d_시나리오'!$I$3))))</f>
        <v/>
      </c>
      <c r="H2542">
        <f>RAND()</f>
        <v/>
      </c>
      <c r="I2542">
        <f>IF('d_시나리오'!$J$4='d_시나리오'!$H$4,'d_시나리오'!$I$4,IF(H2542&lt;('d_시나리오'!$I$4-'d_시나리오'!$H$4)/('d_시나리오'!$J$4-'d_시나리오'!$H$4),'d_시나리오'!$H$4+SQRT(H2542*('d_시나리오'!$J$4-'d_시나리오'!$H$4)*('d_시나리오'!$I$4-'d_시나리오'!$H$4)),'d_시나리오'!$J$4-SQRT((1-H2542)*('d_시나리오'!$J$4-'d_시나리오'!$H$4)*('d_시나리오'!$J$4-'d_시나리오'!$I$4))))</f>
        <v/>
      </c>
      <c r="J2542">
        <f>RAND()</f>
        <v/>
      </c>
      <c r="K2542">
        <f>IF('d_시나리오'!$J$5='d_시나리오'!$H$5,'d_시나리오'!$I$5,IF(J2542&lt;('d_시나리오'!$I$5-'d_시나리오'!$H$5)/('d_시나리오'!$J$5-'d_시나리오'!$H$5),'d_시나리오'!$H$5+SQRT(J2542*('d_시나리오'!$J$5-'d_시나리오'!$H$5)*('d_시나리오'!$I$5-'d_시나리오'!$H$5)),'d_시나리오'!$J$5-SQRT((1-J2542)*('d_시나리오'!$J$5-'d_시나리오'!$H$5)*('d_시나리오'!$J$5-'d_시나리오'!$I$5))))</f>
        <v/>
      </c>
      <c r="L2542">
        <f>RAND()</f>
        <v/>
      </c>
      <c r="M2542">
        <f>IF('d_시나리오'!$J$6='d_시나리오'!$H$6,'d_시나리오'!$I$6,IF(L2542&lt;('d_시나리오'!$I$6-'d_시나리오'!$H$6)/('d_시나리오'!$J$6-'d_시나리오'!$H$6),'d_시나리오'!$H$6+SQRT(L2542*('d_시나리오'!$J$6-'d_시나리오'!$H$6)*('d_시나리오'!$I$6-'d_시나리오'!$H$6)),'d_시나리오'!$J$6-SQRT((1-L2542)*('d_시나리오'!$J$6-'d_시나리오'!$H$6)*('d_시나리오'!$J$6-'d_시나리오'!$I$6))))</f>
        <v/>
      </c>
      <c r="N2542">
        <f>INDEX('d_분포'!$B$2:$B$57,RANDBETWEEN(1,56))</f>
        <v/>
      </c>
      <c r="O2542">
        <f>BETAINV(RAND(),5,5)</f>
        <v/>
      </c>
      <c r="P2542">
        <f>'d_고정'!$B$1*'6_기대효과'!$H$7*('d_시나리오'!$I$7/'d_고정'!$B$2)*B2542</f>
        <v/>
      </c>
      <c r="Q2542">
        <f>P2542*C2542</f>
        <v/>
      </c>
      <c r="R2542">
        <f>P2542*E2542</f>
        <v/>
      </c>
      <c r="S2542">
        <f>R2542*G2542</f>
        <v/>
      </c>
      <c r="T2542">
        <f>Q2542+S2542</f>
        <v/>
      </c>
      <c r="U2542">
        <f>(Q2542*D2542+S2542*I2542)*(1-O2542)</f>
        <v/>
      </c>
      <c r="V2542">
        <f>(R2542*K2542*N2542+'d_고정'!$B$3*('6_기대효과'!$H$7/8)*N2542*'d_고정'!$B$10*M2542*('6_기대효과'!$K$7/'d_고정'!$B$9))*(1-O2542)</f>
        <v/>
      </c>
      <c r="W2542">
        <f>(S2542*I2542+R2542*MAX(K2542-'d_고정'!$B$10*M2542*('6_기대효과'!$K$7/'d_고정'!$B$9),0)*N2542)*(1-O2542)</f>
        <v/>
      </c>
      <c r="X2542">
        <f>U2542+V2542</f>
        <v/>
      </c>
      <c r="Y2542">
        <f>U2542/('d_고정'!$B$5*'6_기대효과'!$H$7/8)/'d_고정'!$B$6</f>
        <v/>
      </c>
      <c r="Z2542">
        <f>U2542/('d_고정'!$B$8*'6_기대효과'!$H$7/8)</f>
        <v/>
      </c>
    </row>
    <row r="2543">
      <c r="A2543">
        <f>RAND()</f>
        <v/>
      </c>
      <c r="B2543">
        <f>IF('d_시나리오'!$J$2='d_시나리오'!$H$2,'d_시나리오'!$I$2,IF(A2543&lt;('d_시나리오'!$I$2-'d_시나리오'!$H$2)/('d_시나리오'!$J$2-'d_시나리오'!$H$2),'d_시나리오'!$H$2+SQRT(A2543*('d_시나리오'!$J$2-'d_시나리오'!$H$2)*('d_시나리오'!$I$2-'d_시나리오'!$H$2)),'d_시나리오'!$J$2-SQRT((1-A2543)*('d_시나리오'!$J$2-'d_시나리오'!$H$2)*('d_시나리오'!$J$2-'d_시나리오'!$I$2))))</f>
        <v/>
      </c>
      <c r="C2543">
        <f>BETAINV(RAND(),2,6)</f>
        <v/>
      </c>
      <c r="D2543">
        <f>INDEX('d_분포'!$A$2:$A$28,RANDBETWEEN(1,27))</f>
        <v/>
      </c>
      <c r="E2543">
        <f>INDEX('d_분포'!$C$2:$C$5,RANDBETWEEN(1,4))*(0.9+0.2*RAND())</f>
        <v/>
      </c>
      <c r="F2543">
        <f>RAND()</f>
        <v/>
      </c>
      <c r="G2543">
        <f>IF('d_시나리오'!$J$3='d_시나리오'!$H$3,'d_시나리오'!$I$3,IF(F2543&lt;('d_시나리오'!$I$3-'d_시나리오'!$H$3)/('d_시나리오'!$J$3-'d_시나리오'!$H$3),'d_시나리오'!$H$3+SQRT(F2543*('d_시나리오'!$J$3-'d_시나리오'!$H$3)*('d_시나리오'!$I$3-'d_시나리오'!$H$3)),'d_시나리오'!$J$3-SQRT((1-F2543)*('d_시나리오'!$J$3-'d_시나리오'!$H$3)*('d_시나리오'!$J$3-'d_시나리오'!$I$3))))</f>
        <v/>
      </c>
      <c r="H2543">
        <f>RAND()</f>
        <v/>
      </c>
      <c r="I2543">
        <f>IF('d_시나리오'!$J$4='d_시나리오'!$H$4,'d_시나리오'!$I$4,IF(H2543&lt;('d_시나리오'!$I$4-'d_시나리오'!$H$4)/('d_시나리오'!$J$4-'d_시나리오'!$H$4),'d_시나리오'!$H$4+SQRT(H2543*('d_시나리오'!$J$4-'d_시나리오'!$H$4)*('d_시나리오'!$I$4-'d_시나리오'!$H$4)),'d_시나리오'!$J$4-SQRT((1-H2543)*('d_시나리오'!$J$4-'d_시나리오'!$H$4)*('d_시나리오'!$J$4-'d_시나리오'!$I$4))))</f>
        <v/>
      </c>
      <c r="J2543">
        <f>RAND()</f>
        <v/>
      </c>
      <c r="K2543">
        <f>IF('d_시나리오'!$J$5='d_시나리오'!$H$5,'d_시나리오'!$I$5,IF(J2543&lt;('d_시나리오'!$I$5-'d_시나리오'!$H$5)/('d_시나리오'!$J$5-'d_시나리오'!$H$5),'d_시나리오'!$H$5+SQRT(J2543*('d_시나리오'!$J$5-'d_시나리오'!$H$5)*('d_시나리오'!$I$5-'d_시나리오'!$H$5)),'d_시나리오'!$J$5-SQRT((1-J2543)*('d_시나리오'!$J$5-'d_시나리오'!$H$5)*('d_시나리오'!$J$5-'d_시나리오'!$I$5))))</f>
        <v/>
      </c>
      <c r="L2543">
        <f>RAND()</f>
        <v/>
      </c>
      <c r="M2543">
        <f>IF('d_시나리오'!$J$6='d_시나리오'!$H$6,'d_시나리오'!$I$6,IF(L2543&lt;('d_시나리오'!$I$6-'d_시나리오'!$H$6)/('d_시나리오'!$J$6-'d_시나리오'!$H$6),'d_시나리오'!$H$6+SQRT(L2543*('d_시나리오'!$J$6-'d_시나리오'!$H$6)*('d_시나리오'!$I$6-'d_시나리오'!$H$6)),'d_시나리오'!$J$6-SQRT((1-L2543)*('d_시나리오'!$J$6-'d_시나리오'!$H$6)*('d_시나리오'!$J$6-'d_시나리오'!$I$6))))</f>
        <v/>
      </c>
      <c r="N2543">
        <f>INDEX('d_분포'!$B$2:$B$57,RANDBETWEEN(1,56))</f>
        <v/>
      </c>
      <c r="O2543">
        <f>BETAINV(RAND(),5,5)</f>
        <v/>
      </c>
      <c r="P2543">
        <f>'d_고정'!$B$1*'6_기대효과'!$H$7*('d_시나리오'!$I$7/'d_고정'!$B$2)*B2543</f>
        <v/>
      </c>
      <c r="Q2543">
        <f>P2543*C2543</f>
        <v/>
      </c>
      <c r="R2543">
        <f>P2543*E2543</f>
        <v/>
      </c>
      <c r="S2543">
        <f>R2543*G2543</f>
        <v/>
      </c>
      <c r="T2543">
        <f>Q2543+S2543</f>
        <v/>
      </c>
      <c r="U2543">
        <f>(Q2543*D2543+S2543*I2543)*(1-O2543)</f>
        <v/>
      </c>
      <c r="V2543">
        <f>(R2543*K2543*N2543+'d_고정'!$B$3*('6_기대효과'!$H$7/8)*N2543*'d_고정'!$B$10*M2543*('6_기대효과'!$K$7/'d_고정'!$B$9))*(1-O2543)</f>
        <v/>
      </c>
      <c r="W2543">
        <f>(S2543*I2543+R2543*MAX(K2543-'d_고정'!$B$10*M2543*('6_기대효과'!$K$7/'d_고정'!$B$9),0)*N2543)*(1-O2543)</f>
        <v/>
      </c>
      <c r="X2543">
        <f>U2543+V2543</f>
        <v/>
      </c>
      <c r="Y2543">
        <f>U2543/('d_고정'!$B$5*'6_기대효과'!$H$7/8)/'d_고정'!$B$6</f>
        <v/>
      </c>
      <c r="Z2543">
        <f>U2543/('d_고정'!$B$8*'6_기대효과'!$H$7/8)</f>
        <v/>
      </c>
    </row>
    <row r="2544">
      <c r="A2544">
        <f>RAND()</f>
        <v/>
      </c>
      <c r="B2544">
        <f>IF('d_시나리오'!$J$2='d_시나리오'!$H$2,'d_시나리오'!$I$2,IF(A2544&lt;('d_시나리오'!$I$2-'d_시나리오'!$H$2)/('d_시나리오'!$J$2-'d_시나리오'!$H$2),'d_시나리오'!$H$2+SQRT(A2544*('d_시나리오'!$J$2-'d_시나리오'!$H$2)*('d_시나리오'!$I$2-'d_시나리오'!$H$2)),'d_시나리오'!$J$2-SQRT((1-A2544)*('d_시나리오'!$J$2-'d_시나리오'!$H$2)*('d_시나리오'!$J$2-'d_시나리오'!$I$2))))</f>
        <v/>
      </c>
      <c r="C2544">
        <f>BETAINV(RAND(),2,6)</f>
        <v/>
      </c>
      <c r="D2544">
        <f>INDEX('d_분포'!$A$2:$A$28,RANDBETWEEN(1,27))</f>
        <v/>
      </c>
      <c r="E2544">
        <f>INDEX('d_분포'!$C$2:$C$5,RANDBETWEEN(1,4))*(0.9+0.2*RAND())</f>
        <v/>
      </c>
      <c r="F2544">
        <f>RAND()</f>
        <v/>
      </c>
      <c r="G2544">
        <f>IF('d_시나리오'!$J$3='d_시나리오'!$H$3,'d_시나리오'!$I$3,IF(F2544&lt;('d_시나리오'!$I$3-'d_시나리오'!$H$3)/('d_시나리오'!$J$3-'d_시나리오'!$H$3),'d_시나리오'!$H$3+SQRT(F2544*('d_시나리오'!$J$3-'d_시나리오'!$H$3)*('d_시나리오'!$I$3-'d_시나리오'!$H$3)),'d_시나리오'!$J$3-SQRT((1-F2544)*('d_시나리오'!$J$3-'d_시나리오'!$H$3)*('d_시나리오'!$J$3-'d_시나리오'!$I$3))))</f>
        <v/>
      </c>
      <c r="H2544">
        <f>RAND()</f>
        <v/>
      </c>
      <c r="I2544">
        <f>IF('d_시나리오'!$J$4='d_시나리오'!$H$4,'d_시나리오'!$I$4,IF(H2544&lt;('d_시나리오'!$I$4-'d_시나리오'!$H$4)/('d_시나리오'!$J$4-'d_시나리오'!$H$4),'d_시나리오'!$H$4+SQRT(H2544*('d_시나리오'!$J$4-'d_시나리오'!$H$4)*('d_시나리오'!$I$4-'d_시나리오'!$H$4)),'d_시나리오'!$J$4-SQRT((1-H2544)*('d_시나리오'!$J$4-'d_시나리오'!$H$4)*('d_시나리오'!$J$4-'d_시나리오'!$I$4))))</f>
        <v/>
      </c>
      <c r="J2544">
        <f>RAND()</f>
        <v/>
      </c>
      <c r="K2544">
        <f>IF('d_시나리오'!$J$5='d_시나리오'!$H$5,'d_시나리오'!$I$5,IF(J2544&lt;('d_시나리오'!$I$5-'d_시나리오'!$H$5)/('d_시나리오'!$J$5-'d_시나리오'!$H$5),'d_시나리오'!$H$5+SQRT(J2544*('d_시나리오'!$J$5-'d_시나리오'!$H$5)*('d_시나리오'!$I$5-'d_시나리오'!$H$5)),'d_시나리오'!$J$5-SQRT((1-J2544)*('d_시나리오'!$J$5-'d_시나리오'!$H$5)*('d_시나리오'!$J$5-'d_시나리오'!$I$5))))</f>
        <v/>
      </c>
      <c r="L2544">
        <f>RAND()</f>
        <v/>
      </c>
      <c r="M2544">
        <f>IF('d_시나리오'!$J$6='d_시나리오'!$H$6,'d_시나리오'!$I$6,IF(L2544&lt;('d_시나리오'!$I$6-'d_시나리오'!$H$6)/('d_시나리오'!$J$6-'d_시나리오'!$H$6),'d_시나리오'!$H$6+SQRT(L2544*('d_시나리오'!$J$6-'d_시나리오'!$H$6)*('d_시나리오'!$I$6-'d_시나리오'!$H$6)),'d_시나리오'!$J$6-SQRT((1-L2544)*('d_시나리오'!$J$6-'d_시나리오'!$H$6)*('d_시나리오'!$J$6-'d_시나리오'!$I$6))))</f>
        <v/>
      </c>
      <c r="N2544">
        <f>INDEX('d_분포'!$B$2:$B$57,RANDBETWEEN(1,56))</f>
        <v/>
      </c>
      <c r="O2544">
        <f>BETAINV(RAND(),5,5)</f>
        <v/>
      </c>
      <c r="P2544">
        <f>'d_고정'!$B$1*'6_기대효과'!$H$7*('d_시나리오'!$I$7/'d_고정'!$B$2)*B2544</f>
        <v/>
      </c>
      <c r="Q2544">
        <f>P2544*C2544</f>
        <v/>
      </c>
      <c r="R2544">
        <f>P2544*E2544</f>
        <v/>
      </c>
      <c r="S2544">
        <f>R2544*G2544</f>
        <v/>
      </c>
      <c r="T2544">
        <f>Q2544+S2544</f>
        <v/>
      </c>
      <c r="U2544">
        <f>(Q2544*D2544+S2544*I2544)*(1-O2544)</f>
        <v/>
      </c>
      <c r="V2544">
        <f>(R2544*K2544*N2544+'d_고정'!$B$3*('6_기대효과'!$H$7/8)*N2544*'d_고정'!$B$10*M2544*('6_기대효과'!$K$7/'d_고정'!$B$9))*(1-O2544)</f>
        <v/>
      </c>
      <c r="W2544">
        <f>(S2544*I2544+R2544*MAX(K2544-'d_고정'!$B$10*M2544*('6_기대효과'!$K$7/'d_고정'!$B$9),0)*N2544)*(1-O2544)</f>
        <v/>
      </c>
      <c r="X2544">
        <f>U2544+V2544</f>
        <v/>
      </c>
      <c r="Y2544">
        <f>U2544/('d_고정'!$B$5*'6_기대효과'!$H$7/8)/'d_고정'!$B$6</f>
        <v/>
      </c>
      <c r="Z2544">
        <f>U2544/('d_고정'!$B$8*'6_기대효과'!$H$7/8)</f>
        <v/>
      </c>
    </row>
    <row r="2545">
      <c r="A2545">
        <f>RAND()</f>
        <v/>
      </c>
      <c r="B2545">
        <f>IF('d_시나리오'!$J$2='d_시나리오'!$H$2,'d_시나리오'!$I$2,IF(A2545&lt;('d_시나리오'!$I$2-'d_시나리오'!$H$2)/('d_시나리오'!$J$2-'d_시나리오'!$H$2),'d_시나리오'!$H$2+SQRT(A2545*('d_시나리오'!$J$2-'d_시나리오'!$H$2)*('d_시나리오'!$I$2-'d_시나리오'!$H$2)),'d_시나리오'!$J$2-SQRT((1-A2545)*('d_시나리오'!$J$2-'d_시나리오'!$H$2)*('d_시나리오'!$J$2-'d_시나리오'!$I$2))))</f>
        <v/>
      </c>
      <c r="C2545">
        <f>BETAINV(RAND(),2,6)</f>
        <v/>
      </c>
      <c r="D2545">
        <f>INDEX('d_분포'!$A$2:$A$28,RANDBETWEEN(1,27))</f>
        <v/>
      </c>
      <c r="E2545">
        <f>INDEX('d_분포'!$C$2:$C$5,RANDBETWEEN(1,4))*(0.9+0.2*RAND())</f>
        <v/>
      </c>
      <c r="F2545">
        <f>RAND()</f>
        <v/>
      </c>
      <c r="G2545">
        <f>IF('d_시나리오'!$J$3='d_시나리오'!$H$3,'d_시나리오'!$I$3,IF(F2545&lt;('d_시나리오'!$I$3-'d_시나리오'!$H$3)/('d_시나리오'!$J$3-'d_시나리오'!$H$3),'d_시나리오'!$H$3+SQRT(F2545*('d_시나리오'!$J$3-'d_시나리오'!$H$3)*('d_시나리오'!$I$3-'d_시나리오'!$H$3)),'d_시나리오'!$J$3-SQRT((1-F2545)*('d_시나리오'!$J$3-'d_시나리오'!$H$3)*('d_시나리오'!$J$3-'d_시나리오'!$I$3))))</f>
        <v/>
      </c>
      <c r="H2545">
        <f>RAND()</f>
        <v/>
      </c>
      <c r="I2545">
        <f>IF('d_시나리오'!$J$4='d_시나리오'!$H$4,'d_시나리오'!$I$4,IF(H2545&lt;('d_시나리오'!$I$4-'d_시나리오'!$H$4)/('d_시나리오'!$J$4-'d_시나리오'!$H$4),'d_시나리오'!$H$4+SQRT(H2545*('d_시나리오'!$J$4-'d_시나리오'!$H$4)*('d_시나리오'!$I$4-'d_시나리오'!$H$4)),'d_시나리오'!$J$4-SQRT((1-H2545)*('d_시나리오'!$J$4-'d_시나리오'!$H$4)*('d_시나리오'!$J$4-'d_시나리오'!$I$4))))</f>
        <v/>
      </c>
      <c r="J2545">
        <f>RAND()</f>
        <v/>
      </c>
      <c r="K2545">
        <f>IF('d_시나리오'!$J$5='d_시나리오'!$H$5,'d_시나리오'!$I$5,IF(J2545&lt;('d_시나리오'!$I$5-'d_시나리오'!$H$5)/('d_시나리오'!$J$5-'d_시나리오'!$H$5),'d_시나리오'!$H$5+SQRT(J2545*('d_시나리오'!$J$5-'d_시나리오'!$H$5)*('d_시나리오'!$I$5-'d_시나리오'!$H$5)),'d_시나리오'!$J$5-SQRT((1-J2545)*('d_시나리오'!$J$5-'d_시나리오'!$H$5)*('d_시나리오'!$J$5-'d_시나리오'!$I$5))))</f>
        <v/>
      </c>
      <c r="L2545">
        <f>RAND()</f>
        <v/>
      </c>
      <c r="M2545">
        <f>IF('d_시나리오'!$J$6='d_시나리오'!$H$6,'d_시나리오'!$I$6,IF(L2545&lt;('d_시나리오'!$I$6-'d_시나리오'!$H$6)/('d_시나리오'!$J$6-'d_시나리오'!$H$6),'d_시나리오'!$H$6+SQRT(L2545*('d_시나리오'!$J$6-'d_시나리오'!$H$6)*('d_시나리오'!$I$6-'d_시나리오'!$H$6)),'d_시나리오'!$J$6-SQRT((1-L2545)*('d_시나리오'!$J$6-'d_시나리오'!$H$6)*('d_시나리오'!$J$6-'d_시나리오'!$I$6))))</f>
        <v/>
      </c>
      <c r="N2545">
        <f>INDEX('d_분포'!$B$2:$B$57,RANDBETWEEN(1,56))</f>
        <v/>
      </c>
      <c r="O2545">
        <f>BETAINV(RAND(),5,5)</f>
        <v/>
      </c>
      <c r="P2545">
        <f>'d_고정'!$B$1*'6_기대효과'!$H$7*('d_시나리오'!$I$7/'d_고정'!$B$2)*B2545</f>
        <v/>
      </c>
      <c r="Q2545">
        <f>P2545*C2545</f>
        <v/>
      </c>
      <c r="R2545">
        <f>P2545*E2545</f>
        <v/>
      </c>
      <c r="S2545">
        <f>R2545*G2545</f>
        <v/>
      </c>
      <c r="T2545">
        <f>Q2545+S2545</f>
        <v/>
      </c>
      <c r="U2545">
        <f>(Q2545*D2545+S2545*I2545)*(1-O2545)</f>
        <v/>
      </c>
      <c r="V2545">
        <f>(R2545*K2545*N2545+'d_고정'!$B$3*('6_기대효과'!$H$7/8)*N2545*'d_고정'!$B$10*M2545*('6_기대효과'!$K$7/'d_고정'!$B$9))*(1-O2545)</f>
        <v/>
      </c>
      <c r="W2545">
        <f>(S2545*I2545+R2545*MAX(K2545-'d_고정'!$B$10*M2545*('6_기대효과'!$K$7/'d_고정'!$B$9),0)*N2545)*(1-O2545)</f>
        <v/>
      </c>
      <c r="X2545">
        <f>U2545+V2545</f>
        <v/>
      </c>
      <c r="Y2545">
        <f>U2545/('d_고정'!$B$5*'6_기대효과'!$H$7/8)/'d_고정'!$B$6</f>
        <v/>
      </c>
      <c r="Z2545">
        <f>U2545/('d_고정'!$B$8*'6_기대효과'!$H$7/8)</f>
        <v/>
      </c>
    </row>
    <row r="2546">
      <c r="A2546">
        <f>RAND()</f>
        <v/>
      </c>
      <c r="B2546">
        <f>IF('d_시나리오'!$J$2='d_시나리오'!$H$2,'d_시나리오'!$I$2,IF(A2546&lt;('d_시나리오'!$I$2-'d_시나리오'!$H$2)/('d_시나리오'!$J$2-'d_시나리오'!$H$2),'d_시나리오'!$H$2+SQRT(A2546*('d_시나리오'!$J$2-'d_시나리오'!$H$2)*('d_시나리오'!$I$2-'d_시나리오'!$H$2)),'d_시나리오'!$J$2-SQRT((1-A2546)*('d_시나리오'!$J$2-'d_시나리오'!$H$2)*('d_시나리오'!$J$2-'d_시나리오'!$I$2))))</f>
        <v/>
      </c>
      <c r="C2546">
        <f>BETAINV(RAND(),2,6)</f>
        <v/>
      </c>
      <c r="D2546">
        <f>INDEX('d_분포'!$A$2:$A$28,RANDBETWEEN(1,27))</f>
        <v/>
      </c>
      <c r="E2546">
        <f>INDEX('d_분포'!$C$2:$C$5,RANDBETWEEN(1,4))*(0.9+0.2*RAND())</f>
        <v/>
      </c>
      <c r="F2546">
        <f>RAND()</f>
        <v/>
      </c>
      <c r="G2546">
        <f>IF('d_시나리오'!$J$3='d_시나리오'!$H$3,'d_시나리오'!$I$3,IF(F2546&lt;('d_시나리오'!$I$3-'d_시나리오'!$H$3)/('d_시나리오'!$J$3-'d_시나리오'!$H$3),'d_시나리오'!$H$3+SQRT(F2546*('d_시나리오'!$J$3-'d_시나리오'!$H$3)*('d_시나리오'!$I$3-'d_시나리오'!$H$3)),'d_시나리오'!$J$3-SQRT((1-F2546)*('d_시나리오'!$J$3-'d_시나리오'!$H$3)*('d_시나리오'!$J$3-'d_시나리오'!$I$3))))</f>
        <v/>
      </c>
      <c r="H2546">
        <f>RAND()</f>
        <v/>
      </c>
      <c r="I2546">
        <f>IF('d_시나리오'!$J$4='d_시나리오'!$H$4,'d_시나리오'!$I$4,IF(H2546&lt;('d_시나리오'!$I$4-'d_시나리오'!$H$4)/('d_시나리오'!$J$4-'d_시나리오'!$H$4),'d_시나리오'!$H$4+SQRT(H2546*('d_시나리오'!$J$4-'d_시나리오'!$H$4)*('d_시나리오'!$I$4-'d_시나리오'!$H$4)),'d_시나리오'!$J$4-SQRT((1-H2546)*('d_시나리오'!$J$4-'d_시나리오'!$H$4)*('d_시나리오'!$J$4-'d_시나리오'!$I$4))))</f>
        <v/>
      </c>
      <c r="J2546">
        <f>RAND()</f>
        <v/>
      </c>
      <c r="K2546">
        <f>IF('d_시나리오'!$J$5='d_시나리오'!$H$5,'d_시나리오'!$I$5,IF(J2546&lt;('d_시나리오'!$I$5-'d_시나리오'!$H$5)/('d_시나리오'!$J$5-'d_시나리오'!$H$5),'d_시나리오'!$H$5+SQRT(J2546*('d_시나리오'!$J$5-'d_시나리오'!$H$5)*('d_시나리오'!$I$5-'d_시나리오'!$H$5)),'d_시나리오'!$J$5-SQRT((1-J2546)*('d_시나리오'!$J$5-'d_시나리오'!$H$5)*('d_시나리오'!$J$5-'d_시나리오'!$I$5))))</f>
        <v/>
      </c>
      <c r="L2546">
        <f>RAND()</f>
        <v/>
      </c>
      <c r="M2546">
        <f>IF('d_시나리오'!$J$6='d_시나리오'!$H$6,'d_시나리오'!$I$6,IF(L2546&lt;('d_시나리오'!$I$6-'d_시나리오'!$H$6)/('d_시나리오'!$J$6-'d_시나리오'!$H$6),'d_시나리오'!$H$6+SQRT(L2546*('d_시나리오'!$J$6-'d_시나리오'!$H$6)*('d_시나리오'!$I$6-'d_시나리오'!$H$6)),'d_시나리오'!$J$6-SQRT((1-L2546)*('d_시나리오'!$J$6-'d_시나리오'!$H$6)*('d_시나리오'!$J$6-'d_시나리오'!$I$6))))</f>
        <v/>
      </c>
      <c r="N2546">
        <f>INDEX('d_분포'!$B$2:$B$57,RANDBETWEEN(1,56))</f>
        <v/>
      </c>
      <c r="O2546">
        <f>BETAINV(RAND(),5,5)</f>
        <v/>
      </c>
      <c r="P2546">
        <f>'d_고정'!$B$1*'6_기대효과'!$H$7*('d_시나리오'!$I$7/'d_고정'!$B$2)*B2546</f>
        <v/>
      </c>
      <c r="Q2546">
        <f>P2546*C2546</f>
        <v/>
      </c>
      <c r="R2546">
        <f>P2546*E2546</f>
        <v/>
      </c>
      <c r="S2546">
        <f>R2546*G2546</f>
        <v/>
      </c>
      <c r="T2546">
        <f>Q2546+S2546</f>
        <v/>
      </c>
      <c r="U2546">
        <f>(Q2546*D2546+S2546*I2546)*(1-O2546)</f>
        <v/>
      </c>
      <c r="V2546">
        <f>(R2546*K2546*N2546+'d_고정'!$B$3*('6_기대효과'!$H$7/8)*N2546*'d_고정'!$B$10*M2546*('6_기대효과'!$K$7/'d_고정'!$B$9))*(1-O2546)</f>
        <v/>
      </c>
      <c r="W2546">
        <f>(S2546*I2546+R2546*MAX(K2546-'d_고정'!$B$10*M2546*('6_기대효과'!$K$7/'d_고정'!$B$9),0)*N2546)*(1-O2546)</f>
        <v/>
      </c>
      <c r="X2546">
        <f>U2546+V2546</f>
        <v/>
      </c>
      <c r="Y2546">
        <f>U2546/('d_고정'!$B$5*'6_기대효과'!$H$7/8)/'d_고정'!$B$6</f>
        <v/>
      </c>
      <c r="Z2546">
        <f>U2546/('d_고정'!$B$8*'6_기대효과'!$H$7/8)</f>
        <v/>
      </c>
    </row>
    <row r="2547">
      <c r="A2547">
        <f>RAND()</f>
        <v/>
      </c>
      <c r="B2547">
        <f>IF('d_시나리오'!$J$2='d_시나리오'!$H$2,'d_시나리오'!$I$2,IF(A2547&lt;('d_시나리오'!$I$2-'d_시나리오'!$H$2)/('d_시나리오'!$J$2-'d_시나리오'!$H$2),'d_시나리오'!$H$2+SQRT(A2547*('d_시나리오'!$J$2-'d_시나리오'!$H$2)*('d_시나리오'!$I$2-'d_시나리오'!$H$2)),'d_시나리오'!$J$2-SQRT((1-A2547)*('d_시나리오'!$J$2-'d_시나리오'!$H$2)*('d_시나리오'!$J$2-'d_시나리오'!$I$2))))</f>
        <v/>
      </c>
      <c r="C2547">
        <f>BETAINV(RAND(),2,6)</f>
        <v/>
      </c>
      <c r="D2547">
        <f>INDEX('d_분포'!$A$2:$A$28,RANDBETWEEN(1,27))</f>
        <v/>
      </c>
      <c r="E2547">
        <f>INDEX('d_분포'!$C$2:$C$5,RANDBETWEEN(1,4))*(0.9+0.2*RAND())</f>
        <v/>
      </c>
      <c r="F2547">
        <f>RAND()</f>
        <v/>
      </c>
      <c r="G2547">
        <f>IF('d_시나리오'!$J$3='d_시나리오'!$H$3,'d_시나리오'!$I$3,IF(F2547&lt;('d_시나리오'!$I$3-'d_시나리오'!$H$3)/('d_시나리오'!$J$3-'d_시나리오'!$H$3),'d_시나리오'!$H$3+SQRT(F2547*('d_시나리오'!$J$3-'d_시나리오'!$H$3)*('d_시나리오'!$I$3-'d_시나리오'!$H$3)),'d_시나리오'!$J$3-SQRT((1-F2547)*('d_시나리오'!$J$3-'d_시나리오'!$H$3)*('d_시나리오'!$J$3-'d_시나리오'!$I$3))))</f>
        <v/>
      </c>
      <c r="H2547">
        <f>RAND()</f>
        <v/>
      </c>
      <c r="I2547">
        <f>IF('d_시나리오'!$J$4='d_시나리오'!$H$4,'d_시나리오'!$I$4,IF(H2547&lt;('d_시나리오'!$I$4-'d_시나리오'!$H$4)/('d_시나리오'!$J$4-'d_시나리오'!$H$4),'d_시나리오'!$H$4+SQRT(H2547*('d_시나리오'!$J$4-'d_시나리오'!$H$4)*('d_시나리오'!$I$4-'d_시나리오'!$H$4)),'d_시나리오'!$J$4-SQRT((1-H2547)*('d_시나리오'!$J$4-'d_시나리오'!$H$4)*('d_시나리오'!$J$4-'d_시나리오'!$I$4))))</f>
        <v/>
      </c>
      <c r="J2547">
        <f>RAND()</f>
        <v/>
      </c>
      <c r="K2547">
        <f>IF('d_시나리오'!$J$5='d_시나리오'!$H$5,'d_시나리오'!$I$5,IF(J2547&lt;('d_시나리오'!$I$5-'d_시나리오'!$H$5)/('d_시나리오'!$J$5-'d_시나리오'!$H$5),'d_시나리오'!$H$5+SQRT(J2547*('d_시나리오'!$J$5-'d_시나리오'!$H$5)*('d_시나리오'!$I$5-'d_시나리오'!$H$5)),'d_시나리오'!$J$5-SQRT((1-J2547)*('d_시나리오'!$J$5-'d_시나리오'!$H$5)*('d_시나리오'!$J$5-'d_시나리오'!$I$5))))</f>
        <v/>
      </c>
      <c r="L2547">
        <f>RAND()</f>
        <v/>
      </c>
      <c r="M2547">
        <f>IF('d_시나리오'!$J$6='d_시나리오'!$H$6,'d_시나리오'!$I$6,IF(L2547&lt;('d_시나리오'!$I$6-'d_시나리오'!$H$6)/('d_시나리오'!$J$6-'d_시나리오'!$H$6),'d_시나리오'!$H$6+SQRT(L2547*('d_시나리오'!$J$6-'d_시나리오'!$H$6)*('d_시나리오'!$I$6-'d_시나리오'!$H$6)),'d_시나리오'!$J$6-SQRT((1-L2547)*('d_시나리오'!$J$6-'d_시나리오'!$H$6)*('d_시나리오'!$J$6-'d_시나리오'!$I$6))))</f>
        <v/>
      </c>
      <c r="N2547">
        <f>INDEX('d_분포'!$B$2:$B$57,RANDBETWEEN(1,56))</f>
        <v/>
      </c>
      <c r="O2547">
        <f>BETAINV(RAND(),5,5)</f>
        <v/>
      </c>
      <c r="P2547">
        <f>'d_고정'!$B$1*'6_기대효과'!$H$7*('d_시나리오'!$I$7/'d_고정'!$B$2)*B2547</f>
        <v/>
      </c>
      <c r="Q2547">
        <f>P2547*C2547</f>
        <v/>
      </c>
      <c r="R2547">
        <f>P2547*E2547</f>
        <v/>
      </c>
      <c r="S2547">
        <f>R2547*G2547</f>
        <v/>
      </c>
      <c r="T2547">
        <f>Q2547+S2547</f>
        <v/>
      </c>
      <c r="U2547">
        <f>(Q2547*D2547+S2547*I2547)*(1-O2547)</f>
        <v/>
      </c>
      <c r="V2547">
        <f>(R2547*K2547*N2547+'d_고정'!$B$3*('6_기대효과'!$H$7/8)*N2547*'d_고정'!$B$10*M2547*('6_기대효과'!$K$7/'d_고정'!$B$9))*(1-O2547)</f>
        <v/>
      </c>
      <c r="W2547">
        <f>(S2547*I2547+R2547*MAX(K2547-'d_고정'!$B$10*M2547*('6_기대효과'!$K$7/'d_고정'!$B$9),0)*N2547)*(1-O2547)</f>
        <v/>
      </c>
      <c r="X2547">
        <f>U2547+V2547</f>
        <v/>
      </c>
      <c r="Y2547">
        <f>U2547/('d_고정'!$B$5*'6_기대효과'!$H$7/8)/'d_고정'!$B$6</f>
        <v/>
      </c>
      <c r="Z2547">
        <f>U2547/('d_고정'!$B$8*'6_기대효과'!$H$7/8)</f>
        <v/>
      </c>
    </row>
    <row r="2548">
      <c r="A2548">
        <f>RAND()</f>
        <v/>
      </c>
      <c r="B2548">
        <f>IF('d_시나리오'!$J$2='d_시나리오'!$H$2,'d_시나리오'!$I$2,IF(A2548&lt;('d_시나리오'!$I$2-'d_시나리오'!$H$2)/('d_시나리오'!$J$2-'d_시나리오'!$H$2),'d_시나리오'!$H$2+SQRT(A2548*('d_시나리오'!$J$2-'d_시나리오'!$H$2)*('d_시나리오'!$I$2-'d_시나리오'!$H$2)),'d_시나리오'!$J$2-SQRT((1-A2548)*('d_시나리오'!$J$2-'d_시나리오'!$H$2)*('d_시나리오'!$J$2-'d_시나리오'!$I$2))))</f>
        <v/>
      </c>
      <c r="C2548">
        <f>BETAINV(RAND(),2,6)</f>
        <v/>
      </c>
      <c r="D2548">
        <f>INDEX('d_분포'!$A$2:$A$28,RANDBETWEEN(1,27))</f>
        <v/>
      </c>
      <c r="E2548">
        <f>INDEX('d_분포'!$C$2:$C$5,RANDBETWEEN(1,4))*(0.9+0.2*RAND())</f>
        <v/>
      </c>
      <c r="F2548">
        <f>RAND()</f>
        <v/>
      </c>
      <c r="G2548">
        <f>IF('d_시나리오'!$J$3='d_시나리오'!$H$3,'d_시나리오'!$I$3,IF(F2548&lt;('d_시나리오'!$I$3-'d_시나리오'!$H$3)/('d_시나리오'!$J$3-'d_시나리오'!$H$3),'d_시나리오'!$H$3+SQRT(F2548*('d_시나리오'!$J$3-'d_시나리오'!$H$3)*('d_시나리오'!$I$3-'d_시나리오'!$H$3)),'d_시나리오'!$J$3-SQRT((1-F2548)*('d_시나리오'!$J$3-'d_시나리오'!$H$3)*('d_시나리오'!$J$3-'d_시나리오'!$I$3))))</f>
        <v/>
      </c>
      <c r="H2548">
        <f>RAND()</f>
        <v/>
      </c>
      <c r="I2548">
        <f>IF('d_시나리오'!$J$4='d_시나리오'!$H$4,'d_시나리오'!$I$4,IF(H2548&lt;('d_시나리오'!$I$4-'d_시나리오'!$H$4)/('d_시나리오'!$J$4-'d_시나리오'!$H$4),'d_시나리오'!$H$4+SQRT(H2548*('d_시나리오'!$J$4-'d_시나리오'!$H$4)*('d_시나리오'!$I$4-'d_시나리오'!$H$4)),'d_시나리오'!$J$4-SQRT((1-H2548)*('d_시나리오'!$J$4-'d_시나리오'!$H$4)*('d_시나리오'!$J$4-'d_시나리오'!$I$4))))</f>
        <v/>
      </c>
      <c r="J2548">
        <f>RAND()</f>
        <v/>
      </c>
      <c r="K2548">
        <f>IF('d_시나리오'!$J$5='d_시나리오'!$H$5,'d_시나리오'!$I$5,IF(J2548&lt;('d_시나리오'!$I$5-'d_시나리오'!$H$5)/('d_시나리오'!$J$5-'d_시나리오'!$H$5),'d_시나리오'!$H$5+SQRT(J2548*('d_시나리오'!$J$5-'d_시나리오'!$H$5)*('d_시나리오'!$I$5-'d_시나리오'!$H$5)),'d_시나리오'!$J$5-SQRT((1-J2548)*('d_시나리오'!$J$5-'d_시나리오'!$H$5)*('d_시나리오'!$J$5-'d_시나리오'!$I$5))))</f>
        <v/>
      </c>
      <c r="L2548">
        <f>RAND()</f>
        <v/>
      </c>
      <c r="M2548">
        <f>IF('d_시나리오'!$J$6='d_시나리오'!$H$6,'d_시나리오'!$I$6,IF(L2548&lt;('d_시나리오'!$I$6-'d_시나리오'!$H$6)/('d_시나리오'!$J$6-'d_시나리오'!$H$6),'d_시나리오'!$H$6+SQRT(L2548*('d_시나리오'!$J$6-'d_시나리오'!$H$6)*('d_시나리오'!$I$6-'d_시나리오'!$H$6)),'d_시나리오'!$J$6-SQRT((1-L2548)*('d_시나리오'!$J$6-'d_시나리오'!$H$6)*('d_시나리오'!$J$6-'d_시나리오'!$I$6))))</f>
        <v/>
      </c>
      <c r="N2548">
        <f>INDEX('d_분포'!$B$2:$B$57,RANDBETWEEN(1,56))</f>
        <v/>
      </c>
      <c r="O2548">
        <f>BETAINV(RAND(),5,5)</f>
        <v/>
      </c>
      <c r="P2548">
        <f>'d_고정'!$B$1*'6_기대효과'!$H$7*('d_시나리오'!$I$7/'d_고정'!$B$2)*B2548</f>
        <v/>
      </c>
      <c r="Q2548">
        <f>P2548*C2548</f>
        <v/>
      </c>
      <c r="R2548">
        <f>P2548*E2548</f>
        <v/>
      </c>
      <c r="S2548">
        <f>R2548*G2548</f>
        <v/>
      </c>
      <c r="T2548">
        <f>Q2548+S2548</f>
        <v/>
      </c>
      <c r="U2548">
        <f>(Q2548*D2548+S2548*I2548)*(1-O2548)</f>
        <v/>
      </c>
      <c r="V2548">
        <f>(R2548*K2548*N2548+'d_고정'!$B$3*('6_기대효과'!$H$7/8)*N2548*'d_고정'!$B$10*M2548*('6_기대효과'!$K$7/'d_고정'!$B$9))*(1-O2548)</f>
        <v/>
      </c>
      <c r="W2548">
        <f>(S2548*I2548+R2548*MAX(K2548-'d_고정'!$B$10*M2548*('6_기대효과'!$K$7/'d_고정'!$B$9),0)*N2548)*(1-O2548)</f>
        <v/>
      </c>
      <c r="X2548">
        <f>U2548+V2548</f>
        <v/>
      </c>
      <c r="Y2548">
        <f>U2548/('d_고정'!$B$5*'6_기대효과'!$H$7/8)/'d_고정'!$B$6</f>
        <v/>
      </c>
      <c r="Z2548">
        <f>U2548/('d_고정'!$B$8*'6_기대효과'!$H$7/8)</f>
        <v/>
      </c>
    </row>
    <row r="2549">
      <c r="A2549">
        <f>RAND()</f>
        <v/>
      </c>
      <c r="B2549">
        <f>IF('d_시나리오'!$J$2='d_시나리오'!$H$2,'d_시나리오'!$I$2,IF(A2549&lt;('d_시나리오'!$I$2-'d_시나리오'!$H$2)/('d_시나리오'!$J$2-'d_시나리오'!$H$2),'d_시나리오'!$H$2+SQRT(A2549*('d_시나리오'!$J$2-'d_시나리오'!$H$2)*('d_시나리오'!$I$2-'d_시나리오'!$H$2)),'d_시나리오'!$J$2-SQRT((1-A2549)*('d_시나리오'!$J$2-'d_시나리오'!$H$2)*('d_시나리오'!$J$2-'d_시나리오'!$I$2))))</f>
        <v/>
      </c>
      <c r="C2549">
        <f>BETAINV(RAND(),2,6)</f>
        <v/>
      </c>
      <c r="D2549">
        <f>INDEX('d_분포'!$A$2:$A$28,RANDBETWEEN(1,27))</f>
        <v/>
      </c>
      <c r="E2549">
        <f>INDEX('d_분포'!$C$2:$C$5,RANDBETWEEN(1,4))*(0.9+0.2*RAND())</f>
        <v/>
      </c>
      <c r="F2549">
        <f>RAND()</f>
        <v/>
      </c>
      <c r="G2549">
        <f>IF('d_시나리오'!$J$3='d_시나리오'!$H$3,'d_시나리오'!$I$3,IF(F2549&lt;('d_시나리오'!$I$3-'d_시나리오'!$H$3)/('d_시나리오'!$J$3-'d_시나리오'!$H$3),'d_시나리오'!$H$3+SQRT(F2549*('d_시나리오'!$J$3-'d_시나리오'!$H$3)*('d_시나리오'!$I$3-'d_시나리오'!$H$3)),'d_시나리오'!$J$3-SQRT((1-F2549)*('d_시나리오'!$J$3-'d_시나리오'!$H$3)*('d_시나리오'!$J$3-'d_시나리오'!$I$3))))</f>
        <v/>
      </c>
      <c r="H2549">
        <f>RAND()</f>
        <v/>
      </c>
      <c r="I2549">
        <f>IF('d_시나리오'!$J$4='d_시나리오'!$H$4,'d_시나리오'!$I$4,IF(H2549&lt;('d_시나리오'!$I$4-'d_시나리오'!$H$4)/('d_시나리오'!$J$4-'d_시나리오'!$H$4),'d_시나리오'!$H$4+SQRT(H2549*('d_시나리오'!$J$4-'d_시나리오'!$H$4)*('d_시나리오'!$I$4-'d_시나리오'!$H$4)),'d_시나리오'!$J$4-SQRT((1-H2549)*('d_시나리오'!$J$4-'d_시나리오'!$H$4)*('d_시나리오'!$J$4-'d_시나리오'!$I$4))))</f>
        <v/>
      </c>
      <c r="J2549">
        <f>RAND()</f>
        <v/>
      </c>
      <c r="K2549">
        <f>IF('d_시나리오'!$J$5='d_시나리오'!$H$5,'d_시나리오'!$I$5,IF(J2549&lt;('d_시나리오'!$I$5-'d_시나리오'!$H$5)/('d_시나리오'!$J$5-'d_시나리오'!$H$5),'d_시나리오'!$H$5+SQRT(J2549*('d_시나리오'!$J$5-'d_시나리오'!$H$5)*('d_시나리오'!$I$5-'d_시나리오'!$H$5)),'d_시나리오'!$J$5-SQRT((1-J2549)*('d_시나리오'!$J$5-'d_시나리오'!$H$5)*('d_시나리오'!$J$5-'d_시나리오'!$I$5))))</f>
        <v/>
      </c>
      <c r="L2549">
        <f>RAND()</f>
        <v/>
      </c>
      <c r="M2549">
        <f>IF('d_시나리오'!$J$6='d_시나리오'!$H$6,'d_시나리오'!$I$6,IF(L2549&lt;('d_시나리오'!$I$6-'d_시나리오'!$H$6)/('d_시나리오'!$J$6-'d_시나리오'!$H$6),'d_시나리오'!$H$6+SQRT(L2549*('d_시나리오'!$J$6-'d_시나리오'!$H$6)*('d_시나리오'!$I$6-'d_시나리오'!$H$6)),'d_시나리오'!$J$6-SQRT((1-L2549)*('d_시나리오'!$J$6-'d_시나리오'!$H$6)*('d_시나리오'!$J$6-'d_시나리오'!$I$6))))</f>
        <v/>
      </c>
      <c r="N2549">
        <f>INDEX('d_분포'!$B$2:$B$57,RANDBETWEEN(1,56))</f>
        <v/>
      </c>
      <c r="O2549">
        <f>BETAINV(RAND(),5,5)</f>
        <v/>
      </c>
      <c r="P2549">
        <f>'d_고정'!$B$1*'6_기대효과'!$H$7*('d_시나리오'!$I$7/'d_고정'!$B$2)*B2549</f>
        <v/>
      </c>
      <c r="Q2549">
        <f>P2549*C2549</f>
        <v/>
      </c>
      <c r="R2549">
        <f>P2549*E2549</f>
        <v/>
      </c>
      <c r="S2549">
        <f>R2549*G2549</f>
        <v/>
      </c>
      <c r="T2549">
        <f>Q2549+S2549</f>
        <v/>
      </c>
      <c r="U2549">
        <f>(Q2549*D2549+S2549*I2549)*(1-O2549)</f>
        <v/>
      </c>
      <c r="V2549">
        <f>(R2549*K2549*N2549+'d_고정'!$B$3*('6_기대효과'!$H$7/8)*N2549*'d_고정'!$B$10*M2549*('6_기대효과'!$K$7/'d_고정'!$B$9))*(1-O2549)</f>
        <v/>
      </c>
      <c r="W2549">
        <f>(S2549*I2549+R2549*MAX(K2549-'d_고정'!$B$10*M2549*('6_기대효과'!$K$7/'d_고정'!$B$9),0)*N2549)*(1-O2549)</f>
        <v/>
      </c>
      <c r="X2549">
        <f>U2549+V2549</f>
        <v/>
      </c>
      <c r="Y2549">
        <f>U2549/('d_고정'!$B$5*'6_기대효과'!$H$7/8)/'d_고정'!$B$6</f>
        <v/>
      </c>
      <c r="Z2549">
        <f>U2549/('d_고정'!$B$8*'6_기대효과'!$H$7/8)</f>
        <v/>
      </c>
    </row>
    <row r="2550">
      <c r="A2550">
        <f>RAND()</f>
        <v/>
      </c>
      <c r="B2550">
        <f>IF('d_시나리오'!$J$2='d_시나리오'!$H$2,'d_시나리오'!$I$2,IF(A2550&lt;('d_시나리오'!$I$2-'d_시나리오'!$H$2)/('d_시나리오'!$J$2-'d_시나리오'!$H$2),'d_시나리오'!$H$2+SQRT(A2550*('d_시나리오'!$J$2-'d_시나리오'!$H$2)*('d_시나리오'!$I$2-'d_시나리오'!$H$2)),'d_시나리오'!$J$2-SQRT((1-A2550)*('d_시나리오'!$J$2-'d_시나리오'!$H$2)*('d_시나리오'!$J$2-'d_시나리오'!$I$2))))</f>
        <v/>
      </c>
      <c r="C2550">
        <f>BETAINV(RAND(),2,6)</f>
        <v/>
      </c>
      <c r="D2550">
        <f>INDEX('d_분포'!$A$2:$A$28,RANDBETWEEN(1,27))</f>
        <v/>
      </c>
      <c r="E2550">
        <f>INDEX('d_분포'!$C$2:$C$5,RANDBETWEEN(1,4))*(0.9+0.2*RAND())</f>
        <v/>
      </c>
      <c r="F2550">
        <f>RAND()</f>
        <v/>
      </c>
      <c r="G2550">
        <f>IF('d_시나리오'!$J$3='d_시나리오'!$H$3,'d_시나리오'!$I$3,IF(F2550&lt;('d_시나리오'!$I$3-'d_시나리오'!$H$3)/('d_시나리오'!$J$3-'d_시나리오'!$H$3),'d_시나리오'!$H$3+SQRT(F2550*('d_시나리오'!$J$3-'d_시나리오'!$H$3)*('d_시나리오'!$I$3-'d_시나리오'!$H$3)),'d_시나리오'!$J$3-SQRT((1-F2550)*('d_시나리오'!$J$3-'d_시나리오'!$H$3)*('d_시나리오'!$J$3-'d_시나리오'!$I$3))))</f>
        <v/>
      </c>
      <c r="H2550">
        <f>RAND()</f>
        <v/>
      </c>
      <c r="I2550">
        <f>IF('d_시나리오'!$J$4='d_시나리오'!$H$4,'d_시나리오'!$I$4,IF(H2550&lt;('d_시나리오'!$I$4-'d_시나리오'!$H$4)/('d_시나리오'!$J$4-'d_시나리오'!$H$4),'d_시나리오'!$H$4+SQRT(H2550*('d_시나리오'!$J$4-'d_시나리오'!$H$4)*('d_시나리오'!$I$4-'d_시나리오'!$H$4)),'d_시나리오'!$J$4-SQRT((1-H2550)*('d_시나리오'!$J$4-'d_시나리오'!$H$4)*('d_시나리오'!$J$4-'d_시나리오'!$I$4))))</f>
        <v/>
      </c>
      <c r="J2550">
        <f>RAND()</f>
        <v/>
      </c>
      <c r="K2550">
        <f>IF('d_시나리오'!$J$5='d_시나리오'!$H$5,'d_시나리오'!$I$5,IF(J2550&lt;('d_시나리오'!$I$5-'d_시나리오'!$H$5)/('d_시나리오'!$J$5-'d_시나리오'!$H$5),'d_시나리오'!$H$5+SQRT(J2550*('d_시나리오'!$J$5-'d_시나리오'!$H$5)*('d_시나리오'!$I$5-'d_시나리오'!$H$5)),'d_시나리오'!$J$5-SQRT((1-J2550)*('d_시나리오'!$J$5-'d_시나리오'!$H$5)*('d_시나리오'!$J$5-'d_시나리오'!$I$5))))</f>
        <v/>
      </c>
      <c r="L2550">
        <f>RAND()</f>
        <v/>
      </c>
      <c r="M2550">
        <f>IF('d_시나리오'!$J$6='d_시나리오'!$H$6,'d_시나리오'!$I$6,IF(L2550&lt;('d_시나리오'!$I$6-'d_시나리오'!$H$6)/('d_시나리오'!$J$6-'d_시나리오'!$H$6),'d_시나리오'!$H$6+SQRT(L2550*('d_시나리오'!$J$6-'d_시나리오'!$H$6)*('d_시나리오'!$I$6-'d_시나리오'!$H$6)),'d_시나리오'!$J$6-SQRT((1-L2550)*('d_시나리오'!$J$6-'d_시나리오'!$H$6)*('d_시나리오'!$J$6-'d_시나리오'!$I$6))))</f>
        <v/>
      </c>
      <c r="N2550">
        <f>INDEX('d_분포'!$B$2:$B$57,RANDBETWEEN(1,56))</f>
        <v/>
      </c>
      <c r="O2550">
        <f>BETAINV(RAND(),5,5)</f>
        <v/>
      </c>
      <c r="P2550">
        <f>'d_고정'!$B$1*'6_기대효과'!$H$7*('d_시나리오'!$I$7/'d_고정'!$B$2)*B2550</f>
        <v/>
      </c>
      <c r="Q2550">
        <f>P2550*C2550</f>
        <v/>
      </c>
      <c r="R2550">
        <f>P2550*E2550</f>
        <v/>
      </c>
      <c r="S2550">
        <f>R2550*G2550</f>
        <v/>
      </c>
      <c r="T2550">
        <f>Q2550+S2550</f>
        <v/>
      </c>
      <c r="U2550">
        <f>(Q2550*D2550+S2550*I2550)*(1-O2550)</f>
        <v/>
      </c>
      <c r="V2550">
        <f>(R2550*K2550*N2550+'d_고정'!$B$3*('6_기대효과'!$H$7/8)*N2550*'d_고정'!$B$10*M2550*('6_기대효과'!$K$7/'d_고정'!$B$9))*(1-O2550)</f>
        <v/>
      </c>
      <c r="W2550">
        <f>(S2550*I2550+R2550*MAX(K2550-'d_고정'!$B$10*M2550*('6_기대효과'!$K$7/'d_고정'!$B$9),0)*N2550)*(1-O2550)</f>
        <v/>
      </c>
      <c r="X2550">
        <f>U2550+V2550</f>
        <v/>
      </c>
      <c r="Y2550">
        <f>U2550/('d_고정'!$B$5*'6_기대효과'!$H$7/8)/'d_고정'!$B$6</f>
        <v/>
      </c>
      <c r="Z2550">
        <f>U2550/('d_고정'!$B$8*'6_기대효과'!$H$7/8)</f>
        <v/>
      </c>
    </row>
    <row r="2551">
      <c r="A2551">
        <f>RAND()</f>
        <v/>
      </c>
      <c r="B2551">
        <f>IF('d_시나리오'!$J$2='d_시나리오'!$H$2,'d_시나리오'!$I$2,IF(A2551&lt;('d_시나리오'!$I$2-'d_시나리오'!$H$2)/('d_시나리오'!$J$2-'d_시나리오'!$H$2),'d_시나리오'!$H$2+SQRT(A2551*('d_시나리오'!$J$2-'d_시나리오'!$H$2)*('d_시나리오'!$I$2-'d_시나리오'!$H$2)),'d_시나리오'!$J$2-SQRT((1-A2551)*('d_시나리오'!$J$2-'d_시나리오'!$H$2)*('d_시나리오'!$J$2-'d_시나리오'!$I$2))))</f>
        <v/>
      </c>
      <c r="C2551">
        <f>BETAINV(RAND(),2,6)</f>
        <v/>
      </c>
      <c r="D2551">
        <f>INDEX('d_분포'!$A$2:$A$28,RANDBETWEEN(1,27))</f>
        <v/>
      </c>
      <c r="E2551">
        <f>INDEX('d_분포'!$C$2:$C$5,RANDBETWEEN(1,4))*(0.9+0.2*RAND())</f>
        <v/>
      </c>
      <c r="F2551">
        <f>RAND()</f>
        <v/>
      </c>
      <c r="G2551">
        <f>IF('d_시나리오'!$J$3='d_시나리오'!$H$3,'d_시나리오'!$I$3,IF(F2551&lt;('d_시나리오'!$I$3-'d_시나리오'!$H$3)/('d_시나리오'!$J$3-'d_시나리오'!$H$3),'d_시나리오'!$H$3+SQRT(F2551*('d_시나리오'!$J$3-'d_시나리오'!$H$3)*('d_시나리오'!$I$3-'d_시나리오'!$H$3)),'d_시나리오'!$J$3-SQRT((1-F2551)*('d_시나리오'!$J$3-'d_시나리오'!$H$3)*('d_시나리오'!$J$3-'d_시나리오'!$I$3))))</f>
        <v/>
      </c>
      <c r="H2551">
        <f>RAND()</f>
        <v/>
      </c>
      <c r="I2551">
        <f>IF('d_시나리오'!$J$4='d_시나리오'!$H$4,'d_시나리오'!$I$4,IF(H2551&lt;('d_시나리오'!$I$4-'d_시나리오'!$H$4)/('d_시나리오'!$J$4-'d_시나리오'!$H$4),'d_시나리오'!$H$4+SQRT(H2551*('d_시나리오'!$J$4-'d_시나리오'!$H$4)*('d_시나리오'!$I$4-'d_시나리오'!$H$4)),'d_시나리오'!$J$4-SQRT((1-H2551)*('d_시나리오'!$J$4-'d_시나리오'!$H$4)*('d_시나리오'!$J$4-'d_시나리오'!$I$4))))</f>
        <v/>
      </c>
      <c r="J2551">
        <f>RAND()</f>
        <v/>
      </c>
      <c r="K2551">
        <f>IF('d_시나리오'!$J$5='d_시나리오'!$H$5,'d_시나리오'!$I$5,IF(J2551&lt;('d_시나리오'!$I$5-'d_시나리오'!$H$5)/('d_시나리오'!$J$5-'d_시나리오'!$H$5),'d_시나리오'!$H$5+SQRT(J2551*('d_시나리오'!$J$5-'d_시나리오'!$H$5)*('d_시나리오'!$I$5-'d_시나리오'!$H$5)),'d_시나리오'!$J$5-SQRT((1-J2551)*('d_시나리오'!$J$5-'d_시나리오'!$H$5)*('d_시나리오'!$J$5-'d_시나리오'!$I$5))))</f>
        <v/>
      </c>
      <c r="L2551">
        <f>RAND()</f>
        <v/>
      </c>
      <c r="M2551">
        <f>IF('d_시나리오'!$J$6='d_시나리오'!$H$6,'d_시나리오'!$I$6,IF(L2551&lt;('d_시나리오'!$I$6-'d_시나리오'!$H$6)/('d_시나리오'!$J$6-'d_시나리오'!$H$6),'d_시나리오'!$H$6+SQRT(L2551*('d_시나리오'!$J$6-'d_시나리오'!$H$6)*('d_시나리오'!$I$6-'d_시나리오'!$H$6)),'d_시나리오'!$J$6-SQRT((1-L2551)*('d_시나리오'!$J$6-'d_시나리오'!$H$6)*('d_시나리오'!$J$6-'d_시나리오'!$I$6))))</f>
        <v/>
      </c>
      <c r="N2551">
        <f>INDEX('d_분포'!$B$2:$B$57,RANDBETWEEN(1,56))</f>
        <v/>
      </c>
      <c r="O2551">
        <f>BETAINV(RAND(),5,5)</f>
        <v/>
      </c>
      <c r="P2551">
        <f>'d_고정'!$B$1*'6_기대효과'!$H$7*('d_시나리오'!$I$7/'d_고정'!$B$2)*B2551</f>
        <v/>
      </c>
      <c r="Q2551">
        <f>P2551*C2551</f>
        <v/>
      </c>
      <c r="R2551">
        <f>P2551*E2551</f>
        <v/>
      </c>
      <c r="S2551">
        <f>R2551*G2551</f>
        <v/>
      </c>
      <c r="T2551">
        <f>Q2551+S2551</f>
        <v/>
      </c>
      <c r="U2551">
        <f>(Q2551*D2551+S2551*I2551)*(1-O2551)</f>
        <v/>
      </c>
      <c r="V2551">
        <f>(R2551*K2551*N2551+'d_고정'!$B$3*('6_기대효과'!$H$7/8)*N2551*'d_고정'!$B$10*M2551*('6_기대효과'!$K$7/'d_고정'!$B$9))*(1-O2551)</f>
        <v/>
      </c>
      <c r="W2551">
        <f>(S2551*I2551+R2551*MAX(K2551-'d_고정'!$B$10*M2551*('6_기대효과'!$K$7/'d_고정'!$B$9),0)*N2551)*(1-O2551)</f>
        <v/>
      </c>
      <c r="X2551">
        <f>U2551+V2551</f>
        <v/>
      </c>
      <c r="Y2551">
        <f>U2551/('d_고정'!$B$5*'6_기대효과'!$H$7/8)/'d_고정'!$B$6</f>
        <v/>
      </c>
      <c r="Z2551">
        <f>U2551/('d_고정'!$B$8*'6_기대효과'!$H$7/8)</f>
        <v/>
      </c>
    </row>
    <row r="2552">
      <c r="A2552">
        <f>RAND()</f>
        <v/>
      </c>
      <c r="B2552">
        <f>IF('d_시나리오'!$J$2='d_시나리오'!$H$2,'d_시나리오'!$I$2,IF(A2552&lt;('d_시나리오'!$I$2-'d_시나리오'!$H$2)/('d_시나리오'!$J$2-'d_시나리오'!$H$2),'d_시나리오'!$H$2+SQRT(A2552*('d_시나리오'!$J$2-'d_시나리오'!$H$2)*('d_시나리오'!$I$2-'d_시나리오'!$H$2)),'d_시나리오'!$J$2-SQRT((1-A2552)*('d_시나리오'!$J$2-'d_시나리오'!$H$2)*('d_시나리오'!$J$2-'d_시나리오'!$I$2))))</f>
        <v/>
      </c>
      <c r="C2552">
        <f>BETAINV(RAND(),2,6)</f>
        <v/>
      </c>
      <c r="D2552">
        <f>INDEX('d_분포'!$A$2:$A$28,RANDBETWEEN(1,27))</f>
        <v/>
      </c>
      <c r="E2552">
        <f>INDEX('d_분포'!$C$2:$C$5,RANDBETWEEN(1,4))*(0.9+0.2*RAND())</f>
        <v/>
      </c>
      <c r="F2552">
        <f>RAND()</f>
        <v/>
      </c>
      <c r="G2552">
        <f>IF('d_시나리오'!$J$3='d_시나리오'!$H$3,'d_시나리오'!$I$3,IF(F2552&lt;('d_시나리오'!$I$3-'d_시나리오'!$H$3)/('d_시나리오'!$J$3-'d_시나리오'!$H$3),'d_시나리오'!$H$3+SQRT(F2552*('d_시나리오'!$J$3-'d_시나리오'!$H$3)*('d_시나리오'!$I$3-'d_시나리오'!$H$3)),'d_시나리오'!$J$3-SQRT((1-F2552)*('d_시나리오'!$J$3-'d_시나리오'!$H$3)*('d_시나리오'!$J$3-'d_시나리오'!$I$3))))</f>
        <v/>
      </c>
      <c r="H2552">
        <f>RAND()</f>
        <v/>
      </c>
      <c r="I2552">
        <f>IF('d_시나리오'!$J$4='d_시나리오'!$H$4,'d_시나리오'!$I$4,IF(H2552&lt;('d_시나리오'!$I$4-'d_시나리오'!$H$4)/('d_시나리오'!$J$4-'d_시나리오'!$H$4),'d_시나리오'!$H$4+SQRT(H2552*('d_시나리오'!$J$4-'d_시나리오'!$H$4)*('d_시나리오'!$I$4-'d_시나리오'!$H$4)),'d_시나리오'!$J$4-SQRT((1-H2552)*('d_시나리오'!$J$4-'d_시나리오'!$H$4)*('d_시나리오'!$J$4-'d_시나리오'!$I$4))))</f>
        <v/>
      </c>
      <c r="J2552">
        <f>RAND()</f>
        <v/>
      </c>
      <c r="K2552">
        <f>IF('d_시나리오'!$J$5='d_시나리오'!$H$5,'d_시나리오'!$I$5,IF(J2552&lt;('d_시나리오'!$I$5-'d_시나리오'!$H$5)/('d_시나리오'!$J$5-'d_시나리오'!$H$5),'d_시나리오'!$H$5+SQRT(J2552*('d_시나리오'!$J$5-'d_시나리오'!$H$5)*('d_시나리오'!$I$5-'d_시나리오'!$H$5)),'d_시나리오'!$J$5-SQRT((1-J2552)*('d_시나리오'!$J$5-'d_시나리오'!$H$5)*('d_시나리오'!$J$5-'d_시나리오'!$I$5))))</f>
        <v/>
      </c>
      <c r="L2552">
        <f>RAND()</f>
        <v/>
      </c>
      <c r="M2552">
        <f>IF('d_시나리오'!$J$6='d_시나리오'!$H$6,'d_시나리오'!$I$6,IF(L2552&lt;('d_시나리오'!$I$6-'d_시나리오'!$H$6)/('d_시나리오'!$J$6-'d_시나리오'!$H$6),'d_시나리오'!$H$6+SQRT(L2552*('d_시나리오'!$J$6-'d_시나리오'!$H$6)*('d_시나리오'!$I$6-'d_시나리오'!$H$6)),'d_시나리오'!$J$6-SQRT((1-L2552)*('d_시나리오'!$J$6-'d_시나리오'!$H$6)*('d_시나리오'!$J$6-'d_시나리오'!$I$6))))</f>
        <v/>
      </c>
      <c r="N2552">
        <f>INDEX('d_분포'!$B$2:$B$57,RANDBETWEEN(1,56))</f>
        <v/>
      </c>
      <c r="O2552">
        <f>BETAINV(RAND(),5,5)</f>
        <v/>
      </c>
      <c r="P2552">
        <f>'d_고정'!$B$1*'6_기대효과'!$H$7*('d_시나리오'!$I$7/'d_고정'!$B$2)*B2552</f>
        <v/>
      </c>
      <c r="Q2552">
        <f>P2552*C2552</f>
        <v/>
      </c>
      <c r="R2552">
        <f>P2552*E2552</f>
        <v/>
      </c>
      <c r="S2552">
        <f>R2552*G2552</f>
        <v/>
      </c>
      <c r="T2552">
        <f>Q2552+S2552</f>
        <v/>
      </c>
      <c r="U2552">
        <f>(Q2552*D2552+S2552*I2552)*(1-O2552)</f>
        <v/>
      </c>
      <c r="V2552">
        <f>(R2552*K2552*N2552+'d_고정'!$B$3*('6_기대효과'!$H$7/8)*N2552*'d_고정'!$B$10*M2552*('6_기대효과'!$K$7/'d_고정'!$B$9))*(1-O2552)</f>
        <v/>
      </c>
      <c r="W2552">
        <f>(S2552*I2552+R2552*MAX(K2552-'d_고정'!$B$10*M2552*('6_기대효과'!$K$7/'d_고정'!$B$9),0)*N2552)*(1-O2552)</f>
        <v/>
      </c>
      <c r="X2552">
        <f>U2552+V2552</f>
        <v/>
      </c>
      <c r="Y2552">
        <f>U2552/('d_고정'!$B$5*'6_기대효과'!$H$7/8)/'d_고정'!$B$6</f>
        <v/>
      </c>
      <c r="Z2552">
        <f>U2552/('d_고정'!$B$8*'6_기대효과'!$H$7/8)</f>
        <v/>
      </c>
    </row>
    <row r="2553">
      <c r="A2553">
        <f>RAND()</f>
        <v/>
      </c>
      <c r="B2553">
        <f>IF('d_시나리오'!$J$2='d_시나리오'!$H$2,'d_시나리오'!$I$2,IF(A2553&lt;('d_시나리오'!$I$2-'d_시나리오'!$H$2)/('d_시나리오'!$J$2-'d_시나리오'!$H$2),'d_시나리오'!$H$2+SQRT(A2553*('d_시나리오'!$J$2-'d_시나리오'!$H$2)*('d_시나리오'!$I$2-'d_시나리오'!$H$2)),'d_시나리오'!$J$2-SQRT((1-A2553)*('d_시나리오'!$J$2-'d_시나리오'!$H$2)*('d_시나리오'!$J$2-'d_시나리오'!$I$2))))</f>
        <v/>
      </c>
      <c r="C2553">
        <f>BETAINV(RAND(),2,6)</f>
        <v/>
      </c>
      <c r="D2553">
        <f>INDEX('d_분포'!$A$2:$A$28,RANDBETWEEN(1,27))</f>
        <v/>
      </c>
      <c r="E2553">
        <f>INDEX('d_분포'!$C$2:$C$5,RANDBETWEEN(1,4))*(0.9+0.2*RAND())</f>
        <v/>
      </c>
      <c r="F2553">
        <f>RAND()</f>
        <v/>
      </c>
      <c r="G2553">
        <f>IF('d_시나리오'!$J$3='d_시나리오'!$H$3,'d_시나리오'!$I$3,IF(F2553&lt;('d_시나리오'!$I$3-'d_시나리오'!$H$3)/('d_시나리오'!$J$3-'d_시나리오'!$H$3),'d_시나리오'!$H$3+SQRT(F2553*('d_시나리오'!$J$3-'d_시나리오'!$H$3)*('d_시나리오'!$I$3-'d_시나리오'!$H$3)),'d_시나리오'!$J$3-SQRT((1-F2553)*('d_시나리오'!$J$3-'d_시나리오'!$H$3)*('d_시나리오'!$J$3-'d_시나리오'!$I$3))))</f>
        <v/>
      </c>
      <c r="H2553">
        <f>RAND()</f>
        <v/>
      </c>
      <c r="I2553">
        <f>IF('d_시나리오'!$J$4='d_시나리오'!$H$4,'d_시나리오'!$I$4,IF(H2553&lt;('d_시나리오'!$I$4-'d_시나리오'!$H$4)/('d_시나리오'!$J$4-'d_시나리오'!$H$4),'d_시나리오'!$H$4+SQRT(H2553*('d_시나리오'!$J$4-'d_시나리오'!$H$4)*('d_시나리오'!$I$4-'d_시나리오'!$H$4)),'d_시나리오'!$J$4-SQRT((1-H2553)*('d_시나리오'!$J$4-'d_시나리오'!$H$4)*('d_시나리오'!$J$4-'d_시나리오'!$I$4))))</f>
        <v/>
      </c>
      <c r="J2553">
        <f>RAND()</f>
        <v/>
      </c>
      <c r="K2553">
        <f>IF('d_시나리오'!$J$5='d_시나리오'!$H$5,'d_시나리오'!$I$5,IF(J2553&lt;('d_시나리오'!$I$5-'d_시나리오'!$H$5)/('d_시나리오'!$J$5-'d_시나리오'!$H$5),'d_시나리오'!$H$5+SQRT(J2553*('d_시나리오'!$J$5-'d_시나리오'!$H$5)*('d_시나리오'!$I$5-'d_시나리오'!$H$5)),'d_시나리오'!$J$5-SQRT((1-J2553)*('d_시나리오'!$J$5-'d_시나리오'!$H$5)*('d_시나리오'!$J$5-'d_시나리오'!$I$5))))</f>
        <v/>
      </c>
      <c r="L2553">
        <f>RAND()</f>
        <v/>
      </c>
      <c r="M2553">
        <f>IF('d_시나리오'!$J$6='d_시나리오'!$H$6,'d_시나리오'!$I$6,IF(L2553&lt;('d_시나리오'!$I$6-'d_시나리오'!$H$6)/('d_시나리오'!$J$6-'d_시나리오'!$H$6),'d_시나리오'!$H$6+SQRT(L2553*('d_시나리오'!$J$6-'d_시나리오'!$H$6)*('d_시나리오'!$I$6-'d_시나리오'!$H$6)),'d_시나리오'!$J$6-SQRT((1-L2553)*('d_시나리오'!$J$6-'d_시나리오'!$H$6)*('d_시나리오'!$J$6-'d_시나리오'!$I$6))))</f>
        <v/>
      </c>
      <c r="N2553">
        <f>INDEX('d_분포'!$B$2:$B$57,RANDBETWEEN(1,56))</f>
        <v/>
      </c>
      <c r="O2553">
        <f>BETAINV(RAND(),5,5)</f>
        <v/>
      </c>
      <c r="P2553">
        <f>'d_고정'!$B$1*'6_기대효과'!$H$7*('d_시나리오'!$I$7/'d_고정'!$B$2)*B2553</f>
        <v/>
      </c>
      <c r="Q2553">
        <f>P2553*C2553</f>
        <v/>
      </c>
      <c r="R2553">
        <f>P2553*E2553</f>
        <v/>
      </c>
      <c r="S2553">
        <f>R2553*G2553</f>
        <v/>
      </c>
      <c r="T2553">
        <f>Q2553+S2553</f>
        <v/>
      </c>
      <c r="U2553">
        <f>(Q2553*D2553+S2553*I2553)*(1-O2553)</f>
        <v/>
      </c>
      <c r="V2553">
        <f>(R2553*K2553*N2553+'d_고정'!$B$3*('6_기대효과'!$H$7/8)*N2553*'d_고정'!$B$10*M2553*('6_기대효과'!$K$7/'d_고정'!$B$9))*(1-O2553)</f>
        <v/>
      </c>
      <c r="W2553">
        <f>(S2553*I2553+R2553*MAX(K2553-'d_고정'!$B$10*M2553*('6_기대효과'!$K$7/'d_고정'!$B$9),0)*N2553)*(1-O2553)</f>
        <v/>
      </c>
      <c r="X2553">
        <f>U2553+V2553</f>
        <v/>
      </c>
      <c r="Y2553">
        <f>U2553/('d_고정'!$B$5*'6_기대효과'!$H$7/8)/'d_고정'!$B$6</f>
        <v/>
      </c>
      <c r="Z2553">
        <f>U2553/('d_고정'!$B$8*'6_기대효과'!$H$7/8)</f>
        <v/>
      </c>
    </row>
    <row r="2554">
      <c r="A2554">
        <f>RAND()</f>
        <v/>
      </c>
      <c r="B2554">
        <f>IF('d_시나리오'!$J$2='d_시나리오'!$H$2,'d_시나리오'!$I$2,IF(A2554&lt;('d_시나리오'!$I$2-'d_시나리오'!$H$2)/('d_시나리오'!$J$2-'d_시나리오'!$H$2),'d_시나리오'!$H$2+SQRT(A2554*('d_시나리오'!$J$2-'d_시나리오'!$H$2)*('d_시나리오'!$I$2-'d_시나리오'!$H$2)),'d_시나리오'!$J$2-SQRT((1-A2554)*('d_시나리오'!$J$2-'d_시나리오'!$H$2)*('d_시나리오'!$J$2-'d_시나리오'!$I$2))))</f>
        <v/>
      </c>
      <c r="C2554">
        <f>BETAINV(RAND(),2,6)</f>
        <v/>
      </c>
      <c r="D2554">
        <f>INDEX('d_분포'!$A$2:$A$28,RANDBETWEEN(1,27))</f>
        <v/>
      </c>
      <c r="E2554">
        <f>INDEX('d_분포'!$C$2:$C$5,RANDBETWEEN(1,4))*(0.9+0.2*RAND())</f>
        <v/>
      </c>
      <c r="F2554">
        <f>RAND()</f>
        <v/>
      </c>
      <c r="G2554">
        <f>IF('d_시나리오'!$J$3='d_시나리오'!$H$3,'d_시나리오'!$I$3,IF(F2554&lt;('d_시나리오'!$I$3-'d_시나리오'!$H$3)/('d_시나리오'!$J$3-'d_시나리오'!$H$3),'d_시나리오'!$H$3+SQRT(F2554*('d_시나리오'!$J$3-'d_시나리오'!$H$3)*('d_시나리오'!$I$3-'d_시나리오'!$H$3)),'d_시나리오'!$J$3-SQRT((1-F2554)*('d_시나리오'!$J$3-'d_시나리오'!$H$3)*('d_시나리오'!$J$3-'d_시나리오'!$I$3))))</f>
        <v/>
      </c>
      <c r="H2554">
        <f>RAND()</f>
        <v/>
      </c>
      <c r="I2554">
        <f>IF('d_시나리오'!$J$4='d_시나리오'!$H$4,'d_시나리오'!$I$4,IF(H2554&lt;('d_시나리오'!$I$4-'d_시나리오'!$H$4)/('d_시나리오'!$J$4-'d_시나리오'!$H$4),'d_시나리오'!$H$4+SQRT(H2554*('d_시나리오'!$J$4-'d_시나리오'!$H$4)*('d_시나리오'!$I$4-'d_시나리오'!$H$4)),'d_시나리오'!$J$4-SQRT((1-H2554)*('d_시나리오'!$J$4-'d_시나리오'!$H$4)*('d_시나리오'!$J$4-'d_시나리오'!$I$4))))</f>
        <v/>
      </c>
      <c r="J2554">
        <f>RAND()</f>
        <v/>
      </c>
      <c r="K2554">
        <f>IF('d_시나리오'!$J$5='d_시나리오'!$H$5,'d_시나리오'!$I$5,IF(J2554&lt;('d_시나리오'!$I$5-'d_시나리오'!$H$5)/('d_시나리오'!$J$5-'d_시나리오'!$H$5),'d_시나리오'!$H$5+SQRT(J2554*('d_시나리오'!$J$5-'d_시나리오'!$H$5)*('d_시나리오'!$I$5-'d_시나리오'!$H$5)),'d_시나리오'!$J$5-SQRT((1-J2554)*('d_시나리오'!$J$5-'d_시나리오'!$H$5)*('d_시나리오'!$J$5-'d_시나리오'!$I$5))))</f>
        <v/>
      </c>
      <c r="L2554">
        <f>RAND()</f>
        <v/>
      </c>
      <c r="M2554">
        <f>IF('d_시나리오'!$J$6='d_시나리오'!$H$6,'d_시나리오'!$I$6,IF(L2554&lt;('d_시나리오'!$I$6-'d_시나리오'!$H$6)/('d_시나리오'!$J$6-'d_시나리오'!$H$6),'d_시나리오'!$H$6+SQRT(L2554*('d_시나리오'!$J$6-'d_시나리오'!$H$6)*('d_시나리오'!$I$6-'d_시나리오'!$H$6)),'d_시나리오'!$J$6-SQRT((1-L2554)*('d_시나리오'!$J$6-'d_시나리오'!$H$6)*('d_시나리오'!$J$6-'d_시나리오'!$I$6))))</f>
        <v/>
      </c>
      <c r="N2554">
        <f>INDEX('d_분포'!$B$2:$B$57,RANDBETWEEN(1,56))</f>
        <v/>
      </c>
      <c r="O2554">
        <f>BETAINV(RAND(),5,5)</f>
        <v/>
      </c>
      <c r="P2554">
        <f>'d_고정'!$B$1*'6_기대효과'!$H$7*('d_시나리오'!$I$7/'d_고정'!$B$2)*B2554</f>
        <v/>
      </c>
      <c r="Q2554">
        <f>P2554*C2554</f>
        <v/>
      </c>
      <c r="R2554">
        <f>P2554*E2554</f>
        <v/>
      </c>
      <c r="S2554">
        <f>R2554*G2554</f>
        <v/>
      </c>
      <c r="T2554">
        <f>Q2554+S2554</f>
        <v/>
      </c>
      <c r="U2554">
        <f>(Q2554*D2554+S2554*I2554)*(1-O2554)</f>
        <v/>
      </c>
      <c r="V2554">
        <f>(R2554*K2554*N2554+'d_고정'!$B$3*('6_기대효과'!$H$7/8)*N2554*'d_고정'!$B$10*M2554*('6_기대효과'!$K$7/'d_고정'!$B$9))*(1-O2554)</f>
        <v/>
      </c>
      <c r="W2554">
        <f>(S2554*I2554+R2554*MAX(K2554-'d_고정'!$B$10*M2554*('6_기대효과'!$K$7/'d_고정'!$B$9),0)*N2554)*(1-O2554)</f>
        <v/>
      </c>
      <c r="X2554">
        <f>U2554+V2554</f>
        <v/>
      </c>
      <c r="Y2554">
        <f>U2554/('d_고정'!$B$5*'6_기대효과'!$H$7/8)/'d_고정'!$B$6</f>
        <v/>
      </c>
      <c r="Z2554">
        <f>U2554/('d_고정'!$B$8*'6_기대효과'!$H$7/8)</f>
        <v/>
      </c>
    </row>
    <row r="2555">
      <c r="A2555">
        <f>RAND()</f>
        <v/>
      </c>
      <c r="B2555">
        <f>IF('d_시나리오'!$J$2='d_시나리오'!$H$2,'d_시나리오'!$I$2,IF(A2555&lt;('d_시나리오'!$I$2-'d_시나리오'!$H$2)/('d_시나리오'!$J$2-'d_시나리오'!$H$2),'d_시나리오'!$H$2+SQRT(A2555*('d_시나리오'!$J$2-'d_시나리오'!$H$2)*('d_시나리오'!$I$2-'d_시나리오'!$H$2)),'d_시나리오'!$J$2-SQRT((1-A2555)*('d_시나리오'!$J$2-'d_시나리오'!$H$2)*('d_시나리오'!$J$2-'d_시나리오'!$I$2))))</f>
        <v/>
      </c>
      <c r="C2555">
        <f>BETAINV(RAND(),2,6)</f>
        <v/>
      </c>
      <c r="D2555">
        <f>INDEX('d_분포'!$A$2:$A$28,RANDBETWEEN(1,27))</f>
        <v/>
      </c>
      <c r="E2555">
        <f>INDEX('d_분포'!$C$2:$C$5,RANDBETWEEN(1,4))*(0.9+0.2*RAND())</f>
        <v/>
      </c>
      <c r="F2555">
        <f>RAND()</f>
        <v/>
      </c>
      <c r="G2555">
        <f>IF('d_시나리오'!$J$3='d_시나리오'!$H$3,'d_시나리오'!$I$3,IF(F2555&lt;('d_시나리오'!$I$3-'d_시나리오'!$H$3)/('d_시나리오'!$J$3-'d_시나리오'!$H$3),'d_시나리오'!$H$3+SQRT(F2555*('d_시나리오'!$J$3-'d_시나리오'!$H$3)*('d_시나리오'!$I$3-'d_시나리오'!$H$3)),'d_시나리오'!$J$3-SQRT((1-F2555)*('d_시나리오'!$J$3-'d_시나리오'!$H$3)*('d_시나리오'!$J$3-'d_시나리오'!$I$3))))</f>
        <v/>
      </c>
      <c r="H2555">
        <f>RAND()</f>
        <v/>
      </c>
      <c r="I2555">
        <f>IF('d_시나리오'!$J$4='d_시나리오'!$H$4,'d_시나리오'!$I$4,IF(H2555&lt;('d_시나리오'!$I$4-'d_시나리오'!$H$4)/('d_시나리오'!$J$4-'d_시나리오'!$H$4),'d_시나리오'!$H$4+SQRT(H2555*('d_시나리오'!$J$4-'d_시나리오'!$H$4)*('d_시나리오'!$I$4-'d_시나리오'!$H$4)),'d_시나리오'!$J$4-SQRT((1-H2555)*('d_시나리오'!$J$4-'d_시나리오'!$H$4)*('d_시나리오'!$J$4-'d_시나리오'!$I$4))))</f>
        <v/>
      </c>
      <c r="J2555">
        <f>RAND()</f>
        <v/>
      </c>
      <c r="K2555">
        <f>IF('d_시나리오'!$J$5='d_시나리오'!$H$5,'d_시나리오'!$I$5,IF(J2555&lt;('d_시나리오'!$I$5-'d_시나리오'!$H$5)/('d_시나리오'!$J$5-'d_시나리오'!$H$5),'d_시나리오'!$H$5+SQRT(J2555*('d_시나리오'!$J$5-'d_시나리오'!$H$5)*('d_시나리오'!$I$5-'d_시나리오'!$H$5)),'d_시나리오'!$J$5-SQRT((1-J2555)*('d_시나리오'!$J$5-'d_시나리오'!$H$5)*('d_시나리오'!$J$5-'d_시나리오'!$I$5))))</f>
        <v/>
      </c>
      <c r="L2555">
        <f>RAND()</f>
        <v/>
      </c>
      <c r="M2555">
        <f>IF('d_시나리오'!$J$6='d_시나리오'!$H$6,'d_시나리오'!$I$6,IF(L2555&lt;('d_시나리오'!$I$6-'d_시나리오'!$H$6)/('d_시나리오'!$J$6-'d_시나리오'!$H$6),'d_시나리오'!$H$6+SQRT(L2555*('d_시나리오'!$J$6-'d_시나리오'!$H$6)*('d_시나리오'!$I$6-'d_시나리오'!$H$6)),'d_시나리오'!$J$6-SQRT((1-L2555)*('d_시나리오'!$J$6-'d_시나리오'!$H$6)*('d_시나리오'!$J$6-'d_시나리오'!$I$6))))</f>
        <v/>
      </c>
      <c r="N2555">
        <f>INDEX('d_분포'!$B$2:$B$57,RANDBETWEEN(1,56))</f>
        <v/>
      </c>
      <c r="O2555">
        <f>BETAINV(RAND(),5,5)</f>
        <v/>
      </c>
      <c r="P2555">
        <f>'d_고정'!$B$1*'6_기대효과'!$H$7*('d_시나리오'!$I$7/'d_고정'!$B$2)*B2555</f>
        <v/>
      </c>
      <c r="Q2555">
        <f>P2555*C2555</f>
        <v/>
      </c>
      <c r="R2555">
        <f>P2555*E2555</f>
        <v/>
      </c>
      <c r="S2555">
        <f>R2555*G2555</f>
        <v/>
      </c>
      <c r="T2555">
        <f>Q2555+S2555</f>
        <v/>
      </c>
      <c r="U2555">
        <f>(Q2555*D2555+S2555*I2555)*(1-O2555)</f>
        <v/>
      </c>
      <c r="V2555">
        <f>(R2555*K2555*N2555+'d_고정'!$B$3*('6_기대효과'!$H$7/8)*N2555*'d_고정'!$B$10*M2555*('6_기대효과'!$K$7/'d_고정'!$B$9))*(1-O2555)</f>
        <v/>
      </c>
      <c r="W2555">
        <f>(S2555*I2555+R2555*MAX(K2555-'d_고정'!$B$10*M2555*('6_기대효과'!$K$7/'d_고정'!$B$9),0)*N2555)*(1-O2555)</f>
        <v/>
      </c>
      <c r="X2555">
        <f>U2555+V2555</f>
        <v/>
      </c>
      <c r="Y2555">
        <f>U2555/('d_고정'!$B$5*'6_기대효과'!$H$7/8)/'d_고정'!$B$6</f>
        <v/>
      </c>
      <c r="Z2555">
        <f>U2555/('d_고정'!$B$8*'6_기대효과'!$H$7/8)</f>
        <v/>
      </c>
    </row>
    <row r="2556">
      <c r="A2556">
        <f>RAND()</f>
        <v/>
      </c>
      <c r="B2556">
        <f>IF('d_시나리오'!$J$2='d_시나리오'!$H$2,'d_시나리오'!$I$2,IF(A2556&lt;('d_시나리오'!$I$2-'d_시나리오'!$H$2)/('d_시나리오'!$J$2-'d_시나리오'!$H$2),'d_시나리오'!$H$2+SQRT(A2556*('d_시나리오'!$J$2-'d_시나리오'!$H$2)*('d_시나리오'!$I$2-'d_시나리오'!$H$2)),'d_시나리오'!$J$2-SQRT((1-A2556)*('d_시나리오'!$J$2-'d_시나리오'!$H$2)*('d_시나리오'!$J$2-'d_시나리오'!$I$2))))</f>
        <v/>
      </c>
      <c r="C2556">
        <f>BETAINV(RAND(),2,6)</f>
        <v/>
      </c>
      <c r="D2556">
        <f>INDEX('d_분포'!$A$2:$A$28,RANDBETWEEN(1,27))</f>
        <v/>
      </c>
      <c r="E2556">
        <f>INDEX('d_분포'!$C$2:$C$5,RANDBETWEEN(1,4))*(0.9+0.2*RAND())</f>
        <v/>
      </c>
      <c r="F2556">
        <f>RAND()</f>
        <v/>
      </c>
      <c r="G2556">
        <f>IF('d_시나리오'!$J$3='d_시나리오'!$H$3,'d_시나리오'!$I$3,IF(F2556&lt;('d_시나리오'!$I$3-'d_시나리오'!$H$3)/('d_시나리오'!$J$3-'d_시나리오'!$H$3),'d_시나리오'!$H$3+SQRT(F2556*('d_시나리오'!$J$3-'d_시나리오'!$H$3)*('d_시나리오'!$I$3-'d_시나리오'!$H$3)),'d_시나리오'!$J$3-SQRT((1-F2556)*('d_시나리오'!$J$3-'d_시나리오'!$H$3)*('d_시나리오'!$J$3-'d_시나리오'!$I$3))))</f>
        <v/>
      </c>
      <c r="H2556">
        <f>RAND()</f>
        <v/>
      </c>
      <c r="I2556">
        <f>IF('d_시나리오'!$J$4='d_시나리오'!$H$4,'d_시나리오'!$I$4,IF(H2556&lt;('d_시나리오'!$I$4-'d_시나리오'!$H$4)/('d_시나리오'!$J$4-'d_시나리오'!$H$4),'d_시나리오'!$H$4+SQRT(H2556*('d_시나리오'!$J$4-'d_시나리오'!$H$4)*('d_시나리오'!$I$4-'d_시나리오'!$H$4)),'d_시나리오'!$J$4-SQRT((1-H2556)*('d_시나리오'!$J$4-'d_시나리오'!$H$4)*('d_시나리오'!$J$4-'d_시나리오'!$I$4))))</f>
        <v/>
      </c>
      <c r="J2556">
        <f>RAND()</f>
        <v/>
      </c>
      <c r="K2556">
        <f>IF('d_시나리오'!$J$5='d_시나리오'!$H$5,'d_시나리오'!$I$5,IF(J2556&lt;('d_시나리오'!$I$5-'d_시나리오'!$H$5)/('d_시나리오'!$J$5-'d_시나리오'!$H$5),'d_시나리오'!$H$5+SQRT(J2556*('d_시나리오'!$J$5-'d_시나리오'!$H$5)*('d_시나리오'!$I$5-'d_시나리오'!$H$5)),'d_시나리오'!$J$5-SQRT((1-J2556)*('d_시나리오'!$J$5-'d_시나리오'!$H$5)*('d_시나리오'!$J$5-'d_시나리오'!$I$5))))</f>
        <v/>
      </c>
      <c r="L2556">
        <f>RAND()</f>
        <v/>
      </c>
      <c r="M2556">
        <f>IF('d_시나리오'!$J$6='d_시나리오'!$H$6,'d_시나리오'!$I$6,IF(L2556&lt;('d_시나리오'!$I$6-'d_시나리오'!$H$6)/('d_시나리오'!$J$6-'d_시나리오'!$H$6),'d_시나리오'!$H$6+SQRT(L2556*('d_시나리오'!$J$6-'d_시나리오'!$H$6)*('d_시나리오'!$I$6-'d_시나리오'!$H$6)),'d_시나리오'!$J$6-SQRT((1-L2556)*('d_시나리오'!$J$6-'d_시나리오'!$H$6)*('d_시나리오'!$J$6-'d_시나리오'!$I$6))))</f>
        <v/>
      </c>
      <c r="N2556">
        <f>INDEX('d_분포'!$B$2:$B$57,RANDBETWEEN(1,56))</f>
        <v/>
      </c>
      <c r="O2556">
        <f>BETAINV(RAND(),5,5)</f>
        <v/>
      </c>
      <c r="P2556">
        <f>'d_고정'!$B$1*'6_기대효과'!$H$7*('d_시나리오'!$I$7/'d_고정'!$B$2)*B2556</f>
        <v/>
      </c>
      <c r="Q2556">
        <f>P2556*C2556</f>
        <v/>
      </c>
      <c r="R2556">
        <f>P2556*E2556</f>
        <v/>
      </c>
      <c r="S2556">
        <f>R2556*G2556</f>
        <v/>
      </c>
      <c r="T2556">
        <f>Q2556+S2556</f>
        <v/>
      </c>
      <c r="U2556">
        <f>(Q2556*D2556+S2556*I2556)*(1-O2556)</f>
        <v/>
      </c>
      <c r="V2556">
        <f>(R2556*K2556*N2556+'d_고정'!$B$3*('6_기대효과'!$H$7/8)*N2556*'d_고정'!$B$10*M2556*('6_기대효과'!$K$7/'d_고정'!$B$9))*(1-O2556)</f>
        <v/>
      </c>
      <c r="W2556">
        <f>(S2556*I2556+R2556*MAX(K2556-'d_고정'!$B$10*M2556*('6_기대효과'!$K$7/'d_고정'!$B$9),0)*N2556)*(1-O2556)</f>
        <v/>
      </c>
      <c r="X2556">
        <f>U2556+V2556</f>
        <v/>
      </c>
      <c r="Y2556">
        <f>U2556/('d_고정'!$B$5*'6_기대효과'!$H$7/8)/'d_고정'!$B$6</f>
        <v/>
      </c>
      <c r="Z2556">
        <f>U2556/('d_고정'!$B$8*'6_기대효과'!$H$7/8)</f>
        <v/>
      </c>
    </row>
    <row r="2557">
      <c r="A2557">
        <f>RAND()</f>
        <v/>
      </c>
      <c r="B2557">
        <f>IF('d_시나리오'!$J$2='d_시나리오'!$H$2,'d_시나리오'!$I$2,IF(A2557&lt;('d_시나리오'!$I$2-'d_시나리오'!$H$2)/('d_시나리오'!$J$2-'d_시나리오'!$H$2),'d_시나리오'!$H$2+SQRT(A2557*('d_시나리오'!$J$2-'d_시나리오'!$H$2)*('d_시나리오'!$I$2-'d_시나리오'!$H$2)),'d_시나리오'!$J$2-SQRT((1-A2557)*('d_시나리오'!$J$2-'d_시나리오'!$H$2)*('d_시나리오'!$J$2-'d_시나리오'!$I$2))))</f>
        <v/>
      </c>
      <c r="C2557">
        <f>BETAINV(RAND(),2,6)</f>
        <v/>
      </c>
      <c r="D2557">
        <f>INDEX('d_분포'!$A$2:$A$28,RANDBETWEEN(1,27))</f>
        <v/>
      </c>
      <c r="E2557">
        <f>INDEX('d_분포'!$C$2:$C$5,RANDBETWEEN(1,4))*(0.9+0.2*RAND())</f>
        <v/>
      </c>
      <c r="F2557">
        <f>RAND()</f>
        <v/>
      </c>
      <c r="G2557">
        <f>IF('d_시나리오'!$J$3='d_시나리오'!$H$3,'d_시나리오'!$I$3,IF(F2557&lt;('d_시나리오'!$I$3-'d_시나리오'!$H$3)/('d_시나리오'!$J$3-'d_시나리오'!$H$3),'d_시나리오'!$H$3+SQRT(F2557*('d_시나리오'!$J$3-'d_시나리오'!$H$3)*('d_시나리오'!$I$3-'d_시나리오'!$H$3)),'d_시나리오'!$J$3-SQRT((1-F2557)*('d_시나리오'!$J$3-'d_시나리오'!$H$3)*('d_시나리오'!$J$3-'d_시나리오'!$I$3))))</f>
        <v/>
      </c>
      <c r="H2557">
        <f>RAND()</f>
        <v/>
      </c>
      <c r="I2557">
        <f>IF('d_시나리오'!$J$4='d_시나리오'!$H$4,'d_시나리오'!$I$4,IF(H2557&lt;('d_시나리오'!$I$4-'d_시나리오'!$H$4)/('d_시나리오'!$J$4-'d_시나리오'!$H$4),'d_시나리오'!$H$4+SQRT(H2557*('d_시나리오'!$J$4-'d_시나리오'!$H$4)*('d_시나리오'!$I$4-'d_시나리오'!$H$4)),'d_시나리오'!$J$4-SQRT((1-H2557)*('d_시나리오'!$J$4-'d_시나리오'!$H$4)*('d_시나리오'!$J$4-'d_시나리오'!$I$4))))</f>
        <v/>
      </c>
      <c r="J2557">
        <f>RAND()</f>
        <v/>
      </c>
      <c r="K2557">
        <f>IF('d_시나리오'!$J$5='d_시나리오'!$H$5,'d_시나리오'!$I$5,IF(J2557&lt;('d_시나리오'!$I$5-'d_시나리오'!$H$5)/('d_시나리오'!$J$5-'d_시나리오'!$H$5),'d_시나리오'!$H$5+SQRT(J2557*('d_시나리오'!$J$5-'d_시나리오'!$H$5)*('d_시나리오'!$I$5-'d_시나리오'!$H$5)),'d_시나리오'!$J$5-SQRT((1-J2557)*('d_시나리오'!$J$5-'d_시나리오'!$H$5)*('d_시나리오'!$J$5-'d_시나리오'!$I$5))))</f>
        <v/>
      </c>
      <c r="L2557">
        <f>RAND()</f>
        <v/>
      </c>
      <c r="M2557">
        <f>IF('d_시나리오'!$J$6='d_시나리오'!$H$6,'d_시나리오'!$I$6,IF(L2557&lt;('d_시나리오'!$I$6-'d_시나리오'!$H$6)/('d_시나리오'!$J$6-'d_시나리오'!$H$6),'d_시나리오'!$H$6+SQRT(L2557*('d_시나리오'!$J$6-'d_시나리오'!$H$6)*('d_시나리오'!$I$6-'d_시나리오'!$H$6)),'d_시나리오'!$J$6-SQRT((1-L2557)*('d_시나리오'!$J$6-'d_시나리오'!$H$6)*('d_시나리오'!$J$6-'d_시나리오'!$I$6))))</f>
        <v/>
      </c>
      <c r="N2557">
        <f>INDEX('d_분포'!$B$2:$B$57,RANDBETWEEN(1,56))</f>
        <v/>
      </c>
      <c r="O2557">
        <f>BETAINV(RAND(),5,5)</f>
        <v/>
      </c>
      <c r="P2557">
        <f>'d_고정'!$B$1*'6_기대효과'!$H$7*('d_시나리오'!$I$7/'d_고정'!$B$2)*B2557</f>
        <v/>
      </c>
      <c r="Q2557">
        <f>P2557*C2557</f>
        <v/>
      </c>
      <c r="R2557">
        <f>P2557*E2557</f>
        <v/>
      </c>
      <c r="S2557">
        <f>R2557*G2557</f>
        <v/>
      </c>
      <c r="T2557">
        <f>Q2557+S2557</f>
        <v/>
      </c>
      <c r="U2557">
        <f>(Q2557*D2557+S2557*I2557)*(1-O2557)</f>
        <v/>
      </c>
      <c r="V2557">
        <f>(R2557*K2557*N2557+'d_고정'!$B$3*('6_기대효과'!$H$7/8)*N2557*'d_고정'!$B$10*M2557*('6_기대효과'!$K$7/'d_고정'!$B$9))*(1-O2557)</f>
        <v/>
      </c>
      <c r="W2557">
        <f>(S2557*I2557+R2557*MAX(K2557-'d_고정'!$B$10*M2557*('6_기대효과'!$K$7/'d_고정'!$B$9),0)*N2557)*(1-O2557)</f>
        <v/>
      </c>
      <c r="X2557">
        <f>U2557+V2557</f>
        <v/>
      </c>
      <c r="Y2557">
        <f>U2557/('d_고정'!$B$5*'6_기대효과'!$H$7/8)/'d_고정'!$B$6</f>
        <v/>
      </c>
      <c r="Z2557">
        <f>U2557/('d_고정'!$B$8*'6_기대효과'!$H$7/8)</f>
        <v/>
      </c>
    </row>
    <row r="2558">
      <c r="A2558">
        <f>RAND()</f>
        <v/>
      </c>
      <c r="B2558">
        <f>IF('d_시나리오'!$J$2='d_시나리오'!$H$2,'d_시나리오'!$I$2,IF(A2558&lt;('d_시나리오'!$I$2-'d_시나리오'!$H$2)/('d_시나리오'!$J$2-'d_시나리오'!$H$2),'d_시나리오'!$H$2+SQRT(A2558*('d_시나리오'!$J$2-'d_시나리오'!$H$2)*('d_시나리오'!$I$2-'d_시나리오'!$H$2)),'d_시나리오'!$J$2-SQRT((1-A2558)*('d_시나리오'!$J$2-'d_시나리오'!$H$2)*('d_시나리오'!$J$2-'d_시나리오'!$I$2))))</f>
        <v/>
      </c>
      <c r="C2558">
        <f>BETAINV(RAND(),2,6)</f>
        <v/>
      </c>
      <c r="D2558">
        <f>INDEX('d_분포'!$A$2:$A$28,RANDBETWEEN(1,27))</f>
        <v/>
      </c>
      <c r="E2558">
        <f>INDEX('d_분포'!$C$2:$C$5,RANDBETWEEN(1,4))*(0.9+0.2*RAND())</f>
        <v/>
      </c>
      <c r="F2558">
        <f>RAND()</f>
        <v/>
      </c>
      <c r="G2558">
        <f>IF('d_시나리오'!$J$3='d_시나리오'!$H$3,'d_시나리오'!$I$3,IF(F2558&lt;('d_시나리오'!$I$3-'d_시나리오'!$H$3)/('d_시나리오'!$J$3-'d_시나리오'!$H$3),'d_시나리오'!$H$3+SQRT(F2558*('d_시나리오'!$J$3-'d_시나리오'!$H$3)*('d_시나리오'!$I$3-'d_시나리오'!$H$3)),'d_시나리오'!$J$3-SQRT((1-F2558)*('d_시나리오'!$J$3-'d_시나리오'!$H$3)*('d_시나리오'!$J$3-'d_시나리오'!$I$3))))</f>
        <v/>
      </c>
      <c r="H2558">
        <f>RAND()</f>
        <v/>
      </c>
      <c r="I2558">
        <f>IF('d_시나리오'!$J$4='d_시나리오'!$H$4,'d_시나리오'!$I$4,IF(H2558&lt;('d_시나리오'!$I$4-'d_시나리오'!$H$4)/('d_시나리오'!$J$4-'d_시나리오'!$H$4),'d_시나리오'!$H$4+SQRT(H2558*('d_시나리오'!$J$4-'d_시나리오'!$H$4)*('d_시나리오'!$I$4-'d_시나리오'!$H$4)),'d_시나리오'!$J$4-SQRT((1-H2558)*('d_시나리오'!$J$4-'d_시나리오'!$H$4)*('d_시나리오'!$J$4-'d_시나리오'!$I$4))))</f>
        <v/>
      </c>
      <c r="J2558">
        <f>RAND()</f>
        <v/>
      </c>
      <c r="K2558">
        <f>IF('d_시나리오'!$J$5='d_시나리오'!$H$5,'d_시나리오'!$I$5,IF(J2558&lt;('d_시나리오'!$I$5-'d_시나리오'!$H$5)/('d_시나리오'!$J$5-'d_시나리오'!$H$5),'d_시나리오'!$H$5+SQRT(J2558*('d_시나리오'!$J$5-'d_시나리오'!$H$5)*('d_시나리오'!$I$5-'d_시나리오'!$H$5)),'d_시나리오'!$J$5-SQRT((1-J2558)*('d_시나리오'!$J$5-'d_시나리오'!$H$5)*('d_시나리오'!$J$5-'d_시나리오'!$I$5))))</f>
        <v/>
      </c>
      <c r="L2558">
        <f>RAND()</f>
        <v/>
      </c>
      <c r="M2558">
        <f>IF('d_시나리오'!$J$6='d_시나리오'!$H$6,'d_시나리오'!$I$6,IF(L2558&lt;('d_시나리오'!$I$6-'d_시나리오'!$H$6)/('d_시나리오'!$J$6-'d_시나리오'!$H$6),'d_시나리오'!$H$6+SQRT(L2558*('d_시나리오'!$J$6-'d_시나리오'!$H$6)*('d_시나리오'!$I$6-'d_시나리오'!$H$6)),'d_시나리오'!$J$6-SQRT((1-L2558)*('d_시나리오'!$J$6-'d_시나리오'!$H$6)*('d_시나리오'!$J$6-'d_시나리오'!$I$6))))</f>
        <v/>
      </c>
      <c r="N2558">
        <f>INDEX('d_분포'!$B$2:$B$57,RANDBETWEEN(1,56))</f>
        <v/>
      </c>
      <c r="O2558">
        <f>BETAINV(RAND(),5,5)</f>
        <v/>
      </c>
      <c r="P2558">
        <f>'d_고정'!$B$1*'6_기대효과'!$H$7*('d_시나리오'!$I$7/'d_고정'!$B$2)*B2558</f>
        <v/>
      </c>
      <c r="Q2558">
        <f>P2558*C2558</f>
        <v/>
      </c>
      <c r="R2558">
        <f>P2558*E2558</f>
        <v/>
      </c>
      <c r="S2558">
        <f>R2558*G2558</f>
        <v/>
      </c>
      <c r="T2558">
        <f>Q2558+S2558</f>
        <v/>
      </c>
      <c r="U2558">
        <f>(Q2558*D2558+S2558*I2558)*(1-O2558)</f>
        <v/>
      </c>
      <c r="V2558">
        <f>(R2558*K2558*N2558+'d_고정'!$B$3*('6_기대효과'!$H$7/8)*N2558*'d_고정'!$B$10*M2558*('6_기대효과'!$K$7/'d_고정'!$B$9))*(1-O2558)</f>
        <v/>
      </c>
      <c r="W2558">
        <f>(S2558*I2558+R2558*MAX(K2558-'d_고정'!$B$10*M2558*('6_기대효과'!$K$7/'d_고정'!$B$9),0)*N2558)*(1-O2558)</f>
        <v/>
      </c>
      <c r="X2558">
        <f>U2558+V2558</f>
        <v/>
      </c>
      <c r="Y2558">
        <f>U2558/('d_고정'!$B$5*'6_기대효과'!$H$7/8)/'d_고정'!$B$6</f>
        <v/>
      </c>
      <c r="Z2558">
        <f>U2558/('d_고정'!$B$8*'6_기대효과'!$H$7/8)</f>
        <v/>
      </c>
    </row>
    <row r="2559">
      <c r="A2559">
        <f>RAND()</f>
        <v/>
      </c>
      <c r="B2559">
        <f>IF('d_시나리오'!$J$2='d_시나리오'!$H$2,'d_시나리오'!$I$2,IF(A2559&lt;('d_시나리오'!$I$2-'d_시나리오'!$H$2)/('d_시나리오'!$J$2-'d_시나리오'!$H$2),'d_시나리오'!$H$2+SQRT(A2559*('d_시나리오'!$J$2-'d_시나리오'!$H$2)*('d_시나리오'!$I$2-'d_시나리오'!$H$2)),'d_시나리오'!$J$2-SQRT((1-A2559)*('d_시나리오'!$J$2-'d_시나리오'!$H$2)*('d_시나리오'!$J$2-'d_시나리오'!$I$2))))</f>
        <v/>
      </c>
      <c r="C2559">
        <f>BETAINV(RAND(),2,6)</f>
        <v/>
      </c>
      <c r="D2559">
        <f>INDEX('d_분포'!$A$2:$A$28,RANDBETWEEN(1,27))</f>
        <v/>
      </c>
      <c r="E2559">
        <f>INDEX('d_분포'!$C$2:$C$5,RANDBETWEEN(1,4))*(0.9+0.2*RAND())</f>
        <v/>
      </c>
      <c r="F2559">
        <f>RAND()</f>
        <v/>
      </c>
      <c r="G2559">
        <f>IF('d_시나리오'!$J$3='d_시나리오'!$H$3,'d_시나리오'!$I$3,IF(F2559&lt;('d_시나리오'!$I$3-'d_시나리오'!$H$3)/('d_시나리오'!$J$3-'d_시나리오'!$H$3),'d_시나리오'!$H$3+SQRT(F2559*('d_시나리오'!$J$3-'d_시나리오'!$H$3)*('d_시나리오'!$I$3-'d_시나리오'!$H$3)),'d_시나리오'!$J$3-SQRT((1-F2559)*('d_시나리오'!$J$3-'d_시나리오'!$H$3)*('d_시나리오'!$J$3-'d_시나리오'!$I$3))))</f>
        <v/>
      </c>
      <c r="H2559">
        <f>RAND()</f>
        <v/>
      </c>
      <c r="I2559">
        <f>IF('d_시나리오'!$J$4='d_시나리오'!$H$4,'d_시나리오'!$I$4,IF(H2559&lt;('d_시나리오'!$I$4-'d_시나리오'!$H$4)/('d_시나리오'!$J$4-'d_시나리오'!$H$4),'d_시나리오'!$H$4+SQRT(H2559*('d_시나리오'!$J$4-'d_시나리오'!$H$4)*('d_시나리오'!$I$4-'d_시나리오'!$H$4)),'d_시나리오'!$J$4-SQRT((1-H2559)*('d_시나리오'!$J$4-'d_시나리오'!$H$4)*('d_시나리오'!$J$4-'d_시나리오'!$I$4))))</f>
        <v/>
      </c>
      <c r="J2559">
        <f>RAND()</f>
        <v/>
      </c>
      <c r="K2559">
        <f>IF('d_시나리오'!$J$5='d_시나리오'!$H$5,'d_시나리오'!$I$5,IF(J2559&lt;('d_시나리오'!$I$5-'d_시나리오'!$H$5)/('d_시나리오'!$J$5-'d_시나리오'!$H$5),'d_시나리오'!$H$5+SQRT(J2559*('d_시나리오'!$J$5-'d_시나리오'!$H$5)*('d_시나리오'!$I$5-'d_시나리오'!$H$5)),'d_시나리오'!$J$5-SQRT((1-J2559)*('d_시나리오'!$J$5-'d_시나리오'!$H$5)*('d_시나리오'!$J$5-'d_시나리오'!$I$5))))</f>
        <v/>
      </c>
      <c r="L2559">
        <f>RAND()</f>
        <v/>
      </c>
      <c r="M2559">
        <f>IF('d_시나리오'!$J$6='d_시나리오'!$H$6,'d_시나리오'!$I$6,IF(L2559&lt;('d_시나리오'!$I$6-'d_시나리오'!$H$6)/('d_시나리오'!$J$6-'d_시나리오'!$H$6),'d_시나리오'!$H$6+SQRT(L2559*('d_시나리오'!$J$6-'d_시나리오'!$H$6)*('d_시나리오'!$I$6-'d_시나리오'!$H$6)),'d_시나리오'!$J$6-SQRT((1-L2559)*('d_시나리오'!$J$6-'d_시나리오'!$H$6)*('d_시나리오'!$J$6-'d_시나리오'!$I$6))))</f>
        <v/>
      </c>
      <c r="N2559">
        <f>INDEX('d_분포'!$B$2:$B$57,RANDBETWEEN(1,56))</f>
        <v/>
      </c>
      <c r="O2559">
        <f>BETAINV(RAND(),5,5)</f>
        <v/>
      </c>
      <c r="P2559">
        <f>'d_고정'!$B$1*'6_기대효과'!$H$7*('d_시나리오'!$I$7/'d_고정'!$B$2)*B2559</f>
        <v/>
      </c>
      <c r="Q2559">
        <f>P2559*C2559</f>
        <v/>
      </c>
      <c r="R2559">
        <f>P2559*E2559</f>
        <v/>
      </c>
      <c r="S2559">
        <f>R2559*G2559</f>
        <v/>
      </c>
      <c r="T2559">
        <f>Q2559+S2559</f>
        <v/>
      </c>
      <c r="U2559">
        <f>(Q2559*D2559+S2559*I2559)*(1-O2559)</f>
        <v/>
      </c>
      <c r="V2559">
        <f>(R2559*K2559*N2559+'d_고정'!$B$3*('6_기대효과'!$H$7/8)*N2559*'d_고정'!$B$10*M2559*('6_기대효과'!$K$7/'d_고정'!$B$9))*(1-O2559)</f>
        <v/>
      </c>
      <c r="W2559">
        <f>(S2559*I2559+R2559*MAX(K2559-'d_고정'!$B$10*M2559*('6_기대효과'!$K$7/'d_고정'!$B$9),0)*N2559)*(1-O2559)</f>
        <v/>
      </c>
      <c r="X2559">
        <f>U2559+V2559</f>
        <v/>
      </c>
      <c r="Y2559">
        <f>U2559/('d_고정'!$B$5*'6_기대효과'!$H$7/8)/'d_고정'!$B$6</f>
        <v/>
      </c>
      <c r="Z2559">
        <f>U2559/('d_고정'!$B$8*'6_기대효과'!$H$7/8)</f>
        <v/>
      </c>
    </row>
    <row r="2560">
      <c r="A2560">
        <f>RAND()</f>
        <v/>
      </c>
      <c r="B2560">
        <f>IF('d_시나리오'!$J$2='d_시나리오'!$H$2,'d_시나리오'!$I$2,IF(A2560&lt;('d_시나리오'!$I$2-'d_시나리오'!$H$2)/('d_시나리오'!$J$2-'d_시나리오'!$H$2),'d_시나리오'!$H$2+SQRT(A2560*('d_시나리오'!$J$2-'d_시나리오'!$H$2)*('d_시나리오'!$I$2-'d_시나리오'!$H$2)),'d_시나리오'!$J$2-SQRT((1-A2560)*('d_시나리오'!$J$2-'d_시나리오'!$H$2)*('d_시나리오'!$J$2-'d_시나리오'!$I$2))))</f>
        <v/>
      </c>
      <c r="C2560">
        <f>BETAINV(RAND(),2,6)</f>
        <v/>
      </c>
      <c r="D2560">
        <f>INDEX('d_분포'!$A$2:$A$28,RANDBETWEEN(1,27))</f>
        <v/>
      </c>
      <c r="E2560">
        <f>INDEX('d_분포'!$C$2:$C$5,RANDBETWEEN(1,4))*(0.9+0.2*RAND())</f>
        <v/>
      </c>
      <c r="F2560">
        <f>RAND()</f>
        <v/>
      </c>
      <c r="G2560">
        <f>IF('d_시나리오'!$J$3='d_시나리오'!$H$3,'d_시나리오'!$I$3,IF(F2560&lt;('d_시나리오'!$I$3-'d_시나리오'!$H$3)/('d_시나리오'!$J$3-'d_시나리오'!$H$3),'d_시나리오'!$H$3+SQRT(F2560*('d_시나리오'!$J$3-'d_시나리오'!$H$3)*('d_시나리오'!$I$3-'d_시나리오'!$H$3)),'d_시나리오'!$J$3-SQRT((1-F2560)*('d_시나리오'!$J$3-'d_시나리오'!$H$3)*('d_시나리오'!$J$3-'d_시나리오'!$I$3))))</f>
        <v/>
      </c>
      <c r="H2560">
        <f>RAND()</f>
        <v/>
      </c>
      <c r="I2560">
        <f>IF('d_시나리오'!$J$4='d_시나리오'!$H$4,'d_시나리오'!$I$4,IF(H2560&lt;('d_시나리오'!$I$4-'d_시나리오'!$H$4)/('d_시나리오'!$J$4-'d_시나리오'!$H$4),'d_시나리오'!$H$4+SQRT(H2560*('d_시나리오'!$J$4-'d_시나리오'!$H$4)*('d_시나리오'!$I$4-'d_시나리오'!$H$4)),'d_시나리오'!$J$4-SQRT((1-H2560)*('d_시나리오'!$J$4-'d_시나리오'!$H$4)*('d_시나리오'!$J$4-'d_시나리오'!$I$4))))</f>
        <v/>
      </c>
      <c r="J2560">
        <f>RAND()</f>
        <v/>
      </c>
      <c r="K2560">
        <f>IF('d_시나리오'!$J$5='d_시나리오'!$H$5,'d_시나리오'!$I$5,IF(J2560&lt;('d_시나리오'!$I$5-'d_시나리오'!$H$5)/('d_시나리오'!$J$5-'d_시나리오'!$H$5),'d_시나리오'!$H$5+SQRT(J2560*('d_시나리오'!$J$5-'d_시나리오'!$H$5)*('d_시나리오'!$I$5-'d_시나리오'!$H$5)),'d_시나리오'!$J$5-SQRT((1-J2560)*('d_시나리오'!$J$5-'d_시나리오'!$H$5)*('d_시나리오'!$J$5-'d_시나리오'!$I$5))))</f>
        <v/>
      </c>
      <c r="L2560">
        <f>RAND()</f>
        <v/>
      </c>
      <c r="M2560">
        <f>IF('d_시나리오'!$J$6='d_시나리오'!$H$6,'d_시나리오'!$I$6,IF(L2560&lt;('d_시나리오'!$I$6-'d_시나리오'!$H$6)/('d_시나리오'!$J$6-'d_시나리오'!$H$6),'d_시나리오'!$H$6+SQRT(L2560*('d_시나리오'!$J$6-'d_시나리오'!$H$6)*('d_시나리오'!$I$6-'d_시나리오'!$H$6)),'d_시나리오'!$J$6-SQRT((1-L2560)*('d_시나리오'!$J$6-'d_시나리오'!$H$6)*('d_시나리오'!$J$6-'d_시나리오'!$I$6))))</f>
        <v/>
      </c>
      <c r="N2560">
        <f>INDEX('d_분포'!$B$2:$B$57,RANDBETWEEN(1,56))</f>
        <v/>
      </c>
      <c r="O2560">
        <f>BETAINV(RAND(),5,5)</f>
        <v/>
      </c>
      <c r="P2560">
        <f>'d_고정'!$B$1*'6_기대효과'!$H$7*('d_시나리오'!$I$7/'d_고정'!$B$2)*B2560</f>
        <v/>
      </c>
      <c r="Q2560">
        <f>P2560*C2560</f>
        <v/>
      </c>
      <c r="R2560">
        <f>P2560*E2560</f>
        <v/>
      </c>
      <c r="S2560">
        <f>R2560*G2560</f>
        <v/>
      </c>
      <c r="T2560">
        <f>Q2560+S2560</f>
        <v/>
      </c>
      <c r="U2560">
        <f>(Q2560*D2560+S2560*I2560)*(1-O2560)</f>
        <v/>
      </c>
      <c r="V2560">
        <f>(R2560*K2560*N2560+'d_고정'!$B$3*('6_기대효과'!$H$7/8)*N2560*'d_고정'!$B$10*M2560*('6_기대효과'!$K$7/'d_고정'!$B$9))*(1-O2560)</f>
        <v/>
      </c>
      <c r="W2560">
        <f>(S2560*I2560+R2560*MAX(K2560-'d_고정'!$B$10*M2560*('6_기대효과'!$K$7/'d_고정'!$B$9),0)*N2560)*(1-O2560)</f>
        <v/>
      </c>
      <c r="X2560">
        <f>U2560+V2560</f>
        <v/>
      </c>
      <c r="Y2560">
        <f>U2560/('d_고정'!$B$5*'6_기대효과'!$H$7/8)/'d_고정'!$B$6</f>
        <v/>
      </c>
      <c r="Z2560">
        <f>U2560/('d_고정'!$B$8*'6_기대효과'!$H$7/8)</f>
        <v/>
      </c>
    </row>
    <row r="2561">
      <c r="A2561">
        <f>RAND()</f>
        <v/>
      </c>
      <c r="B2561">
        <f>IF('d_시나리오'!$J$2='d_시나리오'!$H$2,'d_시나리오'!$I$2,IF(A2561&lt;('d_시나리오'!$I$2-'d_시나리오'!$H$2)/('d_시나리오'!$J$2-'d_시나리오'!$H$2),'d_시나리오'!$H$2+SQRT(A2561*('d_시나리오'!$J$2-'d_시나리오'!$H$2)*('d_시나리오'!$I$2-'d_시나리오'!$H$2)),'d_시나리오'!$J$2-SQRT((1-A2561)*('d_시나리오'!$J$2-'d_시나리오'!$H$2)*('d_시나리오'!$J$2-'d_시나리오'!$I$2))))</f>
        <v/>
      </c>
      <c r="C2561">
        <f>BETAINV(RAND(),2,6)</f>
        <v/>
      </c>
      <c r="D2561">
        <f>INDEX('d_분포'!$A$2:$A$28,RANDBETWEEN(1,27))</f>
        <v/>
      </c>
      <c r="E2561">
        <f>INDEX('d_분포'!$C$2:$C$5,RANDBETWEEN(1,4))*(0.9+0.2*RAND())</f>
        <v/>
      </c>
      <c r="F2561">
        <f>RAND()</f>
        <v/>
      </c>
      <c r="G2561">
        <f>IF('d_시나리오'!$J$3='d_시나리오'!$H$3,'d_시나리오'!$I$3,IF(F2561&lt;('d_시나리오'!$I$3-'d_시나리오'!$H$3)/('d_시나리오'!$J$3-'d_시나리오'!$H$3),'d_시나리오'!$H$3+SQRT(F2561*('d_시나리오'!$J$3-'d_시나리오'!$H$3)*('d_시나리오'!$I$3-'d_시나리오'!$H$3)),'d_시나리오'!$J$3-SQRT((1-F2561)*('d_시나리오'!$J$3-'d_시나리오'!$H$3)*('d_시나리오'!$J$3-'d_시나리오'!$I$3))))</f>
        <v/>
      </c>
      <c r="H2561">
        <f>RAND()</f>
        <v/>
      </c>
      <c r="I2561">
        <f>IF('d_시나리오'!$J$4='d_시나리오'!$H$4,'d_시나리오'!$I$4,IF(H2561&lt;('d_시나리오'!$I$4-'d_시나리오'!$H$4)/('d_시나리오'!$J$4-'d_시나리오'!$H$4),'d_시나리오'!$H$4+SQRT(H2561*('d_시나리오'!$J$4-'d_시나리오'!$H$4)*('d_시나리오'!$I$4-'d_시나리오'!$H$4)),'d_시나리오'!$J$4-SQRT((1-H2561)*('d_시나리오'!$J$4-'d_시나리오'!$H$4)*('d_시나리오'!$J$4-'d_시나리오'!$I$4))))</f>
        <v/>
      </c>
      <c r="J2561">
        <f>RAND()</f>
        <v/>
      </c>
      <c r="K2561">
        <f>IF('d_시나리오'!$J$5='d_시나리오'!$H$5,'d_시나리오'!$I$5,IF(J2561&lt;('d_시나리오'!$I$5-'d_시나리오'!$H$5)/('d_시나리오'!$J$5-'d_시나리오'!$H$5),'d_시나리오'!$H$5+SQRT(J2561*('d_시나리오'!$J$5-'d_시나리오'!$H$5)*('d_시나리오'!$I$5-'d_시나리오'!$H$5)),'d_시나리오'!$J$5-SQRT((1-J2561)*('d_시나리오'!$J$5-'d_시나리오'!$H$5)*('d_시나리오'!$J$5-'d_시나리오'!$I$5))))</f>
        <v/>
      </c>
      <c r="L2561">
        <f>RAND()</f>
        <v/>
      </c>
      <c r="M2561">
        <f>IF('d_시나리오'!$J$6='d_시나리오'!$H$6,'d_시나리오'!$I$6,IF(L2561&lt;('d_시나리오'!$I$6-'d_시나리오'!$H$6)/('d_시나리오'!$J$6-'d_시나리오'!$H$6),'d_시나리오'!$H$6+SQRT(L2561*('d_시나리오'!$J$6-'d_시나리오'!$H$6)*('d_시나리오'!$I$6-'d_시나리오'!$H$6)),'d_시나리오'!$J$6-SQRT((1-L2561)*('d_시나리오'!$J$6-'d_시나리오'!$H$6)*('d_시나리오'!$J$6-'d_시나리오'!$I$6))))</f>
        <v/>
      </c>
      <c r="N2561">
        <f>INDEX('d_분포'!$B$2:$B$57,RANDBETWEEN(1,56))</f>
        <v/>
      </c>
      <c r="O2561">
        <f>BETAINV(RAND(),5,5)</f>
        <v/>
      </c>
      <c r="P2561">
        <f>'d_고정'!$B$1*'6_기대효과'!$H$7*('d_시나리오'!$I$7/'d_고정'!$B$2)*B2561</f>
        <v/>
      </c>
      <c r="Q2561">
        <f>P2561*C2561</f>
        <v/>
      </c>
      <c r="R2561">
        <f>P2561*E2561</f>
        <v/>
      </c>
      <c r="S2561">
        <f>R2561*G2561</f>
        <v/>
      </c>
      <c r="T2561">
        <f>Q2561+S2561</f>
        <v/>
      </c>
      <c r="U2561">
        <f>(Q2561*D2561+S2561*I2561)*(1-O2561)</f>
        <v/>
      </c>
      <c r="V2561">
        <f>(R2561*K2561*N2561+'d_고정'!$B$3*('6_기대효과'!$H$7/8)*N2561*'d_고정'!$B$10*M2561*('6_기대효과'!$K$7/'d_고정'!$B$9))*(1-O2561)</f>
        <v/>
      </c>
      <c r="W2561">
        <f>(S2561*I2561+R2561*MAX(K2561-'d_고정'!$B$10*M2561*('6_기대효과'!$K$7/'d_고정'!$B$9),0)*N2561)*(1-O2561)</f>
        <v/>
      </c>
      <c r="X2561">
        <f>U2561+V2561</f>
        <v/>
      </c>
      <c r="Y2561">
        <f>U2561/('d_고정'!$B$5*'6_기대효과'!$H$7/8)/'d_고정'!$B$6</f>
        <v/>
      </c>
      <c r="Z2561">
        <f>U2561/('d_고정'!$B$8*'6_기대효과'!$H$7/8)</f>
        <v/>
      </c>
    </row>
    <row r="2562">
      <c r="A2562">
        <f>RAND()</f>
        <v/>
      </c>
      <c r="B2562">
        <f>IF('d_시나리오'!$J$2='d_시나리오'!$H$2,'d_시나리오'!$I$2,IF(A2562&lt;('d_시나리오'!$I$2-'d_시나리오'!$H$2)/('d_시나리오'!$J$2-'d_시나리오'!$H$2),'d_시나리오'!$H$2+SQRT(A2562*('d_시나리오'!$J$2-'d_시나리오'!$H$2)*('d_시나리오'!$I$2-'d_시나리오'!$H$2)),'d_시나리오'!$J$2-SQRT((1-A2562)*('d_시나리오'!$J$2-'d_시나리오'!$H$2)*('d_시나리오'!$J$2-'d_시나리오'!$I$2))))</f>
        <v/>
      </c>
      <c r="C2562">
        <f>BETAINV(RAND(),2,6)</f>
        <v/>
      </c>
      <c r="D2562">
        <f>INDEX('d_분포'!$A$2:$A$28,RANDBETWEEN(1,27))</f>
        <v/>
      </c>
      <c r="E2562">
        <f>INDEX('d_분포'!$C$2:$C$5,RANDBETWEEN(1,4))*(0.9+0.2*RAND())</f>
        <v/>
      </c>
      <c r="F2562">
        <f>RAND()</f>
        <v/>
      </c>
      <c r="G2562">
        <f>IF('d_시나리오'!$J$3='d_시나리오'!$H$3,'d_시나리오'!$I$3,IF(F2562&lt;('d_시나리오'!$I$3-'d_시나리오'!$H$3)/('d_시나리오'!$J$3-'d_시나리오'!$H$3),'d_시나리오'!$H$3+SQRT(F2562*('d_시나리오'!$J$3-'d_시나리오'!$H$3)*('d_시나리오'!$I$3-'d_시나리오'!$H$3)),'d_시나리오'!$J$3-SQRT((1-F2562)*('d_시나리오'!$J$3-'d_시나리오'!$H$3)*('d_시나리오'!$J$3-'d_시나리오'!$I$3))))</f>
        <v/>
      </c>
      <c r="H2562">
        <f>RAND()</f>
        <v/>
      </c>
      <c r="I2562">
        <f>IF('d_시나리오'!$J$4='d_시나리오'!$H$4,'d_시나리오'!$I$4,IF(H2562&lt;('d_시나리오'!$I$4-'d_시나리오'!$H$4)/('d_시나리오'!$J$4-'d_시나리오'!$H$4),'d_시나리오'!$H$4+SQRT(H2562*('d_시나리오'!$J$4-'d_시나리오'!$H$4)*('d_시나리오'!$I$4-'d_시나리오'!$H$4)),'d_시나리오'!$J$4-SQRT((1-H2562)*('d_시나리오'!$J$4-'d_시나리오'!$H$4)*('d_시나리오'!$J$4-'d_시나리오'!$I$4))))</f>
        <v/>
      </c>
      <c r="J2562">
        <f>RAND()</f>
        <v/>
      </c>
      <c r="K2562">
        <f>IF('d_시나리오'!$J$5='d_시나리오'!$H$5,'d_시나리오'!$I$5,IF(J2562&lt;('d_시나리오'!$I$5-'d_시나리오'!$H$5)/('d_시나리오'!$J$5-'d_시나리오'!$H$5),'d_시나리오'!$H$5+SQRT(J2562*('d_시나리오'!$J$5-'d_시나리오'!$H$5)*('d_시나리오'!$I$5-'d_시나리오'!$H$5)),'d_시나리오'!$J$5-SQRT((1-J2562)*('d_시나리오'!$J$5-'d_시나리오'!$H$5)*('d_시나리오'!$J$5-'d_시나리오'!$I$5))))</f>
        <v/>
      </c>
      <c r="L2562">
        <f>RAND()</f>
        <v/>
      </c>
      <c r="M2562">
        <f>IF('d_시나리오'!$J$6='d_시나리오'!$H$6,'d_시나리오'!$I$6,IF(L2562&lt;('d_시나리오'!$I$6-'d_시나리오'!$H$6)/('d_시나리오'!$J$6-'d_시나리오'!$H$6),'d_시나리오'!$H$6+SQRT(L2562*('d_시나리오'!$J$6-'d_시나리오'!$H$6)*('d_시나리오'!$I$6-'d_시나리오'!$H$6)),'d_시나리오'!$J$6-SQRT((1-L2562)*('d_시나리오'!$J$6-'d_시나리오'!$H$6)*('d_시나리오'!$J$6-'d_시나리오'!$I$6))))</f>
        <v/>
      </c>
      <c r="N2562">
        <f>INDEX('d_분포'!$B$2:$B$57,RANDBETWEEN(1,56))</f>
        <v/>
      </c>
      <c r="O2562">
        <f>BETAINV(RAND(),5,5)</f>
        <v/>
      </c>
      <c r="P2562">
        <f>'d_고정'!$B$1*'6_기대효과'!$H$7*('d_시나리오'!$I$7/'d_고정'!$B$2)*B2562</f>
        <v/>
      </c>
      <c r="Q2562">
        <f>P2562*C2562</f>
        <v/>
      </c>
      <c r="R2562">
        <f>P2562*E2562</f>
        <v/>
      </c>
      <c r="S2562">
        <f>R2562*G2562</f>
        <v/>
      </c>
      <c r="T2562">
        <f>Q2562+S2562</f>
        <v/>
      </c>
      <c r="U2562">
        <f>(Q2562*D2562+S2562*I2562)*(1-O2562)</f>
        <v/>
      </c>
      <c r="V2562">
        <f>(R2562*K2562*N2562+'d_고정'!$B$3*('6_기대효과'!$H$7/8)*N2562*'d_고정'!$B$10*M2562*('6_기대효과'!$K$7/'d_고정'!$B$9))*(1-O2562)</f>
        <v/>
      </c>
      <c r="W2562">
        <f>(S2562*I2562+R2562*MAX(K2562-'d_고정'!$B$10*M2562*('6_기대효과'!$K$7/'d_고정'!$B$9),0)*N2562)*(1-O2562)</f>
        <v/>
      </c>
      <c r="X2562">
        <f>U2562+V2562</f>
        <v/>
      </c>
      <c r="Y2562">
        <f>U2562/('d_고정'!$B$5*'6_기대효과'!$H$7/8)/'d_고정'!$B$6</f>
        <v/>
      </c>
      <c r="Z2562">
        <f>U2562/('d_고정'!$B$8*'6_기대효과'!$H$7/8)</f>
        <v/>
      </c>
    </row>
    <row r="2563">
      <c r="A2563">
        <f>RAND()</f>
        <v/>
      </c>
      <c r="B2563">
        <f>IF('d_시나리오'!$J$2='d_시나리오'!$H$2,'d_시나리오'!$I$2,IF(A2563&lt;('d_시나리오'!$I$2-'d_시나리오'!$H$2)/('d_시나리오'!$J$2-'d_시나리오'!$H$2),'d_시나리오'!$H$2+SQRT(A2563*('d_시나리오'!$J$2-'d_시나리오'!$H$2)*('d_시나리오'!$I$2-'d_시나리오'!$H$2)),'d_시나리오'!$J$2-SQRT((1-A2563)*('d_시나리오'!$J$2-'d_시나리오'!$H$2)*('d_시나리오'!$J$2-'d_시나리오'!$I$2))))</f>
        <v/>
      </c>
      <c r="C2563">
        <f>BETAINV(RAND(),2,6)</f>
        <v/>
      </c>
      <c r="D2563">
        <f>INDEX('d_분포'!$A$2:$A$28,RANDBETWEEN(1,27))</f>
        <v/>
      </c>
      <c r="E2563">
        <f>INDEX('d_분포'!$C$2:$C$5,RANDBETWEEN(1,4))*(0.9+0.2*RAND())</f>
        <v/>
      </c>
      <c r="F2563">
        <f>RAND()</f>
        <v/>
      </c>
      <c r="G2563">
        <f>IF('d_시나리오'!$J$3='d_시나리오'!$H$3,'d_시나리오'!$I$3,IF(F2563&lt;('d_시나리오'!$I$3-'d_시나리오'!$H$3)/('d_시나리오'!$J$3-'d_시나리오'!$H$3),'d_시나리오'!$H$3+SQRT(F2563*('d_시나리오'!$J$3-'d_시나리오'!$H$3)*('d_시나리오'!$I$3-'d_시나리오'!$H$3)),'d_시나리오'!$J$3-SQRT((1-F2563)*('d_시나리오'!$J$3-'d_시나리오'!$H$3)*('d_시나리오'!$J$3-'d_시나리오'!$I$3))))</f>
        <v/>
      </c>
      <c r="H2563">
        <f>RAND()</f>
        <v/>
      </c>
      <c r="I2563">
        <f>IF('d_시나리오'!$J$4='d_시나리오'!$H$4,'d_시나리오'!$I$4,IF(H2563&lt;('d_시나리오'!$I$4-'d_시나리오'!$H$4)/('d_시나리오'!$J$4-'d_시나리오'!$H$4),'d_시나리오'!$H$4+SQRT(H2563*('d_시나리오'!$J$4-'d_시나리오'!$H$4)*('d_시나리오'!$I$4-'d_시나리오'!$H$4)),'d_시나리오'!$J$4-SQRT((1-H2563)*('d_시나리오'!$J$4-'d_시나리오'!$H$4)*('d_시나리오'!$J$4-'d_시나리오'!$I$4))))</f>
        <v/>
      </c>
      <c r="J2563">
        <f>RAND()</f>
        <v/>
      </c>
      <c r="K2563">
        <f>IF('d_시나리오'!$J$5='d_시나리오'!$H$5,'d_시나리오'!$I$5,IF(J2563&lt;('d_시나리오'!$I$5-'d_시나리오'!$H$5)/('d_시나리오'!$J$5-'d_시나리오'!$H$5),'d_시나리오'!$H$5+SQRT(J2563*('d_시나리오'!$J$5-'d_시나리오'!$H$5)*('d_시나리오'!$I$5-'d_시나리오'!$H$5)),'d_시나리오'!$J$5-SQRT((1-J2563)*('d_시나리오'!$J$5-'d_시나리오'!$H$5)*('d_시나리오'!$J$5-'d_시나리오'!$I$5))))</f>
        <v/>
      </c>
      <c r="L2563">
        <f>RAND()</f>
        <v/>
      </c>
      <c r="M2563">
        <f>IF('d_시나리오'!$J$6='d_시나리오'!$H$6,'d_시나리오'!$I$6,IF(L2563&lt;('d_시나리오'!$I$6-'d_시나리오'!$H$6)/('d_시나리오'!$J$6-'d_시나리오'!$H$6),'d_시나리오'!$H$6+SQRT(L2563*('d_시나리오'!$J$6-'d_시나리오'!$H$6)*('d_시나리오'!$I$6-'d_시나리오'!$H$6)),'d_시나리오'!$J$6-SQRT((1-L2563)*('d_시나리오'!$J$6-'d_시나리오'!$H$6)*('d_시나리오'!$J$6-'d_시나리오'!$I$6))))</f>
        <v/>
      </c>
      <c r="N2563">
        <f>INDEX('d_분포'!$B$2:$B$57,RANDBETWEEN(1,56))</f>
        <v/>
      </c>
      <c r="O2563">
        <f>BETAINV(RAND(),5,5)</f>
        <v/>
      </c>
      <c r="P2563">
        <f>'d_고정'!$B$1*'6_기대효과'!$H$7*('d_시나리오'!$I$7/'d_고정'!$B$2)*B2563</f>
        <v/>
      </c>
      <c r="Q2563">
        <f>P2563*C2563</f>
        <v/>
      </c>
      <c r="R2563">
        <f>P2563*E2563</f>
        <v/>
      </c>
      <c r="S2563">
        <f>R2563*G2563</f>
        <v/>
      </c>
      <c r="T2563">
        <f>Q2563+S2563</f>
        <v/>
      </c>
      <c r="U2563">
        <f>(Q2563*D2563+S2563*I2563)*(1-O2563)</f>
        <v/>
      </c>
      <c r="V2563">
        <f>(R2563*K2563*N2563+'d_고정'!$B$3*('6_기대효과'!$H$7/8)*N2563*'d_고정'!$B$10*M2563*('6_기대효과'!$K$7/'d_고정'!$B$9))*(1-O2563)</f>
        <v/>
      </c>
      <c r="W2563">
        <f>(S2563*I2563+R2563*MAX(K2563-'d_고정'!$B$10*M2563*('6_기대효과'!$K$7/'d_고정'!$B$9),0)*N2563)*(1-O2563)</f>
        <v/>
      </c>
      <c r="X2563">
        <f>U2563+V2563</f>
        <v/>
      </c>
      <c r="Y2563">
        <f>U2563/('d_고정'!$B$5*'6_기대효과'!$H$7/8)/'d_고정'!$B$6</f>
        <v/>
      </c>
      <c r="Z2563">
        <f>U2563/('d_고정'!$B$8*'6_기대효과'!$H$7/8)</f>
        <v/>
      </c>
    </row>
    <row r="2564">
      <c r="A2564">
        <f>RAND()</f>
        <v/>
      </c>
      <c r="B2564">
        <f>IF('d_시나리오'!$J$2='d_시나리오'!$H$2,'d_시나리오'!$I$2,IF(A2564&lt;('d_시나리오'!$I$2-'d_시나리오'!$H$2)/('d_시나리오'!$J$2-'d_시나리오'!$H$2),'d_시나리오'!$H$2+SQRT(A2564*('d_시나리오'!$J$2-'d_시나리오'!$H$2)*('d_시나리오'!$I$2-'d_시나리오'!$H$2)),'d_시나리오'!$J$2-SQRT((1-A2564)*('d_시나리오'!$J$2-'d_시나리오'!$H$2)*('d_시나리오'!$J$2-'d_시나리오'!$I$2))))</f>
        <v/>
      </c>
      <c r="C2564">
        <f>BETAINV(RAND(),2,6)</f>
        <v/>
      </c>
      <c r="D2564">
        <f>INDEX('d_분포'!$A$2:$A$28,RANDBETWEEN(1,27))</f>
        <v/>
      </c>
      <c r="E2564">
        <f>INDEX('d_분포'!$C$2:$C$5,RANDBETWEEN(1,4))*(0.9+0.2*RAND())</f>
        <v/>
      </c>
      <c r="F2564">
        <f>RAND()</f>
        <v/>
      </c>
      <c r="G2564">
        <f>IF('d_시나리오'!$J$3='d_시나리오'!$H$3,'d_시나리오'!$I$3,IF(F2564&lt;('d_시나리오'!$I$3-'d_시나리오'!$H$3)/('d_시나리오'!$J$3-'d_시나리오'!$H$3),'d_시나리오'!$H$3+SQRT(F2564*('d_시나리오'!$J$3-'d_시나리오'!$H$3)*('d_시나리오'!$I$3-'d_시나리오'!$H$3)),'d_시나리오'!$J$3-SQRT((1-F2564)*('d_시나리오'!$J$3-'d_시나리오'!$H$3)*('d_시나리오'!$J$3-'d_시나리오'!$I$3))))</f>
        <v/>
      </c>
      <c r="H2564">
        <f>RAND()</f>
        <v/>
      </c>
      <c r="I2564">
        <f>IF('d_시나리오'!$J$4='d_시나리오'!$H$4,'d_시나리오'!$I$4,IF(H2564&lt;('d_시나리오'!$I$4-'d_시나리오'!$H$4)/('d_시나리오'!$J$4-'d_시나리오'!$H$4),'d_시나리오'!$H$4+SQRT(H2564*('d_시나리오'!$J$4-'d_시나리오'!$H$4)*('d_시나리오'!$I$4-'d_시나리오'!$H$4)),'d_시나리오'!$J$4-SQRT((1-H2564)*('d_시나리오'!$J$4-'d_시나리오'!$H$4)*('d_시나리오'!$J$4-'d_시나리오'!$I$4))))</f>
        <v/>
      </c>
      <c r="J2564">
        <f>RAND()</f>
        <v/>
      </c>
      <c r="K2564">
        <f>IF('d_시나리오'!$J$5='d_시나리오'!$H$5,'d_시나리오'!$I$5,IF(J2564&lt;('d_시나리오'!$I$5-'d_시나리오'!$H$5)/('d_시나리오'!$J$5-'d_시나리오'!$H$5),'d_시나리오'!$H$5+SQRT(J2564*('d_시나리오'!$J$5-'d_시나리오'!$H$5)*('d_시나리오'!$I$5-'d_시나리오'!$H$5)),'d_시나리오'!$J$5-SQRT((1-J2564)*('d_시나리오'!$J$5-'d_시나리오'!$H$5)*('d_시나리오'!$J$5-'d_시나리오'!$I$5))))</f>
        <v/>
      </c>
      <c r="L2564">
        <f>RAND()</f>
        <v/>
      </c>
      <c r="M2564">
        <f>IF('d_시나리오'!$J$6='d_시나리오'!$H$6,'d_시나리오'!$I$6,IF(L2564&lt;('d_시나리오'!$I$6-'d_시나리오'!$H$6)/('d_시나리오'!$J$6-'d_시나리오'!$H$6),'d_시나리오'!$H$6+SQRT(L2564*('d_시나리오'!$J$6-'d_시나리오'!$H$6)*('d_시나리오'!$I$6-'d_시나리오'!$H$6)),'d_시나리오'!$J$6-SQRT((1-L2564)*('d_시나리오'!$J$6-'d_시나리오'!$H$6)*('d_시나리오'!$J$6-'d_시나리오'!$I$6))))</f>
        <v/>
      </c>
      <c r="N2564">
        <f>INDEX('d_분포'!$B$2:$B$57,RANDBETWEEN(1,56))</f>
        <v/>
      </c>
      <c r="O2564">
        <f>BETAINV(RAND(),5,5)</f>
        <v/>
      </c>
      <c r="P2564">
        <f>'d_고정'!$B$1*'6_기대효과'!$H$7*('d_시나리오'!$I$7/'d_고정'!$B$2)*B2564</f>
        <v/>
      </c>
      <c r="Q2564">
        <f>P2564*C2564</f>
        <v/>
      </c>
      <c r="R2564">
        <f>P2564*E2564</f>
        <v/>
      </c>
      <c r="S2564">
        <f>R2564*G2564</f>
        <v/>
      </c>
      <c r="T2564">
        <f>Q2564+S2564</f>
        <v/>
      </c>
      <c r="U2564">
        <f>(Q2564*D2564+S2564*I2564)*(1-O2564)</f>
        <v/>
      </c>
      <c r="V2564">
        <f>(R2564*K2564*N2564+'d_고정'!$B$3*('6_기대효과'!$H$7/8)*N2564*'d_고정'!$B$10*M2564*('6_기대효과'!$K$7/'d_고정'!$B$9))*(1-O2564)</f>
        <v/>
      </c>
      <c r="W2564">
        <f>(S2564*I2564+R2564*MAX(K2564-'d_고정'!$B$10*M2564*('6_기대효과'!$K$7/'d_고정'!$B$9),0)*N2564)*(1-O2564)</f>
        <v/>
      </c>
      <c r="X2564">
        <f>U2564+V2564</f>
        <v/>
      </c>
      <c r="Y2564">
        <f>U2564/('d_고정'!$B$5*'6_기대효과'!$H$7/8)/'d_고정'!$B$6</f>
        <v/>
      </c>
      <c r="Z2564">
        <f>U2564/('d_고정'!$B$8*'6_기대효과'!$H$7/8)</f>
        <v/>
      </c>
    </row>
    <row r="2565">
      <c r="A2565">
        <f>RAND()</f>
        <v/>
      </c>
      <c r="B2565">
        <f>IF('d_시나리오'!$J$2='d_시나리오'!$H$2,'d_시나리오'!$I$2,IF(A2565&lt;('d_시나리오'!$I$2-'d_시나리오'!$H$2)/('d_시나리오'!$J$2-'d_시나리오'!$H$2),'d_시나리오'!$H$2+SQRT(A2565*('d_시나리오'!$J$2-'d_시나리오'!$H$2)*('d_시나리오'!$I$2-'d_시나리오'!$H$2)),'d_시나리오'!$J$2-SQRT((1-A2565)*('d_시나리오'!$J$2-'d_시나리오'!$H$2)*('d_시나리오'!$J$2-'d_시나리오'!$I$2))))</f>
        <v/>
      </c>
      <c r="C2565">
        <f>BETAINV(RAND(),2,6)</f>
        <v/>
      </c>
      <c r="D2565">
        <f>INDEX('d_분포'!$A$2:$A$28,RANDBETWEEN(1,27))</f>
        <v/>
      </c>
      <c r="E2565">
        <f>INDEX('d_분포'!$C$2:$C$5,RANDBETWEEN(1,4))*(0.9+0.2*RAND())</f>
        <v/>
      </c>
      <c r="F2565">
        <f>RAND()</f>
        <v/>
      </c>
      <c r="G2565">
        <f>IF('d_시나리오'!$J$3='d_시나리오'!$H$3,'d_시나리오'!$I$3,IF(F2565&lt;('d_시나리오'!$I$3-'d_시나리오'!$H$3)/('d_시나리오'!$J$3-'d_시나리오'!$H$3),'d_시나리오'!$H$3+SQRT(F2565*('d_시나리오'!$J$3-'d_시나리오'!$H$3)*('d_시나리오'!$I$3-'d_시나리오'!$H$3)),'d_시나리오'!$J$3-SQRT((1-F2565)*('d_시나리오'!$J$3-'d_시나리오'!$H$3)*('d_시나리오'!$J$3-'d_시나리오'!$I$3))))</f>
        <v/>
      </c>
      <c r="H2565">
        <f>RAND()</f>
        <v/>
      </c>
      <c r="I2565">
        <f>IF('d_시나리오'!$J$4='d_시나리오'!$H$4,'d_시나리오'!$I$4,IF(H2565&lt;('d_시나리오'!$I$4-'d_시나리오'!$H$4)/('d_시나리오'!$J$4-'d_시나리오'!$H$4),'d_시나리오'!$H$4+SQRT(H2565*('d_시나리오'!$J$4-'d_시나리오'!$H$4)*('d_시나리오'!$I$4-'d_시나리오'!$H$4)),'d_시나리오'!$J$4-SQRT((1-H2565)*('d_시나리오'!$J$4-'d_시나리오'!$H$4)*('d_시나리오'!$J$4-'d_시나리오'!$I$4))))</f>
        <v/>
      </c>
      <c r="J2565">
        <f>RAND()</f>
        <v/>
      </c>
      <c r="K2565">
        <f>IF('d_시나리오'!$J$5='d_시나리오'!$H$5,'d_시나리오'!$I$5,IF(J2565&lt;('d_시나리오'!$I$5-'d_시나리오'!$H$5)/('d_시나리오'!$J$5-'d_시나리오'!$H$5),'d_시나리오'!$H$5+SQRT(J2565*('d_시나리오'!$J$5-'d_시나리오'!$H$5)*('d_시나리오'!$I$5-'d_시나리오'!$H$5)),'d_시나리오'!$J$5-SQRT((1-J2565)*('d_시나리오'!$J$5-'d_시나리오'!$H$5)*('d_시나리오'!$J$5-'d_시나리오'!$I$5))))</f>
        <v/>
      </c>
      <c r="L2565">
        <f>RAND()</f>
        <v/>
      </c>
      <c r="M2565">
        <f>IF('d_시나리오'!$J$6='d_시나리오'!$H$6,'d_시나리오'!$I$6,IF(L2565&lt;('d_시나리오'!$I$6-'d_시나리오'!$H$6)/('d_시나리오'!$J$6-'d_시나리오'!$H$6),'d_시나리오'!$H$6+SQRT(L2565*('d_시나리오'!$J$6-'d_시나리오'!$H$6)*('d_시나리오'!$I$6-'d_시나리오'!$H$6)),'d_시나리오'!$J$6-SQRT((1-L2565)*('d_시나리오'!$J$6-'d_시나리오'!$H$6)*('d_시나리오'!$J$6-'d_시나리오'!$I$6))))</f>
        <v/>
      </c>
      <c r="N2565">
        <f>INDEX('d_분포'!$B$2:$B$57,RANDBETWEEN(1,56))</f>
        <v/>
      </c>
      <c r="O2565">
        <f>BETAINV(RAND(),5,5)</f>
        <v/>
      </c>
      <c r="P2565">
        <f>'d_고정'!$B$1*'6_기대효과'!$H$7*('d_시나리오'!$I$7/'d_고정'!$B$2)*B2565</f>
        <v/>
      </c>
      <c r="Q2565">
        <f>P2565*C2565</f>
        <v/>
      </c>
      <c r="R2565">
        <f>P2565*E2565</f>
        <v/>
      </c>
      <c r="S2565">
        <f>R2565*G2565</f>
        <v/>
      </c>
      <c r="T2565">
        <f>Q2565+S2565</f>
        <v/>
      </c>
      <c r="U2565">
        <f>(Q2565*D2565+S2565*I2565)*(1-O2565)</f>
        <v/>
      </c>
      <c r="V2565">
        <f>(R2565*K2565*N2565+'d_고정'!$B$3*('6_기대효과'!$H$7/8)*N2565*'d_고정'!$B$10*M2565*('6_기대효과'!$K$7/'d_고정'!$B$9))*(1-O2565)</f>
        <v/>
      </c>
      <c r="W2565">
        <f>(S2565*I2565+R2565*MAX(K2565-'d_고정'!$B$10*M2565*('6_기대효과'!$K$7/'d_고정'!$B$9),0)*N2565)*(1-O2565)</f>
        <v/>
      </c>
      <c r="X2565">
        <f>U2565+V2565</f>
        <v/>
      </c>
      <c r="Y2565">
        <f>U2565/('d_고정'!$B$5*'6_기대효과'!$H$7/8)/'d_고정'!$B$6</f>
        <v/>
      </c>
      <c r="Z2565">
        <f>U2565/('d_고정'!$B$8*'6_기대효과'!$H$7/8)</f>
        <v/>
      </c>
    </row>
    <row r="2566">
      <c r="A2566">
        <f>RAND()</f>
        <v/>
      </c>
      <c r="B2566">
        <f>IF('d_시나리오'!$J$2='d_시나리오'!$H$2,'d_시나리오'!$I$2,IF(A2566&lt;('d_시나리오'!$I$2-'d_시나리오'!$H$2)/('d_시나리오'!$J$2-'d_시나리오'!$H$2),'d_시나리오'!$H$2+SQRT(A2566*('d_시나리오'!$J$2-'d_시나리오'!$H$2)*('d_시나리오'!$I$2-'d_시나리오'!$H$2)),'d_시나리오'!$J$2-SQRT((1-A2566)*('d_시나리오'!$J$2-'d_시나리오'!$H$2)*('d_시나리오'!$J$2-'d_시나리오'!$I$2))))</f>
        <v/>
      </c>
      <c r="C2566">
        <f>BETAINV(RAND(),2,6)</f>
        <v/>
      </c>
      <c r="D2566">
        <f>INDEX('d_분포'!$A$2:$A$28,RANDBETWEEN(1,27))</f>
        <v/>
      </c>
      <c r="E2566">
        <f>INDEX('d_분포'!$C$2:$C$5,RANDBETWEEN(1,4))*(0.9+0.2*RAND())</f>
        <v/>
      </c>
      <c r="F2566">
        <f>RAND()</f>
        <v/>
      </c>
      <c r="G2566">
        <f>IF('d_시나리오'!$J$3='d_시나리오'!$H$3,'d_시나리오'!$I$3,IF(F2566&lt;('d_시나리오'!$I$3-'d_시나리오'!$H$3)/('d_시나리오'!$J$3-'d_시나리오'!$H$3),'d_시나리오'!$H$3+SQRT(F2566*('d_시나리오'!$J$3-'d_시나리오'!$H$3)*('d_시나리오'!$I$3-'d_시나리오'!$H$3)),'d_시나리오'!$J$3-SQRT((1-F2566)*('d_시나리오'!$J$3-'d_시나리오'!$H$3)*('d_시나리오'!$J$3-'d_시나리오'!$I$3))))</f>
        <v/>
      </c>
      <c r="H2566">
        <f>RAND()</f>
        <v/>
      </c>
      <c r="I2566">
        <f>IF('d_시나리오'!$J$4='d_시나리오'!$H$4,'d_시나리오'!$I$4,IF(H2566&lt;('d_시나리오'!$I$4-'d_시나리오'!$H$4)/('d_시나리오'!$J$4-'d_시나리오'!$H$4),'d_시나리오'!$H$4+SQRT(H2566*('d_시나리오'!$J$4-'d_시나리오'!$H$4)*('d_시나리오'!$I$4-'d_시나리오'!$H$4)),'d_시나리오'!$J$4-SQRT((1-H2566)*('d_시나리오'!$J$4-'d_시나리오'!$H$4)*('d_시나리오'!$J$4-'d_시나리오'!$I$4))))</f>
        <v/>
      </c>
      <c r="J2566">
        <f>RAND()</f>
        <v/>
      </c>
      <c r="K2566">
        <f>IF('d_시나리오'!$J$5='d_시나리오'!$H$5,'d_시나리오'!$I$5,IF(J2566&lt;('d_시나리오'!$I$5-'d_시나리오'!$H$5)/('d_시나리오'!$J$5-'d_시나리오'!$H$5),'d_시나리오'!$H$5+SQRT(J2566*('d_시나리오'!$J$5-'d_시나리오'!$H$5)*('d_시나리오'!$I$5-'d_시나리오'!$H$5)),'d_시나리오'!$J$5-SQRT((1-J2566)*('d_시나리오'!$J$5-'d_시나리오'!$H$5)*('d_시나리오'!$J$5-'d_시나리오'!$I$5))))</f>
        <v/>
      </c>
      <c r="L2566">
        <f>RAND()</f>
        <v/>
      </c>
      <c r="M2566">
        <f>IF('d_시나리오'!$J$6='d_시나리오'!$H$6,'d_시나리오'!$I$6,IF(L2566&lt;('d_시나리오'!$I$6-'d_시나리오'!$H$6)/('d_시나리오'!$J$6-'d_시나리오'!$H$6),'d_시나리오'!$H$6+SQRT(L2566*('d_시나리오'!$J$6-'d_시나리오'!$H$6)*('d_시나리오'!$I$6-'d_시나리오'!$H$6)),'d_시나리오'!$J$6-SQRT((1-L2566)*('d_시나리오'!$J$6-'d_시나리오'!$H$6)*('d_시나리오'!$J$6-'d_시나리오'!$I$6))))</f>
        <v/>
      </c>
      <c r="N2566">
        <f>INDEX('d_분포'!$B$2:$B$57,RANDBETWEEN(1,56))</f>
        <v/>
      </c>
      <c r="O2566">
        <f>BETAINV(RAND(),5,5)</f>
        <v/>
      </c>
      <c r="P2566">
        <f>'d_고정'!$B$1*'6_기대효과'!$H$7*('d_시나리오'!$I$7/'d_고정'!$B$2)*B2566</f>
        <v/>
      </c>
      <c r="Q2566">
        <f>P2566*C2566</f>
        <v/>
      </c>
      <c r="R2566">
        <f>P2566*E2566</f>
        <v/>
      </c>
      <c r="S2566">
        <f>R2566*G2566</f>
        <v/>
      </c>
      <c r="T2566">
        <f>Q2566+S2566</f>
        <v/>
      </c>
      <c r="U2566">
        <f>(Q2566*D2566+S2566*I2566)*(1-O2566)</f>
        <v/>
      </c>
      <c r="V2566">
        <f>(R2566*K2566*N2566+'d_고정'!$B$3*('6_기대효과'!$H$7/8)*N2566*'d_고정'!$B$10*M2566*('6_기대효과'!$K$7/'d_고정'!$B$9))*(1-O2566)</f>
        <v/>
      </c>
      <c r="W2566">
        <f>(S2566*I2566+R2566*MAX(K2566-'d_고정'!$B$10*M2566*('6_기대효과'!$K$7/'d_고정'!$B$9),0)*N2566)*(1-O2566)</f>
        <v/>
      </c>
      <c r="X2566">
        <f>U2566+V2566</f>
        <v/>
      </c>
      <c r="Y2566">
        <f>U2566/('d_고정'!$B$5*'6_기대효과'!$H$7/8)/'d_고정'!$B$6</f>
        <v/>
      </c>
      <c r="Z2566">
        <f>U2566/('d_고정'!$B$8*'6_기대효과'!$H$7/8)</f>
        <v/>
      </c>
    </row>
    <row r="2567">
      <c r="A2567">
        <f>RAND()</f>
        <v/>
      </c>
      <c r="B2567">
        <f>IF('d_시나리오'!$J$2='d_시나리오'!$H$2,'d_시나리오'!$I$2,IF(A2567&lt;('d_시나리오'!$I$2-'d_시나리오'!$H$2)/('d_시나리오'!$J$2-'d_시나리오'!$H$2),'d_시나리오'!$H$2+SQRT(A2567*('d_시나리오'!$J$2-'d_시나리오'!$H$2)*('d_시나리오'!$I$2-'d_시나리오'!$H$2)),'d_시나리오'!$J$2-SQRT((1-A2567)*('d_시나리오'!$J$2-'d_시나리오'!$H$2)*('d_시나리오'!$J$2-'d_시나리오'!$I$2))))</f>
        <v/>
      </c>
      <c r="C2567">
        <f>BETAINV(RAND(),2,6)</f>
        <v/>
      </c>
      <c r="D2567">
        <f>INDEX('d_분포'!$A$2:$A$28,RANDBETWEEN(1,27))</f>
        <v/>
      </c>
      <c r="E2567">
        <f>INDEX('d_분포'!$C$2:$C$5,RANDBETWEEN(1,4))*(0.9+0.2*RAND())</f>
        <v/>
      </c>
      <c r="F2567">
        <f>RAND()</f>
        <v/>
      </c>
      <c r="G2567">
        <f>IF('d_시나리오'!$J$3='d_시나리오'!$H$3,'d_시나리오'!$I$3,IF(F2567&lt;('d_시나리오'!$I$3-'d_시나리오'!$H$3)/('d_시나리오'!$J$3-'d_시나리오'!$H$3),'d_시나리오'!$H$3+SQRT(F2567*('d_시나리오'!$J$3-'d_시나리오'!$H$3)*('d_시나리오'!$I$3-'d_시나리오'!$H$3)),'d_시나리오'!$J$3-SQRT((1-F2567)*('d_시나리오'!$J$3-'d_시나리오'!$H$3)*('d_시나리오'!$J$3-'d_시나리오'!$I$3))))</f>
        <v/>
      </c>
      <c r="H2567">
        <f>RAND()</f>
        <v/>
      </c>
      <c r="I2567">
        <f>IF('d_시나리오'!$J$4='d_시나리오'!$H$4,'d_시나리오'!$I$4,IF(H2567&lt;('d_시나리오'!$I$4-'d_시나리오'!$H$4)/('d_시나리오'!$J$4-'d_시나리오'!$H$4),'d_시나리오'!$H$4+SQRT(H2567*('d_시나리오'!$J$4-'d_시나리오'!$H$4)*('d_시나리오'!$I$4-'d_시나리오'!$H$4)),'d_시나리오'!$J$4-SQRT((1-H2567)*('d_시나리오'!$J$4-'d_시나리오'!$H$4)*('d_시나리오'!$J$4-'d_시나리오'!$I$4))))</f>
        <v/>
      </c>
      <c r="J2567">
        <f>RAND()</f>
        <v/>
      </c>
      <c r="K2567">
        <f>IF('d_시나리오'!$J$5='d_시나리오'!$H$5,'d_시나리오'!$I$5,IF(J2567&lt;('d_시나리오'!$I$5-'d_시나리오'!$H$5)/('d_시나리오'!$J$5-'d_시나리오'!$H$5),'d_시나리오'!$H$5+SQRT(J2567*('d_시나리오'!$J$5-'d_시나리오'!$H$5)*('d_시나리오'!$I$5-'d_시나리오'!$H$5)),'d_시나리오'!$J$5-SQRT((1-J2567)*('d_시나리오'!$J$5-'d_시나리오'!$H$5)*('d_시나리오'!$J$5-'d_시나리오'!$I$5))))</f>
        <v/>
      </c>
      <c r="L2567">
        <f>RAND()</f>
        <v/>
      </c>
      <c r="M2567">
        <f>IF('d_시나리오'!$J$6='d_시나리오'!$H$6,'d_시나리오'!$I$6,IF(L2567&lt;('d_시나리오'!$I$6-'d_시나리오'!$H$6)/('d_시나리오'!$J$6-'d_시나리오'!$H$6),'d_시나리오'!$H$6+SQRT(L2567*('d_시나리오'!$J$6-'d_시나리오'!$H$6)*('d_시나리오'!$I$6-'d_시나리오'!$H$6)),'d_시나리오'!$J$6-SQRT((1-L2567)*('d_시나리오'!$J$6-'d_시나리오'!$H$6)*('d_시나리오'!$J$6-'d_시나리오'!$I$6))))</f>
        <v/>
      </c>
      <c r="N2567">
        <f>INDEX('d_분포'!$B$2:$B$57,RANDBETWEEN(1,56))</f>
        <v/>
      </c>
      <c r="O2567">
        <f>BETAINV(RAND(),5,5)</f>
        <v/>
      </c>
      <c r="P2567">
        <f>'d_고정'!$B$1*'6_기대효과'!$H$7*('d_시나리오'!$I$7/'d_고정'!$B$2)*B2567</f>
        <v/>
      </c>
      <c r="Q2567">
        <f>P2567*C2567</f>
        <v/>
      </c>
      <c r="R2567">
        <f>P2567*E2567</f>
        <v/>
      </c>
      <c r="S2567">
        <f>R2567*G2567</f>
        <v/>
      </c>
      <c r="T2567">
        <f>Q2567+S2567</f>
        <v/>
      </c>
      <c r="U2567">
        <f>(Q2567*D2567+S2567*I2567)*(1-O2567)</f>
        <v/>
      </c>
      <c r="V2567">
        <f>(R2567*K2567*N2567+'d_고정'!$B$3*('6_기대효과'!$H$7/8)*N2567*'d_고정'!$B$10*M2567*('6_기대효과'!$K$7/'d_고정'!$B$9))*(1-O2567)</f>
        <v/>
      </c>
      <c r="W2567">
        <f>(S2567*I2567+R2567*MAX(K2567-'d_고정'!$B$10*M2567*('6_기대효과'!$K$7/'d_고정'!$B$9),0)*N2567)*(1-O2567)</f>
        <v/>
      </c>
      <c r="X2567">
        <f>U2567+V2567</f>
        <v/>
      </c>
      <c r="Y2567">
        <f>U2567/('d_고정'!$B$5*'6_기대효과'!$H$7/8)/'d_고정'!$B$6</f>
        <v/>
      </c>
      <c r="Z2567">
        <f>U2567/('d_고정'!$B$8*'6_기대효과'!$H$7/8)</f>
        <v/>
      </c>
    </row>
    <row r="2568">
      <c r="A2568">
        <f>RAND()</f>
        <v/>
      </c>
      <c r="B2568">
        <f>IF('d_시나리오'!$J$2='d_시나리오'!$H$2,'d_시나리오'!$I$2,IF(A2568&lt;('d_시나리오'!$I$2-'d_시나리오'!$H$2)/('d_시나리오'!$J$2-'d_시나리오'!$H$2),'d_시나리오'!$H$2+SQRT(A2568*('d_시나리오'!$J$2-'d_시나리오'!$H$2)*('d_시나리오'!$I$2-'d_시나리오'!$H$2)),'d_시나리오'!$J$2-SQRT((1-A2568)*('d_시나리오'!$J$2-'d_시나리오'!$H$2)*('d_시나리오'!$J$2-'d_시나리오'!$I$2))))</f>
        <v/>
      </c>
      <c r="C2568">
        <f>BETAINV(RAND(),2,6)</f>
        <v/>
      </c>
      <c r="D2568">
        <f>INDEX('d_분포'!$A$2:$A$28,RANDBETWEEN(1,27))</f>
        <v/>
      </c>
      <c r="E2568">
        <f>INDEX('d_분포'!$C$2:$C$5,RANDBETWEEN(1,4))*(0.9+0.2*RAND())</f>
        <v/>
      </c>
      <c r="F2568">
        <f>RAND()</f>
        <v/>
      </c>
      <c r="G2568">
        <f>IF('d_시나리오'!$J$3='d_시나리오'!$H$3,'d_시나리오'!$I$3,IF(F2568&lt;('d_시나리오'!$I$3-'d_시나리오'!$H$3)/('d_시나리오'!$J$3-'d_시나리오'!$H$3),'d_시나리오'!$H$3+SQRT(F2568*('d_시나리오'!$J$3-'d_시나리오'!$H$3)*('d_시나리오'!$I$3-'d_시나리오'!$H$3)),'d_시나리오'!$J$3-SQRT((1-F2568)*('d_시나리오'!$J$3-'d_시나리오'!$H$3)*('d_시나리오'!$J$3-'d_시나리오'!$I$3))))</f>
        <v/>
      </c>
      <c r="H2568">
        <f>RAND()</f>
        <v/>
      </c>
      <c r="I2568">
        <f>IF('d_시나리오'!$J$4='d_시나리오'!$H$4,'d_시나리오'!$I$4,IF(H2568&lt;('d_시나리오'!$I$4-'d_시나리오'!$H$4)/('d_시나리오'!$J$4-'d_시나리오'!$H$4),'d_시나리오'!$H$4+SQRT(H2568*('d_시나리오'!$J$4-'d_시나리오'!$H$4)*('d_시나리오'!$I$4-'d_시나리오'!$H$4)),'d_시나리오'!$J$4-SQRT((1-H2568)*('d_시나리오'!$J$4-'d_시나리오'!$H$4)*('d_시나리오'!$J$4-'d_시나리오'!$I$4))))</f>
        <v/>
      </c>
      <c r="J2568">
        <f>RAND()</f>
        <v/>
      </c>
      <c r="K2568">
        <f>IF('d_시나리오'!$J$5='d_시나리오'!$H$5,'d_시나리오'!$I$5,IF(J2568&lt;('d_시나리오'!$I$5-'d_시나리오'!$H$5)/('d_시나리오'!$J$5-'d_시나리오'!$H$5),'d_시나리오'!$H$5+SQRT(J2568*('d_시나리오'!$J$5-'d_시나리오'!$H$5)*('d_시나리오'!$I$5-'d_시나리오'!$H$5)),'d_시나리오'!$J$5-SQRT((1-J2568)*('d_시나리오'!$J$5-'d_시나리오'!$H$5)*('d_시나리오'!$J$5-'d_시나리오'!$I$5))))</f>
        <v/>
      </c>
      <c r="L2568">
        <f>RAND()</f>
        <v/>
      </c>
      <c r="M2568">
        <f>IF('d_시나리오'!$J$6='d_시나리오'!$H$6,'d_시나리오'!$I$6,IF(L2568&lt;('d_시나리오'!$I$6-'d_시나리오'!$H$6)/('d_시나리오'!$J$6-'d_시나리오'!$H$6),'d_시나리오'!$H$6+SQRT(L2568*('d_시나리오'!$J$6-'d_시나리오'!$H$6)*('d_시나리오'!$I$6-'d_시나리오'!$H$6)),'d_시나리오'!$J$6-SQRT((1-L2568)*('d_시나리오'!$J$6-'d_시나리오'!$H$6)*('d_시나리오'!$J$6-'d_시나리오'!$I$6))))</f>
        <v/>
      </c>
      <c r="N2568">
        <f>INDEX('d_분포'!$B$2:$B$57,RANDBETWEEN(1,56))</f>
        <v/>
      </c>
      <c r="O2568">
        <f>BETAINV(RAND(),5,5)</f>
        <v/>
      </c>
      <c r="P2568">
        <f>'d_고정'!$B$1*'6_기대효과'!$H$7*('d_시나리오'!$I$7/'d_고정'!$B$2)*B2568</f>
        <v/>
      </c>
      <c r="Q2568">
        <f>P2568*C2568</f>
        <v/>
      </c>
      <c r="R2568">
        <f>P2568*E2568</f>
        <v/>
      </c>
      <c r="S2568">
        <f>R2568*G2568</f>
        <v/>
      </c>
      <c r="T2568">
        <f>Q2568+S2568</f>
        <v/>
      </c>
      <c r="U2568">
        <f>(Q2568*D2568+S2568*I2568)*(1-O2568)</f>
        <v/>
      </c>
      <c r="V2568">
        <f>(R2568*K2568*N2568+'d_고정'!$B$3*('6_기대효과'!$H$7/8)*N2568*'d_고정'!$B$10*M2568*('6_기대효과'!$K$7/'d_고정'!$B$9))*(1-O2568)</f>
        <v/>
      </c>
      <c r="W2568">
        <f>(S2568*I2568+R2568*MAX(K2568-'d_고정'!$B$10*M2568*('6_기대효과'!$K$7/'d_고정'!$B$9),0)*N2568)*(1-O2568)</f>
        <v/>
      </c>
      <c r="X2568">
        <f>U2568+V2568</f>
        <v/>
      </c>
      <c r="Y2568">
        <f>U2568/('d_고정'!$B$5*'6_기대효과'!$H$7/8)/'d_고정'!$B$6</f>
        <v/>
      </c>
      <c r="Z2568">
        <f>U2568/('d_고정'!$B$8*'6_기대효과'!$H$7/8)</f>
        <v/>
      </c>
    </row>
    <row r="2569">
      <c r="A2569">
        <f>RAND()</f>
        <v/>
      </c>
      <c r="B2569">
        <f>IF('d_시나리오'!$J$2='d_시나리오'!$H$2,'d_시나리오'!$I$2,IF(A2569&lt;('d_시나리오'!$I$2-'d_시나리오'!$H$2)/('d_시나리오'!$J$2-'d_시나리오'!$H$2),'d_시나리오'!$H$2+SQRT(A2569*('d_시나리오'!$J$2-'d_시나리오'!$H$2)*('d_시나리오'!$I$2-'d_시나리오'!$H$2)),'d_시나리오'!$J$2-SQRT((1-A2569)*('d_시나리오'!$J$2-'d_시나리오'!$H$2)*('d_시나리오'!$J$2-'d_시나리오'!$I$2))))</f>
        <v/>
      </c>
      <c r="C2569">
        <f>BETAINV(RAND(),2,6)</f>
        <v/>
      </c>
      <c r="D2569">
        <f>INDEX('d_분포'!$A$2:$A$28,RANDBETWEEN(1,27))</f>
        <v/>
      </c>
      <c r="E2569">
        <f>INDEX('d_분포'!$C$2:$C$5,RANDBETWEEN(1,4))*(0.9+0.2*RAND())</f>
        <v/>
      </c>
      <c r="F2569">
        <f>RAND()</f>
        <v/>
      </c>
      <c r="G2569">
        <f>IF('d_시나리오'!$J$3='d_시나리오'!$H$3,'d_시나리오'!$I$3,IF(F2569&lt;('d_시나리오'!$I$3-'d_시나리오'!$H$3)/('d_시나리오'!$J$3-'d_시나리오'!$H$3),'d_시나리오'!$H$3+SQRT(F2569*('d_시나리오'!$J$3-'d_시나리오'!$H$3)*('d_시나리오'!$I$3-'d_시나리오'!$H$3)),'d_시나리오'!$J$3-SQRT((1-F2569)*('d_시나리오'!$J$3-'d_시나리오'!$H$3)*('d_시나리오'!$J$3-'d_시나리오'!$I$3))))</f>
        <v/>
      </c>
      <c r="H2569">
        <f>RAND()</f>
        <v/>
      </c>
      <c r="I2569">
        <f>IF('d_시나리오'!$J$4='d_시나리오'!$H$4,'d_시나리오'!$I$4,IF(H2569&lt;('d_시나리오'!$I$4-'d_시나리오'!$H$4)/('d_시나리오'!$J$4-'d_시나리오'!$H$4),'d_시나리오'!$H$4+SQRT(H2569*('d_시나리오'!$J$4-'d_시나리오'!$H$4)*('d_시나리오'!$I$4-'d_시나리오'!$H$4)),'d_시나리오'!$J$4-SQRT((1-H2569)*('d_시나리오'!$J$4-'d_시나리오'!$H$4)*('d_시나리오'!$J$4-'d_시나리오'!$I$4))))</f>
        <v/>
      </c>
      <c r="J2569">
        <f>RAND()</f>
        <v/>
      </c>
      <c r="K2569">
        <f>IF('d_시나리오'!$J$5='d_시나리오'!$H$5,'d_시나리오'!$I$5,IF(J2569&lt;('d_시나리오'!$I$5-'d_시나리오'!$H$5)/('d_시나리오'!$J$5-'d_시나리오'!$H$5),'d_시나리오'!$H$5+SQRT(J2569*('d_시나리오'!$J$5-'d_시나리오'!$H$5)*('d_시나리오'!$I$5-'d_시나리오'!$H$5)),'d_시나리오'!$J$5-SQRT((1-J2569)*('d_시나리오'!$J$5-'d_시나리오'!$H$5)*('d_시나리오'!$J$5-'d_시나리오'!$I$5))))</f>
        <v/>
      </c>
      <c r="L2569">
        <f>RAND()</f>
        <v/>
      </c>
      <c r="M2569">
        <f>IF('d_시나리오'!$J$6='d_시나리오'!$H$6,'d_시나리오'!$I$6,IF(L2569&lt;('d_시나리오'!$I$6-'d_시나리오'!$H$6)/('d_시나리오'!$J$6-'d_시나리오'!$H$6),'d_시나리오'!$H$6+SQRT(L2569*('d_시나리오'!$J$6-'d_시나리오'!$H$6)*('d_시나리오'!$I$6-'d_시나리오'!$H$6)),'d_시나리오'!$J$6-SQRT((1-L2569)*('d_시나리오'!$J$6-'d_시나리오'!$H$6)*('d_시나리오'!$J$6-'d_시나리오'!$I$6))))</f>
        <v/>
      </c>
      <c r="N2569">
        <f>INDEX('d_분포'!$B$2:$B$57,RANDBETWEEN(1,56))</f>
        <v/>
      </c>
      <c r="O2569">
        <f>BETAINV(RAND(),5,5)</f>
        <v/>
      </c>
      <c r="P2569">
        <f>'d_고정'!$B$1*'6_기대효과'!$H$7*('d_시나리오'!$I$7/'d_고정'!$B$2)*B2569</f>
        <v/>
      </c>
      <c r="Q2569">
        <f>P2569*C2569</f>
        <v/>
      </c>
      <c r="R2569">
        <f>P2569*E2569</f>
        <v/>
      </c>
      <c r="S2569">
        <f>R2569*G2569</f>
        <v/>
      </c>
      <c r="T2569">
        <f>Q2569+S2569</f>
        <v/>
      </c>
      <c r="U2569">
        <f>(Q2569*D2569+S2569*I2569)*(1-O2569)</f>
        <v/>
      </c>
      <c r="V2569">
        <f>(R2569*K2569*N2569+'d_고정'!$B$3*('6_기대효과'!$H$7/8)*N2569*'d_고정'!$B$10*M2569*('6_기대효과'!$K$7/'d_고정'!$B$9))*(1-O2569)</f>
        <v/>
      </c>
      <c r="W2569">
        <f>(S2569*I2569+R2569*MAX(K2569-'d_고정'!$B$10*M2569*('6_기대효과'!$K$7/'d_고정'!$B$9),0)*N2569)*(1-O2569)</f>
        <v/>
      </c>
      <c r="X2569">
        <f>U2569+V2569</f>
        <v/>
      </c>
      <c r="Y2569">
        <f>U2569/('d_고정'!$B$5*'6_기대효과'!$H$7/8)/'d_고정'!$B$6</f>
        <v/>
      </c>
      <c r="Z2569">
        <f>U2569/('d_고정'!$B$8*'6_기대효과'!$H$7/8)</f>
        <v/>
      </c>
    </row>
    <row r="2570">
      <c r="A2570">
        <f>RAND()</f>
        <v/>
      </c>
      <c r="B2570">
        <f>IF('d_시나리오'!$J$2='d_시나리오'!$H$2,'d_시나리오'!$I$2,IF(A2570&lt;('d_시나리오'!$I$2-'d_시나리오'!$H$2)/('d_시나리오'!$J$2-'d_시나리오'!$H$2),'d_시나리오'!$H$2+SQRT(A2570*('d_시나리오'!$J$2-'d_시나리오'!$H$2)*('d_시나리오'!$I$2-'d_시나리오'!$H$2)),'d_시나리오'!$J$2-SQRT((1-A2570)*('d_시나리오'!$J$2-'d_시나리오'!$H$2)*('d_시나리오'!$J$2-'d_시나리오'!$I$2))))</f>
        <v/>
      </c>
      <c r="C2570">
        <f>BETAINV(RAND(),2,6)</f>
        <v/>
      </c>
      <c r="D2570">
        <f>INDEX('d_분포'!$A$2:$A$28,RANDBETWEEN(1,27))</f>
        <v/>
      </c>
      <c r="E2570">
        <f>INDEX('d_분포'!$C$2:$C$5,RANDBETWEEN(1,4))*(0.9+0.2*RAND())</f>
        <v/>
      </c>
      <c r="F2570">
        <f>RAND()</f>
        <v/>
      </c>
      <c r="G2570">
        <f>IF('d_시나리오'!$J$3='d_시나리오'!$H$3,'d_시나리오'!$I$3,IF(F2570&lt;('d_시나리오'!$I$3-'d_시나리오'!$H$3)/('d_시나리오'!$J$3-'d_시나리오'!$H$3),'d_시나리오'!$H$3+SQRT(F2570*('d_시나리오'!$J$3-'d_시나리오'!$H$3)*('d_시나리오'!$I$3-'d_시나리오'!$H$3)),'d_시나리오'!$J$3-SQRT((1-F2570)*('d_시나리오'!$J$3-'d_시나리오'!$H$3)*('d_시나리오'!$J$3-'d_시나리오'!$I$3))))</f>
        <v/>
      </c>
      <c r="H2570">
        <f>RAND()</f>
        <v/>
      </c>
      <c r="I2570">
        <f>IF('d_시나리오'!$J$4='d_시나리오'!$H$4,'d_시나리오'!$I$4,IF(H2570&lt;('d_시나리오'!$I$4-'d_시나리오'!$H$4)/('d_시나리오'!$J$4-'d_시나리오'!$H$4),'d_시나리오'!$H$4+SQRT(H2570*('d_시나리오'!$J$4-'d_시나리오'!$H$4)*('d_시나리오'!$I$4-'d_시나리오'!$H$4)),'d_시나리오'!$J$4-SQRT((1-H2570)*('d_시나리오'!$J$4-'d_시나리오'!$H$4)*('d_시나리오'!$J$4-'d_시나리오'!$I$4))))</f>
        <v/>
      </c>
      <c r="J2570">
        <f>RAND()</f>
        <v/>
      </c>
      <c r="K2570">
        <f>IF('d_시나리오'!$J$5='d_시나리오'!$H$5,'d_시나리오'!$I$5,IF(J2570&lt;('d_시나리오'!$I$5-'d_시나리오'!$H$5)/('d_시나리오'!$J$5-'d_시나리오'!$H$5),'d_시나리오'!$H$5+SQRT(J2570*('d_시나리오'!$J$5-'d_시나리오'!$H$5)*('d_시나리오'!$I$5-'d_시나리오'!$H$5)),'d_시나리오'!$J$5-SQRT((1-J2570)*('d_시나리오'!$J$5-'d_시나리오'!$H$5)*('d_시나리오'!$J$5-'d_시나리오'!$I$5))))</f>
        <v/>
      </c>
      <c r="L2570">
        <f>RAND()</f>
        <v/>
      </c>
      <c r="M2570">
        <f>IF('d_시나리오'!$J$6='d_시나리오'!$H$6,'d_시나리오'!$I$6,IF(L2570&lt;('d_시나리오'!$I$6-'d_시나리오'!$H$6)/('d_시나리오'!$J$6-'d_시나리오'!$H$6),'d_시나리오'!$H$6+SQRT(L2570*('d_시나리오'!$J$6-'d_시나리오'!$H$6)*('d_시나리오'!$I$6-'d_시나리오'!$H$6)),'d_시나리오'!$J$6-SQRT((1-L2570)*('d_시나리오'!$J$6-'d_시나리오'!$H$6)*('d_시나리오'!$J$6-'d_시나리오'!$I$6))))</f>
        <v/>
      </c>
      <c r="N2570">
        <f>INDEX('d_분포'!$B$2:$B$57,RANDBETWEEN(1,56))</f>
        <v/>
      </c>
      <c r="O2570">
        <f>BETAINV(RAND(),5,5)</f>
        <v/>
      </c>
      <c r="P2570">
        <f>'d_고정'!$B$1*'6_기대효과'!$H$7*('d_시나리오'!$I$7/'d_고정'!$B$2)*B2570</f>
        <v/>
      </c>
      <c r="Q2570">
        <f>P2570*C2570</f>
        <v/>
      </c>
      <c r="R2570">
        <f>P2570*E2570</f>
        <v/>
      </c>
      <c r="S2570">
        <f>R2570*G2570</f>
        <v/>
      </c>
      <c r="T2570">
        <f>Q2570+S2570</f>
        <v/>
      </c>
      <c r="U2570">
        <f>(Q2570*D2570+S2570*I2570)*(1-O2570)</f>
        <v/>
      </c>
      <c r="V2570">
        <f>(R2570*K2570*N2570+'d_고정'!$B$3*('6_기대효과'!$H$7/8)*N2570*'d_고정'!$B$10*M2570*('6_기대효과'!$K$7/'d_고정'!$B$9))*(1-O2570)</f>
        <v/>
      </c>
      <c r="W2570">
        <f>(S2570*I2570+R2570*MAX(K2570-'d_고정'!$B$10*M2570*('6_기대효과'!$K$7/'d_고정'!$B$9),0)*N2570)*(1-O2570)</f>
        <v/>
      </c>
      <c r="X2570">
        <f>U2570+V2570</f>
        <v/>
      </c>
      <c r="Y2570">
        <f>U2570/('d_고정'!$B$5*'6_기대효과'!$H$7/8)/'d_고정'!$B$6</f>
        <v/>
      </c>
      <c r="Z2570">
        <f>U2570/('d_고정'!$B$8*'6_기대효과'!$H$7/8)</f>
        <v/>
      </c>
    </row>
    <row r="2571">
      <c r="A2571">
        <f>RAND()</f>
        <v/>
      </c>
      <c r="B2571">
        <f>IF('d_시나리오'!$J$2='d_시나리오'!$H$2,'d_시나리오'!$I$2,IF(A2571&lt;('d_시나리오'!$I$2-'d_시나리오'!$H$2)/('d_시나리오'!$J$2-'d_시나리오'!$H$2),'d_시나리오'!$H$2+SQRT(A2571*('d_시나리오'!$J$2-'d_시나리오'!$H$2)*('d_시나리오'!$I$2-'d_시나리오'!$H$2)),'d_시나리오'!$J$2-SQRT((1-A2571)*('d_시나리오'!$J$2-'d_시나리오'!$H$2)*('d_시나리오'!$J$2-'d_시나리오'!$I$2))))</f>
        <v/>
      </c>
      <c r="C2571">
        <f>BETAINV(RAND(),2,6)</f>
        <v/>
      </c>
      <c r="D2571">
        <f>INDEX('d_분포'!$A$2:$A$28,RANDBETWEEN(1,27))</f>
        <v/>
      </c>
      <c r="E2571">
        <f>INDEX('d_분포'!$C$2:$C$5,RANDBETWEEN(1,4))*(0.9+0.2*RAND())</f>
        <v/>
      </c>
      <c r="F2571">
        <f>RAND()</f>
        <v/>
      </c>
      <c r="G2571">
        <f>IF('d_시나리오'!$J$3='d_시나리오'!$H$3,'d_시나리오'!$I$3,IF(F2571&lt;('d_시나리오'!$I$3-'d_시나리오'!$H$3)/('d_시나리오'!$J$3-'d_시나리오'!$H$3),'d_시나리오'!$H$3+SQRT(F2571*('d_시나리오'!$J$3-'d_시나리오'!$H$3)*('d_시나리오'!$I$3-'d_시나리오'!$H$3)),'d_시나리오'!$J$3-SQRT((1-F2571)*('d_시나리오'!$J$3-'d_시나리오'!$H$3)*('d_시나리오'!$J$3-'d_시나리오'!$I$3))))</f>
        <v/>
      </c>
      <c r="H2571">
        <f>RAND()</f>
        <v/>
      </c>
      <c r="I2571">
        <f>IF('d_시나리오'!$J$4='d_시나리오'!$H$4,'d_시나리오'!$I$4,IF(H2571&lt;('d_시나리오'!$I$4-'d_시나리오'!$H$4)/('d_시나리오'!$J$4-'d_시나리오'!$H$4),'d_시나리오'!$H$4+SQRT(H2571*('d_시나리오'!$J$4-'d_시나리오'!$H$4)*('d_시나리오'!$I$4-'d_시나리오'!$H$4)),'d_시나리오'!$J$4-SQRT((1-H2571)*('d_시나리오'!$J$4-'d_시나리오'!$H$4)*('d_시나리오'!$J$4-'d_시나리오'!$I$4))))</f>
        <v/>
      </c>
      <c r="J2571">
        <f>RAND()</f>
        <v/>
      </c>
      <c r="K2571">
        <f>IF('d_시나리오'!$J$5='d_시나리오'!$H$5,'d_시나리오'!$I$5,IF(J2571&lt;('d_시나리오'!$I$5-'d_시나리오'!$H$5)/('d_시나리오'!$J$5-'d_시나리오'!$H$5),'d_시나리오'!$H$5+SQRT(J2571*('d_시나리오'!$J$5-'d_시나리오'!$H$5)*('d_시나리오'!$I$5-'d_시나리오'!$H$5)),'d_시나리오'!$J$5-SQRT((1-J2571)*('d_시나리오'!$J$5-'d_시나리오'!$H$5)*('d_시나리오'!$J$5-'d_시나리오'!$I$5))))</f>
        <v/>
      </c>
      <c r="L2571">
        <f>RAND()</f>
        <v/>
      </c>
      <c r="M2571">
        <f>IF('d_시나리오'!$J$6='d_시나리오'!$H$6,'d_시나리오'!$I$6,IF(L2571&lt;('d_시나리오'!$I$6-'d_시나리오'!$H$6)/('d_시나리오'!$J$6-'d_시나리오'!$H$6),'d_시나리오'!$H$6+SQRT(L2571*('d_시나리오'!$J$6-'d_시나리오'!$H$6)*('d_시나리오'!$I$6-'d_시나리오'!$H$6)),'d_시나리오'!$J$6-SQRT((1-L2571)*('d_시나리오'!$J$6-'d_시나리오'!$H$6)*('d_시나리오'!$J$6-'d_시나리오'!$I$6))))</f>
        <v/>
      </c>
      <c r="N2571">
        <f>INDEX('d_분포'!$B$2:$B$57,RANDBETWEEN(1,56))</f>
        <v/>
      </c>
      <c r="O2571">
        <f>BETAINV(RAND(),5,5)</f>
        <v/>
      </c>
      <c r="P2571">
        <f>'d_고정'!$B$1*'6_기대효과'!$H$7*('d_시나리오'!$I$7/'d_고정'!$B$2)*B2571</f>
        <v/>
      </c>
      <c r="Q2571">
        <f>P2571*C2571</f>
        <v/>
      </c>
      <c r="R2571">
        <f>P2571*E2571</f>
        <v/>
      </c>
      <c r="S2571">
        <f>R2571*G2571</f>
        <v/>
      </c>
      <c r="T2571">
        <f>Q2571+S2571</f>
        <v/>
      </c>
      <c r="U2571">
        <f>(Q2571*D2571+S2571*I2571)*(1-O2571)</f>
        <v/>
      </c>
      <c r="V2571">
        <f>(R2571*K2571*N2571+'d_고정'!$B$3*('6_기대효과'!$H$7/8)*N2571*'d_고정'!$B$10*M2571*('6_기대효과'!$K$7/'d_고정'!$B$9))*(1-O2571)</f>
        <v/>
      </c>
      <c r="W2571">
        <f>(S2571*I2571+R2571*MAX(K2571-'d_고정'!$B$10*M2571*('6_기대효과'!$K$7/'d_고정'!$B$9),0)*N2571)*(1-O2571)</f>
        <v/>
      </c>
      <c r="X2571">
        <f>U2571+V2571</f>
        <v/>
      </c>
      <c r="Y2571">
        <f>U2571/('d_고정'!$B$5*'6_기대효과'!$H$7/8)/'d_고정'!$B$6</f>
        <v/>
      </c>
      <c r="Z2571">
        <f>U2571/('d_고정'!$B$8*'6_기대효과'!$H$7/8)</f>
        <v/>
      </c>
    </row>
    <row r="2572">
      <c r="A2572">
        <f>RAND()</f>
        <v/>
      </c>
      <c r="B2572">
        <f>IF('d_시나리오'!$J$2='d_시나리오'!$H$2,'d_시나리오'!$I$2,IF(A2572&lt;('d_시나리오'!$I$2-'d_시나리오'!$H$2)/('d_시나리오'!$J$2-'d_시나리오'!$H$2),'d_시나리오'!$H$2+SQRT(A2572*('d_시나리오'!$J$2-'d_시나리오'!$H$2)*('d_시나리오'!$I$2-'d_시나리오'!$H$2)),'d_시나리오'!$J$2-SQRT((1-A2572)*('d_시나리오'!$J$2-'d_시나리오'!$H$2)*('d_시나리오'!$J$2-'d_시나리오'!$I$2))))</f>
        <v/>
      </c>
      <c r="C2572">
        <f>BETAINV(RAND(),2,6)</f>
        <v/>
      </c>
      <c r="D2572">
        <f>INDEX('d_분포'!$A$2:$A$28,RANDBETWEEN(1,27))</f>
        <v/>
      </c>
      <c r="E2572">
        <f>INDEX('d_분포'!$C$2:$C$5,RANDBETWEEN(1,4))*(0.9+0.2*RAND())</f>
        <v/>
      </c>
      <c r="F2572">
        <f>RAND()</f>
        <v/>
      </c>
      <c r="G2572">
        <f>IF('d_시나리오'!$J$3='d_시나리오'!$H$3,'d_시나리오'!$I$3,IF(F2572&lt;('d_시나리오'!$I$3-'d_시나리오'!$H$3)/('d_시나리오'!$J$3-'d_시나리오'!$H$3),'d_시나리오'!$H$3+SQRT(F2572*('d_시나리오'!$J$3-'d_시나리오'!$H$3)*('d_시나리오'!$I$3-'d_시나리오'!$H$3)),'d_시나리오'!$J$3-SQRT((1-F2572)*('d_시나리오'!$J$3-'d_시나리오'!$H$3)*('d_시나리오'!$J$3-'d_시나리오'!$I$3))))</f>
        <v/>
      </c>
      <c r="H2572">
        <f>RAND()</f>
        <v/>
      </c>
      <c r="I2572">
        <f>IF('d_시나리오'!$J$4='d_시나리오'!$H$4,'d_시나리오'!$I$4,IF(H2572&lt;('d_시나리오'!$I$4-'d_시나리오'!$H$4)/('d_시나리오'!$J$4-'d_시나리오'!$H$4),'d_시나리오'!$H$4+SQRT(H2572*('d_시나리오'!$J$4-'d_시나리오'!$H$4)*('d_시나리오'!$I$4-'d_시나리오'!$H$4)),'d_시나리오'!$J$4-SQRT((1-H2572)*('d_시나리오'!$J$4-'d_시나리오'!$H$4)*('d_시나리오'!$J$4-'d_시나리오'!$I$4))))</f>
        <v/>
      </c>
      <c r="J2572">
        <f>RAND()</f>
        <v/>
      </c>
      <c r="K2572">
        <f>IF('d_시나리오'!$J$5='d_시나리오'!$H$5,'d_시나리오'!$I$5,IF(J2572&lt;('d_시나리오'!$I$5-'d_시나리오'!$H$5)/('d_시나리오'!$J$5-'d_시나리오'!$H$5),'d_시나리오'!$H$5+SQRT(J2572*('d_시나리오'!$J$5-'d_시나리오'!$H$5)*('d_시나리오'!$I$5-'d_시나리오'!$H$5)),'d_시나리오'!$J$5-SQRT((1-J2572)*('d_시나리오'!$J$5-'d_시나리오'!$H$5)*('d_시나리오'!$J$5-'d_시나리오'!$I$5))))</f>
        <v/>
      </c>
      <c r="L2572">
        <f>RAND()</f>
        <v/>
      </c>
      <c r="M2572">
        <f>IF('d_시나리오'!$J$6='d_시나리오'!$H$6,'d_시나리오'!$I$6,IF(L2572&lt;('d_시나리오'!$I$6-'d_시나리오'!$H$6)/('d_시나리오'!$J$6-'d_시나리오'!$H$6),'d_시나리오'!$H$6+SQRT(L2572*('d_시나리오'!$J$6-'d_시나리오'!$H$6)*('d_시나리오'!$I$6-'d_시나리오'!$H$6)),'d_시나리오'!$J$6-SQRT((1-L2572)*('d_시나리오'!$J$6-'d_시나리오'!$H$6)*('d_시나리오'!$J$6-'d_시나리오'!$I$6))))</f>
        <v/>
      </c>
      <c r="N2572">
        <f>INDEX('d_분포'!$B$2:$B$57,RANDBETWEEN(1,56))</f>
        <v/>
      </c>
      <c r="O2572">
        <f>BETAINV(RAND(),5,5)</f>
        <v/>
      </c>
      <c r="P2572">
        <f>'d_고정'!$B$1*'6_기대효과'!$H$7*('d_시나리오'!$I$7/'d_고정'!$B$2)*B2572</f>
        <v/>
      </c>
      <c r="Q2572">
        <f>P2572*C2572</f>
        <v/>
      </c>
      <c r="R2572">
        <f>P2572*E2572</f>
        <v/>
      </c>
      <c r="S2572">
        <f>R2572*G2572</f>
        <v/>
      </c>
      <c r="T2572">
        <f>Q2572+S2572</f>
        <v/>
      </c>
      <c r="U2572">
        <f>(Q2572*D2572+S2572*I2572)*(1-O2572)</f>
        <v/>
      </c>
      <c r="V2572">
        <f>(R2572*K2572*N2572+'d_고정'!$B$3*('6_기대효과'!$H$7/8)*N2572*'d_고정'!$B$10*M2572*('6_기대효과'!$K$7/'d_고정'!$B$9))*(1-O2572)</f>
        <v/>
      </c>
      <c r="W2572">
        <f>(S2572*I2572+R2572*MAX(K2572-'d_고정'!$B$10*M2572*('6_기대효과'!$K$7/'d_고정'!$B$9),0)*N2572)*(1-O2572)</f>
        <v/>
      </c>
      <c r="X2572">
        <f>U2572+V2572</f>
        <v/>
      </c>
      <c r="Y2572">
        <f>U2572/('d_고정'!$B$5*'6_기대효과'!$H$7/8)/'d_고정'!$B$6</f>
        <v/>
      </c>
      <c r="Z2572">
        <f>U2572/('d_고정'!$B$8*'6_기대효과'!$H$7/8)</f>
        <v/>
      </c>
    </row>
    <row r="2573">
      <c r="A2573">
        <f>RAND()</f>
        <v/>
      </c>
      <c r="B2573">
        <f>IF('d_시나리오'!$J$2='d_시나리오'!$H$2,'d_시나리오'!$I$2,IF(A2573&lt;('d_시나리오'!$I$2-'d_시나리오'!$H$2)/('d_시나리오'!$J$2-'d_시나리오'!$H$2),'d_시나리오'!$H$2+SQRT(A2573*('d_시나리오'!$J$2-'d_시나리오'!$H$2)*('d_시나리오'!$I$2-'d_시나리오'!$H$2)),'d_시나리오'!$J$2-SQRT((1-A2573)*('d_시나리오'!$J$2-'d_시나리오'!$H$2)*('d_시나리오'!$J$2-'d_시나리오'!$I$2))))</f>
        <v/>
      </c>
      <c r="C2573">
        <f>BETAINV(RAND(),2,6)</f>
        <v/>
      </c>
      <c r="D2573">
        <f>INDEX('d_분포'!$A$2:$A$28,RANDBETWEEN(1,27))</f>
        <v/>
      </c>
      <c r="E2573">
        <f>INDEX('d_분포'!$C$2:$C$5,RANDBETWEEN(1,4))*(0.9+0.2*RAND())</f>
        <v/>
      </c>
      <c r="F2573">
        <f>RAND()</f>
        <v/>
      </c>
      <c r="G2573">
        <f>IF('d_시나리오'!$J$3='d_시나리오'!$H$3,'d_시나리오'!$I$3,IF(F2573&lt;('d_시나리오'!$I$3-'d_시나리오'!$H$3)/('d_시나리오'!$J$3-'d_시나리오'!$H$3),'d_시나리오'!$H$3+SQRT(F2573*('d_시나리오'!$J$3-'d_시나리오'!$H$3)*('d_시나리오'!$I$3-'d_시나리오'!$H$3)),'d_시나리오'!$J$3-SQRT((1-F2573)*('d_시나리오'!$J$3-'d_시나리오'!$H$3)*('d_시나리오'!$J$3-'d_시나리오'!$I$3))))</f>
        <v/>
      </c>
      <c r="H2573">
        <f>RAND()</f>
        <v/>
      </c>
      <c r="I2573">
        <f>IF('d_시나리오'!$J$4='d_시나리오'!$H$4,'d_시나리오'!$I$4,IF(H2573&lt;('d_시나리오'!$I$4-'d_시나리오'!$H$4)/('d_시나리오'!$J$4-'d_시나리오'!$H$4),'d_시나리오'!$H$4+SQRT(H2573*('d_시나리오'!$J$4-'d_시나리오'!$H$4)*('d_시나리오'!$I$4-'d_시나리오'!$H$4)),'d_시나리오'!$J$4-SQRT((1-H2573)*('d_시나리오'!$J$4-'d_시나리오'!$H$4)*('d_시나리오'!$J$4-'d_시나리오'!$I$4))))</f>
        <v/>
      </c>
      <c r="J2573">
        <f>RAND()</f>
        <v/>
      </c>
      <c r="K2573">
        <f>IF('d_시나리오'!$J$5='d_시나리오'!$H$5,'d_시나리오'!$I$5,IF(J2573&lt;('d_시나리오'!$I$5-'d_시나리오'!$H$5)/('d_시나리오'!$J$5-'d_시나리오'!$H$5),'d_시나리오'!$H$5+SQRT(J2573*('d_시나리오'!$J$5-'d_시나리오'!$H$5)*('d_시나리오'!$I$5-'d_시나리오'!$H$5)),'d_시나리오'!$J$5-SQRT((1-J2573)*('d_시나리오'!$J$5-'d_시나리오'!$H$5)*('d_시나리오'!$J$5-'d_시나리오'!$I$5))))</f>
        <v/>
      </c>
      <c r="L2573">
        <f>RAND()</f>
        <v/>
      </c>
      <c r="M2573">
        <f>IF('d_시나리오'!$J$6='d_시나리오'!$H$6,'d_시나리오'!$I$6,IF(L2573&lt;('d_시나리오'!$I$6-'d_시나리오'!$H$6)/('d_시나리오'!$J$6-'d_시나리오'!$H$6),'d_시나리오'!$H$6+SQRT(L2573*('d_시나리오'!$J$6-'d_시나리오'!$H$6)*('d_시나리오'!$I$6-'d_시나리오'!$H$6)),'d_시나리오'!$J$6-SQRT((1-L2573)*('d_시나리오'!$J$6-'d_시나리오'!$H$6)*('d_시나리오'!$J$6-'d_시나리오'!$I$6))))</f>
        <v/>
      </c>
      <c r="N2573">
        <f>INDEX('d_분포'!$B$2:$B$57,RANDBETWEEN(1,56))</f>
        <v/>
      </c>
      <c r="O2573">
        <f>BETAINV(RAND(),5,5)</f>
        <v/>
      </c>
      <c r="P2573">
        <f>'d_고정'!$B$1*'6_기대효과'!$H$7*('d_시나리오'!$I$7/'d_고정'!$B$2)*B2573</f>
        <v/>
      </c>
      <c r="Q2573">
        <f>P2573*C2573</f>
        <v/>
      </c>
      <c r="R2573">
        <f>P2573*E2573</f>
        <v/>
      </c>
      <c r="S2573">
        <f>R2573*G2573</f>
        <v/>
      </c>
      <c r="T2573">
        <f>Q2573+S2573</f>
        <v/>
      </c>
      <c r="U2573">
        <f>(Q2573*D2573+S2573*I2573)*(1-O2573)</f>
        <v/>
      </c>
      <c r="V2573">
        <f>(R2573*K2573*N2573+'d_고정'!$B$3*('6_기대효과'!$H$7/8)*N2573*'d_고정'!$B$10*M2573*('6_기대효과'!$K$7/'d_고정'!$B$9))*(1-O2573)</f>
        <v/>
      </c>
      <c r="W2573">
        <f>(S2573*I2573+R2573*MAX(K2573-'d_고정'!$B$10*M2573*('6_기대효과'!$K$7/'d_고정'!$B$9),0)*N2573)*(1-O2573)</f>
        <v/>
      </c>
      <c r="X2573">
        <f>U2573+V2573</f>
        <v/>
      </c>
      <c r="Y2573">
        <f>U2573/('d_고정'!$B$5*'6_기대효과'!$H$7/8)/'d_고정'!$B$6</f>
        <v/>
      </c>
      <c r="Z2573">
        <f>U2573/('d_고정'!$B$8*'6_기대효과'!$H$7/8)</f>
        <v/>
      </c>
    </row>
    <row r="2574">
      <c r="A2574">
        <f>RAND()</f>
        <v/>
      </c>
      <c r="B2574">
        <f>IF('d_시나리오'!$J$2='d_시나리오'!$H$2,'d_시나리오'!$I$2,IF(A2574&lt;('d_시나리오'!$I$2-'d_시나리오'!$H$2)/('d_시나리오'!$J$2-'d_시나리오'!$H$2),'d_시나리오'!$H$2+SQRT(A2574*('d_시나리오'!$J$2-'d_시나리오'!$H$2)*('d_시나리오'!$I$2-'d_시나리오'!$H$2)),'d_시나리오'!$J$2-SQRT((1-A2574)*('d_시나리오'!$J$2-'d_시나리오'!$H$2)*('d_시나리오'!$J$2-'d_시나리오'!$I$2))))</f>
        <v/>
      </c>
      <c r="C2574">
        <f>BETAINV(RAND(),2,6)</f>
        <v/>
      </c>
      <c r="D2574">
        <f>INDEX('d_분포'!$A$2:$A$28,RANDBETWEEN(1,27))</f>
        <v/>
      </c>
      <c r="E2574">
        <f>INDEX('d_분포'!$C$2:$C$5,RANDBETWEEN(1,4))*(0.9+0.2*RAND())</f>
        <v/>
      </c>
      <c r="F2574">
        <f>RAND()</f>
        <v/>
      </c>
      <c r="G2574">
        <f>IF('d_시나리오'!$J$3='d_시나리오'!$H$3,'d_시나리오'!$I$3,IF(F2574&lt;('d_시나리오'!$I$3-'d_시나리오'!$H$3)/('d_시나리오'!$J$3-'d_시나리오'!$H$3),'d_시나리오'!$H$3+SQRT(F2574*('d_시나리오'!$J$3-'d_시나리오'!$H$3)*('d_시나리오'!$I$3-'d_시나리오'!$H$3)),'d_시나리오'!$J$3-SQRT((1-F2574)*('d_시나리오'!$J$3-'d_시나리오'!$H$3)*('d_시나리오'!$J$3-'d_시나리오'!$I$3))))</f>
        <v/>
      </c>
      <c r="H2574">
        <f>RAND()</f>
        <v/>
      </c>
      <c r="I2574">
        <f>IF('d_시나리오'!$J$4='d_시나리오'!$H$4,'d_시나리오'!$I$4,IF(H2574&lt;('d_시나리오'!$I$4-'d_시나리오'!$H$4)/('d_시나리오'!$J$4-'d_시나리오'!$H$4),'d_시나리오'!$H$4+SQRT(H2574*('d_시나리오'!$J$4-'d_시나리오'!$H$4)*('d_시나리오'!$I$4-'d_시나리오'!$H$4)),'d_시나리오'!$J$4-SQRT((1-H2574)*('d_시나리오'!$J$4-'d_시나리오'!$H$4)*('d_시나리오'!$J$4-'d_시나리오'!$I$4))))</f>
        <v/>
      </c>
      <c r="J2574">
        <f>RAND()</f>
        <v/>
      </c>
      <c r="K2574">
        <f>IF('d_시나리오'!$J$5='d_시나리오'!$H$5,'d_시나리오'!$I$5,IF(J2574&lt;('d_시나리오'!$I$5-'d_시나리오'!$H$5)/('d_시나리오'!$J$5-'d_시나리오'!$H$5),'d_시나리오'!$H$5+SQRT(J2574*('d_시나리오'!$J$5-'d_시나리오'!$H$5)*('d_시나리오'!$I$5-'d_시나리오'!$H$5)),'d_시나리오'!$J$5-SQRT((1-J2574)*('d_시나리오'!$J$5-'d_시나리오'!$H$5)*('d_시나리오'!$J$5-'d_시나리오'!$I$5))))</f>
        <v/>
      </c>
      <c r="L2574">
        <f>RAND()</f>
        <v/>
      </c>
      <c r="M2574">
        <f>IF('d_시나리오'!$J$6='d_시나리오'!$H$6,'d_시나리오'!$I$6,IF(L2574&lt;('d_시나리오'!$I$6-'d_시나리오'!$H$6)/('d_시나리오'!$J$6-'d_시나리오'!$H$6),'d_시나리오'!$H$6+SQRT(L2574*('d_시나리오'!$J$6-'d_시나리오'!$H$6)*('d_시나리오'!$I$6-'d_시나리오'!$H$6)),'d_시나리오'!$J$6-SQRT((1-L2574)*('d_시나리오'!$J$6-'d_시나리오'!$H$6)*('d_시나리오'!$J$6-'d_시나리오'!$I$6))))</f>
        <v/>
      </c>
      <c r="N2574">
        <f>INDEX('d_분포'!$B$2:$B$57,RANDBETWEEN(1,56))</f>
        <v/>
      </c>
      <c r="O2574">
        <f>BETAINV(RAND(),5,5)</f>
        <v/>
      </c>
      <c r="P2574">
        <f>'d_고정'!$B$1*'6_기대효과'!$H$7*('d_시나리오'!$I$7/'d_고정'!$B$2)*B2574</f>
        <v/>
      </c>
      <c r="Q2574">
        <f>P2574*C2574</f>
        <v/>
      </c>
      <c r="R2574">
        <f>P2574*E2574</f>
        <v/>
      </c>
      <c r="S2574">
        <f>R2574*G2574</f>
        <v/>
      </c>
      <c r="T2574">
        <f>Q2574+S2574</f>
        <v/>
      </c>
      <c r="U2574">
        <f>(Q2574*D2574+S2574*I2574)*(1-O2574)</f>
        <v/>
      </c>
      <c r="V2574">
        <f>(R2574*K2574*N2574+'d_고정'!$B$3*('6_기대효과'!$H$7/8)*N2574*'d_고정'!$B$10*M2574*('6_기대효과'!$K$7/'d_고정'!$B$9))*(1-O2574)</f>
        <v/>
      </c>
      <c r="W2574">
        <f>(S2574*I2574+R2574*MAX(K2574-'d_고정'!$B$10*M2574*('6_기대효과'!$K$7/'d_고정'!$B$9),0)*N2574)*(1-O2574)</f>
        <v/>
      </c>
      <c r="X2574">
        <f>U2574+V2574</f>
        <v/>
      </c>
      <c r="Y2574">
        <f>U2574/('d_고정'!$B$5*'6_기대효과'!$H$7/8)/'d_고정'!$B$6</f>
        <v/>
      </c>
      <c r="Z2574">
        <f>U2574/('d_고정'!$B$8*'6_기대효과'!$H$7/8)</f>
        <v/>
      </c>
    </row>
    <row r="2575">
      <c r="A2575">
        <f>RAND()</f>
        <v/>
      </c>
      <c r="B2575">
        <f>IF('d_시나리오'!$J$2='d_시나리오'!$H$2,'d_시나리오'!$I$2,IF(A2575&lt;('d_시나리오'!$I$2-'d_시나리오'!$H$2)/('d_시나리오'!$J$2-'d_시나리오'!$H$2),'d_시나리오'!$H$2+SQRT(A2575*('d_시나리오'!$J$2-'d_시나리오'!$H$2)*('d_시나리오'!$I$2-'d_시나리오'!$H$2)),'d_시나리오'!$J$2-SQRT((1-A2575)*('d_시나리오'!$J$2-'d_시나리오'!$H$2)*('d_시나리오'!$J$2-'d_시나리오'!$I$2))))</f>
        <v/>
      </c>
      <c r="C2575">
        <f>BETAINV(RAND(),2,6)</f>
        <v/>
      </c>
      <c r="D2575">
        <f>INDEX('d_분포'!$A$2:$A$28,RANDBETWEEN(1,27))</f>
        <v/>
      </c>
      <c r="E2575">
        <f>INDEX('d_분포'!$C$2:$C$5,RANDBETWEEN(1,4))*(0.9+0.2*RAND())</f>
        <v/>
      </c>
      <c r="F2575">
        <f>RAND()</f>
        <v/>
      </c>
      <c r="G2575">
        <f>IF('d_시나리오'!$J$3='d_시나리오'!$H$3,'d_시나리오'!$I$3,IF(F2575&lt;('d_시나리오'!$I$3-'d_시나리오'!$H$3)/('d_시나리오'!$J$3-'d_시나리오'!$H$3),'d_시나리오'!$H$3+SQRT(F2575*('d_시나리오'!$J$3-'d_시나리오'!$H$3)*('d_시나리오'!$I$3-'d_시나리오'!$H$3)),'d_시나리오'!$J$3-SQRT((1-F2575)*('d_시나리오'!$J$3-'d_시나리오'!$H$3)*('d_시나리오'!$J$3-'d_시나리오'!$I$3))))</f>
        <v/>
      </c>
      <c r="H2575">
        <f>RAND()</f>
        <v/>
      </c>
      <c r="I2575">
        <f>IF('d_시나리오'!$J$4='d_시나리오'!$H$4,'d_시나리오'!$I$4,IF(H2575&lt;('d_시나리오'!$I$4-'d_시나리오'!$H$4)/('d_시나리오'!$J$4-'d_시나리오'!$H$4),'d_시나리오'!$H$4+SQRT(H2575*('d_시나리오'!$J$4-'d_시나리오'!$H$4)*('d_시나리오'!$I$4-'d_시나리오'!$H$4)),'d_시나리오'!$J$4-SQRT((1-H2575)*('d_시나리오'!$J$4-'d_시나리오'!$H$4)*('d_시나리오'!$J$4-'d_시나리오'!$I$4))))</f>
        <v/>
      </c>
      <c r="J2575">
        <f>RAND()</f>
        <v/>
      </c>
      <c r="K2575">
        <f>IF('d_시나리오'!$J$5='d_시나리오'!$H$5,'d_시나리오'!$I$5,IF(J2575&lt;('d_시나리오'!$I$5-'d_시나리오'!$H$5)/('d_시나리오'!$J$5-'d_시나리오'!$H$5),'d_시나리오'!$H$5+SQRT(J2575*('d_시나리오'!$J$5-'d_시나리오'!$H$5)*('d_시나리오'!$I$5-'d_시나리오'!$H$5)),'d_시나리오'!$J$5-SQRT((1-J2575)*('d_시나리오'!$J$5-'d_시나리오'!$H$5)*('d_시나리오'!$J$5-'d_시나리오'!$I$5))))</f>
        <v/>
      </c>
      <c r="L2575">
        <f>RAND()</f>
        <v/>
      </c>
      <c r="M2575">
        <f>IF('d_시나리오'!$J$6='d_시나리오'!$H$6,'d_시나리오'!$I$6,IF(L2575&lt;('d_시나리오'!$I$6-'d_시나리오'!$H$6)/('d_시나리오'!$J$6-'d_시나리오'!$H$6),'d_시나리오'!$H$6+SQRT(L2575*('d_시나리오'!$J$6-'d_시나리오'!$H$6)*('d_시나리오'!$I$6-'d_시나리오'!$H$6)),'d_시나리오'!$J$6-SQRT((1-L2575)*('d_시나리오'!$J$6-'d_시나리오'!$H$6)*('d_시나리오'!$J$6-'d_시나리오'!$I$6))))</f>
        <v/>
      </c>
      <c r="N2575">
        <f>INDEX('d_분포'!$B$2:$B$57,RANDBETWEEN(1,56))</f>
        <v/>
      </c>
      <c r="O2575">
        <f>BETAINV(RAND(),5,5)</f>
        <v/>
      </c>
      <c r="P2575">
        <f>'d_고정'!$B$1*'6_기대효과'!$H$7*('d_시나리오'!$I$7/'d_고정'!$B$2)*B2575</f>
        <v/>
      </c>
      <c r="Q2575">
        <f>P2575*C2575</f>
        <v/>
      </c>
      <c r="R2575">
        <f>P2575*E2575</f>
        <v/>
      </c>
      <c r="S2575">
        <f>R2575*G2575</f>
        <v/>
      </c>
      <c r="T2575">
        <f>Q2575+S2575</f>
        <v/>
      </c>
      <c r="U2575">
        <f>(Q2575*D2575+S2575*I2575)*(1-O2575)</f>
        <v/>
      </c>
      <c r="V2575">
        <f>(R2575*K2575*N2575+'d_고정'!$B$3*('6_기대효과'!$H$7/8)*N2575*'d_고정'!$B$10*M2575*('6_기대효과'!$K$7/'d_고정'!$B$9))*(1-O2575)</f>
        <v/>
      </c>
      <c r="W2575">
        <f>(S2575*I2575+R2575*MAX(K2575-'d_고정'!$B$10*M2575*('6_기대효과'!$K$7/'d_고정'!$B$9),0)*N2575)*(1-O2575)</f>
        <v/>
      </c>
      <c r="X2575">
        <f>U2575+V2575</f>
        <v/>
      </c>
      <c r="Y2575">
        <f>U2575/('d_고정'!$B$5*'6_기대효과'!$H$7/8)/'d_고정'!$B$6</f>
        <v/>
      </c>
      <c r="Z2575">
        <f>U2575/('d_고정'!$B$8*'6_기대효과'!$H$7/8)</f>
        <v/>
      </c>
    </row>
    <row r="2576">
      <c r="A2576">
        <f>RAND()</f>
        <v/>
      </c>
      <c r="B2576">
        <f>IF('d_시나리오'!$J$2='d_시나리오'!$H$2,'d_시나리오'!$I$2,IF(A2576&lt;('d_시나리오'!$I$2-'d_시나리오'!$H$2)/('d_시나리오'!$J$2-'d_시나리오'!$H$2),'d_시나리오'!$H$2+SQRT(A2576*('d_시나리오'!$J$2-'d_시나리오'!$H$2)*('d_시나리오'!$I$2-'d_시나리오'!$H$2)),'d_시나리오'!$J$2-SQRT((1-A2576)*('d_시나리오'!$J$2-'d_시나리오'!$H$2)*('d_시나리오'!$J$2-'d_시나리오'!$I$2))))</f>
        <v/>
      </c>
      <c r="C2576">
        <f>BETAINV(RAND(),2,6)</f>
        <v/>
      </c>
      <c r="D2576">
        <f>INDEX('d_분포'!$A$2:$A$28,RANDBETWEEN(1,27))</f>
        <v/>
      </c>
      <c r="E2576">
        <f>INDEX('d_분포'!$C$2:$C$5,RANDBETWEEN(1,4))*(0.9+0.2*RAND())</f>
        <v/>
      </c>
      <c r="F2576">
        <f>RAND()</f>
        <v/>
      </c>
      <c r="G2576">
        <f>IF('d_시나리오'!$J$3='d_시나리오'!$H$3,'d_시나리오'!$I$3,IF(F2576&lt;('d_시나리오'!$I$3-'d_시나리오'!$H$3)/('d_시나리오'!$J$3-'d_시나리오'!$H$3),'d_시나리오'!$H$3+SQRT(F2576*('d_시나리오'!$J$3-'d_시나리오'!$H$3)*('d_시나리오'!$I$3-'d_시나리오'!$H$3)),'d_시나리오'!$J$3-SQRT((1-F2576)*('d_시나리오'!$J$3-'d_시나리오'!$H$3)*('d_시나리오'!$J$3-'d_시나리오'!$I$3))))</f>
        <v/>
      </c>
      <c r="H2576">
        <f>RAND()</f>
        <v/>
      </c>
      <c r="I2576">
        <f>IF('d_시나리오'!$J$4='d_시나리오'!$H$4,'d_시나리오'!$I$4,IF(H2576&lt;('d_시나리오'!$I$4-'d_시나리오'!$H$4)/('d_시나리오'!$J$4-'d_시나리오'!$H$4),'d_시나리오'!$H$4+SQRT(H2576*('d_시나리오'!$J$4-'d_시나리오'!$H$4)*('d_시나리오'!$I$4-'d_시나리오'!$H$4)),'d_시나리오'!$J$4-SQRT((1-H2576)*('d_시나리오'!$J$4-'d_시나리오'!$H$4)*('d_시나리오'!$J$4-'d_시나리오'!$I$4))))</f>
        <v/>
      </c>
      <c r="J2576">
        <f>RAND()</f>
        <v/>
      </c>
      <c r="K2576">
        <f>IF('d_시나리오'!$J$5='d_시나리오'!$H$5,'d_시나리오'!$I$5,IF(J2576&lt;('d_시나리오'!$I$5-'d_시나리오'!$H$5)/('d_시나리오'!$J$5-'d_시나리오'!$H$5),'d_시나리오'!$H$5+SQRT(J2576*('d_시나리오'!$J$5-'d_시나리오'!$H$5)*('d_시나리오'!$I$5-'d_시나리오'!$H$5)),'d_시나리오'!$J$5-SQRT((1-J2576)*('d_시나리오'!$J$5-'d_시나리오'!$H$5)*('d_시나리오'!$J$5-'d_시나리오'!$I$5))))</f>
        <v/>
      </c>
      <c r="L2576">
        <f>RAND()</f>
        <v/>
      </c>
      <c r="M2576">
        <f>IF('d_시나리오'!$J$6='d_시나리오'!$H$6,'d_시나리오'!$I$6,IF(L2576&lt;('d_시나리오'!$I$6-'d_시나리오'!$H$6)/('d_시나리오'!$J$6-'d_시나리오'!$H$6),'d_시나리오'!$H$6+SQRT(L2576*('d_시나리오'!$J$6-'d_시나리오'!$H$6)*('d_시나리오'!$I$6-'d_시나리오'!$H$6)),'d_시나리오'!$J$6-SQRT((1-L2576)*('d_시나리오'!$J$6-'d_시나리오'!$H$6)*('d_시나리오'!$J$6-'d_시나리오'!$I$6))))</f>
        <v/>
      </c>
      <c r="N2576">
        <f>INDEX('d_분포'!$B$2:$B$57,RANDBETWEEN(1,56))</f>
        <v/>
      </c>
      <c r="O2576">
        <f>BETAINV(RAND(),5,5)</f>
        <v/>
      </c>
      <c r="P2576">
        <f>'d_고정'!$B$1*'6_기대효과'!$H$7*('d_시나리오'!$I$7/'d_고정'!$B$2)*B2576</f>
        <v/>
      </c>
      <c r="Q2576">
        <f>P2576*C2576</f>
        <v/>
      </c>
      <c r="R2576">
        <f>P2576*E2576</f>
        <v/>
      </c>
      <c r="S2576">
        <f>R2576*G2576</f>
        <v/>
      </c>
      <c r="T2576">
        <f>Q2576+S2576</f>
        <v/>
      </c>
      <c r="U2576">
        <f>(Q2576*D2576+S2576*I2576)*(1-O2576)</f>
        <v/>
      </c>
      <c r="V2576">
        <f>(R2576*K2576*N2576+'d_고정'!$B$3*('6_기대효과'!$H$7/8)*N2576*'d_고정'!$B$10*M2576*('6_기대효과'!$K$7/'d_고정'!$B$9))*(1-O2576)</f>
        <v/>
      </c>
      <c r="W2576">
        <f>(S2576*I2576+R2576*MAX(K2576-'d_고정'!$B$10*M2576*('6_기대효과'!$K$7/'d_고정'!$B$9),0)*N2576)*(1-O2576)</f>
        <v/>
      </c>
      <c r="X2576">
        <f>U2576+V2576</f>
        <v/>
      </c>
      <c r="Y2576">
        <f>U2576/('d_고정'!$B$5*'6_기대효과'!$H$7/8)/'d_고정'!$B$6</f>
        <v/>
      </c>
      <c r="Z2576">
        <f>U2576/('d_고정'!$B$8*'6_기대효과'!$H$7/8)</f>
        <v/>
      </c>
    </row>
    <row r="2577">
      <c r="A2577">
        <f>RAND()</f>
        <v/>
      </c>
      <c r="B2577">
        <f>IF('d_시나리오'!$J$2='d_시나리오'!$H$2,'d_시나리오'!$I$2,IF(A2577&lt;('d_시나리오'!$I$2-'d_시나리오'!$H$2)/('d_시나리오'!$J$2-'d_시나리오'!$H$2),'d_시나리오'!$H$2+SQRT(A2577*('d_시나리오'!$J$2-'d_시나리오'!$H$2)*('d_시나리오'!$I$2-'d_시나리오'!$H$2)),'d_시나리오'!$J$2-SQRT((1-A2577)*('d_시나리오'!$J$2-'d_시나리오'!$H$2)*('d_시나리오'!$J$2-'d_시나리오'!$I$2))))</f>
        <v/>
      </c>
      <c r="C2577">
        <f>BETAINV(RAND(),2,6)</f>
        <v/>
      </c>
      <c r="D2577">
        <f>INDEX('d_분포'!$A$2:$A$28,RANDBETWEEN(1,27))</f>
        <v/>
      </c>
      <c r="E2577">
        <f>INDEX('d_분포'!$C$2:$C$5,RANDBETWEEN(1,4))*(0.9+0.2*RAND())</f>
        <v/>
      </c>
      <c r="F2577">
        <f>RAND()</f>
        <v/>
      </c>
      <c r="G2577">
        <f>IF('d_시나리오'!$J$3='d_시나리오'!$H$3,'d_시나리오'!$I$3,IF(F2577&lt;('d_시나리오'!$I$3-'d_시나리오'!$H$3)/('d_시나리오'!$J$3-'d_시나리오'!$H$3),'d_시나리오'!$H$3+SQRT(F2577*('d_시나리오'!$J$3-'d_시나리오'!$H$3)*('d_시나리오'!$I$3-'d_시나리오'!$H$3)),'d_시나리오'!$J$3-SQRT((1-F2577)*('d_시나리오'!$J$3-'d_시나리오'!$H$3)*('d_시나리오'!$J$3-'d_시나리오'!$I$3))))</f>
        <v/>
      </c>
      <c r="H2577">
        <f>RAND()</f>
        <v/>
      </c>
      <c r="I2577">
        <f>IF('d_시나리오'!$J$4='d_시나리오'!$H$4,'d_시나리오'!$I$4,IF(H2577&lt;('d_시나리오'!$I$4-'d_시나리오'!$H$4)/('d_시나리오'!$J$4-'d_시나리오'!$H$4),'d_시나리오'!$H$4+SQRT(H2577*('d_시나리오'!$J$4-'d_시나리오'!$H$4)*('d_시나리오'!$I$4-'d_시나리오'!$H$4)),'d_시나리오'!$J$4-SQRT((1-H2577)*('d_시나리오'!$J$4-'d_시나리오'!$H$4)*('d_시나리오'!$J$4-'d_시나리오'!$I$4))))</f>
        <v/>
      </c>
      <c r="J2577">
        <f>RAND()</f>
        <v/>
      </c>
      <c r="K2577">
        <f>IF('d_시나리오'!$J$5='d_시나리오'!$H$5,'d_시나리오'!$I$5,IF(J2577&lt;('d_시나리오'!$I$5-'d_시나리오'!$H$5)/('d_시나리오'!$J$5-'d_시나리오'!$H$5),'d_시나리오'!$H$5+SQRT(J2577*('d_시나리오'!$J$5-'d_시나리오'!$H$5)*('d_시나리오'!$I$5-'d_시나리오'!$H$5)),'d_시나리오'!$J$5-SQRT((1-J2577)*('d_시나리오'!$J$5-'d_시나리오'!$H$5)*('d_시나리오'!$J$5-'d_시나리오'!$I$5))))</f>
        <v/>
      </c>
      <c r="L2577">
        <f>RAND()</f>
        <v/>
      </c>
      <c r="M2577">
        <f>IF('d_시나리오'!$J$6='d_시나리오'!$H$6,'d_시나리오'!$I$6,IF(L2577&lt;('d_시나리오'!$I$6-'d_시나리오'!$H$6)/('d_시나리오'!$J$6-'d_시나리오'!$H$6),'d_시나리오'!$H$6+SQRT(L2577*('d_시나리오'!$J$6-'d_시나리오'!$H$6)*('d_시나리오'!$I$6-'d_시나리오'!$H$6)),'d_시나리오'!$J$6-SQRT((1-L2577)*('d_시나리오'!$J$6-'d_시나리오'!$H$6)*('d_시나리오'!$J$6-'d_시나리오'!$I$6))))</f>
        <v/>
      </c>
      <c r="N2577">
        <f>INDEX('d_분포'!$B$2:$B$57,RANDBETWEEN(1,56))</f>
        <v/>
      </c>
      <c r="O2577">
        <f>BETAINV(RAND(),5,5)</f>
        <v/>
      </c>
      <c r="P2577">
        <f>'d_고정'!$B$1*'6_기대효과'!$H$7*('d_시나리오'!$I$7/'d_고정'!$B$2)*B2577</f>
        <v/>
      </c>
      <c r="Q2577">
        <f>P2577*C2577</f>
        <v/>
      </c>
      <c r="R2577">
        <f>P2577*E2577</f>
        <v/>
      </c>
      <c r="S2577">
        <f>R2577*G2577</f>
        <v/>
      </c>
      <c r="T2577">
        <f>Q2577+S2577</f>
        <v/>
      </c>
      <c r="U2577">
        <f>(Q2577*D2577+S2577*I2577)*(1-O2577)</f>
        <v/>
      </c>
      <c r="V2577">
        <f>(R2577*K2577*N2577+'d_고정'!$B$3*('6_기대효과'!$H$7/8)*N2577*'d_고정'!$B$10*M2577*('6_기대효과'!$K$7/'d_고정'!$B$9))*(1-O2577)</f>
        <v/>
      </c>
      <c r="W2577">
        <f>(S2577*I2577+R2577*MAX(K2577-'d_고정'!$B$10*M2577*('6_기대효과'!$K$7/'d_고정'!$B$9),0)*N2577)*(1-O2577)</f>
        <v/>
      </c>
      <c r="X2577">
        <f>U2577+V2577</f>
        <v/>
      </c>
      <c r="Y2577">
        <f>U2577/('d_고정'!$B$5*'6_기대효과'!$H$7/8)/'d_고정'!$B$6</f>
        <v/>
      </c>
      <c r="Z2577">
        <f>U2577/('d_고정'!$B$8*'6_기대효과'!$H$7/8)</f>
        <v/>
      </c>
    </row>
    <row r="2578">
      <c r="A2578">
        <f>RAND()</f>
        <v/>
      </c>
      <c r="B2578">
        <f>IF('d_시나리오'!$J$2='d_시나리오'!$H$2,'d_시나리오'!$I$2,IF(A2578&lt;('d_시나리오'!$I$2-'d_시나리오'!$H$2)/('d_시나리오'!$J$2-'d_시나리오'!$H$2),'d_시나리오'!$H$2+SQRT(A2578*('d_시나리오'!$J$2-'d_시나리오'!$H$2)*('d_시나리오'!$I$2-'d_시나리오'!$H$2)),'d_시나리오'!$J$2-SQRT((1-A2578)*('d_시나리오'!$J$2-'d_시나리오'!$H$2)*('d_시나리오'!$J$2-'d_시나리오'!$I$2))))</f>
        <v/>
      </c>
      <c r="C2578">
        <f>BETAINV(RAND(),2,6)</f>
        <v/>
      </c>
      <c r="D2578">
        <f>INDEX('d_분포'!$A$2:$A$28,RANDBETWEEN(1,27))</f>
        <v/>
      </c>
      <c r="E2578">
        <f>INDEX('d_분포'!$C$2:$C$5,RANDBETWEEN(1,4))*(0.9+0.2*RAND())</f>
        <v/>
      </c>
      <c r="F2578">
        <f>RAND()</f>
        <v/>
      </c>
      <c r="G2578">
        <f>IF('d_시나리오'!$J$3='d_시나리오'!$H$3,'d_시나리오'!$I$3,IF(F2578&lt;('d_시나리오'!$I$3-'d_시나리오'!$H$3)/('d_시나리오'!$J$3-'d_시나리오'!$H$3),'d_시나리오'!$H$3+SQRT(F2578*('d_시나리오'!$J$3-'d_시나리오'!$H$3)*('d_시나리오'!$I$3-'d_시나리오'!$H$3)),'d_시나리오'!$J$3-SQRT((1-F2578)*('d_시나리오'!$J$3-'d_시나리오'!$H$3)*('d_시나리오'!$J$3-'d_시나리오'!$I$3))))</f>
        <v/>
      </c>
      <c r="H2578">
        <f>RAND()</f>
        <v/>
      </c>
      <c r="I2578">
        <f>IF('d_시나리오'!$J$4='d_시나리오'!$H$4,'d_시나리오'!$I$4,IF(H2578&lt;('d_시나리오'!$I$4-'d_시나리오'!$H$4)/('d_시나리오'!$J$4-'d_시나리오'!$H$4),'d_시나리오'!$H$4+SQRT(H2578*('d_시나리오'!$J$4-'d_시나리오'!$H$4)*('d_시나리오'!$I$4-'d_시나리오'!$H$4)),'d_시나리오'!$J$4-SQRT((1-H2578)*('d_시나리오'!$J$4-'d_시나리오'!$H$4)*('d_시나리오'!$J$4-'d_시나리오'!$I$4))))</f>
        <v/>
      </c>
      <c r="J2578">
        <f>RAND()</f>
        <v/>
      </c>
      <c r="K2578">
        <f>IF('d_시나리오'!$J$5='d_시나리오'!$H$5,'d_시나리오'!$I$5,IF(J2578&lt;('d_시나리오'!$I$5-'d_시나리오'!$H$5)/('d_시나리오'!$J$5-'d_시나리오'!$H$5),'d_시나리오'!$H$5+SQRT(J2578*('d_시나리오'!$J$5-'d_시나리오'!$H$5)*('d_시나리오'!$I$5-'d_시나리오'!$H$5)),'d_시나리오'!$J$5-SQRT((1-J2578)*('d_시나리오'!$J$5-'d_시나리오'!$H$5)*('d_시나리오'!$J$5-'d_시나리오'!$I$5))))</f>
        <v/>
      </c>
      <c r="L2578">
        <f>RAND()</f>
        <v/>
      </c>
      <c r="M2578">
        <f>IF('d_시나리오'!$J$6='d_시나리오'!$H$6,'d_시나리오'!$I$6,IF(L2578&lt;('d_시나리오'!$I$6-'d_시나리오'!$H$6)/('d_시나리오'!$J$6-'d_시나리오'!$H$6),'d_시나리오'!$H$6+SQRT(L2578*('d_시나리오'!$J$6-'d_시나리오'!$H$6)*('d_시나리오'!$I$6-'d_시나리오'!$H$6)),'d_시나리오'!$J$6-SQRT((1-L2578)*('d_시나리오'!$J$6-'d_시나리오'!$H$6)*('d_시나리오'!$J$6-'d_시나리오'!$I$6))))</f>
        <v/>
      </c>
      <c r="N2578">
        <f>INDEX('d_분포'!$B$2:$B$57,RANDBETWEEN(1,56))</f>
        <v/>
      </c>
      <c r="O2578">
        <f>BETAINV(RAND(),5,5)</f>
        <v/>
      </c>
      <c r="P2578">
        <f>'d_고정'!$B$1*'6_기대효과'!$H$7*('d_시나리오'!$I$7/'d_고정'!$B$2)*B2578</f>
        <v/>
      </c>
      <c r="Q2578">
        <f>P2578*C2578</f>
        <v/>
      </c>
      <c r="R2578">
        <f>P2578*E2578</f>
        <v/>
      </c>
      <c r="S2578">
        <f>R2578*G2578</f>
        <v/>
      </c>
      <c r="T2578">
        <f>Q2578+S2578</f>
        <v/>
      </c>
      <c r="U2578">
        <f>(Q2578*D2578+S2578*I2578)*(1-O2578)</f>
        <v/>
      </c>
      <c r="V2578">
        <f>(R2578*K2578*N2578+'d_고정'!$B$3*('6_기대효과'!$H$7/8)*N2578*'d_고정'!$B$10*M2578*('6_기대효과'!$K$7/'d_고정'!$B$9))*(1-O2578)</f>
        <v/>
      </c>
      <c r="W2578">
        <f>(S2578*I2578+R2578*MAX(K2578-'d_고정'!$B$10*M2578*('6_기대효과'!$K$7/'d_고정'!$B$9),0)*N2578)*(1-O2578)</f>
        <v/>
      </c>
      <c r="X2578">
        <f>U2578+V2578</f>
        <v/>
      </c>
      <c r="Y2578">
        <f>U2578/('d_고정'!$B$5*'6_기대효과'!$H$7/8)/'d_고정'!$B$6</f>
        <v/>
      </c>
      <c r="Z2578">
        <f>U2578/('d_고정'!$B$8*'6_기대효과'!$H$7/8)</f>
        <v/>
      </c>
    </row>
    <row r="2579">
      <c r="A2579">
        <f>RAND()</f>
        <v/>
      </c>
      <c r="B2579">
        <f>IF('d_시나리오'!$J$2='d_시나리오'!$H$2,'d_시나리오'!$I$2,IF(A2579&lt;('d_시나리오'!$I$2-'d_시나리오'!$H$2)/('d_시나리오'!$J$2-'d_시나리오'!$H$2),'d_시나리오'!$H$2+SQRT(A2579*('d_시나리오'!$J$2-'d_시나리오'!$H$2)*('d_시나리오'!$I$2-'d_시나리오'!$H$2)),'d_시나리오'!$J$2-SQRT((1-A2579)*('d_시나리오'!$J$2-'d_시나리오'!$H$2)*('d_시나리오'!$J$2-'d_시나리오'!$I$2))))</f>
        <v/>
      </c>
      <c r="C2579">
        <f>BETAINV(RAND(),2,6)</f>
        <v/>
      </c>
      <c r="D2579">
        <f>INDEX('d_분포'!$A$2:$A$28,RANDBETWEEN(1,27))</f>
        <v/>
      </c>
      <c r="E2579">
        <f>INDEX('d_분포'!$C$2:$C$5,RANDBETWEEN(1,4))*(0.9+0.2*RAND())</f>
        <v/>
      </c>
      <c r="F2579">
        <f>RAND()</f>
        <v/>
      </c>
      <c r="G2579">
        <f>IF('d_시나리오'!$J$3='d_시나리오'!$H$3,'d_시나리오'!$I$3,IF(F2579&lt;('d_시나리오'!$I$3-'d_시나리오'!$H$3)/('d_시나리오'!$J$3-'d_시나리오'!$H$3),'d_시나리오'!$H$3+SQRT(F2579*('d_시나리오'!$J$3-'d_시나리오'!$H$3)*('d_시나리오'!$I$3-'d_시나리오'!$H$3)),'d_시나리오'!$J$3-SQRT((1-F2579)*('d_시나리오'!$J$3-'d_시나리오'!$H$3)*('d_시나리오'!$J$3-'d_시나리오'!$I$3))))</f>
        <v/>
      </c>
      <c r="H2579">
        <f>RAND()</f>
        <v/>
      </c>
      <c r="I2579">
        <f>IF('d_시나리오'!$J$4='d_시나리오'!$H$4,'d_시나리오'!$I$4,IF(H2579&lt;('d_시나리오'!$I$4-'d_시나리오'!$H$4)/('d_시나리오'!$J$4-'d_시나리오'!$H$4),'d_시나리오'!$H$4+SQRT(H2579*('d_시나리오'!$J$4-'d_시나리오'!$H$4)*('d_시나리오'!$I$4-'d_시나리오'!$H$4)),'d_시나리오'!$J$4-SQRT((1-H2579)*('d_시나리오'!$J$4-'d_시나리오'!$H$4)*('d_시나리오'!$J$4-'d_시나리오'!$I$4))))</f>
        <v/>
      </c>
      <c r="J2579">
        <f>RAND()</f>
        <v/>
      </c>
      <c r="K2579">
        <f>IF('d_시나리오'!$J$5='d_시나리오'!$H$5,'d_시나리오'!$I$5,IF(J2579&lt;('d_시나리오'!$I$5-'d_시나리오'!$H$5)/('d_시나리오'!$J$5-'d_시나리오'!$H$5),'d_시나리오'!$H$5+SQRT(J2579*('d_시나리오'!$J$5-'d_시나리오'!$H$5)*('d_시나리오'!$I$5-'d_시나리오'!$H$5)),'d_시나리오'!$J$5-SQRT((1-J2579)*('d_시나리오'!$J$5-'d_시나리오'!$H$5)*('d_시나리오'!$J$5-'d_시나리오'!$I$5))))</f>
        <v/>
      </c>
      <c r="L2579">
        <f>RAND()</f>
        <v/>
      </c>
      <c r="M2579">
        <f>IF('d_시나리오'!$J$6='d_시나리오'!$H$6,'d_시나리오'!$I$6,IF(L2579&lt;('d_시나리오'!$I$6-'d_시나리오'!$H$6)/('d_시나리오'!$J$6-'d_시나리오'!$H$6),'d_시나리오'!$H$6+SQRT(L2579*('d_시나리오'!$J$6-'d_시나리오'!$H$6)*('d_시나리오'!$I$6-'d_시나리오'!$H$6)),'d_시나리오'!$J$6-SQRT((1-L2579)*('d_시나리오'!$J$6-'d_시나리오'!$H$6)*('d_시나리오'!$J$6-'d_시나리오'!$I$6))))</f>
        <v/>
      </c>
      <c r="N2579">
        <f>INDEX('d_분포'!$B$2:$B$57,RANDBETWEEN(1,56))</f>
        <v/>
      </c>
      <c r="O2579">
        <f>BETAINV(RAND(),5,5)</f>
        <v/>
      </c>
      <c r="P2579">
        <f>'d_고정'!$B$1*'6_기대효과'!$H$7*('d_시나리오'!$I$7/'d_고정'!$B$2)*B2579</f>
        <v/>
      </c>
      <c r="Q2579">
        <f>P2579*C2579</f>
        <v/>
      </c>
      <c r="R2579">
        <f>P2579*E2579</f>
        <v/>
      </c>
      <c r="S2579">
        <f>R2579*G2579</f>
        <v/>
      </c>
      <c r="T2579">
        <f>Q2579+S2579</f>
        <v/>
      </c>
      <c r="U2579">
        <f>(Q2579*D2579+S2579*I2579)*(1-O2579)</f>
        <v/>
      </c>
      <c r="V2579">
        <f>(R2579*K2579*N2579+'d_고정'!$B$3*('6_기대효과'!$H$7/8)*N2579*'d_고정'!$B$10*M2579*('6_기대효과'!$K$7/'d_고정'!$B$9))*(1-O2579)</f>
        <v/>
      </c>
      <c r="W2579">
        <f>(S2579*I2579+R2579*MAX(K2579-'d_고정'!$B$10*M2579*('6_기대효과'!$K$7/'d_고정'!$B$9),0)*N2579)*(1-O2579)</f>
        <v/>
      </c>
      <c r="X2579">
        <f>U2579+V2579</f>
        <v/>
      </c>
      <c r="Y2579">
        <f>U2579/('d_고정'!$B$5*'6_기대효과'!$H$7/8)/'d_고정'!$B$6</f>
        <v/>
      </c>
      <c r="Z2579">
        <f>U2579/('d_고정'!$B$8*'6_기대효과'!$H$7/8)</f>
        <v/>
      </c>
    </row>
    <row r="2580">
      <c r="A2580">
        <f>RAND()</f>
        <v/>
      </c>
      <c r="B2580">
        <f>IF('d_시나리오'!$J$2='d_시나리오'!$H$2,'d_시나리오'!$I$2,IF(A2580&lt;('d_시나리오'!$I$2-'d_시나리오'!$H$2)/('d_시나리오'!$J$2-'d_시나리오'!$H$2),'d_시나리오'!$H$2+SQRT(A2580*('d_시나리오'!$J$2-'d_시나리오'!$H$2)*('d_시나리오'!$I$2-'d_시나리오'!$H$2)),'d_시나리오'!$J$2-SQRT((1-A2580)*('d_시나리오'!$J$2-'d_시나리오'!$H$2)*('d_시나리오'!$J$2-'d_시나리오'!$I$2))))</f>
        <v/>
      </c>
      <c r="C2580">
        <f>BETAINV(RAND(),2,6)</f>
        <v/>
      </c>
      <c r="D2580">
        <f>INDEX('d_분포'!$A$2:$A$28,RANDBETWEEN(1,27))</f>
        <v/>
      </c>
      <c r="E2580">
        <f>INDEX('d_분포'!$C$2:$C$5,RANDBETWEEN(1,4))*(0.9+0.2*RAND())</f>
        <v/>
      </c>
      <c r="F2580">
        <f>RAND()</f>
        <v/>
      </c>
      <c r="G2580">
        <f>IF('d_시나리오'!$J$3='d_시나리오'!$H$3,'d_시나리오'!$I$3,IF(F2580&lt;('d_시나리오'!$I$3-'d_시나리오'!$H$3)/('d_시나리오'!$J$3-'d_시나리오'!$H$3),'d_시나리오'!$H$3+SQRT(F2580*('d_시나리오'!$J$3-'d_시나리오'!$H$3)*('d_시나리오'!$I$3-'d_시나리오'!$H$3)),'d_시나리오'!$J$3-SQRT((1-F2580)*('d_시나리오'!$J$3-'d_시나리오'!$H$3)*('d_시나리오'!$J$3-'d_시나리오'!$I$3))))</f>
        <v/>
      </c>
      <c r="H2580">
        <f>RAND()</f>
        <v/>
      </c>
      <c r="I2580">
        <f>IF('d_시나리오'!$J$4='d_시나리오'!$H$4,'d_시나리오'!$I$4,IF(H2580&lt;('d_시나리오'!$I$4-'d_시나리오'!$H$4)/('d_시나리오'!$J$4-'d_시나리오'!$H$4),'d_시나리오'!$H$4+SQRT(H2580*('d_시나리오'!$J$4-'d_시나리오'!$H$4)*('d_시나리오'!$I$4-'d_시나리오'!$H$4)),'d_시나리오'!$J$4-SQRT((1-H2580)*('d_시나리오'!$J$4-'d_시나리오'!$H$4)*('d_시나리오'!$J$4-'d_시나리오'!$I$4))))</f>
        <v/>
      </c>
      <c r="J2580">
        <f>RAND()</f>
        <v/>
      </c>
      <c r="K2580">
        <f>IF('d_시나리오'!$J$5='d_시나리오'!$H$5,'d_시나리오'!$I$5,IF(J2580&lt;('d_시나리오'!$I$5-'d_시나리오'!$H$5)/('d_시나리오'!$J$5-'d_시나리오'!$H$5),'d_시나리오'!$H$5+SQRT(J2580*('d_시나리오'!$J$5-'d_시나리오'!$H$5)*('d_시나리오'!$I$5-'d_시나리오'!$H$5)),'d_시나리오'!$J$5-SQRT((1-J2580)*('d_시나리오'!$J$5-'d_시나리오'!$H$5)*('d_시나리오'!$J$5-'d_시나리오'!$I$5))))</f>
        <v/>
      </c>
      <c r="L2580">
        <f>RAND()</f>
        <v/>
      </c>
      <c r="M2580">
        <f>IF('d_시나리오'!$J$6='d_시나리오'!$H$6,'d_시나리오'!$I$6,IF(L2580&lt;('d_시나리오'!$I$6-'d_시나리오'!$H$6)/('d_시나리오'!$J$6-'d_시나리오'!$H$6),'d_시나리오'!$H$6+SQRT(L2580*('d_시나리오'!$J$6-'d_시나리오'!$H$6)*('d_시나리오'!$I$6-'d_시나리오'!$H$6)),'d_시나리오'!$J$6-SQRT((1-L2580)*('d_시나리오'!$J$6-'d_시나리오'!$H$6)*('d_시나리오'!$J$6-'d_시나리오'!$I$6))))</f>
        <v/>
      </c>
      <c r="N2580">
        <f>INDEX('d_분포'!$B$2:$B$57,RANDBETWEEN(1,56))</f>
        <v/>
      </c>
      <c r="O2580">
        <f>BETAINV(RAND(),5,5)</f>
        <v/>
      </c>
      <c r="P2580">
        <f>'d_고정'!$B$1*'6_기대효과'!$H$7*('d_시나리오'!$I$7/'d_고정'!$B$2)*B2580</f>
        <v/>
      </c>
      <c r="Q2580">
        <f>P2580*C2580</f>
        <v/>
      </c>
      <c r="R2580">
        <f>P2580*E2580</f>
        <v/>
      </c>
      <c r="S2580">
        <f>R2580*G2580</f>
        <v/>
      </c>
      <c r="T2580">
        <f>Q2580+S2580</f>
        <v/>
      </c>
      <c r="U2580">
        <f>(Q2580*D2580+S2580*I2580)*(1-O2580)</f>
        <v/>
      </c>
      <c r="V2580">
        <f>(R2580*K2580*N2580+'d_고정'!$B$3*('6_기대효과'!$H$7/8)*N2580*'d_고정'!$B$10*M2580*('6_기대효과'!$K$7/'d_고정'!$B$9))*(1-O2580)</f>
        <v/>
      </c>
      <c r="W2580">
        <f>(S2580*I2580+R2580*MAX(K2580-'d_고정'!$B$10*M2580*('6_기대효과'!$K$7/'d_고정'!$B$9),0)*N2580)*(1-O2580)</f>
        <v/>
      </c>
      <c r="X2580">
        <f>U2580+V2580</f>
        <v/>
      </c>
      <c r="Y2580">
        <f>U2580/('d_고정'!$B$5*'6_기대효과'!$H$7/8)/'d_고정'!$B$6</f>
        <v/>
      </c>
      <c r="Z2580">
        <f>U2580/('d_고정'!$B$8*'6_기대효과'!$H$7/8)</f>
        <v/>
      </c>
    </row>
    <row r="2581">
      <c r="A2581">
        <f>RAND()</f>
        <v/>
      </c>
      <c r="B2581">
        <f>IF('d_시나리오'!$J$2='d_시나리오'!$H$2,'d_시나리오'!$I$2,IF(A2581&lt;('d_시나리오'!$I$2-'d_시나리오'!$H$2)/('d_시나리오'!$J$2-'d_시나리오'!$H$2),'d_시나리오'!$H$2+SQRT(A2581*('d_시나리오'!$J$2-'d_시나리오'!$H$2)*('d_시나리오'!$I$2-'d_시나리오'!$H$2)),'d_시나리오'!$J$2-SQRT((1-A2581)*('d_시나리오'!$J$2-'d_시나리오'!$H$2)*('d_시나리오'!$J$2-'d_시나리오'!$I$2))))</f>
        <v/>
      </c>
      <c r="C2581">
        <f>BETAINV(RAND(),2,6)</f>
        <v/>
      </c>
      <c r="D2581">
        <f>INDEX('d_분포'!$A$2:$A$28,RANDBETWEEN(1,27))</f>
        <v/>
      </c>
      <c r="E2581">
        <f>INDEX('d_분포'!$C$2:$C$5,RANDBETWEEN(1,4))*(0.9+0.2*RAND())</f>
        <v/>
      </c>
      <c r="F2581">
        <f>RAND()</f>
        <v/>
      </c>
      <c r="G2581">
        <f>IF('d_시나리오'!$J$3='d_시나리오'!$H$3,'d_시나리오'!$I$3,IF(F2581&lt;('d_시나리오'!$I$3-'d_시나리오'!$H$3)/('d_시나리오'!$J$3-'d_시나리오'!$H$3),'d_시나리오'!$H$3+SQRT(F2581*('d_시나리오'!$J$3-'d_시나리오'!$H$3)*('d_시나리오'!$I$3-'d_시나리오'!$H$3)),'d_시나리오'!$J$3-SQRT((1-F2581)*('d_시나리오'!$J$3-'d_시나리오'!$H$3)*('d_시나리오'!$J$3-'d_시나리오'!$I$3))))</f>
        <v/>
      </c>
      <c r="H2581">
        <f>RAND()</f>
        <v/>
      </c>
      <c r="I2581">
        <f>IF('d_시나리오'!$J$4='d_시나리오'!$H$4,'d_시나리오'!$I$4,IF(H2581&lt;('d_시나리오'!$I$4-'d_시나리오'!$H$4)/('d_시나리오'!$J$4-'d_시나리오'!$H$4),'d_시나리오'!$H$4+SQRT(H2581*('d_시나리오'!$J$4-'d_시나리오'!$H$4)*('d_시나리오'!$I$4-'d_시나리오'!$H$4)),'d_시나리오'!$J$4-SQRT((1-H2581)*('d_시나리오'!$J$4-'d_시나리오'!$H$4)*('d_시나리오'!$J$4-'d_시나리오'!$I$4))))</f>
        <v/>
      </c>
      <c r="J2581">
        <f>RAND()</f>
        <v/>
      </c>
      <c r="K2581">
        <f>IF('d_시나리오'!$J$5='d_시나리오'!$H$5,'d_시나리오'!$I$5,IF(J2581&lt;('d_시나리오'!$I$5-'d_시나리오'!$H$5)/('d_시나리오'!$J$5-'d_시나리오'!$H$5),'d_시나리오'!$H$5+SQRT(J2581*('d_시나리오'!$J$5-'d_시나리오'!$H$5)*('d_시나리오'!$I$5-'d_시나리오'!$H$5)),'d_시나리오'!$J$5-SQRT((1-J2581)*('d_시나리오'!$J$5-'d_시나리오'!$H$5)*('d_시나리오'!$J$5-'d_시나리오'!$I$5))))</f>
        <v/>
      </c>
      <c r="L2581">
        <f>RAND()</f>
        <v/>
      </c>
      <c r="M2581">
        <f>IF('d_시나리오'!$J$6='d_시나리오'!$H$6,'d_시나리오'!$I$6,IF(L2581&lt;('d_시나리오'!$I$6-'d_시나리오'!$H$6)/('d_시나리오'!$J$6-'d_시나리오'!$H$6),'d_시나리오'!$H$6+SQRT(L2581*('d_시나리오'!$J$6-'d_시나리오'!$H$6)*('d_시나리오'!$I$6-'d_시나리오'!$H$6)),'d_시나리오'!$J$6-SQRT((1-L2581)*('d_시나리오'!$J$6-'d_시나리오'!$H$6)*('d_시나리오'!$J$6-'d_시나리오'!$I$6))))</f>
        <v/>
      </c>
      <c r="N2581">
        <f>INDEX('d_분포'!$B$2:$B$57,RANDBETWEEN(1,56))</f>
        <v/>
      </c>
      <c r="O2581">
        <f>BETAINV(RAND(),5,5)</f>
        <v/>
      </c>
      <c r="P2581">
        <f>'d_고정'!$B$1*'6_기대효과'!$H$7*('d_시나리오'!$I$7/'d_고정'!$B$2)*B2581</f>
        <v/>
      </c>
      <c r="Q2581">
        <f>P2581*C2581</f>
        <v/>
      </c>
      <c r="R2581">
        <f>P2581*E2581</f>
        <v/>
      </c>
      <c r="S2581">
        <f>R2581*G2581</f>
        <v/>
      </c>
      <c r="T2581">
        <f>Q2581+S2581</f>
        <v/>
      </c>
      <c r="U2581">
        <f>(Q2581*D2581+S2581*I2581)*(1-O2581)</f>
        <v/>
      </c>
      <c r="V2581">
        <f>(R2581*K2581*N2581+'d_고정'!$B$3*('6_기대효과'!$H$7/8)*N2581*'d_고정'!$B$10*M2581*('6_기대효과'!$K$7/'d_고정'!$B$9))*(1-O2581)</f>
        <v/>
      </c>
      <c r="W2581">
        <f>(S2581*I2581+R2581*MAX(K2581-'d_고정'!$B$10*M2581*('6_기대효과'!$K$7/'d_고정'!$B$9),0)*N2581)*(1-O2581)</f>
        <v/>
      </c>
      <c r="X2581">
        <f>U2581+V2581</f>
        <v/>
      </c>
      <c r="Y2581">
        <f>U2581/('d_고정'!$B$5*'6_기대효과'!$H$7/8)/'d_고정'!$B$6</f>
        <v/>
      </c>
      <c r="Z2581">
        <f>U2581/('d_고정'!$B$8*'6_기대효과'!$H$7/8)</f>
        <v/>
      </c>
    </row>
    <row r="2582">
      <c r="A2582">
        <f>RAND()</f>
        <v/>
      </c>
      <c r="B2582">
        <f>IF('d_시나리오'!$J$2='d_시나리오'!$H$2,'d_시나리오'!$I$2,IF(A2582&lt;('d_시나리오'!$I$2-'d_시나리오'!$H$2)/('d_시나리오'!$J$2-'d_시나리오'!$H$2),'d_시나리오'!$H$2+SQRT(A2582*('d_시나리오'!$J$2-'d_시나리오'!$H$2)*('d_시나리오'!$I$2-'d_시나리오'!$H$2)),'d_시나리오'!$J$2-SQRT((1-A2582)*('d_시나리오'!$J$2-'d_시나리오'!$H$2)*('d_시나리오'!$J$2-'d_시나리오'!$I$2))))</f>
        <v/>
      </c>
      <c r="C2582">
        <f>BETAINV(RAND(),2,6)</f>
        <v/>
      </c>
      <c r="D2582">
        <f>INDEX('d_분포'!$A$2:$A$28,RANDBETWEEN(1,27))</f>
        <v/>
      </c>
      <c r="E2582">
        <f>INDEX('d_분포'!$C$2:$C$5,RANDBETWEEN(1,4))*(0.9+0.2*RAND())</f>
        <v/>
      </c>
      <c r="F2582">
        <f>RAND()</f>
        <v/>
      </c>
      <c r="G2582">
        <f>IF('d_시나리오'!$J$3='d_시나리오'!$H$3,'d_시나리오'!$I$3,IF(F2582&lt;('d_시나리오'!$I$3-'d_시나리오'!$H$3)/('d_시나리오'!$J$3-'d_시나리오'!$H$3),'d_시나리오'!$H$3+SQRT(F2582*('d_시나리오'!$J$3-'d_시나리오'!$H$3)*('d_시나리오'!$I$3-'d_시나리오'!$H$3)),'d_시나리오'!$J$3-SQRT((1-F2582)*('d_시나리오'!$J$3-'d_시나리오'!$H$3)*('d_시나리오'!$J$3-'d_시나리오'!$I$3))))</f>
        <v/>
      </c>
      <c r="H2582">
        <f>RAND()</f>
        <v/>
      </c>
      <c r="I2582">
        <f>IF('d_시나리오'!$J$4='d_시나리오'!$H$4,'d_시나리오'!$I$4,IF(H2582&lt;('d_시나리오'!$I$4-'d_시나리오'!$H$4)/('d_시나리오'!$J$4-'d_시나리오'!$H$4),'d_시나리오'!$H$4+SQRT(H2582*('d_시나리오'!$J$4-'d_시나리오'!$H$4)*('d_시나리오'!$I$4-'d_시나리오'!$H$4)),'d_시나리오'!$J$4-SQRT((1-H2582)*('d_시나리오'!$J$4-'d_시나리오'!$H$4)*('d_시나리오'!$J$4-'d_시나리오'!$I$4))))</f>
        <v/>
      </c>
      <c r="J2582">
        <f>RAND()</f>
        <v/>
      </c>
      <c r="K2582">
        <f>IF('d_시나리오'!$J$5='d_시나리오'!$H$5,'d_시나리오'!$I$5,IF(J2582&lt;('d_시나리오'!$I$5-'d_시나리오'!$H$5)/('d_시나리오'!$J$5-'d_시나리오'!$H$5),'d_시나리오'!$H$5+SQRT(J2582*('d_시나리오'!$J$5-'d_시나리오'!$H$5)*('d_시나리오'!$I$5-'d_시나리오'!$H$5)),'d_시나리오'!$J$5-SQRT((1-J2582)*('d_시나리오'!$J$5-'d_시나리오'!$H$5)*('d_시나리오'!$J$5-'d_시나리오'!$I$5))))</f>
        <v/>
      </c>
      <c r="L2582">
        <f>RAND()</f>
        <v/>
      </c>
      <c r="M2582">
        <f>IF('d_시나리오'!$J$6='d_시나리오'!$H$6,'d_시나리오'!$I$6,IF(L2582&lt;('d_시나리오'!$I$6-'d_시나리오'!$H$6)/('d_시나리오'!$J$6-'d_시나리오'!$H$6),'d_시나리오'!$H$6+SQRT(L2582*('d_시나리오'!$J$6-'d_시나리오'!$H$6)*('d_시나리오'!$I$6-'d_시나리오'!$H$6)),'d_시나리오'!$J$6-SQRT((1-L2582)*('d_시나리오'!$J$6-'d_시나리오'!$H$6)*('d_시나리오'!$J$6-'d_시나리오'!$I$6))))</f>
        <v/>
      </c>
      <c r="N2582">
        <f>INDEX('d_분포'!$B$2:$B$57,RANDBETWEEN(1,56))</f>
        <v/>
      </c>
      <c r="O2582">
        <f>BETAINV(RAND(),5,5)</f>
        <v/>
      </c>
      <c r="P2582">
        <f>'d_고정'!$B$1*'6_기대효과'!$H$7*('d_시나리오'!$I$7/'d_고정'!$B$2)*B2582</f>
        <v/>
      </c>
      <c r="Q2582">
        <f>P2582*C2582</f>
        <v/>
      </c>
      <c r="R2582">
        <f>P2582*E2582</f>
        <v/>
      </c>
      <c r="S2582">
        <f>R2582*G2582</f>
        <v/>
      </c>
      <c r="T2582">
        <f>Q2582+S2582</f>
        <v/>
      </c>
      <c r="U2582">
        <f>(Q2582*D2582+S2582*I2582)*(1-O2582)</f>
        <v/>
      </c>
      <c r="V2582">
        <f>(R2582*K2582*N2582+'d_고정'!$B$3*('6_기대효과'!$H$7/8)*N2582*'d_고정'!$B$10*M2582*('6_기대효과'!$K$7/'d_고정'!$B$9))*(1-O2582)</f>
        <v/>
      </c>
      <c r="W2582">
        <f>(S2582*I2582+R2582*MAX(K2582-'d_고정'!$B$10*M2582*('6_기대효과'!$K$7/'d_고정'!$B$9),0)*N2582)*(1-O2582)</f>
        <v/>
      </c>
      <c r="X2582">
        <f>U2582+V2582</f>
        <v/>
      </c>
      <c r="Y2582">
        <f>U2582/('d_고정'!$B$5*'6_기대효과'!$H$7/8)/'d_고정'!$B$6</f>
        <v/>
      </c>
      <c r="Z2582">
        <f>U2582/('d_고정'!$B$8*'6_기대효과'!$H$7/8)</f>
        <v/>
      </c>
    </row>
    <row r="2583">
      <c r="A2583">
        <f>RAND()</f>
        <v/>
      </c>
      <c r="B2583">
        <f>IF('d_시나리오'!$J$2='d_시나리오'!$H$2,'d_시나리오'!$I$2,IF(A2583&lt;('d_시나리오'!$I$2-'d_시나리오'!$H$2)/('d_시나리오'!$J$2-'d_시나리오'!$H$2),'d_시나리오'!$H$2+SQRT(A2583*('d_시나리오'!$J$2-'d_시나리오'!$H$2)*('d_시나리오'!$I$2-'d_시나리오'!$H$2)),'d_시나리오'!$J$2-SQRT((1-A2583)*('d_시나리오'!$J$2-'d_시나리오'!$H$2)*('d_시나리오'!$J$2-'d_시나리오'!$I$2))))</f>
        <v/>
      </c>
      <c r="C2583">
        <f>BETAINV(RAND(),2,6)</f>
        <v/>
      </c>
      <c r="D2583">
        <f>INDEX('d_분포'!$A$2:$A$28,RANDBETWEEN(1,27))</f>
        <v/>
      </c>
      <c r="E2583">
        <f>INDEX('d_분포'!$C$2:$C$5,RANDBETWEEN(1,4))*(0.9+0.2*RAND())</f>
        <v/>
      </c>
      <c r="F2583">
        <f>RAND()</f>
        <v/>
      </c>
      <c r="G2583">
        <f>IF('d_시나리오'!$J$3='d_시나리오'!$H$3,'d_시나리오'!$I$3,IF(F2583&lt;('d_시나리오'!$I$3-'d_시나리오'!$H$3)/('d_시나리오'!$J$3-'d_시나리오'!$H$3),'d_시나리오'!$H$3+SQRT(F2583*('d_시나리오'!$J$3-'d_시나리오'!$H$3)*('d_시나리오'!$I$3-'d_시나리오'!$H$3)),'d_시나리오'!$J$3-SQRT((1-F2583)*('d_시나리오'!$J$3-'d_시나리오'!$H$3)*('d_시나리오'!$J$3-'d_시나리오'!$I$3))))</f>
        <v/>
      </c>
      <c r="H2583">
        <f>RAND()</f>
        <v/>
      </c>
      <c r="I2583">
        <f>IF('d_시나리오'!$J$4='d_시나리오'!$H$4,'d_시나리오'!$I$4,IF(H2583&lt;('d_시나리오'!$I$4-'d_시나리오'!$H$4)/('d_시나리오'!$J$4-'d_시나리오'!$H$4),'d_시나리오'!$H$4+SQRT(H2583*('d_시나리오'!$J$4-'d_시나리오'!$H$4)*('d_시나리오'!$I$4-'d_시나리오'!$H$4)),'d_시나리오'!$J$4-SQRT((1-H2583)*('d_시나리오'!$J$4-'d_시나리오'!$H$4)*('d_시나리오'!$J$4-'d_시나리오'!$I$4))))</f>
        <v/>
      </c>
      <c r="J2583">
        <f>RAND()</f>
        <v/>
      </c>
      <c r="K2583">
        <f>IF('d_시나리오'!$J$5='d_시나리오'!$H$5,'d_시나리오'!$I$5,IF(J2583&lt;('d_시나리오'!$I$5-'d_시나리오'!$H$5)/('d_시나리오'!$J$5-'d_시나리오'!$H$5),'d_시나리오'!$H$5+SQRT(J2583*('d_시나리오'!$J$5-'d_시나리오'!$H$5)*('d_시나리오'!$I$5-'d_시나리오'!$H$5)),'d_시나리오'!$J$5-SQRT((1-J2583)*('d_시나리오'!$J$5-'d_시나리오'!$H$5)*('d_시나리오'!$J$5-'d_시나리오'!$I$5))))</f>
        <v/>
      </c>
      <c r="L2583">
        <f>RAND()</f>
        <v/>
      </c>
      <c r="M2583">
        <f>IF('d_시나리오'!$J$6='d_시나리오'!$H$6,'d_시나리오'!$I$6,IF(L2583&lt;('d_시나리오'!$I$6-'d_시나리오'!$H$6)/('d_시나리오'!$J$6-'d_시나리오'!$H$6),'d_시나리오'!$H$6+SQRT(L2583*('d_시나리오'!$J$6-'d_시나리오'!$H$6)*('d_시나리오'!$I$6-'d_시나리오'!$H$6)),'d_시나리오'!$J$6-SQRT((1-L2583)*('d_시나리오'!$J$6-'d_시나리오'!$H$6)*('d_시나리오'!$J$6-'d_시나리오'!$I$6))))</f>
        <v/>
      </c>
      <c r="N2583">
        <f>INDEX('d_분포'!$B$2:$B$57,RANDBETWEEN(1,56))</f>
        <v/>
      </c>
      <c r="O2583">
        <f>BETAINV(RAND(),5,5)</f>
        <v/>
      </c>
      <c r="P2583">
        <f>'d_고정'!$B$1*'6_기대효과'!$H$7*('d_시나리오'!$I$7/'d_고정'!$B$2)*B2583</f>
        <v/>
      </c>
      <c r="Q2583">
        <f>P2583*C2583</f>
        <v/>
      </c>
      <c r="R2583">
        <f>P2583*E2583</f>
        <v/>
      </c>
      <c r="S2583">
        <f>R2583*G2583</f>
        <v/>
      </c>
      <c r="T2583">
        <f>Q2583+S2583</f>
        <v/>
      </c>
      <c r="U2583">
        <f>(Q2583*D2583+S2583*I2583)*(1-O2583)</f>
        <v/>
      </c>
      <c r="V2583">
        <f>(R2583*K2583*N2583+'d_고정'!$B$3*('6_기대효과'!$H$7/8)*N2583*'d_고정'!$B$10*M2583*('6_기대효과'!$K$7/'d_고정'!$B$9))*(1-O2583)</f>
        <v/>
      </c>
      <c r="W2583">
        <f>(S2583*I2583+R2583*MAX(K2583-'d_고정'!$B$10*M2583*('6_기대효과'!$K$7/'d_고정'!$B$9),0)*N2583)*(1-O2583)</f>
        <v/>
      </c>
      <c r="X2583">
        <f>U2583+V2583</f>
        <v/>
      </c>
      <c r="Y2583">
        <f>U2583/('d_고정'!$B$5*'6_기대효과'!$H$7/8)/'d_고정'!$B$6</f>
        <v/>
      </c>
      <c r="Z2583">
        <f>U2583/('d_고정'!$B$8*'6_기대효과'!$H$7/8)</f>
        <v/>
      </c>
    </row>
    <row r="2584">
      <c r="A2584">
        <f>RAND()</f>
        <v/>
      </c>
      <c r="B2584">
        <f>IF('d_시나리오'!$J$2='d_시나리오'!$H$2,'d_시나리오'!$I$2,IF(A2584&lt;('d_시나리오'!$I$2-'d_시나리오'!$H$2)/('d_시나리오'!$J$2-'d_시나리오'!$H$2),'d_시나리오'!$H$2+SQRT(A2584*('d_시나리오'!$J$2-'d_시나리오'!$H$2)*('d_시나리오'!$I$2-'d_시나리오'!$H$2)),'d_시나리오'!$J$2-SQRT((1-A2584)*('d_시나리오'!$J$2-'d_시나리오'!$H$2)*('d_시나리오'!$J$2-'d_시나리오'!$I$2))))</f>
        <v/>
      </c>
      <c r="C2584">
        <f>BETAINV(RAND(),2,6)</f>
        <v/>
      </c>
      <c r="D2584">
        <f>INDEX('d_분포'!$A$2:$A$28,RANDBETWEEN(1,27))</f>
        <v/>
      </c>
      <c r="E2584">
        <f>INDEX('d_분포'!$C$2:$C$5,RANDBETWEEN(1,4))*(0.9+0.2*RAND())</f>
        <v/>
      </c>
      <c r="F2584">
        <f>RAND()</f>
        <v/>
      </c>
      <c r="G2584">
        <f>IF('d_시나리오'!$J$3='d_시나리오'!$H$3,'d_시나리오'!$I$3,IF(F2584&lt;('d_시나리오'!$I$3-'d_시나리오'!$H$3)/('d_시나리오'!$J$3-'d_시나리오'!$H$3),'d_시나리오'!$H$3+SQRT(F2584*('d_시나리오'!$J$3-'d_시나리오'!$H$3)*('d_시나리오'!$I$3-'d_시나리오'!$H$3)),'d_시나리오'!$J$3-SQRT((1-F2584)*('d_시나리오'!$J$3-'d_시나리오'!$H$3)*('d_시나리오'!$J$3-'d_시나리오'!$I$3))))</f>
        <v/>
      </c>
      <c r="H2584">
        <f>RAND()</f>
        <v/>
      </c>
      <c r="I2584">
        <f>IF('d_시나리오'!$J$4='d_시나리오'!$H$4,'d_시나리오'!$I$4,IF(H2584&lt;('d_시나리오'!$I$4-'d_시나리오'!$H$4)/('d_시나리오'!$J$4-'d_시나리오'!$H$4),'d_시나리오'!$H$4+SQRT(H2584*('d_시나리오'!$J$4-'d_시나리오'!$H$4)*('d_시나리오'!$I$4-'d_시나리오'!$H$4)),'d_시나리오'!$J$4-SQRT((1-H2584)*('d_시나리오'!$J$4-'d_시나리오'!$H$4)*('d_시나리오'!$J$4-'d_시나리오'!$I$4))))</f>
        <v/>
      </c>
      <c r="J2584">
        <f>RAND()</f>
        <v/>
      </c>
      <c r="K2584">
        <f>IF('d_시나리오'!$J$5='d_시나리오'!$H$5,'d_시나리오'!$I$5,IF(J2584&lt;('d_시나리오'!$I$5-'d_시나리오'!$H$5)/('d_시나리오'!$J$5-'d_시나리오'!$H$5),'d_시나리오'!$H$5+SQRT(J2584*('d_시나리오'!$J$5-'d_시나리오'!$H$5)*('d_시나리오'!$I$5-'d_시나리오'!$H$5)),'d_시나리오'!$J$5-SQRT((1-J2584)*('d_시나리오'!$J$5-'d_시나리오'!$H$5)*('d_시나리오'!$J$5-'d_시나리오'!$I$5))))</f>
        <v/>
      </c>
      <c r="L2584">
        <f>RAND()</f>
        <v/>
      </c>
      <c r="M2584">
        <f>IF('d_시나리오'!$J$6='d_시나리오'!$H$6,'d_시나리오'!$I$6,IF(L2584&lt;('d_시나리오'!$I$6-'d_시나리오'!$H$6)/('d_시나리오'!$J$6-'d_시나리오'!$H$6),'d_시나리오'!$H$6+SQRT(L2584*('d_시나리오'!$J$6-'d_시나리오'!$H$6)*('d_시나리오'!$I$6-'d_시나리오'!$H$6)),'d_시나리오'!$J$6-SQRT((1-L2584)*('d_시나리오'!$J$6-'d_시나리오'!$H$6)*('d_시나리오'!$J$6-'d_시나리오'!$I$6))))</f>
        <v/>
      </c>
      <c r="N2584">
        <f>INDEX('d_분포'!$B$2:$B$57,RANDBETWEEN(1,56))</f>
        <v/>
      </c>
      <c r="O2584">
        <f>BETAINV(RAND(),5,5)</f>
        <v/>
      </c>
      <c r="P2584">
        <f>'d_고정'!$B$1*'6_기대효과'!$H$7*('d_시나리오'!$I$7/'d_고정'!$B$2)*B2584</f>
        <v/>
      </c>
      <c r="Q2584">
        <f>P2584*C2584</f>
        <v/>
      </c>
      <c r="R2584">
        <f>P2584*E2584</f>
        <v/>
      </c>
      <c r="S2584">
        <f>R2584*G2584</f>
        <v/>
      </c>
      <c r="T2584">
        <f>Q2584+S2584</f>
        <v/>
      </c>
      <c r="U2584">
        <f>(Q2584*D2584+S2584*I2584)*(1-O2584)</f>
        <v/>
      </c>
      <c r="V2584">
        <f>(R2584*K2584*N2584+'d_고정'!$B$3*('6_기대효과'!$H$7/8)*N2584*'d_고정'!$B$10*M2584*('6_기대효과'!$K$7/'d_고정'!$B$9))*(1-O2584)</f>
        <v/>
      </c>
      <c r="W2584">
        <f>(S2584*I2584+R2584*MAX(K2584-'d_고정'!$B$10*M2584*('6_기대효과'!$K$7/'d_고정'!$B$9),0)*N2584)*(1-O2584)</f>
        <v/>
      </c>
      <c r="X2584">
        <f>U2584+V2584</f>
        <v/>
      </c>
      <c r="Y2584">
        <f>U2584/('d_고정'!$B$5*'6_기대효과'!$H$7/8)/'d_고정'!$B$6</f>
        <v/>
      </c>
      <c r="Z2584">
        <f>U2584/('d_고정'!$B$8*'6_기대효과'!$H$7/8)</f>
        <v/>
      </c>
    </row>
    <row r="2585">
      <c r="A2585">
        <f>RAND()</f>
        <v/>
      </c>
      <c r="B2585">
        <f>IF('d_시나리오'!$J$2='d_시나리오'!$H$2,'d_시나리오'!$I$2,IF(A2585&lt;('d_시나리오'!$I$2-'d_시나리오'!$H$2)/('d_시나리오'!$J$2-'d_시나리오'!$H$2),'d_시나리오'!$H$2+SQRT(A2585*('d_시나리오'!$J$2-'d_시나리오'!$H$2)*('d_시나리오'!$I$2-'d_시나리오'!$H$2)),'d_시나리오'!$J$2-SQRT((1-A2585)*('d_시나리오'!$J$2-'d_시나리오'!$H$2)*('d_시나리오'!$J$2-'d_시나리오'!$I$2))))</f>
        <v/>
      </c>
      <c r="C2585">
        <f>BETAINV(RAND(),2,6)</f>
        <v/>
      </c>
      <c r="D2585">
        <f>INDEX('d_분포'!$A$2:$A$28,RANDBETWEEN(1,27))</f>
        <v/>
      </c>
      <c r="E2585">
        <f>INDEX('d_분포'!$C$2:$C$5,RANDBETWEEN(1,4))*(0.9+0.2*RAND())</f>
        <v/>
      </c>
      <c r="F2585">
        <f>RAND()</f>
        <v/>
      </c>
      <c r="G2585">
        <f>IF('d_시나리오'!$J$3='d_시나리오'!$H$3,'d_시나리오'!$I$3,IF(F2585&lt;('d_시나리오'!$I$3-'d_시나리오'!$H$3)/('d_시나리오'!$J$3-'d_시나리오'!$H$3),'d_시나리오'!$H$3+SQRT(F2585*('d_시나리오'!$J$3-'d_시나리오'!$H$3)*('d_시나리오'!$I$3-'d_시나리오'!$H$3)),'d_시나리오'!$J$3-SQRT((1-F2585)*('d_시나리오'!$J$3-'d_시나리오'!$H$3)*('d_시나리오'!$J$3-'d_시나리오'!$I$3))))</f>
        <v/>
      </c>
      <c r="H2585">
        <f>RAND()</f>
        <v/>
      </c>
      <c r="I2585">
        <f>IF('d_시나리오'!$J$4='d_시나리오'!$H$4,'d_시나리오'!$I$4,IF(H2585&lt;('d_시나리오'!$I$4-'d_시나리오'!$H$4)/('d_시나리오'!$J$4-'d_시나리오'!$H$4),'d_시나리오'!$H$4+SQRT(H2585*('d_시나리오'!$J$4-'d_시나리오'!$H$4)*('d_시나리오'!$I$4-'d_시나리오'!$H$4)),'d_시나리오'!$J$4-SQRT((1-H2585)*('d_시나리오'!$J$4-'d_시나리오'!$H$4)*('d_시나리오'!$J$4-'d_시나리오'!$I$4))))</f>
        <v/>
      </c>
      <c r="J2585">
        <f>RAND()</f>
        <v/>
      </c>
      <c r="K2585">
        <f>IF('d_시나리오'!$J$5='d_시나리오'!$H$5,'d_시나리오'!$I$5,IF(J2585&lt;('d_시나리오'!$I$5-'d_시나리오'!$H$5)/('d_시나리오'!$J$5-'d_시나리오'!$H$5),'d_시나리오'!$H$5+SQRT(J2585*('d_시나리오'!$J$5-'d_시나리오'!$H$5)*('d_시나리오'!$I$5-'d_시나리오'!$H$5)),'d_시나리오'!$J$5-SQRT((1-J2585)*('d_시나리오'!$J$5-'d_시나리오'!$H$5)*('d_시나리오'!$J$5-'d_시나리오'!$I$5))))</f>
        <v/>
      </c>
      <c r="L2585">
        <f>RAND()</f>
        <v/>
      </c>
      <c r="M2585">
        <f>IF('d_시나리오'!$J$6='d_시나리오'!$H$6,'d_시나리오'!$I$6,IF(L2585&lt;('d_시나리오'!$I$6-'d_시나리오'!$H$6)/('d_시나리오'!$J$6-'d_시나리오'!$H$6),'d_시나리오'!$H$6+SQRT(L2585*('d_시나리오'!$J$6-'d_시나리오'!$H$6)*('d_시나리오'!$I$6-'d_시나리오'!$H$6)),'d_시나리오'!$J$6-SQRT((1-L2585)*('d_시나리오'!$J$6-'d_시나리오'!$H$6)*('d_시나리오'!$J$6-'d_시나리오'!$I$6))))</f>
        <v/>
      </c>
      <c r="N2585">
        <f>INDEX('d_분포'!$B$2:$B$57,RANDBETWEEN(1,56))</f>
        <v/>
      </c>
      <c r="O2585">
        <f>BETAINV(RAND(),5,5)</f>
        <v/>
      </c>
      <c r="P2585">
        <f>'d_고정'!$B$1*'6_기대효과'!$H$7*('d_시나리오'!$I$7/'d_고정'!$B$2)*B2585</f>
        <v/>
      </c>
      <c r="Q2585">
        <f>P2585*C2585</f>
        <v/>
      </c>
      <c r="R2585">
        <f>P2585*E2585</f>
        <v/>
      </c>
      <c r="S2585">
        <f>R2585*G2585</f>
        <v/>
      </c>
      <c r="T2585">
        <f>Q2585+S2585</f>
        <v/>
      </c>
      <c r="U2585">
        <f>(Q2585*D2585+S2585*I2585)*(1-O2585)</f>
        <v/>
      </c>
      <c r="V2585">
        <f>(R2585*K2585*N2585+'d_고정'!$B$3*('6_기대효과'!$H$7/8)*N2585*'d_고정'!$B$10*M2585*('6_기대효과'!$K$7/'d_고정'!$B$9))*(1-O2585)</f>
        <v/>
      </c>
      <c r="W2585">
        <f>(S2585*I2585+R2585*MAX(K2585-'d_고정'!$B$10*M2585*('6_기대효과'!$K$7/'d_고정'!$B$9),0)*N2585)*(1-O2585)</f>
        <v/>
      </c>
      <c r="X2585">
        <f>U2585+V2585</f>
        <v/>
      </c>
      <c r="Y2585">
        <f>U2585/('d_고정'!$B$5*'6_기대효과'!$H$7/8)/'d_고정'!$B$6</f>
        <v/>
      </c>
      <c r="Z2585">
        <f>U2585/('d_고정'!$B$8*'6_기대효과'!$H$7/8)</f>
        <v/>
      </c>
    </row>
    <row r="2586">
      <c r="A2586">
        <f>RAND()</f>
        <v/>
      </c>
      <c r="B2586">
        <f>IF('d_시나리오'!$J$2='d_시나리오'!$H$2,'d_시나리오'!$I$2,IF(A2586&lt;('d_시나리오'!$I$2-'d_시나리오'!$H$2)/('d_시나리오'!$J$2-'d_시나리오'!$H$2),'d_시나리오'!$H$2+SQRT(A2586*('d_시나리오'!$J$2-'d_시나리오'!$H$2)*('d_시나리오'!$I$2-'d_시나리오'!$H$2)),'d_시나리오'!$J$2-SQRT((1-A2586)*('d_시나리오'!$J$2-'d_시나리오'!$H$2)*('d_시나리오'!$J$2-'d_시나리오'!$I$2))))</f>
        <v/>
      </c>
      <c r="C2586">
        <f>BETAINV(RAND(),2,6)</f>
        <v/>
      </c>
      <c r="D2586">
        <f>INDEX('d_분포'!$A$2:$A$28,RANDBETWEEN(1,27))</f>
        <v/>
      </c>
      <c r="E2586">
        <f>INDEX('d_분포'!$C$2:$C$5,RANDBETWEEN(1,4))*(0.9+0.2*RAND())</f>
        <v/>
      </c>
      <c r="F2586">
        <f>RAND()</f>
        <v/>
      </c>
      <c r="G2586">
        <f>IF('d_시나리오'!$J$3='d_시나리오'!$H$3,'d_시나리오'!$I$3,IF(F2586&lt;('d_시나리오'!$I$3-'d_시나리오'!$H$3)/('d_시나리오'!$J$3-'d_시나리오'!$H$3),'d_시나리오'!$H$3+SQRT(F2586*('d_시나리오'!$J$3-'d_시나리오'!$H$3)*('d_시나리오'!$I$3-'d_시나리오'!$H$3)),'d_시나리오'!$J$3-SQRT((1-F2586)*('d_시나리오'!$J$3-'d_시나리오'!$H$3)*('d_시나리오'!$J$3-'d_시나리오'!$I$3))))</f>
        <v/>
      </c>
      <c r="H2586">
        <f>RAND()</f>
        <v/>
      </c>
      <c r="I2586">
        <f>IF('d_시나리오'!$J$4='d_시나리오'!$H$4,'d_시나리오'!$I$4,IF(H2586&lt;('d_시나리오'!$I$4-'d_시나리오'!$H$4)/('d_시나리오'!$J$4-'d_시나리오'!$H$4),'d_시나리오'!$H$4+SQRT(H2586*('d_시나리오'!$J$4-'d_시나리오'!$H$4)*('d_시나리오'!$I$4-'d_시나리오'!$H$4)),'d_시나리오'!$J$4-SQRT((1-H2586)*('d_시나리오'!$J$4-'d_시나리오'!$H$4)*('d_시나리오'!$J$4-'d_시나리오'!$I$4))))</f>
        <v/>
      </c>
      <c r="J2586">
        <f>RAND()</f>
        <v/>
      </c>
      <c r="K2586">
        <f>IF('d_시나리오'!$J$5='d_시나리오'!$H$5,'d_시나리오'!$I$5,IF(J2586&lt;('d_시나리오'!$I$5-'d_시나리오'!$H$5)/('d_시나리오'!$J$5-'d_시나리오'!$H$5),'d_시나리오'!$H$5+SQRT(J2586*('d_시나리오'!$J$5-'d_시나리오'!$H$5)*('d_시나리오'!$I$5-'d_시나리오'!$H$5)),'d_시나리오'!$J$5-SQRT((1-J2586)*('d_시나리오'!$J$5-'d_시나리오'!$H$5)*('d_시나리오'!$J$5-'d_시나리오'!$I$5))))</f>
        <v/>
      </c>
      <c r="L2586">
        <f>RAND()</f>
        <v/>
      </c>
      <c r="M2586">
        <f>IF('d_시나리오'!$J$6='d_시나리오'!$H$6,'d_시나리오'!$I$6,IF(L2586&lt;('d_시나리오'!$I$6-'d_시나리오'!$H$6)/('d_시나리오'!$J$6-'d_시나리오'!$H$6),'d_시나리오'!$H$6+SQRT(L2586*('d_시나리오'!$J$6-'d_시나리오'!$H$6)*('d_시나리오'!$I$6-'d_시나리오'!$H$6)),'d_시나리오'!$J$6-SQRT((1-L2586)*('d_시나리오'!$J$6-'d_시나리오'!$H$6)*('d_시나리오'!$J$6-'d_시나리오'!$I$6))))</f>
        <v/>
      </c>
      <c r="N2586">
        <f>INDEX('d_분포'!$B$2:$B$57,RANDBETWEEN(1,56))</f>
        <v/>
      </c>
      <c r="O2586">
        <f>BETAINV(RAND(),5,5)</f>
        <v/>
      </c>
      <c r="P2586">
        <f>'d_고정'!$B$1*'6_기대효과'!$H$7*('d_시나리오'!$I$7/'d_고정'!$B$2)*B2586</f>
        <v/>
      </c>
      <c r="Q2586">
        <f>P2586*C2586</f>
        <v/>
      </c>
      <c r="R2586">
        <f>P2586*E2586</f>
        <v/>
      </c>
      <c r="S2586">
        <f>R2586*G2586</f>
        <v/>
      </c>
      <c r="T2586">
        <f>Q2586+S2586</f>
        <v/>
      </c>
      <c r="U2586">
        <f>(Q2586*D2586+S2586*I2586)*(1-O2586)</f>
        <v/>
      </c>
      <c r="V2586">
        <f>(R2586*K2586*N2586+'d_고정'!$B$3*('6_기대효과'!$H$7/8)*N2586*'d_고정'!$B$10*M2586*('6_기대효과'!$K$7/'d_고정'!$B$9))*(1-O2586)</f>
        <v/>
      </c>
      <c r="W2586">
        <f>(S2586*I2586+R2586*MAX(K2586-'d_고정'!$B$10*M2586*('6_기대효과'!$K$7/'d_고정'!$B$9),0)*N2586)*(1-O2586)</f>
        <v/>
      </c>
      <c r="X2586">
        <f>U2586+V2586</f>
        <v/>
      </c>
      <c r="Y2586">
        <f>U2586/('d_고정'!$B$5*'6_기대효과'!$H$7/8)/'d_고정'!$B$6</f>
        <v/>
      </c>
      <c r="Z2586">
        <f>U2586/('d_고정'!$B$8*'6_기대효과'!$H$7/8)</f>
        <v/>
      </c>
    </row>
    <row r="2587">
      <c r="A2587">
        <f>RAND()</f>
        <v/>
      </c>
      <c r="B2587">
        <f>IF('d_시나리오'!$J$2='d_시나리오'!$H$2,'d_시나리오'!$I$2,IF(A2587&lt;('d_시나리오'!$I$2-'d_시나리오'!$H$2)/('d_시나리오'!$J$2-'d_시나리오'!$H$2),'d_시나리오'!$H$2+SQRT(A2587*('d_시나리오'!$J$2-'d_시나리오'!$H$2)*('d_시나리오'!$I$2-'d_시나리오'!$H$2)),'d_시나리오'!$J$2-SQRT((1-A2587)*('d_시나리오'!$J$2-'d_시나리오'!$H$2)*('d_시나리오'!$J$2-'d_시나리오'!$I$2))))</f>
        <v/>
      </c>
      <c r="C2587">
        <f>BETAINV(RAND(),2,6)</f>
        <v/>
      </c>
      <c r="D2587">
        <f>INDEX('d_분포'!$A$2:$A$28,RANDBETWEEN(1,27))</f>
        <v/>
      </c>
      <c r="E2587">
        <f>INDEX('d_분포'!$C$2:$C$5,RANDBETWEEN(1,4))*(0.9+0.2*RAND())</f>
        <v/>
      </c>
      <c r="F2587">
        <f>RAND()</f>
        <v/>
      </c>
      <c r="G2587">
        <f>IF('d_시나리오'!$J$3='d_시나리오'!$H$3,'d_시나리오'!$I$3,IF(F2587&lt;('d_시나리오'!$I$3-'d_시나리오'!$H$3)/('d_시나리오'!$J$3-'d_시나리오'!$H$3),'d_시나리오'!$H$3+SQRT(F2587*('d_시나리오'!$J$3-'d_시나리오'!$H$3)*('d_시나리오'!$I$3-'d_시나리오'!$H$3)),'d_시나리오'!$J$3-SQRT((1-F2587)*('d_시나리오'!$J$3-'d_시나리오'!$H$3)*('d_시나리오'!$J$3-'d_시나리오'!$I$3))))</f>
        <v/>
      </c>
      <c r="H2587">
        <f>RAND()</f>
        <v/>
      </c>
      <c r="I2587">
        <f>IF('d_시나리오'!$J$4='d_시나리오'!$H$4,'d_시나리오'!$I$4,IF(H2587&lt;('d_시나리오'!$I$4-'d_시나리오'!$H$4)/('d_시나리오'!$J$4-'d_시나리오'!$H$4),'d_시나리오'!$H$4+SQRT(H2587*('d_시나리오'!$J$4-'d_시나리오'!$H$4)*('d_시나리오'!$I$4-'d_시나리오'!$H$4)),'d_시나리오'!$J$4-SQRT((1-H2587)*('d_시나리오'!$J$4-'d_시나리오'!$H$4)*('d_시나리오'!$J$4-'d_시나리오'!$I$4))))</f>
        <v/>
      </c>
      <c r="J2587">
        <f>RAND()</f>
        <v/>
      </c>
      <c r="K2587">
        <f>IF('d_시나리오'!$J$5='d_시나리오'!$H$5,'d_시나리오'!$I$5,IF(J2587&lt;('d_시나리오'!$I$5-'d_시나리오'!$H$5)/('d_시나리오'!$J$5-'d_시나리오'!$H$5),'d_시나리오'!$H$5+SQRT(J2587*('d_시나리오'!$J$5-'d_시나리오'!$H$5)*('d_시나리오'!$I$5-'d_시나리오'!$H$5)),'d_시나리오'!$J$5-SQRT((1-J2587)*('d_시나리오'!$J$5-'d_시나리오'!$H$5)*('d_시나리오'!$J$5-'d_시나리오'!$I$5))))</f>
        <v/>
      </c>
      <c r="L2587">
        <f>RAND()</f>
        <v/>
      </c>
      <c r="M2587">
        <f>IF('d_시나리오'!$J$6='d_시나리오'!$H$6,'d_시나리오'!$I$6,IF(L2587&lt;('d_시나리오'!$I$6-'d_시나리오'!$H$6)/('d_시나리오'!$J$6-'d_시나리오'!$H$6),'d_시나리오'!$H$6+SQRT(L2587*('d_시나리오'!$J$6-'d_시나리오'!$H$6)*('d_시나리오'!$I$6-'d_시나리오'!$H$6)),'d_시나리오'!$J$6-SQRT((1-L2587)*('d_시나리오'!$J$6-'d_시나리오'!$H$6)*('d_시나리오'!$J$6-'d_시나리오'!$I$6))))</f>
        <v/>
      </c>
      <c r="N2587">
        <f>INDEX('d_분포'!$B$2:$B$57,RANDBETWEEN(1,56))</f>
        <v/>
      </c>
      <c r="O2587">
        <f>BETAINV(RAND(),5,5)</f>
        <v/>
      </c>
      <c r="P2587">
        <f>'d_고정'!$B$1*'6_기대효과'!$H$7*('d_시나리오'!$I$7/'d_고정'!$B$2)*B2587</f>
        <v/>
      </c>
      <c r="Q2587">
        <f>P2587*C2587</f>
        <v/>
      </c>
      <c r="R2587">
        <f>P2587*E2587</f>
        <v/>
      </c>
      <c r="S2587">
        <f>R2587*G2587</f>
        <v/>
      </c>
      <c r="T2587">
        <f>Q2587+S2587</f>
        <v/>
      </c>
      <c r="U2587">
        <f>(Q2587*D2587+S2587*I2587)*(1-O2587)</f>
        <v/>
      </c>
      <c r="V2587">
        <f>(R2587*K2587*N2587+'d_고정'!$B$3*('6_기대효과'!$H$7/8)*N2587*'d_고정'!$B$10*M2587*('6_기대효과'!$K$7/'d_고정'!$B$9))*(1-O2587)</f>
        <v/>
      </c>
      <c r="W2587">
        <f>(S2587*I2587+R2587*MAX(K2587-'d_고정'!$B$10*M2587*('6_기대효과'!$K$7/'d_고정'!$B$9),0)*N2587)*(1-O2587)</f>
        <v/>
      </c>
      <c r="X2587">
        <f>U2587+V2587</f>
        <v/>
      </c>
      <c r="Y2587">
        <f>U2587/('d_고정'!$B$5*'6_기대효과'!$H$7/8)/'d_고정'!$B$6</f>
        <v/>
      </c>
      <c r="Z2587">
        <f>U2587/('d_고정'!$B$8*'6_기대효과'!$H$7/8)</f>
        <v/>
      </c>
    </row>
    <row r="2588">
      <c r="A2588">
        <f>RAND()</f>
        <v/>
      </c>
      <c r="B2588">
        <f>IF('d_시나리오'!$J$2='d_시나리오'!$H$2,'d_시나리오'!$I$2,IF(A2588&lt;('d_시나리오'!$I$2-'d_시나리오'!$H$2)/('d_시나리오'!$J$2-'d_시나리오'!$H$2),'d_시나리오'!$H$2+SQRT(A2588*('d_시나리오'!$J$2-'d_시나리오'!$H$2)*('d_시나리오'!$I$2-'d_시나리오'!$H$2)),'d_시나리오'!$J$2-SQRT((1-A2588)*('d_시나리오'!$J$2-'d_시나리오'!$H$2)*('d_시나리오'!$J$2-'d_시나리오'!$I$2))))</f>
        <v/>
      </c>
      <c r="C2588">
        <f>BETAINV(RAND(),2,6)</f>
        <v/>
      </c>
      <c r="D2588">
        <f>INDEX('d_분포'!$A$2:$A$28,RANDBETWEEN(1,27))</f>
        <v/>
      </c>
      <c r="E2588">
        <f>INDEX('d_분포'!$C$2:$C$5,RANDBETWEEN(1,4))*(0.9+0.2*RAND())</f>
        <v/>
      </c>
      <c r="F2588">
        <f>RAND()</f>
        <v/>
      </c>
      <c r="G2588">
        <f>IF('d_시나리오'!$J$3='d_시나리오'!$H$3,'d_시나리오'!$I$3,IF(F2588&lt;('d_시나리오'!$I$3-'d_시나리오'!$H$3)/('d_시나리오'!$J$3-'d_시나리오'!$H$3),'d_시나리오'!$H$3+SQRT(F2588*('d_시나리오'!$J$3-'d_시나리오'!$H$3)*('d_시나리오'!$I$3-'d_시나리오'!$H$3)),'d_시나리오'!$J$3-SQRT((1-F2588)*('d_시나리오'!$J$3-'d_시나리오'!$H$3)*('d_시나리오'!$J$3-'d_시나리오'!$I$3))))</f>
        <v/>
      </c>
      <c r="H2588">
        <f>RAND()</f>
        <v/>
      </c>
      <c r="I2588">
        <f>IF('d_시나리오'!$J$4='d_시나리오'!$H$4,'d_시나리오'!$I$4,IF(H2588&lt;('d_시나리오'!$I$4-'d_시나리오'!$H$4)/('d_시나리오'!$J$4-'d_시나리오'!$H$4),'d_시나리오'!$H$4+SQRT(H2588*('d_시나리오'!$J$4-'d_시나리오'!$H$4)*('d_시나리오'!$I$4-'d_시나리오'!$H$4)),'d_시나리오'!$J$4-SQRT((1-H2588)*('d_시나리오'!$J$4-'d_시나리오'!$H$4)*('d_시나리오'!$J$4-'d_시나리오'!$I$4))))</f>
        <v/>
      </c>
      <c r="J2588">
        <f>RAND()</f>
        <v/>
      </c>
      <c r="K2588">
        <f>IF('d_시나리오'!$J$5='d_시나리오'!$H$5,'d_시나리오'!$I$5,IF(J2588&lt;('d_시나리오'!$I$5-'d_시나리오'!$H$5)/('d_시나리오'!$J$5-'d_시나리오'!$H$5),'d_시나리오'!$H$5+SQRT(J2588*('d_시나리오'!$J$5-'d_시나리오'!$H$5)*('d_시나리오'!$I$5-'d_시나리오'!$H$5)),'d_시나리오'!$J$5-SQRT((1-J2588)*('d_시나리오'!$J$5-'d_시나리오'!$H$5)*('d_시나리오'!$J$5-'d_시나리오'!$I$5))))</f>
        <v/>
      </c>
      <c r="L2588">
        <f>RAND()</f>
        <v/>
      </c>
      <c r="M2588">
        <f>IF('d_시나리오'!$J$6='d_시나리오'!$H$6,'d_시나리오'!$I$6,IF(L2588&lt;('d_시나리오'!$I$6-'d_시나리오'!$H$6)/('d_시나리오'!$J$6-'d_시나리오'!$H$6),'d_시나리오'!$H$6+SQRT(L2588*('d_시나리오'!$J$6-'d_시나리오'!$H$6)*('d_시나리오'!$I$6-'d_시나리오'!$H$6)),'d_시나리오'!$J$6-SQRT((1-L2588)*('d_시나리오'!$J$6-'d_시나리오'!$H$6)*('d_시나리오'!$J$6-'d_시나리오'!$I$6))))</f>
        <v/>
      </c>
      <c r="N2588">
        <f>INDEX('d_분포'!$B$2:$B$57,RANDBETWEEN(1,56))</f>
        <v/>
      </c>
      <c r="O2588">
        <f>BETAINV(RAND(),5,5)</f>
        <v/>
      </c>
      <c r="P2588">
        <f>'d_고정'!$B$1*'6_기대효과'!$H$7*('d_시나리오'!$I$7/'d_고정'!$B$2)*B2588</f>
        <v/>
      </c>
      <c r="Q2588">
        <f>P2588*C2588</f>
        <v/>
      </c>
      <c r="R2588">
        <f>P2588*E2588</f>
        <v/>
      </c>
      <c r="S2588">
        <f>R2588*G2588</f>
        <v/>
      </c>
      <c r="T2588">
        <f>Q2588+S2588</f>
        <v/>
      </c>
      <c r="U2588">
        <f>(Q2588*D2588+S2588*I2588)*(1-O2588)</f>
        <v/>
      </c>
      <c r="V2588">
        <f>(R2588*K2588*N2588+'d_고정'!$B$3*('6_기대효과'!$H$7/8)*N2588*'d_고정'!$B$10*M2588*('6_기대효과'!$K$7/'d_고정'!$B$9))*(1-O2588)</f>
        <v/>
      </c>
      <c r="W2588">
        <f>(S2588*I2588+R2588*MAX(K2588-'d_고정'!$B$10*M2588*('6_기대효과'!$K$7/'d_고정'!$B$9),0)*N2588)*(1-O2588)</f>
        <v/>
      </c>
      <c r="X2588">
        <f>U2588+V2588</f>
        <v/>
      </c>
      <c r="Y2588">
        <f>U2588/('d_고정'!$B$5*'6_기대효과'!$H$7/8)/'d_고정'!$B$6</f>
        <v/>
      </c>
      <c r="Z2588">
        <f>U2588/('d_고정'!$B$8*'6_기대효과'!$H$7/8)</f>
        <v/>
      </c>
    </row>
    <row r="2589">
      <c r="A2589">
        <f>RAND()</f>
        <v/>
      </c>
      <c r="B2589">
        <f>IF('d_시나리오'!$J$2='d_시나리오'!$H$2,'d_시나리오'!$I$2,IF(A2589&lt;('d_시나리오'!$I$2-'d_시나리오'!$H$2)/('d_시나리오'!$J$2-'d_시나리오'!$H$2),'d_시나리오'!$H$2+SQRT(A2589*('d_시나리오'!$J$2-'d_시나리오'!$H$2)*('d_시나리오'!$I$2-'d_시나리오'!$H$2)),'d_시나리오'!$J$2-SQRT((1-A2589)*('d_시나리오'!$J$2-'d_시나리오'!$H$2)*('d_시나리오'!$J$2-'d_시나리오'!$I$2))))</f>
        <v/>
      </c>
      <c r="C2589">
        <f>BETAINV(RAND(),2,6)</f>
        <v/>
      </c>
      <c r="D2589">
        <f>INDEX('d_분포'!$A$2:$A$28,RANDBETWEEN(1,27))</f>
        <v/>
      </c>
      <c r="E2589">
        <f>INDEX('d_분포'!$C$2:$C$5,RANDBETWEEN(1,4))*(0.9+0.2*RAND())</f>
        <v/>
      </c>
      <c r="F2589">
        <f>RAND()</f>
        <v/>
      </c>
      <c r="G2589">
        <f>IF('d_시나리오'!$J$3='d_시나리오'!$H$3,'d_시나리오'!$I$3,IF(F2589&lt;('d_시나리오'!$I$3-'d_시나리오'!$H$3)/('d_시나리오'!$J$3-'d_시나리오'!$H$3),'d_시나리오'!$H$3+SQRT(F2589*('d_시나리오'!$J$3-'d_시나리오'!$H$3)*('d_시나리오'!$I$3-'d_시나리오'!$H$3)),'d_시나리오'!$J$3-SQRT((1-F2589)*('d_시나리오'!$J$3-'d_시나리오'!$H$3)*('d_시나리오'!$J$3-'d_시나리오'!$I$3))))</f>
        <v/>
      </c>
      <c r="H2589">
        <f>RAND()</f>
        <v/>
      </c>
      <c r="I2589">
        <f>IF('d_시나리오'!$J$4='d_시나리오'!$H$4,'d_시나리오'!$I$4,IF(H2589&lt;('d_시나리오'!$I$4-'d_시나리오'!$H$4)/('d_시나리오'!$J$4-'d_시나리오'!$H$4),'d_시나리오'!$H$4+SQRT(H2589*('d_시나리오'!$J$4-'d_시나리오'!$H$4)*('d_시나리오'!$I$4-'d_시나리오'!$H$4)),'d_시나리오'!$J$4-SQRT((1-H2589)*('d_시나리오'!$J$4-'d_시나리오'!$H$4)*('d_시나리오'!$J$4-'d_시나리오'!$I$4))))</f>
        <v/>
      </c>
      <c r="J2589">
        <f>RAND()</f>
        <v/>
      </c>
      <c r="K2589">
        <f>IF('d_시나리오'!$J$5='d_시나리오'!$H$5,'d_시나리오'!$I$5,IF(J2589&lt;('d_시나리오'!$I$5-'d_시나리오'!$H$5)/('d_시나리오'!$J$5-'d_시나리오'!$H$5),'d_시나리오'!$H$5+SQRT(J2589*('d_시나리오'!$J$5-'d_시나리오'!$H$5)*('d_시나리오'!$I$5-'d_시나리오'!$H$5)),'d_시나리오'!$J$5-SQRT((1-J2589)*('d_시나리오'!$J$5-'d_시나리오'!$H$5)*('d_시나리오'!$J$5-'d_시나리오'!$I$5))))</f>
        <v/>
      </c>
      <c r="L2589">
        <f>RAND()</f>
        <v/>
      </c>
      <c r="M2589">
        <f>IF('d_시나리오'!$J$6='d_시나리오'!$H$6,'d_시나리오'!$I$6,IF(L2589&lt;('d_시나리오'!$I$6-'d_시나리오'!$H$6)/('d_시나리오'!$J$6-'d_시나리오'!$H$6),'d_시나리오'!$H$6+SQRT(L2589*('d_시나리오'!$J$6-'d_시나리오'!$H$6)*('d_시나리오'!$I$6-'d_시나리오'!$H$6)),'d_시나리오'!$J$6-SQRT((1-L2589)*('d_시나리오'!$J$6-'d_시나리오'!$H$6)*('d_시나리오'!$J$6-'d_시나리오'!$I$6))))</f>
        <v/>
      </c>
      <c r="N2589">
        <f>INDEX('d_분포'!$B$2:$B$57,RANDBETWEEN(1,56))</f>
        <v/>
      </c>
      <c r="O2589">
        <f>BETAINV(RAND(),5,5)</f>
        <v/>
      </c>
      <c r="P2589">
        <f>'d_고정'!$B$1*'6_기대효과'!$H$7*('d_시나리오'!$I$7/'d_고정'!$B$2)*B2589</f>
        <v/>
      </c>
      <c r="Q2589">
        <f>P2589*C2589</f>
        <v/>
      </c>
      <c r="R2589">
        <f>P2589*E2589</f>
        <v/>
      </c>
      <c r="S2589">
        <f>R2589*G2589</f>
        <v/>
      </c>
      <c r="T2589">
        <f>Q2589+S2589</f>
        <v/>
      </c>
      <c r="U2589">
        <f>(Q2589*D2589+S2589*I2589)*(1-O2589)</f>
        <v/>
      </c>
      <c r="V2589">
        <f>(R2589*K2589*N2589+'d_고정'!$B$3*('6_기대효과'!$H$7/8)*N2589*'d_고정'!$B$10*M2589*('6_기대효과'!$K$7/'d_고정'!$B$9))*(1-O2589)</f>
        <v/>
      </c>
      <c r="W2589">
        <f>(S2589*I2589+R2589*MAX(K2589-'d_고정'!$B$10*M2589*('6_기대효과'!$K$7/'d_고정'!$B$9),0)*N2589)*(1-O2589)</f>
        <v/>
      </c>
      <c r="X2589">
        <f>U2589+V2589</f>
        <v/>
      </c>
      <c r="Y2589">
        <f>U2589/('d_고정'!$B$5*'6_기대효과'!$H$7/8)/'d_고정'!$B$6</f>
        <v/>
      </c>
      <c r="Z2589">
        <f>U2589/('d_고정'!$B$8*'6_기대효과'!$H$7/8)</f>
        <v/>
      </c>
    </row>
    <row r="2590">
      <c r="A2590">
        <f>RAND()</f>
        <v/>
      </c>
      <c r="B2590">
        <f>IF('d_시나리오'!$J$2='d_시나리오'!$H$2,'d_시나리오'!$I$2,IF(A2590&lt;('d_시나리오'!$I$2-'d_시나리오'!$H$2)/('d_시나리오'!$J$2-'d_시나리오'!$H$2),'d_시나리오'!$H$2+SQRT(A2590*('d_시나리오'!$J$2-'d_시나리오'!$H$2)*('d_시나리오'!$I$2-'d_시나리오'!$H$2)),'d_시나리오'!$J$2-SQRT((1-A2590)*('d_시나리오'!$J$2-'d_시나리오'!$H$2)*('d_시나리오'!$J$2-'d_시나리오'!$I$2))))</f>
        <v/>
      </c>
      <c r="C2590">
        <f>BETAINV(RAND(),2,6)</f>
        <v/>
      </c>
      <c r="D2590">
        <f>INDEX('d_분포'!$A$2:$A$28,RANDBETWEEN(1,27))</f>
        <v/>
      </c>
      <c r="E2590">
        <f>INDEX('d_분포'!$C$2:$C$5,RANDBETWEEN(1,4))*(0.9+0.2*RAND())</f>
        <v/>
      </c>
      <c r="F2590">
        <f>RAND()</f>
        <v/>
      </c>
      <c r="G2590">
        <f>IF('d_시나리오'!$J$3='d_시나리오'!$H$3,'d_시나리오'!$I$3,IF(F2590&lt;('d_시나리오'!$I$3-'d_시나리오'!$H$3)/('d_시나리오'!$J$3-'d_시나리오'!$H$3),'d_시나리오'!$H$3+SQRT(F2590*('d_시나리오'!$J$3-'d_시나리오'!$H$3)*('d_시나리오'!$I$3-'d_시나리오'!$H$3)),'d_시나리오'!$J$3-SQRT((1-F2590)*('d_시나리오'!$J$3-'d_시나리오'!$H$3)*('d_시나리오'!$J$3-'d_시나리오'!$I$3))))</f>
        <v/>
      </c>
      <c r="H2590">
        <f>RAND()</f>
        <v/>
      </c>
      <c r="I2590">
        <f>IF('d_시나리오'!$J$4='d_시나리오'!$H$4,'d_시나리오'!$I$4,IF(H2590&lt;('d_시나리오'!$I$4-'d_시나리오'!$H$4)/('d_시나리오'!$J$4-'d_시나리오'!$H$4),'d_시나리오'!$H$4+SQRT(H2590*('d_시나리오'!$J$4-'d_시나리오'!$H$4)*('d_시나리오'!$I$4-'d_시나리오'!$H$4)),'d_시나리오'!$J$4-SQRT((1-H2590)*('d_시나리오'!$J$4-'d_시나리오'!$H$4)*('d_시나리오'!$J$4-'d_시나리오'!$I$4))))</f>
        <v/>
      </c>
      <c r="J2590">
        <f>RAND()</f>
        <v/>
      </c>
      <c r="K2590">
        <f>IF('d_시나리오'!$J$5='d_시나리오'!$H$5,'d_시나리오'!$I$5,IF(J2590&lt;('d_시나리오'!$I$5-'d_시나리오'!$H$5)/('d_시나리오'!$J$5-'d_시나리오'!$H$5),'d_시나리오'!$H$5+SQRT(J2590*('d_시나리오'!$J$5-'d_시나리오'!$H$5)*('d_시나리오'!$I$5-'d_시나리오'!$H$5)),'d_시나리오'!$J$5-SQRT((1-J2590)*('d_시나리오'!$J$5-'d_시나리오'!$H$5)*('d_시나리오'!$J$5-'d_시나리오'!$I$5))))</f>
        <v/>
      </c>
      <c r="L2590">
        <f>RAND()</f>
        <v/>
      </c>
      <c r="M2590">
        <f>IF('d_시나리오'!$J$6='d_시나리오'!$H$6,'d_시나리오'!$I$6,IF(L2590&lt;('d_시나리오'!$I$6-'d_시나리오'!$H$6)/('d_시나리오'!$J$6-'d_시나리오'!$H$6),'d_시나리오'!$H$6+SQRT(L2590*('d_시나리오'!$J$6-'d_시나리오'!$H$6)*('d_시나리오'!$I$6-'d_시나리오'!$H$6)),'d_시나리오'!$J$6-SQRT((1-L2590)*('d_시나리오'!$J$6-'d_시나리오'!$H$6)*('d_시나리오'!$J$6-'d_시나리오'!$I$6))))</f>
        <v/>
      </c>
      <c r="N2590">
        <f>INDEX('d_분포'!$B$2:$B$57,RANDBETWEEN(1,56))</f>
        <v/>
      </c>
      <c r="O2590">
        <f>BETAINV(RAND(),5,5)</f>
        <v/>
      </c>
      <c r="P2590">
        <f>'d_고정'!$B$1*'6_기대효과'!$H$7*('d_시나리오'!$I$7/'d_고정'!$B$2)*B2590</f>
        <v/>
      </c>
      <c r="Q2590">
        <f>P2590*C2590</f>
        <v/>
      </c>
      <c r="R2590">
        <f>P2590*E2590</f>
        <v/>
      </c>
      <c r="S2590">
        <f>R2590*G2590</f>
        <v/>
      </c>
      <c r="T2590">
        <f>Q2590+S2590</f>
        <v/>
      </c>
      <c r="U2590">
        <f>(Q2590*D2590+S2590*I2590)*(1-O2590)</f>
        <v/>
      </c>
      <c r="V2590">
        <f>(R2590*K2590*N2590+'d_고정'!$B$3*('6_기대효과'!$H$7/8)*N2590*'d_고정'!$B$10*M2590*('6_기대효과'!$K$7/'d_고정'!$B$9))*(1-O2590)</f>
        <v/>
      </c>
      <c r="W2590">
        <f>(S2590*I2590+R2590*MAX(K2590-'d_고정'!$B$10*M2590*('6_기대효과'!$K$7/'d_고정'!$B$9),0)*N2590)*(1-O2590)</f>
        <v/>
      </c>
      <c r="X2590">
        <f>U2590+V2590</f>
        <v/>
      </c>
      <c r="Y2590">
        <f>U2590/('d_고정'!$B$5*'6_기대효과'!$H$7/8)/'d_고정'!$B$6</f>
        <v/>
      </c>
      <c r="Z2590">
        <f>U2590/('d_고정'!$B$8*'6_기대효과'!$H$7/8)</f>
        <v/>
      </c>
    </row>
    <row r="2591">
      <c r="A2591">
        <f>RAND()</f>
        <v/>
      </c>
      <c r="B2591">
        <f>IF('d_시나리오'!$J$2='d_시나리오'!$H$2,'d_시나리오'!$I$2,IF(A2591&lt;('d_시나리오'!$I$2-'d_시나리오'!$H$2)/('d_시나리오'!$J$2-'d_시나리오'!$H$2),'d_시나리오'!$H$2+SQRT(A2591*('d_시나리오'!$J$2-'d_시나리오'!$H$2)*('d_시나리오'!$I$2-'d_시나리오'!$H$2)),'d_시나리오'!$J$2-SQRT((1-A2591)*('d_시나리오'!$J$2-'d_시나리오'!$H$2)*('d_시나리오'!$J$2-'d_시나리오'!$I$2))))</f>
        <v/>
      </c>
      <c r="C2591">
        <f>BETAINV(RAND(),2,6)</f>
        <v/>
      </c>
      <c r="D2591">
        <f>INDEX('d_분포'!$A$2:$A$28,RANDBETWEEN(1,27))</f>
        <v/>
      </c>
      <c r="E2591">
        <f>INDEX('d_분포'!$C$2:$C$5,RANDBETWEEN(1,4))*(0.9+0.2*RAND())</f>
        <v/>
      </c>
      <c r="F2591">
        <f>RAND()</f>
        <v/>
      </c>
      <c r="G2591">
        <f>IF('d_시나리오'!$J$3='d_시나리오'!$H$3,'d_시나리오'!$I$3,IF(F2591&lt;('d_시나리오'!$I$3-'d_시나리오'!$H$3)/('d_시나리오'!$J$3-'d_시나리오'!$H$3),'d_시나리오'!$H$3+SQRT(F2591*('d_시나리오'!$J$3-'d_시나리오'!$H$3)*('d_시나리오'!$I$3-'d_시나리오'!$H$3)),'d_시나리오'!$J$3-SQRT((1-F2591)*('d_시나리오'!$J$3-'d_시나리오'!$H$3)*('d_시나리오'!$J$3-'d_시나리오'!$I$3))))</f>
        <v/>
      </c>
      <c r="H2591">
        <f>RAND()</f>
        <v/>
      </c>
      <c r="I2591">
        <f>IF('d_시나리오'!$J$4='d_시나리오'!$H$4,'d_시나리오'!$I$4,IF(H2591&lt;('d_시나리오'!$I$4-'d_시나리오'!$H$4)/('d_시나리오'!$J$4-'d_시나리오'!$H$4),'d_시나리오'!$H$4+SQRT(H2591*('d_시나리오'!$J$4-'d_시나리오'!$H$4)*('d_시나리오'!$I$4-'d_시나리오'!$H$4)),'d_시나리오'!$J$4-SQRT((1-H2591)*('d_시나리오'!$J$4-'d_시나리오'!$H$4)*('d_시나리오'!$J$4-'d_시나리오'!$I$4))))</f>
        <v/>
      </c>
      <c r="J2591">
        <f>RAND()</f>
        <v/>
      </c>
      <c r="K2591">
        <f>IF('d_시나리오'!$J$5='d_시나리오'!$H$5,'d_시나리오'!$I$5,IF(J2591&lt;('d_시나리오'!$I$5-'d_시나리오'!$H$5)/('d_시나리오'!$J$5-'d_시나리오'!$H$5),'d_시나리오'!$H$5+SQRT(J2591*('d_시나리오'!$J$5-'d_시나리오'!$H$5)*('d_시나리오'!$I$5-'d_시나리오'!$H$5)),'d_시나리오'!$J$5-SQRT((1-J2591)*('d_시나리오'!$J$5-'d_시나리오'!$H$5)*('d_시나리오'!$J$5-'d_시나리오'!$I$5))))</f>
        <v/>
      </c>
      <c r="L2591">
        <f>RAND()</f>
        <v/>
      </c>
      <c r="M2591">
        <f>IF('d_시나리오'!$J$6='d_시나리오'!$H$6,'d_시나리오'!$I$6,IF(L2591&lt;('d_시나리오'!$I$6-'d_시나리오'!$H$6)/('d_시나리오'!$J$6-'d_시나리오'!$H$6),'d_시나리오'!$H$6+SQRT(L2591*('d_시나리오'!$J$6-'d_시나리오'!$H$6)*('d_시나리오'!$I$6-'d_시나리오'!$H$6)),'d_시나리오'!$J$6-SQRT((1-L2591)*('d_시나리오'!$J$6-'d_시나리오'!$H$6)*('d_시나리오'!$J$6-'d_시나리오'!$I$6))))</f>
        <v/>
      </c>
      <c r="N2591">
        <f>INDEX('d_분포'!$B$2:$B$57,RANDBETWEEN(1,56))</f>
        <v/>
      </c>
      <c r="O2591">
        <f>BETAINV(RAND(),5,5)</f>
        <v/>
      </c>
      <c r="P2591">
        <f>'d_고정'!$B$1*'6_기대효과'!$H$7*('d_시나리오'!$I$7/'d_고정'!$B$2)*B2591</f>
        <v/>
      </c>
      <c r="Q2591">
        <f>P2591*C2591</f>
        <v/>
      </c>
      <c r="R2591">
        <f>P2591*E2591</f>
        <v/>
      </c>
      <c r="S2591">
        <f>R2591*G2591</f>
        <v/>
      </c>
      <c r="T2591">
        <f>Q2591+S2591</f>
        <v/>
      </c>
      <c r="U2591">
        <f>(Q2591*D2591+S2591*I2591)*(1-O2591)</f>
        <v/>
      </c>
      <c r="V2591">
        <f>(R2591*K2591*N2591+'d_고정'!$B$3*('6_기대효과'!$H$7/8)*N2591*'d_고정'!$B$10*M2591*('6_기대효과'!$K$7/'d_고정'!$B$9))*(1-O2591)</f>
        <v/>
      </c>
      <c r="W2591">
        <f>(S2591*I2591+R2591*MAX(K2591-'d_고정'!$B$10*M2591*('6_기대효과'!$K$7/'d_고정'!$B$9),0)*N2591)*(1-O2591)</f>
        <v/>
      </c>
      <c r="X2591">
        <f>U2591+V2591</f>
        <v/>
      </c>
      <c r="Y2591">
        <f>U2591/('d_고정'!$B$5*'6_기대효과'!$H$7/8)/'d_고정'!$B$6</f>
        <v/>
      </c>
      <c r="Z2591">
        <f>U2591/('d_고정'!$B$8*'6_기대효과'!$H$7/8)</f>
        <v/>
      </c>
    </row>
    <row r="2592">
      <c r="A2592">
        <f>RAND()</f>
        <v/>
      </c>
      <c r="B2592">
        <f>IF('d_시나리오'!$J$2='d_시나리오'!$H$2,'d_시나리오'!$I$2,IF(A2592&lt;('d_시나리오'!$I$2-'d_시나리오'!$H$2)/('d_시나리오'!$J$2-'d_시나리오'!$H$2),'d_시나리오'!$H$2+SQRT(A2592*('d_시나리오'!$J$2-'d_시나리오'!$H$2)*('d_시나리오'!$I$2-'d_시나리오'!$H$2)),'d_시나리오'!$J$2-SQRT((1-A2592)*('d_시나리오'!$J$2-'d_시나리오'!$H$2)*('d_시나리오'!$J$2-'d_시나리오'!$I$2))))</f>
        <v/>
      </c>
      <c r="C2592">
        <f>BETAINV(RAND(),2,6)</f>
        <v/>
      </c>
      <c r="D2592">
        <f>INDEX('d_분포'!$A$2:$A$28,RANDBETWEEN(1,27))</f>
        <v/>
      </c>
      <c r="E2592">
        <f>INDEX('d_분포'!$C$2:$C$5,RANDBETWEEN(1,4))*(0.9+0.2*RAND())</f>
        <v/>
      </c>
      <c r="F2592">
        <f>RAND()</f>
        <v/>
      </c>
      <c r="G2592">
        <f>IF('d_시나리오'!$J$3='d_시나리오'!$H$3,'d_시나리오'!$I$3,IF(F2592&lt;('d_시나리오'!$I$3-'d_시나리오'!$H$3)/('d_시나리오'!$J$3-'d_시나리오'!$H$3),'d_시나리오'!$H$3+SQRT(F2592*('d_시나리오'!$J$3-'d_시나리오'!$H$3)*('d_시나리오'!$I$3-'d_시나리오'!$H$3)),'d_시나리오'!$J$3-SQRT((1-F2592)*('d_시나리오'!$J$3-'d_시나리오'!$H$3)*('d_시나리오'!$J$3-'d_시나리오'!$I$3))))</f>
        <v/>
      </c>
      <c r="H2592">
        <f>RAND()</f>
        <v/>
      </c>
      <c r="I2592">
        <f>IF('d_시나리오'!$J$4='d_시나리오'!$H$4,'d_시나리오'!$I$4,IF(H2592&lt;('d_시나리오'!$I$4-'d_시나리오'!$H$4)/('d_시나리오'!$J$4-'d_시나리오'!$H$4),'d_시나리오'!$H$4+SQRT(H2592*('d_시나리오'!$J$4-'d_시나리오'!$H$4)*('d_시나리오'!$I$4-'d_시나리오'!$H$4)),'d_시나리오'!$J$4-SQRT((1-H2592)*('d_시나리오'!$J$4-'d_시나리오'!$H$4)*('d_시나리오'!$J$4-'d_시나리오'!$I$4))))</f>
        <v/>
      </c>
      <c r="J2592">
        <f>RAND()</f>
        <v/>
      </c>
      <c r="K2592">
        <f>IF('d_시나리오'!$J$5='d_시나리오'!$H$5,'d_시나리오'!$I$5,IF(J2592&lt;('d_시나리오'!$I$5-'d_시나리오'!$H$5)/('d_시나리오'!$J$5-'d_시나리오'!$H$5),'d_시나리오'!$H$5+SQRT(J2592*('d_시나리오'!$J$5-'d_시나리오'!$H$5)*('d_시나리오'!$I$5-'d_시나리오'!$H$5)),'d_시나리오'!$J$5-SQRT((1-J2592)*('d_시나리오'!$J$5-'d_시나리오'!$H$5)*('d_시나리오'!$J$5-'d_시나리오'!$I$5))))</f>
        <v/>
      </c>
      <c r="L2592">
        <f>RAND()</f>
        <v/>
      </c>
      <c r="M2592">
        <f>IF('d_시나리오'!$J$6='d_시나리오'!$H$6,'d_시나리오'!$I$6,IF(L2592&lt;('d_시나리오'!$I$6-'d_시나리오'!$H$6)/('d_시나리오'!$J$6-'d_시나리오'!$H$6),'d_시나리오'!$H$6+SQRT(L2592*('d_시나리오'!$J$6-'d_시나리오'!$H$6)*('d_시나리오'!$I$6-'d_시나리오'!$H$6)),'d_시나리오'!$J$6-SQRT((1-L2592)*('d_시나리오'!$J$6-'d_시나리오'!$H$6)*('d_시나리오'!$J$6-'d_시나리오'!$I$6))))</f>
        <v/>
      </c>
      <c r="N2592">
        <f>INDEX('d_분포'!$B$2:$B$57,RANDBETWEEN(1,56))</f>
        <v/>
      </c>
      <c r="O2592">
        <f>BETAINV(RAND(),5,5)</f>
        <v/>
      </c>
      <c r="P2592">
        <f>'d_고정'!$B$1*'6_기대효과'!$H$7*('d_시나리오'!$I$7/'d_고정'!$B$2)*B2592</f>
        <v/>
      </c>
      <c r="Q2592">
        <f>P2592*C2592</f>
        <v/>
      </c>
      <c r="R2592">
        <f>P2592*E2592</f>
        <v/>
      </c>
      <c r="S2592">
        <f>R2592*G2592</f>
        <v/>
      </c>
      <c r="T2592">
        <f>Q2592+S2592</f>
        <v/>
      </c>
      <c r="U2592">
        <f>(Q2592*D2592+S2592*I2592)*(1-O2592)</f>
        <v/>
      </c>
      <c r="V2592">
        <f>(R2592*K2592*N2592+'d_고정'!$B$3*('6_기대효과'!$H$7/8)*N2592*'d_고정'!$B$10*M2592*('6_기대효과'!$K$7/'d_고정'!$B$9))*(1-O2592)</f>
        <v/>
      </c>
      <c r="W2592">
        <f>(S2592*I2592+R2592*MAX(K2592-'d_고정'!$B$10*M2592*('6_기대효과'!$K$7/'d_고정'!$B$9),0)*N2592)*(1-O2592)</f>
        <v/>
      </c>
      <c r="X2592">
        <f>U2592+V2592</f>
        <v/>
      </c>
      <c r="Y2592">
        <f>U2592/('d_고정'!$B$5*'6_기대효과'!$H$7/8)/'d_고정'!$B$6</f>
        <v/>
      </c>
      <c r="Z2592">
        <f>U2592/('d_고정'!$B$8*'6_기대효과'!$H$7/8)</f>
        <v/>
      </c>
    </row>
    <row r="2593">
      <c r="A2593">
        <f>RAND()</f>
        <v/>
      </c>
      <c r="B2593">
        <f>IF('d_시나리오'!$J$2='d_시나리오'!$H$2,'d_시나리오'!$I$2,IF(A2593&lt;('d_시나리오'!$I$2-'d_시나리오'!$H$2)/('d_시나리오'!$J$2-'d_시나리오'!$H$2),'d_시나리오'!$H$2+SQRT(A2593*('d_시나리오'!$J$2-'d_시나리오'!$H$2)*('d_시나리오'!$I$2-'d_시나리오'!$H$2)),'d_시나리오'!$J$2-SQRT((1-A2593)*('d_시나리오'!$J$2-'d_시나리오'!$H$2)*('d_시나리오'!$J$2-'d_시나리오'!$I$2))))</f>
        <v/>
      </c>
      <c r="C2593">
        <f>BETAINV(RAND(),2,6)</f>
        <v/>
      </c>
      <c r="D2593">
        <f>INDEX('d_분포'!$A$2:$A$28,RANDBETWEEN(1,27))</f>
        <v/>
      </c>
      <c r="E2593">
        <f>INDEX('d_분포'!$C$2:$C$5,RANDBETWEEN(1,4))*(0.9+0.2*RAND())</f>
        <v/>
      </c>
      <c r="F2593">
        <f>RAND()</f>
        <v/>
      </c>
      <c r="G2593">
        <f>IF('d_시나리오'!$J$3='d_시나리오'!$H$3,'d_시나리오'!$I$3,IF(F2593&lt;('d_시나리오'!$I$3-'d_시나리오'!$H$3)/('d_시나리오'!$J$3-'d_시나리오'!$H$3),'d_시나리오'!$H$3+SQRT(F2593*('d_시나리오'!$J$3-'d_시나리오'!$H$3)*('d_시나리오'!$I$3-'d_시나리오'!$H$3)),'d_시나리오'!$J$3-SQRT((1-F2593)*('d_시나리오'!$J$3-'d_시나리오'!$H$3)*('d_시나리오'!$J$3-'d_시나리오'!$I$3))))</f>
        <v/>
      </c>
      <c r="H2593">
        <f>RAND()</f>
        <v/>
      </c>
      <c r="I2593">
        <f>IF('d_시나리오'!$J$4='d_시나리오'!$H$4,'d_시나리오'!$I$4,IF(H2593&lt;('d_시나리오'!$I$4-'d_시나리오'!$H$4)/('d_시나리오'!$J$4-'d_시나리오'!$H$4),'d_시나리오'!$H$4+SQRT(H2593*('d_시나리오'!$J$4-'d_시나리오'!$H$4)*('d_시나리오'!$I$4-'d_시나리오'!$H$4)),'d_시나리오'!$J$4-SQRT((1-H2593)*('d_시나리오'!$J$4-'d_시나리오'!$H$4)*('d_시나리오'!$J$4-'d_시나리오'!$I$4))))</f>
        <v/>
      </c>
      <c r="J2593">
        <f>RAND()</f>
        <v/>
      </c>
      <c r="K2593">
        <f>IF('d_시나리오'!$J$5='d_시나리오'!$H$5,'d_시나리오'!$I$5,IF(J2593&lt;('d_시나리오'!$I$5-'d_시나리오'!$H$5)/('d_시나리오'!$J$5-'d_시나리오'!$H$5),'d_시나리오'!$H$5+SQRT(J2593*('d_시나리오'!$J$5-'d_시나리오'!$H$5)*('d_시나리오'!$I$5-'d_시나리오'!$H$5)),'d_시나리오'!$J$5-SQRT((1-J2593)*('d_시나리오'!$J$5-'d_시나리오'!$H$5)*('d_시나리오'!$J$5-'d_시나리오'!$I$5))))</f>
        <v/>
      </c>
      <c r="L2593">
        <f>RAND()</f>
        <v/>
      </c>
      <c r="M2593">
        <f>IF('d_시나리오'!$J$6='d_시나리오'!$H$6,'d_시나리오'!$I$6,IF(L2593&lt;('d_시나리오'!$I$6-'d_시나리오'!$H$6)/('d_시나리오'!$J$6-'d_시나리오'!$H$6),'d_시나리오'!$H$6+SQRT(L2593*('d_시나리오'!$J$6-'d_시나리오'!$H$6)*('d_시나리오'!$I$6-'d_시나리오'!$H$6)),'d_시나리오'!$J$6-SQRT((1-L2593)*('d_시나리오'!$J$6-'d_시나리오'!$H$6)*('d_시나리오'!$J$6-'d_시나리오'!$I$6))))</f>
        <v/>
      </c>
      <c r="N2593">
        <f>INDEX('d_분포'!$B$2:$B$57,RANDBETWEEN(1,56))</f>
        <v/>
      </c>
      <c r="O2593">
        <f>BETAINV(RAND(),5,5)</f>
        <v/>
      </c>
      <c r="P2593">
        <f>'d_고정'!$B$1*'6_기대효과'!$H$7*('d_시나리오'!$I$7/'d_고정'!$B$2)*B2593</f>
        <v/>
      </c>
      <c r="Q2593">
        <f>P2593*C2593</f>
        <v/>
      </c>
      <c r="R2593">
        <f>P2593*E2593</f>
        <v/>
      </c>
      <c r="S2593">
        <f>R2593*G2593</f>
        <v/>
      </c>
      <c r="T2593">
        <f>Q2593+S2593</f>
        <v/>
      </c>
      <c r="U2593">
        <f>(Q2593*D2593+S2593*I2593)*(1-O2593)</f>
        <v/>
      </c>
      <c r="V2593">
        <f>(R2593*K2593*N2593+'d_고정'!$B$3*('6_기대효과'!$H$7/8)*N2593*'d_고정'!$B$10*M2593*('6_기대효과'!$K$7/'d_고정'!$B$9))*(1-O2593)</f>
        <v/>
      </c>
      <c r="W2593">
        <f>(S2593*I2593+R2593*MAX(K2593-'d_고정'!$B$10*M2593*('6_기대효과'!$K$7/'d_고정'!$B$9),0)*N2593)*(1-O2593)</f>
        <v/>
      </c>
      <c r="X2593">
        <f>U2593+V2593</f>
        <v/>
      </c>
      <c r="Y2593">
        <f>U2593/('d_고정'!$B$5*'6_기대효과'!$H$7/8)/'d_고정'!$B$6</f>
        <v/>
      </c>
      <c r="Z2593">
        <f>U2593/('d_고정'!$B$8*'6_기대효과'!$H$7/8)</f>
        <v/>
      </c>
    </row>
    <row r="2594">
      <c r="A2594">
        <f>RAND()</f>
        <v/>
      </c>
      <c r="B2594">
        <f>IF('d_시나리오'!$J$2='d_시나리오'!$H$2,'d_시나리오'!$I$2,IF(A2594&lt;('d_시나리오'!$I$2-'d_시나리오'!$H$2)/('d_시나리오'!$J$2-'d_시나리오'!$H$2),'d_시나리오'!$H$2+SQRT(A2594*('d_시나리오'!$J$2-'d_시나리오'!$H$2)*('d_시나리오'!$I$2-'d_시나리오'!$H$2)),'d_시나리오'!$J$2-SQRT((1-A2594)*('d_시나리오'!$J$2-'d_시나리오'!$H$2)*('d_시나리오'!$J$2-'d_시나리오'!$I$2))))</f>
        <v/>
      </c>
      <c r="C2594">
        <f>BETAINV(RAND(),2,6)</f>
        <v/>
      </c>
      <c r="D2594">
        <f>INDEX('d_분포'!$A$2:$A$28,RANDBETWEEN(1,27))</f>
        <v/>
      </c>
      <c r="E2594">
        <f>INDEX('d_분포'!$C$2:$C$5,RANDBETWEEN(1,4))*(0.9+0.2*RAND())</f>
        <v/>
      </c>
      <c r="F2594">
        <f>RAND()</f>
        <v/>
      </c>
      <c r="G2594">
        <f>IF('d_시나리오'!$J$3='d_시나리오'!$H$3,'d_시나리오'!$I$3,IF(F2594&lt;('d_시나리오'!$I$3-'d_시나리오'!$H$3)/('d_시나리오'!$J$3-'d_시나리오'!$H$3),'d_시나리오'!$H$3+SQRT(F2594*('d_시나리오'!$J$3-'d_시나리오'!$H$3)*('d_시나리오'!$I$3-'d_시나리오'!$H$3)),'d_시나리오'!$J$3-SQRT((1-F2594)*('d_시나리오'!$J$3-'d_시나리오'!$H$3)*('d_시나리오'!$J$3-'d_시나리오'!$I$3))))</f>
        <v/>
      </c>
      <c r="H2594">
        <f>RAND()</f>
        <v/>
      </c>
      <c r="I2594">
        <f>IF('d_시나리오'!$J$4='d_시나리오'!$H$4,'d_시나리오'!$I$4,IF(H2594&lt;('d_시나리오'!$I$4-'d_시나리오'!$H$4)/('d_시나리오'!$J$4-'d_시나리오'!$H$4),'d_시나리오'!$H$4+SQRT(H2594*('d_시나리오'!$J$4-'d_시나리오'!$H$4)*('d_시나리오'!$I$4-'d_시나리오'!$H$4)),'d_시나리오'!$J$4-SQRT((1-H2594)*('d_시나리오'!$J$4-'d_시나리오'!$H$4)*('d_시나리오'!$J$4-'d_시나리오'!$I$4))))</f>
        <v/>
      </c>
      <c r="J2594">
        <f>RAND()</f>
        <v/>
      </c>
      <c r="K2594">
        <f>IF('d_시나리오'!$J$5='d_시나리오'!$H$5,'d_시나리오'!$I$5,IF(J2594&lt;('d_시나리오'!$I$5-'d_시나리오'!$H$5)/('d_시나리오'!$J$5-'d_시나리오'!$H$5),'d_시나리오'!$H$5+SQRT(J2594*('d_시나리오'!$J$5-'d_시나리오'!$H$5)*('d_시나리오'!$I$5-'d_시나리오'!$H$5)),'d_시나리오'!$J$5-SQRT((1-J2594)*('d_시나리오'!$J$5-'d_시나리오'!$H$5)*('d_시나리오'!$J$5-'d_시나리오'!$I$5))))</f>
        <v/>
      </c>
      <c r="L2594">
        <f>RAND()</f>
        <v/>
      </c>
      <c r="M2594">
        <f>IF('d_시나리오'!$J$6='d_시나리오'!$H$6,'d_시나리오'!$I$6,IF(L2594&lt;('d_시나리오'!$I$6-'d_시나리오'!$H$6)/('d_시나리오'!$J$6-'d_시나리오'!$H$6),'d_시나리오'!$H$6+SQRT(L2594*('d_시나리오'!$J$6-'d_시나리오'!$H$6)*('d_시나리오'!$I$6-'d_시나리오'!$H$6)),'d_시나리오'!$J$6-SQRT((1-L2594)*('d_시나리오'!$J$6-'d_시나리오'!$H$6)*('d_시나리오'!$J$6-'d_시나리오'!$I$6))))</f>
        <v/>
      </c>
      <c r="N2594">
        <f>INDEX('d_분포'!$B$2:$B$57,RANDBETWEEN(1,56))</f>
        <v/>
      </c>
      <c r="O2594">
        <f>BETAINV(RAND(),5,5)</f>
        <v/>
      </c>
      <c r="P2594">
        <f>'d_고정'!$B$1*'6_기대효과'!$H$7*('d_시나리오'!$I$7/'d_고정'!$B$2)*B2594</f>
        <v/>
      </c>
      <c r="Q2594">
        <f>P2594*C2594</f>
        <v/>
      </c>
      <c r="R2594">
        <f>P2594*E2594</f>
        <v/>
      </c>
      <c r="S2594">
        <f>R2594*G2594</f>
        <v/>
      </c>
      <c r="T2594">
        <f>Q2594+S2594</f>
        <v/>
      </c>
      <c r="U2594">
        <f>(Q2594*D2594+S2594*I2594)*(1-O2594)</f>
        <v/>
      </c>
      <c r="V2594">
        <f>(R2594*K2594*N2594+'d_고정'!$B$3*('6_기대효과'!$H$7/8)*N2594*'d_고정'!$B$10*M2594*('6_기대효과'!$K$7/'d_고정'!$B$9))*(1-O2594)</f>
        <v/>
      </c>
      <c r="W2594">
        <f>(S2594*I2594+R2594*MAX(K2594-'d_고정'!$B$10*M2594*('6_기대효과'!$K$7/'d_고정'!$B$9),0)*N2594)*(1-O2594)</f>
        <v/>
      </c>
      <c r="X2594">
        <f>U2594+V2594</f>
        <v/>
      </c>
      <c r="Y2594">
        <f>U2594/('d_고정'!$B$5*'6_기대효과'!$H$7/8)/'d_고정'!$B$6</f>
        <v/>
      </c>
      <c r="Z2594">
        <f>U2594/('d_고정'!$B$8*'6_기대효과'!$H$7/8)</f>
        <v/>
      </c>
    </row>
    <row r="2595">
      <c r="A2595">
        <f>RAND()</f>
        <v/>
      </c>
      <c r="B2595">
        <f>IF('d_시나리오'!$J$2='d_시나리오'!$H$2,'d_시나리오'!$I$2,IF(A2595&lt;('d_시나리오'!$I$2-'d_시나리오'!$H$2)/('d_시나리오'!$J$2-'d_시나리오'!$H$2),'d_시나리오'!$H$2+SQRT(A2595*('d_시나리오'!$J$2-'d_시나리오'!$H$2)*('d_시나리오'!$I$2-'d_시나리오'!$H$2)),'d_시나리오'!$J$2-SQRT((1-A2595)*('d_시나리오'!$J$2-'d_시나리오'!$H$2)*('d_시나리오'!$J$2-'d_시나리오'!$I$2))))</f>
        <v/>
      </c>
      <c r="C2595">
        <f>BETAINV(RAND(),2,6)</f>
        <v/>
      </c>
      <c r="D2595">
        <f>INDEX('d_분포'!$A$2:$A$28,RANDBETWEEN(1,27))</f>
        <v/>
      </c>
      <c r="E2595">
        <f>INDEX('d_분포'!$C$2:$C$5,RANDBETWEEN(1,4))*(0.9+0.2*RAND())</f>
        <v/>
      </c>
      <c r="F2595">
        <f>RAND()</f>
        <v/>
      </c>
      <c r="G2595">
        <f>IF('d_시나리오'!$J$3='d_시나리오'!$H$3,'d_시나리오'!$I$3,IF(F2595&lt;('d_시나리오'!$I$3-'d_시나리오'!$H$3)/('d_시나리오'!$J$3-'d_시나리오'!$H$3),'d_시나리오'!$H$3+SQRT(F2595*('d_시나리오'!$J$3-'d_시나리오'!$H$3)*('d_시나리오'!$I$3-'d_시나리오'!$H$3)),'d_시나리오'!$J$3-SQRT((1-F2595)*('d_시나리오'!$J$3-'d_시나리오'!$H$3)*('d_시나리오'!$J$3-'d_시나리오'!$I$3))))</f>
        <v/>
      </c>
      <c r="H2595">
        <f>RAND()</f>
        <v/>
      </c>
      <c r="I2595">
        <f>IF('d_시나리오'!$J$4='d_시나리오'!$H$4,'d_시나리오'!$I$4,IF(H2595&lt;('d_시나리오'!$I$4-'d_시나리오'!$H$4)/('d_시나리오'!$J$4-'d_시나리오'!$H$4),'d_시나리오'!$H$4+SQRT(H2595*('d_시나리오'!$J$4-'d_시나리오'!$H$4)*('d_시나리오'!$I$4-'d_시나리오'!$H$4)),'d_시나리오'!$J$4-SQRT((1-H2595)*('d_시나리오'!$J$4-'d_시나리오'!$H$4)*('d_시나리오'!$J$4-'d_시나리오'!$I$4))))</f>
        <v/>
      </c>
      <c r="J2595">
        <f>RAND()</f>
        <v/>
      </c>
      <c r="K2595">
        <f>IF('d_시나리오'!$J$5='d_시나리오'!$H$5,'d_시나리오'!$I$5,IF(J2595&lt;('d_시나리오'!$I$5-'d_시나리오'!$H$5)/('d_시나리오'!$J$5-'d_시나리오'!$H$5),'d_시나리오'!$H$5+SQRT(J2595*('d_시나리오'!$J$5-'d_시나리오'!$H$5)*('d_시나리오'!$I$5-'d_시나리오'!$H$5)),'d_시나리오'!$J$5-SQRT((1-J2595)*('d_시나리오'!$J$5-'d_시나리오'!$H$5)*('d_시나리오'!$J$5-'d_시나리오'!$I$5))))</f>
        <v/>
      </c>
      <c r="L2595">
        <f>RAND()</f>
        <v/>
      </c>
      <c r="M2595">
        <f>IF('d_시나리오'!$J$6='d_시나리오'!$H$6,'d_시나리오'!$I$6,IF(L2595&lt;('d_시나리오'!$I$6-'d_시나리오'!$H$6)/('d_시나리오'!$J$6-'d_시나리오'!$H$6),'d_시나리오'!$H$6+SQRT(L2595*('d_시나리오'!$J$6-'d_시나리오'!$H$6)*('d_시나리오'!$I$6-'d_시나리오'!$H$6)),'d_시나리오'!$J$6-SQRT((1-L2595)*('d_시나리오'!$J$6-'d_시나리오'!$H$6)*('d_시나리오'!$J$6-'d_시나리오'!$I$6))))</f>
        <v/>
      </c>
      <c r="N2595">
        <f>INDEX('d_분포'!$B$2:$B$57,RANDBETWEEN(1,56))</f>
        <v/>
      </c>
      <c r="O2595">
        <f>BETAINV(RAND(),5,5)</f>
        <v/>
      </c>
      <c r="P2595">
        <f>'d_고정'!$B$1*'6_기대효과'!$H$7*('d_시나리오'!$I$7/'d_고정'!$B$2)*B2595</f>
        <v/>
      </c>
      <c r="Q2595">
        <f>P2595*C2595</f>
        <v/>
      </c>
      <c r="R2595">
        <f>P2595*E2595</f>
        <v/>
      </c>
      <c r="S2595">
        <f>R2595*G2595</f>
        <v/>
      </c>
      <c r="T2595">
        <f>Q2595+S2595</f>
        <v/>
      </c>
      <c r="U2595">
        <f>(Q2595*D2595+S2595*I2595)*(1-O2595)</f>
        <v/>
      </c>
      <c r="V2595">
        <f>(R2595*K2595*N2595+'d_고정'!$B$3*('6_기대효과'!$H$7/8)*N2595*'d_고정'!$B$10*M2595*('6_기대효과'!$K$7/'d_고정'!$B$9))*(1-O2595)</f>
        <v/>
      </c>
      <c r="W2595">
        <f>(S2595*I2595+R2595*MAX(K2595-'d_고정'!$B$10*M2595*('6_기대효과'!$K$7/'d_고정'!$B$9),0)*N2595)*(1-O2595)</f>
        <v/>
      </c>
      <c r="X2595">
        <f>U2595+V2595</f>
        <v/>
      </c>
      <c r="Y2595">
        <f>U2595/('d_고정'!$B$5*'6_기대효과'!$H$7/8)/'d_고정'!$B$6</f>
        <v/>
      </c>
      <c r="Z2595">
        <f>U2595/('d_고정'!$B$8*'6_기대효과'!$H$7/8)</f>
        <v/>
      </c>
    </row>
    <row r="2596">
      <c r="A2596">
        <f>RAND()</f>
        <v/>
      </c>
      <c r="B2596">
        <f>IF('d_시나리오'!$J$2='d_시나리오'!$H$2,'d_시나리오'!$I$2,IF(A2596&lt;('d_시나리오'!$I$2-'d_시나리오'!$H$2)/('d_시나리오'!$J$2-'d_시나리오'!$H$2),'d_시나리오'!$H$2+SQRT(A2596*('d_시나리오'!$J$2-'d_시나리오'!$H$2)*('d_시나리오'!$I$2-'d_시나리오'!$H$2)),'d_시나리오'!$J$2-SQRT((1-A2596)*('d_시나리오'!$J$2-'d_시나리오'!$H$2)*('d_시나리오'!$J$2-'d_시나리오'!$I$2))))</f>
        <v/>
      </c>
      <c r="C2596">
        <f>BETAINV(RAND(),2,6)</f>
        <v/>
      </c>
      <c r="D2596">
        <f>INDEX('d_분포'!$A$2:$A$28,RANDBETWEEN(1,27))</f>
        <v/>
      </c>
      <c r="E2596">
        <f>INDEX('d_분포'!$C$2:$C$5,RANDBETWEEN(1,4))*(0.9+0.2*RAND())</f>
        <v/>
      </c>
      <c r="F2596">
        <f>RAND()</f>
        <v/>
      </c>
      <c r="G2596">
        <f>IF('d_시나리오'!$J$3='d_시나리오'!$H$3,'d_시나리오'!$I$3,IF(F2596&lt;('d_시나리오'!$I$3-'d_시나리오'!$H$3)/('d_시나리오'!$J$3-'d_시나리오'!$H$3),'d_시나리오'!$H$3+SQRT(F2596*('d_시나리오'!$J$3-'d_시나리오'!$H$3)*('d_시나리오'!$I$3-'d_시나리오'!$H$3)),'d_시나리오'!$J$3-SQRT((1-F2596)*('d_시나리오'!$J$3-'d_시나리오'!$H$3)*('d_시나리오'!$J$3-'d_시나리오'!$I$3))))</f>
        <v/>
      </c>
      <c r="H2596">
        <f>RAND()</f>
        <v/>
      </c>
      <c r="I2596">
        <f>IF('d_시나리오'!$J$4='d_시나리오'!$H$4,'d_시나리오'!$I$4,IF(H2596&lt;('d_시나리오'!$I$4-'d_시나리오'!$H$4)/('d_시나리오'!$J$4-'d_시나리오'!$H$4),'d_시나리오'!$H$4+SQRT(H2596*('d_시나리오'!$J$4-'d_시나리오'!$H$4)*('d_시나리오'!$I$4-'d_시나리오'!$H$4)),'d_시나리오'!$J$4-SQRT((1-H2596)*('d_시나리오'!$J$4-'d_시나리오'!$H$4)*('d_시나리오'!$J$4-'d_시나리오'!$I$4))))</f>
        <v/>
      </c>
      <c r="J2596">
        <f>RAND()</f>
        <v/>
      </c>
      <c r="K2596">
        <f>IF('d_시나리오'!$J$5='d_시나리오'!$H$5,'d_시나리오'!$I$5,IF(J2596&lt;('d_시나리오'!$I$5-'d_시나리오'!$H$5)/('d_시나리오'!$J$5-'d_시나리오'!$H$5),'d_시나리오'!$H$5+SQRT(J2596*('d_시나리오'!$J$5-'d_시나리오'!$H$5)*('d_시나리오'!$I$5-'d_시나리오'!$H$5)),'d_시나리오'!$J$5-SQRT((1-J2596)*('d_시나리오'!$J$5-'d_시나리오'!$H$5)*('d_시나리오'!$J$5-'d_시나리오'!$I$5))))</f>
        <v/>
      </c>
      <c r="L2596">
        <f>RAND()</f>
        <v/>
      </c>
      <c r="M2596">
        <f>IF('d_시나리오'!$J$6='d_시나리오'!$H$6,'d_시나리오'!$I$6,IF(L2596&lt;('d_시나리오'!$I$6-'d_시나리오'!$H$6)/('d_시나리오'!$J$6-'d_시나리오'!$H$6),'d_시나리오'!$H$6+SQRT(L2596*('d_시나리오'!$J$6-'d_시나리오'!$H$6)*('d_시나리오'!$I$6-'d_시나리오'!$H$6)),'d_시나리오'!$J$6-SQRT((1-L2596)*('d_시나리오'!$J$6-'d_시나리오'!$H$6)*('d_시나리오'!$J$6-'d_시나리오'!$I$6))))</f>
        <v/>
      </c>
      <c r="N2596">
        <f>INDEX('d_분포'!$B$2:$B$57,RANDBETWEEN(1,56))</f>
        <v/>
      </c>
      <c r="O2596">
        <f>BETAINV(RAND(),5,5)</f>
        <v/>
      </c>
      <c r="P2596">
        <f>'d_고정'!$B$1*'6_기대효과'!$H$7*('d_시나리오'!$I$7/'d_고정'!$B$2)*B2596</f>
        <v/>
      </c>
      <c r="Q2596">
        <f>P2596*C2596</f>
        <v/>
      </c>
      <c r="R2596">
        <f>P2596*E2596</f>
        <v/>
      </c>
      <c r="S2596">
        <f>R2596*G2596</f>
        <v/>
      </c>
      <c r="T2596">
        <f>Q2596+S2596</f>
        <v/>
      </c>
      <c r="U2596">
        <f>(Q2596*D2596+S2596*I2596)*(1-O2596)</f>
        <v/>
      </c>
      <c r="V2596">
        <f>(R2596*K2596*N2596+'d_고정'!$B$3*('6_기대효과'!$H$7/8)*N2596*'d_고정'!$B$10*M2596*('6_기대효과'!$K$7/'d_고정'!$B$9))*(1-O2596)</f>
        <v/>
      </c>
      <c r="W2596">
        <f>(S2596*I2596+R2596*MAX(K2596-'d_고정'!$B$10*M2596*('6_기대효과'!$K$7/'d_고정'!$B$9),0)*N2596)*(1-O2596)</f>
        <v/>
      </c>
      <c r="X2596">
        <f>U2596+V2596</f>
        <v/>
      </c>
      <c r="Y2596">
        <f>U2596/('d_고정'!$B$5*'6_기대효과'!$H$7/8)/'d_고정'!$B$6</f>
        <v/>
      </c>
      <c r="Z2596">
        <f>U2596/('d_고정'!$B$8*'6_기대효과'!$H$7/8)</f>
        <v/>
      </c>
    </row>
    <row r="2597">
      <c r="A2597">
        <f>RAND()</f>
        <v/>
      </c>
      <c r="B2597">
        <f>IF('d_시나리오'!$J$2='d_시나리오'!$H$2,'d_시나리오'!$I$2,IF(A2597&lt;('d_시나리오'!$I$2-'d_시나리오'!$H$2)/('d_시나리오'!$J$2-'d_시나리오'!$H$2),'d_시나리오'!$H$2+SQRT(A2597*('d_시나리오'!$J$2-'d_시나리오'!$H$2)*('d_시나리오'!$I$2-'d_시나리오'!$H$2)),'d_시나리오'!$J$2-SQRT((1-A2597)*('d_시나리오'!$J$2-'d_시나리오'!$H$2)*('d_시나리오'!$J$2-'d_시나리오'!$I$2))))</f>
        <v/>
      </c>
      <c r="C2597">
        <f>BETAINV(RAND(),2,6)</f>
        <v/>
      </c>
      <c r="D2597">
        <f>INDEX('d_분포'!$A$2:$A$28,RANDBETWEEN(1,27))</f>
        <v/>
      </c>
      <c r="E2597">
        <f>INDEX('d_분포'!$C$2:$C$5,RANDBETWEEN(1,4))*(0.9+0.2*RAND())</f>
        <v/>
      </c>
      <c r="F2597">
        <f>RAND()</f>
        <v/>
      </c>
      <c r="G2597">
        <f>IF('d_시나리오'!$J$3='d_시나리오'!$H$3,'d_시나리오'!$I$3,IF(F2597&lt;('d_시나리오'!$I$3-'d_시나리오'!$H$3)/('d_시나리오'!$J$3-'d_시나리오'!$H$3),'d_시나리오'!$H$3+SQRT(F2597*('d_시나리오'!$J$3-'d_시나리오'!$H$3)*('d_시나리오'!$I$3-'d_시나리오'!$H$3)),'d_시나리오'!$J$3-SQRT((1-F2597)*('d_시나리오'!$J$3-'d_시나리오'!$H$3)*('d_시나리오'!$J$3-'d_시나리오'!$I$3))))</f>
        <v/>
      </c>
      <c r="H2597">
        <f>RAND()</f>
        <v/>
      </c>
      <c r="I2597">
        <f>IF('d_시나리오'!$J$4='d_시나리오'!$H$4,'d_시나리오'!$I$4,IF(H2597&lt;('d_시나리오'!$I$4-'d_시나리오'!$H$4)/('d_시나리오'!$J$4-'d_시나리오'!$H$4),'d_시나리오'!$H$4+SQRT(H2597*('d_시나리오'!$J$4-'d_시나리오'!$H$4)*('d_시나리오'!$I$4-'d_시나리오'!$H$4)),'d_시나리오'!$J$4-SQRT((1-H2597)*('d_시나리오'!$J$4-'d_시나리오'!$H$4)*('d_시나리오'!$J$4-'d_시나리오'!$I$4))))</f>
        <v/>
      </c>
      <c r="J2597">
        <f>RAND()</f>
        <v/>
      </c>
      <c r="K2597">
        <f>IF('d_시나리오'!$J$5='d_시나리오'!$H$5,'d_시나리오'!$I$5,IF(J2597&lt;('d_시나리오'!$I$5-'d_시나리오'!$H$5)/('d_시나리오'!$J$5-'d_시나리오'!$H$5),'d_시나리오'!$H$5+SQRT(J2597*('d_시나리오'!$J$5-'d_시나리오'!$H$5)*('d_시나리오'!$I$5-'d_시나리오'!$H$5)),'d_시나리오'!$J$5-SQRT((1-J2597)*('d_시나리오'!$J$5-'d_시나리오'!$H$5)*('d_시나리오'!$J$5-'d_시나리오'!$I$5))))</f>
        <v/>
      </c>
      <c r="L2597">
        <f>RAND()</f>
        <v/>
      </c>
      <c r="M2597">
        <f>IF('d_시나리오'!$J$6='d_시나리오'!$H$6,'d_시나리오'!$I$6,IF(L2597&lt;('d_시나리오'!$I$6-'d_시나리오'!$H$6)/('d_시나리오'!$J$6-'d_시나리오'!$H$6),'d_시나리오'!$H$6+SQRT(L2597*('d_시나리오'!$J$6-'d_시나리오'!$H$6)*('d_시나리오'!$I$6-'d_시나리오'!$H$6)),'d_시나리오'!$J$6-SQRT((1-L2597)*('d_시나리오'!$J$6-'d_시나리오'!$H$6)*('d_시나리오'!$J$6-'d_시나리오'!$I$6))))</f>
        <v/>
      </c>
      <c r="N2597">
        <f>INDEX('d_분포'!$B$2:$B$57,RANDBETWEEN(1,56))</f>
        <v/>
      </c>
      <c r="O2597">
        <f>BETAINV(RAND(),5,5)</f>
        <v/>
      </c>
      <c r="P2597">
        <f>'d_고정'!$B$1*'6_기대효과'!$H$7*('d_시나리오'!$I$7/'d_고정'!$B$2)*B2597</f>
        <v/>
      </c>
      <c r="Q2597">
        <f>P2597*C2597</f>
        <v/>
      </c>
      <c r="R2597">
        <f>P2597*E2597</f>
        <v/>
      </c>
      <c r="S2597">
        <f>R2597*G2597</f>
        <v/>
      </c>
      <c r="T2597">
        <f>Q2597+S2597</f>
        <v/>
      </c>
      <c r="U2597">
        <f>(Q2597*D2597+S2597*I2597)*(1-O2597)</f>
        <v/>
      </c>
      <c r="V2597">
        <f>(R2597*K2597*N2597+'d_고정'!$B$3*('6_기대효과'!$H$7/8)*N2597*'d_고정'!$B$10*M2597*('6_기대효과'!$K$7/'d_고정'!$B$9))*(1-O2597)</f>
        <v/>
      </c>
      <c r="W2597">
        <f>(S2597*I2597+R2597*MAX(K2597-'d_고정'!$B$10*M2597*('6_기대효과'!$K$7/'d_고정'!$B$9),0)*N2597)*(1-O2597)</f>
        <v/>
      </c>
      <c r="X2597">
        <f>U2597+V2597</f>
        <v/>
      </c>
      <c r="Y2597">
        <f>U2597/('d_고정'!$B$5*'6_기대효과'!$H$7/8)/'d_고정'!$B$6</f>
        <v/>
      </c>
      <c r="Z2597">
        <f>U2597/('d_고정'!$B$8*'6_기대효과'!$H$7/8)</f>
        <v/>
      </c>
    </row>
    <row r="2598">
      <c r="A2598">
        <f>RAND()</f>
        <v/>
      </c>
      <c r="B2598">
        <f>IF('d_시나리오'!$J$2='d_시나리오'!$H$2,'d_시나리오'!$I$2,IF(A2598&lt;('d_시나리오'!$I$2-'d_시나리오'!$H$2)/('d_시나리오'!$J$2-'d_시나리오'!$H$2),'d_시나리오'!$H$2+SQRT(A2598*('d_시나리오'!$J$2-'d_시나리오'!$H$2)*('d_시나리오'!$I$2-'d_시나리오'!$H$2)),'d_시나리오'!$J$2-SQRT((1-A2598)*('d_시나리오'!$J$2-'d_시나리오'!$H$2)*('d_시나리오'!$J$2-'d_시나리오'!$I$2))))</f>
        <v/>
      </c>
      <c r="C2598">
        <f>BETAINV(RAND(),2,6)</f>
        <v/>
      </c>
      <c r="D2598">
        <f>INDEX('d_분포'!$A$2:$A$28,RANDBETWEEN(1,27))</f>
        <v/>
      </c>
      <c r="E2598">
        <f>INDEX('d_분포'!$C$2:$C$5,RANDBETWEEN(1,4))*(0.9+0.2*RAND())</f>
        <v/>
      </c>
      <c r="F2598">
        <f>RAND()</f>
        <v/>
      </c>
      <c r="G2598">
        <f>IF('d_시나리오'!$J$3='d_시나리오'!$H$3,'d_시나리오'!$I$3,IF(F2598&lt;('d_시나리오'!$I$3-'d_시나리오'!$H$3)/('d_시나리오'!$J$3-'d_시나리오'!$H$3),'d_시나리오'!$H$3+SQRT(F2598*('d_시나리오'!$J$3-'d_시나리오'!$H$3)*('d_시나리오'!$I$3-'d_시나리오'!$H$3)),'d_시나리오'!$J$3-SQRT((1-F2598)*('d_시나리오'!$J$3-'d_시나리오'!$H$3)*('d_시나리오'!$J$3-'d_시나리오'!$I$3))))</f>
        <v/>
      </c>
      <c r="H2598">
        <f>RAND()</f>
        <v/>
      </c>
      <c r="I2598">
        <f>IF('d_시나리오'!$J$4='d_시나리오'!$H$4,'d_시나리오'!$I$4,IF(H2598&lt;('d_시나리오'!$I$4-'d_시나리오'!$H$4)/('d_시나리오'!$J$4-'d_시나리오'!$H$4),'d_시나리오'!$H$4+SQRT(H2598*('d_시나리오'!$J$4-'d_시나리오'!$H$4)*('d_시나리오'!$I$4-'d_시나리오'!$H$4)),'d_시나리오'!$J$4-SQRT((1-H2598)*('d_시나리오'!$J$4-'d_시나리오'!$H$4)*('d_시나리오'!$J$4-'d_시나리오'!$I$4))))</f>
        <v/>
      </c>
      <c r="J2598">
        <f>RAND()</f>
        <v/>
      </c>
      <c r="K2598">
        <f>IF('d_시나리오'!$J$5='d_시나리오'!$H$5,'d_시나리오'!$I$5,IF(J2598&lt;('d_시나리오'!$I$5-'d_시나리오'!$H$5)/('d_시나리오'!$J$5-'d_시나리오'!$H$5),'d_시나리오'!$H$5+SQRT(J2598*('d_시나리오'!$J$5-'d_시나리오'!$H$5)*('d_시나리오'!$I$5-'d_시나리오'!$H$5)),'d_시나리오'!$J$5-SQRT((1-J2598)*('d_시나리오'!$J$5-'d_시나리오'!$H$5)*('d_시나리오'!$J$5-'d_시나리오'!$I$5))))</f>
        <v/>
      </c>
      <c r="L2598">
        <f>RAND()</f>
        <v/>
      </c>
      <c r="M2598">
        <f>IF('d_시나리오'!$J$6='d_시나리오'!$H$6,'d_시나리오'!$I$6,IF(L2598&lt;('d_시나리오'!$I$6-'d_시나리오'!$H$6)/('d_시나리오'!$J$6-'d_시나리오'!$H$6),'d_시나리오'!$H$6+SQRT(L2598*('d_시나리오'!$J$6-'d_시나리오'!$H$6)*('d_시나리오'!$I$6-'d_시나리오'!$H$6)),'d_시나리오'!$J$6-SQRT((1-L2598)*('d_시나리오'!$J$6-'d_시나리오'!$H$6)*('d_시나리오'!$J$6-'d_시나리오'!$I$6))))</f>
        <v/>
      </c>
      <c r="N2598">
        <f>INDEX('d_분포'!$B$2:$B$57,RANDBETWEEN(1,56))</f>
        <v/>
      </c>
      <c r="O2598">
        <f>BETAINV(RAND(),5,5)</f>
        <v/>
      </c>
      <c r="P2598">
        <f>'d_고정'!$B$1*'6_기대효과'!$H$7*('d_시나리오'!$I$7/'d_고정'!$B$2)*B2598</f>
        <v/>
      </c>
      <c r="Q2598">
        <f>P2598*C2598</f>
        <v/>
      </c>
      <c r="R2598">
        <f>P2598*E2598</f>
        <v/>
      </c>
      <c r="S2598">
        <f>R2598*G2598</f>
        <v/>
      </c>
      <c r="T2598">
        <f>Q2598+S2598</f>
        <v/>
      </c>
      <c r="U2598">
        <f>(Q2598*D2598+S2598*I2598)*(1-O2598)</f>
        <v/>
      </c>
      <c r="V2598">
        <f>(R2598*K2598*N2598+'d_고정'!$B$3*('6_기대효과'!$H$7/8)*N2598*'d_고정'!$B$10*M2598*('6_기대효과'!$K$7/'d_고정'!$B$9))*(1-O2598)</f>
        <v/>
      </c>
      <c r="W2598">
        <f>(S2598*I2598+R2598*MAX(K2598-'d_고정'!$B$10*M2598*('6_기대효과'!$K$7/'d_고정'!$B$9),0)*N2598)*(1-O2598)</f>
        <v/>
      </c>
      <c r="X2598">
        <f>U2598+V2598</f>
        <v/>
      </c>
      <c r="Y2598">
        <f>U2598/('d_고정'!$B$5*'6_기대효과'!$H$7/8)/'d_고정'!$B$6</f>
        <v/>
      </c>
      <c r="Z2598">
        <f>U2598/('d_고정'!$B$8*'6_기대효과'!$H$7/8)</f>
        <v/>
      </c>
    </row>
    <row r="2599">
      <c r="A2599">
        <f>RAND()</f>
        <v/>
      </c>
      <c r="B2599">
        <f>IF('d_시나리오'!$J$2='d_시나리오'!$H$2,'d_시나리오'!$I$2,IF(A2599&lt;('d_시나리오'!$I$2-'d_시나리오'!$H$2)/('d_시나리오'!$J$2-'d_시나리오'!$H$2),'d_시나리오'!$H$2+SQRT(A2599*('d_시나리오'!$J$2-'d_시나리오'!$H$2)*('d_시나리오'!$I$2-'d_시나리오'!$H$2)),'d_시나리오'!$J$2-SQRT((1-A2599)*('d_시나리오'!$J$2-'d_시나리오'!$H$2)*('d_시나리오'!$J$2-'d_시나리오'!$I$2))))</f>
        <v/>
      </c>
      <c r="C2599">
        <f>BETAINV(RAND(),2,6)</f>
        <v/>
      </c>
      <c r="D2599">
        <f>INDEX('d_분포'!$A$2:$A$28,RANDBETWEEN(1,27))</f>
        <v/>
      </c>
      <c r="E2599">
        <f>INDEX('d_분포'!$C$2:$C$5,RANDBETWEEN(1,4))*(0.9+0.2*RAND())</f>
        <v/>
      </c>
      <c r="F2599">
        <f>RAND()</f>
        <v/>
      </c>
      <c r="G2599">
        <f>IF('d_시나리오'!$J$3='d_시나리오'!$H$3,'d_시나리오'!$I$3,IF(F2599&lt;('d_시나리오'!$I$3-'d_시나리오'!$H$3)/('d_시나리오'!$J$3-'d_시나리오'!$H$3),'d_시나리오'!$H$3+SQRT(F2599*('d_시나리오'!$J$3-'d_시나리오'!$H$3)*('d_시나리오'!$I$3-'d_시나리오'!$H$3)),'d_시나리오'!$J$3-SQRT((1-F2599)*('d_시나리오'!$J$3-'d_시나리오'!$H$3)*('d_시나리오'!$J$3-'d_시나리오'!$I$3))))</f>
        <v/>
      </c>
      <c r="H2599">
        <f>RAND()</f>
        <v/>
      </c>
      <c r="I2599">
        <f>IF('d_시나리오'!$J$4='d_시나리오'!$H$4,'d_시나리오'!$I$4,IF(H2599&lt;('d_시나리오'!$I$4-'d_시나리오'!$H$4)/('d_시나리오'!$J$4-'d_시나리오'!$H$4),'d_시나리오'!$H$4+SQRT(H2599*('d_시나리오'!$J$4-'d_시나리오'!$H$4)*('d_시나리오'!$I$4-'d_시나리오'!$H$4)),'d_시나리오'!$J$4-SQRT((1-H2599)*('d_시나리오'!$J$4-'d_시나리오'!$H$4)*('d_시나리오'!$J$4-'d_시나리오'!$I$4))))</f>
        <v/>
      </c>
      <c r="J2599">
        <f>RAND()</f>
        <v/>
      </c>
      <c r="K2599">
        <f>IF('d_시나리오'!$J$5='d_시나리오'!$H$5,'d_시나리오'!$I$5,IF(J2599&lt;('d_시나리오'!$I$5-'d_시나리오'!$H$5)/('d_시나리오'!$J$5-'d_시나리오'!$H$5),'d_시나리오'!$H$5+SQRT(J2599*('d_시나리오'!$J$5-'d_시나리오'!$H$5)*('d_시나리오'!$I$5-'d_시나리오'!$H$5)),'d_시나리오'!$J$5-SQRT((1-J2599)*('d_시나리오'!$J$5-'d_시나리오'!$H$5)*('d_시나리오'!$J$5-'d_시나리오'!$I$5))))</f>
        <v/>
      </c>
      <c r="L2599">
        <f>RAND()</f>
        <v/>
      </c>
      <c r="M2599">
        <f>IF('d_시나리오'!$J$6='d_시나리오'!$H$6,'d_시나리오'!$I$6,IF(L2599&lt;('d_시나리오'!$I$6-'d_시나리오'!$H$6)/('d_시나리오'!$J$6-'d_시나리오'!$H$6),'d_시나리오'!$H$6+SQRT(L2599*('d_시나리오'!$J$6-'d_시나리오'!$H$6)*('d_시나리오'!$I$6-'d_시나리오'!$H$6)),'d_시나리오'!$J$6-SQRT((1-L2599)*('d_시나리오'!$J$6-'d_시나리오'!$H$6)*('d_시나리오'!$J$6-'d_시나리오'!$I$6))))</f>
        <v/>
      </c>
      <c r="N2599">
        <f>INDEX('d_분포'!$B$2:$B$57,RANDBETWEEN(1,56))</f>
        <v/>
      </c>
      <c r="O2599">
        <f>BETAINV(RAND(),5,5)</f>
        <v/>
      </c>
      <c r="P2599">
        <f>'d_고정'!$B$1*'6_기대효과'!$H$7*('d_시나리오'!$I$7/'d_고정'!$B$2)*B2599</f>
        <v/>
      </c>
      <c r="Q2599">
        <f>P2599*C2599</f>
        <v/>
      </c>
      <c r="R2599">
        <f>P2599*E2599</f>
        <v/>
      </c>
      <c r="S2599">
        <f>R2599*G2599</f>
        <v/>
      </c>
      <c r="T2599">
        <f>Q2599+S2599</f>
        <v/>
      </c>
      <c r="U2599">
        <f>(Q2599*D2599+S2599*I2599)*(1-O2599)</f>
        <v/>
      </c>
      <c r="V2599">
        <f>(R2599*K2599*N2599+'d_고정'!$B$3*('6_기대효과'!$H$7/8)*N2599*'d_고정'!$B$10*M2599*('6_기대효과'!$K$7/'d_고정'!$B$9))*(1-O2599)</f>
        <v/>
      </c>
      <c r="W2599">
        <f>(S2599*I2599+R2599*MAX(K2599-'d_고정'!$B$10*M2599*('6_기대효과'!$K$7/'d_고정'!$B$9),0)*N2599)*(1-O2599)</f>
        <v/>
      </c>
      <c r="X2599">
        <f>U2599+V2599</f>
        <v/>
      </c>
      <c r="Y2599">
        <f>U2599/('d_고정'!$B$5*'6_기대효과'!$H$7/8)/'d_고정'!$B$6</f>
        <v/>
      </c>
      <c r="Z2599">
        <f>U2599/('d_고정'!$B$8*'6_기대효과'!$H$7/8)</f>
        <v/>
      </c>
    </row>
    <row r="2600">
      <c r="A2600">
        <f>RAND()</f>
        <v/>
      </c>
      <c r="B2600">
        <f>IF('d_시나리오'!$J$2='d_시나리오'!$H$2,'d_시나리오'!$I$2,IF(A2600&lt;('d_시나리오'!$I$2-'d_시나리오'!$H$2)/('d_시나리오'!$J$2-'d_시나리오'!$H$2),'d_시나리오'!$H$2+SQRT(A2600*('d_시나리오'!$J$2-'d_시나리오'!$H$2)*('d_시나리오'!$I$2-'d_시나리오'!$H$2)),'d_시나리오'!$J$2-SQRT((1-A2600)*('d_시나리오'!$J$2-'d_시나리오'!$H$2)*('d_시나리오'!$J$2-'d_시나리오'!$I$2))))</f>
        <v/>
      </c>
      <c r="C2600">
        <f>BETAINV(RAND(),2,6)</f>
        <v/>
      </c>
      <c r="D2600">
        <f>INDEX('d_분포'!$A$2:$A$28,RANDBETWEEN(1,27))</f>
        <v/>
      </c>
      <c r="E2600">
        <f>INDEX('d_분포'!$C$2:$C$5,RANDBETWEEN(1,4))*(0.9+0.2*RAND())</f>
        <v/>
      </c>
      <c r="F2600">
        <f>RAND()</f>
        <v/>
      </c>
      <c r="G2600">
        <f>IF('d_시나리오'!$J$3='d_시나리오'!$H$3,'d_시나리오'!$I$3,IF(F2600&lt;('d_시나리오'!$I$3-'d_시나리오'!$H$3)/('d_시나리오'!$J$3-'d_시나리오'!$H$3),'d_시나리오'!$H$3+SQRT(F2600*('d_시나리오'!$J$3-'d_시나리오'!$H$3)*('d_시나리오'!$I$3-'d_시나리오'!$H$3)),'d_시나리오'!$J$3-SQRT((1-F2600)*('d_시나리오'!$J$3-'d_시나리오'!$H$3)*('d_시나리오'!$J$3-'d_시나리오'!$I$3))))</f>
        <v/>
      </c>
      <c r="H2600">
        <f>RAND()</f>
        <v/>
      </c>
      <c r="I2600">
        <f>IF('d_시나리오'!$J$4='d_시나리오'!$H$4,'d_시나리오'!$I$4,IF(H2600&lt;('d_시나리오'!$I$4-'d_시나리오'!$H$4)/('d_시나리오'!$J$4-'d_시나리오'!$H$4),'d_시나리오'!$H$4+SQRT(H2600*('d_시나리오'!$J$4-'d_시나리오'!$H$4)*('d_시나리오'!$I$4-'d_시나리오'!$H$4)),'d_시나리오'!$J$4-SQRT((1-H2600)*('d_시나리오'!$J$4-'d_시나리오'!$H$4)*('d_시나리오'!$J$4-'d_시나리오'!$I$4))))</f>
        <v/>
      </c>
      <c r="J2600">
        <f>RAND()</f>
        <v/>
      </c>
      <c r="K2600">
        <f>IF('d_시나리오'!$J$5='d_시나리오'!$H$5,'d_시나리오'!$I$5,IF(J2600&lt;('d_시나리오'!$I$5-'d_시나리오'!$H$5)/('d_시나리오'!$J$5-'d_시나리오'!$H$5),'d_시나리오'!$H$5+SQRT(J2600*('d_시나리오'!$J$5-'d_시나리오'!$H$5)*('d_시나리오'!$I$5-'d_시나리오'!$H$5)),'d_시나리오'!$J$5-SQRT((1-J2600)*('d_시나리오'!$J$5-'d_시나리오'!$H$5)*('d_시나리오'!$J$5-'d_시나리오'!$I$5))))</f>
        <v/>
      </c>
      <c r="L2600">
        <f>RAND()</f>
        <v/>
      </c>
      <c r="M2600">
        <f>IF('d_시나리오'!$J$6='d_시나리오'!$H$6,'d_시나리오'!$I$6,IF(L2600&lt;('d_시나리오'!$I$6-'d_시나리오'!$H$6)/('d_시나리오'!$J$6-'d_시나리오'!$H$6),'d_시나리오'!$H$6+SQRT(L2600*('d_시나리오'!$J$6-'d_시나리오'!$H$6)*('d_시나리오'!$I$6-'d_시나리오'!$H$6)),'d_시나리오'!$J$6-SQRT((1-L2600)*('d_시나리오'!$J$6-'d_시나리오'!$H$6)*('d_시나리오'!$J$6-'d_시나리오'!$I$6))))</f>
        <v/>
      </c>
      <c r="N2600">
        <f>INDEX('d_분포'!$B$2:$B$57,RANDBETWEEN(1,56))</f>
        <v/>
      </c>
      <c r="O2600">
        <f>BETAINV(RAND(),5,5)</f>
        <v/>
      </c>
      <c r="P2600">
        <f>'d_고정'!$B$1*'6_기대효과'!$H$7*('d_시나리오'!$I$7/'d_고정'!$B$2)*B2600</f>
        <v/>
      </c>
      <c r="Q2600">
        <f>P2600*C2600</f>
        <v/>
      </c>
      <c r="R2600">
        <f>P2600*E2600</f>
        <v/>
      </c>
      <c r="S2600">
        <f>R2600*G2600</f>
        <v/>
      </c>
      <c r="T2600">
        <f>Q2600+S2600</f>
        <v/>
      </c>
      <c r="U2600">
        <f>(Q2600*D2600+S2600*I2600)*(1-O2600)</f>
        <v/>
      </c>
      <c r="V2600">
        <f>(R2600*K2600*N2600+'d_고정'!$B$3*('6_기대효과'!$H$7/8)*N2600*'d_고정'!$B$10*M2600*('6_기대효과'!$K$7/'d_고정'!$B$9))*(1-O2600)</f>
        <v/>
      </c>
      <c r="W2600">
        <f>(S2600*I2600+R2600*MAX(K2600-'d_고정'!$B$10*M2600*('6_기대효과'!$K$7/'d_고정'!$B$9),0)*N2600)*(1-O2600)</f>
        <v/>
      </c>
      <c r="X2600">
        <f>U2600+V2600</f>
        <v/>
      </c>
      <c r="Y2600">
        <f>U2600/('d_고정'!$B$5*'6_기대효과'!$H$7/8)/'d_고정'!$B$6</f>
        <v/>
      </c>
      <c r="Z2600">
        <f>U2600/('d_고정'!$B$8*'6_기대효과'!$H$7/8)</f>
        <v/>
      </c>
    </row>
    <row r="2601">
      <c r="A2601">
        <f>RAND()</f>
        <v/>
      </c>
      <c r="B2601">
        <f>IF('d_시나리오'!$J$2='d_시나리오'!$H$2,'d_시나리오'!$I$2,IF(A2601&lt;('d_시나리오'!$I$2-'d_시나리오'!$H$2)/('d_시나리오'!$J$2-'d_시나리오'!$H$2),'d_시나리오'!$H$2+SQRT(A2601*('d_시나리오'!$J$2-'d_시나리오'!$H$2)*('d_시나리오'!$I$2-'d_시나리오'!$H$2)),'d_시나리오'!$J$2-SQRT((1-A2601)*('d_시나리오'!$J$2-'d_시나리오'!$H$2)*('d_시나리오'!$J$2-'d_시나리오'!$I$2))))</f>
        <v/>
      </c>
      <c r="C2601">
        <f>BETAINV(RAND(),2,6)</f>
        <v/>
      </c>
      <c r="D2601">
        <f>INDEX('d_분포'!$A$2:$A$28,RANDBETWEEN(1,27))</f>
        <v/>
      </c>
      <c r="E2601">
        <f>INDEX('d_분포'!$C$2:$C$5,RANDBETWEEN(1,4))*(0.9+0.2*RAND())</f>
        <v/>
      </c>
      <c r="F2601">
        <f>RAND()</f>
        <v/>
      </c>
      <c r="G2601">
        <f>IF('d_시나리오'!$J$3='d_시나리오'!$H$3,'d_시나리오'!$I$3,IF(F2601&lt;('d_시나리오'!$I$3-'d_시나리오'!$H$3)/('d_시나리오'!$J$3-'d_시나리오'!$H$3),'d_시나리오'!$H$3+SQRT(F2601*('d_시나리오'!$J$3-'d_시나리오'!$H$3)*('d_시나리오'!$I$3-'d_시나리오'!$H$3)),'d_시나리오'!$J$3-SQRT((1-F2601)*('d_시나리오'!$J$3-'d_시나리오'!$H$3)*('d_시나리오'!$J$3-'d_시나리오'!$I$3))))</f>
        <v/>
      </c>
      <c r="H2601">
        <f>RAND()</f>
        <v/>
      </c>
      <c r="I2601">
        <f>IF('d_시나리오'!$J$4='d_시나리오'!$H$4,'d_시나리오'!$I$4,IF(H2601&lt;('d_시나리오'!$I$4-'d_시나리오'!$H$4)/('d_시나리오'!$J$4-'d_시나리오'!$H$4),'d_시나리오'!$H$4+SQRT(H2601*('d_시나리오'!$J$4-'d_시나리오'!$H$4)*('d_시나리오'!$I$4-'d_시나리오'!$H$4)),'d_시나리오'!$J$4-SQRT((1-H2601)*('d_시나리오'!$J$4-'d_시나리오'!$H$4)*('d_시나리오'!$J$4-'d_시나리오'!$I$4))))</f>
        <v/>
      </c>
      <c r="J2601">
        <f>RAND()</f>
        <v/>
      </c>
      <c r="K2601">
        <f>IF('d_시나리오'!$J$5='d_시나리오'!$H$5,'d_시나리오'!$I$5,IF(J2601&lt;('d_시나리오'!$I$5-'d_시나리오'!$H$5)/('d_시나리오'!$J$5-'d_시나리오'!$H$5),'d_시나리오'!$H$5+SQRT(J2601*('d_시나리오'!$J$5-'d_시나리오'!$H$5)*('d_시나리오'!$I$5-'d_시나리오'!$H$5)),'d_시나리오'!$J$5-SQRT((1-J2601)*('d_시나리오'!$J$5-'d_시나리오'!$H$5)*('d_시나리오'!$J$5-'d_시나리오'!$I$5))))</f>
        <v/>
      </c>
      <c r="L2601">
        <f>RAND()</f>
        <v/>
      </c>
      <c r="M2601">
        <f>IF('d_시나리오'!$J$6='d_시나리오'!$H$6,'d_시나리오'!$I$6,IF(L2601&lt;('d_시나리오'!$I$6-'d_시나리오'!$H$6)/('d_시나리오'!$J$6-'d_시나리오'!$H$6),'d_시나리오'!$H$6+SQRT(L2601*('d_시나리오'!$J$6-'d_시나리오'!$H$6)*('d_시나리오'!$I$6-'d_시나리오'!$H$6)),'d_시나리오'!$J$6-SQRT((1-L2601)*('d_시나리오'!$J$6-'d_시나리오'!$H$6)*('d_시나리오'!$J$6-'d_시나리오'!$I$6))))</f>
        <v/>
      </c>
      <c r="N2601">
        <f>INDEX('d_분포'!$B$2:$B$57,RANDBETWEEN(1,56))</f>
        <v/>
      </c>
      <c r="O2601">
        <f>BETAINV(RAND(),5,5)</f>
        <v/>
      </c>
      <c r="P2601">
        <f>'d_고정'!$B$1*'6_기대효과'!$H$7*('d_시나리오'!$I$7/'d_고정'!$B$2)*B2601</f>
        <v/>
      </c>
      <c r="Q2601">
        <f>P2601*C2601</f>
        <v/>
      </c>
      <c r="R2601">
        <f>P2601*E2601</f>
        <v/>
      </c>
      <c r="S2601">
        <f>R2601*G2601</f>
        <v/>
      </c>
      <c r="T2601">
        <f>Q2601+S2601</f>
        <v/>
      </c>
      <c r="U2601">
        <f>(Q2601*D2601+S2601*I2601)*(1-O2601)</f>
        <v/>
      </c>
      <c r="V2601">
        <f>(R2601*K2601*N2601+'d_고정'!$B$3*('6_기대효과'!$H$7/8)*N2601*'d_고정'!$B$10*M2601*('6_기대효과'!$K$7/'d_고정'!$B$9))*(1-O2601)</f>
        <v/>
      </c>
      <c r="W2601">
        <f>(S2601*I2601+R2601*MAX(K2601-'d_고정'!$B$10*M2601*('6_기대효과'!$K$7/'d_고정'!$B$9),0)*N2601)*(1-O2601)</f>
        <v/>
      </c>
      <c r="X2601">
        <f>U2601+V2601</f>
        <v/>
      </c>
      <c r="Y2601">
        <f>U2601/('d_고정'!$B$5*'6_기대효과'!$H$7/8)/'d_고정'!$B$6</f>
        <v/>
      </c>
      <c r="Z2601">
        <f>U2601/('d_고정'!$B$8*'6_기대효과'!$H$7/8)</f>
        <v/>
      </c>
    </row>
    <row r="2602">
      <c r="A2602">
        <f>RAND()</f>
        <v/>
      </c>
      <c r="B2602">
        <f>IF('d_시나리오'!$J$2='d_시나리오'!$H$2,'d_시나리오'!$I$2,IF(A2602&lt;('d_시나리오'!$I$2-'d_시나리오'!$H$2)/('d_시나리오'!$J$2-'d_시나리오'!$H$2),'d_시나리오'!$H$2+SQRT(A2602*('d_시나리오'!$J$2-'d_시나리오'!$H$2)*('d_시나리오'!$I$2-'d_시나리오'!$H$2)),'d_시나리오'!$J$2-SQRT((1-A2602)*('d_시나리오'!$J$2-'d_시나리오'!$H$2)*('d_시나리오'!$J$2-'d_시나리오'!$I$2))))</f>
        <v/>
      </c>
      <c r="C2602">
        <f>BETAINV(RAND(),2,6)</f>
        <v/>
      </c>
      <c r="D2602">
        <f>INDEX('d_분포'!$A$2:$A$28,RANDBETWEEN(1,27))</f>
        <v/>
      </c>
      <c r="E2602">
        <f>INDEX('d_분포'!$C$2:$C$5,RANDBETWEEN(1,4))*(0.9+0.2*RAND())</f>
        <v/>
      </c>
      <c r="F2602">
        <f>RAND()</f>
        <v/>
      </c>
      <c r="G2602">
        <f>IF('d_시나리오'!$J$3='d_시나리오'!$H$3,'d_시나리오'!$I$3,IF(F2602&lt;('d_시나리오'!$I$3-'d_시나리오'!$H$3)/('d_시나리오'!$J$3-'d_시나리오'!$H$3),'d_시나리오'!$H$3+SQRT(F2602*('d_시나리오'!$J$3-'d_시나리오'!$H$3)*('d_시나리오'!$I$3-'d_시나리오'!$H$3)),'d_시나리오'!$J$3-SQRT((1-F2602)*('d_시나리오'!$J$3-'d_시나리오'!$H$3)*('d_시나리오'!$J$3-'d_시나리오'!$I$3))))</f>
        <v/>
      </c>
      <c r="H2602">
        <f>RAND()</f>
        <v/>
      </c>
      <c r="I2602">
        <f>IF('d_시나리오'!$J$4='d_시나리오'!$H$4,'d_시나리오'!$I$4,IF(H2602&lt;('d_시나리오'!$I$4-'d_시나리오'!$H$4)/('d_시나리오'!$J$4-'d_시나리오'!$H$4),'d_시나리오'!$H$4+SQRT(H2602*('d_시나리오'!$J$4-'d_시나리오'!$H$4)*('d_시나리오'!$I$4-'d_시나리오'!$H$4)),'d_시나리오'!$J$4-SQRT((1-H2602)*('d_시나리오'!$J$4-'d_시나리오'!$H$4)*('d_시나리오'!$J$4-'d_시나리오'!$I$4))))</f>
        <v/>
      </c>
      <c r="J2602">
        <f>RAND()</f>
        <v/>
      </c>
      <c r="K2602">
        <f>IF('d_시나리오'!$J$5='d_시나리오'!$H$5,'d_시나리오'!$I$5,IF(J2602&lt;('d_시나리오'!$I$5-'d_시나리오'!$H$5)/('d_시나리오'!$J$5-'d_시나리오'!$H$5),'d_시나리오'!$H$5+SQRT(J2602*('d_시나리오'!$J$5-'d_시나리오'!$H$5)*('d_시나리오'!$I$5-'d_시나리오'!$H$5)),'d_시나리오'!$J$5-SQRT((1-J2602)*('d_시나리오'!$J$5-'d_시나리오'!$H$5)*('d_시나리오'!$J$5-'d_시나리오'!$I$5))))</f>
        <v/>
      </c>
      <c r="L2602">
        <f>RAND()</f>
        <v/>
      </c>
      <c r="M2602">
        <f>IF('d_시나리오'!$J$6='d_시나리오'!$H$6,'d_시나리오'!$I$6,IF(L2602&lt;('d_시나리오'!$I$6-'d_시나리오'!$H$6)/('d_시나리오'!$J$6-'d_시나리오'!$H$6),'d_시나리오'!$H$6+SQRT(L2602*('d_시나리오'!$J$6-'d_시나리오'!$H$6)*('d_시나리오'!$I$6-'d_시나리오'!$H$6)),'d_시나리오'!$J$6-SQRT((1-L2602)*('d_시나리오'!$J$6-'d_시나리오'!$H$6)*('d_시나리오'!$J$6-'d_시나리오'!$I$6))))</f>
        <v/>
      </c>
      <c r="N2602">
        <f>INDEX('d_분포'!$B$2:$B$57,RANDBETWEEN(1,56))</f>
        <v/>
      </c>
      <c r="O2602">
        <f>BETAINV(RAND(),5,5)</f>
        <v/>
      </c>
      <c r="P2602">
        <f>'d_고정'!$B$1*'6_기대효과'!$H$7*('d_시나리오'!$I$7/'d_고정'!$B$2)*B2602</f>
        <v/>
      </c>
      <c r="Q2602">
        <f>P2602*C2602</f>
        <v/>
      </c>
      <c r="R2602">
        <f>P2602*E2602</f>
        <v/>
      </c>
      <c r="S2602">
        <f>R2602*G2602</f>
        <v/>
      </c>
      <c r="T2602">
        <f>Q2602+S2602</f>
        <v/>
      </c>
      <c r="U2602">
        <f>(Q2602*D2602+S2602*I2602)*(1-O2602)</f>
        <v/>
      </c>
      <c r="V2602">
        <f>(R2602*K2602*N2602+'d_고정'!$B$3*('6_기대효과'!$H$7/8)*N2602*'d_고정'!$B$10*M2602*('6_기대효과'!$K$7/'d_고정'!$B$9))*(1-O2602)</f>
        <v/>
      </c>
      <c r="W2602">
        <f>(S2602*I2602+R2602*MAX(K2602-'d_고정'!$B$10*M2602*('6_기대효과'!$K$7/'d_고정'!$B$9),0)*N2602)*(1-O2602)</f>
        <v/>
      </c>
      <c r="X2602">
        <f>U2602+V2602</f>
        <v/>
      </c>
      <c r="Y2602">
        <f>U2602/('d_고정'!$B$5*'6_기대효과'!$H$7/8)/'d_고정'!$B$6</f>
        <v/>
      </c>
      <c r="Z2602">
        <f>U2602/('d_고정'!$B$8*'6_기대효과'!$H$7/8)</f>
        <v/>
      </c>
    </row>
    <row r="2603">
      <c r="A2603">
        <f>RAND()</f>
        <v/>
      </c>
      <c r="B2603">
        <f>IF('d_시나리오'!$J$2='d_시나리오'!$H$2,'d_시나리오'!$I$2,IF(A2603&lt;('d_시나리오'!$I$2-'d_시나리오'!$H$2)/('d_시나리오'!$J$2-'d_시나리오'!$H$2),'d_시나리오'!$H$2+SQRT(A2603*('d_시나리오'!$J$2-'d_시나리오'!$H$2)*('d_시나리오'!$I$2-'d_시나리오'!$H$2)),'d_시나리오'!$J$2-SQRT((1-A2603)*('d_시나리오'!$J$2-'d_시나리오'!$H$2)*('d_시나리오'!$J$2-'d_시나리오'!$I$2))))</f>
        <v/>
      </c>
      <c r="C2603">
        <f>BETAINV(RAND(),2,6)</f>
        <v/>
      </c>
      <c r="D2603">
        <f>INDEX('d_분포'!$A$2:$A$28,RANDBETWEEN(1,27))</f>
        <v/>
      </c>
      <c r="E2603">
        <f>INDEX('d_분포'!$C$2:$C$5,RANDBETWEEN(1,4))*(0.9+0.2*RAND())</f>
        <v/>
      </c>
      <c r="F2603">
        <f>RAND()</f>
        <v/>
      </c>
      <c r="G2603">
        <f>IF('d_시나리오'!$J$3='d_시나리오'!$H$3,'d_시나리오'!$I$3,IF(F2603&lt;('d_시나리오'!$I$3-'d_시나리오'!$H$3)/('d_시나리오'!$J$3-'d_시나리오'!$H$3),'d_시나리오'!$H$3+SQRT(F2603*('d_시나리오'!$J$3-'d_시나리오'!$H$3)*('d_시나리오'!$I$3-'d_시나리오'!$H$3)),'d_시나리오'!$J$3-SQRT((1-F2603)*('d_시나리오'!$J$3-'d_시나리오'!$H$3)*('d_시나리오'!$J$3-'d_시나리오'!$I$3))))</f>
        <v/>
      </c>
      <c r="H2603">
        <f>RAND()</f>
        <v/>
      </c>
      <c r="I2603">
        <f>IF('d_시나리오'!$J$4='d_시나리오'!$H$4,'d_시나리오'!$I$4,IF(H2603&lt;('d_시나리오'!$I$4-'d_시나리오'!$H$4)/('d_시나리오'!$J$4-'d_시나리오'!$H$4),'d_시나리오'!$H$4+SQRT(H2603*('d_시나리오'!$J$4-'d_시나리오'!$H$4)*('d_시나리오'!$I$4-'d_시나리오'!$H$4)),'d_시나리오'!$J$4-SQRT((1-H2603)*('d_시나리오'!$J$4-'d_시나리오'!$H$4)*('d_시나리오'!$J$4-'d_시나리오'!$I$4))))</f>
        <v/>
      </c>
      <c r="J2603">
        <f>RAND()</f>
        <v/>
      </c>
      <c r="K2603">
        <f>IF('d_시나리오'!$J$5='d_시나리오'!$H$5,'d_시나리오'!$I$5,IF(J2603&lt;('d_시나리오'!$I$5-'d_시나리오'!$H$5)/('d_시나리오'!$J$5-'d_시나리오'!$H$5),'d_시나리오'!$H$5+SQRT(J2603*('d_시나리오'!$J$5-'d_시나리오'!$H$5)*('d_시나리오'!$I$5-'d_시나리오'!$H$5)),'d_시나리오'!$J$5-SQRT((1-J2603)*('d_시나리오'!$J$5-'d_시나리오'!$H$5)*('d_시나리오'!$J$5-'d_시나리오'!$I$5))))</f>
        <v/>
      </c>
      <c r="L2603">
        <f>RAND()</f>
        <v/>
      </c>
      <c r="M2603">
        <f>IF('d_시나리오'!$J$6='d_시나리오'!$H$6,'d_시나리오'!$I$6,IF(L2603&lt;('d_시나리오'!$I$6-'d_시나리오'!$H$6)/('d_시나리오'!$J$6-'d_시나리오'!$H$6),'d_시나리오'!$H$6+SQRT(L2603*('d_시나리오'!$J$6-'d_시나리오'!$H$6)*('d_시나리오'!$I$6-'d_시나리오'!$H$6)),'d_시나리오'!$J$6-SQRT((1-L2603)*('d_시나리오'!$J$6-'d_시나리오'!$H$6)*('d_시나리오'!$J$6-'d_시나리오'!$I$6))))</f>
        <v/>
      </c>
      <c r="N2603">
        <f>INDEX('d_분포'!$B$2:$B$57,RANDBETWEEN(1,56))</f>
        <v/>
      </c>
      <c r="O2603">
        <f>BETAINV(RAND(),5,5)</f>
        <v/>
      </c>
      <c r="P2603">
        <f>'d_고정'!$B$1*'6_기대효과'!$H$7*('d_시나리오'!$I$7/'d_고정'!$B$2)*B2603</f>
        <v/>
      </c>
      <c r="Q2603">
        <f>P2603*C2603</f>
        <v/>
      </c>
      <c r="R2603">
        <f>P2603*E2603</f>
        <v/>
      </c>
      <c r="S2603">
        <f>R2603*G2603</f>
        <v/>
      </c>
      <c r="T2603">
        <f>Q2603+S2603</f>
        <v/>
      </c>
      <c r="U2603">
        <f>(Q2603*D2603+S2603*I2603)*(1-O2603)</f>
        <v/>
      </c>
      <c r="V2603">
        <f>(R2603*K2603*N2603+'d_고정'!$B$3*('6_기대효과'!$H$7/8)*N2603*'d_고정'!$B$10*M2603*('6_기대효과'!$K$7/'d_고정'!$B$9))*(1-O2603)</f>
        <v/>
      </c>
      <c r="W2603">
        <f>(S2603*I2603+R2603*MAX(K2603-'d_고정'!$B$10*M2603*('6_기대효과'!$K$7/'d_고정'!$B$9),0)*N2603)*(1-O2603)</f>
        <v/>
      </c>
      <c r="X2603">
        <f>U2603+V2603</f>
        <v/>
      </c>
      <c r="Y2603">
        <f>U2603/('d_고정'!$B$5*'6_기대효과'!$H$7/8)/'d_고정'!$B$6</f>
        <v/>
      </c>
      <c r="Z2603">
        <f>U2603/('d_고정'!$B$8*'6_기대효과'!$H$7/8)</f>
        <v/>
      </c>
    </row>
    <row r="2604">
      <c r="A2604">
        <f>RAND()</f>
        <v/>
      </c>
      <c r="B2604">
        <f>IF('d_시나리오'!$J$2='d_시나리오'!$H$2,'d_시나리오'!$I$2,IF(A2604&lt;('d_시나리오'!$I$2-'d_시나리오'!$H$2)/('d_시나리오'!$J$2-'d_시나리오'!$H$2),'d_시나리오'!$H$2+SQRT(A2604*('d_시나리오'!$J$2-'d_시나리오'!$H$2)*('d_시나리오'!$I$2-'d_시나리오'!$H$2)),'d_시나리오'!$J$2-SQRT((1-A2604)*('d_시나리오'!$J$2-'d_시나리오'!$H$2)*('d_시나리오'!$J$2-'d_시나리오'!$I$2))))</f>
        <v/>
      </c>
      <c r="C2604">
        <f>BETAINV(RAND(),2,6)</f>
        <v/>
      </c>
      <c r="D2604">
        <f>INDEX('d_분포'!$A$2:$A$28,RANDBETWEEN(1,27))</f>
        <v/>
      </c>
      <c r="E2604">
        <f>INDEX('d_분포'!$C$2:$C$5,RANDBETWEEN(1,4))*(0.9+0.2*RAND())</f>
        <v/>
      </c>
      <c r="F2604">
        <f>RAND()</f>
        <v/>
      </c>
      <c r="G2604">
        <f>IF('d_시나리오'!$J$3='d_시나리오'!$H$3,'d_시나리오'!$I$3,IF(F2604&lt;('d_시나리오'!$I$3-'d_시나리오'!$H$3)/('d_시나리오'!$J$3-'d_시나리오'!$H$3),'d_시나리오'!$H$3+SQRT(F2604*('d_시나리오'!$J$3-'d_시나리오'!$H$3)*('d_시나리오'!$I$3-'d_시나리오'!$H$3)),'d_시나리오'!$J$3-SQRT((1-F2604)*('d_시나리오'!$J$3-'d_시나리오'!$H$3)*('d_시나리오'!$J$3-'d_시나리오'!$I$3))))</f>
        <v/>
      </c>
      <c r="H2604">
        <f>RAND()</f>
        <v/>
      </c>
      <c r="I2604">
        <f>IF('d_시나리오'!$J$4='d_시나리오'!$H$4,'d_시나리오'!$I$4,IF(H2604&lt;('d_시나리오'!$I$4-'d_시나리오'!$H$4)/('d_시나리오'!$J$4-'d_시나리오'!$H$4),'d_시나리오'!$H$4+SQRT(H2604*('d_시나리오'!$J$4-'d_시나리오'!$H$4)*('d_시나리오'!$I$4-'d_시나리오'!$H$4)),'d_시나리오'!$J$4-SQRT((1-H2604)*('d_시나리오'!$J$4-'d_시나리오'!$H$4)*('d_시나리오'!$J$4-'d_시나리오'!$I$4))))</f>
        <v/>
      </c>
      <c r="J2604">
        <f>RAND()</f>
        <v/>
      </c>
      <c r="K2604">
        <f>IF('d_시나리오'!$J$5='d_시나리오'!$H$5,'d_시나리오'!$I$5,IF(J2604&lt;('d_시나리오'!$I$5-'d_시나리오'!$H$5)/('d_시나리오'!$J$5-'d_시나리오'!$H$5),'d_시나리오'!$H$5+SQRT(J2604*('d_시나리오'!$J$5-'d_시나리오'!$H$5)*('d_시나리오'!$I$5-'d_시나리오'!$H$5)),'d_시나리오'!$J$5-SQRT((1-J2604)*('d_시나리오'!$J$5-'d_시나리오'!$H$5)*('d_시나리오'!$J$5-'d_시나리오'!$I$5))))</f>
        <v/>
      </c>
      <c r="L2604">
        <f>RAND()</f>
        <v/>
      </c>
      <c r="M2604">
        <f>IF('d_시나리오'!$J$6='d_시나리오'!$H$6,'d_시나리오'!$I$6,IF(L2604&lt;('d_시나리오'!$I$6-'d_시나리오'!$H$6)/('d_시나리오'!$J$6-'d_시나리오'!$H$6),'d_시나리오'!$H$6+SQRT(L2604*('d_시나리오'!$J$6-'d_시나리오'!$H$6)*('d_시나리오'!$I$6-'d_시나리오'!$H$6)),'d_시나리오'!$J$6-SQRT((1-L2604)*('d_시나리오'!$J$6-'d_시나리오'!$H$6)*('d_시나리오'!$J$6-'d_시나리오'!$I$6))))</f>
        <v/>
      </c>
      <c r="N2604">
        <f>INDEX('d_분포'!$B$2:$B$57,RANDBETWEEN(1,56))</f>
        <v/>
      </c>
      <c r="O2604">
        <f>BETAINV(RAND(),5,5)</f>
        <v/>
      </c>
      <c r="P2604">
        <f>'d_고정'!$B$1*'6_기대효과'!$H$7*('d_시나리오'!$I$7/'d_고정'!$B$2)*B2604</f>
        <v/>
      </c>
      <c r="Q2604">
        <f>P2604*C2604</f>
        <v/>
      </c>
      <c r="R2604">
        <f>P2604*E2604</f>
        <v/>
      </c>
      <c r="S2604">
        <f>R2604*G2604</f>
        <v/>
      </c>
      <c r="T2604">
        <f>Q2604+S2604</f>
        <v/>
      </c>
      <c r="U2604">
        <f>(Q2604*D2604+S2604*I2604)*(1-O2604)</f>
        <v/>
      </c>
      <c r="V2604">
        <f>(R2604*K2604*N2604+'d_고정'!$B$3*('6_기대효과'!$H$7/8)*N2604*'d_고정'!$B$10*M2604*('6_기대효과'!$K$7/'d_고정'!$B$9))*(1-O2604)</f>
        <v/>
      </c>
      <c r="W2604">
        <f>(S2604*I2604+R2604*MAX(K2604-'d_고정'!$B$10*M2604*('6_기대효과'!$K$7/'d_고정'!$B$9),0)*N2604)*(1-O2604)</f>
        <v/>
      </c>
      <c r="X2604">
        <f>U2604+V2604</f>
        <v/>
      </c>
      <c r="Y2604">
        <f>U2604/('d_고정'!$B$5*'6_기대효과'!$H$7/8)/'d_고정'!$B$6</f>
        <v/>
      </c>
      <c r="Z2604">
        <f>U2604/('d_고정'!$B$8*'6_기대효과'!$H$7/8)</f>
        <v/>
      </c>
    </row>
    <row r="2605">
      <c r="A2605">
        <f>RAND()</f>
        <v/>
      </c>
      <c r="B2605">
        <f>IF('d_시나리오'!$J$2='d_시나리오'!$H$2,'d_시나리오'!$I$2,IF(A2605&lt;('d_시나리오'!$I$2-'d_시나리오'!$H$2)/('d_시나리오'!$J$2-'d_시나리오'!$H$2),'d_시나리오'!$H$2+SQRT(A2605*('d_시나리오'!$J$2-'d_시나리오'!$H$2)*('d_시나리오'!$I$2-'d_시나리오'!$H$2)),'d_시나리오'!$J$2-SQRT((1-A2605)*('d_시나리오'!$J$2-'d_시나리오'!$H$2)*('d_시나리오'!$J$2-'d_시나리오'!$I$2))))</f>
        <v/>
      </c>
      <c r="C2605">
        <f>BETAINV(RAND(),2,6)</f>
        <v/>
      </c>
      <c r="D2605">
        <f>INDEX('d_분포'!$A$2:$A$28,RANDBETWEEN(1,27))</f>
        <v/>
      </c>
      <c r="E2605">
        <f>INDEX('d_분포'!$C$2:$C$5,RANDBETWEEN(1,4))*(0.9+0.2*RAND())</f>
        <v/>
      </c>
      <c r="F2605">
        <f>RAND()</f>
        <v/>
      </c>
      <c r="G2605">
        <f>IF('d_시나리오'!$J$3='d_시나리오'!$H$3,'d_시나리오'!$I$3,IF(F2605&lt;('d_시나리오'!$I$3-'d_시나리오'!$H$3)/('d_시나리오'!$J$3-'d_시나리오'!$H$3),'d_시나리오'!$H$3+SQRT(F2605*('d_시나리오'!$J$3-'d_시나리오'!$H$3)*('d_시나리오'!$I$3-'d_시나리오'!$H$3)),'d_시나리오'!$J$3-SQRT((1-F2605)*('d_시나리오'!$J$3-'d_시나리오'!$H$3)*('d_시나리오'!$J$3-'d_시나리오'!$I$3))))</f>
        <v/>
      </c>
      <c r="H2605">
        <f>RAND()</f>
        <v/>
      </c>
      <c r="I2605">
        <f>IF('d_시나리오'!$J$4='d_시나리오'!$H$4,'d_시나리오'!$I$4,IF(H2605&lt;('d_시나리오'!$I$4-'d_시나리오'!$H$4)/('d_시나리오'!$J$4-'d_시나리오'!$H$4),'d_시나리오'!$H$4+SQRT(H2605*('d_시나리오'!$J$4-'d_시나리오'!$H$4)*('d_시나리오'!$I$4-'d_시나리오'!$H$4)),'d_시나리오'!$J$4-SQRT((1-H2605)*('d_시나리오'!$J$4-'d_시나리오'!$H$4)*('d_시나리오'!$J$4-'d_시나리오'!$I$4))))</f>
        <v/>
      </c>
      <c r="J2605">
        <f>RAND()</f>
        <v/>
      </c>
      <c r="K2605">
        <f>IF('d_시나리오'!$J$5='d_시나리오'!$H$5,'d_시나리오'!$I$5,IF(J2605&lt;('d_시나리오'!$I$5-'d_시나리오'!$H$5)/('d_시나리오'!$J$5-'d_시나리오'!$H$5),'d_시나리오'!$H$5+SQRT(J2605*('d_시나리오'!$J$5-'d_시나리오'!$H$5)*('d_시나리오'!$I$5-'d_시나리오'!$H$5)),'d_시나리오'!$J$5-SQRT((1-J2605)*('d_시나리오'!$J$5-'d_시나리오'!$H$5)*('d_시나리오'!$J$5-'d_시나리오'!$I$5))))</f>
        <v/>
      </c>
      <c r="L2605">
        <f>RAND()</f>
        <v/>
      </c>
      <c r="M2605">
        <f>IF('d_시나리오'!$J$6='d_시나리오'!$H$6,'d_시나리오'!$I$6,IF(L2605&lt;('d_시나리오'!$I$6-'d_시나리오'!$H$6)/('d_시나리오'!$J$6-'d_시나리오'!$H$6),'d_시나리오'!$H$6+SQRT(L2605*('d_시나리오'!$J$6-'d_시나리오'!$H$6)*('d_시나리오'!$I$6-'d_시나리오'!$H$6)),'d_시나리오'!$J$6-SQRT((1-L2605)*('d_시나리오'!$J$6-'d_시나리오'!$H$6)*('d_시나리오'!$J$6-'d_시나리오'!$I$6))))</f>
        <v/>
      </c>
      <c r="N2605">
        <f>INDEX('d_분포'!$B$2:$B$57,RANDBETWEEN(1,56))</f>
        <v/>
      </c>
      <c r="O2605">
        <f>BETAINV(RAND(),5,5)</f>
        <v/>
      </c>
      <c r="P2605">
        <f>'d_고정'!$B$1*'6_기대효과'!$H$7*('d_시나리오'!$I$7/'d_고정'!$B$2)*B2605</f>
        <v/>
      </c>
      <c r="Q2605">
        <f>P2605*C2605</f>
        <v/>
      </c>
      <c r="R2605">
        <f>P2605*E2605</f>
        <v/>
      </c>
      <c r="S2605">
        <f>R2605*G2605</f>
        <v/>
      </c>
      <c r="T2605">
        <f>Q2605+S2605</f>
        <v/>
      </c>
      <c r="U2605">
        <f>(Q2605*D2605+S2605*I2605)*(1-O2605)</f>
        <v/>
      </c>
      <c r="V2605">
        <f>(R2605*K2605*N2605+'d_고정'!$B$3*('6_기대효과'!$H$7/8)*N2605*'d_고정'!$B$10*M2605*('6_기대효과'!$K$7/'d_고정'!$B$9))*(1-O2605)</f>
        <v/>
      </c>
      <c r="W2605">
        <f>(S2605*I2605+R2605*MAX(K2605-'d_고정'!$B$10*M2605*('6_기대효과'!$K$7/'d_고정'!$B$9),0)*N2605)*(1-O2605)</f>
        <v/>
      </c>
      <c r="X2605">
        <f>U2605+V2605</f>
        <v/>
      </c>
      <c r="Y2605">
        <f>U2605/('d_고정'!$B$5*'6_기대효과'!$H$7/8)/'d_고정'!$B$6</f>
        <v/>
      </c>
      <c r="Z2605">
        <f>U2605/('d_고정'!$B$8*'6_기대효과'!$H$7/8)</f>
        <v/>
      </c>
    </row>
    <row r="2606">
      <c r="A2606">
        <f>RAND()</f>
        <v/>
      </c>
      <c r="B2606">
        <f>IF('d_시나리오'!$J$2='d_시나리오'!$H$2,'d_시나리오'!$I$2,IF(A2606&lt;('d_시나리오'!$I$2-'d_시나리오'!$H$2)/('d_시나리오'!$J$2-'d_시나리오'!$H$2),'d_시나리오'!$H$2+SQRT(A2606*('d_시나리오'!$J$2-'d_시나리오'!$H$2)*('d_시나리오'!$I$2-'d_시나리오'!$H$2)),'d_시나리오'!$J$2-SQRT((1-A2606)*('d_시나리오'!$J$2-'d_시나리오'!$H$2)*('d_시나리오'!$J$2-'d_시나리오'!$I$2))))</f>
        <v/>
      </c>
      <c r="C2606">
        <f>BETAINV(RAND(),2,6)</f>
        <v/>
      </c>
      <c r="D2606">
        <f>INDEX('d_분포'!$A$2:$A$28,RANDBETWEEN(1,27))</f>
        <v/>
      </c>
      <c r="E2606">
        <f>INDEX('d_분포'!$C$2:$C$5,RANDBETWEEN(1,4))*(0.9+0.2*RAND())</f>
        <v/>
      </c>
      <c r="F2606">
        <f>RAND()</f>
        <v/>
      </c>
      <c r="G2606">
        <f>IF('d_시나리오'!$J$3='d_시나리오'!$H$3,'d_시나리오'!$I$3,IF(F2606&lt;('d_시나리오'!$I$3-'d_시나리오'!$H$3)/('d_시나리오'!$J$3-'d_시나리오'!$H$3),'d_시나리오'!$H$3+SQRT(F2606*('d_시나리오'!$J$3-'d_시나리오'!$H$3)*('d_시나리오'!$I$3-'d_시나리오'!$H$3)),'d_시나리오'!$J$3-SQRT((1-F2606)*('d_시나리오'!$J$3-'d_시나리오'!$H$3)*('d_시나리오'!$J$3-'d_시나리오'!$I$3))))</f>
        <v/>
      </c>
      <c r="H2606">
        <f>RAND()</f>
        <v/>
      </c>
      <c r="I2606">
        <f>IF('d_시나리오'!$J$4='d_시나리오'!$H$4,'d_시나리오'!$I$4,IF(H2606&lt;('d_시나리오'!$I$4-'d_시나리오'!$H$4)/('d_시나리오'!$J$4-'d_시나리오'!$H$4),'d_시나리오'!$H$4+SQRT(H2606*('d_시나리오'!$J$4-'d_시나리오'!$H$4)*('d_시나리오'!$I$4-'d_시나리오'!$H$4)),'d_시나리오'!$J$4-SQRT((1-H2606)*('d_시나리오'!$J$4-'d_시나리오'!$H$4)*('d_시나리오'!$J$4-'d_시나리오'!$I$4))))</f>
        <v/>
      </c>
      <c r="J2606">
        <f>RAND()</f>
        <v/>
      </c>
      <c r="K2606">
        <f>IF('d_시나리오'!$J$5='d_시나리오'!$H$5,'d_시나리오'!$I$5,IF(J2606&lt;('d_시나리오'!$I$5-'d_시나리오'!$H$5)/('d_시나리오'!$J$5-'d_시나리오'!$H$5),'d_시나리오'!$H$5+SQRT(J2606*('d_시나리오'!$J$5-'d_시나리오'!$H$5)*('d_시나리오'!$I$5-'d_시나리오'!$H$5)),'d_시나리오'!$J$5-SQRT((1-J2606)*('d_시나리오'!$J$5-'d_시나리오'!$H$5)*('d_시나리오'!$J$5-'d_시나리오'!$I$5))))</f>
        <v/>
      </c>
      <c r="L2606">
        <f>RAND()</f>
        <v/>
      </c>
      <c r="M2606">
        <f>IF('d_시나리오'!$J$6='d_시나리오'!$H$6,'d_시나리오'!$I$6,IF(L2606&lt;('d_시나리오'!$I$6-'d_시나리오'!$H$6)/('d_시나리오'!$J$6-'d_시나리오'!$H$6),'d_시나리오'!$H$6+SQRT(L2606*('d_시나리오'!$J$6-'d_시나리오'!$H$6)*('d_시나리오'!$I$6-'d_시나리오'!$H$6)),'d_시나리오'!$J$6-SQRT((1-L2606)*('d_시나리오'!$J$6-'d_시나리오'!$H$6)*('d_시나리오'!$J$6-'d_시나리오'!$I$6))))</f>
        <v/>
      </c>
      <c r="N2606">
        <f>INDEX('d_분포'!$B$2:$B$57,RANDBETWEEN(1,56))</f>
        <v/>
      </c>
      <c r="O2606">
        <f>BETAINV(RAND(),5,5)</f>
        <v/>
      </c>
      <c r="P2606">
        <f>'d_고정'!$B$1*'6_기대효과'!$H$7*('d_시나리오'!$I$7/'d_고정'!$B$2)*B2606</f>
        <v/>
      </c>
      <c r="Q2606">
        <f>P2606*C2606</f>
        <v/>
      </c>
      <c r="R2606">
        <f>P2606*E2606</f>
        <v/>
      </c>
      <c r="S2606">
        <f>R2606*G2606</f>
        <v/>
      </c>
      <c r="T2606">
        <f>Q2606+S2606</f>
        <v/>
      </c>
      <c r="U2606">
        <f>(Q2606*D2606+S2606*I2606)*(1-O2606)</f>
        <v/>
      </c>
      <c r="V2606">
        <f>(R2606*K2606*N2606+'d_고정'!$B$3*('6_기대효과'!$H$7/8)*N2606*'d_고정'!$B$10*M2606*('6_기대효과'!$K$7/'d_고정'!$B$9))*(1-O2606)</f>
        <v/>
      </c>
      <c r="W2606">
        <f>(S2606*I2606+R2606*MAX(K2606-'d_고정'!$B$10*M2606*('6_기대효과'!$K$7/'d_고정'!$B$9),0)*N2606)*(1-O2606)</f>
        <v/>
      </c>
      <c r="X2606">
        <f>U2606+V2606</f>
        <v/>
      </c>
      <c r="Y2606">
        <f>U2606/('d_고정'!$B$5*'6_기대효과'!$H$7/8)/'d_고정'!$B$6</f>
        <v/>
      </c>
      <c r="Z2606">
        <f>U2606/('d_고정'!$B$8*'6_기대효과'!$H$7/8)</f>
        <v/>
      </c>
    </row>
    <row r="2607">
      <c r="A2607">
        <f>RAND()</f>
        <v/>
      </c>
      <c r="B2607">
        <f>IF('d_시나리오'!$J$2='d_시나리오'!$H$2,'d_시나리오'!$I$2,IF(A2607&lt;('d_시나리오'!$I$2-'d_시나리오'!$H$2)/('d_시나리오'!$J$2-'d_시나리오'!$H$2),'d_시나리오'!$H$2+SQRT(A2607*('d_시나리오'!$J$2-'d_시나리오'!$H$2)*('d_시나리오'!$I$2-'d_시나리오'!$H$2)),'d_시나리오'!$J$2-SQRT((1-A2607)*('d_시나리오'!$J$2-'d_시나리오'!$H$2)*('d_시나리오'!$J$2-'d_시나리오'!$I$2))))</f>
        <v/>
      </c>
      <c r="C2607">
        <f>BETAINV(RAND(),2,6)</f>
        <v/>
      </c>
      <c r="D2607">
        <f>INDEX('d_분포'!$A$2:$A$28,RANDBETWEEN(1,27))</f>
        <v/>
      </c>
      <c r="E2607">
        <f>INDEX('d_분포'!$C$2:$C$5,RANDBETWEEN(1,4))*(0.9+0.2*RAND())</f>
        <v/>
      </c>
      <c r="F2607">
        <f>RAND()</f>
        <v/>
      </c>
      <c r="G2607">
        <f>IF('d_시나리오'!$J$3='d_시나리오'!$H$3,'d_시나리오'!$I$3,IF(F2607&lt;('d_시나리오'!$I$3-'d_시나리오'!$H$3)/('d_시나리오'!$J$3-'d_시나리오'!$H$3),'d_시나리오'!$H$3+SQRT(F2607*('d_시나리오'!$J$3-'d_시나리오'!$H$3)*('d_시나리오'!$I$3-'d_시나리오'!$H$3)),'d_시나리오'!$J$3-SQRT((1-F2607)*('d_시나리오'!$J$3-'d_시나리오'!$H$3)*('d_시나리오'!$J$3-'d_시나리오'!$I$3))))</f>
        <v/>
      </c>
      <c r="H2607">
        <f>RAND()</f>
        <v/>
      </c>
      <c r="I2607">
        <f>IF('d_시나리오'!$J$4='d_시나리오'!$H$4,'d_시나리오'!$I$4,IF(H2607&lt;('d_시나리오'!$I$4-'d_시나리오'!$H$4)/('d_시나리오'!$J$4-'d_시나리오'!$H$4),'d_시나리오'!$H$4+SQRT(H2607*('d_시나리오'!$J$4-'d_시나리오'!$H$4)*('d_시나리오'!$I$4-'d_시나리오'!$H$4)),'d_시나리오'!$J$4-SQRT((1-H2607)*('d_시나리오'!$J$4-'d_시나리오'!$H$4)*('d_시나리오'!$J$4-'d_시나리오'!$I$4))))</f>
        <v/>
      </c>
      <c r="J2607">
        <f>RAND()</f>
        <v/>
      </c>
      <c r="K2607">
        <f>IF('d_시나리오'!$J$5='d_시나리오'!$H$5,'d_시나리오'!$I$5,IF(J2607&lt;('d_시나리오'!$I$5-'d_시나리오'!$H$5)/('d_시나리오'!$J$5-'d_시나리오'!$H$5),'d_시나리오'!$H$5+SQRT(J2607*('d_시나리오'!$J$5-'d_시나리오'!$H$5)*('d_시나리오'!$I$5-'d_시나리오'!$H$5)),'d_시나리오'!$J$5-SQRT((1-J2607)*('d_시나리오'!$J$5-'d_시나리오'!$H$5)*('d_시나리오'!$J$5-'d_시나리오'!$I$5))))</f>
        <v/>
      </c>
      <c r="L2607">
        <f>RAND()</f>
        <v/>
      </c>
      <c r="M2607">
        <f>IF('d_시나리오'!$J$6='d_시나리오'!$H$6,'d_시나리오'!$I$6,IF(L2607&lt;('d_시나리오'!$I$6-'d_시나리오'!$H$6)/('d_시나리오'!$J$6-'d_시나리오'!$H$6),'d_시나리오'!$H$6+SQRT(L2607*('d_시나리오'!$J$6-'d_시나리오'!$H$6)*('d_시나리오'!$I$6-'d_시나리오'!$H$6)),'d_시나리오'!$J$6-SQRT((1-L2607)*('d_시나리오'!$J$6-'d_시나리오'!$H$6)*('d_시나리오'!$J$6-'d_시나리오'!$I$6))))</f>
        <v/>
      </c>
      <c r="N2607">
        <f>INDEX('d_분포'!$B$2:$B$57,RANDBETWEEN(1,56))</f>
        <v/>
      </c>
      <c r="O2607">
        <f>BETAINV(RAND(),5,5)</f>
        <v/>
      </c>
      <c r="P2607">
        <f>'d_고정'!$B$1*'6_기대효과'!$H$7*('d_시나리오'!$I$7/'d_고정'!$B$2)*B2607</f>
        <v/>
      </c>
      <c r="Q2607">
        <f>P2607*C2607</f>
        <v/>
      </c>
      <c r="R2607">
        <f>P2607*E2607</f>
        <v/>
      </c>
      <c r="S2607">
        <f>R2607*G2607</f>
        <v/>
      </c>
      <c r="T2607">
        <f>Q2607+S2607</f>
        <v/>
      </c>
      <c r="U2607">
        <f>(Q2607*D2607+S2607*I2607)*(1-O2607)</f>
        <v/>
      </c>
      <c r="V2607">
        <f>(R2607*K2607*N2607+'d_고정'!$B$3*('6_기대효과'!$H$7/8)*N2607*'d_고정'!$B$10*M2607*('6_기대효과'!$K$7/'d_고정'!$B$9))*(1-O2607)</f>
        <v/>
      </c>
      <c r="W2607">
        <f>(S2607*I2607+R2607*MAX(K2607-'d_고정'!$B$10*M2607*('6_기대효과'!$K$7/'d_고정'!$B$9),0)*N2607)*(1-O2607)</f>
        <v/>
      </c>
      <c r="X2607">
        <f>U2607+V2607</f>
        <v/>
      </c>
      <c r="Y2607">
        <f>U2607/('d_고정'!$B$5*'6_기대효과'!$H$7/8)/'d_고정'!$B$6</f>
        <v/>
      </c>
      <c r="Z2607">
        <f>U2607/('d_고정'!$B$8*'6_기대효과'!$H$7/8)</f>
        <v/>
      </c>
    </row>
    <row r="2608">
      <c r="A2608">
        <f>RAND()</f>
        <v/>
      </c>
      <c r="B2608">
        <f>IF('d_시나리오'!$J$2='d_시나리오'!$H$2,'d_시나리오'!$I$2,IF(A2608&lt;('d_시나리오'!$I$2-'d_시나리오'!$H$2)/('d_시나리오'!$J$2-'d_시나리오'!$H$2),'d_시나리오'!$H$2+SQRT(A2608*('d_시나리오'!$J$2-'d_시나리오'!$H$2)*('d_시나리오'!$I$2-'d_시나리오'!$H$2)),'d_시나리오'!$J$2-SQRT((1-A2608)*('d_시나리오'!$J$2-'d_시나리오'!$H$2)*('d_시나리오'!$J$2-'d_시나리오'!$I$2))))</f>
        <v/>
      </c>
      <c r="C2608">
        <f>BETAINV(RAND(),2,6)</f>
        <v/>
      </c>
      <c r="D2608">
        <f>INDEX('d_분포'!$A$2:$A$28,RANDBETWEEN(1,27))</f>
        <v/>
      </c>
      <c r="E2608">
        <f>INDEX('d_분포'!$C$2:$C$5,RANDBETWEEN(1,4))*(0.9+0.2*RAND())</f>
        <v/>
      </c>
      <c r="F2608">
        <f>RAND()</f>
        <v/>
      </c>
      <c r="G2608">
        <f>IF('d_시나리오'!$J$3='d_시나리오'!$H$3,'d_시나리오'!$I$3,IF(F2608&lt;('d_시나리오'!$I$3-'d_시나리오'!$H$3)/('d_시나리오'!$J$3-'d_시나리오'!$H$3),'d_시나리오'!$H$3+SQRT(F2608*('d_시나리오'!$J$3-'d_시나리오'!$H$3)*('d_시나리오'!$I$3-'d_시나리오'!$H$3)),'d_시나리오'!$J$3-SQRT((1-F2608)*('d_시나리오'!$J$3-'d_시나리오'!$H$3)*('d_시나리오'!$J$3-'d_시나리오'!$I$3))))</f>
        <v/>
      </c>
      <c r="H2608">
        <f>RAND()</f>
        <v/>
      </c>
      <c r="I2608">
        <f>IF('d_시나리오'!$J$4='d_시나리오'!$H$4,'d_시나리오'!$I$4,IF(H2608&lt;('d_시나리오'!$I$4-'d_시나리오'!$H$4)/('d_시나리오'!$J$4-'d_시나리오'!$H$4),'d_시나리오'!$H$4+SQRT(H2608*('d_시나리오'!$J$4-'d_시나리오'!$H$4)*('d_시나리오'!$I$4-'d_시나리오'!$H$4)),'d_시나리오'!$J$4-SQRT((1-H2608)*('d_시나리오'!$J$4-'d_시나리오'!$H$4)*('d_시나리오'!$J$4-'d_시나리오'!$I$4))))</f>
        <v/>
      </c>
      <c r="J2608">
        <f>RAND()</f>
        <v/>
      </c>
      <c r="K2608">
        <f>IF('d_시나리오'!$J$5='d_시나리오'!$H$5,'d_시나리오'!$I$5,IF(J2608&lt;('d_시나리오'!$I$5-'d_시나리오'!$H$5)/('d_시나리오'!$J$5-'d_시나리오'!$H$5),'d_시나리오'!$H$5+SQRT(J2608*('d_시나리오'!$J$5-'d_시나리오'!$H$5)*('d_시나리오'!$I$5-'d_시나리오'!$H$5)),'d_시나리오'!$J$5-SQRT((1-J2608)*('d_시나리오'!$J$5-'d_시나리오'!$H$5)*('d_시나리오'!$J$5-'d_시나리오'!$I$5))))</f>
        <v/>
      </c>
      <c r="L2608">
        <f>RAND()</f>
        <v/>
      </c>
      <c r="M2608">
        <f>IF('d_시나리오'!$J$6='d_시나리오'!$H$6,'d_시나리오'!$I$6,IF(L2608&lt;('d_시나리오'!$I$6-'d_시나리오'!$H$6)/('d_시나리오'!$J$6-'d_시나리오'!$H$6),'d_시나리오'!$H$6+SQRT(L2608*('d_시나리오'!$J$6-'d_시나리오'!$H$6)*('d_시나리오'!$I$6-'d_시나리오'!$H$6)),'d_시나리오'!$J$6-SQRT((1-L2608)*('d_시나리오'!$J$6-'d_시나리오'!$H$6)*('d_시나리오'!$J$6-'d_시나리오'!$I$6))))</f>
        <v/>
      </c>
      <c r="N2608">
        <f>INDEX('d_분포'!$B$2:$B$57,RANDBETWEEN(1,56))</f>
        <v/>
      </c>
      <c r="O2608">
        <f>BETAINV(RAND(),5,5)</f>
        <v/>
      </c>
      <c r="P2608">
        <f>'d_고정'!$B$1*'6_기대효과'!$H$7*('d_시나리오'!$I$7/'d_고정'!$B$2)*B2608</f>
        <v/>
      </c>
      <c r="Q2608">
        <f>P2608*C2608</f>
        <v/>
      </c>
      <c r="R2608">
        <f>P2608*E2608</f>
        <v/>
      </c>
      <c r="S2608">
        <f>R2608*G2608</f>
        <v/>
      </c>
      <c r="T2608">
        <f>Q2608+S2608</f>
        <v/>
      </c>
      <c r="U2608">
        <f>(Q2608*D2608+S2608*I2608)*(1-O2608)</f>
        <v/>
      </c>
      <c r="V2608">
        <f>(R2608*K2608*N2608+'d_고정'!$B$3*('6_기대효과'!$H$7/8)*N2608*'d_고정'!$B$10*M2608*('6_기대효과'!$K$7/'d_고정'!$B$9))*(1-O2608)</f>
        <v/>
      </c>
      <c r="W2608">
        <f>(S2608*I2608+R2608*MAX(K2608-'d_고정'!$B$10*M2608*('6_기대효과'!$K$7/'d_고정'!$B$9),0)*N2608)*(1-O2608)</f>
        <v/>
      </c>
      <c r="X2608">
        <f>U2608+V2608</f>
        <v/>
      </c>
      <c r="Y2608">
        <f>U2608/('d_고정'!$B$5*'6_기대효과'!$H$7/8)/'d_고정'!$B$6</f>
        <v/>
      </c>
      <c r="Z2608">
        <f>U2608/('d_고정'!$B$8*'6_기대효과'!$H$7/8)</f>
        <v/>
      </c>
    </row>
    <row r="2609">
      <c r="A2609">
        <f>RAND()</f>
        <v/>
      </c>
      <c r="B2609">
        <f>IF('d_시나리오'!$J$2='d_시나리오'!$H$2,'d_시나리오'!$I$2,IF(A2609&lt;('d_시나리오'!$I$2-'d_시나리오'!$H$2)/('d_시나리오'!$J$2-'d_시나리오'!$H$2),'d_시나리오'!$H$2+SQRT(A2609*('d_시나리오'!$J$2-'d_시나리오'!$H$2)*('d_시나리오'!$I$2-'d_시나리오'!$H$2)),'d_시나리오'!$J$2-SQRT((1-A2609)*('d_시나리오'!$J$2-'d_시나리오'!$H$2)*('d_시나리오'!$J$2-'d_시나리오'!$I$2))))</f>
        <v/>
      </c>
      <c r="C2609">
        <f>BETAINV(RAND(),2,6)</f>
        <v/>
      </c>
      <c r="D2609">
        <f>INDEX('d_분포'!$A$2:$A$28,RANDBETWEEN(1,27))</f>
        <v/>
      </c>
      <c r="E2609">
        <f>INDEX('d_분포'!$C$2:$C$5,RANDBETWEEN(1,4))*(0.9+0.2*RAND())</f>
        <v/>
      </c>
      <c r="F2609">
        <f>RAND()</f>
        <v/>
      </c>
      <c r="G2609">
        <f>IF('d_시나리오'!$J$3='d_시나리오'!$H$3,'d_시나리오'!$I$3,IF(F2609&lt;('d_시나리오'!$I$3-'d_시나리오'!$H$3)/('d_시나리오'!$J$3-'d_시나리오'!$H$3),'d_시나리오'!$H$3+SQRT(F2609*('d_시나리오'!$J$3-'d_시나리오'!$H$3)*('d_시나리오'!$I$3-'d_시나리오'!$H$3)),'d_시나리오'!$J$3-SQRT((1-F2609)*('d_시나리오'!$J$3-'d_시나리오'!$H$3)*('d_시나리오'!$J$3-'d_시나리오'!$I$3))))</f>
        <v/>
      </c>
      <c r="H2609">
        <f>RAND()</f>
        <v/>
      </c>
      <c r="I2609">
        <f>IF('d_시나리오'!$J$4='d_시나리오'!$H$4,'d_시나리오'!$I$4,IF(H2609&lt;('d_시나리오'!$I$4-'d_시나리오'!$H$4)/('d_시나리오'!$J$4-'d_시나리오'!$H$4),'d_시나리오'!$H$4+SQRT(H2609*('d_시나리오'!$J$4-'d_시나리오'!$H$4)*('d_시나리오'!$I$4-'d_시나리오'!$H$4)),'d_시나리오'!$J$4-SQRT((1-H2609)*('d_시나리오'!$J$4-'d_시나리오'!$H$4)*('d_시나리오'!$J$4-'d_시나리오'!$I$4))))</f>
        <v/>
      </c>
      <c r="J2609">
        <f>RAND()</f>
        <v/>
      </c>
      <c r="K2609">
        <f>IF('d_시나리오'!$J$5='d_시나리오'!$H$5,'d_시나리오'!$I$5,IF(J2609&lt;('d_시나리오'!$I$5-'d_시나리오'!$H$5)/('d_시나리오'!$J$5-'d_시나리오'!$H$5),'d_시나리오'!$H$5+SQRT(J2609*('d_시나리오'!$J$5-'d_시나리오'!$H$5)*('d_시나리오'!$I$5-'d_시나리오'!$H$5)),'d_시나리오'!$J$5-SQRT((1-J2609)*('d_시나리오'!$J$5-'d_시나리오'!$H$5)*('d_시나리오'!$J$5-'d_시나리오'!$I$5))))</f>
        <v/>
      </c>
      <c r="L2609">
        <f>RAND()</f>
        <v/>
      </c>
      <c r="M2609">
        <f>IF('d_시나리오'!$J$6='d_시나리오'!$H$6,'d_시나리오'!$I$6,IF(L2609&lt;('d_시나리오'!$I$6-'d_시나리오'!$H$6)/('d_시나리오'!$J$6-'d_시나리오'!$H$6),'d_시나리오'!$H$6+SQRT(L2609*('d_시나리오'!$J$6-'d_시나리오'!$H$6)*('d_시나리오'!$I$6-'d_시나리오'!$H$6)),'d_시나리오'!$J$6-SQRT((1-L2609)*('d_시나리오'!$J$6-'d_시나리오'!$H$6)*('d_시나리오'!$J$6-'d_시나리오'!$I$6))))</f>
        <v/>
      </c>
      <c r="N2609">
        <f>INDEX('d_분포'!$B$2:$B$57,RANDBETWEEN(1,56))</f>
        <v/>
      </c>
      <c r="O2609">
        <f>BETAINV(RAND(),5,5)</f>
        <v/>
      </c>
      <c r="P2609">
        <f>'d_고정'!$B$1*'6_기대효과'!$H$7*('d_시나리오'!$I$7/'d_고정'!$B$2)*B2609</f>
        <v/>
      </c>
      <c r="Q2609">
        <f>P2609*C2609</f>
        <v/>
      </c>
      <c r="R2609">
        <f>P2609*E2609</f>
        <v/>
      </c>
      <c r="S2609">
        <f>R2609*G2609</f>
        <v/>
      </c>
      <c r="T2609">
        <f>Q2609+S2609</f>
        <v/>
      </c>
      <c r="U2609">
        <f>(Q2609*D2609+S2609*I2609)*(1-O2609)</f>
        <v/>
      </c>
      <c r="V2609">
        <f>(R2609*K2609*N2609+'d_고정'!$B$3*('6_기대효과'!$H$7/8)*N2609*'d_고정'!$B$10*M2609*('6_기대효과'!$K$7/'d_고정'!$B$9))*(1-O2609)</f>
        <v/>
      </c>
      <c r="W2609">
        <f>(S2609*I2609+R2609*MAX(K2609-'d_고정'!$B$10*M2609*('6_기대효과'!$K$7/'d_고정'!$B$9),0)*N2609)*(1-O2609)</f>
        <v/>
      </c>
      <c r="X2609">
        <f>U2609+V2609</f>
        <v/>
      </c>
      <c r="Y2609">
        <f>U2609/('d_고정'!$B$5*'6_기대효과'!$H$7/8)/'d_고정'!$B$6</f>
        <v/>
      </c>
      <c r="Z2609">
        <f>U2609/('d_고정'!$B$8*'6_기대효과'!$H$7/8)</f>
        <v/>
      </c>
    </row>
    <row r="2610">
      <c r="A2610">
        <f>RAND()</f>
        <v/>
      </c>
      <c r="B2610">
        <f>IF('d_시나리오'!$J$2='d_시나리오'!$H$2,'d_시나리오'!$I$2,IF(A2610&lt;('d_시나리오'!$I$2-'d_시나리오'!$H$2)/('d_시나리오'!$J$2-'d_시나리오'!$H$2),'d_시나리오'!$H$2+SQRT(A2610*('d_시나리오'!$J$2-'d_시나리오'!$H$2)*('d_시나리오'!$I$2-'d_시나리오'!$H$2)),'d_시나리오'!$J$2-SQRT((1-A2610)*('d_시나리오'!$J$2-'d_시나리오'!$H$2)*('d_시나리오'!$J$2-'d_시나리오'!$I$2))))</f>
        <v/>
      </c>
      <c r="C2610">
        <f>BETAINV(RAND(),2,6)</f>
        <v/>
      </c>
      <c r="D2610">
        <f>INDEX('d_분포'!$A$2:$A$28,RANDBETWEEN(1,27))</f>
        <v/>
      </c>
      <c r="E2610">
        <f>INDEX('d_분포'!$C$2:$C$5,RANDBETWEEN(1,4))*(0.9+0.2*RAND())</f>
        <v/>
      </c>
      <c r="F2610">
        <f>RAND()</f>
        <v/>
      </c>
      <c r="G2610">
        <f>IF('d_시나리오'!$J$3='d_시나리오'!$H$3,'d_시나리오'!$I$3,IF(F2610&lt;('d_시나리오'!$I$3-'d_시나리오'!$H$3)/('d_시나리오'!$J$3-'d_시나리오'!$H$3),'d_시나리오'!$H$3+SQRT(F2610*('d_시나리오'!$J$3-'d_시나리오'!$H$3)*('d_시나리오'!$I$3-'d_시나리오'!$H$3)),'d_시나리오'!$J$3-SQRT((1-F2610)*('d_시나리오'!$J$3-'d_시나리오'!$H$3)*('d_시나리오'!$J$3-'d_시나리오'!$I$3))))</f>
        <v/>
      </c>
      <c r="H2610">
        <f>RAND()</f>
        <v/>
      </c>
      <c r="I2610">
        <f>IF('d_시나리오'!$J$4='d_시나리오'!$H$4,'d_시나리오'!$I$4,IF(H2610&lt;('d_시나리오'!$I$4-'d_시나리오'!$H$4)/('d_시나리오'!$J$4-'d_시나리오'!$H$4),'d_시나리오'!$H$4+SQRT(H2610*('d_시나리오'!$J$4-'d_시나리오'!$H$4)*('d_시나리오'!$I$4-'d_시나리오'!$H$4)),'d_시나리오'!$J$4-SQRT((1-H2610)*('d_시나리오'!$J$4-'d_시나리오'!$H$4)*('d_시나리오'!$J$4-'d_시나리오'!$I$4))))</f>
        <v/>
      </c>
      <c r="J2610">
        <f>RAND()</f>
        <v/>
      </c>
      <c r="K2610">
        <f>IF('d_시나리오'!$J$5='d_시나리오'!$H$5,'d_시나리오'!$I$5,IF(J2610&lt;('d_시나리오'!$I$5-'d_시나리오'!$H$5)/('d_시나리오'!$J$5-'d_시나리오'!$H$5),'d_시나리오'!$H$5+SQRT(J2610*('d_시나리오'!$J$5-'d_시나리오'!$H$5)*('d_시나리오'!$I$5-'d_시나리오'!$H$5)),'d_시나리오'!$J$5-SQRT((1-J2610)*('d_시나리오'!$J$5-'d_시나리오'!$H$5)*('d_시나리오'!$J$5-'d_시나리오'!$I$5))))</f>
        <v/>
      </c>
      <c r="L2610">
        <f>RAND()</f>
        <v/>
      </c>
      <c r="M2610">
        <f>IF('d_시나리오'!$J$6='d_시나리오'!$H$6,'d_시나리오'!$I$6,IF(L2610&lt;('d_시나리오'!$I$6-'d_시나리오'!$H$6)/('d_시나리오'!$J$6-'d_시나리오'!$H$6),'d_시나리오'!$H$6+SQRT(L2610*('d_시나리오'!$J$6-'d_시나리오'!$H$6)*('d_시나리오'!$I$6-'d_시나리오'!$H$6)),'d_시나리오'!$J$6-SQRT((1-L2610)*('d_시나리오'!$J$6-'d_시나리오'!$H$6)*('d_시나리오'!$J$6-'d_시나리오'!$I$6))))</f>
        <v/>
      </c>
      <c r="N2610">
        <f>INDEX('d_분포'!$B$2:$B$57,RANDBETWEEN(1,56))</f>
        <v/>
      </c>
      <c r="O2610">
        <f>BETAINV(RAND(),5,5)</f>
        <v/>
      </c>
      <c r="P2610">
        <f>'d_고정'!$B$1*'6_기대효과'!$H$7*('d_시나리오'!$I$7/'d_고정'!$B$2)*B2610</f>
        <v/>
      </c>
      <c r="Q2610">
        <f>P2610*C2610</f>
        <v/>
      </c>
      <c r="R2610">
        <f>P2610*E2610</f>
        <v/>
      </c>
      <c r="S2610">
        <f>R2610*G2610</f>
        <v/>
      </c>
      <c r="T2610">
        <f>Q2610+S2610</f>
        <v/>
      </c>
      <c r="U2610">
        <f>(Q2610*D2610+S2610*I2610)*(1-O2610)</f>
        <v/>
      </c>
      <c r="V2610">
        <f>(R2610*K2610*N2610+'d_고정'!$B$3*('6_기대효과'!$H$7/8)*N2610*'d_고정'!$B$10*M2610*('6_기대효과'!$K$7/'d_고정'!$B$9))*(1-O2610)</f>
        <v/>
      </c>
      <c r="W2610">
        <f>(S2610*I2610+R2610*MAX(K2610-'d_고정'!$B$10*M2610*('6_기대효과'!$K$7/'d_고정'!$B$9),0)*N2610)*(1-O2610)</f>
        <v/>
      </c>
      <c r="X2610">
        <f>U2610+V2610</f>
        <v/>
      </c>
      <c r="Y2610">
        <f>U2610/('d_고정'!$B$5*'6_기대효과'!$H$7/8)/'d_고정'!$B$6</f>
        <v/>
      </c>
      <c r="Z2610">
        <f>U2610/('d_고정'!$B$8*'6_기대효과'!$H$7/8)</f>
        <v/>
      </c>
    </row>
    <row r="2611">
      <c r="A2611">
        <f>RAND()</f>
        <v/>
      </c>
      <c r="B2611">
        <f>IF('d_시나리오'!$J$2='d_시나리오'!$H$2,'d_시나리오'!$I$2,IF(A2611&lt;('d_시나리오'!$I$2-'d_시나리오'!$H$2)/('d_시나리오'!$J$2-'d_시나리오'!$H$2),'d_시나리오'!$H$2+SQRT(A2611*('d_시나리오'!$J$2-'d_시나리오'!$H$2)*('d_시나리오'!$I$2-'d_시나리오'!$H$2)),'d_시나리오'!$J$2-SQRT((1-A2611)*('d_시나리오'!$J$2-'d_시나리오'!$H$2)*('d_시나리오'!$J$2-'d_시나리오'!$I$2))))</f>
        <v/>
      </c>
      <c r="C2611">
        <f>BETAINV(RAND(),2,6)</f>
        <v/>
      </c>
      <c r="D2611">
        <f>INDEX('d_분포'!$A$2:$A$28,RANDBETWEEN(1,27))</f>
        <v/>
      </c>
      <c r="E2611">
        <f>INDEX('d_분포'!$C$2:$C$5,RANDBETWEEN(1,4))*(0.9+0.2*RAND())</f>
        <v/>
      </c>
      <c r="F2611">
        <f>RAND()</f>
        <v/>
      </c>
      <c r="G2611">
        <f>IF('d_시나리오'!$J$3='d_시나리오'!$H$3,'d_시나리오'!$I$3,IF(F2611&lt;('d_시나리오'!$I$3-'d_시나리오'!$H$3)/('d_시나리오'!$J$3-'d_시나리오'!$H$3),'d_시나리오'!$H$3+SQRT(F2611*('d_시나리오'!$J$3-'d_시나리오'!$H$3)*('d_시나리오'!$I$3-'d_시나리오'!$H$3)),'d_시나리오'!$J$3-SQRT((1-F2611)*('d_시나리오'!$J$3-'d_시나리오'!$H$3)*('d_시나리오'!$J$3-'d_시나리오'!$I$3))))</f>
        <v/>
      </c>
      <c r="H2611">
        <f>RAND()</f>
        <v/>
      </c>
      <c r="I2611">
        <f>IF('d_시나리오'!$J$4='d_시나리오'!$H$4,'d_시나리오'!$I$4,IF(H2611&lt;('d_시나리오'!$I$4-'d_시나리오'!$H$4)/('d_시나리오'!$J$4-'d_시나리오'!$H$4),'d_시나리오'!$H$4+SQRT(H2611*('d_시나리오'!$J$4-'d_시나리오'!$H$4)*('d_시나리오'!$I$4-'d_시나리오'!$H$4)),'d_시나리오'!$J$4-SQRT((1-H2611)*('d_시나리오'!$J$4-'d_시나리오'!$H$4)*('d_시나리오'!$J$4-'d_시나리오'!$I$4))))</f>
        <v/>
      </c>
      <c r="J2611">
        <f>RAND()</f>
        <v/>
      </c>
      <c r="K2611">
        <f>IF('d_시나리오'!$J$5='d_시나리오'!$H$5,'d_시나리오'!$I$5,IF(J2611&lt;('d_시나리오'!$I$5-'d_시나리오'!$H$5)/('d_시나리오'!$J$5-'d_시나리오'!$H$5),'d_시나리오'!$H$5+SQRT(J2611*('d_시나리오'!$J$5-'d_시나리오'!$H$5)*('d_시나리오'!$I$5-'d_시나리오'!$H$5)),'d_시나리오'!$J$5-SQRT((1-J2611)*('d_시나리오'!$J$5-'d_시나리오'!$H$5)*('d_시나리오'!$J$5-'d_시나리오'!$I$5))))</f>
        <v/>
      </c>
      <c r="L2611">
        <f>RAND()</f>
        <v/>
      </c>
      <c r="M2611">
        <f>IF('d_시나리오'!$J$6='d_시나리오'!$H$6,'d_시나리오'!$I$6,IF(L2611&lt;('d_시나리오'!$I$6-'d_시나리오'!$H$6)/('d_시나리오'!$J$6-'d_시나리오'!$H$6),'d_시나리오'!$H$6+SQRT(L2611*('d_시나리오'!$J$6-'d_시나리오'!$H$6)*('d_시나리오'!$I$6-'d_시나리오'!$H$6)),'d_시나리오'!$J$6-SQRT((1-L2611)*('d_시나리오'!$J$6-'d_시나리오'!$H$6)*('d_시나리오'!$J$6-'d_시나리오'!$I$6))))</f>
        <v/>
      </c>
      <c r="N2611">
        <f>INDEX('d_분포'!$B$2:$B$57,RANDBETWEEN(1,56))</f>
        <v/>
      </c>
      <c r="O2611">
        <f>BETAINV(RAND(),5,5)</f>
        <v/>
      </c>
      <c r="P2611">
        <f>'d_고정'!$B$1*'6_기대효과'!$H$7*('d_시나리오'!$I$7/'d_고정'!$B$2)*B2611</f>
        <v/>
      </c>
      <c r="Q2611">
        <f>P2611*C2611</f>
        <v/>
      </c>
      <c r="R2611">
        <f>P2611*E2611</f>
        <v/>
      </c>
      <c r="S2611">
        <f>R2611*G2611</f>
        <v/>
      </c>
      <c r="T2611">
        <f>Q2611+S2611</f>
        <v/>
      </c>
      <c r="U2611">
        <f>(Q2611*D2611+S2611*I2611)*(1-O2611)</f>
        <v/>
      </c>
      <c r="V2611">
        <f>(R2611*K2611*N2611+'d_고정'!$B$3*('6_기대효과'!$H$7/8)*N2611*'d_고정'!$B$10*M2611*('6_기대효과'!$K$7/'d_고정'!$B$9))*(1-O2611)</f>
        <v/>
      </c>
      <c r="W2611">
        <f>(S2611*I2611+R2611*MAX(K2611-'d_고정'!$B$10*M2611*('6_기대효과'!$K$7/'d_고정'!$B$9),0)*N2611)*(1-O2611)</f>
        <v/>
      </c>
      <c r="X2611">
        <f>U2611+V2611</f>
        <v/>
      </c>
      <c r="Y2611">
        <f>U2611/('d_고정'!$B$5*'6_기대효과'!$H$7/8)/'d_고정'!$B$6</f>
        <v/>
      </c>
      <c r="Z2611">
        <f>U2611/('d_고정'!$B$8*'6_기대효과'!$H$7/8)</f>
        <v/>
      </c>
    </row>
    <row r="2612">
      <c r="A2612">
        <f>RAND()</f>
        <v/>
      </c>
      <c r="B2612">
        <f>IF('d_시나리오'!$J$2='d_시나리오'!$H$2,'d_시나리오'!$I$2,IF(A2612&lt;('d_시나리오'!$I$2-'d_시나리오'!$H$2)/('d_시나리오'!$J$2-'d_시나리오'!$H$2),'d_시나리오'!$H$2+SQRT(A2612*('d_시나리오'!$J$2-'d_시나리오'!$H$2)*('d_시나리오'!$I$2-'d_시나리오'!$H$2)),'d_시나리오'!$J$2-SQRT((1-A2612)*('d_시나리오'!$J$2-'d_시나리오'!$H$2)*('d_시나리오'!$J$2-'d_시나리오'!$I$2))))</f>
        <v/>
      </c>
      <c r="C2612">
        <f>BETAINV(RAND(),2,6)</f>
        <v/>
      </c>
      <c r="D2612">
        <f>INDEX('d_분포'!$A$2:$A$28,RANDBETWEEN(1,27))</f>
        <v/>
      </c>
      <c r="E2612">
        <f>INDEX('d_분포'!$C$2:$C$5,RANDBETWEEN(1,4))*(0.9+0.2*RAND())</f>
        <v/>
      </c>
      <c r="F2612">
        <f>RAND()</f>
        <v/>
      </c>
      <c r="G2612">
        <f>IF('d_시나리오'!$J$3='d_시나리오'!$H$3,'d_시나리오'!$I$3,IF(F2612&lt;('d_시나리오'!$I$3-'d_시나리오'!$H$3)/('d_시나리오'!$J$3-'d_시나리오'!$H$3),'d_시나리오'!$H$3+SQRT(F2612*('d_시나리오'!$J$3-'d_시나리오'!$H$3)*('d_시나리오'!$I$3-'d_시나리오'!$H$3)),'d_시나리오'!$J$3-SQRT((1-F2612)*('d_시나리오'!$J$3-'d_시나리오'!$H$3)*('d_시나리오'!$J$3-'d_시나리오'!$I$3))))</f>
        <v/>
      </c>
      <c r="H2612">
        <f>RAND()</f>
        <v/>
      </c>
      <c r="I2612">
        <f>IF('d_시나리오'!$J$4='d_시나리오'!$H$4,'d_시나리오'!$I$4,IF(H2612&lt;('d_시나리오'!$I$4-'d_시나리오'!$H$4)/('d_시나리오'!$J$4-'d_시나리오'!$H$4),'d_시나리오'!$H$4+SQRT(H2612*('d_시나리오'!$J$4-'d_시나리오'!$H$4)*('d_시나리오'!$I$4-'d_시나리오'!$H$4)),'d_시나리오'!$J$4-SQRT((1-H2612)*('d_시나리오'!$J$4-'d_시나리오'!$H$4)*('d_시나리오'!$J$4-'d_시나리오'!$I$4))))</f>
        <v/>
      </c>
      <c r="J2612">
        <f>RAND()</f>
        <v/>
      </c>
      <c r="K2612">
        <f>IF('d_시나리오'!$J$5='d_시나리오'!$H$5,'d_시나리오'!$I$5,IF(J2612&lt;('d_시나리오'!$I$5-'d_시나리오'!$H$5)/('d_시나리오'!$J$5-'d_시나리오'!$H$5),'d_시나리오'!$H$5+SQRT(J2612*('d_시나리오'!$J$5-'d_시나리오'!$H$5)*('d_시나리오'!$I$5-'d_시나리오'!$H$5)),'d_시나리오'!$J$5-SQRT((1-J2612)*('d_시나리오'!$J$5-'d_시나리오'!$H$5)*('d_시나리오'!$J$5-'d_시나리오'!$I$5))))</f>
        <v/>
      </c>
      <c r="L2612">
        <f>RAND()</f>
        <v/>
      </c>
      <c r="M2612">
        <f>IF('d_시나리오'!$J$6='d_시나리오'!$H$6,'d_시나리오'!$I$6,IF(L2612&lt;('d_시나리오'!$I$6-'d_시나리오'!$H$6)/('d_시나리오'!$J$6-'d_시나리오'!$H$6),'d_시나리오'!$H$6+SQRT(L2612*('d_시나리오'!$J$6-'d_시나리오'!$H$6)*('d_시나리오'!$I$6-'d_시나리오'!$H$6)),'d_시나리오'!$J$6-SQRT((1-L2612)*('d_시나리오'!$J$6-'d_시나리오'!$H$6)*('d_시나리오'!$J$6-'d_시나리오'!$I$6))))</f>
        <v/>
      </c>
      <c r="N2612">
        <f>INDEX('d_분포'!$B$2:$B$57,RANDBETWEEN(1,56))</f>
        <v/>
      </c>
      <c r="O2612">
        <f>BETAINV(RAND(),5,5)</f>
        <v/>
      </c>
      <c r="P2612">
        <f>'d_고정'!$B$1*'6_기대효과'!$H$7*('d_시나리오'!$I$7/'d_고정'!$B$2)*B2612</f>
        <v/>
      </c>
      <c r="Q2612">
        <f>P2612*C2612</f>
        <v/>
      </c>
      <c r="R2612">
        <f>P2612*E2612</f>
        <v/>
      </c>
      <c r="S2612">
        <f>R2612*G2612</f>
        <v/>
      </c>
      <c r="T2612">
        <f>Q2612+S2612</f>
        <v/>
      </c>
      <c r="U2612">
        <f>(Q2612*D2612+S2612*I2612)*(1-O2612)</f>
        <v/>
      </c>
      <c r="V2612">
        <f>(R2612*K2612*N2612+'d_고정'!$B$3*('6_기대효과'!$H$7/8)*N2612*'d_고정'!$B$10*M2612*('6_기대효과'!$K$7/'d_고정'!$B$9))*(1-O2612)</f>
        <v/>
      </c>
      <c r="W2612">
        <f>(S2612*I2612+R2612*MAX(K2612-'d_고정'!$B$10*M2612*('6_기대효과'!$K$7/'d_고정'!$B$9),0)*N2612)*(1-O2612)</f>
        <v/>
      </c>
      <c r="X2612">
        <f>U2612+V2612</f>
        <v/>
      </c>
      <c r="Y2612">
        <f>U2612/('d_고정'!$B$5*'6_기대효과'!$H$7/8)/'d_고정'!$B$6</f>
        <v/>
      </c>
      <c r="Z2612">
        <f>U2612/('d_고정'!$B$8*'6_기대효과'!$H$7/8)</f>
        <v/>
      </c>
    </row>
    <row r="2613">
      <c r="A2613">
        <f>RAND()</f>
        <v/>
      </c>
      <c r="B2613">
        <f>IF('d_시나리오'!$J$2='d_시나리오'!$H$2,'d_시나리오'!$I$2,IF(A2613&lt;('d_시나리오'!$I$2-'d_시나리오'!$H$2)/('d_시나리오'!$J$2-'d_시나리오'!$H$2),'d_시나리오'!$H$2+SQRT(A2613*('d_시나리오'!$J$2-'d_시나리오'!$H$2)*('d_시나리오'!$I$2-'d_시나리오'!$H$2)),'d_시나리오'!$J$2-SQRT((1-A2613)*('d_시나리오'!$J$2-'d_시나리오'!$H$2)*('d_시나리오'!$J$2-'d_시나리오'!$I$2))))</f>
        <v/>
      </c>
      <c r="C2613">
        <f>BETAINV(RAND(),2,6)</f>
        <v/>
      </c>
      <c r="D2613">
        <f>INDEX('d_분포'!$A$2:$A$28,RANDBETWEEN(1,27))</f>
        <v/>
      </c>
      <c r="E2613">
        <f>INDEX('d_분포'!$C$2:$C$5,RANDBETWEEN(1,4))*(0.9+0.2*RAND())</f>
        <v/>
      </c>
      <c r="F2613">
        <f>RAND()</f>
        <v/>
      </c>
      <c r="G2613">
        <f>IF('d_시나리오'!$J$3='d_시나리오'!$H$3,'d_시나리오'!$I$3,IF(F2613&lt;('d_시나리오'!$I$3-'d_시나리오'!$H$3)/('d_시나리오'!$J$3-'d_시나리오'!$H$3),'d_시나리오'!$H$3+SQRT(F2613*('d_시나리오'!$J$3-'d_시나리오'!$H$3)*('d_시나리오'!$I$3-'d_시나리오'!$H$3)),'d_시나리오'!$J$3-SQRT((1-F2613)*('d_시나리오'!$J$3-'d_시나리오'!$H$3)*('d_시나리오'!$J$3-'d_시나리오'!$I$3))))</f>
        <v/>
      </c>
      <c r="H2613">
        <f>RAND()</f>
        <v/>
      </c>
      <c r="I2613">
        <f>IF('d_시나리오'!$J$4='d_시나리오'!$H$4,'d_시나리오'!$I$4,IF(H2613&lt;('d_시나리오'!$I$4-'d_시나리오'!$H$4)/('d_시나리오'!$J$4-'d_시나리오'!$H$4),'d_시나리오'!$H$4+SQRT(H2613*('d_시나리오'!$J$4-'d_시나리오'!$H$4)*('d_시나리오'!$I$4-'d_시나리오'!$H$4)),'d_시나리오'!$J$4-SQRT((1-H2613)*('d_시나리오'!$J$4-'d_시나리오'!$H$4)*('d_시나리오'!$J$4-'d_시나리오'!$I$4))))</f>
        <v/>
      </c>
      <c r="J2613">
        <f>RAND()</f>
        <v/>
      </c>
      <c r="K2613">
        <f>IF('d_시나리오'!$J$5='d_시나리오'!$H$5,'d_시나리오'!$I$5,IF(J2613&lt;('d_시나리오'!$I$5-'d_시나리오'!$H$5)/('d_시나리오'!$J$5-'d_시나리오'!$H$5),'d_시나리오'!$H$5+SQRT(J2613*('d_시나리오'!$J$5-'d_시나리오'!$H$5)*('d_시나리오'!$I$5-'d_시나리오'!$H$5)),'d_시나리오'!$J$5-SQRT((1-J2613)*('d_시나리오'!$J$5-'d_시나리오'!$H$5)*('d_시나리오'!$J$5-'d_시나리오'!$I$5))))</f>
        <v/>
      </c>
      <c r="L2613">
        <f>RAND()</f>
        <v/>
      </c>
      <c r="M2613">
        <f>IF('d_시나리오'!$J$6='d_시나리오'!$H$6,'d_시나리오'!$I$6,IF(L2613&lt;('d_시나리오'!$I$6-'d_시나리오'!$H$6)/('d_시나리오'!$J$6-'d_시나리오'!$H$6),'d_시나리오'!$H$6+SQRT(L2613*('d_시나리오'!$J$6-'d_시나리오'!$H$6)*('d_시나리오'!$I$6-'d_시나리오'!$H$6)),'d_시나리오'!$J$6-SQRT((1-L2613)*('d_시나리오'!$J$6-'d_시나리오'!$H$6)*('d_시나리오'!$J$6-'d_시나리오'!$I$6))))</f>
        <v/>
      </c>
      <c r="N2613">
        <f>INDEX('d_분포'!$B$2:$B$57,RANDBETWEEN(1,56))</f>
        <v/>
      </c>
      <c r="O2613">
        <f>BETAINV(RAND(),5,5)</f>
        <v/>
      </c>
      <c r="P2613">
        <f>'d_고정'!$B$1*'6_기대효과'!$H$7*('d_시나리오'!$I$7/'d_고정'!$B$2)*B2613</f>
        <v/>
      </c>
      <c r="Q2613">
        <f>P2613*C2613</f>
        <v/>
      </c>
      <c r="R2613">
        <f>P2613*E2613</f>
        <v/>
      </c>
      <c r="S2613">
        <f>R2613*G2613</f>
        <v/>
      </c>
      <c r="T2613">
        <f>Q2613+S2613</f>
        <v/>
      </c>
      <c r="U2613">
        <f>(Q2613*D2613+S2613*I2613)*(1-O2613)</f>
        <v/>
      </c>
      <c r="V2613">
        <f>(R2613*K2613*N2613+'d_고정'!$B$3*('6_기대효과'!$H$7/8)*N2613*'d_고정'!$B$10*M2613*('6_기대효과'!$K$7/'d_고정'!$B$9))*(1-O2613)</f>
        <v/>
      </c>
      <c r="W2613">
        <f>(S2613*I2613+R2613*MAX(K2613-'d_고정'!$B$10*M2613*('6_기대효과'!$K$7/'d_고정'!$B$9),0)*N2613)*(1-O2613)</f>
        <v/>
      </c>
      <c r="X2613">
        <f>U2613+V2613</f>
        <v/>
      </c>
      <c r="Y2613">
        <f>U2613/('d_고정'!$B$5*'6_기대효과'!$H$7/8)/'d_고정'!$B$6</f>
        <v/>
      </c>
      <c r="Z2613">
        <f>U2613/('d_고정'!$B$8*'6_기대효과'!$H$7/8)</f>
        <v/>
      </c>
    </row>
    <row r="2614">
      <c r="A2614">
        <f>RAND()</f>
        <v/>
      </c>
      <c r="B2614">
        <f>IF('d_시나리오'!$J$2='d_시나리오'!$H$2,'d_시나리오'!$I$2,IF(A2614&lt;('d_시나리오'!$I$2-'d_시나리오'!$H$2)/('d_시나리오'!$J$2-'d_시나리오'!$H$2),'d_시나리오'!$H$2+SQRT(A2614*('d_시나리오'!$J$2-'d_시나리오'!$H$2)*('d_시나리오'!$I$2-'d_시나리오'!$H$2)),'d_시나리오'!$J$2-SQRT((1-A2614)*('d_시나리오'!$J$2-'d_시나리오'!$H$2)*('d_시나리오'!$J$2-'d_시나리오'!$I$2))))</f>
        <v/>
      </c>
      <c r="C2614">
        <f>BETAINV(RAND(),2,6)</f>
        <v/>
      </c>
      <c r="D2614">
        <f>INDEX('d_분포'!$A$2:$A$28,RANDBETWEEN(1,27))</f>
        <v/>
      </c>
      <c r="E2614">
        <f>INDEX('d_분포'!$C$2:$C$5,RANDBETWEEN(1,4))*(0.9+0.2*RAND())</f>
        <v/>
      </c>
      <c r="F2614">
        <f>RAND()</f>
        <v/>
      </c>
      <c r="G2614">
        <f>IF('d_시나리오'!$J$3='d_시나리오'!$H$3,'d_시나리오'!$I$3,IF(F2614&lt;('d_시나리오'!$I$3-'d_시나리오'!$H$3)/('d_시나리오'!$J$3-'d_시나리오'!$H$3),'d_시나리오'!$H$3+SQRT(F2614*('d_시나리오'!$J$3-'d_시나리오'!$H$3)*('d_시나리오'!$I$3-'d_시나리오'!$H$3)),'d_시나리오'!$J$3-SQRT((1-F2614)*('d_시나리오'!$J$3-'d_시나리오'!$H$3)*('d_시나리오'!$J$3-'d_시나리오'!$I$3))))</f>
        <v/>
      </c>
      <c r="H2614">
        <f>RAND()</f>
        <v/>
      </c>
      <c r="I2614">
        <f>IF('d_시나리오'!$J$4='d_시나리오'!$H$4,'d_시나리오'!$I$4,IF(H2614&lt;('d_시나리오'!$I$4-'d_시나리오'!$H$4)/('d_시나리오'!$J$4-'d_시나리오'!$H$4),'d_시나리오'!$H$4+SQRT(H2614*('d_시나리오'!$J$4-'d_시나리오'!$H$4)*('d_시나리오'!$I$4-'d_시나리오'!$H$4)),'d_시나리오'!$J$4-SQRT((1-H2614)*('d_시나리오'!$J$4-'d_시나리오'!$H$4)*('d_시나리오'!$J$4-'d_시나리오'!$I$4))))</f>
        <v/>
      </c>
      <c r="J2614">
        <f>RAND()</f>
        <v/>
      </c>
      <c r="K2614">
        <f>IF('d_시나리오'!$J$5='d_시나리오'!$H$5,'d_시나리오'!$I$5,IF(J2614&lt;('d_시나리오'!$I$5-'d_시나리오'!$H$5)/('d_시나리오'!$J$5-'d_시나리오'!$H$5),'d_시나리오'!$H$5+SQRT(J2614*('d_시나리오'!$J$5-'d_시나리오'!$H$5)*('d_시나리오'!$I$5-'d_시나리오'!$H$5)),'d_시나리오'!$J$5-SQRT((1-J2614)*('d_시나리오'!$J$5-'d_시나리오'!$H$5)*('d_시나리오'!$J$5-'d_시나리오'!$I$5))))</f>
        <v/>
      </c>
      <c r="L2614">
        <f>RAND()</f>
        <v/>
      </c>
      <c r="M2614">
        <f>IF('d_시나리오'!$J$6='d_시나리오'!$H$6,'d_시나리오'!$I$6,IF(L2614&lt;('d_시나리오'!$I$6-'d_시나리오'!$H$6)/('d_시나리오'!$J$6-'d_시나리오'!$H$6),'d_시나리오'!$H$6+SQRT(L2614*('d_시나리오'!$J$6-'d_시나리오'!$H$6)*('d_시나리오'!$I$6-'d_시나리오'!$H$6)),'d_시나리오'!$J$6-SQRT((1-L2614)*('d_시나리오'!$J$6-'d_시나리오'!$H$6)*('d_시나리오'!$J$6-'d_시나리오'!$I$6))))</f>
        <v/>
      </c>
      <c r="N2614">
        <f>INDEX('d_분포'!$B$2:$B$57,RANDBETWEEN(1,56))</f>
        <v/>
      </c>
      <c r="O2614">
        <f>BETAINV(RAND(),5,5)</f>
        <v/>
      </c>
      <c r="P2614">
        <f>'d_고정'!$B$1*'6_기대효과'!$H$7*('d_시나리오'!$I$7/'d_고정'!$B$2)*B2614</f>
        <v/>
      </c>
      <c r="Q2614">
        <f>P2614*C2614</f>
        <v/>
      </c>
      <c r="R2614">
        <f>P2614*E2614</f>
        <v/>
      </c>
      <c r="S2614">
        <f>R2614*G2614</f>
        <v/>
      </c>
      <c r="T2614">
        <f>Q2614+S2614</f>
        <v/>
      </c>
      <c r="U2614">
        <f>(Q2614*D2614+S2614*I2614)*(1-O2614)</f>
        <v/>
      </c>
      <c r="V2614">
        <f>(R2614*K2614*N2614+'d_고정'!$B$3*('6_기대효과'!$H$7/8)*N2614*'d_고정'!$B$10*M2614*('6_기대효과'!$K$7/'d_고정'!$B$9))*(1-O2614)</f>
        <v/>
      </c>
      <c r="W2614">
        <f>(S2614*I2614+R2614*MAX(K2614-'d_고정'!$B$10*M2614*('6_기대효과'!$K$7/'d_고정'!$B$9),0)*N2614)*(1-O2614)</f>
        <v/>
      </c>
      <c r="X2614">
        <f>U2614+V2614</f>
        <v/>
      </c>
      <c r="Y2614">
        <f>U2614/('d_고정'!$B$5*'6_기대효과'!$H$7/8)/'d_고정'!$B$6</f>
        <v/>
      </c>
      <c r="Z2614">
        <f>U2614/('d_고정'!$B$8*'6_기대효과'!$H$7/8)</f>
        <v/>
      </c>
    </row>
    <row r="2615">
      <c r="A2615">
        <f>RAND()</f>
        <v/>
      </c>
      <c r="B2615">
        <f>IF('d_시나리오'!$J$2='d_시나리오'!$H$2,'d_시나리오'!$I$2,IF(A2615&lt;('d_시나리오'!$I$2-'d_시나리오'!$H$2)/('d_시나리오'!$J$2-'d_시나리오'!$H$2),'d_시나리오'!$H$2+SQRT(A2615*('d_시나리오'!$J$2-'d_시나리오'!$H$2)*('d_시나리오'!$I$2-'d_시나리오'!$H$2)),'d_시나리오'!$J$2-SQRT((1-A2615)*('d_시나리오'!$J$2-'d_시나리오'!$H$2)*('d_시나리오'!$J$2-'d_시나리오'!$I$2))))</f>
        <v/>
      </c>
      <c r="C2615">
        <f>BETAINV(RAND(),2,6)</f>
        <v/>
      </c>
      <c r="D2615">
        <f>INDEX('d_분포'!$A$2:$A$28,RANDBETWEEN(1,27))</f>
        <v/>
      </c>
      <c r="E2615">
        <f>INDEX('d_분포'!$C$2:$C$5,RANDBETWEEN(1,4))*(0.9+0.2*RAND())</f>
        <v/>
      </c>
      <c r="F2615">
        <f>RAND()</f>
        <v/>
      </c>
      <c r="G2615">
        <f>IF('d_시나리오'!$J$3='d_시나리오'!$H$3,'d_시나리오'!$I$3,IF(F2615&lt;('d_시나리오'!$I$3-'d_시나리오'!$H$3)/('d_시나리오'!$J$3-'d_시나리오'!$H$3),'d_시나리오'!$H$3+SQRT(F2615*('d_시나리오'!$J$3-'d_시나리오'!$H$3)*('d_시나리오'!$I$3-'d_시나리오'!$H$3)),'d_시나리오'!$J$3-SQRT((1-F2615)*('d_시나리오'!$J$3-'d_시나리오'!$H$3)*('d_시나리오'!$J$3-'d_시나리오'!$I$3))))</f>
        <v/>
      </c>
      <c r="H2615">
        <f>RAND()</f>
        <v/>
      </c>
      <c r="I2615">
        <f>IF('d_시나리오'!$J$4='d_시나리오'!$H$4,'d_시나리오'!$I$4,IF(H2615&lt;('d_시나리오'!$I$4-'d_시나리오'!$H$4)/('d_시나리오'!$J$4-'d_시나리오'!$H$4),'d_시나리오'!$H$4+SQRT(H2615*('d_시나리오'!$J$4-'d_시나리오'!$H$4)*('d_시나리오'!$I$4-'d_시나리오'!$H$4)),'d_시나리오'!$J$4-SQRT((1-H2615)*('d_시나리오'!$J$4-'d_시나리오'!$H$4)*('d_시나리오'!$J$4-'d_시나리오'!$I$4))))</f>
        <v/>
      </c>
      <c r="J2615">
        <f>RAND()</f>
        <v/>
      </c>
      <c r="K2615">
        <f>IF('d_시나리오'!$J$5='d_시나리오'!$H$5,'d_시나리오'!$I$5,IF(J2615&lt;('d_시나리오'!$I$5-'d_시나리오'!$H$5)/('d_시나리오'!$J$5-'d_시나리오'!$H$5),'d_시나리오'!$H$5+SQRT(J2615*('d_시나리오'!$J$5-'d_시나리오'!$H$5)*('d_시나리오'!$I$5-'d_시나리오'!$H$5)),'d_시나리오'!$J$5-SQRT((1-J2615)*('d_시나리오'!$J$5-'d_시나리오'!$H$5)*('d_시나리오'!$J$5-'d_시나리오'!$I$5))))</f>
        <v/>
      </c>
      <c r="L2615">
        <f>RAND()</f>
        <v/>
      </c>
      <c r="M2615">
        <f>IF('d_시나리오'!$J$6='d_시나리오'!$H$6,'d_시나리오'!$I$6,IF(L2615&lt;('d_시나리오'!$I$6-'d_시나리오'!$H$6)/('d_시나리오'!$J$6-'d_시나리오'!$H$6),'d_시나리오'!$H$6+SQRT(L2615*('d_시나리오'!$J$6-'d_시나리오'!$H$6)*('d_시나리오'!$I$6-'d_시나리오'!$H$6)),'d_시나리오'!$J$6-SQRT((1-L2615)*('d_시나리오'!$J$6-'d_시나리오'!$H$6)*('d_시나리오'!$J$6-'d_시나리오'!$I$6))))</f>
        <v/>
      </c>
      <c r="N2615">
        <f>INDEX('d_분포'!$B$2:$B$57,RANDBETWEEN(1,56))</f>
        <v/>
      </c>
      <c r="O2615">
        <f>BETAINV(RAND(),5,5)</f>
        <v/>
      </c>
      <c r="P2615">
        <f>'d_고정'!$B$1*'6_기대효과'!$H$7*('d_시나리오'!$I$7/'d_고정'!$B$2)*B2615</f>
        <v/>
      </c>
      <c r="Q2615">
        <f>P2615*C2615</f>
        <v/>
      </c>
      <c r="R2615">
        <f>P2615*E2615</f>
        <v/>
      </c>
      <c r="S2615">
        <f>R2615*G2615</f>
        <v/>
      </c>
      <c r="T2615">
        <f>Q2615+S2615</f>
        <v/>
      </c>
      <c r="U2615">
        <f>(Q2615*D2615+S2615*I2615)*(1-O2615)</f>
        <v/>
      </c>
      <c r="V2615">
        <f>(R2615*K2615*N2615+'d_고정'!$B$3*('6_기대효과'!$H$7/8)*N2615*'d_고정'!$B$10*M2615*('6_기대효과'!$K$7/'d_고정'!$B$9))*(1-O2615)</f>
        <v/>
      </c>
      <c r="W2615">
        <f>(S2615*I2615+R2615*MAX(K2615-'d_고정'!$B$10*M2615*('6_기대효과'!$K$7/'d_고정'!$B$9),0)*N2615)*(1-O2615)</f>
        <v/>
      </c>
      <c r="X2615">
        <f>U2615+V2615</f>
        <v/>
      </c>
      <c r="Y2615">
        <f>U2615/('d_고정'!$B$5*'6_기대효과'!$H$7/8)/'d_고정'!$B$6</f>
        <v/>
      </c>
      <c r="Z2615">
        <f>U2615/('d_고정'!$B$8*'6_기대효과'!$H$7/8)</f>
        <v/>
      </c>
    </row>
    <row r="2616">
      <c r="A2616">
        <f>RAND()</f>
        <v/>
      </c>
      <c r="B2616">
        <f>IF('d_시나리오'!$J$2='d_시나리오'!$H$2,'d_시나리오'!$I$2,IF(A2616&lt;('d_시나리오'!$I$2-'d_시나리오'!$H$2)/('d_시나리오'!$J$2-'d_시나리오'!$H$2),'d_시나리오'!$H$2+SQRT(A2616*('d_시나리오'!$J$2-'d_시나리오'!$H$2)*('d_시나리오'!$I$2-'d_시나리오'!$H$2)),'d_시나리오'!$J$2-SQRT((1-A2616)*('d_시나리오'!$J$2-'d_시나리오'!$H$2)*('d_시나리오'!$J$2-'d_시나리오'!$I$2))))</f>
        <v/>
      </c>
      <c r="C2616">
        <f>BETAINV(RAND(),2,6)</f>
        <v/>
      </c>
      <c r="D2616">
        <f>INDEX('d_분포'!$A$2:$A$28,RANDBETWEEN(1,27))</f>
        <v/>
      </c>
      <c r="E2616">
        <f>INDEX('d_분포'!$C$2:$C$5,RANDBETWEEN(1,4))*(0.9+0.2*RAND())</f>
        <v/>
      </c>
      <c r="F2616">
        <f>RAND()</f>
        <v/>
      </c>
      <c r="G2616">
        <f>IF('d_시나리오'!$J$3='d_시나리오'!$H$3,'d_시나리오'!$I$3,IF(F2616&lt;('d_시나리오'!$I$3-'d_시나리오'!$H$3)/('d_시나리오'!$J$3-'d_시나리오'!$H$3),'d_시나리오'!$H$3+SQRT(F2616*('d_시나리오'!$J$3-'d_시나리오'!$H$3)*('d_시나리오'!$I$3-'d_시나리오'!$H$3)),'d_시나리오'!$J$3-SQRT((1-F2616)*('d_시나리오'!$J$3-'d_시나리오'!$H$3)*('d_시나리오'!$J$3-'d_시나리오'!$I$3))))</f>
        <v/>
      </c>
      <c r="H2616">
        <f>RAND()</f>
        <v/>
      </c>
      <c r="I2616">
        <f>IF('d_시나리오'!$J$4='d_시나리오'!$H$4,'d_시나리오'!$I$4,IF(H2616&lt;('d_시나리오'!$I$4-'d_시나리오'!$H$4)/('d_시나리오'!$J$4-'d_시나리오'!$H$4),'d_시나리오'!$H$4+SQRT(H2616*('d_시나리오'!$J$4-'d_시나리오'!$H$4)*('d_시나리오'!$I$4-'d_시나리오'!$H$4)),'d_시나리오'!$J$4-SQRT((1-H2616)*('d_시나리오'!$J$4-'d_시나리오'!$H$4)*('d_시나리오'!$J$4-'d_시나리오'!$I$4))))</f>
        <v/>
      </c>
      <c r="J2616">
        <f>RAND()</f>
        <v/>
      </c>
      <c r="K2616">
        <f>IF('d_시나리오'!$J$5='d_시나리오'!$H$5,'d_시나리오'!$I$5,IF(J2616&lt;('d_시나리오'!$I$5-'d_시나리오'!$H$5)/('d_시나리오'!$J$5-'d_시나리오'!$H$5),'d_시나리오'!$H$5+SQRT(J2616*('d_시나리오'!$J$5-'d_시나리오'!$H$5)*('d_시나리오'!$I$5-'d_시나리오'!$H$5)),'d_시나리오'!$J$5-SQRT((1-J2616)*('d_시나리오'!$J$5-'d_시나리오'!$H$5)*('d_시나리오'!$J$5-'d_시나리오'!$I$5))))</f>
        <v/>
      </c>
      <c r="L2616">
        <f>RAND()</f>
        <v/>
      </c>
      <c r="M2616">
        <f>IF('d_시나리오'!$J$6='d_시나리오'!$H$6,'d_시나리오'!$I$6,IF(L2616&lt;('d_시나리오'!$I$6-'d_시나리오'!$H$6)/('d_시나리오'!$J$6-'d_시나리오'!$H$6),'d_시나리오'!$H$6+SQRT(L2616*('d_시나리오'!$J$6-'d_시나리오'!$H$6)*('d_시나리오'!$I$6-'d_시나리오'!$H$6)),'d_시나리오'!$J$6-SQRT((1-L2616)*('d_시나리오'!$J$6-'d_시나리오'!$H$6)*('d_시나리오'!$J$6-'d_시나리오'!$I$6))))</f>
        <v/>
      </c>
      <c r="N2616">
        <f>INDEX('d_분포'!$B$2:$B$57,RANDBETWEEN(1,56))</f>
        <v/>
      </c>
      <c r="O2616">
        <f>BETAINV(RAND(),5,5)</f>
        <v/>
      </c>
      <c r="P2616">
        <f>'d_고정'!$B$1*'6_기대효과'!$H$7*('d_시나리오'!$I$7/'d_고정'!$B$2)*B2616</f>
        <v/>
      </c>
      <c r="Q2616">
        <f>P2616*C2616</f>
        <v/>
      </c>
      <c r="R2616">
        <f>P2616*E2616</f>
        <v/>
      </c>
      <c r="S2616">
        <f>R2616*G2616</f>
        <v/>
      </c>
      <c r="T2616">
        <f>Q2616+S2616</f>
        <v/>
      </c>
      <c r="U2616">
        <f>(Q2616*D2616+S2616*I2616)*(1-O2616)</f>
        <v/>
      </c>
      <c r="V2616">
        <f>(R2616*K2616*N2616+'d_고정'!$B$3*('6_기대효과'!$H$7/8)*N2616*'d_고정'!$B$10*M2616*('6_기대효과'!$K$7/'d_고정'!$B$9))*(1-O2616)</f>
        <v/>
      </c>
      <c r="W2616">
        <f>(S2616*I2616+R2616*MAX(K2616-'d_고정'!$B$10*M2616*('6_기대효과'!$K$7/'d_고정'!$B$9),0)*N2616)*(1-O2616)</f>
        <v/>
      </c>
      <c r="X2616">
        <f>U2616+V2616</f>
        <v/>
      </c>
      <c r="Y2616">
        <f>U2616/('d_고정'!$B$5*'6_기대효과'!$H$7/8)/'d_고정'!$B$6</f>
        <v/>
      </c>
      <c r="Z2616">
        <f>U2616/('d_고정'!$B$8*'6_기대효과'!$H$7/8)</f>
        <v/>
      </c>
    </row>
    <row r="2617">
      <c r="A2617">
        <f>RAND()</f>
        <v/>
      </c>
      <c r="B2617">
        <f>IF('d_시나리오'!$J$2='d_시나리오'!$H$2,'d_시나리오'!$I$2,IF(A2617&lt;('d_시나리오'!$I$2-'d_시나리오'!$H$2)/('d_시나리오'!$J$2-'d_시나리오'!$H$2),'d_시나리오'!$H$2+SQRT(A2617*('d_시나리오'!$J$2-'d_시나리오'!$H$2)*('d_시나리오'!$I$2-'d_시나리오'!$H$2)),'d_시나리오'!$J$2-SQRT((1-A2617)*('d_시나리오'!$J$2-'d_시나리오'!$H$2)*('d_시나리오'!$J$2-'d_시나리오'!$I$2))))</f>
        <v/>
      </c>
      <c r="C2617">
        <f>BETAINV(RAND(),2,6)</f>
        <v/>
      </c>
      <c r="D2617">
        <f>INDEX('d_분포'!$A$2:$A$28,RANDBETWEEN(1,27))</f>
        <v/>
      </c>
      <c r="E2617">
        <f>INDEX('d_분포'!$C$2:$C$5,RANDBETWEEN(1,4))*(0.9+0.2*RAND())</f>
        <v/>
      </c>
      <c r="F2617">
        <f>RAND()</f>
        <v/>
      </c>
      <c r="G2617">
        <f>IF('d_시나리오'!$J$3='d_시나리오'!$H$3,'d_시나리오'!$I$3,IF(F2617&lt;('d_시나리오'!$I$3-'d_시나리오'!$H$3)/('d_시나리오'!$J$3-'d_시나리오'!$H$3),'d_시나리오'!$H$3+SQRT(F2617*('d_시나리오'!$J$3-'d_시나리오'!$H$3)*('d_시나리오'!$I$3-'d_시나리오'!$H$3)),'d_시나리오'!$J$3-SQRT((1-F2617)*('d_시나리오'!$J$3-'d_시나리오'!$H$3)*('d_시나리오'!$J$3-'d_시나리오'!$I$3))))</f>
        <v/>
      </c>
      <c r="H2617">
        <f>RAND()</f>
        <v/>
      </c>
      <c r="I2617">
        <f>IF('d_시나리오'!$J$4='d_시나리오'!$H$4,'d_시나리오'!$I$4,IF(H2617&lt;('d_시나리오'!$I$4-'d_시나리오'!$H$4)/('d_시나리오'!$J$4-'d_시나리오'!$H$4),'d_시나리오'!$H$4+SQRT(H2617*('d_시나리오'!$J$4-'d_시나리오'!$H$4)*('d_시나리오'!$I$4-'d_시나리오'!$H$4)),'d_시나리오'!$J$4-SQRT((1-H2617)*('d_시나리오'!$J$4-'d_시나리오'!$H$4)*('d_시나리오'!$J$4-'d_시나리오'!$I$4))))</f>
        <v/>
      </c>
      <c r="J2617">
        <f>RAND()</f>
        <v/>
      </c>
      <c r="K2617">
        <f>IF('d_시나리오'!$J$5='d_시나리오'!$H$5,'d_시나리오'!$I$5,IF(J2617&lt;('d_시나리오'!$I$5-'d_시나리오'!$H$5)/('d_시나리오'!$J$5-'d_시나리오'!$H$5),'d_시나리오'!$H$5+SQRT(J2617*('d_시나리오'!$J$5-'d_시나리오'!$H$5)*('d_시나리오'!$I$5-'d_시나리오'!$H$5)),'d_시나리오'!$J$5-SQRT((1-J2617)*('d_시나리오'!$J$5-'d_시나리오'!$H$5)*('d_시나리오'!$J$5-'d_시나리오'!$I$5))))</f>
        <v/>
      </c>
      <c r="L2617">
        <f>RAND()</f>
        <v/>
      </c>
      <c r="M2617">
        <f>IF('d_시나리오'!$J$6='d_시나리오'!$H$6,'d_시나리오'!$I$6,IF(L2617&lt;('d_시나리오'!$I$6-'d_시나리오'!$H$6)/('d_시나리오'!$J$6-'d_시나리오'!$H$6),'d_시나리오'!$H$6+SQRT(L2617*('d_시나리오'!$J$6-'d_시나리오'!$H$6)*('d_시나리오'!$I$6-'d_시나리오'!$H$6)),'d_시나리오'!$J$6-SQRT((1-L2617)*('d_시나리오'!$J$6-'d_시나리오'!$H$6)*('d_시나리오'!$J$6-'d_시나리오'!$I$6))))</f>
        <v/>
      </c>
      <c r="N2617">
        <f>INDEX('d_분포'!$B$2:$B$57,RANDBETWEEN(1,56))</f>
        <v/>
      </c>
      <c r="O2617">
        <f>BETAINV(RAND(),5,5)</f>
        <v/>
      </c>
      <c r="P2617">
        <f>'d_고정'!$B$1*'6_기대효과'!$H$7*('d_시나리오'!$I$7/'d_고정'!$B$2)*B2617</f>
        <v/>
      </c>
      <c r="Q2617">
        <f>P2617*C2617</f>
        <v/>
      </c>
      <c r="R2617">
        <f>P2617*E2617</f>
        <v/>
      </c>
      <c r="S2617">
        <f>R2617*G2617</f>
        <v/>
      </c>
      <c r="T2617">
        <f>Q2617+S2617</f>
        <v/>
      </c>
      <c r="U2617">
        <f>(Q2617*D2617+S2617*I2617)*(1-O2617)</f>
        <v/>
      </c>
      <c r="V2617">
        <f>(R2617*K2617*N2617+'d_고정'!$B$3*('6_기대효과'!$H$7/8)*N2617*'d_고정'!$B$10*M2617*('6_기대효과'!$K$7/'d_고정'!$B$9))*(1-O2617)</f>
        <v/>
      </c>
      <c r="W2617">
        <f>(S2617*I2617+R2617*MAX(K2617-'d_고정'!$B$10*M2617*('6_기대효과'!$K$7/'d_고정'!$B$9),0)*N2617)*(1-O2617)</f>
        <v/>
      </c>
      <c r="X2617">
        <f>U2617+V2617</f>
        <v/>
      </c>
      <c r="Y2617">
        <f>U2617/('d_고정'!$B$5*'6_기대효과'!$H$7/8)/'d_고정'!$B$6</f>
        <v/>
      </c>
      <c r="Z2617">
        <f>U2617/('d_고정'!$B$8*'6_기대효과'!$H$7/8)</f>
        <v/>
      </c>
    </row>
    <row r="2618">
      <c r="A2618">
        <f>RAND()</f>
        <v/>
      </c>
      <c r="B2618">
        <f>IF('d_시나리오'!$J$2='d_시나리오'!$H$2,'d_시나리오'!$I$2,IF(A2618&lt;('d_시나리오'!$I$2-'d_시나리오'!$H$2)/('d_시나리오'!$J$2-'d_시나리오'!$H$2),'d_시나리오'!$H$2+SQRT(A2618*('d_시나리오'!$J$2-'d_시나리오'!$H$2)*('d_시나리오'!$I$2-'d_시나리오'!$H$2)),'d_시나리오'!$J$2-SQRT((1-A2618)*('d_시나리오'!$J$2-'d_시나리오'!$H$2)*('d_시나리오'!$J$2-'d_시나리오'!$I$2))))</f>
        <v/>
      </c>
      <c r="C2618">
        <f>BETAINV(RAND(),2,6)</f>
        <v/>
      </c>
      <c r="D2618">
        <f>INDEX('d_분포'!$A$2:$A$28,RANDBETWEEN(1,27))</f>
        <v/>
      </c>
      <c r="E2618">
        <f>INDEX('d_분포'!$C$2:$C$5,RANDBETWEEN(1,4))*(0.9+0.2*RAND())</f>
        <v/>
      </c>
      <c r="F2618">
        <f>RAND()</f>
        <v/>
      </c>
      <c r="G2618">
        <f>IF('d_시나리오'!$J$3='d_시나리오'!$H$3,'d_시나리오'!$I$3,IF(F2618&lt;('d_시나리오'!$I$3-'d_시나리오'!$H$3)/('d_시나리오'!$J$3-'d_시나리오'!$H$3),'d_시나리오'!$H$3+SQRT(F2618*('d_시나리오'!$J$3-'d_시나리오'!$H$3)*('d_시나리오'!$I$3-'d_시나리오'!$H$3)),'d_시나리오'!$J$3-SQRT((1-F2618)*('d_시나리오'!$J$3-'d_시나리오'!$H$3)*('d_시나리오'!$J$3-'d_시나리오'!$I$3))))</f>
        <v/>
      </c>
      <c r="H2618">
        <f>RAND()</f>
        <v/>
      </c>
      <c r="I2618">
        <f>IF('d_시나리오'!$J$4='d_시나리오'!$H$4,'d_시나리오'!$I$4,IF(H2618&lt;('d_시나리오'!$I$4-'d_시나리오'!$H$4)/('d_시나리오'!$J$4-'d_시나리오'!$H$4),'d_시나리오'!$H$4+SQRT(H2618*('d_시나리오'!$J$4-'d_시나리오'!$H$4)*('d_시나리오'!$I$4-'d_시나리오'!$H$4)),'d_시나리오'!$J$4-SQRT((1-H2618)*('d_시나리오'!$J$4-'d_시나리오'!$H$4)*('d_시나리오'!$J$4-'d_시나리오'!$I$4))))</f>
        <v/>
      </c>
      <c r="J2618">
        <f>RAND()</f>
        <v/>
      </c>
      <c r="K2618">
        <f>IF('d_시나리오'!$J$5='d_시나리오'!$H$5,'d_시나리오'!$I$5,IF(J2618&lt;('d_시나리오'!$I$5-'d_시나리오'!$H$5)/('d_시나리오'!$J$5-'d_시나리오'!$H$5),'d_시나리오'!$H$5+SQRT(J2618*('d_시나리오'!$J$5-'d_시나리오'!$H$5)*('d_시나리오'!$I$5-'d_시나리오'!$H$5)),'d_시나리오'!$J$5-SQRT((1-J2618)*('d_시나리오'!$J$5-'d_시나리오'!$H$5)*('d_시나리오'!$J$5-'d_시나리오'!$I$5))))</f>
        <v/>
      </c>
      <c r="L2618">
        <f>RAND()</f>
        <v/>
      </c>
      <c r="M2618">
        <f>IF('d_시나리오'!$J$6='d_시나리오'!$H$6,'d_시나리오'!$I$6,IF(L2618&lt;('d_시나리오'!$I$6-'d_시나리오'!$H$6)/('d_시나리오'!$J$6-'d_시나리오'!$H$6),'d_시나리오'!$H$6+SQRT(L2618*('d_시나리오'!$J$6-'d_시나리오'!$H$6)*('d_시나리오'!$I$6-'d_시나리오'!$H$6)),'d_시나리오'!$J$6-SQRT((1-L2618)*('d_시나리오'!$J$6-'d_시나리오'!$H$6)*('d_시나리오'!$J$6-'d_시나리오'!$I$6))))</f>
        <v/>
      </c>
      <c r="N2618">
        <f>INDEX('d_분포'!$B$2:$B$57,RANDBETWEEN(1,56))</f>
        <v/>
      </c>
      <c r="O2618">
        <f>BETAINV(RAND(),5,5)</f>
        <v/>
      </c>
      <c r="P2618">
        <f>'d_고정'!$B$1*'6_기대효과'!$H$7*('d_시나리오'!$I$7/'d_고정'!$B$2)*B2618</f>
        <v/>
      </c>
      <c r="Q2618">
        <f>P2618*C2618</f>
        <v/>
      </c>
      <c r="R2618">
        <f>P2618*E2618</f>
        <v/>
      </c>
      <c r="S2618">
        <f>R2618*G2618</f>
        <v/>
      </c>
      <c r="T2618">
        <f>Q2618+S2618</f>
        <v/>
      </c>
      <c r="U2618">
        <f>(Q2618*D2618+S2618*I2618)*(1-O2618)</f>
        <v/>
      </c>
      <c r="V2618">
        <f>(R2618*K2618*N2618+'d_고정'!$B$3*('6_기대효과'!$H$7/8)*N2618*'d_고정'!$B$10*M2618*('6_기대효과'!$K$7/'d_고정'!$B$9))*(1-O2618)</f>
        <v/>
      </c>
      <c r="W2618">
        <f>(S2618*I2618+R2618*MAX(K2618-'d_고정'!$B$10*M2618*('6_기대효과'!$K$7/'d_고정'!$B$9),0)*N2618)*(1-O2618)</f>
        <v/>
      </c>
      <c r="X2618">
        <f>U2618+V2618</f>
        <v/>
      </c>
      <c r="Y2618">
        <f>U2618/('d_고정'!$B$5*'6_기대효과'!$H$7/8)/'d_고정'!$B$6</f>
        <v/>
      </c>
      <c r="Z2618">
        <f>U2618/('d_고정'!$B$8*'6_기대효과'!$H$7/8)</f>
        <v/>
      </c>
    </row>
    <row r="2619">
      <c r="A2619">
        <f>RAND()</f>
        <v/>
      </c>
      <c r="B2619">
        <f>IF('d_시나리오'!$J$2='d_시나리오'!$H$2,'d_시나리오'!$I$2,IF(A2619&lt;('d_시나리오'!$I$2-'d_시나리오'!$H$2)/('d_시나리오'!$J$2-'d_시나리오'!$H$2),'d_시나리오'!$H$2+SQRT(A2619*('d_시나리오'!$J$2-'d_시나리오'!$H$2)*('d_시나리오'!$I$2-'d_시나리오'!$H$2)),'d_시나리오'!$J$2-SQRT((1-A2619)*('d_시나리오'!$J$2-'d_시나리오'!$H$2)*('d_시나리오'!$J$2-'d_시나리오'!$I$2))))</f>
        <v/>
      </c>
      <c r="C2619">
        <f>BETAINV(RAND(),2,6)</f>
        <v/>
      </c>
      <c r="D2619">
        <f>INDEX('d_분포'!$A$2:$A$28,RANDBETWEEN(1,27))</f>
        <v/>
      </c>
      <c r="E2619">
        <f>INDEX('d_분포'!$C$2:$C$5,RANDBETWEEN(1,4))*(0.9+0.2*RAND())</f>
        <v/>
      </c>
      <c r="F2619">
        <f>RAND()</f>
        <v/>
      </c>
      <c r="G2619">
        <f>IF('d_시나리오'!$J$3='d_시나리오'!$H$3,'d_시나리오'!$I$3,IF(F2619&lt;('d_시나리오'!$I$3-'d_시나리오'!$H$3)/('d_시나리오'!$J$3-'d_시나리오'!$H$3),'d_시나리오'!$H$3+SQRT(F2619*('d_시나리오'!$J$3-'d_시나리오'!$H$3)*('d_시나리오'!$I$3-'d_시나리오'!$H$3)),'d_시나리오'!$J$3-SQRT((1-F2619)*('d_시나리오'!$J$3-'d_시나리오'!$H$3)*('d_시나리오'!$J$3-'d_시나리오'!$I$3))))</f>
        <v/>
      </c>
      <c r="H2619">
        <f>RAND()</f>
        <v/>
      </c>
      <c r="I2619">
        <f>IF('d_시나리오'!$J$4='d_시나리오'!$H$4,'d_시나리오'!$I$4,IF(H2619&lt;('d_시나리오'!$I$4-'d_시나리오'!$H$4)/('d_시나리오'!$J$4-'d_시나리오'!$H$4),'d_시나리오'!$H$4+SQRT(H2619*('d_시나리오'!$J$4-'d_시나리오'!$H$4)*('d_시나리오'!$I$4-'d_시나리오'!$H$4)),'d_시나리오'!$J$4-SQRT((1-H2619)*('d_시나리오'!$J$4-'d_시나리오'!$H$4)*('d_시나리오'!$J$4-'d_시나리오'!$I$4))))</f>
        <v/>
      </c>
      <c r="J2619">
        <f>RAND()</f>
        <v/>
      </c>
      <c r="K2619">
        <f>IF('d_시나리오'!$J$5='d_시나리오'!$H$5,'d_시나리오'!$I$5,IF(J2619&lt;('d_시나리오'!$I$5-'d_시나리오'!$H$5)/('d_시나리오'!$J$5-'d_시나리오'!$H$5),'d_시나리오'!$H$5+SQRT(J2619*('d_시나리오'!$J$5-'d_시나리오'!$H$5)*('d_시나리오'!$I$5-'d_시나리오'!$H$5)),'d_시나리오'!$J$5-SQRT((1-J2619)*('d_시나리오'!$J$5-'d_시나리오'!$H$5)*('d_시나리오'!$J$5-'d_시나리오'!$I$5))))</f>
        <v/>
      </c>
      <c r="L2619">
        <f>RAND()</f>
        <v/>
      </c>
      <c r="M2619">
        <f>IF('d_시나리오'!$J$6='d_시나리오'!$H$6,'d_시나리오'!$I$6,IF(L2619&lt;('d_시나리오'!$I$6-'d_시나리오'!$H$6)/('d_시나리오'!$J$6-'d_시나리오'!$H$6),'d_시나리오'!$H$6+SQRT(L2619*('d_시나리오'!$J$6-'d_시나리오'!$H$6)*('d_시나리오'!$I$6-'d_시나리오'!$H$6)),'d_시나리오'!$J$6-SQRT((1-L2619)*('d_시나리오'!$J$6-'d_시나리오'!$H$6)*('d_시나리오'!$J$6-'d_시나리오'!$I$6))))</f>
        <v/>
      </c>
      <c r="N2619">
        <f>INDEX('d_분포'!$B$2:$B$57,RANDBETWEEN(1,56))</f>
        <v/>
      </c>
      <c r="O2619">
        <f>BETAINV(RAND(),5,5)</f>
        <v/>
      </c>
      <c r="P2619">
        <f>'d_고정'!$B$1*'6_기대효과'!$H$7*('d_시나리오'!$I$7/'d_고정'!$B$2)*B2619</f>
        <v/>
      </c>
      <c r="Q2619">
        <f>P2619*C2619</f>
        <v/>
      </c>
      <c r="R2619">
        <f>P2619*E2619</f>
        <v/>
      </c>
      <c r="S2619">
        <f>R2619*G2619</f>
        <v/>
      </c>
      <c r="T2619">
        <f>Q2619+S2619</f>
        <v/>
      </c>
      <c r="U2619">
        <f>(Q2619*D2619+S2619*I2619)*(1-O2619)</f>
        <v/>
      </c>
      <c r="V2619">
        <f>(R2619*K2619*N2619+'d_고정'!$B$3*('6_기대효과'!$H$7/8)*N2619*'d_고정'!$B$10*M2619*('6_기대효과'!$K$7/'d_고정'!$B$9))*(1-O2619)</f>
        <v/>
      </c>
      <c r="W2619">
        <f>(S2619*I2619+R2619*MAX(K2619-'d_고정'!$B$10*M2619*('6_기대효과'!$K$7/'d_고정'!$B$9),0)*N2619)*(1-O2619)</f>
        <v/>
      </c>
      <c r="X2619">
        <f>U2619+V2619</f>
        <v/>
      </c>
      <c r="Y2619">
        <f>U2619/('d_고정'!$B$5*'6_기대효과'!$H$7/8)/'d_고정'!$B$6</f>
        <v/>
      </c>
      <c r="Z2619">
        <f>U2619/('d_고정'!$B$8*'6_기대효과'!$H$7/8)</f>
        <v/>
      </c>
    </row>
    <row r="2620">
      <c r="A2620">
        <f>RAND()</f>
        <v/>
      </c>
      <c r="B2620">
        <f>IF('d_시나리오'!$J$2='d_시나리오'!$H$2,'d_시나리오'!$I$2,IF(A2620&lt;('d_시나리오'!$I$2-'d_시나리오'!$H$2)/('d_시나리오'!$J$2-'d_시나리오'!$H$2),'d_시나리오'!$H$2+SQRT(A2620*('d_시나리오'!$J$2-'d_시나리오'!$H$2)*('d_시나리오'!$I$2-'d_시나리오'!$H$2)),'d_시나리오'!$J$2-SQRT((1-A2620)*('d_시나리오'!$J$2-'d_시나리오'!$H$2)*('d_시나리오'!$J$2-'d_시나리오'!$I$2))))</f>
        <v/>
      </c>
      <c r="C2620">
        <f>BETAINV(RAND(),2,6)</f>
        <v/>
      </c>
      <c r="D2620">
        <f>INDEX('d_분포'!$A$2:$A$28,RANDBETWEEN(1,27))</f>
        <v/>
      </c>
      <c r="E2620">
        <f>INDEX('d_분포'!$C$2:$C$5,RANDBETWEEN(1,4))*(0.9+0.2*RAND())</f>
        <v/>
      </c>
      <c r="F2620">
        <f>RAND()</f>
        <v/>
      </c>
      <c r="G2620">
        <f>IF('d_시나리오'!$J$3='d_시나리오'!$H$3,'d_시나리오'!$I$3,IF(F2620&lt;('d_시나리오'!$I$3-'d_시나리오'!$H$3)/('d_시나리오'!$J$3-'d_시나리오'!$H$3),'d_시나리오'!$H$3+SQRT(F2620*('d_시나리오'!$J$3-'d_시나리오'!$H$3)*('d_시나리오'!$I$3-'d_시나리오'!$H$3)),'d_시나리오'!$J$3-SQRT((1-F2620)*('d_시나리오'!$J$3-'d_시나리오'!$H$3)*('d_시나리오'!$J$3-'d_시나리오'!$I$3))))</f>
        <v/>
      </c>
      <c r="H2620">
        <f>RAND()</f>
        <v/>
      </c>
      <c r="I2620">
        <f>IF('d_시나리오'!$J$4='d_시나리오'!$H$4,'d_시나리오'!$I$4,IF(H2620&lt;('d_시나리오'!$I$4-'d_시나리오'!$H$4)/('d_시나리오'!$J$4-'d_시나리오'!$H$4),'d_시나리오'!$H$4+SQRT(H2620*('d_시나리오'!$J$4-'d_시나리오'!$H$4)*('d_시나리오'!$I$4-'d_시나리오'!$H$4)),'d_시나리오'!$J$4-SQRT((1-H2620)*('d_시나리오'!$J$4-'d_시나리오'!$H$4)*('d_시나리오'!$J$4-'d_시나리오'!$I$4))))</f>
        <v/>
      </c>
      <c r="J2620">
        <f>RAND()</f>
        <v/>
      </c>
      <c r="K2620">
        <f>IF('d_시나리오'!$J$5='d_시나리오'!$H$5,'d_시나리오'!$I$5,IF(J2620&lt;('d_시나리오'!$I$5-'d_시나리오'!$H$5)/('d_시나리오'!$J$5-'d_시나리오'!$H$5),'d_시나리오'!$H$5+SQRT(J2620*('d_시나리오'!$J$5-'d_시나리오'!$H$5)*('d_시나리오'!$I$5-'d_시나리오'!$H$5)),'d_시나리오'!$J$5-SQRT((1-J2620)*('d_시나리오'!$J$5-'d_시나리오'!$H$5)*('d_시나리오'!$J$5-'d_시나리오'!$I$5))))</f>
        <v/>
      </c>
      <c r="L2620">
        <f>RAND()</f>
        <v/>
      </c>
      <c r="M2620">
        <f>IF('d_시나리오'!$J$6='d_시나리오'!$H$6,'d_시나리오'!$I$6,IF(L2620&lt;('d_시나리오'!$I$6-'d_시나리오'!$H$6)/('d_시나리오'!$J$6-'d_시나리오'!$H$6),'d_시나리오'!$H$6+SQRT(L2620*('d_시나리오'!$J$6-'d_시나리오'!$H$6)*('d_시나리오'!$I$6-'d_시나리오'!$H$6)),'d_시나리오'!$J$6-SQRT((1-L2620)*('d_시나리오'!$J$6-'d_시나리오'!$H$6)*('d_시나리오'!$J$6-'d_시나리오'!$I$6))))</f>
        <v/>
      </c>
      <c r="N2620">
        <f>INDEX('d_분포'!$B$2:$B$57,RANDBETWEEN(1,56))</f>
        <v/>
      </c>
      <c r="O2620">
        <f>BETAINV(RAND(),5,5)</f>
        <v/>
      </c>
      <c r="P2620">
        <f>'d_고정'!$B$1*'6_기대효과'!$H$7*('d_시나리오'!$I$7/'d_고정'!$B$2)*B2620</f>
        <v/>
      </c>
      <c r="Q2620">
        <f>P2620*C2620</f>
        <v/>
      </c>
      <c r="R2620">
        <f>P2620*E2620</f>
        <v/>
      </c>
      <c r="S2620">
        <f>R2620*G2620</f>
        <v/>
      </c>
      <c r="T2620">
        <f>Q2620+S2620</f>
        <v/>
      </c>
      <c r="U2620">
        <f>(Q2620*D2620+S2620*I2620)*(1-O2620)</f>
        <v/>
      </c>
      <c r="V2620">
        <f>(R2620*K2620*N2620+'d_고정'!$B$3*('6_기대효과'!$H$7/8)*N2620*'d_고정'!$B$10*M2620*('6_기대효과'!$K$7/'d_고정'!$B$9))*(1-O2620)</f>
        <v/>
      </c>
      <c r="W2620">
        <f>(S2620*I2620+R2620*MAX(K2620-'d_고정'!$B$10*M2620*('6_기대효과'!$K$7/'d_고정'!$B$9),0)*N2620)*(1-O2620)</f>
        <v/>
      </c>
      <c r="X2620">
        <f>U2620+V2620</f>
        <v/>
      </c>
      <c r="Y2620">
        <f>U2620/('d_고정'!$B$5*'6_기대효과'!$H$7/8)/'d_고정'!$B$6</f>
        <v/>
      </c>
      <c r="Z2620">
        <f>U2620/('d_고정'!$B$8*'6_기대효과'!$H$7/8)</f>
        <v/>
      </c>
    </row>
    <row r="2621">
      <c r="A2621">
        <f>RAND()</f>
        <v/>
      </c>
      <c r="B2621">
        <f>IF('d_시나리오'!$J$2='d_시나리오'!$H$2,'d_시나리오'!$I$2,IF(A2621&lt;('d_시나리오'!$I$2-'d_시나리오'!$H$2)/('d_시나리오'!$J$2-'d_시나리오'!$H$2),'d_시나리오'!$H$2+SQRT(A2621*('d_시나리오'!$J$2-'d_시나리오'!$H$2)*('d_시나리오'!$I$2-'d_시나리오'!$H$2)),'d_시나리오'!$J$2-SQRT((1-A2621)*('d_시나리오'!$J$2-'d_시나리오'!$H$2)*('d_시나리오'!$J$2-'d_시나리오'!$I$2))))</f>
        <v/>
      </c>
      <c r="C2621">
        <f>BETAINV(RAND(),2,6)</f>
        <v/>
      </c>
      <c r="D2621">
        <f>INDEX('d_분포'!$A$2:$A$28,RANDBETWEEN(1,27))</f>
        <v/>
      </c>
      <c r="E2621">
        <f>INDEX('d_분포'!$C$2:$C$5,RANDBETWEEN(1,4))*(0.9+0.2*RAND())</f>
        <v/>
      </c>
      <c r="F2621">
        <f>RAND()</f>
        <v/>
      </c>
      <c r="G2621">
        <f>IF('d_시나리오'!$J$3='d_시나리오'!$H$3,'d_시나리오'!$I$3,IF(F2621&lt;('d_시나리오'!$I$3-'d_시나리오'!$H$3)/('d_시나리오'!$J$3-'d_시나리오'!$H$3),'d_시나리오'!$H$3+SQRT(F2621*('d_시나리오'!$J$3-'d_시나리오'!$H$3)*('d_시나리오'!$I$3-'d_시나리오'!$H$3)),'d_시나리오'!$J$3-SQRT((1-F2621)*('d_시나리오'!$J$3-'d_시나리오'!$H$3)*('d_시나리오'!$J$3-'d_시나리오'!$I$3))))</f>
        <v/>
      </c>
      <c r="H2621">
        <f>RAND()</f>
        <v/>
      </c>
      <c r="I2621">
        <f>IF('d_시나리오'!$J$4='d_시나리오'!$H$4,'d_시나리오'!$I$4,IF(H2621&lt;('d_시나리오'!$I$4-'d_시나리오'!$H$4)/('d_시나리오'!$J$4-'d_시나리오'!$H$4),'d_시나리오'!$H$4+SQRT(H2621*('d_시나리오'!$J$4-'d_시나리오'!$H$4)*('d_시나리오'!$I$4-'d_시나리오'!$H$4)),'d_시나리오'!$J$4-SQRT((1-H2621)*('d_시나리오'!$J$4-'d_시나리오'!$H$4)*('d_시나리오'!$J$4-'d_시나리오'!$I$4))))</f>
        <v/>
      </c>
      <c r="J2621">
        <f>RAND()</f>
        <v/>
      </c>
      <c r="K2621">
        <f>IF('d_시나리오'!$J$5='d_시나리오'!$H$5,'d_시나리오'!$I$5,IF(J2621&lt;('d_시나리오'!$I$5-'d_시나리오'!$H$5)/('d_시나리오'!$J$5-'d_시나리오'!$H$5),'d_시나리오'!$H$5+SQRT(J2621*('d_시나리오'!$J$5-'d_시나리오'!$H$5)*('d_시나리오'!$I$5-'d_시나리오'!$H$5)),'d_시나리오'!$J$5-SQRT((1-J2621)*('d_시나리오'!$J$5-'d_시나리오'!$H$5)*('d_시나리오'!$J$5-'d_시나리오'!$I$5))))</f>
        <v/>
      </c>
      <c r="L2621">
        <f>RAND()</f>
        <v/>
      </c>
      <c r="M2621">
        <f>IF('d_시나리오'!$J$6='d_시나리오'!$H$6,'d_시나리오'!$I$6,IF(L2621&lt;('d_시나리오'!$I$6-'d_시나리오'!$H$6)/('d_시나리오'!$J$6-'d_시나리오'!$H$6),'d_시나리오'!$H$6+SQRT(L2621*('d_시나리오'!$J$6-'d_시나리오'!$H$6)*('d_시나리오'!$I$6-'d_시나리오'!$H$6)),'d_시나리오'!$J$6-SQRT((1-L2621)*('d_시나리오'!$J$6-'d_시나리오'!$H$6)*('d_시나리오'!$J$6-'d_시나리오'!$I$6))))</f>
        <v/>
      </c>
      <c r="N2621">
        <f>INDEX('d_분포'!$B$2:$B$57,RANDBETWEEN(1,56))</f>
        <v/>
      </c>
      <c r="O2621">
        <f>BETAINV(RAND(),5,5)</f>
        <v/>
      </c>
      <c r="P2621">
        <f>'d_고정'!$B$1*'6_기대효과'!$H$7*('d_시나리오'!$I$7/'d_고정'!$B$2)*B2621</f>
        <v/>
      </c>
      <c r="Q2621">
        <f>P2621*C2621</f>
        <v/>
      </c>
      <c r="R2621">
        <f>P2621*E2621</f>
        <v/>
      </c>
      <c r="S2621">
        <f>R2621*G2621</f>
        <v/>
      </c>
      <c r="T2621">
        <f>Q2621+S2621</f>
        <v/>
      </c>
      <c r="U2621">
        <f>(Q2621*D2621+S2621*I2621)*(1-O2621)</f>
        <v/>
      </c>
      <c r="V2621">
        <f>(R2621*K2621*N2621+'d_고정'!$B$3*('6_기대효과'!$H$7/8)*N2621*'d_고정'!$B$10*M2621*('6_기대효과'!$K$7/'d_고정'!$B$9))*(1-O2621)</f>
        <v/>
      </c>
      <c r="W2621">
        <f>(S2621*I2621+R2621*MAX(K2621-'d_고정'!$B$10*M2621*('6_기대효과'!$K$7/'d_고정'!$B$9),0)*N2621)*(1-O2621)</f>
        <v/>
      </c>
      <c r="X2621">
        <f>U2621+V2621</f>
        <v/>
      </c>
      <c r="Y2621">
        <f>U2621/('d_고정'!$B$5*'6_기대효과'!$H$7/8)/'d_고정'!$B$6</f>
        <v/>
      </c>
      <c r="Z2621">
        <f>U2621/('d_고정'!$B$8*'6_기대효과'!$H$7/8)</f>
        <v/>
      </c>
    </row>
    <row r="2622">
      <c r="A2622">
        <f>RAND()</f>
        <v/>
      </c>
      <c r="B2622">
        <f>IF('d_시나리오'!$J$2='d_시나리오'!$H$2,'d_시나리오'!$I$2,IF(A2622&lt;('d_시나리오'!$I$2-'d_시나리오'!$H$2)/('d_시나리오'!$J$2-'d_시나리오'!$H$2),'d_시나리오'!$H$2+SQRT(A2622*('d_시나리오'!$J$2-'d_시나리오'!$H$2)*('d_시나리오'!$I$2-'d_시나리오'!$H$2)),'d_시나리오'!$J$2-SQRT((1-A2622)*('d_시나리오'!$J$2-'d_시나리오'!$H$2)*('d_시나리오'!$J$2-'d_시나리오'!$I$2))))</f>
        <v/>
      </c>
      <c r="C2622">
        <f>BETAINV(RAND(),2,6)</f>
        <v/>
      </c>
      <c r="D2622">
        <f>INDEX('d_분포'!$A$2:$A$28,RANDBETWEEN(1,27))</f>
        <v/>
      </c>
      <c r="E2622">
        <f>INDEX('d_분포'!$C$2:$C$5,RANDBETWEEN(1,4))*(0.9+0.2*RAND())</f>
        <v/>
      </c>
      <c r="F2622">
        <f>RAND()</f>
        <v/>
      </c>
      <c r="G2622">
        <f>IF('d_시나리오'!$J$3='d_시나리오'!$H$3,'d_시나리오'!$I$3,IF(F2622&lt;('d_시나리오'!$I$3-'d_시나리오'!$H$3)/('d_시나리오'!$J$3-'d_시나리오'!$H$3),'d_시나리오'!$H$3+SQRT(F2622*('d_시나리오'!$J$3-'d_시나리오'!$H$3)*('d_시나리오'!$I$3-'d_시나리오'!$H$3)),'d_시나리오'!$J$3-SQRT((1-F2622)*('d_시나리오'!$J$3-'d_시나리오'!$H$3)*('d_시나리오'!$J$3-'d_시나리오'!$I$3))))</f>
        <v/>
      </c>
      <c r="H2622">
        <f>RAND()</f>
        <v/>
      </c>
      <c r="I2622">
        <f>IF('d_시나리오'!$J$4='d_시나리오'!$H$4,'d_시나리오'!$I$4,IF(H2622&lt;('d_시나리오'!$I$4-'d_시나리오'!$H$4)/('d_시나리오'!$J$4-'d_시나리오'!$H$4),'d_시나리오'!$H$4+SQRT(H2622*('d_시나리오'!$J$4-'d_시나리오'!$H$4)*('d_시나리오'!$I$4-'d_시나리오'!$H$4)),'d_시나리오'!$J$4-SQRT((1-H2622)*('d_시나리오'!$J$4-'d_시나리오'!$H$4)*('d_시나리오'!$J$4-'d_시나리오'!$I$4))))</f>
        <v/>
      </c>
      <c r="J2622">
        <f>RAND()</f>
        <v/>
      </c>
      <c r="K2622">
        <f>IF('d_시나리오'!$J$5='d_시나리오'!$H$5,'d_시나리오'!$I$5,IF(J2622&lt;('d_시나리오'!$I$5-'d_시나리오'!$H$5)/('d_시나리오'!$J$5-'d_시나리오'!$H$5),'d_시나리오'!$H$5+SQRT(J2622*('d_시나리오'!$J$5-'d_시나리오'!$H$5)*('d_시나리오'!$I$5-'d_시나리오'!$H$5)),'d_시나리오'!$J$5-SQRT((1-J2622)*('d_시나리오'!$J$5-'d_시나리오'!$H$5)*('d_시나리오'!$J$5-'d_시나리오'!$I$5))))</f>
        <v/>
      </c>
      <c r="L2622">
        <f>RAND()</f>
        <v/>
      </c>
      <c r="M2622">
        <f>IF('d_시나리오'!$J$6='d_시나리오'!$H$6,'d_시나리오'!$I$6,IF(L2622&lt;('d_시나리오'!$I$6-'d_시나리오'!$H$6)/('d_시나리오'!$J$6-'d_시나리오'!$H$6),'d_시나리오'!$H$6+SQRT(L2622*('d_시나리오'!$J$6-'d_시나리오'!$H$6)*('d_시나리오'!$I$6-'d_시나리오'!$H$6)),'d_시나리오'!$J$6-SQRT((1-L2622)*('d_시나리오'!$J$6-'d_시나리오'!$H$6)*('d_시나리오'!$J$6-'d_시나리오'!$I$6))))</f>
        <v/>
      </c>
      <c r="N2622">
        <f>INDEX('d_분포'!$B$2:$B$57,RANDBETWEEN(1,56))</f>
        <v/>
      </c>
      <c r="O2622">
        <f>BETAINV(RAND(),5,5)</f>
        <v/>
      </c>
      <c r="P2622">
        <f>'d_고정'!$B$1*'6_기대효과'!$H$7*('d_시나리오'!$I$7/'d_고정'!$B$2)*B2622</f>
        <v/>
      </c>
      <c r="Q2622">
        <f>P2622*C2622</f>
        <v/>
      </c>
      <c r="R2622">
        <f>P2622*E2622</f>
        <v/>
      </c>
      <c r="S2622">
        <f>R2622*G2622</f>
        <v/>
      </c>
      <c r="T2622">
        <f>Q2622+S2622</f>
        <v/>
      </c>
      <c r="U2622">
        <f>(Q2622*D2622+S2622*I2622)*(1-O2622)</f>
        <v/>
      </c>
      <c r="V2622">
        <f>(R2622*K2622*N2622+'d_고정'!$B$3*('6_기대효과'!$H$7/8)*N2622*'d_고정'!$B$10*M2622*('6_기대효과'!$K$7/'d_고정'!$B$9))*(1-O2622)</f>
        <v/>
      </c>
      <c r="W2622">
        <f>(S2622*I2622+R2622*MAX(K2622-'d_고정'!$B$10*M2622*('6_기대효과'!$K$7/'d_고정'!$B$9),0)*N2622)*(1-O2622)</f>
        <v/>
      </c>
      <c r="X2622">
        <f>U2622+V2622</f>
        <v/>
      </c>
      <c r="Y2622">
        <f>U2622/('d_고정'!$B$5*'6_기대효과'!$H$7/8)/'d_고정'!$B$6</f>
        <v/>
      </c>
      <c r="Z2622">
        <f>U2622/('d_고정'!$B$8*'6_기대효과'!$H$7/8)</f>
        <v/>
      </c>
    </row>
    <row r="2623">
      <c r="A2623">
        <f>RAND()</f>
        <v/>
      </c>
      <c r="B2623">
        <f>IF('d_시나리오'!$J$2='d_시나리오'!$H$2,'d_시나리오'!$I$2,IF(A2623&lt;('d_시나리오'!$I$2-'d_시나리오'!$H$2)/('d_시나리오'!$J$2-'d_시나리오'!$H$2),'d_시나리오'!$H$2+SQRT(A2623*('d_시나리오'!$J$2-'d_시나리오'!$H$2)*('d_시나리오'!$I$2-'d_시나리오'!$H$2)),'d_시나리오'!$J$2-SQRT((1-A2623)*('d_시나리오'!$J$2-'d_시나리오'!$H$2)*('d_시나리오'!$J$2-'d_시나리오'!$I$2))))</f>
        <v/>
      </c>
      <c r="C2623">
        <f>BETAINV(RAND(),2,6)</f>
        <v/>
      </c>
      <c r="D2623">
        <f>INDEX('d_분포'!$A$2:$A$28,RANDBETWEEN(1,27))</f>
        <v/>
      </c>
      <c r="E2623">
        <f>INDEX('d_분포'!$C$2:$C$5,RANDBETWEEN(1,4))*(0.9+0.2*RAND())</f>
        <v/>
      </c>
      <c r="F2623">
        <f>RAND()</f>
        <v/>
      </c>
      <c r="G2623">
        <f>IF('d_시나리오'!$J$3='d_시나리오'!$H$3,'d_시나리오'!$I$3,IF(F2623&lt;('d_시나리오'!$I$3-'d_시나리오'!$H$3)/('d_시나리오'!$J$3-'d_시나리오'!$H$3),'d_시나리오'!$H$3+SQRT(F2623*('d_시나리오'!$J$3-'d_시나리오'!$H$3)*('d_시나리오'!$I$3-'d_시나리오'!$H$3)),'d_시나리오'!$J$3-SQRT((1-F2623)*('d_시나리오'!$J$3-'d_시나리오'!$H$3)*('d_시나리오'!$J$3-'d_시나리오'!$I$3))))</f>
        <v/>
      </c>
      <c r="H2623">
        <f>RAND()</f>
        <v/>
      </c>
      <c r="I2623">
        <f>IF('d_시나리오'!$J$4='d_시나리오'!$H$4,'d_시나리오'!$I$4,IF(H2623&lt;('d_시나리오'!$I$4-'d_시나리오'!$H$4)/('d_시나리오'!$J$4-'d_시나리오'!$H$4),'d_시나리오'!$H$4+SQRT(H2623*('d_시나리오'!$J$4-'d_시나리오'!$H$4)*('d_시나리오'!$I$4-'d_시나리오'!$H$4)),'d_시나리오'!$J$4-SQRT((1-H2623)*('d_시나리오'!$J$4-'d_시나리오'!$H$4)*('d_시나리오'!$J$4-'d_시나리오'!$I$4))))</f>
        <v/>
      </c>
      <c r="J2623">
        <f>RAND()</f>
        <v/>
      </c>
      <c r="K2623">
        <f>IF('d_시나리오'!$J$5='d_시나리오'!$H$5,'d_시나리오'!$I$5,IF(J2623&lt;('d_시나리오'!$I$5-'d_시나리오'!$H$5)/('d_시나리오'!$J$5-'d_시나리오'!$H$5),'d_시나리오'!$H$5+SQRT(J2623*('d_시나리오'!$J$5-'d_시나리오'!$H$5)*('d_시나리오'!$I$5-'d_시나리오'!$H$5)),'d_시나리오'!$J$5-SQRT((1-J2623)*('d_시나리오'!$J$5-'d_시나리오'!$H$5)*('d_시나리오'!$J$5-'d_시나리오'!$I$5))))</f>
        <v/>
      </c>
      <c r="L2623">
        <f>RAND()</f>
        <v/>
      </c>
      <c r="M2623">
        <f>IF('d_시나리오'!$J$6='d_시나리오'!$H$6,'d_시나리오'!$I$6,IF(L2623&lt;('d_시나리오'!$I$6-'d_시나리오'!$H$6)/('d_시나리오'!$J$6-'d_시나리오'!$H$6),'d_시나리오'!$H$6+SQRT(L2623*('d_시나리오'!$J$6-'d_시나리오'!$H$6)*('d_시나리오'!$I$6-'d_시나리오'!$H$6)),'d_시나리오'!$J$6-SQRT((1-L2623)*('d_시나리오'!$J$6-'d_시나리오'!$H$6)*('d_시나리오'!$J$6-'d_시나리오'!$I$6))))</f>
        <v/>
      </c>
      <c r="N2623">
        <f>INDEX('d_분포'!$B$2:$B$57,RANDBETWEEN(1,56))</f>
        <v/>
      </c>
      <c r="O2623">
        <f>BETAINV(RAND(),5,5)</f>
        <v/>
      </c>
      <c r="P2623">
        <f>'d_고정'!$B$1*'6_기대효과'!$H$7*('d_시나리오'!$I$7/'d_고정'!$B$2)*B2623</f>
        <v/>
      </c>
      <c r="Q2623">
        <f>P2623*C2623</f>
        <v/>
      </c>
      <c r="R2623">
        <f>P2623*E2623</f>
        <v/>
      </c>
      <c r="S2623">
        <f>R2623*G2623</f>
        <v/>
      </c>
      <c r="T2623">
        <f>Q2623+S2623</f>
        <v/>
      </c>
      <c r="U2623">
        <f>(Q2623*D2623+S2623*I2623)*(1-O2623)</f>
        <v/>
      </c>
      <c r="V2623">
        <f>(R2623*K2623*N2623+'d_고정'!$B$3*('6_기대효과'!$H$7/8)*N2623*'d_고정'!$B$10*M2623*('6_기대효과'!$K$7/'d_고정'!$B$9))*(1-O2623)</f>
        <v/>
      </c>
      <c r="W2623">
        <f>(S2623*I2623+R2623*MAX(K2623-'d_고정'!$B$10*M2623*('6_기대효과'!$K$7/'d_고정'!$B$9),0)*N2623)*(1-O2623)</f>
        <v/>
      </c>
      <c r="X2623">
        <f>U2623+V2623</f>
        <v/>
      </c>
      <c r="Y2623">
        <f>U2623/('d_고정'!$B$5*'6_기대효과'!$H$7/8)/'d_고정'!$B$6</f>
        <v/>
      </c>
      <c r="Z2623">
        <f>U2623/('d_고정'!$B$8*'6_기대효과'!$H$7/8)</f>
        <v/>
      </c>
    </row>
    <row r="2624">
      <c r="A2624">
        <f>RAND()</f>
        <v/>
      </c>
      <c r="B2624">
        <f>IF('d_시나리오'!$J$2='d_시나리오'!$H$2,'d_시나리오'!$I$2,IF(A2624&lt;('d_시나리오'!$I$2-'d_시나리오'!$H$2)/('d_시나리오'!$J$2-'d_시나리오'!$H$2),'d_시나리오'!$H$2+SQRT(A2624*('d_시나리오'!$J$2-'d_시나리오'!$H$2)*('d_시나리오'!$I$2-'d_시나리오'!$H$2)),'d_시나리오'!$J$2-SQRT((1-A2624)*('d_시나리오'!$J$2-'d_시나리오'!$H$2)*('d_시나리오'!$J$2-'d_시나리오'!$I$2))))</f>
        <v/>
      </c>
      <c r="C2624">
        <f>BETAINV(RAND(),2,6)</f>
        <v/>
      </c>
      <c r="D2624">
        <f>INDEX('d_분포'!$A$2:$A$28,RANDBETWEEN(1,27))</f>
        <v/>
      </c>
      <c r="E2624">
        <f>INDEX('d_분포'!$C$2:$C$5,RANDBETWEEN(1,4))*(0.9+0.2*RAND())</f>
        <v/>
      </c>
      <c r="F2624">
        <f>RAND()</f>
        <v/>
      </c>
      <c r="G2624">
        <f>IF('d_시나리오'!$J$3='d_시나리오'!$H$3,'d_시나리오'!$I$3,IF(F2624&lt;('d_시나리오'!$I$3-'d_시나리오'!$H$3)/('d_시나리오'!$J$3-'d_시나리오'!$H$3),'d_시나리오'!$H$3+SQRT(F2624*('d_시나리오'!$J$3-'d_시나리오'!$H$3)*('d_시나리오'!$I$3-'d_시나리오'!$H$3)),'d_시나리오'!$J$3-SQRT((1-F2624)*('d_시나리오'!$J$3-'d_시나리오'!$H$3)*('d_시나리오'!$J$3-'d_시나리오'!$I$3))))</f>
        <v/>
      </c>
      <c r="H2624">
        <f>RAND()</f>
        <v/>
      </c>
      <c r="I2624">
        <f>IF('d_시나리오'!$J$4='d_시나리오'!$H$4,'d_시나리오'!$I$4,IF(H2624&lt;('d_시나리오'!$I$4-'d_시나리오'!$H$4)/('d_시나리오'!$J$4-'d_시나리오'!$H$4),'d_시나리오'!$H$4+SQRT(H2624*('d_시나리오'!$J$4-'d_시나리오'!$H$4)*('d_시나리오'!$I$4-'d_시나리오'!$H$4)),'d_시나리오'!$J$4-SQRT((1-H2624)*('d_시나리오'!$J$4-'d_시나리오'!$H$4)*('d_시나리오'!$J$4-'d_시나리오'!$I$4))))</f>
        <v/>
      </c>
      <c r="J2624">
        <f>RAND()</f>
        <v/>
      </c>
      <c r="K2624">
        <f>IF('d_시나리오'!$J$5='d_시나리오'!$H$5,'d_시나리오'!$I$5,IF(J2624&lt;('d_시나리오'!$I$5-'d_시나리오'!$H$5)/('d_시나리오'!$J$5-'d_시나리오'!$H$5),'d_시나리오'!$H$5+SQRT(J2624*('d_시나리오'!$J$5-'d_시나리오'!$H$5)*('d_시나리오'!$I$5-'d_시나리오'!$H$5)),'d_시나리오'!$J$5-SQRT((1-J2624)*('d_시나리오'!$J$5-'d_시나리오'!$H$5)*('d_시나리오'!$J$5-'d_시나리오'!$I$5))))</f>
        <v/>
      </c>
      <c r="L2624">
        <f>RAND()</f>
        <v/>
      </c>
      <c r="M2624">
        <f>IF('d_시나리오'!$J$6='d_시나리오'!$H$6,'d_시나리오'!$I$6,IF(L2624&lt;('d_시나리오'!$I$6-'d_시나리오'!$H$6)/('d_시나리오'!$J$6-'d_시나리오'!$H$6),'d_시나리오'!$H$6+SQRT(L2624*('d_시나리오'!$J$6-'d_시나리오'!$H$6)*('d_시나리오'!$I$6-'d_시나리오'!$H$6)),'d_시나리오'!$J$6-SQRT((1-L2624)*('d_시나리오'!$J$6-'d_시나리오'!$H$6)*('d_시나리오'!$J$6-'d_시나리오'!$I$6))))</f>
        <v/>
      </c>
      <c r="N2624">
        <f>INDEX('d_분포'!$B$2:$B$57,RANDBETWEEN(1,56))</f>
        <v/>
      </c>
      <c r="O2624">
        <f>BETAINV(RAND(),5,5)</f>
        <v/>
      </c>
      <c r="P2624">
        <f>'d_고정'!$B$1*'6_기대효과'!$H$7*('d_시나리오'!$I$7/'d_고정'!$B$2)*B2624</f>
        <v/>
      </c>
      <c r="Q2624">
        <f>P2624*C2624</f>
        <v/>
      </c>
      <c r="R2624">
        <f>P2624*E2624</f>
        <v/>
      </c>
      <c r="S2624">
        <f>R2624*G2624</f>
        <v/>
      </c>
      <c r="T2624">
        <f>Q2624+S2624</f>
        <v/>
      </c>
      <c r="U2624">
        <f>(Q2624*D2624+S2624*I2624)*(1-O2624)</f>
        <v/>
      </c>
      <c r="V2624">
        <f>(R2624*K2624*N2624+'d_고정'!$B$3*('6_기대효과'!$H$7/8)*N2624*'d_고정'!$B$10*M2624*('6_기대효과'!$K$7/'d_고정'!$B$9))*(1-O2624)</f>
        <v/>
      </c>
      <c r="W2624">
        <f>(S2624*I2624+R2624*MAX(K2624-'d_고정'!$B$10*M2624*('6_기대효과'!$K$7/'d_고정'!$B$9),0)*N2624)*(1-O2624)</f>
        <v/>
      </c>
      <c r="X2624">
        <f>U2624+V2624</f>
        <v/>
      </c>
      <c r="Y2624">
        <f>U2624/('d_고정'!$B$5*'6_기대효과'!$H$7/8)/'d_고정'!$B$6</f>
        <v/>
      </c>
      <c r="Z2624">
        <f>U2624/('d_고정'!$B$8*'6_기대효과'!$H$7/8)</f>
        <v/>
      </c>
    </row>
    <row r="2625">
      <c r="A2625">
        <f>RAND()</f>
        <v/>
      </c>
      <c r="B2625">
        <f>IF('d_시나리오'!$J$2='d_시나리오'!$H$2,'d_시나리오'!$I$2,IF(A2625&lt;('d_시나리오'!$I$2-'d_시나리오'!$H$2)/('d_시나리오'!$J$2-'d_시나리오'!$H$2),'d_시나리오'!$H$2+SQRT(A2625*('d_시나리오'!$J$2-'d_시나리오'!$H$2)*('d_시나리오'!$I$2-'d_시나리오'!$H$2)),'d_시나리오'!$J$2-SQRT((1-A2625)*('d_시나리오'!$J$2-'d_시나리오'!$H$2)*('d_시나리오'!$J$2-'d_시나리오'!$I$2))))</f>
        <v/>
      </c>
      <c r="C2625">
        <f>BETAINV(RAND(),2,6)</f>
        <v/>
      </c>
      <c r="D2625">
        <f>INDEX('d_분포'!$A$2:$A$28,RANDBETWEEN(1,27))</f>
        <v/>
      </c>
      <c r="E2625">
        <f>INDEX('d_분포'!$C$2:$C$5,RANDBETWEEN(1,4))*(0.9+0.2*RAND())</f>
        <v/>
      </c>
      <c r="F2625">
        <f>RAND()</f>
        <v/>
      </c>
      <c r="G2625">
        <f>IF('d_시나리오'!$J$3='d_시나리오'!$H$3,'d_시나리오'!$I$3,IF(F2625&lt;('d_시나리오'!$I$3-'d_시나리오'!$H$3)/('d_시나리오'!$J$3-'d_시나리오'!$H$3),'d_시나리오'!$H$3+SQRT(F2625*('d_시나리오'!$J$3-'d_시나리오'!$H$3)*('d_시나리오'!$I$3-'d_시나리오'!$H$3)),'d_시나리오'!$J$3-SQRT((1-F2625)*('d_시나리오'!$J$3-'d_시나리오'!$H$3)*('d_시나리오'!$J$3-'d_시나리오'!$I$3))))</f>
        <v/>
      </c>
      <c r="H2625">
        <f>RAND()</f>
        <v/>
      </c>
      <c r="I2625">
        <f>IF('d_시나리오'!$J$4='d_시나리오'!$H$4,'d_시나리오'!$I$4,IF(H2625&lt;('d_시나리오'!$I$4-'d_시나리오'!$H$4)/('d_시나리오'!$J$4-'d_시나리오'!$H$4),'d_시나리오'!$H$4+SQRT(H2625*('d_시나리오'!$J$4-'d_시나리오'!$H$4)*('d_시나리오'!$I$4-'d_시나리오'!$H$4)),'d_시나리오'!$J$4-SQRT((1-H2625)*('d_시나리오'!$J$4-'d_시나리오'!$H$4)*('d_시나리오'!$J$4-'d_시나리오'!$I$4))))</f>
        <v/>
      </c>
      <c r="J2625">
        <f>RAND()</f>
        <v/>
      </c>
      <c r="K2625">
        <f>IF('d_시나리오'!$J$5='d_시나리오'!$H$5,'d_시나리오'!$I$5,IF(J2625&lt;('d_시나리오'!$I$5-'d_시나리오'!$H$5)/('d_시나리오'!$J$5-'d_시나리오'!$H$5),'d_시나리오'!$H$5+SQRT(J2625*('d_시나리오'!$J$5-'d_시나리오'!$H$5)*('d_시나리오'!$I$5-'d_시나리오'!$H$5)),'d_시나리오'!$J$5-SQRT((1-J2625)*('d_시나리오'!$J$5-'d_시나리오'!$H$5)*('d_시나리오'!$J$5-'d_시나리오'!$I$5))))</f>
        <v/>
      </c>
      <c r="L2625">
        <f>RAND()</f>
        <v/>
      </c>
      <c r="M2625">
        <f>IF('d_시나리오'!$J$6='d_시나리오'!$H$6,'d_시나리오'!$I$6,IF(L2625&lt;('d_시나리오'!$I$6-'d_시나리오'!$H$6)/('d_시나리오'!$J$6-'d_시나리오'!$H$6),'d_시나리오'!$H$6+SQRT(L2625*('d_시나리오'!$J$6-'d_시나리오'!$H$6)*('d_시나리오'!$I$6-'d_시나리오'!$H$6)),'d_시나리오'!$J$6-SQRT((1-L2625)*('d_시나리오'!$J$6-'d_시나리오'!$H$6)*('d_시나리오'!$J$6-'d_시나리오'!$I$6))))</f>
        <v/>
      </c>
      <c r="N2625">
        <f>INDEX('d_분포'!$B$2:$B$57,RANDBETWEEN(1,56))</f>
        <v/>
      </c>
      <c r="O2625">
        <f>BETAINV(RAND(),5,5)</f>
        <v/>
      </c>
      <c r="P2625">
        <f>'d_고정'!$B$1*'6_기대효과'!$H$7*('d_시나리오'!$I$7/'d_고정'!$B$2)*B2625</f>
        <v/>
      </c>
      <c r="Q2625">
        <f>P2625*C2625</f>
        <v/>
      </c>
      <c r="R2625">
        <f>P2625*E2625</f>
        <v/>
      </c>
      <c r="S2625">
        <f>R2625*G2625</f>
        <v/>
      </c>
      <c r="T2625">
        <f>Q2625+S2625</f>
        <v/>
      </c>
      <c r="U2625">
        <f>(Q2625*D2625+S2625*I2625)*(1-O2625)</f>
        <v/>
      </c>
      <c r="V2625">
        <f>(R2625*K2625*N2625+'d_고정'!$B$3*('6_기대효과'!$H$7/8)*N2625*'d_고정'!$B$10*M2625*('6_기대효과'!$K$7/'d_고정'!$B$9))*(1-O2625)</f>
        <v/>
      </c>
      <c r="W2625">
        <f>(S2625*I2625+R2625*MAX(K2625-'d_고정'!$B$10*M2625*('6_기대효과'!$K$7/'d_고정'!$B$9),0)*N2625)*(1-O2625)</f>
        <v/>
      </c>
      <c r="X2625">
        <f>U2625+V2625</f>
        <v/>
      </c>
      <c r="Y2625">
        <f>U2625/('d_고정'!$B$5*'6_기대효과'!$H$7/8)/'d_고정'!$B$6</f>
        <v/>
      </c>
      <c r="Z2625">
        <f>U2625/('d_고정'!$B$8*'6_기대효과'!$H$7/8)</f>
        <v/>
      </c>
    </row>
    <row r="2626">
      <c r="A2626">
        <f>RAND()</f>
        <v/>
      </c>
      <c r="B2626">
        <f>IF('d_시나리오'!$J$2='d_시나리오'!$H$2,'d_시나리오'!$I$2,IF(A2626&lt;('d_시나리오'!$I$2-'d_시나리오'!$H$2)/('d_시나리오'!$J$2-'d_시나리오'!$H$2),'d_시나리오'!$H$2+SQRT(A2626*('d_시나리오'!$J$2-'d_시나리오'!$H$2)*('d_시나리오'!$I$2-'d_시나리오'!$H$2)),'d_시나리오'!$J$2-SQRT((1-A2626)*('d_시나리오'!$J$2-'d_시나리오'!$H$2)*('d_시나리오'!$J$2-'d_시나리오'!$I$2))))</f>
        <v/>
      </c>
      <c r="C2626">
        <f>BETAINV(RAND(),2,6)</f>
        <v/>
      </c>
      <c r="D2626">
        <f>INDEX('d_분포'!$A$2:$A$28,RANDBETWEEN(1,27))</f>
        <v/>
      </c>
      <c r="E2626">
        <f>INDEX('d_분포'!$C$2:$C$5,RANDBETWEEN(1,4))*(0.9+0.2*RAND())</f>
        <v/>
      </c>
      <c r="F2626">
        <f>RAND()</f>
        <v/>
      </c>
      <c r="G2626">
        <f>IF('d_시나리오'!$J$3='d_시나리오'!$H$3,'d_시나리오'!$I$3,IF(F2626&lt;('d_시나리오'!$I$3-'d_시나리오'!$H$3)/('d_시나리오'!$J$3-'d_시나리오'!$H$3),'d_시나리오'!$H$3+SQRT(F2626*('d_시나리오'!$J$3-'d_시나리오'!$H$3)*('d_시나리오'!$I$3-'d_시나리오'!$H$3)),'d_시나리오'!$J$3-SQRT((1-F2626)*('d_시나리오'!$J$3-'d_시나리오'!$H$3)*('d_시나리오'!$J$3-'d_시나리오'!$I$3))))</f>
        <v/>
      </c>
      <c r="H2626">
        <f>RAND()</f>
        <v/>
      </c>
      <c r="I2626">
        <f>IF('d_시나리오'!$J$4='d_시나리오'!$H$4,'d_시나리오'!$I$4,IF(H2626&lt;('d_시나리오'!$I$4-'d_시나리오'!$H$4)/('d_시나리오'!$J$4-'d_시나리오'!$H$4),'d_시나리오'!$H$4+SQRT(H2626*('d_시나리오'!$J$4-'d_시나리오'!$H$4)*('d_시나리오'!$I$4-'d_시나리오'!$H$4)),'d_시나리오'!$J$4-SQRT((1-H2626)*('d_시나리오'!$J$4-'d_시나리오'!$H$4)*('d_시나리오'!$J$4-'d_시나리오'!$I$4))))</f>
        <v/>
      </c>
      <c r="J2626">
        <f>RAND()</f>
        <v/>
      </c>
      <c r="K2626">
        <f>IF('d_시나리오'!$J$5='d_시나리오'!$H$5,'d_시나리오'!$I$5,IF(J2626&lt;('d_시나리오'!$I$5-'d_시나리오'!$H$5)/('d_시나리오'!$J$5-'d_시나리오'!$H$5),'d_시나리오'!$H$5+SQRT(J2626*('d_시나리오'!$J$5-'d_시나리오'!$H$5)*('d_시나리오'!$I$5-'d_시나리오'!$H$5)),'d_시나리오'!$J$5-SQRT((1-J2626)*('d_시나리오'!$J$5-'d_시나리오'!$H$5)*('d_시나리오'!$J$5-'d_시나리오'!$I$5))))</f>
        <v/>
      </c>
      <c r="L2626">
        <f>RAND()</f>
        <v/>
      </c>
      <c r="M2626">
        <f>IF('d_시나리오'!$J$6='d_시나리오'!$H$6,'d_시나리오'!$I$6,IF(L2626&lt;('d_시나리오'!$I$6-'d_시나리오'!$H$6)/('d_시나리오'!$J$6-'d_시나리오'!$H$6),'d_시나리오'!$H$6+SQRT(L2626*('d_시나리오'!$J$6-'d_시나리오'!$H$6)*('d_시나리오'!$I$6-'d_시나리오'!$H$6)),'d_시나리오'!$J$6-SQRT((1-L2626)*('d_시나리오'!$J$6-'d_시나리오'!$H$6)*('d_시나리오'!$J$6-'d_시나리오'!$I$6))))</f>
        <v/>
      </c>
      <c r="N2626">
        <f>INDEX('d_분포'!$B$2:$B$57,RANDBETWEEN(1,56))</f>
        <v/>
      </c>
      <c r="O2626">
        <f>BETAINV(RAND(),5,5)</f>
        <v/>
      </c>
      <c r="P2626">
        <f>'d_고정'!$B$1*'6_기대효과'!$H$7*('d_시나리오'!$I$7/'d_고정'!$B$2)*B2626</f>
        <v/>
      </c>
      <c r="Q2626">
        <f>P2626*C2626</f>
        <v/>
      </c>
      <c r="R2626">
        <f>P2626*E2626</f>
        <v/>
      </c>
      <c r="S2626">
        <f>R2626*G2626</f>
        <v/>
      </c>
      <c r="T2626">
        <f>Q2626+S2626</f>
        <v/>
      </c>
      <c r="U2626">
        <f>(Q2626*D2626+S2626*I2626)*(1-O2626)</f>
        <v/>
      </c>
      <c r="V2626">
        <f>(R2626*K2626*N2626+'d_고정'!$B$3*('6_기대효과'!$H$7/8)*N2626*'d_고정'!$B$10*M2626*('6_기대효과'!$K$7/'d_고정'!$B$9))*(1-O2626)</f>
        <v/>
      </c>
      <c r="W2626">
        <f>(S2626*I2626+R2626*MAX(K2626-'d_고정'!$B$10*M2626*('6_기대효과'!$K$7/'d_고정'!$B$9),0)*N2626)*(1-O2626)</f>
        <v/>
      </c>
      <c r="X2626">
        <f>U2626+V2626</f>
        <v/>
      </c>
      <c r="Y2626">
        <f>U2626/('d_고정'!$B$5*'6_기대효과'!$H$7/8)/'d_고정'!$B$6</f>
        <v/>
      </c>
      <c r="Z2626">
        <f>U2626/('d_고정'!$B$8*'6_기대효과'!$H$7/8)</f>
        <v/>
      </c>
    </row>
    <row r="2627">
      <c r="A2627">
        <f>RAND()</f>
        <v/>
      </c>
      <c r="B2627">
        <f>IF('d_시나리오'!$J$2='d_시나리오'!$H$2,'d_시나리오'!$I$2,IF(A2627&lt;('d_시나리오'!$I$2-'d_시나리오'!$H$2)/('d_시나리오'!$J$2-'d_시나리오'!$H$2),'d_시나리오'!$H$2+SQRT(A2627*('d_시나리오'!$J$2-'d_시나리오'!$H$2)*('d_시나리오'!$I$2-'d_시나리오'!$H$2)),'d_시나리오'!$J$2-SQRT((1-A2627)*('d_시나리오'!$J$2-'d_시나리오'!$H$2)*('d_시나리오'!$J$2-'d_시나리오'!$I$2))))</f>
        <v/>
      </c>
      <c r="C2627">
        <f>BETAINV(RAND(),2,6)</f>
        <v/>
      </c>
      <c r="D2627">
        <f>INDEX('d_분포'!$A$2:$A$28,RANDBETWEEN(1,27))</f>
        <v/>
      </c>
      <c r="E2627">
        <f>INDEX('d_분포'!$C$2:$C$5,RANDBETWEEN(1,4))*(0.9+0.2*RAND())</f>
        <v/>
      </c>
      <c r="F2627">
        <f>RAND()</f>
        <v/>
      </c>
      <c r="G2627">
        <f>IF('d_시나리오'!$J$3='d_시나리오'!$H$3,'d_시나리오'!$I$3,IF(F2627&lt;('d_시나리오'!$I$3-'d_시나리오'!$H$3)/('d_시나리오'!$J$3-'d_시나리오'!$H$3),'d_시나리오'!$H$3+SQRT(F2627*('d_시나리오'!$J$3-'d_시나리오'!$H$3)*('d_시나리오'!$I$3-'d_시나리오'!$H$3)),'d_시나리오'!$J$3-SQRT((1-F2627)*('d_시나리오'!$J$3-'d_시나리오'!$H$3)*('d_시나리오'!$J$3-'d_시나리오'!$I$3))))</f>
        <v/>
      </c>
      <c r="H2627">
        <f>RAND()</f>
        <v/>
      </c>
      <c r="I2627">
        <f>IF('d_시나리오'!$J$4='d_시나리오'!$H$4,'d_시나리오'!$I$4,IF(H2627&lt;('d_시나리오'!$I$4-'d_시나리오'!$H$4)/('d_시나리오'!$J$4-'d_시나리오'!$H$4),'d_시나리오'!$H$4+SQRT(H2627*('d_시나리오'!$J$4-'d_시나리오'!$H$4)*('d_시나리오'!$I$4-'d_시나리오'!$H$4)),'d_시나리오'!$J$4-SQRT((1-H2627)*('d_시나리오'!$J$4-'d_시나리오'!$H$4)*('d_시나리오'!$J$4-'d_시나리오'!$I$4))))</f>
        <v/>
      </c>
      <c r="J2627">
        <f>RAND()</f>
        <v/>
      </c>
      <c r="K2627">
        <f>IF('d_시나리오'!$J$5='d_시나리오'!$H$5,'d_시나리오'!$I$5,IF(J2627&lt;('d_시나리오'!$I$5-'d_시나리오'!$H$5)/('d_시나리오'!$J$5-'d_시나리오'!$H$5),'d_시나리오'!$H$5+SQRT(J2627*('d_시나리오'!$J$5-'d_시나리오'!$H$5)*('d_시나리오'!$I$5-'d_시나리오'!$H$5)),'d_시나리오'!$J$5-SQRT((1-J2627)*('d_시나리오'!$J$5-'d_시나리오'!$H$5)*('d_시나리오'!$J$5-'d_시나리오'!$I$5))))</f>
        <v/>
      </c>
      <c r="L2627">
        <f>RAND()</f>
        <v/>
      </c>
      <c r="M2627">
        <f>IF('d_시나리오'!$J$6='d_시나리오'!$H$6,'d_시나리오'!$I$6,IF(L2627&lt;('d_시나리오'!$I$6-'d_시나리오'!$H$6)/('d_시나리오'!$J$6-'d_시나리오'!$H$6),'d_시나리오'!$H$6+SQRT(L2627*('d_시나리오'!$J$6-'d_시나리오'!$H$6)*('d_시나리오'!$I$6-'d_시나리오'!$H$6)),'d_시나리오'!$J$6-SQRT((1-L2627)*('d_시나리오'!$J$6-'d_시나리오'!$H$6)*('d_시나리오'!$J$6-'d_시나리오'!$I$6))))</f>
        <v/>
      </c>
      <c r="N2627">
        <f>INDEX('d_분포'!$B$2:$B$57,RANDBETWEEN(1,56))</f>
        <v/>
      </c>
      <c r="O2627">
        <f>BETAINV(RAND(),5,5)</f>
        <v/>
      </c>
      <c r="P2627">
        <f>'d_고정'!$B$1*'6_기대효과'!$H$7*('d_시나리오'!$I$7/'d_고정'!$B$2)*B2627</f>
        <v/>
      </c>
      <c r="Q2627">
        <f>P2627*C2627</f>
        <v/>
      </c>
      <c r="R2627">
        <f>P2627*E2627</f>
        <v/>
      </c>
      <c r="S2627">
        <f>R2627*G2627</f>
        <v/>
      </c>
      <c r="T2627">
        <f>Q2627+S2627</f>
        <v/>
      </c>
      <c r="U2627">
        <f>(Q2627*D2627+S2627*I2627)*(1-O2627)</f>
        <v/>
      </c>
      <c r="V2627">
        <f>(R2627*K2627*N2627+'d_고정'!$B$3*('6_기대효과'!$H$7/8)*N2627*'d_고정'!$B$10*M2627*('6_기대효과'!$K$7/'d_고정'!$B$9))*(1-O2627)</f>
        <v/>
      </c>
      <c r="W2627">
        <f>(S2627*I2627+R2627*MAX(K2627-'d_고정'!$B$10*M2627*('6_기대효과'!$K$7/'d_고정'!$B$9),0)*N2627)*(1-O2627)</f>
        <v/>
      </c>
      <c r="X2627">
        <f>U2627+V2627</f>
        <v/>
      </c>
      <c r="Y2627">
        <f>U2627/('d_고정'!$B$5*'6_기대효과'!$H$7/8)/'d_고정'!$B$6</f>
        <v/>
      </c>
      <c r="Z2627">
        <f>U2627/('d_고정'!$B$8*'6_기대효과'!$H$7/8)</f>
        <v/>
      </c>
    </row>
    <row r="2628">
      <c r="A2628">
        <f>RAND()</f>
        <v/>
      </c>
      <c r="B2628">
        <f>IF('d_시나리오'!$J$2='d_시나리오'!$H$2,'d_시나리오'!$I$2,IF(A2628&lt;('d_시나리오'!$I$2-'d_시나리오'!$H$2)/('d_시나리오'!$J$2-'d_시나리오'!$H$2),'d_시나리오'!$H$2+SQRT(A2628*('d_시나리오'!$J$2-'d_시나리오'!$H$2)*('d_시나리오'!$I$2-'d_시나리오'!$H$2)),'d_시나리오'!$J$2-SQRT((1-A2628)*('d_시나리오'!$J$2-'d_시나리오'!$H$2)*('d_시나리오'!$J$2-'d_시나리오'!$I$2))))</f>
        <v/>
      </c>
      <c r="C2628">
        <f>BETAINV(RAND(),2,6)</f>
        <v/>
      </c>
      <c r="D2628">
        <f>INDEX('d_분포'!$A$2:$A$28,RANDBETWEEN(1,27))</f>
        <v/>
      </c>
      <c r="E2628">
        <f>INDEX('d_분포'!$C$2:$C$5,RANDBETWEEN(1,4))*(0.9+0.2*RAND())</f>
        <v/>
      </c>
      <c r="F2628">
        <f>RAND()</f>
        <v/>
      </c>
      <c r="G2628">
        <f>IF('d_시나리오'!$J$3='d_시나리오'!$H$3,'d_시나리오'!$I$3,IF(F2628&lt;('d_시나리오'!$I$3-'d_시나리오'!$H$3)/('d_시나리오'!$J$3-'d_시나리오'!$H$3),'d_시나리오'!$H$3+SQRT(F2628*('d_시나리오'!$J$3-'d_시나리오'!$H$3)*('d_시나리오'!$I$3-'d_시나리오'!$H$3)),'d_시나리오'!$J$3-SQRT((1-F2628)*('d_시나리오'!$J$3-'d_시나리오'!$H$3)*('d_시나리오'!$J$3-'d_시나리오'!$I$3))))</f>
        <v/>
      </c>
      <c r="H2628">
        <f>RAND()</f>
        <v/>
      </c>
      <c r="I2628">
        <f>IF('d_시나리오'!$J$4='d_시나리오'!$H$4,'d_시나리오'!$I$4,IF(H2628&lt;('d_시나리오'!$I$4-'d_시나리오'!$H$4)/('d_시나리오'!$J$4-'d_시나리오'!$H$4),'d_시나리오'!$H$4+SQRT(H2628*('d_시나리오'!$J$4-'d_시나리오'!$H$4)*('d_시나리오'!$I$4-'d_시나리오'!$H$4)),'d_시나리오'!$J$4-SQRT((1-H2628)*('d_시나리오'!$J$4-'d_시나리오'!$H$4)*('d_시나리오'!$J$4-'d_시나리오'!$I$4))))</f>
        <v/>
      </c>
      <c r="J2628">
        <f>RAND()</f>
        <v/>
      </c>
      <c r="K2628">
        <f>IF('d_시나리오'!$J$5='d_시나리오'!$H$5,'d_시나리오'!$I$5,IF(J2628&lt;('d_시나리오'!$I$5-'d_시나리오'!$H$5)/('d_시나리오'!$J$5-'d_시나리오'!$H$5),'d_시나리오'!$H$5+SQRT(J2628*('d_시나리오'!$J$5-'d_시나리오'!$H$5)*('d_시나리오'!$I$5-'d_시나리오'!$H$5)),'d_시나리오'!$J$5-SQRT((1-J2628)*('d_시나리오'!$J$5-'d_시나리오'!$H$5)*('d_시나리오'!$J$5-'d_시나리오'!$I$5))))</f>
        <v/>
      </c>
      <c r="L2628">
        <f>RAND()</f>
        <v/>
      </c>
      <c r="M2628">
        <f>IF('d_시나리오'!$J$6='d_시나리오'!$H$6,'d_시나리오'!$I$6,IF(L2628&lt;('d_시나리오'!$I$6-'d_시나리오'!$H$6)/('d_시나리오'!$J$6-'d_시나리오'!$H$6),'d_시나리오'!$H$6+SQRT(L2628*('d_시나리오'!$J$6-'d_시나리오'!$H$6)*('d_시나리오'!$I$6-'d_시나리오'!$H$6)),'d_시나리오'!$J$6-SQRT((1-L2628)*('d_시나리오'!$J$6-'d_시나리오'!$H$6)*('d_시나리오'!$J$6-'d_시나리오'!$I$6))))</f>
        <v/>
      </c>
      <c r="N2628">
        <f>INDEX('d_분포'!$B$2:$B$57,RANDBETWEEN(1,56))</f>
        <v/>
      </c>
      <c r="O2628">
        <f>BETAINV(RAND(),5,5)</f>
        <v/>
      </c>
      <c r="P2628">
        <f>'d_고정'!$B$1*'6_기대효과'!$H$7*('d_시나리오'!$I$7/'d_고정'!$B$2)*B2628</f>
        <v/>
      </c>
      <c r="Q2628">
        <f>P2628*C2628</f>
        <v/>
      </c>
      <c r="R2628">
        <f>P2628*E2628</f>
        <v/>
      </c>
      <c r="S2628">
        <f>R2628*G2628</f>
        <v/>
      </c>
      <c r="T2628">
        <f>Q2628+S2628</f>
        <v/>
      </c>
      <c r="U2628">
        <f>(Q2628*D2628+S2628*I2628)*(1-O2628)</f>
        <v/>
      </c>
      <c r="V2628">
        <f>(R2628*K2628*N2628+'d_고정'!$B$3*('6_기대효과'!$H$7/8)*N2628*'d_고정'!$B$10*M2628*('6_기대효과'!$K$7/'d_고정'!$B$9))*(1-O2628)</f>
        <v/>
      </c>
      <c r="W2628">
        <f>(S2628*I2628+R2628*MAX(K2628-'d_고정'!$B$10*M2628*('6_기대효과'!$K$7/'d_고정'!$B$9),0)*N2628)*(1-O2628)</f>
        <v/>
      </c>
      <c r="X2628">
        <f>U2628+V2628</f>
        <v/>
      </c>
      <c r="Y2628">
        <f>U2628/('d_고정'!$B$5*'6_기대효과'!$H$7/8)/'d_고정'!$B$6</f>
        <v/>
      </c>
      <c r="Z2628">
        <f>U2628/('d_고정'!$B$8*'6_기대효과'!$H$7/8)</f>
        <v/>
      </c>
    </row>
    <row r="2629">
      <c r="A2629">
        <f>RAND()</f>
        <v/>
      </c>
      <c r="B2629">
        <f>IF('d_시나리오'!$J$2='d_시나리오'!$H$2,'d_시나리오'!$I$2,IF(A2629&lt;('d_시나리오'!$I$2-'d_시나리오'!$H$2)/('d_시나리오'!$J$2-'d_시나리오'!$H$2),'d_시나리오'!$H$2+SQRT(A2629*('d_시나리오'!$J$2-'d_시나리오'!$H$2)*('d_시나리오'!$I$2-'d_시나리오'!$H$2)),'d_시나리오'!$J$2-SQRT((1-A2629)*('d_시나리오'!$J$2-'d_시나리오'!$H$2)*('d_시나리오'!$J$2-'d_시나리오'!$I$2))))</f>
        <v/>
      </c>
      <c r="C2629">
        <f>BETAINV(RAND(),2,6)</f>
        <v/>
      </c>
      <c r="D2629">
        <f>INDEX('d_분포'!$A$2:$A$28,RANDBETWEEN(1,27))</f>
        <v/>
      </c>
      <c r="E2629">
        <f>INDEX('d_분포'!$C$2:$C$5,RANDBETWEEN(1,4))*(0.9+0.2*RAND())</f>
        <v/>
      </c>
      <c r="F2629">
        <f>RAND()</f>
        <v/>
      </c>
      <c r="G2629">
        <f>IF('d_시나리오'!$J$3='d_시나리오'!$H$3,'d_시나리오'!$I$3,IF(F2629&lt;('d_시나리오'!$I$3-'d_시나리오'!$H$3)/('d_시나리오'!$J$3-'d_시나리오'!$H$3),'d_시나리오'!$H$3+SQRT(F2629*('d_시나리오'!$J$3-'d_시나리오'!$H$3)*('d_시나리오'!$I$3-'d_시나리오'!$H$3)),'d_시나리오'!$J$3-SQRT((1-F2629)*('d_시나리오'!$J$3-'d_시나리오'!$H$3)*('d_시나리오'!$J$3-'d_시나리오'!$I$3))))</f>
        <v/>
      </c>
      <c r="H2629">
        <f>RAND()</f>
        <v/>
      </c>
      <c r="I2629">
        <f>IF('d_시나리오'!$J$4='d_시나리오'!$H$4,'d_시나리오'!$I$4,IF(H2629&lt;('d_시나리오'!$I$4-'d_시나리오'!$H$4)/('d_시나리오'!$J$4-'d_시나리오'!$H$4),'d_시나리오'!$H$4+SQRT(H2629*('d_시나리오'!$J$4-'d_시나리오'!$H$4)*('d_시나리오'!$I$4-'d_시나리오'!$H$4)),'d_시나리오'!$J$4-SQRT((1-H2629)*('d_시나리오'!$J$4-'d_시나리오'!$H$4)*('d_시나리오'!$J$4-'d_시나리오'!$I$4))))</f>
        <v/>
      </c>
      <c r="J2629">
        <f>RAND()</f>
        <v/>
      </c>
      <c r="K2629">
        <f>IF('d_시나리오'!$J$5='d_시나리오'!$H$5,'d_시나리오'!$I$5,IF(J2629&lt;('d_시나리오'!$I$5-'d_시나리오'!$H$5)/('d_시나리오'!$J$5-'d_시나리오'!$H$5),'d_시나리오'!$H$5+SQRT(J2629*('d_시나리오'!$J$5-'d_시나리오'!$H$5)*('d_시나리오'!$I$5-'d_시나리오'!$H$5)),'d_시나리오'!$J$5-SQRT((1-J2629)*('d_시나리오'!$J$5-'d_시나리오'!$H$5)*('d_시나리오'!$J$5-'d_시나리오'!$I$5))))</f>
        <v/>
      </c>
      <c r="L2629">
        <f>RAND()</f>
        <v/>
      </c>
      <c r="M2629">
        <f>IF('d_시나리오'!$J$6='d_시나리오'!$H$6,'d_시나리오'!$I$6,IF(L2629&lt;('d_시나리오'!$I$6-'d_시나리오'!$H$6)/('d_시나리오'!$J$6-'d_시나리오'!$H$6),'d_시나리오'!$H$6+SQRT(L2629*('d_시나리오'!$J$6-'d_시나리오'!$H$6)*('d_시나리오'!$I$6-'d_시나리오'!$H$6)),'d_시나리오'!$J$6-SQRT((1-L2629)*('d_시나리오'!$J$6-'d_시나리오'!$H$6)*('d_시나리오'!$J$6-'d_시나리오'!$I$6))))</f>
        <v/>
      </c>
      <c r="N2629">
        <f>INDEX('d_분포'!$B$2:$B$57,RANDBETWEEN(1,56))</f>
        <v/>
      </c>
      <c r="O2629">
        <f>BETAINV(RAND(),5,5)</f>
        <v/>
      </c>
      <c r="P2629">
        <f>'d_고정'!$B$1*'6_기대효과'!$H$7*('d_시나리오'!$I$7/'d_고정'!$B$2)*B2629</f>
        <v/>
      </c>
      <c r="Q2629">
        <f>P2629*C2629</f>
        <v/>
      </c>
      <c r="R2629">
        <f>P2629*E2629</f>
        <v/>
      </c>
      <c r="S2629">
        <f>R2629*G2629</f>
        <v/>
      </c>
      <c r="T2629">
        <f>Q2629+S2629</f>
        <v/>
      </c>
      <c r="U2629">
        <f>(Q2629*D2629+S2629*I2629)*(1-O2629)</f>
        <v/>
      </c>
      <c r="V2629">
        <f>(R2629*K2629*N2629+'d_고정'!$B$3*('6_기대효과'!$H$7/8)*N2629*'d_고정'!$B$10*M2629*('6_기대효과'!$K$7/'d_고정'!$B$9))*(1-O2629)</f>
        <v/>
      </c>
      <c r="W2629">
        <f>(S2629*I2629+R2629*MAX(K2629-'d_고정'!$B$10*M2629*('6_기대효과'!$K$7/'d_고정'!$B$9),0)*N2629)*(1-O2629)</f>
        <v/>
      </c>
      <c r="X2629">
        <f>U2629+V2629</f>
        <v/>
      </c>
      <c r="Y2629">
        <f>U2629/('d_고정'!$B$5*'6_기대효과'!$H$7/8)/'d_고정'!$B$6</f>
        <v/>
      </c>
      <c r="Z2629">
        <f>U2629/('d_고정'!$B$8*'6_기대효과'!$H$7/8)</f>
        <v/>
      </c>
    </row>
    <row r="2630">
      <c r="A2630">
        <f>RAND()</f>
        <v/>
      </c>
      <c r="B2630">
        <f>IF('d_시나리오'!$J$2='d_시나리오'!$H$2,'d_시나리오'!$I$2,IF(A2630&lt;('d_시나리오'!$I$2-'d_시나리오'!$H$2)/('d_시나리오'!$J$2-'d_시나리오'!$H$2),'d_시나리오'!$H$2+SQRT(A2630*('d_시나리오'!$J$2-'d_시나리오'!$H$2)*('d_시나리오'!$I$2-'d_시나리오'!$H$2)),'d_시나리오'!$J$2-SQRT((1-A2630)*('d_시나리오'!$J$2-'d_시나리오'!$H$2)*('d_시나리오'!$J$2-'d_시나리오'!$I$2))))</f>
        <v/>
      </c>
      <c r="C2630">
        <f>BETAINV(RAND(),2,6)</f>
        <v/>
      </c>
      <c r="D2630">
        <f>INDEX('d_분포'!$A$2:$A$28,RANDBETWEEN(1,27))</f>
        <v/>
      </c>
      <c r="E2630">
        <f>INDEX('d_분포'!$C$2:$C$5,RANDBETWEEN(1,4))*(0.9+0.2*RAND())</f>
        <v/>
      </c>
      <c r="F2630">
        <f>RAND()</f>
        <v/>
      </c>
      <c r="G2630">
        <f>IF('d_시나리오'!$J$3='d_시나리오'!$H$3,'d_시나리오'!$I$3,IF(F2630&lt;('d_시나리오'!$I$3-'d_시나리오'!$H$3)/('d_시나리오'!$J$3-'d_시나리오'!$H$3),'d_시나리오'!$H$3+SQRT(F2630*('d_시나리오'!$J$3-'d_시나리오'!$H$3)*('d_시나리오'!$I$3-'d_시나리오'!$H$3)),'d_시나리오'!$J$3-SQRT((1-F2630)*('d_시나리오'!$J$3-'d_시나리오'!$H$3)*('d_시나리오'!$J$3-'d_시나리오'!$I$3))))</f>
        <v/>
      </c>
      <c r="H2630">
        <f>RAND()</f>
        <v/>
      </c>
      <c r="I2630">
        <f>IF('d_시나리오'!$J$4='d_시나리오'!$H$4,'d_시나리오'!$I$4,IF(H2630&lt;('d_시나리오'!$I$4-'d_시나리오'!$H$4)/('d_시나리오'!$J$4-'d_시나리오'!$H$4),'d_시나리오'!$H$4+SQRT(H2630*('d_시나리오'!$J$4-'d_시나리오'!$H$4)*('d_시나리오'!$I$4-'d_시나리오'!$H$4)),'d_시나리오'!$J$4-SQRT((1-H2630)*('d_시나리오'!$J$4-'d_시나리오'!$H$4)*('d_시나리오'!$J$4-'d_시나리오'!$I$4))))</f>
        <v/>
      </c>
      <c r="J2630">
        <f>RAND()</f>
        <v/>
      </c>
      <c r="K2630">
        <f>IF('d_시나리오'!$J$5='d_시나리오'!$H$5,'d_시나리오'!$I$5,IF(J2630&lt;('d_시나리오'!$I$5-'d_시나리오'!$H$5)/('d_시나리오'!$J$5-'d_시나리오'!$H$5),'d_시나리오'!$H$5+SQRT(J2630*('d_시나리오'!$J$5-'d_시나리오'!$H$5)*('d_시나리오'!$I$5-'d_시나리오'!$H$5)),'d_시나리오'!$J$5-SQRT((1-J2630)*('d_시나리오'!$J$5-'d_시나리오'!$H$5)*('d_시나리오'!$J$5-'d_시나리오'!$I$5))))</f>
        <v/>
      </c>
      <c r="L2630">
        <f>RAND()</f>
        <v/>
      </c>
      <c r="M2630">
        <f>IF('d_시나리오'!$J$6='d_시나리오'!$H$6,'d_시나리오'!$I$6,IF(L2630&lt;('d_시나리오'!$I$6-'d_시나리오'!$H$6)/('d_시나리오'!$J$6-'d_시나리오'!$H$6),'d_시나리오'!$H$6+SQRT(L2630*('d_시나리오'!$J$6-'d_시나리오'!$H$6)*('d_시나리오'!$I$6-'d_시나리오'!$H$6)),'d_시나리오'!$J$6-SQRT((1-L2630)*('d_시나리오'!$J$6-'d_시나리오'!$H$6)*('d_시나리오'!$J$6-'d_시나리오'!$I$6))))</f>
        <v/>
      </c>
      <c r="N2630">
        <f>INDEX('d_분포'!$B$2:$B$57,RANDBETWEEN(1,56))</f>
        <v/>
      </c>
      <c r="O2630">
        <f>BETAINV(RAND(),5,5)</f>
        <v/>
      </c>
      <c r="P2630">
        <f>'d_고정'!$B$1*'6_기대효과'!$H$7*('d_시나리오'!$I$7/'d_고정'!$B$2)*B2630</f>
        <v/>
      </c>
      <c r="Q2630">
        <f>P2630*C2630</f>
        <v/>
      </c>
      <c r="R2630">
        <f>P2630*E2630</f>
        <v/>
      </c>
      <c r="S2630">
        <f>R2630*G2630</f>
        <v/>
      </c>
      <c r="T2630">
        <f>Q2630+S2630</f>
        <v/>
      </c>
      <c r="U2630">
        <f>(Q2630*D2630+S2630*I2630)*(1-O2630)</f>
        <v/>
      </c>
      <c r="V2630">
        <f>(R2630*K2630*N2630+'d_고정'!$B$3*('6_기대효과'!$H$7/8)*N2630*'d_고정'!$B$10*M2630*('6_기대효과'!$K$7/'d_고정'!$B$9))*(1-O2630)</f>
        <v/>
      </c>
      <c r="W2630">
        <f>(S2630*I2630+R2630*MAX(K2630-'d_고정'!$B$10*M2630*('6_기대효과'!$K$7/'d_고정'!$B$9),0)*N2630)*(1-O2630)</f>
        <v/>
      </c>
      <c r="X2630">
        <f>U2630+V2630</f>
        <v/>
      </c>
      <c r="Y2630">
        <f>U2630/('d_고정'!$B$5*'6_기대효과'!$H$7/8)/'d_고정'!$B$6</f>
        <v/>
      </c>
      <c r="Z2630">
        <f>U2630/('d_고정'!$B$8*'6_기대효과'!$H$7/8)</f>
        <v/>
      </c>
    </row>
    <row r="2631">
      <c r="A2631">
        <f>RAND()</f>
        <v/>
      </c>
      <c r="B2631">
        <f>IF('d_시나리오'!$J$2='d_시나리오'!$H$2,'d_시나리오'!$I$2,IF(A2631&lt;('d_시나리오'!$I$2-'d_시나리오'!$H$2)/('d_시나리오'!$J$2-'d_시나리오'!$H$2),'d_시나리오'!$H$2+SQRT(A2631*('d_시나리오'!$J$2-'d_시나리오'!$H$2)*('d_시나리오'!$I$2-'d_시나리오'!$H$2)),'d_시나리오'!$J$2-SQRT((1-A2631)*('d_시나리오'!$J$2-'d_시나리오'!$H$2)*('d_시나리오'!$J$2-'d_시나리오'!$I$2))))</f>
        <v/>
      </c>
      <c r="C2631">
        <f>BETAINV(RAND(),2,6)</f>
        <v/>
      </c>
      <c r="D2631">
        <f>INDEX('d_분포'!$A$2:$A$28,RANDBETWEEN(1,27))</f>
        <v/>
      </c>
      <c r="E2631">
        <f>INDEX('d_분포'!$C$2:$C$5,RANDBETWEEN(1,4))*(0.9+0.2*RAND())</f>
        <v/>
      </c>
      <c r="F2631">
        <f>RAND()</f>
        <v/>
      </c>
      <c r="G2631">
        <f>IF('d_시나리오'!$J$3='d_시나리오'!$H$3,'d_시나리오'!$I$3,IF(F2631&lt;('d_시나리오'!$I$3-'d_시나리오'!$H$3)/('d_시나리오'!$J$3-'d_시나리오'!$H$3),'d_시나리오'!$H$3+SQRT(F2631*('d_시나리오'!$J$3-'d_시나리오'!$H$3)*('d_시나리오'!$I$3-'d_시나리오'!$H$3)),'d_시나리오'!$J$3-SQRT((1-F2631)*('d_시나리오'!$J$3-'d_시나리오'!$H$3)*('d_시나리오'!$J$3-'d_시나리오'!$I$3))))</f>
        <v/>
      </c>
      <c r="H2631">
        <f>RAND()</f>
        <v/>
      </c>
      <c r="I2631">
        <f>IF('d_시나리오'!$J$4='d_시나리오'!$H$4,'d_시나리오'!$I$4,IF(H2631&lt;('d_시나리오'!$I$4-'d_시나리오'!$H$4)/('d_시나리오'!$J$4-'d_시나리오'!$H$4),'d_시나리오'!$H$4+SQRT(H2631*('d_시나리오'!$J$4-'d_시나리오'!$H$4)*('d_시나리오'!$I$4-'d_시나리오'!$H$4)),'d_시나리오'!$J$4-SQRT((1-H2631)*('d_시나리오'!$J$4-'d_시나리오'!$H$4)*('d_시나리오'!$J$4-'d_시나리오'!$I$4))))</f>
        <v/>
      </c>
      <c r="J2631">
        <f>RAND()</f>
        <v/>
      </c>
      <c r="K2631">
        <f>IF('d_시나리오'!$J$5='d_시나리오'!$H$5,'d_시나리오'!$I$5,IF(J2631&lt;('d_시나리오'!$I$5-'d_시나리오'!$H$5)/('d_시나리오'!$J$5-'d_시나리오'!$H$5),'d_시나리오'!$H$5+SQRT(J2631*('d_시나리오'!$J$5-'d_시나리오'!$H$5)*('d_시나리오'!$I$5-'d_시나리오'!$H$5)),'d_시나리오'!$J$5-SQRT((1-J2631)*('d_시나리오'!$J$5-'d_시나리오'!$H$5)*('d_시나리오'!$J$5-'d_시나리오'!$I$5))))</f>
        <v/>
      </c>
      <c r="L2631">
        <f>RAND()</f>
        <v/>
      </c>
      <c r="M2631">
        <f>IF('d_시나리오'!$J$6='d_시나리오'!$H$6,'d_시나리오'!$I$6,IF(L2631&lt;('d_시나리오'!$I$6-'d_시나리오'!$H$6)/('d_시나리오'!$J$6-'d_시나리오'!$H$6),'d_시나리오'!$H$6+SQRT(L2631*('d_시나리오'!$J$6-'d_시나리오'!$H$6)*('d_시나리오'!$I$6-'d_시나리오'!$H$6)),'d_시나리오'!$J$6-SQRT((1-L2631)*('d_시나리오'!$J$6-'d_시나리오'!$H$6)*('d_시나리오'!$J$6-'d_시나리오'!$I$6))))</f>
        <v/>
      </c>
      <c r="N2631">
        <f>INDEX('d_분포'!$B$2:$B$57,RANDBETWEEN(1,56))</f>
        <v/>
      </c>
      <c r="O2631">
        <f>BETAINV(RAND(),5,5)</f>
        <v/>
      </c>
      <c r="P2631">
        <f>'d_고정'!$B$1*'6_기대효과'!$H$7*('d_시나리오'!$I$7/'d_고정'!$B$2)*B2631</f>
        <v/>
      </c>
      <c r="Q2631">
        <f>P2631*C2631</f>
        <v/>
      </c>
      <c r="R2631">
        <f>P2631*E2631</f>
        <v/>
      </c>
      <c r="S2631">
        <f>R2631*G2631</f>
        <v/>
      </c>
      <c r="T2631">
        <f>Q2631+S2631</f>
        <v/>
      </c>
      <c r="U2631">
        <f>(Q2631*D2631+S2631*I2631)*(1-O2631)</f>
        <v/>
      </c>
      <c r="V2631">
        <f>(R2631*K2631*N2631+'d_고정'!$B$3*('6_기대효과'!$H$7/8)*N2631*'d_고정'!$B$10*M2631*('6_기대효과'!$K$7/'d_고정'!$B$9))*(1-O2631)</f>
        <v/>
      </c>
      <c r="W2631">
        <f>(S2631*I2631+R2631*MAX(K2631-'d_고정'!$B$10*M2631*('6_기대효과'!$K$7/'d_고정'!$B$9),0)*N2631)*(1-O2631)</f>
        <v/>
      </c>
      <c r="X2631">
        <f>U2631+V2631</f>
        <v/>
      </c>
      <c r="Y2631">
        <f>U2631/('d_고정'!$B$5*'6_기대효과'!$H$7/8)/'d_고정'!$B$6</f>
        <v/>
      </c>
      <c r="Z2631">
        <f>U2631/('d_고정'!$B$8*'6_기대효과'!$H$7/8)</f>
        <v/>
      </c>
    </row>
    <row r="2632">
      <c r="A2632">
        <f>RAND()</f>
        <v/>
      </c>
      <c r="B2632">
        <f>IF('d_시나리오'!$J$2='d_시나리오'!$H$2,'d_시나리오'!$I$2,IF(A2632&lt;('d_시나리오'!$I$2-'d_시나리오'!$H$2)/('d_시나리오'!$J$2-'d_시나리오'!$H$2),'d_시나리오'!$H$2+SQRT(A2632*('d_시나리오'!$J$2-'d_시나리오'!$H$2)*('d_시나리오'!$I$2-'d_시나리오'!$H$2)),'d_시나리오'!$J$2-SQRT((1-A2632)*('d_시나리오'!$J$2-'d_시나리오'!$H$2)*('d_시나리오'!$J$2-'d_시나리오'!$I$2))))</f>
        <v/>
      </c>
      <c r="C2632">
        <f>BETAINV(RAND(),2,6)</f>
        <v/>
      </c>
      <c r="D2632">
        <f>INDEX('d_분포'!$A$2:$A$28,RANDBETWEEN(1,27))</f>
        <v/>
      </c>
      <c r="E2632">
        <f>INDEX('d_분포'!$C$2:$C$5,RANDBETWEEN(1,4))*(0.9+0.2*RAND())</f>
        <v/>
      </c>
      <c r="F2632">
        <f>RAND()</f>
        <v/>
      </c>
      <c r="G2632">
        <f>IF('d_시나리오'!$J$3='d_시나리오'!$H$3,'d_시나리오'!$I$3,IF(F2632&lt;('d_시나리오'!$I$3-'d_시나리오'!$H$3)/('d_시나리오'!$J$3-'d_시나리오'!$H$3),'d_시나리오'!$H$3+SQRT(F2632*('d_시나리오'!$J$3-'d_시나리오'!$H$3)*('d_시나리오'!$I$3-'d_시나리오'!$H$3)),'d_시나리오'!$J$3-SQRT((1-F2632)*('d_시나리오'!$J$3-'d_시나리오'!$H$3)*('d_시나리오'!$J$3-'d_시나리오'!$I$3))))</f>
        <v/>
      </c>
      <c r="H2632">
        <f>RAND()</f>
        <v/>
      </c>
      <c r="I2632">
        <f>IF('d_시나리오'!$J$4='d_시나리오'!$H$4,'d_시나리오'!$I$4,IF(H2632&lt;('d_시나리오'!$I$4-'d_시나리오'!$H$4)/('d_시나리오'!$J$4-'d_시나리오'!$H$4),'d_시나리오'!$H$4+SQRT(H2632*('d_시나리오'!$J$4-'d_시나리오'!$H$4)*('d_시나리오'!$I$4-'d_시나리오'!$H$4)),'d_시나리오'!$J$4-SQRT((1-H2632)*('d_시나리오'!$J$4-'d_시나리오'!$H$4)*('d_시나리오'!$J$4-'d_시나리오'!$I$4))))</f>
        <v/>
      </c>
      <c r="J2632">
        <f>RAND()</f>
        <v/>
      </c>
      <c r="K2632">
        <f>IF('d_시나리오'!$J$5='d_시나리오'!$H$5,'d_시나리오'!$I$5,IF(J2632&lt;('d_시나리오'!$I$5-'d_시나리오'!$H$5)/('d_시나리오'!$J$5-'d_시나리오'!$H$5),'d_시나리오'!$H$5+SQRT(J2632*('d_시나리오'!$J$5-'d_시나리오'!$H$5)*('d_시나리오'!$I$5-'d_시나리오'!$H$5)),'d_시나리오'!$J$5-SQRT((1-J2632)*('d_시나리오'!$J$5-'d_시나리오'!$H$5)*('d_시나리오'!$J$5-'d_시나리오'!$I$5))))</f>
        <v/>
      </c>
      <c r="L2632">
        <f>RAND()</f>
        <v/>
      </c>
      <c r="M2632">
        <f>IF('d_시나리오'!$J$6='d_시나리오'!$H$6,'d_시나리오'!$I$6,IF(L2632&lt;('d_시나리오'!$I$6-'d_시나리오'!$H$6)/('d_시나리오'!$J$6-'d_시나리오'!$H$6),'d_시나리오'!$H$6+SQRT(L2632*('d_시나리오'!$J$6-'d_시나리오'!$H$6)*('d_시나리오'!$I$6-'d_시나리오'!$H$6)),'d_시나리오'!$J$6-SQRT((1-L2632)*('d_시나리오'!$J$6-'d_시나리오'!$H$6)*('d_시나리오'!$J$6-'d_시나리오'!$I$6))))</f>
        <v/>
      </c>
      <c r="N2632">
        <f>INDEX('d_분포'!$B$2:$B$57,RANDBETWEEN(1,56))</f>
        <v/>
      </c>
      <c r="O2632">
        <f>BETAINV(RAND(),5,5)</f>
        <v/>
      </c>
      <c r="P2632">
        <f>'d_고정'!$B$1*'6_기대효과'!$H$7*('d_시나리오'!$I$7/'d_고정'!$B$2)*B2632</f>
        <v/>
      </c>
      <c r="Q2632">
        <f>P2632*C2632</f>
        <v/>
      </c>
      <c r="R2632">
        <f>P2632*E2632</f>
        <v/>
      </c>
      <c r="S2632">
        <f>R2632*G2632</f>
        <v/>
      </c>
      <c r="T2632">
        <f>Q2632+S2632</f>
        <v/>
      </c>
      <c r="U2632">
        <f>(Q2632*D2632+S2632*I2632)*(1-O2632)</f>
        <v/>
      </c>
      <c r="V2632">
        <f>(R2632*K2632*N2632+'d_고정'!$B$3*('6_기대효과'!$H$7/8)*N2632*'d_고정'!$B$10*M2632*('6_기대효과'!$K$7/'d_고정'!$B$9))*(1-O2632)</f>
        <v/>
      </c>
      <c r="W2632">
        <f>(S2632*I2632+R2632*MAX(K2632-'d_고정'!$B$10*M2632*('6_기대효과'!$K$7/'d_고정'!$B$9),0)*N2632)*(1-O2632)</f>
        <v/>
      </c>
      <c r="X2632">
        <f>U2632+V2632</f>
        <v/>
      </c>
      <c r="Y2632">
        <f>U2632/('d_고정'!$B$5*'6_기대효과'!$H$7/8)/'d_고정'!$B$6</f>
        <v/>
      </c>
      <c r="Z2632">
        <f>U2632/('d_고정'!$B$8*'6_기대효과'!$H$7/8)</f>
        <v/>
      </c>
    </row>
    <row r="2633">
      <c r="A2633">
        <f>RAND()</f>
        <v/>
      </c>
      <c r="B2633">
        <f>IF('d_시나리오'!$J$2='d_시나리오'!$H$2,'d_시나리오'!$I$2,IF(A2633&lt;('d_시나리오'!$I$2-'d_시나리오'!$H$2)/('d_시나리오'!$J$2-'d_시나리오'!$H$2),'d_시나리오'!$H$2+SQRT(A2633*('d_시나리오'!$J$2-'d_시나리오'!$H$2)*('d_시나리오'!$I$2-'d_시나리오'!$H$2)),'d_시나리오'!$J$2-SQRT((1-A2633)*('d_시나리오'!$J$2-'d_시나리오'!$H$2)*('d_시나리오'!$J$2-'d_시나리오'!$I$2))))</f>
        <v/>
      </c>
      <c r="C2633">
        <f>BETAINV(RAND(),2,6)</f>
        <v/>
      </c>
      <c r="D2633">
        <f>INDEX('d_분포'!$A$2:$A$28,RANDBETWEEN(1,27))</f>
        <v/>
      </c>
      <c r="E2633">
        <f>INDEX('d_분포'!$C$2:$C$5,RANDBETWEEN(1,4))*(0.9+0.2*RAND())</f>
        <v/>
      </c>
      <c r="F2633">
        <f>RAND()</f>
        <v/>
      </c>
      <c r="G2633">
        <f>IF('d_시나리오'!$J$3='d_시나리오'!$H$3,'d_시나리오'!$I$3,IF(F2633&lt;('d_시나리오'!$I$3-'d_시나리오'!$H$3)/('d_시나리오'!$J$3-'d_시나리오'!$H$3),'d_시나리오'!$H$3+SQRT(F2633*('d_시나리오'!$J$3-'d_시나리오'!$H$3)*('d_시나리오'!$I$3-'d_시나리오'!$H$3)),'d_시나리오'!$J$3-SQRT((1-F2633)*('d_시나리오'!$J$3-'d_시나리오'!$H$3)*('d_시나리오'!$J$3-'d_시나리오'!$I$3))))</f>
        <v/>
      </c>
      <c r="H2633">
        <f>RAND()</f>
        <v/>
      </c>
      <c r="I2633">
        <f>IF('d_시나리오'!$J$4='d_시나리오'!$H$4,'d_시나리오'!$I$4,IF(H2633&lt;('d_시나리오'!$I$4-'d_시나리오'!$H$4)/('d_시나리오'!$J$4-'d_시나리오'!$H$4),'d_시나리오'!$H$4+SQRT(H2633*('d_시나리오'!$J$4-'d_시나리오'!$H$4)*('d_시나리오'!$I$4-'d_시나리오'!$H$4)),'d_시나리오'!$J$4-SQRT((1-H2633)*('d_시나리오'!$J$4-'d_시나리오'!$H$4)*('d_시나리오'!$J$4-'d_시나리오'!$I$4))))</f>
        <v/>
      </c>
      <c r="J2633">
        <f>RAND()</f>
        <v/>
      </c>
      <c r="K2633">
        <f>IF('d_시나리오'!$J$5='d_시나리오'!$H$5,'d_시나리오'!$I$5,IF(J2633&lt;('d_시나리오'!$I$5-'d_시나리오'!$H$5)/('d_시나리오'!$J$5-'d_시나리오'!$H$5),'d_시나리오'!$H$5+SQRT(J2633*('d_시나리오'!$J$5-'d_시나리오'!$H$5)*('d_시나리오'!$I$5-'d_시나리오'!$H$5)),'d_시나리오'!$J$5-SQRT((1-J2633)*('d_시나리오'!$J$5-'d_시나리오'!$H$5)*('d_시나리오'!$J$5-'d_시나리오'!$I$5))))</f>
        <v/>
      </c>
      <c r="L2633">
        <f>RAND()</f>
        <v/>
      </c>
      <c r="M2633">
        <f>IF('d_시나리오'!$J$6='d_시나리오'!$H$6,'d_시나리오'!$I$6,IF(L2633&lt;('d_시나리오'!$I$6-'d_시나리오'!$H$6)/('d_시나리오'!$J$6-'d_시나리오'!$H$6),'d_시나리오'!$H$6+SQRT(L2633*('d_시나리오'!$J$6-'d_시나리오'!$H$6)*('d_시나리오'!$I$6-'d_시나리오'!$H$6)),'d_시나리오'!$J$6-SQRT((1-L2633)*('d_시나리오'!$J$6-'d_시나리오'!$H$6)*('d_시나리오'!$J$6-'d_시나리오'!$I$6))))</f>
        <v/>
      </c>
      <c r="N2633">
        <f>INDEX('d_분포'!$B$2:$B$57,RANDBETWEEN(1,56))</f>
        <v/>
      </c>
      <c r="O2633">
        <f>BETAINV(RAND(),5,5)</f>
        <v/>
      </c>
      <c r="P2633">
        <f>'d_고정'!$B$1*'6_기대효과'!$H$7*('d_시나리오'!$I$7/'d_고정'!$B$2)*B2633</f>
        <v/>
      </c>
      <c r="Q2633">
        <f>P2633*C2633</f>
        <v/>
      </c>
      <c r="R2633">
        <f>P2633*E2633</f>
        <v/>
      </c>
      <c r="S2633">
        <f>R2633*G2633</f>
        <v/>
      </c>
      <c r="T2633">
        <f>Q2633+S2633</f>
        <v/>
      </c>
      <c r="U2633">
        <f>(Q2633*D2633+S2633*I2633)*(1-O2633)</f>
        <v/>
      </c>
      <c r="V2633">
        <f>(R2633*K2633*N2633+'d_고정'!$B$3*('6_기대효과'!$H$7/8)*N2633*'d_고정'!$B$10*M2633*('6_기대효과'!$K$7/'d_고정'!$B$9))*(1-O2633)</f>
        <v/>
      </c>
      <c r="W2633">
        <f>(S2633*I2633+R2633*MAX(K2633-'d_고정'!$B$10*M2633*('6_기대효과'!$K$7/'d_고정'!$B$9),0)*N2633)*(1-O2633)</f>
        <v/>
      </c>
      <c r="X2633">
        <f>U2633+V2633</f>
        <v/>
      </c>
      <c r="Y2633">
        <f>U2633/('d_고정'!$B$5*'6_기대효과'!$H$7/8)/'d_고정'!$B$6</f>
        <v/>
      </c>
      <c r="Z2633">
        <f>U2633/('d_고정'!$B$8*'6_기대효과'!$H$7/8)</f>
        <v/>
      </c>
    </row>
    <row r="2634">
      <c r="A2634">
        <f>RAND()</f>
        <v/>
      </c>
      <c r="B2634">
        <f>IF('d_시나리오'!$J$2='d_시나리오'!$H$2,'d_시나리오'!$I$2,IF(A2634&lt;('d_시나리오'!$I$2-'d_시나리오'!$H$2)/('d_시나리오'!$J$2-'d_시나리오'!$H$2),'d_시나리오'!$H$2+SQRT(A2634*('d_시나리오'!$J$2-'d_시나리오'!$H$2)*('d_시나리오'!$I$2-'d_시나리오'!$H$2)),'d_시나리오'!$J$2-SQRT((1-A2634)*('d_시나리오'!$J$2-'d_시나리오'!$H$2)*('d_시나리오'!$J$2-'d_시나리오'!$I$2))))</f>
        <v/>
      </c>
      <c r="C2634">
        <f>BETAINV(RAND(),2,6)</f>
        <v/>
      </c>
      <c r="D2634">
        <f>INDEX('d_분포'!$A$2:$A$28,RANDBETWEEN(1,27))</f>
        <v/>
      </c>
      <c r="E2634">
        <f>INDEX('d_분포'!$C$2:$C$5,RANDBETWEEN(1,4))*(0.9+0.2*RAND())</f>
        <v/>
      </c>
      <c r="F2634">
        <f>RAND()</f>
        <v/>
      </c>
      <c r="G2634">
        <f>IF('d_시나리오'!$J$3='d_시나리오'!$H$3,'d_시나리오'!$I$3,IF(F2634&lt;('d_시나리오'!$I$3-'d_시나리오'!$H$3)/('d_시나리오'!$J$3-'d_시나리오'!$H$3),'d_시나리오'!$H$3+SQRT(F2634*('d_시나리오'!$J$3-'d_시나리오'!$H$3)*('d_시나리오'!$I$3-'d_시나리오'!$H$3)),'d_시나리오'!$J$3-SQRT((1-F2634)*('d_시나리오'!$J$3-'d_시나리오'!$H$3)*('d_시나리오'!$J$3-'d_시나리오'!$I$3))))</f>
        <v/>
      </c>
      <c r="H2634">
        <f>RAND()</f>
        <v/>
      </c>
      <c r="I2634">
        <f>IF('d_시나리오'!$J$4='d_시나리오'!$H$4,'d_시나리오'!$I$4,IF(H2634&lt;('d_시나리오'!$I$4-'d_시나리오'!$H$4)/('d_시나리오'!$J$4-'d_시나리오'!$H$4),'d_시나리오'!$H$4+SQRT(H2634*('d_시나리오'!$J$4-'d_시나리오'!$H$4)*('d_시나리오'!$I$4-'d_시나리오'!$H$4)),'d_시나리오'!$J$4-SQRT((1-H2634)*('d_시나리오'!$J$4-'d_시나리오'!$H$4)*('d_시나리오'!$J$4-'d_시나리오'!$I$4))))</f>
        <v/>
      </c>
      <c r="J2634">
        <f>RAND()</f>
        <v/>
      </c>
      <c r="K2634">
        <f>IF('d_시나리오'!$J$5='d_시나리오'!$H$5,'d_시나리오'!$I$5,IF(J2634&lt;('d_시나리오'!$I$5-'d_시나리오'!$H$5)/('d_시나리오'!$J$5-'d_시나리오'!$H$5),'d_시나리오'!$H$5+SQRT(J2634*('d_시나리오'!$J$5-'d_시나리오'!$H$5)*('d_시나리오'!$I$5-'d_시나리오'!$H$5)),'d_시나리오'!$J$5-SQRT((1-J2634)*('d_시나리오'!$J$5-'d_시나리오'!$H$5)*('d_시나리오'!$J$5-'d_시나리오'!$I$5))))</f>
        <v/>
      </c>
      <c r="L2634">
        <f>RAND()</f>
        <v/>
      </c>
      <c r="M2634">
        <f>IF('d_시나리오'!$J$6='d_시나리오'!$H$6,'d_시나리오'!$I$6,IF(L2634&lt;('d_시나리오'!$I$6-'d_시나리오'!$H$6)/('d_시나리오'!$J$6-'d_시나리오'!$H$6),'d_시나리오'!$H$6+SQRT(L2634*('d_시나리오'!$J$6-'d_시나리오'!$H$6)*('d_시나리오'!$I$6-'d_시나리오'!$H$6)),'d_시나리오'!$J$6-SQRT((1-L2634)*('d_시나리오'!$J$6-'d_시나리오'!$H$6)*('d_시나리오'!$J$6-'d_시나리오'!$I$6))))</f>
        <v/>
      </c>
      <c r="N2634">
        <f>INDEX('d_분포'!$B$2:$B$57,RANDBETWEEN(1,56))</f>
        <v/>
      </c>
      <c r="O2634">
        <f>BETAINV(RAND(),5,5)</f>
        <v/>
      </c>
      <c r="P2634">
        <f>'d_고정'!$B$1*'6_기대효과'!$H$7*('d_시나리오'!$I$7/'d_고정'!$B$2)*B2634</f>
        <v/>
      </c>
      <c r="Q2634">
        <f>P2634*C2634</f>
        <v/>
      </c>
      <c r="R2634">
        <f>P2634*E2634</f>
        <v/>
      </c>
      <c r="S2634">
        <f>R2634*G2634</f>
        <v/>
      </c>
      <c r="T2634">
        <f>Q2634+S2634</f>
        <v/>
      </c>
      <c r="U2634">
        <f>(Q2634*D2634+S2634*I2634)*(1-O2634)</f>
        <v/>
      </c>
      <c r="V2634">
        <f>(R2634*K2634*N2634+'d_고정'!$B$3*('6_기대효과'!$H$7/8)*N2634*'d_고정'!$B$10*M2634*('6_기대효과'!$K$7/'d_고정'!$B$9))*(1-O2634)</f>
        <v/>
      </c>
      <c r="W2634">
        <f>(S2634*I2634+R2634*MAX(K2634-'d_고정'!$B$10*M2634*('6_기대효과'!$K$7/'d_고정'!$B$9),0)*N2634)*(1-O2634)</f>
        <v/>
      </c>
      <c r="X2634">
        <f>U2634+V2634</f>
        <v/>
      </c>
      <c r="Y2634">
        <f>U2634/('d_고정'!$B$5*'6_기대효과'!$H$7/8)/'d_고정'!$B$6</f>
        <v/>
      </c>
      <c r="Z2634">
        <f>U2634/('d_고정'!$B$8*'6_기대효과'!$H$7/8)</f>
        <v/>
      </c>
    </row>
    <row r="2635">
      <c r="A2635">
        <f>RAND()</f>
        <v/>
      </c>
      <c r="B2635">
        <f>IF('d_시나리오'!$J$2='d_시나리오'!$H$2,'d_시나리오'!$I$2,IF(A2635&lt;('d_시나리오'!$I$2-'d_시나리오'!$H$2)/('d_시나리오'!$J$2-'d_시나리오'!$H$2),'d_시나리오'!$H$2+SQRT(A2635*('d_시나리오'!$J$2-'d_시나리오'!$H$2)*('d_시나리오'!$I$2-'d_시나리오'!$H$2)),'d_시나리오'!$J$2-SQRT((1-A2635)*('d_시나리오'!$J$2-'d_시나리오'!$H$2)*('d_시나리오'!$J$2-'d_시나리오'!$I$2))))</f>
        <v/>
      </c>
      <c r="C2635">
        <f>BETAINV(RAND(),2,6)</f>
        <v/>
      </c>
      <c r="D2635">
        <f>INDEX('d_분포'!$A$2:$A$28,RANDBETWEEN(1,27))</f>
        <v/>
      </c>
      <c r="E2635">
        <f>INDEX('d_분포'!$C$2:$C$5,RANDBETWEEN(1,4))*(0.9+0.2*RAND())</f>
        <v/>
      </c>
      <c r="F2635">
        <f>RAND()</f>
        <v/>
      </c>
      <c r="G2635">
        <f>IF('d_시나리오'!$J$3='d_시나리오'!$H$3,'d_시나리오'!$I$3,IF(F2635&lt;('d_시나리오'!$I$3-'d_시나리오'!$H$3)/('d_시나리오'!$J$3-'d_시나리오'!$H$3),'d_시나리오'!$H$3+SQRT(F2635*('d_시나리오'!$J$3-'d_시나리오'!$H$3)*('d_시나리오'!$I$3-'d_시나리오'!$H$3)),'d_시나리오'!$J$3-SQRT((1-F2635)*('d_시나리오'!$J$3-'d_시나리오'!$H$3)*('d_시나리오'!$J$3-'d_시나리오'!$I$3))))</f>
        <v/>
      </c>
      <c r="H2635">
        <f>RAND()</f>
        <v/>
      </c>
      <c r="I2635">
        <f>IF('d_시나리오'!$J$4='d_시나리오'!$H$4,'d_시나리오'!$I$4,IF(H2635&lt;('d_시나리오'!$I$4-'d_시나리오'!$H$4)/('d_시나리오'!$J$4-'d_시나리오'!$H$4),'d_시나리오'!$H$4+SQRT(H2635*('d_시나리오'!$J$4-'d_시나리오'!$H$4)*('d_시나리오'!$I$4-'d_시나리오'!$H$4)),'d_시나리오'!$J$4-SQRT((1-H2635)*('d_시나리오'!$J$4-'d_시나리오'!$H$4)*('d_시나리오'!$J$4-'d_시나리오'!$I$4))))</f>
        <v/>
      </c>
      <c r="J2635">
        <f>RAND()</f>
        <v/>
      </c>
      <c r="K2635">
        <f>IF('d_시나리오'!$J$5='d_시나리오'!$H$5,'d_시나리오'!$I$5,IF(J2635&lt;('d_시나리오'!$I$5-'d_시나리오'!$H$5)/('d_시나리오'!$J$5-'d_시나리오'!$H$5),'d_시나리오'!$H$5+SQRT(J2635*('d_시나리오'!$J$5-'d_시나리오'!$H$5)*('d_시나리오'!$I$5-'d_시나리오'!$H$5)),'d_시나리오'!$J$5-SQRT((1-J2635)*('d_시나리오'!$J$5-'d_시나리오'!$H$5)*('d_시나리오'!$J$5-'d_시나리오'!$I$5))))</f>
        <v/>
      </c>
      <c r="L2635">
        <f>RAND()</f>
        <v/>
      </c>
      <c r="M2635">
        <f>IF('d_시나리오'!$J$6='d_시나리오'!$H$6,'d_시나리오'!$I$6,IF(L2635&lt;('d_시나리오'!$I$6-'d_시나리오'!$H$6)/('d_시나리오'!$J$6-'d_시나리오'!$H$6),'d_시나리오'!$H$6+SQRT(L2635*('d_시나리오'!$J$6-'d_시나리오'!$H$6)*('d_시나리오'!$I$6-'d_시나리오'!$H$6)),'d_시나리오'!$J$6-SQRT((1-L2635)*('d_시나리오'!$J$6-'d_시나리오'!$H$6)*('d_시나리오'!$J$6-'d_시나리오'!$I$6))))</f>
        <v/>
      </c>
      <c r="N2635">
        <f>INDEX('d_분포'!$B$2:$B$57,RANDBETWEEN(1,56))</f>
        <v/>
      </c>
      <c r="O2635">
        <f>BETAINV(RAND(),5,5)</f>
        <v/>
      </c>
      <c r="P2635">
        <f>'d_고정'!$B$1*'6_기대효과'!$H$7*('d_시나리오'!$I$7/'d_고정'!$B$2)*B2635</f>
        <v/>
      </c>
      <c r="Q2635">
        <f>P2635*C2635</f>
        <v/>
      </c>
      <c r="R2635">
        <f>P2635*E2635</f>
        <v/>
      </c>
      <c r="S2635">
        <f>R2635*G2635</f>
        <v/>
      </c>
      <c r="T2635">
        <f>Q2635+S2635</f>
        <v/>
      </c>
      <c r="U2635">
        <f>(Q2635*D2635+S2635*I2635)*(1-O2635)</f>
        <v/>
      </c>
      <c r="V2635">
        <f>(R2635*K2635*N2635+'d_고정'!$B$3*('6_기대효과'!$H$7/8)*N2635*'d_고정'!$B$10*M2635*('6_기대효과'!$K$7/'d_고정'!$B$9))*(1-O2635)</f>
        <v/>
      </c>
      <c r="W2635">
        <f>(S2635*I2635+R2635*MAX(K2635-'d_고정'!$B$10*M2635*('6_기대효과'!$K$7/'d_고정'!$B$9),0)*N2635)*(1-O2635)</f>
        <v/>
      </c>
      <c r="X2635">
        <f>U2635+V2635</f>
        <v/>
      </c>
      <c r="Y2635">
        <f>U2635/('d_고정'!$B$5*'6_기대효과'!$H$7/8)/'d_고정'!$B$6</f>
        <v/>
      </c>
      <c r="Z2635">
        <f>U2635/('d_고정'!$B$8*'6_기대효과'!$H$7/8)</f>
        <v/>
      </c>
    </row>
    <row r="2636">
      <c r="A2636">
        <f>RAND()</f>
        <v/>
      </c>
      <c r="B2636">
        <f>IF('d_시나리오'!$J$2='d_시나리오'!$H$2,'d_시나리오'!$I$2,IF(A2636&lt;('d_시나리오'!$I$2-'d_시나리오'!$H$2)/('d_시나리오'!$J$2-'d_시나리오'!$H$2),'d_시나리오'!$H$2+SQRT(A2636*('d_시나리오'!$J$2-'d_시나리오'!$H$2)*('d_시나리오'!$I$2-'d_시나리오'!$H$2)),'d_시나리오'!$J$2-SQRT((1-A2636)*('d_시나리오'!$J$2-'d_시나리오'!$H$2)*('d_시나리오'!$J$2-'d_시나리오'!$I$2))))</f>
        <v/>
      </c>
      <c r="C2636">
        <f>BETAINV(RAND(),2,6)</f>
        <v/>
      </c>
      <c r="D2636">
        <f>INDEX('d_분포'!$A$2:$A$28,RANDBETWEEN(1,27))</f>
        <v/>
      </c>
      <c r="E2636">
        <f>INDEX('d_분포'!$C$2:$C$5,RANDBETWEEN(1,4))*(0.9+0.2*RAND())</f>
        <v/>
      </c>
      <c r="F2636">
        <f>RAND()</f>
        <v/>
      </c>
      <c r="G2636">
        <f>IF('d_시나리오'!$J$3='d_시나리오'!$H$3,'d_시나리오'!$I$3,IF(F2636&lt;('d_시나리오'!$I$3-'d_시나리오'!$H$3)/('d_시나리오'!$J$3-'d_시나리오'!$H$3),'d_시나리오'!$H$3+SQRT(F2636*('d_시나리오'!$J$3-'d_시나리오'!$H$3)*('d_시나리오'!$I$3-'d_시나리오'!$H$3)),'d_시나리오'!$J$3-SQRT((1-F2636)*('d_시나리오'!$J$3-'d_시나리오'!$H$3)*('d_시나리오'!$J$3-'d_시나리오'!$I$3))))</f>
        <v/>
      </c>
      <c r="H2636">
        <f>RAND()</f>
        <v/>
      </c>
      <c r="I2636">
        <f>IF('d_시나리오'!$J$4='d_시나리오'!$H$4,'d_시나리오'!$I$4,IF(H2636&lt;('d_시나리오'!$I$4-'d_시나리오'!$H$4)/('d_시나리오'!$J$4-'d_시나리오'!$H$4),'d_시나리오'!$H$4+SQRT(H2636*('d_시나리오'!$J$4-'d_시나리오'!$H$4)*('d_시나리오'!$I$4-'d_시나리오'!$H$4)),'d_시나리오'!$J$4-SQRT((1-H2636)*('d_시나리오'!$J$4-'d_시나리오'!$H$4)*('d_시나리오'!$J$4-'d_시나리오'!$I$4))))</f>
        <v/>
      </c>
      <c r="J2636">
        <f>RAND()</f>
        <v/>
      </c>
      <c r="K2636">
        <f>IF('d_시나리오'!$J$5='d_시나리오'!$H$5,'d_시나리오'!$I$5,IF(J2636&lt;('d_시나리오'!$I$5-'d_시나리오'!$H$5)/('d_시나리오'!$J$5-'d_시나리오'!$H$5),'d_시나리오'!$H$5+SQRT(J2636*('d_시나리오'!$J$5-'d_시나리오'!$H$5)*('d_시나리오'!$I$5-'d_시나리오'!$H$5)),'d_시나리오'!$J$5-SQRT((1-J2636)*('d_시나리오'!$J$5-'d_시나리오'!$H$5)*('d_시나리오'!$J$5-'d_시나리오'!$I$5))))</f>
        <v/>
      </c>
      <c r="L2636">
        <f>RAND()</f>
        <v/>
      </c>
      <c r="M2636">
        <f>IF('d_시나리오'!$J$6='d_시나리오'!$H$6,'d_시나리오'!$I$6,IF(L2636&lt;('d_시나리오'!$I$6-'d_시나리오'!$H$6)/('d_시나리오'!$J$6-'d_시나리오'!$H$6),'d_시나리오'!$H$6+SQRT(L2636*('d_시나리오'!$J$6-'d_시나리오'!$H$6)*('d_시나리오'!$I$6-'d_시나리오'!$H$6)),'d_시나리오'!$J$6-SQRT((1-L2636)*('d_시나리오'!$J$6-'d_시나리오'!$H$6)*('d_시나리오'!$J$6-'d_시나리오'!$I$6))))</f>
        <v/>
      </c>
      <c r="N2636">
        <f>INDEX('d_분포'!$B$2:$B$57,RANDBETWEEN(1,56))</f>
        <v/>
      </c>
      <c r="O2636">
        <f>BETAINV(RAND(),5,5)</f>
        <v/>
      </c>
      <c r="P2636">
        <f>'d_고정'!$B$1*'6_기대효과'!$H$7*('d_시나리오'!$I$7/'d_고정'!$B$2)*B2636</f>
        <v/>
      </c>
      <c r="Q2636">
        <f>P2636*C2636</f>
        <v/>
      </c>
      <c r="R2636">
        <f>P2636*E2636</f>
        <v/>
      </c>
      <c r="S2636">
        <f>R2636*G2636</f>
        <v/>
      </c>
      <c r="T2636">
        <f>Q2636+S2636</f>
        <v/>
      </c>
      <c r="U2636">
        <f>(Q2636*D2636+S2636*I2636)*(1-O2636)</f>
        <v/>
      </c>
      <c r="V2636">
        <f>(R2636*K2636*N2636+'d_고정'!$B$3*('6_기대효과'!$H$7/8)*N2636*'d_고정'!$B$10*M2636*('6_기대효과'!$K$7/'d_고정'!$B$9))*(1-O2636)</f>
        <v/>
      </c>
      <c r="W2636">
        <f>(S2636*I2636+R2636*MAX(K2636-'d_고정'!$B$10*M2636*('6_기대효과'!$K$7/'d_고정'!$B$9),0)*N2636)*(1-O2636)</f>
        <v/>
      </c>
      <c r="X2636">
        <f>U2636+V2636</f>
        <v/>
      </c>
      <c r="Y2636">
        <f>U2636/('d_고정'!$B$5*'6_기대효과'!$H$7/8)/'d_고정'!$B$6</f>
        <v/>
      </c>
      <c r="Z2636">
        <f>U2636/('d_고정'!$B$8*'6_기대효과'!$H$7/8)</f>
        <v/>
      </c>
    </row>
    <row r="2637">
      <c r="A2637">
        <f>RAND()</f>
        <v/>
      </c>
      <c r="B2637">
        <f>IF('d_시나리오'!$J$2='d_시나리오'!$H$2,'d_시나리오'!$I$2,IF(A2637&lt;('d_시나리오'!$I$2-'d_시나리오'!$H$2)/('d_시나리오'!$J$2-'d_시나리오'!$H$2),'d_시나리오'!$H$2+SQRT(A2637*('d_시나리오'!$J$2-'d_시나리오'!$H$2)*('d_시나리오'!$I$2-'d_시나리오'!$H$2)),'d_시나리오'!$J$2-SQRT((1-A2637)*('d_시나리오'!$J$2-'d_시나리오'!$H$2)*('d_시나리오'!$J$2-'d_시나리오'!$I$2))))</f>
        <v/>
      </c>
      <c r="C2637">
        <f>BETAINV(RAND(),2,6)</f>
        <v/>
      </c>
      <c r="D2637">
        <f>INDEX('d_분포'!$A$2:$A$28,RANDBETWEEN(1,27))</f>
        <v/>
      </c>
      <c r="E2637">
        <f>INDEX('d_분포'!$C$2:$C$5,RANDBETWEEN(1,4))*(0.9+0.2*RAND())</f>
        <v/>
      </c>
      <c r="F2637">
        <f>RAND()</f>
        <v/>
      </c>
      <c r="G2637">
        <f>IF('d_시나리오'!$J$3='d_시나리오'!$H$3,'d_시나리오'!$I$3,IF(F2637&lt;('d_시나리오'!$I$3-'d_시나리오'!$H$3)/('d_시나리오'!$J$3-'d_시나리오'!$H$3),'d_시나리오'!$H$3+SQRT(F2637*('d_시나리오'!$J$3-'d_시나리오'!$H$3)*('d_시나리오'!$I$3-'d_시나리오'!$H$3)),'d_시나리오'!$J$3-SQRT((1-F2637)*('d_시나리오'!$J$3-'d_시나리오'!$H$3)*('d_시나리오'!$J$3-'d_시나리오'!$I$3))))</f>
        <v/>
      </c>
      <c r="H2637">
        <f>RAND()</f>
        <v/>
      </c>
      <c r="I2637">
        <f>IF('d_시나리오'!$J$4='d_시나리오'!$H$4,'d_시나리오'!$I$4,IF(H2637&lt;('d_시나리오'!$I$4-'d_시나리오'!$H$4)/('d_시나리오'!$J$4-'d_시나리오'!$H$4),'d_시나리오'!$H$4+SQRT(H2637*('d_시나리오'!$J$4-'d_시나리오'!$H$4)*('d_시나리오'!$I$4-'d_시나리오'!$H$4)),'d_시나리오'!$J$4-SQRT((1-H2637)*('d_시나리오'!$J$4-'d_시나리오'!$H$4)*('d_시나리오'!$J$4-'d_시나리오'!$I$4))))</f>
        <v/>
      </c>
      <c r="J2637">
        <f>RAND()</f>
        <v/>
      </c>
      <c r="K2637">
        <f>IF('d_시나리오'!$J$5='d_시나리오'!$H$5,'d_시나리오'!$I$5,IF(J2637&lt;('d_시나리오'!$I$5-'d_시나리오'!$H$5)/('d_시나리오'!$J$5-'d_시나리오'!$H$5),'d_시나리오'!$H$5+SQRT(J2637*('d_시나리오'!$J$5-'d_시나리오'!$H$5)*('d_시나리오'!$I$5-'d_시나리오'!$H$5)),'d_시나리오'!$J$5-SQRT((1-J2637)*('d_시나리오'!$J$5-'d_시나리오'!$H$5)*('d_시나리오'!$J$5-'d_시나리오'!$I$5))))</f>
        <v/>
      </c>
      <c r="L2637">
        <f>RAND()</f>
        <v/>
      </c>
      <c r="M2637">
        <f>IF('d_시나리오'!$J$6='d_시나리오'!$H$6,'d_시나리오'!$I$6,IF(L2637&lt;('d_시나리오'!$I$6-'d_시나리오'!$H$6)/('d_시나리오'!$J$6-'d_시나리오'!$H$6),'d_시나리오'!$H$6+SQRT(L2637*('d_시나리오'!$J$6-'d_시나리오'!$H$6)*('d_시나리오'!$I$6-'d_시나리오'!$H$6)),'d_시나리오'!$J$6-SQRT((1-L2637)*('d_시나리오'!$J$6-'d_시나리오'!$H$6)*('d_시나리오'!$J$6-'d_시나리오'!$I$6))))</f>
        <v/>
      </c>
      <c r="N2637">
        <f>INDEX('d_분포'!$B$2:$B$57,RANDBETWEEN(1,56))</f>
        <v/>
      </c>
      <c r="O2637">
        <f>BETAINV(RAND(),5,5)</f>
        <v/>
      </c>
      <c r="P2637">
        <f>'d_고정'!$B$1*'6_기대효과'!$H$7*('d_시나리오'!$I$7/'d_고정'!$B$2)*B2637</f>
        <v/>
      </c>
      <c r="Q2637">
        <f>P2637*C2637</f>
        <v/>
      </c>
      <c r="R2637">
        <f>P2637*E2637</f>
        <v/>
      </c>
      <c r="S2637">
        <f>R2637*G2637</f>
        <v/>
      </c>
      <c r="T2637">
        <f>Q2637+S2637</f>
        <v/>
      </c>
      <c r="U2637">
        <f>(Q2637*D2637+S2637*I2637)*(1-O2637)</f>
        <v/>
      </c>
      <c r="V2637">
        <f>(R2637*K2637*N2637+'d_고정'!$B$3*('6_기대효과'!$H$7/8)*N2637*'d_고정'!$B$10*M2637*('6_기대효과'!$K$7/'d_고정'!$B$9))*(1-O2637)</f>
        <v/>
      </c>
      <c r="W2637">
        <f>(S2637*I2637+R2637*MAX(K2637-'d_고정'!$B$10*M2637*('6_기대효과'!$K$7/'d_고정'!$B$9),0)*N2637)*(1-O2637)</f>
        <v/>
      </c>
      <c r="X2637">
        <f>U2637+V2637</f>
        <v/>
      </c>
      <c r="Y2637">
        <f>U2637/('d_고정'!$B$5*'6_기대효과'!$H$7/8)/'d_고정'!$B$6</f>
        <v/>
      </c>
      <c r="Z2637">
        <f>U2637/('d_고정'!$B$8*'6_기대효과'!$H$7/8)</f>
        <v/>
      </c>
    </row>
    <row r="2638">
      <c r="A2638">
        <f>RAND()</f>
        <v/>
      </c>
      <c r="B2638">
        <f>IF('d_시나리오'!$J$2='d_시나리오'!$H$2,'d_시나리오'!$I$2,IF(A2638&lt;('d_시나리오'!$I$2-'d_시나리오'!$H$2)/('d_시나리오'!$J$2-'d_시나리오'!$H$2),'d_시나리오'!$H$2+SQRT(A2638*('d_시나리오'!$J$2-'d_시나리오'!$H$2)*('d_시나리오'!$I$2-'d_시나리오'!$H$2)),'d_시나리오'!$J$2-SQRT((1-A2638)*('d_시나리오'!$J$2-'d_시나리오'!$H$2)*('d_시나리오'!$J$2-'d_시나리오'!$I$2))))</f>
        <v/>
      </c>
      <c r="C2638">
        <f>BETAINV(RAND(),2,6)</f>
        <v/>
      </c>
      <c r="D2638">
        <f>INDEX('d_분포'!$A$2:$A$28,RANDBETWEEN(1,27))</f>
        <v/>
      </c>
      <c r="E2638">
        <f>INDEX('d_분포'!$C$2:$C$5,RANDBETWEEN(1,4))*(0.9+0.2*RAND())</f>
        <v/>
      </c>
      <c r="F2638">
        <f>RAND()</f>
        <v/>
      </c>
      <c r="G2638">
        <f>IF('d_시나리오'!$J$3='d_시나리오'!$H$3,'d_시나리오'!$I$3,IF(F2638&lt;('d_시나리오'!$I$3-'d_시나리오'!$H$3)/('d_시나리오'!$J$3-'d_시나리오'!$H$3),'d_시나리오'!$H$3+SQRT(F2638*('d_시나리오'!$J$3-'d_시나리오'!$H$3)*('d_시나리오'!$I$3-'d_시나리오'!$H$3)),'d_시나리오'!$J$3-SQRT((1-F2638)*('d_시나리오'!$J$3-'d_시나리오'!$H$3)*('d_시나리오'!$J$3-'d_시나리오'!$I$3))))</f>
        <v/>
      </c>
      <c r="H2638">
        <f>RAND()</f>
        <v/>
      </c>
      <c r="I2638">
        <f>IF('d_시나리오'!$J$4='d_시나리오'!$H$4,'d_시나리오'!$I$4,IF(H2638&lt;('d_시나리오'!$I$4-'d_시나리오'!$H$4)/('d_시나리오'!$J$4-'d_시나리오'!$H$4),'d_시나리오'!$H$4+SQRT(H2638*('d_시나리오'!$J$4-'d_시나리오'!$H$4)*('d_시나리오'!$I$4-'d_시나리오'!$H$4)),'d_시나리오'!$J$4-SQRT((1-H2638)*('d_시나리오'!$J$4-'d_시나리오'!$H$4)*('d_시나리오'!$J$4-'d_시나리오'!$I$4))))</f>
        <v/>
      </c>
      <c r="J2638">
        <f>RAND()</f>
        <v/>
      </c>
      <c r="K2638">
        <f>IF('d_시나리오'!$J$5='d_시나리오'!$H$5,'d_시나리오'!$I$5,IF(J2638&lt;('d_시나리오'!$I$5-'d_시나리오'!$H$5)/('d_시나리오'!$J$5-'d_시나리오'!$H$5),'d_시나리오'!$H$5+SQRT(J2638*('d_시나리오'!$J$5-'d_시나리오'!$H$5)*('d_시나리오'!$I$5-'d_시나리오'!$H$5)),'d_시나리오'!$J$5-SQRT((1-J2638)*('d_시나리오'!$J$5-'d_시나리오'!$H$5)*('d_시나리오'!$J$5-'d_시나리오'!$I$5))))</f>
        <v/>
      </c>
      <c r="L2638">
        <f>RAND()</f>
        <v/>
      </c>
      <c r="M2638">
        <f>IF('d_시나리오'!$J$6='d_시나리오'!$H$6,'d_시나리오'!$I$6,IF(L2638&lt;('d_시나리오'!$I$6-'d_시나리오'!$H$6)/('d_시나리오'!$J$6-'d_시나리오'!$H$6),'d_시나리오'!$H$6+SQRT(L2638*('d_시나리오'!$J$6-'d_시나리오'!$H$6)*('d_시나리오'!$I$6-'d_시나리오'!$H$6)),'d_시나리오'!$J$6-SQRT((1-L2638)*('d_시나리오'!$J$6-'d_시나리오'!$H$6)*('d_시나리오'!$J$6-'d_시나리오'!$I$6))))</f>
        <v/>
      </c>
      <c r="N2638">
        <f>INDEX('d_분포'!$B$2:$B$57,RANDBETWEEN(1,56))</f>
        <v/>
      </c>
      <c r="O2638">
        <f>BETAINV(RAND(),5,5)</f>
        <v/>
      </c>
      <c r="P2638">
        <f>'d_고정'!$B$1*'6_기대효과'!$H$7*('d_시나리오'!$I$7/'d_고정'!$B$2)*B2638</f>
        <v/>
      </c>
      <c r="Q2638">
        <f>P2638*C2638</f>
        <v/>
      </c>
      <c r="R2638">
        <f>P2638*E2638</f>
        <v/>
      </c>
      <c r="S2638">
        <f>R2638*G2638</f>
        <v/>
      </c>
      <c r="T2638">
        <f>Q2638+S2638</f>
        <v/>
      </c>
      <c r="U2638">
        <f>(Q2638*D2638+S2638*I2638)*(1-O2638)</f>
        <v/>
      </c>
      <c r="V2638">
        <f>(R2638*K2638*N2638+'d_고정'!$B$3*('6_기대효과'!$H$7/8)*N2638*'d_고정'!$B$10*M2638*('6_기대효과'!$K$7/'d_고정'!$B$9))*(1-O2638)</f>
        <v/>
      </c>
      <c r="W2638">
        <f>(S2638*I2638+R2638*MAX(K2638-'d_고정'!$B$10*M2638*('6_기대효과'!$K$7/'d_고정'!$B$9),0)*N2638)*(1-O2638)</f>
        <v/>
      </c>
      <c r="X2638">
        <f>U2638+V2638</f>
        <v/>
      </c>
      <c r="Y2638">
        <f>U2638/('d_고정'!$B$5*'6_기대효과'!$H$7/8)/'d_고정'!$B$6</f>
        <v/>
      </c>
      <c r="Z2638">
        <f>U2638/('d_고정'!$B$8*'6_기대효과'!$H$7/8)</f>
        <v/>
      </c>
    </row>
    <row r="2639">
      <c r="A2639">
        <f>RAND()</f>
        <v/>
      </c>
      <c r="B2639">
        <f>IF('d_시나리오'!$J$2='d_시나리오'!$H$2,'d_시나리오'!$I$2,IF(A2639&lt;('d_시나리오'!$I$2-'d_시나리오'!$H$2)/('d_시나리오'!$J$2-'d_시나리오'!$H$2),'d_시나리오'!$H$2+SQRT(A2639*('d_시나리오'!$J$2-'d_시나리오'!$H$2)*('d_시나리오'!$I$2-'d_시나리오'!$H$2)),'d_시나리오'!$J$2-SQRT((1-A2639)*('d_시나리오'!$J$2-'d_시나리오'!$H$2)*('d_시나리오'!$J$2-'d_시나리오'!$I$2))))</f>
        <v/>
      </c>
      <c r="C2639">
        <f>BETAINV(RAND(),2,6)</f>
        <v/>
      </c>
      <c r="D2639">
        <f>INDEX('d_분포'!$A$2:$A$28,RANDBETWEEN(1,27))</f>
        <v/>
      </c>
      <c r="E2639">
        <f>INDEX('d_분포'!$C$2:$C$5,RANDBETWEEN(1,4))*(0.9+0.2*RAND())</f>
        <v/>
      </c>
      <c r="F2639">
        <f>RAND()</f>
        <v/>
      </c>
      <c r="G2639">
        <f>IF('d_시나리오'!$J$3='d_시나리오'!$H$3,'d_시나리오'!$I$3,IF(F2639&lt;('d_시나리오'!$I$3-'d_시나리오'!$H$3)/('d_시나리오'!$J$3-'d_시나리오'!$H$3),'d_시나리오'!$H$3+SQRT(F2639*('d_시나리오'!$J$3-'d_시나리오'!$H$3)*('d_시나리오'!$I$3-'d_시나리오'!$H$3)),'d_시나리오'!$J$3-SQRT((1-F2639)*('d_시나리오'!$J$3-'d_시나리오'!$H$3)*('d_시나리오'!$J$3-'d_시나리오'!$I$3))))</f>
        <v/>
      </c>
      <c r="H2639">
        <f>RAND()</f>
        <v/>
      </c>
      <c r="I2639">
        <f>IF('d_시나리오'!$J$4='d_시나리오'!$H$4,'d_시나리오'!$I$4,IF(H2639&lt;('d_시나리오'!$I$4-'d_시나리오'!$H$4)/('d_시나리오'!$J$4-'d_시나리오'!$H$4),'d_시나리오'!$H$4+SQRT(H2639*('d_시나리오'!$J$4-'d_시나리오'!$H$4)*('d_시나리오'!$I$4-'d_시나리오'!$H$4)),'d_시나리오'!$J$4-SQRT((1-H2639)*('d_시나리오'!$J$4-'d_시나리오'!$H$4)*('d_시나리오'!$J$4-'d_시나리오'!$I$4))))</f>
        <v/>
      </c>
      <c r="J2639">
        <f>RAND()</f>
        <v/>
      </c>
      <c r="K2639">
        <f>IF('d_시나리오'!$J$5='d_시나리오'!$H$5,'d_시나리오'!$I$5,IF(J2639&lt;('d_시나리오'!$I$5-'d_시나리오'!$H$5)/('d_시나리오'!$J$5-'d_시나리오'!$H$5),'d_시나리오'!$H$5+SQRT(J2639*('d_시나리오'!$J$5-'d_시나리오'!$H$5)*('d_시나리오'!$I$5-'d_시나리오'!$H$5)),'d_시나리오'!$J$5-SQRT((1-J2639)*('d_시나리오'!$J$5-'d_시나리오'!$H$5)*('d_시나리오'!$J$5-'d_시나리오'!$I$5))))</f>
        <v/>
      </c>
      <c r="L2639">
        <f>RAND()</f>
        <v/>
      </c>
      <c r="M2639">
        <f>IF('d_시나리오'!$J$6='d_시나리오'!$H$6,'d_시나리오'!$I$6,IF(L2639&lt;('d_시나리오'!$I$6-'d_시나리오'!$H$6)/('d_시나리오'!$J$6-'d_시나리오'!$H$6),'d_시나리오'!$H$6+SQRT(L2639*('d_시나리오'!$J$6-'d_시나리오'!$H$6)*('d_시나리오'!$I$6-'d_시나리오'!$H$6)),'d_시나리오'!$J$6-SQRT((1-L2639)*('d_시나리오'!$J$6-'d_시나리오'!$H$6)*('d_시나리오'!$J$6-'d_시나리오'!$I$6))))</f>
        <v/>
      </c>
      <c r="N2639">
        <f>INDEX('d_분포'!$B$2:$B$57,RANDBETWEEN(1,56))</f>
        <v/>
      </c>
      <c r="O2639">
        <f>BETAINV(RAND(),5,5)</f>
        <v/>
      </c>
      <c r="P2639">
        <f>'d_고정'!$B$1*'6_기대효과'!$H$7*('d_시나리오'!$I$7/'d_고정'!$B$2)*B2639</f>
        <v/>
      </c>
      <c r="Q2639">
        <f>P2639*C2639</f>
        <v/>
      </c>
      <c r="R2639">
        <f>P2639*E2639</f>
        <v/>
      </c>
      <c r="S2639">
        <f>R2639*G2639</f>
        <v/>
      </c>
      <c r="T2639">
        <f>Q2639+S2639</f>
        <v/>
      </c>
      <c r="U2639">
        <f>(Q2639*D2639+S2639*I2639)*(1-O2639)</f>
        <v/>
      </c>
      <c r="V2639">
        <f>(R2639*K2639*N2639+'d_고정'!$B$3*('6_기대효과'!$H$7/8)*N2639*'d_고정'!$B$10*M2639*('6_기대효과'!$K$7/'d_고정'!$B$9))*(1-O2639)</f>
        <v/>
      </c>
      <c r="W2639">
        <f>(S2639*I2639+R2639*MAX(K2639-'d_고정'!$B$10*M2639*('6_기대효과'!$K$7/'d_고정'!$B$9),0)*N2639)*(1-O2639)</f>
        <v/>
      </c>
      <c r="X2639">
        <f>U2639+V2639</f>
        <v/>
      </c>
      <c r="Y2639">
        <f>U2639/('d_고정'!$B$5*'6_기대효과'!$H$7/8)/'d_고정'!$B$6</f>
        <v/>
      </c>
      <c r="Z2639">
        <f>U2639/('d_고정'!$B$8*'6_기대효과'!$H$7/8)</f>
        <v/>
      </c>
    </row>
    <row r="2640">
      <c r="A2640">
        <f>RAND()</f>
        <v/>
      </c>
      <c r="B2640">
        <f>IF('d_시나리오'!$J$2='d_시나리오'!$H$2,'d_시나리오'!$I$2,IF(A2640&lt;('d_시나리오'!$I$2-'d_시나리오'!$H$2)/('d_시나리오'!$J$2-'d_시나리오'!$H$2),'d_시나리오'!$H$2+SQRT(A2640*('d_시나리오'!$J$2-'d_시나리오'!$H$2)*('d_시나리오'!$I$2-'d_시나리오'!$H$2)),'d_시나리오'!$J$2-SQRT((1-A2640)*('d_시나리오'!$J$2-'d_시나리오'!$H$2)*('d_시나리오'!$J$2-'d_시나리오'!$I$2))))</f>
        <v/>
      </c>
      <c r="C2640">
        <f>BETAINV(RAND(),2,6)</f>
        <v/>
      </c>
      <c r="D2640">
        <f>INDEX('d_분포'!$A$2:$A$28,RANDBETWEEN(1,27))</f>
        <v/>
      </c>
      <c r="E2640">
        <f>INDEX('d_분포'!$C$2:$C$5,RANDBETWEEN(1,4))*(0.9+0.2*RAND())</f>
        <v/>
      </c>
      <c r="F2640">
        <f>RAND()</f>
        <v/>
      </c>
      <c r="G2640">
        <f>IF('d_시나리오'!$J$3='d_시나리오'!$H$3,'d_시나리오'!$I$3,IF(F2640&lt;('d_시나리오'!$I$3-'d_시나리오'!$H$3)/('d_시나리오'!$J$3-'d_시나리오'!$H$3),'d_시나리오'!$H$3+SQRT(F2640*('d_시나리오'!$J$3-'d_시나리오'!$H$3)*('d_시나리오'!$I$3-'d_시나리오'!$H$3)),'d_시나리오'!$J$3-SQRT((1-F2640)*('d_시나리오'!$J$3-'d_시나리오'!$H$3)*('d_시나리오'!$J$3-'d_시나리오'!$I$3))))</f>
        <v/>
      </c>
      <c r="H2640">
        <f>RAND()</f>
        <v/>
      </c>
      <c r="I2640">
        <f>IF('d_시나리오'!$J$4='d_시나리오'!$H$4,'d_시나리오'!$I$4,IF(H2640&lt;('d_시나리오'!$I$4-'d_시나리오'!$H$4)/('d_시나리오'!$J$4-'d_시나리오'!$H$4),'d_시나리오'!$H$4+SQRT(H2640*('d_시나리오'!$J$4-'d_시나리오'!$H$4)*('d_시나리오'!$I$4-'d_시나리오'!$H$4)),'d_시나리오'!$J$4-SQRT((1-H2640)*('d_시나리오'!$J$4-'d_시나리오'!$H$4)*('d_시나리오'!$J$4-'d_시나리오'!$I$4))))</f>
        <v/>
      </c>
      <c r="J2640">
        <f>RAND()</f>
        <v/>
      </c>
      <c r="K2640">
        <f>IF('d_시나리오'!$J$5='d_시나리오'!$H$5,'d_시나리오'!$I$5,IF(J2640&lt;('d_시나리오'!$I$5-'d_시나리오'!$H$5)/('d_시나리오'!$J$5-'d_시나리오'!$H$5),'d_시나리오'!$H$5+SQRT(J2640*('d_시나리오'!$J$5-'d_시나리오'!$H$5)*('d_시나리오'!$I$5-'d_시나리오'!$H$5)),'d_시나리오'!$J$5-SQRT((1-J2640)*('d_시나리오'!$J$5-'d_시나리오'!$H$5)*('d_시나리오'!$J$5-'d_시나리오'!$I$5))))</f>
        <v/>
      </c>
      <c r="L2640">
        <f>RAND()</f>
        <v/>
      </c>
      <c r="M2640">
        <f>IF('d_시나리오'!$J$6='d_시나리오'!$H$6,'d_시나리오'!$I$6,IF(L2640&lt;('d_시나리오'!$I$6-'d_시나리오'!$H$6)/('d_시나리오'!$J$6-'d_시나리오'!$H$6),'d_시나리오'!$H$6+SQRT(L2640*('d_시나리오'!$J$6-'d_시나리오'!$H$6)*('d_시나리오'!$I$6-'d_시나리오'!$H$6)),'d_시나리오'!$J$6-SQRT((1-L2640)*('d_시나리오'!$J$6-'d_시나리오'!$H$6)*('d_시나리오'!$J$6-'d_시나리오'!$I$6))))</f>
        <v/>
      </c>
      <c r="N2640">
        <f>INDEX('d_분포'!$B$2:$B$57,RANDBETWEEN(1,56))</f>
        <v/>
      </c>
      <c r="O2640">
        <f>BETAINV(RAND(),5,5)</f>
        <v/>
      </c>
      <c r="P2640">
        <f>'d_고정'!$B$1*'6_기대효과'!$H$7*('d_시나리오'!$I$7/'d_고정'!$B$2)*B2640</f>
        <v/>
      </c>
      <c r="Q2640">
        <f>P2640*C2640</f>
        <v/>
      </c>
      <c r="R2640">
        <f>P2640*E2640</f>
        <v/>
      </c>
      <c r="S2640">
        <f>R2640*G2640</f>
        <v/>
      </c>
      <c r="T2640">
        <f>Q2640+S2640</f>
        <v/>
      </c>
      <c r="U2640">
        <f>(Q2640*D2640+S2640*I2640)*(1-O2640)</f>
        <v/>
      </c>
      <c r="V2640">
        <f>(R2640*K2640*N2640+'d_고정'!$B$3*('6_기대효과'!$H$7/8)*N2640*'d_고정'!$B$10*M2640*('6_기대효과'!$K$7/'d_고정'!$B$9))*(1-O2640)</f>
        <v/>
      </c>
      <c r="W2640">
        <f>(S2640*I2640+R2640*MAX(K2640-'d_고정'!$B$10*M2640*('6_기대효과'!$K$7/'d_고정'!$B$9),0)*N2640)*(1-O2640)</f>
        <v/>
      </c>
      <c r="X2640">
        <f>U2640+V2640</f>
        <v/>
      </c>
      <c r="Y2640">
        <f>U2640/('d_고정'!$B$5*'6_기대효과'!$H$7/8)/'d_고정'!$B$6</f>
        <v/>
      </c>
      <c r="Z2640">
        <f>U2640/('d_고정'!$B$8*'6_기대효과'!$H$7/8)</f>
        <v/>
      </c>
    </row>
    <row r="2641">
      <c r="A2641">
        <f>RAND()</f>
        <v/>
      </c>
      <c r="B2641">
        <f>IF('d_시나리오'!$J$2='d_시나리오'!$H$2,'d_시나리오'!$I$2,IF(A2641&lt;('d_시나리오'!$I$2-'d_시나리오'!$H$2)/('d_시나리오'!$J$2-'d_시나리오'!$H$2),'d_시나리오'!$H$2+SQRT(A2641*('d_시나리오'!$J$2-'d_시나리오'!$H$2)*('d_시나리오'!$I$2-'d_시나리오'!$H$2)),'d_시나리오'!$J$2-SQRT((1-A2641)*('d_시나리오'!$J$2-'d_시나리오'!$H$2)*('d_시나리오'!$J$2-'d_시나리오'!$I$2))))</f>
        <v/>
      </c>
      <c r="C2641">
        <f>BETAINV(RAND(),2,6)</f>
        <v/>
      </c>
      <c r="D2641">
        <f>INDEX('d_분포'!$A$2:$A$28,RANDBETWEEN(1,27))</f>
        <v/>
      </c>
      <c r="E2641">
        <f>INDEX('d_분포'!$C$2:$C$5,RANDBETWEEN(1,4))*(0.9+0.2*RAND())</f>
        <v/>
      </c>
      <c r="F2641">
        <f>RAND()</f>
        <v/>
      </c>
      <c r="G2641">
        <f>IF('d_시나리오'!$J$3='d_시나리오'!$H$3,'d_시나리오'!$I$3,IF(F2641&lt;('d_시나리오'!$I$3-'d_시나리오'!$H$3)/('d_시나리오'!$J$3-'d_시나리오'!$H$3),'d_시나리오'!$H$3+SQRT(F2641*('d_시나리오'!$J$3-'d_시나리오'!$H$3)*('d_시나리오'!$I$3-'d_시나리오'!$H$3)),'d_시나리오'!$J$3-SQRT((1-F2641)*('d_시나리오'!$J$3-'d_시나리오'!$H$3)*('d_시나리오'!$J$3-'d_시나리오'!$I$3))))</f>
        <v/>
      </c>
      <c r="H2641">
        <f>RAND()</f>
        <v/>
      </c>
      <c r="I2641">
        <f>IF('d_시나리오'!$J$4='d_시나리오'!$H$4,'d_시나리오'!$I$4,IF(H2641&lt;('d_시나리오'!$I$4-'d_시나리오'!$H$4)/('d_시나리오'!$J$4-'d_시나리오'!$H$4),'d_시나리오'!$H$4+SQRT(H2641*('d_시나리오'!$J$4-'d_시나리오'!$H$4)*('d_시나리오'!$I$4-'d_시나리오'!$H$4)),'d_시나리오'!$J$4-SQRT((1-H2641)*('d_시나리오'!$J$4-'d_시나리오'!$H$4)*('d_시나리오'!$J$4-'d_시나리오'!$I$4))))</f>
        <v/>
      </c>
      <c r="J2641">
        <f>RAND()</f>
        <v/>
      </c>
      <c r="K2641">
        <f>IF('d_시나리오'!$J$5='d_시나리오'!$H$5,'d_시나리오'!$I$5,IF(J2641&lt;('d_시나리오'!$I$5-'d_시나리오'!$H$5)/('d_시나리오'!$J$5-'d_시나리오'!$H$5),'d_시나리오'!$H$5+SQRT(J2641*('d_시나리오'!$J$5-'d_시나리오'!$H$5)*('d_시나리오'!$I$5-'d_시나리오'!$H$5)),'d_시나리오'!$J$5-SQRT((1-J2641)*('d_시나리오'!$J$5-'d_시나리오'!$H$5)*('d_시나리오'!$J$5-'d_시나리오'!$I$5))))</f>
        <v/>
      </c>
      <c r="L2641">
        <f>RAND()</f>
        <v/>
      </c>
      <c r="M2641">
        <f>IF('d_시나리오'!$J$6='d_시나리오'!$H$6,'d_시나리오'!$I$6,IF(L2641&lt;('d_시나리오'!$I$6-'d_시나리오'!$H$6)/('d_시나리오'!$J$6-'d_시나리오'!$H$6),'d_시나리오'!$H$6+SQRT(L2641*('d_시나리오'!$J$6-'d_시나리오'!$H$6)*('d_시나리오'!$I$6-'d_시나리오'!$H$6)),'d_시나리오'!$J$6-SQRT((1-L2641)*('d_시나리오'!$J$6-'d_시나리오'!$H$6)*('d_시나리오'!$J$6-'d_시나리오'!$I$6))))</f>
        <v/>
      </c>
      <c r="N2641">
        <f>INDEX('d_분포'!$B$2:$B$57,RANDBETWEEN(1,56))</f>
        <v/>
      </c>
      <c r="O2641">
        <f>BETAINV(RAND(),5,5)</f>
        <v/>
      </c>
      <c r="P2641">
        <f>'d_고정'!$B$1*'6_기대효과'!$H$7*('d_시나리오'!$I$7/'d_고정'!$B$2)*B2641</f>
        <v/>
      </c>
      <c r="Q2641">
        <f>P2641*C2641</f>
        <v/>
      </c>
      <c r="R2641">
        <f>P2641*E2641</f>
        <v/>
      </c>
      <c r="S2641">
        <f>R2641*G2641</f>
        <v/>
      </c>
      <c r="T2641">
        <f>Q2641+S2641</f>
        <v/>
      </c>
      <c r="U2641">
        <f>(Q2641*D2641+S2641*I2641)*(1-O2641)</f>
        <v/>
      </c>
      <c r="V2641">
        <f>(R2641*K2641*N2641+'d_고정'!$B$3*('6_기대효과'!$H$7/8)*N2641*'d_고정'!$B$10*M2641*('6_기대효과'!$K$7/'d_고정'!$B$9))*(1-O2641)</f>
        <v/>
      </c>
      <c r="W2641">
        <f>(S2641*I2641+R2641*MAX(K2641-'d_고정'!$B$10*M2641*('6_기대효과'!$K$7/'d_고정'!$B$9),0)*N2641)*(1-O2641)</f>
        <v/>
      </c>
      <c r="X2641">
        <f>U2641+V2641</f>
        <v/>
      </c>
      <c r="Y2641">
        <f>U2641/('d_고정'!$B$5*'6_기대효과'!$H$7/8)/'d_고정'!$B$6</f>
        <v/>
      </c>
      <c r="Z2641">
        <f>U2641/('d_고정'!$B$8*'6_기대효과'!$H$7/8)</f>
        <v/>
      </c>
    </row>
    <row r="2642">
      <c r="A2642">
        <f>RAND()</f>
        <v/>
      </c>
      <c r="B2642">
        <f>IF('d_시나리오'!$J$2='d_시나리오'!$H$2,'d_시나리오'!$I$2,IF(A2642&lt;('d_시나리오'!$I$2-'d_시나리오'!$H$2)/('d_시나리오'!$J$2-'d_시나리오'!$H$2),'d_시나리오'!$H$2+SQRT(A2642*('d_시나리오'!$J$2-'d_시나리오'!$H$2)*('d_시나리오'!$I$2-'d_시나리오'!$H$2)),'d_시나리오'!$J$2-SQRT((1-A2642)*('d_시나리오'!$J$2-'d_시나리오'!$H$2)*('d_시나리오'!$J$2-'d_시나리오'!$I$2))))</f>
        <v/>
      </c>
      <c r="C2642">
        <f>BETAINV(RAND(),2,6)</f>
        <v/>
      </c>
      <c r="D2642">
        <f>INDEX('d_분포'!$A$2:$A$28,RANDBETWEEN(1,27))</f>
        <v/>
      </c>
      <c r="E2642">
        <f>INDEX('d_분포'!$C$2:$C$5,RANDBETWEEN(1,4))*(0.9+0.2*RAND())</f>
        <v/>
      </c>
      <c r="F2642">
        <f>RAND()</f>
        <v/>
      </c>
      <c r="G2642">
        <f>IF('d_시나리오'!$J$3='d_시나리오'!$H$3,'d_시나리오'!$I$3,IF(F2642&lt;('d_시나리오'!$I$3-'d_시나리오'!$H$3)/('d_시나리오'!$J$3-'d_시나리오'!$H$3),'d_시나리오'!$H$3+SQRT(F2642*('d_시나리오'!$J$3-'d_시나리오'!$H$3)*('d_시나리오'!$I$3-'d_시나리오'!$H$3)),'d_시나리오'!$J$3-SQRT((1-F2642)*('d_시나리오'!$J$3-'d_시나리오'!$H$3)*('d_시나리오'!$J$3-'d_시나리오'!$I$3))))</f>
        <v/>
      </c>
      <c r="H2642">
        <f>RAND()</f>
        <v/>
      </c>
      <c r="I2642">
        <f>IF('d_시나리오'!$J$4='d_시나리오'!$H$4,'d_시나리오'!$I$4,IF(H2642&lt;('d_시나리오'!$I$4-'d_시나리오'!$H$4)/('d_시나리오'!$J$4-'d_시나리오'!$H$4),'d_시나리오'!$H$4+SQRT(H2642*('d_시나리오'!$J$4-'d_시나리오'!$H$4)*('d_시나리오'!$I$4-'d_시나리오'!$H$4)),'d_시나리오'!$J$4-SQRT((1-H2642)*('d_시나리오'!$J$4-'d_시나리오'!$H$4)*('d_시나리오'!$J$4-'d_시나리오'!$I$4))))</f>
        <v/>
      </c>
      <c r="J2642">
        <f>RAND()</f>
        <v/>
      </c>
      <c r="K2642">
        <f>IF('d_시나리오'!$J$5='d_시나리오'!$H$5,'d_시나리오'!$I$5,IF(J2642&lt;('d_시나리오'!$I$5-'d_시나리오'!$H$5)/('d_시나리오'!$J$5-'d_시나리오'!$H$5),'d_시나리오'!$H$5+SQRT(J2642*('d_시나리오'!$J$5-'d_시나리오'!$H$5)*('d_시나리오'!$I$5-'d_시나리오'!$H$5)),'d_시나리오'!$J$5-SQRT((1-J2642)*('d_시나리오'!$J$5-'d_시나리오'!$H$5)*('d_시나리오'!$J$5-'d_시나리오'!$I$5))))</f>
        <v/>
      </c>
      <c r="L2642">
        <f>RAND()</f>
        <v/>
      </c>
      <c r="M2642">
        <f>IF('d_시나리오'!$J$6='d_시나리오'!$H$6,'d_시나리오'!$I$6,IF(L2642&lt;('d_시나리오'!$I$6-'d_시나리오'!$H$6)/('d_시나리오'!$J$6-'d_시나리오'!$H$6),'d_시나리오'!$H$6+SQRT(L2642*('d_시나리오'!$J$6-'d_시나리오'!$H$6)*('d_시나리오'!$I$6-'d_시나리오'!$H$6)),'d_시나리오'!$J$6-SQRT((1-L2642)*('d_시나리오'!$J$6-'d_시나리오'!$H$6)*('d_시나리오'!$J$6-'d_시나리오'!$I$6))))</f>
        <v/>
      </c>
      <c r="N2642">
        <f>INDEX('d_분포'!$B$2:$B$57,RANDBETWEEN(1,56))</f>
        <v/>
      </c>
      <c r="O2642">
        <f>BETAINV(RAND(),5,5)</f>
        <v/>
      </c>
      <c r="P2642">
        <f>'d_고정'!$B$1*'6_기대효과'!$H$7*('d_시나리오'!$I$7/'d_고정'!$B$2)*B2642</f>
        <v/>
      </c>
      <c r="Q2642">
        <f>P2642*C2642</f>
        <v/>
      </c>
      <c r="R2642">
        <f>P2642*E2642</f>
        <v/>
      </c>
      <c r="S2642">
        <f>R2642*G2642</f>
        <v/>
      </c>
      <c r="T2642">
        <f>Q2642+S2642</f>
        <v/>
      </c>
      <c r="U2642">
        <f>(Q2642*D2642+S2642*I2642)*(1-O2642)</f>
        <v/>
      </c>
      <c r="V2642">
        <f>(R2642*K2642*N2642+'d_고정'!$B$3*('6_기대효과'!$H$7/8)*N2642*'d_고정'!$B$10*M2642*('6_기대효과'!$K$7/'d_고정'!$B$9))*(1-O2642)</f>
        <v/>
      </c>
      <c r="W2642">
        <f>(S2642*I2642+R2642*MAX(K2642-'d_고정'!$B$10*M2642*('6_기대효과'!$K$7/'d_고정'!$B$9),0)*N2642)*(1-O2642)</f>
        <v/>
      </c>
      <c r="X2642">
        <f>U2642+V2642</f>
        <v/>
      </c>
      <c r="Y2642">
        <f>U2642/('d_고정'!$B$5*'6_기대효과'!$H$7/8)/'d_고정'!$B$6</f>
        <v/>
      </c>
      <c r="Z2642">
        <f>U2642/('d_고정'!$B$8*'6_기대효과'!$H$7/8)</f>
        <v/>
      </c>
    </row>
    <row r="2643">
      <c r="A2643">
        <f>RAND()</f>
        <v/>
      </c>
      <c r="B2643">
        <f>IF('d_시나리오'!$J$2='d_시나리오'!$H$2,'d_시나리오'!$I$2,IF(A2643&lt;('d_시나리오'!$I$2-'d_시나리오'!$H$2)/('d_시나리오'!$J$2-'d_시나리오'!$H$2),'d_시나리오'!$H$2+SQRT(A2643*('d_시나리오'!$J$2-'d_시나리오'!$H$2)*('d_시나리오'!$I$2-'d_시나리오'!$H$2)),'d_시나리오'!$J$2-SQRT((1-A2643)*('d_시나리오'!$J$2-'d_시나리오'!$H$2)*('d_시나리오'!$J$2-'d_시나리오'!$I$2))))</f>
        <v/>
      </c>
      <c r="C2643">
        <f>BETAINV(RAND(),2,6)</f>
        <v/>
      </c>
      <c r="D2643">
        <f>INDEX('d_분포'!$A$2:$A$28,RANDBETWEEN(1,27))</f>
        <v/>
      </c>
      <c r="E2643">
        <f>INDEX('d_분포'!$C$2:$C$5,RANDBETWEEN(1,4))*(0.9+0.2*RAND())</f>
        <v/>
      </c>
      <c r="F2643">
        <f>RAND()</f>
        <v/>
      </c>
      <c r="G2643">
        <f>IF('d_시나리오'!$J$3='d_시나리오'!$H$3,'d_시나리오'!$I$3,IF(F2643&lt;('d_시나리오'!$I$3-'d_시나리오'!$H$3)/('d_시나리오'!$J$3-'d_시나리오'!$H$3),'d_시나리오'!$H$3+SQRT(F2643*('d_시나리오'!$J$3-'d_시나리오'!$H$3)*('d_시나리오'!$I$3-'d_시나리오'!$H$3)),'d_시나리오'!$J$3-SQRT((1-F2643)*('d_시나리오'!$J$3-'d_시나리오'!$H$3)*('d_시나리오'!$J$3-'d_시나리오'!$I$3))))</f>
        <v/>
      </c>
      <c r="H2643">
        <f>RAND()</f>
        <v/>
      </c>
      <c r="I2643">
        <f>IF('d_시나리오'!$J$4='d_시나리오'!$H$4,'d_시나리오'!$I$4,IF(H2643&lt;('d_시나리오'!$I$4-'d_시나리오'!$H$4)/('d_시나리오'!$J$4-'d_시나리오'!$H$4),'d_시나리오'!$H$4+SQRT(H2643*('d_시나리오'!$J$4-'d_시나리오'!$H$4)*('d_시나리오'!$I$4-'d_시나리오'!$H$4)),'d_시나리오'!$J$4-SQRT((1-H2643)*('d_시나리오'!$J$4-'d_시나리오'!$H$4)*('d_시나리오'!$J$4-'d_시나리오'!$I$4))))</f>
        <v/>
      </c>
      <c r="J2643">
        <f>RAND()</f>
        <v/>
      </c>
      <c r="K2643">
        <f>IF('d_시나리오'!$J$5='d_시나리오'!$H$5,'d_시나리오'!$I$5,IF(J2643&lt;('d_시나리오'!$I$5-'d_시나리오'!$H$5)/('d_시나리오'!$J$5-'d_시나리오'!$H$5),'d_시나리오'!$H$5+SQRT(J2643*('d_시나리오'!$J$5-'d_시나리오'!$H$5)*('d_시나리오'!$I$5-'d_시나리오'!$H$5)),'d_시나리오'!$J$5-SQRT((1-J2643)*('d_시나리오'!$J$5-'d_시나리오'!$H$5)*('d_시나리오'!$J$5-'d_시나리오'!$I$5))))</f>
        <v/>
      </c>
      <c r="L2643">
        <f>RAND()</f>
        <v/>
      </c>
      <c r="M2643">
        <f>IF('d_시나리오'!$J$6='d_시나리오'!$H$6,'d_시나리오'!$I$6,IF(L2643&lt;('d_시나리오'!$I$6-'d_시나리오'!$H$6)/('d_시나리오'!$J$6-'d_시나리오'!$H$6),'d_시나리오'!$H$6+SQRT(L2643*('d_시나리오'!$J$6-'d_시나리오'!$H$6)*('d_시나리오'!$I$6-'d_시나리오'!$H$6)),'d_시나리오'!$J$6-SQRT((1-L2643)*('d_시나리오'!$J$6-'d_시나리오'!$H$6)*('d_시나리오'!$J$6-'d_시나리오'!$I$6))))</f>
        <v/>
      </c>
      <c r="N2643">
        <f>INDEX('d_분포'!$B$2:$B$57,RANDBETWEEN(1,56))</f>
        <v/>
      </c>
      <c r="O2643">
        <f>BETAINV(RAND(),5,5)</f>
        <v/>
      </c>
      <c r="P2643">
        <f>'d_고정'!$B$1*'6_기대효과'!$H$7*('d_시나리오'!$I$7/'d_고정'!$B$2)*B2643</f>
        <v/>
      </c>
      <c r="Q2643">
        <f>P2643*C2643</f>
        <v/>
      </c>
      <c r="R2643">
        <f>P2643*E2643</f>
        <v/>
      </c>
      <c r="S2643">
        <f>R2643*G2643</f>
        <v/>
      </c>
      <c r="T2643">
        <f>Q2643+S2643</f>
        <v/>
      </c>
      <c r="U2643">
        <f>(Q2643*D2643+S2643*I2643)*(1-O2643)</f>
        <v/>
      </c>
      <c r="V2643">
        <f>(R2643*K2643*N2643+'d_고정'!$B$3*('6_기대효과'!$H$7/8)*N2643*'d_고정'!$B$10*M2643*('6_기대효과'!$K$7/'d_고정'!$B$9))*(1-O2643)</f>
        <v/>
      </c>
      <c r="W2643">
        <f>(S2643*I2643+R2643*MAX(K2643-'d_고정'!$B$10*M2643*('6_기대효과'!$K$7/'d_고정'!$B$9),0)*N2643)*(1-O2643)</f>
        <v/>
      </c>
      <c r="X2643">
        <f>U2643+V2643</f>
        <v/>
      </c>
      <c r="Y2643">
        <f>U2643/('d_고정'!$B$5*'6_기대효과'!$H$7/8)/'d_고정'!$B$6</f>
        <v/>
      </c>
      <c r="Z2643">
        <f>U2643/('d_고정'!$B$8*'6_기대효과'!$H$7/8)</f>
        <v/>
      </c>
    </row>
    <row r="2644">
      <c r="A2644">
        <f>RAND()</f>
        <v/>
      </c>
      <c r="B2644">
        <f>IF('d_시나리오'!$J$2='d_시나리오'!$H$2,'d_시나리오'!$I$2,IF(A2644&lt;('d_시나리오'!$I$2-'d_시나리오'!$H$2)/('d_시나리오'!$J$2-'d_시나리오'!$H$2),'d_시나리오'!$H$2+SQRT(A2644*('d_시나리오'!$J$2-'d_시나리오'!$H$2)*('d_시나리오'!$I$2-'d_시나리오'!$H$2)),'d_시나리오'!$J$2-SQRT((1-A2644)*('d_시나리오'!$J$2-'d_시나리오'!$H$2)*('d_시나리오'!$J$2-'d_시나리오'!$I$2))))</f>
        <v/>
      </c>
      <c r="C2644">
        <f>BETAINV(RAND(),2,6)</f>
        <v/>
      </c>
      <c r="D2644">
        <f>INDEX('d_분포'!$A$2:$A$28,RANDBETWEEN(1,27))</f>
        <v/>
      </c>
      <c r="E2644">
        <f>INDEX('d_분포'!$C$2:$C$5,RANDBETWEEN(1,4))*(0.9+0.2*RAND())</f>
        <v/>
      </c>
      <c r="F2644">
        <f>RAND()</f>
        <v/>
      </c>
      <c r="G2644">
        <f>IF('d_시나리오'!$J$3='d_시나리오'!$H$3,'d_시나리오'!$I$3,IF(F2644&lt;('d_시나리오'!$I$3-'d_시나리오'!$H$3)/('d_시나리오'!$J$3-'d_시나리오'!$H$3),'d_시나리오'!$H$3+SQRT(F2644*('d_시나리오'!$J$3-'d_시나리오'!$H$3)*('d_시나리오'!$I$3-'d_시나리오'!$H$3)),'d_시나리오'!$J$3-SQRT((1-F2644)*('d_시나리오'!$J$3-'d_시나리오'!$H$3)*('d_시나리오'!$J$3-'d_시나리오'!$I$3))))</f>
        <v/>
      </c>
      <c r="H2644">
        <f>RAND()</f>
        <v/>
      </c>
      <c r="I2644">
        <f>IF('d_시나리오'!$J$4='d_시나리오'!$H$4,'d_시나리오'!$I$4,IF(H2644&lt;('d_시나리오'!$I$4-'d_시나리오'!$H$4)/('d_시나리오'!$J$4-'d_시나리오'!$H$4),'d_시나리오'!$H$4+SQRT(H2644*('d_시나리오'!$J$4-'d_시나리오'!$H$4)*('d_시나리오'!$I$4-'d_시나리오'!$H$4)),'d_시나리오'!$J$4-SQRT((1-H2644)*('d_시나리오'!$J$4-'d_시나리오'!$H$4)*('d_시나리오'!$J$4-'d_시나리오'!$I$4))))</f>
        <v/>
      </c>
      <c r="J2644">
        <f>RAND()</f>
        <v/>
      </c>
      <c r="K2644">
        <f>IF('d_시나리오'!$J$5='d_시나리오'!$H$5,'d_시나리오'!$I$5,IF(J2644&lt;('d_시나리오'!$I$5-'d_시나리오'!$H$5)/('d_시나리오'!$J$5-'d_시나리오'!$H$5),'d_시나리오'!$H$5+SQRT(J2644*('d_시나리오'!$J$5-'d_시나리오'!$H$5)*('d_시나리오'!$I$5-'d_시나리오'!$H$5)),'d_시나리오'!$J$5-SQRT((1-J2644)*('d_시나리오'!$J$5-'d_시나리오'!$H$5)*('d_시나리오'!$J$5-'d_시나리오'!$I$5))))</f>
        <v/>
      </c>
      <c r="L2644">
        <f>RAND()</f>
        <v/>
      </c>
      <c r="M2644">
        <f>IF('d_시나리오'!$J$6='d_시나리오'!$H$6,'d_시나리오'!$I$6,IF(L2644&lt;('d_시나리오'!$I$6-'d_시나리오'!$H$6)/('d_시나리오'!$J$6-'d_시나리오'!$H$6),'d_시나리오'!$H$6+SQRT(L2644*('d_시나리오'!$J$6-'d_시나리오'!$H$6)*('d_시나리오'!$I$6-'d_시나리오'!$H$6)),'d_시나리오'!$J$6-SQRT((1-L2644)*('d_시나리오'!$J$6-'d_시나리오'!$H$6)*('d_시나리오'!$J$6-'d_시나리오'!$I$6))))</f>
        <v/>
      </c>
      <c r="N2644">
        <f>INDEX('d_분포'!$B$2:$B$57,RANDBETWEEN(1,56))</f>
        <v/>
      </c>
      <c r="O2644">
        <f>BETAINV(RAND(),5,5)</f>
        <v/>
      </c>
      <c r="P2644">
        <f>'d_고정'!$B$1*'6_기대효과'!$H$7*('d_시나리오'!$I$7/'d_고정'!$B$2)*B2644</f>
        <v/>
      </c>
      <c r="Q2644">
        <f>P2644*C2644</f>
        <v/>
      </c>
      <c r="R2644">
        <f>P2644*E2644</f>
        <v/>
      </c>
      <c r="S2644">
        <f>R2644*G2644</f>
        <v/>
      </c>
      <c r="T2644">
        <f>Q2644+S2644</f>
        <v/>
      </c>
      <c r="U2644">
        <f>(Q2644*D2644+S2644*I2644)*(1-O2644)</f>
        <v/>
      </c>
      <c r="V2644">
        <f>(R2644*K2644*N2644+'d_고정'!$B$3*('6_기대효과'!$H$7/8)*N2644*'d_고정'!$B$10*M2644*('6_기대효과'!$K$7/'d_고정'!$B$9))*(1-O2644)</f>
        <v/>
      </c>
      <c r="W2644">
        <f>(S2644*I2644+R2644*MAX(K2644-'d_고정'!$B$10*M2644*('6_기대효과'!$K$7/'d_고정'!$B$9),0)*N2644)*(1-O2644)</f>
        <v/>
      </c>
      <c r="X2644">
        <f>U2644+V2644</f>
        <v/>
      </c>
      <c r="Y2644">
        <f>U2644/('d_고정'!$B$5*'6_기대효과'!$H$7/8)/'d_고정'!$B$6</f>
        <v/>
      </c>
      <c r="Z2644">
        <f>U2644/('d_고정'!$B$8*'6_기대효과'!$H$7/8)</f>
        <v/>
      </c>
    </row>
    <row r="2645">
      <c r="A2645">
        <f>RAND()</f>
        <v/>
      </c>
      <c r="B2645">
        <f>IF('d_시나리오'!$J$2='d_시나리오'!$H$2,'d_시나리오'!$I$2,IF(A2645&lt;('d_시나리오'!$I$2-'d_시나리오'!$H$2)/('d_시나리오'!$J$2-'d_시나리오'!$H$2),'d_시나리오'!$H$2+SQRT(A2645*('d_시나리오'!$J$2-'d_시나리오'!$H$2)*('d_시나리오'!$I$2-'d_시나리오'!$H$2)),'d_시나리오'!$J$2-SQRT((1-A2645)*('d_시나리오'!$J$2-'d_시나리오'!$H$2)*('d_시나리오'!$J$2-'d_시나리오'!$I$2))))</f>
        <v/>
      </c>
      <c r="C2645">
        <f>BETAINV(RAND(),2,6)</f>
        <v/>
      </c>
      <c r="D2645">
        <f>INDEX('d_분포'!$A$2:$A$28,RANDBETWEEN(1,27))</f>
        <v/>
      </c>
      <c r="E2645">
        <f>INDEX('d_분포'!$C$2:$C$5,RANDBETWEEN(1,4))*(0.9+0.2*RAND())</f>
        <v/>
      </c>
      <c r="F2645">
        <f>RAND()</f>
        <v/>
      </c>
      <c r="G2645">
        <f>IF('d_시나리오'!$J$3='d_시나리오'!$H$3,'d_시나리오'!$I$3,IF(F2645&lt;('d_시나리오'!$I$3-'d_시나리오'!$H$3)/('d_시나리오'!$J$3-'d_시나리오'!$H$3),'d_시나리오'!$H$3+SQRT(F2645*('d_시나리오'!$J$3-'d_시나리오'!$H$3)*('d_시나리오'!$I$3-'d_시나리오'!$H$3)),'d_시나리오'!$J$3-SQRT((1-F2645)*('d_시나리오'!$J$3-'d_시나리오'!$H$3)*('d_시나리오'!$J$3-'d_시나리오'!$I$3))))</f>
        <v/>
      </c>
      <c r="H2645">
        <f>RAND()</f>
        <v/>
      </c>
      <c r="I2645">
        <f>IF('d_시나리오'!$J$4='d_시나리오'!$H$4,'d_시나리오'!$I$4,IF(H2645&lt;('d_시나리오'!$I$4-'d_시나리오'!$H$4)/('d_시나리오'!$J$4-'d_시나리오'!$H$4),'d_시나리오'!$H$4+SQRT(H2645*('d_시나리오'!$J$4-'d_시나리오'!$H$4)*('d_시나리오'!$I$4-'d_시나리오'!$H$4)),'d_시나리오'!$J$4-SQRT((1-H2645)*('d_시나리오'!$J$4-'d_시나리오'!$H$4)*('d_시나리오'!$J$4-'d_시나리오'!$I$4))))</f>
        <v/>
      </c>
      <c r="J2645">
        <f>RAND()</f>
        <v/>
      </c>
      <c r="K2645">
        <f>IF('d_시나리오'!$J$5='d_시나리오'!$H$5,'d_시나리오'!$I$5,IF(J2645&lt;('d_시나리오'!$I$5-'d_시나리오'!$H$5)/('d_시나리오'!$J$5-'d_시나리오'!$H$5),'d_시나리오'!$H$5+SQRT(J2645*('d_시나리오'!$J$5-'d_시나리오'!$H$5)*('d_시나리오'!$I$5-'d_시나리오'!$H$5)),'d_시나리오'!$J$5-SQRT((1-J2645)*('d_시나리오'!$J$5-'d_시나리오'!$H$5)*('d_시나리오'!$J$5-'d_시나리오'!$I$5))))</f>
        <v/>
      </c>
      <c r="L2645">
        <f>RAND()</f>
        <v/>
      </c>
      <c r="M2645">
        <f>IF('d_시나리오'!$J$6='d_시나리오'!$H$6,'d_시나리오'!$I$6,IF(L2645&lt;('d_시나리오'!$I$6-'d_시나리오'!$H$6)/('d_시나리오'!$J$6-'d_시나리오'!$H$6),'d_시나리오'!$H$6+SQRT(L2645*('d_시나리오'!$J$6-'d_시나리오'!$H$6)*('d_시나리오'!$I$6-'d_시나리오'!$H$6)),'d_시나리오'!$J$6-SQRT((1-L2645)*('d_시나리오'!$J$6-'d_시나리오'!$H$6)*('d_시나리오'!$J$6-'d_시나리오'!$I$6))))</f>
        <v/>
      </c>
      <c r="N2645">
        <f>INDEX('d_분포'!$B$2:$B$57,RANDBETWEEN(1,56))</f>
        <v/>
      </c>
      <c r="O2645">
        <f>BETAINV(RAND(),5,5)</f>
        <v/>
      </c>
      <c r="P2645">
        <f>'d_고정'!$B$1*'6_기대효과'!$H$7*('d_시나리오'!$I$7/'d_고정'!$B$2)*B2645</f>
        <v/>
      </c>
      <c r="Q2645">
        <f>P2645*C2645</f>
        <v/>
      </c>
      <c r="R2645">
        <f>P2645*E2645</f>
        <v/>
      </c>
      <c r="S2645">
        <f>R2645*G2645</f>
        <v/>
      </c>
      <c r="T2645">
        <f>Q2645+S2645</f>
        <v/>
      </c>
      <c r="U2645">
        <f>(Q2645*D2645+S2645*I2645)*(1-O2645)</f>
        <v/>
      </c>
      <c r="V2645">
        <f>(R2645*K2645*N2645+'d_고정'!$B$3*('6_기대효과'!$H$7/8)*N2645*'d_고정'!$B$10*M2645*('6_기대효과'!$K$7/'d_고정'!$B$9))*(1-O2645)</f>
        <v/>
      </c>
      <c r="W2645">
        <f>(S2645*I2645+R2645*MAX(K2645-'d_고정'!$B$10*M2645*('6_기대효과'!$K$7/'d_고정'!$B$9),0)*N2645)*(1-O2645)</f>
        <v/>
      </c>
      <c r="X2645">
        <f>U2645+V2645</f>
        <v/>
      </c>
      <c r="Y2645">
        <f>U2645/('d_고정'!$B$5*'6_기대효과'!$H$7/8)/'d_고정'!$B$6</f>
        <v/>
      </c>
      <c r="Z2645">
        <f>U2645/('d_고정'!$B$8*'6_기대효과'!$H$7/8)</f>
        <v/>
      </c>
    </row>
    <row r="2646">
      <c r="A2646">
        <f>RAND()</f>
        <v/>
      </c>
      <c r="B2646">
        <f>IF('d_시나리오'!$J$2='d_시나리오'!$H$2,'d_시나리오'!$I$2,IF(A2646&lt;('d_시나리오'!$I$2-'d_시나리오'!$H$2)/('d_시나리오'!$J$2-'d_시나리오'!$H$2),'d_시나리오'!$H$2+SQRT(A2646*('d_시나리오'!$J$2-'d_시나리오'!$H$2)*('d_시나리오'!$I$2-'d_시나리오'!$H$2)),'d_시나리오'!$J$2-SQRT((1-A2646)*('d_시나리오'!$J$2-'d_시나리오'!$H$2)*('d_시나리오'!$J$2-'d_시나리오'!$I$2))))</f>
        <v/>
      </c>
      <c r="C2646">
        <f>BETAINV(RAND(),2,6)</f>
        <v/>
      </c>
      <c r="D2646">
        <f>INDEX('d_분포'!$A$2:$A$28,RANDBETWEEN(1,27))</f>
        <v/>
      </c>
      <c r="E2646">
        <f>INDEX('d_분포'!$C$2:$C$5,RANDBETWEEN(1,4))*(0.9+0.2*RAND())</f>
        <v/>
      </c>
      <c r="F2646">
        <f>RAND()</f>
        <v/>
      </c>
      <c r="G2646">
        <f>IF('d_시나리오'!$J$3='d_시나리오'!$H$3,'d_시나리오'!$I$3,IF(F2646&lt;('d_시나리오'!$I$3-'d_시나리오'!$H$3)/('d_시나리오'!$J$3-'d_시나리오'!$H$3),'d_시나리오'!$H$3+SQRT(F2646*('d_시나리오'!$J$3-'d_시나리오'!$H$3)*('d_시나리오'!$I$3-'d_시나리오'!$H$3)),'d_시나리오'!$J$3-SQRT((1-F2646)*('d_시나리오'!$J$3-'d_시나리오'!$H$3)*('d_시나리오'!$J$3-'d_시나리오'!$I$3))))</f>
        <v/>
      </c>
      <c r="H2646">
        <f>RAND()</f>
        <v/>
      </c>
      <c r="I2646">
        <f>IF('d_시나리오'!$J$4='d_시나리오'!$H$4,'d_시나리오'!$I$4,IF(H2646&lt;('d_시나리오'!$I$4-'d_시나리오'!$H$4)/('d_시나리오'!$J$4-'d_시나리오'!$H$4),'d_시나리오'!$H$4+SQRT(H2646*('d_시나리오'!$J$4-'d_시나리오'!$H$4)*('d_시나리오'!$I$4-'d_시나리오'!$H$4)),'d_시나리오'!$J$4-SQRT((1-H2646)*('d_시나리오'!$J$4-'d_시나리오'!$H$4)*('d_시나리오'!$J$4-'d_시나리오'!$I$4))))</f>
        <v/>
      </c>
      <c r="J2646">
        <f>RAND()</f>
        <v/>
      </c>
      <c r="K2646">
        <f>IF('d_시나리오'!$J$5='d_시나리오'!$H$5,'d_시나리오'!$I$5,IF(J2646&lt;('d_시나리오'!$I$5-'d_시나리오'!$H$5)/('d_시나리오'!$J$5-'d_시나리오'!$H$5),'d_시나리오'!$H$5+SQRT(J2646*('d_시나리오'!$J$5-'d_시나리오'!$H$5)*('d_시나리오'!$I$5-'d_시나리오'!$H$5)),'d_시나리오'!$J$5-SQRT((1-J2646)*('d_시나리오'!$J$5-'d_시나리오'!$H$5)*('d_시나리오'!$J$5-'d_시나리오'!$I$5))))</f>
        <v/>
      </c>
      <c r="L2646">
        <f>RAND()</f>
        <v/>
      </c>
      <c r="M2646">
        <f>IF('d_시나리오'!$J$6='d_시나리오'!$H$6,'d_시나리오'!$I$6,IF(L2646&lt;('d_시나리오'!$I$6-'d_시나리오'!$H$6)/('d_시나리오'!$J$6-'d_시나리오'!$H$6),'d_시나리오'!$H$6+SQRT(L2646*('d_시나리오'!$J$6-'d_시나리오'!$H$6)*('d_시나리오'!$I$6-'d_시나리오'!$H$6)),'d_시나리오'!$J$6-SQRT((1-L2646)*('d_시나리오'!$J$6-'d_시나리오'!$H$6)*('d_시나리오'!$J$6-'d_시나리오'!$I$6))))</f>
        <v/>
      </c>
      <c r="N2646">
        <f>INDEX('d_분포'!$B$2:$B$57,RANDBETWEEN(1,56))</f>
        <v/>
      </c>
      <c r="O2646">
        <f>BETAINV(RAND(),5,5)</f>
        <v/>
      </c>
      <c r="P2646">
        <f>'d_고정'!$B$1*'6_기대효과'!$H$7*('d_시나리오'!$I$7/'d_고정'!$B$2)*B2646</f>
        <v/>
      </c>
      <c r="Q2646">
        <f>P2646*C2646</f>
        <v/>
      </c>
      <c r="R2646">
        <f>P2646*E2646</f>
        <v/>
      </c>
      <c r="S2646">
        <f>R2646*G2646</f>
        <v/>
      </c>
      <c r="T2646">
        <f>Q2646+S2646</f>
        <v/>
      </c>
      <c r="U2646">
        <f>(Q2646*D2646+S2646*I2646)*(1-O2646)</f>
        <v/>
      </c>
      <c r="V2646">
        <f>(R2646*K2646*N2646+'d_고정'!$B$3*('6_기대효과'!$H$7/8)*N2646*'d_고정'!$B$10*M2646*('6_기대효과'!$K$7/'d_고정'!$B$9))*(1-O2646)</f>
        <v/>
      </c>
      <c r="W2646">
        <f>(S2646*I2646+R2646*MAX(K2646-'d_고정'!$B$10*M2646*('6_기대효과'!$K$7/'d_고정'!$B$9),0)*N2646)*(1-O2646)</f>
        <v/>
      </c>
      <c r="X2646">
        <f>U2646+V2646</f>
        <v/>
      </c>
      <c r="Y2646">
        <f>U2646/('d_고정'!$B$5*'6_기대효과'!$H$7/8)/'d_고정'!$B$6</f>
        <v/>
      </c>
      <c r="Z2646">
        <f>U2646/('d_고정'!$B$8*'6_기대효과'!$H$7/8)</f>
        <v/>
      </c>
    </row>
    <row r="2647">
      <c r="A2647">
        <f>RAND()</f>
        <v/>
      </c>
      <c r="B2647">
        <f>IF('d_시나리오'!$J$2='d_시나리오'!$H$2,'d_시나리오'!$I$2,IF(A2647&lt;('d_시나리오'!$I$2-'d_시나리오'!$H$2)/('d_시나리오'!$J$2-'d_시나리오'!$H$2),'d_시나리오'!$H$2+SQRT(A2647*('d_시나리오'!$J$2-'d_시나리오'!$H$2)*('d_시나리오'!$I$2-'d_시나리오'!$H$2)),'d_시나리오'!$J$2-SQRT((1-A2647)*('d_시나리오'!$J$2-'d_시나리오'!$H$2)*('d_시나리오'!$J$2-'d_시나리오'!$I$2))))</f>
        <v/>
      </c>
      <c r="C2647">
        <f>BETAINV(RAND(),2,6)</f>
        <v/>
      </c>
      <c r="D2647">
        <f>INDEX('d_분포'!$A$2:$A$28,RANDBETWEEN(1,27))</f>
        <v/>
      </c>
      <c r="E2647">
        <f>INDEX('d_분포'!$C$2:$C$5,RANDBETWEEN(1,4))*(0.9+0.2*RAND())</f>
        <v/>
      </c>
      <c r="F2647">
        <f>RAND()</f>
        <v/>
      </c>
      <c r="G2647">
        <f>IF('d_시나리오'!$J$3='d_시나리오'!$H$3,'d_시나리오'!$I$3,IF(F2647&lt;('d_시나리오'!$I$3-'d_시나리오'!$H$3)/('d_시나리오'!$J$3-'d_시나리오'!$H$3),'d_시나리오'!$H$3+SQRT(F2647*('d_시나리오'!$J$3-'d_시나리오'!$H$3)*('d_시나리오'!$I$3-'d_시나리오'!$H$3)),'d_시나리오'!$J$3-SQRT((1-F2647)*('d_시나리오'!$J$3-'d_시나리오'!$H$3)*('d_시나리오'!$J$3-'d_시나리오'!$I$3))))</f>
        <v/>
      </c>
      <c r="H2647">
        <f>RAND()</f>
        <v/>
      </c>
      <c r="I2647">
        <f>IF('d_시나리오'!$J$4='d_시나리오'!$H$4,'d_시나리오'!$I$4,IF(H2647&lt;('d_시나리오'!$I$4-'d_시나리오'!$H$4)/('d_시나리오'!$J$4-'d_시나리오'!$H$4),'d_시나리오'!$H$4+SQRT(H2647*('d_시나리오'!$J$4-'d_시나리오'!$H$4)*('d_시나리오'!$I$4-'d_시나리오'!$H$4)),'d_시나리오'!$J$4-SQRT((1-H2647)*('d_시나리오'!$J$4-'d_시나리오'!$H$4)*('d_시나리오'!$J$4-'d_시나리오'!$I$4))))</f>
        <v/>
      </c>
      <c r="J2647">
        <f>RAND()</f>
        <v/>
      </c>
      <c r="K2647">
        <f>IF('d_시나리오'!$J$5='d_시나리오'!$H$5,'d_시나리오'!$I$5,IF(J2647&lt;('d_시나리오'!$I$5-'d_시나리오'!$H$5)/('d_시나리오'!$J$5-'d_시나리오'!$H$5),'d_시나리오'!$H$5+SQRT(J2647*('d_시나리오'!$J$5-'d_시나리오'!$H$5)*('d_시나리오'!$I$5-'d_시나리오'!$H$5)),'d_시나리오'!$J$5-SQRT((1-J2647)*('d_시나리오'!$J$5-'d_시나리오'!$H$5)*('d_시나리오'!$J$5-'d_시나리오'!$I$5))))</f>
        <v/>
      </c>
      <c r="L2647">
        <f>RAND()</f>
        <v/>
      </c>
      <c r="M2647">
        <f>IF('d_시나리오'!$J$6='d_시나리오'!$H$6,'d_시나리오'!$I$6,IF(L2647&lt;('d_시나리오'!$I$6-'d_시나리오'!$H$6)/('d_시나리오'!$J$6-'d_시나리오'!$H$6),'d_시나리오'!$H$6+SQRT(L2647*('d_시나리오'!$J$6-'d_시나리오'!$H$6)*('d_시나리오'!$I$6-'d_시나리오'!$H$6)),'d_시나리오'!$J$6-SQRT((1-L2647)*('d_시나리오'!$J$6-'d_시나리오'!$H$6)*('d_시나리오'!$J$6-'d_시나리오'!$I$6))))</f>
        <v/>
      </c>
      <c r="N2647">
        <f>INDEX('d_분포'!$B$2:$B$57,RANDBETWEEN(1,56))</f>
        <v/>
      </c>
      <c r="O2647">
        <f>BETAINV(RAND(),5,5)</f>
        <v/>
      </c>
      <c r="P2647">
        <f>'d_고정'!$B$1*'6_기대효과'!$H$7*('d_시나리오'!$I$7/'d_고정'!$B$2)*B2647</f>
        <v/>
      </c>
      <c r="Q2647">
        <f>P2647*C2647</f>
        <v/>
      </c>
      <c r="R2647">
        <f>P2647*E2647</f>
        <v/>
      </c>
      <c r="S2647">
        <f>R2647*G2647</f>
        <v/>
      </c>
      <c r="T2647">
        <f>Q2647+S2647</f>
        <v/>
      </c>
      <c r="U2647">
        <f>(Q2647*D2647+S2647*I2647)*(1-O2647)</f>
        <v/>
      </c>
      <c r="V2647">
        <f>(R2647*K2647*N2647+'d_고정'!$B$3*('6_기대효과'!$H$7/8)*N2647*'d_고정'!$B$10*M2647*('6_기대효과'!$K$7/'d_고정'!$B$9))*(1-O2647)</f>
        <v/>
      </c>
      <c r="W2647">
        <f>(S2647*I2647+R2647*MAX(K2647-'d_고정'!$B$10*M2647*('6_기대효과'!$K$7/'d_고정'!$B$9),0)*N2647)*(1-O2647)</f>
        <v/>
      </c>
      <c r="X2647">
        <f>U2647+V2647</f>
        <v/>
      </c>
      <c r="Y2647">
        <f>U2647/('d_고정'!$B$5*'6_기대효과'!$H$7/8)/'d_고정'!$B$6</f>
        <v/>
      </c>
      <c r="Z2647">
        <f>U2647/('d_고정'!$B$8*'6_기대효과'!$H$7/8)</f>
        <v/>
      </c>
    </row>
    <row r="2648">
      <c r="A2648">
        <f>RAND()</f>
        <v/>
      </c>
      <c r="B2648">
        <f>IF('d_시나리오'!$J$2='d_시나리오'!$H$2,'d_시나리오'!$I$2,IF(A2648&lt;('d_시나리오'!$I$2-'d_시나리오'!$H$2)/('d_시나리오'!$J$2-'d_시나리오'!$H$2),'d_시나리오'!$H$2+SQRT(A2648*('d_시나리오'!$J$2-'d_시나리오'!$H$2)*('d_시나리오'!$I$2-'d_시나리오'!$H$2)),'d_시나리오'!$J$2-SQRT((1-A2648)*('d_시나리오'!$J$2-'d_시나리오'!$H$2)*('d_시나리오'!$J$2-'d_시나리오'!$I$2))))</f>
        <v/>
      </c>
      <c r="C2648">
        <f>BETAINV(RAND(),2,6)</f>
        <v/>
      </c>
      <c r="D2648">
        <f>INDEX('d_분포'!$A$2:$A$28,RANDBETWEEN(1,27))</f>
        <v/>
      </c>
      <c r="E2648">
        <f>INDEX('d_분포'!$C$2:$C$5,RANDBETWEEN(1,4))*(0.9+0.2*RAND())</f>
        <v/>
      </c>
      <c r="F2648">
        <f>RAND()</f>
        <v/>
      </c>
      <c r="G2648">
        <f>IF('d_시나리오'!$J$3='d_시나리오'!$H$3,'d_시나리오'!$I$3,IF(F2648&lt;('d_시나리오'!$I$3-'d_시나리오'!$H$3)/('d_시나리오'!$J$3-'d_시나리오'!$H$3),'d_시나리오'!$H$3+SQRT(F2648*('d_시나리오'!$J$3-'d_시나리오'!$H$3)*('d_시나리오'!$I$3-'d_시나리오'!$H$3)),'d_시나리오'!$J$3-SQRT((1-F2648)*('d_시나리오'!$J$3-'d_시나리오'!$H$3)*('d_시나리오'!$J$3-'d_시나리오'!$I$3))))</f>
        <v/>
      </c>
      <c r="H2648">
        <f>RAND()</f>
        <v/>
      </c>
      <c r="I2648">
        <f>IF('d_시나리오'!$J$4='d_시나리오'!$H$4,'d_시나리오'!$I$4,IF(H2648&lt;('d_시나리오'!$I$4-'d_시나리오'!$H$4)/('d_시나리오'!$J$4-'d_시나리오'!$H$4),'d_시나리오'!$H$4+SQRT(H2648*('d_시나리오'!$J$4-'d_시나리오'!$H$4)*('d_시나리오'!$I$4-'d_시나리오'!$H$4)),'d_시나리오'!$J$4-SQRT((1-H2648)*('d_시나리오'!$J$4-'d_시나리오'!$H$4)*('d_시나리오'!$J$4-'d_시나리오'!$I$4))))</f>
        <v/>
      </c>
      <c r="J2648">
        <f>RAND()</f>
        <v/>
      </c>
      <c r="K2648">
        <f>IF('d_시나리오'!$J$5='d_시나리오'!$H$5,'d_시나리오'!$I$5,IF(J2648&lt;('d_시나리오'!$I$5-'d_시나리오'!$H$5)/('d_시나리오'!$J$5-'d_시나리오'!$H$5),'d_시나리오'!$H$5+SQRT(J2648*('d_시나리오'!$J$5-'d_시나리오'!$H$5)*('d_시나리오'!$I$5-'d_시나리오'!$H$5)),'d_시나리오'!$J$5-SQRT((1-J2648)*('d_시나리오'!$J$5-'d_시나리오'!$H$5)*('d_시나리오'!$J$5-'d_시나리오'!$I$5))))</f>
        <v/>
      </c>
      <c r="L2648">
        <f>RAND()</f>
        <v/>
      </c>
      <c r="M2648">
        <f>IF('d_시나리오'!$J$6='d_시나리오'!$H$6,'d_시나리오'!$I$6,IF(L2648&lt;('d_시나리오'!$I$6-'d_시나리오'!$H$6)/('d_시나리오'!$J$6-'d_시나리오'!$H$6),'d_시나리오'!$H$6+SQRT(L2648*('d_시나리오'!$J$6-'d_시나리오'!$H$6)*('d_시나리오'!$I$6-'d_시나리오'!$H$6)),'d_시나리오'!$J$6-SQRT((1-L2648)*('d_시나리오'!$J$6-'d_시나리오'!$H$6)*('d_시나리오'!$J$6-'d_시나리오'!$I$6))))</f>
        <v/>
      </c>
      <c r="N2648">
        <f>INDEX('d_분포'!$B$2:$B$57,RANDBETWEEN(1,56))</f>
        <v/>
      </c>
      <c r="O2648">
        <f>BETAINV(RAND(),5,5)</f>
        <v/>
      </c>
      <c r="P2648">
        <f>'d_고정'!$B$1*'6_기대효과'!$H$7*('d_시나리오'!$I$7/'d_고정'!$B$2)*B2648</f>
        <v/>
      </c>
      <c r="Q2648">
        <f>P2648*C2648</f>
        <v/>
      </c>
      <c r="R2648">
        <f>P2648*E2648</f>
        <v/>
      </c>
      <c r="S2648">
        <f>R2648*G2648</f>
        <v/>
      </c>
      <c r="T2648">
        <f>Q2648+S2648</f>
        <v/>
      </c>
      <c r="U2648">
        <f>(Q2648*D2648+S2648*I2648)*(1-O2648)</f>
        <v/>
      </c>
      <c r="V2648">
        <f>(R2648*K2648*N2648+'d_고정'!$B$3*('6_기대효과'!$H$7/8)*N2648*'d_고정'!$B$10*M2648*('6_기대효과'!$K$7/'d_고정'!$B$9))*(1-O2648)</f>
        <v/>
      </c>
      <c r="W2648">
        <f>(S2648*I2648+R2648*MAX(K2648-'d_고정'!$B$10*M2648*('6_기대효과'!$K$7/'d_고정'!$B$9),0)*N2648)*(1-O2648)</f>
        <v/>
      </c>
      <c r="X2648">
        <f>U2648+V2648</f>
        <v/>
      </c>
      <c r="Y2648">
        <f>U2648/('d_고정'!$B$5*'6_기대효과'!$H$7/8)/'d_고정'!$B$6</f>
        <v/>
      </c>
      <c r="Z2648">
        <f>U2648/('d_고정'!$B$8*'6_기대효과'!$H$7/8)</f>
        <v/>
      </c>
    </row>
    <row r="2649">
      <c r="A2649">
        <f>RAND()</f>
        <v/>
      </c>
      <c r="B2649">
        <f>IF('d_시나리오'!$J$2='d_시나리오'!$H$2,'d_시나리오'!$I$2,IF(A2649&lt;('d_시나리오'!$I$2-'d_시나리오'!$H$2)/('d_시나리오'!$J$2-'d_시나리오'!$H$2),'d_시나리오'!$H$2+SQRT(A2649*('d_시나리오'!$J$2-'d_시나리오'!$H$2)*('d_시나리오'!$I$2-'d_시나리오'!$H$2)),'d_시나리오'!$J$2-SQRT((1-A2649)*('d_시나리오'!$J$2-'d_시나리오'!$H$2)*('d_시나리오'!$J$2-'d_시나리오'!$I$2))))</f>
        <v/>
      </c>
      <c r="C2649">
        <f>BETAINV(RAND(),2,6)</f>
        <v/>
      </c>
      <c r="D2649">
        <f>INDEX('d_분포'!$A$2:$A$28,RANDBETWEEN(1,27))</f>
        <v/>
      </c>
      <c r="E2649">
        <f>INDEX('d_분포'!$C$2:$C$5,RANDBETWEEN(1,4))*(0.9+0.2*RAND())</f>
        <v/>
      </c>
      <c r="F2649">
        <f>RAND()</f>
        <v/>
      </c>
      <c r="G2649">
        <f>IF('d_시나리오'!$J$3='d_시나리오'!$H$3,'d_시나리오'!$I$3,IF(F2649&lt;('d_시나리오'!$I$3-'d_시나리오'!$H$3)/('d_시나리오'!$J$3-'d_시나리오'!$H$3),'d_시나리오'!$H$3+SQRT(F2649*('d_시나리오'!$J$3-'d_시나리오'!$H$3)*('d_시나리오'!$I$3-'d_시나리오'!$H$3)),'d_시나리오'!$J$3-SQRT((1-F2649)*('d_시나리오'!$J$3-'d_시나리오'!$H$3)*('d_시나리오'!$J$3-'d_시나리오'!$I$3))))</f>
        <v/>
      </c>
      <c r="H2649">
        <f>RAND()</f>
        <v/>
      </c>
      <c r="I2649">
        <f>IF('d_시나리오'!$J$4='d_시나리오'!$H$4,'d_시나리오'!$I$4,IF(H2649&lt;('d_시나리오'!$I$4-'d_시나리오'!$H$4)/('d_시나리오'!$J$4-'d_시나리오'!$H$4),'d_시나리오'!$H$4+SQRT(H2649*('d_시나리오'!$J$4-'d_시나리오'!$H$4)*('d_시나리오'!$I$4-'d_시나리오'!$H$4)),'d_시나리오'!$J$4-SQRT((1-H2649)*('d_시나리오'!$J$4-'d_시나리오'!$H$4)*('d_시나리오'!$J$4-'d_시나리오'!$I$4))))</f>
        <v/>
      </c>
      <c r="J2649">
        <f>RAND()</f>
        <v/>
      </c>
      <c r="K2649">
        <f>IF('d_시나리오'!$J$5='d_시나리오'!$H$5,'d_시나리오'!$I$5,IF(J2649&lt;('d_시나리오'!$I$5-'d_시나리오'!$H$5)/('d_시나리오'!$J$5-'d_시나리오'!$H$5),'d_시나리오'!$H$5+SQRT(J2649*('d_시나리오'!$J$5-'d_시나리오'!$H$5)*('d_시나리오'!$I$5-'d_시나리오'!$H$5)),'d_시나리오'!$J$5-SQRT((1-J2649)*('d_시나리오'!$J$5-'d_시나리오'!$H$5)*('d_시나리오'!$J$5-'d_시나리오'!$I$5))))</f>
        <v/>
      </c>
      <c r="L2649">
        <f>RAND()</f>
        <v/>
      </c>
      <c r="M2649">
        <f>IF('d_시나리오'!$J$6='d_시나리오'!$H$6,'d_시나리오'!$I$6,IF(L2649&lt;('d_시나리오'!$I$6-'d_시나리오'!$H$6)/('d_시나리오'!$J$6-'d_시나리오'!$H$6),'d_시나리오'!$H$6+SQRT(L2649*('d_시나리오'!$J$6-'d_시나리오'!$H$6)*('d_시나리오'!$I$6-'d_시나리오'!$H$6)),'d_시나리오'!$J$6-SQRT((1-L2649)*('d_시나리오'!$J$6-'d_시나리오'!$H$6)*('d_시나리오'!$J$6-'d_시나리오'!$I$6))))</f>
        <v/>
      </c>
      <c r="N2649">
        <f>INDEX('d_분포'!$B$2:$B$57,RANDBETWEEN(1,56))</f>
        <v/>
      </c>
      <c r="O2649">
        <f>BETAINV(RAND(),5,5)</f>
        <v/>
      </c>
      <c r="P2649">
        <f>'d_고정'!$B$1*'6_기대효과'!$H$7*('d_시나리오'!$I$7/'d_고정'!$B$2)*B2649</f>
        <v/>
      </c>
      <c r="Q2649">
        <f>P2649*C2649</f>
        <v/>
      </c>
      <c r="R2649">
        <f>P2649*E2649</f>
        <v/>
      </c>
      <c r="S2649">
        <f>R2649*G2649</f>
        <v/>
      </c>
      <c r="T2649">
        <f>Q2649+S2649</f>
        <v/>
      </c>
      <c r="U2649">
        <f>(Q2649*D2649+S2649*I2649)*(1-O2649)</f>
        <v/>
      </c>
      <c r="V2649">
        <f>(R2649*K2649*N2649+'d_고정'!$B$3*('6_기대효과'!$H$7/8)*N2649*'d_고정'!$B$10*M2649*('6_기대효과'!$K$7/'d_고정'!$B$9))*(1-O2649)</f>
        <v/>
      </c>
      <c r="W2649">
        <f>(S2649*I2649+R2649*MAX(K2649-'d_고정'!$B$10*M2649*('6_기대효과'!$K$7/'d_고정'!$B$9),0)*N2649)*(1-O2649)</f>
        <v/>
      </c>
      <c r="X2649">
        <f>U2649+V2649</f>
        <v/>
      </c>
      <c r="Y2649">
        <f>U2649/('d_고정'!$B$5*'6_기대효과'!$H$7/8)/'d_고정'!$B$6</f>
        <v/>
      </c>
      <c r="Z2649">
        <f>U2649/('d_고정'!$B$8*'6_기대효과'!$H$7/8)</f>
        <v/>
      </c>
    </row>
    <row r="2650">
      <c r="A2650">
        <f>RAND()</f>
        <v/>
      </c>
      <c r="B2650">
        <f>IF('d_시나리오'!$J$2='d_시나리오'!$H$2,'d_시나리오'!$I$2,IF(A2650&lt;('d_시나리오'!$I$2-'d_시나리오'!$H$2)/('d_시나리오'!$J$2-'d_시나리오'!$H$2),'d_시나리오'!$H$2+SQRT(A2650*('d_시나리오'!$J$2-'d_시나리오'!$H$2)*('d_시나리오'!$I$2-'d_시나리오'!$H$2)),'d_시나리오'!$J$2-SQRT((1-A2650)*('d_시나리오'!$J$2-'d_시나리오'!$H$2)*('d_시나리오'!$J$2-'d_시나리오'!$I$2))))</f>
        <v/>
      </c>
      <c r="C2650">
        <f>BETAINV(RAND(),2,6)</f>
        <v/>
      </c>
      <c r="D2650">
        <f>INDEX('d_분포'!$A$2:$A$28,RANDBETWEEN(1,27))</f>
        <v/>
      </c>
      <c r="E2650">
        <f>INDEX('d_분포'!$C$2:$C$5,RANDBETWEEN(1,4))*(0.9+0.2*RAND())</f>
        <v/>
      </c>
      <c r="F2650">
        <f>RAND()</f>
        <v/>
      </c>
      <c r="G2650">
        <f>IF('d_시나리오'!$J$3='d_시나리오'!$H$3,'d_시나리오'!$I$3,IF(F2650&lt;('d_시나리오'!$I$3-'d_시나리오'!$H$3)/('d_시나리오'!$J$3-'d_시나리오'!$H$3),'d_시나리오'!$H$3+SQRT(F2650*('d_시나리오'!$J$3-'d_시나리오'!$H$3)*('d_시나리오'!$I$3-'d_시나리오'!$H$3)),'d_시나리오'!$J$3-SQRT((1-F2650)*('d_시나리오'!$J$3-'d_시나리오'!$H$3)*('d_시나리오'!$J$3-'d_시나리오'!$I$3))))</f>
        <v/>
      </c>
      <c r="H2650">
        <f>RAND()</f>
        <v/>
      </c>
      <c r="I2650">
        <f>IF('d_시나리오'!$J$4='d_시나리오'!$H$4,'d_시나리오'!$I$4,IF(H2650&lt;('d_시나리오'!$I$4-'d_시나리오'!$H$4)/('d_시나리오'!$J$4-'d_시나리오'!$H$4),'d_시나리오'!$H$4+SQRT(H2650*('d_시나리오'!$J$4-'d_시나리오'!$H$4)*('d_시나리오'!$I$4-'d_시나리오'!$H$4)),'d_시나리오'!$J$4-SQRT((1-H2650)*('d_시나리오'!$J$4-'d_시나리오'!$H$4)*('d_시나리오'!$J$4-'d_시나리오'!$I$4))))</f>
        <v/>
      </c>
      <c r="J2650">
        <f>RAND()</f>
        <v/>
      </c>
      <c r="K2650">
        <f>IF('d_시나리오'!$J$5='d_시나리오'!$H$5,'d_시나리오'!$I$5,IF(J2650&lt;('d_시나리오'!$I$5-'d_시나리오'!$H$5)/('d_시나리오'!$J$5-'d_시나리오'!$H$5),'d_시나리오'!$H$5+SQRT(J2650*('d_시나리오'!$J$5-'d_시나리오'!$H$5)*('d_시나리오'!$I$5-'d_시나리오'!$H$5)),'d_시나리오'!$J$5-SQRT((1-J2650)*('d_시나리오'!$J$5-'d_시나리오'!$H$5)*('d_시나리오'!$J$5-'d_시나리오'!$I$5))))</f>
        <v/>
      </c>
      <c r="L2650">
        <f>RAND()</f>
        <v/>
      </c>
      <c r="M2650">
        <f>IF('d_시나리오'!$J$6='d_시나리오'!$H$6,'d_시나리오'!$I$6,IF(L2650&lt;('d_시나리오'!$I$6-'d_시나리오'!$H$6)/('d_시나리오'!$J$6-'d_시나리오'!$H$6),'d_시나리오'!$H$6+SQRT(L2650*('d_시나리오'!$J$6-'d_시나리오'!$H$6)*('d_시나리오'!$I$6-'d_시나리오'!$H$6)),'d_시나리오'!$J$6-SQRT((1-L2650)*('d_시나리오'!$J$6-'d_시나리오'!$H$6)*('d_시나리오'!$J$6-'d_시나리오'!$I$6))))</f>
        <v/>
      </c>
      <c r="N2650">
        <f>INDEX('d_분포'!$B$2:$B$57,RANDBETWEEN(1,56))</f>
        <v/>
      </c>
      <c r="O2650">
        <f>BETAINV(RAND(),5,5)</f>
        <v/>
      </c>
      <c r="P2650">
        <f>'d_고정'!$B$1*'6_기대효과'!$H$7*('d_시나리오'!$I$7/'d_고정'!$B$2)*B2650</f>
        <v/>
      </c>
      <c r="Q2650">
        <f>P2650*C2650</f>
        <v/>
      </c>
      <c r="R2650">
        <f>P2650*E2650</f>
        <v/>
      </c>
      <c r="S2650">
        <f>R2650*G2650</f>
        <v/>
      </c>
      <c r="T2650">
        <f>Q2650+S2650</f>
        <v/>
      </c>
      <c r="U2650">
        <f>(Q2650*D2650+S2650*I2650)*(1-O2650)</f>
        <v/>
      </c>
      <c r="V2650">
        <f>(R2650*K2650*N2650+'d_고정'!$B$3*('6_기대효과'!$H$7/8)*N2650*'d_고정'!$B$10*M2650*('6_기대효과'!$K$7/'d_고정'!$B$9))*(1-O2650)</f>
        <v/>
      </c>
      <c r="W2650">
        <f>(S2650*I2650+R2650*MAX(K2650-'d_고정'!$B$10*M2650*('6_기대효과'!$K$7/'d_고정'!$B$9),0)*N2650)*(1-O2650)</f>
        <v/>
      </c>
      <c r="X2650">
        <f>U2650+V2650</f>
        <v/>
      </c>
      <c r="Y2650">
        <f>U2650/('d_고정'!$B$5*'6_기대효과'!$H$7/8)/'d_고정'!$B$6</f>
        <v/>
      </c>
      <c r="Z2650">
        <f>U2650/('d_고정'!$B$8*'6_기대효과'!$H$7/8)</f>
        <v/>
      </c>
    </row>
    <row r="2651">
      <c r="A2651">
        <f>RAND()</f>
        <v/>
      </c>
      <c r="B2651">
        <f>IF('d_시나리오'!$J$2='d_시나리오'!$H$2,'d_시나리오'!$I$2,IF(A2651&lt;('d_시나리오'!$I$2-'d_시나리오'!$H$2)/('d_시나리오'!$J$2-'d_시나리오'!$H$2),'d_시나리오'!$H$2+SQRT(A2651*('d_시나리오'!$J$2-'d_시나리오'!$H$2)*('d_시나리오'!$I$2-'d_시나리오'!$H$2)),'d_시나리오'!$J$2-SQRT((1-A2651)*('d_시나리오'!$J$2-'d_시나리오'!$H$2)*('d_시나리오'!$J$2-'d_시나리오'!$I$2))))</f>
        <v/>
      </c>
      <c r="C2651">
        <f>BETAINV(RAND(),2,6)</f>
        <v/>
      </c>
      <c r="D2651">
        <f>INDEX('d_분포'!$A$2:$A$28,RANDBETWEEN(1,27))</f>
        <v/>
      </c>
      <c r="E2651">
        <f>INDEX('d_분포'!$C$2:$C$5,RANDBETWEEN(1,4))*(0.9+0.2*RAND())</f>
        <v/>
      </c>
      <c r="F2651">
        <f>RAND()</f>
        <v/>
      </c>
      <c r="G2651">
        <f>IF('d_시나리오'!$J$3='d_시나리오'!$H$3,'d_시나리오'!$I$3,IF(F2651&lt;('d_시나리오'!$I$3-'d_시나리오'!$H$3)/('d_시나리오'!$J$3-'d_시나리오'!$H$3),'d_시나리오'!$H$3+SQRT(F2651*('d_시나리오'!$J$3-'d_시나리오'!$H$3)*('d_시나리오'!$I$3-'d_시나리오'!$H$3)),'d_시나리오'!$J$3-SQRT((1-F2651)*('d_시나리오'!$J$3-'d_시나리오'!$H$3)*('d_시나리오'!$J$3-'d_시나리오'!$I$3))))</f>
        <v/>
      </c>
      <c r="H2651">
        <f>RAND()</f>
        <v/>
      </c>
      <c r="I2651">
        <f>IF('d_시나리오'!$J$4='d_시나리오'!$H$4,'d_시나리오'!$I$4,IF(H2651&lt;('d_시나리오'!$I$4-'d_시나리오'!$H$4)/('d_시나리오'!$J$4-'d_시나리오'!$H$4),'d_시나리오'!$H$4+SQRT(H2651*('d_시나리오'!$J$4-'d_시나리오'!$H$4)*('d_시나리오'!$I$4-'d_시나리오'!$H$4)),'d_시나리오'!$J$4-SQRT((1-H2651)*('d_시나리오'!$J$4-'d_시나리오'!$H$4)*('d_시나리오'!$J$4-'d_시나리오'!$I$4))))</f>
        <v/>
      </c>
      <c r="J2651">
        <f>RAND()</f>
        <v/>
      </c>
      <c r="K2651">
        <f>IF('d_시나리오'!$J$5='d_시나리오'!$H$5,'d_시나리오'!$I$5,IF(J2651&lt;('d_시나리오'!$I$5-'d_시나리오'!$H$5)/('d_시나리오'!$J$5-'d_시나리오'!$H$5),'d_시나리오'!$H$5+SQRT(J2651*('d_시나리오'!$J$5-'d_시나리오'!$H$5)*('d_시나리오'!$I$5-'d_시나리오'!$H$5)),'d_시나리오'!$J$5-SQRT((1-J2651)*('d_시나리오'!$J$5-'d_시나리오'!$H$5)*('d_시나리오'!$J$5-'d_시나리오'!$I$5))))</f>
        <v/>
      </c>
      <c r="L2651">
        <f>RAND()</f>
        <v/>
      </c>
      <c r="M2651">
        <f>IF('d_시나리오'!$J$6='d_시나리오'!$H$6,'d_시나리오'!$I$6,IF(L2651&lt;('d_시나리오'!$I$6-'d_시나리오'!$H$6)/('d_시나리오'!$J$6-'d_시나리오'!$H$6),'d_시나리오'!$H$6+SQRT(L2651*('d_시나리오'!$J$6-'d_시나리오'!$H$6)*('d_시나리오'!$I$6-'d_시나리오'!$H$6)),'d_시나리오'!$J$6-SQRT((1-L2651)*('d_시나리오'!$J$6-'d_시나리오'!$H$6)*('d_시나리오'!$J$6-'d_시나리오'!$I$6))))</f>
        <v/>
      </c>
      <c r="N2651">
        <f>INDEX('d_분포'!$B$2:$B$57,RANDBETWEEN(1,56))</f>
        <v/>
      </c>
      <c r="O2651">
        <f>BETAINV(RAND(),5,5)</f>
        <v/>
      </c>
      <c r="P2651">
        <f>'d_고정'!$B$1*'6_기대효과'!$H$7*('d_시나리오'!$I$7/'d_고정'!$B$2)*B2651</f>
        <v/>
      </c>
      <c r="Q2651">
        <f>P2651*C2651</f>
        <v/>
      </c>
      <c r="R2651">
        <f>P2651*E2651</f>
        <v/>
      </c>
      <c r="S2651">
        <f>R2651*G2651</f>
        <v/>
      </c>
      <c r="T2651">
        <f>Q2651+S2651</f>
        <v/>
      </c>
      <c r="U2651">
        <f>(Q2651*D2651+S2651*I2651)*(1-O2651)</f>
        <v/>
      </c>
      <c r="V2651">
        <f>(R2651*K2651*N2651+'d_고정'!$B$3*('6_기대효과'!$H$7/8)*N2651*'d_고정'!$B$10*M2651*('6_기대효과'!$K$7/'d_고정'!$B$9))*(1-O2651)</f>
        <v/>
      </c>
      <c r="W2651">
        <f>(S2651*I2651+R2651*MAX(K2651-'d_고정'!$B$10*M2651*('6_기대효과'!$K$7/'d_고정'!$B$9),0)*N2651)*(1-O2651)</f>
        <v/>
      </c>
      <c r="X2651">
        <f>U2651+V2651</f>
        <v/>
      </c>
      <c r="Y2651">
        <f>U2651/('d_고정'!$B$5*'6_기대효과'!$H$7/8)/'d_고정'!$B$6</f>
        <v/>
      </c>
      <c r="Z2651">
        <f>U2651/('d_고정'!$B$8*'6_기대효과'!$H$7/8)</f>
        <v/>
      </c>
    </row>
    <row r="2652">
      <c r="A2652">
        <f>RAND()</f>
        <v/>
      </c>
      <c r="B2652">
        <f>IF('d_시나리오'!$J$2='d_시나리오'!$H$2,'d_시나리오'!$I$2,IF(A2652&lt;('d_시나리오'!$I$2-'d_시나리오'!$H$2)/('d_시나리오'!$J$2-'d_시나리오'!$H$2),'d_시나리오'!$H$2+SQRT(A2652*('d_시나리오'!$J$2-'d_시나리오'!$H$2)*('d_시나리오'!$I$2-'d_시나리오'!$H$2)),'d_시나리오'!$J$2-SQRT((1-A2652)*('d_시나리오'!$J$2-'d_시나리오'!$H$2)*('d_시나리오'!$J$2-'d_시나리오'!$I$2))))</f>
        <v/>
      </c>
      <c r="C2652">
        <f>BETAINV(RAND(),2,6)</f>
        <v/>
      </c>
      <c r="D2652">
        <f>INDEX('d_분포'!$A$2:$A$28,RANDBETWEEN(1,27))</f>
        <v/>
      </c>
      <c r="E2652">
        <f>INDEX('d_분포'!$C$2:$C$5,RANDBETWEEN(1,4))*(0.9+0.2*RAND())</f>
        <v/>
      </c>
      <c r="F2652">
        <f>RAND()</f>
        <v/>
      </c>
      <c r="G2652">
        <f>IF('d_시나리오'!$J$3='d_시나리오'!$H$3,'d_시나리오'!$I$3,IF(F2652&lt;('d_시나리오'!$I$3-'d_시나리오'!$H$3)/('d_시나리오'!$J$3-'d_시나리오'!$H$3),'d_시나리오'!$H$3+SQRT(F2652*('d_시나리오'!$J$3-'d_시나리오'!$H$3)*('d_시나리오'!$I$3-'d_시나리오'!$H$3)),'d_시나리오'!$J$3-SQRT((1-F2652)*('d_시나리오'!$J$3-'d_시나리오'!$H$3)*('d_시나리오'!$J$3-'d_시나리오'!$I$3))))</f>
        <v/>
      </c>
      <c r="H2652">
        <f>RAND()</f>
        <v/>
      </c>
      <c r="I2652">
        <f>IF('d_시나리오'!$J$4='d_시나리오'!$H$4,'d_시나리오'!$I$4,IF(H2652&lt;('d_시나리오'!$I$4-'d_시나리오'!$H$4)/('d_시나리오'!$J$4-'d_시나리오'!$H$4),'d_시나리오'!$H$4+SQRT(H2652*('d_시나리오'!$J$4-'d_시나리오'!$H$4)*('d_시나리오'!$I$4-'d_시나리오'!$H$4)),'d_시나리오'!$J$4-SQRT((1-H2652)*('d_시나리오'!$J$4-'d_시나리오'!$H$4)*('d_시나리오'!$J$4-'d_시나리오'!$I$4))))</f>
        <v/>
      </c>
      <c r="J2652">
        <f>RAND()</f>
        <v/>
      </c>
      <c r="K2652">
        <f>IF('d_시나리오'!$J$5='d_시나리오'!$H$5,'d_시나리오'!$I$5,IF(J2652&lt;('d_시나리오'!$I$5-'d_시나리오'!$H$5)/('d_시나리오'!$J$5-'d_시나리오'!$H$5),'d_시나리오'!$H$5+SQRT(J2652*('d_시나리오'!$J$5-'d_시나리오'!$H$5)*('d_시나리오'!$I$5-'d_시나리오'!$H$5)),'d_시나리오'!$J$5-SQRT((1-J2652)*('d_시나리오'!$J$5-'d_시나리오'!$H$5)*('d_시나리오'!$J$5-'d_시나리오'!$I$5))))</f>
        <v/>
      </c>
      <c r="L2652">
        <f>RAND()</f>
        <v/>
      </c>
      <c r="M2652">
        <f>IF('d_시나리오'!$J$6='d_시나리오'!$H$6,'d_시나리오'!$I$6,IF(L2652&lt;('d_시나리오'!$I$6-'d_시나리오'!$H$6)/('d_시나리오'!$J$6-'d_시나리오'!$H$6),'d_시나리오'!$H$6+SQRT(L2652*('d_시나리오'!$J$6-'d_시나리오'!$H$6)*('d_시나리오'!$I$6-'d_시나리오'!$H$6)),'d_시나리오'!$J$6-SQRT((1-L2652)*('d_시나리오'!$J$6-'d_시나리오'!$H$6)*('d_시나리오'!$J$6-'d_시나리오'!$I$6))))</f>
        <v/>
      </c>
      <c r="N2652">
        <f>INDEX('d_분포'!$B$2:$B$57,RANDBETWEEN(1,56))</f>
        <v/>
      </c>
      <c r="O2652">
        <f>BETAINV(RAND(),5,5)</f>
        <v/>
      </c>
      <c r="P2652">
        <f>'d_고정'!$B$1*'6_기대효과'!$H$7*('d_시나리오'!$I$7/'d_고정'!$B$2)*B2652</f>
        <v/>
      </c>
      <c r="Q2652">
        <f>P2652*C2652</f>
        <v/>
      </c>
      <c r="R2652">
        <f>P2652*E2652</f>
        <v/>
      </c>
      <c r="S2652">
        <f>R2652*G2652</f>
        <v/>
      </c>
      <c r="T2652">
        <f>Q2652+S2652</f>
        <v/>
      </c>
      <c r="U2652">
        <f>(Q2652*D2652+S2652*I2652)*(1-O2652)</f>
        <v/>
      </c>
      <c r="V2652">
        <f>(R2652*K2652*N2652+'d_고정'!$B$3*('6_기대효과'!$H$7/8)*N2652*'d_고정'!$B$10*M2652*('6_기대효과'!$K$7/'d_고정'!$B$9))*(1-O2652)</f>
        <v/>
      </c>
      <c r="W2652">
        <f>(S2652*I2652+R2652*MAX(K2652-'d_고정'!$B$10*M2652*('6_기대효과'!$K$7/'d_고정'!$B$9),0)*N2652)*(1-O2652)</f>
        <v/>
      </c>
      <c r="X2652">
        <f>U2652+V2652</f>
        <v/>
      </c>
      <c r="Y2652">
        <f>U2652/('d_고정'!$B$5*'6_기대효과'!$H$7/8)/'d_고정'!$B$6</f>
        <v/>
      </c>
      <c r="Z2652">
        <f>U2652/('d_고정'!$B$8*'6_기대효과'!$H$7/8)</f>
        <v/>
      </c>
    </row>
    <row r="2653">
      <c r="A2653">
        <f>RAND()</f>
        <v/>
      </c>
      <c r="B2653">
        <f>IF('d_시나리오'!$J$2='d_시나리오'!$H$2,'d_시나리오'!$I$2,IF(A2653&lt;('d_시나리오'!$I$2-'d_시나리오'!$H$2)/('d_시나리오'!$J$2-'d_시나리오'!$H$2),'d_시나리오'!$H$2+SQRT(A2653*('d_시나리오'!$J$2-'d_시나리오'!$H$2)*('d_시나리오'!$I$2-'d_시나리오'!$H$2)),'d_시나리오'!$J$2-SQRT((1-A2653)*('d_시나리오'!$J$2-'d_시나리오'!$H$2)*('d_시나리오'!$J$2-'d_시나리오'!$I$2))))</f>
        <v/>
      </c>
      <c r="C2653">
        <f>BETAINV(RAND(),2,6)</f>
        <v/>
      </c>
      <c r="D2653">
        <f>INDEX('d_분포'!$A$2:$A$28,RANDBETWEEN(1,27))</f>
        <v/>
      </c>
      <c r="E2653">
        <f>INDEX('d_분포'!$C$2:$C$5,RANDBETWEEN(1,4))*(0.9+0.2*RAND())</f>
        <v/>
      </c>
      <c r="F2653">
        <f>RAND()</f>
        <v/>
      </c>
      <c r="G2653">
        <f>IF('d_시나리오'!$J$3='d_시나리오'!$H$3,'d_시나리오'!$I$3,IF(F2653&lt;('d_시나리오'!$I$3-'d_시나리오'!$H$3)/('d_시나리오'!$J$3-'d_시나리오'!$H$3),'d_시나리오'!$H$3+SQRT(F2653*('d_시나리오'!$J$3-'d_시나리오'!$H$3)*('d_시나리오'!$I$3-'d_시나리오'!$H$3)),'d_시나리오'!$J$3-SQRT((1-F2653)*('d_시나리오'!$J$3-'d_시나리오'!$H$3)*('d_시나리오'!$J$3-'d_시나리오'!$I$3))))</f>
        <v/>
      </c>
      <c r="H2653">
        <f>RAND()</f>
        <v/>
      </c>
      <c r="I2653">
        <f>IF('d_시나리오'!$J$4='d_시나리오'!$H$4,'d_시나리오'!$I$4,IF(H2653&lt;('d_시나리오'!$I$4-'d_시나리오'!$H$4)/('d_시나리오'!$J$4-'d_시나리오'!$H$4),'d_시나리오'!$H$4+SQRT(H2653*('d_시나리오'!$J$4-'d_시나리오'!$H$4)*('d_시나리오'!$I$4-'d_시나리오'!$H$4)),'d_시나리오'!$J$4-SQRT((1-H2653)*('d_시나리오'!$J$4-'d_시나리오'!$H$4)*('d_시나리오'!$J$4-'d_시나리오'!$I$4))))</f>
        <v/>
      </c>
      <c r="J2653">
        <f>RAND()</f>
        <v/>
      </c>
      <c r="K2653">
        <f>IF('d_시나리오'!$J$5='d_시나리오'!$H$5,'d_시나리오'!$I$5,IF(J2653&lt;('d_시나리오'!$I$5-'d_시나리오'!$H$5)/('d_시나리오'!$J$5-'d_시나리오'!$H$5),'d_시나리오'!$H$5+SQRT(J2653*('d_시나리오'!$J$5-'d_시나리오'!$H$5)*('d_시나리오'!$I$5-'d_시나리오'!$H$5)),'d_시나리오'!$J$5-SQRT((1-J2653)*('d_시나리오'!$J$5-'d_시나리오'!$H$5)*('d_시나리오'!$J$5-'d_시나리오'!$I$5))))</f>
        <v/>
      </c>
      <c r="L2653">
        <f>RAND()</f>
        <v/>
      </c>
      <c r="M2653">
        <f>IF('d_시나리오'!$J$6='d_시나리오'!$H$6,'d_시나리오'!$I$6,IF(L2653&lt;('d_시나리오'!$I$6-'d_시나리오'!$H$6)/('d_시나리오'!$J$6-'d_시나리오'!$H$6),'d_시나리오'!$H$6+SQRT(L2653*('d_시나리오'!$J$6-'d_시나리오'!$H$6)*('d_시나리오'!$I$6-'d_시나리오'!$H$6)),'d_시나리오'!$J$6-SQRT((1-L2653)*('d_시나리오'!$J$6-'d_시나리오'!$H$6)*('d_시나리오'!$J$6-'d_시나리오'!$I$6))))</f>
        <v/>
      </c>
      <c r="N2653">
        <f>INDEX('d_분포'!$B$2:$B$57,RANDBETWEEN(1,56))</f>
        <v/>
      </c>
      <c r="O2653">
        <f>BETAINV(RAND(),5,5)</f>
        <v/>
      </c>
      <c r="P2653">
        <f>'d_고정'!$B$1*'6_기대효과'!$H$7*('d_시나리오'!$I$7/'d_고정'!$B$2)*B2653</f>
        <v/>
      </c>
      <c r="Q2653">
        <f>P2653*C2653</f>
        <v/>
      </c>
      <c r="R2653">
        <f>P2653*E2653</f>
        <v/>
      </c>
      <c r="S2653">
        <f>R2653*G2653</f>
        <v/>
      </c>
      <c r="T2653">
        <f>Q2653+S2653</f>
        <v/>
      </c>
      <c r="U2653">
        <f>(Q2653*D2653+S2653*I2653)*(1-O2653)</f>
        <v/>
      </c>
      <c r="V2653">
        <f>(R2653*K2653*N2653+'d_고정'!$B$3*('6_기대효과'!$H$7/8)*N2653*'d_고정'!$B$10*M2653*('6_기대효과'!$K$7/'d_고정'!$B$9))*(1-O2653)</f>
        <v/>
      </c>
      <c r="W2653">
        <f>(S2653*I2653+R2653*MAX(K2653-'d_고정'!$B$10*M2653*('6_기대효과'!$K$7/'d_고정'!$B$9),0)*N2653)*(1-O2653)</f>
        <v/>
      </c>
      <c r="X2653">
        <f>U2653+V2653</f>
        <v/>
      </c>
      <c r="Y2653">
        <f>U2653/('d_고정'!$B$5*'6_기대효과'!$H$7/8)/'d_고정'!$B$6</f>
        <v/>
      </c>
      <c r="Z2653">
        <f>U2653/('d_고정'!$B$8*'6_기대효과'!$H$7/8)</f>
        <v/>
      </c>
    </row>
    <row r="2654">
      <c r="A2654">
        <f>RAND()</f>
        <v/>
      </c>
      <c r="B2654">
        <f>IF('d_시나리오'!$J$2='d_시나리오'!$H$2,'d_시나리오'!$I$2,IF(A2654&lt;('d_시나리오'!$I$2-'d_시나리오'!$H$2)/('d_시나리오'!$J$2-'d_시나리오'!$H$2),'d_시나리오'!$H$2+SQRT(A2654*('d_시나리오'!$J$2-'d_시나리오'!$H$2)*('d_시나리오'!$I$2-'d_시나리오'!$H$2)),'d_시나리오'!$J$2-SQRT((1-A2654)*('d_시나리오'!$J$2-'d_시나리오'!$H$2)*('d_시나리오'!$J$2-'d_시나리오'!$I$2))))</f>
        <v/>
      </c>
      <c r="C2654">
        <f>BETAINV(RAND(),2,6)</f>
        <v/>
      </c>
      <c r="D2654">
        <f>INDEX('d_분포'!$A$2:$A$28,RANDBETWEEN(1,27))</f>
        <v/>
      </c>
      <c r="E2654">
        <f>INDEX('d_분포'!$C$2:$C$5,RANDBETWEEN(1,4))*(0.9+0.2*RAND())</f>
        <v/>
      </c>
      <c r="F2654">
        <f>RAND()</f>
        <v/>
      </c>
      <c r="G2654">
        <f>IF('d_시나리오'!$J$3='d_시나리오'!$H$3,'d_시나리오'!$I$3,IF(F2654&lt;('d_시나리오'!$I$3-'d_시나리오'!$H$3)/('d_시나리오'!$J$3-'d_시나리오'!$H$3),'d_시나리오'!$H$3+SQRT(F2654*('d_시나리오'!$J$3-'d_시나리오'!$H$3)*('d_시나리오'!$I$3-'d_시나리오'!$H$3)),'d_시나리오'!$J$3-SQRT((1-F2654)*('d_시나리오'!$J$3-'d_시나리오'!$H$3)*('d_시나리오'!$J$3-'d_시나리오'!$I$3))))</f>
        <v/>
      </c>
      <c r="H2654">
        <f>RAND()</f>
        <v/>
      </c>
      <c r="I2654">
        <f>IF('d_시나리오'!$J$4='d_시나리오'!$H$4,'d_시나리오'!$I$4,IF(H2654&lt;('d_시나리오'!$I$4-'d_시나리오'!$H$4)/('d_시나리오'!$J$4-'d_시나리오'!$H$4),'d_시나리오'!$H$4+SQRT(H2654*('d_시나리오'!$J$4-'d_시나리오'!$H$4)*('d_시나리오'!$I$4-'d_시나리오'!$H$4)),'d_시나리오'!$J$4-SQRT((1-H2654)*('d_시나리오'!$J$4-'d_시나리오'!$H$4)*('d_시나리오'!$J$4-'d_시나리오'!$I$4))))</f>
        <v/>
      </c>
      <c r="J2654">
        <f>RAND()</f>
        <v/>
      </c>
      <c r="K2654">
        <f>IF('d_시나리오'!$J$5='d_시나리오'!$H$5,'d_시나리오'!$I$5,IF(J2654&lt;('d_시나리오'!$I$5-'d_시나리오'!$H$5)/('d_시나리오'!$J$5-'d_시나리오'!$H$5),'d_시나리오'!$H$5+SQRT(J2654*('d_시나리오'!$J$5-'d_시나리오'!$H$5)*('d_시나리오'!$I$5-'d_시나리오'!$H$5)),'d_시나리오'!$J$5-SQRT((1-J2654)*('d_시나리오'!$J$5-'d_시나리오'!$H$5)*('d_시나리오'!$J$5-'d_시나리오'!$I$5))))</f>
        <v/>
      </c>
      <c r="L2654">
        <f>RAND()</f>
        <v/>
      </c>
      <c r="M2654">
        <f>IF('d_시나리오'!$J$6='d_시나리오'!$H$6,'d_시나리오'!$I$6,IF(L2654&lt;('d_시나리오'!$I$6-'d_시나리오'!$H$6)/('d_시나리오'!$J$6-'d_시나리오'!$H$6),'d_시나리오'!$H$6+SQRT(L2654*('d_시나리오'!$J$6-'d_시나리오'!$H$6)*('d_시나리오'!$I$6-'d_시나리오'!$H$6)),'d_시나리오'!$J$6-SQRT((1-L2654)*('d_시나리오'!$J$6-'d_시나리오'!$H$6)*('d_시나리오'!$J$6-'d_시나리오'!$I$6))))</f>
        <v/>
      </c>
      <c r="N2654">
        <f>INDEX('d_분포'!$B$2:$B$57,RANDBETWEEN(1,56))</f>
        <v/>
      </c>
      <c r="O2654">
        <f>BETAINV(RAND(),5,5)</f>
        <v/>
      </c>
      <c r="P2654">
        <f>'d_고정'!$B$1*'6_기대효과'!$H$7*('d_시나리오'!$I$7/'d_고정'!$B$2)*B2654</f>
        <v/>
      </c>
      <c r="Q2654">
        <f>P2654*C2654</f>
        <v/>
      </c>
      <c r="R2654">
        <f>P2654*E2654</f>
        <v/>
      </c>
      <c r="S2654">
        <f>R2654*G2654</f>
        <v/>
      </c>
      <c r="T2654">
        <f>Q2654+S2654</f>
        <v/>
      </c>
      <c r="U2654">
        <f>(Q2654*D2654+S2654*I2654)*(1-O2654)</f>
        <v/>
      </c>
      <c r="V2654">
        <f>(R2654*K2654*N2654+'d_고정'!$B$3*('6_기대효과'!$H$7/8)*N2654*'d_고정'!$B$10*M2654*('6_기대효과'!$K$7/'d_고정'!$B$9))*(1-O2654)</f>
        <v/>
      </c>
      <c r="W2654">
        <f>(S2654*I2654+R2654*MAX(K2654-'d_고정'!$B$10*M2654*('6_기대효과'!$K$7/'d_고정'!$B$9),0)*N2654)*(1-O2654)</f>
        <v/>
      </c>
      <c r="X2654">
        <f>U2654+V2654</f>
        <v/>
      </c>
      <c r="Y2654">
        <f>U2654/('d_고정'!$B$5*'6_기대효과'!$H$7/8)/'d_고정'!$B$6</f>
        <v/>
      </c>
      <c r="Z2654">
        <f>U2654/('d_고정'!$B$8*'6_기대효과'!$H$7/8)</f>
        <v/>
      </c>
    </row>
    <row r="2655">
      <c r="A2655">
        <f>RAND()</f>
        <v/>
      </c>
      <c r="B2655">
        <f>IF('d_시나리오'!$J$2='d_시나리오'!$H$2,'d_시나리오'!$I$2,IF(A2655&lt;('d_시나리오'!$I$2-'d_시나리오'!$H$2)/('d_시나리오'!$J$2-'d_시나리오'!$H$2),'d_시나리오'!$H$2+SQRT(A2655*('d_시나리오'!$J$2-'d_시나리오'!$H$2)*('d_시나리오'!$I$2-'d_시나리오'!$H$2)),'d_시나리오'!$J$2-SQRT((1-A2655)*('d_시나리오'!$J$2-'d_시나리오'!$H$2)*('d_시나리오'!$J$2-'d_시나리오'!$I$2))))</f>
        <v/>
      </c>
      <c r="C2655">
        <f>BETAINV(RAND(),2,6)</f>
        <v/>
      </c>
      <c r="D2655">
        <f>INDEX('d_분포'!$A$2:$A$28,RANDBETWEEN(1,27))</f>
        <v/>
      </c>
      <c r="E2655">
        <f>INDEX('d_분포'!$C$2:$C$5,RANDBETWEEN(1,4))*(0.9+0.2*RAND())</f>
        <v/>
      </c>
      <c r="F2655">
        <f>RAND()</f>
        <v/>
      </c>
      <c r="G2655">
        <f>IF('d_시나리오'!$J$3='d_시나리오'!$H$3,'d_시나리오'!$I$3,IF(F2655&lt;('d_시나리오'!$I$3-'d_시나리오'!$H$3)/('d_시나리오'!$J$3-'d_시나리오'!$H$3),'d_시나리오'!$H$3+SQRT(F2655*('d_시나리오'!$J$3-'d_시나리오'!$H$3)*('d_시나리오'!$I$3-'d_시나리오'!$H$3)),'d_시나리오'!$J$3-SQRT((1-F2655)*('d_시나리오'!$J$3-'d_시나리오'!$H$3)*('d_시나리오'!$J$3-'d_시나리오'!$I$3))))</f>
        <v/>
      </c>
      <c r="H2655">
        <f>RAND()</f>
        <v/>
      </c>
      <c r="I2655">
        <f>IF('d_시나리오'!$J$4='d_시나리오'!$H$4,'d_시나리오'!$I$4,IF(H2655&lt;('d_시나리오'!$I$4-'d_시나리오'!$H$4)/('d_시나리오'!$J$4-'d_시나리오'!$H$4),'d_시나리오'!$H$4+SQRT(H2655*('d_시나리오'!$J$4-'d_시나리오'!$H$4)*('d_시나리오'!$I$4-'d_시나리오'!$H$4)),'d_시나리오'!$J$4-SQRT((1-H2655)*('d_시나리오'!$J$4-'d_시나리오'!$H$4)*('d_시나리오'!$J$4-'d_시나리오'!$I$4))))</f>
        <v/>
      </c>
      <c r="J2655">
        <f>RAND()</f>
        <v/>
      </c>
      <c r="K2655">
        <f>IF('d_시나리오'!$J$5='d_시나리오'!$H$5,'d_시나리오'!$I$5,IF(J2655&lt;('d_시나리오'!$I$5-'d_시나리오'!$H$5)/('d_시나리오'!$J$5-'d_시나리오'!$H$5),'d_시나리오'!$H$5+SQRT(J2655*('d_시나리오'!$J$5-'d_시나리오'!$H$5)*('d_시나리오'!$I$5-'d_시나리오'!$H$5)),'d_시나리오'!$J$5-SQRT((1-J2655)*('d_시나리오'!$J$5-'d_시나리오'!$H$5)*('d_시나리오'!$J$5-'d_시나리오'!$I$5))))</f>
        <v/>
      </c>
      <c r="L2655">
        <f>RAND()</f>
        <v/>
      </c>
      <c r="M2655">
        <f>IF('d_시나리오'!$J$6='d_시나리오'!$H$6,'d_시나리오'!$I$6,IF(L2655&lt;('d_시나리오'!$I$6-'d_시나리오'!$H$6)/('d_시나리오'!$J$6-'d_시나리오'!$H$6),'d_시나리오'!$H$6+SQRT(L2655*('d_시나리오'!$J$6-'d_시나리오'!$H$6)*('d_시나리오'!$I$6-'d_시나리오'!$H$6)),'d_시나리오'!$J$6-SQRT((1-L2655)*('d_시나리오'!$J$6-'d_시나리오'!$H$6)*('d_시나리오'!$J$6-'d_시나리오'!$I$6))))</f>
        <v/>
      </c>
      <c r="N2655">
        <f>INDEX('d_분포'!$B$2:$B$57,RANDBETWEEN(1,56))</f>
        <v/>
      </c>
      <c r="O2655">
        <f>BETAINV(RAND(),5,5)</f>
        <v/>
      </c>
      <c r="P2655">
        <f>'d_고정'!$B$1*'6_기대효과'!$H$7*('d_시나리오'!$I$7/'d_고정'!$B$2)*B2655</f>
        <v/>
      </c>
      <c r="Q2655">
        <f>P2655*C2655</f>
        <v/>
      </c>
      <c r="R2655">
        <f>P2655*E2655</f>
        <v/>
      </c>
      <c r="S2655">
        <f>R2655*G2655</f>
        <v/>
      </c>
      <c r="T2655">
        <f>Q2655+S2655</f>
        <v/>
      </c>
      <c r="U2655">
        <f>(Q2655*D2655+S2655*I2655)*(1-O2655)</f>
        <v/>
      </c>
      <c r="V2655">
        <f>(R2655*K2655*N2655+'d_고정'!$B$3*('6_기대효과'!$H$7/8)*N2655*'d_고정'!$B$10*M2655*('6_기대효과'!$K$7/'d_고정'!$B$9))*(1-O2655)</f>
        <v/>
      </c>
      <c r="W2655">
        <f>(S2655*I2655+R2655*MAX(K2655-'d_고정'!$B$10*M2655*('6_기대효과'!$K$7/'d_고정'!$B$9),0)*N2655)*(1-O2655)</f>
        <v/>
      </c>
      <c r="X2655">
        <f>U2655+V2655</f>
        <v/>
      </c>
      <c r="Y2655">
        <f>U2655/('d_고정'!$B$5*'6_기대효과'!$H$7/8)/'d_고정'!$B$6</f>
        <v/>
      </c>
      <c r="Z2655">
        <f>U2655/('d_고정'!$B$8*'6_기대효과'!$H$7/8)</f>
        <v/>
      </c>
    </row>
    <row r="2656">
      <c r="A2656">
        <f>RAND()</f>
        <v/>
      </c>
      <c r="B2656">
        <f>IF('d_시나리오'!$J$2='d_시나리오'!$H$2,'d_시나리오'!$I$2,IF(A2656&lt;('d_시나리오'!$I$2-'d_시나리오'!$H$2)/('d_시나리오'!$J$2-'d_시나리오'!$H$2),'d_시나리오'!$H$2+SQRT(A2656*('d_시나리오'!$J$2-'d_시나리오'!$H$2)*('d_시나리오'!$I$2-'d_시나리오'!$H$2)),'d_시나리오'!$J$2-SQRT((1-A2656)*('d_시나리오'!$J$2-'d_시나리오'!$H$2)*('d_시나리오'!$J$2-'d_시나리오'!$I$2))))</f>
        <v/>
      </c>
      <c r="C2656">
        <f>BETAINV(RAND(),2,6)</f>
        <v/>
      </c>
      <c r="D2656">
        <f>INDEX('d_분포'!$A$2:$A$28,RANDBETWEEN(1,27))</f>
        <v/>
      </c>
      <c r="E2656">
        <f>INDEX('d_분포'!$C$2:$C$5,RANDBETWEEN(1,4))*(0.9+0.2*RAND())</f>
        <v/>
      </c>
      <c r="F2656">
        <f>RAND()</f>
        <v/>
      </c>
      <c r="G2656">
        <f>IF('d_시나리오'!$J$3='d_시나리오'!$H$3,'d_시나리오'!$I$3,IF(F2656&lt;('d_시나리오'!$I$3-'d_시나리오'!$H$3)/('d_시나리오'!$J$3-'d_시나리오'!$H$3),'d_시나리오'!$H$3+SQRT(F2656*('d_시나리오'!$J$3-'d_시나리오'!$H$3)*('d_시나리오'!$I$3-'d_시나리오'!$H$3)),'d_시나리오'!$J$3-SQRT((1-F2656)*('d_시나리오'!$J$3-'d_시나리오'!$H$3)*('d_시나리오'!$J$3-'d_시나리오'!$I$3))))</f>
        <v/>
      </c>
      <c r="H2656">
        <f>RAND()</f>
        <v/>
      </c>
      <c r="I2656">
        <f>IF('d_시나리오'!$J$4='d_시나리오'!$H$4,'d_시나리오'!$I$4,IF(H2656&lt;('d_시나리오'!$I$4-'d_시나리오'!$H$4)/('d_시나리오'!$J$4-'d_시나리오'!$H$4),'d_시나리오'!$H$4+SQRT(H2656*('d_시나리오'!$J$4-'d_시나리오'!$H$4)*('d_시나리오'!$I$4-'d_시나리오'!$H$4)),'d_시나리오'!$J$4-SQRT((1-H2656)*('d_시나리오'!$J$4-'d_시나리오'!$H$4)*('d_시나리오'!$J$4-'d_시나리오'!$I$4))))</f>
        <v/>
      </c>
      <c r="J2656">
        <f>RAND()</f>
        <v/>
      </c>
      <c r="K2656">
        <f>IF('d_시나리오'!$J$5='d_시나리오'!$H$5,'d_시나리오'!$I$5,IF(J2656&lt;('d_시나리오'!$I$5-'d_시나리오'!$H$5)/('d_시나리오'!$J$5-'d_시나리오'!$H$5),'d_시나리오'!$H$5+SQRT(J2656*('d_시나리오'!$J$5-'d_시나리오'!$H$5)*('d_시나리오'!$I$5-'d_시나리오'!$H$5)),'d_시나리오'!$J$5-SQRT((1-J2656)*('d_시나리오'!$J$5-'d_시나리오'!$H$5)*('d_시나리오'!$J$5-'d_시나리오'!$I$5))))</f>
        <v/>
      </c>
      <c r="L2656">
        <f>RAND()</f>
        <v/>
      </c>
      <c r="M2656">
        <f>IF('d_시나리오'!$J$6='d_시나리오'!$H$6,'d_시나리오'!$I$6,IF(L2656&lt;('d_시나리오'!$I$6-'d_시나리오'!$H$6)/('d_시나리오'!$J$6-'d_시나리오'!$H$6),'d_시나리오'!$H$6+SQRT(L2656*('d_시나리오'!$J$6-'d_시나리오'!$H$6)*('d_시나리오'!$I$6-'d_시나리오'!$H$6)),'d_시나리오'!$J$6-SQRT((1-L2656)*('d_시나리오'!$J$6-'d_시나리오'!$H$6)*('d_시나리오'!$J$6-'d_시나리오'!$I$6))))</f>
        <v/>
      </c>
      <c r="N2656">
        <f>INDEX('d_분포'!$B$2:$B$57,RANDBETWEEN(1,56))</f>
        <v/>
      </c>
      <c r="O2656">
        <f>BETAINV(RAND(),5,5)</f>
        <v/>
      </c>
      <c r="P2656">
        <f>'d_고정'!$B$1*'6_기대효과'!$H$7*('d_시나리오'!$I$7/'d_고정'!$B$2)*B2656</f>
        <v/>
      </c>
      <c r="Q2656">
        <f>P2656*C2656</f>
        <v/>
      </c>
      <c r="R2656">
        <f>P2656*E2656</f>
        <v/>
      </c>
      <c r="S2656">
        <f>R2656*G2656</f>
        <v/>
      </c>
      <c r="T2656">
        <f>Q2656+S2656</f>
        <v/>
      </c>
      <c r="U2656">
        <f>(Q2656*D2656+S2656*I2656)*(1-O2656)</f>
        <v/>
      </c>
      <c r="V2656">
        <f>(R2656*K2656*N2656+'d_고정'!$B$3*('6_기대효과'!$H$7/8)*N2656*'d_고정'!$B$10*M2656*('6_기대효과'!$K$7/'d_고정'!$B$9))*(1-O2656)</f>
        <v/>
      </c>
      <c r="W2656">
        <f>(S2656*I2656+R2656*MAX(K2656-'d_고정'!$B$10*M2656*('6_기대효과'!$K$7/'d_고정'!$B$9),0)*N2656)*(1-O2656)</f>
        <v/>
      </c>
      <c r="X2656">
        <f>U2656+V2656</f>
        <v/>
      </c>
      <c r="Y2656">
        <f>U2656/('d_고정'!$B$5*'6_기대효과'!$H$7/8)/'d_고정'!$B$6</f>
        <v/>
      </c>
      <c r="Z2656">
        <f>U2656/('d_고정'!$B$8*'6_기대효과'!$H$7/8)</f>
        <v/>
      </c>
    </row>
    <row r="2657">
      <c r="A2657">
        <f>RAND()</f>
        <v/>
      </c>
      <c r="B2657">
        <f>IF('d_시나리오'!$J$2='d_시나리오'!$H$2,'d_시나리오'!$I$2,IF(A2657&lt;('d_시나리오'!$I$2-'d_시나리오'!$H$2)/('d_시나리오'!$J$2-'d_시나리오'!$H$2),'d_시나리오'!$H$2+SQRT(A2657*('d_시나리오'!$J$2-'d_시나리오'!$H$2)*('d_시나리오'!$I$2-'d_시나리오'!$H$2)),'d_시나리오'!$J$2-SQRT((1-A2657)*('d_시나리오'!$J$2-'d_시나리오'!$H$2)*('d_시나리오'!$J$2-'d_시나리오'!$I$2))))</f>
        <v/>
      </c>
      <c r="C2657">
        <f>BETAINV(RAND(),2,6)</f>
        <v/>
      </c>
      <c r="D2657">
        <f>INDEX('d_분포'!$A$2:$A$28,RANDBETWEEN(1,27))</f>
        <v/>
      </c>
      <c r="E2657">
        <f>INDEX('d_분포'!$C$2:$C$5,RANDBETWEEN(1,4))*(0.9+0.2*RAND())</f>
        <v/>
      </c>
      <c r="F2657">
        <f>RAND()</f>
        <v/>
      </c>
      <c r="G2657">
        <f>IF('d_시나리오'!$J$3='d_시나리오'!$H$3,'d_시나리오'!$I$3,IF(F2657&lt;('d_시나리오'!$I$3-'d_시나리오'!$H$3)/('d_시나리오'!$J$3-'d_시나리오'!$H$3),'d_시나리오'!$H$3+SQRT(F2657*('d_시나리오'!$J$3-'d_시나리오'!$H$3)*('d_시나리오'!$I$3-'d_시나리오'!$H$3)),'d_시나리오'!$J$3-SQRT((1-F2657)*('d_시나리오'!$J$3-'d_시나리오'!$H$3)*('d_시나리오'!$J$3-'d_시나리오'!$I$3))))</f>
        <v/>
      </c>
      <c r="H2657">
        <f>RAND()</f>
        <v/>
      </c>
      <c r="I2657">
        <f>IF('d_시나리오'!$J$4='d_시나리오'!$H$4,'d_시나리오'!$I$4,IF(H2657&lt;('d_시나리오'!$I$4-'d_시나리오'!$H$4)/('d_시나리오'!$J$4-'d_시나리오'!$H$4),'d_시나리오'!$H$4+SQRT(H2657*('d_시나리오'!$J$4-'d_시나리오'!$H$4)*('d_시나리오'!$I$4-'d_시나리오'!$H$4)),'d_시나리오'!$J$4-SQRT((1-H2657)*('d_시나리오'!$J$4-'d_시나리오'!$H$4)*('d_시나리오'!$J$4-'d_시나리오'!$I$4))))</f>
        <v/>
      </c>
      <c r="J2657">
        <f>RAND()</f>
        <v/>
      </c>
      <c r="K2657">
        <f>IF('d_시나리오'!$J$5='d_시나리오'!$H$5,'d_시나리오'!$I$5,IF(J2657&lt;('d_시나리오'!$I$5-'d_시나리오'!$H$5)/('d_시나리오'!$J$5-'d_시나리오'!$H$5),'d_시나리오'!$H$5+SQRT(J2657*('d_시나리오'!$J$5-'d_시나리오'!$H$5)*('d_시나리오'!$I$5-'d_시나리오'!$H$5)),'d_시나리오'!$J$5-SQRT((1-J2657)*('d_시나리오'!$J$5-'d_시나리오'!$H$5)*('d_시나리오'!$J$5-'d_시나리오'!$I$5))))</f>
        <v/>
      </c>
      <c r="L2657">
        <f>RAND()</f>
        <v/>
      </c>
      <c r="M2657">
        <f>IF('d_시나리오'!$J$6='d_시나리오'!$H$6,'d_시나리오'!$I$6,IF(L2657&lt;('d_시나리오'!$I$6-'d_시나리오'!$H$6)/('d_시나리오'!$J$6-'d_시나리오'!$H$6),'d_시나리오'!$H$6+SQRT(L2657*('d_시나리오'!$J$6-'d_시나리오'!$H$6)*('d_시나리오'!$I$6-'d_시나리오'!$H$6)),'d_시나리오'!$J$6-SQRT((1-L2657)*('d_시나리오'!$J$6-'d_시나리오'!$H$6)*('d_시나리오'!$J$6-'d_시나리오'!$I$6))))</f>
        <v/>
      </c>
      <c r="N2657">
        <f>INDEX('d_분포'!$B$2:$B$57,RANDBETWEEN(1,56))</f>
        <v/>
      </c>
      <c r="O2657">
        <f>BETAINV(RAND(),5,5)</f>
        <v/>
      </c>
      <c r="P2657">
        <f>'d_고정'!$B$1*'6_기대효과'!$H$7*('d_시나리오'!$I$7/'d_고정'!$B$2)*B2657</f>
        <v/>
      </c>
      <c r="Q2657">
        <f>P2657*C2657</f>
        <v/>
      </c>
      <c r="R2657">
        <f>P2657*E2657</f>
        <v/>
      </c>
      <c r="S2657">
        <f>R2657*G2657</f>
        <v/>
      </c>
      <c r="T2657">
        <f>Q2657+S2657</f>
        <v/>
      </c>
      <c r="U2657">
        <f>(Q2657*D2657+S2657*I2657)*(1-O2657)</f>
        <v/>
      </c>
      <c r="V2657">
        <f>(R2657*K2657*N2657+'d_고정'!$B$3*('6_기대효과'!$H$7/8)*N2657*'d_고정'!$B$10*M2657*('6_기대효과'!$K$7/'d_고정'!$B$9))*(1-O2657)</f>
        <v/>
      </c>
      <c r="W2657">
        <f>(S2657*I2657+R2657*MAX(K2657-'d_고정'!$B$10*M2657*('6_기대효과'!$K$7/'d_고정'!$B$9),0)*N2657)*(1-O2657)</f>
        <v/>
      </c>
      <c r="X2657">
        <f>U2657+V2657</f>
        <v/>
      </c>
      <c r="Y2657">
        <f>U2657/('d_고정'!$B$5*'6_기대효과'!$H$7/8)/'d_고정'!$B$6</f>
        <v/>
      </c>
      <c r="Z2657">
        <f>U2657/('d_고정'!$B$8*'6_기대효과'!$H$7/8)</f>
        <v/>
      </c>
    </row>
    <row r="2658">
      <c r="A2658">
        <f>RAND()</f>
        <v/>
      </c>
      <c r="B2658">
        <f>IF('d_시나리오'!$J$2='d_시나리오'!$H$2,'d_시나리오'!$I$2,IF(A2658&lt;('d_시나리오'!$I$2-'d_시나리오'!$H$2)/('d_시나리오'!$J$2-'d_시나리오'!$H$2),'d_시나리오'!$H$2+SQRT(A2658*('d_시나리오'!$J$2-'d_시나리오'!$H$2)*('d_시나리오'!$I$2-'d_시나리오'!$H$2)),'d_시나리오'!$J$2-SQRT((1-A2658)*('d_시나리오'!$J$2-'d_시나리오'!$H$2)*('d_시나리오'!$J$2-'d_시나리오'!$I$2))))</f>
        <v/>
      </c>
      <c r="C2658">
        <f>BETAINV(RAND(),2,6)</f>
        <v/>
      </c>
      <c r="D2658">
        <f>INDEX('d_분포'!$A$2:$A$28,RANDBETWEEN(1,27))</f>
        <v/>
      </c>
      <c r="E2658">
        <f>INDEX('d_분포'!$C$2:$C$5,RANDBETWEEN(1,4))*(0.9+0.2*RAND())</f>
        <v/>
      </c>
      <c r="F2658">
        <f>RAND()</f>
        <v/>
      </c>
      <c r="G2658">
        <f>IF('d_시나리오'!$J$3='d_시나리오'!$H$3,'d_시나리오'!$I$3,IF(F2658&lt;('d_시나리오'!$I$3-'d_시나리오'!$H$3)/('d_시나리오'!$J$3-'d_시나리오'!$H$3),'d_시나리오'!$H$3+SQRT(F2658*('d_시나리오'!$J$3-'d_시나리오'!$H$3)*('d_시나리오'!$I$3-'d_시나리오'!$H$3)),'d_시나리오'!$J$3-SQRT((1-F2658)*('d_시나리오'!$J$3-'d_시나리오'!$H$3)*('d_시나리오'!$J$3-'d_시나리오'!$I$3))))</f>
        <v/>
      </c>
      <c r="H2658">
        <f>RAND()</f>
        <v/>
      </c>
      <c r="I2658">
        <f>IF('d_시나리오'!$J$4='d_시나리오'!$H$4,'d_시나리오'!$I$4,IF(H2658&lt;('d_시나리오'!$I$4-'d_시나리오'!$H$4)/('d_시나리오'!$J$4-'d_시나리오'!$H$4),'d_시나리오'!$H$4+SQRT(H2658*('d_시나리오'!$J$4-'d_시나리오'!$H$4)*('d_시나리오'!$I$4-'d_시나리오'!$H$4)),'d_시나리오'!$J$4-SQRT((1-H2658)*('d_시나리오'!$J$4-'d_시나리오'!$H$4)*('d_시나리오'!$J$4-'d_시나리오'!$I$4))))</f>
        <v/>
      </c>
      <c r="J2658">
        <f>RAND()</f>
        <v/>
      </c>
      <c r="K2658">
        <f>IF('d_시나리오'!$J$5='d_시나리오'!$H$5,'d_시나리오'!$I$5,IF(J2658&lt;('d_시나리오'!$I$5-'d_시나리오'!$H$5)/('d_시나리오'!$J$5-'d_시나리오'!$H$5),'d_시나리오'!$H$5+SQRT(J2658*('d_시나리오'!$J$5-'d_시나리오'!$H$5)*('d_시나리오'!$I$5-'d_시나리오'!$H$5)),'d_시나리오'!$J$5-SQRT((1-J2658)*('d_시나리오'!$J$5-'d_시나리오'!$H$5)*('d_시나리오'!$J$5-'d_시나리오'!$I$5))))</f>
        <v/>
      </c>
      <c r="L2658">
        <f>RAND()</f>
        <v/>
      </c>
      <c r="M2658">
        <f>IF('d_시나리오'!$J$6='d_시나리오'!$H$6,'d_시나리오'!$I$6,IF(L2658&lt;('d_시나리오'!$I$6-'d_시나리오'!$H$6)/('d_시나리오'!$J$6-'d_시나리오'!$H$6),'d_시나리오'!$H$6+SQRT(L2658*('d_시나리오'!$J$6-'d_시나리오'!$H$6)*('d_시나리오'!$I$6-'d_시나리오'!$H$6)),'d_시나리오'!$J$6-SQRT((1-L2658)*('d_시나리오'!$J$6-'d_시나리오'!$H$6)*('d_시나리오'!$J$6-'d_시나리오'!$I$6))))</f>
        <v/>
      </c>
      <c r="N2658">
        <f>INDEX('d_분포'!$B$2:$B$57,RANDBETWEEN(1,56))</f>
        <v/>
      </c>
      <c r="O2658">
        <f>BETAINV(RAND(),5,5)</f>
        <v/>
      </c>
      <c r="P2658">
        <f>'d_고정'!$B$1*'6_기대효과'!$H$7*('d_시나리오'!$I$7/'d_고정'!$B$2)*B2658</f>
        <v/>
      </c>
      <c r="Q2658">
        <f>P2658*C2658</f>
        <v/>
      </c>
      <c r="R2658">
        <f>P2658*E2658</f>
        <v/>
      </c>
      <c r="S2658">
        <f>R2658*G2658</f>
        <v/>
      </c>
      <c r="T2658">
        <f>Q2658+S2658</f>
        <v/>
      </c>
      <c r="U2658">
        <f>(Q2658*D2658+S2658*I2658)*(1-O2658)</f>
        <v/>
      </c>
      <c r="V2658">
        <f>(R2658*K2658*N2658+'d_고정'!$B$3*('6_기대효과'!$H$7/8)*N2658*'d_고정'!$B$10*M2658*('6_기대효과'!$K$7/'d_고정'!$B$9))*(1-O2658)</f>
        <v/>
      </c>
      <c r="W2658">
        <f>(S2658*I2658+R2658*MAX(K2658-'d_고정'!$B$10*M2658*('6_기대효과'!$K$7/'d_고정'!$B$9),0)*N2658)*(1-O2658)</f>
        <v/>
      </c>
      <c r="X2658">
        <f>U2658+V2658</f>
        <v/>
      </c>
      <c r="Y2658">
        <f>U2658/('d_고정'!$B$5*'6_기대효과'!$H$7/8)/'d_고정'!$B$6</f>
        <v/>
      </c>
      <c r="Z2658">
        <f>U2658/('d_고정'!$B$8*'6_기대효과'!$H$7/8)</f>
        <v/>
      </c>
    </row>
    <row r="2659">
      <c r="A2659">
        <f>RAND()</f>
        <v/>
      </c>
      <c r="B2659">
        <f>IF('d_시나리오'!$J$2='d_시나리오'!$H$2,'d_시나리오'!$I$2,IF(A2659&lt;('d_시나리오'!$I$2-'d_시나리오'!$H$2)/('d_시나리오'!$J$2-'d_시나리오'!$H$2),'d_시나리오'!$H$2+SQRT(A2659*('d_시나리오'!$J$2-'d_시나리오'!$H$2)*('d_시나리오'!$I$2-'d_시나리오'!$H$2)),'d_시나리오'!$J$2-SQRT((1-A2659)*('d_시나리오'!$J$2-'d_시나리오'!$H$2)*('d_시나리오'!$J$2-'d_시나리오'!$I$2))))</f>
        <v/>
      </c>
      <c r="C2659">
        <f>BETAINV(RAND(),2,6)</f>
        <v/>
      </c>
      <c r="D2659">
        <f>INDEX('d_분포'!$A$2:$A$28,RANDBETWEEN(1,27))</f>
        <v/>
      </c>
      <c r="E2659">
        <f>INDEX('d_분포'!$C$2:$C$5,RANDBETWEEN(1,4))*(0.9+0.2*RAND())</f>
        <v/>
      </c>
      <c r="F2659">
        <f>RAND()</f>
        <v/>
      </c>
      <c r="G2659">
        <f>IF('d_시나리오'!$J$3='d_시나리오'!$H$3,'d_시나리오'!$I$3,IF(F2659&lt;('d_시나리오'!$I$3-'d_시나리오'!$H$3)/('d_시나리오'!$J$3-'d_시나리오'!$H$3),'d_시나리오'!$H$3+SQRT(F2659*('d_시나리오'!$J$3-'d_시나리오'!$H$3)*('d_시나리오'!$I$3-'d_시나리오'!$H$3)),'d_시나리오'!$J$3-SQRT((1-F2659)*('d_시나리오'!$J$3-'d_시나리오'!$H$3)*('d_시나리오'!$J$3-'d_시나리오'!$I$3))))</f>
        <v/>
      </c>
      <c r="H2659">
        <f>RAND()</f>
        <v/>
      </c>
      <c r="I2659">
        <f>IF('d_시나리오'!$J$4='d_시나리오'!$H$4,'d_시나리오'!$I$4,IF(H2659&lt;('d_시나리오'!$I$4-'d_시나리오'!$H$4)/('d_시나리오'!$J$4-'d_시나리오'!$H$4),'d_시나리오'!$H$4+SQRT(H2659*('d_시나리오'!$J$4-'d_시나리오'!$H$4)*('d_시나리오'!$I$4-'d_시나리오'!$H$4)),'d_시나리오'!$J$4-SQRT((1-H2659)*('d_시나리오'!$J$4-'d_시나리오'!$H$4)*('d_시나리오'!$J$4-'d_시나리오'!$I$4))))</f>
        <v/>
      </c>
      <c r="J2659">
        <f>RAND()</f>
        <v/>
      </c>
      <c r="K2659">
        <f>IF('d_시나리오'!$J$5='d_시나리오'!$H$5,'d_시나리오'!$I$5,IF(J2659&lt;('d_시나리오'!$I$5-'d_시나리오'!$H$5)/('d_시나리오'!$J$5-'d_시나리오'!$H$5),'d_시나리오'!$H$5+SQRT(J2659*('d_시나리오'!$J$5-'d_시나리오'!$H$5)*('d_시나리오'!$I$5-'d_시나리오'!$H$5)),'d_시나리오'!$J$5-SQRT((1-J2659)*('d_시나리오'!$J$5-'d_시나리오'!$H$5)*('d_시나리오'!$J$5-'d_시나리오'!$I$5))))</f>
        <v/>
      </c>
      <c r="L2659">
        <f>RAND()</f>
        <v/>
      </c>
      <c r="M2659">
        <f>IF('d_시나리오'!$J$6='d_시나리오'!$H$6,'d_시나리오'!$I$6,IF(L2659&lt;('d_시나리오'!$I$6-'d_시나리오'!$H$6)/('d_시나리오'!$J$6-'d_시나리오'!$H$6),'d_시나리오'!$H$6+SQRT(L2659*('d_시나리오'!$J$6-'d_시나리오'!$H$6)*('d_시나리오'!$I$6-'d_시나리오'!$H$6)),'d_시나리오'!$J$6-SQRT((1-L2659)*('d_시나리오'!$J$6-'d_시나리오'!$H$6)*('d_시나리오'!$J$6-'d_시나리오'!$I$6))))</f>
        <v/>
      </c>
      <c r="N2659">
        <f>INDEX('d_분포'!$B$2:$B$57,RANDBETWEEN(1,56))</f>
        <v/>
      </c>
      <c r="O2659">
        <f>BETAINV(RAND(),5,5)</f>
        <v/>
      </c>
      <c r="P2659">
        <f>'d_고정'!$B$1*'6_기대효과'!$H$7*('d_시나리오'!$I$7/'d_고정'!$B$2)*B2659</f>
        <v/>
      </c>
      <c r="Q2659">
        <f>P2659*C2659</f>
        <v/>
      </c>
      <c r="R2659">
        <f>P2659*E2659</f>
        <v/>
      </c>
      <c r="S2659">
        <f>R2659*G2659</f>
        <v/>
      </c>
      <c r="T2659">
        <f>Q2659+S2659</f>
        <v/>
      </c>
      <c r="U2659">
        <f>(Q2659*D2659+S2659*I2659)*(1-O2659)</f>
        <v/>
      </c>
      <c r="V2659">
        <f>(R2659*K2659*N2659+'d_고정'!$B$3*('6_기대효과'!$H$7/8)*N2659*'d_고정'!$B$10*M2659*('6_기대효과'!$K$7/'d_고정'!$B$9))*(1-O2659)</f>
        <v/>
      </c>
      <c r="W2659">
        <f>(S2659*I2659+R2659*MAX(K2659-'d_고정'!$B$10*M2659*('6_기대효과'!$K$7/'d_고정'!$B$9),0)*N2659)*(1-O2659)</f>
        <v/>
      </c>
      <c r="X2659">
        <f>U2659+V2659</f>
        <v/>
      </c>
      <c r="Y2659">
        <f>U2659/('d_고정'!$B$5*'6_기대효과'!$H$7/8)/'d_고정'!$B$6</f>
        <v/>
      </c>
      <c r="Z2659">
        <f>U2659/('d_고정'!$B$8*'6_기대효과'!$H$7/8)</f>
        <v/>
      </c>
    </row>
    <row r="2660">
      <c r="A2660">
        <f>RAND()</f>
        <v/>
      </c>
      <c r="B2660">
        <f>IF('d_시나리오'!$J$2='d_시나리오'!$H$2,'d_시나리오'!$I$2,IF(A2660&lt;('d_시나리오'!$I$2-'d_시나리오'!$H$2)/('d_시나리오'!$J$2-'d_시나리오'!$H$2),'d_시나리오'!$H$2+SQRT(A2660*('d_시나리오'!$J$2-'d_시나리오'!$H$2)*('d_시나리오'!$I$2-'d_시나리오'!$H$2)),'d_시나리오'!$J$2-SQRT((1-A2660)*('d_시나리오'!$J$2-'d_시나리오'!$H$2)*('d_시나리오'!$J$2-'d_시나리오'!$I$2))))</f>
        <v/>
      </c>
      <c r="C2660">
        <f>BETAINV(RAND(),2,6)</f>
        <v/>
      </c>
      <c r="D2660">
        <f>INDEX('d_분포'!$A$2:$A$28,RANDBETWEEN(1,27))</f>
        <v/>
      </c>
      <c r="E2660">
        <f>INDEX('d_분포'!$C$2:$C$5,RANDBETWEEN(1,4))*(0.9+0.2*RAND())</f>
        <v/>
      </c>
      <c r="F2660">
        <f>RAND()</f>
        <v/>
      </c>
      <c r="G2660">
        <f>IF('d_시나리오'!$J$3='d_시나리오'!$H$3,'d_시나리오'!$I$3,IF(F2660&lt;('d_시나리오'!$I$3-'d_시나리오'!$H$3)/('d_시나리오'!$J$3-'d_시나리오'!$H$3),'d_시나리오'!$H$3+SQRT(F2660*('d_시나리오'!$J$3-'d_시나리오'!$H$3)*('d_시나리오'!$I$3-'d_시나리오'!$H$3)),'d_시나리오'!$J$3-SQRT((1-F2660)*('d_시나리오'!$J$3-'d_시나리오'!$H$3)*('d_시나리오'!$J$3-'d_시나리오'!$I$3))))</f>
        <v/>
      </c>
      <c r="H2660">
        <f>RAND()</f>
        <v/>
      </c>
      <c r="I2660">
        <f>IF('d_시나리오'!$J$4='d_시나리오'!$H$4,'d_시나리오'!$I$4,IF(H2660&lt;('d_시나리오'!$I$4-'d_시나리오'!$H$4)/('d_시나리오'!$J$4-'d_시나리오'!$H$4),'d_시나리오'!$H$4+SQRT(H2660*('d_시나리오'!$J$4-'d_시나리오'!$H$4)*('d_시나리오'!$I$4-'d_시나리오'!$H$4)),'d_시나리오'!$J$4-SQRT((1-H2660)*('d_시나리오'!$J$4-'d_시나리오'!$H$4)*('d_시나리오'!$J$4-'d_시나리오'!$I$4))))</f>
        <v/>
      </c>
      <c r="J2660">
        <f>RAND()</f>
        <v/>
      </c>
      <c r="K2660">
        <f>IF('d_시나리오'!$J$5='d_시나리오'!$H$5,'d_시나리오'!$I$5,IF(J2660&lt;('d_시나리오'!$I$5-'d_시나리오'!$H$5)/('d_시나리오'!$J$5-'d_시나리오'!$H$5),'d_시나리오'!$H$5+SQRT(J2660*('d_시나리오'!$J$5-'d_시나리오'!$H$5)*('d_시나리오'!$I$5-'d_시나리오'!$H$5)),'d_시나리오'!$J$5-SQRT((1-J2660)*('d_시나리오'!$J$5-'d_시나리오'!$H$5)*('d_시나리오'!$J$5-'d_시나리오'!$I$5))))</f>
        <v/>
      </c>
      <c r="L2660">
        <f>RAND()</f>
        <v/>
      </c>
      <c r="M2660">
        <f>IF('d_시나리오'!$J$6='d_시나리오'!$H$6,'d_시나리오'!$I$6,IF(L2660&lt;('d_시나리오'!$I$6-'d_시나리오'!$H$6)/('d_시나리오'!$J$6-'d_시나리오'!$H$6),'d_시나리오'!$H$6+SQRT(L2660*('d_시나리오'!$J$6-'d_시나리오'!$H$6)*('d_시나리오'!$I$6-'d_시나리오'!$H$6)),'d_시나리오'!$J$6-SQRT((1-L2660)*('d_시나리오'!$J$6-'d_시나리오'!$H$6)*('d_시나리오'!$J$6-'d_시나리오'!$I$6))))</f>
        <v/>
      </c>
      <c r="N2660">
        <f>INDEX('d_분포'!$B$2:$B$57,RANDBETWEEN(1,56))</f>
        <v/>
      </c>
      <c r="O2660">
        <f>BETAINV(RAND(),5,5)</f>
        <v/>
      </c>
      <c r="P2660">
        <f>'d_고정'!$B$1*'6_기대효과'!$H$7*('d_시나리오'!$I$7/'d_고정'!$B$2)*B2660</f>
        <v/>
      </c>
      <c r="Q2660">
        <f>P2660*C2660</f>
        <v/>
      </c>
      <c r="R2660">
        <f>P2660*E2660</f>
        <v/>
      </c>
      <c r="S2660">
        <f>R2660*G2660</f>
        <v/>
      </c>
      <c r="T2660">
        <f>Q2660+S2660</f>
        <v/>
      </c>
      <c r="U2660">
        <f>(Q2660*D2660+S2660*I2660)*(1-O2660)</f>
        <v/>
      </c>
      <c r="V2660">
        <f>(R2660*K2660*N2660+'d_고정'!$B$3*('6_기대효과'!$H$7/8)*N2660*'d_고정'!$B$10*M2660*('6_기대효과'!$K$7/'d_고정'!$B$9))*(1-O2660)</f>
        <v/>
      </c>
      <c r="W2660">
        <f>(S2660*I2660+R2660*MAX(K2660-'d_고정'!$B$10*M2660*('6_기대효과'!$K$7/'d_고정'!$B$9),0)*N2660)*(1-O2660)</f>
        <v/>
      </c>
      <c r="X2660">
        <f>U2660+V2660</f>
        <v/>
      </c>
      <c r="Y2660">
        <f>U2660/('d_고정'!$B$5*'6_기대효과'!$H$7/8)/'d_고정'!$B$6</f>
        <v/>
      </c>
      <c r="Z2660">
        <f>U2660/('d_고정'!$B$8*'6_기대효과'!$H$7/8)</f>
        <v/>
      </c>
    </row>
    <row r="2661">
      <c r="A2661">
        <f>RAND()</f>
        <v/>
      </c>
      <c r="B2661">
        <f>IF('d_시나리오'!$J$2='d_시나리오'!$H$2,'d_시나리오'!$I$2,IF(A2661&lt;('d_시나리오'!$I$2-'d_시나리오'!$H$2)/('d_시나리오'!$J$2-'d_시나리오'!$H$2),'d_시나리오'!$H$2+SQRT(A2661*('d_시나리오'!$J$2-'d_시나리오'!$H$2)*('d_시나리오'!$I$2-'d_시나리오'!$H$2)),'d_시나리오'!$J$2-SQRT((1-A2661)*('d_시나리오'!$J$2-'d_시나리오'!$H$2)*('d_시나리오'!$J$2-'d_시나리오'!$I$2))))</f>
        <v/>
      </c>
      <c r="C2661">
        <f>BETAINV(RAND(),2,6)</f>
        <v/>
      </c>
      <c r="D2661">
        <f>INDEX('d_분포'!$A$2:$A$28,RANDBETWEEN(1,27))</f>
        <v/>
      </c>
      <c r="E2661">
        <f>INDEX('d_분포'!$C$2:$C$5,RANDBETWEEN(1,4))*(0.9+0.2*RAND())</f>
        <v/>
      </c>
      <c r="F2661">
        <f>RAND()</f>
        <v/>
      </c>
      <c r="G2661">
        <f>IF('d_시나리오'!$J$3='d_시나리오'!$H$3,'d_시나리오'!$I$3,IF(F2661&lt;('d_시나리오'!$I$3-'d_시나리오'!$H$3)/('d_시나리오'!$J$3-'d_시나리오'!$H$3),'d_시나리오'!$H$3+SQRT(F2661*('d_시나리오'!$J$3-'d_시나리오'!$H$3)*('d_시나리오'!$I$3-'d_시나리오'!$H$3)),'d_시나리오'!$J$3-SQRT((1-F2661)*('d_시나리오'!$J$3-'d_시나리오'!$H$3)*('d_시나리오'!$J$3-'d_시나리오'!$I$3))))</f>
        <v/>
      </c>
      <c r="H2661">
        <f>RAND()</f>
        <v/>
      </c>
      <c r="I2661">
        <f>IF('d_시나리오'!$J$4='d_시나리오'!$H$4,'d_시나리오'!$I$4,IF(H2661&lt;('d_시나리오'!$I$4-'d_시나리오'!$H$4)/('d_시나리오'!$J$4-'d_시나리오'!$H$4),'d_시나리오'!$H$4+SQRT(H2661*('d_시나리오'!$J$4-'d_시나리오'!$H$4)*('d_시나리오'!$I$4-'d_시나리오'!$H$4)),'d_시나리오'!$J$4-SQRT((1-H2661)*('d_시나리오'!$J$4-'d_시나리오'!$H$4)*('d_시나리오'!$J$4-'d_시나리오'!$I$4))))</f>
        <v/>
      </c>
      <c r="J2661">
        <f>RAND()</f>
        <v/>
      </c>
      <c r="K2661">
        <f>IF('d_시나리오'!$J$5='d_시나리오'!$H$5,'d_시나리오'!$I$5,IF(J2661&lt;('d_시나리오'!$I$5-'d_시나리오'!$H$5)/('d_시나리오'!$J$5-'d_시나리오'!$H$5),'d_시나리오'!$H$5+SQRT(J2661*('d_시나리오'!$J$5-'d_시나리오'!$H$5)*('d_시나리오'!$I$5-'d_시나리오'!$H$5)),'d_시나리오'!$J$5-SQRT((1-J2661)*('d_시나리오'!$J$5-'d_시나리오'!$H$5)*('d_시나리오'!$J$5-'d_시나리오'!$I$5))))</f>
        <v/>
      </c>
      <c r="L2661">
        <f>RAND()</f>
        <v/>
      </c>
      <c r="M2661">
        <f>IF('d_시나리오'!$J$6='d_시나리오'!$H$6,'d_시나리오'!$I$6,IF(L2661&lt;('d_시나리오'!$I$6-'d_시나리오'!$H$6)/('d_시나리오'!$J$6-'d_시나리오'!$H$6),'d_시나리오'!$H$6+SQRT(L2661*('d_시나리오'!$J$6-'d_시나리오'!$H$6)*('d_시나리오'!$I$6-'d_시나리오'!$H$6)),'d_시나리오'!$J$6-SQRT((1-L2661)*('d_시나리오'!$J$6-'d_시나리오'!$H$6)*('d_시나리오'!$J$6-'d_시나리오'!$I$6))))</f>
        <v/>
      </c>
      <c r="N2661">
        <f>INDEX('d_분포'!$B$2:$B$57,RANDBETWEEN(1,56))</f>
        <v/>
      </c>
      <c r="O2661">
        <f>BETAINV(RAND(),5,5)</f>
        <v/>
      </c>
      <c r="P2661">
        <f>'d_고정'!$B$1*'6_기대효과'!$H$7*('d_시나리오'!$I$7/'d_고정'!$B$2)*B2661</f>
        <v/>
      </c>
      <c r="Q2661">
        <f>P2661*C2661</f>
        <v/>
      </c>
      <c r="R2661">
        <f>P2661*E2661</f>
        <v/>
      </c>
      <c r="S2661">
        <f>R2661*G2661</f>
        <v/>
      </c>
      <c r="T2661">
        <f>Q2661+S2661</f>
        <v/>
      </c>
      <c r="U2661">
        <f>(Q2661*D2661+S2661*I2661)*(1-O2661)</f>
        <v/>
      </c>
      <c r="V2661">
        <f>(R2661*K2661*N2661+'d_고정'!$B$3*('6_기대효과'!$H$7/8)*N2661*'d_고정'!$B$10*M2661*('6_기대효과'!$K$7/'d_고정'!$B$9))*(1-O2661)</f>
        <v/>
      </c>
      <c r="W2661">
        <f>(S2661*I2661+R2661*MAX(K2661-'d_고정'!$B$10*M2661*('6_기대효과'!$K$7/'d_고정'!$B$9),0)*N2661)*(1-O2661)</f>
        <v/>
      </c>
      <c r="X2661">
        <f>U2661+V2661</f>
        <v/>
      </c>
      <c r="Y2661">
        <f>U2661/('d_고정'!$B$5*'6_기대효과'!$H$7/8)/'d_고정'!$B$6</f>
        <v/>
      </c>
      <c r="Z2661">
        <f>U2661/('d_고정'!$B$8*'6_기대효과'!$H$7/8)</f>
        <v/>
      </c>
    </row>
    <row r="2662">
      <c r="A2662">
        <f>RAND()</f>
        <v/>
      </c>
      <c r="B2662">
        <f>IF('d_시나리오'!$J$2='d_시나리오'!$H$2,'d_시나리오'!$I$2,IF(A2662&lt;('d_시나리오'!$I$2-'d_시나리오'!$H$2)/('d_시나리오'!$J$2-'d_시나리오'!$H$2),'d_시나리오'!$H$2+SQRT(A2662*('d_시나리오'!$J$2-'d_시나리오'!$H$2)*('d_시나리오'!$I$2-'d_시나리오'!$H$2)),'d_시나리오'!$J$2-SQRT((1-A2662)*('d_시나리오'!$J$2-'d_시나리오'!$H$2)*('d_시나리오'!$J$2-'d_시나리오'!$I$2))))</f>
        <v/>
      </c>
      <c r="C2662">
        <f>BETAINV(RAND(),2,6)</f>
        <v/>
      </c>
      <c r="D2662">
        <f>INDEX('d_분포'!$A$2:$A$28,RANDBETWEEN(1,27))</f>
        <v/>
      </c>
      <c r="E2662">
        <f>INDEX('d_분포'!$C$2:$C$5,RANDBETWEEN(1,4))*(0.9+0.2*RAND())</f>
        <v/>
      </c>
      <c r="F2662">
        <f>RAND()</f>
        <v/>
      </c>
      <c r="G2662">
        <f>IF('d_시나리오'!$J$3='d_시나리오'!$H$3,'d_시나리오'!$I$3,IF(F2662&lt;('d_시나리오'!$I$3-'d_시나리오'!$H$3)/('d_시나리오'!$J$3-'d_시나리오'!$H$3),'d_시나리오'!$H$3+SQRT(F2662*('d_시나리오'!$J$3-'d_시나리오'!$H$3)*('d_시나리오'!$I$3-'d_시나리오'!$H$3)),'d_시나리오'!$J$3-SQRT((1-F2662)*('d_시나리오'!$J$3-'d_시나리오'!$H$3)*('d_시나리오'!$J$3-'d_시나리오'!$I$3))))</f>
        <v/>
      </c>
      <c r="H2662">
        <f>RAND()</f>
        <v/>
      </c>
      <c r="I2662">
        <f>IF('d_시나리오'!$J$4='d_시나리오'!$H$4,'d_시나리오'!$I$4,IF(H2662&lt;('d_시나리오'!$I$4-'d_시나리오'!$H$4)/('d_시나리오'!$J$4-'d_시나리오'!$H$4),'d_시나리오'!$H$4+SQRT(H2662*('d_시나리오'!$J$4-'d_시나리오'!$H$4)*('d_시나리오'!$I$4-'d_시나리오'!$H$4)),'d_시나리오'!$J$4-SQRT((1-H2662)*('d_시나리오'!$J$4-'d_시나리오'!$H$4)*('d_시나리오'!$J$4-'d_시나리오'!$I$4))))</f>
        <v/>
      </c>
      <c r="J2662">
        <f>RAND()</f>
        <v/>
      </c>
      <c r="K2662">
        <f>IF('d_시나리오'!$J$5='d_시나리오'!$H$5,'d_시나리오'!$I$5,IF(J2662&lt;('d_시나리오'!$I$5-'d_시나리오'!$H$5)/('d_시나리오'!$J$5-'d_시나리오'!$H$5),'d_시나리오'!$H$5+SQRT(J2662*('d_시나리오'!$J$5-'d_시나리오'!$H$5)*('d_시나리오'!$I$5-'d_시나리오'!$H$5)),'d_시나리오'!$J$5-SQRT((1-J2662)*('d_시나리오'!$J$5-'d_시나리오'!$H$5)*('d_시나리오'!$J$5-'d_시나리오'!$I$5))))</f>
        <v/>
      </c>
      <c r="L2662">
        <f>RAND()</f>
        <v/>
      </c>
      <c r="M2662">
        <f>IF('d_시나리오'!$J$6='d_시나리오'!$H$6,'d_시나리오'!$I$6,IF(L2662&lt;('d_시나리오'!$I$6-'d_시나리오'!$H$6)/('d_시나리오'!$J$6-'d_시나리오'!$H$6),'d_시나리오'!$H$6+SQRT(L2662*('d_시나리오'!$J$6-'d_시나리오'!$H$6)*('d_시나리오'!$I$6-'d_시나리오'!$H$6)),'d_시나리오'!$J$6-SQRT((1-L2662)*('d_시나리오'!$J$6-'d_시나리오'!$H$6)*('d_시나리오'!$J$6-'d_시나리오'!$I$6))))</f>
        <v/>
      </c>
      <c r="N2662">
        <f>INDEX('d_분포'!$B$2:$B$57,RANDBETWEEN(1,56))</f>
        <v/>
      </c>
      <c r="O2662">
        <f>BETAINV(RAND(),5,5)</f>
        <v/>
      </c>
      <c r="P2662">
        <f>'d_고정'!$B$1*'6_기대효과'!$H$7*('d_시나리오'!$I$7/'d_고정'!$B$2)*B2662</f>
        <v/>
      </c>
      <c r="Q2662">
        <f>P2662*C2662</f>
        <v/>
      </c>
      <c r="R2662">
        <f>P2662*E2662</f>
        <v/>
      </c>
      <c r="S2662">
        <f>R2662*G2662</f>
        <v/>
      </c>
      <c r="T2662">
        <f>Q2662+S2662</f>
        <v/>
      </c>
      <c r="U2662">
        <f>(Q2662*D2662+S2662*I2662)*(1-O2662)</f>
        <v/>
      </c>
      <c r="V2662">
        <f>(R2662*K2662*N2662+'d_고정'!$B$3*('6_기대효과'!$H$7/8)*N2662*'d_고정'!$B$10*M2662*('6_기대효과'!$K$7/'d_고정'!$B$9))*(1-O2662)</f>
        <v/>
      </c>
      <c r="W2662">
        <f>(S2662*I2662+R2662*MAX(K2662-'d_고정'!$B$10*M2662*('6_기대효과'!$K$7/'d_고정'!$B$9),0)*N2662)*(1-O2662)</f>
        <v/>
      </c>
      <c r="X2662">
        <f>U2662+V2662</f>
        <v/>
      </c>
      <c r="Y2662">
        <f>U2662/('d_고정'!$B$5*'6_기대효과'!$H$7/8)/'d_고정'!$B$6</f>
        <v/>
      </c>
      <c r="Z2662">
        <f>U2662/('d_고정'!$B$8*'6_기대효과'!$H$7/8)</f>
        <v/>
      </c>
    </row>
    <row r="2663">
      <c r="A2663">
        <f>RAND()</f>
        <v/>
      </c>
      <c r="B2663">
        <f>IF('d_시나리오'!$J$2='d_시나리오'!$H$2,'d_시나리오'!$I$2,IF(A2663&lt;('d_시나리오'!$I$2-'d_시나리오'!$H$2)/('d_시나리오'!$J$2-'d_시나리오'!$H$2),'d_시나리오'!$H$2+SQRT(A2663*('d_시나리오'!$J$2-'d_시나리오'!$H$2)*('d_시나리오'!$I$2-'d_시나리오'!$H$2)),'d_시나리오'!$J$2-SQRT((1-A2663)*('d_시나리오'!$J$2-'d_시나리오'!$H$2)*('d_시나리오'!$J$2-'d_시나리오'!$I$2))))</f>
        <v/>
      </c>
      <c r="C2663">
        <f>BETAINV(RAND(),2,6)</f>
        <v/>
      </c>
      <c r="D2663">
        <f>INDEX('d_분포'!$A$2:$A$28,RANDBETWEEN(1,27))</f>
        <v/>
      </c>
      <c r="E2663">
        <f>INDEX('d_분포'!$C$2:$C$5,RANDBETWEEN(1,4))*(0.9+0.2*RAND())</f>
        <v/>
      </c>
      <c r="F2663">
        <f>RAND()</f>
        <v/>
      </c>
      <c r="G2663">
        <f>IF('d_시나리오'!$J$3='d_시나리오'!$H$3,'d_시나리오'!$I$3,IF(F2663&lt;('d_시나리오'!$I$3-'d_시나리오'!$H$3)/('d_시나리오'!$J$3-'d_시나리오'!$H$3),'d_시나리오'!$H$3+SQRT(F2663*('d_시나리오'!$J$3-'d_시나리오'!$H$3)*('d_시나리오'!$I$3-'d_시나리오'!$H$3)),'d_시나리오'!$J$3-SQRT((1-F2663)*('d_시나리오'!$J$3-'d_시나리오'!$H$3)*('d_시나리오'!$J$3-'d_시나리오'!$I$3))))</f>
        <v/>
      </c>
      <c r="H2663">
        <f>RAND()</f>
        <v/>
      </c>
      <c r="I2663">
        <f>IF('d_시나리오'!$J$4='d_시나리오'!$H$4,'d_시나리오'!$I$4,IF(H2663&lt;('d_시나리오'!$I$4-'d_시나리오'!$H$4)/('d_시나리오'!$J$4-'d_시나리오'!$H$4),'d_시나리오'!$H$4+SQRT(H2663*('d_시나리오'!$J$4-'d_시나리오'!$H$4)*('d_시나리오'!$I$4-'d_시나리오'!$H$4)),'d_시나리오'!$J$4-SQRT((1-H2663)*('d_시나리오'!$J$4-'d_시나리오'!$H$4)*('d_시나리오'!$J$4-'d_시나리오'!$I$4))))</f>
        <v/>
      </c>
      <c r="J2663">
        <f>RAND()</f>
        <v/>
      </c>
      <c r="K2663">
        <f>IF('d_시나리오'!$J$5='d_시나리오'!$H$5,'d_시나리오'!$I$5,IF(J2663&lt;('d_시나리오'!$I$5-'d_시나리오'!$H$5)/('d_시나리오'!$J$5-'d_시나리오'!$H$5),'d_시나리오'!$H$5+SQRT(J2663*('d_시나리오'!$J$5-'d_시나리오'!$H$5)*('d_시나리오'!$I$5-'d_시나리오'!$H$5)),'d_시나리오'!$J$5-SQRT((1-J2663)*('d_시나리오'!$J$5-'d_시나리오'!$H$5)*('d_시나리오'!$J$5-'d_시나리오'!$I$5))))</f>
        <v/>
      </c>
      <c r="L2663">
        <f>RAND()</f>
        <v/>
      </c>
      <c r="M2663">
        <f>IF('d_시나리오'!$J$6='d_시나리오'!$H$6,'d_시나리오'!$I$6,IF(L2663&lt;('d_시나리오'!$I$6-'d_시나리오'!$H$6)/('d_시나리오'!$J$6-'d_시나리오'!$H$6),'d_시나리오'!$H$6+SQRT(L2663*('d_시나리오'!$J$6-'d_시나리오'!$H$6)*('d_시나리오'!$I$6-'d_시나리오'!$H$6)),'d_시나리오'!$J$6-SQRT((1-L2663)*('d_시나리오'!$J$6-'d_시나리오'!$H$6)*('d_시나리오'!$J$6-'d_시나리오'!$I$6))))</f>
        <v/>
      </c>
      <c r="N2663">
        <f>INDEX('d_분포'!$B$2:$B$57,RANDBETWEEN(1,56))</f>
        <v/>
      </c>
      <c r="O2663">
        <f>BETAINV(RAND(),5,5)</f>
        <v/>
      </c>
      <c r="P2663">
        <f>'d_고정'!$B$1*'6_기대효과'!$H$7*('d_시나리오'!$I$7/'d_고정'!$B$2)*B2663</f>
        <v/>
      </c>
      <c r="Q2663">
        <f>P2663*C2663</f>
        <v/>
      </c>
      <c r="R2663">
        <f>P2663*E2663</f>
        <v/>
      </c>
      <c r="S2663">
        <f>R2663*G2663</f>
        <v/>
      </c>
      <c r="T2663">
        <f>Q2663+S2663</f>
        <v/>
      </c>
      <c r="U2663">
        <f>(Q2663*D2663+S2663*I2663)*(1-O2663)</f>
        <v/>
      </c>
      <c r="V2663">
        <f>(R2663*K2663*N2663+'d_고정'!$B$3*('6_기대효과'!$H$7/8)*N2663*'d_고정'!$B$10*M2663*('6_기대효과'!$K$7/'d_고정'!$B$9))*(1-O2663)</f>
        <v/>
      </c>
      <c r="W2663">
        <f>(S2663*I2663+R2663*MAX(K2663-'d_고정'!$B$10*M2663*('6_기대효과'!$K$7/'d_고정'!$B$9),0)*N2663)*(1-O2663)</f>
        <v/>
      </c>
      <c r="X2663">
        <f>U2663+V2663</f>
        <v/>
      </c>
      <c r="Y2663">
        <f>U2663/('d_고정'!$B$5*'6_기대효과'!$H$7/8)/'d_고정'!$B$6</f>
        <v/>
      </c>
      <c r="Z2663">
        <f>U2663/('d_고정'!$B$8*'6_기대효과'!$H$7/8)</f>
        <v/>
      </c>
    </row>
    <row r="2664">
      <c r="A2664">
        <f>RAND()</f>
        <v/>
      </c>
      <c r="B2664">
        <f>IF('d_시나리오'!$J$2='d_시나리오'!$H$2,'d_시나리오'!$I$2,IF(A2664&lt;('d_시나리오'!$I$2-'d_시나리오'!$H$2)/('d_시나리오'!$J$2-'d_시나리오'!$H$2),'d_시나리오'!$H$2+SQRT(A2664*('d_시나리오'!$J$2-'d_시나리오'!$H$2)*('d_시나리오'!$I$2-'d_시나리오'!$H$2)),'d_시나리오'!$J$2-SQRT((1-A2664)*('d_시나리오'!$J$2-'d_시나리오'!$H$2)*('d_시나리오'!$J$2-'d_시나리오'!$I$2))))</f>
        <v/>
      </c>
      <c r="C2664">
        <f>BETAINV(RAND(),2,6)</f>
        <v/>
      </c>
      <c r="D2664">
        <f>INDEX('d_분포'!$A$2:$A$28,RANDBETWEEN(1,27))</f>
        <v/>
      </c>
      <c r="E2664">
        <f>INDEX('d_분포'!$C$2:$C$5,RANDBETWEEN(1,4))*(0.9+0.2*RAND())</f>
        <v/>
      </c>
      <c r="F2664">
        <f>RAND()</f>
        <v/>
      </c>
      <c r="G2664">
        <f>IF('d_시나리오'!$J$3='d_시나리오'!$H$3,'d_시나리오'!$I$3,IF(F2664&lt;('d_시나리오'!$I$3-'d_시나리오'!$H$3)/('d_시나리오'!$J$3-'d_시나리오'!$H$3),'d_시나리오'!$H$3+SQRT(F2664*('d_시나리오'!$J$3-'d_시나리오'!$H$3)*('d_시나리오'!$I$3-'d_시나리오'!$H$3)),'d_시나리오'!$J$3-SQRT((1-F2664)*('d_시나리오'!$J$3-'d_시나리오'!$H$3)*('d_시나리오'!$J$3-'d_시나리오'!$I$3))))</f>
        <v/>
      </c>
      <c r="H2664">
        <f>RAND()</f>
        <v/>
      </c>
      <c r="I2664">
        <f>IF('d_시나리오'!$J$4='d_시나리오'!$H$4,'d_시나리오'!$I$4,IF(H2664&lt;('d_시나리오'!$I$4-'d_시나리오'!$H$4)/('d_시나리오'!$J$4-'d_시나리오'!$H$4),'d_시나리오'!$H$4+SQRT(H2664*('d_시나리오'!$J$4-'d_시나리오'!$H$4)*('d_시나리오'!$I$4-'d_시나리오'!$H$4)),'d_시나리오'!$J$4-SQRT((1-H2664)*('d_시나리오'!$J$4-'d_시나리오'!$H$4)*('d_시나리오'!$J$4-'d_시나리오'!$I$4))))</f>
        <v/>
      </c>
      <c r="J2664">
        <f>RAND()</f>
        <v/>
      </c>
      <c r="K2664">
        <f>IF('d_시나리오'!$J$5='d_시나리오'!$H$5,'d_시나리오'!$I$5,IF(J2664&lt;('d_시나리오'!$I$5-'d_시나리오'!$H$5)/('d_시나리오'!$J$5-'d_시나리오'!$H$5),'d_시나리오'!$H$5+SQRT(J2664*('d_시나리오'!$J$5-'d_시나리오'!$H$5)*('d_시나리오'!$I$5-'d_시나리오'!$H$5)),'d_시나리오'!$J$5-SQRT((1-J2664)*('d_시나리오'!$J$5-'d_시나리오'!$H$5)*('d_시나리오'!$J$5-'d_시나리오'!$I$5))))</f>
        <v/>
      </c>
      <c r="L2664">
        <f>RAND()</f>
        <v/>
      </c>
      <c r="M2664">
        <f>IF('d_시나리오'!$J$6='d_시나리오'!$H$6,'d_시나리오'!$I$6,IF(L2664&lt;('d_시나리오'!$I$6-'d_시나리오'!$H$6)/('d_시나리오'!$J$6-'d_시나리오'!$H$6),'d_시나리오'!$H$6+SQRT(L2664*('d_시나리오'!$J$6-'d_시나리오'!$H$6)*('d_시나리오'!$I$6-'d_시나리오'!$H$6)),'d_시나리오'!$J$6-SQRT((1-L2664)*('d_시나리오'!$J$6-'d_시나리오'!$H$6)*('d_시나리오'!$J$6-'d_시나리오'!$I$6))))</f>
        <v/>
      </c>
      <c r="N2664">
        <f>INDEX('d_분포'!$B$2:$B$57,RANDBETWEEN(1,56))</f>
        <v/>
      </c>
      <c r="O2664">
        <f>BETAINV(RAND(),5,5)</f>
        <v/>
      </c>
      <c r="P2664">
        <f>'d_고정'!$B$1*'6_기대효과'!$H$7*('d_시나리오'!$I$7/'d_고정'!$B$2)*B2664</f>
        <v/>
      </c>
      <c r="Q2664">
        <f>P2664*C2664</f>
        <v/>
      </c>
      <c r="R2664">
        <f>P2664*E2664</f>
        <v/>
      </c>
      <c r="S2664">
        <f>R2664*G2664</f>
        <v/>
      </c>
      <c r="T2664">
        <f>Q2664+S2664</f>
        <v/>
      </c>
      <c r="U2664">
        <f>(Q2664*D2664+S2664*I2664)*(1-O2664)</f>
        <v/>
      </c>
      <c r="V2664">
        <f>(R2664*K2664*N2664+'d_고정'!$B$3*('6_기대효과'!$H$7/8)*N2664*'d_고정'!$B$10*M2664*('6_기대효과'!$K$7/'d_고정'!$B$9))*(1-O2664)</f>
        <v/>
      </c>
      <c r="W2664">
        <f>(S2664*I2664+R2664*MAX(K2664-'d_고정'!$B$10*M2664*('6_기대효과'!$K$7/'d_고정'!$B$9),0)*N2664)*(1-O2664)</f>
        <v/>
      </c>
      <c r="X2664">
        <f>U2664+V2664</f>
        <v/>
      </c>
      <c r="Y2664">
        <f>U2664/('d_고정'!$B$5*'6_기대효과'!$H$7/8)/'d_고정'!$B$6</f>
        <v/>
      </c>
      <c r="Z2664">
        <f>U2664/('d_고정'!$B$8*'6_기대효과'!$H$7/8)</f>
        <v/>
      </c>
    </row>
    <row r="2665">
      <c r="A2665">
        <f>RAND()</f>
        <v/>
      </c>
      <c r="B2665">
        <f>IF('d_시나리오'!$J$2='d_시나리오'!$H$2,'d_시나리오'!$I$2,IF(A2665&lt;('d_시나리오'!$I$2-'d_시나리오'!$H$2)/('d_시나리오'!$J$2-'d_시나리오'!$H$2),'d_시나리오'!$H$2+SQRT(A2665*('d_시나리오'!$J$2-'d_시나리오'!$H$2)*('d_시나리오'!$I$2-'d_시나리오'!$H$2)),'d_시나리오'!$J$2-SQRT((1-A2665)*('d_시나리오'!$J$2-'d_시나리오'!$H$2)*('d_시나리오'!$J$2-'d_시나리오'!$I$2))))</f>
        <v/>
      </c>
      <c r="C2665">
        <f>BETAINV(RAND(),2,6)</f>
        <v/>
      </c>
      <c r="D2665">
        <f>INDEX('d_분포'!$A$2:$A$28,RANDBETWEEN(1,27))</f>
        <v/>
      </c>
      <c r="E2665">
        <f>INDEX('d_분포'!$C$2:$C$5,RANDBETWEEN(1,4))*(0.9+0.2*RAND())</f>
        <v/>
      </c>
      <c r="F2665">
        <f>RAND()</f>
        <v/>
      </c>
      <c r="G2665">
        <f>IF('d_시나리오'!$J$3='d_시나리오'!$H$3,'d_시나리오'!$I$3,IF(F2665&lt;('d_시나리오'!$I$3-'d_시나리오'!$H$3)/('d_시나리오'!$J$3-'d_시나리오'!$H$3),'d_시나리오'!$H$3+SQRT(F2665*('d_시나리오'!$J$3-'d_시나리오'!$H$3)*('d_시나리오'!$I$3-'d_시나리오'!$H$3)),'d_시나리오'!$J$3-SQRT((1-F2665)*('d_시나리오'!$J$3-'d_시나리오'!$H$3)*('d_시나리오'!$J$3-'d_시나리오'!$I$3))))</f>
        <v/>
      </c>
      <c r="H2665">
        <f>RAND()</f>
        <v/>
      </c>
      <c r="I2665">
        <f>IF('d_시나리오'!$J$4='d_시나리오'!$H$4,'d_시나리오'!$I$4,IF(H2665&lt;('d_시나리오'!$I$4-'d_시나리오'!$H$4)/('d_시나리오'!$J$4-'d_시나리오'!$H$4),'d_시나리오'!$H$4+SQRT(H2665*('d_시나리오'!$J$4-'d_시나리오'!$H$4)*('d_시나리오'!$I$4-'d_시나리오'!$H$4)),'d_시나리오'!$J$4-SQRT((1-H2665)*('d_시나리오'!$J$4-'d_시나리오'!$H$4)*('d_시나리오'!$J$4-'d_시나리오'!$I$4))))</f>
        <v/>
      </c>
      <c r="J2665">
        <f>RAND()</f>
        <v/>
      </c>
      <c r="K2665">
        <f>IF('d_시나리오'!$J$5='d_시나리오'!$H$5,'d_시나리오'!$I$5,IF(J2665&lt;('d_시나리오'!$I$5-'d_시나리오'!$H$5)/('d_시나리오'!$J$5-'d_시나리오'!$H$5),'d_시나리오'!$H$5+SQRT(J2665*('d_시나리오'!$J$5-'d_시나리오'!$H$5)*('d_시나리오'!$I$5-'d_시나리오'!$H$5)),'d_시나리오'!$J$5-SQRT((1-J2665)*('d_시나리오'!$J$5-'d_시나리오'!$H$5)*('d_시나리오'!$J$5-'d_시나리오'!$I$5))))</f>
        <v/>
      </c>
      <c r="L2665">
        <f>RAND()</f>
        <v/>
      </c>
      <c r="M2665">
        <f>IF('d_시나리오'!$J$6='d_시나리오'!$H$6,'d_시나리오'!$I$6,IF(L2665&lt;('d_시나리오'!$I$6-'d_시나리오'!$H$6)/('d_시나리오'!$J$6-'d_시나리오'!$H$6),'d_시나리오'!$H$6+SQRT(L2665*('d_시나리오'!$J$6-'d_시나리오'!$H$6)*('d_시나리오'!$I$6-'d_시나리오'!$H$6)),'d_시나리오'!$J$6-SQRT((1-L2665)*('d_시나리오'!$J$6-'d_시나리오'!$H$6)*('d_시나리오'!$J$6-'d_시나리오'!$I$6))))</f>
        <v/>
      </c>
      <c r="N2665">
        <f>INDEX('d_분포'!$B$2:$B$57,RANDBETWEEN(1,56))</f>
        <v/>
      </c>
      <c r="O2665">
        <f>BETAINV(RAND(),5,5)</f>
        <v/>
      </c>
      <c r="P2665">
        <f>'d_고정'!$B$1*'6_기대효과'!$H$7*('d_시나리오'!$I$7/'d_고정'!$B$2)*B2665</f>
        <v/>
      </c>
      <c r="Q2665">
        <f>P2665*C2665</f>
        <v/>
      </c>
      <c r="R2665">
        <f>P2665*E2665</f>
        <v/>
      </c>
      <c r="S2665">
        <f>R2665*G2665</f>
        <v/>
      </c>
      <c r="T2665">
        <f>Q2665+S2665</f>
        <v/>
      </c>
      <c r="U2665">
        <f>(Q2665*D2665+S2665*I2665)*(1-O2665)</f>
        <v/>
      </c>
      <c r="V2665">
        <f>(R2665*K2665*N2665+'d_고정'!$B$3*('6_기대효과'!$H$7/8)*N2665*'d_고정'!$B$10*M2665*('6_기대효과'!$K$7/'d_고정'!$B$9))*(1-O2665)</f>
        <v/>
      </c>
      <c r="W2665">
        <f>(S2665*I2665+R2665*MAX(K2665-'d_고정'!$B$10*M2665*('6_기대효과'!$K$7/'d_고정'!$B$9),0)*N2665)*(1-O2665)</f>
        <v/>
      </c>
      <c r="X2665">
        <f>U2665+V2665</f>
        <v/>
      </c>
      <c r="Y2665">
        <f>U2665/('d_고정'!$B$5*'6_기대효과'!$H$7/8)/'d_고정'!$B$6</f>
        <v/>
      </c>
      <c r="Z2665">
        <f>U2665/('d_고정'!$B$8*'6_기대효과'!$H$7/8)</f>
        <v/>
      </c>
    </row>
    <row r="2666">
      <c r="A2666">
        <f>RAND()</f>
        <v/>
      </c>
      <c r="B2666">
        <f>IF('d_시나리오'!$J$2='d_시나리오'!$H$2,'d_시나리오'!$I$2,IF(A2666&lt;('d_시나리오'!$I$2-'d_시나리오'!$H$2)/('d_시나리오'!$J$2-'d_시나리오'!$H$2),'d_시나리오'!$H$2+SQRT(A2666*('d_시나리오'!$J$2-'d_시나리오'!$H$2)*('d_시나리오'!$I$2-'d_시나리오'!$H$2)),'d_시나리오'!$J$2-SQRT((1-A2666)*('d_시나리오'!$J$2-'d_시나리오'!$H$2)*('d_시나리오'!$J$2-'d_시나리오'!$I$2))))</f>
        <v/>
      </c>
      <c r="C2666">
        <f>BETAINV(RAND(),2,6)</f>
        <v/>
      </c>
      <c r="D2666">
        <f>INDEX('d_분포'!$A$2:$A$28,RANDBETWEEN(1,27))</f>
        <v/>
      </c>
      <c r="E2666">
        <f>INDEX('d_분포'!$C$2:$C$5,RANDBETWEEN(1,4))*(0.9+0.2*RAND())</f>
        <v/>
      </c>
      <c r="F2666">
        <f>RAND()</f>
        <v/>
      </c>
      <c r="G2666">
        <f>IF('d_시나리오'!$J$3='d_시나리오'!$H$3,'d_시나리오'!$I$3,IF(F2666&lt;('d_시나리오'!$I$3-'d_시나리오'!$H$3)/('d_시나리오'!$J$3-'d_시나리오'!$H$3),'d_시나리오'!$H$3+SQRT(F2666*('d_시나리오'!$J$3-'d_시나리오'!$H$3)*('d_시나리오'!$I$3-'d_시나리오'!$H$3)),'d_시나리오'!$J$3-SQRT((1-F2666)*('d_시나리오'!$J$3-'d_시나리오'!$H$3)*('d_시나리오'!$J$3-'d_시나리오'!$I$3))))</f>
        <v/>
      </c>
      <c r="H2666">
        <f>RAND()</f>
        <v/>
      </c>
      <c r="I2666">
        <f>IF('d_시나리오'!$J$4='d_시나리오'!$H$4,'d_시나리오'!$I$4,IF(H2666&lt;('d_시나리오'!$I$4-'d_시나리오'!$H$4)/('d_시나리오'!$J$4-'d_시나리오'!$H$4),'d_시나리오'!$H$4+SQRT(H2666*('d_시나리오'!$J$4-'d_시나리오'!$H$4)*('d_시나리오'!$I$4-'d_시나리오'!$H$4)),'d_시나리오'!$J$4-SQRT((1-H2666)*('d_시나리오'!$J$4-'d_시나리오'!$H$4)*('d_시나리오'!$J$4-'d_시나리오'!$I$4))))</f>
        <v/>
      </c>
      <c r="J2666">
        <f>RAND()</f>
        <v/>
      </c>
      <c r="K2666">
        <f>IF('d_시나리오'!$J$5='d_시나리오'!$H$5,'d_시나리오'!$I$5,IF(J2666&lt;('d_시나리오'!$I$5-'d_시나리오'!$H$5)/('d_시나리오'!$J$5-'d_시나리오'!$H$5),'d_시나리오'!$H$5+SQRT(J2666*('d_시나리오'!$J$5-'d_시나리오'!$H$5)*('d_시나리오'!$I$5-'d_시나리오'!$H$5)),'d_시나리오'!$J$5-SQRT((1-J2666)*('d_시나리오'!$J$5-'d_시나리오'!$H$5)*('d_시나리오'!$J$5-'d_시나리오'!$I$5))))</f>
        <v/>
      </c>
      <c r="L2666">
        <f>RAND()</f>
        <v/>
      </c>
      <c r="M2666">
        <f>IF('d_시나리오'!$J$6='d_시나리오'!$H$6,'d_시나리오'!$I$6,IF(L2666&lt;('d_시나리오'!$I$6-'d_시나리오'!$H$6)/('d_시나리오'!$J$6-'d_시나리오'!$H$6),'d_시나리오'!$H$6+SQRT(L2666*('d_시나리오'!$J$6-'d_시나리오'!$H$6)*('d_시나리오'!$I$6-'d_시나리오'!$H$6)),'d_시나리오'!$J$6-SQRT((1-L2666)*('d_시나리오'!$J$6-'d_시나리오'!$H$6)*('d_시나리오'!$J$6-'d_시나리오'!$I$6))))</f>
        <v/>
      </c>
      <c r="N2666">
        <f>INDEX('d_분포'!$B$2:$B$57,RANDBETWEEN(1,56))</f>
        <v/>
      </c>
      <c r="O2666">
        <f>BETAINV(RAND(),5,5)</f>
        <v/>
      </c>
      <c r="P2666">
        <f>'d_고정'!$B$1*'6_기대효과'!$H$7*('d_시나리오'!$I$7/'d_고정'!$B$2)*B2666</f>
        <v/>
      </c>
      <c r="Q2666">
        <f>P2666*C2666</f>
        <v/>
      </c>
      <c r="R2666">
        <f>P2666*E2666</f>
        <v/>
      </c>
      <c r="S2666">
        <f>R2666*G2666</f>
        <v/>
      </c>
      <c r="T2666">
        <f>Q2666+S2666</f>
        <v/>
      </c>
      <c r="U2666">
        <f>(Q2666*D2666+S2666*I2666)*(1-O2666)</f>
        <v/>
      </c>
      <c r="V2666">
        <f>(R2666*K2666*N2666+'d_고정'!$B$3*('6_기대효과'!$H$7/8)*N2666*'d_고정'!$B$10*M2666*('6_기대효과'!$K$7/'d_고정'!$B$9))*(1-O2666)</f>
        <v/>
      </c>
      <c r="W2666">
        <f>(S2666*I2666+R2666*MAX(K2666-'d_고정'!$B$10*M2666*('6_기대효과'!$K$7/'d_고정'!$B$9),0)*N2666)*(1-O2666)</f>
        <v/>
      </c>
      <c r="X2666">
        <f>U2666+V2666</f>
        <v/>
      </c>
      <c r="Y2666">
        <f>U2666/('d_고정'!$B$5*'6_기대효과'!$H$7/8)/'d_고정'!$B$6</f>
        <v/>
      </c>
      <c r="Z2666">
        <f>U2666/('d_고정'!$B$8*'6_기대효과'!$H$7/8)</f>
        <v/>
      </c>
    </row>
    <row r="2667">
      <c r="A2667">
        <f>RAND()</f>
        <v/>
      </c>
      <c r="B2667">
        <f>IF('d_시나리오'!$J$2='d_시나리오'!$H$2,'d_시나리오'!$I$2,IF(A2667&lt;('d_시나리오'!$I$2-'d_시나리오'!$H$2)/('d_시나리오'!$J$2-'d_시나리오'!$H$2),'d_시나리오'!$H$2+SQRT(A2667*('d_시나리오'!$J$2-'d_시나리오'!$H$2)*('d_시나리오'!$I$2-'d_시나리오'!$H$2)),'d_시나리오'!$J$2-SQRT((1-A2667)*('d_시나리오'!$J$2-'d_시나리오'!$H$2)*('d_시나리오'!$J$2-'d_시나리오'!$I$2))))</f>
        <v/>
      </c>
      <c r="C2667">
        <f>BETAINV(RAND(),2,6)</f>
        <v/>
      </c>
      <c r="D2667">
        <f>INDEX('d_분포'!$A$2:$A$28,RANDBETWEEN(1,27))</f>
        <v/>
      </c>
      <c r="E2667">
        <f>INDEX('d_분포'!$C$2:$C$5,RANDBETWEEN(1,4))*(0.9+0.2*RAND())</f>
        <v/>
      </c>
      <c r="F2667">
        <f>RAND()</f>
        <v/>
      </c>
      <c r="G2667">
        <f>IF('d_시나리오'!$J$3='d_시나리오'!$H$3,'d_시나리오'!$I$3,IF(F2667&lt;('d_시나리오'!$I$3-'d_시나리오'!$H$3)/('d_시나리오'!$J$3-'d_시나리오'!$H$3),'d_시나리오'!$H$3+SQRT(F2667*('d_시나리오'!$J$3-'d_시나리오'!$H$3)*('d_시나리오'!$I$3-'d_시나리오'!$H$3)),'d_시나리오'!$J$3-SQRT((1-F2667)*('d_시나리오'!$J$3-'d_시나리오'!$H$3)*('d_시나리오'!$J$3-'d_시나리오'!$I$3))))</f>
        <v/>
      </c>
      <c r="H2667">
        <f>RAND()</f>
        <v/>
      </c>
      <c r="I2667">
        <f>IF('d_시나리오'!$J$4='d_시나리오'!$H$4,'d_시나리오'!$I$4,IF(H2667&lt;('d_시나리오'!$I$4-'d_시나리오'!$H$4)/('d_시나리오'!$J$4-'d_시나리오'!$H$4),'d_시나리오'!$H$4+SQRT(H2667*('d_시나리오'!$J$4-'d_시나리오'!$H$4)*('d_시나리오'!$I$4-'d_시나리오'!$H$4)),'d_시나리오'!$J$4-SQRT((1-H2667)*('d_시나리오'!$J$4-'d_시나리오'!$H$4)*('d_시나리오'!$J$4-'d_시나리오'!$I$4))))</f>
        <v/>
      </c>
      <c r="J2667">
        <f>RAND()</f>
        <v/>
      </c>
      <c r="K2667">
        <f>IF('d_시나리오'!$J$5='d_시나리오'!$H$5,'d_시나리오'!$I$5,IF(J2667&lt;('d_시나리오'!$I$5-'d_시나리오'!$H$5)/('d_시나리오'!$J$5-'d_시나리오'!$H$5),'d_시나리오'!$H$5+SQRT(J2667*('d_시나리오'!$J$5-'d_시나리오'!$H$5)*('d_시나리오'!$I$5-'d_시나리오'!$H$5)),'d_시나리오'!$J$5-SQRT((1-J2667)*('d_시나리오'!$J$5-'d_시나리오'!$H$5)*('d_시나리오'!$J$5-'d_시나리오'!$I$5))))</f>
        <v/>
      </c>
      <c r="L2667">
        <f>RAND()</f>
        <v/>
      </c>
      <c r="M2667">
        <f>IF('d_시나리오'!$J$6='d_시나리오'!$H$6,'d_시나리오'!$I$6,IF(L2667&lt;('d_시나리오'!$I$6-'d_시나리오'!$H$6)/('d_시나리오'!$J$6-'d_시나리오'!$H$6),'d_시나리오'!$H$6+SQRT(L2667*('d_시나리오'!$J$6-'d_시나리오'!$H$6)*('d_시나리오'!$I$6-'d_시나리오'!$H$6)),'d_시나리오'!$J$6-SQRT((1-L2667)*('d_시나리오'!$J$6-'d_시나리오'!$H$6)*('d_시나리오'!$J$6-'d_시나리오'!$I$6))))</f>
        <v/>
      </c>
      <c r="N2667">
        <f>INDEX('d_분포'!$B$2:$B$57,RANDBETWEEN(1,56))</f>
        <v/>
      </c>
      <c r="O2667">
        <f>BETAINV(RAND(),5,5)</f>
        <v/>
      </c>
      <c r="P2667">
        <f>'d_고정'!$B$1*'6_기대효과'!$H$7*('d_시나리오'!$I$7/'d_고정'!$B$2)*B2667</f>
        <v/>
      </c>
      <c r="Q2667">
        <f>P2667*C2667</f>
        <v/>
      </c>
      <c r="R2667">
        <f>P2667*E2667</f>
        <v/>
      </c>
      <c r="S2667">
        <f>R2667*G2667</f>
        <v/>
      </c>
      <c r="T2667">
        <f>Q2667+S2667</f>
        <v/>
      </c>
      <c r="U2667">
        <f>(Q2667*D2667+S2667*I2667)*(1-O2667)</f>
        <v/>
      </c>
      <c r="V2667">
        <f>(R2667*K2667*N2667+'d_고정'!$B$3*('6_기대효과'!$H$7/8)*N2667*'d_고정'!$B$10*M2667*('6_기대효과'!$K$7/'d_고정'!$B$9))*(1-O2667)</f>
        <v/>
      </c>
      <c r="W2667">
        <f>(S2667*I2667+R2667*MAX(K2667-'d_고정'!$B$10*M2667*('6_기대효과'!$K$7/'d_고정'!$B$9),0)*N2667)*(1-O2667)</f>
        <v/>
      </c>
      <c r="X2667">
        <f>U2667+V2667</f>
        <v/>
      </c>
      <c r="Y2667">
        <f>U2667/('d_고정'!$B$5*'6_기대효과'!$H$7/8)/'d_고정'!$B$6</f>
        <v/>
      </c>
      <c r="Z2667">
        <f>U2667/('d_고정'!$B$8*'6_기대효과'!$H$7/8)</f>
        <v/>
      </c>
    </row>
    <row r="2668">
      <c r="A2668">
        <f>RAND()</f>
        <v/>
      </c>
      <c r="B2668">
        <f>IF('d_시나리오'!$J$2='d_시나리오'!$H$2,'d_시나리오'!$I$2,IF(A2668&lt;('d_시나리오'!$I$2-'d_시나리오'!$H$2)/('d_시나리오'!$J$2-'d_시나리오'!$H$2),'d_시나리오'!$H$2+SQRT(A2668*('d_시나리오'!$J$2-'d_시나리오'!$H$2)*('d_시나리오'!$I$2-'d_시나리오'!$H$2)),'d_시나리오'!$J$2-SQRT((1-A2668)*('d_시나리오'!$J$2-'d_시나리오'!$H$2)*('d_시나리오'!$J$2-'d_시나리오'!$I$2))))</f>
        <v/>
      </c>
      <c r="C2668">
        <f>BETAINV(RAND(),2,6)</f>
        <v/>
      </c>
      <c r="D2668">
        <f>INDEX('d_분포'!$A$2:$A$28,RANDBETWEEN(1,27))</f>
        <v/>
      </c>
      <c r="E2668">
        <f>INDEX('d_분포'!$C$2:$C$5,RANDBETWEEN(1,4))*(0.9+0.2*RAND())</f>
        <v/>
      </c>
      <c r="F2668">
        <f>RAND()</f>
        <v/>
      </c>
      <c r="G2668">
        <f>IF('d_시나리오'!$J$3='d_시나리오'!$H$3,'d_시나리오'!$I$3,IF(F2668&lt;('d_시나리오'!$I$3-'d_시나리오'!$H$3)/('d_시나리오'!$J$3-'d_시나리오'!$H$3),'d_시나리오'!$H$3+SQRT(F2668*('d_시나리오'!$J$3-'d_시나리오'!$H$3)*('d_시나리오'!$I$3-'d_시나리오'!$H$3)),'d_시나리오'!$J$3-SQRT((1-F2668)*('d_시나리오'!$J$3-'d_시나리오'!$H$3)*('d_시나리오'!$J$3-'d_시나리오'!$I$3))))</f>
        <v/>
      </c>
      <c r="H2668">
        <f>RAND()</f>
        <v/>
      </c>
      <c r="I2668">
        <f>IF('d_시나리오'!$J$4='d_시나리오'!$H$4,'d_시나리오'!$I$4,IF(H2668&lt;('d_시나리오'!$I$4-'d_시나리오'!$H$4)/('d_시나리오'!$J$4-'d_시나리오'!$H$4),'d_시나리오'!$H$4+SQRT(H2668*('d_시나리오'!$J$4-'d_시나리오'!$H$4)*('d_시나리오'!$I$4-'d_시나리오'!$H$4)),'d_시나리오'!$J$4-SQRT((1-H2668)*('d_시나리오'!$J$4-'d_시나리오'!$H$4)*('d_시나리오'!$J$4-'d_시나리오'!$I$4))))</f>
        <v/>
      </c>
      <c r="J2668">
        <f>RAND()</f>
        <v/>
      </c>
      <c r="K2668">
        <f>IF('d_시나리오'!$J$5='d_시나리오'!$H$5,'d_시나리오'!$I$5,IF(J2668&lt;('d_시나리오'!$I$5-'d_시나리오'!$H$5)/('d_시나리오'!$J$5-'d_시나리오'!$H$5),'d_시나리오'!$H$5+SQRT(J2668*('d_시나리오'!$J$5-'d_시나리오'!$H$5)*('d_시나리오'!$I$5-'d_시나리오'!$H$5)),'d_시나리오'!$J$5-SQRT((1-J2668)*('d_시나리오'!$J$5-'d_시나리오'!$H$5)*('d_시나리오'!$J$5-'d_시나리오'!$I$5))))</f>
        <v/>
      </c>
      <c r="L2668">
        <f>RAND()</f>
        <v/>
      </c>
      <c r="M2668">
        <f>IF('d_시나리오'!$J$6='d_시나리오'!$H$6,'d_시나리오'!$I$6,IF(L2668&lt;('d_시나리오'!$I$6-'d_시나리오'!$H$6)/('d_시나리오'!$J$6-'d_시나리오'!$H$6),'d_시나리오'!$H$6+SQRT(L2668*('d_시나리오'!$J$6-'d_시나리오'!$H$6)*('d_시나리오'!$I$6-'d_시나리오'!$H$6)),'d_시나리오'!$J$6-SQRT((1-L2668)*('d_시나리오'!$J$6-'d_시나리오'!$H$6)*('d_시나리오'!$J$6-'d_시나리오'!$I$6))))</f>
        <v/>
      </c>
      <c r="N2668">
        <f>INDEX('d_분포'!$B$2:$B$57,RANDBETWEEN(1,56))</f>
        <v/>
      </c>
      <c r="O2668">
        <f>BETAINV(RAND(),5,5)</f>
        <v/>
      </c>
      <c r="P2668">
        <f>'d_고정'!$B$1*'6_기대효과'!$H$7*('d_시나리오'!$I$7/'d_고정'!$B$2)*B2668</f>
        <v/>
      </c>
      <c r="Q2668">
        <f>P2668*C2668</f>
        <v/>
      </c>
      <c r="R2668">
        <f>P2668*E2668</f>
        <v/>
      </c>
      <c r="S2668">
        <f>R2668*G2668</f>
        <v/>
      </c>
      <c r="T2668">
        <f>Q2668+S2668</f>
        <v/>
      </c>
      <c r="U2668">
        <f>(Q2668*D2668+S2668*I2668)*(1-O2668)</f>
        <v/>
      </c>
      <c r="V2668">
        <f>(R2668*K2668*N2668+'d_고정'!$B$3*('6_기대효과'!$H$7/8)*N2668*'d_고정'!$B$10*M2668*('6_기대효과'!$K$7/'d_고정'!$B$9))*(1-O2668)</f>
        <v/>
      </c>
      <c r="W2668">
        <f>(S2668*I2668+R2668*MAX(K2668-'d_고정'!$B$10*M2668*('6_기대효과'!$K$7/'d_고정'!$B$9),0)*N2668)*(1-O2668)</f>
        <v/>
      </c>
      <c r="X2668">
        <f>U2668+V2668</f>
        <v/>
      </c>
      <c r="Y2668">
        <f>U2668/('d_고정'!$B$5*'6_기대효과'!$H$7/8)/'d_고정'!$B$6</f>
        <v/>
      </c>
      <c r="Z2668">
        <f>U2668/('d_고정'!$B$8*'6_기대효과'!$H$7/8)</f>
        <v/>
      </c>
    </row>
    <row r="2669">
      <c r="A2669">
        <f>RAND()</f>
        <v/>
      </c>
      <c r="B2669">
        <f>IF('d_시나리오'!$J$2='d_시나리오'!$H$2,'d_시나리오'!$I$2,IF(A2669&lt;('d_시나리오'!$I$2-'d_시나리오'!$H$2)/('d_시나리오'!$J$2-'d_시나리오'!$H$2),'d_시나리오'!$H$2+SQRT(A2669*('d_시나리오'!$J$2-'d_시나리오'!$H$2)*('d_시나리오'!$I$2-'d_시나리오'!$H$2)),'d_시나리오'!$J$2-SQRT((1-A2669)*('d_시나리오'!$J$2-'d_시나리오'!$H$2)*('d_시나리오'!$J$2-'d_시나리오'!$I$2))))</f>
        <v/>
      </c>
      <c r="C2669">
        <f>BETAINV(RAND(),2,6)</f>
        <v/>
      </c>
      <c r="D2669">
        <f>INDEX('d_분포'!$A$2:$A$28,RANDBETWEEN(1,27))</f>
        <v/>
      </c>
      <c r="E2669">
        <f>INDEX('d_분포'!$C$2:$C$5,RANDBETWEEN(1,4))*(0.9+0.2*RAND())</f>
        <v/>
      </c>
      <c r="F2669">
        <f>RAND()</f>
        <v/>
      </c>
      <c r="G2669">
        <f>IF('d_시나리오'!$J$3='d_시나리오'!$H$3,'d_시나리오'!$I$3,IF(F2669&lt;('d_시나리오'!$I$3-'d_시나리오'!$H$3)/('d_시나리오'!$J$3-'d_시나리오'!$H$3),'d_시나리오'!$H$3+SQRT(F2669*('d_시나리오'!$J$3-'d_시나리오'!$H$3)*('d_시나리오'!$I$3-'d_시나리오'!$H$3)),'d_시나리오'!$J$3-SQRT((1-F2669)*('d_시나리오'!$J$3-'d_시나리오'!$H$3)*('d_시나리오'!$J$3-'d_시나리오'!$I$3))))</f>
        <v/>
      </c>
      <c r="H2669">
        <f>RAND()</f>
        <v/>
      </c>
      <c r="I2669">
        <f>IF('d_시나리오'!$J$4='d_시나리오'!$H$4,'d_시나리오'!$I$4,IF(H2669&lt;('d_시나리오'!$I$4-'d_시나리오'!$H$4)/('d_시나리오'!$J$4-'d_시나리오'!$H$4),'d_시나리오'!$H$4+SQRT(H2669*('d_시나리오'!$J$4-'d_시나리오'!$H$4)*('d_시나리오'!$I$4-'d_시나리오'!$H$4)),'d_시나리오'!$J$4-SQRT((1-H2669)*('d_시나리오'!$J$4-'d_시나리오'!$H$4)*('d_시나리오'!$J$4-'d_시나리오'!$I$4))))</f>
        <v/>
      </c>
      <c r="J2669">
        <f>RAND()</f>
        <v/>
      </c>
      <c r="K2669">
        <f>IF('d_시나리오'!$J$5='d_시나리오'!$H$5,'d_시나리오'!$I$5,IF(J2669&lt;('d_시나리오'!$I$5-'d_시나리오'!$H$5)/('d_시나리오'!$J$5-'d_시나리오'!$H$5),'d_시나리오'!$H$5+SQRT(J2669*('d_시나리오'!$J$5-'d_시나리오'!$H$5)*('d_시나리오'!$I$5-'d_시나리오'!$H$5)),'d_시나리오'!$J$5-SQRT((1-J2669)*('d_시나리오'!$J$5-'d_시나리오'!$H$5)*('d_시나리오'!$J$5-'d_시나리오'!$I$5))))</f>
        <v/>
      </c>
      <c r="L2669">
        <f>RAND()</f>
        <v/>
      </c>
      <c r="M2669">
        <f>IF('d_시나리오'!$J$6='d_시나리오'!$H$6,'d_시나리오'!$I$6,IF(L2669&lt;('d_시나리오'!$I$6-'d_시나리오'!$H$6)/('d_시나리오'!$J$6-'d_시나리오'!$H$6),'d_시나리오'!$H$6+SQRT(L2669*('d_시나리오'!$J$6-'d_시나리오'!$H$6)*('d_시나리오'!$I$6-'d_시나리오'!$H$6)),'d_시나리오'!$J$6-SQRT((1-L2669)*('d_시나리오'!$J$6-'d_시나리오'!$H$6)*('d_시나리오'!$J$6-'d_시나리오'!$I$6))))</f>
        <v/>
      </c>
      <c r="N2669">
        <f>INDEX('d_분포'!$B$2:$B$57,RANDBETWEEN(1,56))</f>
        <v/>
      </c>
      <c r="O2669">
        <f>BETAINV(RAND(),5,5)</f>
        <v/>
      </c>
      <c r="P2669">
        <f>'d_고정'!$B$1*'6_기대효과'!$H$7*('d_시나리오'!$I$7/'d_고정'!$B$2)*B2669</f>
        <v/>
      </c>
      <c r="Q2669">
        <f>P2669*C2669</f>
        <v/>
      </c>
      <c r="R2669">
        <f>P2669*E2669</f>
        <v/>
      </c>
      <c r="S2669">
        <f>R2669*G2669</f>
        <v/>
      </c>
      <c r="T2669">
        <f>Q2669+S2669</f>
        <v/>
      </c>
      <c r="U2669">
        <f>(Q2669*D2669+S2669*I2669)*(1-O2669)</f>
        <v/>
      </c>
      <c r="V2669">
        <f>(R2669*K2669*N2669+'d_고정'!$B$3*('6_기대효과'!$H$7/8)*N2669*'d_고정'!$B$10*M2669*('6_기대효과'!$K$7/'d_고정'!$B$9))*(1-O2669)</f>
        <v/>
      </c>
      <c r="W2669">
        <f>(S2669*I2669+R2669*MAX(K2669-'d_고정'!$B$10*M2669*('6_기대효과'!$K$7/'d_고정'!$B$9),0)*N2669)*(1-O2669)</f>
        <v/>
      </c>
      <c r="X2669">
        <f>U2669+V2669</f>
        <v/>
      </c>
      <c r="Y2669">
        <f>U2669/('d_고정'!$B$5*'6_기대효과'!$H$7/8)/'d_고정'!$B$6</f>
        <v/>
      </c>
      <c r="Z2669">
        <f>U2669/('d_고정'!$B$8*'6_기대효과'!$H$7/8)</f>
        <v/>
      </c>
    </row>
    <row r="2670">
      <c r="A2670">
        <f>RAND()</f>
        <v/>
      </c>
      <c r="B2670">
        <f>IF('d_시나리오'!$J$2='d_시나리오'!$H$2,'d_시나리오'!$I$2,IF(A2670&lt;('d_시나리오'!$I$2-'d_시나리오'!$H$2)/('d_시나리오'!$J$2-'d_시나리오'!$H$2),'d_시나리오'!$H$2+SQRT(A2670*('d_시나리오'!$J$2-'d_시나리오'!$H$2)*('d_시나리오'!$I$2-'d_시나리오'!$H$2)),'d_시나리오'!$J$2-SQRT((1-A2670)*('d_시나리오'!$J$2-'d_시나리오'!$H$2)*('d_시나리오'!$J$2-'d_시나리오'!$I$2))))</f>
        <v/>
      </c>
      <c r="C2670">
        <f>BETAINV(RAND(),2,6)</f>
        <v/>
      </c>
      <c r="D2670">
        <f>INDEX('d_분포'!$A$2:$A$28,RANDBETWEEN(1,27))</f>
        <v/>
      </c>
      <c r="E2670">
        <f>INDEX('d_분포'!$C$2:$C$5,RANDBETWEEN(1,4))*(0.9+0.2*RAND())</f>
        <v/>
      </c>
      <c r="F2670">
        <f>RAND()</f>
        <v/>
      </c>
      <c r="G2670">
        <f>IF('d_시나리오'!$J$3='d_시나리오'!$H$3,'d_시나리오'!$I$3,IF(F2670&lt;('d_시나리오'!$I$3-'d_시나리오'!$H$3)/('d_시나리오'!$J$3-'d_시나리오'!$H$3),'d_시나리오'!$H$3+SQRT(F2670*('d_시나리오'!$J$3-'d_시나리오'!$H$3)*('d_시나리오'!$I$3-'d_시나리오'!$H$3)),'d_시나리오'!$J$3-SQRT((1-F2670)*('d_시나리오'!$J$3-'d_시나리오'!$H$3)*('d_시나리오'!$J$3-'d_시나리오'!$I$3))))</f>
        <v/>
      </c>
      <c r="H2670">
        <f>RAND()</f>
        <v/>
      </c>
      <c r="I2670">
        <f>IF('d_시나리오'!$J$4='d_시나리오'!$H$4,'d_시나리오'!$I$4,IF(H2670&lt;('d_시나리오'!$I$4-'d_시나리오'!$H$4)/('d_시나리오'!$J$4-'d_시나리오'!$H$4),'d_시나리오'!$H$4+SQRT(H2670*('d_시나리오'!$J$4-'d_시나리오'!$H$4)*('d_시나리오'!$I$4-'d_시나리오'!$H$4)),'d_시나리오'!$J$4-SQRT((1-H2670)*('d_시나리오'!$J$4-'d_시나리오'!$H$4)*('d_시나리오'!$J$4-'d_시나리오'!$I$4))))</f>
        <v/>
      </c>
      <c r="J2670">
        <f>RAND()</f>
        <v/>
      </c>
      <c r="K2670">
        <f>IF('d_시나리오'!$J$5='d_시나리오'!$H$5,'d_시나리오'!$I$5,IF(J2670&lt;('d_시나리오'!$I$5-'d_시나리오'!$H$5)/('d_시나리오'!$J$5-'d_시나리오'!$H$5),'d_시나리오'!$H$5+SQRT(J2670*('d_시나리오'!$J$5-'d_시나리오'!$H$5)*('d_시나리오'!$I$5-'d_시나리오'!$H$5)),'d_시나리오'!$J$5-SQRT((1-J2670)*('d_시나리오'!$J$5-'d_시나리오'!$H$5)*('d_시나리오'!$J$5-'d_시나리오'!$I$5))))</f>
        <v/>
      </c>
      <c r="L2670">
        <f>RAND()</f>
        <v/>
      </c>
      <c r="M2670">
        <f>IF('d_시나리오'!$J$6='d_시나리오'!$H$6,'d_시나리오'!$I$6,IF(L2670&lt;('d_시나리오'!$I$6-'d_시나리오'!$H$6)/('d_시나리오'!$J$6-'d_시나리오'!$H$6),'d_시나리오'!$H$6+SQRT(L2670*('d_시나리오'!$J$6-'d_시나리오'!$H$6)*('d_시나리오'!$I$6-'d_시나리오'!$H$6)),'d_시나리오'!$J$6-SQRT((1-L2670)*('d_시나리오'!$J$6-'d_시나리오'!$H$6)*('d_시나리오'!$J$6-'d_시나리오'!$I$6))))</f>
        <v/>
      </c>
      <c r="N2670">
        <f>INDEX('d_분포'!$B$2:$B$57,RANDBETWEEN(1,56))</f>
        <v/>
      </c>
      <c r="O2670">
        <f>BETAINV(RAND(),5,5)</f>
        <v/>
      </c>
      <c r="P2670">
        <f>'d_고정'!$B$1*'6_기대효과'!$H$7*('d_시나리오'!$I$7/'d_고정'!$B$2)*B2670</f>
        <v/>
      </c>
      <c r="Q2670">
        <f>P2670*C2670</f>
        <v/>
      </c>
      <c r="R2670">
        <f>P2670*E2670</f>
        <v/>
      </c>
      <c r="S2670">
        <f>R2670*G2670</f>
        <v/>
      </c>
      <c r="T2670">
        <f>Q2670+S2670</f>
        <v/>
      </c>
      <c r="U2670">
        <f>(Q2670*D2670+S2670*I2670)*(1-O2670)</f>
        <v/>
      </c>
      <c r="V2670">
        <f>(R2670*K2670*N2670+'d_고정'!$B$3*('6_기대효과'!$H$7/8)*N2670*'d_고정'!$B$10*M2670*('6_기대효과'!$K$7/'d_고정'!$B$9))*(1-O2670)</f>
        <v/>
      </c>
      <c r="W2670">
        <f>(S2670*I2670+R2670*MAX(K2670-'d_고정'!$B$10*M2670*('6_기대효과'!$K$7/'d_고정'!$B$9),0)*N2670)*(1-O2670)</f>
        <v/>
      </c>
      <c r="X2670">
        <f>U2670+V2670</f>
        <v/>
      </c>
      <c r="Y2670">
        <f>U2670/('d_고정'!$B$5*'6_기대효과'!$H$7/8)/'d_고정'!$B$6</f>
        <v/>
      </c>
      <c r="Z2670">
        <f>U2670/('d_고정'!$B$8*'6_기대효과'!$H$7/8)</f>
        <v/>
      </c>
    </row>
    <row r="2671">
      <c r="A2671">
        <f>RAND()</f>
        <v/>
      </c>
      <c r="B2671">
        <f>IF('d_시나리오'!$J$2='d_시나리오'!$H$2,'d_시나리오'!$I$2,IF(A2671&lt;('d_시나리오'!$I$2-'d_시나리오'!$H$2)/('d_시나리오'!$J$2-'d_시나리오'!$H$2),'d_시나리오'!$H$2+SQRT(A2671*('d_시나리오'!$J$2-'d_시나리오'!$H$2)*('d_시나리오'!$I$2-'d_시나리오'!$H$2)),'d_시나리오'!$J$2-SQRT((1-A2671)*('d_시나리오'!$J$2-'d_시나리오'!$H$2)*('d_시나리오'!$J$2-'d_시나리오'!$I$2))))</f>
        <v/>
      </c>
      <c r="C2671">
        <f>BETAINV(RAND(),2,6)</f>
        <v/>
      </c>
      <c r="D2671">
        <f>INDEX('d_분포'!$A$2:$A$28,RANDBETWEEN(1,27))</f>
        <v/>
      </c>
      <c r="E2671">
        <f>INDEX('d_분포'!$C$2:$C$5,RANDBETWEEN(1,4))*(0.9+0.2*RAND())</f>
        <v/>
      </c>
      <c r="F2671">
        <f>RAND()</f>
        <v/>
      </c>
      <c r="G2671">
        <f>IF('d_시나리오'!$J$3='d_시나리오'!$H$3,'d_시나리오'!$I$3,IF(F2671&lt;('d_시나리오'!$I$3-'d_시나리오'!$H$3)/('d_시나리오'!$J$3-'d_시나리오'!$H$3),'d_시나리오'!$H$3+SQRT(F2671*('d_시나리오'!$J$3-'d_시나리오'!$H$3)*('d_시나리오'!$I$3-'d_시나리오'!$H$3)),'d_시나리오'!$J$3-SQRT((1-F2671)*('d_시나리오'!$J$3-'d_시나리오'!$H$3)*('d_시나리오'!$J$3-'d_시나리오'!$I$3))))</f>
        <v/>
      </c>
      <c r="H2671">
        <f>RAND()</f>
        <v/>
      </c>
      <c r="I2671">
        <f>IF('d_시나리오'!$J$4='d_시나리오'!$H$4,'d_시나리오'!$I$4,IF(H2671&lt;('d_시나리오'!$I$4-'d_시나리오'!$H$4)/('d_시나리오'!$J$4-'d_시나리오'!$H$4),'d_시나리오'!$H$4+SQRT(H2671*('d_시나리오'!$J$4-'d_시나리오'!$H$4)*('d_시나리오'!$I$4-'d_시나리오'!$H$4)),'d_시나리오'!$J$4-SQRT((1-H2671)*('d_시나리오'!$J$4-'d_시나리오'!$H$4)*('d_시나리오'!$J$4-'d_시나리오'!$I$4))))</f>
        <v/>
      </c>
      <c r="J2671">
        <f>RAND()</f>
        <v/>
      </c>
      <c r="K2671">
        <f>IF('d_시나리오'!$J$5='d_시나리오'!$H$5,'d_시나리오'!$I$5,IF(J2671&lt;('d_시나리오'!$I$5-'d_시나리오'!$H$5)/('d_시나리오'!$J$5-'d_시나리오'!$H$5),'d_시나리오'!$H$5+SQRT(J2671*('d_시나리오'!$J$5-'d_시나리오'!$H$5)*('d_시나리오'!$I$5-'d_시나리오'!$H$5)),'d_시나리오'!$J$5-SQRT((1-J2671)*('d_시나리오'!$J$5-'d_시나리오'!$H$5)*('d_시나리오'!$J$5-'d_시나리오'!$I$5))))</f>
        <v/>
      </c>
      <c r="L2671">
        <f>RAND()</f>
        <v/>
      </c>
      <c r="M2671">
        <f>IF('d_시나리오'!$J$6='d_시나리오'!$H$6,'d_시나리오'!$I$6,IF(L2671&lt;('d_시나리오'!$I$6-'d_시나리오'!$H$6)/('d_시나리오'!$J$6-'d_시나리오'!$H$6),'d_시나리오'!$H$6+SQRT(L2671*('d_시나리오'!$J$6-'d_시나리오'!$H$6)*('d_시나리오'!$I$6-'d_시나리오'!$H$6)),'d_시나리오'!$J$6-SQRT((1-L2671)*('d_시나리오'!$J$6-'d_시나리오'!$H$6)*('d_시나리오'!$J$6-'d_시나리오'!$I$6))))</f>
        <v/>
      </c>
      <c r="N2671">
        <f>INDEX('d_분포'!$B$2:$B$57,RANDBETWEEN(1,56))</f>
        <v/>
      </c>
      <c r="O2671">
        <f>BETAINV(RAND(),5,5)</f>
        <v/>
      </c>
      <c r="P2671">
        <f>'d_고정'!$B$1*'6_기대효과'!$H$7*('d_시나리오'!$I$7/'d_고정'!$B$2)*B2671</f>
        <v/>
      </c>
      <c r="Q2671">
        <f>P2671*C2671</f>
        <v/>
      </c>
      <c r="R2671">
        <f>P2671*E2671</f>
        <v/>
      </c>
      <c r="S2671">
        <f>R2671*G2671</f>
        <v/>
      </c>
      <c r="T2671">
        <f>Q2671+S2671</f>
        <v/>
      </c>
      <c r="U2671">
        <f>(Q2671*D2671+S2671*I2671)*(1-O2671)</f>
        <v/>
      </c>
      <c r="V2671">
        <f>(R2671*K2671*N2671+'d_고정'!$B$3*('6_기대효과'!$H$7/8)*N2671*'d_고정'!$B$10*M2671*('6_기대효과'!$K$7/'d_고정'!$B$9))*(1-O2671)</f>
        <v/>
      </c>
      <c r="W2671">
        <f>(S2671*I2671+R2671*MAX(K2671-'d_고정'!$B$10*M2671*('6_기대효과'!$K$7/'d_고정'!$B$9),0)*N2671)*(1-O2671)</f>
        <v/>
      </c>
      <c r="X2671">
        <f>U2671+V2671</f>
        <v/>
      </c>
      <c r="Y2671">
        <f>U2671/('d_고정'!$B$5*'6_기대효과'!$H$7/8)/'d_고정'!$B$6</f>
        <v/>
      </c>
      <c r="Z2671">
        <f>U2671/('d_고정'!$B$8*'6_기대효과'!$H$7/8)</f>
        <v/>
      </c>
    </row>
    <row r="2672">
      <c r="A2672">
        <f>RAND()</f>
        <v/>
      </c>
      <c r="B2672">
        <f>IF('d_시나리오'!$J$2='d_시나리오'!$H$2,'d_시나리오'!$I$2,IF(A2672&lt;('d_시나리오'!$I$2-'d_시나리오'!$H$2)/('d_시나리오'!$J$2-'d_시나리오'!$H$2),'d_시나리오'!$H$2+SQRT(A2672*('d_시나리오'!$J$2-'d_시나리오'!$H$2)*('d_시나리오'!$I$2-'d_시나리오'!$H$2)),'d_시나리오'!$J$2-SQRT((1-A2672)*('d_시나리오'!$J$2-'d_시나리오'!$H$2)*('d_시나리오'!$J$2-'d_시나리오'!$I$2))))</f>
        <v/>
      </c>
      <c r="C2672">
        <f>BETAINV(RAND(),2,6)</f>
        <v/>
      </c>
      <c r="D2672">
        <f>INDEX('d_분포'!$A$2:$A$28,RANDBETWEEN(1,27))</f>
        <v/>
      </c>
      <c r="E2672">
        <f>INDEX('d_분포'!$C$2:$C$5,RANDBETWEEN(1,4))*(0.9+0.2*RAND())</f>
        <v/>
      </c>
      <c r="F2672">
        <f>RAND()</f>
        <v/>
      </c>
      <c r="G2672">
        <f>IF('d_시나리오'!$J$3='d_시나리오'!$H$3,'d_시나리오'!$I$3,IF(F2672&lt;('d_시나리오'!$I$3-'d_시나리오'!$H$3)/('d_시나리오'!$J$3-'d_시나리오'!$H$3),'d_시나리오'!$H$3+SQRT(F2672*('d_시나리오'!$J$3-'d_시나리오'!$H$3)*('d_시나리오'!$I$3-'d_시나리오'!$H$3)),'d_시나리오'!$J$3-SQRT((1-F2672)*('d_시나리오'!$J$3-'d_시나리오'!$H$3)*('d_시나리오'!$J$3-'d_시나리오'!$I$3))))</f>
        <v/>
      </c>
      <c r="H2672">
        <f>RAND()</f>
        <v/>
      </c>
      <c r="I2672">
        <f>IF('d_시나리오'!$J$4='d_시나리오'!$H$4,'d_시나리오'!$I$4,IF(H2672&lt;('d_시나리오'!$I$4-'d_시나리오'!$H$4)/('d_시나리오'!$J$4-'d_시나리오'!$H$4),'d_시나리오'!$H$4+SQRT(H2672*('d_시나리오'!$J$4-'d_시나리오'!$H$4)*('d_시나리오'!$I$4-'d_시나리오'!$H$4)),'d_시나리오'!$J$4-SQRT((1-H2672)*('d_시나리오'!$J$4-'d_시나리오'!$H$4)*('d_시나리오'!$J$4-'d_시나리오'!$I$4))))</f>
        <v/>
      </c>
      <c r="J2672">
        <f>RAND()</f>
        <v/>
      </c>
      <c r="K2672">
        <f>IF('d_시나리오'!$J$5='d_시나리오'!$H$5,'d_시나리오'!$I$5,IF(J2672&lt;('d_시나리오'!$I$5-'d_시나리오'!$H$5)/('d_시나리오'!$J$5-'d_시나리오'!$H$5),'d_시나리오'!$H$5+SQRT(J2672*('d_시나리오'!$J$5-'d_시나리오'!$H$5)*('d_시나리오'!$I$5-'d_시나리오'!$H$5)),'d_시나리오'!$J$5-SQRT((1-J2672)*('d_시나리오'!$J$5-'d_시나리오'!$H$5)*('d_시나리오'!$J$5-'d_시나리오'!$I$5))))</f>
        <v/>
      </c>
      <c r="L2672">
        <f>RAND()</f>
        <v/>
      </c>
      <c r="M2672">
        <f>IF('d_시나리오'!$J$6='d_시나리오'!$H$6,'d_시나리오'!$I$6,IF(L2672&lt;('d_시나리오'!$I$6-'d_시나리오'!$H$6)/('d_시나리오'!$J$6-'d_시나리오'!$H$6),'d_시나리오'!$H$6+SQRT(L2672*('d_시나리오'!$J$6-'d_시나리오'!$H$6)*('d_시나리오'!$I$6-'d_시나리오'!$H$6)),'d_시나리오'!$J$6-SQRT((1-L2672)*('d_시나리오'!$J$6-'d_시나리오'!$H$6)*('d_시나리오'!$J$6-'d_시나리오'!$I$6))))</f>
        <v/>
      </c>
      <c r="N2672">
        <f>INDEX('d_분포'!$B$2:$B$57,RANDBETWEEN(1,56))</f>
        <v/>
      </c>
      <c r="O2672">
        <f>BETAINV(RAND(),5,5)</f>
        <v/>
      </c>
      <c r="P2672">
        <f>'d_고정'!$B$1*'6_기대효과'!$H$7*('d_시나리오'!$I$7/'d_고정'!$B$2)*B2672</f>
        <v/>
      </c>
      <c r="Q2672">
        <f>P2672*C2672</f>
        <v/>
      </c>
      <c r="R2672">
        <f>P2672*E2672</f>
        <v/>
      </c>
      <c r="S2672">
        <f>R2672*G2672</f>
        <v/>
      </c>
      <c r="T2672">
        <f>Q2672+S2672</f>
        <v/>
      </c>
      <c r="U2672">
        <f>(Q2672*D2672+S2672*I2672)*(1-O2672)</f>
        <v/>
      </c>
      <c r="V2672">
        <f>(R2672*K2672*N2672+'d_고정'!$B$3*('6_기대효과'!$H$7/8)*N2672*'d_고정'!$B$10*M2672*('6_기대효과'!$K$7/'d_고정'!$B$9))*(1-O2672)</f>
        <v/>
      </c>
      <c r="W2672">
        <f>(S2672*I2672+R2672*MAX(K2672-'d_고정'!$B$10*M2672*('6_기대효과'!$K$7/'d_고정'!$B$9),0)*N2672)*(1-O2672)</f>
        <v/>
      </c>
      <c r="X2672">
        <f>U2672+V2672</f>
        <v/>
      </c>
      <c r="Y2672">
        <f>U2672/('d_고정'!$B$5*'6_기대효과'!$H$7/8)/'d_고정'!$B$6</f>
        <v/>
      </c>
      <c r="Z2672">
        <f>U2672/('d_고정'!$B$8*'6_기대효과'!$H$7/8)</f>
        <v/>
      </c>
    </row>
    <row r="2673">
      <c r="A2673">
        <f>RAND()</f>
        <v/>
      </c>
      <c r="B2673">
        <f>IF('d_시나리오'!$J$2='d_시나리오'!$H$2,'d_시나리오'!$I$2,IF(A2673&lt;('d_시나리오'!$I$2-'d_시나리오'!$H$2)/('d_시나리오'!$J$2-'d_시나리오'!$H$2),'d_시나리오'!$H$2+SQRT(A2673*('d_시나리오'!$J$2-'d_시나리오'!$H$2)*('d_시나리오'!$I$2-'d_시나리오'!$H$2)),'d_시나리오'!$J$2-SQRT((1-A2673)*('d_시나리오'!$J$2-'d_시나리오'!$H$2)*('d_시나리오'!$J$2-'d_시나리오'!$I$2))))</f>
        <v/>
      </c>
      <c r="C2673">
        <f>BETAINV(RAND(),2,6)</f>
        <v/>
      </c>
      <c r="D2673">
        <f>INDEX('d_분포'!$A$2:$A$28,RANDBETWEEN(1,27))</f>
        <v/>
      </c>
      <c r="E2673">
        <f>INDEX('d_분포'!$C$2:$C$5,RANDBETWEEN(1,4))*(0.9+0.2*RAND())</f>
        <v/>
      </c>
      <c r="F2673">
        <f>RAND()</f>
        <v/>
      </c>
      <c r="G2673">
        <f>IF('d_시나리오'!$J$3='d_시나리오'!$H$3,'d_시나리오'!$I$3,IF(F2673&lt;('d_시나리오'!$I$3-'d_시나리오'!$H$3)/('d_시나리오'!$J$3-'d_시나리오'!$H$3),'d_시나리오'!$H$3+SQRT(F2673*('d_시나리오'!$J$3-'d_시나리오'!$H$3)*('d_시나리오'!$I$3-'d_시나리오'!$H$3)),'d_시나리오'!$J$3-SQRT((1-F2673)*('d_시나리오'!$J$3-'d_시나리오'!$H$3)*('d_시나리오'!$J$3-'d_시나리오'!$I$3))))</f>
        <v/>
      </c>
      <c r="H2673">
        <f>RAND()</f>
        <v/>
      </c>
      <c r="I2673">
        <f>IF('d_시나리오'!$J$4='d_시나리오'!$H$4,'d_시나리오'!$I$4,IF(H2673&lt;('d_시나리오'!$I$4-'d_시나리오'!$H$4)/('d_시나리오'!$J$4-'d_시나리오'!$H$4),'d_시나리오'!$H$4+SQRT(H2673*('d_시나리오'!$J$4-'d_시나리오'!$H$4)*('d_시나리오'!$I$4-'d_시나리오'!$H$4)),'d_시나리오'!$J$4-SQRT((1-H2673)*('d_시나리오'!$J$4-'d_시나리오'!$H$4)*('d_시나리오'!$J$4-'d_시나리오'!$I$4))))</f>
        <v/>
      </c>
      <c r="J2673">
        <f>RAND()</f>
        <v/>
      </c>
      <c r="K2673">
        <f>IF('d_시나리오'!$J$5='d_시나리오'!$H$5,'d_시나리오'!$I$5,IF(J2673&lt;('d_시나리오'!$I$5-'d_시나리오'!$H$5)/('d_시나리오'!$J$5-'d_시나리오'!$H$5),'d_시나리오'!$H$5+SQRT(J2673*('d_시나리오'!$J$5-'d_시나리오'!$H$5)*('d_시나리오'!$I$5-'d_시나리오'!$H$5)),'d_시나리오'!$J$5-SQRT((1-J2673)*('d_시나리오'!$J$5-'d_시나리오'!$H$5)*('d_시나리오'!$J$5-'d_시나리오'!$I$5))))</f>
        <v/>
      </c>
      <c r="L2673">
        <f>RAND()</f>
        <v/>
      </c>
      <c r="M2673">
        <f>IF('d_시나리오'!$J$6='d_시나리오'!$H$6,'d_시나리오'!$I$6,IF(L2673&lt;('d_시나리오'!$I$6-'d_시나리오'!$H$6)/('d_시나리오'!$J$6-'d_시나리오'!$H$6),'d_시나리오'!$H$6+SQRT(L2673*('d_시나리오'!$J$6-'d_시나리오'!$H$6)*('d_시나리오'!$I$6-'d_시나리오'!$H$6)),'d_시나리오'!$J$6-SQRT((1-L2673)*('d_시나리오'!$J$6-'d_시나리오'!$H$6)*('d_시나리오'!$J$6-'d_시나리오'!$I$6))))</f>
        <v/>
      </c>
      <c r="N2673">
        <f>INDEX('d_분포'!$B$2:$B$57,RANDBETWEEN(1,56))</f>
        <v/>
      </c>
      <c r="O2673">
        <f>BETAINV(RAND(),5,5)</f>
        <v/>
      </c>
      <c r="P2673">
        <f>'d_고정'!$B$1*'6_기대효과'!$H$7*('d_시나리오'!$I$7/'d_고정'!$B$2)*B2673</f>
        <v/>
      </c>
      <c r="Q2673">
        <f>P2673*C2673</f>
        <v/>
      </c>
      <c r="R2673">
        <f>P2673*E2673</f>
        <v/>
      </c>
      <c r="S2673">
        <f>R2673*G2673</f>
        <v/>
      </c>
      <c r="T2673">
        <f>Q2673+S2673</f>
        <v/>
      </c>
      <c r="U2673">
        <f>(Q2673*D2673+S2673*I2673)*(1-O2673)</f>
        <v/>
      </c>
      <c r="V2673">
        <f>(R2673*K2673*N2673+'d_고정'!$B$3*('6_기대효과'!$H$7/8)*N2673*'d_고정'!$B$10*M2673*('6_기대효과'!$K$7/'d_고정'!$B$9))*(1-O2673)</f>
        <v/>
      </c>
      <c r="W2673">
        <f>(S2673*I2673+R2673*MAX(K2673-'d_고정'!$B$10*M2673*('6_기대효과'!$K$7/'d_고정'!$B$9),0)*N2673)*(1-O2673)</f>
        <v/>
      </c>
      <c r="X2673">
        <f>U2673+V2673</f>
        <v/>
      </c>
      <c r="Y2673">
        <f>U2673/('d_고정'!$B$5*'6_기대효과'!$H$7/8)/'d_고정'!$B$6</f>
        <v/>
      </c>
      <c r="Z2673">
        <f>U2673/('d_고정'!$B$8*'6_기대효과'!$H$7/8)</f>
        <v/>
      </c>
    </row>
    <row r="2674">
      <c r="A2674">
        <f>RAND()</f>
        <v/>
      </c>
      <c r="B2674">
        <f>IF('d_시나리오'!$J$2='d_시나리오'!$H$2,'d_시나리오'!$I$2,IF(A2674&lt;('d_시나리오'!$I$2-'d_시나리오'!$H$2)/('d_시나리오'!$J$2-'d_시나리오'!$H$2),'d_시나리오'!$H$2+SQRT(A2674*('d_시나리오'!$J$2-'d_시나리오'!$H$2)*('d_시나리오'!$I$2-'d_시나리오'!$H$2)),'d_시나리오'!$J$2-SQRT((1-A2674)*('d_시나리오'!$J$2-'d_시나리오'!$H$2)*('d_시나리오'!$J$2-'d_시나리오'!$I$2))))</f>
        <v/>
      </c>
      <c r="C2674">
        <f>BETAINV(RAND(),2,6)</f>
        <v/>
      </c>
      <c r="D2674">
        <f>INDEX('d_분포'!$A$2:$A$28,RANDBETWEEN(1,27))</f>
        <v/>
      </c>
      <c r="E2674">
        <f>INDEX('d_분포'!$C$2:$C$5,RANDBETWEEN(1,4))*(0.9+0.2*RAND())</f>
        <v/>
      </c>
      <c r="F2674">
        <f>RAND()</f>
        <v/>
      </c>
      <c r="G2674">
        <f>IF('d_시나리오'!$J$3='d_시나리오'!$H$3,'d_시나리오'!$I$3,IF(F2674&lt;('d_시나리오'!$I$3-'d_시나리오'!$H$3)/('d_시나리오'!$J$3-'d_시나리오'!$H$3),'d_시나리오'!$H$3+SQRT(F2674*('d_시나리오'!$J$3-'d_시나리오'!$H$3)*('d_시나리오'!$I$3-'d_시나리오'!$H$3)),'d_시나리오'!$J$3-SQRT((1-F2674)*('d_시나리오'!$J$3-'d_시나리오'!$H$3)*('d_시나리오'!$J$3-'d_시나리오'!$I$3))))</f>
        <v/>
      </c>
      <c r="H2674">
        <f>RAND()</f>
        <v/>
      </c>
      <c r="I2674">
        <f>IF('d_시나리오'!$J$4='d_시나리오'!$H$4,'d_시나리오'!$I$4,IF(H2674&lt;('d_시나리오'!$I$4-'d_시나리오'!$H$4)/('d_시나리오'!$J$4-'d_시나리오'!$H$4),'d_시나리오'!$H$4+SQRT(H2674*('d_시나리오'!$J$4-'d_시나리오'!$H$4)*('d_시나리오'!$I$4-'d_시나리오'!$H$4)),'d_시나리오'!$J$4-SQRT((1-H2674)*('d_시나리오'!$J$4-'d_시나리오'!$H$4)*('d_시나리오'!$J$4-'d_시나리오'!$I$4))))</f>
        <v/>
      </c>
      <c r="J2674">
        <f>RAND()</f>
        <v/>
      </c>
      <c r="K2674">
        <f>IF('d_시나리오'!$J$5='d_시나리오'!$H$5,'d_시나리오'!$I$5,IF(J2674&lt;('d_시나리오'!$I$5-'d_시나리오'!$H$5)/('d_시나리오'!$J$5-'d_시나리오'!$H$5),'d_시나리오'!$H$5+SQRT(J2674*('d_시나리오'!$J$5-'d_시나리오'!$H$5)*('d_시나리오'!$I$5-'d_시나리오'!$H$5)),'d_시나리오'!$J$5-SQRT((1-J2674)*('d_시나리오'!$J$5-'d_시나리오'!$H$5)*('d_시나리오'!$J$5-'d_시나리오'!$I$5))))</f>
        <v/>
      </c>
      <c r="L2674">
        <f>RAND()</f>
        <v/>
      </c>
      <c r="M2674">
        <f>IF('d_시나리오'!$J$6='d_시나리오'!$H$6,'d_시나리오'!$I$6,IF(L2674&lt;('d_시나리오'!$I$6-'d_시나리오'!$H$6)/('d_시나리오'!$J$6-'d_시나리오'!$H$6),'d_시나리오'!$H$6+SQRT(L2674*('d_시나리오'!$J$6-'d_시나리오'!$H$6)*('d_시나리오'!$I$6-'d_시나리오'!$H$6)),'d_시나리오'!$J$6-SQRT((1-L2674)*('d_시나리오'!$J$6-'d_시나리오'!$H$6)*('d_시나리오'!$J$6-'d_시나리오'!$I$6))))</f>
        <v/>
      </c>
      <c r="N2674">
        <f>INDEX('d_분포'!$B$2:$B$57,RANDBETWEEN(1,56))</f>
        <v/>
      </c>
      <c r="O2674">
        <f>BETAINV(RAND(),5,5)</f>
        <v/>
      </c>
      <c r="P2674">
        <f>'d_고정'!$B$1*'6_기대효과'!$H$7*('d_시나리오'!$I$7/'d_고정'!$B$2)*B2674</f>
        <v/>
      </c>
      <c r="Q2674">
        <f>P2674*C2674</f>
        <v/>
      </c>
      <c r="R2674">
        <f>P2674*E2674</f>
        <v/>
      </c>
      <c r="S2674">
        <f>R2674*G2674</f>
        <v/>
      </c>
      <c r="T2674">
        <f>Q2674+S2674</f>
        <v/>
      </c>
      <c r="U2674">
        <f>(Q2674*D2674+S2674*I2674)*(1-O2674)</f>
        <v/>
      </c>
      <c r="V2674">
        <f>(R2674*K2674*N2674+'d_고정'!$B$3*('6_기대효과'!$H$7/8)*N2674*'d_고정'!$B$10*M2674*('6_기대효과'!$K$7/'d_고정'!$B$9))*(1-O2674)</f>
        <v/>
      </c>
      <c r="W2674">
        <f>(S2674*I2674+R2674*MAX(K2674-'d_고정'!$B$10*M2674*('6_기대효과'!$K$7/'d_고정'!$B$9),0)*N2674)*(1-O2674)</f>
        <v/>
      </c>
      <c r="X2674">
        <f>U2674+V2674</f>
        <v/>
      </c>
      <c r="Y2674">
        <f>U2674/('d_고정'!$B$5*'6_기대효과'!$H$7/8)/'d_고정'!$B$6</f>
        <v/>
      </c>
      <c r="Z2674">
        <f>U2674/('d_고정'!$B$8*'6_기대효과'!$H$7/8)</f>
        <v/>
      </c>
    </row>
    <row r="2675">
      <c r="A2675">
        <f>RAND()</f>
        <v/>
      </c>
      <c r="B2675">
        <f>IF('d_시나리오'!$J$2='d_시나리오'!$H$2,'d_시나리오'!$I$2,IF(A2675&lt;('d_시나리오'!$I$2-'d_시나리오'!$H$2)/('d_시나리오'!$J$2-'d_시나리오'!$H$2),'d_시나리오'!$H$2+SQRT(A2675*('d_시나리오'!$J$2-'d_시나리오'!$H$2)*('d_시나리오'!$I$2-'d_시나리오'!$H$2)),'d_시나리오'!$J$2-SQRT((1-A2675)*('d_시나리오'!$J$2-'d_시나리오'!$H$2)*('d_시나리오'!$J$2-'d_시나리오'!$I$2))))</f>
        <v/>
      </c>
      <c r="C2675">
        <f>BETAINV(RAND(),2,6)</f>
        <v/>
      </c>
      <c r="D2675">
        <f>INDEX('d_분포'!$A$2:$A$28,RANDBETWEEN(1,27))</f>
        <v/>
      </c>
      <c r="E2675">
        <f>INDEX('d_분포'!$C$2:$C$5,RANDBETWEEN(1,4))*(0.9+0.2*RAND())</f>
        <v/>
      </c>
      <c r="F2675">
        <f>RAND()</f>
        <v/>
      </c>
      <c r="G2675">
        <f>IF('d_시나리오'!$J$3='d_시나리오'!$H$3,'d_시나리오'!$I$3,IF(F2675&lt;('d_시나리오'!$I$3-'d_시나리오'!$H$3)/('d_시나리오'!$J$3-'d_시나리오'!$H$3),'d_시나리오'!$H$3+SQRT(F2675*('d_시나리오'!$J$3-'d_시나리오'!$H$3)*('d_시나리오'!$I$3-'d_시나리오'!$H$3)),'d_시나리오'!$J$3-SQRT((1-F2675)*('d_시나리오'!$J$3-'d_시나리오'!$H$3)*('d_시나리오'!$J$3-'d_시나리오'!$I$3))))</f>
        <v/>
      </c>
      <c r="H2675">
        <f>RAND()</f>
        <v/>
      </c>
      <c r="I2675">
        <f>IF('d_시나리오'!$J$4='d_시나리오'!$H$4,'d_시나리오'!$I$4,IF(H2675&lt;('d_시나리오'!$I$4-'d_시나리오'!$H$4)/('d_시나리오'!$J$4-'d_시나리오'!$H$4),'d_시나리오'!$H$4+SQRT(H2675*('d_시나리오'!$J$4-'d_시나리오'!$H$4)*('d_시나리오'!$I$4-'d_시나리오'!$H$4)),'d_시나리오'!$J$4-SQRT((1-H2675)*('d_시나리오'!$J$4-'d_시나리오'!$H$4)*('d_시나리오'!$J$4-'d_시나리오'!$I$4))))</f>
        <v/>
      </c>
      <c r="J2675">
        <f>RAND()</f>
        <v/>
      </c>
      <c r="K2675">
        <f>IF('d_시나리오'!$J$5='d_시나리오'!$H$5,'d_시나리오'!$I$5,IF(J2675&lt;('d_시나리오'!$I$5-'d_시나리오'!$H$5)/('d_시나리오'!$J$5-'d_시나리오'!$H$5),'d_시나리오'!$H$5+SQRT(J2675*('d_시나리오'!$J$5-'d_시나리오'!$H$5)*('d_시나리오'!$I$5-'d_시나리오'!$H$5)),'d_시나리오'!$J$5-SQRT((1-J2675)*('d_시나리오'!$J$5-'d_시나리오'!$H$5)*('d_시나리오'!$J$5-'d_시나리오'!$I$5))))</f>
        <v/>
      </c>
      <c r="L2675">
        <f>RAND()</f>
        <v/>
      </c>
      <c r="M2675">
        <f>IF('d_시나리오'!$J$6='d_시나리오'!$H$6,'d_시나리오'!$I$6,IF(L2675&lt;('d_시나리오'!$I$6-'d_시나리오'!$H$6)/('d_시나리오'!$J$6-'d_시나리오'!$H$6),'d_시나리오'!$H$6+SQRT(L2675*('d_시나리오'!$J$6-'d_시나리오'!$H$6)*('d_시나리오'!$I$6-'d_시나리오'!$H$6)),'d_시나리오'!$J$6-SQRT((1-L2675)*('d_시나리오'!$J$6-'d_시나리오'!$H$6)*('d_시나리오'!$J$6-'d_시나리오'!$I$6))))</f>
        <v/>
      </c>
      <c r="N2675">
        <f>INDEX('d_분포'!$B$2:$B$57,RANDBETWEEN(1,56))</f>
        <v/>
      </c>
      <c r="O2675">
        <f>BETAINV(RAND(),5,5)</f>
        <v/>
      </c>
      <c r="P2675">
        <f>'d_고정'!$B$1*'6_기대효과'!$H$7*('d_시나리오'!$I$7/'d_고정'!$B$2)*B2675</f>
        <v/>
      </c>
      <c r="Q2675">
        <f>P2675*C2675</f>
        <v/>
      </c>
      <c r="R2675">
        <f>P2675*E2675</f>
        <v/>
      </c>
      <c r="S2675">
        <f>R2675*G2675</f>
        <v/>
      </c>
      <c r="T2675">
        <f>Q2675+S2675</f>
        <v/>
      </c>
      <c r="U2675">
        <f>(Q2675*D2675+S2675*I2675)*(1-O2675)</f>
        <v/>
      </c>
      <c r="V2675">
        <f>(R2675*K2675*N2675+'d_고정'!$B$3*('6_기대효과'!$H$7/8)*N2675*'d_고정'!$B$10*M2675*('6_기대효과'!$K$7/'d_고정'!$B$9))*(1-O2675)</f>
        <v/>
      </c>
      <c r="W2675">
        <f>(S2675*I2675+R2675*MAX(K2675-'d_고정'!$B$10*M2675*('6_기대효과'!$K$7/'d_고정'!$B$9),0)*N2675)*(1-O2675)</f>
        <v/>
      </c>
      <c r="X2675">
        <f>U2675+V2675</f>
        <v/>
      </c>
      <c r="Y2675">
        <f>U2675/('d_고정'!$B$5*'6_기대효과'!$H$7/8)/'d_고정'!$B$6</f>
        <v/>
      </c>
      <c r="Z2675">
        <f>U2675/('d_고정'!$B$8*'6_기대효과'!$H$7/8)</f>
        <v/>
      </c>
    </row>
    <row r="2676">
      <c r="A2676">
        <f>RAND()</f>
        <v/>
      </c>
      <c r="B2676">
        <f>IF('d_시나리오'!$J$2='d_시나리오'!$H$2,'d_시나리오'!$I$2,IF(A2676&lt;('d_시나리오'!$I$2-'d_시나리오'!$H$2)/('d_시나리오'!$J$2-'d_시나리오'!$H$2),'d_시나리오'!$H$2+SQRT(A2676*('d_시나리오'!$J$2-'d_시나리오'!$H$2)*('d_시나리오'!$I$2-'d_시나리오'!$H$2)),'d_시나리오'!$J$2-SQRT((1-A2676)*('d_시나리오'!$J$2-'d_시나리오'!$H$2)*('d_시나리오'!$J$2-'d_시나리오'!$I$2))))</f>
        <v/>
      </c>
      <c r="C2676">
        <f>BETAINV(RAND(),2,6)</f>
        <v/>
      </c>
      <c r="D2676">
        <f>INDEX('d_분포'!$A$2:$A$28,RANDBETWEEN(1,27))</f>
        <v/>
      </c>
      <c r="E2676">
        <f>INDEX('d_분포'!$C$2:$C$5,RANDBETWEEN(1,4))*(0.9+0.2*RAND())</f>
        <v/>
      </c>
      <c r="F2676">
        <f>RAND()</f>
        <v/>
      </c>
      <c r="G2676">
        <f>IF('d_시나리오'!$J$3='d_시나리오'!$H$3,'d_시나리오'!$I$3,IF(F2676&lt;('d_시나리오'!$I$3-'d_시나리오'!$H$3)/('d_시나리오'!$J$3-'d_시나리오'!$H$3),'d_시나리오'!$H$3+SQRT(F2676*('d_시나리오'!$J$3-'d_시나리오'!$H$3)*('d_시나리오'!$I$3-'d_시나리오'!$H$3)),'d_시나리오'!$J$3-SQRT((1-F2676)*('d_시나리오'!$J$3-'d_시나리오'!$H$3)*('d_시나리오'!$J$3-'d_시나리오'!$I$3))))</f>
        <v/>
      </c>
      <c r="H2676">
        <f>RAND()</f>
        <v/>
      </c>
      <c r="I2676">
        <f>IF('d_시나리오'!$J$4='d_시나리오'!$H$4,'d_시나리오'!$I$4,IF(H2676&lt;('d_시나리오'!$I$4-'d_시나리오'!$H$4)/('d_시나리오'!$J$4-'d_시나리오'!$H$4),'d_시나리오'!$H$4+SQRT(H2676*('d_시나리오'!$J$4-'d_시나리오'!$H$4)*('d_시나리오'!$I$4-'d_시나리오'!$H$4)),'d_시나리오'!$J$4-SQRT((1-H2676)*('d_시나리오'!$J$4-'d_시나리오'!$H$4)*('d_시나리오'!$J$4-'d_시나리오'!$I$4))))</f>
        <v/>
      </c>
      <c r="J2676">
        <f>RAND()</f>
        <v/>
      </c>
      <c r="K2676">
        <f>IF('d_시나리오'!$J$5='d_시나리오'!$H$5,'d_시나리오'!$I$5,IF(J2676&lt;('d_시나리오'!$I$5-'d_시나리오'!$H$5)/('d_시나리오'!$J$5-'d_시나리오'!$H$5),'d_시나리오'!$H$5+SQRT(J2676*('d_시나리오'!$J$5-'d_시나리오'!$H$5)*('d_시나리오'!$I$5-'d_시나리오'!$H$5)),'d_시나리오'!$J$5-SQRT((1-J2676)*('d_시나리오'!$J$5-'d_시나리오'!$H$5)*('d_시나리오'!$J$5-'d_시나리오'!$I$5))))</f>
        <v/>
      </c>
      <c r="L2676">
        <f>RAND()</f>
        <v/>
      </c>
      <c r="M2676">
        <f>IF('d_시나리오'!$J$6='d_시나리오'!$H$6,'d_시나리오'!$I$6,IF(L2676&lt;('d_시나리오'!$I$6-'d_시나리오'!$H$6)/('d_시나리오'!$J$6-'d_시나리오'!$H$6),'d_시나리오'!$H$6+SQRT(L2676*('d_시나리오'!$J$6-'d_시나리오'!$H$6)*('d_시나리오'!$I$6-'d_시나리오'!$H$6)),'d_시나리오'!$J$6-SQRT((1-L2676)*('d_시나리오'!$J$6-'d_시나리오'!$H$6)*('d_시나리오'!$J$6-'d_시나리오'!$I$6))))</f>
        <v/>
      </c>
      <c r="N2676">
        <f>INDEX('d_분포'!$B$2:$B$57,RANDBETWEEN(1,56))</f>
        <v/>
      </c>
      <c r="O2676">
        <f>BETAINV(RAND(),5,5)</f>
        <v/>
      </c>
      <c r="P2676">
        <f>'d_고정'!$B$1*'6_기대효과'!$H$7*('d_시나리오'!$I$7/'d_고정'!$B$2)*B2676</f>
        <v/>
      </c>
      <c r="Q2676">
        <f>P2676*C2676</f>
        <v/>
      </c>
      <c r="R2676">
        <f>P2676*E2676</f>
        <v/>
      </c>
      <c r="S2676">
        <f>R2676*G2676</f>
        <v/>
      </c>
      <c r="T2676">
        <f>Q2676+S2676</f>
        <v/>
      </c>
      <c r="U2676">
        <f>(Q2676*D2676+S2676*I2676)*(1-O2676)</f>
        <v/>
      </c>
      <c r="V2676">
        <f>(R2676*K2676*N2676+'d_고정'!$B$3*('6_기대효과'!$H$7/8)*N2676*'d_고정'!$B$10*M2676*('6_기대효과'!$K$7/'d_고정'!$B$9))*(1-O2676)</f>
        <v/>
      </c>
      <c r="W2676">
        <f>(S2676*I2676+R2676*MAX(K2676-'d_고정'!$B$10*M2676*('6_기대효과'!$K$7/'d_고정'!$B$9),0)*N2676)*(1-O2676)</f>
        <v/>
      </c>
      <c r="X2676">
        <f>U2676+V2676</f>
        <v/>
      </c>
      <c r="Y2676">
        <f>U2676/('d_고정'!$B$5*'6_기대효과'!$H$7/8)/'d_고정'!$B$6</f>
        <v/>
      </c>
      <c r="Z2676">
        <f>U2676/('d_고정'!$B$8*'6_기대효과'!$H$7/8)</f>
        <v/>
      </c>
    </row>
    <row r="2677">
      <c r="A2677">
        <f>RAND()</f>
        <v/>
      </c>
      <c r="B2677">
        <f>IF('d_시나리오'!$J$2='d_시나리오'!$H$2,'d_시나리오'!$I$2,IF(A2677&lt;('d_시나리오'!$I$2-'d_시나리오'!$H$2)/('d_시나리오'!$J$2-'d_시나리오'!$H$2),'d_시나리오'!$H$2+SQRT(A2677*('d_시나리오'!$J$2-'d_시나리오'!$H$2)*('d_시나리오'!$I$2-'d_시나리오'!$H$2)),'d_시나리오'!$J$2-SQRT((1-A2677)*('d_시나리오'!$J$2-'d_시나리오'!$H$2)*('d_시나리오'!$J$2-'d_시나리오'!$I$2))))</f>
        <v/>
      </c>
      <c r="C2677">
        <f>BETAINV(RAND(),2,6)</f>
        <v/>
      </c>
      <c r="D2677">
        <f>INDEX('d_분포'!$A$2:$A$28,RANDBETWEEN(1,27))</f>
        <v/>
      </c>
      <c r="E2677">
        <f>INDEX('d_분포'!$C$2:$C$5,RANDBETWEEN(1,4))*(0.9+0.2*RAND())</f>
        <v/>
      </c>
      <c r="F2677">
        <f>RAND()</f>
        <v/>
      </c>
      <c r="G2677">
        <f>IF('d_시나리오'!$J$3='d_시나리오'!$H$3,'d_시나리오'!$I$3,IF(F2677&lt;('d_시나리오'!$I$3-'d_시나리오'!$H$3)/('d_시나리오'!$J$3-'d_시나리오'!$H$3),'d_시나리오'!$H$3+SQRT(F2677*('d_시나리오'!$J$3-'d_시나리오'!$H$3)*('d_시나리오'!$I$3-'d_시나리오'!$H$3)),'d_시나리오'!$J$3-SQRT((1-F2677)*('d_시나리오'!$J$3-'d_시나리오'!$H$3)*('d_시나리오'!$J$3-'d_시나리오'!$I$3))))</f>
        <v/>
      </c>
      <c r="H2677">
        <f>RAND()</f>
        <v/>
      </c>
      <c r="I2677">
        <f>IF('d_시나리오'!$J$4='d_시나리오'!$H$4,'d_시나리오'!$I$4,IF(H2677&lt;('d_시나리오'!$I$4-'d_시나리오'!$H$4)/('d_시나리오'!$J$4-'d_시나리오'!$H$4),'d_시나리오'!$H$4+SQRT(H2677*('d_시나리오'!$J$4-'d_시나리오'!$H$4)*('d_시나리오'!$I$4-'d_시나리오'!$H$4)),'d_시나리오'!$J$4-SQRT((1-H2677)*('d_시나리오'!$J$4-'d_시나리오'!$H$4)*('d_시나리오'!$J$4-'d_시나리오'!$I$4))))</f>
        <v/>
      </c>
      <c r="J2677">
        <f>RAND()</f>
        <v/>
      </c>
      <c r="K2677">
        <f>IF('d_시나리오'!$J$5='d_시나리오'!$H$5,'d_시나리오'!$I$5,IF(J2677&lt;('d_시나리오'!$I$5-'d_시나리오'!$H$5)/('d_시나리오'!$J$5-'d_시나리오'!$H$5),'d_시나리오'!$H$5+SQRT(J2677*('d_시나리오'!$J$5-'d_시나리오'!$H$5)*('d_시나리오'!$I$5-'d_시나리오'!$H$5)),'d_시나리오'!$J$5-SQRT((1-J2677)*('d_시나리오'!$J$5-'d_시나리오'!$H$5)*('d_시나리오'!$J$5-'d_시나리오'!$I$5))))</f>
        <v/>
      </c>
      <c r="L2677">
        <f>RAND()</f>
        <v/>
      </c>
      <c r="M2677">
        <f>IF('d_시나리오'!$J$6='d_시나리오'!$H$6,'d_시나리오'!$I$6,IF(L2677&lt;('d_시나리오'!$I$6-'d_시나리오'!$H$6)/('d_시나리오'!$J$6-'d_시나리오'!$H$6),'d_시나리오'!$H$6+SQRT(L2677*('d_시나리오'!$J$6-'d_시나리오'!$H$6)*('d_시나리오'!$I$6-'d_시나리오'!$H$6)),'d_시나리오'!$J$6-SQRT((1-L2677)*('d_시나리오'!$J$6-'d_시나리오'!$H$6)*('d_시나리오'!$J$6-'d_시나리오'!$I$6))))</f>
        <v/>
      </c>
      <c r="N2677">
        <f>INDEX('d_분포'!$B$2:$B$57,RANDBETWEEN(1,56))</f>
        <v/>
      </c>
      <c r="O2677">
        <f>BETAINV(RAND(),5,5)</f>
        <v/>
      </c>
      <c r="P2677">
        <f>'d_고정'!$B$1*'6_기대효과'!$H$7*('d_시나리오'!$I$7/'d_고정'!$B$2)*B2677</f>
        <v/>
      </c>
      <c r="Q2677">
        <f>P2677*C2677</f>
        <v/>
      </c>
      <c r="R2677">
        <f>P2677*E2677</f>
        <v/>
      </c>
      <c r="S2677">
        <f>R2677*G2677</f>
        <v/>
      </c>
      <c r="T2677">
        <f>Q2677+S2677</f>
        <v/>
      </c>
      <c r="U2677">
        <f>(Q2677*D2677+S2677*I2677)*(1-O2677)</f>
        <v/>
      </c>
      <c r="V2677">
        <f>(R2677*K2677*N2677+'d_고정'!$B$3*('6_기대효과'!$H$7/8)*N2677*'d_고정'!$B$10*M2677*('6_기대효과'!$K$7/'d_고정'!$B$9))*(1-O2677)</f>
        <v/>
      </c>
      <c r="W2677">
        <f>(S2677*I2677+R2677*MAX(K2677-'d_고정'!$B$10*M2677*('6_기대효과'!$K$7/'d_고정'!$B$9),0)*N2677)*(1-O2677)</f>
        <v/>
      </c>
      <c r="X2677">
        <f>U2677+V2677</f>
        <v/>
      </c>
      <c r="Y2677">
        <f>U2677/('d_고정'!$B$5*'6_기대효과'!$H$7/8)/'d_고정'!$B$6</f>
        <v/>
      </c>
      <c r="Z2677">
        <f>U2677/('d_고정'!$B$8*'6_기대효과'!$H$7/8)</f>
        <v/>
      </c>
    </row>
    <row r="2678">
      <c r="A2678">
        <f>RAND()</f>
        <v/>
      </c>
      <c r="B2678">
        <f>IF('d_시나리오'!$J$2='d_시나리오'!$H$2,'d_시나리오'!$I$2,IF(A2678&lt;('d_시나리오'!$I$2-'d_시나리오'!$H$2)/('d_시나리오'!$J$2-'d_시나리오'!$H$2),'d_시나리오'!$H$2+SQRT(A2678*('d_시나리오'!$J$2-'d_시나리오'!$H$2)*('d_시나리오'!$I$2-'d_시나리오'!$H$2)),'d_시나리오'!$J$2-SQRT((1-A2678)*('d_시나리오'!$J$2-'d_시나리오'!$H$2)*('d_시나리오'!$J$2-'d_시나리오'!$I$2))))</f>
        <v/>
      </c>
      <c r="C2678">
        <f>BETAINV(RAND(),2,6)</f>
        <v/>
      </c>
      <c r="D2678">
        <f>INDEX('d_분포'!$A$2:$A$28,RANDBETWEEN(1,27))</f>
        <v/>
      </c>
      <c r="E2678">
        <f>INDEX('d_분포'!$C$2:$C$5,RANDBETWEEN(1,4))*(0.9+0.2*RAND())</f>
        <v/>
      </c>
      <c r="F2678">
        <f>RAND()</f>
        <v/>
      </c>
      <c r="G2678">
        <f>IF('d_시나리오'!$J$3='d_시나리오'!$H$3,'d_시나리오'!$I$3,IF(F2678&lt;('d_시나리오'!$I$3-'d_시나리오'!$H$3)/('d_시나리오'!$J$3-'d_시나리오'!$H$3),'d_시나리오'!$H$3+SQRT(F2678*('d_시나리오'!$J$3-'d_시나리오'!$H$3)*('d_시나리오'!$I$3-'d_시나리오'!$H$3)),'d_시나리오'!$J$3-SQRT((1-F2678)*('d_시나리오'!$J$3-'d_시나리오'!$H$3)*('d_시나리오'!$J$3-'d_시나리오'!$I$3))))</f>
        <v/>
      </c>
      <c r="H2678">
        <f>RAND()</f>
        <v/>
      </c>
      <c r="I2678">
        <f>IF('d_시나리오'!$J$4='d_시나리오'!$H$4,'d_시나리오'!$I$4,IF(H2678&lt;('d_시나리오'!$I$4-'d_시나리오'!$H$4)/('d_시나리오'!$J$4-'d_시나리오'!$H$4),'d_시나리오'!$H$4+SQRT(H2678*('d_시나리오'!$J$4-'d_시나리오'!$H$4)*('d_시나리오'!$I$4-'d_시나리오'!$H$4)),'d_시나리오'!$J$4-SQRT((1-H2678)*('d_시나리오'!$J$4-'d_시나리오'!$H$4)*('d_시나리오'!$J$4-'d_시나리오'!$I$4))))</f>
        <v/>
      </c>
      <c r="J2678">
        <f>RAND()</f>
        <v/>
      </c>
      <c r="K2678">
        <f>IF('d_시나리오'!$J$5='d_시나리오'!$H$5,'d_시나리오'!$I$5,IF(J2678&lt;('d_시나리오'!$I$5-'d_시나리오'!$H$5)/('d_시나리오'!$J$5-'d_시나리오'!$H$5),'d_시나리오'!$H$5+SQRT(J2678*('d_시나리오'!$J$5-'d_시나리오'!$H$5)*('d_시나리오'!$I$5-'d_시나리오'!$H$5)),'d_시나리오'!$J$5-SQRT((1-J2678)*('d_시나리오'!$J$5-'d_시나리오'!$H$5)*('d_시나리오'!$J$5-'d_시나리오'!$I$5))))</f>
        <v/>
      </c>
      <c r="L2678">
        <f>RAND()</f>
        <v/>
      </c>
      <c r="M2678">
        <f>IF('d_시나리오'!$J$6='d_시나리오'!$H$6,'d_시나리오'!$I$6,IF(L2678&lt;('d_시나리오'!$I$6-'d_시나리오'!$H$6)/('d_시나리오'!$J$6-'d_시나리오'!$H$6),'d_시나리오'!$H$6+SQRT(L2678*('d_시나리오'!$J$6-'d_시나리오'!$H$6)*('d_시나리오'!$I$6-'d_시나리오'!$H$6)),'d_시나리오'!$J$6-SQRT((1-L2678)*('d_시나리오'!$J$6-'d_시나리오'!$H$6)*('d_시나리오'!$J$6-'d_시나리오'!$I$6))))</f>
        <v/>
      </c>
      <c r="N2678">
        <f>INDEX('d_분포'!$B$2:$B$57,RANDBETWEEN(1,56))</f>
        <v/>
      </c>
      <c r="O2678">
        <f>BETAINV(RAND(),5,5)</f>
        <v/>
      </c>
      <c r="P2678">
        <f>'d_고정'!$B$1*'6_기대효과'!$H$7*('d_시나리오'!$I$7/'d_고정'!$B$2)*B2678</f>
        <v/>
      </c>
      <c r="Q2678">
        <f>P2678*C2678</f>
        <v/>
      </c>
      <c r="R2678">
        <f>P2678*E2678</f>
        <v/>
      </c>
      <c r="S2678">
        <f>R2678*G2678</f>
        <v/>
      </c>
      <c r="T2678">
        <f>Q2678+S2678</f>
        <v/>
      </c>
      <c r="U2678">
        <f>(Q2678*D2678+S2678*I2678)*(1-O2678)</f>
        <v/>
      </c>
      <c r="V2678">
        <f>(R2678*K2678*N2678+'d_고정'!$B$3*('6_기대효과'!$H$7/8)*N2678*'d_고정'!$B$10*M2678*('6_기대효과'!$K$7/'d_고정'!$B$9))*(1-O2678)</f>
        <v/>
      </c>
      <c r="W2678">
        <f>(S2678*I2678+R2678*MAX(K2678-'d_고정'!$B$10*M2678*('6_기대효과'!$K$7/'d_고정'!$B$9),0)*N2678)*(1-O2678)</f>
        <v/>
      </c>
      <c r="X2678">
        <f>U2678+V2678</f>
        <v/>
      </c>
      <c r="Y2678">
        <f>U2678/('d_고정'!$B$5*'6_기대효과'!$H$7/8)/'d_고정'!$B$6</f>
        <v/>
      </c>
      <c r="Z2678">
        <f>U2678/('d_고정'!$B$8*'6_기대효과'!$H$7/8)</f>
        <v/>
      </c>
    </row>
    <row r="2679">
      <c r="A2679">
        <f>RAND()</f>
        <v/>
      </c>
      <c r="B2679">
        <f>IF('d_시나리오'!$J$2='d_시나리오'!$H$2,'d_시나리오'!$I$2,IF(A2679&lt;('d_시나리오'!$I$2-'d_시나리오'!$H$2)/('d_시나리오'!$J$2-'d_시나리오'!$H$2),'d_시나리오'!$H$2+SQRT(A2679*('d_시나리오'!$J$2-'d_시나리오'!$H$2)*('d_시나리오'!$I$2-'d_시나리오'!$H$2)),'d_시나리오'!$J$2-SQRT((1-A2679)*('d_시나리오'!$J$2-'d_시나리오'!$H$2)*('d_시나리오'!$J$2-'d_시나리오'!$I$2))))</f>
        <v/>
      </c>
      <c r="C2679">
        <f>BETAINV(RAND(),2,6)</f>
        <v/>
      </c>
      <c r="D2679">
        <f>INDEX('d_분포'!$A$2:$A$28,RANDBETWEEN(1,27))</f>
        <v/>
      </c>
      <c r="E2679">
        <f>INDEX('d_분포'!$C$2:$C$5,RANDBETWEEN(1,4))*(0.9+0.2*RAND())</f>
        <v/>
      </c>
      <c r="F2679">
        <f>RAND()</f>
        <v/>
      </c>
      <c r="G2679">
        <f>IF('d_시나리오'!$J$3='d_시나리오'!$H$3,'d_시나리오'!$I$3,IF(F2679&lt;('d_시나리오'!$I$3-'d_시나리오'!$H$3)/('d_시나리오'!$J$3-'d_시나리오'!$H$3),'d_시나리오'!$H$3+SQRT(F2679*('d_시나리오'!$J$3-'d_시나리오'!$H$3)*('d_시나리오'!$I$3-'d_시나리오'!$H$3)),'d_시나리오'!$J$3-SQRT((1-F2679)*('d_시나리오'!$J$3-'d_시나리오'!$H$3)*('d_시나리오'!$J$3-'d_시나리오'!$I$3))))</f>
        <v/>
      </c>
      <c r="H2679">
        <f>RAND()</f>
        <v/>
      </c>
      <c r="I2679">
        <f>IF('d_시나리오'!$J$4='d_시나리오'!$H$4,'d_시나리오'!$I$4,IF(H2679&lt;('d_시나리오'!$I$4-'d_시나리오'!$H$4)/('d_시나리오'!$J$4-'d_시나리오'!$H$4),'d_시나리오'!$H$4+SQRT(H2679*('d_시나리오'!$J$4-'d_시나리오'!$H$4)*('d_시나리오'!$I$4-'d_시나리오'!$H$4)),'d_시나리오'!$J$4-SQRT((1-H2679)*('d_시나리오'!$J$4-'d_시나리오'!$H$4)*('d_시나리오'!$J$4-'d_시나리오'!$I$4))))</f>
        <v/>
      </c>
      <c r="J2679">
        <f>RAND()</f>
        <v/>
      </c>
      <c r="K2679">
        <f>IF('d_시나리오'!$J$5='d_시나리오'!$H$5,'d_시나리오'!$I$5,IF(J2679&lt;('d_시나리오'!$I$5-'d_시나리오'!$H$5)/('d_시나리오'!$J$5-'d_시나리오'!$H$5),'d_시나리오'!$H$5+SQRT(J2679*('d_시나리오'!$J$5-'d_시나리오'!$H$5)*('d_시나리오'!$I$5-'d_시나리오'!$H$5)),'d_시나리오'!$J$5-SQRT((1-J2679)*('d_시나리오'!$J$5-'d_시나리오'!$H$5)*('d_시나리오'!$J$5-'d_시나리오'!$I$5))))</f>
        <v/>
      </c>
      <c r="L2679">
        <f>RAND()</f>
        <v/>
      </c>
      <c r="M2679">
        <f>IF('d_시나리오'!$J$6='d_시나리오'!$H$6,'d_시나리오'!$I$6,IF(L2679&lt;('d_시나리오'!$I$6-'d_시나리오'!$H$6)/('d_시나리오'!$J$6-'d_시나리오'!$H$6),'d_시나리오'!$H$6+SQRT(L2679*('d_시나리오'!$J$6-'d_시나리오'!$H$6)*('d_시나리오'!$I$6-'d_시나리오'!$H$6)),'d_시나리오'!$J$6-SQRT((1-L2679)*('d_시나리오'!$J$6-'d_시나리오'!$H$6)*('d_시나리오'!$J$6-'d_시나리오'!$I$6))))</f>
        <v/>
      </c>
      <c r="N2679">
        <f>INDEX('d_분포'!$B$2:$B$57,RANDBETWEEN(1,56))</f>
        <v/>
      </c>
      <c r="O2679">
        <f>BETAINV(RAND(),5,5)</f>
        <v/>
      </c>
      <c r="P2679">
        <f>'d_고정'!$B$1*'6_기대효과'!$H$7*('d_시나리오'!$I$7/'d_고정'!$B$2)*B2679</f>
        <v/>
      </c>
      <c r="Q2679">
        <f>P2679*C2679</f>
        <v/>
      </c>
      <c r="R2679">
        <f>P2679*E2679</f>
        <v/>
      </c>
      <c r="S2679">
        <f>R2679*G2679</f>
        <v/>
      </c>
      <c r="T2679">
        <f>Q2679+S2679</f>
        <v/>
      </c>
      <c r="U2679">
        <f>(Q2679*D2679+S2679*I2679)*(1-O2679)</f>
        <v/>
      </c>
      <c r="V2679">
        <f>(R2679*K2679*N2679+'d_고정'!$B$3*('6_기대효과'!$H$7/8)*N2679*'d_고정'!$B$10*M2679*('6_기대효과'!$K$7/'d_고정'!$B$9))*(1-O2679)</f>
        <v/>
      </c>
      <c r="W2679">
        <f>(S2679*I2679+R2679*MAX(K2679-'d_고정'!$B$10*M2679*('6_기대효과'!$K$7/'d_고정'!$B$9),0)*N2679)*(1-O2679)</f>
        <v/>
      </c>
      <c r="X2679">
        <f>U2679+V2679</f>
        <v/>
      </c>
      <c r="Y2679">
        <f>U2679/('d_고정'!$B$5*'6_기대효과'!$H$7/8)/'d_고정'!$B$6</f>
        <v/>
      </c>
      <c r="Z2679">
        <f>U2679/('d_고정'!$B$8*'6_기대효과'!$H$7/8)</f>
        <v/>
      </c>
    </row>
    <row r="2680">
      <c r="A2680">
        <f>RAND()</f>
        <v/>
      </c>
      <c r="B2680">
        <f>IF('d_시나리오'!$J$2='d_시나리오'!$H$2,'d_시나리오'!$I$2,IF(A2680&lt;('d_시나리오'!$I$2-'d_시나리오'!$H$2)/('d_시나리오'!$J$2-'d_시나리오'!$H$2),'d_시나리오'!$H$2+SQRT(A2680*('d_시나리오'!$J$2-'d_시나리오'!$H$2)*('d_시나리오'!$I$2-'d_시나리오'!$H$2)),'d_시나리오'!$J$2-SQRT((1-A2680)*('d_시나리오'!$J$2-'d_시나리오'!$H$2)*('d_시나리오'!$J$2-'d_시나리오'!$I$2))))</f>
        <v/>
      </c>
      <c r="C2680">
        <f>BETAINV(RAND(),2,6)</f>
        <v/>
      </c>
      <c r="D2680">
        <f>INDEX('d_분포'!$A$2:$A$28,RANDBETWEEN(1,27))</f>
        <v/>
      </c>
      <c r="E2680">
        <f>INDEX('d_분포'!$C$2:$C$5,RANDBETWEEN(1,4))*(0.9+0.2*RAND())</f>
        <v/>
      </c>
      <c r="F2680">
        <f>RAND()</f>
        <v/>
      </c>
      <c r="G2680">
        <f>IF('d_시나리오'!$J$3='d_시나리오'!$H$3,'d_시나리오'!$I$3,IF(F2680&lt;('d_시나리오'!$I$3-'d_시나리오'!$H$3)/('d_시나리오'!$J$3-'d_시나리오'!$H$3),'d_시나리오'!$H$3+SQRT(F2680*('d_시나리오'!$J$3-'d_시나리오'!$H$3)*('d_시나리오'!$I$3-'d_시나리오'!$H$3)),'d_시나리오'!$J$3-SQRT((1-F2680)*('d_시나리오'!$J$3-'d_시나리오'!$H$3)*('d_시나리오'!$J$3-'d_시나리오'!$I$3))))</f>
        <v/>
      </c>
      <c r="H2680">
        <f>RAND()</f>
        <v/>
      </c>
      <c r="I2680">
        <f>IF('d_시나리오'!$J$4='d_시나리오'!$H$4,'d_시나리오'!$I$4,IF(H2680&lt;('d_시나리오'!$I$4-'d_시나리오'!$H$4)/('d_시나리오'!$J$4-'d_시나리오'!$H$4),'d_시나리오'!$H$4+SQRT(H2680*('d_시나리오'!$J$4-'d_시나리오'!$H$4)*('d_시나리오'!$I$4-'d_시나리오'!$H$4)),'d_시나리오'!$J$4-SQRT((1-H2680)*('d_시나리오'!$J$4-'d_시나리오'!$H$4)*('d_시나리오'!$J$4-'d_시나리오'!$I$4))))</f>
        <v/>
      </c>
      <c r="J2680">
        <f>RAND()</f>
        <v/>
      </c>
      <c r="K2680">
        <f>IF('d_시나리오'!$J$5='d_시나리오'!$H$5,'d_시나리오'!$I$5,IF(J2680&lt;('d_시나리오'!$I$5-'d_시나리오'!$H$5)/('d_시나리오'!$J$5-'d_시나리오'!$H$5),'d_시나리오'!$H$5+SQRT(J2680*('d_시나리오'!$J$5-'d_시나리오'!$H$5)*('d_시나리오'!$I$5-'d_시나리오'!$H$5)),'d_시나리오'!$J$5-SQRT((1-J2680)*('d_시나리오'!$J$5-'d_시나리오'!$H$5)*('d_시나리오'!$J$5-'d_시나리오'!$I$5))))</f>
        <v/>
      </c>
      <c r="L2680">
        <f>RAND()</f>
        <v/>
      </c>
      <c r="M2680">
        <f>IF('d_시나리오'!$J$6='d_시나리오'!$H$6,'d_시나리오'!$I$6,IF(L2680&lt;('d_시나리오'!$I$6-'d_시나리오'!$H$6)/('d_시나리오'!$J$6-'d_시나리오'!$H$6),'d_시나리오'!$H$6+SQRT(L2680*('d_시나리오'!$J$6-'d_시나리오'!$H$6)*('d_시나리오'!$I$6-'d_시나리오'!$H$6)),'d_시나리오'!$J$6-SQRT((1-L2680)*('d_시나리오'!$J$6-'d_시나리오'!$H$6)*('d_시나리오'!$J$6-'d_시나리오'!$I$6))))</f>
        <v/>
      </c>
      <c r="N2680">
        <f>INDEX('d_분포'!$B$2:$B$57,RANDBETWEEN(1,56))</f>
        <v/>
      </c>
      <c r="O2680">
        <f>BETAINV(RAND(),5,5)</f>
        <v/>
      </c>
      <c r="P2680">
        <f>'d_고정'!$B$1*'6_기대효과'!$H$7*('d_시나리오'!$I$7/'d_고정'!$B$2)*B2680</f>
        <v/>
      </c>
      <c r="Q2680">
        <f>P2680*C2680</f>
        <v/>
      </c>
      <c r="R2680">
        <f>P2680*E2680</f>
        <v/>
      </c>
      <c r="S2680">
        <f>R2680*G2680</f>
        <v/>
      </c>
      <c r="T2680">
        <f>Q2680+S2680</f>
        <v/>
      </c>
      <c r="U2680">
        <f>(Q2680*D2680+S2680*I2680)*(1-O2680)</f>
        <v/>
      </c>
      <c r="V2680">
        <f>(R2680*K2680*N2680+'d_고정'!$B$3*('6_기대효과'!$H$7/8)*N2680*'d_고정'!$B$10*M2680*('6_기대효과'!$K$7/'d_고정'!$B$9))*(1-O2680)</f>
        <v/>
      </c>
      <c r="W2680">
        <f>(S2680*I2680+R2680*MAX(K2680-'d_고정'!$B$10*M2680*('6_기대효과'!$K$7/'d_고정'!$B$9),0)*N2680)*(1-O2680)</f>
        <v/>
      </c>
      <c r="X2680">
        <f>U2680+V2680</f>
        <v/>
      </c>
      <c r="Y2680">
        <f>U2680/('d_고정'!$B$5*'6_기대효과'!$H$7/8)/'d_고정'!$B$6</f>
        <v/>
      </c>
      <c r="Z2680">
        <f>U2680/('d_고정'!$B$8*'6_기대효과'!$H$7/8)</f>
        <v/>
      </c>
    </row>
    <row r="2681">
      <c r="A2681">
        <f>RAND()</f>
        <v/>
      </c>
      <c r="B2681">
        <f>IF('d_시나리오'!$J$2='d_시나리오'!$H$2,'d_시나리오'!$I$2,IF(A2681&lt;('d_시나리오'!$I$2-'d_시나리오'!$H$2)/('d_시나리오'!$J$2-'d_시나리오'!$H$2),'d_시나리오'!$H$2+SQRT(A2681*('d_시나리오'!$J$2-'d_시나리오'!$H$2)*('d_시나리오'!$I$2-'d_시나리오'!$H$2)),'d_시나리오'!$J$2-SQRT((1-A2681)*('d_시나리오'!$J$2-'d_시나리오'!$H$2)*('d_시나리오'!$J$2-'d_시나리오'!$I$2))))</f>
        <v/>
      </c>
      <c r="C2681">
        <f>BETAINV(RAND(),2,6)</f>
        <v/>
      </c>
      <c r="D2681">
        <f>INDEX('d_분포'!$A$2:$A$28,RANDBETWEEN(1,27))</f>
        <v/>
      </c>
      <c r="E2681">
        <f>INDEX('d_분포'!$C$2:$C$5,RANDBETWEEN(1,4))*(0.9+0.2*RAND())</f>
        <v/>
      </c>
      <c r="F2681">
        <f>RAND()</f>
        <v/>
      </c>
      <c r="G2681">
        <f>IF('d_시나리오'!$J$3='d_시나리오'!$H$3,'d_시나리오'!$I$3,IF(F2681&lt;('d_시나리오'!$I$3-'d_시나리오'!$H$3)/('d_시나리오'!$J$3-'d_시나리오'!$H$3),'d_시나리오'!$H$3+SQRT(F2681*('d_시나리오'!$J$3-'d_시나리오'!$H$3)*('d_시나리오'!$I$3-'d_시나리오'!$H$3)),'d_시나리오'!$J$3-SQRT((1-F2681)*('d_시나리오'!$J$3-'d_시나리오'!$H$3)*('d_시나리오'!$J$3-'d_시나리오'!$I$3))))</f>
        <v/>
      </c>
      <c r="H2681">
        <f>RAND()</f>
        <v/>
      </c>
      <c r="I2681">
        <f>IF('d_시나리오'!$J$4='d_시나리오'!$H$4,'d_시나리오'!$I$4,IF(H2681&lt;('d_시나리오'!$I$4-'d_시나리오'!$H$4)/('d_시나리오'!$J$4-'d_시나리오'!$H$4),'d_시나리오'!$H$4+SQRT(H2681*('d_시나리오'!$J$4-'d_시나리오'!$H$4)*('d_시나리오'!$I$4-'d_시나리오'!$H$4)),'d_시나리오'!$J$4-SQRT((1-H2681)*('d_시나리오'!$J$4-'d_시나리오'!$H$4)*('d_시나리오'!$J$4-'d_시나리오'!$I$4))))</f>
        <v/>
      </c>
      <c r="J2681">
        <f>RAND()</f>
        <v/>
      </c>
      <c r="K2681">
        <f>IF('d_시나리오'!$J$5='d_시나리오'!$H$5,'d_시나리오'!$I$5,IF(J2681&lt;('d_시나리오'!$I$5-'d_시나리오'!$H$5)/('d_시나리오'!$J$5-'d_시나리오'!$H$5),'d_시나리오'!$H$5+SQRT(J2681*('d_시나리오'!$J$5-'d_시나리오'!$H$5)*('d_시나리오'!$I$5-'d_시나리오'!$H$5)),'d_시나리오'!$J$5-SQRT((1-J2681)*('d_시나리오'!$J$5-'d_시나리오'!$H$5)*('d_시나리오'!$J$5-'d_시나리오'!$I$5))))</f>
        <v/>
      </c>
      <c r="L2681">
        <f>RAND()</f>
        <v/>
      </c>
      <c r="M2681">
        <f>IF('d_시나리오'!$J$6='d_시나리오'!$H$6,'d_시나리오'!$I$6,IF(L2681&lt;('d_시나리오'!$I$6-'d_시나리오'!$H$6)/('d_시나리오'!$J$6-'d_시나리오'!$H$6),'d_시나리오'!$H$6+SQRT(L2681*('d_시나리오'!$J$6-'d_시나리오'!$H$6)*('d_시나리오'!$I$6-'d_시나리오'!$H$6)),'d_시나리오'!$J$6-SQRT((1-L2681)*('d_시나리오'!$J$6-'d_시나리오'!$H$6)*('d_시나리오'!$J$6-'d_시나리오'!$I$6))))</f>
        <v/>
      </c>
      <c r="N2681">
        <f>INDEX('d_분포'!$B$2:$B$57,RANDBETWEEN(1,56))</f>
        <v/>
      </c>
      <c r="O2681">
        <f>BETAINV(RAND(),5,5)</f>
        <v/>
      </c>
      <c r="P2681">
        <f>'d_고정'!$B$1*'6_기대효과'!$H$7*('d_시나리오'!$I$7/'d_고정'!$B$2)*B2681</f>
        <v/>
      </c>
      <c r="Q2681">
        <f>P2681*C2681</f>
        <v/>
      </c>
      <c r="R2681">
        <f>P2681*E2681</f>
        <v/>
      </c>
      <c r="S2681">
        <f>R2681*G2681</f>
        <v/>
      </c>
      <c r="T2681">
        <f>Q2681+S2681</f>
        <v/>
      </c>
      <c r="U2681">
        <f>(Q2681*D2681+S2681*I2681)*(1-O2681)</f>
        <v/>
      </c>
      <c r="V2681">
        <f>(R2681*K2681*N2681+'d_고정'!$B$3*('6_기대효과'!$H$7/8)*N2681*'d_고정'!$B$10*M2681*('6_기대효과'!$K$7/'d_고정'!$B$9))*(1-O2681)</f>
        <v/>
      </c>
      <c r="W2681">
        <f>(S2681*I2681+R2681*MAX(K2681-'d_고정'!$B$10*M2681*('6_기대효과'!$K$7/'d_고정'!$B$9),0)*N2681)*(1-O2681)</f>
        <v/>
      </c>
      <c r="X2681">
        <f>U2681+V2681</f>
        <v/>
      </c>
      <c r="Y2681">
        <f>U2681/('d_고정'!$B$5*'6_기대효과'!$H$7/8)/'d_고정'!$B$6</f>
        <v/>
      </c>
      <c r="Z2681">
        <f>U2681/('d_고정'!$B$8*'6_기대효과'!$H$7/8)</f>
        <v/>
      </c>
    </row>
    <row r="2682">
      <c r="A2682">
        <f>RAND()</f>
        <v/>
      </c>
      <c r="B2682">
        <f>IF('d_시나리오'!$J$2='d_시나리오'!$H$2,'d_시나리오'!$I$2,IF(A2682&lt;('d_시나리오'!$I$2-'d_시나리오'!$H$2)/('d_시나리오'!$J$2-'d_시나리오'!$H$2),'d_시나리오'!$H$2+SQRT(A2682*('d_시나리오'!$J$2-'d_시나리오'!$H$2)*('d_시나리오'!$I$2-'d_시나리오'!$H$2)),'d_시나리오'!$J$2-SQRT((1-A2682)*('d_시나리오'!$J$2-'d_시나리오'!$H$2)*('d_시나리오'!$J$2-'d_시나리오'!$I$2))))</f>
        <v/>
      </c>
      <c r="C2682">
        <f>BETAINV(RAND(),2,6)</f>
        <v/>
      </c>
      <c r="D2682">
        <f>INDEX('d_분포'!$A$2:$A$28,RANDBETWEEN(1,27))</f>
        <v/>
      </c>
      <c r="E2682">
        <f>INDEX('d_분포'!$C$2:$C$5,RANDBETWEEN(1,4))*(0.9+0.2*RAND())</f>
        <v/>
      </c>
      <c r="F2682">
        <f>RAND()</f>
        <v/>
      </c>
      <c r="G2682">
        <f>IF('d_시나리오'!$J$3='d_시나리오'!$H$3,'d_시나리오'!$I$3,IF(F2682&lt;('d_시나리오'!$I$3-'d_시나리오'!$H$3)/('d_시나리오'!$J$3-'d_시나리오'!$H$3),'d_시나리오'!$H$3+SQRT(F2682*('d_시나리오'!$J$3-'d_시나리오'!$H$3)*('d_시나리오'!$I$3-'d_시나리오'!$H$3)),'d_시나리오'!$J$3-SQRT((1-F2682)*('d_시나리오'!$J$3-'d_시나리오'!$H$3)*('d_시나리오'!$J$3-'d_시나리오'!$I$3))))</f>
        <v/>
      </c>
      <c r="H2682">
        <f>RAND()</f>
        <v/>
      </c>
      <c r="I2682">
        <f>IF('d_시나리오'!$J$4='d_시나리오'!$H$4,'d_시나리오'!$I$4,IF(H2682&lt;('d_시나리오'!$I$4-'d_시나리오'!$H$4)/('d_시나리오'!$J$4-'d_시나리오'!$H$4),'d_시나리오'!$H$4+SQRT(H2682*('d_시나리오'!$J$4-'d_시나리오'!$H$4)*('d_시나리오'!$I$4-'d_시나리오'!$H$4)),'d_시나리오'!$J$4-SQRT((1-H2682)*('d_시나리오'!$J$4-'d_시나리오'!$H$4)*('d_시나리오'!$J$4-'d_시나리오'!$I$4))))</f>
        <v/>
      </c>
      <c r="J2682">
        <f>RAND()</f>
        <v/>
      </c>
      <c r="K2682">
        <f>IF('d_시나리오'!$J$5='d_시나리오'!$H$5,'d_시나리오'!$I$5,IF(J2682&lt;('d_시나리오'!$I$5-'d_시나리오'!$H$5)/('d_시나리오'!$J$5-'d_시나리오'!$H$5),'d_시나리오'!$H$5+SQRT(J2682*('d_시나리오'!$J$5-'d_시나리오'!$H$5)*('d_시나리오'!$I$5-'d_시나리오'!$H$5)),'d_시나리오'!$J$5-SQRT((1-J2682)*('d_시나리오'!$J$5-'d_시나리오'!$H$5)*('d_시나리오'!$J$5-'d_시나리오'!$I$5))))</f>
        <v/>
      </c>
      <c r="L2682">
        <f>RAND()</f>
        <v/>
      </c>
      <c r="M2682">
        <f>IF('d_시나리오'!$J$6='d_시나리오'!$H$6,'d_시나리오'!$I$6,IF(L2682&lt;('d_시나리오'!$I$6-'d_시나리오'!$H$6)/('d_시나리오'!$J$6-'d_시나리오'!$H$6),'d_시나리오'!$H$6+SQRT(L2682*('d_시나리오'!$J$6-'d_시나리오'!$H$6)*('d_시나리오'!$I$6-'d_시나리오'!$H$6)),'d_시나리오'!$J$6-SQRT((1-L2682)*('d_시나리오'!$J$6-'d_시나리오'!$H$6)*('d_시나리오'!$J$6-'d_시나리오'!$I$6))))</f>
        <v/>
      </c>
      <c r="N2682">
        <f>INDEX('d_분포'!$B$2:$B$57,RANDBETWEEN(1,56))</f>
        <v/>
      </c>
      <c r="O2682">
        <f>BETAINV(RAND(),5,5)</f>
        <v/>
      </c>
      <c r="P2682">
        <f>'d_고정'!$B$1*'6_기대효과'!$H$7*('d_시나리오'!$I$7/'d_고정'!$B$2)*B2682</f>
        <v/>
      </c>
      <c r="Q2682">
        <f>P2682*C2682</f>
        <v/>
      </c>
      <c r="R2682">
        <f>P2682*E2682</f>
        <v/>
      </c>
      <c r="S2682">
        <f>R2682*G2682</f>
        <v/>
      </c>
      <c r="T2682">
        <f>Q2682+S2682</f>
        <v/>
      </c>
      <c r="U2682">
        <f>(Q2682*D2682+S2682*I2682)*(1-O2682)</f>
        <v/>
      </c>
      <c r="V2682">
        <f>(R2682*K2682*N2682+'d_고정'!$B$3*('6_기대효과'!$H$7/8)*N2682*'d_고정'!$B$10*M2682*('6_기대효과'!$K$7/'d_고정'!$B$9))*(1-O2682)</f>
        <v/>
      </c>
      <c r="W2682">
        <f>(S2682*I2682+R2682*MAX(K2682-'d_고정'!$B$10*M2682*('6_기대효과'!$K$7/'d_고정'!$B$9),0)*N2682)*(1-O2682)</f>
        <v/>
      </c>
      <c r="X2682">
        <f>U2682+V2682</f>
        <v/>
      </c>
      <c r="Y2682">
        <f>U2682/('d_고정'!$B$5*'6_기대효과'!$H$7/8)/'d_고정'!$B$6</f>
        <v/>
      </c>
      <c r="Z2682">
        <f>U2682/('d_고정'!$B$8*'6_기대효과'!$H$7/8)</f>
        <v/>
      </c>
    </row>
    <row r="2683">
      <c r="A2683">
        <f>RAND()</f>
        <v/>
      </c>
      <c r="B2683">
        <f>IF('d_시나리오'!$J$2='d_시나리오'!$H$2,'d_시나리오'!$I$2,IF(A2683&lt;('d_시나리오'!$I$2-'d_시나리오'!$H$2)/('d_시나리오'!$J$2-'d_시나리오'!$H$2),'d_시나리오'!$H$2+SQRT(A2683*('d_시나리오'!$J$2-'d_시나리오'!$H$2)*('d_시나리오'!$I$2-'d_시나리오'!$H$2)),'d_시나리오'!$J$2-SQRT((1-A2683)*('d_시나리오'!$J$2-'d_시나리오'!$H$2)*('d_시나리오'!$J$2-'d_시나리오'!$I$2))))</f>
        <v/>
      </c>
      <c r="C2683">
        <f>BETAINV(RAND(),2,6)</f>
        <v/>
      </c>
      <c r="D2683">
        <f>INDEX('d_분포'!$A$2:$A$28,RANDBETWEEN(1,27))</f>
        <v/>
      </c>
      <c r="E2683">
        <f>INDEX('d_분포'!$C$2:$C$5,RANDBETWEEN(1,4))*(0.9+0.2*RAND())</f>
        <v/>
      </c>
      <c r="F2683">
        <f>RAND()</f>
        <v/>
      </c>
      <c r="G2683">
        <f>IF('d_시나리오'!$J$3='d_시나리오'!$H$3,'d_시나리오'!$I$3,IF(F2683&lt;('d_시나리오'!$I$3-'d_시나리오'!$H$3)/('d_시나리오'!$J$3-'d_시나리오'!$H$3),'d_시나리오'!$H$3+SQRT(F2683*('d_시나리오'!$J$3-'d_시나리오'!$H$3)*('d_시나리오'!$I$3-'d_시나리오'!$H$3)),'d_시나리오'!$J$3-SQRT((1-F2683)*('d_시나리오'!$J$3-'d_시나리오'!$H$3)*('d_시나리오'!$J$3-'d_시나리오'!$I$3))))</f>
        <v/>
      </c>
      <c r="H2683">
        <f>RAND()</f>
        <v/>
      </c>
      <c r="I2683">
        <f>IF('d_시나리오'!$J$4='d_시나리오'!$H$4,'d_시나리오'!$I$4,IF(H2683&lt;('d_시나리오'!$I$4-'d_시나리오'!$H$4)/('d_시나리오'!$J$4-'d_시나리오'!$H$4),'d_시나리오'!$H$4+SQRT(H2683*('d_시나리오'!$J$4-'d_시나리오'!$H$4)*('d_시나리오'!$I$4-'d_시나리오'!$H$4)),'d_시나리오'!$J$4-SQRT((1-H2683)*('d_시나리오'!$J$4-'d_시나리오'!$H$4)*('d_시나리오'!$J$4-'d_시나리오'!$I$4))))</f>
        <v/>
      </c>
      <c r="J2683">
        <f>RAND()</f>
        <v/>
      </c>
      <c r="K2683">
        <f>IF('d_시나리오'!$J$5='d_시나리오'!$H$5,'d_시나리오'!$I$5,IF(J2683&lt;('d_시나리오'!$I$5-'d_시나리오'!$H$5)/('d_시나리오'!$J$5-'d_시나리오'!$H$5),'d_시나리오'!$H$5+SQRT(J2683*('d_시나리오'!$J$5-'d_시나리오'!$H$5)*('d_시나리오'!$I$5-'d_시나리오'!$H$5)),'d_시나리오'!$J$5-SQRT((1-J2683)*('d_시나리오'!$J$5-'d_시나리오'!$H$5)*('d_시나리오'!$J$5-'d_시나리오'!$I$5))))</f>
        <v/>
      </c>
      <c r="L2683">
        <f>RAND()</f>
        <v/>
      </c>
      <c r="M2683">
        <f>IF('d_시나리오'!$J$6='d_시나리오'!$H$6,'d_시나리오'!$I$6,IF(L2683&lt;('d_시나리오'!$I$6-'d_시나리오'!$H$6)/('d_시나리오'!$J$6-'d_시나리오'!$H$6),'d_시나리오'!$H$6+SQRT(L2683*('d_시나리오'!$J$6-'d_시나리오'!$H$6)*('d_시나리오'!$I$6-'d_시나리오'!$H$6)),'d_시나리오'!$J$6-SQRT((1-L2683)*('d_시나리오'!$J$6-'d_시나리오'!$H$6)*('d_시나리오'!$J$6-'d_시나리오'!$I$6))))</f>
        <v/>
      </c>
      <c r="N2683">
        <f>INDEX('d_분포'!$B$2:$B$57,RANDBETWEEN(1,56))</f>
        <v/>
      </c>
      <c r="O2683">
        <f>BETAINV(RAND(),5,5)</f>
        <v/>
      </c>
      <c r="P2683">
        <f>'d_고정'!$B$1*'6_기대효과'!$H$7*('d_시나리오'!$I$7/'d_고정'!$B$2)*B2683</f>
        <v/>
      </c>
      <c r="Q2683">
        <f>P2683*C2683</f>
        <v/>
      </c>
      <c r="R2683">
        <f>P2683*E2683</f>
        <v/>
      </c>
      <c r="S2683">
        <f>R2683*G2683</f>
        <v/>
      </c>
      <c r="T2683">
        <f>Q2683+S2683</f>
        <v/>
      </c>
      <c r="U2683">
        <f>(Q2683*D2683+S2683*I2683)*(1-O2683)</f>
        <v/>
      </c>
      <c r="V2683">
        <f>(R2683*K2683*N2683+'d_고정'!$B$3*('6_기대효과'!$H$7/8)*N2683*'d_고정'!$B$10*M2683*('6_기대효과'!$K$7/'d_고정'!$B$9))*(1-O2683)</f>
        <v/>
      </c>
      <c r="W2683">
        <f>(S2683*I2683+R2683*MAX(K2683-'d_고정'!$B$10*M2683*('6_기대효과'!$K$7/'d_고정'!$B$9),0)*N2683)*(1-O2683)</f>
        <v/>
      </c>
      <c r="X2683">
        <f>U2683+V2683</f>
        <v/>
      </c>
      <c r="Y2683">
        <f>U2683/('d_고정'!$B$5*'6_기대효과'!$H$7/8)/'d_고정'!$B$6</f>
        <v/>
      </c>
      <c r="Z2683">
        <f>U2683/('d_고정'!$B$8*'6_기대효과'!$H$7/8)</f>
        <v/>
      </c>
    </row>
    <row r="2684">
      <c r="A2684">
        <f>RAND()</f>
        <v/>
      </c>
      <c r="B2684">
        <f>IF('d_시나리오'!$J$2='d_시나리오'!$H$2,'d_시나리오'!$I$2,IF(A2684&lt;('d_시나리오'!$I$2-'d_시나리오'!$H$2)/('d_시나리오'!$J$2-'d_시나리오'!$H$2),'d_시나리오'!$H$2+SQRT(A2684*('d_시나리오'!$J$2-'d_시나리오'!$H$2)*('d_시나리오'!$I$2-'d_시나리오'!$H$2)),'d_시나리오'!$J$2-SQRT((1-A2684)*('d_시나리오'!$J$2-'d_시나리오'!$H$2)*('d_시나리오'!$J$2-'d_시나리오'!$I$2))))</f>
        <v/>
      </c>
      <c r="C2684">
        <f>BETAINV(RAND(),2,6)</f>
        <v/>
      </c>
      <c r="D2684">
        <f>INDEX('d_분포'!$A$2:$A$28,RANDBETWEEN(1,27))</f>
        <v/>
      </c>
      <c r="E2684">
        <f>INDEX('d_분포'!$C$2:$C$5,RANDBETWEEN(1,4))*(0.9+0.2*RAND())</f>
        <v/>
      </c>
      <c r="F2684">
        <f>RAND()</f>
        <v/>
      </c>
      <c r="G2684">
        <f>IF('d_시나리오'!$J$3='d_시나리오'!$H$3,'d_시나리오'!$I$3,IF(F2684&lt;('d_시나리오'!$I$3-'d_시나리오'!$H$3)/('d_시나리오'!$J$3-'d_시나리오'!$H$3),'d_시나리오'!$H$3+SQRT(F2684*('d_시나리오'!$J$3-'d_시나리오'!$H$3)*('d_시나리오'!$I$3-'d_시나리오'!$H$3)),'d_시나리오'!$J$3-SQRT((1-F2684)*('d_시나리오'!$J$3-'d_시나리오'!$H$3)*('d_시나리오'!$J$3-'d_시나리오'!$I$3))))</f>
        <v/>
      </c>
      <c r="H2684">
        <f>RAND()</f>
        <v/>
      </c>
      <c r="I2684">
        <f>IF('d_시나리오'!$J$4='d_시나리오'!$H$4,'d_시나리오'!$I$4,IF(H2684&lt;('d_시나리오'!$I$4-'d_시나리오'!$H$4)/('d_시나리오'!$J$4-'d_시나리오'!$H$4),'d_시나리오'!$H$4+SQRT(H2684*('d_시나리오'!$J$4-'d_시나리오'!$H$4)*('d_시나리오'!$I$4-'d_시나리오'!$H$4)),'d_시나리오'!$J$4-SQRT((1-H2684)*('d_시나리오'!$J$4-'d_시나리오'!$H$4)*('d_시나리오'!$J$4-'d_시나리오'!$I$4))))</f>
        <v/>
      </c>
      <c r="J2684">
        <f>RAND()</f>
        <v/>
      </c>
      <c r="K2684">
        <f>IF('d_시나리오'!$J$5='d_시나리오'!$H$5,'d_시나리오'!$I$5,IF(J2684&lt;('d_시나리오'!$I$5-'d_시나리오'!$H$5)/('d_시나리오'!$J$5-'d_시나리오'!$H$5),'d_시나리오'!$H$5+SQRT(J2684*('d_시나리오'!$J$5-'d_시나리오'!$H$5)*('d_시나리오'!$I$5-'d_시나리오'!$H$5)),'d_시나리오'!$J$5-SQRT((1-J2684)*('d_시나리오'!$J$5-'d_시나리오'!$H$5)*('d_시나리오'!$J$5-'d_시나리오'!$I$5))))</f>
        <v/>
      </c>
      <c r="L2684">
        <f>RAND()</f>
        <v/>
      </c>
      <c r="M2684">
        <f>IF('d_시나리오'!$J$6='d_시나리오'!$H$6,'d_시나리오'!$I$6,IF(L2684&lt;('d_시나리오'!$I$6-'d_시나리오'!$H$6)/('d_시나리오'!$J$6-'d_시나리오'!$H$6),'d_시나리오'!$H$6+SQRT(L2684*('d_시나리오'!$J$6-'d_시나리오'!$H$6)*('d_시나리오'!$I$6-'d_시나리오'!$H$6)),'d_시나리오'!$J$6-SQRT((1-L2684)*('d_시나리오'!$J$6-'d_시나리오'!$H$6)*('d_시나리오'!$J$6-'d_시나리오'!$I$6))))</f>
        <v/>
      </c>
      <c r="N2684">
        <f>INDEX('d_분포'!$B$2:$B$57,RANDBETWEEN(1,56))</f>
        <v/>
      </c>
      <c r="O2684">
        <f>BETAINV(RAND(),5,5)</f>
        <v/>
      </c>
      <c r="P2684">
        <f>'d_고정'!$B$1*'6_기대효과'!$H$7*('d_시나리오'!$I$7/'d_고정'!$B$2)*B2684</f>
        <v/>
      </c>
      <c r="Q2684">
        <f>P2684*C2684</f>
        <v/>
      </c>
      <c r="R2684">
        <f>P2684*E2684</f>
        <v/>
      </c>
      <c r="S2684">
        <f>R2684*G2684</f>
        <v/>
      </c>
      <c r="T2684">
        <f>Q2684+S2684</f>
        <v/>
      </c>
      <c r="U2684">
        <f>(Q2684*D2684+S2684*I2684)*(1-O2684)</f>
        <v/>
      </c>
      <c r="V2684">
        <f>(R2684*K2684*N2684+'d_고정'!$B$3*('6_기대효과'!$H$7/8)*N2684*'d_고정'!$B$10*M2684*('6_기대효과'!$K$7/'d_고정'!$B$9))*(1-O2684)</f>
        <v/>
      </c>
      <c r="W2684">
        <f>(S2684*I2684+R2684*MAX(K2684-'d_고정'!$B$10*M2684*('6_기대효과'!$K$7/'d_고정'!$B$9),0)*N2684)*(1-O2684)</f>
        <v/>
      </c>
      <c r="X2684">
        <f>U2684+V2684</f>
        <v/>
      </c>
      <c r="Y2684">
        <f>U2684/('d_고정'!$B$5*'6_기대효과'!$H$7/8)/'d_고정'!$B$6</f>
        <v/>
      </c>
      <c r="Z2684">
        <f>U2684/('d_고정'!$B$8*'6_기대효과'!$H$7/8)</f>
        <v/>
      </c>
    </row>
    <row r="2685">
      <c r="A2685">
        <f>RAND()</f>
        <v/>
      </c>
      <c r="B2685">
        <f>IF('d_시나리오'!$J$2='d_시나리오'!$H$2,'d_시나리오'!$I$2,IF(A2685&lt;('d_시나리오'!$I$2-'d_시나리오'!$H$2)/('d_시나리오'!$J$2-'d_시나리오'!$H$2),'d_시나리오'!$H$2+SQRT(A2685*('d_시나리오'!$J$2-'d_시나리오'!$H$2)*('d_시나리오'!$I$2-'d_시나리오'!$H$2)),'d_시나리오'!$J$2-SQRT((1-A2685)*('d_시나리오'!$J$2-'d_시나리오'!$H$2)*('d_시나리오'!$J$2-'d_시나리오'!$I$2))))</f>
        <v/>
      </c>
      <c r="C2685">
        <f>BETAINV(RAND(),2,6)</f>
        <v/>
      </c>
      <c r="D2685">
        <f>INDEX('d_분포'!$A$2:$A$28,RANDBETWEEN(1,27))</f>
        <v/>
      </c>
      <c r="E2685">
        <f>INDEX('d_분포'!$C$2:$C$5,RANDBETWEEN(1,4))*(0.9+0.2*RAND())</f>
        <v/>
      </c>
      <c r="F2685">
        <f>RAND()</f>
        <v/>
      </c>
      <c r="G2685">
        <f>IF('d_시나리오'!$J$3='d_시나리오'!$H$3,'d_시나리오'!$I$3,IF(F2685&lt;('d_시나리오'!$I$3-'d_시나리오'!$H$3)/('d_시나리오'!$J$3-'d_시나리오'!$H$3),'d_시나리오'!$H$3+SQRT(F2685*('d_시나리오'!$J$3-'d_시나리오'!$H$3)*('d_시나리오'!$I$3-'d_시나리오'!$H$3)),'d_시나리오'!$J$3-SQRT((1-F2685)*('d_시나리오'!$J$3-'d_시나리오'!$H$3)*('d_시나리오'!$J$3-'d_시나리오'!$I$3))))</f>
        <v/>
      </c>
      <c r="H2685">
        <f>RAND()</f>
        <v/>
      </c>
      <c r="I2685">
        <f>IF('d_시나리오'!$J$4='d_시나리오'!$H$4,'d_시나리오'!$I$4,IF(H2685&lt;('d_시나리오'!$I$4-'d_시나리오'!$H$4)/('d_시나리오'!$J$4-'d_시나리오'!$H$4),'d_시나리오'!$H$4+SQRT(H2685*('d_시나리오'!$J$4-'d_시나리오'!$H$4)*('d_시나리오'!$I$4-'d_시나리오'!$H$4)),'d_시나리오'!$J$4-SQRT((1-H2685)*('d_시나리오'!$J$4-'d_시나리오'!$H$4)*('d_시나리오'!$J$4-'d_시나리오'!$I$4))))</f>
        <v/>
      </c>
      <c r="J2685">
        <f>RAND()</f>
        <v/>
      </c>
      <c r="K2685">
        <f>IF('d_시나리오'!$J$5='d_시나리오'!$H$5,'d_시나리오'!$I$5,IF(J2685&lt;('d_시나리오'!$I$5-'d_시나리오'!$H$5)/('d_시나리오'!$J$5-'d_시나리오'!$H$5),'d_시나리오'!$H$5+SQRT(J2685*('d_시나리오'!$J$5-'d_시나리오'!$H$5)*('d_시나리오'!$I$5-'d_시나리오'!$H$5)),'d_시나리오'!$J$5-SQRT((1-J2685)*('d_시나리오'!$J$5-'d_시나리오'!$H$5)*('d_시나리오'!$J$5-'d_시나리오'!$I$5))))</f>
        <v/>
      </c>
      <c r="L2685">
        <f>RAND()</f>
        <v/>
      </c>
      <c r="M2685">
        <f>IF('d_시나리오'!$J$6='d_시나리오'!$H$6,'d_시나리오'!$I$6,IF(L2685&lt;('d_시나리오'!$I$6-'d_시나리오'!$H$6)/('d_시나리오'!$J$6-'d_시나리오'!$H$6),'d_시나리오'!$H$6+SQRT(L2685*('d_시나리오'!$J$6-'d_시나리오'!$H$6)*('d_시나리오'!$I$6-'d_시나리오'!$H$6)),'d_시나리오'!$J$6-SQRT((1-L2685)*('d_시나리오'!$J$6-'d_시나리오'!$H$6)*('d_시나리오'!$J$6-'d_시나리오'!$I$6))))</f>
        <v/>
      </c>
      <c r="N2685">
        <f>INDEX('d_분포'!$B$2:$B$57,RANDBETWEEN(1,56))</f>
        <v/>
      </c>
      <c r="O2685">
        <f>BETAINV(RAND(),5,5)</f>
        <v/>
      </c>
      <c r="P2685">
        <f>'d_고정'!$B$1*'6_기대효과'!$H$7*('d_시나리오'!$I$7/'d_고정'!$B$2)*B2685</f>
        <v/>
      </c>
      <c r="Q2685">
        <f>P2685*C2685</f>
        <v/>
      </c>
      <c r="R2685">
        <f>P2685*E2685</f>
        <v/>
      </c>
      <c r="S2685">
        <f>R2685*G2685</f>
        <v/>
      </c>
      <c r="T2685">
        <f>Q2685+S2685</f>
        <v/>
      </c>
      <c r="U2685">
        <f>(Q2685*D2685+S2685*I2685)*(1-O2685)</f>
        <v/>
      </c>
      <c r="V2685">
        <f>(R2685*K2685*N2685+'d_고정'!$B$3*('6_기대효과'!$H$7/8)*N2685*'d_고정'!$B$10*M2685*('6_기대효과'!$K$7/'d_고정'!$B$9))*(1-O2685)</f>
        <v/>
      </c>
      <c r="W2685">
        <f>(S2685*I2685+R2685*MAX(K2685-'d_고정'!$B$10*M2685*('6_기대효과'!$K$7/'d_고정'!$B$9),0)*N2685)*(1-O2685)</f>
        <v/>
      </c>
      <c r="X2685">
        <f>U2685+V2685</f>
        <v/>
      </c>
      <c r="Y2685">
        <f>U2685/('d_고정'!$B$5*'6_기대효과'!$H$7/8)/'d_고정'!$B$6</f>
        <v/>
      </c>
      <c r="Z2685">
        <f>U2685/('d_고정'!$B$8*'6_기대효과'!$H$7/8)</f>
        <v/>
      </c>
    </row>
    <row r="2686">
      <c r="A2686">
        <f>RAND()</f>
        <v/>
      </c>
      <c r="B2686">
        <f>IF('d_시나리오'!$J$2='d_시나리오'!$H$2,'d_시나리오'!$I$2,IF(A2686&lt;('d_시나리오'!$I$2-'d_시나리오'!$H$2)/('d_시나리오'!$J$2-'d_시나리오'!$H$2),'d_시나리오'!$H$2+SQRT(A2686*('d_시나리오'!$J$2-'d_시나리오'!$H$2)*('d_시나리오'!$I$2-'d_시나리오'!$H$2)),'d_시나리오'!$J$2-SQRT((1-A2686)*('d_시나리오'!$J$2-'d_시나리오'!$H$2)*('d_시나리오'!$J$2-'d_시나리오'!$I$2))))</f>
        <v/>
      </c>
      <c r="C2686">
        <f>BETAINV(RAND(),2,6)</f>
        <v/>
      </c>
      <c r="D2686">
        <f>INDEX('d_분포'!$A$2:$A$28,RANDBETWEEN(1,27))</f>
        <v/>
      </c>
      <c r="E2686">
        <f>INDEX('d_분포'!$C$2:$C$5,RANDBETWEEN(1,4))*(0.9+0.2*RAND())</f>
        <v/>
      </c>
      <c r="F2686">
        <f>RAND()</f>
        <v/>
      </c>
      <c r="G2686">
        <f>IF('d_시나리오'!$J$3='d_시나리오'!$H$3,'d_시나리오'!$I$3,IF(F2686&lt;('d_시나리오'!$I$3-'d_시나리오'!$H$3)/('d_시나리오'!$J$3-'d_시나리오'!$H$3),'d_시나리오'!$H$3+SQRT(F2686*('d_시나리오'!$J$3-'d_시나리오'!$H$3)*('d_시나리오'!$I$3-'d_시나리오'!$H$3)),'d_시나리오'!$J$3-SQRT((1-F2686)*('d_시나리오'!$J$3-'d_시나리오'!$H$3)*('d_시나리오'!$J$3-'d_시나리오'!$I$3))))</f>
        <v/>
      </c>
      <c r="H2686">
        <f>RAND()</f>
        <v/>
      </c>
      <c r="I2686">
        <f>IF('d_시나리오'!$J$4='d_시나리오'!$H$4,'d_시나리오'!$I$4,IF(H2686&lt;('d_시나리오'!$I$4-'d_시나리오'!$H$4)/('d_시나리오'!$J$4-'d_시나리오'!$H$4),'d_시나리오'!$H$4+SQRT(H2686*('d_시나리오'!$J$4-'d_시나리오'!$H$4)*('d_시나리오'!$I$4-'d_시나리오'!$H$4)),'d_시나리오'!$J$4-SQRT((1-H2686)*('d_시나리오'!$J$4-'d_시나리오'!$H$4)*('d_시나리오'!$J$4-'d_시나리오'!$I$4))))</f>
        <v/>
      </c>
      <c r="J2686">
        <f>RAND()</f>
        <v/>
      </c>
      <c r="K2686">
        <f>IF('d_시나리오'!$J$5='d_시나리오'!$H$5,'d_시나리오'!$I$5,IF(J2686&lt;('d_시나리오'!$I$5-'d_시나리오'!$H$5)/('d_시나리오'!$J$5-'d_시나리오'!$H$5),'d_시나리오'!$H$5+SQRT(J2686*('d_시나리오'!$J$5-'d_시나리오'!$H$5)*('d_시나리오'!$I$5-'d_시나리오'!$H$5)),'d_시나리오'!$J$5-SQRT((1-J2686)*('d_시나리오'!$J$5-'d_시나리오'!$H$5)*('d_시나리오'!$J$5-'d_시나리오'!$I$5))))</f>
        <v/>
      </c>
      <c r="L2686">
        <f>RAND()</f>
        <v/>
      </c>
      <c r="M2686">
        <f>IF('d_시나리오'!$J$6='d_시나리오'!$H$6,'d_시나리오'!$I$6,IF(L2686&lt;('d_시나리오'!$I$6-'d_시나리오'!$H$6)/('d_시나리오'!$J$6-'d_시나리오'!$H$6),'d_시나리오'!$H$6+SQRT(L2686*('d_시나리오'!$J$6-'d_시나리오'!$H$6)*('d_시나리오'!$I$6-'d_시나리오'!$H$6)),'d_시나리오'!$J$6-SQRT((1-L2686)*('d_시나리오'!$J$6-'d_시나리오'!$H$6)*('d_시나리오'!$J$6-'d_시나리오'!$I$6))))</f>
        <v/>
      </c>
      <c r="N2686">
        <f>INDEX('d_분포'!$B$2:$B$57,RANDBETWEEN(1,56))</f>
        <v/>
      </c>
      <c r="O2686">
        <f>BETAINV(RAND(),5,5)</f>
        <v/>
      </c>
      <c r="P2686">
        <f>'d_고정'!$B$1*'6_기대효과'!$H$7*('d_시나리오'!$I$7/'d_고정'!$B$2)*B2686</f>
        <v/>
      </c>
      <c r="Q2686">
        <f>P2686*C2686</f>
        <v/>
      </c>
      <c r="R2686">
        <f>P2686*E2686</f>
        <v/>
      </c>
      <c r="S2686">
        <f>R2686*G2686</f>
        <v/>
      </c>
      <c r="T2686">
        <f>Q2686+S2686</f>
        <v/>
      </c>
      <c r="U2686">
        <f>(Q2686*D2686+S2686*I2686)*(1-O2686)</f>
        <v/>
      </c>
      <c r="V2686">
        <f>(R2686*K2686*N2686+'d_고정'!$B$3*('6_기대효과'!$H$7/8)*N2686*'d_고정'!$B$10*M2686*('6_기대효과'!$K$7/'d_고정'!$B$9))*(1-O2686)</f>
        <v/>
      </c>
      <c r="W2686">
        <f>(S2686*I2686+R2686*MAX(K2686-'d_고정'!$B$10*M2686*('6_기대효과'!$K$7/'d_고정'!$B$9),0)*N2686)*(1-O2686)</f>
        <v/>
      </c>
      <c r="X2686">
        <f>U2686+V2686</f>
        <v/>
      </c>
      <c r="Y2686">
        <f>U2686/('d_고정'!$B$5*'6_기대효과'!$H$7/8)/'d_고정'!$B$6</f>
        <v/>
      </c>
      <c r="Z2686">
        <f>U2686/('d_고정'!$B$8*'6_기대효과'!$H$7/8)</f>
        <v/>
      </c>
    </row>
    <row r="2687">
      <c r="A2687">
        <f>RAND()</f>
        <v/>
      </c>
      <c r="B2687">
        <f>IF('d_시나리오'!$J$2='d_시나리오'!$H$2,'d_시나리오'!$I$2,IF(A2687&lt;('d_시나리오'!$I$2-'d_시나리오'!$H$2)/('d_시나리오'!$J$2-'d_시나리오'!$H$2),'d_시나리오'!$H$2+SQRT(A2687*('d_시나리오'!$J$2-'d_시나리오'!$H$2)*('d_시나리오'!$I$2-'d_시나리오'!$H$2)),'d_시나리오'!$J$2-SQRT((1-A2687)*('d_시나리오'!$J$2-'d_시나리오'!$H$2)*('d_시나리오'!$J$2-'d_시나리오'!$I$2))))</f>
        <v/>
      </c>
      <c r="C2687">
        <f>BETAINV(RAND(),2,6)</f>
        <v/>
      </c>
      <c r="D2687">
        <f>INDEX('d_분포'!$A$2:$A$28,RANDBETWEEN(1,27))</f>
        <v/>
      </c>
      <c r="E2687">
        <f>INDEX('d_분포'!$C$2:$C$5,RANDBETWEEN(1,4))*(0.9+0.2*RAND())</f>
        <v/>
      </c>
      <c r="F2687">
        <f>RAND()</f>
        <v/>
      </c>
      <c r="G2687">
        <f>IF('d_시나리오'!$J$3='d_시나리오'!$H$3,'d_시나리오'!$I$3,IF(F2687&lt;('d_시나리오'!$I$3-'d_시나리오'!$H$3)/('d_시나리오'!$J$3-'d_시나리오'!$H$3),'d_시나리오'!$H$3+SQRT(F2687*('d_시나리오'!$J$3-'d_시나리오'!$H$3)*('d_시나리오'!$I$3-'d_시나리오'!$H$3)),'d_시나리오'!$J$3-SQRT((1-F2687)*('d_시나리오'!$J$3-'d_시나리오'!$H$3)*('d_시나리오'!$J$3-'d_시나리오'!$I$3))))</f>
        <v/>
      </c>
      <c r="H2687">
        <f>RAND()</f>
        <v/>
      </c>
      <c r="I2687">
        <f>IF('d_시나리오'!$J$4='d_시나리오'!$H$4,'d_시나리오'!$I$4,IF(H2687&lt;('d_시나리오'!$I$4-'d_시나리오'!$H$4)/('d_시나리오'!$J$4-'d_시나리오'!$H$4),'d_시나리오'!$H$4+SQRT(H2687*('d_시나리오'!$J$4-'d_시나리오'!$H$4)*('d_시나리오'!$I$4-'d_시나리오'!$H$4)),'d_시나리오'!$J$4-SQRT((1-H2687)*('d_시나리오'!$J$4-'d_시나리오'!$H$4)*('d_시나리오'!$J$4-'d_시나리오'!$I$4))))</f>
        <v/>
      </c>
      <c r="J2687">
        <f>RAND()</f>
        <v/>
      </c>
      <c r="K2687">
        <f>IF('d_시나리오'!$J$5='d_시나리오'!$H$5,'d_시나리오'!$I$5,IF(J2687&lt;('d_시나리오'!$I$5-'d_시나리오'!$H$5)/('d_시나리오'!$J$5-'d_시나리오'!$H$5),'d_시나리오'!$H$5+SQRT(J2687*('d_시나리오'!$J$5-'d_시나리오'!$H$5)*('d_시나리오'!$I$5-'d_시나리오'!$H$5)),'d_시나리오'!$J$5-SQRT((1-J2687)*('d_시나리오'!$J$5-'d_시나리오'!$H$5)*('d_시나리오'!$J$5-'d_시나리오'!$I$5))))</f>
        <v/>
      </c>
      <c r="L2687">
        <f>RAND()</f>
        <v/>
      </c>
      <c r="M2687">
        <f>IF('d_시나리오'!$J$6='d_시나리오'!$H$6,'d_시나리오'!$I$6,IF(L2687&lt;('d_시나리오'!$I$6-'d_시나리오'!$H$6)/('d_시나리오'!$J$6-'d_시나리오'!$H$6),'d_시나리오'!$H$6+SQRT(L2687*('d_시나리오'!$J$6-'d_시나리오'!$H$6)*('d_시나리오'!$I$6-'d_시나리오'!$H$6)),'d_시나리오'!$J$6-SQRT((1-L2687)*('d_시나리오'!$J$6-'d_시나리오'!$H$6)*('d_시나리오'!$J$6-'d_시나리오'!$I$6))))</f>
        <v/>
      </c>
      <c r="N2687">
        <f>INDEX('d_분포'!$B$2:$B$57,RANDBETWEEN(1,56))</f>
        <v/>
      </c>
      <c r="O2687">
        <f>BETAINV(RAND(),5,5)</f>
        <v/>
      </c>
      <c r="P2687">
        <f>'d_고정'!$B$1*'6_기대효과'!$H$7*('d_시나리오'!$I$7/'d_고정'!$B$2)*B2687</f>
        <v/>
      </c>
      <c r="Q2687">
        <f>P2687*C2687</f>
        <v/>
      </c>
      <c r="R2687">
        <f>P2687*E2687</f>
        <v/>
      </c>
      <c r="S2687">
        <f>R2687*G2687</f>
        <v/>
      </c>
      <c r="T2687">
        <f>Q2687+S2687</f>
        <v/>
      </c>
      <c r="U2687">
        <f>(Q2687*D2687+S2687*I2687)*(1-O2687)</f>
        <v/>
      </c>
      <c r="V2687">
        <f>(R2687*K2687*N2687+'d_고정'!$B$3*('6_기대효과'!$H$7/8)*N2687*'d_고정'!$B$10*M2687*('6_기대효과'!$K$7/'d_고정'!$B$9))*(1-O2687)</f>
        <v/>
      </c>
      <c r="W2687">
        <f>(S2687*I2687+R2687*MAX(K2687-'d_고정'!$B$10*M2687*('6_기대효과'!$K$7/'d_고정'!$B$9),0)*N2687)*(1-O2687)</f>
        <v/>
      </c>
      <c r="X2687">
        <f>U2687+V2687</f>
        <v/>
      </c>
      <c r="Y2687">
        <f>U2687/('d_고정'!$B$5*'6_기대효과'!$H$7/8)/'d_고정'!$B$6</f>
        <v/>
      </c>
      <c r="Z2687">
        <f>U2687/('d_고정'!$B$8*'6_기대효과'!$H$7/8)</f>
        <v/>
      </c>
    </row>
    <row r="2688">
      <c r="A2688">
        <f>RAND()</f>
        <v/>
      </c>
      <c r="B2688">
        <f>IF('d_시나리오'!$J$2='d_시나리오'!$H$2,'d_시나리오'!$I$2,IF(A2688&lt;('d_시나리오'!$I$2-'d_시나리오'!$H$2)/('d_시나리오'!$J$2-'d_시나리오'!$H$2),'d_시나리오'!$H$2+SQRT(A2688*('d_시나리오'!$J$2-'d_시나리오'!$H$2)*('d_시나리오'!$I$2-'d_시나리오'!$H$2)),'d_시나리오'!$J$2-SQRT((1-A2688)*('d_시나리오'!$J$2-'d_시나리오'!$H$2)*('d_시나리오'!$J$2-'d_시나리오'!$I$2))))</f>
        <v/>
      </c>
      <c r="C2688">
        <f>BETAINV(RAND(),2,6)</f>
        <v/>
      </c>
      <c r="D2688">
        <f>INDEX('d_분포'!$A$2:$A$28,RANDBETWEEN(1,27))</f>
        <v/>
      </c>
      <c r="E2688">
        <f>INDEX('d_분포'!$C$2:$C$5,RANDBETWEEN(1,4))*(0.9+0.2*RAND())</f>
        <v/>
      </c>
      <c r="F2688">
        <f>RAND()</f>
        <v/>
      </c>
      <c r="G2688">
        <f>IF('d_시나리오'!$J$3='d_시나리오'!$H$3,'d_시나리오'!$I$3,IF(F2688&lt;('d_시나리오'!$I$3-'d_시나리오'!$H$3)/('d_시나리오'!$J$3-'d_시나리오'!$H$3),'d_시나리오'!$H$3+SQRT(F2688*('d_시나리오'!$J$3-'d_시나리오'!$H$3)*('d_시나리오'!$I$3-'d_시나리오'!$H$3)),'d_시나리오'!$J$3-SQRT((1-F2688)*('d_시나리오'!$J$3-'d_시나리오'!$H$3)*('d_시나리오'!$J$3-'d_시나리오'!$I$3))))</f>
        <v/>
      </c>
      <c r="H2688">
        <f>RAND()</f>
        <v/>
      </c>
      <c r="I2688">
        <f>IF('d_시나리오'!$J$4='d_시나리오'!$H$4,'d_시나리오'!$I$4,IF(H2688&lt;('d_시나리오'!$I$4-'d_시나리오'!$H$4)/('d_시나리오'!$J$4-'d_시나리오'!$H$4),'d_시나리오'!$H$4+SQRT(H2688*('d_시나리오'!$J$4-'d_시나리오'!$H$4)*('d_시나리오'!$I$4-'d_시나리오'!$H$4)),'d_시나리오'!$J$4-SQRT((1-H2688)*('d_시나리오'!$J$4-'d_시나리오'!$H$4)*('d_시나리오'!$J$4-'d_시나리오'!$I$4))))</f>
        <v/>
      </c>
      <c r="J2688">
        <f>RAND()</f>
        <v/>
      </c>
      <c r="K2688">
        <f>IF('d_시나리오'!$J$5='d_시나리오'!$H$5,'d_시나리오'!$I$5,IF(J2688&lt;('d_시나리오'!$I$5-'d_시나리오'!$H$5)/('d_시나리오'!$J$5-'d_시나리오'!$H$5),'d_시나리오'!$H$5+SQRT(J2688*('d_시나리오'!$J$5-'d_시나리오'!$H$5)*('d_시나리오'!$I$5-'d_시나리오'!$H$5)),'d_시나리오'!$J$5-SQRT((1-J2688)*('d_시나리오'!$J$5-'d_시나리오'!$H$5)*('d_시나리오'!$J$5-'d_시나리오'!$I$5))))</f>
        <v/>
      </c>
      <c r="L2688">
        <f>RAND()</f>
        <v/>
      </c>
      <c r="M2688">
        <f>IF('d_시나리오'!$J$6='d_시나리오'!$H$6,'d_시나리오'!$I$6,IF(L2688&lt;('d_시나리오'!$I$6-'d_시나리오'!$H$6)/('d_시나리오'!$J$6-'d_시나리오'!$H$6),'d_시나리오'!$H$6+SQRT(L2688*('d_시나리오'!$J$6-'d_시나리오'!$H$6)*('d_시나리오'!$I$6-'d_시나리오'!$H$6)),'d_시나리오'!$J$6-SQRT((1-L2688)*('d_시나리오'!$J$6-'d_시나리오'!$H$6)*('d_시나리오'!$J$6-'d_시나리오'!$I$6))))</f>
        <v/>
      </c>
      <c r="N2688">
        <f>INDEX('d_분포'!$B$2:$B$57,RANDBETWEEN(1,56))</f>
        <v/>
      </c>
      <c r="O2688">
        <f>BETAINV(RAND(),5,5)</f>
        <v/>
      </c>
      <c r="P2688">
        <f>'d_고정'!$B$1*'6_기대효과'!$H$7*('d_시나리오'!$I$7/'d_고정'!$B$2)*B2688</f>
        <v/>
      </c>
      <c r="Q2688">
        <f>P2688*C2688</f>
        <v/>
      </c>
      <c r="R2688">
        <f>P2688*E2688</f>
        <v/>
      </c>
      <c r="S2688">
        <f>R2688*G2688</f>
        <v/>
      </c>
      <c r="T2688">
        <f>Q2688+S2688</f>
        <v/>
      </c>
      <c r="U2688">
        <f>(Q2688*D2688+S2688*I2688)*(1-O2688)</f>
        <v/>
      </c>
      <c r="V2688">
        <f>(R2688*K2688*N2688+'d_고정'!$B$3*('6_기대효과'!$H$7/8)*N2688*'d_고정'!$B$10*M2688*('6_기대효과'!$K$7/'d_고정'!$B$9))*(1-O2688)</f>
        <v/>
      </c>
      <c r="W2688">
        <f>(S2688*I2688+R2688*MAX(K2688-'d_고정'!$B$10*M2688*('6_기대효과'!$K$7/'d_고정'!$B$9),0)*N2688)*(1-O2688)</f>
        <v/>
      </c>
      <c r="X2688">
        <f>U2688+V2688</f>
        <v/>
      </c>
      <c r="Y2688">
        <f>U2688/('d_고정'!$B$5*'6_기대효과'!$H$7/8)/'d_고정'!$B$6</f>
        <v/>
      </c>
      <c r="Z2688">
        <f>U2688/('d_고정'!$B$8*'6_기대효과'!$H$7/8)</f>
        <v/>
      </c>
    </row>
    <row r="2689">
      <c r="A2689">
        <f>RAND()</f>
        <v/>
      </c>
      <c r="B2689">
        <f>IF('d_시나리오'!$J$2='d_시나리오'!$H$2,'d_시나리오'!$I$2,IF(A2689&lt;('d_시나리오'!$I$2-'d_시나리오'!$H$2)/('d_시나리오'!$J$2-'d_시나리오'!$H$2),'d_시나리오'!$H$2+SQRT(A2689*('d_시나리오'!$J$2-'d_시나리오'!$H$2)*('d_시나리오'!$I$2-'d_시나리오'!$H$2)),'d_시나리오'!$J$2-SQRT((1-A2689)*('d_시나리오'!$J$2-'d_시나리오'!$H$2)*('d_시나리오'!$J$2-'d_시나리오'!$I$2))))</f>
        <v/>
      </c>
      <c r="C2689">
        <f>BETAINV(RAND(),2,6)</f>
        <v/>
      </c>
      <c r="D2689">
        <f>INDEX('d_분포'!$A$2:$A$28,RANDBETWEEN(1,27))</f>
        <v/>
      </c>
      <c r="E2689">
        <f>INDEX('d_분포'!$C$2:$C$5,RANDBETWEEN(1,4))*(0.9+0.2*RAND())</f>
        <v/>
      </c>
      <c r="F2689">
        <f>RAND()</f>
        <v/>
      </c>
      <c r="G2689">
        <f>IF('d_시나리오'!$J$3='d_시나리오'!$H$3,'d_시나리오'!$I$3,IF(F2689&lt;('d_시나리오'!$I$3-'d_시나리오'!$H$3)/('d_시나리오'!$J$3-'d_시나리오'!$H$3),'d_시나리오'!$H$3+SQRT(F2689*('d_시나리오'!$J$3-'d_시나리오'!$H$3)*('d_시나리오'!$I$3-'d_시나리오'!$H$3)),'d_시나리오'!$J$3-SQRT((1-F2689)*('d_시나리오'!$J$3-'d_시나리오'!$H$3)*('d_시나리오'!$J$3-'d_시나리오'!$I$3))))</f>
        <v/>
      </c>
      <c r="H2689">
        <f>RAND()</f>
        <v/>
      </c>
      <c r="I2689">
        <f>IF('d_시나리오'!$J$4='d_시나리오'!$H$4,'d_시나리오'!$I$4,IF(H2689&lt;('d_시나리오'!$I$4-'d_시나리오'!$H$4)/('d_시나리오'!$J$4-'d_시나리오'!$H$4),'d_시나리오'!$H$4+SQRT(H2689*('d_시나리오'!$J$4-'d_시나리오'!$H$4)*('d_시나리오'!$I$4-'d_시나리오'!$H$4)),'d_시나리오'!$J$4-SQRT((1-H2689)*('d_시나리오'!$J$4-'d_시나리오'!$H$4)*('d_시나리오'!$J$4-'d_시나리오'!$I$4))))</f>
        <v/>
      </c>
      <c r="J2689">
        <f>RAND()</f>
        <v/>
      </c>
      <c r="K2689">
        <f>IF('d_시나리오'!$J$5='d_시나리오'!$H$5,'d_시나리오'!$I$5,IF(J2689&lt;('d_시나리오'!$I$5-'d_시나리오'!$H$5)/('d_시나리오'!$J$5-'d_시나리오'!$H$5),'d_시나리오'!$H$5+SQRT(J2689*('d_시나리오'!$J$5-'d_시나리오'!$H$5)*('d_시나리오'!$I$5-'d_시나리오'!$H$5)),'d_시나리오'!$J$5-SQRT((1-J2689)*('d_시나리오'!$J$5-'d_시나리오'!$H$5)*('d_시나리오'!$J$5-'d_시나리오'!$I$5))))</f>
        <v/>
      </c>
      <c r="L2689">
        <f>RAND()</f>
        <v/>
      </c>
      <c r="M2689">
        <f>IF('d_시나리오'!$J$6='d_시나리오'!$H$6,'d_시나리오'!$I$6,IF(L2689&lt;('d_시나리오'!$I$6-'d_시나리오'!$H$6)/('d_시나리오'!$J$6-'d_시나리오'!$H$6),'d_시나리오'!$H$6+SQRT(L2689*('d_시나리오'!$J$6-'d_시나리오'!$H$6)*('d_시나리오'!$I$6-'d_시나리오'!$H$6)),'d_시나리오'!$J$6-SQRT((1-L2689)*('d_시나리오'!$J$6-'d_시나리오'!$H$6)*('d_시나리오'!$J$6-'d_시나리오'!$I$6))))</f>
        <v/>
      </c>
      <c r="N2689">
        <f>INDEX('d_분포'!$B$2:$B$57,RANDBETWEEN(1,56))</f>
        <v/>
      </c>
      <c r="O2689">
        <f>BETAINV(RAND(),5,5)</f>
        <v/>
      </c>
      <c r="P2689">
        <f>'d_고정'!$B$1*'6_기대효과'!$H$7*('d_시나리오'!$I$7/'d_고정'!$B$2)*B2689</f>
        <v/>
      </c>
      <c r="Q2689">
        <f>P2689*C2689</f>
        <v/>
      </c>
      <c r="R2689">
        <f>P2689*E2689</f>
        <v/>
      </c>
      <c r="S2689">
        <f>R2689*G2689</f>
        <v/>
      </c>
      <c r="T2689">
        <f>Q2689+S2689</f>
        <v/>
      </c>
      <c r="U2689">
        <f>(Q2689*D2689+S2689*I2689)*(1-O2689)</f>
        <v/>
      </c>
      <c r="V2689">
        <f>(R2689*K2689*N2689+'d_고정'!$B$3*('6_기대효과'!$H$7/8)*N2689*'d_고정'!$B$10*M2689*('6_기대효과'!$K$7/'d_고정'!$B$9))*(1-O2689)</f>
        <v/>
      </c>
      <c r="W2689">
        <f>(S2689*I2689+R2689*MAX(K2689-'d_고정'!$B$10*M2689*('6_기대효과'!$K$7/'d_고정'!$B$9),0)*N2689)*(1-O2689)</f>
        <v/>
      </c>
      <c r="X2689">
        <f>U2689+V2689</f>
        <v/>
      </c>
      <c r="Y2689">
        <f>U2689/('d_고정'!$B$5*'6_기대효과'!$H$7/8)/'d_고정'!$B$6</f>
        <v/>
      </c>
      <c r="Z2689">
        <f>U2689/('d_고정'!$B$8*'6_기대효과'!$H$7/8)</f>
        <v/>
      </c>
    </row>
    <row r="2690">
      <c r="A2690">
        <f>RAND()</f>
        <v/>
      </c>
      <c r="B2690">
        <f>IF('d_시나리오'!$J$2='d_시나리오'!$H$2,'d_시나리오'!$I$2,IF(A2690&lt;('d_시나리오'!$I$2-'d_시나리오'!$H$2)/('d_시나리오'!$J$2-'d_시나리오'!$H$2),'d_시나리오'!$H$2+SQRT(A2690*('d_시나리오'!$J$2-'d_시나리오'!$H$2)*('d_시나리오'!$I$2-'d_시나리오'!$H$2)),'d_시나리오'!$J$2-SQRT((1-A2690)*('d_시나리오'!$J$2-'d_시나리오'!$H$2)*('d_시나리오'!$J$2-'d_시나리오'!$I$2))))</f>
        <v/>
      </c>
      <c r="C2690">
        <f>BETAINV(RAND(),2,6)</f>
        <v/>
      </c>
      <c r="D2690">
        <f>INDEX('d_분포'!$A$2:$A$28,RANDBETWEEN(1,27))</f>
        <v/>
      </c>
      <c r="E2690">
        <f>INDEX('d_분포'!$C$2:$C$5,RANDBETWEEN(1,4))*(0.9+0.2*RAND())</f>
        <v/>
      </c>
      <c r="F2690">
        <f>RAND()</f>
        <v/>
      </c>
      <c r="G2690">
        <f>IF('d_시나리오'!$J$3='d_시나리오'!$H$3,'d_시나리오'!$I$3,IF(F2690&lt;('d_시나리오'!$I$3-'d_시나리오'!$H$3)/('d_시나리오'!$J$3-'d_시나리오'!$H$3),'d_시나리오'!$H$3+SQRT(F2690*('d_시나리오'!$J$3-'d_시나리오'!$H$3)*('d_시나리오'!$I$3-'d_시나리오'!$H$3)),'d_시나리오'!$J$3-SQRT((1-F2690)*('d_시나리오'!$J$3-'d_시나리오'!$H$3)*('d_시나리오'!$J$3-'d_시나리오'!$I$3))))</f>
        <v/>
      </c>
      <c r="H2690">
        <f>RAND()</f>
        <v/>
      </c>
      <c r="I2690">
        <f>IF('d_시나리오'!$J$4='d_시나리오'!$H$4,'d_시나리오'!$I$4,IF(H2690&lt;('d_시나리오'!$I$4-'d_시나리오'!$H$4)/('d_시나리오'!$J$4-'d_시나리오'!$H$4),'d_시나리오'!$H$4+SQRT(H2690*('d_시나리오'!$J$4-'d_시나리오'!$H$4)*('d_시나리오'!$I$4-'d_시나리오'!$H$4)),'d_시나리오'!$J$4-SQRT((1-H2690)*('d_시나리오'!$J$4-'d_시나리오'!$H$4)*('d_시나리오'!$J$4-'d_시나리오'!$I$4))))</f>
        <v/>
      </c>
      <c r="J2690">
        <f>RAND()</f>
        <v/>
      </c>
      <c r="K2690">
        <f>IF('d_시나리오'!$J$5='d_시나리오'!$H$5,'d_시나리오'!$I$5,IF(J2690&lt;('d_시나리오'!$I$5-'d_시나리오'!$H$5)/('d_시나리오'!$J$5-'d_시나리오'!$H$5),'d_시나리오'!$H$5+SQRT(J2690*('d_시나리오'!$J$5-'d_시나리오'!$H$5)*('d_시나리오'!$I$5-'d_시나리오'!$H$5)),'d_시나리오'!$J$5-SQRT((1-J2690)*('d_시나리오'!$J$5-'d_시나리오'!$H$5)*('d_시나리오'!$J$5-'d_시나리오'!$I$5))))</f>
        <v/>
      </c>
      <c r="L2690">
        <f>RAND()</f>
        <v/>
      </c>
      <c r="M2690">
        <f>IF('d_시나리오'!$J$6='d_시나리오'!$H$6,'d_시나리오'!$I$6,IF(L2690&lt;('d_시나리오'!$I$6-'d_시나리오'!$H$6)/('d_시나리오'!$J$6-'d_시나리오'!$H$6),'d_시나리오'!$H$6+SQRT(L2690*('d_시나리오'!$J$6-'d_시나리오'!$H$6)*('d_시나리오'!$I$6-'d_시나리오'!$H$6)),'d_시나리오'!$J$6-SQRT((1-L2690)*('d_시나리오'!$J$6-'d_시나리오'!$H$6)*('d_시나리오'!$J$6-'d_시나리오'!$I$6))))</f>
        <v/>
      </c>
      <c r="N2690">
        <f>INDEX('d_분포'!$B$2:$B$57,RANDBETWEEN(1,56))</f>
        <v/>
      </c>
      <c r="O2690">
        <f>BETAINV(RAND(),5,5)</f>
        <v/>
      </c>
      <c r="P2690">
        <f>'d_고정'!$B$1*'6_기대효과'!$H$7*('d_시나리오'!$I$7/'d_고정'!$B$2)*B2690</f>
        <v/>
      </c>
      <c r="Q2690">
        <f>P2690*C2690</f>
        <v/>
      </c>
      <c r="R2690">
        <f>P2690*E2690</f>
        <v/>
      </c>
      <c r="S2690">
        <f>R2690*G2690</f>
        <v/>
      </c>
      <c r="T2690">
        <f>Q2690+S2690</f>
        <v/>
      </c>
      <c r="U2690">
        <f>(Q2690*D2690+S2690*I2690)*(1-O2690)</f>
        <v/>
      </c>
      <c r="V2690">
        <f>(R2690*K2690*N2690+'d_고정'!$B$3*('6_기대효과'!$H$7/8)*N2690*'d_고정'!$B$10*M2690*('6_기대효과'!$K$7/'d_고정'!$B$9))*(1-O2690)</f>
        <v/>
      </c>
      <c r="W2690">
        <f>(S2690*I2690+R2690*MAX(K2690-'d_고정'!$B$10*M2690*('6_기대효과'!$K$7/'d_고정'!$B$9),0)*N2690)*(1-O2690)</f>
        <v/>
      </c>
      <c r="X2690">
        <f>U2690+V2690</f>
        <v/>
      </c>
      <c r="Y2690">
        <f>U2690/('d_고정'!$B$5*'6_기대효과'!$H$7/8)/'d_고정'!$B$6</f>
        <v/>
      </c>
      <c r="Z2690">
        <f>U2690/('d_고정'!$B$8*'6_기대효과'!$H$7/8)</f>
        <v/>
      </c>
    </row>
    <row r="2691">
      <c r="A2691">
        <f>RAND()</f>
        <v/>
      </c>
      <c r="B2691">
        <f>IF('d_시나리오'!$J$2='d_시나리오'!$H$2,'d_시나리오'!$I$2,IF(A2691&lt;('d_시나리오'!$I$2-'d_시나리오'!$H$2)/('d_시나리오'!$J$2-'d_시나리오'!$H$2),'d_시나리오'!$H$2+SQRT(A2691*('d_시나리오'!$J$2-'d_시나리오'!$H$2)*('d_시나리오'!$I$2-'d_시나리오'!$H$2)),'d_시나리오'!$J$2-SQRT((1-A2691)*('d_시나리오'!$J$2-'d_시나리오'!$H$2)*('d_시나리오'!$J$2-'d_시나리오'!$I$2))))</f>
        <v/>
      </c>
      <c r="C2691">
        <f>BETAINV(RAND(),2,6)</f>
        <v/>
      </c>
      <c r="D2691">
        <f>INDEX('d_분포'!$A$2:$A$28,RANDBETWEEN(1,27))</f>
        <v/>
      </c>
      <c r="E2691">
        <f>INDEX('d_분포'!$C$2:$C$5,RANDBETWEEN(1,4))*(0.9+0.2*RAND())</f>
        <v/>
      </c>
      <c r="F2691">
        <f>RAND()</f>
        <v/>
      </c>
      <c r="G2691">
        <f>IF('d_시나리오'!$J$3='d_시나리오'!$H$3,'d_시나리오'!$I$3,IF(F2691&lt;('d_시나리오'!$I$3-'d_시나리오'!$H$3)/('d_시나리오'!$J$3-'d_시나리오'!$H$3),'d_시나리오'!$H$3+SQRT(F2691*('d_시나리오'!$J$3-'d_시나리오'!$H$3)*('d_시나리오'!$I$3-'d_시나리오'!$H$3)),'d_시나리오'!$J$3-SQRT((1-F2691)*('d_시나리오'!$J$3-'d_시나리오'!$H$3)*('d_시나리오'!$J$3-'d_시나리오'!$I$3))))</f>
        <v/>
      </c>
      <c r="H2691">
        <f>RAND()</f>
        <v/>
      </c>
      <c r="I2691">
        <f>IF('d_시나리오'!$J$4='d_시나리오'!$H$4,'d_시나리오'!$I$4,IF(H2691&lt;('d_시나리오'!$I$4-'d_시나리오'!$H$4)/('d_시나리오'!$J$4-'d_시나리오'!$H$4),'d_시나리오'!$H$4+SQRT(H2691*('d_시나리오'!$J$4-'d_시나리오'!$H$4)*('d_시나리오'!$I$4-'d_시나리오'!$H$4)),'d_시나리오'!$J$4-SQRT((1-H2691)*('d_시나리오'!$J$4-'d_시나리오'!$H$4)*('d_시나리오'!$J$4-'d_시나리오'!$I$4))))</f>
        <v/>
      </c>
      <c r="J2691">
        <f>RAND()</f>
        <v/>
      </c>
      <c r="K2691">
        <f>IF('d_시나리오'!$J$5='d_시나리오'!$H$5,'d_시나리오'!$I$5,IF(J2691&lt;('d_시나리오'!$I$5-'d_시나리오'!$H$5)/('d_시나리오'!$J$5-'d_시나리오'!$H$5),'d_시나리오'!$H$5+SQRT(J2691*('d_시나리오'!$J$5-'d_시나리오'!$H$5)*('d_시나리오'!$I$5-'d_시나리오'!$H$5)),'d_시나리오'!$J$5-SQRT((1-J2691)*('d_시나리오'!$J$5-'d_시나리오'!$H$5)*('d_시나리오'!$J$5-'d_시나리오'!$I$5))))</f>
        <v/>
      </c>
      <c r="L2691">
        <f>RAND()</f>
        <v/>
      </c>
      <c r="M2691">
        <f>IF('d_시나리오'!$J$6='d_시나리오'!$H$6,'d_시나리오'!$I$6,IF(L2691&lt;('d_시나리오'!$I$6-'d_시나리오'!$H$6)/('d_시나리오'!$J$6-'d_시나리오'!$H$6),'d_시나리오'!$H$6+SQRT(L2691*('d_시나리오'!$J$6-'d_시나리오'!$H$6)*('d_시나리오'!$I$6-'d_시나리오'!$H$6)),'d_시나리오'!$J$6-SQRT((1-L2691)*('d_시나리오'!$J$6-'d_시나리오'!$H$6)*('d_시나리오'!$J$6-'d_시나리오'!$I$6))))</f>
        <v/>
      </c>
      <c r="N2691">
        <f>INDEX('d_분포'!$B$2:$B$57,RANDBETWEEN(1,56))</f>
        <v/>
      </c>
      <c r="O2691">
        <f>BETAINV(RAND(),5,5)</f>
        <v/>
      </c>
      <c r="P2691">
        <f>'d_고정'!$B$1*'6_기대효과'!$H$7*('d_시나리오'!$I$7/'d_고정'!$B$2)*B2691</f>
        <v/>
      </c>
      <c r="Q2691">
        <f>P2691*C2691</f>
        <v/>
      </c>
      <c r="R2691">
        <f>P2691*E2691</f>
        <v/>
      </c>
      <c r="S2691">
        <f>R2691*G2691</f>
        <v/>
      </c>
      <c r="T2691">
        <f>Q2691+S2691</f>
        <v/>
      </c>
      <c r="U2691">
        <f>(Q2691*D2691+S2691*I2691)*(1-O2691)</f>
        <v/>
      </c>
      <c r="V2691">
        <f>(R2691*K2691*N2691+'d_고정'!$B$3*('6_기대효과'!$H$7/8)*N2691*'d_고정'!$B$10*M2691*('6_기대효과'!$K$7/'d_고정'!$B$9))*(1-O2691)</f>
        <v/>
      </c>
      <c r="W2691">
        <f>(S2691*I2691+R2691*MAX(K2691-'d_고정'!$B$10*M2691*('6_기대효과'!$K$7/'d_고정'!$B$9),0)*N2691)*(1-O2691)</f>
        <v/>
      </c>
      <c r="X2691">
        <f>U2691+V2691</f>
        <v/>
      </c>
      <c r="Y2691">
        <f>U2691/('d_고정'!$B$5*'6_기대효과'!$H$7/8)/'d_고정'!$B$6</f>
        <v/>
      </c>
      <c r="Z2691">
        <f>U2691/('d_고정'!$B$8*'6_기대효과'!$H$7/8)</f>
        <v/>
      </c>
    </row>
    <row r="2692">
      <c r="A2692">
        <f>RAND()</f>
        <v/>
      </c>
      <c r="B2692">
        <f>IF('d_시나리오'!$J$2='d_시나리오'!$H$2,'d_시나리오'!$I$2,IF(A2692&lt;('d_시나리오'!$I$2-'d_시나리오'!$H$2)/('d_시나리오'!$J$2-'d_시나리오'!$H$2),'d_시나리오'!$H$2+SQRT(A2692*('d_시나리오'!$J$2-'d_시나리오'!$H$2)*('d_시나리오'!$I$2-'d_시나리오'!$H$2)),'d_시나리오'!$J$2-SQRT((1-A2692)*('d_시나리오'!$J$2-'d_시나리오'!$H$2)*('d_시나리오'!$J$2-'d_시나리오'!$I$2))))</f>
        <v/>
      </c>
      <c r="C2692">
        <f>BETAINV(RAND(),2,6)</f>
        <v/>
      </c>
      <c r="D2692">
        <f>INDEX('d_분포'!$A$2:$A$28,RANDBETWEEN(1,27))</f>
        <v/>
      </c>
      <c r="E2692">
        <f>INDEX('d_분포'!$C$2:$C$5,RANDBETWEEN(1,4))*(0.9+0.2*RAND())</f>
        <v/>
      </c>
      <c r="F2692">
        <f>RAND()</f>
        <v/>
      </c>
      <c r="G2692">
        <f>IF('d_시나리오'!$J$3='d_시나리오'!$H$3,'d_시나리오'!$I$3,IF(F2692&lt;('d_시나리오'!$I$3-'d_시나리오'!$H$3)/('d_시나리오'!$J$3-'d_시나리오'!$H$3),'d_시나리오'!$H$3+SQRT(F2692*('d_시나리오'!$J$3-'d_시나리오'!$H$3)*('d_시나리오'!$I$3-'d_시나리오'!$H$3)),'d_시나리오'!$J$3-SQRT((1-F2692)*('d_시나리오'!$J$3-'d_시나리오'!$H$3)*('d_시나리오'!$J$3-'d_시나리오'!$I$3))))</f>
        <v/>
      </c>
      <c r="H2692">
        <f>RAND()</f>
        <v/>
      </c>
      <c r="I2692">
        <f>IF('d_시나리오'!$J$4='d_시나리오'!$H$4,'d_시나리오'!$I$4,IF(H2692&lt;('d_시나리오'!$I$4-'d_시나리오'!$H$4)/('d_시나리오'!$J$4-'d_시나리오'!$H$4),'d_시나리오'!$H$4+SQRT(H2692*('d_시나리오'!$J$4-'d_시나리오'!$H$4)*('d_시나리오'!$I$4-'d_시나리오'!$H$4)),'d_시나리오'!$J$4-SQRT((1-H2692)*('d_시나리오'!$J$4-'d_시나리오'!$H$4)*('d_시나리오'!$J$4-'d_시나리오'!$I$4))))</f>
        <v/>
      </c>
      <c r="J2692">
        <f>RAND()</f>
        <v/>
      </c>
      <c r="K2692">
        <f>IF('d_시나리오'!$J$5='d_시나리오'!$H$5,'d_시나리오'!$I$5,IF(J2692&lt;('d_시나리오'!$I$5-'d_시나리오'!$H$5)/('d_시나리오'!$J$5-'d_시나리오'!$H$5),'d_시나리오'!$H$5+SQRT(J2692*('d_시나리오'!$J$5-'d_시나리오'!$H$5)*('d_시나리오'!$I$5-'d_시나리오'!$H$5)),'d_시나리오'!$J$5-SQRT((1-J2692)*('d_시나리오'!$J$5-'d_시나리오'!$H$5)*('d_시나리오'!$J$5-'d_시나리오'!$I$5))))</f>
        <v/>
      </c>
      <c r="L2692">
        <f>RAND()</f>
        <v/>
      </c>
      <c r="M2692">
        <f>IF('d_시나리오'!$J$6='d_시나리오'!$H$6,'d_시나리오'!$I$6,IF(L2692&lt;('d_시나리오'!$I$6-'d_시나리오'!$H$6)/('d_시나리오'!$J$6-'d_시나리오'!$H$6),'d_시나리오'!$H$6+SQRT(L2692*('d_시나리오'!$J$6-'d_시나리오'!$H$6)*('d_시나리오'!$I$6-'d_시나리오'!$H$6)),'d_시나리오'!$J$6-SQRT((1-L2692)*('d_시나리오'!$J$6-'d_시나리오'!$H$6)*('d_시나리오'!$J$6-'d_시나리오'!$I$6))))</f>
        <v/>
      </c>
      <c r="N2692">
        <f>INDEX('d_분포'!$B$2:$B$57,RANDBETWEEN(1,56))</f>
        <v/>
      </c>
      <c r="O2692">
        <f>BETAINV(RAND(),5,5)</f>
        <v/>
      </c>
      <c r="P2692">
        <f>'d_고정'!$B$1*'6_기대효과'!$H$7*('d_시나리오'!$I$7/'d_고정'!$B$2)*B2692</f>
        <v/>
      </c>
      <c r="Q2692">
        <f>P2692*C2692</f>
        <v/>
      </c>
      <c r="R2692">
        <f>P2692*E2692</f>
        <v/>
      </c>
      <c r="S2692">
        <f>R2692*G2692</f>
        <v/>
      </c>
      <c r="T2692">
        <f>Q2692+S2692</f>
        <v/>
      </c>
      <c r="U2692">
        <f>(Q2692*D2692+S2692*I2692)*(1-O2692)</f>
        <v/>
      </c>
      <c r="V2692">
        <f>(R2692*K2692*N2692+'d_고정'!$B$3*('6_기대효과'!$H$7/8)*N2692*'d_고정'!$B$10*M2692*('6_기대효과'!$K$7/'d_고정'!$B$9))*(1-O2692)</f>
        <v/>
      </c>
      <c r="W2692">
        <f>(S2692*I2692+R2692*MAX(K2692-'d_고정'!$B$10*M2692*('6_기대효과'!$K$7/'d_고정'!$B$9),0)*N2692)*(1-O2692)</f>
        <v/>
      </c>
      <c r="X2692">
        <f>U2692+V2692</f>
        <v/>
      </c>
      <c r="Y2692">
        <f>U2692/('d_고정'!$B$5*'6_기대효과'!$H$7/8)/'d_고정'!$B$6</f>
        <v/>
      </c>
      <c r="Z2692">
        <f>U2692/('d_고정'!$B$8*'6_기대효과'!$H$7/8)</f>
        <v/>
      </c>
    </row>
    <row r="2693">
      <c r="A2693">
        <f>RAND()</f>
        <v/>
      </c>
      <c r="B2693">
        <f>IF('d_시나리오'!$J$2='d_시나리오'!$H$2,'d_시나리오'!$I$2,IF(A2693&lt;('d_시나리오'!$I$2-'d_시나리오'!$H$2)/('d_시나리오'!$J$2-'d_시나리오'!$H$2),'d_시나리오'!$H$2+SQRT(A2693*('d_시나리오'!$J$2-'d_시나리오'!$H$2)*('d_시나리오'!$I$2-'d_시나리오'!$H$2)),'d_시나리오'!$J$2-SQRT((1-A2693)*('d_시나리오'!$J$2-'d_시나리오'!$H$2)*('d_시나리오'!$J$2-'d_시나리오'!$I$2))))</f>
        <v/>
      </c>
      <c r="C2693">
        <f>BETAINV(RAND(),2,6)</f>
        <v/>
      </c>
      <c r="D2693">
        <f>INDEX('d_분포'!$A$2:$A$28,RANDBETWEEN(1,27))</f>
        <v/>
      </c>
      <c r="E2693">
        <f>INDEX('d_분포'!$C$2:$C$5,RANDBETWEEN(1,4))*(0.9+0.2*RAND())</f>
        <v/>
      </c>
      <c r="F2693">
        <f>RAND()</f>
        <v/>
      </c>
      <c r="G2693">
        <f>IF('d_시나리오'!$J$3='d_시나리오'!$H$3,'d_시나리오'!$I$3,IF(F2693&lt;('d_시나리오'!$I$3-'d_시나리오'!$H$3)/('d_시나리오'!$J$3-'d_시나리오'!$H$3),'d_시나리오'!$H$3+SQRT(F2693*('d_시나리오'!$J$3-'d_시나리오'!$H$3)*('d_시나리오'!$I$3-'d_시나리오'!$H$3)),'d_시나리오'!$J$3-SQRT((1-F2693)*('d_시나리오'!$J$3-'d_시나리오'!$H$3)*('d_시나리오'!$J$3-'d_시나리오'!$I$3))))</f>
        <v/>
      </c>
      <c r="H2693">
        <f>RAND()</f>
        <v/>
      </c>
      <c r="I2693">
        <f>IF('d_시나리오'!$J$4='d_시나리오'!$H$4,'d_시나리오'!$I$4,IF(H2693&lt;('d_시나리오'!$I$4-'d_시나리오'!$H$4)/('d_시나리오'!$J$4-'d_시나리오'!$H$4),'d_시나리오'!$H$4+SQRT(H2693*('d_시나리오'!$J$4-'d_시나리오'!$H$4)*('d_시나리오'!$I$4-'d_시나리오'!$H$4)),'d_시나리오'!$J$4-SQRT((1-H2693)*('d_시나리오'!$J$4-'d_시나리오'!$H$4)*('d_시나리오'!$J$4-'d_시나리오'!$I$4))))</f>
        <v/>
      </c>
      <c r="J2693">
        <f>RAND()</f>
        <v/>
      </c>
      <c r="K2693">
        <f>IF('d_시나리오'!$J$5='d_시나리오'!$H$5,'d_시나리오'!$I$5,IF(J2693&lt;('d_시나리오'!$I$5-'d_시나리오'!$H$5)/('d_시나리오'!$J$5-'d_시나리오'!$H$5),'d_시나리오'!$H$5+SQRT(J2693*('d_시나리오'!$J$5-'d_시나리오'!$H$5)*('d_시나리오'!$I$5-'d_시나리오'!$H$5)),'d_시나리오'!$J$5-SQRT((1-J2693)*('d_시나리오'!$J$5-'d_시나리오'!$H$5)*('d_시나리오'!$J$5-'d_시나리오'!$I$5))))</f>
        <v/>
      </c>
      <c r="L2693">
        <f>RAND()</f>
        <v/>
      </c>
      <c r="M2693">
        <f>IF('d_시나리오'!$J$6='d_시나리오'!$H$6,'d_시나리오'!$I$6,IF(L2693&lt;('d_시나리오'!$I$6-'d_시나리오'!$H$6)/('d_시나리오'!$J$6-'d_시나리오'!$H$6),'d_시나리오'!$H$6+SQRT(L2693*('d_시나리오'!$J$6-'d_시나리오'!$H$6)*('d_시나리오'!$I$6-'d_시나리오'!$H$6)),'d_시나리오'!$J$6-SQRT((1-L2693)*('d_시나리오'!$J$6-'d_시나리오'!$H$6)*('d_시나리오'!$J$6-'d_시나리오'!$I$6))))</f>
        <v/>
      </c>
      <c r="N2693">
        <f>INDEX('d_분포'!$B$2:$B$57,RANDBETWEEN(1,56))</f>
        <v/>
      </c>
      <c r="O2693">
        <f>BETAINV(RAND(),5,5)</f>
        <v/>
      </c>
      <c r="P2693">
        <f>'d_고정'!$B$1*'6_기대효과'!$H$7*('d_시나리오'!$I$7/'d_고정'!$B$2)*B2693</f>
        <v/>
      </c>
      <c r="Q2693">
        <f>P2693*C2693</f>
        <v/>
      </c>
      <c r="R2693">
        <f>P2693*E2693</f>
        <v/>
      </c>
      <c r="S2693">
        <f>R2693*G2693</f>
        <v/>
      </c>
      <c r="T2693">
        <f>Q2693+S2693</f>
        <v/>
      </c>
      <c r="U2693">
        <f>(Q2693*D2693+S2693*I2693)*(1-O2693)</f>
        <v/>
      </c>
      <c r="V2693">
        <f>(R2693*K2693*N2693+'d_고정'!$B$3*('6_기대효과'!$H$7/8)*N2693*'d_고정'!$B$10*M2693*('6_기대효과'!$K$7/'d_고정'!$B$9))*(1-O2693)</f>
        <v/>
      </c>
      <c r="W2693">
        <f>(S2693*I2693+R2693*MAX(K2693-'d_고정'!$B$10*M2693*('6_기대효과'!$K$7/'d_고정'!$B$9),0)*N2693)*(1-O2693)</f>
        <v/>
      </c>
      <c r="X2693">
        <f>U2693+V2693</f>
        <v/>
      </c>
      <c r="Y2693">
        <f>U2693/('d_고정'!$B$5*'6_기대효과'!$H$7/8)/'d_고정'!$B$6</f>
        <v/>
      </c>
      <c r="Z2693">
        <f>U2693/('d_고정'!$B$8*'6_기대효과'!$H$7/8)</f>
        <v/>
      </c>
    </row>
    <row r="2694">
      <c r="A2694">
        <f>RAND()</f>
        <v/>
      </c>
      <c r="B2694">
        <f>IF('d_시나리오'!$J$2='d_시나리오'!$H$2,'d_시나리오'!$I$2,IF(A2694&lt;('d_시나리오'!$I$2-'d_시나리오'!$H$2)/('d_시나리오'!$J$2-'d_시나리오'!$H$2),'d_시나리오'!$H$2+SQRT(A2694*('d_시나리오'!$J$2-'d_시나리오'!$H$2)*('d_시나리오'!$I$2-'d_시나리오'!$H$2)),'d_시나리오'!$J$2-SQRT((1-A2694)*('d_시나리오'!$J$2-'d_시나리오'!$H$2)*('d_시나리오'!$J$2-'d_시나리오'!$I$2))))</f>
        <v/>
      </c>
      <c r="C2694">
        <f>BETAINV(RAND(),2,6)</f>
        <v/>
      </c>
      <c r="D2694">
        <f>INDEX('d_분포'!$A$2:$A$28,RANDBETWEEN(1,27))</f>
        <v/>
      </c>
      <c r="E2694">
        <f>INDEX('d_분포'!$C$2:$C$5,RANDBETWEEN(1,4))*(0.9+0.2*RAND())</f>
        <v/>
      </c>
      <c r="F2694">
        <f>RAND()</f>
        <v/>
      </c>
      <c r="G2694">
        <f>IF('d_시나리오'!$J$3='d_시나리오'!$H$3,'d_시나리오'!$I$3,IF(F2694&lt;('d_시나리오'!$I$3-'d_시나리오'!$H$3)/('d_시나리오'!$J$3-'d_시나리오'!$H$3),'d_시나리오'!$H$3+SQRT(F2694*('d_시나리오'!$J$3-'d_시나리오'!$H$3)*('d_시나리오'!$I$3-'d_시나리오'!$H$3)),'d_시나리오'!$J$3-SQRT((1-F2694)*('d_시나리오'!$J$3-'d_시나리오'!$H$3)*('d_시나리오'!$J$3-'d_시나리오'!$I$3))))</f>
        <v/>
      </c>
      <c r="H2694">
        <f>RAND()</f>
        <v/>
      </c>
      <c r="I2694">
        <f>IF('d_시나리오'!$J$4='d_시나리오'!$H$4,'d_시나리오'!$I$4,IF(H2694&lt;('d_시나리오'!$I$4-'d_시나리오'!$H$4)/('d_시나리오'!$J$4-'d_시나리오'!$H$4),'d_시나리오'!$H$4+SQRT(H2694*('d_시나리오'!$J$4-'d_시나리오'!$H$4)*('d_시나리오'!$I$4-'d_시나리오'!$H$4)),'d_시나리오'!$J$4-SQRT((1-H2694)*('d_시나리오'!$J$4-'d_시나리오'!$H$4)*('d_시나리오'!$J$4-'d_시나리오'!$I$4))))</f>
        <v/>
      </c>
      <c r="J2694">
        <f>RAND()</f>
        <v/>
      </c>
      <c r="K2694">
        <f>IF('d_시나리오'!$J$5='d_시나리오'!$H$5,'d_시나리오'!$I$5,IF(J2694&lt;('d_시나리오'!$I$5-'d_시나리오'!$H$5)/('d_시나리오'!$J$5-'d_시나리오'!$H$5),'d_시나리오'!$H$5+SQRT(J2694*('d_시나리오'!$J$5-'d_시나리오'!$H$5)*('d_시나리오'!$I$5-'d_시나리오'!$H$5)),'d_시나리오'!$J$5-SQRT((1-J2694)*('d_시나리오'!$J$5-'d_시나리오'!$H$5)*('d_시나리오'!$J$5-'d_시나리오'!$I$5))))</f>
        <v/>
      </c>
      <c r="L2694">
        <f>RAND()</f>
        <v/>
      </c>
      <c r="M2694">
        <f>IF('d_시나리오'!$J$6='d_시나리오'!$H$6,'d_시나리오'!$I$6,IF(L2694&lt;('d_시나리오'!$I$6-'d_시나리오'!$H$6)/('d_시나리오'!$J$6-'d_시나리오'!$H$6),'d_시나리오'!$H$6+SQRT(L2694*('d_시나리오'!$J$6-'d_시나리오'!$H$6)*('d_시나리오'!$I$6-'d_시나리오'!$H$6)),'d_시나리오'!$J$6-SQRT((1-L2694)*('d_시나리오'!$J$6-'d_시나리오'!$H$6)*('d_시나리오'!$J$6-'d_시나리오'!$I$6))))</f>
        <v/>
      </c>
      <c r="N2694">
        <f>INDEX('d_분포'!$B$2:$B$57,RANDBETWEEN(1,56))</f>
        <v/>
      </c>
      <c r="O2694">
        <f>BETAINV(RAND(),5,5)</f>
        <v/>
      </c>
      <c r="P2694">
        <f>'d_고정'!$B$1*'6_기대효과'!$H$7*('d_시나리오'!$I$7/'d_고정'!$B$2)*B2694</f>
        <v/>
      </c>
      <c r="Q2694">
        <f>P2694*C2694</f>
        <v/>
      </c>
      <c r="R2694">
        <f>P2694*E2694</f>
        <v/>
      </c>
      <c r="S2694">
        <f>R2694*G2694</f>
        <v/>
      </c>
      <c r="T2694">
        <f>Q2694+S2694</f>
        <v/>
      </c>
      <c r="U2694">
        <f>(Q2694*D2694+S2694*I2694)*(1-O2694)</f>
        <v/>
      </c>
      <c r="V2694">
        <f>(R2694*K2694*N2694+'d_고정'!$B$3*('6_기대효과'!$H$7/8)*N2694*'d_고정'!$B$10*M2694*('6_기대효과'!$K$7/'d_고정'!$B$9))*(1-O2694)</f>
        <v/>
      </c>
      <c r="W2694">
        <f>(S2694*I2694+R2694*MAX(K2694-'d_고정'!$B$10*M2694*('6_기대효과'!$K$7/'d_고정'!$B$9),0)*N2694)*(1-O2694)</f>
        <v/>
      </c>
      <c r="X2694">
        <f>U2694+V2694</f>
        <v/>
      </c>
      <c r="Y2694">
        <f>U2694/('d_고정'!$B$5*'6_기대효과'!$H$7/8)/'d_고정'!$B$6</f>
        <v/>
      </c>
      <c r="Z2694">
        <f>U2694/('d_고정'!$B$8*'6_기대효과'!$H$7/8)</f>
        <v/>
      </c>
    </row>
    <row r="2695">
      <c r="A2695">
        <f>RAND()</f>
        <v/>
      </c>
      <c r="B2695">
        <f>IF('d_시나리오'!$J$2='d_시나리오'!$H$2,'d_시나리오'!$I$2,IF(A2695&lt;('d_시나리오'!$I$2-'d_시나리오'!$H$2)/('d_시나리오'!$J$2-'d_시나리오'!$H$2),'d_시나리오'!$H$2+SQRT(A2695*('d_시나리오'!$J$2-'d_시나리오'!$H$2)*('d_시나리오'!$I$2-'d_시나리오'!$H$2)),'d_시나리오'!$J$2-SQRT((1-A2695)*('d_시나리오'!$J$2-'d_시나리오'!$H$2)*('d_시나리오'!$J$2-'d_시나리오'!$I$2))))</f>
        <v/>
      </c>
      <c r="C2695">
        <f>BETAINV(RAND(),2,6)</f>
        <v/>
      </c>
      <c r="D2695">
        <f>INDEX('d_분포'!$A$2:$A$28,RANDBETWEEN(1,27))</f>
        <v/>
      </c>
      <c r="E2695">
        <f>INDEX('d_분포'!$C$2:$C$5,RANDBETWEEN(1,4))*(0.9+0.2*RAND())</f>
        <v/>
      </c>
      <c r="F2695">
        <f>RAND()</f>
        <v/>
      </c>
      <c r="G2695">
        <f>IF('d_시나리오'!$J$3='d_시나리오'!$H$3,'d_시나리오'!$I$3,IF(F2695&lt;('d_시나리오'!$I$3-'d_시나리오'!$H$3)/('d_시나리오'!$J$3-'d_시나리오'!$H$3),'d_시나리오'!$H$3+SQRT(F2695*('d_시나리오'!$J$3-'d_시나리오'!$H$3)*('d_시나리오'!$I$3-'d_시나리오'!$H$3)),'d_시나리오'!$J$3-SQRT((1-F2695)*('d_시나리오'!$J$3-'d_시나리오'!$H$3)*('d_시나리오'!$J$3-'d_시나리오'!$I$3))))</f>
        <v/>
      </c>
      <c r="H2695">
        <f>RAND()</f>
        <v/>
      </c>
      <c r="I2695">
        <f>IF('d_시나리오'!$J$4='d_시나리오'!$H$4,'d_시나리오'!$I$4,IF(H2695&lt;('d_시나리오'!$I$4-'d_시나리오'!$H$4)/('d_시나리오'!$J$4-'d_시나리오'!$H$4),'d_시나리오'!$H$4+SQRT(H2695*('d_시나리오'!$J$4-'d_시나리오'!$H$4)*('d_시나리오'!$I$4-'d_시나리오'!$H$4)),'d_시나리오'!$J$4-SQRT((1-H2695)*('d_시나리오'!$J$4-'d_시나리오'!$H$4)*('d_시나리오'!$J$4-'d_시나리오'!$I$4))))</f>
        <v/>
      </c>
      <c r="J2695">
        <f>RAND()</f>
        <v/>
      </c>
      <c r="K2695">
        <f>IF('d_시나리오'!$J$5='d_시나리오'!$H$5,'d_시나리오'!$I$5,IF(J2695&lt;('d_시나리오'!$I$5-'d_시나리오'!$H$5)/('d_시나리오'!$J$5-'d_시나리오'!$H$5),'d_시나리오'!$H$5+SQRT(J2695*('d_시나리오'!$J$5-'d_시나리오'!$H$5)*('d_시나리오'!$I$5-'d_시나리오'!$H$5)),'d_시나리오'!$J$5-SQRT((1-J2695)*('d_시나리오'!$J$5-'d_시나리오'!$H$5)*('d_시나리오'!$J$5-'d_시나리오'!$I$5))))</f>
        <v/>
      </c>
      <c r="L2695">
        <f>RAND()</f>
        <v/>
      </c>
      <c r="M2695">
        <f>IF('d_시나리오'!$J$6='d_시나리오'!$H$6,'d_시나리오'!$I$6,IF(L2695&lt;('d_시나리오'!$I$6-'d_시나리오'!$H$6)/('d_시나리오'!$J$6-'d_시나리오'!$H$6),'d_시나리오'!$H$6+SQRT(L2695*('d_시나리오'!$J$6-'d_시나리오'!$H$6)*('d_시나리오'!$I$6-'d_시나리오'!$H$6)),'d_시나리오'!$J$6-SQRT((1-L2695)*('d_시나리오'!$J$6-'d_시나리오'!$H$6)*('d_시나리오'!$J$6-'d_시나리오'!$I$6))))</f>
        <v/>
      </c>
      <c r="N2695">
        <f>INDEX('d_분포'!$B$2:$B$57,RANDBETWEEN(1,56))</f>
        <v/>
      </c>
      <c r="O2695">
        <f>BETAINV(RAND(),5,5)</f>
        <v/>
      </c>
      <c r="P2695">
        <f>'d_고정'!$B$1*'6_기대효과'!$H$7*('d_시나리오'!$I$7/'d_고정'!$B$2)*B2695</f>
        <v/>
      </c>
      <c r="Q2695">
        <f>P2695*C2695</f>
        <v/>
      </c>
      <c r="R2695">
        <f>P2695*E2695</f>
        <v/>
      </c>
      <c r="S2695">
        <f>R2695*G2695</f>
        <v/>
      </c>
      <c r="T2695">
        <f>Q2695+S2695</f>
        <v/>
      </c>
      <c r="U2695">
        <f>(Q2695*D2695+S2695*I2695)*(1-O2695)</f>
        <v/>
      </c>
      <c r="V2695">
        <f>(R2695*K2695*N2695+'d_고정'!$B$3*('6_기대효과'!$H$7/8)*N2695*'d_고정'!$B$10*M2695*('6_기대효과'!$K$7/'d_고정'!$B$9))*(1-O2695)</f>
        <v/>
      </c>
      <c r="W2695">
        <f>(S2695*I2695+R2695*MAX(K2695-'d_고정'!$B$10*M2695*('6_기대효과'!$K$7/'d_고정'!$B$9),0)*N2695)*(1-O2695)</f>
        <v/>
      </c>
      <c r="X2695">
        <f>U2695+V2695</f>
        <v/>
      </c>
      <c r="Y2695">
        <f>U2695/('d_고정'!$B$5*'6_기대효과'!$H$7/8)/'d_고정'!$B$6</f>
        <v/>
      </c>
      <c r="Z2695">
        <f>U2695/('d_고정'!$B$8*'6_기대효과'!$H$7/8)</f>
        <v/>
      </c>
    </row>
    <row r="2696">
      <c r="A2696">
        <f>RAND()</f>
        <v/>
      </c>
      <c r="B2696">
        <f>IF('d_시나리오'!$J$2='d_시나리오'!$H$2,'d_시나리오'!$I$2,IF(A2696&lt;('d_시나리오'!$I$2-'d_시나리오'!$H$2)/('d_시나리오'!$J$2-'d_시나리오'!$H$2),'d_시나리오'!$H$2+SQRT(A2696*('d_시나리오'!$J$2-'d_시나리오'!$H$2)*('d_시나리오'!$I$2-'d_시나리오'!$H$2)),'d_시나리오'!$J$2-SQRT((1-A2696)*('d_시나리오'!$J$2-'d_시나리오'!$H$2)*('d_시나리오'!$J$2-'d_시나리오'!$I$2))))</f>
        <v/>
      </c>
      <c r="C2696">
        <f>BETAINV(RAND(),2,6)</f>
        <v/>
      </c>
      <c r="D2696">
        <f>INDEX('d_분포'!$A$2:$A$28,RANDBETWEEN(1,27))</f>
        <v/>
      </c>
      <c r="E2696">
        <f>INDEX('d_분포'!$C$2:$C$5,RANDBETWEEN(1,4))*(0.9+0.2*RAND())</f>
        <v/>
      </c>
      <c r="F2696">
        <f>RAND()</f>
        <v/>
      </c>
      <c r="G2696">
        <f>IF('d_시나리오'!$J$3='d_시나리오'!$H$3,'d_시나리오'!$I$3,IF(F2696&lt;('d_시나리오'!$I$3-'d_시나리오'!$H$3)/('d_시나리오'!$J$3-'d_시나리오'!$H$3),'d_시나리오'!$H$3+SQRT(F2696*('d_시나리오'!$J$3-'d_시나리오'!$H$3)*('d_시나리오'!$I$3-'d_시나리오'!$H$3)),'d_시나리오'!$J$3-SQRT((1-F2696)*('d_시나리오'!$J$3-'d_시나리오'!$H$3)*('d_시나리오'!$J$3-'d_시나리오'!$I$3))))</f>
        <v/>
      </c>
      <c r="H2696">
        <f>RAND()</f>
        <v/>
      </c>
      <c r="I2696">
        <f>IF('d_시나리오'!$J$4='d_시나리오'!$H$4,'d_시나리오'!$I$4,IF(H2696&lt;('d_시나리오'!$I$4-'d_시나리오'!$H$4)/('d_시나리오'!$J$4-'d_시나리오'!$H$4),'d_시나리오'!$H$4+SQRT(H2696*('d_시나리오'!$J$4-'d_시나리오'!$H$4)*('d_시나리오'!$I$4-'d_시나리오'!$H$4)),'d_시나리오'!$J$4-SQRT((1-H2696)*('d_시나리오'!$J$4-'d_시나리오'!$H$4)*('d_시나리오'!$J$4-'d_시나리오'!$I$4))))</f>
        <v/>
      </c>
      <c r="J2696">
        <f>RAND()</f>
        <v/>
      </c>
      <c r="K2696">
        <f>IF('d_시나리오'!$J$5='d_시나리오'!$H$5,'d_시나리오'!$I$5,IF(J2696&lt;('d_시나리오'!$I$5-'d_시나리오'!$H$5)/('d_시나리오'!$J$5-'d_시나리오'!$H$5),'d_시나리오'!$H$5+SQRT(J2696*('d_시나리오'!$J$5-'d_시나리오'!$H$5)*('d_시나리오'!$I$5-'d_시나리오'!$H$5)),'d_시나리오'!$J$5-SQRT((1-J2696)*('d_시나리오'!$J$5-'d_시나리오'!$H$5)*('d_시나리오'!$J$5-'d_시나리오'!$I$5))))</f>
        <v/>
      </c>
      <c r="L2696">
        <f>RAND()</f>
        <v/>
      </c>
      <c r="M2696">
        <f>IF('d_시나리오'!$J$6='d_시나리오'!$H$6,'d_시나리오'!$I$6,IF(L2696&lt;('d_시나리오'!$I$6-'d_시나리오'!$H$6)/('d_시나리오'!$J$6-'d_시나리오'!$H$6),'d_시나리오'!$H$6+SQRT(L2696*('d_시나리오'!$J$6-'d_시나리오'!$H$6)*('d_시나리오'!$I$6-'d_시나리오'!$H$6)),'d_시나리오'!$J$6-SQRT((1-L2696)*('d_시나리오'!$J$6-'d_시나리오'!$H$6)*('d_시나리오'!$J$6-'d_시나리오'!$I$6))))</f>
        <v/>
      </c>
      <c r="N2696">
        <f>INDEX('d_분포'!$B$2:$B$57,RANDBETWEEN(1,56))</f>
        <v/>
      </c>
      <c r="O2696">
        <f>BETAINV(RAND(),5,5)</f>
        <v/>
      </c>
      <c r="P2696">
        <f>'d_고정'!$B$1*'6_기대효과'!$H$7*('d_시나리오'!$I$7/'d_고정'!$B$2)*B2696</f>
        <v/>
      </c>
      <c r="Q2696">
        <f>P2696*C2696</f>
        <v/>
      </c>
      <c r="R2696">
        <f>P2696*E2696</f>
        <v/>
      </c>
      <c r="S2696">
        <f>R2696*G2696</f>
        <v/>
      </c>
      <c r="T2696">
        <f>Q2696+S2696</f>
        <v/>
      </c>
      <c r="U2696">
        <f>(Q2696*D2696+S2696*I2696)*(1-O2696)</f>
        <v/>
      </c>
      <c r="V2696">
        <f>(R2696*K2696*N2696+'d_고정'!$B$3*('6_기대효과'!$H$7/8)*N2696*'d_고정'!$B$10*M2696*('6_기대효과'!$K$7/'d_고정'!$B$9))*(1-O2696)</f>
        <v/>
      </c>
      <c r="W2696">
        <f>(S2696*I2696+R2696*MAX(K2696-'d_고정'!$B$10*M2696*('6_기대효과'!$K$7/'d_고정'!$B$9),0)*N2696)*(1-O2696)</f>
        <v/>
      </c>
      <c r="X2696">
        <f>U2696+V2696</f>
        <v/>
      </c>
      <c r="Y2696">
        <f>U2696/('d_고정'!$B$5*'6_기대효과'!$H$7/8)/'d_고정'!$B$6</f>
        <v/>
      </c>
      <c r="Z2696">
        <f>U2696/('d_고정'!$B$8*'6_기대효과'!$H$7/8)</f>
        <v/>
      </c>
    </row>
    <row r="2697">
      <c r="A2697">
        <f>RAND()</f>
        <v/>
      </c>
      <c r="B2697">
        <f>IF('d_시나리오'!$J$2='d_시나리오'!$H$2,'d_시나리오'!$I$2,IF(A2697&lt;('d_시나리오'!$I$2-'d_시나리오'!$H$2)/('d_시나리오'!$J$2-'d_시나리오'!$H$2),'d_시나리오'!$H$2+SQRT(A2697*('d_시나리오'!$J$2-'d_시나리오'!$H$2)*('d_시나리오'!$I$2-'d_시나리오'!$H$2)),'d_시나리오'!$J$2-SQRT((1-A2697)*('d_시나리오'!$J$2-'d_시나리오'!$H$2)*('d_시나리오'!$J$2-'d_시나리오'!$I$2))))</f>
        <v/>
      </c>
      <c r="C2697">
        <f>BETAINV(RAND(),2,6)</f>
        <v/>
      </c>
      <c r="D2697">
        <f>INDEX('d_분포'!$A$2:$A$28,RANDBETWEEN(1,27))</f>
        <v/>
      </c>
      <c r="E2697">
        <f>INDEX('d_분포'!$C$2:$C$5,RANDBETWEEN(1,4))*(0.9+0.2*RAND())</f>
        <v/>
      </c>
      <c r="F2697">
        <f>RAND()</f>
        <v/>
      </c>
      <c r="G2697">
        <f>IF('d_시나리오'!$J$3='d_시나리오'!$H$3,'d_시나리오'!$I$3,IF(F2697&lt;('d_시나리오'!$I$3-'d_시나리오'!$H$3)/('d_시나리오'!$J$3-'d_시나리오'!$H$3),'d_시나리오'!$H$3+SQRT(F2697*('d_시나리오'!$J$3-'d_시나리오'!$H$3)*('d_시나리오'!$I$3-'d_시나리오'!$H$3)),'d_시나리오'!$J$3-SQRT((1-F2697)*('d_시나리오'!$J$3-'d_시나리오'!$H$3)*('d_시나리오'!$J$3-'d_시나리오'!$I$3))))</f>
        <v/>
      </c>
      <c r="H2697">
        <f>RAND()</f>
        <v/>
      </c>
      <c r="I2697">
        <f>IF('d_시나리오'!$J$4='d_시나리오'!$H$4,'d_시나리오'!$I$4,IF(H2697&lt;('d_시나리오'!$I$4-'d_시나리오'!$H$4)/('d_시나리오'!$J$4-'d_시나리오'!$H$4),'d_시나리오'!$H$4+SQRT(H2697*('d_시나리오'!$J$4-'d_시나리오'!$H$4)*('d_시나리오'!$I$4-'d_시나리오'!$H$4)),'d_시나리오'!$J$4-SQRT((1-H2697)*('d_시나리오'!$J$4-'d_시나리오'!$H$4)*('d_시나리오'!$J$4-'d_시나리오'!$I$4))))</f>
        <v/>
      </c>
      <c r="J2697">
        <f>RAND()</f>
        <v/>
      </c>
      <c r="K2697">
        <f>IF('d_시나리오'!$J$5='d_시나리오'!$H$5,'d_시나리오'!$I$5,IF(J2697&lt;('d_시나리오'!$I$5-'d_시나리오'!$H$5)/('d_시나리오'!$J$5-'d_시나리오'!$H$5),'d_시나리오'!$H$5+SQRT(J2697*('d_시나리오'!$J$5-'d_시나리오'!$H$5)*('d_시나리오'!$I$5-'d_시나리오'!$H$5)),'d_시나리오'!$J$5-SQRT((1-J2697)*('d_시나리오'!$J$5-'d_시나리오'!$H$5)*('d_시나리오'!$J$5-'d_시나리오'!$I$5))))</f>
        <v/>
      </c>
      <c r="L2697">
        <f>RAND()</f>
        <v/>
      </c>
      <c r="M2697">
        <f>IF('d_시나리오'!$J$6='d_시나리오'!$H$6,'d_시나리오'!$I$6,IF(L2697&lt;('d_시나리오'!$I$6-'d_시나리오'!$H$6)/('d_시나리오'!$J$6-'d_시나리오'!$H$6),'d_시나리오'!$H$6+SQRT(L2697*('d_시나리오'!$J$6-'d_시나리오'!$H$6)*('d_시나리오'!$I$6-'d_시나리오'!$H$6)),'d_시나리오'!$J$6-SQRT((1-L2697)*('d_시나리오'!$J$6-'d_시나리오'!$H$6)*('d_시나리오'!$J$6-'d_시나리오'!$I$6))))</f>
        <v/>
      </c>
      <c r="N2697">
        <f>INDEX('d_분포'!$B$2:$B$57,RANDBETWEEN(1,56))</f>
        <v/>
      </c>
      <c r="O2697">
        <f>BETAINV(RAND(),5,5)</f>
        <v/>
      </c>
      <c r="P2697">
        <f>'d_고정'!$B$1*'6_기대효과'!$H$7*('d_시나리오'!$I$7/'d_고정'!$B$2)*B2697</f>
        <v/>
      </c>
      <c r="Q2697">
        <f>P2697*C2697</f>
        <v/>
      </c>
      <c r="R2697">
        <f>P2697*E2697</f>
        <v/>
      </c>
      <c r="S2697">
        <f>R2697*G2697</f>
        <v/>
      </c>
      <c r="T2697">
        <f>Q2697+S2697</f>
        <v/>
      </c>
      <c r="U2697">
        <f>(Q2697*D2697+S2697*I2697)*(1-O2697)</f>
        <v/>
      </c>
      <c r="V2697">
        <f>(R2697*K2697*N2697+'d_고정'!$B$3*('6_기대효과'!$H$7/8)*N2697*'d_고정'!$B$10*M2697*('6_기대효과'!$K$7/'d_고정'!$B$9))*(1-O2697)</f>
        <v/>
      </c>
      <c r="W2697">
        <f>(S2697*I2697+R2697*MAX(K2697-'d_고정'!$B$10*M2697*('6_기대효과'!$K$7/'d_고정'!$B$9),0)*N2697)*(1-O2697)</f>
        <v/>
      </c>
      <c r="X2697">
        <f>U2697+V2697</f>
        <v/>
      </c>
      <c r="Y2697">
        <f>U2697/('d_고정'!$B$5*'6_기대효과'!$H$7/8)/'d_고정'!$B$6</f>
        <v/>
      </c>
      <c r="Z2697">
        <f>U2697/('d_고정'!$B$8*'6_기대효과'!$H$7/8)</f>
        <v/>
      </c>
    </row>
    <row r="2698">
      <c r="A2698">
        <f>RAND()</f>
        <v/>
      </c>
      <c r="B2698">
        <f>IF('d_시나리오'!$J$2='d_시나리오'!$H$2,'d_시나리오'!$I$2,IF(A2698&lt;('d_시나리오'!$I$2-'d_시나리오'!$H$2)/('d_시나리오'!$J$2-'d_시나리오'!$H$2),'d_시나리오'!$H$2+SQRT(A2698*('d_시나리오'!$J$2-'d_시나리오'!$H$2)*('d_시나리오'!$I$2-'d_시나리오'!$H$2)),'d_시나리오'!$J$2-SQRT((1-A2698)*('d_시나리오'!$J$2-'d_시나리오'!$H$2)*('d_시나리오'!$J$2-'d_시나리오'!$I$2))))</f>
        <v/>
      </c>
      <c r="C2698">
        <f>BETAINV(RAND(),2,6)</f>
        <v/>
      </c>
      <c r="D2698">
        <f>INDEX('d_분포'!$A$2:$A$28,RANDBETWEEN(1,27))</f>
        <v/>
      </c>
      <c r="E2698">
        <f>INDEX('d_분포'!$C$2:$C$5,RANDBETWEEN(1,4))*(0.9+0.2*RAND())</f>
        <v/>
      </c>
      <c r="F2698">
        <f>RAND()</f>
        <v/>
      </c>
      <c r="G2698">
        <f>IF('d_시나리오'!$J$3='d_시나리오'!$H$3,'d_시나리오'!$I$3,IF(F2698&lt;('d_시나리오'!$I$3-'d_시나리오'!$H$3)/('d_시나리오'!$J$3-'d_시나리오'!$H$3),'d_시나리오'!$H$3+SQRT(F2698*('d_시나리오'!$J$3-'d_시나리오'!$H$3)*('d_시나리오'!$I$3-'d_시나리오'!$H$3)),'d_시나리오'!$J$3-SQRT((1-F2698)*('d_시나리오'!$J$3-'d_시나리오'!$H$3)*('d_시나리오'!$J$3-'d_시나리오'!$I$3))))</f>
        <v/>
      </c>
      <c r="H2698">
        <f>RAND()</f>
        <v/>
      </c>
      <c r="I2698">
        <f>IF('d_시나리오'!$J$4='d_시나리오'!$H$4,'d_시나리오'!$I$4,IF(H2698&lt;('d_시나리오'!$I$4-'d_시나리오'!$H$4)/('d_시나리오'!$J$4-'d_시나리오'!$H$4),'d_시나리오'!$H$4+SQRT(H2698*('d_시나리오'!$J$4-'d_시나리오'!$H$4)*('d_시나리오'!$I$4-'d_시나리오'!$H$4)),'d_시나리오'!$J$4-SQRT((1-H2698)*('d_시나리오'!$J$4-'d_시나리오'!$H$4)*('d_시나리오'!$J$4-'d_시나리오'!$I$4))))</f>
        <v/>
      </c>
      <c r="J2698">
        <f>RAND()</f>
        <v/>
      </c>
      <c r="K2698">
        <f>IF('d_시나리오'!$J$5='d_시나리오'!$H$5,'d_시나리오'!$I$5,IF(J2698&lt;('d_시나리오'!$I$5-'d_시나리오'!$H$5)/('d_시나리오'!$J$5-'d_시나리오'!$H$5),'d_시나리오'!$H$5+SQRT(J2698*('d_시나리오'!$J$5-'d_시나리오'!$H$5)*('d_시나리오'!$I$5-'d_시나리오'!$H$5)),'d_시나리오'!$J$5-SQRT((1-J2698)*('d_시나리오'!$J$5-'d_시나리오'!$H$5)*('d_시나리오'!$J$5-'d_시나리오'!$I$5))))</f>
        <v/>
      </c>
      <c r="L2698">
        <f>RAND()</f>
        <v/>
      </c>
      <c r="M2698">
        <f>IF('d_시나리오'!$J$6='d_시나리오'!$H$6,'d_시나리오'!$I$6,IF(L2698&lt;('d_시나리오'!$I$6-'d_시나리오'!$H$6)/('d_시나리오'!$J$6-'d_시나리오'!$H$6),'d_시나리오'!$H$6+SQRT(L2698*('d_시나리오'!$J$6-'d_시나리오'!$H$6)*('d_시나리오'!$I$6-'d_시나리오'!$H$6)),'d_시나리오'!$J$6-SQRT((1-L2698)*('d_시나리오'!$J$6-'d_시나리오'!$H$6)*('d_시나리오'!$J$6-'d_시나리오'!$I$6))))</f>
        <v/>
      </c>
      <c r="N2698">
        <f>INDEX('d_분포'!$B$2:$B$57,RANDBETWEEN(1,56))</f>
        <v/>
      </c>
      <c r="O2698">
        <f>BETAINV(RAND(),5,5)</f>
        <v/>
      </c>
      <c r="P2698">
        <f>'d_고정'!$B$1*'6_기대효과'!$H$7*('d_시나리오'!$I$7/'d_고정'!$B$2)*B2698</f>
        <v/>
      </c>
      <c r="Q2698">
        <f>P2698*C2698</f>
        <v/>
      </c>
      <c r="R2698">
        <f>P2698*E2698</f>
        <v/>
      </c>
      <c r="S2698">
        <f>R2698*G2698</f>
        <v/>
      </c>
      <c r="T2698">
        <f>Q2698+S2698</f>
        <v/>
      </c>
      <c r="U2698">
        <f>(Q2698*D2698+S2698*I2698)*(1-O2698)</f>
        <v/>
      </c>
      <c r="V2698">
        <f>(R2698*K2698*N2698+'d_고정'!$B$3*('6_기대효과'!$H$7/8)*N2698*'d_고정'!$B$10*M2698*('6_기대효과'!$K$7/'d_고정'!$B$9))*(1-O2698)</f>
        <v/>
      </c>
      <c r="W2698">
        <f>(S2698*I2698+R2698*MAX(K2698-'d_고정'!$B$10*M2698*('6_기대효과'!$K$7/'d_고정'!$B$9),0)*N2698)*(1-O2698)</f>
        <v/>
      </c>
      <c r="X2698">
        <f>U2698+V2698</f>
        <v/>
      </c>
      <c r="Y2698">
        <f>U2698/('d_고정'!$B$5*'6_기대효과'!$H$7/8)/'d_고정'!$B$6</f>
        <v/>
      </c>
      <c r="Z2698">
        <f>U2698/('d_고정'!$B$8*'6_기대효과'!$H$7/8)</f>
        <v/>
      </c>
    </row>
    <row r="2699">
      <c r="A2699">
        <f>RAND()</f>
        <v/>
      </c>
      <c r="B2699">
        <f>IF('d_시나리오'!$J$2='d_시나리오'!$H$2,'d_시나리오'!$I$2,IF(A2699&lt;('d_시나리오'!$I$2-'d_시나리오'!$H$2)/('d_시나리오'!$J$2-'d_시나리오'!$H$2),'d_시나리오'!$H$2+SQRT(A2699*('d_시나리오'!$J$2-'d_시나리오'!$H$2)*('d_시나리오'!$I$2-'d_시나리오'!$H$2)),'d_시나리오'!$J$2-SQRT((1-A2699)*('d_시나리오'!$J$2-'d_시나리오'!$H$2)*('d_시나리오'!$J$2-'d_시나리오'!$I$2))))</f>
        <v/>
      </c>
      <c r="C2699">
        <f>BETAINV(RAND(),2,6)</f>
        <v/>
      </c>
      <c r="D2699">
        <f>INDEX('d_분포'!$A$2:$A$28,RANDBETWEEN(1,27))</f>
        <v/>
      </c>
      <c r="E2699">
        <f>INDEX('d_분포'!$C$2:$C$5,RANDBETWEEN(1,4))*(0.9+0.2*RAND())</f>
        <v/>
      </c>
      <c r="F2699">
        <f>RAND()</f>
        <v/>
      </c>
      <c r="G2699">
        <f>IF('d_시나리오'!$J$3='d_시나리오'!$H$3,'d_시나리오'!$I$3,IF(F2699&lt;('d_시나리오'!$I$3-'d_시나리오'!$H$3)/('d_시나리오'!$J$3-'d_시나리오'!$H$3),'d_시나리오'!$H$3+SQRT(F2699*('d_시나리오'!$J$3-'d_시나리오'!$H$3)*('d_시나리오'!$I$3-'d_시나리오'!$H$3)),'d_시나리오'!$J$3-SQRT((1-F2699)*('d_시나리오'!$J$3-'d_시나리오'!$H$3)*('d_시나리오'!$J$3-'d_시나리오'!$I$3))))</f>
        <v/>
      </c>
      <c r="H2699">
        <f>RAND()</f>
        <v/>
      </c>
      <c r="I2699">
        <f>IF('d_시나리오'!$J$4='d_시나리오'!$H$4,'d_시나리오'!$I$4,IF(H2699&lt;('d_시나리오'!$I$4-'d_시나리오'!$H$4)/('d_시나리오'!$J$4-'d_시나리오'!$H$4),'d_시나리오'!$H$4+SQRT(H2699*('d_시나리오'!$J$4-'d_시나리오'!$H$4)*('d_시나리오'!$I$4-'d_시나리오'!$H$4)),'d_시나리오'!$J$4-SQRT((1-H2699)*('d_시나리오'!$J$4-'d_시나리오'!$H$4)*('d_시나리오'!$J$4-'d_시나리오'!$I$4))))</f>
        <v/>
      </c>
      <c r="J2699">
        <f>RAND()</f>
        <v/>
      </c>
      <c r="K2699">
        <f>IF('d_시나리오'!$J$5='d_시나리오'!$H$5,'d_시나리오'!$I$5,IF(J2699&lt;('d_시나리오'!$I$5-'d_시나리오'!$H$5)/('d_시나리오'!$J$5-'d_시나리오'!$H$5),'d_시나리오'!$H$5+SQRT(J2699*('d_시나리오'!$J$5-'d_시나리오'!$H$5)*('d_시나리오'!$I$5-'d_시나리오'!$H$5)),'d_시나리오'!$J$5-SQRT((1-J2699)*('d_시나리오'!$J$5-'d_시나리오'!$H$5)*('d_시나리오'!$J$5-'d_시나리오'!$I$5))))</f>
        <v/>
      </c>
      <c r="L2699">
        <f>RAND()</f>
        <v/>
      </c>
      <c r="M2699">
        <f>IF('d_시나리오'!$J$6='d_시나리오'!$H$6,'d_시나리오'!$I$6,IF(L2699&lt;('d_시나리오'!$I$6-'d_시나리오'!$H$6)/('d_시나리오'!$J$6-'d_시나리오'!$H$6),'d_시나리오'!$H$6+SQRT(L2699*('d_시나리오'!$J$6-'d_시나리오'!$H$6)*('d_시나리오'!$I$6-'d_시나리오'!$H$6)),'d_시나리오'!$J$6-SQRT((1-L2699)*('d_시나리오'!$J$6-'d_시나리오'!$H$6)*('d_시나리오'!$J$6-'d_시나리오'!$I$6))))</f>
        <v/>
      </c>
      <c r="N2699">
        <f>INDEX('d_분포'!$B$2:$B$57,RANDBETWEEN(1,56))</f>
        <v/>
      </c>
      <c r="O2699">
        <f>BETAINV(RAND(),5,5)</f>
        <v/>
      </c>
      <c r="P2699">
        <f>'d_고정'!$B$1*'6_기대효과'!$H$7*('d_시나리오'!$I$7/'d_고정'!$B$2)*B2699</f>
        <v/>
      </c>
      <c r="Q2699">
        <f>P2699*C2699</f>
        <v/>
      </c>
      <c r="R2699">
        <f>P2699*E2699</f>
        <v/>
      </c>
      <c r="S2699">
        <f>R2699*G2699</f>
        <v/>
      </c>
      <c r="T2699">
        <f>Q2699+S2699</f>
        <v/>
      </c>
      <c r="U2699">
        <f>(Q2699*D2699+S2699*I2699)*(1-O2699)</f>
        <v/>
      </c>
      <c r="V2699">
        <f>(R2699*K2699*N2699+'d_고정'!$B$3*('6_기대효과'!$H$7/8)*N2699*'d_고정'!$B$10*M2699*('6_기대효과'!$K$7/'d_고정'!$B$9))*(1-O2699)</f>
        <v/>
      </c>
      <c r="W2699">
        <f>(S2699*I2699+R2699*MAX(K2699-'d_고정'!$B$10*M2699*('6_기대효과'!$K$7/'d_고정'!$B$9),0)*N2699)*(1-O2699)</f>
        <v/>
      </c>
      <c r="X2699">
        <f>U2699+V2699</f>
        <v/>
      </c>
      <c r="Y2699">
        <f>U2699/('d_고정'!$B$5*'6_기대효과'!$H$7/8)/'d_고정'!$B$6</f>
        <v/>
      </c>
      <c r="Z2699">
        <f>U2699/('d_고정'!$B$8*'6_기대효과'!$H$7/8)</f>
        <v/>
      </c>
    </row>
    <row r="2700">
      <c r="A2700">
        <f>RAND()</f>
        <v/>
      </c>
      <c r="B2700">
        <f>IF('d_시나리오'!$J$2='d_시나리오'!$H$2,'d_시나리오'!$I$2,IF(A2700&lt;('d_시나리오'!$I$2-'d_시나리오'!$H$2)/('d_시나리오'!$J$2-'d_시나리오'!$H$2),'d_시나리오'!$H$2+SQRT(A2700*('d_시나리오'!$J$2-'d_시나리오'!$H$2)*('d_시나리오'!$I$2-'d_시나리오'!$H$2)),'d_시나리오'!$J$2-SQRT((1-A2700)*('d_시나리오'!$J$2-'d_시나리오'!$H$2)*('d_시나리오'!$J$2-'d_시나리오'!$I$2))))</f>
        <v/>
      </c>
      <c r="C2700">
        <f>BETAINV(RAND(),2,6)</f>
        <v/>
      </c>
      <c r="D2700">
        <f>INDEX('d_분포'!$A$2:$A$28,RANDBETWEEN(1,27))</f>
        <v/>
      </c>
      <c r="E2700">
        <f>INDEX('d_분포'!$C$2:$C$5,RANDBETWEEN(1,4))*(0.9+0.2*RAND())</f>
        <v/>
      </c>
      <c r="F2700">
        <f>RAND()</f>
        <v/>
      </c>
      <c r="G2700">
        <f>IF('d_시나리오'!$J$3='d_시나리오'!$H$3,'d_시나리오'!$I$3,IF(F2700&lt;('d_시나리오'!$I$3-'d_시나리오'!$H$3)/('d_시나리오'!$J$3-'d_시나리오'!$H$3),'d_시나리오'!$H$3+SQRT(F2700*('d_시나리오'!$J$3-'d_시나리오'!$H$3)*('d_시나리오'!$I$3-'d_시나리오'!$H$3)),'d_시나리오'!$J$3-SQRT((1-F2700)*('d_시나리오'!$J$3-'d_시나리오'!$H$3)*('d_시나리오'!$J$3-'d_시나리오'!$I$3))))</f>
        <v/>
      </c>
      <c r="H2700">
        <f>RAND()</f>
        <v/>
      </c>
      <c r="I2700">
        <f>IF('d_시나리오'!$J$4='d_시나리오'!$H$4,'d_시나리오'!$I$4,IF(H2700&lt;('d_시나리오'!$I$4-'d_시나리오'!$H$4)/('d_시나리오'!$J$4-'d_시나리오'!$H$4),'d_시나리오'!$H$4+SQRT(H2700*('d_시나리오'!$J$4-'d_시나리오'!$H$4)*('d_시나리오'!$I$4-'d_시나리오'!$H$4)),'d_시나리오'!$J$4-SQRT((1-H2700)*('d_시나리오'!$J$4-'d_시나리오'!$H$4)*('d_시나리오'!$J$4-'d_시나리오'!$I$4))))</f>
        <v/>
      </c>
      <c r="J2700">
        <f>RAND()</f>
        <v/>
      </c>
      <c r="K2700">
        <f>IF('d_시나리오'!$J$5='d_시나리오'!$H$5,'d_시나리오'!$I$5,IF(J2700&lt;('d_시나리오'!$I$5-'d_시나리오'!$H$5)/('d_시나리오'!$J$5-'d_시나리오'!$H$5),'d_시나리오'!$H$5+SQRT(J2700*('d_시나리오'!$J$5-'d_시나리오'!$H$5)*('d_시나리오'!$I$5-'d_시나리오'!$H$5)),'d_시나리오'!$J$5-SQRT((1-J2700)*('d_시나리오'!$J$5-'d_시나리오'!$H$5)*('d_시나리오'!$J$5-'d_시나리오'!$I$5))))</f>
        <v/>
      </c>
      <c r="L2700">
        <f>RAND()</f>
        <v/>
      </c>
      <c r="M2700">
        <f>IF('d_시나리오'!$J$6='d_시나리오'!$H$6,'d_시나리오'!$I$6,IF(L2700&lt;('d_시나리오'!$I$6-'d_시나리오'!$H$6)/('d_시나리오'!$J$6-'d_시나리오'!$H$6),'d_시나리오'!$H$6+SQRT(L2700*('d_시나리오'!$J$6-'d_시나리오'!$H$6)*('d_시나리오'!$I$6-'d_시나리오'!$H$6)),'d_시나리오'!$J$6-SQRT((1-L2700)*('d_시나리오'!$J$6-'d_시나리오'!$H$6)*('d_시나리오'!$J$6-'d_시나리오'!$I$6))))</f>
        <v/>
      </c>
      <c r="N2700">
        <f>INDEX('d_분포'!$B$2:$B$57,RANDBETWEEN(1,56))</f>
        <v/>
      </c>
      <c r="O2700">
        <f>BETAINV(RAND(),5,5)</f>
        <v/>
      </c>
      <c r="P2700">
        <f>'d_고정'!$B$1*'6_기대효과'!$H$7*('d_시나리오'!$I$7/'d_고정'!$B$2)*B2700</f>
        <v/>
      </c>
      <c r="Q2700">
        <f>P2700*C2700</f>
        <v/>
      </c>
      <c r="R2700">
        <f>P2700*E2700</f>
        <v/>
      </c>
      <c r="S2700">
        <f>R2700*G2700</f>
        <v/>
      </c>
      <c r="T2700">
        <f>Q2700+S2700</f>
        <v/>
      </c>
      <c r="U2700">
        <f>(Q2700*D2700+S2700*I2700)*(1-O2700)</f>
        <v/>
      </c>
      <c r="V2700">
        <f>(R2700*K2700*N2700+'d_고정'!$B$3*('6_기대효과'!$H$7/8)*N2700*'d_고정'!$B$10*M2700*('6_기대효과'!$K$7/'d_고정'!$B$9))*(1-O2700)</f>
        <v/>
      </c>
      <c r="W2700">
        <f>(S2700*I2700+R2700*MAX(K2700-'d_고정'!$B$10*M2700*('6_기대효과'!$K$7/'d_고정'!$B$9),0)*N2700)*(1-O2700)</f>
        <v/>
      </c>
      <c r="X2700">
        <f>U2700+V2700</f>
        <v/>
      </c>
      <c r="Y2700">
        <f>U2700/('d_고정'!$B$5*'6_기대효과'!$H$7/8)/'d_고정'!$B$6</f>
        <v/>
      </c>
      <c r="Z2700">
        <f>U2700/('d_고정'!$B$8*'6_기대효과'!$H$7/8)</f>
        <v/>
      </c>
    </row>
    <row r="2701">
      <c r="A2701">
        <f>RAND()</f>
        <v/>
      </c>
      <c r="B2701">
        <f>IF('d_시나리오'!$J$2='d_시나리오'!$H$2,'d_시나리오'!$I$2,IF(A2701&lt;('d_시나리오'!$I$2-'d_시나리오'!$H$2)/('d_시나리오'!$J$2-'d_시나리오'!$H$2),'d_시나리오'!$H$2+SQRT(A2701*('d_시나리오'!$J$2-'d_시나리오'!$H$2)*('d_시나리오'!$I$2-'d_시나리오'!$H$2)),'d_시나리오'!$J$2-SQRT((1-A2701)*('d_시나리오'!$J$2-'d_시나리오'!$H$2)*('d_시나리오'!$J$2-'d_시나리오'!$I$2))))</f>
        <v/>
      </c>
      <c r="C2701">
        <f>BETAINV(RAND(),2,6)</f>
        <v/>
      </c>
      <c r="D2701">
        <f>INDEX('d_분포'!$A$2:$A$28,RANDBETWEEN(1,27))</f>
        <v/>
      </c>
      <c r="E2701">
        <f>INDEX('d_분포'!$C$2:$C$5,RANDBETWEEN(1,4))*(0.9+0.2*RAND())</f>
        <v/>
      </c>
      <c r="F2701">
        <f>RAND()</f>
        <v/>
      </c>
      <c r="G2701">
        <f>IF('d_시나리오'!$J$3='d_시나리오'!$H$3,'d_시나리오'!$I$3,IF(F2701&lt;('d_시나리오'!$I$3-'d_시나리오'!$H$3)/('d_시나리오'!$J$3-'d_시나리오'!$H$3),'d_시나리오'!$H$3+SQRT(F2701*('d_시나리오'!$J$3-'d_시나리오'!$H$3)*('d_시나리오'!$I$3-'d_시나리오'!$H$3)),'d_시나리오'!$J$3-SQRT((1-F2701)*('d_시나리오'!$J$3-'d_시나리오'!$H$3)*('d_시나리오'!$J$3-'d_시나리오'!$I$3))))</f>
        <v/>
      </c>
      <c r="H2701">
        <f>RAND()</f>
        <v/>
      </c>
      <c r="I2701">
        <f>IF('d_시나리오'!$J$4='d_시나리오'!$H$4,'d_시나리오'!$I$4,IF(H2701&lt;('d_시나리오'!$I$4-'d_시나리오'!$H$4)/('d_시나리오'!$J$4-'d_시나리오'!$H$4),'d_시나리오'!$H$4+SQRT(H2701*('d_시나리오'!$J$4-'d_시나리오'!$H$4)*('d_시나리오'!$I$4-'d_시나리오'!$H$4)),'d_시나리오'!$J$4-SQRT((1-H2701)*('d_시나리오'!$J$4-'d_시나리오'!$H$4)*('d_시나리오'!$J$4-'d_시나리오'!$I$4))))</f>
        <v/>
      </c>
      <c r="J2701">
        <f>RAND()</f>
        <v/>
      </c>
      <c r="K2701">
        <f>IF('d_시나리오'!$J$5='d_시나리오'!$H$5,'d_시나리오'!$I$5,IF(J2701&lt;('d_시나리오'!$I$5-'d_시나리오'!$H$5)/('d_시나리오'!$J$5-'d_시나리오'!$H$5),'d_시나리오'!$H$5+SQRT(J2701*('d_시나리오'!$J$5-'d_시나리오'!$H$5)*('d_시나리오'!$I$5-'d_시나리오'!$H$5)),'d_시나리오'!$J$5-SQRT((1-J2701)*('d_시나리오'!$J$5-'d_시나리오'!$H$5)*('d_시나리오'!$J$5-'d_시나리오'!$I$5))))</f>
        <v/>
      </c>
      <c r="L2701">
        <f>RAND()</f>
        <v/>
      </c>
      <c r="M2701">
        <f>IF('d_시나리오'!$J$6='d_시나리오'!$H$6,'d_시나리오'!$I$6,IF(L2701&lt;('d_시나리오'!$I$6-'d_시나리오'!$H$6)/('d_시나리오'!$J$6-'d_시나리오'!$H$6),'d_시나리오'!$H$6+SQRT(L2701*('d_시나리오'!$J$6-'d_시나리오'!$H$6)*('d_시나리오'!$I$6-'d_시나리오'!$H$6)),'d_시나리오'!$J$6-SQRT((1-L2701)*('d_시나리오'!$J$6-'d_시나리오'!$H$6)*('d_시나리오'!$J$6-'d_시나리오'!$I$6))))</f>
        <v/>
      </c>
      <c r="N2701">
        <f>INDEX('d_분포'!$B$2:$B$57,RANDBETWEEN(1,56))</f>
        <v/>
      </c>
      <c r="O2701">
        <f>BETAINV(RAND(),5,5)</f>
        <v/>
      </c>
      <c r="P2701">
        <f>'d_고정'!$B$1*'6_기대효과'!$H$7*('d_시나리오'!$I$7/'d_고정'!$B$2)*B2701</f>
        <v/>
      </c>
      <c r="Q2701">
        <f>P2701*C2701</f>
        <v/>
      </c>
      <c r="R2701">
        <f>P2701*E2701</f>
        <v/>
      </c>
      <c r="S2701">
        <f>R2701*G2701</f>
        <v/>
      </c>
      <c r="T2701">
        <f>Q2701+S2701</f>
        <v/>
      </c>
      <c r="U2701">
        <f>(Q2701*D2701+S2701*I2701)*(1-O2701)</f>
        <v/>
      </c>
      <c r="V2701">
        <f>(R2701*K2701*N2701+'d_고정'!$B$3*('6_기대효과'!$H$7/8)*N2701*'d_고정'!$B$10*M2701*('6_기대효과'!$K$7/'d_고정'!$B$9))*(1-O2701)</f>
        <v/>
      </c>
      <c r="W2701">
        <f>(S2701*I2701+R2701*MAX(K2701-'d_고정'!$B$10*M2701*('6_기대효과'!$K$7/'d_고정'!$B$9),0)*N2701)*(1-O2701)</f>
        <v/>
      </c>
      <c r="X2701">
        <f>U2701+V2701</f>
        <v/>
      </c>
      <c r="Y2701">
        <f>U2701/('d_고정'!$B$5*'6_기대효과'!$H$7/8)/'d_고정'!$B$6</f>
        <v/>
      </c>
      <c r="Z2701">
        <f>U2701/('d_고정'!$B$8*'6_기대효과'!$H$7/8)</f>
        <v/>
      </c>
    </row>
    <row r="2702">
      <c r="A2702">
        <f>RAND()</f>
        <v/>
      </c>
      <c r="B2702">
        <f>IF('d_시나리오'!$J$2='d_시나리오'!$H$2,'d_시나리오'!$I$2,IF(A2702&lt;('d_시나리오'!$I$2-'d_시나리오'!$H$2)/('d_시나리오'!$J$2-'d_시나리오'!$H$2),'d_시나리오'!$H$2+SQRT(A2702*('d_시나리오'!$J$2-'d_시나리오'!$H$2)*('d_시나리오'!$I$2-'d_시나리오'!$H$2)),'d_시나리오'!$J$2-SQRT((1-A2702)*('d_시나리오'!$J$2-'d_시나리오'!$H$2)*('d_시나리오'!$J$2-'d_시나리오'!$I$2))))</f>
        <v/>
      </c>
      <c r="C2702">
        <f>BETAINV(RAND(),2,6)</f>
        <v/>
      </c>
      <c r="D2702">
        <f>INDEX('d_분포'!$A$2:$A$28,RANDBETWEEN(1,27))</f>
        <v/>
      </c>
      <c r="E2702">
        <f>INDEX('d_분포'!$C$2:$C$5,RANDBETWEEN(1,4))*(0.9+0.2*RAND())</f>
        <v/>
      </c>
      <c r="F2702">
        <f>RAND()</f>
        <v/>
      </c>
      <c r="G2702">
        <f>IF('d_시나리오'!$J$3='d_시나리오'!$H$3,'d_시나리오'!$I$3,IF(F2702&lt;('d_시나리오'!$I$3-'d_시나리오'!$H$3)/('d_시나리오'!$J$3-'d_시나리오'!$H$3),'d_시나리오'!$H$3+SQRT(F2702*('d_시나리오'!$J$3-'d_시나리오'!$H$3)*('d_시나리오'!$I$3-'d_시나리오'!$H$3)),'d_시나리오'!$J$3-SQRT((1-F2702)*('d_시나리오'!$J$3-'d_시나리오'!$H$3)*('d_시나리오'!$J$3-'d_시나리오'!$I$3))))</f>
        <v/>
      </c>
      <c r="H2702">
        <f>RAND()</f>
        <v/>
      </c>
      <c r="I2702">
        <f>IF('d_시나리오'!$J$4='d_시나리오'!$H$4,'d_시나리오'!$I$4,IF(H2702&lt;('d_시나리오'!$I$4-'d_시나리오'!$H$4)/('d_시나리오'!$J$4-'d_시나리오'!$H$4),'d_시나리오'!$H$4+SQRT(H2702*('d_시나리오'!$J$4-'d_시나리오'!$H$4)*('d_시나리오'!$I$4-'d_시나리오'!$H$4)),'d_시나리오'!$J$4-SQRT((1-H2702)*('d_시나리오'!$J$4-'d_시나리오'!$H$4)*('d_시나리오'!$J$4-'d_시나리오'!$I$4))))</f>
        <v/>
      </c>
      <c r="J2702">
        <f>RAND()</f>
        <v/>
      </c>
      <c r="K2702">
        <f>IF('d_시나리오'!$J$5='d_시나리오'!$H$5,'d_시나리오'!$I$5,IF(J2702&lt;('d_시나리오'!$I$5-'d_시나리오'!$H$5)/('d_시나리오'!$J$5-'d_시나리오'!$H$5),'d_시나리오'!$H$5+SQRT(J2702*('d_시나리오'!$J$5-'d_시나리오'!$H$5)*('d_시나리오'!$I$5-'d_시나리오'!$H$5)),'d_시나리오'!$J$5-SQRT((1-J2702)*('d_시나리오'!$J$5-'d_시나리오'!$H$5)*('d_시나리오'!$J$5-'d_시나리오'!$I$5))))</f>
        <v/>
      </c>
      <c r="L2702">
        <f>RAND()</f>
        <v/>
      </c>
      <c r="M2702">
        <f>IF('d_시나리오'!$J$6='d_시나리오'!$H$6,'d_시나리오'!$I$6,IF(L2702&lt;('d_시나리오'!$I$6-'d_시나리오'!$H$6)/('d_시나리오'!$J$6-'d_시나리오'!$H$6),'d_시나리오'!$H$6+SQRT(L2702*('d_시나리오'!$J$6-'d_시나리오'!$H$6)*('d_시나리오'!$I$6-'d_시나리오'!$H$6)),'d_시나리오'!$J$6-SQRT((1-L2702)*('d_시나리오'!$J$6-'d_시나리오'!$H$6)*('d_시나리오'!$J$6-'d_시나리오'!$I$6))))</f>
        <v/>
      </c>
      <c r="N2702">
        <f>INDEX('d_분포'!$B$2:$B$57,RANDBETWEEN(1,56))</f>
        <v/>
      </c>
      <c r="O2702">
        <f>BETAINV(RAND(),5,5)</f>
        <v/>
      </c>
      <c r="P2702">
        <f>'d_고정'!$B$1*'6_기대효과'!$H$7*('d_시나리오'!$I$7/'d_고정'!$B$2)*B2702</f>
        <v/>
      </c>
      <c r="Q2702">
        <f>P2702*C2702</f>
        <v/>
      </c>
      <c r="R2702">
        <f>P2702*E2702</f>
        <v/>
      </c>
      <c r="S2702">
        <f>R2702*G2702</f>
        <v/>
      </c>
      <c r="T2702">
        <f>Q2702+S2702</f>
        <v/>
      </c>
      <c r="U2702">
        <f>(Q2702*D2702+S2702*I2702)*(1-O2702)</f>
        <v/>
      </c>
      <c r="V2702">
        <f>(R2702*K2702*N2702+'d_고정'!$B$3*('6_기대효과'!$H$7/8)*N2702*'d_고정'!$B$10*M2702*('6_기대효과'!$K$7/'d_고정'!$B$9))*(1-O2702)</f>
        <v/>
      </c>
      <c r="W2702">
        <f>(S2702*I2702+R2702*MAX(K2702-'d_고정'!$B$10*M2702*('6_기대효과'!$K$7/'d_고정'!$B$9),0)*N2702)*(1-O2702)</f>
        <v/>
      </c>
      <c r="X2702">
        <f>U2702+V2702</f>
        <v/>
      </c>
      <c r="Y2702">
        <f>U2702/('d_고정'!$B$5*'6_기대효과'!$H$7/8)/'d_고정'!$B$6</f>
        <v/>
      </c>
      <c r="Z2702">
        <f>U2702/('d_고정'!$B$8*'6_기대효과'!$H$7/8)</f>
        <v/>
      </c>
    </row>
    <row r="2703">
      <c r="A2703">
        <f>RAND()</f>
        <v/>
      </c>
      <c r="B2703">
        <f>IF('d_시나리오'!$J$2='d_시나리오'!$H$2,'d_시나리오'!$I$2,IF(A2703&lt;('d_시나리오'!$I$2-'d_시나리오'!$H$2)/('d_시나리오'!$J$2-'d_시나리오'!$H$2),'d_시나리오'!$H$2+SQRT(A2703*('d_시나리오'!$J$2-'d_시나리오'!$H$2)*('d_시나리오'!$I$2-'d_시나리오'!$H$2)),'d_시나리오'!$J$2-SQRT((1-A2703)*('d_시나리오'!$J$2-'d_시나리오'!$H$2)*('d_시나리오'!$J$2-'d_시나리오'!$I$2))))</f>
        <v/>
      </c>
      <c r="C2703">
        <f>BETAINV(RAND(),2,6)</f>
        <v/>
      </c>
      <c r="D2703">
        <f>INDEX('d_분포'!$A$2:$A$28,RANDBETWEEN(1,27))</f>
        <v/>
      </c>
      <c r="E2703">
        <f>INDEX('d_분포'!$C$2:$C$5,RANDBETWEEN(1,4))*(0.9+0.2*RAND())</f>
        <v/>
      </c>
      <c r="F2703">
        <f>RAND()</f>
        <v/>
      </c>
      <c r="G2703">
        <f>IF('d_시나리오'!$J$3='d_시나리오'!$H$3,'d_시나리오'!$I$3,IF(F2703&lt;('d_시나리오'!$I$3-'d_시나리오'!$H$3)/('d_시나리오'!$J$3-'d_시나리오'!$H$3),'d_시나리오'!$H$3+SQRT(F2703*('d_시나리오'!$J$3-'d_시나리오'!$H$3)*('d_시나리오'!$I$3-'d_시나리오'!$H$3)),'d_시나리오'!$J$3-SQRT((1-F2703)*('d_시나리오'!$J$3-'d_시나리오'!$H$3)*('d_시나리오'!$J$3-'d_시나리오'!$I$3))))</f>
        <v/>
      </c>
      <c r="H2703">
        <f>RAND()</f>
        <v/>
      </c>
      <c r="I2703">
        <f>IF('d_시나리오'!$J$4='d_시나리오'!$H$4,'d_시나리오'!$I$4,IF(H2703&lt;('d_시나리오'!$I$4-'d_시나리오'!$H$4)/('d_시나리오'!$J$4-'d_시나리오'!$H$4),'d_시나리오'!$H$4+SQRT(H2703*('d_시나리오'!$J$4-'d_시나리오'!$H$4)*('d_시나리오'!$I$4-'d_시나리오'!$H$4)),'d_시나리오'!$J$4-SQRT((1-H2703)*('d_시나리오'!$J$4-'d_시나리오'!$H$4)*('d_시나리오'!$J$4-'d_시나리오'!$I$4))))</f>
        <v/>
      </c>
      <c r="J2703">
        <f>RAND()</f>
        <v/>
      </c>
      <c r="K2703">
        <f>IF('d_시나리오'!$J$5='d_시나리오'!$H$5,'d_시나리오'!$I$5,IF(J2703&lt;('d_시나리오'!$I$5-'d_시나리오'!$H$5)/('d_시나리오'!$J$5-'d_시나리오'!$H$5),'d_시나리오'!$H$5+SQRT(J2703*('d_시나리오'!$J$5-'d_시나리오'!$H$5)*('d_시나리오'!$I$5-'d_시나리오'!$H$5)),'d_시나리오'!$J$5-SQRT((1-J2703)*('d_시나리오'!$J$5-'d_시나리오'!$H$5)*('d_시나리오'!$J$5-'d_시나리오'!$I$5))))</f>
        <v/>
      </c>
      <c r="L2703">
        <f>RAND()</f>
        <v/>
      </c>
      <c r="M2703">
        <f>IF('d_시나리오'!$J$6='d_시나리오'!$H$6,'d_시나리오'!$I$6,IF(L2703&lt;('d_시나리오'!$I$6-'d_시나리오'!$H$6)/('d_시나리오'!$J$6-'d_시나리오'!$H$6),'d_시나리오'!$H$6+SQRT(L2703*('d_시나리오'!$J$6-'d_시나리오'!$H$6)*('d_시나리오'!$I$6-'d_시나리오'!$H$6)),'d_시나리오'!$J$6-SQRT((1-L2703)*('d_시나리오'!$J$6-'d_시나리오'!$H$6)*('d_시나리오'!$J$6-'d_시나리오'!$I$6))))</f>
        <v/>
      </c>
      <c r="N2703">
        <f>INDEX('d_분포'!$B$2:$B$57,RANDBETWEEN(1,56))</f>
        <v/>
      </c>
      <c r="O2703">
        <f>BETAINV(RAND(),5,5)</f>
        <v/>
      </c>
      <c r="P2703">
        <f>'d_고정'!$B$1*'6_기대효과'!$H$7*('d_시나리오'!$I$7/'d_고정'!$B$2)*B2703</f>
        <v/>
      </c>
      <c r="Q2703">
        <f>P2703*C2703</f>
        <v/>
      </c>
      <c r="R2703">
        <f>P2703*E2703</f>
        <v/>
      </c>
      <c r="S2703">
        <f>R2703*G2703</f>
        <v/>
      </c>
      <c r="T2703">
        <f>Q2703+S2703</f>
        <v/>
      </c>
      <c r="U2703">
        <f>(Q2703*D2703+S2703*I2703)*(1-O2703)</f>
        <v/>
      </c>
      <c r="V2703">
        <f>(R2703*K2703*N2703+'d_고정'!$B$3*('6_기대효과'!$H$7/8)*N2703*'d_고정'!$B$10*M2703*('6_기대효과'!$K$7/'d_고정'!$B$9))*(1-O2703)</f>
        <v/>
      </c>
      <c r="W2703">
        <f>(S2703*I2703+R2703*MAX(K2703-'d_고정'!$B$10*M2703*('6_기대효과'!$K$7/'d_고정'!$B$9),0)*N2703)*(1-O2703)</f>
        <v/>
      </c>
      <c r="X2703">
        <f>U2703+V2703</f>
        <v/>
      </c>
      <c r="Y2703">
        <f>U2703/('d_고정'!$B$5*'6_기대효과'!$H$7/8)/'d_고정'!$B$6</f>
        <v/>
      </c>
      <c r="Z2703">
        <f>U2703/('d_고정'!$B$8*'6_기대효과'!$H$7/8)</f>
        <v/>
      </c>
    </row>
    <row r="2704">
      <c r="A2704">
        <f>RAND()</f>
        <v/>
      </c>
      <c r="B2704">
        <f>IF('d_시나리오'!$J$2='d_시나리오'!$H$2,'d_시나리오'!$I$2,IF(A2704&lt;('d_시나리오'!$I$2-'d_시나리오'!$H$2)/('d_시나리오'!$J$2-'d_시나리오'!$H$2),'d_시나리오'!$H$2+SQRT(A2704*('d_시나리오'!$J$2-'d_시나리오'!$H$2)*('d_시나리오'!$I$2-'d_시나리오'!$H$2)),'d_시나리오'!$J$2-SQRT((1-A2704)*('d_시나리오'!$J$2-'d_시나리오'!$H$2)*('d_시나리오'!$J$2-'d_시나리오'!$I$2))))</f>
        <v/>
      </c>
      <c r="C2704">
        <f>BETAINV(RAND(),2,6)</f>
        <v/>
      </c>
      <c r="D2704">
        <f>INDEX('d_분포'!$A$2:$A$28,RANDBETWEEN(1,27))</f>
        <v/>
      </c>
      <c r="E2704">
        <f>INDEX('d_분포'!$C$2:$C$5,RANDBETWEEN(1,4))*(0.9+0.2*RAND())</f>
        <v/>
      </c>
      <c r="F2704">
        <f>RAND()</f>
        <v/>
      </c>
      <c r="G2704">
        <f>IF('d_시나리오'!$J$3='d_시나리오'!$H$3,'d_시나리오'!$I$3,IF(F2704&lt;('d_시나리오'!$I$3-'d_시나리오'!$H$3)/('d_시나리오'!$J$3-'d_시나리오'!$H$3),'d_시나리오'!$H$3+SQRT(F2704*('d_시나리오'!$J$3-'d_시나리오'!$H$3)*('d_시나리오'!$I$3-'d_시나리오'!$H$3)),'d_시나리오'!$J$3-SQRT((1-F2704)*('d_시나리오'!$J$3-'d_시나리오'!$H$3)*('d_시나리오'!$J$3-'d_시나리오'!$I$3))))</f>
        <v/>
      </c>
      <c r="H2704">
        <f>RAND()</f>
        <v/>
      </c>
      <c r="I2704">
        <f>IF('d_시나리오'!$J$4='d_시나리오'!$H$4,'d_시나리오'!$I$4,IF(H2704&lt;('d_시나리오'!$I$4-'d_시나리오'!$H$4)/('d_시나리오'!$J$4-'d_시나리오'!$H$4),'d_시나리오'!$H$4+SQRT(H2704*('d_시나리오'!$J$4-'d_시나리오'!$H$4)*('d_시나리오'!$I$4-'d_시나리오'!$H$4)),'d_시나리오'!$J$4-SQRT((1-H2704)*('d_시나리오'!$J$4-'d_시나리오'!$H$4)*('d_시나리오'!$J$4-'d_시나리오'!$I$4))))</f>
        <v/>
      </c>
      <c r="J2704">
        <f>RAND()</f>
        <v/>
      </c>
      <c r="K2704">
        <f>IF('d_시나리오'!$J$5='d_시나리오'!$H$5,'d_시나리오'!$I$5,IF(J2704&lt;('d_시나리오'!$I$5-'d_시나리오'!$H$5)/('d_시나리오'!$J$5-'d_시나리오'!$H$5),'d_시나리오'!$H$5+SQRT(J2704*('d_시나리오'!$J$5-'d_시나리오'!$H$5)*('d_시나리오'!$I$5-'d_시나리오'!$H$5)),'d_시나리오'!$J$5-SQRT((1-J2704)*('d_시나리오'!$J$5-'d_시나리오'!$H$5)*('d_시나리오'!$J$5-'d_시나리오'!$I$5))))</f>
        <v/>
      </c>
      <c r="L2704">
        <f>RAND()</f>
        <v/>
      </c>
      <c r="M2704">
        <f>IF('d_시나리오'!$J$6='d_시나리오'!$H$6,'d_시나리오'!$I$6,IF(L2704&lt;('d_시나리오'!$I$6-'d_시나리오'!$H$6)/('d_시나리오'!$J$6-'d_시나리오'!$H$6),'d_시나리오'!$H$6+SQRT(L2704*('d_시나리오'!$J$6-'d_시나리오'!$H$6)*('d_시나리오'!$I$6-'d_시나리오'!$H$6)),'d_시나리오'!$J$6-SQRT((1-L2704)*('d_시나리오'!$J$6-'d_시나리오'!$H$6)*('d_시나리오'!$J$6-'d_시나리오'!$I$6))))</f>
        <v/>
      </c>
      <c r="N2704">
        <f>INDEX('d_분포'!$B$2:$B$57,RANDBETWEEN(1,56))</f>
        <v/>
      </c>
      <c r="O2704">
        <f>BETAINV(RAND(),5,5)</f>
        <v/>
      </c>
      <c r="P2704">
        <f>'d_고정'!$B$1*'6_기대효과'!$H$7*('d_시나리오'!$I$7/'d_고정'!$B$2)*B2704</f>
        <v/>
      </c>
      <c r="Q2704">
        <f>P2704*C2704</f>
        <v/>
      </c>
      <c r="R2704">
        <f>P2704*E2704</f>
        <v/>
      </c>
      <c r="S2704">
        <f>R2704*G2704</f>
        <v/>
      </c>
      <c r="T2704">
        <f>Q2704+S2704</f>
        <v/>
      </c>
      <c r="U2704">
        <f>(Q2704*D2704+S2704*I2704)*(1-O2704)</f>
        <v/>
      </c>
      <c r="V2704">
        <f>(R2704*K2704*N2704+'d_고정'!$B$3*('6_기대효과'!$H$7/8)*N2704*'d_고정'!$B$10*M2704*('6_기대효과'!$K$7/'d_고정'!$B$9))*(1-O2704)</f>
        <v/>
      </c>
      <c r="W2704">
        <f>(S2704*I2704+R2704*MAX(K2704-'d_고정'!$B$10*M2704*('6_기대효과'!$K$7/'d_고정'!$B$9),0)*N2704)*(1-O2704)</f>
        <v/>
      </c>
      <c r="X2704">
        <f>U2704+V2704</f>
        <v/>
      </c>
      <c r="Y2704">
        <f>U2704/('d_고정'!$B$5*'6_기대효과'!$H$7/8)/'d_고정'!$B$6</f>
        <v/>
      </c>
      <c r="Z2704">
        <f>U2704/('d_고정'!$B$8*'6_기대효과'!$H$7/8)</f>
        <v/>
      </c>
    </row>
    <row r="2705">
      <c r="A2705">
        <f>RAND()</f>
        <v/>
      </c>
      <c r="B2705">
        <f>IF('d_시나리오'!$J$2='d_시나리오'!$H$2,'d_시나리오'!$I$2,IF(A2705&lt;('d_시나리오'!$I$2-'d_시나리오'!$H$2)/('d_시나리오'!$J$2-'d_시나리오'!$H$2),'d_시나리오'!$H$2+SQRT(A2705*('d_시나리오'!$J$2-'d_시나리오'!$H$2)*('d_시나리오'!$I$2-'d_시나리오'!$H$2)),'d_시나리오'!$J$2-SQRT((1-A2705)*('d_시나리오'!$J$2-'d_시나리오'!$H$2)*('d_시나리오'!$J$2-'d_시나리오'!$I$2))))</f>
        <v/>
      </c>
      <c r="C2705">
        <f>BETAINV(RAND(),2,6)</f>
        <v/>
      </c>
      <c r="D2705">
        <f>INDEX('d_분포'!$A$2:$A$28,RANDBETWEEN(1,27))</f>
        <v/>
      </c>
      <c r="E2705">
        <f>INDEX('d_분포'!$C$2:$C$5,RANDBETWEEN(1,4))*(0.9+0.2*RAND())</f>
        <v/>
      </c>
      <c r="F2705">
        <f>RAND()</f>
        <v/>
      </c>
      <c r="G2705">
        <f>IF('d_시나리오'!$J$3='d_시나리오'!$H$3,'d_시나리오'!$I$3,IF(F2705&lt;('d_시나리오'!$I$3-'d_시나리오'!$H$3)/('d_시나리오'!$J$3-'d_시나리오'!$H$3),'d_시나리오'!$H$3+SQRT(F2705*('d_시나리오'!$J$3-'d_시나리오'!$H$3)*('d_시나리오'!$I$3-'d_시나리오'!$H$3)),'d_시나리오'!$J$3-SQRT((1-F2705)*('d_시나리오'!$J$3-'d_시나리오'!$H$3)*('d_시나리오'!$J$3-'d_시나리오'!$I$3))))</f>
        <v/>
      </c>
      <c r="H2705">
        <f>RAND()</f>
        <v/>
      </c>
      <c r="I2705">
        <f>IF('d_시나리오'!$J$4='d_시나리오'!$H$4,'d_시나리오'!$I$4,IF(H2705&lt;('d_시나리오'!$I$4-'d_시나리오'!$H$4)/('d_시나리오'!$J$4-'d_시나리오'!$H$4),'d_시나리오'!$H$4+SQRT(H2705*('d_시나리오'!$J$4-'d_시나리오'!$H$4)*('d_시나리오'!$I$4-'d_시나리오'!$H$4)),'d_시나리오'!$J$4-SQRT((1-H2705)*('d_시나리오'!$J$4-'d_시나리오'!$H$4)*('d_시나리오'!$J$4-'d_시나리오'!$I$4))))</f>
        <v/>
      </c>
      <c r="J2705">
        <f>RAND()</f>
        <v/>
      </c>
      <c r="K2705">
        <f>IF('d_시나리오'!$J$5='d_시나리오'!$H$5,'d_시나리오'!$I$5,IF(J2705&lt;('d_시나리오'!$I$5-'d_시나리오'!$H$5)/('d_시나리오'!$J$5-'d_시나리오'!$H$5),'d_시나리오'!$H$5+SQRT(J2705*('d_시나리오'!$J$5-'d_시나리오'!$H$5)*('d_시나리오'!$I$5-'d_시나리오'!$H$5)),'d_시나리오'!$J$5-SQRT((1-J2705)*('d_시나리오'!$J$5-'d_시나리오'!$H$5)*('d_시나리오'!$J$5-'d_시나리오'!$I$5))))</f>
        <v/>
      </c>
      <c r="L2705">
        <f>RAND()</f>
        <v/>
      </c>
      <c r="M2705">
        <f>IF('d_시나리오'!$J$6='d_시나리오'!$H$6,'d_시나리오'!$I$6,IF(L2705&lt;('d_시나리오'!$I$6-'d_시나리오'!$H$6)/('d_시나리오'!$J$6-'d_시나리오'!$H$6),'d_시나리오'!$H$6+SQRT(L2705*('d_시나리오'!$J$6-'d_시나리오'!$H$6)*('d_시나리오'!$I$6-'d_시나리오'!$H$6)),'d_시나리오'!$J$6-SQRT((1-L2705)*('d_시나리오'!$J$6-'d_시나리오'!$H$6)*('d_시나리오'!$J$6-'d_시나리오'!$I$6))))</f>
        <v/>
      </c>
      <c r="N2705">
        <f>INDEX('d_분포'!$B$2:$B$57,RANDBETWEEN(1,56))</f>
        <v/>
      </c>
      <c r="O2705">
        <f>BETAINV(RAND(),5,5)</f>
        <v/>
      </c>
      <c r="P2705">
        <f>'d_고정'!$B$1*'6_기대효과'!$H$7*('d_시나리오'!$I$7/'d_고정'!$B$2)*B2705</f>
        <v/>
      </c>
      <c r="Q2705">
        <f>P2705*C2705</f>
        <v/>
      </c>
      <c r="R2705">
        <f>P2705*E2705</f>
        <v/>
      </c>
      <c r="S2705">
        <f>R2705*G2705</f>
        <v/>
      </c>
      <c r="T2705">
        <f>Q2705+S2705</f>
        <v/>
      </c>
      <c r="U2705">
        <f>(Q2705*D2705+S2705*I2705)*(1-O2705)</f>
        <v/>
      </c>
      <c r="V2705">
        <f>(R2705*K2705*N2705+'d_고정'!$B$3*('6_기대효과'!$H$7/8)*N2705*'d_고정'!$B$10*M2705*('6_기대효과'!$K$7/'d_고정'!$B$9))*(1-O2705)</f>
        <v/>
      </c>
      <c r="W2705">
        <f>(S2705*I2705+R2705*MAX(K2705-'d_고정'!$B$10*M2705*('6_기대효과'!$K$7/'d_고정'!$B$9),0)*N2705)*(1-O2705)</f>
        <v/>
      </c>
      <c r="X2705">
        <f>U2705+V2705</f>
        <v/>
      </c>
      <c r="Y2705">
        <f>U2705/('d_고정'!$B$5*'6_기대효과'!$H$7/8)/'d_고정'!$B$6</f>
        <v/>
      </c>
      <c r="Z2705">
        <f>U2705/('d_고정'!$B$8*'6_기대효과'!$H$7/8)</f>
        <v/>
      </c>
    </row>
    <row r="2706">
      <c r="A2706">
        <f>RAND()</f>
        <v/>
      </c>
      <c r="B2706">
        <f>IF('d_시나리오'!$J$2='d_시나리오'!$H$2,'d_시나리오'!$I$2,IF(A2706&lt;('d_시나리오'!$I$2-'d_시나리오'!$H$2)/('d_시나리오'!$J$2-'d_시나리오'!$H$2),'d_시나리오'!$H$2+SQRT(A2706*('d_시나리오'!$J$2-'d_시나리오'!$H$2)*('d_시나리오'!$I$2-'d_시나리오'!$H$2)),'d_시나리오'!$J$2-SQRT((1-A2706)*('d_시나리오'!$J$2-'d_시나리오'!$H$2)*('d_시나리오'!$J$2-'d_시나리오'!$I$2))))</f>
        <v/>
      </c>
      <c r="C2706">
        <f>BETAINV(RAND(),2,6)</f>
        <v/>
      </c>
      <c r="D2706">
        <f>INDEX('d_분포'!$A$2:$A$28,RANDBETWEEN(1,27))</f>
        <v/>
      </c>
      <c r="E2706">
        <f>INDEX('d_분포'!$C$2:$C$5,RANDBETWEEN(1,4))*(0.9+0.2*RAND())</f>
        <v/>
      </c>
      <c r="F2706">
        <f>RAND()</f>
        <v/>
      </c>
      <c r="G2706">
        <f>IF('d_시나리오'!$J$3='d_시나리오'!$H$3,'d_시나리오'!$I$3,IF(F2706&lt;('d_시나리오'!$I$3-'d_시나리오'!$H$3)/('d_시나리오'!$J$3-'d_시나리오'!$H$3),'d_시나리오'!$H$3+SQRT(F2706*('d_시나리오'!$J$3-'d_시나리오'!$H$3)*('d_시나리오'!$I$3-'d_시나리오'!$H$3)),'d_시나리오'!$J$3-SQRT((1-F2706)*('d_시나리오'!$J$3-'d_시나리오'!$H$3)*('d_시나리오'!$J$3-'d_시나리오'!$I$3))))</f>
        <v/>
      </c>
      <c r="H2706">
        <f>RAND()</f>
        <v/>
      </c>
      <c r="I2706">
        <f>IF('d_시나리오'!$J$4='d_시나리오'!$H$4,'d_시나리오'!$I$4,IF(H2706&lt;('d_시나리오'!$I$4-'d_시나리오'!$H$4)/('d_시나리오'!$J$4-'d_시나리오'!$H$4),'d_시나리오'!$H$4+SQRT(H2706*('d_시나리오'!$J$4-'d_시나리오'!$H$4)*('d_시나리오'!$I$4-'d_시나리오'!$H$4)),'d_시나리오'!$J$4-SQRT((1-H2706)*('d_시나리오'!$J$4-'d_시나리오'!$H$4)*('d_시나리오'!$J$4-'d_시나리오'!$I$4))))</f>
        <v/>
      </c>
      <c r="J2706">
        <f>RAND()</f>
        <v/>
      </c>
      <c r="K2706">
        <f>IF('d_시나리오'!$J$5='d_시나리오'!$H$5,'d_시나리오'!$I$5,IF(J2706&lt;('d_시나리오'!$I$5-'d_시나리오'!$H$5)/('d_시나리오'!$J$5-'d_시나리오'!$H$5),'d_시나리오'!$H$5+SQRT(J2706*('d_시나리오'!$J$5-'d_시나리오'!$H$5)*('d_시나리오'!$I$5-'d_시나리오'!$H$5)),'d_시나리오'!$J$5-SQRT((1-J2706)*('d_시나리오'!$J$5-'d_시나리오'!$H$5)*('d_시나리오'!$J$5-'d_시나리오'!$I$5))))</f>
        <v/>
      </c>
      <c r="L2706">
        <f>RAND()</f>
        <v/>
      </c>
      <c r="M2706">
        <f>IF('d_시나리오'!$J$6='d_시나리오'!$H$6,'d_시나리오'!$I$6,IF(L2706&lt;('d_시나리오'!$I$6-'d_시나리오'!$H$6)/('d_시나리오'!$J$6-'d_시나리오'!$H$6),'d_시나리오'!$H$6+SQRT(L2706*('d_시나리오'!$J$6-'d_시나리오'!$H$6)*('d_시나리오'!$I$6-'d_시나리오'!$H$6)),'d_시나리오'!$J$6-SQRT((1-L2706)*('d_시나리오'!$J$6-'d_시나리오'!$H$6)*('d_시나리오'!$J$6-'d_시나리오'!$I$6))))</f>
        <v/>
      </c>
      <c r="N2706">
        <f>INDEX('d_분포'!$B$2:$B$57,RANDBETWEEN(1,56))</f>
        <v/>
      </c>
      <c r="O2706">
        <f>BETAINV(RAND(),5,5)</f>
        <v/>
      </c>
      <c r="P2706">
        <f>'d_고정'!$B$1*'6_기대효과'!$H$7*('d_시나리오'!$I$7/'d_고정'!$B$2)*B2706</f>
        <v/>
      </c>
      <c r="Q2706">
        <f>P2706*C2706</f>
        <v/>
      </c>
      <c r="R2706">
        <f>P2706*E2706</f>
        <v/>
      </c>
      <c r="S2706">
        <f>R2706*G2706</f>
        <v/>
      </c>
      <c r="T2706">
        <f>Q2706+S2706</f>
        <v/>
      </c>
      <c r="U2706">
        <f>(Q2706*D2706+S2706*I2706)*(1-O2706)</f>
        <v/>
      </c>
      <c r="V2706">
        <f>(R2706*K2706*N2706+'d_고정'!$B$3*('6_기대효과'!$H$7/8)*N2706*'d_고정'!$B$10*M2706*('6_기대효과'!$K$7/'d_고정'!$B$9))*(1-O2706)</f>
        <v/>
      </c>
      <c r="W2706">
        <f>(S2706*I2706+R2706*MAX(K2706-'d_고정'!$B$10*M2706*('6_기대효과'!$K$7/'d_고정'!$B$9),0)*N2706)*(1-O2706)</f>
        <v/>
      </c>
      <c r="X2706">
        <f>U2706+V2706</f>
        <v/>
      </c>
      <c r="Y2706">
        <f>U2706/('d_고정'!$B$5*'6_기대효과'!$H$7/8)/'d_고정'!$B$6</f>
        <v/>
      </c>
      <c r="Z2706">
        <f>U2706/('d_고정'!$B$8*'6_기대효과'!$H$7/8)</f>
        <v/>
      </c>
    </row>
    <row r="2707">
      <c r="A2707">
        <f>RAND()</f>
        <v/>
      </c>
      <c r="B2707">
        <f>IF('d_시나리오'!$J$2='d_시나리오'!$H$2,'d_시나리오'!$I$2,IF(A2707&lt;('d_시나리오'!$I$2-'d_시나리오'!$H$2)/('d_시나리오'!$J$2-'d_시나리오'!$H$2),'d_시나리오'!$H$2+SQRT(A2707*('d_시나리오'!$J$2-'d_시나리오'!$H$2)*('d_시나리오'!$I$2-'d_시나리오'!$H$2)),'d_시나리오'!$J$2-SQRT((1-A2707)*('d_시나리오'!$J$2-'d_시나리오'!$H$2)*('d_시나리오'!$J$2-'d_시나리오'!$I$2))))</f>
        <v/>
      </c>
      <c r="C2707">
        <f>BETAINV(RAND(),2,6)</f>
        <v/>
      </c>
      <c r="D2707">
        <f>INDEX('d_분포'!$A$2:$A$28,RANDBETWEEN(1,27))</f>
        <v/>
      </c>
      <c r="E2707">
        <f>INDEX('d_분포'!$C$2:$C$5,RANDBETWEEN(1,4))*(0.9+0.2*RAND())</f>
        <v/>
      </c>
      <c r="F2707">
        <f>RAND()</f>
        <v/>
      </c>
      <c r="G2707">
        <f>IF('d_시나리오'!$J$3='d_시나리오'!$H$3,'d_시나리오'!$I$3,IF(F2707&lt;('d_시나리오'!$I$3-'d_시나리오'!$H$3)/('d_시나리오'!$J$3-'d_시나리오'!$H$3),'d_시나리오'!$H$3+SQRT(F2707*('d_시나리오'!$J$3-'d_시나리오'!$H$3)*('d_시나리오'!$I$3-'d_시나리오'!$H$3)),'d_시나리오'!$J$3-SQRT((1-F2707)*('d_시나리오'!$J$3-'d_시나리오'!$H$3)*('d_시나리오'!$J$3-'d_시나리오'!$I$3))))</f>
        <v/>
      </c>
      <c r="H2707">
        <f>RAND()</f>
        <v/>
      </c>
      <c r="I2707">
        <f>IF('d_시나리오'!$J$4='d_시나리오'!$H$4,'d_시나리오'!$I$4,IF(H2707&lt;('d_시나리오'!$I$4-'d_시나리오'!$H$4)/('d_시나리오'!$J$4-'d_시나리오'!$H$4),'d_시나리오'!$H$4+SQRT(H2707*('d_시나리오'!$J$4-'d_시나리오'!$H$4)*('d_시나리오'!$I$4-'d_시나리오'!$H$4)),'d_시나리오'!$J$4-SQRT((1-H2707)*('d_시나리오'!$J$4-'d_시나리오'!$H$4)*('d_시나리오'!$J$4-'d_시나리오'!$I$4))))</f>
        <v/>
      </c>
      <c r="J2707">
        <f>RAND()</f>
        <v/>
      </c>
      <c r="K2707">
        <f>IF('d_시나리오'!$J$5='d_시나리오'!$H$5,'d_시나리오'!$I$5,IF(J2707&lt;('d_시나리오'!$I$5-'d_시나리오'!$H$5)/('d_시나리오'!$J$5-'d_시나리오'!$H$5),'d_시나리오'!$H$5+SQRT(J2707*('d_시나리오'!$J$5-'d_시나리오'!$H$5)*('d_시나리오'!$I$5-'d_시나리오'!$H$5)),'d_시나리오'!$J$5-SQRT((1-J2707)*('d_시나리오'!$J$5-'d_시나리오'!$H$5)*('d_시나리오'!$J$5-'d_시나리오'!$I$5))))</f>
        <v/>
      </c>
      <c r="L2707">
        <f>RAND()</f>
        <v/>
      </c>
      <c r="M2707">
        <f>IF('d_시나리오'!$J$6='d_시나리오'!$H$6,'d_시나리오'!$I$6,IF(L2707&lt;('d_시나리오'!$I$6-'d_시나리오'!$H$6)/('d_시나리오'!$J$6-'d_시나리오'!$H$6),'d_시나리오'!$H$6+SQRT(L2707*('d_시나리오'!$J$6-'d_시나리오'!$H$6)*('d_시나리오'!$I$6-'d_시나리오'!$H$6)),'d_시나리오'!$J$6-SQRT((1-L2707)*('d_시나리오'!$J$6-'d_시나리오'!$H$6)*('d_시나리오'!$J$6-'d_시나리오'!$I$6))))</f>
        <v/>
      </c>
      <c r="N2707">
        <f>INDEX('d_분포'!$B$2:$B$57,RANDBETWEEN(1,56))</f>
        <v/>
      </c>
      <c r="O2707">
        <f>BETAINV(RAND(),5,5)</f>
        <v/>
      </c>
      <c r="P2707">
        <f>'d_고정'!$B$1*'6_기대효과'!$H$7*('d_시나리오'!$I$7/'d_고정'!$B$2)*B2707</f>
        <v/>
      </c>
      <c r="Q2707">
        <f>P2707*C2707</f>
        <v/>
      </c>
      <c r="R2707">
        <f>P2707*E2707</f>
        <v/>
      </c>
      <c r="S2707">
        <f>R2707*G2707</f>
        <v/>
      </c>
      <c r="T2707">
        <f>Q2707+S2707</f>
        <v/>
      </c>
      <c r="U2707">
        <f>(Q2707*D2707+S2707*I2707)*(1-O2707)</f>
        <v/>
      </c>
      <c r="V2707">
        <f>(R2707*K2707*N2707+'d_고정'!$B$3*('6_기대효과'!$H$7/8)*N2707*'d_고정'!$B$10*M2707*('6_기대효과'!$K$7/'d_고정'!$B$9))*(1-O2707)</f>
        <v/>
      </c>
      <c r="W2707">
        <f>(S2707*I2707+R2707*MAX(K2707-'d_고정'!$B$10*M2707*('6_기대효과'!$K$7/'d_고정'!$B$9),0)*N2707)*(1-O2707)</f>
        <v/>
      </c>
      <c r="X2707">
        <f>U2707+V2707</f>
        <v/>
      </c>
      <c r="Y2707">
        <f>U2707/('d_고정'!$B$5*'6_기대효과'!$H$7/8)/'d_고정'!$B$6</f>
        <v/>
      </c>
      <c r="Z2707">
        <f>U2707/('d_고정'!$B$8*'6_기대효과'!$H$7/8)</f>
        <v/>
      </c>
    </row>
    <row r="2708">
      <c r="A2708">
        <f>RAND()</f>
        <v/>
      </c>
      <c r="B2708">
        <f>IF('d_시나리오'!$J$2='d_시나리오'!$H$2,'d_시나리오'!$I$2,IF(A2708&lt;('d_시나리오'!$I$2-'d_시나리오'!$H$2)/('d_시나리오'!$J$2-'d_시나리오'!$H$2),'d_시나리오'!$H$2+SQRT(A2708*('d_시나리오'!$J$2-'d_시나리오'!$H$2)*('d_시나리오'!$I$2-'d_시나리오'!$H$2)),'d_시나리오'!$J$2-SQRT((1-A2708)*('d_시나리오'!$J$2-'d_시나리오'!$H$2)*('d_시나리오'!$J$2-'d_시나리오'!$I$2))))</f>
        <v/>
      </c>
      <c r="C2708">
        <f>BETAINV(RAND(),2,6)</f>
        <v/>
      </c>
      <c r="D2708">
        <f>INDEX('d_분포'!$A$2:$A$28,RANDBETWEEN(1,27))</f>
        <v/>
      </c>
      <c r="E2708">
        <f>INDEX('d_분포'!$C$2:$C$5,RANDBETWEEN(1,4))*(0.9+0.2*RAND())</f>
        <v/>
      </c>
      <c r="F2708">
        <f>RAND()</f>
        <v/>
      </c>
      <c r="G2708">
        <f>IF('d_시나리오'!$J$3='d_시나리오'!$H$3,'d_시나리오'!$I$3,IF(F2708&lt;('d_시나리오'!$I$3-'d_시나리오'!$H$3)/('d_시나리오'!$J$3-'d_시나리오'!$H$3),'d_시나리오'!$H$3+SQRT(F2708*('d_시나리오'!$J$3-'d_시나리오'!$H$3)*('d_시나리오'!$I$3-'d_시나리오'!$H$3)),'d_시나리오'!$J$3-SQRT((1-F2708)*('d_시나리오'!$J$3-'d_시나리오'!$H$3)*('d_시나리오'!$J$3-'d_시나리오'!$I$3))))</f>
        <v/>
      </c>
      <c r="H2708">
        <f>RAND()</f>
        <v/>
      </c>
      <c r="I2708">
        <f>IF('d_시나리오'!$J$4='d_시나리오'!$H$4,'d_시나리오'!$I$4,IF(H2708&lt;('d_시나리오'!$I$4-'d_시나리오'!$H$4)/('d_시나리오'!$J$4-'d_시나리오'!$H$4),'d_시나리오'!$H$4+SQRT(H2708*('d_시나리오'!$J$4-'d_시나리오'!$H$4)*('d_시나리오'!$I$4-'d_시나리오'!$H$4)),'d_시나리오'!$J$4-SQRT((1-H2708)*('d_시나리오'!$J$4-'d_시나리오'!$H$4)*('d_시나리오'!$J$4-'d_시나리오'!$I$4))))</f>
        <v/>
      </c>
      <c r="J2708">
        <f>RAND()</f>
        <v/>
      </c>
      <c r="K2708">
        <f>IF('d_시나리오'!$J$5='d_시나리오'!$H$5,'d_시나리오'!$I$5,IF(J2708&lt;('d_시나리오'!$I$5-'d_시나리오'!$H$5)/('d_시나리오'!$J$5-'d_시나리오'!$H$5),'d_시나리오'!$H$5+SQRT(J2708*('d_시나리오'!$J$5-'d_시나리오'!$H$5)*('d_시나리오'!$I$5-'d_시나리오'!$H$5)),'d_시나리오'!$J$5-SQRT((1-J2708)*('d_시나리오'!$J$5-'d_시나리오'!$H$5)*('d_시나리오'!$J$5-'d_시나리오'!$I$5))))</f>
        <v/>
      </c>
      <c r="L2708">
        <f>RAND()</f>
        <v/>
      </c>
      <c r="M2708">
        <f>IF('d_시나리오'!$J$6='d_시나리오'!$H$6,'d_시나리오'!$I$6,IF(L2708&lt;('d_시나리오'!$I$6-'d_시나리오'!$H$6)/('d_시나리오'!$J$6-'d_시나리오'!$H$6),'d_시나리오'!$H$6+SQRT(L2708*('d_시나리오'!$J$6-'d_시나리오'!$H$6)*('d_시나리오'!$I$6-'d_시나리오'!$H$6)),'d_시나리오'!$J$6-SQRT((1-L2708)*('d_시나리오'!$J$6-'d_시나리오'!$H$6)*('d_시나리오'!$J$6-'d_시나리오'!$I$6))))</f>
        <v/>
      </c>
      <c r="N2708">
        <f>INDEX('d_분포'!$B$2:$B$57,RANDBETWEEN(1,56))</f>
        <v/>
      </c>
      <c r="O2708">
        <f>BETAINV(RAND(),5,5)</f>
        <v/>
      </c>
      <c r="P2708">
        <f>'d_고정'!$B$1*'6_기대효과'!$H$7*('d_시나리오'!$I$7/'d_고정'!$B$2)*B2708</f>
        <v/>
      </c>
      <c r="Q2708">
        <f>P2708*C2708</f>
        <v/>
      </c>
      <c r="R2708">
        <f>P2708*E2708</f>
        <v/>
      </c>
      <c r="S2708">
        <f>R2708*G2708</f>
        <v/>
      </c>
      <c r="T2708">
        <f>Q2708+S2708</f>
        <v/>
      </c>
      <c r="U2708">
        <f>(Q2708*D2708+S2708*I2708)*(1-O2708)</f>
        <v/>
      </c>
      <c r="V2708">
        <f>(R2708*K2708*N2708+'d_고정'!$B$3*('6_기대효과'!$H$7/8)*N2708*'d_고정'!$B$10*M2708*('6_기대효과'!$K$7/'d_고정'!$B$9))*(1-O2708)</f>
        <v/>
      </c>
      <c r="W2708">
        <f>(S2708*I2708+R2708*MAX(K2708-'d_고정'!$B$10*M2708*('6_기대효과'!$K$7/'d_고정'!$B$9),0)*N2708)*(1-O2708)</f>
        <v/>
      </c>
      <c r="X2708">
        <f>U2708+V2708</f>
        <v/>
      </c>
      <c r="Y2708">
        <f>U2708/('d_고정'!$B$5*'6_기대효과'!$H$7/8)/'d_고정'!$B$6</f>
        <v/>
      </c>
      <c r="Z2708">
        <f>U2708/('d_고정'!$B$8*'6_기대효과'!$H$7/8)</f>
        <v/>
      </c>
    </row>
    <row r="2709">
      <c r="A2709">
        <f>RAND()</f>
        <v/>
      </c>
      <c r="B2709">
        <f>IF('d_시나리오'!$J$2='d_시나리오'!$H$2,'d_시나리오'!$I$2,IF(A2709&lt;('d_시나리오'!$I$2-'d_시나리오'!$H$2)/('d_시나리오'!$J$2-'d_시나리오'!$H$2),'d_시나리오'!$H$2+SQRT(A2709*('d_시나리오'!$J$2-'d_시나리오'!$H$2)*('d_시나리오'!$I$2-'d_시나리오'!$H$2)),'d_시나리오'!$J$2-SQRT((1-A2709)*('d_시나리오'!$J$2-'d_시나리오'!$H$2)*('d_시나리오'!$J$2-'d_시나리오'!$I$2))))</f>
        <v/>
      </c>
      <c r="C2709">
        <f>BETAINV(RAND(),2,6)</f>
        <v/>
      </c>
      <c r="D2709">
        <f>INDEX('d_분포'!$A$2:$A$28,RANDBETWEEN(1,27))</f>
        <v/>
      </c>
      <c r="E2709">
        <f>INDEX('d_분포'!$C$2:$C$5,RANDBETWEEN(1,4))*(0.9+0.2*RAND())</f>
        <v/>
      </c>
      <c r="F2709">
        <f>RAND()</f>
        <v/>
      </c>
      <c r="G2709">
        <f>IF('d_시나리오'!$J$3='d_시나리오'!$H$3,'d_시나리오'!$I$3,IF(F2709&lt;('d_시나리오'!$I$3-'d_시나리오'!$H$3)/('d_시나리오'!$J$3-'d_시나리오'!$H$3),'d_시나리오'!$H$3+SQRT(F2709*('d_시나리오'!$J$3-'d_시나리오'!$H$3)*('d_시나리오'!$I$3-'d_시나리오'!$H$3)),'d_시나리오'!$J$3-SQRT((1-F2709)*('d_시나리오'!$J$3-'d_시나리오'!$H$3)*('d_시나리오'!$J$3-'d_시나리오'!$I$3))))</f>
        <v/>
      </c>
      <c r="H2709">
        <f>RAND()</f>
        <v/>
      </c>
      <c r="I2709">
        <f>IF('d_시나리오'!$J$4='d_시나리오'!$H$4,'d_시나리오'!$I$4,IF(H2709&lt;('d_시나리오'!$I$4-'d_시나리오'!$H$4)/('d_시나리오'!$J$4-'d_시나리오'!$H$4),'d_시나리오'!$H$4+SQRT(H2709*('d_시나리오'!$J$4-'d_시나리오'!$H$4)*('d_시나리오'!$I$4-'d_시나리오'!$H$4)),'d_시나리오'!$J$4-SQRT((1-H2709)*('d_시나리오'!$J$4-'d_시나리오'!$H$4)*('d_시나리오'!$J$4-'d_시나리오'!$I$4))))</f>
        <v/>
      </c>
      <c r="J2709">
        <f>RAND()</f>
        <v/>
      </c>
      <c r="K2709">
        <f>IF('d_시나리오'!$J$5='d_시나리오'!$H$5,'d_시나리오'!$I$5,IF(J2709&lt;('d_시나리오'!$I$5-'d_시나리오'!$H$5)/('d_시나리오'!$J$5-'d_시나리오'!$H$5),'d_시나리오'!$H$5+SQRT(J2709*('d_시나리오'!$J$5-'d_시나리오'!$H$5)*('d_시나리오'!$I$5-'d_시나리오'!$H$5)),'d_시나리오'!$J$5-SQRT((1-J2709)*('d_시나리오'!$J$5-'d_시나리오'!$H$5)*('d_시나리오'!$J$5-'d_시나리오'!$I$5))))</f>
        <v/>
      </c>
      <c r="L2709">
        <f>RAND()</f>
        <v/>
      </c>
      <c r="M2709">
        <f>IF('d_시나리오'!$J$6='d_시나리오'!$H$6,'d_시나리오'!$I$6,IF(L2709&lt;('d_시나리오'!$I$6-'d_시나리오'!$H$6)/('d_시나리오'!$J$6-'d_시나리오'!$H$6),'d_시나리오'!$H$6+SQRT(L2709*('d_시나리오'!$J$6-'d_시나리오'!$H$6)*('d_시나리오'!$I$6-'d_시나리오'!$H$6)),'d_시나리오'!$J$6-SQRT((1-L2709)*('d_시나리오'!$J$6-'d_시나리오'!$H$6)*('d_시나리오'!$J$6-'d_시나리오'!$I$6))))</f>
        <v/>
      </c>
      <c r="N2709">
        <f>INDEX('d_분포'!$B$2:$B$57,RANDBETWEEN(1,56))</f>
        <v/>
      </c>
      <c r="O2709">
        <f>BETAINV(RAND(),5,5)</f>
        <v/>
      </c>
      <c r="P2709">
        <f>'d_고정'!$B$1*'6_기대효과'!$H$7*('d_시나리오'!$I$7/'d_고정'!$B$2)*B2709</f>
        <v/>
      </c>
      <c r="Q2709">
        <f>P2709*C2709</f>
        <v/>
      </c>
      <c r="R2709">
        <f>P2709*E2709</f>
        <v/>
      </c>
      <c r="S2709">
        <f>R2709*G2709</f>
        <v/>
      </c>
      <c r="T2709">
        <f>Q2709+S2709</f>
        <v/>
      </c>
      <c r="U2709">
        <f>(Q2709*D2709+S2709*I2709)*(1-O2709)</f>
        <v/>
      </c>
      <c r="V2709">
        <f>(R2709*K2709*N2709+'d_고정'!$B$3*('6_기대효과'!$H$7/8)*N2709*'d_고정'!$B$10*M2709*('6_기대효과'!$K$7/'d_고정'!$B$9))*(1-O2709)</f>
        <v/>
      </c>
      <c r="W2709">
        <f>(S2709*I2709+R2709*MAX(K2709-'d_고정'!$B$10*M2709*('6_기대효과'!$K$7/'d_고정'!$B$9),0)*N2709)*(1-O2709)</f>
        <v/>
      </c>
      <c r="X2709">
        <f>U2709+V2709</f>
        <v/>
      </c>
      <c r="Y2709">
        <f>U2709/('d_고정'!$B$5*'6_기대효과'!$H$7/8)/'d_고정'!$B$6</f>
        <v/>
      </c>
      <c r="Z2709">
        <f>U2709/('d_고정'!$B$8*'6_기대효과'!$H$7/8)</f>
        <v/>
      </c>
    </row>
    <row r="2710">
      <c r="A2710">
        <f>RAND()</f>
        <v/>
      </c>
      <c r="B2710">
        <f>IF('d_시나리오'!$J$2='d_시나리오'!$H$2,'d_시나리오'!$I$2,IF(A2710&lt;('d_시나리오'!$I$2-'d_시나리오'!$H$2)/('d_시나리오'!$J$2-'d_시나리오'!$H$2),'d_시나리오'!$H$2+SQRT(A2710*('d_시나리오'!$J$2-'d_시나리오'!$H$2)*('d_시나리오'!$I$2-'d_시나리오'!$H$2)),'d_시나리오'!$J$2-SQRT((1-A2710)*('d_시나리오'!$J$2-'d_시나리오'!$H$2)*('d_시나리오'!$J$2-'d_시나리오'!$I$2))))</f>
        <v/>
      </c>
      <c r="C2710">
        <f>BETAINV(RAND(),2,6)</f>
        <v/>
      </c>
      <c r="D2710">
        <f>INDEX('d_분포'!$A$2:$A$28,RANDBETWEEN(1,27))</f>
        <v/>
      </c>
      <c r="E2710">
        <f>INDEX('d_분포'!$C$2:$C$5,RANDBETWEEN(1,4))*(0.9+0.2*RAND())</f>
        <v/>
      </c>
      <c r="F2710">
        <f>RAND()</f>
        <v/>
      </c>
      <c r="G2710">
        <f>IF('d_시나리오'!$J$3='d_시나리오'!$H$3,'d_시나리오'!$I$3,IF(F2710&lt;('d_시나리오'!$I$3-'d_시나리오'!$H$3)/('d_시나리오'!$J$3-'d_시나리오'!$H$3),'d_시나리오'!$H$3+SQRT(F2710*('d_시나리오'!$J$3-'d_시나리오'!$H$3)*('d_시나리오'!$I$3-'d_시나리오'!$H$3)),'d_시나리오'!$J$3-SQRT((1-F2710)*('d_시나리오'!$J$3-'d_시나리오'!$H$3)*('d_시나리오'!$J$3-'d_시나리오'!$I$3))))</f>
        <v/>
      </c>
      <c r="H2710">
        <f>RAND()</f>
        <v/>
      </c>
      <c r="I2710">
        <f>IF('d_시나리오'!$J$4='d_시나리오'!$H$4,'d_시나리오'!$I$4,IF(H2710&lt;('d_시나리오'!$I$4-'d_시나리오'!$H$4)/('d_시나리오'!$J$4-'d_시나리오'!$H$4),'d_시나리오'!$H$4+SQRT(H2710*('d_시나리오'!$J$4-'d_시나리오'!$H$4)*('d_시나리오'!$I$4-'d_시나리오'!$H$4)),'d_시나리오'!$J$4-SQRT((1-H2710)*('d_시나리오'!$J$4-'d_시나리오'!$H$4)*('d_시나리오'!$J$4-'d_시나리오'!$I$4))))</f>
        <v/>
      </c>
      <c r="J2710">
        <f>RAND()</f>
        <v/>
      </c>
      <c r="K2710">
        <f>IF('d_시나리오'!$J$5='d_시나리오'!$H$5,'d_시나리오'!$I$5,IF(J2710&lt;('d_시나리오'!$I$5-'d_시나리오'!$H$5)/('d_시나리오'!$J$5-'d_시나리오'!$H$5),'d_시나리오'!$H$5+SQRT(J2710*('d_시나리오'!$J$5-'d_시나리오'!$H$5)*('d_시나리오'!$I$5-'d_시나리오'!$H$5)),'d_시나리오'!$J$5-SQRT((1-J2710)*('d_시나리오'!$J$5-'d_시나리오'!$H$5)*('d_시나리오'!$J$5-'d_시나리오'!$I$5))))</f>
        <v/>
      </c>
      <c r="L2710">
        <f>RAND()</f>
        <v/>
      </c>
      <c r="M2710">
        <f>IF('d_시나리오'!$J$6='d_시나리오'!$H$6,'d_시나리오'!$I$6,IF(L2710&lt;('d_시나리오'!$I$6-'d_시나리오'!$H$6)/('d_시나리오'!$J$6-'d_시나리오'!$H$6),'d_시나리오'!$H$6+SQRT(L2710*('d_시나리오'!$J$6-'d_시나리오'!$H$6)*('d_시나리오'!$I$6-'d_시나리오'!$H$6)),'d_시나리오'!$J$6-SQRT((1-L2710)*('d_시나리오'!$J$6-'d_시나리오'!$H$6)*('d_시나리오'!$J$6-'d_시나리오'!$I$6))))</f>
        <v/>
      </c>
      <c r="N2710">
        <f>INDEX('d_분포'!$B$2:$B$57,RANDBETWEEN(1,56))</f>
        <v/>
      </c>
      <c r="O2710">
        <f>BETAINV(RAND(),5,5)</f>
        <v/>
      </c>
      <c r="P2710">
        <f>'d_고정'!$B$1*'6_기대효과'!$H$7*('d_시나리오'!$I$7/'d_고정'!$B$2)*B2710</f>
        <v/>
      </c>
      <c r="Q2710">
        <f>P2710*C2710</f>
        <v/>
      </c>
      <c r="R2710">
        <f>P2710*E2710</f>
        <v/>
      </c>
      <c r="S2710">
        <f>R2710*G2710</f>
        <v/>
      </c>
      <c r="T2710">
        <f>Q2710+S2710</f>
        <v/>
      </c>
      <c r="U2710">
        <f>(Q2710*D2710+S2710*I2710)*(1-O2710)</f>
        <v/>
      </c>
      <c r="V2710">
        <f>(R2710*K2710*N2710+'d_고정'!$B$3*('6_기대효과'!$H$7/8)*N2710*'d_고정'!$B$10*M2710*('6_기대효과'!$K$7/'d_고정'!$B$9))*(1-O2710)</f>
        <v/>
      </c>
      <c r="W2710">
        <f>(S2710*I2710+R2710*MAX(K2710-'d_고정'!$B$10*M2710*('6_기대효과'!$K$7/'d_고정'!$B$9),0)*N2710)*(1-O2710)</f>
        <v/>
      </c>
      <c r="X2710">
        <f>U2710+V2710</f>
        <v/>
      </c>
      <c r="Y2710">
        <f>U2710/('d_고정'!$B$5*'6_기대효과'!$H$7/8)/'d_고정'!$B$6</f>
        <v/>
      </c>
      <c r="Z2710">
        <f>U2710/('d_고정'!$B$8*'6_기대효과'!$H$7/8)</f>
        <v/>
      </c>
    </row>
    <row r="2711">
      <c r="A2711">
        <f>RAND()</f>
        <v/>
      </c>
      <c r="B2711">
        <f>IF('d_시나리오'!$J$2='d_시나리오'!$H$2,'d_시나리오'!$I$2,IF(A2711&lt;('d_시나리오'!$I$2-'d_시나리오'!$H$2)/('d_시나리오'!$J$2-'d_시나리오'!$H$2),'d_시나리오'!$H$2+SQRT(A2711*('d_시나리오'!$J$2-'d_시나리오'!$H$2)*('d_시나리오'!$I$2-'d_시나리오'!$H$2)),'d_시나리오'!$J$2-SQRT((1-A2711)*('d_시나리오'!$J$2-'d_시나리오'!$H$2)*('d_시나리오'!$J$2-'d_시나리오'!$I$2))))</f>
        <v/>
      </c>
      <c r="C2711">
        <f>BETAINV(RAND(),2,6)</f>
        <v/>
      </c>
      <c r="D2711">
        <f>INDEX('d_분포'!$A$2:$A$28,RANDBETWEEN(1,27))</f>
        <v/>
      </c>
      <c r="E2711">
        <f>INDEX('d_분포'!$C$2:$C$5,RANDBETWEEN(1,4))*(0.9+0.2*RAND())</f>
        <v/>
      </c>
      <c r="F2711">
        <f>RAND()</f>
        <v/>
      </c>
      <c r="G2711">
        <f>IF('d_시나리오'!$J$3='d_시나리오'!$H$3,'d_시나리오'!$I$3,IF(F2711&lt;('d_시나리오'!$I$3-'d_시나리오'!$H$3)/('d_시나리오'!$J$3-'d_시나리오'!$H$3),'d_시나리오'!$H$3+SQRT(F2711*('d_시나리오'!$J$3-'d_시나리오'!$H$3)*('d_시나리오'!$I$3-'d_시나리오'!$H$3)),'d_시나리오'!$J$3-SQRT((1-F2711)*('d_시나리오'!$J$3-'d_시나리오'!$H$3)*('d_시나리오'!$J$3-'d_시나리오'!$I$3))))</f>
        <v/>
      </c>
      <c r="H2711">
        <f>RAND()</f>
        <v/>
      </c>
      <c r="I2711">
        <f>IF('d_시나리오'!$J$4='d_시나리오'!$H$4,'d_시나리오'!$I$4,IF(H2711&lt;('d_시나리오'!$I$4-'d_시나리오'!$H$4)/('d_시나리오'!$J$4-'d_시나리오'!$H$4),'d_시나리오'!$H$4+SQRT(H2711*('d_시나리오'!$J$4-'d_시나리오'!$H$4)*('d_시나리오'!$I$4-'d_시나리오'!$H$4)),'d_시나리오'!$J$4-SQRT((1-H2711)*('d_시나리오'!$J$4-'d_시나리오'!$H$4)*('d_시나리오'!$J$4-'d_시나리오'!$I$4))))</f>
        <v/>
      </c>
      <c r="J2711">
        <f>RAND()</f>
        <v/>
      </c>
      <c r="K2711">
        <f>IF('d_시나리오'!$J$5='d_시나리오'!$H$5,'d_시나리오'!$I$5,IF(J2711&lt;('d_시나리오'!$I$5-'d_시나리오'!$H$5)/('d_시나리오'!$J$5-'d_시나리오'!$H$5),'d_시나리오'!$H$5+SQRT(J2711*('d_시나리오'!$J$5-'d_시나리오'!$H$5)*('d_시나리오'!$I$5-'d_시나리오'!$H$5)),'d_시나리오'!$J$5-SQRT((1-J2711)*('d_시나리오'!$J$5-'d_시나리오'!$H$5)*('d_시나리오'!$J$5-'d_시나리오'!$I$5))))</f>
        <v/>
      </c>
      <c r="L2711">
        <f>RAND()</f>
        <v/>
      </c>
      <c r="M2711">
        <f>IF('d_시나리오'!$J$6='d_시나리오'!$H$6,'d_시나리오'!$I$6,IF(L2711&lt;('d_시나리오'!$I$6-'d_시나리오'!$H$6)/('d_시나리오'!$J$6-'d_시나리오'!$H$6),'d_시나리오'!$H$6+SQRT(L2711*('d_시나리오'!$J$6-'d_시나리오'!$H$6)*('d_시나리오'!$I$6-'d_시나리오'!$H$6)),'d_시나리오'!$J$6-SQRT((1-L2711)*('d_시나리오'!$J$6-'d_시나리오'!$H$6)*('d_시나리오'!$J$6-'d_시나리오'!$I$6))))</f>
        <v/>
      </c>
      <c r="N2711">
        <f>INDEX('d_분포'!$B$2:$B$57,RANDBETWEEN(1,56))</f>
        <v/>
      </c>
      <c r="O2711">
        <f>BETAINV(RAND(),5,5)</f>
        <v/>
      </c>
      <c r="P2711">
        <f>'d_고정'!$B$1*'6_기대효과'!$H$7*('d_시나리오'!$I$7/'d_고정'!$B$2)*B2711</f>
        <v/>
      </c>
      <c r="Q2711">
        <f>P2711*C2711</f>
        <v/>
      </c>
      <c r="R2711">
        <f>P2711*E2711</f>
        <v/>
      </c>
      <c r="S2711">
        <f>R2711*G2711</f>
        <v/>
      </c>
      <c r="T2711">
        <f>Q2711+S2711</f>
        <v/>
      </c>
      <c r="U2711">
        <f>(Q2711*D2711+S2711*I2711)*(1-O2711)</f>
        <v/>
      </c>
      <c r="V2711">
        <f>(R2711*K2711*N2711+'d_고정'!$B$3*('6_기대효과'!$H$7/8)*N2711*'d_고정'!$B$10*M2711*('6_기대효과'!$K$7/'d_고정'!$B$9))*(1-O2711)</f>
        <v/>
      </c>
      <c r="W2711">
        <f>(S2711*I2711+R2711*MAX(K2711-'d_고정'!$B$10*M2711*('6_기대효과'!$K$7/'d_고정'!$B$9),0)*N2711)*(1-O2711)</f>
        <v/>
      </c>
      <c r="X2711">
        <f>U2711+V2711</f>
        <v/>
      </c>
      <c r="Y2711">
        <f>U2711/('d_고정'!$B$5*'6_기대효과'!$H$7/8)/'d_고정'!$B$6</f>
        <v/>
      </c>
      <c r="Z2711">
        <f>U2711/('d_고정'!$B$8*'6_기대효과'!$H$7/8)</f>
        <v/>
      </c>
    </row>
    <row r="2712">
      <c r="A2712">
        <f>RAND()</f>
        <v/>
      </c>
      <c r="B2712">
        <f>IF('d_시나리오'!$J$2='d_시나리오'!$H$2,'d_시나리오'!$I$2,IF(A2712&lt;('d_시나리오'!$I$2-'d_시나리오'!$H$2)/('d_시나리오'!$J$2-'d_시나리오'!$H$2),'d_시나리오'!$H$2+SQRT(A2712*('d_시나리오'!$J$2-'d_시나리오'!$H$2)*('d_시나리오'!$I$2-'d_시나리오'!$H$2)),'d_시나리오'!$J$2-SQRT((1-A2712)*('d_시나리오'!$J$2-'d_시나리오'!$H$2)*('d_시나리오'!$J$2-'d_시나리오'!$I$2))))</f>
        <v/>
      </c>
      <c r="C2712">
        <f>BETAINV(RAND(),2,6)</f>
        <v/>
      </c>
      <c r="D2712">
        <f>INDEX('d_분포'!$A$2:$A$28,RANDBETWEEN(1,27))</f>
        <v/>
      </c>
      <c r="E2712">
        <f>INDEX('d_분포'!$C$2:$C$5,RANDBETWEEN(1,4))*(0.9+0.2*RAND())</f>
        <v/>
      </c>
      <c r="F2712">
        <f>RAND()</f>
        <v/>
      </c>
      <c r="G2712">
        <f>IF('d_시나리오'!$J$3='d_시나리오'!$H$3,'d_시나리오'!$I$3,IF(F2712&lt;('d_시나리오'!$I$3-'d_시나리오'!$H$3)/('d_시나리오'!$J$3-'d_시나리오'!$H$3),'d_시나리오'!$H$3+SQRT(F2712*('d_시나리오'!$J$3-'d_시나리오'!$H$3)*('d_시나리오'!$I$3-'d_시나리오'!$H$3)),'d_시나리오'!$J$3-SQRT((1-F2712)*('d_시나리오'!$J$3-'d_시나리오'!$H$3)*('d_시나리오'!$J$3-'d_시나리오'!$I$3))))</f>
        <v/>
      </c>
      <c r="H2712">
        <f>RAND()</f>
        <v/>
      </c>
      <c r="I2712">
        <f>IF('d_시나리오'!$J$4='d_시나리오'!$H$4,'d_시나리오'!$I$4,IF(H2712&lt;('d_시나리오'!$I$4-'d_시나리오'!$H$4)/('d_시나리오'!$J$4-'d_시나리오'!$H$4),'d_시나리오'!$H$4+SQRT(H2712*('d_시나리오'!$J$4-'d_시나리오'!$H$4)*('d_시나리오'!$I$4-'d_시나리오'!$H$4)),'d_시나리오'!$J$4-SQRT((1-H2712)*('d_시나리오'!$J$4-'d_시나리오'!$H$4)*('d_시나리오'!$J$4-'d_시나리오'!$I$4))))</f>
        <v/>
      </c>
      <c r="J2712">
        <f>RAND()</f>
        <v/>
      </c>
      <c r="K2712">
        <f>IF('d_시나리오'!$J$5='d_시나리오'!$H$5,'d_시나리오'!$I$5,IF(J2712&lt;('d_시나리오'!$I$5-'d_시나리오'!$H$5)/('d_시나리오'!$J$5-'d_시나리오'!$H$5),'d_시나리오'!$H$5+SQRT(J2712*('d_시나리오'!$J$5-'d_시나리오'!$H$5)*('d_시나리오'!$I$5-'d_시나리오'!$H$5)),'d_시나리오'!$J$5-SQRT((1-J2712)*('d_시나리오'!$J$5-'d_시나리오'!$H$5)*('d_시나리오'!$J$5-'d_시나리오'!$I$5))))</f>
        <v/>
      </c>
      <c r="L2712">
        <f>RAND()</f>
        <v/>
      </c>
      <c r="M2712">
        <f>IF('d_시나리오'!$J$6='d_시나리오'!$H$6,'d_시나리오'!$I$6,IF(L2712&lt;('d_시나리오'!$I$6-'d_시나리오'!$H$6)/('d_시나리오'!$J$6-'d_시나리오'!$H$6),'d_시나리오'!$H$6+SQRT(L2712*('d_시나리오'!$J$6-'d_시나리오'!$H$6)*('d_시나리오'!$I$6-'d_시나리오'!$H$6)),'d_시나리오'!$J$6-SQRT((1-L2712)*('d_시나리오'!$J$6-'d_시나리오'!$H$6)*('d_시나리오'!$J$6-'d_시나리오'!$I$6))))</f>
        <v/>
      </c>
      <c r="N2712">
        <f>INDEX('d_분포'!$B$2:$B$57,RANDBETWEEN(1,56))</f>
        <v/>
      </c>
      <c r="O2712">
        <f>BETAINV(RAND(),5,5)</f>
        <v/>
      </c>
      <c r="P2712">
        <f>'d_고정'!$B$1*'6_기대효과'!$H$7*('d_시나리오'!$I$7/'d_고정'!$B$2)*B2712</f>
        <v/>
      </c>
      <c r="Q2712">
        <f>P2712*C2712</f>
        <v/>
      </c>
      <c r="R2712">
        <f>P2712*E2712</f>
        <v/>
      </c>
      <c r="S2712">
        <f>R2712*G2712</f>
        <v/>
      </c>
      <c r="T2712">
        <f>Q2712+S2712</f>
        <v/>
      </c>
      <c r="U2712">
        <f>(Q2712*D2712+S2712*I2712)*(1-O2712)</f>
        <v/>
      </c>
      <c r="V2712">
        <f>(R2712*K2712*N2712+'d_고정'!$B$3*('6_기대효과'!$H$7/8)*N2712*'d_고정'!$B$10*M2712*('6_기대효과'!$K$7/'d_고정'!$B$9))*(1-O2712)</f>
        <v/>
      </c>
      <c r="W2712">
        <f>(S2712*I2712+R2712*MAX(K2712-'d_고정'!$B$10*M2712*('6_기대효과'!$K$7/'d_고정'!$B$9),0)*N2712)*(1-O2712)</f>
        <v/>
      </c>
      <c r="X2712">
        <f>U2712+V2712</f>
        <v/>
      </c>
      <c r="Y2712">
        <f>U2712/('d_고정'!$B$5*'6_기대효과'!$H$7/8)/'d_고정'!$B$6</f>
        <v/>
      </c>
      <c r="Z2712">
        <f>U2712/('d_고정'!$B$8*'6_기대효과'!$H$7/8)</f>
        <v/>
      </c>
    </row>
    <row r="2713">
      <c r="A2713">
        <f>RAND()</f>
        <v/>
      </c>
      <c r="B2713">
        <f>IF('d_시나리오'!$J$2='d_시나리오'!$H$2,'d_시나리오'!$I$2,IF(A2713&lt;('d_시나리오'!$I$2-'d_시나리오'!$H$2)/('d_시나리오'!$J$2-'d_시나리오'!$H$2),'d_시나리오'!$H$2+SQRT(A2713*('d_시나리오'!$J$2-'d_시나리오'!$H$2)*('d_시나리오'!$I$2-'d_시나리오'!$H$2)),'d_시나리오'!$J$2-SQRT((1-A2713)*('d_시나리오'!$J$2-'d_시나리오'!$H$2)*('d_시나리오'!$J$2-'d_시나리오'!$I$2))))</f>
        <v/>
      </c>
      <c r="C2713">
        <f>BETAINV(RAND(),2,6)</f>
        <v/>
      </c>
      <c r="D2713">
        <f>INDEX('d_분포'!$A$2:$A$28,RANDBETWEEN(1,27))</f>
        <v/>
      </c>
      <c r="E2713">
        <f>INDEX('d_분포'!$C$2:$C$5,RANDBETWEEN(1,4))*(0.9+0.2*RAND())</f>
        <v/>
      </c>
      <c r="F2713">
        <f>RAND()</f>
        <v/>
      </c>
      <c r="G2713">
        <f>IF('d_시나리오'!$J$3='d_시나리오'!$H$3,'d_시나리오'!$I$3,IF(F2713&lt;('d_시나리오'!$I$3-'d_시나리오'!$H$3)/('d_시나리오'!$J$3-'d_시나리오'!$H$3),'d_시나리오'!$H$3+SQRT(F2713*('d_시나리오'!$J$3-'d_시나리오'!$H$3)*('d_시나리오'!$I$3-'d_시나리오'!$H$3)),'d_시나리오'!$J$3-SQRT((1-F2713)*('d_시나리오'!$J$3-'d_시나리오'!$H$3)*('d_시나리오'!$J$3-'d_시나리오'!$I$3))))</f>
        <v/>
      </c>
      <c r="H2713">
        <f>RAND()</f>
        <v/>
      </c>
      <c r="I2713">
        <f>IF('d_시나리오'!$J$4='d_시나리오'!$H$4,'d_시나리오'!$I$4,IF(H2713&lt;('d_시나리오'!$I$4-'d_시나리오'!$H$4)/('d_시나리오'!$J$4-'d_시나리오'!$H$4),'d_시나리오'!$H$4+SQRT(H2713*('d_시나리오'!$J$4-'d_시나리오'!$H$4)*('d_시나리오'!$I$4-'d_시나리오'!$H$4)),'d_시나리오'!$J$4-SQRT((1-H2713)*('d_시나리오'!$J$4-'d_시나리오'!$H$4)*('d_시나리오'!$J$4-'d_시나리오'!$I$4))))</f>
        <v/>
      </c>
      <c r="J2713">
        <f>RAND()</f>
        <v/>
      </c>
      <c r="K2713">
        <f>IF('d_시나리오'!$J$5='d_시나리오'!$H$5,'d_시나리오'!$I$5,IF(J2713&lt;('d_시나리오'!$I$5-'d_시나리오'!$H$5)/('d_시나리오'!$J$5-'d_시나리오'!$H$5),'d_시나리오'!$H$5+SQRT(J2713*('d_시나리오'!$J$5-'d_시나리오'!$H$5)*('d_시나리오'!$I$5-'d_시나리오'!$H$5)),'d_시나리오'!$J$5-SQRT((1-J2713)*('d_시나리오'!$J$5-'d_시나리오'!$H$5)*('d_시나리오'!$J$5-'d_시나리오'!$I$5))))</f>
        <v/>
      </c>
      <c r="L2713">
        <f>RAND()</f>
        <v/>
      </c>
      <c r="M2713">
        <f>IF('d_시나리오'!$J$6='d_시나리오'!$H$6,'d_시나리오'!$I$6,IF(L2713&lt;('d_시나리오'!$I$6-'d_시나리오'!$H$6)/('d_시나리오'!$J$6-'d_시나리오'!$H$6),'d_시나리오'!$H$6+SQRT(L2713*('d_시나리오'!$J$6-'d_시나리오'!$H$6)*('d_시나리오'!$I$6-'d_시나리오'!$H$6)),'d_시나리오'!$J$6-SQRT((1-L2713)*('d_시나리오'!$J$6-'d_시나리오'!$H$6)*('d_시나리오'!$J$6-'d_시나리오'!$I$6))))</f>
        <v/>
      </c>
      <c r="N2713">
        <f>INDEX('d_분포'!$B$2:$B$57,RANDBETWEEN(1,56))</f>
        <v/>
      </c>
      <c r="O2713">
        <f>BETAINV(RAND(),5,5)</f>
        <v/>
      </c>
      <c r="P2713">
        <f>'d_고정'!$B$1*'6_기대효과'!$H$7*('d_시나리오'!$I$7/'d_고정'!$B$2)*B2713</f>
        <v/>
      </c>
      <c r="Q2713">
        <f>P2713*C2713</f>
        <v/>
      </c>
      <c r="R2713">
        <f>P2713*E2713</f>
        <v/>
      </c>
      <c r="S2713">
        <f>R2713*G2713</f>
        <v/>
      </c>
      <c r="T2713">
        <f>Q2713+S2713</f>
        <v/>
      </c>
      <c r="U2713">
        <f>(Q2713*D2713+S2713*I2713)*(1-O2713)</f>
        <v/>
      </c>
      <c r="V2713">
        <f>(R2713*K2713*N2713+'d_고정'!$B$3*('6_기대효과'!$H$7/8)*N2713*'d_고정'!$B$10*M2713*('6_기대효과'!$K$7/'d_고정'!$B$9))*(1-O2713)</f>
        <v/>
      </c>
      <c r="W2713">
        <f>(S2713*I2713+R2713*MAX(K2713-'d_고정'!$B$10*M2713*('6_기대효과'!$K$7/'d_고정'!$B$9),0)*N2713)*(1-O2713)</f>
        <v/>
      </c>
      <c r="X2713">
        <f>U2713+V2713</f>
        <v/>
      </c>
      <c r="Y2713">
        <f>U2713/('d_고정'!$B$5*'6_기대효과'!$H$7/8)/'d_고정'!$B$6</f>
        <v/>
      </c>
      <c r="Z2713">
        <f>U2713/('d_고정'!$B$8*'6_기대효과'!$H$7/8)</f>
        <v/>
      </c>
    </row>
    <row r="2714">
      <c r="A2714">
        <f>RAND()</f>
        <v/>
      </c>
      <c r="B2714">
        <f>IF('d_시나리오'!$J$2='d_시나리오'!$H$2,'d_시나리오'!$I$2,IF(A2714&lt;('d_시나리오'!$I$2-'d_시나리오'!$H$2)/('d_시나리오'!$J$2-'d_시나리오'!$H$2),'d_시나리오'!$H$2+SQRT(A2714*('d_시나리오'!$J$2-'d_시나리오'!$H$2)*('d_시나리오'!$I$2-'d_시나리오'!$H$2)),'d_시나리오'!$J$2-SQRT((1-A2714)*('d_시나리오'!$J$2-'d_시나리오'!$H$2)*('d_시나리오'!$J$2-'d_시나리오'!$I$2))))</f>
        <v/>
      </c>
      <c r="C2714">
        <f>BETAINV(RAND(),2,6)</f>
        <v/>
      </c>
      <c r="D2714">
        <f>INDEX('d_분포'!$A$2:$A$28,RANDBETWEEN(1,27))</f>
        <v/>
      </c>
      <c r="E2714">
        <f>INDEX('d_분포'!$C$2:$C$5,RANDBETWEEN(1,4))*(0.9+0.2*RAND())</f>
        <v/>
      </c>
      <c r="F2714">
        <f>RAND()</f>
        <v/>
      </c>
      <c r="G2714">
        <f>IF('d_시나리오'!$J$3='d_시나리오'!$H$3,'d_시나리오'!$I$3,IF(F2714&lt;('d_시나리오'!$I$3-'d_시나리오'!$H$3)/('d_시나리오'!$J$3-'d_시나리오'!$H$3),'d_시나리오'!$H$3+SQRT(F2714*('d_시나리오'!$J$3-'d_시나리오'!$H$3)*('d_시나리오'!$I$3-'d_시나리오'!$H$3)),'d_시나리오'!$J$3-SQRT((1-F2714)*('d_시나리오'!$J$3-'d_시나리오'!$H$3)*('d_시나리오'!$J$3-'d_시나리오'!$I$3))))</f>
        <v/>
      </c>
      <c r="H2714">
        <f>RAND()</f>
        <v/>
      </c>
      <c r="I2714">
        <f>IF('d_시나리오'!$J$4='d_시나리오'!$H$4,'d_시나리오'!$I$4,IF(H2714&lt;('d_시나리오'!$I$4-'d_시나리오'!$H$4)/('d_시나리오'!$J$4-'d_시나리오'!$H$4),'d_시나리오'!$H$4+SQRT(H2714*('d_시나리오'!$J$4-'d_시나리오'!$H$4)*('d_시나리오'!$I$4-'d_시나리오'!$H$4)),'d_시나리오'!$J$4-SQRT((1-H2714)*('d_시나리오'!$J$4-'d_시나리오'!$H$4)*('d_시나리오'!$J$4-'d_시나리오'!$I$4))))</f>
        <v/>
      </c>
      <c r="J2714">
        <f>RAND()</f>
        <v/>
      </c>
      <c r="K2714">
        <f>IF('d_시나리오'!$J$5='d_시나리오'!$H$5,'d_시나리오'!$I$5,IF(J2714&lt;('d_시나리오'!$I$5-'d_시나리오'!$H$5)/('d_시나리오'!$J$5-'d_시나리오'!$H$5),'d_시나리오'!$H$5+SQRT(J2714*('d_시나리오'!$J$5-'d_시나리오'!$H$5)*('d_시나리오'!$I$5-'d_시나리오'!$H$5)),'d_시나리오'!$J$5-SQRT((1-J2714)*('d_시나리오'!$J$5-'d_시나리오'!$H$5)*('d_시나리오'!$J$5-'d_시나리오'!$I$5))))</f>
        <v/>
      </c>
      <c r="L2714">
        <f>RAND()</f>
        <v/>
      </c>
      <c r="M2714">
        <f>IF('d_시나리오'!$J$6='d_시나리오'!$H$6,'d_시나리오'!$I$6,IF(L2714&lt;('d_시나리오'!$I$6-'d_시나리오'!$H$6)/('d_시나리오'!$J$6-'d_시나리오'!$H$6),'d_시나리오'!$H$6+SQRT(L2714*('d_시나리오'!$J$6-'d_시나리오'!$H$6)*('d_시나리오'!$I$6-'d_시나리오'!$H$6)),'d_시나리오'!$J$6-SQRT((1-L2714)*('d_시나리오'!$J$6-'d_시나리오'!$H$6)*('d_시나리오'!$J$6-'d_시나리오'!$I$6))))</f>
        <v/>
      </c>
      <c r="N2714">
        <f>INDEX('d_분포'!$B$2:$B$57,RANDBETWEEN(1,56))</f>
        <v/>
      </c>
      <c r="O2714">
        <f>BETAINV(RAND(),5,5)</f>
        <v/>
      </c>
      <c r="P2714">
        <f>'d_고정'!$B$1*'6_기대효과'!$H$7*('d_시나리오'!$I$7/'d_고정'!$B$2)*B2714</f>
        <v/>
      </c>
      <c r="Q2714">
        <f>P2714*C2714</f>
        <v/>
      </c>
      <c r="R2714">
        <f>P2714*E2714</f>
        <v/>
      </c>
      <c r="S2714">
        <f>R2714*G2714</f>
        <v/>
      </c>
      <c r="T2714">
        <f>Q2714+S2714</f>
        <v/>
      </c>
      <c r="U2714">
        <f>(Q2714*D2714+S2714*I2714)*(1-O2714)</f>
        <v/>
      </c>
      <c r="V2714">
        <f>(R2714*K2714*N2714+'d_고정'!$B$3*('6_기대효과'!$H$7/8)*N2714*'d_고정'!$B$10*M2714*('6_기대효과'!$K$7/'d_고정'!$B$9))*(1-O2714)</f>
        <v/>
      </c>
      <c r="W2714">
        <f>(S2714*I2714+R2714*MAX(K2714-'d_고정'!$B$10*M2714*('6_기대효과'!$K$7/'d_고정'!$B$9),0)*N2714)*(1-O2714)</f>
        <v/>
      </c>
      <c r="X2714">
        <f>U2714+V2714</f>
        <v/>
      </c>
      <c r="Y2714">
        <f>U2714/('d_고정'!$B$5*'6_기대효과'!$H$7/8)/'d_고정'!$B$6</f>
        <v/>
      </c>
      <c r="Z2714">
        <f>U2714/('d_고정'!$B$8*'6_기대효과'!$H$7/8)</f>
        <v/>
      </c>
    </row>
    <row r="2715">
      <c r="A2715">
        <f>RAND()</f>
        <v/>
      </c>
      <c r="B2715">
        <f>IF('d_시나리오'!$J$2='d_시나리오'!$H$2,'d_시나리오'!$I$2,IF(A2715&lt;('d_시나리오'!$I$2-'d_시나리오'!$H$2)/('d_시나리오'!$J$2-'d_시나리오'!$H$2),'d_시나리오'!$H$2+SQRT(A2715*('d_시나리오'!$J$2-'d_시나리오'!$H$2)*('d_시나리오'!$I$2-'d_시나리오'!$H$2)),'d_시나리오'!$J$2-SQRT((1-A2715)*('d_시나리오'!$J$2-'d_시나리오'!$H$2)*('d_시나리오'!$J$2-'d_시나리오'!$I$2))))</f>
        <v/>
      </c>
      <c r="C2715">
        <f>BETAINV(RAND(),2,6)</f>
        <v/>
      </c>
      <c r="D2715">
        <f>INDEX('d_분포'!$A$2:$A$28,RANDBETWEEN(1,27))</f>
        <v/>
      </c>
      <c r="E2715">
        <f>INDEX('d_분포'!$C$2:$C$5,RANDBETWEEN(1,4))*(0.9+0.2*RAND())</f>
        <v/>
      </c>
      <c r="F2715">
        <f>RAND()</f>
        <v/>
      </c>
      <c r="G2715">
        <f>IF('d_시나리오'!$J$3='d_시나리오'!$H$3,'d_시나리오'!$I$3,IF(F2715&lt;('d_시나리오'!$I$3-'d_시나리오'!$H$3)/('d_시나리오'!$J$3-'d_시나리오'!$H$3),'d_시나리오'!$H$3+SQRT(F2715*('d_시나리오'!$J$3-'d_시나리오'!$H$3)*('d_시나리오'!$I$3-'d_시나리오'!$H$3)),'d_시나리오'!$J$3-SQRT((1-F2715)*('d_시나리오'!$J$3-'d_시나리오'!$H$3)*('d_시나리오'!$J$3-'d_시나리오'!$I$3))))</f>
        <v/>
      </c>
      <c r="H2715">
        <f>RAND()</f>
        <v/>
      </c>
      <c r="I2715">
        <f>IF('d_시나리오'!$J$4='d_시나리오'!$H$4,'d_시나리오'!$I$4,IF(H2715&lt;('d_시나리오'!$I$4-'d_시나리오'!$H$4)/('d_시나리오'!$J$4-'d_시나리오'!$H$4),'d_시나리오'!$H$4+SQRT(H2715*('d_시나리오'!$J$4-'d_시나리오'!$H$4)*('d_시나리오'!$I$4-'d_시나리오'!$H$4)),'d_시나리오'!$J$4-SQRT((1-H2715)*('d_시나리오'!$J$4-'d_시나리오'!$H$4)*('d_시나리오'!$J$4-'d_시나리오'!$I$4))))</f>
        <v/>
      </c>
      <c r="J2715">
        <f>RAND()</f>
        <v/>
      </c>
      <c r="K2715">
        <f>IF('d_시나리오'!$J$5='d_시나리오'!$H$5,'d_시나리오'!$I$5,IF(J2715&lt;('d_시나리오'!$I$5-'d_시나리오'!$H$5)/('d_시나리오'!$J$5-'d_시나리오'!$H$5),'d_시나리오'!$H$5+SQRT(J2715*('d_시나리오'!$J$5-'d_시나리오'!$H$5)*('d_시나리오'!$I$5-'d_시나리오'!$H$5)),'d_시나리오'!$J$5-SQRT((1-J2715)*('d_시나리오'!$J$5-'d_시나리오'!$H$5)*('d_시나리오'!$J$5-'d_시나리오'!$I$5))))</f>
        <v/>
      </c>
      <c r="L2715">
        <f>RAND()</f>
        <v/>
      </c>
      <c r="M2715">
        <f>IF('d_시나리오'!$J$6='d_시나리오'!$H$6,'d_시나리오'!$I$6,IF(L2715&lt;('d_시나리오'!$I$6-'d_시나리오'!$H$6)/('d_시나리오'!$J$6-'d_시나리오'!$H$6),'d_시나리오'!$H$6+SQRT(L2715*('d_시나리오'!$J$6-'d_시나리오'!$H$6)*('d_시나리오'!$I$6-'d_시나리오'!$H$6)),'d_시나리오'!$J$6-SQRT((1-L2715)*('d_시나리오'!$J$6-'d_시나리오'!$H$6)*('d_시나리오'!$J$6-'d_시나리오'!$I$6))))</f>
        <v/>
      </c>
      <c r="N2715">
        <f>INDEX('d_분포'!$B$2:$B$57,RANDBETWEEN(1,56))</f>
        <v/>
      </c>
      <c r="O2715">
        <f>BETAINV(RAND(),5,5)</f>
        <v/>
      </c>
      <c r="P2715">
        <f>'d_고정'!$B$1*'6_기대효과'!$H$7*('d_시나리오'!$I$7/'d_고정'!$B$2)*B2715</f>
        <v/>
      </c>
      <c r="Q2715">
        <f>P2715*C2715</f>
        <v/>
      </c>
      <c r="R2715">
        <f>P2715*E2715</f>
        <v/>
      </c>
      <c r="S2715">
        <f>R2715*G2715</f>
        <v/>
      </c>
      <c r="T2715">
        <f>Q2715+S2715</f>
        <v/>
      </c>
      <c r="U2715">
        <f>(Q2715*D2715+S2715*I2715)*(1-O2715)</f>
        <v/>
      </c>
      <c r="V2715">
        <f>(R2715*K2715*N2715+'d_고정'!$B$3*('6_기대효과'!$H$7/8)*N2715*'d_고정'!$B$10*M2715*('6_기대효과'!$K$7/'d_고정'!$B$9))*(1-O2715)</f>
        <v/>
      </c>
      <c r="W2715">
        <f>(S2715*I2715+R2715*MAX(K2715-'d_고정'!$B$10*M2715*('6_기대효과'!$K$7/'d_고정'!$B$9),0)*N2715)*(1-O2715)</f>
        <v/>
      </c>
      <c r="X2715">
        <f>U2715+V2715</f>
        <v/>
      </c>
      <c r="Y2715">
        <f>U2715/('d_고정'!$B$5*'6_기대효과'!$H$7/8)/'d_고정'!$B$6</f>
        <v/>
      </c>
      <c r="Z2715">
        <f>U2715/('d_고정'!$B$8*'6_기대효과'!$H$7/8)</f>
        <v/>
      </c>
    </row>
    <row r="2716">
      <c r="A2716">
        <f>RAND()</f>
        <v/>
      </c>
      <c r="B2716">
        <f>IF('d_시나리오'!$J$2='d_시나리오'!$H$2,'d_시나리오'!$I$2,IF(A2716&lt;('d_시나리오'!$I$2-'d_시나리오'!$H$2)/('d_시나리오'!$J$2-'d_시나리오'!$H$2),'d_시나리오'!$H$2+SQRT(A2716*('d_시나리오'!$J$2-'d_시나리오'!$H$2)*('d_시나리오'!$I$2-'d_시나리오'!$H$2)),'d_시나리오'!$J$2-SQRT((1-A2716)*('d_시나리오'!$J$2-'d_시나리오'!$H$2)*('d_시나리오'!$J$2-'d_시나리오'!$I$2))))</f>
        <v/>
      </c>
      <c r="C2716">
        <f>BETAINV(RAND(),2,6)</f>
        <v/>
      </c>
      <c r="D2716">
        <f>INDEX('d_분포'!$A$2:$A$28,RANDBETWEEN(1,27))</f>
        <v/>
      </c>
      <c r="E2716">
        <f>INDEX('d_분포'!$C$2:$C$5,RANDBETWEEN(1,4))*(0.9+0.2*RAND())</f>
        <v/>
      </c>
      <c r="F2716">
        <f>RAND()</f>
        <v/>
      </c>
      <c r="G2716">
        <f>IF('d_시나리오'!$J$3='d_시나리오'!$H$3,'d_시나리오'!$I$3,IF(F2716&lt;('d_시나리오'!$I$3-'d_시나리오'!$H$3)/('d_시나리오'!$J$3-'d_시나리오'!$H$3),'d_시나리오'!$H$3+SQRT(F2716*('d_시나리오'!$J$3-'d_시나리오'!$H$3)*('d_시나리오'!$I$3-'d_시나리오'!$H$3)),'d_시나리오'!$J$3-SQRT((1-F2716)*('d_시나리오'!$J$3-'d_시나리오'!$H$3)*('d_시나리오'!$J$3-'d_시나리오'!$I$3))))</f>
        <v/>
      </c>
      <c r="H2716">
        <f>RAND()</f>
        <v/>
      </c>
      <c r="I2716">
        <f>IF('d_시나리오'!$J$4='d_시나리오'!$H$4,'d_시나리오'!$I$4,IF(H2716&lt;('d_시나리오'!$I$4-'d_시나리오'!$H$4)/('d_시나리오'!$J$4-'d_시나리오'!$H$4),'d_시나리오'!$H$4+SQRT(H2716*('d_시나리오'!$J$4-'d_시나리오'!$H$4)*('d_시나리오'!$I$4-'d_시나리오'!$H$4)),'d_시나리오'!$J$4-SQRT((1-H2716)*('d_시나리오'!$J$4-'d_시나리오'!$H$4)*('d_시나리오'!$J$4-'d_시나리오'!$I$4))))</f>
        <v/>
      </c>
      <c r="J2716">
        <f>RAND()</f>
        <v/>
      </c>
      <c r="K2716">
        <f>IF('d_시나리오'!$J$5='d_시나리오'!$H$5,'d_시나리오'!$I$5,IF(J2716&lt;('d_시나리오'!$I$5-'d_시나리오'!$H$5)/('d_시나리오'!$J$5-'d_시나리오'!$H$5),'d_시나리오'!$H$5+SQRT(J2716*('d_시나리오'!$J$5-'d_시나리오'!$H$5)*('d_시나리오'!$I$5-'d_시나리오'!$H$5)),'d_시나리오'!$J$5-SQRT((1-J2716)*('d_시나리오'!$J$5-'d_시나리오'!$H$5)*('d_시나리오'!$J$5-'d_시나리오'!$I$5))))</f>
        <v/>
      </c>
      <c r="L2716">
        <f>RAND()</f>
        <v/>
      </c>
      <c r="M2716">
        <f>IF('d_시나리오'!$J$6='d_시나리오'!$H$6,'d_시나리오'!$I$6,IF(L2716&lt;('d_시나리오'!$I$6-'d_시나리오'!$H$6)/('d_시나리오'!$J$6-'d_시나리오'!$H$6),'d_시나리오'!$H$6+SQRT(L2716*('d_시나리오'!$J$6-'d_시나리오'!$H$6)*('d_시나리오'!$I$6-'d_시나리오'!$H$6)),'d_시나리오'!$J$6-SQRT((1-L2716)*('d_시나리오'!$J$6-'d_시나리오'!$H$6)*('d_시나리오'!$J$6-'d_시나리오'!$I$6))))</f>
        <v/>
      </c>
      <c r="N2716">
        <f>INDEX('d_분포'!$B$2:$B$57,RANDBETWEEN(1,56))</f>
        <v/>
      </c>
      <c r="O2716">
        <f>BETAINV(RAND(),5,5)</f>
        <v/>
      </c>
      <c r="P2716">
        <f>'d_고정'!$B$1*'6_기대효과'!$H$7*('d_시나리오'!$I$7/'d_고정'!$B$2)*B2716</f>
        <v/>
      </c>
      <c r="Q2716">
        <f>P2716*C2716</f>
        <v/>
      </c>
      <c r="R2716">
        <f>P2716*E2716</f>
        <v/>
      </c>
      <c r="S2716">
        <f>R2716*G2716</f>
        <v/>
      </c>
      <c r="T2716">
        <f>Q2716+S2716</f>
        <v/>
      </c>
      <c r="U2716">
        <f>(Q2716*D2716+S2716*I2716)*(1-O2716)</f>
        <v/>
      </c>
      <c r="V2716">
        <f>(R2716*K2716*N2716+'d_고정'!$B$3*('6_기대효과'!$H$7/8)*N2716*'d_고정'!$B$10*M2716*('6_기대효과'!$K$7/'d_고정'!$B$9))*(1-O2716)</f>
        <v/>
      </c>
      <c r="W2716">
        <f>(S2716*I2716+R2716*MAX(K2716-'d_고정'!$B$10*M2716*('6_기대효과'!$K$7/'d_고정'!$B$9),0)*N2716)*(1-O2716)</f>
        <v/>
      </c>
      <c r="X2716">
        <f>U2716+V2716</f>
        <v/>
      </c>
      <c r="Y2716">
        <f>U2716/('d_고정'!$B$5*'6_기대효과'!$H$7/8)/'d_고정'!$B$6</f>
        <v/>
      </c>
      <c r="Z2716">
        <f>U2716/('d_고정'!$B$8*'6_기대효과'!$H$7/8)</f>
        <v/>
      </c>
    </row>
    <row r="2717">
      <c r="A2717">
        <f>RAND()</f>
        <v/>
      </c>
      <c r="B2717">
        <f>IF('d_시나리오'!$J$2='d_시나리오'!$H$2,'d_시나리오'!$I$2,IF(A2717&lt;('d_시나리오'!$I$2-'d_시나리오'!$H$2)/('d_시나리오'!$J$2-'d_시나리오'!$H$2),'d_시나리오'!$H$2+SQRT(A2717*('d_시나리오'!$J$2-'d_시나리오'!$H$2)*('d_시나리오'!$I$2-'d_시나리오'!$H$2)),'d_시나리오'!$J$2-SQRT((1-A2717)*('d_시나리오'!$J$2-'d_시나리오'!$H$2)*('d_시나리오'!$J$2-'d_시나리오'!$I$2))))</f>
        <v/>
      </c>
      <c r="C2717">
        <f>BETAINV(RAND(),2,6)</f>
        <v/>
      </c>
      <c r="D2717">
        <f>INDEX('d_분포'!$A$2:$A$28,RANDBETWEEN(1,27))</f>
        <v/>
      </c>
      <c r="E2717">
        <f>INDEX('d_분포'!$C$2:$C$5,RANDBETWEEN(1,4))*(0.9+0.2*RAND())</f>
        <v/>
      </c>
      <c r="F2717">
        <f>RAND()</f>
        <v/>
      </c>
      <c r="G2717">
        <f>IF('d_시나리오'!$J$3='d_시나리오'!$H$3,'d_시나리오'!$I$3,IF(F2717&lt;('d_시나리오'!$I$3-'d_시나리오'!$H$3)/('d_시나리오'!$J$3-'d_시나리오'!$H$3),'d_시나리오'!$H$3+SQRT(F2717*('d_시나리오'!$J$3-'d_시나리오'!$H$3)*('d_시나리오'!$I$3-'d_시나리오'!$H$3)),'d_시나리오'!$J$3-SQRT((1-F2717)*('d_시나리오'!$J$3-'d_시나리오'!$H$3)*('d_시나리오'!$J$3-'d_시나리오'!$I$3))))</f>
        <v/>
      </c>
      <c r="H2717">
        <f>RAND()</f>
        <v/>
      </c>
      <c r="I2717">
        <f>IF('d_시나리오'!$J$4='d_시나리오'!$H$4,'d_시나리오'!$I$4,IF(H2717&lt;('d_시나리오'!$I$4-'d_시나리오'!$H$4)/('d_시나리오'!$J$4-'d_시나리오'!$H$4),'d_시나리오'!$H$4+SQRT(H2717*('d_시나리오'!$J$4-'d_시나리오'!$H$4)*('d_시나리오'!$I$4-'d_시나리오'!$H$4)),'d_시나리오'!$J$4-SQRT((1-H2717)*('d_시나리오'!$J$4-'d_시나리오'!$H$4)*('d_시나리오'!$J$4-'d_시나리오'!$I$4))))</f>
        <v/>
      </c>
      <c r="J2717">
        <f>RAND()</f>
        <v/>
      </c>
      <c r="K2717">
        <f>IF('d_시나리오'!$J$5='d_시나리오'!$H$5,'d_시나리오'!$I$5,IF(J2717&lt;('d_시나리오'!$I$5-'d_시나리오'!$H$5)/('d_시나리오'!$J$5-'d_시나리오'!$H$5),'d_시나리오'!$H$5+SQRT(J2717*('d_시나리오'!$J$5-'d_시나리오'!$H$5)*('d_시나리오'!$I$5-'d_시나리오'!$H$5)),'d_시나리오'!$J$5-SQRT((1-J2717)*('d_시나리오'!$J$5-'d_시나리오'!$H$5)*('d_시나리오'!$J$5-'d_시나리오'!$I$5))))</f>
        <v/>
      </c>
      <c r="L2717">
        <f>RAND()</f>
        <v/>
      </c>
      <c r="M2717">
        <f>IF('d_시나리오'!$J$6='d_시나리오'!$H$6,'d_시나리오'!$I$6,IF(L2717&lt;('d_시나리오'!$I$6-'d_시나리오'!$H$6)/('d_시나리오'!$J$6-'d_시나리오'!$H$6),'d_시나리오'!$H$6+SQRT(L2717*('d_시나리오'!$J$6-'d_시나리오'!$H$6)*('d_시나리오'!$I$6-'d_시나리오'!$H$6)),'d_시나리오'!$J$6-SQRT((1-L2717)*('d_시나리오'!$J$6-'d_시나리오'!$H$6)*('d_시나리오'!$J$6-'d_시나리오'!$I$6))))</f>
        <v/>
      </c>
      <c r="N2717">
        <f>INDEX('d_분포'!$B$2:$B$57,RANDBETWEEN(1,56))</f>
        <v/>
      </c>
      <c r="O2717">
        <f>BETAINV(RAND(),5,5)</f>
        <v/>
      </c>
      <c r="P2717">
        <f>'d_고정'!$B$1*'6_기대효과'!$H$7*('d_시나리오'!$I$7/'d_고정'!$B$2)*B2717</f>
        <v/>
      </c>
      <c r="Q2717">
        <f>P2717*C2717</f>
        <v/>
      </c>
      <c r="R2717">
        <f>P2717*E2717</f>
        <v/>
      </c>
      <c r="S2717">
        <f>R2717*G2717</f>
        <v/>
      </c>
      <c r="T2717">
        <f>Q2717+S2717</f>
        <v/>
      </c>
      <c r="U2717">
        <f>(Q2717*D2717+S2717*I2717)*(1-O2717)</f>
        <v/>
      </c>
      <c r="V2717">
        <f>(R2717*K2717*N2717+'d_고정'!$B$3*('6_기대효과'!$H$7/8)*N2717*'d_고정'!$B$10*M2717*('6_기대효과'!$K$7/'d_고정'!$B$9))*(1-O2717)</f>
        <v/>
      </c>
      <c r="W2717">
        <f>(S2717*I2717+R2717*MAX(K2717-'d_고정'!$B$10*M2717*('6_기대효과'!$K$7/'d_고정'!$B$9),0)*N2717)*(1-O2717)</f>
        <v/>
      </c>
      <c r="X2717">
        <f>U2717+V2717</f>
        <v/>
      </c>
      <c r="Y2717">
        <f>U2717/('d_고정'!$B$5*'6_기대효과'!$H$7/8)/'d_고정'!$B$6</f>
        <v/>
      </c>
      <c r="Z2717">
        <f>U2717/('d_고정'!$B$8*'6_기대효과'!$H$7/8)</f>
        <v/>
      </c>
    </row>
    <row r="2718">
      <c r="A2718">
        <f>RAND()</f>
        <v/>
      </c>
      <c r="B2718">
        <f>IF('d_시나리오'!$J$2='d_시나리오'!$H$2,'d_시나리오'!$I$2,IF(A2718&lt;('d_시나리오'!$I$2-'d_시나리오'!$H$2)/('d_시나리오'!$J$2-'d_시나리오'!$H$2),'d_시나리오'!$H$2+SQRT(A2718*('d_시나리오'!$J$2-'d_시나리오'!$H$2)*('d_시나리오'!$I$2-'d_시나리오'!$H$2)),'d_시나리오'!$J$2-SQRT((1-A2718)*('d_시나리오'!$J$2-'d_시나리오'!$H$2)*('d_시나리오'!$J$2-'d_시나리오'!$I$2))))</f>
        <v/>
      </c>
      <c r="C2718">
        <f>BETAINV(RAND(),2,6)</f>
        <v/>
      </c>
      <c r="D2718">
        <f>INDEX('d_분포'!$A$2:$A$28,RANDBETWEEN(1,27))</f>
        <v/>
      </c>
      <c r="E2718">
        <f>INDEX('d_분포'!$C$2:$C$5,RANDBETWEEN(1,4))*(0.9+0.2*RAND())</f>
        <v/>
      </c>
      <c r="F2718">
        <f>RAND()</f>
        <v/>
      </c>
      <c r="G2718">
        <f>IF('d_시나리오'!$J$3='d_시나리오'!$H$3,'d_시나리오'!$I$3,IF(F2718&lt;('d_시나리오'!$I$3-'d_시나리오'!$H$3)/('d_시나리오'!$J$3-'d_시나리오'!$H$3),'d_시나리오'!$H$3+SQRT(F2718*('d_시나리오'!$J$3-'d_시나리오'!$H$3)*('d_시나리오'!$I$3-'d_시나리오'!$H$3)),'d_시나리오'!$J$3-SQRT((1-F2718)*('d_시나리오'!$J$3-'d_시나리오'!$H$3)*('d_시나리오'!$J$3-'d_시나리오'!$I$3))))</f>
        <v/>
      </c>
      <c r="H2718">
        <f>RAND()</f>
        <v/>
      </c>
      <c r="I2718">
        <f>IF('d_시나리오'!$J$4='d_시나리오'!$H$4,'d_시나리오'!$I$4,IF(H2718&lt;('d_시나리오'!$I$4-'d_시나리오'!$H$4)/('d_시나리오'!$J$4-'d_시나리오'!$H$4),'d_시나리오'!$H$4+SQRT(H2718*('d_시나리오'!$J$4-'d_시나리오'!$H$4)*('d_시나리오'!$I$4-'d_시나리오'!$H$4)),'d_시나리오'!$J$4-SQRT((1-H2718)*('d_시나리오'!$J$4-'d_시나리오'!$H$4)*('d_시나리오'!$J$4-'d_시나리오'!$I$4))))</f>
        <v/>
      </c>
      <c r="J2718">
        <f>RAND()</f>
        <v/>
      </c>
      <c r="K2718">
        <f>IF('d_시나리오'!$J$5='d_시나리오'!$H$5,'d_시나리오'!$I$5,IF(J2718&lt;('d_시나리오'!$I$5-'d_시나리오'!$H$5)/('d_시나리오'!$J$5-'d_시나리오'!$H$5),'d_시나리오'!$H$5+SQRT(J2718*('d_시나리오'!$J$5-'d_시나리오'!$H$5)*('d_시나리오'!$I$5-'d_시나리오'!$H$5)),'d_시나리오'!$J$5-SQRT((1-J2718)*('d_시나리오'!$J$5-'d_시나리오'!$H$5)*('d_시나리오'!$J$5-'d_시나리오'!$I$5))))</f>
        <v/>
      </c>
      <c r="L2718">
        <f>RAND()</f>
        <v/>
      </c>
      <c r="M2718">
        <f>IF('d_시나리오'!$J$6='d_시나리오'!$H$6,'d_시나리오'!$I$6,IF(L2718&lt;('d_시나리오'!$I$6-'d_시나리오'!$H$6)/('d_시나리오'!$J$6-'d_시나리오'!$H$6),'d_시나리오'!$H$6+SQRT(L2718*('d_시나리오'!$J$6-'d_시나리오'!$H$6)*('d_시나리오'!$I$6-'d_시나리오'!$H$6)),'d_시나리오'!$J$6-SQRT((1-L2718)*('d_시나리오'!$J$6-'d_시나리오'!$H$6)*('d_시나리오'!$J$6-'d_시나리오'!$I$6))))</f>
        <v/>
      </c>
      <c r="N2718">
        <f>INDEX('d_분포'!$B$2:$B$57,RANDBETWEEN(1,56))</f>
        <v/>
      </c>
      <c r="O2718">
        <f>BETAINV(RAND(),5,5)</f>
        <v/>
      </c>
      <c r="P2718">
        <f>'d_고정'!$B$1*'6_기대효과'!$H$7*('d_시나리오'!$I$7/'d_고정'!$B$2)*B2718</f>
        <v/>
      </c>
      <c r="Q2718">
        <f>P2718*C2718</f>
        <v/>
      </c>
      <c r="R2718">
        <f>P2718*E2718</f>
        <v/>
      </c>
      <c r="S2718">
        <f>R2718*G2718</f>
        <v/>
      </c>
      <c r="T2718">
        <f>Q2718+S2718</f>
        <v/>
      </c>
      <c r="U2718">
        <f>(Q2718*D2718+S2718*I2718)*(1-O2718)</f>
        <v/>
      </c>
      <c r="V2718">
        <f>(R2718*K2718*N2718+'d_고정'!$B$3*('6_기대효과'!$H$7/8)*N2718*'d_고정'!$B$10*M2718*('6_기대효과'!$K$7/'d_고정'!$B$9))*(1-O2718)</f>
        <v/>
      </c>
      <c r="W2718">
        <f>(S2718*I2718+R2718*MAX(K2718-'d_고정'!$B$10*M2718*('6_기대효과'!$K$7/'d_고정'!$B$9),0)*N2718)*(1-O2718)</f>
        <v/>
      </c>
      <c r="X2718">
        <f>U2718+V2718</f>
        <v/>
      </c>
      <c r="Y2718">
        <f>U2718/('d_고정'!$B$5*'6_기대효과'!$H$7/8)/'d_고정'!$B$6</f>
        <v/>
      </c>
      <c r="Z2718">
        <f>U2718/('d_고정'!$B$8*'6_기대효과'!$H$7/8)</f>
        <v/>
      </c>
    </row>
    <row r="2719">
      <c r="A2719">
        <f>RAND()</f>
        <v/>
      </c>
      <c r="B2719">
        <f>IF('d_시나리오'!$J$2='d_시나리오'!$H$2,'d_시나리오'!$I$2,IF(A2719&lt;('d_시나리오'!$I$2-'d_시나리오'!$H$2)/('d_시나리오'!$J$2-'d_시나리오'!$H$2),'d_시나리오'!$H$2+SQRT(A2719*('d_시나리오'!$J$2-'d_시나리오'!$H$2)*('d_시나리오'!$I$2-'d_시나리오'!$H$2)),'d_시나리오'!$J$2-SQRT((1-A2719)*('d_시나리오'!$J$2-'d_시나리오'!$H$2)*('d_시나리오'!$J$2-'d_시나리오'!$I$2))))</f>
        <v/>
      </c>
      <c r="C2719">
        <f>BETAINV(RAND(),2,6)</f>
        <v/>
      </c>
      <c r="D2719">
        <f>INDEX('d_분포'!$A$2:$A$28,RANDBETWEEN(1,27))</f>
        <v/>
      </c>
      <c r="E2719">
        <f>INDEX('d_분포'!$C$2:$C$5,RANDBETWEEN(1,4))*(0.9+0.2*RAND())</f>
        <v/>
      </c>
      <c r="F2719">
        <f>RAND()</f>
        <v/>
      </c>
      <c r="G2719">
        <f>IF('d_시나리오'!$J$3='d_시나리오'!$H$3,'d_시나리오'!$I$3,IF(F2719&lt;('d_시나리오'!$I$3-'d_시나리오'!$H$3)/('d_시나리오'!$J$3-'d_시나리오'!$H$3),'d_시나리오'!$H$3+SQRT(F2719*('d_시나리오'!$J$3-'d_시나리오'!$H$3)*('d_시나리오'!$I$3-'d_시나리오'!$H$3)),'d_시나리오'!$J$3-SQRT((1-F2719)*('d_시나리오'!$J$3-'d_시나리오'!$H$3)*('d_시나리오'!$J$3-'d_시나리오'!$I$3))))</f>
        <v/>
      </c>
      <c r="H2719">
        <f>RAND()</f>
        <v/>
      </c>
      <c r="I2719">
        <f>IF('d_시나리오'!$J$4='d_시나리오'!$H$4,'d_시나리오'!$I$4,IF(H2719&lt;('d_시나리오'!$I$4-'d_시나리오'!$H$4)/('d_시나리오'!$J$4-'d_시나리오'!$H$4),'d_시나리오'!$H$4+SQRT(H2719*('d_시나리오'!$J$4-'d_시나리오'!$H$4)*('d_시나리오'!$I$4-'d_시나리오'!$H$4)),'d_시나리오'!$J$4-SQRT((1-H2719)*('d_시나리오'!$J$4-'d_시나리오'!$H$4)*('d_시나리오'!$J$4-'d_시나리오'!$I$4))))</f>
        <v/>
      </c>
      <c r="J2719">
        <f>RAND()</f>
        <v/>
      </c>
      <c r="K2719">
        <f>IF('d_시나리오'!$J$5='d_시나리오'!$H$5,'d_시나리오'!$I$5,IF(J2719&lt;('d_시나리오'!$I$5-'d_시나리오'!$H$5)/('d_시나리오'!$J$5-'d_시나리오'!$H$5),'d_시나리오'!$H$5+SQRT(J2719*('d_시나리오'!$J$5-'d_시나리오'!$H$5)*('d_시나리오'!$I$5-'d_시나리오'!$H$5)),'d_시나리오'!$J$5-SQRT((1-J2719)*('d_시나리오'!$J$5-'d_시나리오'!$H$5)*('d_시나리오'!$J$5-'d_시나리오'!$I$5))))</f>
        <v/>
      </c>
      <c r="L2719">
        <f>RAND()</f>
        <v/>
      </c>
      <c r="M2719">
        <f>IF('d_시나리오'!$J$6='d_시나리오'!$H$6,'d_시나리오'!$I$6,IF(L2719&lt;('d_시나리오'!$I$6-'d_시나리오'!$H$6)/('d_시나리오'!$J$6-'d_시나리오'!$H$6),'d_시나리오'!$H$6+SQRT(L2719*('d_시나리오'!$J$6-'d_시나리오'!$H$6)*('d_시나리오'!$I$6-'d_시나리오'!$H$6)),'d_시나리오'!$J$6-SQRT((1-L2719)*('d_시나리오'!$J$6-'d_시나리오'!$H$6)*('d_시나리오'!$J$6-'d_시나리오'!$I$6))))</f>
        <v/>
      </c>
      <c r="N2719">
        <f>INDEX('d_분포'!$B$2:$B$57,RANDBETWEEN(1,56))</f>
        <v/>
      </c>
      <c r="O2719">
        <f>BETAINV(RAND(),5,5)</f>
        <v/>
      </c>
      <c r="P2719">
        <f>'d_고정'!$B$1*'6_기대효과'!$H$7*('d_시나리오'!$I$7/'d_고정'!$B$2)*B2719</f>
        <v/>
      </c>
      <c r="Q2719">
        <f>P2719*C2719</f>
        <v/>
      </c>
      <c r="R2719">
        <f>P2719*E2719</f>
        <v/>
      </c>
      <c r="S2719">
        <f>R2719*G2719</f>
        <v/>
      </c>
      <c r="T2719">
        <f>Q2719+S2719</f>
        <v/>
      </c>
      <c r="U2719">
        <f>(Q2719*D2719+S2719*I2719)*(1-O2719)</f>
        <v/>
      </c>
      <c r="V2719">
        <f>(R2719*K2719*N2719+'d_고정'!$B$3*('6_기대효과'!$H$7/8)*N2719*'d_고정'!$B$10*M2719*('6_기대효과'!$K$7/'d_고정'!$B$9))*(1-O2719)</f>
        <v/>
      </c>
      <c r="W2719">
        <f>(S2719*I2719+R2719*MAX(K2719-'d_고정'!$B$10*M2719*('6_기대효과'!$K$7/'d_고정'!$B$9),0)*N2719)*(1-O2719)</f>
        <v/>
      </c>
      <c r="X2719">
        <f>U2719+V2719</f>
        <v/>
      </c>
      <c r="Y2719">
        <f>U2719/('d_고정'!$B$5*'6_기대효과'!$H$7/8)/'d_고정'!$B$6</f>
        <v/>
      </c>
      <c r="Z2719">
        <f>U2719/('d_고정'!$B$8*'6_기대효과'!$H$7/8)</f>
        <v/>
      </c>
    </row>
    <row r="2720">
      <c r="A2720">
        <f>RAND()</f>
        <v/>
      </c>
      <c r="B2720">
        <f>IF('d_시나리오'!$J$2='d_시나리오'!$H$2,'d_시나리오'!$I$2,IF(A2720&lt;('d_시나리오'!$I$2-'d_시나리오'!$H$2)/('d_시나리오'!$J$2-'d_시나리오'!$H$2),'d_시나리오'!$H$2+SQRT(A2720*('d_시나리오'!$J$2-'d_시나리오'!$H$2)*('d_시나리오'!$I$2-'d_시나리오'!$H$2)),'d_시나리오'!$J$2-SQRT((1-A2720)*('d_시나리오'!$J$2-'d_시나리오'!$H$2)*('d_시나리오'!$J$2-'d_시나리오'!$I$2))))</f>
        <v/>
      </c>
      <c r="C2720">
        <f>BETAINV(RAND(),2,6)</f>
        <v/>
      </c>
      <c r="D2720">
        <f>INDEX('d_분포'!$A$2:$A$28,RANDBETWEEN(1,27))</f>
        <v/>
      </c>
      <c r="E2720">
        <f>INDEX('d_분포'!$C$2:$C$5,RANDBETWEEN(1,4))*(0.9+0.2*RAND())</f>
        <v/>
      </c>
      <c r="F2720">
        <f>RAND()</f>
        <v/>
      </c>
      <c r="G2720">
        <f>IF('d_시나리오'!$J$3='d_시나리오'!$H$3,'d_시나리오'!$I$3,IF(F2720&lt;('d_시나리오'!$I$3-'d_시나리오'!$H$3)/('d_시나리오'!$J$3-'d_시나리오'!$H$3),'d_시나리오'!$H$3+SQRT(F2720*('d_시나리오'!$J$3-'d_시나리오'!$H$3)*('d_시나리오'!$I$3-'d_시나리오'!$H$3)),'d_시나리오'!$J$3-SQRT((1-F2720)*('d_시나리오'!$J$3-'d_시나리오'!$H$3)*('d_시나리오'!$J$3-'d_시나리오'!$I$3))))</f>
        <v/>
      </c>
      <c r="H2720">
        <f>RAND()</f>
        <v/>
      </c>
      <c r="I2720">
        <f>IF('d_시나리오'!$J$4='d_시나리오'!$H$4,'d_시나리오'!$I$4,IF(H2720&lt;('d_시나리오'!$I$4-'d_시나리오'!$H$4)/('d_시나리오'!$J$4-'d_시나리오'!$H$4),'d_시나리오'!$H$4+SQRT(H2720*('d_시나리오'!$J$4-'d_시나리오'!$H$4)*('d_시나리오'!$I$4-'d_시나리오'!$H$4)),'d_시나리오'!$J$4-SQRT((1-H2720)*('d_시나리오'!$J$4-'d_시나리오'!$H$4)*('d_시나리오'!$J$4-'d_시나리오'!$I$4))))</f>
        <v/>
      </c>
      <c r="J2720">
        <f>RAND()</f>
        <v/>
      </c>
      <c r="K2720">
        <f>IF('d_시나리오'!$J$5='d_시나리오'!$H$5,'d_시나리오'!$I$5,IF(J2720&lt;('d_시나리오'!$I$5-'d_시나리오'!$H$5)/('d_시나리오'!$J$5-'d_시나리오'!$H$5),'d_시나리오'!$H$5+SQRT(J2720*('d_시나리오'!$J$5-'d_시나리오'!$H$5)*('d_시나리오'!$I$5-'d_시나리오'!$H$5)),'d_시나리오'!$J$5-SQRT((1-J2720)*('d_시나리오'!$J$5-'d_시나리오'!$H$5)*('d_시나리오'!$J$5-'d_시나리오'!$I$5))))</f>
        <v/>
      </c>
      <c r="L2720">
        <f>RAND()</f>
        <v/>
      </c>
      <c r="M2720">
        <f>IF('d_시나리오'!$J$6='d_시나리오'!$H$6,'d_시나리오'!$I$6,IF(L2720&lt;('d_시나리오'!$I$6-'d_시나리오'!$H$6)/('d_시나리오'!$J$6-'d_시나리오'!$H$6),'d_시나리오'!$H$6+SQRT(L2720*('d_시나리오'!$J$6-'d_시나리오'!$H$6)*('d_시나리오'!$I$6-'d_시나리오'!$H$6)),'d_시나리오'!$J$6-SQRT((1-L2720)*('d_시나리오'!$J$6-'d_시나리오'!$H$6)*('d_시나리오'!$J$6-'d_시나리오'!$I$6))))</f>
        <v/>
      </c>
      <c r="N2720">
        <f>INDEX('d_분포'!$B$2:$B$57,RANDBETWEEN(1,56))</f>
        <v/>
      </c>
      <c r="O2720">
        <f>BETAINV(RAND(),5,5)</f>
        <v/>
      </c>
      <c r="P2720">
        <f>'d_고정'!$B$1*'6_기대효과'!$H$7*('d_시나리오'!$I$7/'d_고정'!$B$2)*B2720</f>
        <v/>
      </c>
      <c r="Q2720">
        <f>P2720*C2720</f>
        <v/>
      </c>
      <c r="R2720">
        <f>P2720*E2720</f>
        <v/>
      </c>
      <c r="S2720">
        <f>R2720*G2720</f>
        <v/>
      </c>
      <c r="T2720">
        <f>Q2720+S2720</f>
        <v/>
      </c>
      <c r="U2720">
        <f>(Q2720*D2720+S2720*I2720)*(1-O2720)</f>
        <v/>
      </c>
      <c r="V2720">
        <f>(R2720*K2720*N2720+'d_고정'!$B$3*('6_기대효과'!$H$7/8)*N2720*'d_고정'!$B$10*M2720*('6_기대효과'!$K$7/'d_고정'!$B$9))*(1-O2720)</f>
        <v/>
      </c>
      <c r="W2720">
        <f>(S2720*I2720+R2720*MAX(K2720-'d_고정'!$B$10*M2720*('6_기대효과'!$K$7/'d_고정'!$B$9),0)*N2720)*(1-O2720)</f>
        <v/>
      </c>
      <c r="X2720">
        <f>U2720+V2720</f>
        <v/>
      </c>
      <c r="Y2720">
        <f>U2720/('d_고정'!$B$5*'6_기대효과'!$H$7/8)/'d_고정'!$B$6</f>
        <v/>
      </c>
      <c r="Z2720">
        <f>U2720/('d_고정'!$B$8*'6_기대효과'!$H$7/8)</f>
        <v/>
      </c>
    </row>
    <row r="2721">
      <c r="A2721">
        <f>RAND()</f>
        <v/>
      </c>
      <c r="B2721">
        <f>IF('d_시나리오'!$J$2='d_시나리오'!$H$2,'d_시나리오'!$I$2,IF(A2721&lt;('d_시나리오'!$I$2-'d_시나리오'!$H$2)/('d_시나리오'!$J$2-'d_시나리오'!$H$2),'d_시나리오'!$H$2+SQRT(A2721*('d_시나리오'!$J$2-'d_시나리오'!$H$2)*('d_시나리오'!$I$2-'d_시나리오'!$H$2)),'d_시나리오'!$J$2-SQRT((1-A2721)*('d_시나리오'!$J$2-'d_시나리오'!$H$2)*('d_시나리오'!$J$2-'d_시나리오'!$I$2))))</f>
        <v/>
      </c>
      <c r="C2721">
        <f>BETAINV(RAND(),2,6)</f>
        <v/>
      </c>
      <c r="D2721">
        <f>INDEX('d_분포'!$A$2:$A$28,RANDBETWEEN(1,27))</f>
        <v/>
      </c>
      <c r="E2721">
        <f>INDEX('d_분포'!$C$2:$C$5,RANDBETWEEN(1,4))*(0.9+0.2*RAND())</f>
        <v/>
      </c>
      <c r="F2721">
        <f>RAND()</f>
        <v/>
      </c>
      <c r="G2721">
        <f>IF('d_시나리오'!$J$3='d_시나리오'!$H$3,'d_시나리오'!$I$3,IF(F2721&lt;('d_시나리오'!$I$3-'d_시나리오'!$H$3)/('d_시나리오'!$J$3-'d_시나리오'!$H$3),'d_시나리오'!$H$3+SQRT(F2721*('d_시나리오'!$J$3-'d_시나리오'!$H$3)*('d_시나리오'!$I$3-'d_시나리오'!$H$3)),'d_시나리오'!$J$3-SQRT((1-F2721)*('d_시나리오'!$J$3-'d_시나리오'!$H$3)*('d_시나리오'!$J$3-'d_시나리오'!$I$3))))</f>
        <v/>
      </c>
      <c r="H2721">
        <f>RAND()</f>
        <v/>
      </c>
      <c r="I2721">
        <f>IF('d_시나리오'!$J$4='d_시나리오'!$H$4,'d_시나리오'!$I$4,IF(H2721&lt;('d_시나리오'!$I$4-'d_시나리오'!$H$4)/('d_시나리오'!$J$4-'d_시나리오'!$H$4),'d_시나리오'!$H$4+SQRT(H2721*('d_시나리오'!$J$4-'d_시나리오'!$H$4)*('d_시나리오'!$I$4-'d_시나리오'!$H$4)),'d_시나리오'!$J$4-SQRT((1-H2721)*('d_시나리오'!$J$4-'d_시나리오'!$H$4)*('d_시나리오'!$J$4-'d_시나리오'!$I$4))))</f>
        <v/>
      </c>
      <c r="J2721">
        <f>RAND()</f>
        <v/>
      </c>
      <c r="K2721">
        <f>IF('d_시나리오'!$J$5='d_시나리오'!$H$5,'d_시나리오'!$I$5,IF(J2721&lt;('d_시나리오'!$I$5-'d_시나리오'!$H$5)/('d_시나리오'!$J$5-'d_시나리오'!$H$5),'d_시나리오'!$H$5+SQRT(J2721*('d_시나리오'!$J$5-'d_시나리오'!$H$5)*('d_시나리오'!$I$5-'d_시나리오'!$H$5)),'d_시나리오'!$J$5-SQRT((1-J2721)*('d_시나리오'!$J$5-'d_시나리오'!$H$5)*('d_시나리오'!$J$5-'d_시나리오'!$I$5))))</f>
        <v/>
      </c>
      <c r="L2721">
        <f>RAND()</f>
        <v/>
      </c>
      <c r="M2721">
        <f>IF('d_시나리오'!$J$6='d_시나리오'!$H$6,'d_시나리오'!$I$6,IF(L2721&lt;('d_시나리오'!$I$6-'d_시나리오'!$H$6)/('d_시나리오'!$J$6-'d_시나리오'!$H$6),'d_시나리오'!$H$6+SQRT(L2721*('d_시나리오'!$J$6-'d_시나리오'!$H$6)*('d_시나리오'!$I$6-'d_시나리오'!$H$6)),'d_시나리오'!$J$6-SQRT((1-L2721)*('d_시나리오'!$J$6-'d_시나리오'!$H$6)*('d_시나리오'!$J$6-'d_시나리오'!$I$6))))</f>
        <v/>
      </c>
      <c r="N2721">
        <f>INDEX('d_분포'!$B$2:$B$57,RANDBETWEEN(1,56))</f>
        <v/>
      </c>
      <c r="O2721">
        <f>BETAINV(RAND(),5,5)</f>
        <v/>
      </c>
      <c r="P2721">
        <f>'d_고정'!$B$1*'6_기대효과'!$H$7*('d_시나리오'!$I$7/'d_고정'!$B$2)*B2721</f>
        <v/>
      </c>
      <c r="Q2721">
        <f>P2721*C2721</f>
        <v/>
      </c>
      <c r="R2721">
        <f>P2721*E2721</f>
        <v/>
      </c>
      <c r="S2721">
        <f>R2721*G2721</f>
        <v/>
      </c>
      <c r="T2721">
        <f>Q2721+S2721</f>
        <v/>
      </c>
      <c r="U2721">
        <f>(Q2721*D2721+S2721*I2721)*(1-O2721)</f>
        <v/>
      </c>
      <c r="V2721">
        <f>(R2721*K2721*N2721+'d_고정'!$B$3*('6_기대효과'!$H$7/8)*N2721*'d_고정'!$B$10*M2721*('6_기대효과'!$K$7/'d_고정'!$B$9))*(1-O2721)</f>
        <v/>
      </c>
      <c r="W2721">
        <f>(S2721*I2721+R2721*MAX(K2721-'d_고정'!$B$10*M2721*('6_기대효과'!$K$7/'d_고정'!$B$9),0)*N2721)*(1-O2721)</f>
        <v/>
      </c>
      <c r="X2721">
        <f>U2721+V2721</f>
        <v/>
      </c>
      <c r="Y2721">
        <f>U2721/('d_고정'!$B$5*'6_기대효과'!$H$7/8)/'d_고정'!$B$6</f>
        <v/>
      </c>
      <c r="Z2721">
        <f>U2721/('d_고정'!$B$8*'6_기대효과'!$H$7/8)</f>
        <v/>
      </c>
    </row>
    <row r="2722">
      <c r="A2722">
        <f>RAND()</f>
        <v/>
      </c>
      <c r="B2722">
        <f>IF('d_시나리오'!$J$2='d_시나리오'!$H$2,'d_시나리오'!$I$2,IF(A2722&lt;('d_시나리오'!$I$2-'d_시나리오'!$H$2)/('d_시나리오'!$J$2-'d_시나리오'!$H$2),'d_시나리오'!$H$2+SQRT(A2722*('d_시나리오'!$J$2-'d_시나리오'!$H$2)*('d_시나리오'!$I$2-'d_시나리오'!$H$2)),'d_시나리오'!$J$2-SQRT((1-A2722)*('d_시나리오'!$J$2-'d_시나리오'!$H$2)*('d_시나리오'!$J$2-'d_시나리오'!$I$2))))</f>
        <v/>
      </c>
      <c r="C2722">
        <f>BETAINV(RAND(),2,6)</f>
        <v/>
      </c>
      <c r="D2722">
        <f>INDEX('d_분포'!$A$2:$A$28,RANDBETWEEN(1,27))</f>
        <v/>
      </c>
      <c r="E2722">
        <f>INDEX('d_분포'!$C$2:$C$5,RANDBETWEEN(1,4))*(0.9+0.2*RAND())</f>
        <v/>
      </c>
      <c r="F2722">
        <f>RAND()</f>
        <v/>
      </c>
      <c r="G2722">
        <f>IF('d_시나리오'!$J$3='d_시나리오'!$H$3,'d_시나리오'!$I$3,IF(F2722&lt;('d_시나리오'!$I$3-'d_시나리오'!$H$3)/('d_시나리오'!$J$3-'d_시나리오'!$H$3),'d_시나리오'!$H$3+SQRT(F2722*('d_시나리오'!$J$3-'d_시나리오'!$H$3)*('d_시나리오'!$I$3-'d_시나리오'!$H$3)),'d_시나리오'!$J$3-SQRT((1-F2722)*('d_시나리오'!$J$3-'d_시나리오'!$H$3)*('d_시나리오'!$J$3-'d_시나리오'!$I$3))))</f>
        <v/>
      </c>
      <c r="H2722">
        <f>RAND()</f>
        <v/>
      </c>
      <c r="I2722">
        <f>IF('d_시나리오'!$J$4='d_시나리오'!$H$4,'d_시나리오'!$I$4,IF(H2722&lt;('d_시나리오'!$I$4-'d_시나리오'!$H$4)/('d_시나리오'!$J$4-'d_시나리오'!$H$4),'d_시나리오'!$H$4+SQRT(H2722*('d_시나리오'!$J$4-'d_시나리오'!$H$4)*('d_시나리오'!$I$4-'d_시나리오'!$H$4)),'d_시나리오'!$J$4-SQRT((1-H2722)*('d_시나리오'!$J$4-'d_시나리오'!$H$4)*('d_시나리오'!$J$4-'d_시나리오'!$I$4))))</f>
        <v/>
      </c>
      <c r="J2722">
        <f>RAND()</f>
        <v/>
      </c>
      <c r="K2722">
        <f>IF('d_시나리오'!$J$5='d_시나리오'!$H$5,'d_시나리오'!$I$5,IF(J2722&lt;('d_시나리오'!$I$5-'d_시나리오'!$H$5)/('d_시나리오'!$J$5-'d_시나리오'!$H$5),'d_시나리오'!$H$5+SQRT(J2722*('d_시나리오'!$J$5-'d_시나리오'!$H$5)*('d_시나리오'!$I$5-'d_시나리오'!$H$5)),'d_시나리오'!$J$5-SQRT((1-J2722)*('d_시나리오'!$J$5-'d_시나리오'!$H$5)*('d_시나리오'!$J$5-'d_시나리오'!$I$5))))</f>
        <v/>
      </c>
      <c r="L2722">
        <f>RAND()</f>
        <v/>
      </c>
      <c r="M2722">
        <f>IF('d_시나리오'!$J$6='d_시나리오'!$H$6,'d_시나리오'!$I$6,IF(L2722&lt;('d_시나리오'!$I$6-'d_시나리오'!$H$6)/('d_시나리오'!$J$6-'d_시나리오'!$H$6),'d_시나리오'!$H$6+SQRT(L2722*('d_시나리오'!$J$6-'d_시나리오'!$H$6)*('d_시나리오'!$I$6-'d_시나리오'!$H$6)),'d_시나리오'!$J$6-SQRT((1-L2722)*('d_시나리오'!$J$6-'d_시나리오'!$H$6)*('d_시나리오'!$J$6-'d_시나리오'!$I$6))))</f>
        <v/>
      </c>
      <c r="N2722">
        <f>INDEX('d_분포'!$B$2:$B$57,RANDBETWEEN(1,56))</f>
        <v/>
      </c>
      <c r="O2722">
        <f>BETAINV(RAND(),5,5)</f>
        <v/>
      </c>
      <c r="P2722">
        <f>'d_고정'!$B$1*'6_기대효과'!$H$7*('d_시나리오'!$I$7/'d_고정'!$B$2)*B2722</f>
        <v/>
      </c>
      <c r="Q2722">
        <f>P2722*C2722</f>
        <v/>
      </c>
      <c r="R2722">
        <f>P2722*E2722</f>
        <v/>
      </c>
      <c r="S2722">
        <f>R2722*G2722</f>
        <v/>
      </c>
      <c r="T2722">
        <f>Q2722+S2722</f>
        <v/>
      </c>
      <c r="U2722">
        <f>(Q2722*D2722+S2722*I2722)*(1-O2722)</f>
        <v/>
      </c>
      <c r="V2722">
        <f>(R2722*K2722*N2722+'d_고정'!$B$3*('6_기대효과'!$H$7/8)*N2722*'d_고정'!$B$10*M2722*('6_기대효과'!$K$7/'d_고정'!$B$9))*(1-O2722)</f>
        <v/>
      </c>
      <c r="W2722">
        <f>(S2722*I2722+R2722*MAX(K2722-'d_고정'!$B$10*M2722*('6_기대효과'!$K$7/'d_고정'!$B$9),0)*N2722)*(1-O2722)</f>
        <v/>
      </c>
      <c r="X2722">
        <f>U2722+V2722</f>
        <v/>
      </c>
      <c r="Y2722">
        <f>U2722/('d_고정'!$B$5*'6_기대효과'!$H$7/8)/'d_고정'!$B$6</f>
        <v/>
      </c>
      <c r="Z2722">
        <f>U2722/('d_고정'!$B$8*'6_기대효과'!$H$7/8)</f>
        <v/>
      </c>
    </row>
    <row r="2723">
      <c r="A2723">
        <f>RAND()</f>
        <v/>
      </c>
      <c r="B2723">
        <f>IF('d_시나리오'!$J$2='d_시나리오'!$H$2,'d_시나리오'!$I$2,IF(A2723&lt;('d_시나리오'!$I$2-'d_시나리오'!$H$2)/('d_시나리오'!$J$2-'d_시나리오'!$H$2),'d_시나리오'!$H$2+SQRT(A2723*('d_시나리오'!$J$2-'d_시나리오'!$H$2)*('d_시나리오'!$I$2-'d_시나리오'!$H$2)),'d_시나리오'!$J$2-SQRT((1-A2723)*('d_시나리오'!$J$2-'d_시나리오'!$H$2)*('d_시나리오'!$J$2-'d_시나리오'!$I$2))))</f>
        <v/>
      </c>
      <c r="C2723">
        <f>BETAINV(RAND(),2,6)</f>
        <v/>
      </c>
      <c r="D2723">
        <f>INDEX('d_분포'!$A$2:$A$28,RANDBETWEEN(1,27))</f>
        <v/>
      </c>
      <c r="E2723">
        <f>INDEX('d_분포'!$C$2:$C$5,RANDBETWEEN(1,4))*(0.9+0.2*RAND())</f>
        <v/>
      </c>
      <c r="F2723">
        <f>RAND()</f>
        <v/>
      </c>
      <c r="G2723">
        <f>IF('d_시나리오'!$J$3='d_시나리오'!$H$3,'d_시나리오'!$I$3,IF(F2723&lt;('d_시나리오'!$I$3-'d_시나리오'!$H$3)/('d_시나리오'!$J$3-'d_시나리오'!$H$3),'d_시나리오'!$H$3+SQRT(F2723*('d_시나리오'!$J$3-'d_시나리오'!$H$3)*('d_시나리오'!$I$3-'d_시나리오'!$H$3)),'d_시나리오'!$J$3-SQRT((1-F2723)*('d_시나리오'!$J$3-'d_시나리오'!$H$3)*('d_시나리오'!$J$3-'d_시나리오'!$I$3))))</f>
        <v/>
      </c>
      <c r="H2723">
        <f>RAND()</f>
        <v/>
      </c>
      <c r="I2723">
        <f>IF('d_시나리오'!$J$4='d_시나리오'!$H$4,'d_시나리오'!$I$4,IF(H2723&lt;('d_시나리오'!$I$4-'d_시나리오'!$H$4)/('d_시나리오'!$J$4-'d_시나리오'!$H$4),'d_시나리오'!$H$4+SQRT(H2723*('d_시나리오'!$J$4-'d_시나리오'!$H$4)*('d_시나리오'!$I$4-'d_시나리오'!$H$4)),'d_시나리오'!$J$4-SQRT((1-H2723)*('d_시나리오'!$J$4-'d_시나리오'!$H$4)*('d_시나리오'!$J$4-'d_시나리오'!$I$4))))</f>
        <v/>
      </c>
      <c r="J2723">
        <f>RAND()</f>
        <v/>
      </c>
      <c r="K2723">
        <f>IF('d_시나리오'!$J$5='d_시나리오'!$H$5,'d_시나리오'!$I$5,IF(J2723&lt;('d_시나리오'!$I$5-'d_시나리오'!$H$5)/('d_시나리오'!$J$5-'d_시나리오'!$H$5),'d_시나리오'!$H$5+SQRT(J2723*('d_시나리오'!$J$5-'d_시나리오'!$H$5)*('d_시나리오'!$I$5-'d_시나리오'!$H$5)),'d_시나리오'!$J$5-SQRT((1-J2723)*('d_시나리오'!$J$5-'d_시나리오'!$H$5)*('d_시나리오'!$J$5-'d_시나리오'!$I$5))))</f>
        <v/>
      </c>
      <c r="L2723">
        <f>RAND()</f>
        <v/>
      </c>
      <c r="M2723">
        <f>IF('d_시나리오'!$J$6='d_시나리오'!$H$6,'d_시나리오'!$I$6,IF(L2723&lt;('d_시나리오'!$I$6-'d_시나리오'!$H$6)/('d_시나리오'!$J$6-'d_시나리오'!$H$6),'d_시나리오'!$H$6+SQRT(L2723*('d_시나리오'!$J$6-'d_시나리오'!$H$6)*('d_시나리오'!$I$6-'d_시나리오'!$H$6)),'d_시나리오'!$J$6-SQRT((1-L2723)*('d_시나리오'!$J$6-'d_시나리오'!$H$6)*('d_시나리오'!$J$6-'d_시나리오'!$I$6))))</f>
        <v/>
      </c>
      <c r="N2723">
        <f>INDEX('d_분포'!$B$2:$B$57,RANDBETWEEN(1,56))</f>
        <v/>
      </c>
      <c r="O2723">
        <f>BETAINV(RAND(),5,5)</f>
        <v/>
      </c>
      <c r="P2723">
        <f>'d_고정'!$B$1*'6_기대효과'!$H$7*('d_시나리오'!$I$7/'d_고정'!$B$2)*B2723</f>
        <v/>
      </c>
      <c r="Q2723">
        <f>P2723*C2723</f>
        <v/>
      </c>
      <c r="R2723">
        <f>P2723*E2723</f>
        <v/>
      </c>
      <c r="S2723">
        <f>R2723*G2723</f>
        <v/>
      </c>
      <c r="T2723">
        <f>Q2723+S2723</f>
        <v/>
      </c>
      <c r="U2723">
        <f>(Q2723*D2723+S2723*I2723)*(1-O2723)</f>
        <v/>
      </c>
      <c r="V2723">
        <f>(R2723*K2723*N2723+'d_고정'!$B$3*('6_기대효과'!$H$7/8)*N2723*'d_고정'!$B$10*M2723*('6_기대효과'!$K$7/'d_고정'!$B$9))*(1-O2723)</f>
        <v/>
      </c>
      <c r="W2723">
        <f>(S2723*I2723+R2723*MAX(K2723-'d_고정'!$B$10*M2723*('6_기대효과'!$K$7/'d_고정'!$B$9),0)*N2723)*(1-O2723)</f>
        <v/>
      </c>
      <c r="X2723">
        <f>U2723+V2723</f>
        <v/>
      </c>
      <c r="Y2723">
        <f>U2723/('d_고정'!$B$5*'6_기대효과'!$H$7/8)/'d_고정'!$B$6</f>
        <v/>
      </c>
      <c r="Z2723">
        <f>U2723/('d_고정'!$B$8*'6_기대효과'!$H$7/8)</f>
        <v/>
      </c>
    </row>
    <row r="2724">
      <c r="A2724">
        <f>RAND()</f>
        <v/>
      </c>
      <c r="B2724">
        <f>IF('d_시나리오'!$J$2='d_시나리오'!$H$2,'d_시나리오'!$I$2,IF(A2724&lt;('d_시나리오'!$I$2-'d_시나리오'!$H$2)/('d_시나리오'!$J$2-'d_시나리오'!$H$2),'d_시나리오'!$H$2+SQRT(A2724*('d_시나리오'!$J$2-'d_시나리오'!$H$2)*('d_시나리오'!$I$2-'d_시나리오'!$H$2)),'d_시나리오'!$J$2-SQRT((1-A2724)*('d_시나리오'!$J$2-'d_시나리오'!$H$2)*('d_시나리오'!$J$2-'d_시나리오'!$I$2))))</f>
        <v/>
      </c>
      <c r="C2724">
        <f>BETAINV(RAND(),2,6)</f>
        <v/>
      </c>
      <c r="D2724">
        <f>INDEX('d_분포'!$A$2:$A$28,RANDBETWEEN(1,27))</f>
        <v/>
      </c>
      <c r="E2724">
        <f>INDEX('d_분포'!$C$2:$C$5,RANDBETWEEN(1,4))*(0.9+0.2*RAND())</f>
        <v/>
      </c>
      <c r="F2724">
        <f>RAND()</f>
        <v/>
      </c>
      <c r="G2724">
        <f>IF('d_시나리오'!$J$3='d_시나리오'!$H$3,'d_시나리오'!$I$3,IF(F2724&lt;('d_시나리오'!$I$3-'d_시나리오'!$H$3)/('d_시나리오'!$J$3-'d_시나리오'!$H$3),'d_시나리오'!$H$3+SQRT(F2724*('d_시나리오'!$J$3-'d_시나리오'!$H$3)*('d_시나리오'!$I$3-'d_시나리오'!$H$3)),'d_시나리오'!$J$3-SQRT((1-F2724)*('d_시나리오'!$J$3-'d_시나리오'!$H$3)*('d_시나리오'!$J$3-'d_시나리오'!$I$3))))</f>
        <v/>
      </c>
      <c r="H2724">
        <f>RAND()</f>
        <v/>
      </c>
      <c r="I2724">
        <f>IF('d_시나리오'!$J$4='d_시나리오'!$H$4,'d_시나리오'!$I$4,IF(H2724&lt;('d_시나리오'!$I$4-'d_시나리오'!$H$4)/('d_시나리오'!$J$4-'d_시나리오'!$H$4),'d_시나리오'!$H$4+SQRT(H2724*('d_시나리오'!$J$4-'d_시나리오'!$H$4)*('d_시나리오'!$I$4-'d_시나리오'!$H$4)),'d_시나리오'!$J$4-SQRT((1-H2724)*('d_시나리오'!$J$4-'d_시나리오'!$H$4)*('d_시나리오'!$J$4-'d_시나리오'!$I$4))))</f>
        <v/>
      </c>
      <c r="J2724">
        <f>RAND()</f>
        <v/>
      </c>
      <c r="K2724">
        <f>IF('d_시나리오'!$J$5='d_시나리오'!$H$5,'d_시나리오'!$I$5,IF(J2724&lt;('d_시나리오'!$I$5-'d_시나리오'!$H$5)/('d_시나리오'!$J$5-'d_시나리오'!$H$5),'d_시나리오'!$H$5+SQRT(J2724*('d_시나리오'!$J$5-'d_시나리오'!$H$5)*('d_시나리오'!$I$5-'d_시나리오'!$H$5)),'d_시나리오'!$J$5-SQRT((1-J2724)*('d_시나리오'!$J$5-'d_시나리오'!$H$5)*('d_시나리오'!$J$5-'d_시나리오'!$I$5))))</f>
        <v/>
      </c>
      <c r="L2724">
        <f>RAND()</f>
        <v/>
      </c>
      <c r="M2724">
        <f>IF('d_시나리오'!$J$6='d_시나리오'!$H$6,'d_시나리오'!$I$6,IF(L2724&lt;('d_시나리오'!$I$6-'d_시나리오'!$H$6)/('d_시나리오'!$J$6-'d_시나리오'!$H$6),'d_시나리오'!$H$6+SQRT(L2724*('d_시나리오'!$J$6-'d_시나리오'!$H$6)*('d_시나리오'!$I$6-'d_시나리오'!$H$6)),'d_시나리오'!$J$6-SQRT((1-L2724)*('d_시나리오'!$J$6-'d_시나리오'!$H$6)*('d_시나리오'!$J$6-'d_시나리오'!$I$6))))</f>
        <v/>
      </c>
      <c r="N2724">
        <f>INDEX('d_분포'!$B$2:$B$57,RANDBETWEEN(1,56))</f>
        <v/>
      </c>
      <c r="O2724">
        <f>BETAINV(RAND(),5,5)</f>
        <v/>
      </c>
      <c r="P2724">
        <f>'d_고정'!$B$1*'6_기대효과'!$H$7*('d_시나리오'!$I$7/'d_고정'!$B$2)*B2724</f>
        <v/>
      </c>
      <c r="Q2724">
        <f>P2724*C2724</f>
        <v/>
      </c>
      <c r="R2724">
        <f>P2724*E2724</f>
        <v/>
      </c>
      <c r="S2724">
        <f>R2724*G2724</f>
        <v/>
      </c>
      <c r="T2724">
        <f>Q2724+S2724</f>
        <v/>
      </c>
      <c r="U2724">
        <f>(Q2724*D2724+S2724*I2724)*(1-O2724)</f>
        <v/>
      </c>
      <c r="V2724">
        <f>(R2724*K2724*N2724+'d_고정'!$B$3*('6_기대효과'!$H$7/8)*N2724*'d_고정'!$B$10*M2724*('6_기대효과'!$K$7/'d_고정'!$B$9))*(1-O2724)</f>
        <v/>
      </c>
      <c r="W2724">
        <f>(S2724*I2724+R2724*MAX(K2724-'d_고정'!$B$10*M2724*('6_기대효과'!$K$7/'d_고정'!$B$9),0)*N2724)*(1-O2724)</f>
        <v/>
      </c>
      <c r="X2724">
        <f>U2724+V2724</f>
        <v/>
      </c>
      <c r="Y2724">
        <f>U2724/('d_고정'!$B$5*'6_기대효과'!$H$7/8)/'d_고정'!$B$6</f>
        <v/>
      </c>
      <c r="Z2724">
        <f>U2724/('d_고정'!$B$8*'6_기대효과'!$H$7/8)</f>
        <v/>
      </c>
    </row>
    <row r="2725">
      <c r="A2725">
        <f>RAND()</f>
        <v/>
      </c>
      <c r="B2725">
        <f>IF('d_시나리오'!$J$2='d_시나리오'!$H$2,'d_시나리오'!$I$2,IF(A2725&lt;('d_시나리오'!$I$2-'d_시나리오'!$H$2)/('d_시나리오'!$J$2-'d_시나리오'!$H$2),'d_시나리오'!$H$2+SQRT(A2725*('d_시나리오'!$J$2-'d_시나리오'!$H$2)*('d_시나리오'!$I$2-'d_시나리오'!$H$2)),'d_시나리오'!$J$2-SQRT((1-A2725)*('d_시나리오'!$J$2-'d_시나리오'!$H$2)*('d_시나리오'!$J$2-'d_시나리오'!$I$2))))</f>
        <v/>
      </c>
      <c r="C2725">
        <f>BETAINV(RAND(),2,6)</f>
        <v/>
      </c>
      <c r="D2725">
        <f>INDEX('d_분포'!$A$2:$A$28,RANDBETWEEN(1,27))</f>
        <v/>
      </c>
      <c r="E2725">
        <f>INDEX('d_분포'!$C$2:$C$5,RANDBETWEEN(1,4))*(0.9+0.2*RAND())</f>
        <v/>
      </c>
      <c r="F2725">
        <f>RAND()</f>
        <v/>
      </c>
      <c r="G2725">
        <f>IF('d_시나리오'!$J$3='d_시나리오'!$H$3,'d_시나리오'!$I$3,IF(F2725&lt;('d_시나리오'!$I$3-'d_시나리오'!$H$3)/('d_시나리오'!$J$3-'d_시나리오'!$H$3),'d_시나리오'!$H$3+SQRT(F2725*('d_시나리오'!$J$3-'d_시나리오'!$H$3)*('d_시나리오'!$I$3-'d_시나리오'!$H$3)),'d_시나리오'!$J$3-SQRT((1-F2725)*('d_시나리오'!$J$3-'d_시나리오'!$H$3)*('d_시나리오'!$J$3-'d_시나리오'!$I$3))))</f>
        <v/>
      </c>
      <c r="H2725">
        <f>RAND()</f>
        <v/>
      </c>
      <c r="I2725">
        <f>IF('d_시나리오'!$J$4='d_시나리오'!$H$4,'d_시나리오'!$I$4,IF(H2725&lt;('d_시나리오'!$I$4-'d_시나리오'!$H$4)/('d_시나리오'!$J$4-'d_시나리오'!$H$4),'d_시나리오'!$H$4+SQRT(H2725*('d_시나리오'!$J$4-'d_시나리오'!$H$4)*('d_시나리오'!$I$4-'d_시나리오'!$H$4)),'d_시나리오'!$J$4-SQRT((1-H2725)*('d_시나리오'!$J$4-'d_시나리오'!$H$4)*('d_시나리오'!$J$4-'d_시나리오'!$I$4))))</f>
        <v/>
      </c>
      <c r="J2725">
        <f>RAND()</f>
        <v/>
      </c>
      <c r="K2725">
        <f>IF('d_시나리오'!$J$5='d_시나리오'!$H$5,'d_시나리오'!$I$5,IF(J2725&lt;('d_시나리오'!$I$5-'d_시나리오'!$H$5)/('d_시나리오'!$J$5-'d_시나리오'!$H$5),'d_시나리오'!$H$5+SQRT(J2725*('d_시나리오'!$J$5-'d_시나리오'!$H$5)*('d_시나리오'!$I$5-'d_시나리오'!$H$5)),'d_시나리오'!$J$5-SQRT((1-J2725)*('d_시나리오'!$J$5-'d_시나리오'!$H$5)*('d_시나리오'!$J$5-'d_시나리오'!$I$5))))</f>
        <v/>
      </c>
      <c r="L2725">
        <f>RAND()</f>
        <v/>
      </c>
      <c r="M2725">
        <f>IF('d_시나리오'!$J$6='d_시나리오'!$H$6,'d_시나리오'!$I$6,IF(L2725&lt;('d_시나리오'!$I$6-'d_시나리오'!$H$6)/('d_시나리오'!$J$6-'d_시나리오'!$H$6),'d_시나리오'!$H$6+SQRT(L2725*('d_시나리오'!$J$6-'d_시나리오'!$H$6)*('d_시나리오'!$I$6-'d_시나리오'!$H$6)),'d_시나리오'!$J$6-SQRT((1-L2725)*('d_시나리오'!$J$6-'d_시나리오'!$H$6)*('d_시나리오'!$J$6-'d_시나리오'!$I$6))))</f>
        <v/>
      </c>
      <c r="N2725">
        <f>INDEX('d_분포'!$B$2:$B$57,RANDBETWEEN(1,56))</f>
        <v/>
      </c>
      <c r="O2725">
        <f>BETAINV(RAND(),5,5)</f>
        <v/>
      </c>
      <c r="P2725">
        <f>'d_고정'!$B$1*'6_기대효과'!$H$7*('d_시나리오'!$I$7/'d_고정'!$B$2)*B2725</f>
        <v/>
      </c>
      <c r="Q2725">
        <f>P2725*C2725</f>
        <v/>
      </c>
      <c r="R2725">
        <f>P2725*E2725</f>
        <v/>
      </c>
      <c r="S2725">
        <f>R2725*G2725</f>
        <v/>
      </c>
      <c r="T2725">
        <f>Q2725+S2725</f>
        <v/>
      </c>
      <c r="U2725">
        <f>(Q2725*D2725+S2725*I2725)*(1-O2725)</f>
        <v/>
      </c>
      <c r="V2725">
        <f>(R2725*K2725*N2725+'d_고정'!$B$3*('6_기대효과'!$H$7/8)*N2725*'d_고정'!$B$10*M2725*('6_기대효과'!$K$7/'d_고정'!$B$9))*(1-O2725)</f>
        <v/>
      </c>
      <c r="W2725">
        <f>(S2725*I2725+R2725*MAX(K2725-'d_고정'!$B$10*M2725*('6_기대효과'!$K$7/'d_고정'!$B$9),0)*N2725)*(1-O2725)</f>
        <v/>
      </c>
      <c r="X2725">
        <f>U2725+V2725</f>
        <v/>
      </c>
      <c r="Y2725">
        <f>U2725/('d_고정'!$B$5*'6_기대효과'!$H$7/8)/'d_고정'!$B$6</f>
        <v/>
      </c>
      <c r="Z2725">
        <f>U2725/('d_고정'!$B$8*'6_기대효과'!$H$7/8)</f>
        <v/>
      </c>
    </row>
    <row r="2726">
      <c r="A2726">
        <f>RAND()</f>
        <v/>
      </c>
      <c r="B2726">
        <f>IF('d_시나리오'!$J$2='d_시나리오'!$H$2,'d_시나리오'!$I$2,IF(A2726&lt;('d_시나리오'!$I$2-'d_시나리오'!$H$2)/('d_시나리오'!$J$2-'d_시나리오'!$H$2),'d_시나리오'!$H$2+SQRT(A2726*('d_시나리오'!$J$2-'d_시나리오'!$H$2)*('d_시나리오'!$I$2-'d_시나리오'!$H$2)),'d_시나리오'!$J$2-SQRT((1-A2726)*('d_시나리오'!$J$2-'d_시나리오'!$H$2)*('d_시나리오'!$J$2-'d_시나리오'!$I$2))))</f>
        <v/>
      </c>
      <c r="C2726">
        <f>BETAINV(RAND(),2,6)</f>
        <v/>
      </c>
      <c r="D2726">
        <f>INDEX('d_분포'!$A$2:$A$28,RANDBETWEEN(1,27))</f>
        <v/>
      </c>
      <c r="E2726">
        <f>INDEX('d_분포'!$C$2:$C$5,RANDBETWEEN(1,4))*(0.9+0.2*RAND())</f>
        <v/>
      </c>
      <c r="F2726">
        <f>RAND()</f>
        <v/>
      </c>
      <c r="G2726">
        <f>IF('d_시나리오'!$J$3='d_시나리오'!$H$3,'d_시나리오'!$I$3,IF(F2726&lt;('d_시나리오'!$I$3-'d_시나리오'!$H$3)/('d_시나리오'!$J$3-'d_시나리오'!$H$3),'d_시나리오'!$H$3+SQRT(F2726*('d_시나리오'!$J$3-'d_시나리오'!$H$3)*('d_시나리오'!$I$3-'d_시나리오'!$H$3)),'d_시나리오'!$J$3-SQRT((1-F2726)*('d_시나리오'!$J$3-'d_시나리오'!$H$3)*('d_시나리오'!$J$3-'d_시나리오'!$I$3))))</f>
        <v/>
      </c>
      <c r="H2726">
        <f>RAND()</f>
        <v/>
      </c>
      <c r="I2726">
        <f>IF('d_시나리오'!$J$4='d_시나리오'!$H$4,'d_시나리오'!$I$4,IF(H2726&lt;('d_시나리오'!$I$4-'d_시나리오'!$H$4)/('d_시나리오'!$J$4-'d_시나리오'!$H$4),'d_시나리오'!$H$4+SQRT(H2726*('d_시나리오'!$J$4-'d_시나리오'!$H$4)*('d_시나리오'!$I$4-'d_시나리오'!$H$4)),'d_시나리오'!$J$4-SQRT((1-H2726)*('d_시나리오'!$J$4-'d_시나리오'!$H$4)*('d_시나리오'!$J$4-'d_시나리오'!$I$4))))</f>
        <v/>
      </c>
      <c r="J2726">
        <f>RAND()</f>
        <v/>
      </c>
      <c r="K2726">
        <f>IF('d_시나리오'!$J$5='d_시나리오'!$H$5,'d_시나리오'!$I$5,IF(J2726&lt;('d_시나리오'!$I$5-'d_시나리오'!$H$5)/('d_시나리오'!$J$5-'d_시나리오'!$H$5),'d_시나리오'!$H$5+SQRT(J2726*('d_시나리오'!$J$5-'d_시나리오'!$H$5)*('d_시나리오'!$I$5-'d_시나리오'!$H$5)),'d_시나리오'!$J$5-SQRT((1-J2726)*('d_시나리오'!$J$5-'d_시나리오'!$H$5)*('d_시나리오'!$J$5-'d_시나리오'!$I$5))))</f>
        <v/>
      </c>
      <c r="L2726">
        <f>RAND()</f>
        <v/>
      </c>
      <c r="M2726">
        <f>IF('d_시나리오'!$J$6='d_시나리오'!$H$6,'d_시나리오'!$I$6,IF(L2726&lt;('d_시나리오'!$I$6-'d_시나리오'!$H$6)/('d_시나리오'!$J$6-'d_시나리오'!$H$6),'d_시나리오'!$H$6+SQRT(L2726*('d_시나리오'!$J$6-'d_시나리오'!$H$6)*('d_시나리오'!$I$6-'d_시나리오'!$H$6)),'d_시나리오'!$J$6-SQRT((1-L2726)*('d_시나리오'!$J$6-'d_시나리오'!$H$6)*('d_시나리오'!$J$6-'d_시나리오'!$I$6))))</f>
        <v/>
      </c>
      <c r="N2726">
        <f>INDEX('d_분포'!$B$2:$B$57,RANDBETWEEN(1,56))</f>
        <v/>
      </c>
      <c r="O2726">
        <f>BETAINV(RAND(),5,5)</f>
        <v/>
      </c>
      <c r="P2726">
        <f>'d_고정'!$B$1*'6_기대효과'!$H$7*('d_시나리오'!$I$7/'d_고정'!$B$2)*B2726</f>
        <v/>
      </c>
      <c r="Q2726">
        <f>P2726*C2726</f>
        <v/>
      </c>
      <c r="R2726">
        <f>P2726*E2726</f>
        <v/>
      </c>
      <c r="S2726">
        <f>R2726*G2726</f>
        <v/>
      </c>
      <c r="T2726">
        <f>Q2726+S2726</f>
        <v/>
      </c>
      <c r="U2726">
        <f>(Q2726*D2726+S2726*I2726)*(1-O2726)</f>
        <v/>
      </c>
      <c r="V2726">
        <f>(R2726*K2726*N2726+'d_고정'!$B$3*('6_기대효과'!$H$7/8)*N2726*'d_고정'!$B$10*M2726*('6_기대효과'!$K$7/'d_고정'!$B$9))*(1-O2726)</f>
        <v/>
      </c>
      <c r="W2726">
        <f>(S2726*I2726+R2726*MAX(K2726-'d_고정'!$B$10*M2726*('6_기대효과'!$K$7/'d_고정'!$B$9),0)*N2726)*(1-O2726)</f>
        <v/>
      </c>
      <c r="X2726">
        <f>U2726+V2726</f>
        <v/>
      </c>
      <c r="Y2726">
        <f>U2726/('d_고정'!$B$5*'6_기대효과'!$H$7/8)/'d_고정'!$B$6</f>
        <v/>
      </c>
      <c r="Z2726">
        <f>U2726/('d_고정'!$B$8*'6_기대효과'!$H$7/8)</f>
        <v/>
      </c>
    </row>
    <row r="2727">
      <c r="A2727">
        <f>RAND()</f>
        <v/>
      </c>
      <c r="B2727">
        <f>IF('d_시나리오'!$J$2='d_시나리오'!$H$2,'d_시나리오'!$I$2,IF(A2727&lt;('d_시나리오'!$I$2-'d_시나리오'!$H$2)/('d_시나리오'!$J$2-'d_시나리오'!$H$2),'d_시나리오'!$H$2+SQRT(A2727*('d_시나리오'!$J$2-'d_시나리오'!$H$2)*('d_시나리오'!$I$2-'d_시나리오'!$H$2)),'d_시나리오'!$J$2-SQRT((1-A2727)*('d_시나리오'!$J$2-'d_시나리오'!$H$2)*('d_시나리오'!$J$2-'d_시나리오'!$I$2))))</f>
        <v/>
      </c>
      <c r="C2727">
        <f>BETAINV(RAND(),2,6)</f>
        <v/>
      </c>
      <c r="D2727">
        <f>INDEX('d_분포'!$A$2:$A$28,RANDBETWEEN(1,27))</f>
        <v/>
      </c>
      <c r="E2727">
        <f>INDEX('d_분포'!$C$2:$C$5,RANDBETWEEN(1,4))*(0.9+0.2*RAND())</f>
        <v/>
      </c>
      <c r="F2727">
        <f>RAND()</f>
        <v/>
      </c>
      <c r="G2727">
        <f>IF('d_시나리오'!$J$3='d_시나리오'!$H$3,'d_시나리오'!$I$3,IF(F2727&lt;('d_시나리오'!$I$3-'d_시나리오'!$H$3)/('d_시나리오'!$J$3-'d_시나리오'!$H$3),'d_시나리오'!$H$3+SQRT(F2727*('d_시나리오'!$J$3-'d_시나리오'!$H$3)*('d_시나리오'!$I$3-'d_시나리오'!$H$3)),'d_시나리오'!$J$3-SQRT((1-F2727)*('d_시나리오'!$J$3-'d_시나리오'!$H$3)*('d_시나리오'!$J$3-'d_시나리오'!$I$3))))</f>
        <v/>
      </c>
      <c r="H2727">
        <f>RAND()</f>
        <v/>
      </c>
      <c r="I2727">
        <f>IF('d_시나리오'!$J$4='d_시나리오'!$H$4,'d_시나리오'!$I$4,IF(H2727&lt;('d_시나리오'!$I$4-'d_시나리오'!$H$4)/('d_시나리오'!$J$4-'d_시나리오'!$H$4),'d_시나리오'!$H$4+SQRT(H2727*('d_시나리오'!$J$4-'d_시나리오'!$H$4)*('d_시나리오'!$I$4-'d_시나리오'!$H$4)),'d_시나리오'!$J$4-SQRT((1-H2727)*('d_시나리오'!$J$4-'d_시나리오'!$H$4)*('d_시나리오'!$J$4-'d_시나리오'!$I$4))))</f>
        <v/>
      </c>
      <c r="J2727">
        <f>RAND()</f>
        <v/>
      </c>
      <c r="K2727">
        <f>IF('d_시나리오'!$J$5='d_시나리오'!$H$5,'d_시나리오'!$I$5,IF(J2727&lt;('d_시나리오'!$I$5-'d_시나리오'!$H$5)/('d_시나리오'!$J$5-'d_시나리오'!$H$5),'d_시나리오'!$H$5+SQRT(J2727*('d_시나리오'!$J$5-'d_시나리오'!$H$5)*('d_시나리오'!$I$5-'d_시나리오'!$H$5)),'d_시나리오'!$J$5-SQRT((1-J2727)*('d_시나리오'!$J$5-'d_시나리오'!$H$5)*('d_시나리오'!$J$5-'d_시나리오'!$I$5))))</f>
        <v/>
      </c>
      <c r="L2727">
        <f>RAND()</f>
        <v/>
      </c>
      <c r="M2727">
        <f>IF('d_시나리오'!$J$6='d_시나리오'!$H$6,'d_시나리오'!$I$6,IF(L2727&lt;('d_시나리오'!$I$6-'d_시나리오'!$H$6)/('d_시나리오'!$J$6-'d_시나리오'!$H$6),'d_시나리오'!$H$6+SQRT(L2727*('d_시나리오'!$J$6-'d_시나리오'!$H$6)*('d_시나리오'!$I$6-'d_시나리오'!$H$6)),'d_시나리오'!$J$6-SQRT((1-L2727)*('d_시나리오'!$J$6-'d_시나리오'!$H$6)*('d_시나리오'!$J$6-'d_시나리오'!$I$6))))</f>
        <v/>
      </c>
      <c r="N2727">
        <f>INDEX('d_분포'!$B$2:$B$57,RANDBETWEEN(1,56))</f>
        <v/>
      </c>
      <c r="O2727">
        <f>BETAINV(RAND(),5,5)</f>
        <v/>
      </c>
      <c r="P2727">
        <f>'d_고정'!$B$1*'6_기대효과'!$H$7*('d_시나리오'!$I$7/'d_고정'!$B$2)*B2727</f>
        <v/>
      </c>
      <c r="Q2727">
        <f>P2727*C2727</f>
        <v/>
      </c>
      <c r="R2727">
        <f>P2727*E2727</f>
        <v/>
      </c>
      <c r="S2727">
        <f>R2727*G2727</f>
        <v/>
      </c>
      <c r="T2727">
        <f>Q2727+S2727</f>
        <v/>
      </c>
      <c r="U2727">
        <f>(Q2727*D2727+S2727*I2727)*(1-O2727)</f>
        <v/>
      </c>
      <c r="V2727">
        <f>(R2727*K2727*N2727+'d_고정'!$B$3*('6_기대효과'!$H$7/8)*N2727*'d_고정'!$B$10*M2727*('6_기대효과'!$K$7/'d_고정'!$B$9))*(1-O2727)</f>
        <v/>
      </c>
      <c r="W2727">
        <f>(S2727*I2727+R2727*MAX(K2727-'d_고정'!$B$10*M2727*('6_기대효과'!$K$7/'d_고정'!$B$9),0)*N2727)*(1-O2727)</f>
        <v/>
      </c>
      <c r="X2727">
        <f>U2727+V2727</f>
        <v/>
      </c>
      <c r="Y2727">
        <f>U2727/('d_고정'!$B$5*'6_기대효과'!$H$7/8)/'d_고정'!$B$6</f>
        <v/>
      </c>
      <c r="Z2727">
        <f>U2727/('d_고정'!$B$8*'6_기대효과'!$H$7/8)</f>
        <v/>
      </c>
    </row>
    <row r="2728">
      <c r="A2728">
        <f>RAND()</f>
        <v/>
      </c>
      <c r="B2728">
        <f>IF('d_시나리오'!$J$2='d_시나리오'!$H$2,'d_시나리오'!$I$2,IF(A2728&lt;('d_시나리오'!$I$2-'d_시나리오'!$H$2)/('d_시나리오'!$J$2-'d_시나리오'!$H$2),'d_시나리오'!$H$2+SQRT(A2728*('d_시나리오'!$J$2-'d_시나리오'!$H$2)*('d_시나리오'!$I$2-'d_시나리오'!$H$2)),'d_시나리오'!$J$2-SQRT((1-A2728)*('d_시나리오'!$J$2-'d_시나리오'!$H$2)*('d_시나리오'!$J$2-'d_시나리오'!$I$2))))</f>
        <v/>
      </c>
      <c r="C2728">
        <f>BETAINV(RAND(),2,6)</f>
        <v/>
      </c>
      <c r="D2728">
        <f>INDEX('d_분포'!$A$2:$A$28,RANDBETWEEN(1,27))</f>
        <v/>
      </c>
      <c r="E2728">
        <f>INDEX('d_분포'!$C$2:$C$5,RANDBETWEEN(1,4))*(0.9+0.2*RAND())</f>
        <v/>
      </c>
      <c r="F2728">
        <f>RAND()</f>
        <v/>
      </c>
      <c r="G2728">
        <f>IF('d_시나리오'!$J$3='d_시나리오'!$H$3,'d_시나리오'!$I$3,IF(F2728&lt;('d_시나리오'!$I$3-'d_시나리오'!$H$3)/('d_시나리오'!$J$3-'d_시나리오'!$H$3),'d_시나리오'!$H$3+SQRT(F2728*('d_시나리오'!$J$3-'d_시나리오'!$H$3)*('d_시나리오'!$I$3-'d_시나리오'!$H$3)),'d_시나리오'!$J$3-SQRT((1-F2728)*('d_시나리오'!$J$3-'d_시나리오'!$H$3)*('d_시나리오'!$J$3-'d_시나리오'!$I$3))))</f>
        <v/>
      </c>
      <c r="H2728">
        <f>RAND()</f>
        <v/>
      </c>
      <c r="I2728">
        <f>IF('d_시나리오'!$J$4='d_시나리오'!$H$4,'d_시나리오'!$I$4,IF(H2728&lt;('d_시나리오'!$I$4-'d_시나리오'!$H$4)/('d_시나리오'!$J$4-'d_시나리오'!$H$4),'d_시나리오'!$H$4+SQRT(H2728*('d_시나리오'!$J$4-'d_시나리오'!$H$4)*('d_시나리오'!$I$4-'d_시나리오'!$H$4)),'d_시나리오'!$J$4-SQRT((1-H2728)*('d_시나리오'!$J$4-'d_시나리오'!$H$4)*('d_시나리오'!$J$4-'d_시나리오'!$I$4))))</f>
        <v/>
      </c>
      <c r="J2728">
        <f>RAND()</f>
        <v/>
      </c>
      <c r="K2728">
        <f>IF('d_시나리오'!$J$5='d_시나리오'!$H$5,'d_시나리오'!$I$5,IF(J2728&lt;('d_시나리오'!$I$5-'d_시나리오'!$H$5)/('d_시나리오'!$J$5-'d_시나리오'!$H$5),'d_시나리오'!$H$5+SQRT(J2728*('d_시나리오'!$J$5-'d_시나리오'!$H$5)*('d_시나리오'!$I$5-'d_시나리오'!$H$5)),'d_시나리오'!$J$5-SQRT((1-J2728)*('d_시나리오'!$J$5-'d_시나리오'!$H$5)*('d_시나리오'!$J$5-'d_시나리오'!$I$5))))</f>
        <v/>
      </c>
      <c r="L2728">
        <f>RAND()</f>
        <v/>
      </c>
      <c r="M2728">
        <f>IF('d_시나리오'!$J$6='d_시나리오'!$H$6,'d_시나리오'!$I$6,IF(L2728&lt;('d_시나리오'!$I$6-'d_시나리오'!$H$6)/('d_시나리오'!$J$6-'d_시나리오'!$H$6),'d_시나리오'!$H$6+SQRT(L2728*('d_시나리오'!$J$6-'d_시나리오'!$H$6)*('d_시나리오'!$I$6-'d_시나리오'!$H$6)),'d_시나리오'!$J$6-SQRT((1-L2728)*('d_시나리오'!$J$6-'d_시나리오'!$H$6)*('d_시나리오'!$J$6-'d_시나리오'!$I$6))))</f>
        <v/>
      </c>
      <c r="N2728">
        <f>INDEX('d_분포'!$B$2:$B$57,RANDBETWEEN(1,56))</f>
        <v/>
      </c>
      <c r="O2728">
        <f>BETAINV(RAND(),5,5)</f>
        <v/>
      </c>
      <c r="P2728">
        <f>'d_고정'!$B$1*'6_기대효과'!$H$7*('d_시나리오'!$I$7/'d_고정'!$B$2)*B2728</f>
        <v/>
      </c>
      <c r="Q2728">
        <f>P2728*C2728</f>
        <v/>
      </c>
      <c r="R2728">
        <f>P2728*E2728</f>
        <v/>
      </c>
      <c r="S2728">
        <f>R2728*G2728</f>
        <v/>
      </c>
      <c r="T2728">
        <f>Q2728+S2728</f>
        <v/>
      </c>
      <c r="U2728">
        <f>(Q2728*D2728+S2728*I2728)*(1-O2728)</f>
        <v/>
      </c>
      <c r="V2728">
        <f>(R2728*K2728*N2728+'d_고정'!$B$3*('6_기대효과'!$H$7/8)*N2728*'d_고정'!$B$10*M2728*('6_기대효과'!$K$7/'d_고정'!$B$9))*(1-O2728)</f>
        <v/>
      </c>
      <c r="W2728">
        <f>(S2728*I2728+R2728*MAX(K2728-'d_고정'!$B$10*M2728*('6_기대효과'!$K$7/'d_고정'!$B$9),0)*N2728)*(1-O2728)</f>
        <v/>
      </c>
      <c r="X2728">
        <f>U2728+V2728</f>
        <v/>
      </c>
      <c r="Y2728">
        <f>U2728/('d_고정'!$B$5*'6_기대효과'!$H$7/8)/'d_고정'!$B$6</f>
        <v/>
      </c>
      <c r="Z2728">
        <f>U2728/('d_고정'!$B$8*'6_기대효과'!$H$7/8)</f>
        <v/>
      </c>
    </row>
    <row r="2729">
      <c r="A2729">
        <f>RAND()</f>
        <v/>
      </c>
      <c r="B2729">
        <f>IF('d_시나리오'!$J$2='d_시나리오'!$H$2,'d_시나리오'!$I$2,IF(A2729&lt;('d_시나리오'!$I$2-'d_시나리오'!$H$2)/('d_시나리오'!$J$2-'d_시나리오'!$H$2),'d_시나리오'!$H$2+SQRT(A2729*('d_시나리오'!$J$2-'d_시나리오'!$H$2)*('d_시나리오'!$I$2-'d_시나리오'!$H$2)),'d_시나리오'!$J$2-SQRT((1-A2729)*('d_시나리오'!$J$2-'d_시나리오'!$H$2)*('d_시나리오'!$J$2-'d_시나리오'!$I$2))))</f>
        <v/>
      </c>
      <c r="C2729">
        <f>BETAINV(RAND(),2,6)</f>
        <v/>
      </c>
      <c r="D2729">
        <f>INDEX('d_분포'!$A$2:$A$28,RANDBETWEEN(1,27))</f>
        <v/>
      </c>
      <c r="E2729">
        <f>INDEX('d_분포'!$C$2:$C$5,RANDBETWEEN(1,4))*(0.9+0.2*RAND())</f>
        <v/>
      </c>
      <c r="F2729">
        <f>RAND()</f>
        <v/>
      </c>
      <c r="G2729">
        <f>IF('d_시나리오'!$J$3='d_시나리오'!$H$3,'d_시나리오'!$I$3,IF(F2729&lt;('d_시나리오'!$I$3-'d_시나리오'!$H$3)/('d_시나리오'!$J$3-'d_시나리오'!$H$3),'d_시나리오'!$H$3+SQRT(F2729*('d_시나리오'!$J$3-'d_시나리오'!$H$3)*('d_시나리오'!$I$3-'d_시나리오'!$H$3)),'d_시나리오'!$J$3-SQRT((1-F2729)*('d_시나리오'!$J$3-'d_시나리오'!$H$3)*('d_시나리오'!$J$3-'d_시나리오'!$I$3))))</f>
        <v/>
      </c>
      <c r="H2729">
        <f>RAND()</f>
        <v/>
      </c>
      <c r="I2729">
        <f>IF('d_시나리오'!$J$4='d_시나리오'!$H$4,'d_시나리오'!$I$4,IF(H2729&lt;('d_시나리오'!$I$4-'d_시나리오'!$H$4)/('d_시나리오'!$J$4-'d_시나리오'!$H$4),'d_시나리오'!$H$4+SQRT(H2729*('d_시나리오'!$J$4-'d_시나리오'!$H$4)*('d_시나리오'!$I$4-'d_시나리오'!$H$4)),'d_시나리오'!$J$4-SQRT((1-H2729)*('d_시나리오'!$J$4-'d_시나리오'!$H$4)*('d_시나리오'!$J$4-'d_시나리오'!$I$4))))</f>
        <v/>
      </c>
      <c r="J2729">
        <f>RAND()</f>
        <v/>
      </c>
      <c r="K2729">
        <f>IF('d_시나리오'!$J$5='d_시나리오'!$H$5,'d_시나리오'!$I$5,IF(J2729&lt;('d_시나리오'!$I$5-'d_시나리오'!$H$5)/('d_시나리오'!$J$5-'d_시나리오'!$H$5),'d_시나리오'!$H$5+SQRT(J2729*('d_시나리오'!$J$5-'d_시나리오'!$H$5)*('d_시나리오'!$I$5-'d_시나리오'!$H$5)),'d_시나리오'!$J$5-SQRT((1-J2729)*('d_시나리오'!$J$5-'d_시나리오'!$H$5)*('d_시나리오'!$J$5-'d_시나리오'!$I$5))))</f>
        <v/>
      </c>
      <c r="L2729">
        <f>RAND()</f>
        <v/>
      </c>
      <c r="M2729">
        <f>IF('d_시나리오'!$J$6='d_시나리오'!$H$6,'d_시나리오'!$I$6,IF(L2729&lt;('d_시나리오'!$I$6-'d_시나리오'!$H$6)/('d_시나리오'!$J$6-'d_시나리오'!$H$6),'d_시나리오'!$H$6+SQRT(L2729*('d_시나리오'!$J$6-'d_시나리오'!$H$6)*('d_시나리오'!$I$6-'d_시나리오'!$H$6)),'d_시나리오'!$J$6-SQRT((1-L2729)*('d_시나리오'!$J$6-'d_시나리오'!$H$6)*('d_시나리오'!$J$6-'d_시나리오'!$I$6))))</f>
        <v/>
      </c>
      <c r="N2729">
        <f>INDEX('d_분포'!$B$2:$B$57,RANDBETWEEN(1,56))</f>
        <v/>
      </c>
      <c r="O2729">
        <f>BETAINV(RAND(),5,5)</f>
        <v/>
      </c>
      <c r="P2729">
        <f>'d_고정'!$B$1*'6_기대효과'!$H$7*('d_시나리오'!$I$7/'d_고정'!$B$2)*B2729</f>
        <v/>
      </c>
      <c r="Q2729">
        <f>P2729*C2729</f>
        <v/>
      </c>
      <c r="R2729">
        <f>P2729*E2729</f>
        <v/>
      </c>
      <c r="S2729">
        <f>R2729*G2729</f>
        <v/>
      </c>
      <c r="T2729">
        <f>Q2729+S2729</f>
        <v/>
      </c>
      <c r="U2729">
        <f>(Q2729*D2729+S2729*I2729)*(1-O2729)</f>
        <v/>
      </c>
      <c r="V2729">
        <f>(R2729*K2729*N2729+'d_고정'!$B$3*('6_기대효과'!$H$7/8)*N2729*'d_고정'!$B$10*M2729*('6_기대효과'!$K$7/'d_고정'!$B$9))*(1-O2729)</f>
        <v/>
      </c>
      <c r="W2729">
        <f>(S2729*I2729+R2729*MAX(K2729-'d_고정'!$B$10*M2729*('6_기대효과'!$K$7/'d_고정'!$B$9),0)*N2729)*(1-O2729)</f>
        <v/>
      </c>
      <c r="X2729">
        <f>U2729+V2729</f>
        <v/>
      </c>
      <c r="Y2729">
        <f>U2729/('d_고정'!$B$5*'6_기대효과'!$H$7/8)/'d_고정'!$B$6</f>
        <v/>
      </c>
      <c r="Z2729">
        <f>U2729/('d_고정'!$B$8*'6_기대효과'!$H$7/8)</f>
        <v/>
      </c>
    </row>
    <row r="2730">
      <c r="A2730">
        <f>RAND()</f>
        <v/>
      </c>
      <c r="B2730">
        <f>IF('d_시나리오'!$J$2='d_시나리오'!$H$2,'d_시나리오'!$I$2,IF(A2730&lt;('d_시나리오'!$I$2-'d_시나리오'!$H$2)/('d_시나리오'!$J$2-'d_시나리오'!$H$2),'d_시나리오'!$H$2+SQRT(A2730*('d_시나리오'!$J$2-'d_시나리오'!$H$2)*('d_시나리오'!$I$2-'d_시나리오'!$H$2)),'d_시나리오'!$J$2-SQRT((1-A2730)*('d_시나리오'!$J$2-'d_시나리오'!$H$2)*('d_시나리오'!$J$2-'d_시나리오'!$I$2))))</f>
        <v/>
      </c>
      <c r="C2730">
        <f>BETAINV(RAND(),2,6)</f>
        <v/>
      </c>
      <c r="D2730">
        <f>INDEX('d_분포'!$A$2:$A$28,RANDBETWEEN(1,27))</f>
        <v/>
      </c>
      <c r="E2730">
        <f>INDEX('d_분포'!$C$2:$C$5,RANDBETWEEN(1,4))*(0.9+0.2*RAND())</f>
        <v/>
      </c>
      <c r="F2730">
        <f>RAND()</f>
        <v/>
      </c>
      <c r="G2730">
        <f>IF('d_시나리오'!$J$3='d_시나리오'!$H$3,'d_시나리오'!$I$3,IF(F2730&lt;('d_시나리오'!$I$3-'d_시나리오'!$H$3)/('d_시나리오'!$J$3-'d_시나리오'!$H$3),'d_시나리오'!$H$3+SQRT(F2730*('d_시나리오'!$J$3-'d_시나리오'!$H$3)*('d_시나리오'!$I$3-'d_시나리오'!$H$3)),'d_시나리오'!$J$3-SQRT((1-F2730)*('d_시나리오'!$J$3-'d_시나리오'!$H$3)*('d_시나리오'!$J$3-'d_시나리오'!$I$3))))</f>
        <v/>
      </c>
      <c r="H2730">
        <f>RAND()</f>
        <v/>
      </c>
      <c r="I2730">
        <f>IF('d_시나리오'!$J$4='d_시나리오'!$H$4,'d_시나리오'!$I$4,IF(H2730&lt;('d_시나리오'!$I$4-'d_시나리오'!$H$4)/('d_시나리오'!$J$4-'d_시나리오'!$H$4),'d_시나리오'!$H$4+SQRT(H2730*('d_시나리오'!$J$4-'d_시나리오'!$H$4)*('d_시나리오'!$I$4-'d_시나리오'!$H$4)),'d_시나리오'!$J$4-SQRT((1-H2730)*('d_시나리오'!$J$4-'d_시나리오'!$H$4)*('d_시나리오'!$J$4-'d_시나리오'!$I$4))))</f>
        <v/>
      </c>
      <c r="J2730">
        <f>RAND()</f>
        <v/>
      </c>
      <c r="K2730">
        <f>IF('d_시나리오'!$J$5='d_시나리오'!$H$5,'d_시나리오'!$I$5,IF(J2730&lt;('d_시나리오'!$I$5-'d_시나리오'!$H$5)/('d_시나리오'!$J$5-'d_시나리오'!$H$5),'d_시나리오'!$H$5+SQRT(J2730*('d_시나리오'!$J$5-'d_시나리오'!$H$5)*('d_시나리오'!$I$5-'d_시나리오'!$H$5)),'d_시나리오'!$J$5-SQRT((1-J2730)*('d_시나리오'!$J$5-'d_시나리오'!$H$5)*('d_시나리오'!$J$5-'d_시나리오'!$I$5))))</f>
        <v/>
      </c>
      <c r="L2730">
        <f>RAND()</f>
        <v/>
      </c>
      <c r="M2730">
        <f>IF('d_시나리오'!$J$6='d_시나리오'!$H$6,'d_시나리오'!$I$6,IF(L2730&lt;('d_시나리오'!$I$6-'d_시나리오'!$H$6)/('d_시나리오'!$J$6-'d_시나리오'!$H$6),'d_시나리오'!$H$6+SQRT(L2730*('d_시나리오'!$J$6-'d_시나리오'!$H$6)*('d_시나리오'!$I$6-'d_시나리오'!$H$6)),'d_시나리오'!$J$6-SQRT((1-L2730)*('d_시나리오'!$J$6-'d_시나리오'!$H$6)*('d_시나리오'!$J$6-'d_시나리오'!$I$6))))</f>
        <v/>
      </c>
      <c r="N2730">
        <f>INDEX('d_분포'!$B$2:$B$57,RANDBETWEEN(1,56))</f>
        <v/>
      </c>
      <c r="O2730">
        <f>BETAINV(RAND(),5,5)</f>
        <v/>
      </c>
      <c r="P2730">
        <f>'d_고정'!$B$1*'6_기대효과'!$H$7*('d_시나리오'!$I$7/'d_고정'!$B$2)*B2730</f>
        <v/>
      </c>
      <c r="Q2730">
        <f>P2730*C2730</f>
        <v/>
      </c>
      <c r="R2730">
        <f>P2730*E2730</f>
        <v/>
      </c>
      <c r="S2730">
        <f>R2730*G2730</f>
        <v/>
      </c>
      <c r="T2730">
        <f>Q2730+S2730</f>
        <v/>
      </c>
      <c r="U2730">
        <f>(Q2730*D2730+S2730*I2730)*(1-O2730)</f>
        <v/>
      </c>
      <c r="V2730">
        <f>(R2730*K2730*N2730+'d_고정'!$B$3*('6_기대효과'!$H$7/8)*N2730*'d_고정'!$B$10*M2730*('6_기대효과'!$K$7/'d_고정'!$B$9))*(1-O2730)</f>
        <v/>
      </c>
      <c r="W2730">
        <f>(S2730*I2730+R2730*MAX(K2730-'d_고정'!$B$10*M2730*('6_기대효과'!$K$7/'d_고정'!$B$9),0)*N2730)*(1-O2730)</f>
        <v/>
      </c>
      <c r="X2730">
        <f>U2730+V2730</f>
        <v/>
      </c>
      <c r="Y2730">
        <f>U2730/('d_고정'!$B$5*'6_기대효과'!$H$7/8)/'d_고정'!$B$6</f>
        <v/>
      </c>
      <c r="Z2730">
        <f>U2730/('d_고정'!$B$8*'6_기대효과'!$H$7/8)</f>
        <v/>
      </c>
    </row>
    <row r="2731">
      <c r="A2731">
        <f>RAND()</f>
        <v/>
      </c>
      <c r="B2731">
        <f>IF('d_시나리오'!$J$2='d_시나리오'!$H$2,'d_시나리오'!$I$2,IF(A2731&lt;('d_시나리오'!$I$2-'d_시나리오'!$H$2)/('d_시나리오'!$J$2-'d_시나리오'!$H$2),'d_시나리오'!$H$2+SQRT(A2731*('d_시나리오'!$J$2-'d_시나리오'!$H$2)*('d_시나리오'!$I$2-'d_시나리오'!$H$2)),'d_시나리오'!$J$2-SQRT((1-A2731)*('d_시나리오'!$J$2-'d_시나리오'!$H$2)*('d_시나리오'!$J$2-'d_시나리오'!$I$2))))</f>
        <v/>
      </c>
      <c r="C2731">
        <f>BETAINV(RAND(),2,6)</f>
        <v/>
      </c>
      <c r="D2731">
        <f>INDEX('d_분포'!$A$2:$A$28,RANDBETWEEN(1,27))</f>
        <v/>
      </c>
      <c r="E2731">
        <f>INDEX('d_분포'!$C$2:$C$5,RANDBETWEEN(1,4))*(0.9+0.2*RAND())</f>
        <v/>
      </c>
      <c r="F2731">
        <f>RAND()</f>
        <v/>
      </c>
      <c r="G2731">
        <f>IF('d_시나리오'!$J$3='d_시나리오'!$H$3,'d_시나리오'!$I$3,IF(F2731&lt;('d_시나리오'!$I$3-'d_시나리오'!$H$3)/('d_시나리오'!$J$3-'d_시나리오'!$H$3),'d_시나리오'!$H$3+SQRT(F2731*('d_시나리오'!$J$3-'d_시나리오'!$H$3)*('d_시나리오'!$I$3-'d_시나리오'!$H$3)),'d_시나리오'!$J$3-SQRT((1-F2731)*('d_시나리오'!$J$3-'d_시나리오'!$H$3)*('d_시나리오'!$J$3-'d_시나리오'!$I$3))))</f>
        <v/>
      </c>
      <c r="H2731">
        <f>RAND()</f>
        <v/>
      </c>
      <c r="I2731">
        <f>IF('d_시나리오'!$J$4='d_시나리오'!$H$4,'d_시나리오'!$I$4,IF(H2731&lt;('d_시나리오'!$I$4-'d_시나리오'!$H$4)/('d_시나리오'!$J$4-'d_시나리오'!$H$4),'d_시나리오'!$H$4+SQRT(H2731*('d_시나리오'!$J$4-'d_시나리오'!$H$4)*('d_시나리오'!$I$4-'d_시나리오'!$H$4)),'d_시나리오'!$J$4-SQRT((1-H2731)*('d_시나리오'!$J$4-'d_시나리오'!$H$4)*('d_시나리오'!$J$4-'d_시나리오'!$I$4))))</f>
        <v/>
      </c>
      <c r="J2731">
        <f>RAND()</f>
        <v/>
      </c>
      <c r="K2731">
        <f>IF('d_시나리오'!$J$5='d_시나리오'!$H$5,'d_시나리오'!$I$5,IF(J2731&lt;('d_시나리오'!$I$5-'d_시나리오'!$H$5)/('d_시나리오'!$J$5-'d_시나리오'!$H$5),'d_시나리오'!$H$5+SQRT(J2731*('d_시나리오'!$J$5-'d_시나리오'!$H$5)*('d_시나리오'!$I$5-'d_시나리오'!$H$5)),'d_시나리오'!$J$5-SQRT((1-J2731)*('d_시나리오'!$J$5-'d_시나리오'!$H$5)*('d_시나리오'!$J$5-'d_시나리오'!$I$5))))</f>
        <v/>
      </c>
      <c r="L2731">
        <f>RAND()</f>
        <v/>
      </c>
      <c r="M2731">
        <f>IF('d_시나리오'!$J$6='d_시나리오'!$H$6,'d_시나리오'!$I$6,IF(L2731&lt;('d_시나리오'!$I$6-'d_시나리오'!$H$6)/('d_시나리오'!$J$6-'d_시나리오'!$H$6),'d_시나리오'!$H$6+SQRT(L2731*('d_시나리오'!$J$6-'d_시나리오'!$H$6)*('d_시나리오'!$I$6-'d_시나리오'!$H$6)),'d_시나리오'!$J$6-SQRT((1-L2731)*('d_시나리오'!$J$6-'d_시나리오'!$H$6)*('d_시나리오'!$J$6-'d_시나리오'!$I$6))))</f>
        <v/>
      </c>
      <c r="N2731">
        <f>INDEX('d_분포'!$B$2:$B$57,RANDBETWEEN(1,56))</f>
        <v/>
      </c>
      <c r="O2731">
        <f>BETAINV(RAND(),5,5)</f>
        <v/>
      </c>
      <c r="P2731">
        <f>'d_고정'!$B$1*'6_기대효과'!$H$7*('d_시나리오'!$I$7/'d_고정'!$B$2)*B2731</f>
        <v/>
      </c>
      <c r="Q2731">
        <f>P2731*C2731</f>
        <v/>
      </c>
      <c r="R2731">
        <f>P2731*E2731</f>
        <v/>
      </c>
      <c r="S2731">
        <f>R2731*G2731</f>
        <v/>
      </c>
      <c r="T2731">
        <f>Q2731+S2731</f>
        <v/>
      </c>
      <c r="U2731">
        <f>(Q2731*D2731+S2731*I2731)*(1-O2731)</f>
        <v/>
      </c>
      <c r="V2731">
        <f>(R2731*K2731*N2731+'d_고정'!$B$3*('6_기대효과'!$H$7/8)*N2731*'d_고정'!$B$10*M2731*('6_기대효과'!$K$7/'d_고정'!$B$9))*(1-O2731)</f>
        <v/>
      </c>
      <c r="W2731">
        <f>(S2731*I2731+R2731*MAX(K2731-'d_고정'!$B$10*M2731*('6_기대효과'!$K$7/'d_고정'!$B$9),0)*N2731)*(1-O2731)</f>
        <v/>
      </c>
      <c r="X2731">
        <f>U2731+V2731</f>
        <v/>
      </c>
      <c r="Y2731">
        <f>U2731/('d_고정'!$B$5*'6_기대효과'!$H$7/8)/'d_고정'!$B$6</f>
        <v/>
      </c>
      <c r="Z2731">
        <f>U2731/('d_고정'!$B$8*'6_기대효과'!$H$7/8)</f>
        <v/>
      </c>
    </row>
    <row r="2732">
      <c r="A2732">
        <f>RAND()</f>
        <v/>
      </c>
      <c r="B2732">
        <f>IF('d_시나리오'!$J$2='d_시나리오'!$H$2,'d_시나리오'!$I$2,IF(A2732&lt;('d_시나리오'!$I$2-'d_시나리오'!$H$2)/('d_시나리오'!$J$2-'d_시나리오'!$H$2),'d_시나리오'!$H$2+SQRT(A2732*('d_시나리오'!$J$2-'d_시나리오'!$H$2)*('d_시나리오'!$I$2-'d_시나리오'!$H$2)),'d_시나리오'!$J$2-SQRT((1-A2732)*('d_시나리오'!$J$2-'d_시나리오'!$H$2)*('d_시나리오'!$J$2-'d_시나리오'!$I$2))))</f>
        <v/>
      </c>
      <c r="C2732">
        <f>BETAINV(RAND(),2,6)</f>
        <v/>
      </c>
      <c r="D2732">
        <f>INDEX('d_분포'!$A$2:$A$28,RANDBETWEEN(1,27))</f>
        <v/>
      </c>
      <c r="E2732">
        <f>INDEX('d_분포'!$C$2:$C$5,RANDBETWEEN(1,4))*(0.9+0.2*RAND())</f>
        <v/>
      </c>
      <c r="F2732">
        <f>RAND()</f>
        <v/>
      </c>
      <c r="G2732">
        <f>IF('d_시나리오'!$J$3='d_시나리오'!$H$3,'d_시나리오'!$I$3,IF(F2732&lt;('d_시나리오'!$I$3-'d_시나리오'!$H$3)/('d_시나리오'!$J$3-'d_시나리오'!$H$3),'d_시나리오'!$H$3+SQRT(F2732*('d_시나리오'!$J$3-'d_시나리오'!$H$3)*('d_시나리오'!$I$3-'d_시나리오'!$H$3)),'d_시나리오'!$J$3-SQRT((1-F2732)*('d_시나리오'!$J$3-'d_시나리오'!$H$3)*('d_시나리오'!$J$3-'d_시나리오'!$I$3))))</f>
        <v/>
      </c>
      <c r="H2732">
        <f>RAND()</f>
        <v/>
      </c>
      <c r="I2732">
        <f>IF('d_시나리오'!$J$4='d_시나리오'!$H$4,'d_시나리오'!$I$4,IF(H2732&lt;('d_시나리오'!$I$4-'d_시나리오'!$H$4)/('d_시나리오'!$J$4-'d_시나리오'!$H$4),'d_시나리오'!$H$4+SQRT(H2732*('d_시나리오'!$J$4-'d_시나리오'!$H$4)*('d_시나리오'!$I$4-'d_시나리오'!$H$4)),'d_시나리오'!$J$4-SQRT((1-H2732)*('d_시나리오'!$J$4-'d_시나리오'!$H$4)*('d_시나리오'!$J$4-'d_시나리오'!$I$4))))</f>
        <v/>
      </c>
      <c r="J2732">
        <f>RAND()</f>
        <v/>
      </c>
      <c r="K2732">
        <f>IF('d_시나리오'!$J$5='d_시나리오'!$H$5,'d_시나리오'!$I$5,IF(J2732&lt;('d_시나리오'!$I$5-'d_시나리오'!$H$5)/('d_시나리오'!$J$5-'d_시나리오'!$H$5),'d_시나리오'!$H$5+SQRT(J2732*('d_시나리오'!$J$5-'d_시나리오'!$H$5)*('d_시나리오'!$I$5-'d_시나리오'!$H$5)),'d_시나리오'!$J$5-SQRT((1-J2732)*('d_시나리오'!$J$5-'d_시나리오'!$H$5)*('d_시나리오'!$J$5-'d_시나리오'!$I$5))))</f>
        <v/>
      </c>
      <c r="L2732">
        <f>RAND()</f>
        <v/>
      </c>
      <c r="M2732">
        <f>IF('d_시나리오'!$J$6='d_시나리오'!$H$6,'d_시나리오'!$I$6,IF(L2732&lt;('d_시나리오'!$I$6-'d_시나리오'!$H$6)/('d_시나리오'!$J$6-'d_시나리오'!$H$6),'d_시나리오'!$H$6+SQRT(L2732*('d_시나리오'!$J$6-'d_시나리오'!$H$6)*('d_시나리오'!$I$6-'d_시나리오'!$H$6)),'d_시나리오'!$J$6-SQRT((1-L2732)*('d_시나리오'!$J$6-'d_시나리오'!$H$6)*('d_시나리오'!$J$6-'d_시나리오'!$I$6))))</f>
        <v/>
      </c>
      <c r="N2732">
        <f>INDEX('d_분포'!$B$2:$B$57,RANDBETWEEN(1,56))</f>
        <v/>
      </c>
      <c r="O2732">
        <f>BETAINV(RAND(),5,5)</f>
        <v/>
      </c>
      <c r="P2732">
        <f>'d_고정'!$B$1*'6_기대효과'!$H$7*('d_시나리오'!$I$7/'d_고정'!$B$2)*B2732</f>
        <v/>
      </c>
      <c r="Q2732">
        <f>P2732*C2732</f>
        <v/>
      </c>
      <c r="R2732">
        <f>P2732*E2732</f>
        <v/>
      </c>
      <c r="S2732">
        <f>R2732*G2732</f>
        <v/>
      </c>
      <c r="T2732">
        <f>Q2732+S2732</f>
        <v/>
      </c>
      <c r="U2732">
        <f>(Q2732*D2732+S2732*I2732)*(1-O2732)</f>
        <v/>
      </c>
      <c r="V2732">
        <f>(R2732*K2732*N2732+'d_고정'!$B$3*('6_기대효과'!$H$7/8)*N2732*'d_고정'!$B$10*M2732*('6_기대효과'!$K$7/'d_고정'!$B$9))*(1-O2732)</f>
        <v/>
      </c>
      <c r="W2732">
        <f>(S2732*I2732+R2732*MAX(K2732-'d_고정'!$B$10*M2732*('6_기대효과'!$K$7/'d_고정'!$B$9),0)*N2732)*(1-O2732)</f>
        <v/>
      </c>
      <c r="X2732">
        <f>U2732+V2732</f>
        <v/>
      </c>
      <c r="Y2732">
        <f>U2732/('d_고정'!$B$5*'6_기대효과'!$H$7/8)/'d_고정'!$B$6</f>
        <v/>
      </c>
      <c r="Z2732">
        <f>U2732/('d_고정'!$B$8*'6_기대효과'!$H$7/8)</f>
        <v/>
      </c>
    </row>
    <row r="2733">
      <c r="A2733">
        <f>RAND()</f>
        <v/>
      </c>
      <c r="B2733">
        <f>IF('d_시나리오'!$J$2='d_시나리오'!$H$2,'d_시나리오'!$I$2,IF(A2733&lt;('d_시나리오'!$I$2-'d_시나리오'!$H$2)/('d_시나리오'!$J$2-'d_시나리오'!$H$2),'d_시나리오'!$H$2+SQRT(A2733*('d_시나리오'!$J$2-'d_시나리오'!$H$2)*('d_시나리오'!$I$2-'d_시나리오'!$H$2)),'d_시나리오'!$J$2-SQRT((1-A2733)*('d_시나리오'!$J$2-'d_시나리오'!$H$2)*('d_시나리오'!$J$2-'d_시나리오'!$I$2))))</f>
        <v/>
      </c>
      <c r="C2733">
        <f>BETAINV(RAND(),2,6)</f>
        <v/>
      </c>
      <c r="D2733">
        <f>INDEX('d_분포'!$A$2:$A$28,RANDBETWEEN(1,27))</f>
        <v/>
      </c>
      <c r="E2733">
        <f>INDEX('d_분포'!$C$2:$C$5,RANDBETWEEN(1,4))*(0.9+0.2*RAND())</f>
        <v/>
      </c>
      <c r="F2733">
        <f>RAND()</f>
        <v/>
      </c>
      <c r="G2733">
        <f>IF('d_시나리오'!$J$3='d_시나리오'!$H$3,'d_시나리오'!$I$3,IF(F2733&lt;('d_시나리오'!$I$3-'d_시나리오'!$H$3)/('d_시나리오'!$J$3-'d_시나리오'!$H$3),'d_시나리오'!$H$3+SQRT(F2733*('d_시나리오'!$J$3-'d_시나리오'!$H$3)*('d_시나리오'!$I$3-'d_시나리오'!$H$3)),'d_시나리오'!$J$3-SQRT((1-F2733)*('d_시나리오'!$J$3-'d_시나리오'!$H$3)*('d_시나리오'!$J$3-'d_시나리오'!$I$3))))</f>
        <v/>
      </c>
      <c r="H2733">
        <f>RAND()</f>
        <v/>
      </c>
      <c r="I2733">
        <f>IF('d_시나리오'!$J$4='d_시나리오'!$H$4,'d_시나리오'!$I$4,IF(H2733&lt;('d_시나리오'!$I$4-'d_시나리오'!$H$4)/('d_시나리오'!$J$4-'d_시나리오'!$H$4),'d_시나리오'!$H$4+SQRT(H2733*('d_시나리오'!$J$4-'d_시나리오'!$H$4)*('d_시나리오'!$I$4-'d_시나리오'!$H$4)),'d_시나리오'!$J$4-SQRT((1-H2733)*('d_시나리오'!$J$4-'d_시나리오'!$H$4)*('d_시나리오'!$J$4-'d_시나리오'!$I$4))))</f>
        <v/>
      </c>
      <c r="J2733">
        <f>RAND()</f>
        <v/>
      </c>
      <c r="K2733">
        <f>IF('d_시나리오'!$J$5='d_시나리오'!$H$5,'d_시나리오'!$I$5,IF(J2733&lt;('d_시나리오'!$I$5-'d_시나리오'!$H$5)/('d_시나리오'!$J$5-'d_시나리오'!$H$5),'d_시나리오'!$H$5+SQRT(J2733*('d_시나리오'!$J$5-'d_시나리오'!$H$5)*('d_시나리오'!$I$5-'d_시나리오'!$H$5)),'d_시나리오'!$J$5-SQRT((1-J2733)*('d_시나리오'!$J$5-'d_시나리오'!$H$5)*('d_시나리오'!$J$5-'d_시나리오'!$I$5))))</f>
        <v/>
      </c>
      <c r="L2733">
        <f>RAND()</f>
        <v/>
      </c>
      <c r="M2733">
        <f>IF('d_시나리오'!$J$6='d_시나리오'!$H$6,'d_시나리오'!$I$6,IF(L2733&lt;('d_시나리오'!$I$6-'d_시나리오'!$H$6)/('d_시나리오'!$J$6-'d_시나리오'!$H$6),'d_시나리오'!$H$6+SQRT(L2733*('d_시나리오'!$J$6-'d_시나리오'!$H$6)*('d_시나리오'!$I$6-'d_시나리오'!$H$6)),'d_시나리오'!$J$6-SQRT((1-L2733)*('d_시나리오'!$J$6-'d_시나리오'!$H$6)*('d_시나리오'!$J$6-'d_시나리오'!$I$6))))</f>
        <v/>
      </c>
      <c r="N2733">
        <f>INDEX('d_분포'!$B$2:$B$57,RANDBETWEEN(1,56))</f>
        <v/>
      </c>
      <c r="O2733">
        <f>BETAINV(RAND(),5,5)</f>
        <v/>
      </c>
      <c r="P2733">
        <f>'d_고정'!$B$1*'6_기대효과'!$H$7*('d_시나리오'!$I$7/'d_고정'!$B$2)*B2733</f>
        <v/>
      </c>
      <c r="Q2733">
        <f>P2733*C2733</f>
        <v/>
      </c>
      <c r="R2733">
        <f>P2733*E2733</f>
        <v/>
      </c>
      <c r="S2733">
        <f>R2733*G2733</f>
        <v/>
      </c>
      <c r="T2733">
        <f>Q2733+S2733</f>
        <v/>
      </c>
      <c r="U2733">
        <f>(Q2733*D2733+S2733*I2733)*(1-O2733)</f>
        <v/>
      </c>
      <c r="V2733">
        <f>(R2733*K2733*N2733+'d_고정'!$B$3*('6_기대효과'!$H$7/8)*N2733*'d_고정'!$B$10*M2733*('6_기대효과'!$K$7/'d_고정'!$B$9))*(1-O2733)</f>
        <v/>
      </c>
      <c r="W2733">
        <f>(S2733*I2733+R2733*MAX(K2733-'d_고정'!$B$10*M2733*('6_기대효과'!$K$7/'d_고정'!$B$9),0)*N2733)*(1-O2733)</f>
        <v/>
      </c>
      <c r="X2733">
        <f>U2733+V2733</f>
        <v/>
      </c>
      <c r="Y2733">
        <f>U2733/('d_고정'!$B$5*'6_기대효과'!$H$7/8)/'d_고정'!$B$6</f>
        <v/>
      </c>
      <c r="Z2733">
        <f>U2733/('d_고정'!$B$8*'6_기대효과'!$H$7/8)</f>
        <v/>
      </c>
    </row>
    <row r="2734">
      <c r="A2734">
        <f>RAND()</f>
        <v/>
      </c>
      <c r="B2734">
        <f>IF('d_시나리오'!$J$2='d_시나리오'!$H$2,'d_시나리오'!$I$2,IF(A2734&lt;('d_시나리오'!$I$2-'d_시나리오'!$H$2)/('d_시나리오'!$J$2-'d_시나리오'!$H$2),'d_시나리오'!$H$2+SQRT(A2734*('d_시나리오'!$J$2-'d_시나리오'!$H$2)*('d_시나리오'!$I$2-'d_시나리오'!$H$2)),'d_시나리오'!$J$2-SQRT((1-A2734)*('d_시나리오'!$J$2-'d_시나리오'!$H$2)*('d_시나리오'!$J$2-'d_시나리오'!$I$2))))</f>
        <v/>
      </c>
      <c r="C2734">
        <f>BETAINV(RAND(),2,6)</f>
        <v/>
      </c>
      <c r="D2734">
        <f>INDEX('d_분포'!$A$2:$A$28,RANDBETWEEN(1,27))</f>
        <v/>
      </c>
      <c r="E2734">
        <f>INDEX('d_분포'!$C$2:$C$5,RANDBETWEEN(1,4))*(0.9+0.2*RAND())</f>
        <v/>
      </c>
      <c r="F2734">
        <f>RAND()</f>
        <v/>
      </c>
      <c r="G2734">
        <f>IF('d_시나리오'!$J$3='d_시나리오'!$H$3,'d_시나리오'!$I$3,IF(F2734&lt;('d_시나리오'!$I$3-'d_시나리오'!$H$3)/('d_시나리오'!$J$3-'d_시나리오'!$H$3),'d_시나리오'!$H$3+SQRT(F2734*('d_시나리오'!$J$3-'d_시나리오'!$H$3)*('d_시나리오'!$I$3-'d_시나리오'!$H$3)),'d_시나리오'!$J$3-SQRT((1-F2734)*('d_시나리오'!$J$3-'d_시나리오'!$H$3)*('d_시나리오'!$J$3-'d_시나리오'!$I$3))))</f>
        <v/>
      </c>
      <c r="H2734">
        <f>RAND()</f>
        <v/>
      </c>
      <c r="I2734">
        <f>IF('d_시나리오'!$J$4='d_시나리오'!$H$4,'d_시나리오'!$I$4,IF(H2734&lt;('d_시나리오'!$I$4-'d_시나리오'!$H$4)/('d_시나리오'!$J$4-'d_시나리오'!$H$4),'d_시나리오'!$H$4+SQRT(H2734*('d_시나리오'!$J$4-'d_시나리오'!$H$4)*('d_시나리오'!$I$4-'d_시나리오'!$H$4)),'d_시나리오'!$J$4-SQRT((1-H2734)*('d_시나리오'!$J$4-'d_시나리오'!$H$4)*('d_시나리오'!$J$4-'d_시나리오'!$I$4))))</f>
        <v/>
      </c>
      <c r="J2734">
        <f>RAND()</f>
        <v/>
      </c>
      <c r="K2734">
        <f>IF('d_시나리오'!$J$5='d_시나리오'!$H$5,'d_시나리오'!$I$5,IF(J2734&lt;('d_시나리오'!$I$5-'d_시나리오'!$H$5)/('d_시나리오'!$J$5-'d_시나리오'!$H$5),'d_시나리오'!$H$5+SQRT(J2734*('d_시나리오'!$J$5-'d_시나리오'!$H$5)*('d_시나리오'!$I$5-'d_시나리오'!$H$5)),'d_시나리오'!$J$5-SQRT((1-J2734)*('d_시나리오'!$J$5-'d_시나리오'!$H$5)*('d_시나리오'!$J$5-'d_시나리오'!$I$5))))</f>
        <v/>
      </c>
      <c r="L2734">
        <f>RAND()</f>
        <v/>
      </c>
      <c r="M2734">
        <f>IF('d_시나리오'!$J$6='d_시나리오'!$H$6,'d_시나리오'!$I$6,IF(L2734&lt;('d_시나리오'!$I$6-'d_시나리오'!$H$6)/('d_시나리오'!$J$6-'d_시나리오'!$H$6),'d_시나리오'!$H$6+SQRT(L2734*('d_시나리오'!$J$6-'d_시나리오'!$H$6)*('d_시나리오'!$I$6-'d_시나리오'!$H$6)),'d_시나리오'!$J$6-SQRT((1-L2734)*('d_시나리오'!$J$6-'d_시나리오'!$H$6)*('d_시나리오'!$J$6-'d_시나리오'!$I$6))))</f>
        <v/>
      </c>
      <c r="N2734">
        <f>INDEX('d_분포'!$B$2:$B$57,RANDBETWEEN(1,56))</f>
        <v/>
      </c>
      <c r="O2734">
        <f>BETAINV(RAND(),5,5)</f>
        <v/>
      </c>
      <c r="P2734">
        <f>'d_고정'!$B$1*'6_기대효과'!$H$7*('d_시나리오'!$I$7/'d_고정'!$B$2)*B2734</f>
        <v/>
      </c>
      <c r="Q2734">
        <f>P2734*C2734</f>
        <v/>
      </c>
      <c r="R2734">
        <f>P2734*E2734</f>
        <v/>
      </c>
      <c r="S2734">
        <f>R2734*G2734</f>
        <v/>
      </c>
      <c r="T2734">
        <f>Q2734+S2734</f>
        <v/>
      </c>
      <c r="U2734">
        <f>(Q2734*D2734+S2734*I2734)*(1-O2734)</f>
        <v/>
      </c>
      <c r="V2734">
        <f>(R2734*K2734*N2734+'d_고정'!$B$3*('6_기대효과'!$H$7/8)*N2734*'d_고정'!$B$10*M2734*('6_기대효과'!$K$7/'d_고정'!$B$9))*(1-O2734)</f>
        <v/>
      </c>
      <c r="W2734">
        <f>(S2734*I2734+R2734*MAX(K2734-'d_고정'!$B$10*M2734*('6_기대효과'!$K$7/'d_고정'!$B$9),0)*N2734)*(1-O2734)</f>
        <v/>
      </c>
      <c r="X2734">
        <f>U2734+V2734</f>
        <v/>
      </c>
      <c r="Y2734">
        <f>U2734/('d_고정'!$B$5*'6_기대효과'!$H$7/8)/'d_고정'!$B$6</f>
        <v/>
      </c>
      <c r="Z2734">
        <f>U2734/('d_고정'!$B$8*'6_기대효과'!$H$7/8)</f>
        <v/>
      </c>
    </row>
    <row r="2735">
      <c r="A2735">
        <f>RAND()</f>
        <v/>
      </c>
      <c r="B2735">
        <f>IF('d_시나리오'!$J$2='d_시나리오'!$H$2,'d_시나리오'!$I$2,IF(A2735&lt;('d_시나리오'!$I$2-'d_시나리오'!$H$2)/('d_시나리오'!$J$2-'d_시나리오'!$H$2),'d_시나리오'!$H$2+SQRT(A2735*('d_시나리오'!$J$2-'d_시나리오'!$H$2)*('d_시나리오'!$I$2-'d_시나리오'!$H$2)),'d_시나리오'!$J$2-SQRT((1-A2735)*('d_시나리오'!$J$2-'d_시나리오'!$H$2)*('d_시나리오'!$J$2-'d_시나리오'!$I$2))))</f>
        <v/>
      </c>
      <c r="C2735">
        <f>BETAINV(RAND(),2,6)</f>
        <v/>
      </c>
      <c r="D2735">
        <f>INDEX('d_분포'!$A$2:$A$28,RANDBETWEEN(1,27))</f>
        <v/>
      </c>
      <c r="E2735">
        <f>INDEX('d_분포'!$C$2:$C$5,RANDBETWEEN(1,4))*(0.9+0.2*RAND())</f>
        <v/>
      </c>
      <c r="F2735">
        <f>RAND()</f>
        <v/>
      </c>
      <c r="G2735">
        <f>IF('d_시나리오'!$J$3='d_시나리오'!$H$3,'d_시나리오'!$I$3,IF(F2735&lt;('d_시나리오'!$I$3-'d_시나리오'!$H$3)/('d_시나리오'!$J$3-'d_시나리오'!$H$3),'d_시나리오'!$H$3+SQRT(F2735*('d_시나리오'!$J$3-'d_시나리오'!$H$3)*('d_시나리오'!$I$3-'d_시나리오'!$H$3)),'d_시나리오'!$J$3-SQRT((1-F2735)*('d_시나리오'!$J$3-'d_시나리오'!$H$3)*('d_시나리오'!$J$3-'d_시나리오'!$I$3))))</f>
        <v/>
      </c>
      <c r="H2735">
        <f>RAND()</f>
        <v/>
      </c>
      <c r="I2735">
        <f>IF('d_시나리오'!$J$4='d_시나리오'!$H$4,'d_시나리오'!$I$4,IF(H2735&lt;('d_시나리오'!$I$4-'d_시나리오'!$H$4)/('d_시나리오'!$J$4-'d_시나리오'!$H$4),'d_시나리오'!$H$4+SQRT(H2735*('d_시나리오'!$J$4-'d_시나리오'!$H$4)*('d_시나리오'!$I$4-'d_시나리오'!$H$4)),'d_시나리오'!$J$4-SQRT((1-H2735)*('d_시나리오'!$J$4-'d_시나리오'!$H$4)*('d_시나리오'!$J$4-'d_시나리오'!$I$4))))</f>
        <v/>
      </c>
      <c r="J2735">
        <f>RAND()</f>
        <v/>
      </c>
      <c r="K2735">
        <f>IF('d_시나리오'!$J$5='d_시나리오'!$H$5,'d_시나리오'!$I$5,IF(J2735&lt;('d_시나리오'!$I$5-'d_시나리오'!$H$5)/('d_시나리오'!$J$5-'d_시나리오'!$H$5),'d_시나리오'!$H$5+SQRT(J2735*('d_시나리오'!$J$5-'d_시나리오'!$H$5)*('d_시나리오'!$I$5-'d_시나리오'!$H$5)),'d_시나리오'!$J$5-SQRT((1-J2735)*('d_시나리오'!$J$5-'d_시나리오'!$H$5)*('d_시나리오'!$J$5-'d_시나리오'!$I$5))))</f>
        <v/>
      </c>
      <c r="L2735">
        <f>RAND()</f>
        <v/>
      </c>
      <c r="M2735">
        <f>IF('d_시나리오'!$J$6='d_시나리오'!$H$6,'d_시나리오'!$I$6,IF(L2735&lt;('d_시나리오'!$I$6-'d_시나리오'!$H$6)/('d_시나리오'!$J$6-'d_시나리오'!$H$6),'d_시나리오'!$H$6+SQRT(L2735*('d_시나리오'!$J$6-'d_시나리오'!$H$6)*('d_시나리오'!$I$6-'d_시나리오'!$H$6)),'d_시나리오'!$J$6-SQRT((1-L2735)*('d_시나리오'!$J$6-'d_시나리오'!$H$6)*('d_시나리오'!$J$6-'d_시나리오'!$I$6))))</f>
        <v/>
      </c>
      <c r="N2735">
        <f>INDEX('d_분포'!$B$2:$B$57,RANDBETWEEN(1,56))</f>
        <v/>
      </c>
      <c r="O2735">
        <f>BETAINV(RAND(),5,5)</f>
        <v/>
      </c>
      <c r="P2735">
        <f>'d_고정'!$B$1*'6_기대효과'!$H$7*('d_시나리오'!$I$7/'d_고정'!$B$2)*B2735</f>
        <v/>
      </c>
      <c r="Q2735">
        <f>P2735*C2735</f>
        <v/>
      </c>
      <c r="R2735">
        <f>P2735*E2735</f>
        <v/>
      </c>
      <c r="S2735">
        <f>R2735*G2735</f>
        <v/>
      </c>
      <c r="T2735">
        <f>Q2735+S2735</f>
        <v/>
      </c>
      <c r="U2735">
        <f>(Q2735*D2735+S2735*I2735)*(1-O2735)</f>
        <v/>
      </c>
      <c r="V2735">
        <f>(R2735*K2735*N2735+'d_고정'!$B$3*('6_기대효과'!$H$7/8)*N2735*'d_고정'!$B$10*M2735*('6_기대효과'!$K$7/'d_고정'!$B$9))*(1-O2735)</f>
        <v/>
      </c>
      <c r="W2735">
        <f>(S2735*I2735+R2735*MAX(K2735-'d_고정'!$B$10*M2735*('6_기대효과'!$K$7/'d_고정'!$B$9),0)*N2735)*(1-O2735)</f>
        <v/>
      </c>
      <c r="X2735">
        <f>U2735+V2735</f>
        <v/>
      </c>
      <c r="Y2735">
        <f>U2735/('d_고정'!$B$5*'6_기대효과'!$H$7/8)/'d_고정'!$B$6</f>
        <v/>
      </c>
      <c r="Z2735">
        <f>U2735/('d_고정'!$B$8*'6_기대효과'!$H$7/8)</f>
        <v/>
      </c>
    </row>
    <row r="2736">
      <c r="A2736">
        <f>RAND()</f>
        <v/>
      </c>
      <c r="B2736">
        <f>IF('d_시나리오'!$J$2='d_시나리오'!$H$2,'d_시나리오'!$I$2,IF(A2736&lt;('d_시나리오'!$I$2-'d_시나리오'!$H$2)/('d_시나리오'!$J$2-'d_시나리오'!$H$2),'d_시나리오'!$H$2+SQRT(A2736*('d_시나리오'!$J$2-'d_시나리오'!$H$2)*('d_시나리오'!$I$2-'d_시나리오'!$H$2)),'d_시나리오'!$J$2-SQRT((1-A2736)*('d_시나리오'!$J$2-'d_시나리오'!$H$2)*('d_시나리오'!$J$2-'d_시나리오'!$I$2))))</f>
        <v/>
      </c>
      <c r="C2736">
        <f>BETAINV(RAND(),2,6)</f>
        <v/>
      </c>
      <c r="D2736">
        <f>INDEX('d_분포'!$A$2:$A$28,RANDBETWEEN(1,27))</f>
        <v/>
      </c>
      <c r="E2736">
        <f>INDEX('d_분포'!$C$2:$C$5,RANDBETWEEN(1,4))*(0.9+0.2*RAND())</f>
        <v/>
      </c>
      <c r="F2736">
        <f>RAND()</f>
        <v/>
      </c>
      <c r="G2736">
        <f>IF('d_시나리오'!$J$3='d_시나리오'!$H$3,'d_시나리오'!$I$3,IF(F2736&lt;('d_시나리오'!$I$3-'d_시나리오'!$H$3)/('d_시나리오'!$J$3-'d_시나리오'!$H$3),'d_시나리오'!$H$3+SQRT(F2736*('d_시나리오'!$J$3-'d_시나리오'!$H$3)*('d_시나리오'!$I$3-'d_시나리오'!$H$3)),'d_시나리오'!$J$3-SQRT((1-F2736)*('d_시나리오'!$J$3-'d_시나리오'!$H$3)*('d_시나리오'!$J$3-'d_시나리오'!$I$3))))</f>
        <v/>
      </c>
      <c r="H2736">
        <f>RAND()</f>
        <v/>
      </c>
      <c r="I2736">
        <f>IF('d_시나리오'!$J$4='d_시나리오'!$H$4,'d_시나리오'!$I$4,IF(H2736&lt;('d_시나리오'!$I$4-'d_시나리오'!$H$4)/('d_시나리오'!$J$4-'d_시나리오'!$H$4),'d_시나리오'!$H$4+SQRT(H2736*('d_시나리오'!$J$4-'d_시나리오'!$H$4)*('d_시나리오'!$I$4-'d_시나리오'!$H$4)),'d_시나리오'!$J$4-SQRT((1-H2736)*('d_시나리오'!$J$4-'d_시나리오'!$H$4)*('d_시나리오'!$J$4-'d_시나리오'!$I$4))))</f>
        <v/>
      </c>
      <c r="J2736">
        <f>RAND()</f>
        <v/>
      </c>
      <c r="K2736">
        <f>IF('d_시나리오'!$J$5='d_시나리오'!$H$5,'d_시나리오'!$I$5,IF(J2736&lt;('d_시나리오'!$I$5-'d_시나리오'!$H$5)/('d_시나리오'!$J$5-'d_시나리오'!$H$5),'d_시나리오'!$H$5+SQRT(J2736*('d_시나리오'!$J$5-'d_시나리오'!$H$5)*('d_시나리오'!$I$5-'d_시나리오'!$H$5)),'d_시나리오'!$J$5-SQRT((1-J2736)*('d_시나리오'!$J$5-'d_시나리오'!$H$5)*('d_시나리오'!$J$5-'d_시나리오'!$I$5))))</f>
        <v/>
      </c>
      <c r="L2736">
        <f>RAND()</f>
        <v/>
      </c>
      <c r="M2736">
        <f>IF('d_시나리오'!$J$6='d_시나리오'!$H$6,'d_시나리오'!$I$6,IF(L2736&lt;('d_시나리오'!$I$6-'d_시나리오'!$H$6)/('d_시나리오'!$J$6-'d_시나리오'!$H$6),'d_시나리오'!$H$6+SQRT(L2736*('d_시나리오'!$J$6-'d_시나리오'!$H$6)*('d_시나리오'!$I$6-'d_시나리오'!$H$6)),'d_시나리오'!$J$6-SQRT((1-L2736)*('d_시나리오'!$J$6-'d_시나리오'!$H$6)*('d_시나리오'!$J$6-'d_시나리오'!$I$6))))</f>
        <v/>
      </c>
      <c r="N2736">
        <f>INDEX('d_분포'!$B$2:$B$57,RANDBETWEEN(1,56))</f>
        <v/>
      </c>
      <c r="O2736">
        <f>BETAINV(RAND(),5,5)</f>
        <v/>
      </c>
      <c r="P2736">
        <f>'d_고정'!$B$1*'6_기대효과'!$H$7*('d_시나리오'!$I$7/'d_고정'!$B$2)*B2736</f>
        <v/>
      </c>
      <c r="Q2736">
        <f>P2736*C2736</f>
        <v/>
      </c>
      <c r="R2736">
        <f>P2736*E2736</f>
        <v/>
      </c>
      <c r="S2736">
        <f>R2736*G2736</f>
        <v/>
      </c>
      <c r="T2736">
        <f>Q2736+S2736</f>
        <v/>
      </c>
      <c r="U2736">
        <f>(Q2736*D2736+S2736*I2736)*(1-O2736)</f>
        <v/>
      </c>
      <c r="V2736">
        <f>(R2736*K2736*N2736+'d_고정'!$B$3*('6_기대효과'!$H$7/8)*N2736*'d_고정'!$B$10*M2736*('6_기대효과'!$K$7/'d_고정'!$B$9))*(1-O2736)</f>
        <v/>
      </c>
      <c r="W2736">
        <f>(S2736*I2736+R2736*MAX(K2736-'d_고정'!$B$10*M2736*('6_기대효과'!$K$7/'d_고정'!$B$9),0)*N2736)*(1-O2736)</f>
        <v/>
      </c>
      <c r="X2736">
        <f>U2736+V2736</f>
        <v/>
      </c>
      <c r="Y2736">
        <f>U2736/('d_고정'!$B$5*'6_기대효과'!$H$7/8)/'d_고정'!$B$6</f>
        <v/>
      </c>
      <c r="Z2736">
        <f>U2736/('d_고정'!$B$8*'6_기대효과'!$H$7/8)</f>
        <v/>
      </c>
    </row>
    <row r="2737">
      <c r="A2737">
        <f>RAND()</f>
        <v/>
      </c>
      <c r="B2737">
        <f>IF('d_시나리오'!$J$2='d_시나리오'!$H$2,'d_시나리오'!$I$2,IF(A2737&lt;('d_시나리오'!$I$2-'d_시나리오'!$H$2)/('d_시나리오'!$J$2-'d_시나리오'!$H$2),'d_시나리오'!$H$2+SQRT(A2737*('d_시나리오'!$J$2-'d_시나리오'!$H$2)*('d_시나리오'!$I$2-'d_시나리오'!$H$2)),'d_시나리오'!$J$2-SQRT((1-A2737)*('d_시나리오'!$J$2-'d_시나리오'!$H$2)*('d_시나리오'!$J$2-'d_시나리오'!$I$2))))</f>
        <v/>
      </c>
      <c r="C2737">
        <f>BETAINV(RAND(),2,6)</f>
        <v/>
      </c>
      <c r="D2737">
        <f>INDEX('d_분포'!$A$2:$A$28,RANDBETWEEN(1,27))</f>
        <v/>
      </c>
      <c r="E2737">
        <f>INDEX('d_분포'!$C$2:$C$5,RANDBETWEEN(1,4))*(0.9+0.2*RAND())</f>
        <v/>
      </c>
      <c r="F2737">
        <f>RAND()</f>
        <v/>
      </c>
      <c r="G2737">
        <f>IF('d_시나리오'!$J$3='d_시나리오'!$H$3,'d_시나리오'!$I$3,IF(F2737&lt;('d_시나리오'!$I$3-'d_시나리오'!$H$3)/('d_시나리오'!$J$3-'d_시나리오'!$H$3),'d_시나리오'!$H$3+SQRT(F2737*('d_시나리오'!$J$3-'d_시나리오'!$H$3)*('d_시나리오'!$I$3-'d_시나리오'!$H$3)),'d_시나리오'!$J$3-SQRT((1-F2737)*('d_시나리오'!$J$3-'d_시나리오'!$H$3)*('d_시나리오'!$J$3-'d_시나리오'!$I$3))))</f>
        <v/>
      </c>
      <c r="H2737">
        <f>RAND()</f>
        <v/>
      </c>
      <c r="I2737">
        <f>IF('d_시나리오'!$J$4='d_시나리오'!$H$4,'d_시나리오'!$I$4,IF(H2737&lt;('d_시나리오'!$I$4-'d_시나리오'!$H$4)/('d_시나리오'!$J$4-'d_시나리오'!$H$4),'d_시나리오'!$H$4+SQRT(H2737*('d_시나리오'!$J$4-'d_시나리오'!$H$4)*('d_시나리오'!$I$4-'d_시나리오'!$H$4)),'d_시나리오'!$J$4-SQRT((1-H2737)*('d_시나리오'!$J$4-'d_시나리오'!$H$4)*('d_시나리오'!$J$4-'d_시나리오'!$I$4))))</f>
        <v/>
      </c>
      <c r="J2737">
        <f>RAND()</f>
        <v/>
      </c>
      <c r="K2737">
        <f>IF('d_시나리오'!$J$5='d_시나리오'!$H$5,'d_시나리오'!$I$5,IF(J2737&lt;('d_시나리오'!$I$5-'d_시나리오'!$H$5)/('d_시나리오'!$J$5-'d_시나리오'!$H$5),'d_시나리오'!$H$5+SQRT(J2737*('d_시나리오'!$J$5-'d_시나리오'!$H$5)*('d_시나리오'!$I$5-'d_시나리오'!$H$5)),'d_시나리오'!$J$5-SQRT((1-J2737)*('d_시나리오'!$J$5-'d_시나리오'!$H$5)*('d_시나리오'!$J$5-'d_시나리오'!$I$5))))</f>
        <v/>
      </c>
      <c r="L2737">
        <f>RAND()</f>
        <v/>
      </c>
      <c r="M2737">
        <f>IF('d_시나리오'!$J$6='d_시나리오'!$H$6,'d_시나리오'!$I$6,IF(L2737&lt;('d_시나리오'!$I$6-'d_시나리오'!$H$6)/('d_시나리오'!$J$6-'d_시나리오'!$H$6),'d_시나리오'!$H$6+SQRT(L2737*('d_시나리오'!$J$6-'d_시나리오'!$H$6)*('d_시나리오'!$I$6-'d_시나리오'!$H$6)),'d_시나리오'!$J$6-SQRT((1-L2737)*('d_시나리오'!$J$6-'d_시나리오'!$H$6)*('d_시나리오'!$J$6-'d_시나리오'!$I$6))))</f>
        <v/>
      </c>
      <c r="N2737">
        <f>INDEX('d_분포'!$B$2:$B$57,RANDBETWEEN(1,56))</f>
        <v/>
      </c>
      <c r="O2737">
        <f>BETAINV(RAND(),5,5)</f>
        <v/>
      </c>
      <c r="P2737">
        <f>'d_고정'!$B$1*'6_기대효과'!$H$7*('d_시나리오'!$I$7/'d_고정'!$B$2)*B2737</f>
        <v/>
      </c>
      <c r="Q2737">
        <f>P2737*C2737</f>
        <v/>
      </c>
      <c r="R2737">
        <f>P2737*E2737</f>
        <v/>
      </c>
      <c r="S2737">
        <f>R2737*G2737</f>
        <v/>
      </c>
      <c r="T2737">
        <f>Q2737+S2737</f>
        <v/>
      </c>
      <c r="U2737">
        <f>(Q2737*D2737+S2737*I2737)*(1-O2737)</f>
        <v/>
      </c>
      <c r="V2737">
        <f>(R2737*K2737*N2737+'d_고정'!$B$3*('6_기대효과'!$H$7/8)*N2737*'d_고정'!$B$10*M2737*('6_기대효과'!$K$7/'d_고정'!$B$9))*(1-O2737)</f>
        <v/>
      </c>
      <c r="W2737">
        <f>(S2737*I2737+R2737*MAX(K2737-'d_고정'!$B$10*M2737*('6_기대효과'!$K$7/'d_고정'!$B$9),0)*N2737)*(1-O2737)</f>
        <v/>
      </c>
      <c r="X2737">
        <f>U2737+V2737</f>
        <v/>
      </c>
      <c r="Y2737">
        <f>U2737/('d_고정'!$B$5*'6_기대효과'!$H$7/8)/'d_고정'!$B$6</f>
        <v/>
      </c>
      <c r="Z2737">
        <f>U2737/('d_고정'!$B$8*'6_기대효과'!$H$7/8)</f>
        <v/>
      </c>
    </row>
    <row r="2738">
      <c r="A2738">
        <f>RAND()</f>
        <v/>
      </c>
      <c r="B2738">
        <f>IF('d_시나리오'!$J$2='d_시나리오'!$H$2,'d_시나리오'!$I$2,IF(A2738&lt;('d_시나리오'!$I$2-'d_시나리오'!$H$2)/('d_시나리오'!$J$2-'d_시나리오'!$H$2),'d_시나리오'!$H$2+SQRT(A2738*('d_시나리오'!$J$2-'d_시나리오'!$H$2)*('d_시나리오'!$I$2-'d_시나리오'!$H$2)),'d_시나리오'!$J$2-SQRT((1-A2738)*('d_시나리오'!$J$2-'d_시나리오'!$H$2)*('d_시나리오'!$J$2-'d_시나리오'!$I$2))))</f>
        <v/>
      </c>
      <c r="C2738">
        <f>BETAINV(RAND(),2,6)</f>
        <v/>
      </c>
      <c r="D2738">
        <f>INDEX('d_분포'!$A$2:$A$28,RANDBETWEEN(1,27))</f>
        <v/>
      </c>
      <c r="E2738">
        <f>INDEX('d_분포'!$C$2:$C$5,RANDBETWEEN(1,4))*(0.9+0.2*RAND())</f>
        <v/>
      </c>
      <c r="F2738">
        <f>RAND()</f>
        <v/>
      </c>
      <c r="G2738">
        <f>IF('d_시나리오'!$J$3='d_시나리오'!$H$3,'d_시나리오'!$I$3,IF(F2738&lt;('d_시나리오'!$I$3-'d_시나리오'!$H$3)/('d_시나리오'!$J$3-'d_시나리오'!$H$3),'d_시나리오'!$H$3+SQRT(F2738*('d_시나리오'!$J$3-'d_시나리오'!$H$3)*('d_시나리오'!$I$3-'d_시나리오'!$H$3)),'d_시나리오'!$J$3-SQRT((1-F2738)*('d_시나리오'!$J$3-'d_시나리오'!$H$3)*('d_시나리오'!$J$3-'d_시나리오'!$I$3))))</f>
        <v/>
      </c>
      <c r="H2738">
        <f>RAND()</f>
        <v/>
      </c>
      <c r="I2738">
        <f>IF('d_시나리오'!$J$4='d_시나리오'!$H$4,'d_시나리오'!$I$4,IF(H2738&lt;('d_시나리오'!$I$4-'d_시나리오'!$H$4)/('d_시나리오'!$J$4-'d_시나리오'!$H$4),'d_시나리오'!$H$4+SQRT(H2738*('d_시나리오'!$J$4-'d_시나리오'!$H$4)*('d_시나리오'!$I$4-'d_시나리오'!$H$4)),'d_시나리오'!$J$4-SQRT((1-H2738)*('d_시나리오'!$J$4-'d_시나리오'!$H$4)*('d_시나리오'!$J$4-'d_시나리오'!$I$4))))</f>
        <v/>
      </c>
      <c r="J2738">
        <f>RAND()</f>
        <v/>
      </c>
      <c r="K2738">
        <f>IF('d_시나리오'!$J$5='d_시나리오'!$H$5,'d_시나리오'!$I$5,IF(J2738&lt;('d_시나리오'!$I$5-'d_시나리오'!$H$5)/('d_시나리오'!$J$5-'d_시나리오'!$H$5),'d_시나리오'!$H$5+SQRT(J2738*('d_시나리오'!$J$5-'d_시나리오'!$H$5)*('d_시나리오'!$I$5-'d_시나리오'!$H$5)),'d_시나리오'!$J$5-SQRT((1-J2738)*('d_시나리오'!$J$5-'d_시나리오'!$H$5)*('d_시나리오'!$J$5-'d_시나리오'!$I$5))))</f>
        <v/>
      </c>
      <c r="L2738">
        <f>RAND()</f>
        <v/>
      </c>
      <c r="M2738">
        <f>IF('d_시나리오'!$J$6='d_시나리오'!$H$6,'d_시나리오'!$I$6,IF(L2738&lt;('d_시나리오'!$I$6-'d_시나리오'!$H$6)/('d_시나리오'!$J$6-'d_시나리오'!$H$6),'d_시나리오'!$H$6+SQRT(L2738*('d_시나리오'!$J$6-'d_시나리오'!$H$6)*('d_시나리오'!$I$6-'d_시나리오'!$H$6)),'d_시나리오'!$J$6-SQRT((1-L2738)*('d_시나리오'!$J$6-'d_시나리오'!$H$6)*('d_시나리오'!$J$6-'d_시나리오'!$I$6))))</f>
        <v/>
      </c>
      <c r="N2738">
        <f>INDEX('d_분포'!$B$2:$B$57,RANDBETWEEN(1,56))</f>
        <v/>
      </c>
      <c r="O2738">
        <f>BETAINV(RAND(),5,5)</f>
        <v/>
      </c>
      <c r="P2738">
        <f>'d_고정'!$B$1*'6_기대효과'!$H$7*('d_시나리오'!$I$7/'d_고정'!$B$2)*B2738</f>
        <v/>
      </c>
      <c r="Q2738">
        <f>P2738*C2738</f>
        <v/>
      </c>
      <c r="R2738">
        <f>P2738*E2738</f>
        <v/>
      </c>
      <c r="S2738">
        <f>R2738*G2738</f>
        <v/>
      </c>
      <c r="T2738">
        <f>Q2738+S2738</f>
        <v/>
      </c>
      <c r="U2738">
        <f>(Q2738*D2738+S2738*I2738)*(1-O2738)</f>
        <v/>
      </c>
      <c r="V2738">
        <f>(R2738*K2738*N2738+'d_고정'!$B$3*('6_기대효과'!$H$7/8)*N2738*'d_고정'!$B$10*M2738*('6_기대효과'!$K$7/'d_고정'!$B$9))*(1-O2738)</f>
        <v/>
      </c>
      <c r="W2738">
        <f>(S2738*I2738+R2738*MAX(K2738-'d_고정'!$B$10*M2738*('6_기대효과'!$K$7/'d_고정'!$B$9),0)*N2738)*(1-O2738)</f>
        <v/>
      </c>
      <c r="X2738">
        <f>U2738+V2738</f>
        <v/>
      </c>
      <c r="Y2738">
        <f>U2738/('d_고정'!$B$5*'6_기대효과'!$H$7/8)/'d_고정'!$B$6</f>
        <v/>
      </c>
      <c r="Z2738">
        <f>U2738/('d_고정'!$B$8*'6_기대효과'!$H$7/8)</f>
        <v/>
      </c>
    </row>
    <row r="2739">
      <c r="A2739">
        <f>RAND()</f>
        <v/>
      </c>
      <c r="B2739">
        <f>IF('d_시나리오'!$J$2='d_시나리오'!$H$2,'d_시나리오'!$I$2,IF(A2739&lt;('d_시나리오'!$I$2-'d_시나리오'!$H$2)/('d_시나리오'!$J$2-'d_시나리오'!$H$2),'d_시나리오'!$H$2+SQRT(A2739*('d_시나리오'!$J$2-'d_시나리오'!$H$2)*('d_시나리오'!$I$2-'d_시나리오'!$H$2)),'d_시나리오'!$J$2-SQRT((1-A2739)*('d_시나리오'!$J$2-'d_시나리오'!$H$2)*('d_시나리오'!$J$2-'d_시나리오'!$I$2))))</f>
        <v/>
      </c>
      <c r="C2739">
        <f>BETAINV(RAND(),2,6)</f>
        <v/>
      </c>
      <c r="D2739">
        <f>INDEX('d_분포'!$A$2:$A$28,RANDBETWEEN(1,27))</f>
        <v/>
      </c>
      <c r="E2739">
        <f>INDEX('d_분포'!$C$2:$C$5,RANDBETWEEN(1,4))*(0.9+0.2*RAND())</f>
        <v/>
      </c>
      <c r="F2739">
        <f>RAND()</f>
        <v/>
      </c>
      <c r="G2739">
        <f>IF('d_시나리오'!$J$3='d_시나리오'!$H$3,'d_시나리오'!$I$3,IF(F2739&lt;('d_시나리오'!$I$3-'d_시나리오'!$H$3)/('d_시나리오'!$J$3-'d_시나리오'!$H$3),'d_시나리오'!$H$3+SQRT(F2739*('d_시나리오'!$J$3-'d_시나리오'!$H$3)*('d_시나리오'!$I$3-'d_시나리오'!$H$3)),'d_시나리오'!$J$3-SQRT((1-F2739)*('d_시나리오'!$J$3-'d_시나리오'!$H$3)*('d_시나리오'!$J$3-'d_시나리오'!$I$3))))</f>
        <v/>
      </c>
      <c r="H2739">
        <f>RAND()</f>
        <v/>
      </c>
      <c r="I2739">
        <f>IF('d_시나리오'!$J$4='d_시나리오'!$H$4,'d_시나리오'!$I$4,IF(H2739&lt;('d_시나리오'!$I$4-'d_시나리오'!$H$4)/('d_시나리오'!$J$4-'d_시나리오'!$H$4),'d_시나리오'!$H$4+SQRT(H2739*('d_시나리오'!$J$4-'d_시나리오'!$H$4)*('d_시나리오'!$I$4-'d_시나리오'!$H$4)),'d_시나리오'!$J$4-SQRT((1-H2739)*('d_시나리오'!$J$4-'d_시나리오'!$H$4)*('d_시나리오'!$J$4-'d_시나리오'!$I$4))))</f>
        <v/>
      </c>
      <c r="J2739">
        <f>RAND()</f>
        <v/>
      </c>
      <c r="K2739">
        <f>IF('d_시나리오'!$J$5='d_시나리오'!$H$5,'d_시나리오'!$I$5,IF(J2739&lt;('d_시나리오'!$I$5-'d_시나리오'!$H$5)/('d_시나리오'!$J$5-'d_시나리오'!$H$5),'d_시나리오'!$H$5+SQRT(J2739*('d_시나리오'!$J$5-'d_시나리오'!$H$5)*('d_시나리오'!$I$5-'d_시나리오'!$H$5)),'d_시나리오'!$J$5-SQRT((1-J2739)*('d_시나리오'!$J$5-'d_시나리오'!$H$5)*('d_시나리오'!$J$5-'d_시나리오'!$I$5))))</f>
        <v/>
      </c>
      <c r="L2739">
        <f>RAND()</f>
        <v/>
      </c>
      <c r="M2739">
        <f>IF('d_시나리오'!$J$6='d_시나리오'!$H$6,'d_시나리오'!$I$6,IF(L2739&lt;('d_시나리오'!$I$6-'d_시나리오'!$H$6)/('d_시나리오'!$J$6-'d_시나리오'!$H$6),'d_시나리오'!$H$6+SQRT(L2739*('d_시나리오'!$J$6-'d_시나리오'!$H$6)*('d_시나리오'!$I$6-'d_시나리오'!$H$6)),'d_시나리오'!$J$6-SQRT((1-L2739)*('d_시나리오'!$J$6-'d_시나리오'!$H$6)*('d_시나리오'!$J$6-'d_시나리오'!$I$6))))</f>
        <v/>
      </c>
      <c r="N2739">
        <f>INDEX('d_분포'!$B$2:$B$57,RANDBETWEEN(1,56))</f>
        <v/>
      </c>
      <c r="O2739">
        <f>BETAINV(RAND(),5,5)</f>
        <v/>
      </c>
      <c r="P2739">
        <f>'d_고정'!$B$1*'6_기대효과'!$H$7*('d_시나리오'!$I$7/'d_고정'!$B$2)*B2739</f>
        <v/>
      </c>
      <c r="Q2739">
        <f>P2739*C2739</f>
        <v/>
      </c>
      <c r="R2739">
        <f>P2739*E2739</f>
        <v/>
      </c>
      <c r="S2739">
        <f>R2739*G2739</f>
        <v/>
      </c>
      <c r="T2739">
        <f>Q2739+S2739</f>
        <v/>
      </c>
      <c r="U2739">
        <f>(Q2739*D2739+S2739*I2739)*(1-O2739)</f>
        <v/>
      </c>
      <c r="V2739">
        <f>(R2739*K2739*N2739+'d_고정'!$B$3*('6_기대효과'!$H$7/8)*N2739*'d_고정'!$B$10*M2739*('6_기대효과'!$K$7/'d_고정'!$B$9))*(1-O2739)</f>
        <v/>
      </c>
      <c r="W2739">
        <f>(S2739*I2739+R2739*MAX(K2739-'d_고정'!$B$10*M2739*('6_기대효과'!$K$7/'d_고정'!$B$9),0)*N2739)*(1-O2739)</f>
        <v/>
      </c>
      <c r="X2739">
        <f>U2739+V2739</f>
        <v/>
      </c>
      <c r="Y2739">
        <f>U2739/('d_고정'!$B$5*'6_기대효과'!$H$7/8)/'d_고정'!$B$6</f>
        <v/>
      </c>
      <c r="Z2739">
        <f>U2739/('d_고정'!$B$8*'6_기대효과'!$H$7/8)</f>
        <v/>
      </c>
    </row>
    <row r="2740">
      <c r="A2740">
        <f>RAND()</f>
        <v/>
      </c>
      <c r="B2740">
        <f>IF('d_시나리오'!$J$2='d_시나리오'!$H$2,'d_시나리오'!$I$2,IF(A2740&lt;('d_시나리오'!$I$2-'d_시나리오'!$H$2)/('d_시나리오'!$J$2-'d_시나리오'!$H$2),'d_시나리오'!$H$2+SQRT(A2740*('d_시나리오'!$J$2-'d_시나리오'!$H$2)*('d_시나리오'!$I$2-'d_시나리오'!$H$2)),'d_시나리오'!$J$2-SQRT((1-A2740)*('d_시나리오'!$J$2-'d_시나리오'!$H$2)*('d_시나리오'!$J$2-'d_시나리오'!$I$2))))</f>
        <v/>
      </c>
      <c r="C2740">
        <f>BETAINV(RAND(),2,6)</f>
        <v/>
      </c>
      <c r="D2740">
        <f>INDEX('d_분포'!$A$2:$A$28,RANDBETWEEN(1,27))</f>
        <v/>
      </c>
      <c r="E2740">
        <f>INDEX('d_분포'!$C$2:$C$5,RANDBETWEEN(1,4))*(0.9+0.2*RAND())</f>
        <v/>
      </c>
      <c r="F2740">
        <f>RAND()</f>
        <v/>
      </c>
      <c r="G2740">
        <f>IF('d_시나리오'!$J$3='d_시나리오'!$H$3,'d_시나리오'!$I$3,IF(F2740&lt;('d_시나리오'!$I$3-'d_시나리오'!$H$3)/('d_시나리오'!$J$3-'d_시나리오'!$H$3),'d_시나리오'!$H$3+SQRT(F2740*('d_시나리오'!$J$3-'d_시나리오'!$H$3)*('d_시나리오'!$I$3-'d_시나리오'!$H$3)),'d_시나리오'!$J$3-SQRT((1-F2740)*('d_시나리오'!$J$3-'d_시나리오'!$H$3)*('d_시나리오'!$J$3-'d_시나리오'!$I$3))))</f>
        <v/>
      </c>
      <c r="H2740">
        <f>RAND()</f>
        <v/>
      </c>
      <c r="I2740">
        <f>IF('d_시나리오'!$J$4='d_시나리오'!$H$4,'d_시나리오'!$I$4,IF(H2740&lt;('d_시나리오'!$I$4-'d_시나리오'!$H$4)/('d_시나리오'!$J$4-'d_시나리오'!$H$4),'d_시나리오'!$H$4+SQRT(H2740*('d_시나리오'!$J$4-'d_시나리오'!$H$4)*('d_시나리오'!$I$4-'d_시나리오'!$H$4)),'d_시나리오'!$J$4-SQRT((1-H2740)*('d_시나리오'!$J$4-'d_시나리오'!$H$4)*('d_시나리오'!$J$4-'d_시나리오'!$I$4))))</f>
        <v/>
      </c>
      <c r="J2740">
        <f>RAND()</f>
        <v/>
      </c>
      <c r="K2740">
        <f>IF('d_시나리오'!$J$5='d_시나리오'!$H$5,'d_시나리오'!$I$5,IF(J2740&lt;('d_시나리오'!$I$5-'d_시나리오'!$H$5)/('d_시나리오'!$J$5-'d_시나리오'!$H$5),'d_시나리오'!$H$5+SQRT(J2740*('d_시나리오'!$J$5-'d_시나리오'!$H$5)*('d_시나리오'!$I$5-'d_시나리오'!$H$5)),'d_시나리오'!$J$5-SQRT((1-J2740)*('d_시나리오'!$J$5-'d_시나리오'!$H$5)*('d_시나리오'!$J$5-'d_시나리오'!$I$5))))</f>
        <v/>
      </c>
      <c r="L2740">
        <f>RAND()</f>
        <v/>
      </c>
      <c r="M2740">
        <f>IF('d_시나리오'!$J$6='d_시나리오'!$H$6,'d_시나리오'!$I$6,IF(L2740&lt;('d_시나리오'!$I$6-'d_시나리오'!$H$6)/('d_시나리오'!$J$6-'d_시나리오'!$H$6),'d_시나리오'!$H$6+SQRT(L2740*('d_시나리오'!$J$6-'d_시나리오'!$H$6)*('d_시나리오'!$I$6-'d_시나리오'!$H$6)),'d_시나리오'!$J$6-SQRT((1-L2740)*('d_시나리오'!$J$6-'d_시나리오'!$H$6)*('d_시나리오'!$J$6-'d_시나리오'!$I$6))))</f>
        <v/>
      </c>
      <c r="N2740">
        <f>INDEX('d_분포'!$B$2:$B$57,RANDBETWEEN(1,56))</f>
        <v/>
      </c>
      <c r="O2740">
        <f>BETAINV(RAND(),5,5)</f>
        <v/>
      </c>
      <c r="P2740">
        <f>'d_고정'!$B$1*'6_기대효과'!$H$7*('d_시나리오'!$I$7/'d_고정'!$B$2)*B2740</f>
        <v/>
      </c>
      <c r="Q2740">
        <f>P2740*C2740</f>
        <v/>
      </c>
      <c r="R2740">
        <f>P2740*E2740</f>
        <v/>
      </c>
      <c r="S2740">
        <f>R2740*G2740</f>
        <v/>
      </c>
      <c r="T2740">
        <f>Q2740+S2740</f>
        <v/>
      </c>
      <c r="U2740">
        <f>(Q2740*D2740+S2740*I2740)*(1-O2740)</f>
        <v/>
      </c>
      <c r="V2740">
        <f>(R2740*K2740*N2740+'d_고정'!$B$3*('6_기대효과'!$H$7/8)*N2740*'d_고정'!$B$10*M2740*('6_기대효과'!$K$7/'d_고정'!$B$9))*(1-O2740)</f>
        <v/>
      </c>
      <c r="W2740">
        <f>(S2740*I2740+R2740*MAX(K2740-'d_고정'!$B$10*M2740*('6_기대효과'!$K$7/'d_고정'!$B$9),0)*N2740)*(1-O2740)</f>
        <v/>
      </c>
      <c r="X2740">
        <f>U2740+V2740</f>
        <v/>
      </c>
      <c r="Y2740">
        <f>U2740/('d_고정'!$B$5*'6_기대효과'!$H$7/8)/'d_고정'!$B$6</f>
        <v/>
      </c>
      <c r="Z2740">
        <f>U2740/('d_고정'!$B$8*'6_기대효과'!$H$7/8)</f>
        <v/>
      </c>
    </row>
    <row r="2741">
      <c r="A2741">
        <f>RAND()</f>
        <v/>
      </c>
      <c r="B2741">
        <f>IF('d_시나리오'!$J$2='d_시나리오'!$H$2,'d_시나리오'!$I$2,IF(A2741&lt;('d_시나리오'!$I$2-'d_시나리오'!$H$2)/('d_시나리오'!$J$2-'d_시나리오'!$H$2),'d_시나리오'!$H$2+SQRT(A2741*('d_시나리오'!$J$2-'d_시나리오'!$H$2)*('d_시나리오'!$I$2-'d_시나리오'!$H$2)),'d_시나리오'!$J$2-SQRT((1-A2741)*('d_시나리오'!$J$2-'d_시나리오'!$H$2)*('d_시나리오'!$J$2-'d_시나리오'!$I$2))))</f>
        <v/>
      </c>
      <c r="C2741">
        <f>BETAINV(RAND(),2,6)</f>
        <v/>
      </c>
      <c r="D2741">
        <f>INDEX('d_분포'!$A$2:$A$28,RANDBETWEEN(1,27))</f>
        <v/>
      </c>
      <c r="E2741">
        <f>INDEX('d_분포'!$C$2:$C$5,RANDBETWEEN(1,4))*(0.9+0.2*RAND())</f>
        <v/>
      </c>
      <c r="F2741">
        <f>RAND()</f>
        <v/>
      </c>
      <c r="G2741">
        <f>IF('d_시나리오'!$J$3='d_시나리오'!$H$3,'d_시나리오'!$I$3,IF(F2741&lt;('d_시나리오'!$I$3-'d_시나리오'!$H$3)/('d_시나리오'!$J$3-'d_시나리오'!$H$3),'d_시나리오'!$H$3+SQRT(F2741*('d_시나리오'!$J$3-'d_시나리오'!$H$3)*('d_시나리오'!$I$3-'d_시나리오'!$H$3)),'d_시나리오'!$J$3-SQRT((1-F2741)*('d_시나리오'!$J$3-'d_시나리오'!$H$3)*('d_시나리오'!$J$3-'d_시나리오'!$I$3))))</f>
        <v/>
      </c>
      <c r="H2741">
        <f>RAND()</f>
        <v/>
      </c>
      <c r="I2741">
        <f>IF('d_시나리오'!$J$4='d_시나리오'!$H$4,'d_시나리오'!$I$4,IF(H2741&lt;('d_시나리오'!$I$4-'d_시나리오'!$H$4)/('d_시나리오'!$J$4-'d_시나리오'!$H$4),'d_시나리오'!$H$4+SQRT(H2741*('d_시나리오'!$J$4-'d_시나리오'!$H$4)*('d_시나리오'!$I$4-'d_시나리오'!$H$4)),'d_시나리오'!$J$4-SQRT((1-H2741)*('d_시나리오'!$J$4-'d_시나리오'!$H$4)*('d_시나리오'!$J$4-'d_시나리오'!$I$4))))</f>
        <v/>
      </c>
      <c r="J2741">
        <f>RAND()</f>
        <v/>
      </c>
      <c r="K2741">
        <f>IF('d_시나리오'!$J$5='d_시나리오'!$H$5,'d_시나리오'!$I$5,IF(J2741&lt;('d_시나리오'!$I$5-'d_시나리오'!$H$5)/('d_시나리오'!$J$5-'d_시나리오'!$H$5),'d_시나리오'!$H$5+SQRT(J2741*('d_시나리오'!$J$5-'d_시나리오'!$H$5)*('d_시나리오'!$I$5-'d_시나리오'!$H$5)),'d_시나리오'!$J$5-SQRT((1-J2741)*('d_시나리오'!$J$5-'d_시나리오'!$H$5)*('d_시나리오'!$J$5-'d_시나리오'!$I$5))))</f>
        <v/>
      </c>
      <c r="L2741">
        <f>RAND()</f>
        <v/>
      </c>
      <c r="M2741">
        <f>IF('d_시나리오'!$J$6='d_시나리오'!$H$6,'d_시나리오'!$I$6,IF(L2741&lt;('d_시나리오'!$I$6-'d_시나리오'!$H$6)/('d_시나리오'!$J$6-'d_시나리오'!$H$6),'d_시나리오'!$H$6+SQRT(L2741*('d_시나리오'!$J$6-'d_시나리오'!$H$6)*('d_시나리오'!$I$6-'d_시나리오'!$H$6)),'d_시나리오'!$J$6-SQRT((1-L2741)*('d_시나리오'!$J$6-'d_시나리오'!$H$6)*('d_시나리오'!$J$6-'d_시나리오'!$I$6))))</f>
        <v/>
      </c>
      <c r="N2741">
        <f>INDEX('d_분포'!$B$2:$B$57,RANDBETWEEN(1,56))</f>
        <v/>
      </c>
      <c r="O2741">
        <f>BETAINV(RAND(),5,5)</f>
        <v/>
      </c>
      <c r="P2741">
        <f>'d_고정'!$B$1*'6_기대효과'!$H$7*('d_시나리오'!$I$7/'d_고정'!$B$2)*B2741</f>
        <v/>
      </c>
      <c r="Q2741">
        <f>P2741*C2741</f>
        <v/>
      </c>
      <c r="R2741">
        <f>P2741*E2741</f>
        <v/>
      </c>
      <c r="S2741">
        <f>R2741*G2741</f>
        <v/>
      </c>
      <c r="T2741">
        <f>Q2741+S2741</f>
        <v/>
      </c>
      <c r="U2741">
        <f>(Q2741*D2741+S2741*I2741)*(1-O2741)</f>
        <v/>
      </c>
      <c r="V2741">
        <f>(R2741*K2741*N2741+'d_고정'!$B$3*('6_기대효과'!$H$7/8)*N2741*'d_고정'!$B$10*M2741*('6_기대효과'!$K$7/'d_고정'!$B$9))*(1-O2741)</f>
        <v/>
      </c>
      <c r="W2741">
        <f>(S2741*I2741+R2741*MAX(K2741-'d_고정'!$B$10*M2741*('6_기대효과'!$K$7/'d_고정'!$B$9),0)*N2741)*(1-O2741)</f>
        <v/>
      </c>
      <c r="X2741">
        <f>U2741+V2741</f>
        <v/>
      </c>
      <c r="Y2741">
        <f>U2741/('d_고정'!$B$5*'6_기대효과'!$H$7/8)/'d_고정'!$B$6</f>
        <v/>
      </c>
      <c r="Z2741">
        <f>U2741/('d_고정'!$B$8*'6_기대효과'!$H$7/8)</f>
        <v/>
      </c>
    </row>
    <row r="2742">
      <c r="A2742">
        <f>RAND()</f>
        <v/>
      </c>
      <c r="B2742">
        <f>IF('d_시나리오'!$J$2='d_시나리오'!$H$2,'d_시나리오'!$I$2,IF(A2742&lt;('d_시나리오'!$I$2-'d_시나리오'!$H$2)/('d_시나리오'!$J$2-'d_시나리오'!$H$2),'d_시나리오'!$H$2+SQRT(A2742*('d_시나리오'!$J$2-'d_시나리오'!$H$2)*('d_시나리오'!$I$2-'d_시나리오'!$H$2)),'d_시나리오'!$J$2-SQRT((1-A2742)*('d_시나리오'!$J$2-'d_시나리오'!$H$2)*('d_시나리오'!$J$2-'d_시나리오'!$I$2))))</f>
        <v/>
      </c>
      <c r="C2742">
        <f>BETAINV(RAND(),2,6)</f>
        <v/>
      </c>
      <c r="D2742">
        <f>INDEX('d_분포'!$A$2:$A$28,RANDBETWEEN(1,27))</f>
        <v/>
      </c>
      <c r="E2742">
        <f>INDEX('d_분포'!$C$2:$C$5,RANDBETWEEN(1,4))*(0.9+0.2*RAND())</f>
        <v/>
      </c>
      <c r="F2742">
        <f>RAND()</f>
        <v/>
      </c>
      <c r="G2742">
        <f>IF('d_시나리오'!$J$3='d_시나리오'!$H$3,'d_시나리오'!$I$3,IF(F2742&lt;('d_시나리오'!$I$3-'d_시나리오'!$H$3)/('d_시나리오'!$J$3-'d_시나리오'!$H$3),'d_시나리오'!$H$3+SQRT(F2742*('d_시나리오'!$J$3-'d_시나리오'!$H$3)*('d_시나리오'!$I$3-'d_시나리오'!$H$3)),'d_시나리오'!$J$3-SQRT((1-F2742)*('d_시나리오'!$J$3-'d_시나리오'!$H$3)*('d_시나리오'!$J$3-'d_시나리오'!$I$3))))</f>
        <v/>
      </c>
      <c r="H2742">
        <f>RAND()</f>
        <v/>
      </c>
      <c r="I2742">
        <f>IF('d_시나리오'!$J$4='d_시나리오'!$H$4,'d_시나리오'!$I$4,IF(H2742&lt;('d_시나리오'!$I$4-'d_시나리오'!$H$4)/('d_시나리오'!$J$4-'d_시나리오'!$H$4),'d_시나리오'!$H$4+SQRT(H2742*('d_시나리오'!$J$4-'d_시나리오'!$H$4)*('d_시나리오'!$I$4-'d_시나리오'!$H$4)),'d_시나리오'!$J$4-SQRT((1-H2742)*('d_시나리오'!$J$4-'d_시나리오'!$H$4)*('d_시나리오'!$J$4-'d_시나리오'!$I$4))))</f>
        <v/>
      </c>
      <c r="J2742">
        <f>RAND()</f>
        <v/>
      </c>
      <c r="K2742">
        <f>IF('d_시나리오'!$J$5='d_시나리오'!$H$5,'d_시나리오'!$I$5,IF(J2742&lt;('d_시나리오'!$I$5-'d_시나리오'!$H$5)/('d_시나리오'!$J$5-'d_시나리오'!$H$5),'d_시나리오'!$H$5+SQRT(J2742*('d_시나리오'!$J$5-'d_시나리오'!$H$5)*('d_시나리오'!$I$5-'d_시나리오'!$H$5)),'d_시나리오'!$J$5-SQRT((1-J2742)*('d_시나리오'!$J$5-'d_시나리오'!$H$5)*('d_시나리오'!$J$5-'d_시나리오'!$I$5))))</f>
        <v/>
      </c>
      <c r="L2742">
        <f>RAND()</f>
        <v/>
      </c>
      <c r="M2742">
        <f>IF('d_시나리오'!$J$6='d_시나리오'!$H$6,'d_시나리오'!$I$6,IF(L2742&lt;('d_시나리오'!$I$6-'d_시나리오'!$H$6)/('d_시나리오'!$J$6-'d_시나리오'!$H$6),'d_시나리오'!$H$6+SQRT(L2742*('d_시나리오'!$J$6-'d_시나리오'!$H$6)*('d_시나리오'!$I$6-'d_시나리오'!$H$6)),'d_시나리오'!$J$6-SQRT((1-L2742)*('d_시나리오'!$J$6-'d_시나리오'!$H$6)*('d_시나리오'!$J$6-'d_시나리오'!$I$6))))</f>
        <v/>
      </c>
      <c r="N2742">
        <f>INDEX('d_분포'!$B$2:$B$57,RANDBETWEEN(1,56))</f>
        <v/>
      </c>
      <c r="O2742">
        <f>BETAINV(RAND(),5,5)</f>
        <v/>
      </c>
      <c r="P2742">
        <f>'d_고정'!$B$1*'6_기대효과'!$H$7*('d_시나리오'!$I$7/'d_고정'!$B$2)*B2742</f>
        <v/>
      </c>
      <c r="Q2742">
        <f>P2742*C2742</f>
        <v/>
      </c>
      <c r="R2742">
        <f>P2742*E2742</f>
        <v/>
      </c>
      <c r="S2742">
        <f>R2742*G2742</f>
        <v/>
      </c>
      <c r="T2742">
        <f>Q2742+S2742</f>
        <v/>
      </c>
      <c r="U2742">
        <f>(Q2742*D2742+S2742*I2742)*(1-O2742)</f>
        <v/>
      </c>
      <c r="V2742">
        <f>(R2742*K2742*N2742+'d_고정'!$B$3*('6_기대효과'!$H$7/8)*N2742*'d_고정'!$B$10*M2742*('6_기대효과'!$K$7/'d_고정'!$B$9))*(1-O2742)</f>
        <v/>
      </c>
      <c r="W2742">
        <f>(S2742*I2742+R2742*MAX(K2742-'d_고정'!$B$10*M2742*('6_기대효과'!$K$7/'d_고정'!$B$9),0)*N2742)*(1-O2742)</f>
        <v/>
      </c>
      <c r="X2742">
        <f>U2742+V2742</f>
        <v/>
      </c>
      <c r="Y2742">
        <f>U2742/('d_고정'!$B$5*'6_기대효과'!$H$7/8)/'d_고정'!$B$6</f>
        <v/>
      </c>
      <c r="Z2742">
        <f>U2742/('d_고정'!$B$8*'6_기대효과'!$H$7/8)</f>
        <v/>
      </c>
    </row>
    <row r="2743">
      <c r="A2743">
        <f>RAND()</f>
        <v/>
      </c>
      <c r="B2743">
        <f>IF('d_시나리오'!$J$2='d_시나리오'!$H$2,'d_시나리오'!$I$2,IF(A2743&lt;('d_시나리오'!$I$2-'d_시나리오'!$H$2)/('d_시나리오'!$J$2-'d_시나리오'!$H$2),'d_시나리오'!$H$2+SQRT(A2743*('d_시나리오'!$J$2-'d_시나리오'!$H$2)*('d_시나리오'!$I$2-'d_시나리오'!$H$2)),'d_시나리오'!$J$2-SQRT((1-A2743)*('d_시나리오'!$J$2-'d_시나리오'!$H$2)*('d_시나리오'!$J$2-'d_시나리오'!$I$2))))</f>
        <v/>
      </c>
      <c r="C2743">
        <f>BETAINV(RAND(),2,6)</f>
        <v/>
      </c>
      <c r="D2743">
        <f>INDEX('d_분포'!$A$2:$A$28,RANDBETWEEN(1,27))</f>
        <v/>
      </c>
      <c r="E2743">
        <f>INDEX('d_분포'!$C$2:$C$5,RANDBETWEEN(1,4))*(0.9+0.2*RAND())</f>
        <v/>
      </c>
      <c r="F2743">
        <f>RAND()</f>
        <v/>
      </c>
      <c r="G2743">
        <f>IF('d_시나리오'!$J$3='d_시나리오'!$H$3,'d_시나리오'!$I$3,IF(F2743&lt;('d_시나리오'!$I$3-'d_시나리오'!$H$3)/('d_시나리오'!$J$3-'d_시나리오'!$H$3),'d_시나리오'!$H$3+SQRT(F2743*('d_시나리오'!$J$3-'d_시나리오'!$H$3)*('d_시나리오'!$I$3-'d_시나리오'!$H$3)),'d_시나리오'!$J$3-SQRT((1-F2743)*('d_시나리오'!$J$3-'d_시나리오'!$H$3)*('d_시나리오'!$J$3-'d_시나리오'!$I$3))))</f>
        <v/>
      </c>
      <c r="H2743">
        <f>RAND()</f>
        <v/>
      </c>
      <c r="I2743">
        <f>IF('d_시나리오'!$J$4='d_시나리오'!$H$4,'d_시나리오'!$I$4,IF(H2743&lt;('d_시나리오'!$I$4-'d_시나리오'!$H$4)/('d_시나리오'!$J$4-'d_시나리오'!$H$4),'d_시나리오'!$H$4+SQRT(H2743*('d_시나리오'!$J$4-'d_시나리오'!$H$4)*('d_시나리오'!$I$4-'d_시나리오'!$H$4)),'d_시나리오'!$J$4-SQRT((1-H2743)*('d_시나리오'!$J$4-'d_시나리오'!$H$4)*('d_시나리오'!$J$4-'d_시나리오'!$I$4))))</f>
        <v/>
      </c>
      <c r="J2743">
        <f>RAND()</f>
        <v/>
      </c>
      <c r="K2743">
        <f>IF('d_시나리오'!$J$5='d_시나리오'!$H$5,'d_시나리오'!$I$5,IF(J2743&lt;('d_시나리오'!$I$5-'d_시나리오'!$H$5)/('d_시나리오'!$J$5-'d_시나리오'!$H$5),'d_시나리오'!$H$5+SQRT(J2743*('d_시나리오'!$J$5-'d_시나리오'!$H$5)*('d_시나리오'!$I$5-'d_시나리오'!$H$5)),'d_시나리오'!$J$5-SQRT((1-J2743)*('d_시나리오'!$J$5-'d_시나리오'!$H$5)*('d_시나리오'!$J$5-'d_시나리오'!$I$5))))</f>
        <v/>
      </c>
      <c r="L2743">
        <f>RAND()</f>
        <v/>
      </c>
      <c r="M2743">
        <f>IF('d_시나리오'!$J$6='d_시나리오'!$H$6,'d_시나리오'!$I$6,IF(L2743&lt;('d_시나리오'!$I$6-'d_시나리오'!$H$6)/('d_시나리오'!$J$6-'d_시나리오'!$H$6),'d_시나리오'!$H$6+SQRT(L2743*('d_시나리오'!$J$6-'d_시나리오'!$H$6)*('d_시나리오'!$I$6-'d_시나리오'!$H$6)),'d_시나리오'!$J$6-SQRT((1-L2743)*('d_시나리오'!$J$6-'d_시나리오'!$H$6)*('d_시나리오'!$J$6-'d_시나리오'!$I$6))))</f>
        <v/>
      </c>
      <c r="N2743">
        <f>INDEX('d_분포'!$B$2:$B$57,RANDBETWEEN(1,56))</f>
        <v/>
      </c>
      <c r="O2743">
        <f>BETAINV(RAND(),5,5)</f>
        <v/>
      </c>
      <c r="P2743">
        <f>'d_고정'!$B$1*'6_기대효과'!$H$7*('d_시나리오'!$I$7/'d_고정'!$B$2)*B2743</f>
        <v/>
      </c>
      <c r="Q2743">
        <f>P2743*C2743</f>
        <v/>
      </c>
      <c r="R2743">
        <f>P2743*E2743</f>
        <v/>
      </c>
      <c r="S2743">
        <f>R2743*G2743</f>
        <v/>
      </c>
      <c r="T2743">
        <f>Q2743+S2743</f>
        <v/>
      </c>
      <c r="U2743">
        <f>(Q2743*D2743+S2743*I2743)*(1-O2743)</f>
        <v/>
      </c>
      <c r="V2743">
        <f>(R2743*K2743*N2743+'d_고정'!$B$3*('6_기대효과'!$H$7/8)*N2743*'d_고정'!$B$10*M2743*('6_기대효과'!$K$7/'d_고정'!$B$9))*(1-O2743)</f>
        <v/>
      </c>
      <c r="W2743">
        <f>(S2743*I2743+R2743*MAX(K2743-'d_고정'!$B$10*M2743*('6_기대효과'!$K$7/'d_고정'!$B$9),0)*N2743)*(1-O2743)</f>
        <v/>
      </c>
      <c r="X2743">
        <f>U2743+V2743</f>
        <v/>
      </c>
      <c r="Y2743">
        <f>U2743/('d_고정'!$B$5*'6_기대효과'!$H$7/8)/'d_고정'!$B$6</f>
        <v/>
      </c>
      <c r="Z2743">
        <f>U2743/('d_고정'!$B$8*'6_기대효과'!$H$7/8)</f>
        <v/>
      </c>
    </row>
    <row r="2744">
      <c r="A2744">
        <f>RAND()</f>
        <v/>
      </c>
      <c r="B2744">
        <f>IF('d_시나리오'!$J$2='d_시나리오'!$H$2,'d_시나리오'!$I$2,IF(A2744&lt;('d_시나리오'!$I$2-'d_시나리오'!$H$2)/('d_시나리오'!$J$2-'d_시나리오'!$H$2),'d_시나리오'!$H$2+SQRT(A2744*('d_시나리오'!$J$2-'d_시나리오'!$H$2)*('d_시나리오'!$I$2-'d_시나리오'!$H$2)),'d_시나리오'!$J$2-SQRT((1-A2744)*('d_시나리오'!$J$2-'d_시나리오'!$H$2)*('d_시나리오'!$J$2-'d_시나리오'!$I$2))))</f>
        <v/>
      </c>
      <c r="C2744">
        <f>BETAINV(RAND(),2,6)</f>
        <v/>
      </c>
      <c r="D2744">
        <f>INDEX('d_분포'!$A$2:$A$28,RANDBETWEEN(1,27))</f>
        <v/>
      </c>
      <c r="E2744">
        <f>INDEX('d_분포'!$C$2:$C$5,RANDBETWEEN(1,4))*(0.9+0.2*RAND())</f>
        <v/>
      </c>
      <c r="F2744">
        <f>RAND()</f>
        <v/>
      </c>
      <c r="G2744">
        <f>IF('d_시나리오'!$J$3='d_시나리오'!$H$3,'d_시나리오'!$I$3,IF(F2744&lt;('d_시나리오'!$I$3-'d_시나리오'!$H$3)/('d_시나리오'!$J$3-'d_시나리오'!$H$3),'d_시나리오'!$H$3+SQRT(F2744*('d_시나리오'!$J$3-'d_시나리오'!$H$3)*('d_시나리오'!$I$3-'d_시나리오'!$H$3)),'d_시나리오'!$J$3-SQRT((1-F2744)*('d_시나리오'!$J$3-'d_시나리오'!$H$3)*('d_시나리오'!$J$3-'d_시나리오'!$I$3))))</f>
        <v/>
      </c>
      <c r="H2744">
        <f>RAND()</f>
        <v/>
      </c>
      <c r="I2744">
        <f>IF('d_시나리오'!$J$4='d_시나리오'!$H$4,'d_시나리오'!$I$4,IF(H2744&lt;('d_시나리오'!$I$4-'d_시나리오'!$H$4)/('d_시나리오'!$J$4-'d_시나리오'!$H$4),'d_시나리오'!$H$4+SQRT(H2744*('d_시나리오'!$J$4-'d_시나리오'!$H$4)*('d_시나리오'!$I$4-'d_시나리오'!$H$4)),'d_시나리오'!$J$4-SQRT((1-H2744)*('d_시나리오'!$J$4-'d_시나리오'!$H$4)*('d_시나리오'!$J$4-'d_시나리오'!$I$4))))</f>
        <v/>
      </c>
      <c r="J2744">
        <f>RAND()</f>
        <v/>
      </c>
      <c r="K2744">
        <f>IF('d_시나리오'!$J$5='d_시나리오'!$H$5,'d_시나리오'!$I$5,IF(J2744&lt;('d_시나리오'!$I$5-'d_시나리오'!$H$5)/('d_시나리오'!$J$5-'d_시나리오'!$H$5),'d_시나리오'!$H$5+SQRT(J2744*('d_시나리오'!$J$5-'d_시나리오'!$H$5)*('d_시나리오'!$I$5-'d_시나리오'!$H$5)),'d_시나리오'!$J$5-SQRT((1-J2744)*('d_시나리오'!$J$5-'d_시나리오'!$H$5)*('d_시나리오'!$J$5-'d_시나리오'!$I$5))))</f>
        <v/>
      </c>
      <c r="L2744">
        <f>RAND()</f>
        <v/>
      </c>
      <c r="M2744">
        <f>IF('d_시나리오'!$J$6='d_시나리오'!$H$6,'d_시나리오'!$I$6,IF(L2744&lt;('d_시나리오'!$I$6-'d_시나리오'!$H$6)/('d_시나리오'!$J$6-'d_시나리오'!$H$6),'d_시나리오'!$H$6+SQRT(L2744*('d_시나리오'!$J$6-'d_시나리오'!$H$6)*('d_시나리오'!$I$6-'d_시나리오'!$H$6)),'d_시나리오'!$J$6-SQRT((1-L2744)*('d_시나리오'!$J$6-'d_시나리오'!$H$6)*('d_시나리오'!$J$6-'d_시나리오'!$I$6))))</f>
        <v/>
      </c>
      <c r="N2744">
        <f>INDEX('d_분포'!$B$2:$B$57,RANDBETWEEN(1,56))</f>
        <v/>
      </c>
      <c r="O2744">
        <f>BETAINV(RAND(),5,5)</f>
        <v/>
      </c>
      <c r="P2744">
        <f>'d_고정'!$B$1*'6_기대효과'!$H$7*('d_시나리오'!$I$7/'d_고정'!$B$2)*B2744</f>
        <v/>
      </c>
      <c r="Q2744">
        <f>P2744*C2744</f>
        <v/>
      </c>
      <c r="R2744">
        <f>P2744*E2744</f>
        <v/>
      </c>
      <c r="S2744">
        <f>R2744*G2744</f>
        <v/>
      </c>
      <c r="T2744">
        <f>Q2744+S2744</f>
        <v/>
      </c>
      <c r="U2744">
        <f>(Q2744*D2744+S2744*I2744)*(1-O2744)</f>
        <v/>
      </c>
      <c r="V2744">
        <f>(R2744*K2744*N2744+'d_고정'!$B$3*('6_기대효과'!$H$7/8)*N2744*'d_고정'!$B$10*M2744*('6_기대효과'!$K$7/'d_고정'!$B$9))*(1-O2744)</f>
        <v/>
      </c>
      <c r="W2744">
        <f>(S2744*I2744+R2744*MAX(K2744-'d_고정'!$B$10*M2744*('6_기대효과'!$K$7/'d_고정'!$B$9),0)*N2744)*(1-O2744)</f>
        <v/>
      </c>
      <c r="X2744">
        <f>U2744+V2744</f>
        <v/>
      </c>
      <c r="Y2744">
        <f>U2744/('d_고정'!$B$5*'6_기대효과'!$H$7/8)/'d_고정'!$B$6</f>
        <v/>
      </c>
      <c r="Z2744">
        <f>U2744/('d_고정'!$B$8*'6_기대효과'!$H$7/8)</f>
        <v/>
      </c>
    </row>
    <row r="2745">
      <c r="A2745">
        <f>RAND()</f>
        <v/>
      </c>
      <c r="B2745">
        <f>IF('d_시나리오'!$J$2='d_시나리오'!$H$2,'d_시나리오'!$I$2,IF(A2745&lt;('d_시나리오'!$I$2-'d_시나리오'!$H$2)/('d_시나리오'!$J$2-'d_시나리오'!$H$2),'d_시나리오'!$H$2+SQRT(A2745*('d_시나리오'!$J$2-'d_시나리오'!$H$2)*('d_시나리오'!$I$2-'d_시나리오'!$H$2)),'d_시나리오'!$J$2-SQRT((1-A2745)*('d_시나리오'!$J$2-'d_시나리오'!$H$2)*('d_시나리오'!$J$2-'d_시나리오'!$I$2))))</f>
        <v/>
      </c>
      <c r="C2745">
        <f>BETAINV(RAND(),2,6)</f>
        <v/>
      </c>
      <c r="D2745">
        <f>INDEX('d_분포'!$A$2:$A$28,RANDBETWEEN(1,27))</f>
        <v/>
      </c>
      <c r="E2745">
        <f>INDEX('d_분포'!$C$2:$C$5,RANDBETWEEN(1,4))*(0.9+0.2*RAND())</f>
        <v/>
      </c>
      <c r="F2745">
        <f>RAND()</f>
        <v/>
      </c>
      <c r="G2745">
        <f>IF('d_시나리오'!$J$3='d_시나리오'!$H$3,'d_시나리오'!$I$3,IF(F2745&lt;('d_시나리오'!$I$3-'d_시나리오'!$H$3)/('d_시나리오'!$J$3-'d_시나리오'!$H$3),'d_시나리오'!$H$3+SQRT(F2745*('d_시나리오'!$J$3-'d_시나리오'!$H$3)*('d_시나리오'!$I$3-'d_시나리오'!$H$3)),'d_시나리오'!$J$3-SQRT((1-F2745)*('d_시나리오'!$J$3-'d_시나리오'!$H$3)*('d_시나리오'!$J$3-'d_시나리오'!$I$3))))</f>
        <v/>
      </c>
      <c r="H2745">
        <f>RAND()</f>
        <v/>
      </c>
      <c r="I2745">
        <f>IF('d_시나리오'!$J$4='d_시나리오'!$H$4,'d_시나리오'!$I$4,IF(H2745&lt;('d_시나리오'!$I$4-'d_시나리오'!$H$4)/('d_시나리오'!$J$4-'d_시나리오'!$H$4),'d_시나리오'!$H$4+SQRT(H2745*('d_시나리오'!$J$4-'d_시나리오'!$H$4)*('d_시나리오'!$I$4-'d_시나리오'!$H$4)),'d_시나리오'!$J$4-SQRT((1-H2745)*('d_시나리오'!$J$4-'d_시나리오'!$H$4)*('d_시나리오'!$J$4-'d_시나리오'!$I$4))))</f>
        <v/>
      </c>
      <c r="J2745">
        <f>RAND()</f>
        <v/>
      </c>
      <c r="K2745">
        <f>IF('d_시나리오'!$J$5='d_시나리오'!$H$5,'d_시나리오'!$I$5,IF(J2745&lt;('d_시나리오'!$I$5-'d_시나리오'!$H$5)/('d_시나리오'!$J$5-'d_시나리오'!$H$5),'d_시나리오'!$H$5+SQRT(J2745*('d_시나리오'!$J$5-'d_시나리오'!$H$5)*('d_시나리오'!$I$5-'d_시나리오'!$H$5)),'d_시나리오'!$J$5-SQRT((1-J2745)*('d_시나리오'!$J$5-'d_시나리오'!$H$5)*('d_시나리오'!$J$5-'d_시나리오'!$I$5))))</f>
        <v/>
      </c>
      <c r="L2745">
        <f>RAND()</f>
        <v/>
      </c>
      <c r="M2745">
        <f>IF('d_시나리오'!$J$6='d_시나리오'!$H$6,'d_시나리오'!$I$6,IF(L2745&lt;('d_시나리오'!$I$6-'d_시나리오'!$H$6)/('d_시나리오'!$J$6-'d_시나리오'!$H$6),'d_시나리오'!$H$6+SQRT(L2745*('d_시나리오'!$J$6-'d_시나리오'!$H$6)*('d_시나리오'!$I$6-'d_시나리오'!$H$6)),'d_시나리오'!$J$6-SQRT((1-L2745)*('d_시나리오'!$J$6-'d_시나리오'!$H$6)*('d_시나리오'!$J$6-'d_시나리오'!$I$6))))</f>
        <v/>
      </c>
      <c r="N2745">
        <f>INDEX('d_분포'!$B$2:$B$57,RANDBETWEEN(1,56))</f>
        <v/>
      </c>
      <c r="O2745">
        <f>BETAINV(RAND(),5,5)</f>
        <v/>
      </c>
      <c r="P2745">
        <f>'d_고정'!$B$1*'6_기대효과'!$H$7*('d_시나리오'!$I$7/'d_고정'!$B$2)*B2745</f>
        <v/>
      </c>
      <c r="Q2745">
        <f>P2745*C2745</f>
        <v/>
      </c>
      <c r="R2745">
        <f>P2745*E2745</f>
        <v/>
      </c>
      <c r="S2745">
        <f>R2745*G2745</f>
        <v/>
      </c>
      <c r="T2745">
        <f>Q2745+S2745</f>
        <v/>
      </c>
      <c r="U2745">
        <f>(Q2745*D2745+S2745*I2745)*(1-O2745)</f>
        <v/>
      </c>
      <c r="V2745">
        <f>(R2745*K2745*N2745+'d_고정'!$B$3*('6_기대효과'!$H$7/8)*N2745*'d_고정'!$B$10*M2745*('6_기대효과'!$K$7/'d_고정'!$B$9))*(1-O2745)</f>
        <v/>
      </c>
      <c r="W2745">
        <f>(S2745*I2745+R2745*MAX(K2745-'d_고정'!$B$10*M2745*('6_기대효과'!$K$7/'d_고정'!$B$9),0)*N2745)*(1-O2745)</f>
        <v/>
      </c>
      <c r="X2745">
        <f>U2745+V2745</f>
        <v/>
      </c>
      <c r="Y2745">
        <f>U2745/('d_고정'!$B$5*'6_기대효과'!$H$7/8)/'d_고정'!$B$6</f>
        <v/>
      </c>
      <c r="Z2745">
        <f>U2745/('d_고정'!$B$8*'6_기대효과'!$H$7/8)</f>
        <v/>
      </c>
    </row>
    <row r="2746">
      <c r="A2746">
        <f>RAND()</f>
        <v/>
      </c>
      <c r="B2746">
        <f>IF('d_시나리오'!$J$2='d_시나리오'!$H$2,'d_시나리오'!$I$2,IF(A2746&lt;('d_시나리오'!$I$2-'d_시나리오'!$H$2)/('d_시나리오'!$J$2-'d_시나리오'!$H$2),'d_시나리오'!$H$2+SQRT(A2746*('d_시나리오'!$J$2-'d_시나리오'!$H$2)*('d_시나리오'!$I$2-'d_시나리오'!$H$2)),'d_시나리오'!$J$2-SQRT((1-A2746)*('d_시나리오'!$J$2-'d_시나리오'!$H$2)*('d_시나리오'!$J$2-'d_시나리오'!$I$2))))</f>
        <v/>
      </c>
      <c r="C2746">
        <f>BETAINV(RAND(),2,6)</f>
        <v/>
      </c>
      <c r="D2746">
        <f>INDEX('d_분포'!$A$2:$A$28,RANDBETWEEN(1,27))</f>
        <v/>
      </c>
      <c r="E2746">
        <f>INDEX('d_분포'!$C$2:$C$5,RANDBETWEEN(1,4))*(0.9+0.2*RAND())</f>
        <v/>
      </c>
      <c r="F2746">
        <f>RAND()</f>
        <v/>
      </c>
      <c r="G2746">
        <f>IF('d_시나리오'!$J$3='d_시나리오'!$H$3,'d_시나리오'!$I$3,IF(F2746&lt;('d_시나리오'!$I$3-'d_시나리오'!$H$3)/('d_시나리오'!$J$3-'d_시나리오'!$H$3),'d_시나리오'!$H$3+SQRT(F2746*('d_시나리오'!$J$3-'d_시나리오'!$H$3)*('d_시나리오'!$I$3-'d_시나리오'!$H$3)),'d_시나리오'!$J$3-SQRT((1-F2746)*('d_시나리오'!$J$3-'d_시나리오'!$H$3)*('d_시나리오'!$J$3-'d_시나리오'!$I$3))))</f>
        <v/>
      </c>
      <c r="H2746">
        <f>RAND()</f>
        <v/>
      </c>
      <c r="I2746">
        <f>IF('d_시나리오'!$J$4='d_시나리오'!$H$4,'d_시나리오'!$I$4,IF(H2746&lt;('d_시나리오'!$I$4-'d_시나리오'!$H$4)/('d_시나리오'!$J$4-'d_시나리오'!$H$4),'d_시나리오'!$H$4+SQRT(H2746*('d_시나리오'!$J$4-'d_시나리오'!$H$4)*('d_시나리오'!$I$4-'d_시나리오'!$H$4)),'d_시나리오'!$J$4-SQRT((1-H2746)*('d_시나리오'!$J$4-'d_시나리오'!$H$4)*('d_시나리오'!$J$4-'d_시나리오'!$I$4))))</f>
        <v/>
      </c>
      <c r="J2746">
        <f>RAND()</f>
        <v/>
      </c>
      <c r="K2746">
        <f>IF('d_시나리오'!$J$5='d_시나리오'!$H$5,'d_시나리오'!$I$5,IF(J2746&lt;('d_시나리오'!$I$5-'d_시나리오'!$H$5)/('d_시나리오'!$J$5-'d_시나리오'!$H$5),'d_시나리오'!$H$5+SQRT(J2746*('d_시나리오'!$J$5-'d_시나리오'!$H$5)*('d_시나리오'!$I$5-'d_시나리오'!$H$5)),'d_시나리오'!$J$5-SQRT((1-J2746)*('d_시나리오'!$J$5-'d_시나리오'!$H$5)*('d_시나리오'!$J$5-'d_시나리오'!$I$5))))</f>
        <v/>
      </c>
      <c r="L2746">
        <f>RAND()</f>
        <v/>
      </c>
      <c r="M2746">
        <f>IF('d_시나리오'!$J$6='d_시나리오'!$H$6,'d_시나리오'!$I$6,IF(L2746&lt;('d_시나리오'!$I$6-'d_시나리오'!$H$6)/('d_시나리오'!$J$6-'d_시나리오'!$H$6),'d_시나리오'!$H$6+SQRT(L2746*('d_시나리오'!$J$6-'d_시나리오'!$H$6)*('d_시나리오'!$I$6-'d_시나리오'!$H$6)),'d_시나리오'!$J$6-SQRT((1-L2746)*('d_시나리오'!$J$6-'d_시나리오'!$H$6)*('d_시나리오'!$J$6-'d_시나리오'!$I$6))))</f>
        <v/>
      </c>
      <c r="N2746">
        <f>INDEX('d_분포'!$B$2:$B$57,RANDBETWEEN(1,56))</f>
        <v/>
      </c>
      <c r="O2746">
        <f>BETAINV(RAND(),5,5)</f>
        <v/>
      </c>
      <c r="P2746">
        <f>'d_고정'!$B$1*'6_기대효과'!$H$7*('d_시나리오'!$I$7/'d_고정'!$B$2)*B2746</f>
        <v/>
      </c>
      <c r="Q2746">
        <f>P2746*C2746</f>
        <v/>
      </c>
      <c r="R2746">
        <f>P2746*E2746</f>
        <v/>
      </c>
      <c r="S2746">
        <f>R2746*G2746</f>
        <v/>
      </c>
      <c r="T2746">
        <f>Q2746+S2746</f>
        <v/>
      </c>
      <c r="U2746">
        <f>(Q2746*D2746+S2746*I2746)*(1-O2746)</f>
        <v/>
      </c>
      <c r="V2746">
        <f>(R2746*K2746*N2746+'d_고정'!$B$3*('6_기대효과'!$H$7/8)*N2746*'d_고정'!$B$10*M2746*('6_기대효과'!$K$7/'d_고정'!$B$9))*(1-O2746)</f>
        <v/>
      </c>
      <c r="W2746">
        <f>(S2746*I2746+R2746*MAX(K2746-'d_고정'!$B$10*M2746*('6_기대효과'!$K$7/'d_고정'!$B$9),0)*N2746)*(1-O2746)</f>
        <v/>
      </c>
      <c r="X2746">
        <f>U2746+V2746</f>
        <v/>
      </c>
      <c r="Y2746">
        <f>U2746/('d_고정'!$B$5*'6_기대효과'!$H$7/8)/'d_고정'!$B$6</f>
        <v/>
      </c>
      <c r="Z2746">
        <f>U2746/('d_고정'!$B$8*'6_기대효과'!$H$7/8)</f>
        <v/>
      </c>
    </row>
    <row r="2747">
      <c r="A2747">
        <f>RAND()</f>
        <v/>
      </c>
      <c r="B2747">
        <f>IF('d_시나리오'!$J$2='d_시나리오'!$H$2,'d_시나리오'!$I$2,IF(A2747&lt;('d_시나리오'!$I$2-'d_시나리오'!$H$2)/('d_시나리오'!$J$2-'d_시나리오'!$H$2),'d_시나리오'!$H$2+SQRT(A2747*('d_시나리오'!$J$2-'d_시나리오'!$H$2)*('d_시나리오'!$I$2-'d_시나리오'!$H$2)),'d_시나리오'!$J$2-SQRT((1-A2747)*('d_시나리오'!$J$2-'d_시나리오'!$H$2)*('d_시나리오'!$J$2-'d_시나리오'!$I$2))))</f>
        <v/>
      </c>
      <c r="C2747">
        <f>BETAINV(RAND(),2,6)</f>
        <v/>
      </c>
      <c r="D2747">
        <f>INDEX('d_분포'!$A$2:$A$28,RANDBETWEEN(1,27))</f>
        <v/>
      </c>
      <c r="E2747">
        <f>INDEX('d_분포'!$C$2:$C$5,RANDBETWEEN(1,4))*(0.9+0.2*RAND())</f>
        <v/>
      </c>
      <c r="F2747">
        <f>RAND()</f>
        <v/>
      </c>
      <c r="G2747">
        <f>IF('d_시나리오'!$J$3='d_시나리오'!$H$3,'d_시나리오'!$I$3,IF(F2747&lt;('d_시나리오'!$I$3-'d_시나리오'!$H$3)/('d_시나리오'!$J$3-'d_시나리오'!$H$3),'d_시나리오'!$H$3+SQRT(F2747*('d_시나리오'!$J$3-'d_시나리오'!$H$3)*('d_시나리오'!$I$3-'d_시나리오'!$H$3)),'d_시나리오'!$J$3-SQRT((1-F2747)*('d_시나리오'!$J$3-'d_시나리오'!$H$3)*('d_시나리오'!$J$3-'d_시나리오'!$I$3))))</f>
        <v/>
      </c>
      <c r="H2747">
        <f>RAND()</f>
        <v/>
      </c>
      <c r="I2747">
        <f>IF('d_시나리오'!$J$4='d_시나리오'!$H$4,'d_시나리오'!$I$4,IF(H2747&lt;('d_시나리오'!$I$4-'d_시나리오'!$H$4)/('d_시나리오'!$J$4-'d_시나리오'!$H$4),'d_시나리오'!$H$4+SQRT(H2747*('d_시나리오'!$J$4-'d_시나리오'!$H$4)*('d_시나리오'!$I$4-'d_시나리오'!$H$4)),'d_시나리오'!$J$4-SQRT((1-H2747)*('d_시나리오'!$J$4-'d_시나리오'!$H$4)*('d_시나리오'!$J$4-'d_시나리오'!$I$4))))</f>
        <v/>
      </c>
      <c r="J2747">
        <f>RAND()</f>
        <v/>
      </c>
      <c r="K2747">
        <f>IF('d_시나리오'!$J$5='d_시나리오'!$H$5,'d_시나리오'!$I$5,IF(J2747&lt;('d_시나리오'!$I$5-'d_시나리오'!$H$5)/('d_시나리오'!$J$5-'d_시나리오'!$H$5),'d_시나리오'!$H$5+SQRT(J2747*('d_시나리오'!$J$5-'d_시나리오'!$H$5)*('d_시나리오'!$I$5-'d_시나리오'!$H$5)),'d_시나리오'!$J$5-SQRT((1-J2747)*('d_시나리오'!$J$5-'d_시나리오'!$H$5)*('d_시나리오'!$J$5-'d_시나리오'!$I$5))))</f>
        <v/>
      </c>
      <c r="L2747">
        <f>RAND()</f>
        <v/>
      </c>
      <c r="M2747">
        <f>IF('d_시나리오'!$J$6='d_시나리오'!$H$6,'d_시나리오'!$I$6,IF(L2747&lt;('d_시나리오'!$I$6-'d_시나리오'!$H$6)/('d_시나리오'!$J$6-'d_시나리오'!$H$6),'d_시나리오'!$H$6+SQRT(L2747*('d_시나리오'!$J$6-'d_시나리오'!$H$6)*('d_시나리오'!$I$6-'d_시나리오'!$H$6)),'d_시나리오'!$J$6-SQRT((1-L2747)*('d_시나리오'!$J$6-'d_시나리오'!$H$6)*('d_시나리오'!$J$6-'d_시나리오'!$I$6))))</f>
        <v/>
      </c>
      <c r="N2747">
        <f>INDEX('d_분포'!$B$2:$B$57,RANDBETWEEN(1,56))</f>
        <v/>
      </c>
      <c r="O2747">
        <f>BETAINV(RAND(),5,5)</f>
        <v/>
      </c>
      <c r="P2747">
        <f>'d_고정'!$B$1*'6_기대효과'!$H$7*('d_시나리오'!$I$7/'d_고정'!$B$2)*B2747</f>
        <v/>
      </c>
      <c r="Q2747">
        <f>P2747*C2747</f>
        <v/>
      </c>
      <c r="R2747">
        <f>P2747*E2747</f>
        <v/>
      </c>
      <c r="S2747">
        <f>R2747*G2747</f>
        <v/>
      </c>
      <c r="T2747">
        <f>Q2747+S2747</f>
        <v/>
      </c>
      <c r="U2747">
        <f>(Q2747*D2747+S2747*I2747)*(1-O2747)</f>
        <v/>
      </c>
      <c r="V2747">
        <f>(R2747*K2747*N2747+'d_고정'!$B$3*('6_기대효과'!$H$7/8)*N2747*'d_고정'!$B$10*M2747*('6_기대효과'!$K$7/'d_고정'!$B$9))*(1-O2747)</f>
        <v/>
      </c>
      <c r="W2747">
        <f>(S2747*I2747+R2747*MAX(K2747-'d_고정'!$B$10*M2747*('6_기대효과'!$K$7/'d_고정'!$B$9),0)*N2747)*(1-O2747)</f>
        <v/>
      </c>
      <c r="X2747">
        <f>U2747+V2747</f>
        <v/>
      </c>
      <c r="Y2747">
        <f>U2747/('d_고정'!$B$5*'6_기대효과'!$H$7/8)/'d_고정'!$B$6</f>
        <v/>
      </c>
      <c r="Z2747">
        <f>U2747/('d_고정'!$B$8*'6_기대효과'!$H$7/8)</f>
        <v/>
      </c>
    </row>
    <row r="2748">
      <c r="A2748">
        <f>RAND()</f>
        <v/>
      </c>
      <c r="B2748">
        <f>IF('d_시나리오'!$J$2='d_시나리오'!$H$2,'d_시나리오'!$I$2,IF(A2748&lt;('d_시나리오'!$I$2-'d_시나리오'!$H$2)/('d_시나리오'!$J$2-'d_시나리오'!$H$2),'d_시나리오'!$H$2+SQRT(A2748*('d_시나리오'!$J$2-'d_시나리오'!$H$2)*('d_시나리오'!$I$2-'d_시나리오'!$H$2)),'d_시나리오'!$J$2-SQRT((1-A2748)*('d_시나리오'!$J$2-'d_시나리오'!$H$2)*('d_시나리오'!$J$2-'d_시나리오'!$I$2))))</f>
        <v/>
      </c>
      <c r="C2748">
        <f>BETAINV(RAND(),2,6)</f>
        <v/>
      </c>
      <c r="D2748">
        <f>INDEX('d_분포'!$A$2:$A$28,RANDBETWEEN(1,27))</f>
        <v/>
      </c>
      <c r="E2748">
        <f>INDEX('d_분포'!$C$2:$C$5,RANDBETWEEN(1,4))*(0.9+0.2*RAND())</f>
        <v/>
      </c>
      <c r="F2748">
        <f>RAND()</f>
        <v/>
      </c>
      <c r="G2748">
        <f>IF('d_시나리오'!$J$3='d_시나리오'!$H$3,'d_시나리오'!$I$3,IF(F2748&lt;('d_시나리오'!$I$3-'d_시나리오'!$H$3)/('d_시나리오'!$J$3-'d_시나리오'!$H$3),'d_시나리오'!$H$3+SQRT(F2748*('d_시나리오'!$J$3-'d_시나리오'!$H$3)*('d_시나리오'!$I$3-'d_시나리오'!$H$3)),'d_시나리오'!$J$3-SQRT((1-F2748)*('d_시나리오'!$J$3-'d_시나리오'!$H$3)*('d_시나리오'!$J$3-'d_시나리오'!$I$3))))</f>
        <v/>
      </c>
      <c r="H2748">
        <f>RAND()</f>
        <v/>
      </c>
      <c r="I2748">
        <f>IF('d_시나리오'!$J$4='d_시나리오'!$H$4,'d_시나리오'!$I$4,IF(H2748&lt;('d_시나리오'!$I$4-'d_시나리오'!$H$4)/('d_시나리오'!$J$4-'d_시나리오'!$H$4),'d_시나리오'!$H$4+SQRT(H2748*('d_시나리오'!$J$4-'d_시나리오'!$H$4)*('d_시나리오'!$I$4-'d_시나리오'!$H$4)),'d_시나리오'!$J$4-SQRT((1-H2748)*('d_시나리오'!$J$4-'d_시나리오'!$H$4)*('d_시나리오'!$J$4-'d_시나리오'!$I$4))))</f>
        <v/>
      </c>
      <c r="J2748">
        <f>RAND()</f>
        <v/>
      </c>
      <c r="K2748">
        <f>IF('d_시나리오'!$J$5='d_시나리오'!$H$5,'d_시나리오'!$I$5,IF(J2748&lt;('d_시나리오'!$I$5-'d_시나리오'!$H$5)/('d_시나리오'!$J$5-'d_시나리오'!$H$5),'d_시나리오'!$H$5+SQRT(J2748*('d_시나리오'!$J$5-'d_시나리오'!$H$5)*('d_시나리오'!$I$5-'d_시나리오'!$H$5)),'d_시나리오'!$J$5-SQRT((1-J2748)*('d_시나리오'!$J$5-'d_시나리오'!$H$5)*('d_시나리오'!$J$5-'d_시나리오'!$I$5))))</f>
        <v/>
      </c>
      <c r="L2748">
        <f>RAND()</f>
        <v/>
      </c>
      <c r="M2748">
        <f>IF('d_시나리오'!$J$6='d_시나리오'!$H$6,'d_시나리오'!$I$6,IF(L2748&lt;('d_시나리오'!$I$6-'d_시나리오'!$H$6)/('d_시나리오'!$J$6-'d_시나리오'!$H$6),'d_시나리오'!$H$6+SQRT(L2748*('d_시나리오'!$J$6-'d_시나리오'!$H$6)*('d_시나리오'!$I$6-'d_시나리오'!$H$6)),'d_시나리오'!$J$6-SQRT((1-L2748)*('d_시나리오'!$J$6-'d_시나리오'!$H$6)*('d_시나리오'!$J$6-'d_시나리오'!$I$6))))</f>
        <v/>
      </c>
      <c r="N2748">
        <f>INDEX('d_분포'!$B$2:$B$57,RANDBETWEEN(1,56))</f>
        <v/>
      </c>
      <c r="O2748">
        <f>BETAINV(RAND(),5,5)</f>
        <v/>
      </c>
      <c r="P2748">
        <f>'d_고정'!$B$1*'6_기대효과'!$H$7*('d_시나리오'!$I$7/'d_고정'!$B$2)*B2748</f>
        <v/>
      </c>
      <c r="Q2748">
        <f>P2748*C2748</f>
        <v/>
      </c>
      <c r="R2748">
        <f>P2748*E2748</f>
        <v/>
      </c>
      <c r="S2748">
        <f>R2748*G2748</f>
        <v/>
      </c>
      <c r="T2748">
        <f>Q2748+S2748</f>
        <v/>
      </c>
      <c r="U2748">
        <f>(Q2748*D2748+S2748*I2748)*(1-O2748)</f>
        <v/>
      </c>
      <c r="V2748">
        <f>(R2748*K2748*N2748+'d_고정'!$B$3*('6_기대효과'!$H$7/8)*N2748*'d_고정'!$B$10*M2748*('6_기대효과'!$K$7/'d_고정'!$B$9))*(1-O2748)</f>
        <v/>
      </c>
      <c r="W2748">
        <f>(S2748*I2748+R2748*MAX(K2748-'d_고정'!$B$10*M2748*('6_기대효과'!$K$7/'d_고정'!$B$9),0)*N2748)*(1-O2748)</f>
        <v/>
      </c>
      <c r="X2748">
        <f>U2748+V2748</f>
        <v/>
      </c>
      <c r="Y2748">
        <f>U2748/('d_고정'!$B$5*'6_기대효과'!$H$7/8)/'d_고정'!$B$6</f>
        <v/>
      </c>
      <c r="Z2748">
        <f>U2748/('d_고정'!$B$8*'6_기대효과'!$H$7/8)</f>
        <v/>
      </c>
    </row>
    <row r="2749">
      <c r="A2749">
        <f>RAND()</f>
        <v/>
      </c>
      <c r="B2749">
        <f>IF('d_시나리오'!$J$2='d_시나리오'!$H$2,'d_시나리오'!$I$2,IF(A2749&lt;('d_시나리오'!$I$2-'d_시나리오'!$H$2)/('d_시나리오'!$J$2-'d_시나리오'!$H$2),'d_시나리오'!$H$2+SQRT(A2749*('d_시나리오'!$J$2-'d_시나리오'!$H$2)*('d_시나리오'!$I$2-'d_시나리오'!$H$2)),'d_시나리오'!$J$2-SQRT((1-A2749)*('d_시나리오'!$J$2-'d_시나리오'!$H$2)*('d_시나리오'!$J$2-'d_시나리오'!$I$2))))</f>
        <v/>
      </c>
      <c r="C2749">
        <f>BETAINV(RAND(),2,6)</f>
        <v/>
      </c>
      <c r="D2749">
        <f>INDEX('d_분포'!$A$2:$A$28,RANDBETWEEN(1,27))</f>
        <v/>
      </c>
      <c r="E2749">
        <f>INDEX('d_분포'!$C$2:$C$5,RANDBETWEEN(1,4))*(0.9+0.2*RAND())</f>
        <v/>
      </c>
      <c r="F2749">
        <f>RAND()</f>
        <v/>
      </c>
      <c r="G2749">
        <f>IF('d_시나리오'!$J$3='d_시나리오'!$H$3,'d_시나리오'!$I$3,IF(F2749&lt;('d_시나리오'!$I$3-'d_시나리오'!$H$3)/('d_시나리오'!$J$3-'d_시나리오'!$H$3),'d_시나리오'!$H$3+SQRT(F2749*('d_시나리오'!$J$3-'d_시나리오'!$H$3)*('d_시나리오'!$I$3-'d_시나리오'!$H$3)),'d_시나리오'!$J$3-SQRT((1-F2749)*('d_시나리오'!$J$3-'d_시나리오'!$H$3)*('d_시나리오'!$J$3-'d_시나리오'!$I$3))))</f>
        <v/>
      </c>
      <c r="H2749">
        <f>RAND()</f>
        <v/>
      </c>
      <c r="I2749">
        <f>IF('d_시나리오'!$J$4='d_시나리오'!$H$4,'d_시나리오'!$I$4,IF(H2749&lt;('d_시나리오'!$I$4-'d_시나리오'!$H$4)/('d_시나리오'!$J$4-'d_시나리오'!$H$4),'d_시나리오'!$H$4+SQRT(H2749*('d_시나리오'!$J$4-'d_시나리오'!$H$4)*('d_시나리오'!$I$4-'d_시나리오'!$H$4)),'d_시나리오'!$J$4-SQRT((1-H2749)*('d_시나리오'!$J$4-'d_시나리오'!$H$4)*('d_시나리오'!$J$4-'d_시나리오'!$I$4))))</f>
        <v/>
      </c>
      <c r="J2749">
        <f>RAND()</f>
        <v/>
      </c>
      <c r="K2749">
        <f>IF('d_시나리오'!$J$5='d_시나리오'!$H$5,'d_시나리오'!$I$5,IF(J2749&lt;('d_시나리오'!$I$5-'d_시나리오'!$H$5)/('d_시나리오'!$J$5-'d_시나리오'!$H$5),'d_시나리오'!$H$5+SQRT(J2749*('d_시나리오'!$J$5-'d_시나리오'!$H$5)*('d_시나리오'!$I$5-'d_시나리오'!$H$5)),'d_시나리오'!$J$5-SQRT((1-J2749)*('d_시나리오'!$J$5-'d_시나리오'!$H$5)*('d_시나리오'!$J$5-'d_시나리오'!$I$5))))</f>
        <v/>
      </c>
      <c r="L2749">
        <f>RAND()</f>
        <v/>
      </c>
      <c r="M2749">
        <f>IF('d_시나리오'!$J$6='d_시나리오'!$H$6,'d_시나리오'!$I$6,IF(L2749&lt;('d_시나리오'!$I$6-'d_시나리오'!$H$6)/('d_시나리오'!$J$6-'d_시나리오'!$H$6),'d_시나리오'!$H$6+SQRT(L2749*('d_시나리오'!$J$6-'d_시나리오'!$H$6)*('d_시나리오'!$I$6-'d_시나리오'!$H$6)),'d_시나리오'!$J$6-SQRT((1-L2749)*('d_시나리오'!$J$6-'d_시나리오'!$H$6)*('d_시나리오'!$J$6-'d_시나리오'!$I$6))))</f>
        <v/>
      </c>
      <c r="N2749">
        <f>INDEX('d_분포'!$B$2:$B$57,RANDBETWEEN(1,56))</f>
        <v/>
      </c>
      <c r="O2749">
        <f>BETAINV(RAND(),5,5)</f>
        <v/>
      </c>
      <c r="P2749">
        <f>'d_고정'!$B$1*'6_기대효과'!$H$7*('d_시나리오'!$I$7/'d_고정'!$B$2)*B2749</f>
        <v/>
      </c>
      <c r="Q2749">
        <f>P2749*C2749</f>
        <v/>
      </c>
      <c r="R2749">
        <f>P2749*E2749</f>
        <v/>
      </c>
      <c r="S2749">
        <f>R2749*G2749</f>
        <v/>
      </c>
      <c r="T2749">
        <f>Q2749+S2749</f>
        <v/>
      </c>
      <c r="U2749">
        <f>(Q2749*D2749+S2749*I2749)*(1-O2749)</f>
        <v/>
      </c>
      <c r="V2749">
        <f>(R2749*K2749*N2749+'d_고정'!$B$3*('6_기대효과'!$H$7/8)*N2749*'d_고정'!$B$10*M2749*('6_기대효과'!$K$7/'d_고정'!$B$9))*(1-O2749)</f>
        <v/>
      </c>
      <c r="W2749">
        <f>(S2749*I2749+R2749*MAX(K2749-'d_고정'!$B$10*M2749*('6_기대효과'!$K$7/'d_고정'!$B$9),0)*N2749)*(1-O2749)</f>
        <v/>
      </c>
      <c r="X2749">
        <f>U2749+V2749</f>
        <v/>
      </c>
      <c r="Y2749">
        <f>U2749/('d_고정'!$B$5*'6_기대효과'!$H$7/8)/'d_고정'!$B$6</f>
        <v/>
      </c>
      <c r="Z2749">
        <f>U2749/('d_고정'!$B$8*'6_기대효과'!$H$7/8)</f>
        <v/>
      </c>
    </row>
    <row r="2750">
      <c r="A2750">
        <f>RAND()</f>
        <v/>
      </c>
      <c r="B2750">
        <f>IF('d_시나리오'!$J$2='d_시나리오'!$H$2,'d_시나리오'!$I$2,IF(A2750&lt;('d_시나리오'!$I$2-'d_시나리오'!$H$2)/('d_시나리오'!$J$2-'d_시나리오'!$H$2),'d_시나리오'!$H$2+SQRT(A2750*('d_시나리오'!$J$2-'d_시나리오'!$H$2)*('d_시나리오'!$I$2-'d_시나리오'!$H$2)),'d_시나리오'!$J$2-SQRT((1-A2750)*('d_시나리오'!$J$2-'d_시나리오'!$H$2)*('d_시나리오'!$J$2-'d_시나리오'!$I$2))))</f>
        <v/>
      </c>
      <c r="C2750">
        <f>BETAINV(RAND(),2,6)</f>
        <v/>
      </c>
      <c r="D2750">
        <f>INDEX('d_분포'!$A$2:$A$28,RANDBETWEEN(1,27))</f>
        <v/>
      </c>
      <c r="E2750">
        <f>INDEX('d_분포'!$C$2:$C$5,RANDBETWEEN(1,4))*(0.9+0.2*RAND())</f>
        <v/>
      </c>
      <c r="F2750">
        <f>RAND()</f>
        <v/>
      </c>
      <c r="G2750">
        <f>IF('d_시나리오'!$J$3='d_시나리오'!$H$3,'d_시나리오'!$I$3,IF(F2750&lt;('d_시나리오'!$I$3-'d_시나리오'!$H$3)/('d_시나리오'!$J$3-'d_시나리오'!$H$3),'d_시나리오'!$H$3+SQRT(F2750*('d_시나리오'!$J$3-'d_시나리오'!$H$3)*('d_시나리오'!$I$3-'d_시나리오'!$H$3)),'d_시나리오'!$J$3-SQRT((1-F2750)*('d_시나리오'!$J$3-'d_시나리오'!$H$3)*('d_시나리오'!$J$3-'d_시나리오'!$I$3))))</f>
        <v/>
      </c>
      <c r="H2750">
        <f>RAND()</f>
        <v/>
      </c>
      <c r="I2750">
        <f>IF('d_시나리오'!$J$4='d_시나리오'!$H$4,'d_시나리오'!$I$4,IF(H2750&lt;('d_시나리오'!$I$4-'d_시나리오'!$H$4)/('d_시나리오'!$J$4-'d_시나리오'!$H$4),'d_시나리오'!$H$4+SQRT(H2750*('d_시나리오'!$J$4-'d_시나리오'!$H$4)*('d_시나리오'!$I$4-'d_시나리오'!$H$4)),'d_시나리오'!$J$4-SQRT((1-H2750)*('d_시나리오'!$J$4-'d_시나리오'!$H$4)*('d_시나리오'!$J$4-'d_시나리오'!$I$4))))</f>
        <v/>
      </c>
      <c r="J2750">
        <f>RAND()</f>
        <v/>
      </c>
      <c r="K2750">
        <f>IF('d_시나리오'!$J$5='d_시나리오'!$H$5,'d_시나리오'!$I$5,IF(J2750&lt;('d_시나리오'!$I$5-'d_시나리오'!$H$5)/('d_시나리오'!$J$5-'d_시나리오'!$H$5),'d_시나리오'!$H$5+SQRT(J2750*('d_시나리오'!$J$5-'d_시나리오'!$H$5)*('d_시나리오'!$I$5-'d_시나리오'!$H$5)),'d_시나리오'!$J$5-SQRT((1-J2750)*('d_시나리오'!$J$5-'d_시나리오'!$H$5)*('d_시나리오'!$J$5-'d_시나리오'!$I$5))))</f>
        <v/>
      </c>
      <c r="L2750">
        <f>RAND()</f>
        <v/>
      </c>
      <c r="M2750">
        <f>IF('d_시나리오'!$J$6='d_시나리오'!$H$6,'d_시나리오'!$I$6,IF(L2750&lt;('d_시나리오'!$I$6-'d_시나리오'!$H$6)/('d_시나리오'!$J$6-'d_시나리오'!$H$6),'d_시나리오'!$H$6+SQRT(L2750*('d_시나리오'!$J$6-'d_시나리오'!$H$6)*('d_시나리오'!$I$6-'d_시나리오'!$H$6)),'d_시나리오'!$J$6-SQRT((1-L2750)*('d_시나리오'!$J$6-'d_시나리오'!$H$6)*('d_시나리오'!$J$6-'d_시나리오'!$I$6))))</f>
        <v/>
      </c>
      <c r="N2750">
        <f>INDEX('d_분포'!$B$2:$B$57,RANDBETWEEN(1,56))</f>
        <v/>
      </c>
      <c r="O2750">
        <f>BETAINV(RAND(),5,5)</f>
        <v/>
      </c>
      <c r="P2750">
        <f>'d_고정'!$B$1*'6_기대효과'!$H$7*('d_시나리오'!$I$7/'d_고정'!$B$2)*B2750</f>
        <v/>
      </c>
      <c r="Q2750">
        <f>P2750*C2750</f>
        <v/>
      </c>
      <c r="R2750">
        <f>P2750*E2750</f>
        <v/>
      </c>
      <c r="S2750">
        <f>R2750*G2750</f>
        <v/>
      </c>
      <c r="T2750">
        <f>Q2750+S2750</f>
        <v/>
      </c>
      <c r="U2750">
        <f>(Q2750*D2750+S2750*I2750)*(1-O2750)</f>
        <v/>
      </c>
      <c r="V2750">
        <f>(R2750*K2750*N2750+'d_고정'!$B$3*('6_기대효과'!$H$7/8)*N2750*'d_고정'!$B$10*M2750*('6_기대효과'!$K$7/'d_고정'!$B$9))*(1-O2750)</f>
        <v/>
      </c>
      <c r="W2750">
        <f>(S2750*I2750+R2750*MAX(K2750-'d_고정'!$B$10*M2750*('6_기대효과'!$K$7/'d_고정'!$B$9),0)*N2750)*(1-O2750)</f>
        <v/>
      </c>
      <c r="X2750">
        <f>U2750+V2750</f>
        <v/>
      </c>
      <c r="Y2750">
        <f>U2750/('d_고정'!$B$5*'6_기대효과'!$H$7/8)/'d_고정'!$B$6</f>
        <v/>
      </c>
      <c r="Z2750">
        <f>U2750/('d_고정'!$B$8*'6_기대효과'!$H$7/8)</f>
        <v/>
      </c>
    </row>
    <row r="2751">
      <c r="A2751">
        <f>RAND()</f>
        <v/>
      </c>
      <c r="B2751">
        <f>IF('d_시나리오'!$J$2='d_시나리오'!$H$2,'d_시나리오'!$I$2,IF(A2751&lt;('d_시나리오'!$I$2-'d_시나리오'!$H$2)/('d_시나리오'!$J$2-'d_시나리오'!$H$2),'d_시나리오'!$H$2+SQRT(A2751*('d_시나리오'!$J$2-'d_시나리오'!$H$2)*('d_시나리오'!$I$2-'d_시나리오'!$H$2)),'d_시나리오'!$J$2-SQRT((1-A2751)*('d_시나리오'!$J$2-'d_시나리오'!$H$2)*('d_시나리오'!$J$2-'d_시나리오'!$I$2))))</f>
        <v/>
      </c>
      <c r="C2751">
        <f>BETAINV(RAND(),2,6)</f>
        <v/>
      </c>
      <c r="D2751">
        <f>INDEX('d_분포'!$A$2:$A$28,RANDBETWEEN(1,27))</f>
        <v/>
      </c>
      <c r="E2751">
        <f>INDEX('d_분포'!$C$2:$C$5,RANDBETWEEN(1,4))*(0.9+0.2*RAND())</f>
        <v/>
      </c>
      <c r="F2751">
        <f>RAND()</f>
        <v/>
      </c>
      <c r="G2751">
        <f>IF('d_시나리오'!$J$3='d_시나리오'!$H$3,'d_시나리오'!$I$3,IF(F2751&lt;('d_시나리오'!$I$3-'d_시나리오'!$H$3)/('d_시나리오'!$J$3-'d_시나리오'!$H$3),'d_시나리오'!$H$3+SQRT(F2751*('d_시나리오'!$J$3-'d_시나리오'!$H$3)*('d_시나리오'!$I$3-'d_시나리오'!$H$3)),'d_시나리오'!$J$3-SQRT((1-F2751)*('d_시나리오'!$J$3-'d_시나리오'!$H$3)*('d_시나리오'!$J$3-'d_시나리오'!$I$3))))</f>
        <v/>
      </c>
      <c r="H2751">
        <f>RAND()</f>
        <v/>
      </c>
      <c r="I2751">
        <f>IF('d_시나리오'!$J$4='d_시나리오'!$H$4,'d_시나리오'!$I$4,IF(H2751&lt;('d_시나리오'!$I$4-'d_시나리오'!$H$4)/('d_시나리오'!$J$4-'d_시나리오'!$H$4),'d_시나리오'!$H$4+SQRT(H2751*('d_시나리오'!$J$4-'d_시나리오'!$H$4)*('d_시나리오'!$I$4-'d_시나리오'!$H$4)),'d_시나리오'!$J$4-SQRT((1-H2751)*('d_시나리오'!$J$4-'d_시나리오'!$H$4)*('d_시나리오'!$J$4-'d_시나리오'!$I$4))))</f>
        <v/>
      </c>
      <c r="J2751">
        <f>RAND()</f>
        <v/>
      </c>
      <c r="K2751">
        <f>IF('d_시나리오'!$J$5='d_시나리오'!$H$5,'d_시나리오'!$I$5,IF(J2751&lt;('d_시나리오'!$I$5-'d_시나리오'!$H$5)/('d_시나리오'!$J$5-'d_시나리오'!$H$5),'d_시나리오'!$H$5+SQRT(J2751*('d_시나리오'!$J$5-'d_시나리오'!$H$5)*('d_시나리오'!$I$5-'d_시나리오'!$H$5)),'d_시나리오'!$J$5-SQRT((1-J2751)*('d_시나리오'!$J$5-'d_시나리오'!$H$5)*('d_시나리오'!$J$5-'d_시나리오'!$I$5))))</f>
        <v/>
      </c>
      <c r="L2751">
        <f>RAND()</f>
        <v/>
      </c>
      <c r="M2751">
        <f>IF('d_시나리오'!$J$6='d_시나리오'!$H$6,'d_시나리오'!$I$6,IF(L2751&lt;('d_시나리오'!$I$6-'d_시나리오'!$H$6)/('d_시나리오'!$J$6-'d_시나리오'!$H$6),'d_시나리오'!$H$6+SQRT(L2751*('d_시나리오'!$J$6-'d_시나리오'!$H$6)*('d_시나리오'!$I$6-'d_시나리오'!$H$6)),'d_시나리오'!$J$6-SQRT((1-L2751)*('d_시나리오'!$J$6-'d_시나리오'!$H$6)*('d_시나리오'!$J$6-'d_시나리오'!$I$6))))</f>
        <v/>
      </c>
      <c r="N2751">
        <f>INDEX('d_분포'!$B$2:$B$57,RANDBETWEEN(1,56))</f>
        <v/>
      </c>
      <c r="O2751">
        <f>BETAINV(RAND(),5,5)</f>
        <v/>
      </c>
      <c r="P2751">
        <f>'d_고정'!$B$1*'6_기대효과'!$H$7*('d_시나리오'!$I$7/'d_고정'!$B$2)*B2751</f>
        <v/>
      </c>
      <c r="Q2751">
        <f>P2751*C2751</f>
        <v/>
      </c>
      <c r="R2751">
        <f>P2751*E2751</f>
        <v/>
      </c>
      <c r="S2751">
        <f>R2751*G2751</f>
        <v/>
      </c>
      <c r="T2751">
        <f>Q2751+S2751</f>
        <v/>
      </c>
      <c r="U2751">
        <f>(Q2751*D2751+S2751*I2751)*(1-O2751)</f>
        <v/>
      </c>
      <c r="V2751">
        <f>(R2751*K2751*N2751+'d_고정'!$B$3*('6_기대효과'!$H$7/8)*N2751*'d_고정'!$B$10*M2751*('6_기대효과'!$K$7/'d_고정'!$B$9))*(1-O2751)</f>
        <v/>
      </c>
      <c r="W2751">
        <f>(S2751*I2751+R2751*MAX(K2751-'d_고정'!$B$10*M2751*('6_기대효과'!$K$7/'d_고정'!$B$9),0)*N2751)*(1-O2751)</f>
        <v/>
      </c>
      <c r="X2751">
        <f>U2751+V2751</f>
        <v/>
      </c>
      <c r="Y2751">
        <f>U2751/('d_고정'!$B$5*'6_기대효과'!$H$7/8)/'d_고정'!$B$6</f>
        <v/>
      </c>
      <c r="Z2751">
        <f>U2751/('d_고정'!$B$8*'6_기대효과'!$H$7/8)</f>
        <v/>
      </c>
    </row>
    <row r="2752">
      <c r="A2752">
        <f>RAND()</f>
        <v/>
      </c>
      <c r="B2752">
        <f>IF('d_시나리오'!$J$2='d_시나리오'!$H$2,'d_시나리오'!$I$2,IF(A2752&lt;('d_시나리오'!$I$2-'d_시나리오'!$H$2)/('d_시나리오'!$J$2-'d_시나리오'!$H$2),'d_시나리오'!$H$2+SQRT(A2752*('d_시나리오'!$J$2-'d_시나리오'!$H$2)*('d_시나리오'!$I$2-'d_시나리오'!$H$2)),'d_시나리오'!$J$2-SQRT((1-A2752)*('d_시나리오'!$J$2-'d_시나리오'!$H$2)*('d_시나리오'!$J$2-'d_시나리오'!$I$2))))</f>
        <v/>
      </c>
      <c r="C2752">
        <f>BETAINV(RAND(),2,6)</f>
        <v/>
      </c>
      <c r="D2752">
        <f>INDEX('d_분포'!$A$2:$A$28,RANDBETWEEN(1,27))</f>
        <v/>
      </c>
      <c r="E2752">
        <f>INDEX('d_분포'!$C$2:$C$5,RANDBETWEEN(1,4))*(0.9+0.2*RAND())</f>
        <v/>
      </c>
      <c r="F2752">
        <f>RAND()</f>
        <v/>
      </c>
      <c r="G2752">
        <f>IF('d_시나리오'!$J$3='d_시나리오'!$H$3,'d_시나리오'!$I$3,IF(F2752&lt;('d_시나리오'!$I$3-'d_시나리오'!$H$3)/('d_시나리오'!$J$3-'d_시나리오'!$H$3),'d_시나리오'!$H$3+SQRT(F2752*('d_시나리오'!$J$3-'d_시나리오'!$H$3)*('d_시나리오'!$I$3-'d_시나리오'!$H$3)),'d_시나리오'!$J$3-SQRT((1-F2752)*('d_시나리오'!$J$3-'d_시나리오'!$H$3)*('d_시나리오'!$J$3-'d_시나리오'!$I$3))))</f>
        <v/>
      </c>
      <c r="H2752">
        <f>RAND()</f>
        <v/>
      </c>
      <c r="I2752">
        <f>IF('d_시나리오'!$J$4='d_시나리오'!$H$4,'d_시나리오'!$I$4,IF(H2752&lt;('d_시나리오'!$I$4-'d_시나리오'!$H$4)/('d_시나리오'!$J$4-'d_시나리오'!$H$4),'d_시나리오'!$H$4+SQRT(H2752*('d_시나리오'!$J$4-'d_시나리오'!$H$4)*('d_시나리오'!$I$4-'d_시나리오'!$H$4)),'d_시나리오'!$J$4-SQRT((1-H2752)*('d_시나리오'!$J$4-'d_시나리오'!$H$4)*('d_시나리오'!$J$4-'d_시나리오'!$I$4))))</f>
        <v/>
      </c>
      <c r="J2752">
        <f>RAND()</f>
        <v/>
      </c>
      <c r="K2752">
        <f>IF('d_시나리오'!$J$5='d_시나리오'!$H$5,'d_시나리오'!$I$5,IF(J2752&lt;('d_시나리오'!$I$5-'d_시나리오'!$H$5)/('d_시나리오'!$J$5-'d_시나리오'!$H$5),'d_시나리오'!$H$5+SQRT(J2752*('d_시나리오'!$J$5-'d_시나리오'!$H$5)*('d_시나리오'!$I$5-'d_시나리오'!$H$5)),'d_시나리오'!$J$5-SQRT((1-J2752)*('d_시나리오'!$J$5-'d_시나리오'!$H$5)*('d_시나리오'!$J$5-'d_시나리오'!$I$5))))</f>
        <v/>
      </c>
      <c r="L2752">
        <f>RAND()</f>
        <v/>
      </c>
      <c r="M2752">
        <f>IF('d_시나리오'!$J$6='d_시나리오'!$H$6,'d_시나리오'!$I$6,IF(L2752&lt;('d_시나리오'!$I$6-'d_시나리오'!$H$6)/('d_시나리오'!$J$6-'d_시나리오'!$H$6),'d_시나리오'!$H$6+SQRT(L2752*('d_시나리오'!$J$6-'d_시나리오'!$H$6)*('d_시나리오'!$I$6-'d_시나리오'!$H$6)),'d_시나리오'!$J$6-SQRT((1-L2752)*('d_시나리오'!$J$6-'d_시나리오'!$H$6)*('d_시나리오'!$J$6-'d_시나리오'!$I$6))))</f>
        <v/>
      </c>
      <c r="N2752">
        <f>INDEX('d_분포'!$B$2:$B$57,RANDBETWEEN(1,56))</f>
        <v/>
      </c>
      <c r="O2752">
        <f>BETAINV(RAND(),5,5)</f>
        <v/>
      </c>
      <c r="P2752">
        <f>'d_고정'!$B$1*'6_기대효과'!$H$7*('d_시나리오'!$I$7/'d_고정'!$B$2)*B2752</f>
        <v/>
      </c>
      <c r="Q2752">
        <f>P2752*C2752</f>
        <v/>
      </c>
      <c r="R2752">
        <f>P2752*E2752</f>
        <v/>
      </c>
      <c r="S2752">
        <f>R2752*G2752</f>
        <v/>
      </c>
      <c r="T2752">
        <f>Q2752+S2752</f>
        <v/>
      </c>
      <c r="U2752">
        <f>(Q2752*D2752+S2752*I2752)*(1-O2752)</f>
        <v/>
      </c>
      <c r="V2752">
        <f>(R2752*K2752*N2752+'d_고정'!$B$3*('6_기대효과'!$H$7/8)*N2752*'d_고정'!$B$10*M2752*('6_기대효과'!$K$7/'d_고정'!$B$9))*(1-O2752)</f>
        <v/>
      </c>
      <c r="W2752">
        <f>(S2752*I2752+R2752*MAX(K2752-'d_고정'!$B$10*M2752*('6_기대효과'!$K$7/'d_고정'!$B$9),0)*N2752)*(1-O2752)</f>
        <v/>
      </c>
      <c r="X2752">
        <f>U2752+V2752</f>
        <v/>
      </c>
      <c r="Y2752">
        <f>U2752/('d_고정'!$B$5*'6_기대효과'!$H$7/8)/'d_고정'!$B$6</f>
        <v/>
      </c>
      <c r="Z2752">
        <f>U2752/('d_고정'!$B$8*'6_기대효과'!$H$7/8)</f>
        <v/>
      </c>
    </row>
    <row r="2753">
      <c r="A2753">
        <f>RAND()</f>
        <v/>
      </c>
      <c r="B2753">
        <f>IF('d_시나리오'!$J$2='d_시나리오'!$H$2,'d_시나리오'!$I$2,IF(A2753&lt;('d_시나리오'!$I$2-'d_시나리오'!$H$2)/('d_시나리오'!$J$2-'d_시나리오'!$H$2),'d_시나리오'!$H$2+SQRT(A2753*('d_시나리오'!$J$2-'d_시나리오'!$H$2)*('d_시나리오'!$I$2-'d_시나리오'!$H$2)),'d_시나리오'!$J$2-SQRT((1-A2753)*('d_시나리오'!$J$2-'d_시나리오'!$H$2)*('d_시나리오'!$J$2-'d_시나리오'!$I$2))))</f>
        <v/>
      </c>
      <c r="C2753">
        <f>BETAINV(RAND(),2,6)</f>
        <v/>
      </c>
      <c r="D2753">
        <f>INDEX('d_분포'!$A$2:$A$28,RANDBETWEEN(1,27))</f>
        <v/>
      </c>
      <c r="E2753">
        <f>INDEX('d_분포'!$C$2:$C$5,RANDBETWEEN(1,4))*(0.9+0.2*RAND())</f>
        <v/>
      </c>
      <c r="F2753">
        <f>RAND()</f>
        <v/>
      </c>
      <c r="G2753">
        <f>IF('d_시나리오'!$J$3='d_시나리오'!$H$3,'d_시나리오'!$I$3,IF(F2753&lt;('d_시나리오'!$I$3-'d_시나리오'!$H$3)/('d_시나리오'!$J$3-'d_시나리오'!$H$3),'d_시나리오'!$H$3+SQRT(F2753*('d_시나리오'!$J$3-'d_시나리오'!$H$3)*('d_시나리오'!$I$3-'d_시나리오'!$H$3)),'d_시나리오'!$J$3-SQRT((1-F2753)*('d_시나리오'!$J$3-'d_시나리오'!$H$3)*('d_시나리오'!$J$3-'d_시나리오'!$I$3))))</f>
        <v/>
      </c>
      <c r="H2753">
        <f>RAND()</f>
        <v/>
      </c>
      <c r="I2753">
        <f>IF('d_시나리오'!$J$4='d_시나리오'!$H$4,'d_시나리오'!$I$4,IF(H2753&lt;('d_시나리오'!$I$4-'d_시나리오'!$H$4)/('d_시나리오'!$J$4-'d_시나리오'!$H$4),'d_시나리오'!$H$4+SQRT(H2753*('d_시나리오'!$J$4-'d_시나리오'!$H$4)*('d_시나리오'!$I$4-'d_시나리오'!$H$4)),'d_시나리오'!$J$4-SQRT((1-H2753)*('d_시나리오'!$J$4-'d_시나리오'!$H$4)*('d_시나리오'!$J$4-'d_시나리오'!$I$4))))</f>
        <v/>
      </c>
      <c r="J2753">
        <f>RAND()</f>
        <v/>
      </c>
      <c r="K2753">
        <f>IF('d_시나리오'!$J$5='d_시나리오'!$H$5,'d_시나리오'!$I$5,IF(J2753&lt;('d_시나리오'!$I$5-'d_시나리오'!$H$5)/('d_시나리오'!$J$5-'d_시나리오'!$H$5),'d_시나리오'!$H$5+SQRT(J2753*('d_시나리오'!$J$5-'d_시나리오'!$H$5)*('d_시나리오'!$I$5-'d_시나리오'!$H$5)),'d_시나리오'!$J$5-SQRT((1-J2753)*('d_시나리오'!$J$5-'d_시나리오'!$H$5)*('d_시나리오'!$J$5-'d_시나리오'!$I$5))))</f>
        <v/>
      </c>
      <c r="L2753">
        <f>RAND()</f>
        <v/>
      </c>
      <c r="M2753">
        <f>IF('d_시나리오'!$J$6='d_시나리오'!$H$6,'d_시나리오'!$I$6,IF(L2753&lt;('d_시나리오'!$I$6-'d_시나리오'!$H$6)/('d_시나리오'!$J$6-'d_시나리오'!$H$6),'d_시나리오'!$H$6+SQRT(L2753*('d_시나리오'!$J$6-'d_시나리오'!$H$6)*('d_시나리오'!$I$6-'d_시나리오'!$H$6)),'d_시나리오'!$J$6-SQRT((1-L2753)*('d_시나리오'!$J$6-'d_시나리오'!$H$6)*('d_시나리오'!$J$6-'d_시나리오'!$I$6))))</f>
        <v/>
      </c>
      <c r="N2753">
        <f>INDEX('d_분포'!$B$2:$B$57,RANDBETWEEN(1,56))</f>
        <v/>
      </c>
      <c r="O2753">
        <f>BETAINV(RAND(),5,5)</f>
        <v/>
      </c>
      <c r="P2753">
        <f>'d_고정'!$B$1*'6_기대효과'!$H$7*('d_시나리오'!$I$7/'d_고정'!$B$2)*B2753</f>
        <v/>
      </c>
      <c r="Q2753">
        <f>P2753*C2753</f>
        <v/>
      </c>
      <c r="R2753">
        <f>P2753*E2753</f>
        <v/>
      </c>
      <c r="S2753">
        <f>R2753*G2753</f>
        <v/>
      </c>
      <c r="T2753">
        <f>Q2753+S2753</f>
        <v/>
      </c>
      <c r="U2753">
        <f>(Q2753*D2753+S2753*I2753)*(1-O2753)</f>
        <v/>
      </c>
      <c r="V2753">
        <f>(R2753*K2753*N2753+'d_고정'!$B$3*('6_기대효과'!$H$7/8)*N2753*'d_고정'!$B$10*M2753*('6_기대효과'!$K$7/'d_고정'!$B$9))*(1-O2753)</f>
        <v/>
      </c>
      <c r="W2753">
        <f>(S2753*I2753+R2753*MAX(K2753-'d_고정'!$B$10*M2753*('6_기대효과'!$K$7/'d_고정'!$B$9),0)*N2753)*(1-O2753)</f>
        <v/>
      </c>
      <c r="X2753">
        <f>U2753+V2753</f>
        <v/>
      </c>
      <c r="Y2753">
        <f>U2753/('d_고정'!$B$5*'6_기대효과'!$H$7/8)/'d_고정'!$B$6</f>
        <v/>
      </c>
      <c r="Z2753">
        <f>U2753/('d_고정'!$B$8*'6_기대효과'!$H$7/8)</f>
        <v/>
      </c>
    </row>
    <row r="2754">
      <c r="A2754">
        <f>RAND()</f>
        <v/>
      </c>
      <c r="B2754">
        <f>IF('d_시나리오'!$J$2='d_시나리오'!$H$2,'d_시나리오'!$I$2,IF(A2754&lt;('d_시나리오'!$I$2-'d_시나리오'!$H$2)/('d_시나리오'!$J$2-'d_시나리오'!$H$2),'d_시나리오'!$H$2+SQRT(A2754*('d_시나리오'!$J$2-'d_시나리오'!$H$2)*('d_시나리오'!$I$2-'d_시나리오'!$H$2)),'d_시나리오'!$J$2-SQRT((1-A2754)*('d_시나리오'!$J$2-'d_시나리오'!$H$2)*('d_시나리오'!$J$2-'d_시나리오'!$I$2))))</f>
        <v/>
      </c>
      <c r="C2754">
        <f>BETAINV(RAND(),2,6)</f>
        <v/>
      </c>
      <c r="D2754">
        <f>INDEX('d_분포'!$A$2:$A$28,RANDBETWEEN(1,27))</f>
        <v/>
      </c>
      <c r="E2754">
        <f>INDEX('d_분포'!$C$2:$C$5,RANDBETWEEN(1,4))*(0.9+0.2*RAND())</f>
        <v/>
      </c>
      <c r="F2754">
        <f>RAND()</f>
        <v/>
      </c>
      <c r="G2754">
        <f>IF('d_시나리오'!$J$3='d_시나리오'!$H$3,'d_시나리오'!$I$3,IF(F2754&lt;('d_시나리오'!$I$3-'d_시나리오'!$H$3)/('d_시나리오'!$J$3-'d_시나리오'!$H$3),'d_시나리오'!$H$3+SQRT(F2754*('d_시나리오'!$J$3-'d_시나리오'!$H$3)*('d_시나리오'!$I$3-'d_시나리오'!$H$3)),'d_시나리오'!$J$3-SQRT((1-F2754)*('d_시나리오'!$J$3-'d_시나리오'!$H$3)*('d_시나리오'!$J$3-'d_시나리오'!$I$3))))</f>
        <v/>
      </c>
      <c r="H2754">
        <f>RAND()</f>
        <v/>
      </c>
      <c r="I2754">
        <f>IF('d_시나리오'!$J$4='d_시나리오'!$H$4,'d_시나리오'!$I$4,IF(H2754&lt;('d_시나리오'!$I$4-'d_시나리오'!$H$4)/('d_시나리오'!$J$4-'d_시나리오'!$H$4),'d_시나리오'!$H$4+SQRT(H2754*('d_시나리오'!$J$4-'d_시나리오'!$H$4)*('d_시나리오'!$I$4-'d_시나리오'!$H$4)),'d_시나리오'!$J$4-SQRT((1-H2754)*('d_시나리오'!$J$4-'d_시나리오'!$H$4)*('d_시나리오'!$J$4-'d_시나리오'!$I$4))))</f>
        <v/>
      </c>
      <c r="J2754">
        <f>RAND()</f>
        <v/>
      </c>
      <c r="K2754">
        <f>IF('d_시나리오'!$J$5='d_시나리오'!$H$5,'d_시나리오'!$I$5,IF(J2754&lt;('d_시나리오'!$I$5-'d_시나리오'!$H$5)/('d_시나리오'!$J$5-'d_시나리오'!$H$5),'d_시나리오'!$H$5+SQRT(J2754*('d_시나리오'!$J$5-'d_시나리오'!$H$5)*('d_시나리오'!$I$5-'d_시나리오'!$H$5)),'d_시나리오'!$J$5-SQRT((1-J2754)*('d_시나리오'!$J$5-'d_시나리오'!$H$5)*('d_시나리오'!$J$5-'d_시나리오'!$I$5))))</f>
        <v/>
      </c>
      <c r="L2754">
        <f>RAND()</f>
        <v/>
      </c>
      <c r="M2754">
        <f>IF('d_시나리오'!$J$6='d_시나리오'!$H$6,'d_시나리오'!$I$6,IF(L2754&lt;('d_시나리오'!$I$6-'d_시나리오'!$H$6)/('d_시나리오'!$J$6-'d_시나리오'!$H$6),'d_시나리오'!$H$6+SQRT(L2754*('d_시나리오'!$J$6-'d_시나리오'!$H$6)*('d_시나리오'!$I$6-'d_시나리오'!$H$6)),'d_시나리오'!$J$6-SQRT((1-L2754)*('d_시나리오'!$J$6-'d_시나리오'!$H$6)*('d_시나리오'!$J$6-'d_시나리오'!$I$6))))</f>
        <v/>
      </c>
      <c r="N2754">
        <f>INDEX('d_분포'!$B$2:$B$57,RANDBETWEEN(1,56))</f>
        <v/>
      </c>
      <c r="O2754">
        <f>BETAINV(RAND(),5,5)</f>
        <v/>
      </c>
      <c r="P2754">
        <f>'d_고정'!$B$1*'6_기대효과'!$H$7*('d_시나리오'!$I$7/'d_고정'!$B$2)*B2754</f>
        <v/>
      </c>
      <c r="Q2754">
        <f>P2754*C2754</f>
        <v/>
      </c>
      <c r="R2754">
        <f>P2754*E2754</f>
        <v/>
      </c>
      <c r="S2754">
        <f>R2754*G2754</f>
        <v/>
      </c>
      <c r="T2754">
        <f>Q2754+S2754</f>
        <v/>
      </c>
      <c r="U2754">
        <f>(Q2754*D2754+S2754*I2754)*(1-O2754)</f>
        <v/>
      </c>
      <c r="V2754">
        <f>(R2754*K2754*N2754+'d_고정'!$B$3*('6_기대효과'!$H$7/8)*N2754*'d_고정'!$B$10*M2754*('6_기대효과'!$K$7/'d_고정'!$B$9))*(1-O2754)</f>
        <v/>
      </c>
      <c r="W2754">
        <f>(S2754*I2754+R2754*MAX(K2754-'d_고정'!$B$10*M2754*('6_기대효과'!$K$7/'d_고정'!$B$9),0)*N2754)*(1-O2754)</f>
        <v/>
      </c>
      <c r="X2754">
        <f>U2754+V2754</f>
        <v/>
      </c>
      <c r="Y2754">
        <f>U2754/('d_고정'!$B$5*'6_기대효과'!$H$7/8)/'d_고정'!$B$6</f>
        <v/>
      </c>
      <c r="Z2754">
        <f>U2754/('d_고정'!$B$8*'6_기대효과'!$H$7/8)</f>
        <v/>
      </c>
    </row>
    <row r="2755">
      <c r="A2755">
        <f>RAND()</f>
        <v/>
      </c>
      <c r="B2755">
        <f>IF('d_시나리오'!$J$2='d_시나리오'!$H$2,'d_시나리오'!$I$2,IF(A2755&lt;('d_시나리오'!$I$2-'d_시나리오'!$H$2)/('d_시나리오'!$J$2-'d_시나리오'!$H$2),'d_시나리오'!$H$2+SQRT(A2755*('d_시나리오'!$J$2-'d_시나리오'!$H$2)*('d_시나리오'!$I$2-'d_시나리오'!$H$2)),'d_시나리오'!$J$2-SQRT((1-A2755)*('d_시나리오'!$J$2-'d_시나리오'!$H$2)*('d_시나리오'!$J$2-'d_시나리오'!$I$2))))</f>
        <v/>
      </c>
      <c r="C2755">
        <f>BETAINV(RAND(),2,6)</f>
        <v/>
      </c>
      <c r="D2755">
        <f>INDEX('d_분포'!$A$2:$A$28,RANDBETWEEN(1,27))</f>
        <v/>
      </c>
      <c r="E2755">
        <f>INDEX('d_분포'!$C$2:$C$5,RANDBETWEEN(1,4))*(0.9+0.2*RAND())</f>
        <v/>
      </c>
      <c r="F2755">
        <f>RAND()</f>
        <v/>
      </c>
      <c r="G2755">
        <f>IF('d_시나리오'!$J$3='d_시나리오'!$H$3,'d_시나리오'!$I$3,IF(F2755&lt;('d_시나리오'!$I$3-'d_시나리오'!$H$3)/('d_시나리오'!$J$3-'d_시나리오'!$H$3),'d_시나리오'!$H$3+SQRT(F2755*('d_시나리오'!$J$3-'d_시나리오'!$H$3)*('d_시나리오'!$I$3-'d_시나리오'!$H$3)),'d_시나리오'!$J$3-SQRT((1-F2755)*('d_시나리오'!$J$3-'d_시나리오'!$H$3)*('d_시나리오'!$J$3-'d_시나리오'!$I$3))))</f>
        <v/>
      </c>
      <c r="H2755">
        <f>RAND()</f>
        <v/>
      </c>
      <c r="I2755">
        <f>IF('d_시나리오'!$J$4='d_시나리오'!$H$4,'d_시나리오'!$I$4,IF(H2755&lt;('d_시나리오'!$I$4-'d_시나리오'!$H$4)/('d_시나리오'!$J$4-'d_시나리오'!$H$4),'d_시나리오'!$H$4+SQRT(H2755*('d_시나리오'!$J$4-'d_시나리오'!$H$4)*('d_시나리오'!$I$4-'d_시나리오'!$H$4)),'d_시나리오'!$J$4-SQRT((1-H2755)*('d_시나리오'!$J$4-'d_시나리오'!$H$4)*('d_시나리오'!$J$4-'d_시나리오'!$I$4))))</f>
        <v/>
      </c>
      <c r="J2755">
        <f>RAND()</f>
        <v/>
      </c>
      <c r="K2755">
        <f>IF('d_시나리오'!$J$5='d_시나리오'!$H$5,'d_시나리오'!$I$5,IF(J2755&lt;('d_시나리오'!$I$5-'d_시나리오'!$H$5)/('d_시나리오'!$J$5-'d_시나리오'!$H$5),'d_시나리오'!$H$5+SQRT(J2755*('d_시나리오'!$J$5-'d_시나리오'!$H$5)*('d_시나리오'!$I$5-'d_시나리오'!$H$5)),'d_시나리오'!$J$5-SQRT((1-J2755)*('d_시나리오'!$J$5-'d_시나리오'!$H$5)*('d_시나리오'!$J$5-'d_시나리오'!$I$5))))</f>
        <v/>
      </c>
      <c r="L2755">
        <f>RAND()</f>
        <v/>
      </c>
      <c r="M2755">
        <f>IF('d_시나리오'!$J$6='d_시나리오'!$H$6,'d_시나리오'!$I$6,IF(L2755&lt;('d_시나리오'!$I$6-'d_시나리오'!$H$6)/('d_시나리오'!$J$6-'d_시나리오'!$H$6),'d_시나리오'!$H$6+SQRT(L2755*('d_시나리오'!$J$6-'d_시나리오'!$H$6)*('d_시나리오'!$I$6-'d_시나리오'!$H$6)),'d_시나리오'!$J$6-SQRT((1-L2755)*('d_시나리오'!$J$6-'d_시나리오'!$H$6)*('d_시나리오'!$J$6-'d_시나리오'!$I$6))))</f>
        <v/>
      </c>
      <c r="N2755">
        <f>INDEX('d_분포'!$B$2:$B$57,RANDBETWEEN(1,56))</f>
        <v/>
      </c>
      <c r="O2755">
        <f>BETAINV(RAND(),5,5)</f>
        <v/>
      </c>
      <c r="P2755">
        <f>'d_고정'!$B$1*'6_기대효과'!$H$7*('d_시나리오'!$I$7/'d_고정'!$B$2)*B2755</f>
        <v/>
      </c>
      <c r="Q2755">
        <f>P2755*C2755</f>
        <v/>
      </c>
      <c r="R2755">
        <f>P2755*E2755</f>
        <v/>
      </c>
      <c r="S2755">
        <f>R2755*G2755</f>
        <v/>
      </c>
      <c r="T2755">
        <f>Q2755+S2755</f>
        <v/>
      </c>
      <c r="U2755">
        <f>(Q2755*D2755+S2755*I2755)*(1-O2755)</f>
        <v/>
      </c>
      <c r="V2755">
        <f>(R2755*K2755*N2755+'d_고정'!$B$3*('6_기대효과'!$H$7/8)*N2755*'d_고정'!$B$10*M2755*('6_기대효과'!$K$7/'d_고정'!$B$9))*(1-O2755)</f>
        <v/>
      </c>
      <c r="W2755">
        <f>(S2755*I2755+R2755*MAX(K2755-'d_고정'!$B$10*M2755*('6_기대효과'!$K$7/'d_고정'!$B$9),0)*N2755)*(1-O2755)</f>
        <v/>
      </c>
      <c r="X2755">
        <f>U2755+V2755</f>
        <v/>
      </c>
      <c r="Y2755">
        <f>U2755/('d_고정'!$B$5*'6_기대효과'!$H$7/8)/'d_고정'!$B$6</f>
        <v/>
      </c>
      <c r="Z2755">
        <f>U2755/('d_고정'!$B$8*'6_기대효과'!$H$7/8)</f>
        <v/>
      </c>
    </row>
    <row r="2756">
      <c r="A2756">
        <f>RAND()</f>
        <v/>
      </c>
      <c r="B2756">
        <f>IF('d_시나리오'!$J$2='d_시나리오'!$H$2,'d_시나리오'!$I$2,IF(A2756&lt;('d_시나리오'!$I$2-'d_시나리오'!$H$2)/('d_시나리오'!$J$2-'d_시나리오'!$H$2),'d_시나리오'!$H$2+SQRT(A2756*('d_시나리오'!$J$2-'d_시나리오'!$H$2)*('d_시나리오'!$I$2-'d_시나리오'!$H$2)),'d_시나리오'!$J$2-SQRT((1-A2756)*('d_시나리오'!$J$2-'d_시나리오'!$H$2)*('d_시나리오'!$J$2-'d_시나리오'!$I$2))))</f>
        <v/>
      </c>
      <c r="C2756">
        <f>BETAINV(RAND(),2,6)</f>
        <v/>
      </c>
      <c r="D2756">
        <f>INDEX('d_분포'!$A$2:$A$28,RANDBETWEEN(1,27))</f>
        <v/>
      </c>
      <c r="E2756">
        <f>INDEX('d_분포'!$C$2:$C$5,RANDBETWEEN(1,4))*(0.9+0.2*RAND())</f>
        <v/>
      </c>
      <c r="F2756">
        <f>RAND()</f>
        <v/>
      </c>
      <c r="G2756">
        <f>IF('d_시나리오'!$J$3='d_시나리오'!$H$3,'d_시나리오'!$I$3,IF(F2756&lt;('d_시나리오'!$I$3-'d_시나리오'!$H$3)/('d_시나리오'!$J$3-'d_시나리오'!$H$3),'d_시나리오'!$H$3+SQRT(F2756*('d_시나리오'!$J$3-'d_시나리오'!$H$3)*('d_시나리오'!$I$3-'d_시나리오'!$H$3)),'d_시나리오'!$J$3-SQRT((1-F2756)*('d_시나리오'!$J$3-'d_시나리오'!$H$3)*('d_시나리오'!$J$3-'d_시나리오'!$I$3))))</f>
        <v/>
      </c>
      <c r="H2756">
        <f>RAND()</f>
        <v/>
      </c>
      <c r="I2756">
        <f>IF('d_시나리오'!$J$4='d_시나리오'!$H$4,'d_시나리오'!$I$4,IF(H2756&lt;('d_시나리오'!$I$4-'d_시나리오'!$H$4)/('d_시나리오'!$J$4-'d_시나리오'!$H$4),'d_시나리오'!$H$4+SQRT(H2756*('d_시나리오'!$J$4-'d_시나리오'!$H$4)*('d_시나리오'!$I$4-'d_시나리오'!$H$4)),'d_시나리오'!$J$4-SQRT((1-H2756)*('d_시나리오'!$J$4-'d_시나리오'!$H$4)*('d_시나리오'!$J$4-'d_시나리오'!$I$4))))</f>
        <v/>
      </c>
      <c r="J2756">
        <f>RAND()</f>
        <v/>
      </c>
      <c r="K2756">
        <f>IF('d_시나리오'!$J$5='d_시나리오'!$H$5,'d_시나리오'!$I$5,IF(J2756&lt;('d_시나리오'!$I$5-'d_시나리오'!$H$5)/('d_시나리오'!$J$5-'d_시나리오'!$H$5),'d_시나리오'!$H$5+SQRT(J2756*('d_시나리오'!$J$5-'d_시나리오'!$H$5)*('d_시나리오'!$I$5-'d_시나리오'!$H$5)),'d_시나리오'!$J$5-SQRT((1-J2756)*('d_시나리오'!$J$5-'d_시나리오'!$H$5)*('d_시나리오'!$J$5-'d_시나리오'!$I$5))))</f>
        <v/>
      </c>
      <c r="L2756">
        <f>RAND()</f>
        <v/>
      </c>
      <c r="M2756">
        <f>IF('d_시나리오'!$J$6='d_시나리오'!$H$6,'d_시나리오'!$I$6,IF(L2756&lt;('d_시나리오'!$I$6-'d_시나리오'!$H$6)/('d_시나리오'!$J$6-'d_시나리오'!$H$6),'d_시나리오'!$H$6+SQRT(L2756*('d_시나리오'!$J$6-'d_시나리오'!$H$6)*('d_시나리오'!$I$6-'d_시나리오'!$H$6)),'d_시나리오'!$J$6-SQRT((1-L2756)*('d_시나리오'!$J$6-'d_시나리오'!$H$6)*('d_시나리오'!$J$6-'d_시나리오'!$I$6))))</f>
        <v/>
      </c>
      <c r="N2756">
        <f>INDEX('d_분포'!$B$2:$B$57,RANDBETWEEN(1,56))</f>
        <v/>
      </c>
      <c r="O2756">
        <f>BETAINV(RAND(),5,5)</f>
        <v/>
      </c>
      <c r="P2756">
        <f>'d_고정'!$B$1*'6_기대효과'!$H$7*('d_시나리오'!$I$7/'d_고정'!$B$2)*B2756</f>
        <v/>
      </c>
      <c r="Q2756">
        <f>P2756*C2756</f>
        <v/>
      </c>
      <c r="R2756">
        <f>P2756*E2756</f>
        <v/>
      </c>
      <c r="S2756">
        <f>R2756*G2756</f>
        <v/>
      </c>
      <c r="T2756">
        <f>Q2756+S2756</f>
        <v/>
      </c>
      <c r="U2756">
        <f>(Q2756*D2756+S2756*I2756)*(1-O2756)</f>
        <v/>
      </c>
      <c r="V2756">
        <f>(R2756*K2756*N2756+'d_고정'!$B$3*('6_기대효과'!$H$7/8)*N2756*'d_고정'!$B$10*M2756*('6_기대효과'!$K$7/'d_고정'!$B$9))*(1-O2756)</f>
        <v/>
      </c>
      <c r="W2756">
        <f>(S2756*I2756+R2756*MAX(K2756-'d_고정'!$B$10*M2756*('6_기대효과'!$K$7/'d_고정'!$B$9),0)*N2756)*(1-O2756)</f>
        <v/>
      </c>
      <c r="X2756">
        <f>U2756+V2756</f>
        <v/>
      </c>
      <c r="Y2756">
        <f>U2756/('d_고정'!$B$5*'6_기대효과'!$H$7/8)/'d_고정'!$B$6</f>
        <v/>
      </c>
      <c r="Z2756">
        <f>U2756/('d_고정'!$B$8*'6_기대효과'!$H$7/8)</f>
        <v/>
      </c>
    </row>
    <row r="2757">
      <c r="A2757">
        <f>RAND()</f>
        <v/>
      </c>
      <c r="B2757">
        <f>IF('d_시나리오'!$J$2='d_시나리오'!$H$2,'d_시나리오'!$I$2,IF(A2757&lt;('d_시나리오'!$I$2-'d_시나리오'!$H$2)/('d_시나리오'!$J$2-'d_시나리오'!$H$2),'d_시나리오'!$H$2+SQRT(A2757*('d_시나리오'!$J$2-'d_시나리오'!$H$2)*('d_시나리오'!$I$2-'d_시나리오'!$H$2)),'d_시나리오'!$J$2-SQRT((1-A2757)*('d_시나리오'!$J$2-'d_시나리오'!$H$2)*('d_시나리오'!$J$2-'d_시나리오'!$I$2))))</f>
        <v/>
      </c>
      <c r="C2757">
        <f>BETAINV(RAND(),2,6)</f>
        <v/>
      </c>
      <c r="D2757">
        <f>INDEX('d_분포'!$A$2:$A$28,RANDBETWEEN(1,27))</f>
        <v/>
      </c>
      <c r="E2757">
        <f>INDEX('d_분포'!$C$2:$C$5,RANDBETWEEN(1,4))*(0.9+0.2*RAND())</f>
        <v/>
      </c>
      <c r="F2757">
        <f>RAND()</f>
        <v/>
      </c>
      <c r="G2757">
        <f>IF('d_시나리오'!$J$3='d_시나리오'!$H$3,'d_시나리오'!$I$3,IF(F2757&lt;('d_시나리오'!$I$3-'d_시나리오'!$H$3)/('d_시나리오'!$J$3-'d_시나리오'!$H$3),'d_시나리오'!$H$3+SQRT(F2757*('d_시나리오'!$J$3-'d_시나리오'!$H$3)*('d_시나리오'!$I$3-'d_시나리오'!$H$3)),'d_시나리오'!$J$3-SQRT((1-F2757)*('d_시나리오'!$J$3-'d_시나리오'!$H$3)*('d_시나리오'!$J$3-'d_시나리오'!$I$3))))</f>
        <v/>
      </c>
      <c r="H2757">
        <f>RAND()</f>
        <v/>
      </c>
      <c r="I2757">
        <f>IF('d_시나리오'!$J$4='d_시나리오'!$H$4,'d_시나리오'!$I$4,IF(H2757&lt;('d_시나리오'!$I$4-'d_시나리오'!$H$4)/('d_시나리오'!$J$4-'d_시나리오'!$H$4),'d_시나리오'!$H$4+SQRT(H2757*('d_시나리오'!$J$4-'d_시나리오'!$H$4)*('d_시나리오'!$I$4-'d_시나리오'!$H$4)),'d_시나리오'!$J$4-SQRT((1-H2757)*('d_시나리오'!$J$4-'d_시나리오'!$H$4)*('d_시나리오'!$J$4-'d_시나리오'!$I$4))))</f>
        <v/>
      </c>
      <c r="J2757">
        <f>RAND()</f>
        <v/>
      </c>
      <c r="K2757">
        <f>IF('d_시나리오'!$J$5='d_시나리오'!$H$5,'d_시나리오'!$I$5,IF(J2757&lt;('d_시나리오'!$I$5-'d_시나리오'!$H$5)/('d_시나리오'!$J$5-'d_시나리오'!$H$5),'d_시나리오'!$H$5+SQRT(J2757*('d_시나리오'!$J$5-'d_시나리오'!$H$5)*('d_시나리오'!$I$5-'d_시나리오'!$H$5)),'d_시나리오'!$J$5-SQRT((1-J2757)*('d_시나리오'!$J$5-'d_시나리오'!$H$5)*('d_시나리오'!$J$5-'d_시나리오'!$I$5))))</f>
        <v/>
      </c>
      <c r="L2757">
        <f>RAND()</f>
        <v/>
      </c>
      <c r="M2757">
        <f>IF('d_시나리오'!$J$6='d_시나리오'!$H$6,'d_시나리오'!$I$6,IF(L2757&lt;('d_시나리오'!$I$6-'d_시나리오'!$H$6)/('d_시나리오'!$J$6-'d_시나리오'!$H$6),'d_시나리오'!$H$6+SQRT(L2757*('d_시나리오'!$J$6-'d_시나리오'!$H$6)*('d_시나리오'!$I$6-'d_시나리오'!$H$6)),'d_시나리오'!$J$6-SQRT((1-L2757)*('d_시나리오'!$J$6-'d_시나리오'!$H$6)*('d_시나리오'!$J$6-'d_시나리오'!$I$6))))</f>
        <v/>
      </c>
      <c r="N2757">
        <f>INDEX('d_분포'!$B$2:$B$57,RANDBETWEEN(1,56))</f>
        <v/>
      </c>
      <c r="O2757">
        <f>BETAINV(RAND(),5,5)</f>
        <v/>
      </c>
      <c r="P2757">
        <f>'d_고정'!$B$1*'6_기대효과'!$H$7*('d_시나리오'!$I$7/'d_고정'!$B$2)*B2757</f>
        <v/>
      </c>
      <c r="Q2757">
        <f>P2757*C2757</f>
        <v/>
      </c>
      <c r="R2757">
        <f>P2757*E2757</f>
        <v/>
      </c>
      <c r="S2757">
        <f>R2757*G2757</f>
        <v/>
      </c>
      <c r="T2757">
        <f>Q2757+S2757</f>
        <v/>
      </c>
      <c r="U2757">
        <f>(Q2757*D2757+S2757*I2757)*(1-O2757)</f>
        <v/>
      </c>
      <c r="V2757">
        <f>(R2757*K2757*N2757+'d_고정'!$B$3*('6_기대효과'!$H$7/8)*N2757*'d_고정'!$B$10*M2757*('6_기대효과'!$K$7/'d_고정'!$B$9))*(1-O2757)</f>
        <v/>
      </c>
      <c r="W2757">
        <f>(S2757*I2757+R2757*MAX(K2757-'d_고정'!$B$10*M2757*('6_기대효과'!$K$7/'d_고정'!$B$9),0)*N2757)*(1-O2757)</f>
        <v/>
      </c>
      <c r="X2757">
        <f>U2757+V2757</f>
        <v/>
      </c>
      <c r="Y2757">
        <f>U2757/('d_고정'!$B$5*'6_기대효과'!$H$7/8)/'d_고정'!$B$6</f>
        <v/>
      </c>
      <c r="Z2757">
        <f>U2757/('d_고정'!$B$8*'6_기대효과'!$H$7/8)</f>
        <v/>
      </c>
    </row>
    <row r="2758">
      <c r="A2758">
        <f>RAND()</f>
        <v/>
      </c>
      <c r="B2758">
        <f>IF('d_시나리오'!$J$2='d_시나리오'!$H$2,'d_시나리오'!$I$2,IF(A2758&lt;('d_시나리오'!$I$2-'d_시나리오'!$H$2)/('d_시나리오'!$J$2-'d_시나리오'!$H$2),'d_시나리오'!$H$2+SQRT(A2758*('d_시나리오'!$J$2-'d_시나리오'!$H$2)*('d_시나리오'!$I$2-'d_시나리오'!$H$2)),'d_시나리오'!$J$2-SQRT((1-A2758)*('d_시나리오'!$J$2-'d_시나리오'!$H$2)*('d_시나리오'!$J$2-'d_시나리오'!$I$2))))</f>
        <v/>
      </c>
      <c r="C2758">
        <f>BETAINV(RAND(),2,6)</f>
        <v/>
      </c>
      <c r="D2758">
        <f>INDEX('d_분포'!$A$2:$A$28,RANDBETWEEN(1,27))</f>
        <v/>
      </c>
      <c r="E2758">
        <f>INDEX('d_분포'!$C$2:$C$5,RANDBETWEEN(1,4))*(0.9+0.2*RAND())</f>
        <v/>
      </c>
      <c r="F2758">
        <f>RAND()</f>
        <v/>
      </c>
      <c r="G2758">
        <f>IF('d_시나리오'!$J$3='d_시나리오'!$H$3,'d_시나리오'!$I$3,IF(F2758&lt;('d_시나리오'!$I$3-'d_시나리오'!$H$3)/('d_시나리오'!$J$3-'d_시나리오'!$H$3),'d_시나리오'!$H$3+SQRT(F2758*('d_시나리오'!$J$3-'d_시나리오'!$H$3)*('d_시나리오'!$I$3-'d_시나리오'!$H$3)),'d_시나리오'!$J$3-SQRT((1-F2758)*('d_시나리오'!$J$3-'d_시나리오'!$H$3)*('d_시나리오'!$J$3-'d_시나리오'!$I$3))))</f>
        <v/>
      </c>
      <c r="H2758">
        <f>RAND()</f>
        <v/>
      </c>
      <c r="I2758">
        <f>IF('d_시나리오'!$J$4='d_시나리오'!$H$4,'d_시나리오'!$I$4,IF(H2758&lt;('d_시나리오'!$I$4-'d_시나리오'!$H$4)/('d_시나리오'!$J$4-'d_시나리오'!$H$4),'d_시나리오'!$H$4+SQRT(H2758*('d_시나리오'!$J$4-'d_시나리오'!$H$4)*('d_시나리오'!$I$4-'d_시나리오'!$H$4)),'d_시나리오'!$J$4-SQRT((1-H2758)*('d_시나리오'!$J$4-'d_시나리오'!$H$4)*('d_시나리오'!$J$4-'d_시나리오'!$I$4))))</f>
        <v/>
      </c>
      <c r="J2758">
        <f>RAND()</f>
        <v/>
      </c>
      <c r="K2758">
        <f>IF('d_시나리오'!$J$5='d_시나리오'!$H$5,'d_시나리오'!$I$5,IF(J2758&lt;('d_시나리오'!$I$5-'d_시나리오'!$H$5)/('d_시나리오'!$J$5-'d_시나리오'!$H$5),'d_시나리오'!$H$5+SQRT(J2758*('d_시나리오'!$J$5-'d_시나리오'!$H$5)*('d_시나리오'!$I$5-'d_시나리오'!$H$5)),'d_시나리오'!$J$5-SQRT((1-J2758)*('d_시나리오'!$J$5-'d_시나리오'!$H$5)*('d_시나리오'!$J$5-'d_시나리오'!$I$5))))</f>
        <v/>
      </c>
      <c r="L2758">
        <f>RAND()</f>
        <v/>
      </c>
      <c r="M2758">
        <f>IF('d_시나리오'!$J$6='d_시나리오'!$H$6,'d_시나리오'!$I$6,IF(L2758&lt;('d_시나리오'!$I$6-'d_시나리오'!$H$6)/('d_시나리오'!$J$6-'d_시나리오'!$H$6),'d_시나리오'!$H$6+SQRT(L2758*('d_시나리오'!$J$6-'d_시나리오'!$H$6)*('d_시나리오'!$I$6-'d_시나리오'!$H$6)),'d_시나리오'!$J$6-SQRT((1-L2758)*('d_시나리오'!$J$6-'d_시나리오'!$H$6)*('d_시나리오'!$J$6-'d_시나리오'!$I$6))))</f>
        <v/>
      </c>
      <c r="N2758">
        <f>INDEX('d_분포'!$B$2:$B$57,RANDBETWEEN(1,56))</f>
        <v/>
      </c>
      <c r="O2758">
        <f>BETAINV(RAND(),5,5)</f>
        <v/>
      </c>
      <c r="P2758">
        <f>'d_고정'!$B$1*'6_기대효과'!$H$7*('d_시나리오'!$I$7/'d_고정'!$B$2)*B2758</f>
        <v/>
      </c>
      <c r="Q2758">
        <f>P2758*C2758</f>
        <v/>
      </c>
      <c r="R2758">
        <f>P2758*E2758</f>
        <v/>
      </c>
      <c r="S2758">
        <f>R2758*G2758</f>
        <v/>
      </c>
      <c r="T2758">
        <f>Q2758+S2758</f>
        <v/>
      </c>
      <c r="U2758">
        <f>(Q2758*D2758+S2758*I2758)*(1-O2758)</f>
        <v/>
      </c>
      <c r="V2758">
        <f>(R2758*K2758*N2758+'d_고정'!$B$3*('6_기대효과'!$H$7/8)*N2758*'d_고정'!$B$10*M2758*('6_기대효과'!$K$7/'d_고정'!$B$9))*(1-O2758)</f>
        <v/>
      </c>
      <c r="W2758">
        <f>(S2758*I2758+R2758*MAX(K2758-'d_고정'!$B$10*M2758*('6_기대효과'!$K$7/'d_고정'!$B$9),0)*N2758)*(1-O2758)</f>
        <v/>
      </c>
      <c r="X2758">
        <f>U2758+V2758</f>
        <v/>
      </c>
      <c r="Y2758">
        <f>U2758/('d_고정'!$B$5*'6_기대효과'!$H$7/8)/'d_고정'!$B$6</f>
        <v/>
      </c>
      <c r="Z2758">
        <f>U2758/('d_고정'!$B$8*'6_기대효과'!$H$7/8)</f>
        <v/>
      </c>
    </row>
    <row r="2759">
      <c r="A2759">
        <f>RAND()</f>
        <v/>
      </c>
      <c r="B2759">
        <f>IF('d_시나리오'!$J$2='d_시나리오'!$H$2,'d_시나리오'!$I$2,IF(A2759&lt;('d_시나리오'!$I$2-'d_시나리오'!$H$2)/('d_시나리오'!$J$2-'d_시나리오'!$H$2),'d_시나리오'!$H$2+SQRT(A2759*('d_시나리오'!$J$2-'d_시나리오'!$H$2)*('d_시나리오'!$I$2-'d_시나리오'!$H$2)),'d_시나리오'!$J$2-SQRT((1-A2759)*('d_시나리오'!$J$2-'d_시나리오'!$H$2)*('d_시나리오'!$J$2-'d_시나리오'!$I$2))))</f>
        <v/>
      </c>
      <c r="C2759">
        <f>BETAINV(RAND(),2,6)</f>
        <v/>
      </c>
      <c r="D2759">
        <f>INDEX('d_분포'!$A$2:$A$28,RANDBETWEEN(1,27))</f>
        <v/>
      </c>
      <c r="E2759">
        <f>INDEX('d_분포'!$C$2:$C$5,RANDBETWEEN(1,4))*(0.9+0.2*RAND())</f>
        <v/>
      </c>
      <c r="F2759">
        <f>RAND()</f>
        <v/>
      </c>
      <c r="G2759">
        <f>IF('d_시나리오'!$J$3='d_시나리오'!$H$3,'d_시나리오'!$I$3,IF(F2759&lt;('d_시나리오'!$I$3-'d_시나리오'!$H$3)/('d_시나리오'!$J$3-'d_시나리오'!$H$3),'d_시나리오'!$H$3+SQRT(F2759*('d_시나리오'!$J$3-'d_시나리오'!$H$3)*('d_시나리오'!$I$3-'d_시나리오'!$H$3)),'d_시나리오'!$J$3-SQRT((1-F2759)*('d_시나리오'!$J$3-'d_시나리오'!$H$3)*('d_시나리오'!$J$3-'d_시나리오'!$I$3))))</f>
        <v/>
      </c>
      <c r="H2759">
        <f>RAND()</f>
        <v/>
      </c>
      <c r="I2759">
        <f>IF('d_시나리오'!$J$4='d_시나리오'!$H$4,'d_시나리오'!$I$4,IF(H2759&lt;('d_시나리오'!$I$4-'d_시나리오'!$H$4)/('d_시나리오'!$J$4-'d_시나리오'!$H$4),'d_시나리오'!$H$4+SQRT(H2759*('d_시나리오'!$J$4-'d_시나리오'!$H$4)*('d_시나리오'!$I$4-'d_시나리오'!$H$4)),'d_시나리오'!$J$4-SQRT((1-H2759)*('d_시나리오'!$J$4-'d_시나리오'!$H$4)*('d_시나리오'!$J$4-'d_시나리오'!$I$4))))</f>
        <v/>
      </c>
      <c r="J2759">
        <f>RAND()</f>
        <v/>
      </c>
      <c r="K2759">
        <f>IF('d_시나리오'!$J$5='d_시나리오'!$H$5,'d_시나리오'!$I$5,IF(J2759&lt;('d_시나리오'!$I$5-'d_시나리오'!$H$5)/('d_시나리오'!$J$5-'d_시나리오'!$H$5),'d_시나리오'!$H$5+SQRT(J2759*('d_시나리오'!$J$5-'d_시나리오'!$H$5)*('d_시나리오'!$I$5-'d_시나리오'!$H$5)),'d_시나리오'!$J$5-SQRT((1-J2759)*('d_시나리오'!$J$5-'d_시나리오'!$H$5)*('d_시나리오'!$J$5-'d_시나리오'!$I$5))))</f>
        <v/>
      </c>
      <c r="L2759">
        <f>RAND()</f>
        <v/>
      </c>
      <c r="M2759">
        <f>IF('d_시나리오'!$J$6='d_시나리오'!$H$6,'d_시나리오'!$I$6,IF(L2759&lt;('d_시나리오'!$I$6-'d_시나리오'!$H$6)/('d_시나리오'!$J$6-'d_시나리오'!$H$6),'d_시나리오'!$H$6+SQRT(L2759*('d_시나리오'!$J$6-'d_시나리오'!$H$6)*('d_시나리오'!$I$6-'d_시나리오'!$H$6)),'d_시나리오'!$J$6-SQRT((1-L2759)*('d_시나리오'!$J$6-'d_시나리오'!$H$6)*('d_시나리오'!$J$6-'d_시나리오'!$I$6))))</f>
        <v/>
      </c>
      <c r="N2759">
        <f>INDEX('d_분포'!$B$2:$B$57,RANDBETWEEN(1,56))</f>
        <v/>
      </c>
      <c r="O2759">
        <f>BETAINV(RAND(),5,5)</f>
        <v/>
      </c>
      <c r="P2759">
        <f>'d_고정'!$B$1*'6_기대효과'!$H$7*('d_시나리오'!$I$7/'d_고정'!$B$2)*B2759</f>
        <v/>
      </c>
      <c r="Q2759">
        <f>P2759*C2759</f>
        <v/>
      </c>
      <c r="R2759">
        <f>P2759*E2759</f>
        <v/>
      </c>
      <c r="S2759">
        <f>R2759*G2759</f>
        <v/>
      </c>
      <c r="T2759">
        <f>Q2759+S2759</f>
        <v/>
      </c>
      <c r="U2759">
        <f>(Q2759*D2759+S2759*I2759)*(1-O2759)</f>
        <v/>
      </c>
      <c r="V2759">
        <f>(R2759*K2759*N2759+'d_고정'!$B$3*('6_기대효과'!$H$7/8)*N2759*'d_고정'!$B$10*M2759*('6_기대효과'!$K$7/'d_고정'!$B$9))*(1-O2759)</f>
        <v/>
      </c>
      <c r="W2759">
        <f>(S2759*I2759+R2759*MAX(K2759-'d_고정'!$B$10*M2759*('6_기대효과'!$K$7/'d_고정'!$B$9),0)*N2759)*(1-O2759)</f>
        <v/>
      </c>
      <c r="X2759">
        <f>U2759+V2759</f>
        <v/>
      </c>
      <c r="Y2759">
        <f>U2759/('d_고정'!$B$5*'6_기대효과'!$H$7/8)/'d_고정'!$B$6</f>
        <v/>
      </c>
      <c r="Z2759">
        <f>U2759/('d_고정'!$B$8*'6_기대효과'!$H$7/8)</f>
        <v/>
      </c>
    </row>
    <row r="2760">
      <c r="A2760">
        <f>RAND()</f>
        <v/>
      </c>
      <c r="B2760">
        <f>IF('d_시나리오'!$J$2='d_시나리오'!$H$2,'d_시나리오'!$I$2,IF(A2760&lt;('d_시나리오'!$I$2-'d_시나리오'!$H$2)/('d_시나리오'!$J$2-'d_시나리오'!$H$2),'d_시나리오'!$H$2+SQRT(A2760*('d_시나리오'!$J$2-'d_시나리오'!$H$2)*('d_시나리오'!$I$2-'d_시나리오'!$H$2)),'d_시나리오'!$J$2-SQRT((1-A2760)*('d_시나리오'!$J$2-'d_시나리오'!$H$2)*('d_시나리오'!$J$2-'d_시나리오'!$I$2))))</f>
        <v/>
      </c>
      <c r="C2760">
        <f>BETAINV(RAND(),2,6)</f>
        <v/>
      </c>
      <c r="D2760">
        <f>INDEX('d_분포'!$A$2:$A$28,RANDBETWEEN(1,27))</f>
        <v/>
      </c>
      <c r="E2760">
        <f>INDEX('d_분포'!$C$2:$C$5,RANDBETWEEN(1,4))*(0.9+0.2*RAND())</f>
        <v/>
      </c>
      <c r="F2760">
        <f>RAND()</f>
        <v/>
      </c>
      <c r="G2760">
        <f>IF('d_시나리오'!$J$3='d_시나리오'!$H$3,'d_시나리오'!$I$3,IF(F2760&lt;('d_시나리오'!$I$3-'d_시나리오'!$H$3)/('d_시나리오'!$J$3-'d_시나리오'!$H$3),'d_시나리오'!$H$3+SQRT(F2760*('d_시나리오'!$J$3-'d_시나리오'!$H$3)*('d_시나리오'!$I$3-'d_시나리오'!$H$3)),'d_시나리오'!$J$3-SQRT((1-F2760)*('d_시나리오'!$J$3-'d_시나리오'!$H$3)*('d_시나리오'!$J$3-'d_시나리오'!$I$3))))</f>
        <v/>
      </c>
      <c r="H2760">
        <f>RAND()</f>
        <v/>
      </c>
      <c r="I2760">
        <f>IF('d_시나리오'!$J$4='d_시나리오'!$H$4,'d_시나리오'!$I$4,IF(H2760&lt;('d_시나리오'!$I$4-'d_시나리오'!$H$4)/('d_시나리오'!$J$4-'d_시나리오'!$H$4),'d_시나리오'!$H$4+SQRT(H2760*('d_시나리오'!$J$4-'d_시나리오'!$H$4)*('d_시나리오'!$I$4-'d_시나리오'!$H$4)),'d_시나리오'!$J$4-SQRT((1-H2760)*('d_시나리오'!$J$4-'d_시나리오'!$H$4)*('d_시나리오'!$J$4-'d_시나리오'!$I$4))))</f>
        <v/>
      </c>
      <c r="J2760">
        <f>RAND()</f>
        <v/>
      </c>
      <c r="K2760">
        <f>IF('d_시나리오'!$J$5='d_시나리오'!$H$5,'d_시나리오'!$I$5,IF(J2760&lt;('d_시나리오'!$I$5-'d_시나리오'!$H$5)/('d_시나리오'!$J$5-'d_시나리오'!$H$5),'d_시나리오'!$H$5+SQRT(J2760*('d_시나리오'!$J$5-'d_시나리오'!$H$5)*('d_시나리오'!$I$5-'d_시나리오'!$H$5)),'d_시나리오'!$J$5-SQRT((1-J2760)*('d_시나리오'!$J$5-'d_시나리오'!$H$5)*('d_시나리오'!$J$5-'d_시나리오'!$I$5))))</f>
        <v/>
      </c>
      <c r="L2760">
        <f>RAND()</f>
        <v/>
      </c>
      <c r="M2760">
        <f>IF('d_시나리오'!$J$6='d_시나리오'!$H$6,'d_시나리오'!$I$6,IF(L2760&lt;('d_시나리오'!$I$6-'d_시나리오'!$H$6)/('d_시나리오'!$J$6-'d_시나리오'!$H$6),'d_시나리오'!$H$6+SQRT(L2760*('d_시나리오'!$J$6-'d_시나리오'!$H$6)*('d_시나리오'!$I$6-'d_시나리오'!$H$6)),'d_시나리오'!$J$6-SQRT((1-L2760)*('d_시나리오'!$J$6-'d_시나리오'!$H$6)*('d_시나리오'!$J$6-'d_시나리오'!$I$6))))</f>
        <v/>
      </c>
      <c r="N2760">
        <f>INDEX('d_분포'!$B$2:$B$57,RANDBETWEEN(1,56))</f>
        <v/>
      </c>
      <c r="O2760">
        <f>BETAINV(RAND(),5,5)</f>
        <v/>
      </c>
      <c r="P2760">
        <f>'d_고정'!$B$1*'6_기대효과'!$H$7*('d_시나리오'!$I$7/'d_고정'!$B$2)*B2760</f>
        <v/>
      </c>
      <c r="Q2760">
        <f>P2760*C2760</f>
        <v/>
      </c>
      <c r="R2760">
        <f>P2760*E2760</f>
        <v/>
      </c>
      <c r="S2760">
        <f>R2760*G2760</f>
        <v/>
      </c>
      <c r="T2760">
        <f>Q2760+S2760</f>
        <v/>
      </c>
      <c r="U2760">
        <f>(Q2760*D2760+S2760*I2760)*(1-O2760)</f>
        <v/>
      </c>
      <c r="V2760">
        <f>(R2760*K2760*N2760+'d_고정'!$B$3*('6_기대효과'!$H$7/8)*N2760*'d_고정'!$B$10*M2760*('6_기대효과'!$K$7/'d_고정'!$B$9))*(1-O2760)</f>
        <v/>
      </c>
      <c r="W2760">
        <f>(S2760*I2760+R2760*MAX(K2760-'d_고정'!$B$10*M2760*('6_기대효과'!$K$7/'d_고정'!$B$9),0)*N2760)*(1-O2760)</f>
        <v/>
      </c>
      <c r="X2760">
        <f>U2760+V2760</f>
        <v/>
      </c>
      <c r="Y2760">
        <f>U2760/('d_고정'!$B$5*'6_기대효과'!$H$7/8)/'d_고정'!$B$6</f>
        <v/>
      </c>
      <c r="Z2760">
        <f>U2760/('d_고정'!$B$8*'6_기대효과'!$H$7/8)</f>
        <v/>
      </c>
    </row>
    <row r="2761">
      <c r="A2761">
        <f>RAND()</f>
        <v/>
      </c>
      <c r="B2761">
        <f>IF('d_시나리오'!$J$2='d_시나리오'!$H$2,'d_시나리오'!$I$2,IF(A2761&lt;('d_시나리오'!$I$2-'d_시나리오'!$H$2)/('d_시나리오'!$J$2-'d_시나리오'!$H$2),'d_시나리오'!$H$2+SQRT(A2761*('d_시나리오'!$J$2-'d_시나리오'!$H$2)*('d_시나리오'!$I$2-'d_시나리오'!$H$2)),'d_시나리오'!$J$2-SQRT((1-A2761)*('d_시나리오'!$J$2-'d_시나리오'!$H$2)*('d_시나리오'!$J$2-'d_시나리오'!$I$2))))</f>
        <v/>
      </c>
      <c r="C2761">
        <f>BETAINV(RAND(),2,6)</f>
        <v/>
      </c>
      <c r="D2761">
        <f>INDEX('d_분포'!$A$2:$A$28,RANDBETWEEN(1,27))</f>
        <v/>
      </c>
      <c r="E2761">
        <f>INDEX('d_분포'!$C$2:$C$5,RANDBETWEEN(1,4))*(0.9+0.2*RAND())</f>
        <v/>
      </c>
      <c r="F2761">
        <f>RAND()</f>
        <v/>
      </c>
      <c r="G2761">
        <f>IF('d_시나리오'!$J$3='d_시나리오'!$H$3,'d_시나리오'!$I$3,IF(F2761&lt;('d_시나리오'!$I$3-'d_시나리오'!$H$3)/('d_시나리오'!$J$3-'d_시나리오'!$H$3),'d_시나리오'!$H$3+SQRT(F2761*('d_시나리오'!$J$3-'d_시나리오'!$H$3)*('d_시나리오'!$I$3-'d_시나리오'!$H$3)),'d_시나리오'!$J$3-SQRT((1-F2761)*('d_시나리오'!$J$3-'d_시나리오'!$H$3)*('d_시나리오'!$J$3-'d_시나리오'!$I$3))))</f>
        <v/>
      </c>
      <c r="H2761">
        <f>RAND()</f>
        <v/>
      </c>
      <c r="I2761">
        <f>IF('d_시나리오'!$J$4='d_시나리오'!$H$4,'d_시나리오'!$I$4,IF(H2761&lt;('d_시나리오'!$I$4-'d_시나리오'!$H$4)/('d_시나리오'!$J$4-'d_시나리오'!$H$4),'d_시나리오'!$H$4+SQRT(H2761*('d_시나리오'!$J$4-'d_시나리오'!$H$4)*('d_시나리오'!$I$4-'d_시나리오'!$H$4)),'d_시나리오'!$J$4-SQRT((1-H2761)*('d_시나리오'!$J$4-'d_시나리오'!$H$4)*('d_시나리오'!$J$4-'d_시나리오'!$I$4))))</f>
        <v/>
      </c>
      <c r="J2761">
        <f>RAND()</f>
        <v/>
      </c>
      <c r="K2761">
        <f>IF('d_시나리오'!$J$5='d_시나리오'!$H$5,'d_시나리오'!$I$5,IF(J2761&lt;('d_시나리오'!$I$5-'d_시나리오'!$H$5)/('d_시나리오'!$J$5-'d_시나리오'!$H$5),'d_시나리오'!$H$5+SQRT(J2761*('d_시나리오'!$J$5-'d_시나리오'!$H$5)*('d_시나리오'!$I$5-'d_시나리오'!$H$5)),'d_시나리오'!$J$5-SQRT((1-J2761)*('d_시나리오'!$J$5-'d_시나리오'!$H$5)*('d_시나리오'!$J$5-'d_시나리오'!$I$5))))</f>
        <v/>
      </c>
      <c r="L2761">
        <f>RAND()</f>
        <v/>
      </c>
      <c r="M2761">
        <f>IF('d_시나리오'!$J$6='d_시나리오'!$H$6,'d_시나리오'!$I$6,IF(L2761&lt;('d_시나리오'!$I$6-'d_시나리오'!$H$6)/('d_시나리오'!$J$6-'d_시나리오'!$H$6),'d_시나리오'!$H$6+SQRT(L2761*('d_시나리오'!$J$6-'d_시나리오'!$H$6)*('d_시나리오'!$I$6-'d_시나리오'!$H$6)),'d_시나리오'!$J$6-SQRT((1-L2761)*('d_시나리오'!$J$6-'d_시나리오'!$H$6)*('d_시나리오'!$J$6-'d_시나리오'!$I$6))))</f>
        <v/>
      </c>
      <c r="N2761">
        <f>INDEX('d_분포'!$B$2:$B$57,RANDBETWEEN(1,56))</f>
        <v/>
      </c>
      <c r="O2761">
        <f>BETAINV(RAND(),5,5)</f>
        <v/>
      </c>
      <c r="P2761">
        <f>'d_고정'!$B$1*'6_기대효과'!$H$7*('d_시나리오'!$I$7/'d_고정'!$B$2)*B2761</f>
        <v/>
      </c>
      <c r="Q2761">
        <f>P2761*C2761</f>
        <v/>
      </c>
      <c r="R2761">
        <f>P2761*E2761</f>
        <v/>
      </c>
      <c r="S2761">
        <f>R2761*G2761</f>
        <v/>
      </c>
      <c r="T2761">
        <f>Q2761+S2761</f>
        <v/>
      </c>
      <c r="U2761">
        <f>(Q2761*D2761+S2761*I2761)*(1-O2761)</f>
        <v/>
      </c>
      <c r="V2761">
        <f>(R2761*K2761*N2761+'d_고정'!$B$3*('6_기대효과'!$H$7/8)*N2761*'d_고정'!$B$10*M2761*('6_기대효과'!$K$7/'d_고정'!$B$9))*(1-O2761)</f>
        <v/>
      </c>
      <c r="W2761">
        <f>(S2761*I2761+R2761*MAX(K2761-'d_고정'!$B$10*M2761*('6_기대효과'!$K$7/'d_고정'!$B$9),0)*N2761)*(1-O2761)</f>
        <v/>
      </c>
      <c r="X2761">
        <f>U2761+V2761</f>
        <v/>
      </c>
      <c r="Y2761">
        <f>U2761/('d_고정'!$B$5*'6_기대효과'!$H$7/8)/'d_고정'!$B$6</f>
        <v/>
      </c>
      <c r="Z2761">
        <f>U2761/('d_고정'!$B$8*'6_기대효과'!$H$7/8)</f>
        <v/>
      </c>
    </row>
    <row r="2762">
      <c r="A2762">
        <f>RAND()</f>
        <v/>
      </c>
      <c r="B2762">
        <f>IF('d_시나리오'!$J$2='d_시나리오'!$H$2,'d_시나리오'!$I$2,IF(A2762&lt;('d_시나리오'!$I$2-'d_시나리오'!$H$2)/('d_시나리오'!$J$2-'d_시나리오'!$H$2),'d_시나리오'!$H$2+SQRT(A2762*('d_시나리오'!$J$2-'d_시나리오'!$H$2)*('d_시나리오'!$I$2-'d_시나리오'!$H$2)),'d_시나리오'!$J$2-SQRT((1-A2762)*('d_시나리오'!$J$2-'d_시나리오'!$H$2)*('d_시나리오'!$J$2-'d_시나리오'!$I$2))))</f>
        <v/>
      </c>
      <c r="C2762">
        <f>BETAINV(RAND(),2,6)</f>
        <v/>
      </c>
      <c r="D2762">
        <f>INDEX('d_분포'!$A$2:$A$28,RANDBETWEEN(1,27))</f>
        <v/>
      </c>
      <c r="E2762">
        <f>INDEX('d_분포'!$C$2:$C$5,RANDBETWEEN(1,4))*(0.9+0.2*RAND())</f>
        <v/>
      </c>
      <c r="F2762">
        <f>RAND()</f>
        <v/>
      </c>
      <c r="G2762">
        <f>IF('d_시나리오'!$J$3='d_시나리오'!$H$3,'d_시나리오'!$I$3,IF(F2762&lt;('d_시나리오'!$I$3-'d_시나리오'!$H$3)/('d_시나리오'!$J$3-'d_시나리오'!$H$3),'d_시나리오'!$H$3+SQRT(F2762*('d_시나리오'!$J$3-'d_시나리오'!$H$3)*('d_시나리오'!$I$3-'d_시나리오'!$H$3)),'d_시나리오'!$J$3-SQRT((1-F2762)*('d_시나리오'!$J$3-'d_시나리오'!$H$3)*('d_시나리오'!$J$3-'d_시나리오'!$I$3))))</f>
        <v/>
      </c>
      <c r="H2762">
        <f>RAND()</f>
        <v/>
      </c>
      <c r="I2762">
        <f>IF('d_시나리오'!$J$4='d_시나리오'!$H$4,'d_시나리오'!$I$4,IF(H2762&lt;('d_시나리오'!$I$4-'d_시나리오'!$H$4)/('d_시나리오'!$J$4-'d_시나리오'!$H$4),'d_시나리오'!$H$4+SQRT(H2762*('d_시나리오'!$J$4-'d_시나리오'!$H$4)*('d_시나리오'!$I$4-'d_시나리오'!$H$4)),'d_시나리오'!$J$4-SQRT((1-H2762)*('d_시나리오'!$J$4-'d_시나리오'!$H$4)*('d_시나리오'!$J$4-'d_시나리오'!$I$4))))</f>
        <v/>
      </c>
      <c r="J2762">
        <f>RAND()</f>
        <v/>
      </c>
      <c r="K2762">
        <f>IF('d_시나리오'!$J$5='d_시나리오'!$H$5,'d_시나리오'!$I$5,IF(J2762&lt;('d_시나리오'!$I$5-'d_시나리오'!$H$5)/('d_시나리오'!$J$5-'d_시나리오'!$H$5),'d_시나리오'!$H$5+SQRT(J2762*('d_시나리오'!$J$5-'d_시나리오'!$H$5)*('d_시나리오'!$I$5-'d_시나리오'!$H$5)),'d_시나리오'!$J$5-SQRT((1-J2762)*('d_시나리오'!$J$5-'d_시나리오'!$H$5)*('d_시나리오'!$J$5-'d_시나리오'!$I$5))))</f>
        <v/>
      </c>
      <c r="L2762">
        <f>RAND()</f>
        <v/>
      </c>
      <c r="M2762">
        <f>IF('d_시나리오'!$J$6='d_시나리오'!$H$6,'d_시나리오'!$I$6,IF(L2762&lt;('d_시나리오'!$I$6-'d_시나리오'!$H$6)/('d_시나리오'!$J$6-'d_시나리오'!$H$6),'d_시나리오'!$H$6+SQRT(L2762*('d_시나리오'!$J$6-'d_시나리오'!$H$6)*('d_시나리오'!$I$6-'d_시나리오'!$H$6)),'d_시나리오'!$J$6-SQRT((1-L2762)*('d_시나리오'!$J$6-'d_시나리오'!$H$6)*('d_시나리오'!$J$6-'d_시나리오'!$I$6))))</f>
        <v/>
      </c>
      <c r="N2762">
        <f>INDEX('d_분포'!$B$2:$B$57,RANDBETWEEN(1,56))</f>
        <v/>
      </c>
      <c r="O2762">
        <f>BETAINV(RAND(),5,5)</f>
        <v/>
      </c>
      <c r="P2762">
        <f>'d_고정'!$B$1*'6_기대효과'!$H$7*('d_시나리오'!$I$7/'d_고정'!$B$2)*B2762</f>
        <v/>
      </c>
      <c r="Q2762">
        <f>P2762*C2762</f>
        <v/>
      </c>
      <c r="R2762">
        <f>P2762*E2762</f>
        <v/>
      </c>
      <c r="S2762">
        <f>R2762*G2762</f>
        <v/>
      </c>
      <c r="T2762">
        <f>Q2762+S2762</f>
        <v/>
      </c>
      <c r="U2762">
        <f>(Q2762*D2762+S2762*I2762)*(1-O2762)</f>
        <v/>
      </c>
      <c r="V2762">
        <f>(R2762*K2762*N2762+'d_고정'!$B$3*('6_기대효과'!$H$7/8)*N2762*'d_고정'!$B$10*M2762*('6_기대효과'!$K$7/'d_고정'!$B$9))*(1-O2762)</f>
        <v/>
      </c>
      <c r="W2762">
        <f>(S2762*I2762+R2762*MAX(K2762-'d_고정'!$B$10*M2762*('6_기대효과'!$K$7/'d_고정'!$B$9),0)*N2762)*(1-O2762)</f>
        <v/>
      </c>
      <c r="X2762">
        <f>U2762+V2762</f>
        <v/>
      </c>
      <c r="Y2762">
        <f>U2762/('d_고정'!$B$5*'6_기대효과'!$H$7/8)/'d_고정'!$B$6</f>
        <v/>
      </c>
      <c r="Z2762">
        <f>U2762/('d_고정'!$B$8*'6_기대효과'!$H$7/8)</f>
        <v/>
      </c>
    </row>
    <row r="2763">
      <c r="A2763">
        <f>RAND()</f>
        <v/>
      </c>
      <c r="B2763">
        <f>IF('d_시나리오'!$J$2='d_시나리오'!$H$2,'d_시나리오'!$I$2,IF(A2763&lt;('d_시나리오'!$I$2-'d_시나리오'!$H$2)/('d_시나리오'!$J$2-'d_시나리오'!$H$2),'d_시나리오'!$H$2+SQRT(A2763*('d_시나리오'!$J$2-'d_시나리오'!$H$2)*('d_시나리오'!$I$2-'d_시나리오'!$H$2)),'d_시나리오'!$J$2-SQRT((1-A2763)*('d_시나리오'!$J$2-'d_시나리오'!$H$2)*('d_시나리오'!$J$2-'d_시나리오'!$I$2))))</f>
        <v/>
      </c>
      <c r="C2763">
        <f>BETAINV(RAND(),2,6)</f>
        <v/>
      </c>
      <c r="D2763">
        <f>INDEX('d_분포'!$A$2:$A$28,RANDBETWEEN(1,27))</f>
        <v/>
      </c>
      <c r="E2763">
        <f>INDEX('d_분포'!$C$2:$C$5,RANDBETWEEN(1,4))*(0.9+0.2*RAND())</f>
        <v/>
      </c>
      <c r="F2763">
        <f>RAND()</f>
        <v/>
      </c>
      <c r="G2763">
        <f>IF('d_시나리오'!$J$3='d_시나리오'!$H$3,'d_시나리오'!$I$3,IF(F2763&lt;('d_시나리오'!$I$3-'d_시나리오'!$H$3)/('d_시나리오'!$J$3-'d_시나리오'!$H$3),'d_시나리오'!$H$3+SQRT(F2763*('d_시나리오'!$J$3-'d_시나리오'!$H$3)*('d_시나리오'!$I$3-'d_시나리오'!$H$3)),'d_시나리오'!$J$3-SQRT((1-F2763)*('d_시나리오'!$J$3-'d_시나리오'!$H$3)*('d_시나리오'!$J$3-'d_시나리오'!$I$3))))</f>
        <v/>
      </c>
      <c r="H2763">
        <f>RAND()</f>
        <v/>
      </c>
      <c r="I2763">
        <f>IF('d_시나리오'!$J$4='d_시나리오'!$H$4,'d_시나리오'!$I$4,IF(H2763&lt;('d_시나리오'!$I$4-'d_시나리오'!$H$4)/('d_시나리오'!$J$4-'d_시나리오'!$H$4),'d_시나리오'!$H$4+SQRT(H2763*('d_시나리오'!$J$4-'d_시나리오'!$H$4)*('d_시나리오'!$I$4-'d_시나리오'!$H$4)),'d_시나리오'!$J$4-SQRT((1-H2763)*('d_시나리오'!$J$4-'d_시나리오'!$H$4)*('d_시나리오'!$J$4-'d_시나리오'!$I$4))))</f>
        <v/>
      </c>
      <c r="J2763">
        <f>RAND()</f>
        <v/>
      </c>
      <c r="K2763">
        <f>IF('d_시나리오'!$J$5='d_시나리오'!$H$5,'d_시나리오'!$I$5,IF(J2763&lt;('d_시나리오'!$I$5-'d_시나리오'!$H$5)/('d_시나리오'!$J$5-'d_시나리오'!$H$5),'d_시나리오'!$H$5+SQRT(J2763*('d_시나리오'!$J$5-'d_시나리오'!$H$5)*('d_시나리오'!$I$5-'d_시나리오'!$H$5)),'d_시나리오'!$J$5-SQRT((1-J2763)*('d_시나리오'!$J$5-'d_시나리오'!$H$5)*('d_시나리오'!$J$5-'d_시나리오'!$I$5))))</f>
        <v/>
      </c>
      <c r="L2763">
        <f>RAND()</f>
        <v/>
      </c>
      <c r="M2763">
        <f>IF('d_시나리오'!$J$6='d_시나리오'!$H$6,'d_시나리오'!$I$6,IF(L2763&lt;('d_시나리오'!$I$6-'d_시나리오'!$H$6)/('d_시나리오'!$J$6-'d_시나리오'!$H$6),'d_시나리오'!$H$6+SQRT(L2763*('d_시나리오'!$J$6-'d_시나리오'!$H$6)*('d_시나리오'!$I$6-'d_시나리오'!$H$6)),'d_시나리오'!$J$6-SQRT((1-L2763)*('d_시나리오'!$J$6-'d_시나리오'!$H$6)*('d_시나리오'!$J$6-'d_시나리오'!$I$6))))</f>
        <v/>
      </c>
      <c r="N2763">
        <f>INDEX('d_분포'!$B$2:$B$57,RANDBETWEEN(1,56))</f>
        <v/>
      </c>
      <c r="O2763">
        <f>BETAINV(RAND(),5,5)</f>
        <v/>
      </c>
      <c r="P2763">
        <f>'d_고정'!$B$1*'6_기대효과'!$H$7*('d_시나리오'!$I$7/'d_고정'!$B$2)*B2763</f>
        <v/>
      </c>
      <c r="Q2763">
        <f>P2763*C2763</f>
        <v/>
      </c>
      <c r="R2763">
        <f>P2763*E2763</f>
        <v/>
      </c>
      <c r="S2763">
        <f>R2763*G2763</f>
        <v/>
      </c>
      <c r="T2763">
        <f>Q2763+S2763</f>
        <v/>
      </c>
      <c r="U2763">
        <f>(Q2763*D2763+S2763*I2763)*(1-O2763)</f>
        <v/>
      </c>
      <c r="V2763">
        <f>(R2763*K2763*N2763+'d_고정'!$B$3*('6_기대효과'!$H$7/8)*N2763*'d_고정'!$B$10*M2763*('6_기대효과'!$K$7/'d_고정'!$B$9))*(1-O2763)</f>
        <v/>
      </c>
      <c r="W2763">
        <f>(S2763*I2763+R2763*MAX(K2763-'d_고정'!$B$10*M2763*('6_기대효과'!$K$7/'d_고정'!$B$9),0)*N2763)*(1-O2763)</f>
        <v/>
      </c>
      <c r="X2763">
        <f>U2763+V2763</f>
        <v/>
      </c>
      <c r="Y2763">
        <f>U2763/('d_고정'!$B$5*'6_기대효과'!$H$7/8)/'d_고정'!$B$6</f>
        <v/>
      </c>
      <c r="Z2763">
        <f>U2763/('d_고정'!$B$8*'6_기대효과'!$H$7/8)</f>
        <v/>
      </c>
    </row>
    <row r="2764">
      <c r="A2764">
        <f>RAND()</f>
        <v/>
      </c>
      <c r="B2764">
        <f>IF('d_시나리오'!$J$2='d_시나리오'!$H$2,'d_시나리오'!$I$2,IF(A2764&lt;('d_시나리오'!$I$2-'d_시나리오'!$H$2)/('d_시나리오'!$J$2-'d_시나리오'!$H$2),'d_시나리오'!$H$2+SQRT(A2764*('d_시나리오'!$J$2-'d_시나리오'!$H$2)*('d_시나리오'!$I$2-'d_시나리오'!$H$2)),'d_시나리오'!$J$2-SQRT((1-A2764)*('d_시나리오'!$J$2-'d_시나리오'!$H$2)*('d_시나리오'!$J$2-'d_시나리오'!$I$2))))</f>
        <v/>
      </c>
      <c r="C2764">
        <f>BETAINV(RAND(),2,6)</f>
        <v/>
      </c>
      <c r="D2764">
        <f>INDEX('d_분포'!$A$2:$A$28,RANDBETWEEN(1,27))</f>
        <v/>
      </c>
      <c r="E2764">
        <f>INDEX('d_분포'!$C$2:$C$5,RANDBETWEEN(1,4))*(0.9+0.2*RAND())</f>
        <v/>
      </c>
      <c r="F2764">
        <f>RAND()</f>
        <v/>
      </c>
      <c r="G2764">
        <f>IF('d_시나리오'!$J$3='d_시나리오'!$H$3,'d_시나리오'!$I$3,IF(F2764&lt;('d_시나리오'!$I$3-'d_시나리오'!$H$3)/('d_시나리오'!$J$3-'d_시나리오'!$H$3),'d_시나리오'!$H$3+SQRT(F2764*('d_시나리오'!$J$3-'d_시나리오'!$H$3)*('d_시나리오'!$I$3-'d_시나리오'!$H$3)),'d_시나리오'!$J$3-SQRT((1-F2764)*('d_시나리오'!$J$3-'d_시나리오'!$H$3)*('d_시나리오'!$J$3-'d_시나리오'!$I$3))))</f>
        <v/>
      </c>
      <c r="H2764">
        <f>RAND()</f>
        <v/>
      </c>
      <c r="I2764">
        <f>IF('d_시나리오'!$J$4='d_시나리오'!$H$4,'d_시나리오'!$I$4,IF(H2764&lt;('d_시나리오'!$I$4-'d_시나리오'!$H$4)/('d_시나리오'!$J$4-'d_시나리오'!$H$4),'d_시나리오'!$H$4+SQRT(H2764*('d_시나리오'!$J$4-'d_시나리오'!$H$4)*('d_시나리오'!$I$4-'d_시나리오'!$H$4)),'d_시나리오'!$J$4-SQRT((1-H2764)*('d_시나리오'!$J$4-'d_시나리오'!$H$4)*('d_시나리오'!$J$4-'d_시나리오'!$I$4))))</f>
        <v/>
      </c>
      <c r="J2764">
        <f>RAND()</f>
        <v/>
      </c>
      <c r="K2764">
        <f>IF('d_시나리오'!$J$5='d_시나리오'!$H$5,'d_시나리오'!$I$5,IF(J2764&lt;('d_시나리오'!$I$5-'d_시나리오'!$H$5)/('d_시나리오'!$J$5-'d_시나리오'!$H$5),'d_시나리오'!$H$5+SQRT(J2764*('d_시나리오'!$J$5-'d_시나리오'!$H$5)*('d_시나리오'!$I$5-'d_시나리오'!$H$5)),'d_시나리오'!$J$5-SQRT((1-J2764)*('d_시나리오'!$J$5-'d_시나리오'!$H$5)*('d_시나리오'!$J$5-'d_시나리오'!$I$5))))</f>
        <v/>
      </c>
      <c r="L2764">
        <f>RAND()</f>
        <v/>
      </c>
      <c r="M2764">
        <f>IF('d_시나리오'!$J$6='d_시나리오'!$H$6,'d_시나리오'!$I$6,IF(L2764&lt;('d_시나리오'!$I$6-'d_시나리오'!$H$6)/('d_시나리오'!$J$6-'d_시나리오'!$H$6),'d_시나리오'!$H$6+SQRT(L2764*('d_시나리오'!$J$6-'d_시나리오'!$H$6)*('d_시나리오'!$I$6-'d_시나리오'!$H$6)),'d_시나리오'!$J$6-SQRT((1-L2764)*('d_시나리오'!$J$6-'d_시나리오'!$H$6)*('d_시나리오'!$J$6-'d_시나리오'!$I$6))))</f>
        <v/>
      </c>
      <c r="N2764">
        <f>INDEX('d_분포'!$B$2:$B$57,RANDBETWEEN(1,56))</f>
        <v/>
      </c>
      <c r="O2764">
        <f>BETAINV(RAND(),5,5)</f>
        <v/>
      </c>
      <c r="P2764">
        <f>'d_고정'!$B$1*'6_기대효과'!$H$7*('d_시나리오'!$I$7/'d_고정'!$B$2)*B2764</f>
        <v/>
      </c>
      <c r="Q2764">
        <f>P2764*C2764</f>
        <v/>
      </c>
      <c r="R2764">
        <f>P2764*E2764</f>
        <v/>
      </c>
      <c r="S2764">
        <f>R2764*G2764</f>
        <v/>
      </c>
      <c r="T2764">
        <f>Q2764+S2764</f>
        <v/>
      </c>
      <c r="U2764">
        <f>(Q2764*D2764+S2764*I2764)*(1-O2764)</f>
        <v/>
      </c>
      <c r="V2764">
        <f>(R2764*K2764*N2764+'d_고정'!$B$3*('6_기대효과'!$H$7/8)*N2764*'d_고정'!$B$10*M2764*('6_기대효과'!$K$7/'d_고정'!$B$9))*(1-O2764)</f>
        <v/>
      </c>
      <c r="W2764">
        <f>(S2764*I2764+R2764*MAX(K2764-'d_고정'!$B$10*M2764*('6_기대효과'!$K$7/'d_고정'!$B$9),0)*N2764)*(1-O2764)</f>
        <v/>
      </c>
      <c r="X2764">
        <f>U2764+V2764</f>
        <v/>
      </c>
      <c r="Y2764">
        <f>U2764/('d_고정'!$B$5*'6_기대효과'!$H$7/8)/'d_고정'!$B$6</f>
        <v/>
      </c>
      <c r="Z2764">
        <f>U2764/('d_고정'!$B$8*'6_기대효과'!$H$7/8)</f>
        <v/>
      </c>
    </row>
    <row r="2765">
      <c r="A2765">
        <f>RAND()</f>
        <v/>
      </c>
      <c r="B2765">
        <f>IF('d_시나리오'!$J$2='d_시나리오'!$H$2,'d_시나리오'!$I$2,IF(A2765&lt;('d_시나리오'!$I$2-'d_시나리오'!$H$2)/('d_시나리오'!$J$2-'d_시나리오'!$H$2),'d_시나리오'!$H$2+SQRT(A2765*('d_시나리오'!$J$2-'d_시나리오'!$H$2)*('d_시나리오'!$I$2-'d_시나리오'!$H$2)),'d_시나리오'!$J$2-SQRT((1-A2765)*('d_시나리오'!$J$2-'d_시나리오'!$H$2)*('d_시나리오'!$J$2-'d_시나리오'!$I$2))))</f>
        <v/>
      </c>
      <c r="C2765">
        <f>BETAINV(RAND(),2,6)</f>
        <v/>
      </c>
      <c r="D2765">
        <f>INDEX('d_분포'!$A$2:$A$28,RANDBETWEEN(1,27))</f>
        <v/>
      </c>
      <c r="E2765">
        <f>INDEX('d_분포'!$C$2:$C$5,RANDBETWEEN(1,4))*(0.9+0.2*RAND())</f>
        <v/>
      </c>
      <c r="F2765">
        <f>RAND()</f>
        <v/>
      </c>
      <c r="G2765">
        <f>IF('d_시나리오'!$J$3='d_시나리오'!$H$3,'d_시나리오'!$I$3,IF(F2765&lt;('d_시나리오'!$I$3-'d_시나리오'!$H$3)/('d_시나리오'!$J$3-'d_시나리오'!$H$3),'d_시나리오'!$H$3+SQRT(F2765*('d_시나리오'!$J$3-'d_시나리오'!$H$3)*('d_시나리오'!$I$3-'d_시나리오'!$H$3)),'d_시나리오'!$J$3-SQRT((1-F2765)*('d_시나리오'!$J$3-'d_시나리오'!$H$3)*('d_시나리오'!$J$3-'d_시나리오'!$I$3))))</f>
        <v/>
      </c>
      <c r="H2765">
        <f>RAND()</f>
        <v/>
      </c>
      <c r="I2765">
        <f>IF('d_시나리오'!$J$4='d_시나리오'!$H$4,'d_시나리오'!$I$4,IF(H2765&lt;('d_시나리오'!$I$4-'d_시나리오'!$H$4)/('d_시나리오'!$J$4-'d_시나리오'!$H$4),'d_시나리오'!$H$4+SQRT(H2765*('d_시나리오'!$J$4-'d_시나리오'!$H$4)*('d_시나리오'!$I$4-'d_시나리오'!$H$4)),'d_시나리오'!$J$4-SQRT((1-H2765)*('d_시나리오'!$J$4-'d_시나리오'!$H$4)*('d_시나리오'!$J$4-'d_시나리오'!$I$4))))</f>
        <v/>
      </c>
      <c r="J2765">
        <f>RAND()</f>
        <v/>
      </c>
      <c r="K2765">
        <f>IF('d_시나리오'!$J$5='d_시나리오'!$H$5,'d_시나리오'!$I$5,IF(J2765&lt;('d_시나리오'!$I$5-'d_시나리오'!$H$5)/('d_시나리오'!$J$5-'d_시나리오'!$H$5),'d_시나리오'!$H$5+SQRT(J2765*('d_시나리오'!$J$5-'d_시나리오'!$H$5)*('d_시나리오'!$I$5-'d_시나리오'!$H$5)),'d_시나리오'!$J$5-SQRT((1-J2765)*('d_시나리오'!$J$5-'d_시나리오'!$H$5)*('d_시나리오'!$J$5-'d_시나리오'!$I$5))))</f>
        <v/>
      </c>
      <c r="L2765">
        <f>RAND()</f>
        <v/>
      </c>
      <c r="M2765">
        <f>IF('d_시나리오'!$J$6='d_시나리오'!$H$6,'d_시나리오'!$I$6,IF(L2765&lt;('d_시나리오'!$I$6-'d_시나리오'!$H$6)/('d_시나리오'!$J$6-'d_시나리오'!$H$6),'d_시나리오'!$H$6+SQRT(L2765*('d_시나리오'!$J$6-'d_시나리오'!$H$6)*('d_시나리오'!$I$6-'d_시나리오'!$H$6)),'d_시나리오'!$J$6-SQRT((1-L2765)*('d_시나리오'!$J$6-'d_시나리오'!$H$6)*('d_시나리오'!$J$6-'d_시나리오'!$I$6))))</f>
        <v/>
      </c>
      <c r="N2765">
        <f>INDEX('d_분포'!$B$2:$B$57,RANDBETWEEN(1,56))</f>
        <v/>
      </c>
      <c r="O2765">
        <f>BETAINV(RAND(),5,5)</f>
        <v/>
      </c>
      <c r="P2765">
        <f>'d_고정'!$B$1*'6_기대효과'!$H$7*('d_시나리오'!$I$7/'d_고정'!$B$2)*B2765</f>
        <v/>
      </c>
      <c r="Q2765">
        <f>P2765*C2765</f>
        <v/>
      </c>
      <c r="R2765">
        <f>P2765*E2765</f>
        <v/>
      </c>
      <c r="S2765">
        <f>R2765*G2765</f>
        <v/>
      </c>
      <c r="T2765">
        <f>Q2765+S2765</f>
        <v/>
      </c>
      <c r="U2765">
        <f>(Q2765*D2765+S2765*I2765)*(1-O2765)</f>
        <v/>
      </c>
      <c r="V2765">
        <f>(R2765*K2765*N2765+'d_고정'!$B$3*('6_기대효과'!$H$7/8)*N2765*'d_고정'!$B$10*M2765*('6_기대효과'!$K$7/'d_고정'!$B$9))*(1-O2765)</f>
        <v/>
      </c>
      <c r="W2765">
        <f>(S2765*I2765+R2765*MAX(K2765-'d_고정'!$B$10*M2765*('6_기대효과'!$K$7/'d_고정'!$B$9),0)*N2765)*(1-O2765)</f>
        <v/>
      </c>
      <c r="X2765">
        <f>U2765+V2765</f>
        <v/>
      </c>
      <c r="Y2765">
        <f>U2765/('d_고정'!$B$5*'6_기대효과'!$H$7/8)/'d_고정'!$B$6</f>
        <v/>
      </c>
      <c r="Z2765">
        <f>U2765/('d_고정'!$B$8*'6_기대효과'!$H$7/8)</f>
        <v/>
      </c>
    </row>
    <row r="2766">
      <c r="A2766">
        <f>RAND()</f>
        <v/>
      </c>
      <c r="B2766">
        <f>IF('d_시나리오'!$J$2='d_시나리오'!$H$2,'d_시나리오'!$I$2,IF(A2766&lt;('d_시나리오'!$I$2-'d_시나리오'!$H$2)/('d_시나리오'!$J$2-'d_시나리오'!$H$2),'d_시나리오'!$H$2+SQRT(A2766*('d_시나리오'!$J$2-'d_시나리오'!$H$2)*('d_시나리오'!$I$2-'d_시나리오'!$H$2)),'d_시나리오'!$J$2-SQRT((1-A2766)*('d_시나리오'!$J$2-'d_시나리오'!$H$2)*('d_시나리오'!$J$2-'d_시나리오'!$I$2))))</f>
        <v/>
      </c>
      <c r="C2766">
        <f>BETAINV(RAND(),2,6)</f>
        <v/>
      </c>
      <c r="D2766">
        <f>INDEX('d_분포'!$A$2:$A$28,RANDBETWEEN(1,27))</f>
        <v/>
      </c>
      <c r="E2766">
        <f>INDEX('d_분포'!$C$2:$C$5,RANDBETWEEN(1,4))*(0.9+0.2*RAND())</f>
        <v/>
      </c>
      <c r="F2766">
        <f>RAND()</f>
        <v/>
      </c>
      <c r="G2766">
        <f>IF('d_시나리오'!$J$3='d_시나리오'!$H$3,'d_시나리오'!$I$3,IF(F2766&lt;('d_시나리오'!$I$3-'d_시나리오'!$H$3)/('d_시나리오'!$J$3-'d_시나리오'!$H$3),'d_시나리오'!$H$3+SQRT(F2766*('d_시나리오'!$J$3-'d_시나리오'!$H$3)*('d_시나리오'!$I$3-'d_시나리오'!$H$3)),'d_시나리오'!$J$3-SQRT((1-F2766)*('d_시나리오'!$J$3-'d_시나리오'!$H$3)*('d_시나리오'!$J$3-'d_시나리오'!$I$3))))</f>
        <v/>
      </c>
      <c r="H2766">
        <f>RAND()</f>
        <v/>
      </c>
      <c r="I2766">
        <f>IF('d_시나리오'!$J$4='d_시나리오'!$H$4,'d_시나리오'!$I$4,IF(H2766&lt;('d_시나리오'!$I$4-'d_시나리오'!$H$4)/('d_시나리오'!$J$4-'d_시나리오'!$H$4),'d_시나리오'!$H$4+SQRT(H2766*('d_시나리오'!$J$4-'d_시나리오'!$H$4)*('d_시나리오'!$I$4-'d_시나리오'!$H$4)),'d_시나리오'!$J$4-SQRT((1-H2766)*('d_시나리오'!$J$4-'d_시나리오'!$H$4)*('d_시나리오'!$J$4-'d_시나리오'!$I$4))))</f>
        <v/>
      </c>
      <c r="J2766">
        <f>RAND()</f>
        <v/>
      </c>
      <c r="K2766">
        <f>IF('d_시나리오'!$J$5='d_시나리오'!$H$5,'d_시나리오'!$I$5,IF(J2766&lt;('d_시나리오'!$I$5-'d_시나리오'!$H$5)/('d_시나리오'!$J$5-'d_시나리오'!$H$5),'d_시나리오'!$H$5+SQRT(J2766*('d_시나리오'!$J$5-'d_시나리오'!$H$5)*('d_시나리오'!$I$5-'d_시나리오'!$H$5)),'d_시나리오'!$J$5-SQRT((1-J2766)*('d_시나리오'!$J$5-'d_시나리오'!$H$5)*('d_시나리오'!$J$5-'d_시나리오'!$I$5))))</f>
        <v/>
      </c>
      <c r="L2766">
        <f>RAND()</f>
        <v/>
      </c>
      <c r="M2766">
        <f>IF('d_시나리오'!$J$6='d_시나리오'!$H$6,'d_시나리오'!$I$6,IF(L2766&lt;('d_시나리오'!$I$6-'d_시나리오'!$H$6)/('d_시나리오'!$J$6-'d_시나리오'!$H$6),'d_시나리오'!$H$6+SQRT(L2766*('d_시나리오'!$J$6-'d_시나리오'!$H$6)*('d_시나리오'!$I$6-'d_시나리오'!$H$6)),'d_시나리오'!$J$6-SQRT((1-L2766)*('d_시나리오'!$J$6-'d_시나리오'!$H$6)*('d_시나리오'!$J$6-'d_시나리오'!$I$6))))</f>
        <v/>
      </c>
      <c r="N2766">
        <f>INDEX('d_분포'!$B$2:$B$57,RANDBETWEEN(1,56))</f>
        <v/>
      </c>
      <c r="O2766">
        <f>BETAINV(RAND(),5,5)</f>
        <v/>
      </c>
      <c r="P2766">
        <f>'d_고정'!$B$1*'6_기대효과'!$H$7*('d_시나리오'!$I$7/'d_고정'!$B$2)*B2766</f>
        <v/>
      </c>
      <c r="Q2766">
        <f>P2766*C2766</f>
        <v/>
      </c>
      <c r="R2766">
        <f>P2766*E2766</f>
        <v/>
      </c>
      <c r="S2766">
        <f>R2766*G2766</f>
        <v/>
      </c>
      <c r="T2766">
        <f>Q2766+S2766</f>
        <v/>
      </c>
      <c r="U2766">
        <f>(Q2766*D2766+S2766*I2766)*(1-O2766)</f>
        <v/>
      </c>
      <c r="V2766">
        <f>(R2766*K2766*N2766+'d_고정'!$B$3*('6_기대효과'!$H$7/8)*N2766*'d_고정'!$B$10*M2766*('6_기대효과'!$K$7/'d_고정'!$B$9))*(1-O2766)</f>
        <v/>
      </c>
      <c r="W2766">
        <f>(S2766*I2766+R2766*MAX(K2766-'d_고정'!$B$10*M2766*('6_기대효과'!$K$7/'d_고정'!$B$9),0)*N2766)*(1-O2766)</f>
        <v/>
      </c>
      <c r="X2766">
        <f>U2766+V2766</f>
        <v/>
      </c>
      <c r="Y2766">
        <f>U2766/('d_고정'!$B$5*'6_기대효과'!$H$7/8)/'d_고정'!$B$6</f>
        <v/>
      </c>
      <c r="Z2766">
        <f>U2766/('d_고정'!$B$8*'6_기대효과'!$H$7/8)</f>
        <v/>
      </c>
    </row>
    <row r="2767">
      <c r="A2767">
        <f>RAND()</f>
        <v/>
      </c>
      <c r="B2767">
        <f>IF('d_시나리오'!$J$2='d_시나리오'!$H$2,'d_시나리오'!$I$2,IF(A2767&lt;('d_시나리오'!$I$2-'d_시나리오'!$H$2)/('d_시나리오'!$J$2-'d_시나리오'!$H$2),'d_시나리오'!$H$2+SQRT(A2767*('d_시나리오'!$J$2-'d_시나리오'!$H$2)*('d_시나리오'!$I$2-'d_시나리오'!$H$2)),'d_시나리오'!$J$2-SQRT((1-A2767)*('d_시나리오'!$J$2-'d_시나리오'!$H$2)*('d_시나리오'!$J$2-'d_시나리오'!$I$2))))</f>
        <v/>
      </c>
      <c r="C2767">
        <f>BETAINV(RAND(),2,6)</f>
        <v/>
      </c>
      <c r="D2767">
        <f>INDEX('d_분포'!$A$2:$A$28,RANDBETWEEN(1,27))</f>
        <v/>
      </c>
      <c r="E2767">
        <f>INDEX('d_분포'!$C$2:$C$5,RANDBETWEEN(1,4))*(0.9+0.2*RAND())</f>
        <v/>
      </c>
      <c r="F2767">
        <f>RAND()</f>
        <v/>
      </c>
      <c r="G2767">
        <f>IF('d_시나리오'!$J$3='d_시나리오'!$H$3,'d_시나리오'!$I$3,IF(F2767&lt;('d_시나리오'!$I$3-'d_시나리오'!$H$3)/('d_시나리오'!$J$3-'d_시나리오'!$H$3),'d_시나리오'!$H$3+SQRT(F2767*('d_시나리오'!$J$3-'d_시나리오'!$H$3)*('d_시나리오'!$I$3-'d_시나리오'!$H$3)),'d_시나리오'!$J$3-SQRT((1-F2767)*('d_시나리오'!$J$3-'d_시나리오'!$H$3)*('d_시나리오'!$J$3-'d_시나리오'!$I$3))))</f>
        <v/>
      </c>
      <c r="H2767">
        <f>RAND()</f>
        <v/>
      </c>
      <c r="I2767">
        <f>IF('d_시나리오'!$J$4='d_시나리오'!$H$4,'d_시나리오'!$I$4,IF(H2767&lt;('d_시나리오'!$I$4-'d_시나리오'!$H$4)/('d_시나리오'!$J$4-'d_시나리오'!$H$4),'d_시나리오'!$H$4+SQRT(H2767*('d_시나리오'!$J$4-'d_시나리오'!$H$4)*('d_시나리오'!$I$4-'d_시나리오'!$H$4)),'d_시나리오'!$J$4-SQRT((1-H2767)*('d_시나리오'!$J$4-'d_시나리오'!$H$4)*('d_시나리오'!$J$4-'d_시나리오'!$I$4))))</f>
        <v/>
      </c>
      <c r="J2767">
        <f>RAND()</f>
        <v/>
      </c>
      <c r="K2767">
        <f>IF('d_시나리오'!$J$5='d_시나리오'!$H$5,'d_시나리오'!$I$5,IF(J2767&lt;('d_시나리오'!$I$5-'d_시나리오'!$H$5)/('d_시나리오'!$J$5-'d_시나리오'!$H$5),'d_시나리오'!$H$5+SQRT(J2767*('d_시나리오'!$J$5-'d_시나리오'!$H$5)*('d_시나리오'!$I$5-'d_시나리오'!$H$5)),'d_시나리오'!$J$5-SQRT((1-J2767)*('d_시나리오'!$J$5-'d_시나리오'!$H$5)*('d_시나리오'!$J$5-'d_시나리오'!$I$5))))</f>
        <v/>
      </c>
      <c r="L2767">
        <f>RAND()</f>
        <v/>
      </c>
      <c r="M2767">
        <f>IF('d_시나리오'!$J$6='d_시나리오'!$H$6,'d_시나리오'!$I$6,IF(L2767&lt;('d_시나리오'!$I$6-'d_시나리오'!$H$6)/('d_시나리오'!$J$6-'d_시나리오'!$H$6),'d_시나리오'!$H$6+SQRT(L2767*('d_시나리오'!$J$6-'d_시나리오'!$H$6)*('d_시나리오'!$I$6-'d_시나리오'!$H$6)),'d_시나리오'!$J$6-SQRT((1-L2767)*('d_시나리오'!$J$6-'d_시나리오'!$H$6)*('d_시나리오'!$J$6-'d_시나리오'!$I$6))))</f>
        <v/>
      </c>
      <c r="N2767">
        <f>INDEX('d_분포'!$B$2:$B$57,RANDBETWEEN(1,56))</f>
        <v/>
      </c>
      <c r="O2767">
        <f>BETAINV(RAND(),5,5)</f>
        <v/>
      </c>
      <c r="P2767">
        <f>'d_고정'!$B$1*'6_기대효과'!$H$7*('d_시나리오'!$I$7/'d_고정'!$B$2)*B2767</f>
        <v/>
      </c>
      <c r="Q2767">
        <f>P2767*C2767</f>
        <v/>
      </c>
      <c r="R2767">
        <f>P2767*E2767</f>
        <v/>
      </c>
      <c r="S2767">
        <f>R2767*G2767</f>
        <v/>
      </c>
      <c r="T2767">
        <f>Q2767+S2767</f>
        <v/>
      </c>
      <c r="U2767">
        <f>(Q2767*D2767+S2767*I2767)*(1-O2767)</f>
        <v/>
      </c>
      <c r="V2767">
        <f>(R2767*K2767*N2767+'d_고정'!$B$3*('6_기대효과'!$H$7/8)*N2767*'d_고정'!$B$10*M2767*('6_기대효과'!$K$7/'d_고정'!$B$9))*(1-O2767)</f>
        <v/>
      </c>
      <c r="W2767">
        <f>(S2767*I2767+R2767*MAX(K2767-'d_고정'!$B$10*M2767*('6_기대효과'!$K$7/'d_고정'!$B$9),0)*N2767)*(1-O2767)</f>
        <v/>
      </c>
      <c r="X2767">
        <f>U2767+V2767</f>
        <v/>
      </c>
      <c r="Y2767">
        <f>U2767/('d_고정'!$B$5*'6_기대효과'!$H$7/8)/'d_고정'!$B$6</f>
        <v/>
      </c>
      <c r="Z2767">
        <f>U2767/('d_고정'!$B$8*'6_기대효과'!$H$7/8)</f>
        <v/>
      </c>
    </row>
    <row r="2768">
      <c r="A2768">
        <f>RAND()</f>
        <v/>
      </c>
      <c r="B2768">
        <f>IF('d_시나리오'!$J$2='d_시나리오'!$H$2,'d_시나리오'!$I$2,IF(A2768&lt;('d_시나리오'!$I$2-'d_시나리오'!$H$2)/('d_시나리오'!$J$2-'d_시나리오'!$H$2),'d_시나리오'!$H$2+SQRT(A2768*('d_시나리오'!$J$2-'d_시나리오'!$H$2)*('d_시나리오'!$I$2-'d_시나리오'!$H$2)),'d_시나리오'!$J$2-SQRT((1-A2768)*('d_시나리오'!$J$2-'d_시나리오'!$H$2)*('d_시나리오'!$J$2-'d_시나리오'!$I$2))))</f>
        <v/>
      </c>
      <c r="C2768">
        <f>BETAINV(RAND(),2,6)</f>
        <v/>
      </c>
      <c r="D2768">
        <f>INDEX('d_분포'!$A$2:$A$28,RANDBETWEEN(1,27))</f>
        <v/>
      </c>
      <c r="E2768">
        <f>INDEX('d_분포'!$C$2:$C$5,RANDBETWEEN(1,4))*(0.9+0.2*RAND())</f>
        <v/>
      </c>
      <c r="F2768">
        <f>RAND()</f>
        <v/>
      </c>
      <c r="G2768">
        <f>IF('d_시나리오'!$J$3='d_시나리오'!$H$3,'d_시나리오'!$I$3,IF(F2768&lt;('d_시나리오'!$I$3-'d_시나리오'!$H$3)/('d_시나리오'!$J$3-'d_시나리오'!$H$3),'d_시나리오'!$H$3+SQRT(F2768*('d_시나리오'!$J$3-'d_시나리오'!$H$3)*('d_시나리오'!$I$3-'d_시나리오'!$H$3)),'d_시나리오'!$J$3-SQRT((1-F2768)*('d_시나리오'!$J$3-'d_시나리오'!$H$3)*('d_시나리오'!$J$3-'d_시나리오'!$I$3))))</f>
        <v/>
      </c>
      <c r="H2768">
        <f>RAND()</f>
        <v/>
      </c>
      <c r="I2768">
        <f>IF('d_시나리오'!$J$4='d_시나리오'!$H$4,'d_시나리오'!$I$4,IF(H2768&lt;('d_시나리오'!$I$4-'d_시나리오'!$H$4)/('d_시나리오'!$J$4-'d_시나리오'!$H$4),'d_시나리오'!$H$4+SQRT(H2768*('d_시나리오'!$J$4-'d_시나리오'!$H$4)*('d_시나리오'!$I$4-'d_시나리오'!$H$4)),'d_시나리오'!$J$4-SQRT((1-H2768)*('d_시나리오'!$J$4-'d_시나리오'!$H$4)*('d_시나리오'!$J$4-'d_시나리오'!$I$4))))</f>
        <v/>
      </c>
      <c r="J2768">
        <f>RAND()</f>
        <v/>
      </c>
      <c r="K2768">
        <f>IF('d_시나리오'!$J$5='d_시나리오'!$H$5,'d_시나리오'!$I$5,IF(J2768&lt;('d_시나리오'!$I$5-'d_시나리오'!$H$5)/('d_시나리오'!$J$5-'d_시나리오'!$H$5),'d_시나리오'!$H$5+SQRT(J2768*('d_시나리오'!$J$5-'d_시나리오'!$H$5)*('d_시나리오'!$I$5-'d_시나리오'!$H$5)),'d_시나리오'!$J$5-SQRT((1-J2768)*('d_시나리오'!$J$5-'d_시나리오'!$H$5)*('d_시나리오'!$J$5-'d_시나리오'!$I$5))))</f>
        <v/>
      </c>
      <c r="L2768">
        <f>RAND()</f>
        <v/>
      </c>
      <c r="M2768">
        <f>IF('d_시나리오'!$J$6='d_시나리오'!$H$6,'d_시나리오'!$I$6,IF(L2768&lt;('d_시나리오'!$I$6-'d_시나리오'!$H$6)/('d_시나리오'!$J$6-'d_시나리오'!$H$6),'d_시나리오'!$H$6+SQRT(L2768*('d_시나리오'!$J$6-'d_시나리오'!$H$6)*('d_시나리오'!$I$6-'d_시나리오'!$H$6)),'d_시나리오'!$J$6-SQRT((1-L2768)*('d_시나리오'!$J$6-'d_시나리오'!$H$6)*('d_시나리오'!$J$6-'d_시나리오'!$I$6))))</f>
        <v/>
      </c>
      <c r="N2768">
        <f>INDEX('d_분포'!$B$2:$B$57,RANDBETWEEN(1,56))</f>
        <v/>
      </c>
      <c r="O2768">
        <f>BETAINV(RAND(),5,5)</f>
        <v/>
      </c>
      <c r="P2768">
        <f>'d_고정'!$B$1*'6_기대효과'!$H$7*('d_시나리오'!$I$7/'d_고정'!$B$2)*B2768</f>
        <v/>
      </c>
      <c r="Q2768">
        <f>P2768*C2768</f>
        <v/>
      </c>
      <c r="R2768">
        <f>P2768*E2768</f>
        <v/>
      </c>
      <c r="S2768">
        <f>R2768*G2768</f>
        <v/>
      </c>
      <c r="T2768">
        <f>Q2768+S2768</f>
        <v/>
      </c>
      <c r="U2768">
        <f>(Q2768*D2768+S2768*I2768)*(1-O2768)</f>
        <v/>
      </c>
      <c r="V2768">
        <f>(R2768*K2768*N2768+'d_고정'!$B$3*('6_기대효과'!$H$7/8)*N2768*'d_고정'!$B$10*M2768*('6_기대효과'!$K$7/'d_고정'!$B$9))*(1-O2768)</f>
        <v/>
      </c>
      <c r="W2768">
        <f>(S2768*I2768+R2768*MAX(K2768-'d_고정'!$B$10*M2768*('6_기대효과'!$K$7/'d_고정'!$B$9),0)*N2768)*(1-O2768)</f>
        <v/>
      </c>
      <c r="X2768">
        <f>U2768+V2768</f>
        <v/>
      </c>
      <c r="Y2768">
        <f>U2768/('d_고정'!$B$5*'6_기대효과'!$H$7/8)/'d_고정'!$B$6</f>
        <v/>
      </c>
      <c r="Z2768">
        <f>U2768/('d_고정'!$B$8*'6_기대효과'!$H$7/8)</f>
        <v/>
      </c>
    </row>
    <row r="2769">
      <c r="A2769">
        <f>RAND()</f>
        <v/>
      </c>
      <c r="B2769">
        <f>IF('d_시나리오'!$J$2='d_시나리오'!$H$2,'d_시나리오'!$I$2,IF(A2769&lt;('d_시나리오'!$I$2-'d_시나리오'!$H$2)/('d_시나리오'!$J$2-'d_시나리오'!$H$2),'d_시나리오'!$H$2+SQRT(A2769*('d_시나리오'!$J$2-'d_시나리오'!$H$2)*('d_시나리오'!$I$2-'d_시나리오'!$H$2)),'d_시나리오'!$J$2-SQRT((1-A2769)*('d_시나리오'!$J$2-'d_시나리오'!$H$2)*('d_시나리오'!$J$2-'d_시나리오'!$I$2))))</f>
        <v/>
      </c>
      <c r="C2769">
        <f>BETAINV(RAND(),2,6)</f>
        <v/>
      </c>
      <c r="D2769">
        <f>INDEX('d_분포'!$A$2:$A$28,RANDBETWEEN(1,27))</f>
        <v/>
      </c>
      <c r="E2769">
        <f>INDEX('d_분포'!$C$2:$C$5,RANDBETWEEN(1,4))*(0.9+0.2*RAND())</f>
        <v/>
      </c>
      <c r="F2769">
        <f>RAND()</f>
        <v/>
      </c>
      <c r="G2769">
        <f>IF('d_시나리오'!$J$3='d_시나리오'!$H$3,'d_시나리오'!$I$3,IF(F2769&lt;('d_시나리오'!$I$3-'d_시나리오'!$H$3)/('d_시나리오'!$J$3-'d_시나리오'!$H$3),'d_시나리오'!$H$3+SQRT(F2769*('d_시나리오'!$J$3-'d_시나리오'!$H$3)*('d_시나리오'!$I$3-'d_시나리오'!$H$3)),'d_시나리오'!$J$3-SQRT((1-F2769)*('d_시나리오'!$J$3-'d_시나리오'!$H$3)*('d_시나리오'!$J$3-'d_시나리오'!$I$3))))</f>
        <v/>
      </c>
      <c r="H2769">
        <f>RAND()</f>
        <v/>
      </c>
      <c r="I2769">
        <f>IF('d_시나리오'!$J$4='d_시나리오'!$H$4,'d_시나리오'!$I$4,IF(H2769&lt;('d_시나리오'!$I$4-'d_시나리오'!$H$4)/('d_시나리오'!$J$4-'d_시나리오'!$H$4),'d_시나리오'!$H$4+SQRT(H2769*('d_시나리오'!$J$4-'d_시나리오'!$H$4)*('d_시나리오'!$I$4-'d_시나리오'!$H$4)),'d_시나리오'!$J$4-SQRT((1-H2769)*('d_시나리오'!$J$4-'d_시나리오'!$H$4)*('d_시나리오'!$J$4-'d_시나리오'!$I$4))))</f>
        <v/>
      </c>
      <c r="J2769">
        <f>RAND()</f>
        <v/>
      </c>
      <c r="K2769">
        <f>IF('d_시나리오'!$J$5='d_시나리오'!$H$5,'d_시나리오'!$I$5,IF(J2769&lt;('d_시나리오'!$I$5-'d_시나리오'!$H$5)/('d_시나리오'!$J$5-'d_시나리오'!$H$5),'d_시나리오'!$H$5+SQRT(J2769*('d_시나리오'!$J$5-'d_시나리오'!$H$5)*('d_시나리오'!$I$5-'d_시나리오'!$H$5)),'d_시나리오'!$J$5-SQRT((1-J2769)*('d_시나리오'!$J$5-'d_시나리오'!$H$5)*('d_시나리오'!$J$5-'d_시나리오'!$I$5))))</f>
        <v/>
      </c>
      <c r="L2769">
        <f>RAND()</f>
        <v/>
      </c>
      <c r="M2769">
        <f>IF('d_시나리오'!$J$6='d_시나리오'!$H$6,'d_시나리오'!$I$6,IF(L2769&lt;('d_시나리오'!$I$6-'d_시나리오'!$H$6)/('d_시나리오'!$J$6-'d_시나리오'!$H$6),'d_시나리오'!$H$6+SQRT(L2769*('d_시나리오'!$J$6-'d_시나리오'!$H$6)*('d_시나리오'!$I$6-'d_시나리오'!$H$6)),'d_시나리오'!$J$6-SQRT((1-L2769)*('d_시나리오'!$J$6-'d_시나리오'!$H$6)*('d_시나리오'!$J$6-'d_시나리오'!$I$6))))</f>
        <v/>
      </c>
      <c r="N2769">
        <f>INDEX('d_분포'!$B$2:$B$57,RANDBETWEEN(1,56))</f>
        <v/>
      </c>
      <c r="O2769">
        <f>BETAINV(RAND(),5,5)</f>
        <v/>
      </c>
      <c r="P2769">
        <f>'d_고정'!$B$1*'6_기대효과'!$H$7*('d_시나리오'!$I$7/'d_고정'!$B$2)*B2769</f>
        <v/>
      </c>
      <c r="Q2769">
        <f>P2769*C2769</f>
        <v/>
      </c>
      <c r="R2769">
        <f>P2769*E2769</f>
        <v/>
      </c>
      <c r="S2769">
        <f>R2769*G2769</f>
        <v/>
      </c>
      <c r="T2769">
        <f>Q2769+S2769</f>
        <v/>
      </c>
      <c r="U2769">
        <f>(Q2769*D2769+S2769*I2769)*(1-O2769)</f>
        <v/>
      </c>
      <c r="V2769">
        <f>(R2769*K2769*N2769+'d_고정'!$B$3*('6_기대효과'!$H$7/8)*N2769*'d_고정'!$B$10*M2769*('6_기대효과'!$K$7/'d_고정'!$B$9))*(1-O2769)</f>
        <v/>
      </c>
      <c r="W2769">
        <f>(S2769*I2769+R2769*MAX(K2769-'d_고정'!$B$10*M2769*('6_기대효과'!$K$7/'d_고정'!$B$9),0)*N2769)*(1-O2769)</f>
        <v/>
      </c>
      <c r="X2769">
        <f>U2769+V2769</f>
        <v/>
      </c>
      <c r="Y2769">
        <f>U2769/('d_고정'!$B$5*'6_기대효과'!$H$7/8)/'d_고정'!$B$6</f>
        <v/>
      </c>
      <c r="Z2769">
        <f>U2769/('d_고정'!$B$8*'6_기대효과'!$H$7/8)</f>
        <v/>
      </c>
    </row>
    <row r="2770">
      <c r="A2770">
        <f>RAND()</f>
        <v/>
      </c>
      <c r="B2770">
        <f>IF('d_시나리오'!$J$2='d_시나리오'!$H$2,'d_시나리오'!$I$2,IF(A2770&lt;('d_시나리오'!$I$2-'d_시나리오'!$H$2)/('d_시나리오'!$J$2-'d_시나리오'!$H$2),'d_시나리오'!$H$2+SQRT(A2770*('d_시나리오'!$J$2-'d_시나리오'!$H$2)*('d_시나리오'!$I$2-'d_시나리오'!$H$2)),'d_시나리오'!$J$2-SQRT((1-A2770)*('d_시나리오'!$J$2-'d_시나리오'!$H$2)*('d_시나리오'!$J$2-'d_시나리오'!$I$2))))</f>
        <v/>
      </c>
      <c r="C2770">
        <f>BETAINV(RAND(),2,6)</f>
        <v/>
      </c>
      <c r="D2770">
        <f>INDEX('d_분포'!$A$2:$A$28,RANDBETWEEN(1,27))</f>
        <v/>
      </c>
      <c r="E2770">
        <f>INDEX('d_분포'!$C$2:$C$5,RANDBETWEEN(1,4))*(0.9+0.2*RAND())</f>
        <v/>
      </c>
      <c r="F2770">
        <f>RAND()</f>
        <v/>
      </c>
      <c r="G2770">
        <f>IF('d_시나리오'!$J$3='d_시나리오'!$H$3,'d_시나리오'!$I$3,IF(F2770&lt;('d_시나리오'!$I$3-'d_시나리오'!$H$3)/('d_시나리오'!$J$3-'d_시나리오'!$H$3),'d_시나리오'!$H$3+SQRT(F2770*('d_시나리오'!$J$3-'d_시나리오'!$H$3)*('d_시나리오'!$I$3-'d_시나리오'!$H$3)),'d_시나리오'!$J$3-SQRT((1-F2770)*('d_시나리오'!$J$3-'d_시나리오'!$H$3)*('d_시나리오'!$J$3-'d_시나리오'!$I$3))))</f>
        <v/>
      </c>
      <c r="H2770">
        <f>RAND()</f>
        <v/>
      </c>
      <c r="I2770">
        <f>IF('d_시나리오'!$J$4='d_시나리오'!$H$4,'d_시나리오'!$I$4,IF(H2770&lt;('d_시나리오'!$I$4-'d_시나리오'!$H$4)/('d_시나리오'!$J$4-'d_시나리오'!$H$4),'d_시나리오'!$H$4+SQRT(H2770*('d_시나리오'!$J$4-'d_시나리오'!$H$4)*('d_시나리오'!$I$4-'d_시나리오'!$H$4)),'d_시나리오'!$J$4-SQRT((1-H2770)*('d_시나리오'!$J$4-'d_시나리오'!$H$4)*('d_시나리오'!$J$4-'d_시나리오'!$I$4))))</f>
        <v/>
      </c>
      <c r="J2770">
        <f>RAND()</f>
        <v/>
      </c>
      <c r="K2770">
        <f>IF('d_시나리오'!$J$5='d_시나리오'!$H$5,'d_시나리오'!$I$5,IF(J2770&lt;('d_시나리오'!$I$5-'d_시나리오'!$H$5)/('d_시나리오'!$J$5-'d_시나리오'!$H$5),'d_시나리오'!$H$5+SQRT(J2770*('d_시나리오'!$J$5-'d_시나리오'!$H$5)*('d_시나리오'!$I$5-'d_시나리오'!$H$5)),'d_시나리오'!$J$5-SQRT((1-J2770)*('d_시나리오'!$J$5-'d_시나리오'!$H$5)*('d_시나리오'!$J$5-'d_시나리오'!$I$5))))</f>
        <v/>
      </c>
      <c r="L2770">
        <f>RAND()</f>
        <v/>
      </c>
      <c r="M2770">
        <f>IF('d_시나리오'!$J$6='d_시나리오'!$H$6,'d_시나리오'!$I$6,IF(L2770&lt;('d_시나리오'!$I$6-'d_시나리오'!$H$6)/('d_시나리오'!$J$6-'d_시나리오'!$H$6),'d_시나리오'!$H$6+SQRT(L2770*('d_시나리오'!$J$6-'d_시나리오'!$H$6)*('d_시나리오'!$I$6-'d_시나리오'!$H$6)),'d_시나리오'!$J$6-SQRT((1-L2770)*('d_시나리오'!$J$6-'d_시나리오'!$H$6)*('d_시나리오'!$J$6-'d_시나리오'!$I$6))))</f>
        <v/>
      </c>
      <c r="N2770">
        <f>INDEX('d_분포'!$B$2:$B$57,RANDBETWEEN(1,56))</f>
        <v/>
      </c>
      <c r="O2770">
        <f>BETAINV(RAND(),5,5)</f>
        <v/>
      </c>
      <c r="P2770">
        <f>'d_고정'!$B$1*'6_기대효과'!$H$7*('d_시나리오'!$I$7/'d_고정'!$B$2)*B2770</f>
        <v/>
      </c>
      <c r="Q2770">
        <f>P2770*C2770</f>
        <v/>
      </c>
      <c r="R2770">
        <f>P2770*E2770</f>
        <v/>
      </c>
      <c r="S2770">
        <f>R2770*G2770</f>
        <v/>
      </c>
      <c r="T2770">
        <f>Q2770+S2770</f>
        <v/>
      </c>
      <c r="U2770">
        <f>(Q2770*D2770+S2770*I2770)*(1-O2770)</f>
        <v/>
      </c>
      <c r="V2770">
        <f>(R2770*K2770*N2770+'d_고정'!$B$3*('6_기대효과'!$H$7/8)*N2770*'d_고정'!$B$10*M2770*('6_기대효과'!$K$7/'d_고정'!$B$9))*(1-O2770)</f>
        <v/>
      </c>
      <c r="W2770">
        <f>(S2770*I2770+R2770*MAX(K2770-'d_고정'!$B$10*M2770*('6_기대효과'!$K$7/'d_고정'!$B$9),0)*N2770)*(1-O2770)</f>
        <v/>
      </c>
      <c r="X2770">
        <f>U2770+V2770</f>
        <v/>
      </c>
      <c r="Y2770">
        <f>U2770/('d_고정'!$B$5*'6_기대효과'!$H$7/8)/'d_고정'!$B$6</f>
        <v/>
      </c>
      <c r="Z2770">
        <f>U2770/('d_고정'!$B$8*'6_기대효과'!$H$7/8)</f>
        <v/>
      </c>
    </row>
    <row r="2771">
      <c r="A2771">
        <f>RAND()</f>
        <v/>
      </c>
      <c r="B2771">
        <f>IF('d_시나리오'!$J$2='d_시나리오'!$H$2,'d_시나리오'!$I$2,IF(A2771&lt;('d_시나리오'!$I$2-'d_시나리오'!$H$2)/('d_시나리오'!$J$2-'d_시나리오'!$H$2),'d_시나리오'!$H$2+SQRT(A2771*('d_시나리오'!$J$2-'d_시나리오'!$H$2)*('d_시나리오'!$I$2-'d_시나리오'!$H$2)),'d_시나리오'!$J$2-SQRT((1-A2771)*('d_시나리오'!$J$2-'d_시나리오'!$H$2)*('d_시나리오'!$J$2-'d_시나리오'!$I$2))))</f>
        <v/>
      </c>
      <c r="C2771">
        <f>BETAINV(RAND(),2,6)</f>
        <v/>
      </c>
      <c r="D2771">
        <f>INDEX('d_분포'!$A$2:$A$28,RANDBETWEEN(1,27))</f>
        <v/>
      </c>
      <c r="E2771">
        <f>INDEX('d_분포'!$C$2:$C$5,RANDBETWEEN(1,4))*(0.9+0.2*RAND())</f>
        <v/>
      </c>
      <c r="F2771">
        <f>RAND()</f>
        <v/>
      </c>
      <c r="G2771">
        <f>IF('d_시나리오'!$J$3='d_시나리오'!$H$3,'d_시나리오'!$I$3,IF(F2771&lt;('d_시나리오'!$I$3-'d_시나리오'!$H$3)/('d_시나리오'!$J$3-'d_시나리오'!$H$3),'d_시나리오'!$H$3+SQRT(F2771*('d_시나리오'!$J$3-'d_시나리오'!$H$3)*('d_시나리오'!$I$3-'d_시나리오'!$H$3)),'d_시나리오'!$J$3-SQRT((1-F2771)*('d_시나리오'!$J$3-'d_시나리오'!$H$3)*('d_시나리오'!$J$3-'d_시나리오'!$I$3))))</f>
        <v/>
      </c>
      <c r="H2771">
        <f>RAND()</f>
        <v/>
      </c>
      <c r="I2771">
        <f>IF('d_시나리오'!$J$4='d_시나리오'!$H$4,'d_시나리오'!$I$4,IF(H2771&lt;('d_시나리오'!$I$4-'d_시나리오'!$H$4)/('d_시나리오'!$J$4-'d_시나리오'!$H$4),'d_시나리오'!$H$4+SQRT(H2771*('d_시나리오'!$J$4-'d_시나리오'!$H$4)*('d_시나리오'!$I$4-'d_시나리오'!$H$4)),'d_시나리오'!$J$4-SQRT((1-H2771)*('d_시나리오'!$J$4-'d_시나리오'!$H$4)*('d_시나리오'!$J$4-'d_시나리오'!$I$4))))</f>
        <v/>
      </c>
      <c r="J2771">
        <f>RAND()</f>
        <v/>
      </c>
      <c r="K2771">
        <f>IF('d_시나리오'!$J$5='d_시나리오'!$H$5,'d_시나리오'!$I$5,IF(J2771&lt;('d_시나리오'!$I$5-'d_시나리오'!$H$5)/('d_시나리오'!$J$5-'d_시나리오'!$H$5),'d_시나리오'!$H$5+SQRT(J2771*('d_시나리오'!$J$5-'d_시나리오'!$H$5)*('d_시나리오'!$I$5-'d_시나리오'!$H$5)),'d_시나리오'!$J$5-SQRT((1-J2771)*('d_시나리오'!$J$5-'d_시나리오'!$H$5)*('d_시나리오'!$J$5-'d_시나리오'!$I$5))))</f>
        <v/>
      </c>
      <c r="L2771">
        <f>RAND()</f>
        <v/>
      </c>
      <c r="M2771">
        <f>IF('d_시나리오'!$J$6='d_시나리오'!$H$6,'d_시나리오'!$I$6,IF(L2771&lt;('d_시나리오'!$I$6-'d_시나리오'!$H$6)/('d_시나리오'!$J$6-'d_시나리오'!$H$6),'d_시나리오'!$H$6+SQRT(L2771*('d_시나리오'!$J$6-'d_시나리오'!$H$6)*('d_시나리오'!$I$6-'d_시나리오'!$H$6)),'d_시나리오'!$J$6-SQRT((1-L2771)*('d_시나리오'!$J$6-'d_시나리오'!$H$6)*('d_시나리오'!$J$6-'d_시나리오'!$I$6))))</f>
        <v/>
      </c>
      <c r="N2771">
        <f>INDEX('d_분포'!$B$2:$B$57,RANDBETWEEN(1,56))</f>
        <v/>
      </c>
      <c r="O2771">
        <f>BETAINV(RAND(),5,5)</f>
        <v/>
      </c>
      <c r="P2771">
        <f>'d_고정'!$B$1*'6_기대효과'!$H$7*('d_시나리오'!$I$7/'d_고정'!$B$2)*B2771</f>
        <v/>
      </c>
      <c r="Q2771">
        <f>P2771*C2771</f>
        <v/>
      </c>
      <c r="R2771">
        <f>P2771*E2771</f>
        <v/>
      </c>
      <c r="S2771">
        <f>R2771*G2771</f>
        <v/>
      </c>
      <c r="T2771">
        <f>Q2771+S2771</f>
        <v/>
      </c>
      <c r="U2771">
        <f>(Q2771*D2771+S2771*I2771)*(1-O2771)</f>
        <v/>
      </c>
      <c r="V2771">
        <f>(R2771*K2771*N2771+'d_고정'!$B$3*('6_기대효과'!$H$7/8)*N2771*'d_고정'!$B$10*M2771*('6_기대효과'!$K$7/'d_고정'!$B$9))*(1-O2771)</f>
        <v/>
      </c>
      <c r="W2771">
        <f>(S2771*I2771+R2771*MAX(K2771-'d_고정'!$B$10*M2771*('6_기대효과'!$K$7/'d_고정'!$B$9),0)*N2771)*(1-O2771)</f>
        <v/>
      </c>
      <c r="X2771">
        <f>U2771+V2771</f>
        <v/>
      </c>
      <c r="Y2771">
        <f>U2771/('d_고정'!$B$5*'6_기대효과'!$H$7/8)/'d_고정'!$B$6</f>
        <v/>
      </c>
      <c r="Z2771">
        <f>U2771/('d_고정'!$B$8*'6_기대효과'!$H$7/8)</f>
        <v/>
      </c>
    </row>
    <row r="2772">
      <c r="A2772">
        <f>RAND()</f>
        <v/>
      </c>
      <c r="B2772">
        <f>IF('d_시나리오'!$J$2='d_시나리오'!$H$2,'d_시나리오'!$I$2,IF(A2772&lt;('d_시나리오'!$I$2-'d_시나리오'!$H$2)/('d_시나리오'!$J$2-'d_시나리오'!$H$2),'d_시나리오'!$H$2+SQRT(A2772*('d_시나리오'!$J$2-'d_시나리오'!$H$2)*('d_시나리오'!$I$2-'d_시나리오'!$H$2)),'d_시나리오'!$J$2-SQRT((1-A2772)*('d_시나리오'!$J$2-'d_시나리오'!$H$2)*('d_시나리오'!$J$2-'d_시나리오'!$I$2))))</f>
        <v/>
      </c>
      <c r="C2772">
        <f>BETAINV(RAND(),2,6)</f>
        <v/>
      </c>
      <c r="D2772">
        <f>INDEX('d_분포'!$A$2:$A$28,RANDBETWEEN(1,27))</f>
        <v/>
      </c>
      <c r="E2772">
        <f>INDEX('d_분포'!$C$2:$C$5,RANDBETWEEN(1,4))*(0.9+0.2*RAND())</f>
        <v/>
      </c>
      <c r="F2772">
        <f>RAND()</f>
        <v/>
      </c>
      <c r="G2772">
        <f>IF('d_시나리오'!$J$3='d_시나리오'!$H$3,'d_시나리오'!$I$3,IF(F2772&lt;('d_시나리오'!$I$3-'d_시나리오'!$H$3)/('d_시나리오'!$J$3-'d_시나리오'!$H$3),'d_시나리오'!$H$3+SQRT(F2772*('d_시나리오'!$J$3-'d_시나리오'!$H$3)*('d_시나리오'!$I$3-'d_시나리오'!$H$3)),'d_시나리오'!$J$3-SQRT((1-F2772)*('d_시나리오'!$J$3-'d_시나리오'!$H$3)*('d_시나리오'!$J$3-'d_시나리오'!$I$3))))</f>
        <v/>
      </c>
      <c r="H2772">
        <f>RAND()</f>
        <v/>
      </c>
      <c r="I2772">
        <f>IF('d_시나리오'!$J$4='d_시나리오'!$H$4,'d_시나리오'!$I$4,IF(H2772&lt;('d_시나리오'!$I$4-'d_시나리오'!$H$4)/('d_시나리오'!$J$4-'d_시나리오'!$H$4),'d_시나리오'!$H$4+SQRT(H2772*('d_시나리오'!$J$4-'d_시나리오'!$H$4)*('d_시나리오'!$I$4-'d_시나리오'!$H$4)),'d_시나리오'!$J$4-SQRT((1-H2772)*('d_시나리오'!$J$4-'d_시나리오'!$H$4)*('d_시나리오'!$J$4-'d_시나리오'!$I$4))))</f>
        <v/>
      </c>
      <c r="J2772">
        <f>RAND()</f>
        <v/>
      </c>
      <c r="K2772">
        <f>IF('d_시나리오'!$J$5='d_시나리오'!$H$5,'d_시나리오'!$I$5,IF(J2772&lt;('d_시나리오'!$I$5-'d_시나리오'!$H$5)/('d_시나리오'!$J$5-'d_시나리오'!$H$5),'d_시나리오'!$H$5+SQRT(J2772*('d_시나리오'!$J$5-'d_시나리오'!$H$5)*('d_시나리오'!$I$5-'d_시나리오'!$H$5)),'d_시나리오'!$J$5-SQRT((1-J2772)*('d_시나리오'!$J$5-'d_시나리오'!$H$5)*('d_시나리오'!$J$5-'d_시나리오'!$I$5))))</f>
        <v/>
      </c>
      <c r="L2772">
        <f>RAND()</f>
        <v/>
      </c>
      <c r="M2772">
        <f>IF('d_시나리오'!$J$6='d_시나리오'!$H$6,'d_시나리오'!$I$6,IF(L2772&lt;('d_시나리오'!$I$6-'d_시나리오'!$H$6)/('d_시나리오'!$J$6-'d_시나리오'!$H$6),'d_시나리오'!$H$6+SQRT(L2772*('d_시나리오'!$J$6-'d_시나리오'!$H$6)*('d_시나리오'!$I$6-'d_시나리오'!$H$6)),'d_시나리오'!$J$6-SQRT((1-L2772)*('d_시나리오'!$J$6-'d_시나리오'!$H$6)*('d_시나리오'!$J$6-'d_시나리오'!$I$6))))</f>
        <v/>
      </c>
      <c r="N2772">
        <f>INDEX('d_분포'!$B$2:$B$57,RANDBETWEEN(1,56))</f>
        <v/>
      </c>
      <c r="O2772">
        <f>BETAINV(RAND(),5,5)</f>
        <v/>
      </c>
      <c r="P2772">
        <f>'d_고정'!$B$1*'6_기대효과'!$H$7*('d_시나리오'!$I$7/'d_고정'!$B$2)*B2772</f>
        <v/>
      </c>
      <c r="Q2772">
        <f>P2772*C2772</f>
        <v/>
      </c>
      <c r="R2772">
        <f>P2772*E2772</f>
        <v/>
      </c>
      <c r="S2772">
        <f>R2772*G2772</f>
        <v/>
      </c>
      <c r="T2772">
        <f>Q2772+S2772</f>
        <v/>
      </c>
      <c r="U2772">
        <f>(Q2772*D2772+S2772*I2772)*(1-O2772)</f>
        <v/>
      </c>
      <c r="V2772">
        <f>(R2772*K2772*N2772+'d_고정'!$B$3*('6_기대효과'!$H$7/8)*N2772*'d_고정'!$B$10*M2772*('6_기대효과'!$K$7/'d_고정'!$B$9))*(1-O2772)</f>
        <v/>
      </c>
      <c r="W2772">
        <f>(S2772*I2772+R2772*MAX(K2772-'d_고정'!$B$10*M2772*('6_기대효과'!$K$7/'d_고정'!$B$9),0)*N2772)*(1-O2772)</f>
        <v/>
      </c>
      <c r="X2772">
        <f>U2772+V2772</f>
        <v/>
      </c>
      <c r="Y2772">
        <f>U2772/('d_고정'!$B$5*'6_기대효과'!$H$7/8)/'d_고정'!$B$6</f>
        <v/>
      </c>
      <c r="Z2772">
        <f>U2772/('d_고정'!$B$8*'6_기대효과'!$H$7/8)</f>
        <v/>
      </c>
    </row>
    <row r="2773">
      <c r="A2773">
        <f>RAND()</f>
        <v/>
      </c>
      <c r="B2773">
        <f>IF('d_시나리오'!$J$2='d_시나리오'!$H$2,'d_시나리오'!$I$2,IF(A2773&lt;('d_시나리오'!$I$2-'d_시나리오'!$H$2)/('d_시나리오'!$J$2-'d_시나리오'!$H$2),'d_시나리오'!$H$2+SQRT(A2773*('d_시나리오'!$J$2-'d_시나리오'!$H$2)*('d_시나리오'!$I$2-'d_시나리오'!$H$2)),'d_시나리오'!$J$2-SQRT((1-A2773)*('d_시나리오'!$J$2-'d_시나리오'!$H$2)*('d_시나리오'!$J$2-'d_시나리오'!$I$2))))</f>
        <v/>
      </c>
      <c r="C2773">
        <f>BETAINV(RAND(),2,6)</f>
        <v/>
      </c>
      <c r="D2773">
        <f>INDEX('d_분포'!$A$2:$A$28,RANDBETWEEN(1,27))</f>
        <v/>
      </c>
      <c r="E2773">
        <f>INDEX('d_분포'!$C$2:$C$5,RANDBETWEEN(1,4))*(0.9+0.2*RAND())</f>
        <v/>
      </c>
      <c r="F2773">
        <f>RAND()</f>
        <v/>
      </c>
      <c r="G2773">
        <f>IF('d_시나리오'!$J$3='d_시나리오'!$H$3,'d_시나리오'!$I$3,IF(F2773&lt;('d_시나리오'!$I$3-'d_시나리오'!$H$3)/('d_시나리오'!$J$3-'d_시나리오'!$H$3),'d_시나리오'!$H$3+SQRT(F2773*('d_시나리오'!$J$3-'d_시나리오'!$H$3)*('d_시나리오'!$I$3-'d_시나리오'!$H$3)),'d_시나리오'!$J$3-SQRT((1-F2773)*('d_시나리오'!$J$3-'d_시나리오'!$H$3)*('d_시나리오'!$J$3-'d_시나리오'!$I$3))))</f>
        <v/>
      </c>
      <c r="H2773">
        <f>RAND()</f>
        <v/>
      </c>
      <c r="I2773">
        <f>IF('d_시나리오'!$J$4='d_시나리오'!$H$4,'d_시나리오'!$I$4,IF(H2773&lt;('d_시나리오'!$I$4-'d_시나리오'!$H$4)/('d_시나리오'!$J$4-'d_시나리오'!$H$4),'d_시나리오'!$H$4+SQRT(H2773*('d_시나리오'!$J$4-'d_시나리오'!$H$4)*('d_시나리오'!$I$4-'d_시나리오'!$H$4)),'d_시나리오'!$J$4-SQRT((1-H2773)*('d_시나리오'!$J$4-'d_시나리오'!$H$4)*('d_시나리오'!$J$4-'d_시나리오'!$I$4))))</f>
        <v/>
      </c>
      <c r="J2773">
        <f>RAND()</f>
        <v/>
      </c>
      <c r="K2773">
        <f>IF('d_시나리오'!$J$5='d_시나리오'!$H$5,'d_시나리오'!$I$5,IF(J2773&lt;('d_시나리오'!$I$5-'d_시나리오'!$H$5)/('d_시나리오'!$J$5-'d_시나리오'!$H$5),'d_시나리오'!$H$5+SQRT(J2773*('d_시나리오'!$J$5-'d_시나리오'!$H$5)*('d_시나리오'!$I$5-'d_시나리오'!$H$5)),'d_시나리오'!$J$5-SQRT((1-J2773)*('d_시나리오'!$J$5-'d_시나리오'!$H$5)*('d_시나리오'!$J$5-'d_시나리오'!$I$5))))</f>
        <v/>
      </c>
      <c r="L2773">
        <f>RAND()</f>
        <v/>
      </c>
      <c r="M2773">
        <f>IF('d_시나리오'!$J$6='d_시나리오'!$H$6,'d_시나리오'!$I$6,IF(L2773&lt;('d_시나리오'!$I$6-'d_시나리오'!$H$6)/('d_시나리오'!$J$6-'d_시나리오'!$H$6),'d_시나리오'!$H$6+SQRT(L2773*('d_시나리오'!$J$6-'d_시나리오'!$H$6)*('d_시나리오'!$I$6-'d_시나리오'!$H$6)),'d_시나리오'!$J$6-SQRT((1-L2773)*('d_시나리오'!$J$6-'d_시나리오'!$H$6)*('d_시나리오'!$J$6-'d_시나리오'!$I$6))))</f>
        <v/>
      </c>
      <c r="N2773">
        <f>INDEX('d_분포'!$B$2:$B$57,RANDBETWEEN(1,56))</f>
        <v/>
      </c>
      <c r="O2773">
        <f>BETAINV(RAND(),5,5)</f>
        <v/>
      </c>
      <c r="P2773">
        <f>'d_고정'!$B$1*'6_기대효과'!$H$7*('d_시나리오'!$I$7/'d_고정'!$B$2)*B2773</f>
        <v/>
      </c>
      <c r="Q2773">
        <f>P2773*C2773</f>
        <v/>
      </c>
      <c r="R2773">
        <f>P2773*E2773</f>
        <v/>
      </c>
      <c r="S2773">
        <f>R2773*G2773</f>
        <v/>
      </c>
      <c r="T2773">
        <f>Q2773+S2773</f>
        <v/>
      </c>
      <c r="U2773">
        <f>(Q2773*D2773+S2773*I2773)*(1-O2773)</f>
        <v/>
      </c>
      <c r="V2773">
        <f>(R2773*K2773*N2773+'d_고정'!$B$3*('6_기대효과'!$H$7/8)*N2773*'d_고정'!$B$10*M2773*('6_기대효과'!$K$7/'d_고정'!$B$9))*(1-O2773)</f>
        <v/>
      </c>
      <c r="W2773">
        <f>(S2773*I2773+R2773*MAX(K2773-'d_고정'!$B$10*M2773*('6_기대효과'!$K$7/'d_고정'!$B$9),0)*N2773)*(1-O2773)</f>
        <v/>
      </c>
      <c r="X2773">
        <f>U2773+V2773</f>
        <v/>
      </c>
      <c r="Y2773">
        <f>U2773/('d_고정'!$B$5*'6_기대효과'!$H$7/8)/'d_고정'!$B$6</f>
        <v/>
      </c>
      <c r="Z2773">
        <f>U2773/('d_고정'!$B$8*'6_기대효과'!$H$7/8)</f>
        <v/>
      </c>
    </row>
    <row r="2774">
      <c r="A2774">
        <f>RAND()</f>
        <v/>
      </c>
      <c r="B2774">
        <f>IF('d_시나리오'!$J$2='d_시나리오'!$H$2,'d_시나리오'!$I$2,IF(A2774&lt;('d_시나리오'!$I$2-'d_시나리오'!$H$2)/('d_시나리오'!$J$2-'d_시나리오'!$H$2),'d_시나리오'!$H$2+SQRT(A2774*('d_시나리오'!$J$2-'d_시나리오'!$H$2)*('d_시나리오'!$I$2-'d_시나리오'!$H$2)),'d_시나리오'!$J$2-SQRT((1-A2774)*('d_시나리오'!$J$2-'d_시나리오'!$H$2)*('d_시나리오'!$J$2-'d_시나리오'!$I$2))))</f>
        <v/>
      </c>
      <c r="C2774">
        <f>BETAINV(RAND(),2,6)</f>
        <v/>
      </c>
      <c r="D2774">
        <f>INDEX('d_분포'!$A$2:$A$28,RANDBETWEEN(1,27))</f>
        <v/>
      </c>
      <c r="E2774">
        <f>INDEX('d_분포'!$C$2:$C$5,RANDBETWEEN(1,4))*(0.9+0.2*RAND())</f>
        <v/>
      </c>
      <c r="F2774">
        <f>RAND()</f>
        <v/>
      </c>
      <c r="G2774">
        <f>IF('d_시나리오'!$J$3='d_시나리오'!$H$3,'d_시나리오'!$I$3,IF(F2774&lt;('d_시나리오'!$I$3-'d_시나리오'!$H$3)/('d_시나리오'!$J$3-'d_시나리오'!$H$3),'d_시나리오'!$H$3+SQRT(F2774*('d_시나리오'!$J$3-'d_시나리오'!$H$3)*('d_시나리오'!$I$3-'d_시나리오'!$H$3)),'d_시나리오'!$J$3-SQRT((1-F2774)*('d_시나리오'!$J$3-'d_시나리오'!$H$3)*('d_시나리오'!$J$3-'d_시나리오'!$I$3))))</f>
        <v/>
      </c>
      <c r="H2774">
        <f>RAND()</f>
        <v/>
      </c>
      <c r="I2774">
        <f>IF('d_시나리오'!$J$4='d_시나리오'!$H$4,'d_시나리오'!$I$4,IF(H2774&lt;('d_시나리오'!$I$4-'d_시나리오'!$H$4)/('d_시나리오'!$J$4-'d_시나리오'!$H$4),'d_시나리오'!$H$4+SQRT(H2774*('d_시나리오'!$J$4-'d_시나리오'!$H$4)*('d_시나리오'!$I$4-'d_시나리오'!$H$4)),'d_시나리오'!$J$4-SQRT((1-H2774)*('d_시나리오'!$J$4-'d_시나리오'!$H$4)*('d_시나리오'!$J$4-'d_시나리오'!$I$4))))</f>
        <v/>
      </c>
      <c r="J2774">
        <f>RAND()</f>
        <v/>
      </c>
      <c r="K2774">
        <f>IF('d_시나리오'!$J$5='d_시나리오'!$H$5,'d_시나리오'!$I$5,IF(J2774&lt;('d_시나리오'!$I$5-'d_시나리오'!$H$5)/('d_시나리오'!$J$5-'d_시나리오'!$H$5),'d_시나리오'!$H$5+SQRT(J2774*('d_시나리오'!$J$5-'d_시나리오'!$H$5)*('d_시나리오'!$I$5-'d_시나리오'!$H$5)),'d_시나리오'!$J$5-SQRT((1-J2774)*('d_시나리오'!$J$5-'d_시나리오'!$H$5)*('d_시나리오'!$J$5-'d_시나리오'!$I$5))))</f>
        <v/>
      </c>
      <c r="L2774">
        <f>RAND()</f>
        <v/>
      </c>
      <c r="M2774">
        <f>IF('d_시나리오'!$J$6='d_시나리오'!$H$6,'d_시나리오'!$I$6,IF(L2774&lt;('d_시나리오'!$I$6-'d_시나리오'!$H$6)/('d_시나리오'!$J$6-'d_시나리오'!$H$6),'d_시나리오'!$H$6+SQRT(L2774*('d_시나리오'!$J$6-'d_시나리오'!$H$6)*('d_시나리오'!$I$6-'d_시나리오'!$H$6)),'d_시나리오'!$J$6-SQRT((1-L2774)*('d_시나리오'!$J$6-'d_시나리오'!$H$6)*('d_시나리오'!$J$6-'d_시나리오'!$I$6))))</f>
        <v/>
      </c>
      <c r="N2774">
        <f>INDEX('d_분포'!$B$2:$B$57,RANDBETWEEN(1,56))</f>
        <v/>
      </c>
      <c r="O2774">
        <f>BETAINV(RAND(),5,5)</f>
        <v/>
      </c>
      <c r="P2774">
        <f>'d_고정'!$B$1*'6_기대효과'!$H$7*('d_시나리오'!$I$7/'d_고정'!$B$2)*B2774</f>
        <v/>
      </c>
      <c r="Q2774">
        <f>P2774*C2774</f>
        <v/>
      </c>
      <c r="R2774">
        <f>P2774*E2774</f>
        <v/>
      </c>
      <c r="S2774">
        <f>R2774*G2774</f>
        <v/>
      </c>
      <c r="T2774">
        <f>Q2774+S2774</f>
        <v/>
      </c>
      <c r="U2774">
        <f>(Q2774*D2774+S2774*I2774)*(1-O2774)</f>
        <v/>
      </c>
      <c r="V2774">
        <f>(R2774*K2774*N2774+'d_고정'!$B$3*('6_기대효과'!$H$7/8)*N2774*'d_고정'!$B$10*M2774*('6_기대효과'!$K$7/'d_고정'!$B$9))*(1-O2774)</f>
        <v/>
      </c>
      <c r="W2774">
        <f>(S2774*I2774+R2774*MAX(K2774-'d_고정'!$B$10*M2774*('6_기대효과'!$K$7/'d_고정'!$B$9),0)*N2774)*(1-O2774)</f>
        <v/>
      </c>
      <c r="X2774">
        <f>U2774+V2774</f>
        <v/>
      </c>
      <c r="Y2774">
        <f>U2774/('d_고정'!$B$5*'6_기대효과'!$H$7/8)/'d_고정'!$B$6</f>
        <v/>
      </c>
      <c r="Z2774">
        <f>U2774/('d_고정'!$B$8*'6_기대효과'!$H$7/8)</f>
        <v/>
      </c>
    </row>
    <row r="2775">
      <c r="A2775">
        <f>RAND()</f>
        <v/>
      </c>
      <c r="B2775">
        <f>IF('d_시나리오'!$J$2='d_시나리오'!$H$2,'d_시나리오'!$I$2,IF(A2775&lt;('d_시나리오'!$I$2-'d_시나리오'!$H$2)/('d_시나리오'!$J$2-'d_시나리오'!$H$2),'d_시나리오'!$H$2+SQRT(A2775*('d_시나리오'!$J$2-'d_시나리오'!$H$2)*('d_시나리오'!$I$2-'d_시나리오'!$H$2)),'d_시나리오'!$J$2-SQRT((1-A2775)*('d_시나리오'!$J$2-'d_시나리오'!$H$2)*('d_시나리오'!$J$2-'d_시나리오'!$I$2))))</f>
        <v/>
      </c>
      <c r="C2775">
        <f>BETAINV(RAND(),2,6)</f>
        <v/>
      </c>
      <c r="D2775">
        <f>INDEX('d_분포'!$A$2:$A$28,RANDBETWEEN(1,27))</f>
        <v/>
      </c>
      <c r="E2775">
        <f>INDEX('d_분포'!$C$2:$C$5,RANDBETWEEN(1,4))*(0.9+0.2*RAND())</f>
        <v/>
      </c>
      <c r="F2775">
        <f>RAND()</f>
        <v/>
      </c>
      <c r="G2775">
        <f>IF('d_시나리오'!$J$3='d_시나리오'!$H$3,'d_시나리오'!$I$3,IF(F2775&lt;('d_시나리오'!$I$3-'d_시나리오'!$H$3)/('d_시나리오'!$J$3-'d_시나리오'!$H$3),'d_시나리오'!$H$3+SQRT(F2775*('d_시나리오'!$J$3-'d_시나리오'!$H$3)*('d_시나리오'!$I$3-'d_시나리오'!$H$3)),'d_시나리오'!$J$3-SQRT((1-F2775)*('d_시나리오'!$J$3-'d_시나리오'!$H$3)*('d_시나리오'!$J$3-'d_시나리오'!$I$3))))</f>
        <v/>
      </c>
      <c r="H2775">
        <f>RAND()</f>
        <v/>
      </c>
      <c r="I2775">
        <f>IF('d_시나리오'!$J$4='d_시나리오'!$H$4,'d_시나리오'!$I$4,IF(H2775&lt;('d_시나리오'!$I$4-'d_시나리오'!$H$4)/('d_시나리오'!$J$4-'d_시나리오'!$H$4),'d_시나리오'!$H$4+SQRT(H2775*('d_시나리오'!$J$4-'d_시나리오'!$H$4)*('d_시나리오'!$I$4-'d_시나리오'!$H$4)),'d_시나리오'!$J$4-SQRT((1-H2775)*('d_시나리오'!$J$4-'d_시나리오'!$H$4)*('d_시나리오'!$J$4-'d_시나리오'!$I$4))))</f>
        <v/>
      </c>
      <c r="J2775">
        <f>RAND()</f>
        <v/>
      </c>
      <c r="K2775">
        <f>IF('d_시나리오'!$J$5='d_시나리오'!$H$5,'d_시나리오'!$I$5,IF(J2775&lt;('d_시나리오'!$I$5-'d_시나리오'!$H$5)/('d_시나리오'!$J$5-'d_시나리오'!$H$5),'d_시나리오'!$H$5+SQRT(J2775*('d_시나리오'!$J$5-'d_시나리오'!$H$5)*('d_시나리오'!$I$5-'d_시나리오'!$H$5)),'d_시나리오'!$J$5-SQRT((1-J2775)*('d_시나리오'!$J$5-'d_시나리오'!$H$5)*('d_시나리오'!$J$5-'d_시나리오'!$I$5))))</f>
        <v/>
      </c>
      <c r="L2775">
        <f>RAND()</f>
        <v/>
      </c>
      <c r="M2775">
        <f>IF('d_시나리오'!$J$6='d_시나리오'!$H$6,'d_시나리오'!$I$6,IF(L2775&lt;('d_시나리오'!$I$6-'d_시나리오'!$H$6)/('d_시나리오'!$J$6-'d_시나리오'!$H$6),'d_시나리오'!$H$6+SQRT(L2775*('d_시나리오'!$J$6-'d_시나리오'!$H$6)*('d_시나리오'!$I$6-'d_시나리오'!$H$6)),'d_시나리오'!$J$6-SQRT((1-L2775)*('d_시나리오'!$J$6-'d_시나리오'!$H$6)*('d_시나리오'!$J$6-'d_시나리오'!$I$6))))</f>
        <v/>
      </c>
      <c r="N2775">
        <f>INDEX('d_분포'!$B$2:$B$57,RANDBETWEEN(1,56))</f>
        <v/>
      </c>
      <c r="O2775">
        <f>BETAINV(RAND(),5,5)</f>
        <v/>
      </c>
      <c r="P2775">
        <f>'d_고정'!$B$1*'6_기대효과'!$H$7*('d_시나리오'!$I$7/'d_고정'!$B$2)*B2775</f>
        <v/>
      </c>
      <c r="Q2775">
        <f>P2775*C2775</f>
        <v/>
      </c>
      <c r="R2775">
        <f>P2775*E2775</f>
        <v/>
      </c>
      <c r="S2775">
        <f>R2775*G2775</f>
        <v/>
      </c>
      <c r="T2775">
        <f>Q2775+S2775</f>
        <v/>
      </c>
      <c r="U2775">
        <f>(Q2775*D2775+S2775*I2775)*(1-O2775)</f>
        <v/>
      </c>
      <c r="V2775">
        <f>(R2775*K2775*N2775+'d_고정'!$B$3*('6_기대효과'!$H$7/8)*N2775*'d_고정'!$B$10*M2775*('6_기대효과'!$K$7/'d_고정'!$B$9))*(1-O2775)</f>
        <v/>
      </c>
      <c r="W2775">
        <f>(S2775*I2775+R2775*MAX(K2775-'d_고정'!$B$10*M2775*('6_기대효과'!$K$7/'d_고정'!$B$9),0)*N2775)*(1-O2775)</f>
        <v/>
      </c>
      <c r="X2775">
        <f>U2775+V2775</f>
        <v/>
      </c>
      <c r="Y2775">
        <f>U2775/('d_고정'!$B$5*'6_기대효과'!$H$7/8)/'d_고정'!$B$6</f>
        <v/>
      </c>
      <c r="Z2775">
        <f>U2775/('d_고정'!$B$8*'6_기대효과'!$H$7/8)</f>
        <v/>
      </c>
    </row>
    <row r="2776">
      <c r="A2776">
        <f>RAND()</f>
        <v/>
      </c>
      <c r="B2776">
        <f>IF('d_시나리오'!$J$2='d_시나리오'!$H$2,'d_시나리오'!$I$2,IF(A2776&lt;('d_시나리오'!$I$2-'d_시나리오'!$H$2)/('d_시나리오'!$J$2-'d_시나리오'!$H$2),'d_시나리오'!$H$2+SQRT(A2776*('d_시나리오'!$J$2-'d_시나리오'!$H$2)*('d_시나리오'!$I$2-'d_시나리오'!$H$2)),'d_시나리오'!$J$2-SQRT((1-A2776)*('d_시나리오'!$J$2-'d_시나리오'!$H$2)*('d_시나리오'!$J$2-'d_시나리오'!$I$2))))</f>
        <v/>
      </c>
      <c r="C2776">
        <f>BETAINV(RAND(),2,6)</f>
        <v/>
      </c>
      <c r="D2776">
        <f>INDEX('d_분포'!$A$2:$A$28,RANDBETWEEN(1,27))</f>
        <v/>
      </c>
      <c r="E2776">
        <f>INDEX('d_분포'!$C$2:$C$5,RANDBETWEEN(1,4))*(0.9+0.2*RAND())</f>
        <v/>
      </c>
      <c r="F2776">
        <f>RAND()</f>
        <v/>
      </c>
      <c r="G2776">
        <f>IF('d_시나리오'!$J$3='d_시나리오'!$H$3,'d_시나리오'!$I$3,IF(F2776&lt;('d_시나리오'!$I$3-'d_시나리오'!$H$3)/('d_시나리오'!$J$3-'d_시나리오'!$H$3),'d_시나리오'!$H$3+SQRT(F2776*('d_시나리오'!$J$3-'d_시나리오'!$H$3)*('d_시나리오'!$I$3-'d_시나리오'!$H$3)),'d_시나리오'!$J$3-SQRT((1-F2776)*('d_시나리오'!$J$3-'d_시나리오'!$H$3)*('d_시나리오'!$J$3-'d_시나리오'!$I$3))))</f>
        <v/>
      </c>
      <c r="H2776">
        <f>RAND()</f>
        <v/>
      </c>
      <c r="I2776">
        <f>IF('d_시나리오'!$J$4='d_시나리오'!$H$4,'d_시나리오'!$I$4,IF(H2776&lt;('d_시나리오'!$I$4-'d_시나리오'!$H$4)/('d_시나리오'!$J$4-'d_시나리오'!$H$4),'d_시나리오'!$H$4+SQRT(H2776*('d_시나리오'!$J$4-'d_시나리오'!$H$4)*('d_시나리오'!$I$4-'d_시나리오'!$H$4)),'d_시나리오'!$J$4-SQRT((1-H2776)*('d_시나리오'!$J$4-'d_시나리오'!$H$4)*('d_시나리오'!$J$4-'d_시나리오'!$I$4))))</f>
        <v/>
      </c>
      <c r="J2776">
        <f>RAND()</f>
        <v/>
      </c>
      <c r="K2776">
        <f>IF('d_시나리오'!$J$5='d_시나리오'!$H$5,'d_시나리오'!$I$5,IF(J2776&lt;('d_시나리오'!$I$5-'d_시나리오'!$H$5)/('d_시나리오'!$J$5-'d_시나리오'!$H$5),'d_시나리오'!$H$5+SQRT(J2776*('d_시나리오'!$J$5-'d_시나리오'!$H$5)*('d_시나리오'!$I$5-'d_시나리오'!$H$5)),'d_시나리오'!$J$5-SQRT((1-J2776)*('d_시나리오'!$J$5-'d_시나리오'!$H$5)*('d_시나리오'!$J$5-'d_시나리오'!$I$5))))</f>
        <v/>
      </c>
      <c r="L2776">
        <f>RAND()</f>
        <v/>
      </c>
      <c r="M2776">
        <f>IF('d_시나리오'!$J$6='d_시나리오'!$H$6,'d_시나리오'!$I$6,IF(L2776&lt;('d_시나리오'!$I$6-'d_시나리오'!$H$6)/('d_시나리오'!$J$6-'d_시나리오'!$H$6),'d_시나리오'!$H$6+SQRT(L2776*('d_시나리오'!$J$6-'d_시나리오'!$H$6)*('d_시나리오'!$I$6-'d_시나리오'!$H$6)),'d_시나리오'!$J$6-SQRT((1-L2776)*('d_시나리오'!$J$6-'d_시나리오'!$H$6)*('d_시나리오'!$J$6-'d_시나리오'!$I$6))))</f>
        <v/>
      </c>
      <c r="N2776">
        <f>INDEX('d_분포'!$B$2:$B$57,RANDBETWEEN(1,56))</f>
        <v/>
      </c>
      <c r="O2776">
        <f>BETAINV(RAND(),5,5)</f>
        <v/>
      </c>
      <c r="P2776">
        <f>'d_고정'!$B$1*'6_기대효과'!$H$7*('d_시나리오'!$I$7/'d_고정'!$B$2)*B2776</f>
        <v/>
      </c>
      <c r="Q2776">
        <f>P2776*C2776</f>
        <v/>
      </c>
      <c r="R2776">
        <f>P2776*E2776</f>
        <v/>
      </c>
      <c r="S2776">
        <f>R2776*G2776</f>
        <v/>
      </c>
      <c r="T2776">
        <f>Q2776+S2776</f>
        <v/>
      </c>
      <c r="U2776">
        <f>(Q2776*D2776+S2776*I2776)*(1-O2776)</f>
        <v/>
      </c>
      <c r="V2776">
        <f>(R2776*K2776*N2776+'d_고정'!$B$3*('6_기대효과'!$H$7/8)*N2776*'d_고정'!$B$10*M2776*('6_기대효과'!$K$7/'d_고정'!$B$9))*(1-O2776)</f>
        <v/>
      </c>
      <c r="W2776">
        <f>(S2776*I2776+R2776*MAX(K2776-'d_고정'!$B$10*M2776*('6_기대효과'!$K$7/'d_고정'!$B$9),0)*N2776)*(1-O2776)</f>
        <v/>
      </c>
      <c r="X2776">
        <f>U2776+V2776</f>
        <v/>
      </c>
      <c r="Y2776">
        <f>U2776/('d_고정'!$B$5*'6_기대효과'!$H$7/8)/'d_고정'!$B$6</f>
        <v/>
      </c>
      <c r="Z2776">
        <f>U2776/('d_고정'!$B$8*'6_기대효과'!$H$7/8)</f>
        <v/>
      </c>
    </row>
    <row r="2777">
      <c r="A2777">
        <f>RAND()</f>
        <v/>
      </c>
      <c r="B2777">
        <f>IF('d_시나리오'!$J$2='d_시나리오'!$H$2,'d_시나리오'!$I$2,IF(A2777&lt;('d_시나리오'!$I$2-'d_시나리오'!$H$2)/('d_시나리오'!$J$2-'d_시나리오'!$H$2),'d_시나리오'!$H$2+SQRT(A2777*('d_시나리오'!$J$2-'d_시나리오'!$H$2)*('d_시나리오'!$I$2-'d_시나리오'!$H$2)),'d_시나리오'!$J$2-SQRT((1-A2777)*('d_시나리오'!$J$2-'d_시나리오'!$H$2)*('d_시나리오'!$J$2-'d_시나리오'!$I$2))))</f>
        <v/>
      </c>
      <c r="C2777">
        <f>BETAINV(RAND(),2,6)</f>
        <v/>
      </c>
      <c r="D2777">
        <f>INDEX('d_분포'!$A$2:$A$28,RANDBETWEEN(1,27))</f>
        <v/>
      </c>
      <c r="E2777">
        <f>INDEX('d_분포'!$C$2:$C$5,RANDBETWEEN(1,4))*(0.9+0.2*RAND())</f>
        <v/>
      </c>
      <c r="F2777">
        <f>RAND()</f>
        <v/>
      </c>
      <c r="G2777">
        <f>IF('d_시나리오'!$J$3='d_시나리오'!$H$3,'d_시나리오'!$I$3,IF(F2777&lt;('d_시나리오'!$I$3-'d_시나리오'!$H$3)/('d_시나리오'!$J$3-'d_시나리오'!$H$3),'d_시나리오'!$H$3+SQRT(F2777*('d_시나리오'!$J$3-'d_시나리오'!$H$3)*('d_시나리오'!$I$3-'d_시나리오'!$H$3)),'d_시나리오'!$J$3-SQRT((1-F2777)*('d_시나리오'!$J$3-'d_시나리오'!$H$3)*('d_시나리오'!$J$3-'d_시나리오'!$I$3))))</f>
        <v/>
      </c>
      <c r="H2777">
        <f>RAND()</f>
        <v/>
      </c>
      <c r="I2777">
        <f>IF('d_시나리오'!$J$4='d_시나리오'!$H$4,'d_시나리오'!$I$4,IF(H2777&lt;('d_시나리오'!$I$4-'d_시나리오'!$H$4)/('d_시나리오'!$J$4-'d_시나리오'!$H$4),'d_시나리오'!$H$4+SQRT(H2777*('d_시나리오'!$J$4-'d_시나리오'!$H$4)*('d_시나리오'!$I$4-'d_시나리오'!$H$4)),'d_시나리오'!$J$4-SQRT((1-H2777)*('d_시나리오'!$J$4-'d_시나리오'!$H$4)*('d_시나리오'!$J$4-'d_시나리오'!$I$4))))</f>
        <v/>
      </c>
      <c r="J2777">
        <f>RAND()</f>
        <v/>
      </c>
      <c r="K2777">
        <f>IF('d_시나리오'!$J$5='d_시나리오'!$H$5,'d_시나리오'!$I$5,IF(J2777&lt;('d_시나리오'!$I$5-'d_시나리오'!$H$5)/('d_시나리오'!$J$5-'d_시나리오'!$H$5),'d_시나리오'!$H$5+SQRT(J2777*('d_시나리오'!$J$5-'d_시나리오'!$H$5)*('d_시나리오'!$I$5-'d_시나리오'!$H$5)),'d_시나리오'!$J$5-SQRT((1-J2777)*('d_시나리오'!$J$5-'d_시나리오'!$H$5)*('d_시나리오'!$J$5-'d_시나리오'!$I$5))))</f>
        <v/>
      </c>
      <c r="L2777">
        <f>RAND()</f>
        <v/>
      </c>
      <c r="M2777">
        <f>IF('d_시나리오'!$J$6='d_시나리오'!$H$6,'d_시나리오'!$I$6,IF(L2777&lt;('d_시나리오'!$I$6-'d_시나리오'!$H$6)/('d_시나리오'!$J$6-'d_시나리오'!$H$6),'d_시나리오'!$H$6+SQRT(L2777*('d_시나리오'!$J$6-'d_시나리오'!$H$6)*('d_시나리오'!$I$6-'d_시나리오'!$H$6)),'d_시나리오'!$J$6-SQRT((1-L2777)*('d_시나리오'!$J$6-'d_시나리오'!$H$6)*('d_시나리오'!$J$6-'d_시나리오'!$I$6))))</f>
        <v/>
      </c>
      <c r="N2777">
        <f>INDEX('d_분포'!$B$2:$B$57,RANDBETWEEN(1,56))</f>
        <v/>
      </c>
      <c r="O2777">
        <f>BETAINV(RAND(),5,5)</f>
        <v/>
      </c>
      <c r="P2777">
        <f>'d_고정'!$B$1*'6_기대효과'!$H$7*('d_시나리오'!$I$7/'d_고정'!$B$2)*B2777</f>
        <v/>
      </c>
      <c r="Q2777">
        <f>P2777*C2777</f>
        <v/>
      </c>
      <c r="R2777">
        <f>P2777*E2777</f>
        <v/>
      </c>
      <c r="S2777">
        <f>R2777*G2777</f>
        <v/>
      </c>
      <c r="T2777">
        <f>Q2777+S2777</f>
        <v/>
      </c>
      <c r="U2777">
        <f>(Q2777*D2777+S2777*I2777)*(1-O2777)</f>
        <v/>
      </c>
      <c r="V2777">
        <f>(R2777*K2777*N2777+'d_고정'!$B$3*('6_기대효과'!$H$7/8)*N2777*'d_고정'!$B$10*M2777*('6_기대효과'!$K$7/'d_고정'!$B$9))*(1-O2777)</f>
        <v/>
      </c>
      <c r="W2777">
        <f>(S2777*I2777+R2777*MAX(K2777-'d_고정'!$B$10*M2777*('6_기대효과'!$K$7/'d_고정'!$B$9),0)*N2777)*(1-O2777)</f>
        <v/>
      </c>
      <c r="X2777">
        <f>U2777+V2777</f>
        <v/>
      </c>
      <c r="Y2777">
        <f>U2777/('d_고정'!$B$5*'6_기대효과'!$H$7/8)/'d_고정'!$B$6</f>
        <v/>
      </c>
      <c r="Z2777">
        <f>U2777/('d_고정'!$B$8*'6_기대효과'!$H$7/8)</f>
        <v/>
      </c>
    </row>
    <row r="2778">
      <c r="A2778">
        <f>RAND()</f>
        <v/>
      </c>
      <c r="B2778">
        <f>IF('d_시나리오'!$J$2='d_시나리오'!$H$2,'d_시나리오'!$I$2,IF(A2778&lt;('d_시나리오'!$I$2-'d_시나리오'!$H$2)/('d_시나리오'!$J$2-'d_시나리오'!$H$2),'d_시나리오'!$H$2+SQRT(A2778*('d_시나리오'!$J$2-'d_시나리오'!$H$2)*('d_시나리오'!$I$2-'d_시나리오'!$H$2)),'d_시나리오'!$J$2-SQRT((1-A2778)*('d_시나리오'!$J$2-'d_시나리오'!$H$2)*('d_시나리오'!$J$2-'d_시나리오'!$I$2))))</f>
        <v/>
      </c>
      <c r="C2778">
        <f>BETAINV(RAND(),2,6)</f>
        <v/>
      </c>
      <c r="D2778">
        <f>INDEX('d_분포'!$A$2:$A$28,RANDBETWEEN(1,27))</f>
        <v/>
      </c>
      <c r="E2778">
        <f>INDEX('d_분포'!$C$2:$C$5,RANDBETWEEN(1,4))*(0.9+0.2*RAND())</f>
        <v/>
      </c>
      <c r="F2778">
        <f>RAND()</f>
        <v/>
      </c>
      <c r="G2778">
        <f>IF('d_시나리오'!$J$3='d_시나리오'!$H$3,'d_시나리오'!$I$3,IF(F2778&lt;('d_시나리오'!$I$3-'d_시나리오'!$H$3)/('d_시나리오'!$J$3-'d_시나리오'!$H$3),'d_시나리오'!$H$3+SQRT(F2778*('d_시나리오'!$J$3-'d_시나리오'!$H$3)*('d_시나리오'!$I$3-'d_시나리오'!$H$3)),'d_시나리오'!$J$3-SQRT((1-F2778)*('d_시나리오'!$J$3-'d_시나리오'!$H$3)*('d_시나리오'!$J$3-'d_시나리오'!$I$3))))</f>
        <v/>
      </c>
      <c r="H2778">
        <f>RAND()</f>
        <v/>
      </c>
      <c r="I2778">
        <f>IF('d_시나리오'!$J$4='d_시나리오'!$H$4,'d_시나리오'!$I$4,IF(H2778&lt;('d_시나리오'!$I$4-'d_시나리오'!$H$4)/('d_시나리오'!$J$4-'d_시나리오'!$H$4),'d_시나리오'!$H$4+SQRT(H2778*('d_시나리오'!$J$4-'d_시나리오'!$H$4)*('d_시나리오'!$I$4-'d_시나리오'!$H$4)),'d_시나리오'!$J$4-SQRT((1-H2778)*('d_시나리오'!$J$4-'d_시나리오'!$H$4)*('d_시나리오'!$J$4-'d_시나리오'!$I$4))))</f>
        <v/>
      </c>
      <c r="J2778">
        <f>RAND()</f>
        <v/>
      </c>
      <c r="K2778">
        <f>IF('d_시나리오'!$J$5='d_시나리오'!$H$5,'d_시나리오'!$I$5,IF(J2778&lt;('d_시나리오'!$I$5-'d_시나리오'!$H$5)/('d_시나리오'!$J$5-'d_시나리오'!$H$5),'d_시나리오'!$H$5+SQRT(J2778*('d_시나리오'!$J$5-'d_시나리오'!$H$5)*('d_시나리오'!$I$5-'d_시나리오'!$H$5)),'d_시나리오'!$J$5-SQRT((1-J2778)*('d_시나리오'!$J$5-'d_시나리오'!$H$5)*('d_시나리오'!$J$5-'d_시나리오'!$I$5))))</f>
        <v/>
      </c>
      <c r="L2778">
        <f>RAND()</f>
        <v/>
      </c>
      <c r="M2778">
        <f>IF('d_시나리오'!$J$6='d_시나리오'!$H$6,'d_시나리오'!$I$6,IF(L2778&lt;('d_시나리오'!$I$6-'d_시나리오'!$H$6)/('d_시나리오'!$J$6-'d_시나리오'!$H$6),'d_시나리오'!$H$6+SQRT(L2778*('d_시나리오'!$J$6-'d_시나리오'!$H$6)*('d_시나리오'!$I$6-'d_시나리오'!$H$6)),'d_시나리오'!$J$6-SQRT((1-L2778)*('d_시나리오'!$J$6-'d_시나리오'!$H$6)*('d_시나리오'!$J$6-'d_시나리오'!$I$6))))</f>
        <v/>
      </c>
      <c r="N2778">
        <f>INDEX('d_분포'!$B$2:$B$57,RANDBETWEEN(1,56))</f>
        <v/>
      </c>
      <c r="O2778">
        <f>BETAINV(RAND(),5,5)</f>
        <v/>
      </c>
      <c r="P2778">
        <f>'d_고정'!$B$1*'6_기대효과'!$H$7*('d_시나리오'!$I$7/'d_고정'!$B$2)*B2778</f>
        <v/>
      </c>
      <c r="Q2778">
        <f>P2778*C2778</f>
        <v/>
      </c>
      <c r="R2778">
        <f>P2778*E2778</f>
        <v/>
      </c>
      <c r="S2778">
        <f>R2778*G2778</f>
        <v/>
      </c>
      <c r="T2778">
        <f>Q2778+S2778</f>
        <v/>
      </c>
      <c r="U2778">
        <f>(Q2778*D2778+S2778*I2778)*(1-O2778)</f>
        <v/>
      </c>
      <c r="V2778">
        <f>(R2778*K2778*N2778+'d_고정'!$B$3*('6_기대효과'!$H$7/8)*N2778*'d_고정'!$B$10*M2778*('6_기대효과'!$K$7/'d_고정'!$B$9))*(1-O2778)</f>
        <v/>
      </c>
      <c r="W2778">
        <f>(S2778*I2778+R2778*MAX(K2778-'d_고정'!$B$10*M2778*('6_기대효과'!$K$7/'d_고정'!$B$9),0)*N2778)*(1-O2778)</f>
        <v/>
      </c>
      <c r="X2778">
        <f>U2778+V2778</f>
        <v/>
      </c>
      <c r="Y2778">
        <f>U2778/('d_고정'!$B$5*'6_기대효과'!$H$7/8)/'d_고정'!$B$6</f>
        <v/>
      </c>
      <c r="Z2778">
        <f>U2778/('d_고정'!$B$8*'6_기대효과'!$H$7/8)</f>
        <v/>
      </c>
    </row>
    <row r="2779">
      <c r="A2779">
        <f>RAND()</f>
        <v/>
      </c>
      <c r="B2779">
        <f>IF('d_시나리오'!$J$2='d_시나리오'!$H$2,'d_시나리오'!$I$2,IF(A2779&lt;('d_시나리오'!$I$2-'d_시나리오'!$H$2)/('d_시나리오'!$J$2-'d_시나리오'!$H$2),'d_시나리오'!$H$2+SQRT(A2779*('d_시나리오'!$J$2-'d_시나리오'!$H$2)*('d_시나리오'!$I$2-'d_시나리오'!$H$2)),'d_시나리오'!$J$2-SQRT((1-A2779)*('d_시나리오'!$J$2-'d_시나리오'!$H$2)*('d_시나리오'!$J$2-'d_시나리오'!$I$2))))</f>
        <v/>
      </c>
      <c r="C2779">
        <f>BETAINV(RAND(),2,6)</f>
        <v/>
      </c>
      <c r="D2779">
        <f>INDEX('d_분포'!$A$2:$A$28,RANDBETWEEN(1,27))</f>
        <v/>
      </c>
      <c r="E2779">
        <f>INDEX('d_분포'!$C$2:$C$5,RANDBETWEEN(1,4))*(0.9+0.2*RAND())</f>
        <v/>
      </c>
      <c r="F2779">
        <f>RAND()</f>
        <v/>
      </c>
      <c r="G2779">
        <f>IF('d_시나리오'!$J$3='d_시나리오'!$H$3,'d_시나리오'!$I$3,IF(F2779&lt;('d_시나리오'!$I$3-'d_시나리오'!$H$3)/('d_시나리오'!$J$3-'d_시나리오'!$H$3),'d_시나리오'!$H$3+SQRT(F2779*('d_시나리오'!$J$3-'d_시나리오'!$H$3)*('d_시나리오'!$I$3-'d_시나리오'!$H$3)),'d_시나리오'!$J$3-SQRT((1-F2779)*('d_시나리오'!$J$3-'d_시나리오'!$H$3)*('d_시나리오'!$J$3-'d_시나리오'!$I$3))))</f>
        <v/>
      </c>
      <c r="H2779">
        <f>RAND()</f>
        <v/>
      </c>
      <c r="I2779">
        <f>IF('d_시나리오'!$J$4='d_시나리오'!$H$4,'d_시나리오'!$I$4,IF(H2779&lt;('d_시나리오'!$I$4-'d_시나리오'!$H$4)/('d_시나리오'!$J$4-'d_시나리오'!$H$4),'d_시나리오'!$H$4+SQRT(H2779*('d_시나리오'!$J$4-'d_시나리오'!$H$4)*('d_시나리오'!$I$4-'d_시나리오'!$H$4)),'d_시나리오'!$J$4-SQRT((1-H2779)*('d_시나리오'!$J$4-'d_시나리오'!$H$4)*('d_시나리오'!$J$4-'d_시나리오'!$I$4))))</f>
        <v/>
      </c>
      <c r="J2779">
        <f>RAND()</f>
        <v/>
      </c>
      <c r="K2779">
        <f>IF('d_시나리오'!$J$5='d_시나리오'!$H$5,'d_시나리오'!$I$5,IF(J2779&lt;('d_시나리오'!$I$5-'d_시나리오'!$H$5)/('d_시나리오'!$J$5-'d_시나리오'!$H$5),'d_시나리오'!$H$5+SQRT(J2779*('d_시나리오'!$J$5-'d_시나리오'!$H$5)*('d_시나리오'!$I$5-'d_시나리오'!$H$5)),'d_시나리오'!$J$5-SQRT((1-J2779)*('d_시나리오'!$J$5-'d_시나리오'!$H$5)*('d_시나리오'!$J$5-'d_시나리오'!$I$5))))</f>
        <v/>
      </c>
      <c r="L2779">
        <f>RAND()</f>
        <v/>
      </c>
      <c r="M2779">
        <f>IF('d_시나리오'!$J$6='d_시나리오'!$H$6,'d_시나리오'!$I$6,IF(L2779&lt;('d_시나리오'!$I$6-'d_시나리오'!$H$6)/('d_시나리오'!$J$6-'d_시나리오'!$H$6),'d_시나리오'!$H$6+SQRT(L2779*('d_시나리오'!$J$6-'d_시나리오'!$H$6)*('d_시나리오'!$I$6-'d_시나리오'!$H$6)),'d_시나리오'!$J$6-SQRT((1-L2779)*('d_시나리오'!$J$6-'d_시나리오'!$H$6)*('d_시나리오'!$J$6-'d_시나리오'!$I$6))))</f>
        <v/>
      </c>
      <c r="N2779">
        <f>INDEX('d_분포'!$B$2:$B$57,RANDBETWEEN(1,56))</f>
        <v/>
      </c>
      <c r="O2779">
        <f>BETAINV(RAND(),5,5)</f>
        <v/>
      </c>
      <c r="P2779">
        <f>'d_고정'!$B$1*'6_기대효과'!$H$7*('d_시나리오'!$I$7/'d_고정'!$B$2)*B2779</f>
        <v/>
      </c>
      <c r="Q2779">
        <f>P2779*C2779</f>
        <v/>
      </c>
      <c r="R2779">
        <f>P2779*E2779</f>
        <v/>
      </c>
      <c r="S2779">
        <f>R2779*G2779</f>
        <v/>
      </c>
      <c r="T2779">
        <f>Q2779+S2779</f>
        <v/>
      </c>
      <c r="U2779">
        <f>(Q2779*D2779+S2779*I2779)*(1-O2779)</f>
        <v/>
      </c>
      <c r="V2779">
        <f>(R2779*K2779*N2779+'d_고정'!$B$3*('6_기대효과'!$H$7/8)*N2779*'d_고정'!$B$10*M2779*('6_기대효과'!$K$7/'d_고정'!$B$9))*(1-O2779)</f>
        <v/>
      </c>
      <c r="W2779">
        <f>(S2779*I2779+R2779*MAX(K2779-'d_고정'!$B$10*M2779*('6_기대효과'!$K$7/'d_고정'!$B$9),0)*N2779)*(1-O2779)</f>
        <v/>
      </c>
      <c r="X2779">
        <f>U2779+V2779</f>
        <v/>
      </c>
      <c r="Y2779">
        <f>U2779/('d_고정'!$B$5*'6_기대효과'!$H$7/8)/'d_고정'!$B$6</f>
        <v/>
      </c>
      <c r="Z2779">
        <f>U2779/('d_고정'!$B$8*'6_기대효과'!$H$7/8)</f>
        <v/>
      </c>
    </row>
    <row r="2780">
      <c r="A2780">
        <f>RAND()</f>
        <v/>
      </c>
      <c r="B2780">
        <f>IF('d_시나리오'!$J$2='d_시나리오'!$H$2,'d_시나리오'!$I$2,IF(A2780&lt;('d_시나리오'!$I$2-'d_시나리오'!$H$2)/('d_시나리오'!$J$2-'d_시나리오'!$H$2),'d_시나리오'!$H$2+SQRT(A2780*('d_시나리오'!$J$2-'d_시나리오'!$H$2)*('d_시나리오'!$I$2-'d_시나리오'!$H$2)),'d_시나리오'!$J$2-SQRT((1-A2780)*('d_시나리오'!$J$2-'d_시나리오'!$H$2)*('d_시나리오'!$J$2-'d_시나리오'!$I$2))))</f>
        <v/>
      </c>
      <c r="C2780">
        <f>BETAINV(RAND(),2,6)</f>
        <v/>
      </c>
      <c r="D2780">
        <f>INDEX('d_분포'!$A$2:$A$28,RANDBETWEEN(1,27))</f>
        <v/>
      </c>
      <c r="E2780">
        <f>INDEX('d_분포'!$C$2:$C$5,RANDBETWEEN(1,4))*(0.9+0.2*RAND())</f>
        <v/>
      </c>
      <c r="F2780">
        <f>RAND()</f>
        <v/>
      </c>
      <c r="G2780">
        <f>IF('d_시나리오'!$J$3='d_시나리오'!$H$3,'d_시나리오'!$I$3,IF(F2780&lt;('d_시나리오'!$I$3-'d_시나리오'!$H$3)/('d_시나리오'!$J$3-'d_시나리오'!$H$3),'d_시나리오'!$H$3+SQRT(F2780*('d_시나리오'!$J$3-'d_시나리오'!$H$3)*('d_시나리오'!$I$3-'d_시나리오'!$H$3)),'d_시나리오'!$J$3-SQRT((1-F2780)*('d_시나리오'!$J$3-'d_시나리오'!$H$3)*('d_시나리오'!$J$3-'d_시나리오'!$I$3))))</f>
        <v/>
      </c>
      <c r="H2780">
        <f>RAND()</f>
        <v/>
      </c>
      <c r="I2780">
        <f>IF('d_시나리오'!$J$4='d_시나리오'!$H$4,'d_시나리오'!$I$4,IF(H2780&lt;('d_시나리오'!$I$4-'d_시나리오'!$H$4)/('d_시나리오'!$J$4-'d_시나리오'!$H$4),'d_시나리오'!$H$4+SQRT(H2780*('d_시나리오'!$J$4-'d_시나리오'!$H$4)*('d_시나리오'!$I$4-'d_시나리오'!$H$4)),'d_시나리오'!$J$4-SQRT((1-H2780)*('d_시나리오'!$J$4-'d_시나리오'!$H$4)*('d_시나리오'!$J$4-'d_시나리오'!$I$4))))</f>
        <v/>
      </c>
      <c r="J2780">
        <f>RAND()</f>
        <v/>
      </c>
      <c r="K2780">
        <f>IF('d_시나리오'!$J$5='d_시나리오'!$H$5,'d_시나리오'!$I$5,IF(J2780&lt;('d_시나리오'!$I$5-'d_시나리오'!$H$5)/('d_시나리오'!$J$5-'d_시나리오'!$H$5),'d_시나리오'!$H$5+SQRT(J2780*('d_시나리오'!$J$5-'d_시나리오'!$H$5)*('d_시나리오'!$I$5-'d_시나리오'!$H$5)),'d_시나리오'!$J$5-SQRT((1-J2780)*('d_시나리오'!$J$5-'d_시나리오'!$H$5)*('d_시나리오'!$J$5-'d_시나리오'!$I$5))))</f>
        <v/>
      </c>
      <c r="L2780">
        <f>RAND()</f>
        <v/>
      </c>
      <c r="M2780">
        <f>IF('d_시나리오'!$J$6='d_시나리오'!$H$6,'d_시나리오'!$I$6,IF(L2780&lt;('d_시나리오'!$I$6-'d_시나리오'!$H$6)/('d_시나리오'!$J$6-'d_시나리오'!$H$6),'d_시나리오'!$H$6+SQRT(L2780*('d_시나리오'!$J$6-'d_시나리오'!$H$6)*('d_시나리오'!$I$6-'d_시나리오'!$H$6)),'d_시나리오'!$J$6-SQRT((1-L2780)*('d_시나리오'!$J$6-'d_시나리오'!$H$6)*('d_시나리오'!$J$6-'d_시나리오'!$I$6))))</f>
        <v/>
      </c>
      <c r="N2780">
        <f>INDEX('d_분포'!$B$2:$B$57,RANDBETWEEN(1,56))</f>
        <v/>
      </c>
      <c r="O2780">
        <f>BETAINV(RAND(),5,5)</f>
        <v/>
      </c>
      <c r="P2780">
        <f>'d_고정'!$B$1*'6_기대효과'!$H$7*('d_시나리오'!$I$7/'d_고정'!$B$2)*B2780</f>
        <v/>
      </c>
      <c r="Q2780">
        <f>P2780*C2780</f>
        <v/>
      </c>
      <c r="R2780">
        <f>P2780*E2780</f>
        <v/>
      </c>
      <c r="S2780">
        <f>R2780*G2780</f>
        <v/>
      </c>
      <c r="T2780">
        <f>Q2780+S2780</f>
        <v/>
      </c>
      <c r="U2780">
        <f>(Q2780*D2780+S2780*I2780)*(1-O2780)</f>
        <v/>
      </c>
      <c r="V2780">
        <f>(R2780*K2780*N2780+'d_고정'!$B$3*('6_기대효과'!$H$7/8)*N2780*'d_고정'!$B$10*M2780*('6_기대효과'!$K$7/'d_고정'!$B$9))*(1-O2780)</f>
        <v/>
      </c>
      <c r="W2780">
        <f>(S2780*I2780+R2780*MAX(K2780-'d_고정'!$B$10*M2780*('6_기대효과'!$K$7/'d_고정'!$B$9),0)*N2780)*(1-O2780)</f>
        <v/>
      </c>
      <c r="X2780">
        <f>U2780+V2780</f>
        <v/>
      </c>
      <c r="Y2780">
        <f>U2780/('d_고정'!$B$5*'6_기대효과'!$H$7/8)/'d_고정'!$B$6</f>
        <v/>
      </c>
      <c r="Z2780">
        <f>U2780/('d_고정'!$B$8*'6_기대효과'!$H$7/8)</f>
        <v/>
      </c>
    </row>
    <row r="2781">
      <c r="A2781">
        <f>RAND()</f>
        <v/>
      </c>
      <c r="B2781">
        <f>IF('d_시나리오'!$J$2='d_시나리오'!$H$2,'d_시나리오'!$I$2,IF(A2781&lt;('d_시나리오'!$I$2-'d_시나리오'!$H$2)/('d_시나리오'!$J$2-'d_시나리오'!$H$2),'d_시나리오'!$H$2+SQRT(A2781*('d_시나리오'!$J$2-'d_시나리오'!$H$2)*('d_시나리오'!$I$2-'d_시나리오'!$H$2)),'d_시나리오'!$J$2-SQRT((1-A2781)*('d_시나리오'!$J$2-'d_시나리오'!$H$2)*('d_시나리오'!$J$2-'d_시나리오'!$I$2))))</f>
        <v/>
      </c>
      <c r="C2781">
        <f>BETAINV(RAND(),2,6)</f>
        <v/>
      </c>
      <c r="D2781">
        <f>INDEX('d_분포'!$A$2:$A$28,RANDBETWEEN(1,27))</f>
        <v/>
      </c>
      <c r="E2781">
        <f>INDEX('d_분포'!$C$2:$C$5,RANDBETWEEN(1,4))*(0.9+0.2*RAND())</f>
        <v/>
      </c>
      <c r="F2781">
        <f>RAND()</f>
        <v/>
      </c>
      <c r="G2781">
        <f>IF('d_시나리오'!$J$3='d_시나리오'!$H$3,'d_시나리오'!$I$3,IF(F2781&lt;('d_시나리오'!$I$3-'d_시나리오'!$H$3)/('d_시나리오'!$J$3-'d_시나리오'!$H$3),'d_시나리오'!$H$3+SQRT(F2781*('d_시나리오'!$J$3-'d_시나리오'!$H$3)*('d_시나리오'!$I$3-'d_시나리오'!$H$3)),'d_시나리오'!$J$3-SQRT((1-F2781)*('d_시나리오'!$J$3-'d_시나리오'!$H$3)*('d_시나리오'!$J$3-'d_시나리오'!$I$3))))</f>
        <v/>
      </c>
      <c r="H2781">
        <f>RAND()</f>
        <v/>
      </c>
      <c r="I2781">
        <f>IF('d_시나리오'!$J$4='d_시나리오'!$H$4,'d_시나리오'!$I$4,IF(H2781&lt;('d_시나리오'!$I$4-'d_시나리오'!$H$4)/('d_시나리오'!$J$4-'d_시나리오'!$H$4),'d_시나리오'!$H$4+SQRT(H2781*('d_시나리오'!$J$4-'d_시나리오'!$H$4)*('d_시나리오'!$I$4-'d_시나리오'!$H$4)),'d_시나리오'!$J$4-SQRT((1-H2781)*('d_시나리오'!$J$4-'d_시나리오'!$H$4)*('d_시나리오'!$J$4-'d_시나리오'!$I$4))))</f>
        <v/>
      </c>
      <c r="J2781">
        <f>RAND()</f>
        <v/>
      </c>
      <c r="K2781">
        <f>IF('d_시나리오'!$J$5='d_시나리오'!$H$5,'d_시나리오'!$I$5,IF(J2781&lt;('d_시나리오'!$I$5-'d_시나리오'!$H$5)/('d_시나리오'!$J$5-'d_시나리오'!$H$5),'d_시나리오'!$H$5+SQRT(J2781*('d_시나리오'!$J$5-'d_시나리오'!$H$5)*('d_시나리오'!$I$5-'d_시나리오'!$H$5)),'d_시나리오'!$J$5-SQRT((1-J2781)*('d_시나리오'!$J$5-'d_시나리오'!$H$5)*('d_시나리오'!$J$5-'d_시나리오'!$I$5))))</f>
        <v/>
      </c>
      <c r="L2781">
        <f>RAND()</f>
        <v/>
      </c>
      <c r="M2781">
        <f>IF('d_시나리오'!$J$6='d_시나리오'!$H$6,'d_시나리오'!$I$6,IF(L2781&lt;('d_시나리오'!$I$6-'d_시나리오'!$H$6)/('d_시나리오'!$J$6-'d_시나리오'!$H$6),'d_시나리오'!$H$6+SQRT(L2781*('d_시나리오'!$J$6-'d_시나리오'!$H$6)*('d_시나리오'!$I$6-'d_시나리오'!$H$6)),'d_시나리오'!$J$6-SQRT((1-L2781)*('d_시나리오'!$J$6-'d_시나리오'!$H$6)*('d_시나리오'!$J$6-'d_시나리오'!$I$6))))</f>
        <v/>
      </c>
      <c r="N2781">
        <f>INDEX('d_분포'!$B$2:$B$57,RANDBETWEEN(1,56))</f>
        <v/>
      </c>
      <c r="O2781">
        <f>BETAINV(RAND(),5,5)</f>
        <v/>
      </c>
      <c r="P2781">
        <f>'d_고정'!$B$1*'6_기대효과'!$H$7*('d_시나리오'!$I$7/'d_고정'!$B$2)*B2781</f>
        <v/>
      </c>
      <c r="Q2781">
        <f>P2781*C2781</f>
        <v/>
      </c>
      <c r="R2781">
        <f>P2781*E2781</f>
        <v/>
      </c>
      <c r="S2781">
        <f>R2781*G2781</f>
        <v/>
      </c>
      <c r="T2781">
        <f>Q2781+S2781</f>
        <v/>
      </c>
      <c r="U2781">
        <f>(Q2781*D2781+S2781*I2781)*(1-O2781)</f>
        <v/>
      </c>
      <c r="V2781">
        <f>(R2781*K2781*N2781+'d_고정'!$B$3*('6_기대효과'!$H$7/8)*N2781*'d_고정'!$B$10*M2781*('6_기대효과'!$K$7/'d_고정'!$B$9))*(1-O2781)</f>
        <v/>
      </c>
      <c r="W2781">
        <f>(S2781*I2781+R2781*MAX(K2781-'d_고정'!$B$10*M2781*('6_기대효과'!$K$7/'d_고정'!$B$9),0)*N2781)*(1-O2781)</f>
        <v/>
      </c>
      <c r="X2781">
        <f>U2781+V2781</f>
        <v/>
      </c>
      <c r="Y2781">
        <f>U2781/('d_고정'!$B$5*'6_기대효과'!$H$7/8)/'d_고정'!$B$6</f>
        <v/>
      </c>
      <c r="Z2781">
        <f>U2781/('d_고정'!$B$8*'6_기대효과'!$H$7/8)</f>
        <v/>
      </c>
    </row>
    <row r="2782">
      <c r="A2782">
        <f>RAND()</f>
        <v/>
      </c>
      <c r="B2782">
        <f>IF('d_시나리오'!$J$2='d_시나리오'!$H$2,'d_시나리오'!$I$2,IF(A2782&lt;('d_시나리오'!$I$2-'d_시나리오'!$H$2)/('d_시나리오'!$J$2-'d_시나리오'!$H$2),'d_시나리오'!$H$2+SQRT(A2782*('d_시나리오'!$J$2-'d_시나리오'!$H$2)*('d_시나리오'!$I$2-'d_시나리오'!$H$2)),'d_시나리오'!$J$2-SQRT((1-A2782)*('d_시나리오'!$J$2-'d_시나리오'!$H$2)*('d_시나리오'!$J$2-'d_시나리오'!$I$2))))</f>
        <v/>
      </c>
      <c r="C2782">
        <f>BETAINV(RAND(),2,6)</f>
        <v/>
      </c>
      <c r="D2782">
        <f>INDEX('d_분포'!$A$2:$A$28,RANDBETWEEN(1,27))</f>
        <v/>
      </c>
      <c r="E2782">
        <f>INDEX('d_분포'!$C$2:$C$5,RANDBETWEEN(1,4))*(0.9+0.2*RAND())</f>
        <v/>
      </c>
      <c r="F2782">
        <f>RAND()</f>
        <v/>
      </c>
      <c r="G2782">
        <f>IF('d_시나리오'!$J$3='d_시나리오'!$H$3,'d_시나리오'!$I$3,IF(F2782&lt;('d_시나리오'!$I$3-'d_시나리오'!$H$3)/('d_시나리오'!$J$3-'d_시나리오'!$H$3),'d_시나리오'!$H$3+SQRT(F2782*('d_시나리오'!$J$3-'d_시나리오'!$H$3)*('d_시나리오'!$I$3-'d_시나리오'!$H$3)),'d_시나리오'!$J$3-SQRT((1-F2782)*('d_시나리오'!$J$3-'d_시나리오'!$H$3)*('d_시나리오'!$J$3-'d_시나리오'!$I$3))))</f>
        <v/>
      </c>
      <c r="H2782">
        <f>RAND()</f>
        <v/>
      </c>
      <c r="I2782">
        <f>IF('d_시나리오'!$J$4='d_시나리오'!$H$4,'d_시나리오'!$I$4,IF(H2782&lt;('d_시나리오'!$I$4-'d_시나리오'!$H$4)/('d_시나리오'!$J$4-'d_시나리오'!$H$4),'d_시나리오'!$H$4+SQRT(H2782*('d_시나리오'!$J$4-'d_시나리오'!$H$4)*('d_시나리오'!$I$4-'d_시나리오'!$H$4)),'d_시나리오'!$J$4-SQRT((1-H2782)*('d_시나리오'!$J$4-'d_시나리오'!$H$4)*('d_시나리오'!$J$4-'d_시나리오'!$I$4))))</f>
        <v/>
      </c>
      <c r="J2782">
        <f>RAND()</f>
        <v/>
      </c>
      <c r="K2782">
        <f>IF('d_시나리오'!$J$5='d_시나리오'!$H$5,'d_시나리오'!$I$5,IF(J2782&lt;('d_시나리오'!$I$5-'d_시나리오'!$H$5)/('d_시나리오'!$J$5-'d_시나리오'!$H$5),'d_시나리오'!$H$5+SQRT(J2782*('d_시나리오'!$J$5-'d_시나리오'!$H$5)*('d_시나리오'!$I$5-'d_시나리오'!$H$5)),'d_시나리오'!$J$5-SQRT((1-J2782)*('d_시나리오'!$J$5-'d_시나리오'!$H$5)*('d_시나리오'!$J$5-'d_시나리오'!$I$5))))</f>
        <v/>
      </c>
      <c r="L2782">
        <f>RAND()</f>
        <v/>
      </c>
      <c r="M2782">
        <f>IF('d_시나리오'!$J$6='d_시나리오'!$H$6,'d_시나리오'!$I$6,IF(L2782&lt;('d_시나리오'!$I$6-'d_시나리오'!$H$6)/('d_시나리오'!$J$6-'d_시나리오'!$H$6),'d_시나리오'!$H$6+SQRT(L2782*('d_시나리오'!$J$6-'d_시나리오'!$H$6)*('d_시나리오'!$I$6-'d_시나리오'!$H$6)),'d_시나리오'!$J$6-SQRT((1-L2782)*('d_시나리오'!$J$6-'d_시나리오'!$H$6)*('d_시나리오'!$J$6-'d_시나리오'!$I$6))))</f>
        <v/>
      </c>
      <c r="N2782">
        <f>INDEX('d_분포'!$B$2:$B$57,RANDBETWEEN(1,56))</f>
        <v/>
      </c>
      <c r="O2782">
        <f>BETAINV(RAND(),5,5)</f>
        <v/>
      </c>
      <c r="P2782">
        <f>'d_고정'!$B$1*'6_기대효과'!$H$7*('d_시나리오'!$I$7/'d_고정'!$B$2)*B2782</f>
        <v/>
      </c>
      <c r="Q2782">
        <f>P2782*C2782</f>
        <v/>
      </c>
      <c r="R2782">
        <f>P2782*E2782</f>
        <v/>
      </c>
      <c r="S2782">
        <f>R2782*G2782</f>
        <v/>
      </c>
      <c r="T2782">
        <f>Q2782+S2782</f>
        <v/>
      </c>
      <c r="U2782">
        <f>(Q2782*D2782+S2782*I2782)*(1-O2782)</f>
        <v/>
      </c>
      <c r="V2782">
        <f>(R2782*K2782*N2782+'d_고정'!$B$3*('6_기대효과'!$H$7/8)*N2782*'d_고정'!$B$10*M2782*('6_기대효과'!$K$7/'d_고정'!$B$9))*(1-O2782)</f>
        <v/>
      </c>
      <c r="W2782">
        <f>(S2782*I2782+R2782*MAX(K2782-'d_고정'!$B$10*M2782*('6_기대효과'!$K$7/'d_고정'!$B$9),0)*N2782)*(1-O2782)</f>
        <v/>
      </c>
      <c r="X2782">
        <f>U2782+V2782</f>
        <v/>
      </c>
      <c r="Y2782">
        <f>U2782/('d_고정'!$B$5*'6_기대효과'!$H$7/8)/'d_고정'!$B$6</f>
        <v/>
      </c>
      <c r="Z2782">
        <f>U2782/('d_고정'!$B$8*'6_기대효과'!$H$7/8)</f>
        <v/>
      </c>
    </row>
    <row r="2783">
      <c r="A2783">
        <f>RAND()</f>
        <v/>
      </c>
      <c r="B2783">
        <f>IF('d_시나리오'!$J$2='d_시나리오'!$H$2,'d_시나리오'!$I$2,IF(A2783&lt;('d_시나리오'!$I$2-'d_시나리오'!$H$2)/('d_시나리오'!$J$2-'d_시나리오'!$H$2),'d_시나리오'!$H$2+SQRT(A2783*('d_시나리오'!$J$2-'d_시나리오'!$H$2)*('d_시나리오'!$I$2-'d_시나리오'!$H$2)),'d_시나리오'!$J$2-SQRT((1-A2783)*('d_시나리오'!$J$2-'d_시나리오'!$H$2)*('d_시나리오'!$J$2-'d_시나리오'!$I$2))))</f>
        <v/>
      </c>
      <c r="C2783">
        <f>BETAINV(RAND(),2,6)</f>
        <v/>
      </c>
      <c r="D2783">
        <f>INDEX('d_분포'!$A$2:$A$28,RANDBETWEEN(1,27))</f>
        <v/>
      </c>
      <c r="E2783">
        <f>INDEX('d_분포'!$C$2:$C$5,RANDBETWEEN(1,4))*(0.9+0.2*RAND())</f>
        <v/>
      </c>
      <c r="F2783">
        <f>RAND()</f>
        <v/>
      </c>
      <c r="G2783">
        <f>IF('d_시나리오'!$J$3='d_시나리오'!$H$3,'d_시나리오'!$I$3,IF(F2783&lt;('d_시나리오'!$I$3-'d_시나리오'!$H$3)/('d_시나리오'!$J$3-'d_시나리오'!$H$3),'d_시나리오'!$H$3+SQRT(F2783*('d_시나리오'!$J$3-'d_시나리오'!$H$3)*('d_시나리오'!$I$3-'d_시나리오'!$H$3)),'d_시나리오'!$J$3-SQRT((1-F2783)*('d_시나리오'!$J$3-'d_시나리오'!$H$3)*('d_시나리오'!$J$3-'d_시나리오'!$I$3))))</f>
        <v/>
      </c>
      <c r="H2783">
        <f>RAND()</f>
        <v/>
      </c>
      <c r="I2783">
        <f>IF('d_시나리오'!$J$4='d_시나리오'!$H$4,'d_시나리오'!$I$4,IF(H2783&lt;('d_시나리오'!$I$4-'d_시나리오'!$H$4)/('d_시나리오'!$J$4-'d_시나리오'!$H$4),'d_시나리오'!$H$4+SQRT(H2783*('d_시나리오'!$J$4-'d_시나리오'!$H$4)*('d_시나리오'!$I$4-'d_시나리오'!$H$4)),'d_시나리오'!$J$4-SQRT((1-H2783)*('d_시나리오'!$J$4-'d_시나리오'!$H$4)*('d_시나리오'!$J$4-'d_시나리오'!$I$4))))</f>
        <v/>
      </c>
      <c r="J2783">
        <f>RAND()</f>
        <v/>
      </c>
      <c r="K2783">
        <f>IF('d_시나리오'!$J$5='d_시나리오'!$H$5,'d_시나리오'!$I$5,IF(J2783&lt;('d_시나리오'!$I$5-'d_시나리오'!$H$5)/('d_시나리오'!$J$5-'d_시나리오'!$H$5),'d_시나리오'!$H$5+SQRT(J2783*('d_시나리오'!$J$5-'d_시나리오'!$H$5)*('d_시나리오'!$I$5-'d_시나리오'!$H$5)),'d_시나리오'!$J$5-SQRT((1-J2783)*('d_시나리오'!$J$5-'d_시나리오'!$H$5)*('d_시나리오'!$J$5-'d_시나리오'!$I$5))))</f>
        <v/>
      </c>
      <c r="L2783">
        <f>RAND()</f>
        <v/>
      </c>
      <c r="M2783">
        <f>IF('d_시나리오'!$J$6='d_시나리오'!$H$6,'d_시나리오'!$I$6,IF(L2783&lt;('d_시나리오'!$I$6-'d_시나리오'!$H$6)/('d_시나리오'!$J$6-'d_시나리오'!$H$6),'d_시나리오'!$H$6+SQRT(L2783*('d_시나리오'!$J$6-'d_시나리오'!$H$6)*('d_시나리오'!$I$6-'d_시나리오'!$H$6)),'d_시나리오'!$J$6-SQRT((1-L2783)*('d_시나리오'!$J$6-'d_시나리오'!$H$6)*('d_시나리오'!$J$6-'d_시나리오'!$I$6))))</f>
        <v/>
      </c>
      <c r="N2783">
        <f>INDEX('d_분포'!$B$2:$B$57,RANDBETWEEN(1,56))</f>
        <v/>
      </c>
      <c r="O2783">
        <f>BETAINV(RAND(),5,5)</f>
        <v/>
      </c>
      <c r="P2783">
        <f>'d_고정'!$B$1*'6_기대효과'!$H$7*('d_시나리오'!$I$7/'d_고정'!$B$2)*B2783</f>
        <v/>
      </c>
      <c r="Q2783">
        <f>P2783*C2783</f>
        <v/>
      </c>
      <c r="R2783">
        <f>P2783*E2783</f>
        <v/>
      </c>
      <c r="S2783">
        <f>R2783*G2783</f>
        <v/>
      </c>
      <c r="T2783">
        <f>Q2783+S2783</f>
        <v/>
      </c>
      <c r="U2783">
        <f>(Q2783*D2783+S2783*I2783)*(1-O2783)</f>
        <v/>
      </c>
      <c r="V2783">
        <f>(R2783*K2783*N2783+'d_고정'!$B$3*('6_기대효과'!$H$7/8)*N2783*'d_고정'!$B$10*M2783*('6_기대효과'!$K$7/'d_고정'!$B$9))*(1-O2783)</f>
        <v/>
      </c>
      <c r="W2783">
        <f>(S2783*I2783+R2783*MAX(K2783-'d_고정'!$B$10*M2783*('6_기대효과'!$K$7/'d_고정'!$B$9),0)*N2783)*(1-O2783)</f>
        <v/>
      </c>
      <c r="X2783">
        <f>U2783+V2783</f>
        <v/>
      </c>
      <c r="Y2783">
        <f>U2783/('d_고정'!$B$5*'6_기대효과'!$H$7/8)/'d_고정'!$B$6</f>
        <v/>
      </c>
      <c r="Z2783">
        <f>U2783/('d_고정'!$B$8*'6_기대효과'!$H$7/8)</f>
        <v/>
      </c>
    </row>
    <row r="2784">
      <c r="A2784">
        <f>RAND()</f>
        <v/>
      </c>
      <c r="B2784">
        <f>IF('d_시나리오'!$J$2='d_시나리오'!$H$2,'d_시나리오'!$I$2,IF(A2784&lt;('d_시나리오'!$I$2-'d_시나리오'!$H$2)/('d_시나리오'!$J$2-'d_시나리오'!$H$2),'d_시나리오'!$H$2+SQRT(A2784*('d_시나리오'!$J$2-'d_시나리오'!$H$2)*('d_시나리오'!$I$2-'d_시나리오'!$H$2)),'d_시나리오'!$J$2-SQRT((1-A2784)*('d_시나리오'!$J$2-'d_시나리오'!$H$2)*('d_시나리오'!$J$2-'d_시나리오'!$I$2))))</f>
        <v/>
      </c>
      <c r="C2784">
        <f>BETAINV(RAND(),2,6)</f>
        <v/>
      </c>
      <c r="D2784">
        <f>INDEX('d_분포'!$A$2:$A$28,RANDBETWEEN(1,27))</f>
        <v/>
      </c>
      <c r="E2784">
        <f>INDEX('d_분포'!$C$2:$C$5,RANDBETWEEN(1,4))*(0.9+0.2*RAND())</f>
        <v/>
      </c>
      <c r="F2784">
        <f>RAND()</f>
        <v/>
      </c>
      <c r="G2784">
        <f>IF('d_시나리오'!$J$3='d_시나리오'!$H$3,'d_시나리오'!$I$3,IF(F2784&lt;('d_시나리오'!$I$3-'d_시나리오'!$H$3)/('d_시나리오'!$J$3-'d_시나리오'!$H$3),'d_시나리오'!$H$3+SQRT(F2784*('d_시나리오'!$J$3-'d_시나리오'!$H$3)*('d_시나리오'!$I$3-'d_시나리오'!$H$3)),'d_시나리오'!$J$3-SQRT((1-F2784)*('d_시나리오'!$J$3-'d_시나리오'!$H$3)*('d_시나리오'!$J$3-'d_시나리오'!$I$3))))</f>
        <v/>
      </c>
      <c r="H2784">
        <f>RAND()</f>
        <v/>
      </c>
      <c r="I2784">
        <f>IF('d_시나리오'!$J$4='d_시나리오'!$H$4,'d_시나리오'!$I$4,IF(H2784&lt;('d_시나리오'!$I$4-'d_시나리오'!$H$4)/('d_시나리오'!$J$4-'d_시나리오'!$H$4),'d_시나리오'!$H$4+SQRT(H2784*('d_시나리오'!$J$4-'d_시나리오'!$H$4)*('d_시나리오'!$I$4-'d_시나리오'!$H$4)),'d_시나리오'!$J$4-SQRT((1-H2784)*('d_시나리오'!$J$4-'d_시나리오'!$H$4)*('d_시나리오'!$J$4-'d_시나리오'!$I$4))))</f>
        <v/>
      </c>
      <c r="J2784">
        <f>RAND()</f>
        <v/>
      </c>
      <c r="K2784">
        <f>IF('d_시나리오'!$J$5='d_시나리오'!$H$5,'d_시나리오'!$I$5,IF(J2784&lt;('d_시나리오'!$I$5-'d_시나리오'!$H$5)/('d_시나리오'!$J$5-'d_시나리오'!$H$5),'d_시나리오'!$H$5+SQRT(J2784*('d_시나리오'!$J$5-'d_시나리오'!$H$5)*('d_시나리오'!$I$5-'d_시나리오'!$H$5)),'d_시나리오'!$J$5-SQRT((1-J2784)*('d_시나리오'!$J$5-'d_시나리오'!$H$5)*('d_시나리오'!$J$5-'d_시나리오'!$I$5))))</f>
        <v/>
      </c>
      <c r="L2784">
        <f>RAND()</f>
        <v/>
      </c>
      <c r="M2784">
        <f>IF('d_시나리오'!$J$6='d_시나리오'!$H$6,'d_시나리오'!$I$6,IF(L2784&lt;('d_시나리오'!$I$6-'d_시나리오'!$H$6)/('d_시나리오'!$J$6-'d_시나리오'!$H$6),'d_시나리오'!$H$6+SQRT(L2784*('d_시나리오'!$J$6-'d_시나리오'!$H$6)*('d_시나리오'!$I$6-'d_시나리오'!$H$6)),'d_시나리오'!$J$6-SQRT((1-L2784)*('d_시나리오'!$J$6-'d_시나리오'!$H$6)*('d_시나리오'!$J$6-'d_시나리오'!$I$6))))</f>
        <v/>
      </c>
      <c r="N2784">
        <f>INDEX('d_분포'!$B$2:$B$57,RANDBETWEEN(1,56))</f>
        <v/>
      </c>
      <c r="O2784">
        <f>BETAINV(RAND(),5,5)</f>
        <v/>
      </c>
      <c r="P2784">
        <f>'d_고정'!$B$1*'6_기대효과'!$H$7*('d_시나리오'!$I$7/'d_고정'!$B$2)*B2784</f>
        <v/>
      </c>
      <c r="Q2784">
        <f>P2784*C2784</f>
        <v/>
      </c>
      <c r="R2784">
        <f>P2784*E2784</f>
        <v/>
      </c>
      <c r="S2784">
        <f>R2784*G2784</f>
        <v/>
      </c>
      <c r="T2784">
        <f>Q2784+S2784</f>
        <v/>
      </c>
      <c r="U2784">
        <f>(Q2784*D2784+S2784*I2784)*(1-O2784)</f>
        <v/>
      </c>
      <c r="V2784">
        <f>(R2784*K2784*N2784+'d_고정'!$B$3*('6_기대효과'!$H$7/8)*N2784*'d_고정'!$B$10*M2784*('6_기대효과'!$K$7/'d_고정'!$B$9))*(1-O2784)</f>
        <v/>
      </c>
      <c r="W2784">
        <f>(S2784*I2784+R2784*MAX(K2784-'d_고정'!$B$10*M2784*('6_기대효과'!$K$7/'d_고정'!$B$9),0)*N2784)*(1-O2784)</f>
        <v/>
      </c>
      <c r="X2784">
        <f>U2784+V2784</f>
        <v/>
      </c>
      <c r="Y2784">
        <f>U2784/('d_고정'!$B$5*'6_기대효과'!$H$7/8)/'d_고정'!$B$6</f>
        <v/>
      </c>
      <c r="Z2784">
        <f>U2784/('d_고정'!$B$8*'6_기대효과'!$H$7/8)</f>
        <v/>
      </c>
    </row>
    <row r="2785">
      <c r="A2785">
        <f>RAND()</f>
        <v/>
      </c>
      <c r="B2785">
        <f>IF('d_시나리오'!$J$2='d_시나리오'!$H$2,'d_시나리오'!$I$2,IF(A2785&lt;('d_시나리오'!$I$2-'d_시나리오'!$H$2)/('d_시나리오'!$J$2-'d_시나리오'!$H$2),'d_시나리오'!$H$2+SQRT(A2785*('d_시나리오'!$J$2-'d_시나리오'!$H$2)*('d_시나리오'!$I$2-'d_시나리오'!$H$2)),'d_시나리오'!$J$2-SQRT((1-A2785)*('d_시나리오'!$J$2-'d_시나리오'!$H$2)*('d_시나리오'!$J$2-'d_시나리오'!$I$2))))</f>
        <v/>
      </c>
      <c r="C2785">
        <f>BETAINV(RAND(),2,6)</f>
        <v/>
      </c>
      <c r="D2785">
        <f>INDEX('d_분포'!$A$2:$A$28,RANDBETWEEN(1,27))</f>
        <v/>
      </c>
      <c r="E2785">
        <f>INDEX('d_분포'!$C$2:$C$5,RANDBETWEEN(1,4))*(0.9+0.2*RAND())</f>
        <v/>
      </c>
      <c r="F2785">
        <f>RAND()</f>
        <v/>
      </c>
      <c r="G2785">
        <f>IF('d_시나리오'!$J$3='d_시나리오'!$H$3,'d_시나리오'!$I$3,IF(F2785&lt;('d_시나리오'!$I$3-'d_시나리오'!$H$3)/('d_시나리오'!$J$3-'d_시나리오'!$H$3),'d_시나리오'!$H$3+SQRT(F2785*('d_시나리오'!$J$3-'d_시나리오'!$H$3)*('d_시나리오'!$I$3-'d_시나리오'!$H$3)),'d_시나리오'!$J$3-SQRT((1-F2785)*('d_시나리오'!$J$3-'d_시나리오'!$H$3)*('d_시나리오'!$J$3-'d_시나리오'!$I$3))))</f>
        <v/>
      </c>
      <c r="H2785">
        <f>RAND()</f>
        <v/>
      </c>
      <c r="I2785">
        <f>IF('d_시나리오'!$J$4='d_시나리오'!$H$4,'d_시나리오'!$I$4,IF(H2785&lt;('d_시나리오'!$I$4-'d_시나리오'!$H$4)/('d_시나리오'!$J$4-'d_시나리오'!$H$4),'d_시나리오'!$H$4+SQRT(H2785*('d_시나리오'!$J$4-'d_시나리오'!$H$4)*('d_시나리오'!$I$4-'d_시나리오'!$H$4)),'d_시나리오'!$J$4-SQRT((1-H2785)*('d_시나리오'!$J$4-'d_시나리오'!$H$4)*('d_시나리오'!$J$4-'d_시나리오'!$I$4))))</f>
        <v/>
      </c>
      <c r="J2785">
        <f>RAND()</f>
        <v/>
      </c>
      <c r="K2785">
        <f>IF('d_시나리오'!$J$5='d_시나리오'!$H$5,'d_시나리오'!$I$5,IF(J2785&lt;('d_시나리오'!$I$5-'d_시나리오'!$H$5)/('d_시나리오'!$J$5-'d_시나리오'!$H$5),'d_시나리오'!$H$5+SQRT(J2785*('d_시나리오'!$J$5-'d_시나리오'!$H$5)*('d_시나리오'!$I$5-'d_시나리오'!$H$5)),'d_시나리오'!$J$5-SQRT((1-J2785)*('d_시나리오'!$J$5-'d_시나리오'!$H$5)*('d_시나리오'!$J$5-'d_시나리오'!$I$5))))</f>
        <v/>
      </c>
      <c r="L2785">
        <f>RAND()</f>
        <v/>
      </c>
      <c r="M2785">
        <f>IF('d_시나리오'!$J$6='d_시나리오'!$H$6,'d_시나리오'!$I$6,IF(L2785&lt;('d_시나리오'!$I$6-'d_시나리오'!$H$6)/('d_시나리오'!$J$6-'d_시나리오'!$H$6),'d_시나리오'!$H$6+SQRT(L2785*('d_시나리오'!$J$6-'d_시나리오'!$H$6)*('d_시나리오'!$I$6-'d_시나리오'!$H$6)),'d_시나리오'!$J$6-SQRT((1-L2785)*('d_시나리오'!$J$6-'d_시나리오'!$H$6)*('d_시나리오'!$J$6-'d_시나리오'!$I$6))))</f>
        <v/>
      </c>
      <c r="N2785">
        <f>INDEX('d_분포'!$B$2:$B$57,RANDBETWEEN(1,56))</f>
        <v/>
      </c>
      <c r="O2785">
        <f>BETAINV(RAND(),5,5)</f>
        <v/>
      </c>
      <c r="P2785">
        <f>'d_고정'!$B$1*'6_기대효과'!$H$7*('d_시나리오'!$I$7/'d_고정'!$B$2)*B2785</f>
        <v/>
      </c>
      <c r="Q2785">
        <f>P2785*C2785</f>
        <v/>
      </c>
      <c r="R2785">
        <f>P2785*E2785</f>
        <v/>
      </c>
      <c r="S2785">
        <f>R2785*G2785</f>
        <v/>
      </c>
      <c r="T2785">
        <f>Q2785+S2785</f>
        <v/>
      </c>
      <c r="U2785">
        <f>(Q2785*D2785+S2785*I2785)*(1-O2785)</f>
        <v/>
      </c>
      <c r="V2785">
        <f>(R2785*K2785*N2785+'d_고정'!$B$3*('6_기대효과'!$H$7/8)*N2785*'d_고정'!$B$10*M2785*('6_기대효과'!$K$7/'d_고정'!$B$9))*(1-O2785)</f>
        <v/>
      </c>
      <c r="W2785">
        <f>(S2785*I2785+R2785*MAX(K2785-'d_고정'!$B$10*M2785*('6_기대효과'!$K$7/'d_고정'!$B$9),0)*N2785)*(1-O2785)</f>
        <v/>
      </c>
      <c r="X2785">
        <f>U2785+V2785</f>
        <v/>
      </c>
      <c r="Y2785">
        <f>U2785/('d_고정'!$B$5*'6_기대효과'!$H$7/8)/'d_고정'!$B$6</f>
        <v/>
      </c>
      <c r="Z2785">
        <f>U2785/('d_고정'!$B$8*'6_기대효과'!$H$7/8)</f>
        <v/>
      </c>
    </row>
    <row r="2786">
      <c r="A2786">
        <f>RAND()</f>
        <v/>
      </c>
      <c r="B2786">
        <f>IF('d_시나리오'!$J$2='d_시나리오'!$H$2,'d_시나리오'!$I$2,IF(A2786&lt;('d_시나리오'!$I$2-'d_시나리오'!$H$2)/('d_시나리오'!$J$2-'d_시나리오'!$H$2),'d_시나리오'!$H$2+SQRT(A2786*('d_시나리오'!$J$2-'d_시나리오'!$H$2)*('d_시나리오'!$I$2-'d_시나리오'!$H$2)),'d_시나리오'!$J$2-SQRT((1-A2786)*('d_시나리오'!$J$2-'d_시나리오'!$H$2)*('d_시나리오'!$J$2-'d_시나리오'!$I$2))))</f>
        <v/>
      </c>
      <c r="C2786">
        <f>BETAINV(RAND(),2,6)</f>
        <v/>
      </c>
      <c r="D2786">
        <f>INDEX('d_분포'!$A$2:$A$28,RANDBETWEEN(1,27))</f>
        <v/>
      </c>
      <c r="E2786">
        <f>INDEX('d_분포'!$C$2:$C$5,RANDBETWEEN(1,4))*(0.9+0.2*RAND())</f>
        <v/>
      </c>
      <c r="F2786">
        <f>RAND()</f>
        <v/>
      </c>
      <c r="G2786">
        <f>IF('d_시나리오'!$J$3='d_시나리오'!$H$3,'d_시나리오'!$I$3,IF(F2786&lt;('d_시나리오'!$I$3-'d_시나리오'!$H$3)/('d_시나리오'!$J$3-'d_시나리오'!$H$3),'d_시나리오'!$H$3+SQRT(F2786*('d_시나리오'!$J$3-'d_시나리오'!$H$3)*('d_시나리오'!$I$3-'d_시나리오'!$H$3)),'d_시나리오'!$J$3-SQRT((1-F2786)*('d_시나리오'!$J$3-'d_시나리오'!$H$3)*('d_시나리오'!$J$3-'d_시나리오'!$I$3))))</f>
        <v/>
      </c>
      <c r="H2786">
        <f>RAND()</f>
        <v/>
      </c>
      <c r="I2786">
        <f>IF('d_시나리오'!$J$4='d_시나리오'!$H$4,'d_시나리오'!$I$4,IF(H2786&lt;('d_시나리오'!$I$4-'d_시나리오'!$H$4)/('d_시나리오'!$J$4-'d_시나리오'!$H$4),'d_시나리오'!$H$4+SQRT(H2786*('d_시나리오'!$J$4-'d_시나리오'!$H$4)*('d_시나리오'!$I$4-'d_시나리오'!$H$4)),'d_시나리오'!$J$4-SQRT((1-H2786)*('d_시나리오'!$J$4-'d_시나리오'!$H$4)*('d_시나리오'!$J$4-'d_시나리오'!$I$4))))</f>
        <v/>
      </c>
      <c r="J2786">
        <f>RAND()</f>
        <v/>
      </c>
      <c r="K2786">
        <f>IF('d_시나리오'!$J$5='d_시나리오'!$H$5,'d_시나리오'!$I$5,IF(J2786&lt;('d_시나리오'!$I$5-'d_시나리오'!$H$5)/('d_시나리오'!$J$5-'d_시나리오'!$H$5),'d_시나리오'!$H$5+SQRT(J2786*('d_시나리오'!$J$5-'d_시나리오'!$H$5)*('d_시나리오'!$I$5-'d_시나리오'!$H$5)),'d_시나리오'!$J$5-SQRT((1-J2786)*('d_시나리오'!$J$5-'d_시나리오'!$H$5)*('d_시나리오'!$J$5-'d_시나리오'!$I$5))))</f>
        <v/>
      </c>
      <c r="L2786">
        <f>RAND()</f>
        <v/>
      </c>
      <c r="M2786">
        <f>IF('d_시나리오'!$J$6='d_시나리오'!$H$6,'d_시나리오'!$I$6,IF(L2786&lt;('d_시나리오'!$I$6-'d_시나리오'!$H$6)/('d_시나리오'!$J$6-'d_시나리오'!$H$6),'d_시나리오'!$H$6+SQRT(L2786*('d_시나리오'!$J$6-'d_시나리오'!$H$6)*('d_시나리오'!$I$6-'d_시나리오'!$H$6)),'d_시나리오'!$J$6-SQRT((1-L2786)*('d_시나리오'!$J$6-'d_시나리오'!$H$6)*('d_시나리오'!$J$6-'d_시나리오'!$I$6))))</f>
        <v/>
      </c>
      <c r="N2786">
        <f>INDEX('d_분포'!$B$2:$B$57,RANDBETWEEN(1,56))</f>
        <v/>
      </c>
      <c r="O2786">
        <f>BETAINV(RAND(),5,5)</f>
        <v/>
      </c>
      <c r="P2786">
        <f>'d_고정'!$B$1*'6_기대효과'!$H$7*('d_시나리오'!$I$7/'d_고정'!$B$2)*B2786</f>
        <v/>
      </c>
      <c r="Q2786">
        <f>P2786*C2786</f>
        <v/>
      </c>
      <c r="R2786">
        <f>P2786*E2786</f>
        <v/>
      </c>
      <c r="S2786">
        <f>R2786*G2786</f>
        <v/>
      </c>
      <c r="T2786">
        <f>Q2786+S2786</f>
        <v/>
      </c>
      <c r="U2786">
        <f>(Q2786*D2786+S2786*I2786)*(1-O2786)</f>
        <v/>
      </c>
      <c r="V2786">
        <f>(R2786*K2786*N2786+'d_고정'!$B$3*('6_기대효과'!$H$7/8)*N2786*'d_고정'!$B$10*M2786*('6_기대효과'!$K$7/'d_고정'!$B$9))*(1-O2786)</f>
        <v/>
      </c>
      <c r="W2786">
        <f>(S2786*I2786+R2786*MAX(K2786-'d_고정'!$B$10*M2786*('6_기대효과'!$K$7/'d_고정'!$B$9),0)*N2786)*(1-O2786)</f>
        <v/>
      </c>
      <c r="X2786">
        <f>U2786+V2786</f>
        <v/>
      </c>
      <c r="Y2786">
        <f>U2786/('d_고정'!$B$5*'6_기대효과'!$H$7/8)/'d_고정'!$B$6</f>
        <v/>
      </c>
      <c r="Z2786">
        <f>U2786/('d_고정'!$B$8*'6_기대효과'!$H$7/8)</f>
        <v/>
      </c>
    </row>
    <row r="2787">
      <c r="A2787">
        <f>RAND()</f>
        <v/>
      </c>
      <c r="B2787">
        <f>IF('d_시나리오'!$J$2='d_시나리오'!$H$2,'d_시나리오'!$I$2,IF(A2787&lt;('d_시나리오'!$I$2-'d_시나리오'!$H$2)/('d_시나리오'!$J$2-'d_시나리오'!$H$2),'d_시나리오'!$H$2+SQRT(A2787*('d_시나리오'!$J$2-'d_시나리오'!$H$2)*('d_시나리오'!$I$2-'d_시나리오'!$H$2)),'d_시나리오'!$J$2-SQRT((1-A2787)*('d_시나리오'!$J$2-'d_시나리오'!$H$2)*('d_시나리오'!$J$2-'d_시나리오'!$I$2))))</f>
        <v/>
      </c>
      <c r="C2787">
        <f>BETAINV(RAND(),2,6)</f>
        <v/>
      </c>
      <c r="D2787">
        <f>INDEX('d_분포'!$A$2:$A$28,RANDBETWEEN(1,27))</f>
        <v/>
      </c>
      <c r="E2787">
        <f>INDEX('d_분포'!$C$2:$C$5,RANDBETWEEN(1,4))*(0.9+0.2*RAND())</f>
        <v/>
      </c>
      <c r="F2787">
        <f>RAND()</f>
        <v/>
      </c>
      <c r="G2787">
        <f>IF('d_시나리오'!$J$3='d_시나리오'!$H$3,'d_시나리오'!$I$3,IF(F2787&lt;('d_시나리오'!$I$3-'d_시나리오'!$H$3)/('d_시나리오'!$J$3-'d_시나리오'!$H$3),'d_시나리오'!$H$3+SQRT(F2787*('d_시나리오'!$J$3-'d_시나리오'!$H$3)*('d_시나리오'!$I$3-'d_시나리오'!$H$3)),'d_시나리오'!$J$3-SQRT((1-F2787)*('d_시나리오'!$J$3-'d_시나리오'!$H$3)*('d_시나리오'!$J$3-'d_시나리오'!$I$3))))</f>
        <v/>
      </c>
      <c r="H2787">
        <f>RAND()</f>
        <v/>
      </c>
      <c r="I2787">
        <f>IF('d_시나리오'!$J$4='d_시나리오'!$H$4,'d_시나리오'!$I$4,IF(H2787&lt;('d_시나리오'!$I$4-'d_시나리오'!$H$4)/('d_시나리오'!$J$4-'d_시나리오'!$H$4),'d_시나리오'!$H$4+SQRT(H2787*('d_시나리오'!$J$4-'d_시나리오'!$H$4)*('d_시나리오'!$I$4-'d_시나리오'!$H$4)),'d_시나리오'!$J$4-SQRT((1-H2787)*('d_시나리오'!$J$4-'d_시나리오'!$H$4)*('d_시나리오'!$J$4-'d_시나리오'!$I$4))))</f>
        <v/>
      </c>
      <c r="J2787">
        <f>RAND()</f>
        <v/>
      </c>
      <c r="K2787">
        <f>IF('d_시나리오'!$J$5='d_시나리오'!$H$5,'d_시나리오'!$I$5,IF(J2787&lt;('d_시나리오'!$I$5-'d_시나리오'!$H$5)/('d_시나리오'!$J$5-'d_시나리오'!$H$5),'d_시나리오'!$H$5+SQRT(J2787*('d_시나리오'!$J$5-'d_시나리오'!$H$5)*('d_시나리오'!$I$5-'d_시나리오'!$H$5)),'d_시나리오'!$J$5-SQRT((1-J2787)*('d_시나리오'!$J$5-'d_시나리오'!$H$5)*('d_시나리오'!$J$5-'d_시나리오'!$I$5))))</f>
        <v/>
      </c>
      <c r="L2787">
        <f>RAND()</f>
        <v/>
      </c>
      <c r="M2787">
        <f>IF('d_시나리오'!$J$6='d_시나리오'!$H$6,'d_시나리오'!$I$6,IF(L2787&lt;('d_시나리오'!$I$6-'d_시나리오'!$H$6)/('d_시나리오'!$J$6-'d_시나리오'!$H$6),'d_시나리오'!$H$6+SQRT(L2787*('d_시나리오'!$J$6-'d_시나리오'!$H$6)*('d_시나리오'!$I$6-'d_시나리오'!$H$6)),'d_시나리오'!$J$6-SQRT((1-L2787)*('d_시나리오'!$J$6-'d_시나리오'!$H$6)*('d_시나리오'!$J$6-'d_시나리오'!$I$6))))</f>
        <v/>
      </c>
      <c r="N2787">
        <f>INDEX('d_분포'!$B$2:$B$57,RANDBETWEEN(1,56))</f>
        <v/>
      </c>
      <c r="O2787">
        <f>BETAINV(RAND(),5,5)</f>
        <v/>
      </c>
      <c r="P2787">
        <f>'d_고정'!$B$1*'6_기대효과'!$H$7*('d_시나리오'!$I$7/'d_고정'!$B$2)*B2787</f>
        <v/>
      </c>
      <c r="Q2787">
        <f>P2787*C2787</f>
        <v/>
      </c>
      <c r="R2787">
        <f>P2787*E2787</f>
        <v/>
      </c>
      <c r="S2787">
        <f>R2787*G2787</f>
        <v/>
      </c>
      <c r="T2787">
        <f>Q2787+S2787</f>
        <v/>
      </c>
      <c r="U2787">
        <f>(Q2787*D2787+S2787*I2787)*(1-O2787)</f>
        <v/>
      </c>
      <c r="V2787">
        <f>(R2787*K2787*N2787+'d_고정'!$B$3*('6_기대효과'!$H$7/8)*N2787*'d_고정'!$B$10*M2787*('6_기대효과'!$K$7/'d_고정'!$B$9))*(1-O2787)</f>
        <v/>
      </c>
      <c r="W2787">
        <f>(S2787*I2787+R2787*MAX(K2787-'d_고정'!$B$10*M2787*('6_기대효과'!$K$7/'d_고정'!$B$9),0)*N2787)*(1-O2787)</f>
        <v/>
      </c>
      <c r="X2787">
        <f>U2787+V2787</f>
        <v/>
      </c>
      <c r="Y2787">
        <f>U2787/('d_고정'!$B$5*'6_기대효과'!$H$7/8)/'d_고정'!$B$6</f>
        <v/>
      </c>
      <c r="Z2787">
        <f>U2787/('d_고정'!$B$8*'6_기대효과'!$H$7/8)</f>
        <v/>
      </c>
    </row>
    <row r="2788">
      <c r="A2788">
        <f>RAND()</f>
        <v/>
      </c>
      <c r="B2788">
        <f>IF('d_시나리오'!$J$2='d_시나리오'!$H$2,'d_시나리오'!$I$2,IF(A2788&lt;('d_시나리오'!$I$2-'d_시나리오'!$H$2)/('d_시나리오'!$J$2-'d_시나리오'!$H$2),'d_시나리오'!$H$2+SQRT(A2788*('d_시나리오'!$J$2-'d_시나리오'!$H$2)*('d_시나리오'!$I$2-'d_시나리오'!$H$2)),'d_시나리오'!$J$2-SQRT((1-A2788)*('d_시나리오'!$J$2-'d_시나리오'!$H$2)*('d_시나리오'!$J$2-'d_시나리오'!$I$2))))</f>
        <v/>
      </c>
      <c r="C2788">
        <f>BETAINV(RAND(),2,6)</f>
        <v/>
      </c>
      <c r="D2788">
        <f>INDEX('d_분포'!$A$2:$A$28,RANDBETWEEN(1,27))</f>
        <v/>
      </c>
      <c r="E2788">
        <f>INDEX('d_분포'!$C$2:$C$5,RANDBETWEEN(1,4))*(0.9+0.2*RAND())</f>
        <v/>
      </c>
      <c r="F2788">
        <f>RAND()</f>
        <v/>
      </c>
      <c r="G2788">
        <f>IF('d_시나리오'!$J$3='d_시나리오'!$H$3,'d_시나리오'!$I$3,IF(F2788&lt;('d_시나리오'!$I$3-'d_시나리오'!$H$3)/('d_시나리오'!$J$3-'d_시나리오'!$H$3),'d_시나리오'!$H$3+SQRT(F2788*('d_시나리오'!$J$3-'d_시나리오'!$H$3)*('d_시나리오'!$I$3-'d_시나리오'!$H$3)),'d_시나리오'!$J$3-SQRT((1-F2788)*('d_시나리오'!$J$3-'d_시나리오'!$H$3)*('d_시나리오'!$J$3-'d_시나리오'!$I$3))))</f>
        <v/>
      </c>
      <c r="H2788">
        <f>RAND()</f>
        <v/>
      </c>
      <c r="I2788">
        <f>IF('d_시나리오'!$J$4='d_시나리오'!$H$4,'d_시나리오'!$I$4,IF(H2788&lt;('d_시나리오'!$I$4-'d_시나리오'!$H$4)/('d_시나리오'!$J$4-'d_시나리오'!$H$4),'d_시나리오'!$H$4+SQRT(H2788*('d_시나리오'!$J$4-'d_시나리오'!$H$4)*('d_시나리오'!$I$4-'d_시나리오'!$H$4)),'d_시나리오'!$J$4-SQRT((1-H2788)*('d_시나리오'!$J$4-'d_시나리오'!$H$4)*('d_시나리오'!$J$4-'d_시나리오'!$I$4))))</f>
        <v/>
      </c>
      <c r="J2788">
        <f>RAND()</f>
        <v/>
      </c>
      <c r="K2788">
        <f>IF('d_시나리오'!$J$5='d_시나리오'!$H$5,'d_시나리오'!$I$5,IF(J2788&lt;('d_시나리오'!$I$5-'d_시나리오'!$H$5)/('d_시나리오'!$J$5-'d_시나리오'!$H$5),'d_시나리오'!$H$5+SQRT(J2788*('d_시나리오'!$J$5-'d_시나리오'!$H$5)*('d_시나리오'!$I$5-'d_시나리오'!$H$5)),'d_시나리오'!$J$5-SQRT((1-J2788)*('d_시나리오'!$J$5-'d_시나리오'!$H$5)*('d_시나리오'!$J$5-'d_시나리오'!$I$5))))</f>
        <v/>
      </c>
      <c r="L2788">
        <f>RAND()</f>
        <v/>
      </c>
      <c r="M2788">
        <f>IF('d_시나리오'!$J$6='d_시나리오'!$H$6,'d_시나리오'!$I$6,IF(L2788&lt;('d_시나리오'!$I$6-'d_시나리오'!$H$6)/('d_시나리오'!$J$6-'d_시나리오'!$H$6),'d_시나리오'!$H$6+SQRT(L2788*('d_시나리오'!$J$6-'d_시나리오'!$H$6)*('d_시나리오'!$I$6-'d_시나리오'!$H$6)),'d_시나리오'!$J$6-SQRT((1-L2788)*('d_시나리오'!$J$6-'d_시나리오'!$H$6)*('d_시나리오'!$J$6-'d_시나리오'!$I$6))))</f>
        <v/>
      </c>
      <c r="N2788">
        <f>INDEX('d_분포'!$B$2:$B$57,RANDBETWEEN(1,56))</f>
        <v/>
      </c>
      <c r="O2788">
        <f>BETAINV(RAND(),5,5)</f>
        <v/>
      </c>
      <c r="P2788">
        <f>'d_고정'!$B$1*'6_기대효과'!$H$7*('d_시나리오'!$I$7/'d_고정'!$B$2)*B2788</f>
        <v/>
      </c>
      <c r="Q2788">
        <f>P2788*C2788</f>
        <v/>
      </c>
      <c r="R2788">
        <f>P2788*E2788</f>
        <v/>
      </c>
      <c r="S2788">
        <f>R2788*G2788</f>
        <v/>
      </c>
      <c r="T2788">
        <f>Q2788+S2788</f>
        <v/>
      </c>
      <c r="U2788">
        <f>(Q2788*D2788+S2788*I2788)*(1-O2788)</f>
        <v/>
      </c>
      <c r="V2788">
        <f>(R2788*K2788*N2788+'d_고정'!$B$3*('6_기대효과'!$H$7/8)*N2788*'d_고정'!$B$10*M2788*('6_기대효과'!$K$7/'d_고정'!$B$9))*(1-O2788)</f>
        <v/>
      </c>
      <c r="W2788">
        <f>(S2788*I2788+R2788*MAX(K2788-'d_고정'!$B$10*M2788*('6_기대효과'!$K$7/'d_고정'!$B$9),0)*N2788)*(1-O2788)</f>
        <v/>
      </c>
      <c r="X2788">
        <f>U2788+V2788</f>
        <v/>
      </c>
      <c r="Y2788">
        <f>U2788/('d_고정'!$B$5*'6_기대효과'!$H$7/8)/'d_고정'!$B$6</f>
        <v/>
      </c>
      <c r="Z2788">
        <f>U2788/('d_고정'!$B$8*'6_기대효과'!$H$7/8)</f>
        <v/>
      </c>
    </row>
    <row r="2789">
      <c r="A2789">
        <f>RAND()</f>
        <v/>
      </c>
      <c r="B2789">
        <f>IF('d_시나리오'!$J$2='d_시나리오'!$H$2,'d_시나리오'!$I$2,IF(A2789&lt;('d_시나리오'!$I$2-'d_시나리오'!$H$2)/('d_시나리오'!$J$2-'d_시나리오'!$H$2),'d_시나리오'!$H$2+SQRT(A2789*('d_시나리오'!$J$2-'d_시나리오'!$H$2)*('d_시나리오'!$I$2-'d_시나리오'!$H$2)),'d_시나리오'!$J$2-SQRT((1-A2789)*('d_시나리오'!$J$2-'d_시나리오'!$H$2)*('d_시나리오'!$J$2-'d_시나리오'!$I$2))))</f>
        <v/>
      </c>
      <c r="C2789">
        <f>BETAINV(RAND(),2,6)</f>
        <v/>
      </c>
      <c r="D2789">
        <f>INDEX('d_분포'!$A$2:$A$28,RANDBETWEEN(1,27))</f>
        <v/>
      </c>
      <c r="E2789">
        <f>INDEX('d_분포'!$C$2:$C$5,RANDBETWEEN(1,4))*(0.9+0.2*RAND())</f>
        <v/>
      </c>
      <c r="F2789">
        <f>RAND()</f>
        <v/>
      </c>
      <c r="G2789">
        <f>IF('d_시나리오'!$J$3='d_시나리오'!$H$3,'d_시나리오'!$I$3,IF(F2789&lt;('d_시나리오'!$I$3-'d_시나리오'!$H$3)/('d_시나리오'!$J$3-'d_시나리오'!$H$3),'d_시나리오'!$H$3+SQRT(F2789*('d_시나리오'!$J$3-'d_시나리오'!$H$3)*('d_시나리오'!$I$3-'d_시나리오'!$H$3)),'d_시나리오'!$J$3-SQRT((1-F2789)*('d_시나리오'!$J$3-'d_시나리오'!$H$3)*('d_시나리오'!$J$3-'d_시나리오'!$I$3))))</f>
        <v/>
      </c>
      <c r="H2789">
        <f>RAND()</f>
        <v/>
      </c>
      <c r="I2789">
        <f>IF('d_시나리오'!$J$4='d_시나리오'!$H$4,'d_시나리오'!$I$4,IF(H2789&lt;('d_시나리오'!$I$4-'d_시나리오'!$H$4)/('d_시나리오'!$J$4-'d_시나리오'!$H$4),'d_시나리오'!$H$4+SQRT(H2789*('d_시나리오'!$J$4-'d_시나리오'!$H$4)*('d_시나리오'!$I$4-'d_시나리오'!$H$4)),'d_시나리오'!$J$4-SQRT((1-H2789)*('d_시나리오'!$J$4-'d_시나리오'!$H$4)*('d_시나리오'!$J$4-'d_시나리오'!$I$4))))</f>
        <v/>
      </c>
      <c r="J2789">
        <f>RAND()</f>
        <v/>
      </c>
      <c r="K2789">
        <f>IF('d_시나리오'!$J$5='d_시나리오'!$H$5,'d_시나리오'!$I$5,IF(J2789&lt;('d_시나리오'!$I$5-'d_시나리오'!$H$5)/('d_시나리오'!$J$5-'d_시나리오'!$H$5),'d_시나리오'!$H$5+SQRT(J2789*('d_시나리오'!$J$5-'d_시나리오'!$H$5)*('d_시나리오'!$I$5-'d_시나리오'!$H$5)),'d_시나리오'!$J$5-SQRT((1-J2789)*('d_시나리오'!$J$5-'d_시나리오'!$H$5)*('d_시나리오'!$J$5-'d_시나리오'!$I$5))))</f>
        <v/>
      </c>
      <c r="L2789">
        <f>RAND()</f>
        <v/>
      </c>
      <c r="M2789">
        <f>IF('d_시나리오'!$J$6='d_시나리오'!$H$6,'d_시나리오'!$I$6,IF(L2789&lt;('d_시나리오'!$I$6-'d_시나리오'!$H$6)/('d_시나리오'!$J$6-'d_시나리오'!$H$6),'d_시나리오'!$H$6+SQRT(L2789*('d_시나리오'!$J$6-'d_시나리오'!$H$6)*('d_시나리오'!$I$6-'d_시나리오'!$H$6)),'d_시나리오'!$J$6-SQRT((1-L2789)*('d_시나리오'!$J$6-'d_시나리오'!$H$6)*('d_시나리오'!$J$6-'d_시나리오'!$I$6))))</f>
        <v/>
      </c>
      <c r="N2789">
        <f>INDEX('d_분포'!$B$2:$B$57,RANDBETWEEN(1,56))</f>
        <v/>
      </c>
      <c r="O2789">
        <f>BETAINV(RAND(),5,5)</f>
        <v/>
      </c>
      <c r="P2789">
        <f>'d_고정'!$B$1*'6_기대효과'!$H$7*('d_시나리오'!$I$7/'d_고정'!$B$2)*B2789</f>
        <v/>
      </c>
      <c r="Q2789">
        <f>P2789*C2789</f>
        <v/>
      </c>
      <c r="R2789">
        <f>P2789*E2789</f>
        <v/>
      </c>
      <c r="S2789">
        <f>R2789*G2789</f>
        <v/>
      </c>
      <c r="T2789">
        <f>Q2789+S2789</f>
        <v/>
      </c>
      <c r="U2789">
        <f>(Q2789*D2789+S2789*I2789)*(1-O2789)</f>
        <v/>
      </c>
      <c r="V2789">
        <f>(R2789*K2789*N2789+'d_고정'!$B$3*('6_기대효과'!$H$7/8)*N2789*'d_고정'!$B$10*M2789*('6_기대효과'!$K$7/'d_고정'!$B$9))*(1-O2789)</f>
        <v/>
      </c>
      <c r="W2789">
        <f>(S2789*I2789+R2789*MAX(K2789-'d_고정'!$B$10*M2789*('6_기대효과'!$K$7/'d_고정'!$B$9),0)*N2789)*(1-O2789)</f>
        <v/>
      </c>
      <c r="X2789">
        <f>U2789+V2789</f>
        <v/>
      </c>
      <c r="Y2789">
        <f>U2789/('d_고정'!$B$5*'6_기대효과'!$H$7/8)/'d_고정'!$B$6</f>
        <v/>
      </c>
      <c r="Z2789">
        <f>U2789/('d_고정'!$B$8*'6_기대효과'!$H$7/8)</f>
        <v/>
      </c>
    </row>
    <row r="2790">
      <c r="A2790">
        <f>RAND()</f>
        <v/>
      </c>
      <c r="B2790">
        <f>IF('d_시나리오'!$J$2='d_시나리오'!$H$2,'d_시나리오'!$I$2,IF(A2790&lt;('d_시나리오'!$I$2-'d_시나리오'!$H$2)/('d_시나리오'!$J$2-'d_시나리오'!$H$2),'d_시나리오'!$H$2+SQRT(A2790*('d_시나리오'!$J$2-'d_시나리오'!$H$2)*('d_시나리오'!$I$2-'d_시나리오'!$H$2)),'d_시나리오'!$J$2-SQRT((1-A2790)*('d_시나리오'!$J$2-'d_시나리오'!$H$2)*('d_시나리오'!$J$2-'d_시나리오'!$I$2))))</f>
        <v/>
      </c>
      <c r="C2790">
        <f>BETAINV(RAND(),2,6)</f>
        <v/>
      </c>
      <c r="D2790">
        <f>INDEX('d_분포'!$A$2:$A$28,RANDBETWEEN(1,27))</f>
        <v/>
      </c>
      <c r="E2790">
        <f>INDEX('d_분포'!$C$2:$C$5,RANDBETWEEN(1,4))*(0.9+0.2*RAND())</f>
        <v/>
      </c>
      <c r="F2790">
        <f>RAND()</f>
        <v/>
      </c>
      <c r="G2790">
        <f>IF('d_시나리오'!$J$3='d_시나리오'!$H$3,'d_시나리오'!$I$3,IF(F2790&lt;('d_시나리오'!$I$3-'d_시나리오'!$H$3)/('d_시나리오'!$J$3-'d_시나리오'!$H$3),'d_시나리오'!$H$3+SQRT(F2790*('d_시나리오'!$J$3-'d_시나리오'!$H$3)*('d_시나리오'!$I$3-'d_시나리오'!$H$3)),'d_시나리오'!$J$3-SQRT((1-F2790)*('d_시나리오'!$J$3-'d_시나리오'!$H$3)*('d_시나리오'!$J$3-'d_시나리오'!$I$3))))</f>
        <v/>
      </c>
      <c r="H2790">
        <f>RAND()</f>
        <v/>
      </c>
      <c r="I2790">
        <f>IF('d_시나리오'!$J$4='d_시나리오'!$H$4,'d_시나리오'!$I$4,IF(H2790&lt;('d_시나리오'!$I$4-'d_시나리오'!$H$4)/('d_시나리오'!$J$4-'d_시나리오'!$H$4),'d_시나리오'!$H$4+SQRT(H2790*('d_시나리오'!$J$4-'d_시나리오'!$H$4)*('d_시나리오'!$I$4-'d_시나리오'!$H$4)),'d_시나리오'!$J$4-SQRT((1-H2790)*('d_시나리오'!$J$4-'d_시나리오'!$H$4)*('d_시나리오'!$J$4-'d_시나리오'!$I$4))))</f>
        <v/>
      </c>
      <c r="J2790">
        <f>RAND()</f>
        <v/>
      </c>
      <c r="K2790">
        <f>IF('d_시나리오'!$J$5='d_시나리오'!$H$5,'d_시나리오'!$I$5,IF(J2790&lt;('d_시나리오'!$I$5-'d_시나리오'!$H$5)/('d_시나리오'!$J$5-'d_시나리오'!$H$5),'d_시나리오'!$H$5+SQRT(J2790*('d_시나리오'!$J$5-'d_시나리오'!$H$5)*('d_시나리오'!$I$5-'d_시나리오'!$H$5)),'d_시나리오'!$J$5-SQRT((1-J2790)*('d_시나리오'!$J$5-'d_시나리오'!$H$5)*('d_시나리오'!$J$5-'d_시나리오'!$I$5))))</f>
        <v/>
      </c>
      <c r="L2790">
        <f>RAND()</f>
        <v/>
      </c>
      <c r="M2790">
        <f>IF('d_시나리오'!$J$6='d_시나리오'!$H$6,'d_시나리오'!$I$6,IF(L2790&lt;('d_시나리오'!$I$6-'d_시나리오'!$H$6)/('d_시나리오'!$J$6-'d_시나리오'!$H$6),'d_시나리오'!$H$6+SQRT(L2790*('d_시나리오'!$J$6-'d_시나리오'!$H$6)*('d_시나리오'!$I$6-'d_시나리오'!$H$6)),'d_시나리오'!$J$6-SQRT((1-L2790)*('d_시나리오'!$J$6-'d_시나리오'!$H$6)*('d_시나리오'!$J$6-'d_시나리오'!$I$6))))</f>
        <v/>
      </c>
      <c r="N2790">
        <f>INDEX('d_분포'!$B$2:$B$57,RANDBETWEEN(1,56))</f>
        <v/>
      </c>
      <c r="O2790">
        <f>BETAINV(RAND(),5,5)</f>
        <v/>
      </c>
      <c r="P2790">
        <f>'d_고정'!$B$1*'6_기대효과'!$H$7*('d_시나리오'!$I$7/'d_고정'!$B$2)*B2790</f>
        <v/>
      </c>
      <c r="Q2790">
        <f>P2790*C2790</f>
        <v/>
      </c>
      <c r="R2790">
        <f>P2790*E2790</f>
        <v/>
      </c>
      <c r="S2790">
        <f>R2790*G2790</f>
        <v/>
      </c>
      <c r="T2790">
        <f>Q2790+S2790</f>
        <v/>
      </c>
      <c r="U2790">
        <f>(Q2790*D2790+S2790*I2790)*(1-O2790)</f>
        <v/>
      </c>
      <c r="V2790">
        <f>(R2790*K2790*N2790+'d_고정'!$B$3*('6_기대효과'!$H$7/8)*N2790*'d_고정'!$B$10*M2790*('6_기대효과'!$K$7/'d_고정'!$B$9))*(1-O2790)</f>
        <v/>
      </c>
      <c r="W2790">
        <f>(S2790*I2790+R2790*MAX(K2790-'d_고정'!$B$10*M2790*('6_기대효과'!$K$7/'d_고정'!$B$9),0)*N2790)*(1-O2790)</f>
        <v/>
      </c>
      <c r="X2790">
        <f>U2790+V2790</f>
        <v/>
      </c>
      <c r="Y2790">
        <f>U2790/('d_고정'!$B$5*'6_기대효과'!$H$7/8)/'d_고정'!$B$6</f>
        <v/>
      </c>
      <c r="Z2790">
        <f>U2790/('d_고정'!$B$8*'6_기대효과'!$H$7/8)</f>
        <v/>
      </c>
    </row>
    <row r="2791">
      <c r="A2791">
        <f>RAND()</f>
        <v/>
      </c>
      <c r="B2791">
        <f>IF('d_시나리오'!$J$2='d_시나리오'!$H$2,'d_시나리오'!$I$2,IF(A2791&lt;('d_시나리오'!$I$2-'d_시나리오'!$H$2)/('d_시나리오'!$J$2-'d_시나리오'!$H$2),'d_시나리오'!$H$2+SQRT(A2791*('d_시나리오'!$J$2-'d_시나리오'!$H$2)*('d_시나리오'!$I$2-'d_시나리오'!$H$2)),'d_시나리오'!$J$2-SQRT((1-A2791)*('d_시나리오'!$J$2-'d_시나리오'!$H$2)*('d_시나리오'!$J$2-'d_시나리오'!$I$2))))</f>
        <v/>
      </c>
      <c r="C2791">
        <f>BETAINV(RAND(),2,6)</f>
        <v/>
      </c>
      <c r="D2791">
        <f>INDEX('d_분포'!$A$2:$A$28,RANDBETWEEN(1,27))</f>
        <v/>
      </c>
      <c r="E2791">
        <f>INDEX('d_분포'!$C$2:$C$5,RANDBETWEEN(1,4))*(0.9+0.2*RAND())</f>
        <v/>
      </c>
      <c r="F2791">
        <f>RAND()</f>
        <v/>
      </c>
      <c r="G2791">
        <f>IF('d_시나리오'!$J$3='d_시나리오'!$H$3,'d_시나리오'!$I$3,IF(F2791&lt;('d_시나리오'!$I$3-'d_시나리오'!$H$3)/('d_시나리오'!$J$3-'d_시나리오'!$H$3),'d_시나리오'!$H$3+SQRT(F2791*('d_시나리오'!$J$3-'d_시나리오'!$H$3)*('d_시나리오'!$I$3-'d_시나리오'!$H$3)),'d_시나리오'!$J$3-SQRT((1-F2791)*('d_시나리오'!$J$3-'d_시나리오'!$H$3)*('d_시나리오'!$J$3-'d_시나리오'!$I$3))))</f>
        <v/>
      </c>
      <c r="H2791">
        <f>RAND()</f>
        <v/>
      </c>
      <c r="I2791">
        <f>IF('d_시나리오'!$J$4='d_시나리오'!$H$4,'d_시나리오'!$I$4,IF(H2791&lt;('d_시나리오'!$I$4-'d_시나리오'!$H$4)/('d_시나리오'!$J$4-'d_시나리오'!$H$4),'d_시나리오'!$H$4+SQRT(H2791*('d_시나리오'!$J$4-'d_시나리오'!$H$4)*('d_시나리오'!$I$4-'d_시나리오'!$H$4)),'d_시나리오'!$J$4-SQRT((1-H2791)*('d_시나리오'!$J$4-'d_시나리오'!$H$4)*('d_시나리오'!$J$4-'d_시나리오'!$I$4))))</f>
        <v/>
      </c>
      <c r="J2791">
        <f>RAND()</f>
        <v/>
      </c>
      <c r="K2791">
        <f>IF('d_시나리오'!$J$5='d_시나리오'!$H$5,'d_시나리오'!$I$5,IF(J2791&lt;('d_시나리오'!$I$5-'d_시나리오'!$H$5)/('d_시나리오'!$J$5-'d_시나리오'!$H$5),'d_시나리오'!$H$5+SQRT(J2791*('d_시나리오'!$J$5-'d_시나리오'!$H$5)*('d_시나리오'!$I$5-'d_시나리오'!$H$5)),'d_시나리오'!$J$5-SQRT((1-J2791)*('d_시나리오'!$J$5-'d_시나리오'!$H$5)*('d_시나리오'!$J$5-'d_시나리오'!$I$5))))</f>
        <v/>
      </c>
      <c r="L2791">
        <f>RAND()</f>
        <v/>
      </c>
      <c r="M2791">
        <f>IF('d_시나리오'!$J$6='d_시나리오'!$H$6,'d_시나리오'!$I$6,IF(L2791&lt;('d_시나리오'!$I$6-'d_시나리오'!$H$6)/('d_시나리오'!$J$6-'d_시나리오'!$H$6),'d_시나리오'!$H$6+SQRT(L2791*('d_시나리오'!$J$6-'d_시나리오'!$H$6)*('d_시나리오'!$I$6-'d_시나리오'!$H$6)),'d_시나리오'!$J$6-SQRT((1-L2791)*('d_시나리오'!$J$6-'d_시나리오'!$H$6)*('d_시나리오'!$J$6-'d_시나리오'!$I$6))))</f>
        <v/>
      </c>
      <c r="N2791">
        <f>INDEX('d_분포'!$B$2:$B$57,RANDBETWEEN(1,56))</f>
        <v/>
      </c>
      <c r="O2791">
        <f>BETAINV(RAND(),5,5)</f>
        <v/>
      </c>
      <c r="P2791">
        <f>'d_고정'!$B$1*'6_기대효과'!$H$7*('d_시나리오'!$I$7/'d_고정'!$B$2)*B2791</f>
        <v/>
      </c>
      <c r="Q2791">
        <f>P2791*C2791</f>
        <v/>
      </c>
      <c r="R2791">
        <f>P2791*E2791</f>
        <v/>
      </c>
      <c r="S2791">
        <f>R2791*G2791</f>
        <v/>
      </c>
      <c r="T2791">
        <f>Q2791+S2791</f>
        <v/>
      </c>
      <c r="U2791">
        <f>(Q2791*D2791+S2791*I2791)*(1-O2791)</f>
        <v/>
      </c>
      <c r="V2791">
        <f>(R2791*K2791*N2791+'d_고정'!$B$3*('6_기대효과'!$H$7/8)*N2791*'d_고정'!$B$10*M2791*('6_기대효과'!$K$7/'d_고정'!$B$9))*(1-O2791)</f>
        <v/>
      </c>
      <c r="W2791">
        <f>(S2791*I2791+R2791*MAX(K2791-'d_고정'!$B$10*M2791*('6_기대효과'!$K$7/'d_고정'!$B$9),0)*N2791)*(1-O2791)</f>
        <v/>
      </c>
      <c r="X2791">
        <f>U2791+V2791</f>
        <v/>
      </c>
      <c r="Y2791">
        <f>U2791/('d_고정'!$B$5*'6_기대효과'!$H$7/8)/'d_고정'!$B$6</f>
        <v/>
      </c>
      <c r="Z2791">
        <f>U2791/('d_고정'!$B$8*'6_기대효과'!$H$7/8)</f>
        <v/>
      </c>
    </row>
    <row r="2792">
      <c r="A2792">
        <f>RAND()</f>
        <v/>
      </c>
      <c r="B2792">
        <f>IF('d_시나리오'!$J$2='d_시나리오'!$H$2,'d_시나리오'!$I$2,IF(A2792&lt;('d_시나리오'!$I$2-'d_시나리오'!$H$2)/('d_시나리오'!$J$2-'d_시나리오'!$H$2),'d_시나리오'!$H$2+SQRT(A2792*('d_시나리오'!$J$2-'d_시나리오'!$H$2)*('d_시나리오'!$I$2-'d_시나리오'!$H$2)),'d_시나리오'!$J$2-SQRT((1-A2792)*('d_시나리오'!$J$2-'d_시나리오'!$H$2)*('d_시나리오'!$J$2-'d_시나리오'!$I$2))))</f>
        <v/>
      </c>
      <c r="C2792">
        <f>BETAINV(RAND(),2,6)</f>
        <v/>
      </c>
      <c r="D2792">
        <f>INDEX('d_분포'!$A$2:$A$28,RANDBETWEEN(1,27))</f>
        <v/>
      </c>
      <c r="E2792">
        <f>INDEX('d_분포'!$C$2:$C$5,RANDBETWEEN(1,4))*(0.9+0.2*RAND())</f>
        <v/>
      </c>
      <c r="F2792">
        <f>RAND()</f>
        <v/>
      </c>
      <c r="G2792">
        <f>IF('d_시나리오'!$J$3='d_시나리오'!$H$3,'d_시나리오'!$I$3,IF(F2792&lt;('d_시나리오'!$I$3-'d_시나리오'!$H$3)/('d_시나리오'!$J$3-'d_시나리오'!$H$3),'d_시나리오'!$H$3+SQRT(F2792*('d_시나리오'!$J$3-'d_시나리오'!$H$3)*('d_시나리오'!$I$3-'d_시나리오'!$H$3)),'d_시나리오'!$J$3-SQRT((1-F2792)*('d_시나리오'!$J$3-'d_시나리오'!$H$3)*('d_시나리오'!$J$3-'d_시나리오'!$I$3))))</f>
        <v/>
      </c>
      <c r="H2792">
        <f>RAND()</f>
        <v/>
      </c>
      <c r="I2792">
        <f>IF('d_시나리오'!$J$4='d_시나리오'!$H$4,'d_시나리오'!$I$4,IF(H2792&lt;('d_시나리오'!$I$4-'d_시나리오'!$H$4)/('d_시나리오'!$J$4-'d_시나리오'!$H$4),'d_시나리오'!$H$4+SQRT(H2792*('d_시나리오'!$J$4-'d_시나리오'!$H$4)*('d_시나리오'!$I$4-'d_시나리오'!$H$4)),'d_시나리오'!$J$4-SQRT((1-H2792)*('d_시나리오'!$J$4-'d_시나리오'!$H$4)*('d_시나리오'!$J$4-'d_시나리오'!$I$4))))</f>
        <v/>
      </c>
      <c r="J2792">
        <f>RAND()</f>
        <v/>
      </c>
      <c r="K2792">
        <f>IF('d_시나리오'!$J$5='d_시나리오'!$H$5,'d_시나리오'!$I$5,IF(J2792&lt;('d_시나리오'!$I$5-'d_시나리오'!$H$5)/('d_시나리오'!$J$5-'d_시나리오'!$H$5),'d_시나리오'!$H$5+SQRT(J2792*('d_시나리오'!$J$5-'d_시나리오'!$H$5)*('d_시나리오'!$I$5-'d_시나리오'!$H$5)),'d_시나리오'!$J$5-SQRT((1-J2792)*('d_시나리오'!$J$5-'d_시나리오'!$H$5)*('d_시나리오'!$J$5-'d_시나리오'!$I$5))))</f>
        <v/>
      </c>
      <c r="L2792">
        <f>RAND()</f>
        <v/>
      </c>
      <c r="M2792">
        <f>IF('d_시나리오'!$J$6='d_시나리오'!$H$6,'d_시나리오'!$I$6,IF(L2792&lt;('d_시나리오'!$I$6-'d_시나리오'!$H$6)/('d_시나리오'!$J$6-'d_시나리오'!$H$6),'d_시나리오'!$H$6+SQRT(L2792*('d_시나리오'!$J$6-'d_시나리오'!$H$6)*('d_시나리오'!$I$6-'d_시나리오'!$H$6)),'d_시나리오'!$J$6-SQRT((1-L2792)*('d_시나리오'!$J$6-'d_시나리오'!$H$6)*('d_시나리오'!$J$6-'d_시나리오'!$I$6))))</f>
        <v/>
      </c>
      <c r="N2792">
        <f>INDEX('d_분포'!$B$2:$B$57,RANDBETWEEN(1,56))</f>
        <v/>
      </c>
      <c r="O2792">
        <f>BETAINV(RAND(),5,5)</f>
        <v/>
      </c>
      <c r="P2792">
        <f>'d_고정'!$B$1*'6_기대효과'!$H$7*('d_시나리오'!$I$7/'d_고정'!$B$2)*B2792</f>
        <v/>
      </c>
      <c r="Q2792">
        <f>P2792*C2792</f>
        <v/>
      </c>
      <c r="R2792">
        <f>P2792*E2792</f>
        <v/>
      </c>
      <c r="S2792">
        <f>R2792*G2792</f>
        <v/>
      </c>
      <c r="T2792">
        <f>Q2792+S2792</f>
        <v/>
      </c>
      <c r="U2792">
        <f>(Q2792*D2792+S2792*I2792)*(1-O2792)</f>
        <v/>
      </c>
      <c r="V2792">
        <f>(R2792*K2792*N2792+'d_고정'!$B$3*('6_기대효과'!$H$7/8)*N2792*'d_고정'!$B$10*M2792*('6_기대효과'!$K$7/'d_고정'!$B$9))*(1-O2792)</f>
        <v/>
      </c>
      <c r="W2792">
        <f>(S2792*I2792+R2792*MAX(K2792-'d_고정'!$B$10*M2792*('6_기대효과'!$K$7/'d_고정'!$B$9),0)*N2792)*(1-O2792)</f>
        <v/>
      </c>
      <c r="X2792">
        <f>U2792+V2792</f>
        <v/>
      </c>
      <c r="Y2792">
        <f>U2792/('d_고정'!$B$5*'6_기대효과'!$H$7/8)/'d_고정'!$B$6</f>
        <v/>
      </c>
      <c r="Z2792">
        <f>U2792/('d_고정'!$B$8*'6_기대효과'!$H$7/8)</f>
        <v/>
      </c>
    </row>
    <row r="2793">
      <c r="A2793">
        <f>RAND()</f>
        <v/>
      </c>
      <c r="B2793">
        <f>IF('d_시나리오'!$J$2='d_시나리오'!$H$2,'d_시나리오'!$I$2,IF(A2793&lt;('d_시나리오'!$I$2-'d_시나리오'!$H$2)/('d_시나리오'!$J$2-'d_시나리오'!$H$2),'d_시나리오'!$H$2+SQRT(A2793*('d_시나리오'!$J$2-'d_시나리오'!$H$2)*('d_시나리오'!$I$2-'d_시나리오'!$H$2)),'d_시나리오'!$J$2-SQRT((1-A2793)*('d_시나리오'!$J$2-'d_시나리오'!$H$2)*('d_시나리오'!$J$2-'d_시나리오'!$I$2))))</f>
        <v/>
      </c>
      <c r="C2793">
        <f>BETAINV(RAND(),2,6)</f>
        <v/>
      </c>
      <c r="D2793">
        <f>INDEX('d_분포'!$A$2:$A$28,RANDBETWEEN(1,27))</f>
        <v/>
      </c>
      <c r="E2793">
        <f>INDEX('d_분포'!$C$2:$C$5,RANDBETWEEN(1,4))*(0.9+0.2*RAND())</f>
        <v/>
      </c>
      <c r="F2793">
        <f>RAND()</f>
        <v/>
      </c>
      <c r="G2793">
        <f>IF('d_시나리오'!$J$3='d_시나리오'!$H$3,'d_시나리오'!$I$3,IF(F2793&lt;('d_시나리오'!$I$3-'d_시나리오'!$H$3)/('d_시나리오'!$J$3-'d_시나리오'!$H$3),'d_시나리오'!$H$3+SQRT(F2793*('d_시나리오'!$J$3-'d_시나리오'!$H$3)*('d_시나리오'!$I$3-'d_시나리오'!$H$3)),'d_시나리오'!$J$3-SQRT((1-F2793)*('d_시나리오'!$J$3-'d_시나리오'!$H$3)*('d_시나리오'!$J$3-'d_시나리오'!$I$3))))</f>
        <v/>
      </c>
      <c r="H2793">
        <f>RAND()</f>
        <v/>
      </c>
      <c r="I2793">
        <f>IF('d_시나리오'!$J$4='d_시나리오'!$H$4,'d_시나리오'!$I$4,IF(H2793&lt;('d_시나리오'!$I$4-'d_시나리오'!$H$4)/('d_시나리오'!$J$4-'d_시나리오'!$H$4),'d_시나리오'!$H$4+SQRT(H2793*('d_시나리오'!$J$4-'d_시나리오'!$H$4)*('d_시나리오'!$I$4-'d_시나리오'!$H$4)),'d_시나리오'!$J$4-SQRT((1-H2793)*('d_시나리오'!$J$4-'d_시나리오'!$H$4)*('d_시나리오'!$J$4-'d_시나리오'!$I$4))))</f>
        <v/>
      </c>
      <c r="J2793">
        <f>RAND()</f>
        <v/>
      </c>
      <c r="K2793">
        <f>IF('d_시나리오'!$J$5='d_시나리오'!$H$5,'d_시나리오'!$I$5,IF(J2793&lt;('d_시나리오'!$I$5-'d_시나리오'!$H$5)/('d_시나리오'!$J$5-'d_시나리오'!$H$5),'d_시나리오'!$H$5+SQRT(J2793*('d_시나리오'!$J$5-'d_시나리오'!$H$5)*('d_시나리오'!$I$5-'d_시나리오'!$H$5)),'d_시나리오'!$J$5-SQRT((1-J2793)*('d_시나리오'!$J$5-'d_시나리오'!$H$5)*('d_시나리오'!$J$5-'d_시나리오'!$I$5))))</f>
        <v/>
      </c>
      <c r="L2793">
        <f>RAND()</f>
        <v/>
      </c>
      <c r="M2793">
        <f>IF('d_시나리오'!$J$6='d_시나리오'!$H$6,'d_시나리오'!$I$6,IF(L2793&lt;('d_시나리오'!$I$6-'d_시나리오'!$H$6)/('d_시나리오'!$J$6-'d_시나리오'!$H$6),'d_시나리오'!$H$6+SQRT(L2793*('d_시나리오'!$J$6-'d_시나리오'!$H$6)*('d_시나리오'!$I$6-'d_시나리오'!$H$6)),'d_시나리오'!$J$6-SQRT((1-L2793)*('d_시나리오'!$J$6-'d_시나리오'!$H$6)*('d_시나리오'!$J$6-'d_시나리오'!$I$6))))</f>
        <v/>
      </c>
      <c r="N2793">
        <f>INDEX('d_분포'!$B$2:$B$57,RANDBETWEEN(1,56))</f>
        <v/>
      </c>
      <c r="O2793">
        <f>BETAINV(RAND(),5,5)</f>
        <v/>
      </c>
      <c r="P2793">
        <f>'d_고정'!$B$1*'6_기대효과'!$H$7*('d_시나리오'!$I$7/'d_고정'!$B$2)*B2793</f>
        <v/>
      </c>
      <c r="Q2793">
        <f>P2793*C2793</f>
        <v/>
      </c>
      <c r="R2793">
        <f>P2793*E2793</f>
        <v/>
      </c>
      <c r="S2793">
        <f>R2793*G2793</f>
        <v/>
      </c>
      <c r="T2793">
        <f>Q2793+S2793</f>
        <v/>
      </c>
      <c r="U2793">
        <f>(Q2793*D2793+S2793*I2793)*(1-O2793)</f>
        <v/>
      </c>
      <c r="V2793">
        <f>(R2793*K2793*N2793+'d_고정'!$B$3*('6_기대효과'!$H$7/8)*N2793*'d_고정'!$B$10*M2793*('6_기대효과'!$K$7/'d_고정'!$B$9))*(1-O2793)</f>
        <v/>
      </c>
      <c r="W2793">
        <f>(S2793*I2793+R2793*MAX(K2793-'d_고정'!$B$10*M2793*('6_기대효과'!$K$7/'d_고정'!$B$9),0)*N2793)*(1-O2793)</f>
        <v/>
      </c>
      <c r="X2793">
        <f>U2793+V2793</f>
        <v/>
      </c>
      <c r="Y2793">
        <f>U2793/('d_고정'!$B$5*'6_기대효과'!$H$7/8)/'d_고정'!$B$6</f>
        <v/>
      </c>
      <c r="Z2793">
        <f>U2793/('d_고정'!$B$8*'6_기대효과'!$H$7/8)</f>
        <v/>
      </c>
    </row>
    <row r="2794">
      <c r="A2794">
        <f>RAND()</f>
        <v/>
      </c>
      <c r="B2794">
        <f>IF('d_시나리오'!$J$2='d_시나리오'!$H$2,'d_시나리오'!$I$2,IF(A2794&lt;('d_시나리오'!$I$2-'d_시나리오'!$H$2)/('d_시나리오'!$J$2-'d_시나리오'!$H$2),'d_시나리오'!$H$2+SQRT(A2794*('d_시나리오'!$J$2-'d_시나리오'!$H$2)*('d_시나리오'!$I$2-'d_시나리오'!$H$2)),'d_시나리오'!$J$2-SQRT((1-A2794)*('d_시나리오'!$J$2-'d_시나리오'!$H$2)*('d_시나리오'!$J$2-'d_시나리오'!$I$2))))</f>
        <v/>
      </c>
      <c r="C2794">
        <f>BETAINV(RAND(),2,6)</f>
        <v/>
      </c>
      <c r="D2794">
        <f>INDEX('d_분포'!$A$2:$A$28,RANDBETWEEN(1,27))</f>
        <v/>
      </c>
      <c r="E2794">
        <f>INDEX('d_분포'!$C$2:$C$5,RANDBETWEEN(1,4))*(0.9+0.2*RAND())</f>
        <v/>
      </c>
      <c r="F2794">
        <f>RAND()</f>
        <v/>
      </c>
      <c r="G2794">
        <f>IF('d_시나리오'!$J$3='d_시나리오'!$H$3,'d_시나리오'!$I$3,IF(F2794&lt;('d_시나리오'!$I$3-'d_시나리오'!$H$3)/('d_시나리오'!$J$3-'d_시나리오'!$H$3),'d_시나리오'!$H$3+SQRT(F2794*('d_시나리오'!$J$3-'d_시나리오'!$H$3)*('d_시나리오'!$I$3-'d_시나리오'!$H$3)),'d_시나리오'!$J$3-SQRT((1-F2794)*('d_시나리오'!$J$3-'d_시나리오'!$H$3)*('d_시나리오'!$J$3-'d_시나리오'!$I$3))))</f>
        <v/>
      </c>
      <c r="H2794">
        <f>RAND()</f>
        <v/>
      </c>
      <c r="I2794">
        <f>IF('d_시나리오'!$J$4='d_시나리오'!$H$4,'d_시나리오'!$I$4,IF(H2794&lt;('d_시나리오'!$I$4-'d_시나리오'!$H$4)/('d_시나리오'!$J$4-'d_시나리오'!$H$4),'d_시나리오'!$H$4+SQRT(H2794*('d_시나리오'!$J$4-'d_시나리오'!$H$4)*('d_시나리오'!$I$4-'d_시나리오'!$H$4)),'d_시나리오'!$J$4-SQRT((1-H2794)*('d_시나리오'!$J$4-'d_시나리오'!$H$4)*('d_시나리오'!$J$4-'d_시나리오'!$I$4))))</f>
        <v/>
      </c>
      <c r="J2794">
        <f>RAND()</f>
        <v/>
      </c>
      <c r="K2794">
        <f>IF('d_시나리오'!$J$5='d_시나리오'!$H$5,'d_시나리오'!$I$5,IF(J2794&lt;('d_시나리오'!$I$5-'d_시나리오'!$H$5)/('d_시나리오'!$J$5-'d_시나리오'!$H$5),'d_시나리오'!$H$5+SQRT(J2794*('d_시나리오'!$J$5-'d_시나리오'!$H$5)*('d_시나리오'!$I$5-'d_시나리오'!$H$5)),'d_시나리오'!$J$5-SQRT((1-J2794)*('d_시나리오'!$J$5-'d_시나리오'!$H$5)*('d_시나리오'!$J$5-'d_시나리오'!$I$5))))</f>
        <v/>
      </c>
      <c r="L2794">
        <f>RAND()</f>
        <v/>
      </c>
      <c r="M2794">
        <f>IF('d_시나리오'!$J$6='d_시나리오'!$H$6,'d_시나리오'!$I$6,IF(L2794&lt;('d_시나리오'!$I$6-'d_시나리오'!$H$6)/('d_시나리오'!$J$6-'d_시나리오'!$H$6),'d_시나리오'!$H$6+SQRT(L2794*('d_시나리오'!$J$6-'d_시나리오'!$H$6)*('d_시나리오'!$I$6-'d_시나리오'!$H$6)),'d_시나리오'!$J$6-SQRT((1-L2794)*('d_시나리오'!$J$6-'d_시나리오'!$H$6)*('d_시나리오'!$J$6-'d_시나리오'!$I$6))))</f>
        <v/>
      </c>
      <c r="N2794">
        <f>INDEX('d_분포'!$B$2:$B$57,RANDBETWEEN(1,56))</f>
        <v/>
      </c>
      <c r="O2794">
        <f>BETAINV(RAND(),5,5)</f>
        <v/>
      </c>
      <c r="P2794">
        <f>'d_고정'!$B$1*'6_기대효과'!$H$7*('d_시나리오'!$I$7/'d_고정'!$B$2)*B2794</f>
        <v/>
      </c>
      <c r="Q2794">
        <f>P2794*C2794</f>
        <v/>
      </c>
      <c r="R2794">
        <f>P2794*E2794</f>
        <v/>
      </c>
      <c r="S2794">
        <f>R2794*G2794</f>
        <v/>
      </c>
      <c r="T2794">
        <f>Q2794+S2794</f>
        <v/>
      </c>
      <c r="U2794">
        <f>(Q2794*D2794+S2794*I2794)*(1-O2794)</f>
        <v/>
      </c>
      <c r="V2794">
        <f>(R2794*K2794*N2794+'d_고정'!$B$3*('6_기대효과'!$H$7/8)*N2794*'d_고정'!$B$10*M2794*('6_기대효과'!$K$7/'d_고정'!$B$9))*(1-O2794)</f>
        <v/>
      </c>
      <c r="W2794">
        <f>(S2794*I2794+R2794*MAX(K2794-'d_고정'!$B$10*M2794*('6_기대효과'!$K$7/'d_고정'!$B$9),0)*N2794)*(1-O2794)</f>
        <v/>
      </c>
      <c r="X2794">
        <f>U2794+V2794</f>
        <v/>
      </c>
      <c r="Y2794">
        <f>U2794/('d_고정'!$B$5*'6_기대효과'!$H$7/8)/'d_고정'!$B$6</f>
        <v/>
      </c>
      <c r="Z2794">
        <f>U2794/('d_고정'!$B$8*'6_기대효과'!$H$7/8)</f>
        <v/>
      </c>
    </row>
    <row r="2795">
      <c r="A2795">
        <f>RAND()</f>
        <v/>
      </c>
      <c r="B2795">
        <f>IF('d_시나리오'!$J$2='d_시나리오'!$H$2,'d_시나리오'!$I$2,IF(A2795&lt;('d_시나리오'!$I$2-'d_시나리오'!$H$2)/('d_시나리오'!$J$2-'d_시나리오'!$H$2),'d_시나리오'!$H$2+SQRT(A2795*('d_시나리오'!$J$2-'d_시나리오'!$H$2)*('d_시나리오'!$I$2-'d_시나리오'!$H$2)),'d_시나리오'!$J$2-SQRT((1-A2795)*('d_시나리오'!$J$2-'d_시나리오'!$H$2)*('d_시나리오'!$J$2-'d_시나리오'!$I$2))))</f>
        <v/>
      </c>
      <c r="C2795">
        <f>BETAINV(RAND(),2,6)</f>
        <v/>
      </c>
      <c r="D2795">
        <f>INDEX('d_분포'!$A$2:$A$28,RANDBETWEEN(1,27))</f>
        <v/>
      </c>
      <c r="E2795">
        <f>INDEX('d_분포'!$C$2:$C$5,RANDBETWEEN(1,4))*(0.9+0.2*RAND())</f>
        <v/>
      </c>
      <c r="F2795">
        <f>RAND()</f>
        <v/>
      </c>
      <c r="G2795">
        <f>IF('d_시나리오'!$J$3='d_시나리오'!$H$3,'d_시나리오'!$I$3,IF(F2795&lt;('d_시나리오'!$I$3-'d_시나리오'!$H$3)/('d_시나리오'!$J$3-'d_시나리오'!$H$3),'d_시나리오'!$H$3+SQRT(F2795*('d_시나리오'!$J$3-'d_시나리오'!$H$3)*('d_시나리오'!$I$3-'d_시나리오'!$H$3)),'d_시나리오'!$J$3-SQRT((1-F2795)*('d_시나리오'!$J$3-'d_시나리오'!$H$3)*('d_시나리오'!$J$3-'d_시나리오'!$I$3))))</f>
        <v/>
      </c>
      <c r="H2795">
        <f>RAND()</f>
        <v/>
      </c>
      <c r="I2795">
        <f>IF('d_시나리오'!$J$4='d_시나리오'!$H$4,'d_시나리오'!$I$4,IF(H2795&lt;('d_시나리오'!$I$4-'d_시나리오'!$H$4)/('d_시나리오'!$J$4-'d_시나리오'!$H$4),'d_시나리오'!$H$4+SQRT(H2795*('d_시나리오'!$J$4-'d_시나리오'!$H$4)*('d_시나리오'!$I$4-'d_시나리오'!$H$4)),'d_시나리오'!$J$4-SQRT((1-H2795)*('d_시나리오'!$J$4-'d_시나리오'!$H$4)*('d_시나리오'!$J$4-'d_시나리오'!$I$4))))</f>
        <v/>
      </c>
      <c r="J2795">
        <f>RAND()</f>
        <v/>
      </c>
      <c r="K2795">
        <f>IF('d_시나리오'!$J$5='d_시나리오'!$H$5,'d_시나리오'!$I$5,IF(J2795&lt;('d_시나리오'!$I$5-'d_시나리오'!$H$5)/('d_시나리오'!$J$5-'d_시나리오'!$H$5),'d_시나리오'!$H$5+SQRT(J2795*('d_시나리오'!$J$5-'d_시나리오'!$H$5)*('d_시나리오'!$I$5-'d_시나리오'!$H$5)),'d_시나리오'!$J$5-SQRT((1-J2795)*('d_시나리오'!$J$5-'d_시나리오'!$H$5)*('d_시나리오'!$J$5-'d_시나리오'!$I$5))))</f>
        <v/>
      </c>
      <c r="L2795">
        <f>RAND()</f>
        <v/>
      </c>
      <c r="M2795">
        <f>IF('d_시나리오'!$J$6='d_시나리오'!$H$6,'d_시나리오'!$I$6,IF(L2795&lt;('d_시나리오'!$I$6-'d_시나리오'!$H$6)/('d_시나리오'!$J$6-'d_시나리오'!$H$6),'d_시나리오'!$H$6+SQRT(L2795*('d_시나리오'!$J$6-'d_시나리오'!$H$6)*('d_시나리오'!$I$6-'d_시나리오'!$H$6)),'d_시나리오'!$J$6-SQRT((1-L2795)*('d_시나리오'!$J$6-'d_시나리오'!$H$6)*('d_시나리오'!$J$6-'d_시나리오'!$I$6))))</f>
        <v/>
      </c>
      <c r="N2795">
        <f>INDEX('d_분포'!$B$2:$B$57,RANDBETWEEN(1,56))</f>
        <v/>
      </c>
      <c r="O2795">
        <f>BETAINV(RAND(),5,5)</f>
        <v/>
      </c>
      <c r="P2795">
        <f>'d_고정'!$B$1*'6_기대효과'!$H$7*('d_시나리오'!$I$7/'d_고정'!$B$2)*B2795</f>
        <v/>
      </c>
      <c r="Q2795">
        <f>P2795*C2795</f>
        <v/>
      </c>
      <c r="R2795">
        <f>P2795*E2795</f>
        <v/>
      </c>
      <c r="S2795">
        <f>R2795*G2795</f>
        <v/>
      </c>
      <c r="T2795">
        <f>Q2795+S2795</f>
        <v/>
      </c>
      <c r="U2795">
        <f>(Q2795*D2795+S2795*I2795)*(1-O2795)</f>
        <v/>
      </c>
      <c r="V2795">
        <f>(R2795*K2795*N2795+'d_고정'!$B$3*('6_기대효과'!$H$7/8)*N2795*'d_고정'!$B$10*M2795*('6_기대효과'!$K$7/'d_고정'!$B$9))*(1-O2795)</f>
        <v/>
      </c>
      <c r="W2795">
        <f>(S2795*I2795+R2795*MAX(K2795-'d_고정'!$B$10*M2795*('6_기대효과'!$K$7/'d_고정'!$B$9),0)*N2795)*(1-O2795)</f>
        <v/>
      </c>
      <c r="X2795">
        <f>U2795+V2795</f>
        <v/>
      </c>
      <c r="Y2795">
        <f>U2795/('d_고정'!$B$5*'6_기대효과'!$H$7/8)/'d_고정'!$B$6</f>
        <v/>
      </c>
      <c r="Z2795">
        <f>U2795/('d_고정'!$B$8*'6_기대효과'!$H$7/8)</f>
        <v/>
      </c>
    </row>
    <row r="2796">
      <c r="A2796">
        <f>RAND()</f>
        <v/>
      </c>
      <c r="B2796">
        <f>IF('d_시나리오'!$J$2='d_시나리오'!$H$2,'d_시나리오'!$I$2,IF(A2796&lt;('d_시나리오'!$I$2-'d_시나리오'!$H$2)/('d_시나리오'!$J$2-'d_시나리오'!$H$2),'d_시나리오'!$H$2+SQRT(A2796*('d_시나리오'!$J$2-'d_시나리오'!$H$2)*('d_시나리오'!$I$2-'d_시나리오'!$H$2)),'d_시나리오'!$J$2-SQRT((1-A2796)*('d_시나리오'!$J$2-'d_시나리오'!$H$2)*('d_시나리오'!$J$2-'d_시나리오'!$I$2))))</f>
        <v/>
      </c>
      <c r="C2796">
        <f>BETAINV(RAND(),2,6)</f>
        <v/>
      </c>
      <c r="D2796">
        <f>INDEX('d_분포'!$A$2:$A$28,RANDBETWEEN(1,27))</f>
        <v/>
      </c>
      <c r="E2796">
        <f>INDEX('d_분포'!$C$2:$C$5,RANDBETWEEN(1,4))*(0.9+0.2*RAND())</f>
        <v/>
      </c>
      <c r="F2796">
        <f>RAND()</f>
        <v/>
      </c>
      <c r="G2796">
        <f>IF('d_시나리오'!$J$3='d_시나리오'!$H$3,'d_시나리오'!$I$3,IF(F2796&lt;('d_시나리오'!$I$3-'d_시나리오'!$H$3)/('d_시나리오'!$J$3-'d_시나리오'!$H$3),'d_시나리오'!$H$3+SQRT(F2796*('d_시나리오'!$J$3-'d_시나리오'!$H$3)*('d_시나리오'!$I$3-'d_시나리오'!$H$3)),'d_시나리오'!$J$3-SQRT((1-F2796)*('d_시나리오'!$J$3-'d_시나리오'!$H$3)*('d_시나리오'!$J$3-'d_시나리오'!$I$3))))</f>
        <v/>
      </c>
      <c r="H2796">
        <f>RAND()</f>
        <v/>
      </c>
      <c r="I2796">
        <f>IF('d_시나리오'!$J$4='d_시나리오'!$H$4,'d_시나리오'!$I$4,IF(H2796&lt;('d_시나리오'!$I$4-'d_시나리오'!$H$4)/('d_시나리오'!$J$4-'d_시나리오'!$H$4),'d_시나리오'!$H$4+SQRT(H2796*('d_시나리오'!$J$4-'d_시나리오'!$H$4)*('d_시나리오'!$I$4-'d_시나리오'!$H$4)),'d_시나리오'!$J$4-SQRT((1-H2796)*('d_시나리오'!$J$4-'d_시나리오'!$H$4)*('d_시나리오'!$J$4-'d_시나리오'!$I$4))))</f>
        <v/>
      </c>
      <c r="J2796">
        <f>RAND()</f>
        <v/>
      </c>
      <c r="K2796">
        <f>IF('d_시나리오'!$J$5='d_시나리오'!$H$5,'d_시나리오'!$I$5,IF(J2796&lt;('d_시나리오'!$I$5-'d_시나리오'!$H$5)/('d_시나리오'!$J$5-'d_시나리오'!$H$5),'d_시나리오'!$H$5+SQRT(J2796*('d_시나리오'!$J$5-'d_시나리오'!$H$5)*('d_시나리오'!$I$5-'d_시나리오'!$H$5)),'d_시나리오'!$J$5-SQRT((1-J2796)*('d_시나리오'!$J$5-'d_시나리오'!$H$5)*('d_시나리오'!$J$5-'d_시나리오'!$I$5))))</f>
        <v/>
      </c>
      <c r="L2796">
        <f>RAND()</f>
        <v/>
      </c>
      <c r="M2796">
        <f>IF('d_시나리오'!$J$6='d_시나리오'!$H$6,'d_시나리오'!$I$6,IF(L2796&lt;('d_시나리오'!$I$6-'d_시나리오'!$H$6)/('d_시나리오'!$J$6-'d_시나리오'!$H$6),'d_시나리오'!$H$6+SQRT(L2796*('d_시나리오'!$J$6-'d_시나리오'!$H$6)*('d_시나리오'!$I$6-'d_시나리오'!$H$6)),'d_시나리오'!$J$6-SQRT((1-L2796)*('d_시나리오'!$J$6-'d_시나리오'!$H$6)*('d_시나리오'!$J$6-'d_시나리오'!$I$6))))</f>
        <v/>
      </c>
      <c r="N2796">
        <f>INDEX('d_분포'!$B$2:$B$57,RANDBETWEEN(1,56))</f>
        <v/>
      </c>
      <c r="O2796">
        <f>BETAINV(RAND(),5,5)</f>
        <v/>
      </c>
      <c r="P2796">
        <f>'d_고정'!$B$1*'6_기대효과'!$H$7*('d_시나리오'!$I$7/'d_고정'!$B$2)*B2796</f>
        <v/>
      </c>
      <c r="Q2796">
        <f>P2796*C2796</f>
        <v/>
      </c>
      <c r="R2796">
        <f>P2796*E2796</f>
        <v/>
      </c>
      <c r="S2796">
        <f>R2796*G2796</f>
        <v/>
      </c>
      <c r="T2796">
        <f>Q2796+S2796</f>
        <v/>
      </c>
      <c r="U2796">
        <f>(Q2796*D2796+S2796*I2796)*(1-O2796)</f>
        <v/>
      </c>
      <c r="V2796">
        <f>(R2796*K2796*N2796+'d_고정'!$B$3*('6_기대효과'!$H$7/8)*N2796*'d_고정'!$B$10*M2796*('6_기대효과'!$K$7/'d_고정'!$B$9))*(1-O2796)</f>
        <v/>
      </c>
      <c r="W2796">
        <f>(S2796*I2796+R2796*MAX(K2796-'d_고정'!$B$10*M2796*('6_기대효과'!$K$7/'d_고정'!$B$9),0)*N2796)*(1-O2796)</f>
        <v/>
      </c>
      <c r="X2796">
        <f>U2796+V2796</f>
        <v/>
      </c>
      <c r="Y2796">
        <f>U2796/('d_고정'!$B$5*'6_기대효과'!$H$7/8)/'d_고정'!$B$6</f>
        <v/>
      </c>
      <c r="Z2796">
        <f>U2796/('d_고정'!$B$8*'6_기대효과'!$H$7/8)</f>
        <v/>
      </c>
    </row>
    <row r="2797">
      <c r="A2797">
        <f>RAND()</f>
        <v/>
      </c>
      <c r="B2797">
        <f>IF('d_시나리오'!$J$2='d_시나리오'!$H$2,'d_시나리오'!$I$2,IF(A2797&lt;('d_시나리오'!$I$2-'d_시나리오'!$H$2)/('d_시나리오'!$J$2-'d_시나리오'!$H$2),'d_시나리오'!$H$2+SQRT(A2797*('d_시나리오'!$J$2-'d_시나리오'!$H$2)*('d_시나리오'!$I$2-'d_시나리오'!$H$2)),'d_시나리오'!$J$2-SQRT((1-A2797)*('d_시나리오'!$J$2-'d_시나리오'!$H$2)*('d_시나리오'!$J$2-'d_시나리오'!$I$2))))</f>
        <v/>
      </c>
      <c r="C2797">
        <f>BETAINV(RAND(),2,6)</f>
        <v/>
      </c>
      <c r="D2797">
        <f>INDEX('d_분포'!$A$2:$A$28,RANDBETWEEN(1,27))</f>
        <v/>
      </c>
      <c r="E2797">
        <f>INDEX('d_분포'!$C$2:$C$5,RANDBETWEEN(1,4))*(0.9+0.2*RAND())</f>
        <v/>
      </c>
      <c r="F2797">
        <f>RAND()</f>
        <v/>
      </c>
      <c r="G2797">
        <f>IF('d_시나리오'!$J$3='d_시나리오'!$H$3,'d_시나리오'!$I$3,IF(F2797&lt;('d_시나리오'!$I$3-'d_시나리오'!$H$3)/('d_시나리오'!$J$3-'d_시나리오'!$H$3),'d_시나리오'!$H$3+SQRT(F2797*('d_시나리오'!$J$3-'d_시나리오'!$H$3)*('d_시나리오'!$I$3-'d_시나리오'!$H$3)),'d_시나리오'!$J$3-SQRT((1-F2797)*('d_시나리오'!$J$3-'d_시나리오'!$H$3)*('d_시나리오'!$J$3-'d_시나리오'!$I$3))))</f>
        <v/>
      </c>
      <c r="H2797">
        <f>RAND()</f>
        <v/>
      </c>
      <c r="I2797">
        <f>IF('d_시나리오'!$J$4='d_시나리오'!$H$4,'d_시나리오'!$I$4,IF(H2797&lt;('d_시나리오'!$I$4-'d_시나리오'!$H$4)/('d_시나리오'!$J$4-'d_시나리오'!$H$4),'d_시나리오'!$H$4+SQRT(H2797*('d_시나리오'!$J$4-'d_시나리오'!$H$4)*('d_시나리오'!$I$4-'d_시나리오'!$H$4)),'d_시나리오'!$J$4-SQRT((1-H2797)*('d_시나리오'!$J$4-'d_시나리오'!$H$4)*('d_시나리오'!$J$4-'d_시나리오'!$I$4))))</f>
        <v/>
      </c>
      <c r="J2797">
        <f>RAND()</f>
        <v/>
      </c>
      <c r="K2797">
        <f>IF('d_시나리오'!$J$5='d_시나리오'!$H$5,'d_시나리오'!$I$5,IF(J2797&lt;('d_시나리오'!$I$5-'d_시나리오'!$H$5)/('d_시나리오'!$J$5-'d_시나리오'!$H$5),'d_시나리오'!$H$5+SQRT(J2797*('d_시나리오'!$J$5-'d_시나리오'!$H$5)*('d_시나리오'!$I$5-'d_시나리오'!$H$5)),'d_시나리오'!$J$5-SQRT((1-J2797)*('d_시나리오'!$J$5-'d_시나리오'!$H$5)*('d_시나리오'!$J$5-'d_시나리오'!$I$5))))</f>
        <v/>
      </c>
      <c r="L2797">
        <f>RAND()</f>
        <v/>
      </c>
      <c r="M2797">
        <f>IF('d_시나리오'!$J$6='d_시나리오'!$H$6,'d_시나리오'!$I$6,IF(L2797&lt;('d_시나리오'!$I$6-'d_시나리오'!$H$6)/('d_시나리오'!$J$6-'d_시나리오'!$H$6),'d_시나리오'!$H$6+SQRT(L2797*('d_시나리오'!$J$6-'d_시나리오'!$H$6)*('d_시나리오'!$I$6-'d_시나리오'!$H$6)),'d_시나리오'!$J$6-SQRT((1-L2797)*('d_시나리오'!$J$6-'d_시나리오'!$H$6)*('d_시나리오'!$J$6-'d_시나리오'!$I$6))))</f>
        <v/>
      </c>
      <c r="N2797">
        <f>INDEX('d_분포'!$B$2:$B$57,RANDBETWEEN(1,56))</f>
        <v/>
      </c>
      <c r="O2797">
        <f>BETAINV(RAND(),5,5)</f>
        <v/>
      </c>
      <c r="P2797">
        <f>'d_고정'!$B$1*'6_기대효과'!$H$7*('d_시나리오'!$I$7/'d_고정'!$B$2)*B2797</f>
        <v/>
      </c>
      <c r="Q2797">
        <f>P2797*C2797</f>
        <v/>
      </c>
      <c r="R2797">
        <f>P2797*E2797</f>
        <v/>
      </c>
      <c r="S2797">
        <f>R2797*G2797</f>
        <v/>
      </c>
      <c r="T2797">
        <f>Q2797+S2797</f>
        <v/>
      </c>
      <c r="U2797">
        <f>(Q2797*D2797+S2797*I2797)*(1-O2797)</f>
        <v/>
      </c>
      <c r="V2797">
        <f>(R2797*K2797*N2797+'d_고정'!$B$3*('6_기대효과'!$H$7/8)*N2797*'d_고정'!$B$10*M2797*('6_기대효과'!$K$7/'d_고정'!$B$9))*(1-O2797)</f>
        <v/>
      </c>
      <c r="W2797">
        <f>(S2797*I2797+R2797*MAX(K2797-'d_고정'!$B$10*M2797*('6_기대효과'!$K$7/'d_고정'!$B$9),0)*N2797)*(1-O2797)</f>
        <v/>
      </c>
      <c r="X2797">
        <f>U2797+V2797</f>
        <v/>
      </c>
      <c r="Y2797">
        <f>U2797/('d_고정'!$B$5*'6_기대효과'!$H$7/8)/'d_고정'!$B$6</f>
        <v/>
      </c>
      <c r="Z2797">
        <f>U2797/('d_고정'!$B$8*'6_기대효과'!$H$7/8)</f>
        <v/>
      </c>
    </row>
    <row r="2798">
      <c r="A2798">
        <f>RAND()</f>
        <v/>
      </c>
      <c r="B2798">
        <f>IF('d_시나리오'!$J$2='d_시나리오'!$H$2,'d_시나리오'!$I$2,IF(A2798&lt;('d_시나리오'!$I$2-'d_시나리오'!$H$2)/('d_시나리오'!$J$2-'d_시나리오'!$H$2),'d_시나리오'!$H$2+SQRT(A2798*('d_시나리오'!$J$2-'d_시나리오'!$H$2)*('d_시나리오'!$I$2-'d_시나리오'!$H$2)),'d_시나리오'!$J$2-SQRT((1-A2798)*('d_시나리오'!$J$2-'d_시나리오'!$H$2)*('d_시나리오'!$J$2-'d_시나리오'!$I$2))))</f>
        <v/>
      </c>
      <c r="C2798">
        <f>BETAINV(RAND(),2,6)</f>
        <v/>
      </c>
      <c r="D2798">
        <f>INDEX('d_분포'!$A$2:$A$28,RANDBETWEEN(1,27))</f>
        <v/>
      </c>
      <c r="E2798">
        <f>INDEX('d_분포'!$C$2:$C$5,RANDBETWEEN(1,4))*(0.9+0.2*RAND())</f>
        <v/>
      </c>
      <c r="F2798">
        <f>RAND()</f>
        <v/>
      </c>
      <c r="G2798">
        <f>IF('d_시나리오'!$J$3='d_시나리오'!$H$3,'d_시나리오'!$I$3,IF(F2798&lt;('d_시나리오'!$I$3-'d_시나리오'!$H$3)/('d_시나리오'!$J$3-'d_시나리오'!$H$3),'d_시나리오'!$H$3+SQRT(F2798*('d_시나리오'!$J$3-'d_시나리오'!$H$3)*('d_시나리오'!$I$3-'d_시나리오'!$H$3)),'d_시나리오'!$J$3-SQRT((1-F2798)*('d_시나리오'!$J$3-'d_시나리오'!$H$3)*('d_시나리오'!$J$3-'d_시나리오'!$I$3))))</f>
        <v/>
      </c>
      <c r="H2798">
        <f>RAND()</f>
        <v/>
      </c>
      <c r="I2798">
        <f>IF('d_시나리오'!$J$4='d_시나리오'!$H$4,'d_시나리오'!$I$4,IF(H2798&lt;('d_시나리오'!$I$4-'d_시나리오'!$H$4)/('d_시나리오'!$J$4-'d_시나리오'!$H$4),'d_시나리오'!$H$4+SQRT(H2798*('d_시나리오'!$J$4-'d_시나리오'!$H$4)*('d_시나리오'!$I$4-'d_시나리오'!$H$4)),'d_시나리오'!$J$4-SQRT((1-H2798)*('d_시나리오'!$J$4-'d_시나리오'!$H$4)*('d_시나리오'!$J$4-'d_시나리오'!$I$4))))</f>
        <v/>
      </c>
      <c r="J2798">
        <f>RAND()</f>
        <v/>
      </c>
      <c r="K2798">
        <f>IF('d_시나리오'!$J$5='d_시나리오'!$H$5,'d_시나리오'!$I$5,IF(J2798&lt;('d_시나리오'!$I$5-'d_시나리오'!$H$5)/('d_시나리오'!$J$5-'d_시나리오'!$H$5),'d_시나리오'!$H$5+SQRT(J2798*('d_시나리오'!$J$5-'d_시나리오'!$H$5)*('d_시나리오'!$I$5-'d_시나리오'!$H$5)),'d_시나리오'!$J$5-SQRT((1-J2798)*('d_시나리오'!$J$5-'d_시나리오'!$H$5)*('d_시나리오'!$J$5-'d_시나리오'!$I$5))))</f>
        <v/>
      </c>
      <c r="L2798">
        <f>RAND()</f>
        <v/>
      </c>
      <c r="M2798">
        <f>IF('d_시나리오'!$J$6='d_시나리오'!$H$6,'d_시나리오'!$I$6,IF(L2798&lt;('d_시나리오'!$I$6-'d_시나리오'!$H$6)/('d_시나리오'!$J$6-'d_시나리오'!$H$6),'d_시나리오'!$H$6+SQRT(L2798*('d_시나리오'!$J$6-'d_시나리오'!$H$6)*('d_시나리오'!$I$6-'d_시나리오'!$H$6)),'d_시나리오'!$J$6-SQRT((1-L2798)*('d_시나리오'!$J$6-'d_시나리오'!$H$6)*('d_시나리오'!$J$6-'d_시나리오'!$I$6))))</f>
        <v/>
      </c>
      <c r="N2798">
        <f>INDEX('d_분포'!$B$2:$B$57,RANDBETWEEN(1,56))</f>
        <v/>
      </c>
      <c r="O2798">
        <f>BETAINV(RAND(),5,5)</f>
        <v/>
      </c>
      <c r="P2798">
        <f>'d_고정'!$B$1*'6_기대효과'!$H$7*('d_시나리오'!$I$7/'d_고정'!$B$2)*B2798</f>
        <v/>
      </c>
      <c r="Q2798">
        <f>P2798*C2798</f>
        <v/>
      </c>
      <c r="R2798">
        <f>P2798*E2798</f>
        <v/>
      </c>
      <c r="S2798">
        <f>R2798*G2798</f>
        <v/>
      </c>
      <c r="T2798">
        <f>Q2798+S2798</f>
        <v/>
      </c>
      <c r="U2798">
        <f>(Q2798*D2798+S2798*I2798)*(1-O2798)</f>
        <v/>
      </c>
      <c r="V2798">
        <f>(R2798*K2798*N2798+'d_고정'!$B$3*('6_기대효과'!$H$7/8)*N2798*'d_고정'!$B$10*M2798*('6_기대효과'!$K$7/'d_고정'!$B$9))*(1-O2798)</f>
        <v/>
      </c>
      <c r="W2798">
        <f>(S2798*I2798+R2798*MAX(K2798-'d_고정'!$B$10*M2798*('6_기대효과'!$K$7/'d_고정'!$B$9),0)*N2798)*(1-O2798)</f>
        <v/>
      </c>
      <c r="X2798">
        <f>U2798+V2798</f>
        <v/>
      </c>
      <c r="Y2798">
        <f>U2798/('d_고정'!$B$5*'6_기대효과'!$H$7/8)/'d_고정'!$B$6</f>
        <v/>
      </c>
      <c r="Z2798">
        <f>U2798/('d_고정'!$B$8*'6_기대효과'!$H$7/8)</f>
        <v/>
      </c>
    </row>
    <row r="2799">
      <c r="A2799">
        <f>RAND()</f>
        <v/>
      </c>
      <c r="B2799">
        <f>IF('d_시나리오'!$J$2='d_시나리오'!$H$2,'d_시나리오'!$I$2,IF(A2799&lt;('d_시나리오'!$I$2-'d_시나리오'!$H$2)/('d_시나리오'!$J$2-'d_시나리오'!$H$2),'d_시나리오'!$H$2+SQRT(A2799*('d_시나리오'!$J$2-'d_시나리오'!$H$2)*('d_시나리오'!$I$2-'d_시나리오'!$H$2)),'d_시나리오'!$J$2-SQRT((1-A2799)*('d_시나리오'!$J$2-'d_시나리오'!$H$2)*('d_시나리오'!$J$2-'d_시나리오'!$I$2))))</f>
        <v/>
      </c>
      <c r="C2799">
        <f>BETAINV(RAND(),2,6)</f>
        <v/>
      </c>
      <c r="D2799">
        <f>INDEX('d_분포'!$A$2:$A$28,RANDBETWEEN(1,27))</f>
        <v/>
      </c>
      <c r="E2799">
        <f>INDEX('d_분포'!$C$2:$C$5,RANDBETWEEN(1,4))*(0.9+0.2*RAND())</f>
        <v/>
      </c>
      <c r="F2799">
        <f>RAND()</f>
        <v/>
      </c>
      <c r="G2799">
        <f>IF('d_시나리오'!$J$3='d_시나리오'!$H$3,'d_시나리오'!$I$3,IF(F2799&lt;('d_시나리오'!$I$3-'d_시나리오'!$H$3)/('d_시나리오'!$J$3-'d_시나리오'!$H$3),'d_시나리오'!$H$3+SQRT(F2799*('d_시나리오'!$J$3-'d_시나리오'!$H$3)*('d_시나리오'!$I$3-'d_시나리오'!$H$3)),'d_시나리오'!$J$3-SQRT((1-F2799)*('d_시나리오'!$J$3-'d_시나리오'!$H$3)*('d_시나리오'!$J$3-'d_시나리오'!$I$3))))</f>
        <v/>
      </c>
      <c r="H2799">
        <f>RAND()</f>
        <v/>
      </c>
      <c r="I2799">
        <f>IF('d_시나리오'!$J$4='d_시나리오'!$H$4,'d_시나리오'!$I$4,IF(H2799&lt;('d_시나리오'!$I$4-'d_시나리오'!$H$4)/('d_시나리오'!$J$4-'d_시나리오'!$H$4),'d_시나리오'!$H$4+SQRT(H2799*('d_시나리오'!$J$4-'d_시나리오'!$H$4)*('d_시나리오'!$I$4-'d_시나리오'!$H$4)),'d_시나리오'!$J$4-SQRT((1-H2799)*('d_시나리오'!$J$4-'d_시나리오'!$H$4)*('d_시나리오'!$J$4-'d_시나리오'!$I$4))))</f>
        <v/>
      </c>
      <c r="J2799">
        <f>RAND()</f>
        <v/>
      </c>
      <c r="K2799">
        <f>IF('d_시나리오'!$J$5='d_시나리오'!$H$5,'d_시나리오'!$I$5,IF(J2799&lt;('d_시나리오'!$I$5-'d_시나리오'!$H$5)/('d_시나리오'!$J$5-'d_시나리오'!$H$5),'d_시나리오'!$H$5+SQRT(J2799*('d_시나리오'!$J$5-'d_시나리오'!$H$5)*('d_시나리오'!$I$5-'d_시나리오'!$H$5)),'d_시나리오'!$J$5-SQRT((1-J2799)*('d_시나리오'!$J$5-'d_시나리오'!$H$5)*('d_시나리오'!$J$5-'d_시나리오'!$I$5))))</f>
        <v/>
      </c>
      <c r="L2799">
        <f>RAND()</f>
        <v/>
      </c>
      <c r="M2799">
        <f>IF('d_시나리오'!$J$6='d_시나리오'!$H$6,'d_시나리오'!$I$6,IF(L2799&lt;('d_시나리오'!$I$6-'d_시나리오'!$H$6)/('d_시나리오'!$J$6-'d_시나리오'!$H$6),'d_시나리오'!$H$6+SQRT(L2799*('d_시나리오'!$J$6-'d_시나리오'!$H$6)*('d_시나리오'!$I$6-'d_시나리오'!$H$6)),'d_시나리오'!$J$6-SQRT((1-L2799)*('d_시나리오'!$J$6-'d_시나리오'!$H$6)*('d_시나리오'!$J$6-'d_시나리오'!$I$6))))</f>
        <v/>
      </c>
      <c r="N2799">
        <f>INDEX('d_분포'!$B$2:$B$57,RANDBETWEEN(1,56))</f>
        <v/>
      </c>
      <c r="O2799">
        <f>BETAINV(RAND(),5,5)</f>
        <v/>
      </c>
      <c r="P2799">
        <f>'d_고정'!$B$1*'6_기대효과'!$H$7*('d_시나리오'!$I$7/'d_고정'!$B$2)*B2799</f>
        <v/>
      </c>
      <c r="Q2799">
        <f>P2799*C2799</f>
        <v/>
      </c>
      <c r="R2799">
        <f>P2799*E2799</f>
        <v/>
      </c>
      <c r="S2799">
        <f>R2799*G2799</f>
        <v/>
      </c>
      <c r="T2799">
        <f>Q2799+S2799</f>
        <v/>
      </c>
      <c r="U2799">
        <f>(Q2799*D2799+S2799*I2799)*(1-O2799)</f>
        <v/>
      </c>
      <c r="V2799">
        <f>(R2799*K2799*N2799+'d_고정'!$B$3*('6_기대효과'!$H$7/8)*N2799*'d_고정'!$B$10*M2799*('6_기대효과'!$K$7/'d_고정'!$B$9))*(1-O2799)</f>
        <v/>
      </c>
      <c r="W2799">
        <f>(S2799*I2799+R2799*MAX(K2799-'d_고정'!$B$10*M2799*('6_기대효과'!$K$7/'d_고정'!$B$9),0)*N2799)*(1-O2799)</f>
        <v/>
      </c>
      <c r="X2799">
        <f>U2799+V2799</f>
        <v/>
      </c>
      <c r="Y2799">
        <f>U2799/('d_고정'!$B$5*'6_기대효과'!$H$7/8)/'d_고정'!$B$6</f>
        <v/>
      </c>
      <c r="Z2799">
        <f>U2799/('d_고정'!$B$8*'6_기대효과'!$H$7/8)</f>
        <v/>
      </c>
    </row>
    <row r="2800">
      <c r="A2800">
        <f>RAND()</f>
        <v/>
      </c>
      <c r="B2800">
        <f>IF('d_시나리오'!$J$2='d_시나리오'!$H$2,'d_시나리오'!$I$2,IF(A2800&lt;('d_시나리오'!$I$2-'d_시나리오'!$H$2)/('d_시나리오'!$J$2-'d_시나리오'!$H$2),'d_시나리오'!$H$2+SQRT(A2800*('d_시나리오'!$J$2-'d_시나리오'!$H$2)*('d_시나리오'!$I$2-'d_시나리오'!$H$2)),'d_시나리오'!$J$2-SQRT((1-A2800)*('d_시나리오'!$J$2-'d_시나리오'!$H$2)*('d_시나리오'!$J$2-'d_시나리오'!$I$2))))</f>
        <v/>
      </c>
      <c r="C2800">
        <f>BETAINV(RAND(),2,6)</f>
        <v/>
      </c>
      <c r="D2800">
        <f>INDEX('d_분포'!$A$2:$A$28,RANDBETWEEN(1,27))</f>
        <v/>
      </c>
      <c r="E2800">
        <f>INDEX('d_분포'!$C$2:$C$5,RANDBETWEEN(1,4))*(0.9+0.2*RAND())</f>
        <v/>
      </c>
      <c r="F2800">
        <f>RAND()</f>
        <v/>
      </c>
      <c r="G2800">
        <f>IF('d_시나리오'!$J$3='d_시나리오'!$H$3,'d_시나리오'!$I$3,IF(F2800&lt;('d_시나리오'!$I$3-'d_시나리오'!$H$3)/('d_시나리오'!$J$3-'d_시나리오'!$H$3),'d_시나리오'!$H$3+SQRT(F2800*('d_시나리오'!$J$3-'d_시나리오'!$H$3)*('d_시나리오'!$I$3-'d_시나리오'!$H$3)),'d_시나리오'!$J$3-SQRT((1-F2800)*('d_시나리오'!$J$3-'d_시나리오'!$H$3)*('d_시나리오'!$J$3-'d_시나리오'!$I$3))))</f>
        <v/>
      </c>
      <c r="H2800">
        <f>RAND()</f>
        <v/>
      </c>
      <c r="I2800">
        <f>IF('d_시나리오'!$J$4='d_시나리오'!$H$4,'d_시나리오'!$I$4,IF(H2800&lt;('d_시나리오'!$I$4-'d_시나리오'!$H$4)/('d_시나리오'!$J$4-'d_시나리오'!$H$4),'d_시나리오'!$H$4+SQRT(H2800*('d_시나리오'!$J$4-'d_시나리오'!$H$4)*('d_시나리오'!$I$4-'d_시나리오'!$H$4)),'d_시나리오'!$J$4-SQRT((1-H2800)*('d_시나리오'!$J$4-'d_시나리오'!$H$4)*('d_시나리오'!$J$4-'d_시나리오'!$I$4))))</f>
        <v/>
      </c>
      <c r="J2800">
        <f>RAND()</f>
        <v/>
      </c>
      <c r="K2800">
        <f>IF('d_시나리오'!$J$5='d_시나리오'!$H$5,'d_시나리오'!$I$5,IF(J2800&lt;('d_시나리오'!$I$5-'d_시나리오'!$H$5)/('d_시나리오'!$J$5-'d_시나리오'!$H$5),'d_시나리오'!$H$5+SQRT(J2800*('d_시나리오'!$J$5-'d_시나리오'!$H$5)*('d_시나리오'!$I$5-'d_시나리오'!$H$5)),'d_시나리오'!$J$5-SQRT((1-J2800)*('d_시나리오'!$J$5-'d_시나리오'!$H$5)*('d_시나리오'!$J$5-'d_시나리오'!$I$5))))</f>
        <v/>
      </c>
      <c r="L2800">
        <f>RAND()</f>
        <v/>
      </c>
      <c r="M2800">
        <f>IF('d_시나리오'!$J$6='d_시나리오'!$H$6,'d_시나리오'!$I$6,IF(L2800&lt;('d_시나리오'!$I$6-'d_시나리오'!$H$6)/('d_시나리오'!$J$6-'d_시나리오'!$H$6),'d_시나리오'!$H$6+SQRT(L2800*('d_시나리오'!$J$6-'d_시나리오'!$H$6)*('d_시나리오'!$I$6-'d_시나리오'!$H$6)),'d_시나리오'!$J$6-SQRT((1-L2800)*('d_시나리오'!$J$6-'d_시나리오'!$H$6)*('d_시나리오'!$J$6-'d_시나리오'!$I$6))))</f>
        <v/>
      </c>
      <c r="N2800">
        <f>INDEX('d_분포'!$B$2:$B$57,RANDBETWEEN(1,56))</f>
        <v/>
      </c>
      <c r="O2800">
        <f>BETAINV(RAND(),5,5)</f>
        <v/>
      </c>
      <c r="P2800">
        <f>'d_고정'!$B$1*'6_기대효과'!$H$7*('d_시나리오'!$I$7/'d_고정'!$B$2)*B2800</f>
        <v/>
      </c>
      <c r="Q2800">
        <f>P2800*C2800</f>
        <v/>
      </c>
      <c r="R2800">
        <f>P2800*E2800</f>
        <v/>
      </c>
      <c r="S2800">
        <f>R2800*G2800</f>
        <v/>
      </c>
      <c r="T2800">
        <f>Q2800+S2800</f>
        <v/>
      </c>
      <c r="U2800">
        <f>(Q2800*D2800+S2800*I2800)*(1-O2800)</f>
        <v/>
      </c>
      <c r="V2800">
        <f>(R2800*K2800*N2800+'d_고정'!$B$3*('6_기대효과'!$H$7/8)*N2800*'d_고정'!$B$10*M2800*('6_기대효과'!$K$7/'d_고정'!$B$9))*(1-O2800)</f>
        <v/>
      </c>
      <c r="W2800">
        <f>(S2800*I2800+R2800*MAX(K2800-'d_고정'!$B$10*M2800*('6_기대효과'!$K$7/'d_고정'!$B$9),0)*N2800)*(1-O2800)</f>
        <v/>
      </c>
      <c r="X2800">
        <f>U2800+V2800</f>
        <v/>
      </c>
      <c r="Y2800">
        <f>U2800/('d_고정'!$B$5*'6_기대효과'!$H$7/8)/'d_고정'!$B$6</f>
        <v/>
      </c>
      <c r="Z2800">
        <f>U2800/('d_고정'!$B$8*'6_기대효과'!$H$7/8)</f>
        <v/>
      </c>
    </row>
    <row r="2801">
      <c r="A2801">
        <f>RAND()</f>
        <v/>
      </c>
      <c r="B2801">
        <f>IF('d_시나리오'!$J$2='d_시나리오'!$H$2,'d_시나리오'!$I$2,IF(A2801&lt;('d_시나리오'!$I$2-'d_시나리오'!$H$2)/('d_시나리오'!$J$2-'d_시나리오'!$H$2),'d_시나리오'!$H$2+SQRT(A2801*('d_시나리오'!$J$2-'d_시나리오'!$H$2)*('d_시나리오'!$I$2-'d_시나리오'!$H$2)),'d_시나리오'!$J$2-SQRT((1-A2801)*('d_시나리오'!$J$2-'d_시나리오'!$H$2)*('d_시나리오'!$J$2-'d_시나리오'!$I$2))))</f>
        <v/>
      </c>
      <c r="C2801">
        <f>BETAINV(RAND(),2,6)</f>
        <v/>
      </c>
      <c r="D2801">
        <f>INDEX('d_분포'!$A$2:$A$28,RANDBETWEEN(1,27))</f>
        <v/>
      </c>
      <c r="E2801">
        <f>INDEX('d_분포'!$C$2:$C$5,RANDBETWEEN(1,4))*(0.9+0.2*RAND())</f>
        <v/>
      </c>
      <c r="F2801">
        <f>RAND()</f>
        <v/>
      </c>
      <c r="G2801">
        <f>IF('d_시나리오'!$J$3='d_시나리오'!$H$3,'d_시나리오'!$I$3,IF(F2801&lt;('d_시나리오'!$I$3-'d_시나리오'!$H$3)/('d_시나리오'!$J$3-'d_시나리오'!$H$3),'d_시나리오'!$H$3+SQRT(F2801*('d_시나리오'!$J$3-'d_시나리오'!$H$3)*('d_시나리오'!$I$3-'d_시나리오'!$H$3)),'d_시나리오'!$J$3-SQRT((1-F2801)*('d_시나리오'!$J$3-'d_시나리오'!$H$3)*('d_시나리오'!$J$3-'d_시나리오'!$I$3))))</f>
        <v/>
      </c>
      <c r="H2801">
        <f>RAND()</f>
        <v/>
      </c>
      <c r="I2801">
        <f>IF('d_시나리오'!$J$4='d_시나리오'!$H$4,'d_시나리오'!$I$4,IF(H2801&lt;('d_시나리오'!$I$4-'d_시나리오'!$H$4)/('d_시나리오'!$J$4-'d_시나리오'!$H$4),'d_시나리오'!$H$4+SQRT(H2801*('d_시나리오'!$J$4-'d_시나리오'!$H$4)*('d_시나리오'!$I$4-'d_시나리오'!$H$4)),'d_시나리오'!$J$4-SQRT((1-H2801)*('d_시나리오'!$J$4-'d_시나리오'!$H$4)*('d_시나리오'!$J$4-'d_시나리오'!$I$4))))</f>
        <v/>
      </c>
      <c r="J2801">
        <f>RAND()</f>
        <v/>
      </c>
      <c r="K2801">
        <f>IF('d_시나리오'!$J$5='d_시나리오'!$H$5,'d_시나리오'!$I$5,IF(J2801&lt;('d_시나리오'!$I$5-'d_시나리오'!$H$5)/('d_시나리오'!$J$5-'d_시나리오'!$H$5),'d_시나리오'!$H$5+SQRT(J2801*('d_시나리오'!$J$5-'d_시나리오'!$H$5)*('d_시나리오'!$I$5-'d_시나리오'!$H$5)),'d_시나리오'!$J$5-SQRT((1-J2801)*('d_시나리오'!$J$5-'d_시나리오'!$H$5)*('d_시나리오'!$J$5-'d_시나리오'!$I$5))))</f>
        <v/>
      </c>
      <c r="L2801">
        <f>RAND()</f>
        <v/>
      </c>
      <c r="M2801">
        <f>IF('d_시나리오'!$J$6='d_시나리오'!$H$6,'d_시나리오'!$I$6,IF(L2801&lt;('d_시나리오'!$I$6-'d_시나리오'!$H$6)/('d_시나리오'!$J$6-'d_시나리오'!$H$6),'d_시나리오'!$H$6+SQRT(L2801*('d_시나리오'!$J$6-'d_시나리오'!$H$6)*('d_시나리오'!$I$6-'d_시나리오'!$H$6)),'d_시나리오'!$J$6-SQRT((1-L2801)*('d_시나리오'!$J$6-'d_시나리오'!$H$6)*('d_시나리오'!$J$6-'d_시나리오'!$I$6))))</f>
        <v/>
      </c>
      <c r="N2801">
        <f>INDEX('d_분포'!$B$2:$B$57,RANDBETWEEN(1,56))</f>
        <v/>
      </c>
      <c r="O2801">
        <f>BETAINV(RAND(),5,5)</f>
        <v/>
      </c>
      <c r="P2801">
        <f>'d_고정'!$B$1*'6_기대효과'!$H$7*('d_시나리오'!$I$7/'d_고정'!$B$2)*B2801</f>
        <v/>
      </c>
      <c r="Q2801">
        <f>P2801*C2801</f>
        <v/>
      </c>
      <c r="R2801">
        <f>P2801*E2801</f>
        <v/>
      </c>
      <c r="S2801">
        <f>R2801*G2801</f>
        <v/>
      </c>
      <c r="T2801">
        <f>Q2801+S2801</f>
        <v/>
      </c>
      <c r="U2801">
        <f>(Q2801*D2801+S2801*I2801)*(1-O2801)</f>
        <v/>
      </c>
      <c r="V2801">
        <f>(R2801*K2801*N2801+'d_고정'!$B$3*('6_기대효과'!$H$7/8)*N2801*'d_고정'!$B$10*M2801*('6_기대효과'!$K$7/'d_고정'!$B$9))*(1-O2801)</f>
        <v/>
      </c>
      <c r="W2801">
        <f>(S2801*I2801+R2801*MAX(K2801-'d_고정'!$B$10*M2801*('6_기대효과'!$K$7/'d_고정'!$B$9),0)*N2801)*(1-O2801)</f>
        <v/>
      </c>
      <c r="X2801">
        <f>U2801+V2801</f>
        <v/>
      </c>
      <c r="Y2801">
        <f>U2801/('d_고정'!$B$5*'6_기대효과'!$H$7/8)/'d_고정'!$B$6</f>
        <v/>
      </c>
      <c r="Z2801">
        <f>U2801/('d_고정'!$B$8*'6_기대효과'!$H$7/8)</f>
        <v/>
      </c>
    </row>
    <row r="2802">
      <c r="A2802">
        <f>RAND()</f>
        <v/>
      </c>
      <c r="B2802">
        <f>IF('d_시나리오'!$J$2='d_시나리오'!$H$2,'d_시나리오'!$I$2,IF(A2802&lt;('d_시나리오'!$I$2-'d_시나리오'!$H$2)/('d_시나리오'!$J$2-'d_시나리오'!$H$2),'d_시나리오'!$H$2+SQRT(A2802*('d_시나리오'!$J$2-'d_시나리오'!$H$2)*('d_시나리오'!$I$2-'d_시나리오'!$H$2)),'d_시나리오'!$J$2-SQRT((1-A2802)*('d_시나리오'!$J$2-'d_시나리오'!$H$2)*('d_시나리오'!$J$2-'d_시나리오'!$I$2))))</f>
        <v/>
      </c>
      <c r="C2802">
        <f>BETAINV(RAND(),2,6)</f>
        <v/>
      </c>
      <c r="D2802">
        <f>INDEX('d_분포'!$A$2:$A$28,RANDBETWEEN(1,27))</f>
        <v/>
      </c>
      <c r="E2802">
        <f>INDEX('d_분포'!$C$2:$C$5,RANDBETWEEN(1,4))*(0.9+0.2*RAND())</f>
        <v/>
      </c>
      <c r="F2802">
        <f>RAND()</f>
        <v/>
      </c>
      <c r="G2802">
        <f>IF('d_시나리오'!$J$3='d_시나리오'!$H$3,'d_시나리오'!$I$3,IF(F2802&lt;('d_시나리오'!$I$3-'d_시나리오'!$H$3)/('d_시나리오'!$J$3-'d_시나리오'!$H$3),'d_시나리오'!$H$3+SQRT(F2802*('d_시나리오'!$J$3-'d_시나리오'!$H$3)*('d_시나리오'!$I$3-'d_시나리오'!$H$3)),'d_시나리오'!$J$3-SQRT((1-F2802)*('d_시나리오'!$J$3-'d_시나리오'!$H$3)*('d_시나리오'!$J$3-'d_시나리오'!$I$3))))</f>
        <v/>
      </c>
      <c r="H2802">
        <f>RAND()</f>
        <v/>
      </c>
      <c r="I2802">
        <f>IF('d_시나리오'!$J$4='d_시나리오'!$H$4,'d_시나리오'!$I$4,IF(H2802&lt;('d_시나리오'!$I$4-'d_시나리오'!$H$4)/('d_시나리오'!$J$4-'d_시나리오'!$H$4),'d_시나리오'!$H$4+SQRT(H2802*('d_시나리오'!$J$4-'d_시나리오'!$H$4)*('d_시나리오'!$I$4-'d_시나리오'!$H$4)),'d_시나리오'!$J$4-SQRT((1-H2802)*('d_시나리오'!$J$4-'d_시나리오'!$H$4)*('d_시나리오'!$J$4-'d_시나리오'!$I$4))))</f>
        <v/>
      </c>
      <c r="J2802">
        <f>RAND()</f>
        <v/>
      </c>
      <c r="K2802">
        <f>IF('d_시나리오'!$J$5='d_시나리오'!$H$5,'d_시나리오'!$I$5,IF(J2802&lt;('d_시나리오'!$I$5-'d_시나리오'!$H$5)/('d_시나리오'!$J$5-'d_시나리오'!$H$5),'d_시나리오'!$H$5+SQRT(J2802*('d_시나리오'!$J$5-'d_시나리오'!$H$5)*('d_시나리오'!$I$5-'d_시나리오'!$H$5)),'d_시나리오'!$J$5-SQRT((1-J2802)*('d_시나리오'!$J$5-'d_시나리오'!$H$5)*('d_시나리오'!$J$5-'d_시나리오'!$I$5))))</f>
        <v/>
      </c>
      <c r="L2802">
        <f>RAND()</f>
        <v/>
      </c>
      <c r="M2802">
        <f>IF('d_시나리오'!$J$6='d_시나리오'!$H$6,'d_시나리오'!$I$6,IF(L2802&lt;('d_시나리오'!$I$6-'d_시나리오'!$H$6)/('d_시나리오'!$J$6-'d_시나리오'!$H$6),'d_시나리오'!$H$6+SQRT(L2802*('d_시나리오'!$J$6-'d_시나리오'!$H$6)*('d_시나리오'!$I$6-'d_시나리오'!$H$6)),'d_시나리오'!$J$6-SQRT((1-L2802)*('d_시나리오'!$J$6-'d_시나리오'!$H$6)*('d_시나리오'!$J$6-'d_시나리오'!$I$6))))</f>
        <v/>
      </c>
      <c r="N2802">
        <f>INDEX('d_분포'!$B$2:$B$57,RANDBETWEEN(1,56))</f>
        <v/>
      </c>
      <c r="O2802">
        <f>BETAINV(RAND(),5,5)</f>
        <v/>
      </c>
      <c r="P2802">
        <f>'d_고정'!$B$1*'6_기대효과'!$H$7*('d_시나리오'!$I$7/'d_고정'!$B$2)*B2802</f>
        <v/>
      </c>
      <c r="Q2802">
        <f>P2802*C2802</f>
        <v/>
      </c>
      <c r="R2802">
        <f>P2802*E2802</f>
        <v/>
      </c>
      <c r="S2802">
        <f>R2802*G2802</f>
        <v/>
      </c>
      <c r="T2802">
        <f>Q2802+S2802</f>
        <v/>
      </c>
      <c r="U2802">
        <f>(Q2802*D2802+S2802*I2802)*(1-O2802)</f>
        <v/>
      </c>
      <c r="V2802">
        <f>(R2802*K2802*N2802+'d_고정'!$B$3*('6_기대효과'!$H$7/8)*N2802*'d_고정'!$B$10*M2802*('6_기대효과'!$K$7/'d_고정'!$B$9))*(1-O2802)</f>
        <v/>
      </c>
      <c r="W2802">
        <f>(S2802*I2802+R2802*MAX(K2802-'d_고정'!$B$10*M2802*('6_기대효과'!$K$7/'d_고정'!$B$9),0)*N2802)*(1-O2802)</f>
        <v/>
      </c>
      <c r="X2802">
        <f>U2802+V2802</f>
        <v/>
      </c>
      <c r="Y2802">
        <f>U2802/('d_고정'!$B$5*'6_기대효과'!$H$7/8)/'d_고정'!$B$6</f>
        <v/>
      </c>
      <c r="Z2802">
        <f>U2802/('d_고정'!$B$8*'6_기대효과'!$H$7/8)</f>
        <v/>
      </c>
    </row>
    <row r="2803">
      <c r="A2803">
        <f>RAND()</f>
        <v/>
      </c>
      <c r="B2803">
        <f>IF('d_시나리오'!$J$2='d_시나리오'!$H$2,'d_시나리오'!$I$2,IF(A2803&lt;('d_시나리오'!$I$2-'d_시나리오'!$H$2)/('d_시나리오'!$J$2-'d_시나리오'!$H$2),'d_시나리오'!$H$2+SQRT(A2803*('d_시나리오'!$J$2-'d_시나리오'!$H$2)*('d_시나리오'!$I$2-'d_시나리오'!$H$2)),'d_시나리오'!$J$2-SQRT((1-A2803)*('d_시나리오'!$J$2-'d_시나리오'!$H$2)*('d_시나리오'!$J$2-'d_시나리오'!$I$2))))</f>
        <v/>
      </c>
      <c r="C2803">
        <f>BETAINV(RAND(),2,6)</f>
        <v/>
      </c>
      <c r="D2803">
        <f>INDEX('d_분포'!$A$2:$A$28,RANDBETWEEN(1,27))</f>
        <v/>
      </c>
      <c r="E2803">
        <f>INDEX('d_분포'!$C$2:$C$5,RANDBETWEEN(1,4))*(0.9+0.2*RAND())</f>
        <v/>
      </c>
      <c r="F2803">
        <f>RAND()</f>
        <v/>
      </c>
      <c r="G2803">
        <f>IF('d_시나리오'!$J$3='d_시나리오'!$H$3,'d_시나리오'!$I$3,IF(F2803&lt;('d_시나리오'!$I$3-'d_시나리오'!$H$3)/('d_시나리오'!$J$3-'d_시나리오'!$H$3),'d_시나리오'!$H$3+SQRT(F2803*('d_시나리오'!$J$3-'d_시나리오'!$H$3)*('d_시나리오'!$I$3-'d_시나리오'!$H$3)),'d_시나리오'!$J$3-SQRT((1-F2803)*('d_시나리오'!$J$3-'d_시나리오'!$H$3)*('d_시나리오'!$J$3-'d_시나리오'!$I$3))))</f>
        <v/>
      </c>
      <c r="H2803">
        <f>RAND()</f>
        <v/>
      </c>
      <c r="I2803">
        <f>IF('d_시나리오'!$J$4='d_시나리오'!$H$4,'d_시나리오'!$I$4,IF(H2803&lt;('d_시나리오'!$I$4-'d_시나리오'!$H$4)/('d_시나리오'!$J$4-'d_시나리오'!$H$4),'d_시나리오'!$H$4+SQRT(H2803*('d_시나리오'!$J$4-'d_시나리오'!$H$4)*('d_시나리오'!$I$4-'d_시나리오'!$H$4)),'d_시나리오'!$J$4-SQRT((1-H2803)*('d_시나리오'!$J$4-'d_시나리오'!$H$4)*('d_시나리오'!$J$4-'d_시나리오'!$I$4))))</f>
        <v/>
      </c>
      <c r="J2803">
        <f>RAND()</f>
        <v/>
      </c>
      <c r="K2803">
        <f>IF('d_시나리오'!$J$5='d_시나리오'!$H$5,'d_시나리오'!$I$5,IF(J2803&lt;('d_시나리오'!$I$5-'d_시나리오'!$H$5)/('d_시나리오'!$J$5-'d_시나리오'!$H$5),'d_시나리오'!$H$5+SQRT(J2803*('d_시나리오'!$J$5-'d_시나리오'!$H$5)*('d_시나리오'!$I$5-'d_시나리오'!$H$5)),'d_시나리오'!$J$5-SQRT((1-J2803)*('d_시나리오'!$J$5-'d_시나리오'!$H$5)*('d_시나리오'!$J$5-'d_시나리오'!$I$5))))</f>
        <v/>
      </c>
      <c r="L2803">
        <f>RAND()</f>
        <v/>
      </c>
      <c r="M2803">
        <f>IF('d_시나리오'!$J$6='d_시나리오'!$H$6,'d_시나리오'!$I$6,IF(L2803&lt;('d_시나리오'!$I$6-'d_시나리오'!$H$6)/('d_시나리오'!$J$6-'d_시나리오'!$H$6),'d_시나리오'!$H$6+SQRT(L2803*('d_시나리오'!$J$6-'d_시나리오'!$H$6)*('d_시나리오'!$I$6-'d_시나리오'!$H$6)),'d_시나리오'!$J$6-SQRT((1-L2803)*('d_시나리오'!$J$6-'d_시나리오'!$H$6)*('d_시나리오'!$J$6-'d_시나리오'!$I$6))))</f>
        <v/>
      </c>
      <c r="N2803">
        <f>INDEX('d_분포'!$B$2:$B$57,RANDBETWEEN(1,56))</f>
        <v/>
      </c>
      <c r="O2803">
        <f>BETAINV(RAND(),5,5)</f>
        <v/>
      </c>
      <c r="P2803">
        <f>'d_고정'!$B$1*'6_기대효과'!$H$7*('d_시나리오'!$I$7/'d_고정'!$B$2)*B2803</f>
        <v/>
      </c>
      <c r="Q2803">
        <f>P2803*C2803</f>
        <v/>
      </c>
      <c r="R2803">
        <f>P2803*E2803</f>
        <v/>
      </c>
      <c r="S2803">
        <f>R2803*G2803</f>
        <v/>
      </c>
      <c r="T2803">
        <f>Q2803+S2803</f>
        <v/>
      </c>
      <c r="U2803">
        <f>(Q2803*D2803+S2803*I2803)*(1-O2803)</f>
        <v/>
      </c>
      <c r="V2803">
        <f>(R2803*K2803*N2803+'d_고정'!$B$3*('6_기대효과'!$H$7/8)*N2803*'d_고정'!$B$10*M2803*('6_기대효과'!$K$7/'d_고정'!$B$9))*(1-O2803)</f>
        <v/>
      </c>
      <c r="W2803">
        <f>(S2803*I2803+R2803*MAX(K2803-'d_고정'!$B$10*M2803*('6_기대효과'!$K$7/'d_고정'!$B$9),0)*N2803)*(1-O2803)</f>
        <v/>
      </c>
      <c r="X2803">
        <f>U2803+V2803</f>
        <v/>
      </c>
      <c r="Y2803">
        <f>U2803/('d_고정'!$B$5*'6_기대효과'!$H$7/8)/'d_고정'!$B$6</f>
        <v/>
      </c>
      <c r="Z2803">
        <f>U2803/('d_고정'!$B$8*'6_기대효과'!$H$7/8)</f>
        <v/>
      </c>
    </row>
    <row r="2804">
      <c r="A2804">
        <f>RAND()</f>
        <v/>
      </c>
      <c r="B2804">
        <f>IF('d_시나리오'!$J$2='d_시나리오'!$H$2,'d_시나리오'!$I$2,IF(A2804&lt;('d_시나리오'!$I$2-'d_시나리오'!$H$2)/('d_시나리오'!$J$2-'d_시나리오'!$H$2),'d_시나리오'!$H$2+SQRT(A2804*('d_시나리오'!$J$2-'d_시나리오'!$H$2)*('d_시나리오'!$I$2-'d_시나리오'!$H$2)),'d_시나리오'!$J$2-SQRT((1-A2804)*('d_시나리오'!$J$2-'d_시나리오'!$H$2)*('d_시나리오'!$J$2-'d_시나리오'!$I$2))))</f>
        <v/>
      </c>
      <c r="C2804">
        <f>BETAINV(RAND(),2,6)</f>
        <v/>
      </c>
      <c r="D2804">
        <f>INDEX('d_분포'!$A$2:$A$28,RANDBETWEEN(1,27))</f>
        <v/>
      </c>
      <c r="E2804">
        <f>INDEX('d_분포'!$C$2:$C$5,RANDBETWEEN(1,4))*(0.9+0.2*RAND())</f>
        <v/>
      </c>
      <c r="F2804">
        <f>RAND()</f>
        <v/>
      </c>
      <c r="G2804">
        <f>IF('d_시나리오'!$J$3='d_시나리오'!$H$3,'d_시나리오'!$I$3,IF(F2804&lt;('d_시나리오'!$I$3-'d_시나리오'!$H$3)/('d_시나리오'!$J$3-'d_시나리오'!$H$3),'d_시나리오'!$H$3+SQRT(F2804*('d_시나리오'!$J$3-'d_시나리오'!$H$3)*('d_시나리오'!$I$3-'d_시나리오'!$H$3)),'d_시나리오'!$J$3-SQRT((1-F2804)*('d_시나리오'!$J$3-'d_시나리오'!$H$3)*('d_시나리오'!$J$3-'d_시나리오'!$I$3))))</f>
        <v/>
      </c>
      <c r="H2804">
        <f>RAND()</f>
        <v/>
      </c>
      <c r="I2804">
        <f>IF('d_시나리오'!$J$4='d_시나리오'!$H$4,'d_시나리오'!$I$4,IF(H2804&lt;('d_시나리오'!$I$4-'d_시나리오'!$H$4)/('d_시나리오'!$J$4-'d_시나리오'!$H$4),'d_시나리오'!$H$4+SQRT(H2804*('d_시나리오'!$J$4-'d_시나리오'!$H$4)*('d_시나리오'!$I$4-'d_시나리오'!$H$4)),'d_시나리오'!$J$4-SQRT((1-H2804)*('d_시나리오'!$J$4-'d_시나리오'!$H$4)*('d_시나리오'!$J$4-'d_시나리오'!$I$4))))</f>
        <v/>
      </c>
      <c r="J2804">
        <f>RAND()</f>
        <v/>
      </c>
      <c r="K2804">
        <f>IF('d_시나리오'!$J$5='d_시나리오'!$H$5,'d_시나리오'!$I$5,IF(J2804&lt;('d_시나리오'!$I$5-'d_시나리오'!$H$5)/('d_시나리오'!$J$5-'d_시나리오'!$H$5),'d_시나리오'!$H$5+SQRT(J2804*('d_시나리오'!$J$5-'d_시나리오'!$H$5)*('d_시나리오'!$I$5-'d_시나리오'!$H$5)),'d_시나리오'!$J$5-SQRT((1-J2804)*('d_시나리오'!$J$5-'d_시나리오'!$H$5)*('d_시나리오'!$J$5-'d_시나리오'!$I$5))))</f>
        <v/>
      </c>
      <c r="L2804">
        <f>RAND()</f>
        <v/>
      </c>
      <c r="M2804">
        <f>IF('d_시나리오'!$J$6='d_시나리오'!$H$6,'d_시나리오'!$I$6,IF(L2804&lt;('d_시나리오'!$I$6-'d_시나리오'!$H$6)/('d_시나리오'!$J$6-'d_시나리오'!$H$6),'d_시나리오'!$H$6+SQRT(L2804*('d_시나리오'!$J$6-'d_시나리오'!$H$6)*('d_시나리오'!$I$6-'d_시나리오'!$H$6)),'d_시나리오'!$J$6-SQRT((1-L2804)*('d_시나리오'!$J$6-'d_시나리오'!$H$6)*('d_시나리오'!$J$6-'d_시나리오'!$I$6))))</f>
        <v/>
      </c>
      <c r="N2804">
        <f>INDEX('d_분포'!$B$2:$B$57,RANDBETWEEN(1,56))</f>
        <v/>
      </c>
      <c r="O2804">
        <f>BETAINV(RAND(),5,5)</f>
        <v/>
      </c>
      <c r="P2804">
        <f>'d_고정'!$B$1*'6_기대효과'!$H$7*('d_시나리오'!$I$7/'d_고정'!$B$2)*B2804</f>
        <v/>
      </c>
      <c r="Q2804">
        <f>P2804*C2804</f>
        <v/>
      </c>
      <c r="R2804">
        <f>P2804*E2804</f>
        <v/>
      </c>
      <c r="S2804">
        <f>R2804*G2804</f>
        <v/>
      </c>
      <c r="T2804">
        <f>Q2804+S2804</f>
        <v/>
      </c>
      <c r="U2804">
        <f>(Q2804*D2804+S2804*I2804)*(1-O2804)</f>
        <v/>
      </c>
      <c r="V2804">
        <f>(R2804*K2804*N2804+'d_고정'!$B$3*('6_기대효과'!$H$7/8)*N2804*'d_고정'!$B$10*M2804*('6_기대효과'!$K$7/'d_고정'!$B$9))*(1-O2804)</f>
        <v/>
      </c>
      <c r="W2804">
        <f>(S2804*I2804+R2804*MAX(K2804-'d_고정'!$B$10*M2804*('6_기대효과'!$K$7/'d_고정'!$B$9),0)*N2804)*(1-O2804)</f>
        <v/>
      </c>
      <c r="X2804">
        <f>U2804+V2804</f>
        <v/>
      </c>
      <c r="Y2804">
        <f>U2804/('d_고정'!$B$5*'6_기대효과'!$H$7/8)/'d_고정'!$B$6</f>
        <v/>
      </c>
      <c r="Z2804">
        <f>U2804/('d_고정'!$B$8*'6_기대효과'!$H$7/8)</f>
        <v/>
      </c>
    </row>
    <row r="2805">
      <c r="A2805">
        <f>RAND()</f>
        <v/>
      </c>
      <c r="B2805">
        <f>IF('d_시나리오'!$J$2='d_시나리오'!$H$2,'d_시나리오'!$I$2,IF(A2805&lt;('d_시나리오'!$I$2-'d_시나리오'!$H$2)/('d_시나리오'!$J$2-'d_시나리오'!$H$2),'d_시나리오'!$H$2+SQRT(A2805*('d_시나리오'!$J$2-'d_시나리오'!$H$2)*('d_시나리오'!$I$2-'d_시나리오'!$H$2)),'d_시나리오'!$J$2-SQRT((1-A2805)*('d_시나리오'!$J$2-'d_시나리오'!$H$2)*('d_시나리오'!$J$2-'d_시나리오'!$I$2))))</f>
        <v/>
      </c>
      <c r="C2805">
        <f>BETAINV(RAND(),2,6)</f>
        <v/>
      </c>
      <c r="D2805">
        <f>INDEX('d_분포'!$A$2:$A$28,RANDBETWEEN(1,27))</f>
        <v/>
      </c>
      <c r="E2805">
        <f>INDEX('d_분포'!$C$2:$C$5,RANDBETWEEN(1,4))*(0.9+0.2*RAND())</f>
        <v/>
      </c>
      <c r="F2805">
        <f>RAND()</f>
        <v/>
      </c>
      <c r="G2805">
        <f>IF('d_시나리오'!$J$3='d_시나리오'!$H$3,'d_시나리오'!$I$3,IF(F2805&lt;('d_시나리오'!$I$3-'d_시나리오'!$H$3)/('d_시나리오'!$J$3-'d_시나리오'!$H$3),'d_시나리오'!$H$3+SQRT(F2805*('d_시나리오'!$J$3-'d_시나리오'!$H$3)*('d_시나리오'!$I$3-'d_시나리오'!$H$3)),'d_시나리오'!$J$3-SQRT((1-F2805)*('d_시나리오'!$J$3-'d_시나리오'!$H$3)*('d_시나리오'!$J$3-'d_시나리오'!$I$3))))</f>
        <v/>
      </c>
      <c r="H2805">
        <f>RAND()</f>
        <v/>
      </c>
      <c r="I2805">
        <f>IF('d_시나리오'!$J$4='d_시나리오'!$H$4,'d_시나리오'!$I$4,IF(H2805&lt;('d_시나리오'!$I$4-'d_시나리오'!$H$4)/('d_시나리오'!$J$4-'d_시나리오'!$H$4),'d_시나리오'!$H$4+SQRT(H2805*('d_시나리오'!$J$4-'d_시나리오'!$H$4)*('d_시나리오'!$I$4-'d_시나리오'!$H$4)),'d_시나리오'!$J$4-SQRT((1-H2805)*('d_시나리오'!$J$4-'d_시나리오'!$H$4)*('d_시나리오'!$J$4-'d_시나리오'!$I$4))))</f>
        <v/>
      </c>
      <c r="J2805">
        <f>RAND()</f>
        <v/>
      </c>
      <c r="K2805">
        <f>IF('d_시나리오'!$J$5='d_시나리오'!$H$5,'d_시나리오'!$I$5,IF(J2805&lt;('d_시나리오'!$I$5-'d_시나리오'!$H$5)/('d_시나리오'!$J$5-'d_시나리오'!$H$5),'d_시나리오'!$H$5+SQRT(J2805*('d_시나리오'!$J$5-'d_시나리오'!$H$5)*('d_시나리오'!$I$5-'d_시나리오'!$H$5)),'d_시나리오'!$J$5-SQRT((1-J2805)*('d_시나리오'!$J$5-'d_시나리오'!$H$5)*('d_시나리오'!$J$5-'d_시나리오'!$I$5))))</f>
        <v/>
      </c>
      <c r="L2805">
        <f>RAND()</f>
        <v/>
      </c>
      <c r="M2805">
        <f>IF('d_시나리오'!$J$6='d_시나리오'!$H$6,'d_시나리오'!$I$6,IF(L2805&lt;('d_시나리오'!$I$6-'d_시나리오'!$H$6)/('d_시나리오'!$J$6-'d_시나리오'!$H$6),'d_시나리오'!$H$6+SQRT(L2805*('d_시나리오'!$J$6-'d_시나리오'!$H$6)*('d_시나리오'!$I$6-'d_시나리오'!$H$6)),'d_시나리오'!$J$6-SQRT((1-L2805)*('d_시나리오'!$J$6-'d_시나리오'!$H$6)*('d_시나리오'!$J$6-'d_시나리오'!$I$6))))</f>
        <v/>
      </c>
      <c r="N2805">
        <f>INDEX('d_분포'!$B$2:$B$57,RANDBETWEEN(1,56))</f>
        <v/>
      </c>
      <c r="O2805">
        <f>BETAINV(RAND(),5,5)</f>
        <v/>
      </c>
      <c r="P2805">
        <f>'d_고정'!$B$1*'6_기대효과'!$H$7*('d_시나리오'!$I$7/'d_고정'!$B$2)*B2805</f>
        <v/>
      </c>
      <c r="Q2805">
        <f>P2805*C2805</f>
        <v/>
      </c>
      <c r="R2805">
        <f>P2805*E2805</f>
        <v/>
      </c>
      <c r="S2805">
        <f>R2805*G2805</f>
        <v/>
      </c>
      <c r="T2805">
        <f>Q2805+S2805</f>
        <v/>
      </c>
      <c r="U2805">
        <f>(Q2805*D2805+S2805*I2805)*(1-O2805)</f>
        <v/>
      </c>
      <c r="V2805">
        <f>(R2805*K2805*N2805+'d_고정'!$B$3*('6_기대효과'!$H$7/8)*N2805*'d_고정'!$B$10*M2805*('6_기대효과'!$K$7/'d_고정'!$B$9))*(1-O2805)</f>
        <v/>
      </c>
      <c r="W2805">
        <f>(S2805*I2805+R2805*MAX(K2805-'d_고정'!$B$10*M2805*('6_기대효과'!$K$7/'d_고정'!$B$9),0)*N2805)*(1-O2805)</f>
        <v/>
      </c>
      <c r="X2805">
        <f>U2805+V2805</f>
        <v/>
      </c>
      <c r="Y2805">
        <f>U2805/('d_고정'!$B$5*'6_기대효과'!$H$7/8)/'d_고정'!$B$6</f>
        <v/>
      </c>
      <c r="Z2805">
        <f>U2805/('d_고정'!$B$8*'6_기대효과'!$H$7/8)</f>
        <v/>
      </c>
    </row>
    <row r="2806">
      <c r="A2806">
        <f>RAND()</f>
        <v/>
      </c>
      <c r="B2806">
        <f>IF('d_시나리오'!$J$2='d_시나리오'!$H$2,'d_시나리오'!$I$2,IF(A2806&lt;('d_시나리오'!$I$2-'d_시나리오'!$H$2)/('d_시나리오'!$J$2-'d_시나리오'!$H$2),'d_시나리오'!$H$2+SQRT(A2806*('d_시나리오'!$J$2-'d_시나리오'!$H$2)*('d_시나리오'!$I$2-'d_시나리오'!$H$2)),'d_시나리오'!$J$2-SQRT((1-A2806)*('d_시나리오'!$J$2-'d_시나리오'!$H$2)*('d_시나리오'!$J$2-'d_시나리오'!$I$2))))</f>
        <v/>
      </c>
      <c r="C2806">
        <f>BETAINV(RAND(),2,6)</f>
        <v/>
      </c>
      <c r="D2806">
        <f>INDEX('d_분포'!$A$2:$A$28,RANDBETWEEN(1,27))</f>
        <v/>
      </c>
      <c r="E2806">
        <f>INDEX('d_분포'!$C$2:$C$5,RANDBETWEEN(1,4))*(0.9+0.2*RAND())</f>
        <v/>
      </c>
      <c r="F2806">
        <f>RAND()</f>
        <v/>
      </c>
      <c r="G2806">
        <f>IF('d_시나리오'!$J$3='d_시나리오'!$H$3,'d_시나리오'!$I$3,IF(F2806&lt;('d_시나리오'!$I$3-'d_시나리오'!$H$3)/('d_시나리오'!$J$3-'d_시나리오'!$H$3),'d_시나리오'!$H$3+SQRT(F2806*('d_시나리오'!$J$3-'d_시나리오'!$H$3)*('d_시나리오'!$I$3-'d_시나리오'!$H$3)),'d_시나리오'!$J$3-SQRT((1-F2806)*('d_시나리오'!$J$3-'d_시나리오'!$H$3)*('d_시나리오'!$J$3-'d_시나리오'!$I$3))))</f>
        <v/>
      </c>
      <c r="H2806">
        <f>RAND()</f>
        <v/>
      </c>
      <c r="I2806">
        <f>IF('d_시나리오'!$J$4='d_시나리오'!$H$4,'d_시나리오'!$I$4,IF(H2806&lt;('d_시나리오'!$I$4-'d_시나리오'!$H$4)/('d_시나리오'!$J$4-'d_시나리오'!$H$4),'d_시나리오'!$H$4+SQRT(H2806*('d_시나리오'!$J$4-'d_시나리오'!$H$4)*('d_시나리오'!$I$4-'d_시나리오'!$H$4)),'d_시나리오'!$J$4-SQRT((1-H2806)*('d_시나리오'!$J$4-'d_시나리오'!$H$4)*('d_시나리오'!$J$4-'d_시나리오'!$I$4))))</f>
        <v/>
      </c>
      <c r="J2806">
        <f>RAND()</f>
        <v/>
      </c>
      <c r="K2806">
        <f>IF('d_시나리오'!$J$5='d_시나리오'!$H$5,'d_시나리오'!$I$5,IF(J2806&lt;('d_시나리오'!$I$5-'d_시나리오'!$H$5)/('d_시나리오'!$J$5-'d_시나리오'!$H$5),'d_시나리오'!$H$5+SQRT(J2806*('d_시나리오'!$J$5-'d_시나리오'!$H$5)*('d_시나리오'!$I$5-'d_시나리오'!$H$5)),'d_시나리오'!$J$5-SQRT((1-J2806)*('d_시나리오'!$J$5-'d_시나리오'!$H$5)*('d_시나리오'!$J$5-'d_시나리오'!$I$5))))</f>
        <v/>
      </c>
      <c r="L2806">
        <f>RAND()</f>
        <v/>
      </c>
      <c r="M2806">
        <f>IF('d_시나리오'!$J$6='d_시나리오'!$H$6,'d_시나리오'!$I$6,IF(L2806&lt;('d_시나리오'!$I$6-'d_시나리오'!$H$6)/('d_시나리오'!$J$6-'d_시나리오'!$H$6),'d_시나리오'!$H$6+SQRT(L2806*('d_시나리오'!$J$6-'d_시나리오'!$H$6)*('d_시나리오'!$I$6-'d_시나리오'!$H$6)),'d_시나리오'!$J$6-SQRT((1-L2806)*('d_시나리오'!$J$6-'d_시나리오'!$H$6)*('d_시나리오'!$J$6-'d_시나리오'!$I$6))))</f>
        <v/>
      </c>
      <c r="N2806">
        <f>INDEX('d_분포'!$B$2:$B$57,RANDBETWEEN(1,56))</f>
        <v/>
      </c>
      <c r="O2806">
        <f>BETAINV(RAND(),5,5)</f>
        <v/>
      </c>
      <c r="P2806">
        <f>'d_고정'!$B$1*'6_기대효과'!$H$7*('d_시나리오'!$I$7/'d_고정'!$B$2)*B2806</f>
        <v/>
      </c>
      <c r="Q2806">
        <f>P2806*C2806</f>
        <v/>
      </c>
      <c r="R2806">
        <f>P2806*E2806</f>
        <v/>
      </c>
      <c r="S2806">
        <f>R2806*G2806</f>
        <v/>
      </c>
      <c r="T2806">
        <f>Q2806+S2806</f>
        <v/>
      </c>
      <c r="U2806">
        <f>(Q2806*D2806+S2806*I2806)*(1-O2806)</f>
        <v/>
      </c>
      <c r="V2806">
        <f>(R2806*K2806*N2806+'d_고정'!$B$3*('6_기대효과'!$H$7/8)*N2806*'d_고정'!$B$10*M2806*('6_기대효과'!$K$7/'d_고정'!$B$9))*(1-O2806)</f>
        <v/>
      </c>
      <c r="W2806">
        <f>(S2806*I2806+R2806*MAX(K2806-'d_고정'!$B$10*M2806*('6_기대효과'!$K$7/'d_고정'!$B$9),0)*N2806)*(1-O2806)</f>
        <v/>
      </c>
      <c r="X2806">
        <f>U2806+V2806</f>
        <v/>
      </c>
      <c r="Y2806">
        <f>U2806/('d_고정'!$B$5*'6_기대효과'!$H$7/8)/'d_고정'!$B$6</f>
        <v/>
      </c>
      <c r="Z2806">
        <f>U2806/('d_고정'!$B$8*'6_기대효과'!$H$7/8)</f>
        <v/>
      </c>
    </row>
    <row r="2807">
      <c r="A2807">
        <f>RAND()</f>
        <v/>
      </c>
      <c r="B2807">
        <f>IF('d_시나리오'!$J$2='d_시나리오'!$H$2,'d_시나리오'!$I$2,IF(A2807&lt;('d_시나리오'!$I$2-'d_시나리오'!$H$2)/('d_시나리오'!$J$2-'d_시나리오'!$H$2),'d_시나리오'!$H$2+SQRT(A2807*('d_시나리오'!$J$2-'d_시나리오'!$H$2)*('d_시나리오'!$I$2-'d_시나리오'!$H$2)),'d_시나리오'!$J$2-SQRT((1-A2807)*('d_시나리오'!$J$2-'d_시나리오'!$H$2)*('d_시나리오'!$J$2-'d_시나리오'!$I$2))))</f>
        <v/>
      </c>
      <c r="C2807">
        <f>BETAINV(RAND(),2,6)</f>
        <v/>
      </c>
      <c r="D2807">
        <f>INDEX('d_분포'!$A$2:$A$28,RANDBETWEEN(1,27))</f>
        <v/>
      </c>
      <c r="E2807">
        <f>INDEX('d_분포'!$C$2:$C$5,RANDBETWEEN(1,4))*(0.9+0.2*RAND())</f>
        <v/>
      </c>
      <c r="F2807">
        <f>RAND()</f>
        <v/>
      </c>
      <c r="G2807">
        <f>IF('d_시나리오'!$J$3='d_시나리오'!$H$3,'d_시나리오'!$I$3,IF(F2807&lt;('d_시나리오'!$I$3-'d_시나리오'!$H$3)/('d_시나리오'!$J$3-'d_시나리오'!$H$3),'d_시나리오'!$H$3+SQRT(F2807*('d_시나리오'!$J$3-'d_시나리오'!$H$3)*('d_시나리오'!$I$3-'d_시나리오'!$H$3)),'d_시나리오'!$J$3-SQRT((1-F2807)*('d_시나리오'!$J$3-'d_시나리오'!$H$3)*('d_시나리오'!$J$3-'d_시나리오'!$I$3))))</f>
        <v/>
      </c>
      <c r="H2807">
        <f>RAND()</f>
        <v/>
      </c>
      <c r="I2807">
        <f>IF('d_시나리오'!$J$4='d_시나리오'!$H$4,'d_시나리오'!$I$4,IF(H2807&lt;('d_시나리오'!$I$4-'d_시나리오'!$H$4)/('d_시나리오'!$J$4-'d_시나리오'!$H$4),'d_시나리오'!$H$4+SQRT(H2807*('d_시나리오'!$J$4-'d_시나리오'!$H$4)*('d_시나리오'!$I$4-'d_시나리오'!$H$4)),'d_시나리오'!$J$4-SQRT((1-H2807)*('d_시나리오'!$J$4-'d_시나리오'!$H$4)*('d_시나리오'!$J$4-'d_시나리오'!$I$4))))</f>
        <v/>
      </c>
      <c r="J2807">
        <f>RAND()</f>
        <v/>
      </c>
      <c r="K2807">
        <f>IF('d_시나리오'!$J$5='d_시나리오'!$H$5,'d_시나리오'!$I$5,IF(J2807&lt;('d_시나리오'!$I$5-'d_시나리오'!$H$5)/('d_시나리오'!$J$5-'d_시나리오'!$H$5),'d_시나리오'!$H$5+SQRT(J2807*('d_시나리오'!$J$5-'d_시나리오'!$H$5)*('d_시나리오'!$I$5-'d_시나리오'!$H$5)),'d_시나리오'!$J$5-SQRT((1-J2807)*('d_시나리오'!$J$5-'d_시나리오'!$H$5)*('d_시나리오'!$J$5-'d_시나리오'!$I$5))))</f>
        <v/>
      </c>
      <c r="L2807">
        <f>RAND()</f>
        <v/>
      </c>
      <c r="M2807">
        <f>IF('d_시나리오'!$J$6='d_시나리오'!$H$6,'d_시나리오'!$I$6,IF(L2807&lt;('d_시나리오'!$I$6-'d_시나리오'!$H$6)/('d_시나리오'!$J$6-'d_시나리오'!$H$6),'d_시나리오'!$H$6+SQRT(L2807*('d_시나리오'!$J$6-'d_시나리오'!$H$6)*('d_시나리오'!$I$6-'d_시나리오'!$H$6)),'d_시나리오'!$J$6-SQRT((1-L2807)*('d_시나리오'!$J$6-'d_시나리오'!$H$6)*('d_시나리오'!$J$6-'d_시나리오'!$I$6))))</f>
        <v/>
      </c>
      <c r="N2807">
        <f>INDEX('d_분포'!$B$2:$B$57,RANDBETWEEN(1,56))</f>
        <v/>
      </c>
      <c r="O2807">
        <f>BETAINV(RAND(),5,5)</f>
        <v/>
      </c>
      <c r="P2807">
        <f>'d_고정'!$B$1*'6_기대효과'!$H$7*('d_시나리오'!$I$7/'d_고정'!$B$2)*B2807</f>
        <v/>
      </c>
      <c r="Q2807">
        <f>P2807*C2807</f>
        <v/>
      </c>
      <c r="R2807">
        <f>P2807*E2807</f>
        <v/>
      </c>
      <c r="S2807">
        <f>R2807*G2807</f>
        <v/>
      </c>
      <c r="T2807">
        <f>Q2807+S2807</f>
        <v/>
      </c>
      <c r="U2807">
        <f>(Q2807*D2807+S2807*I2807)*(1-O2807)</f>
        <v/>
      </c>
      <c r="V2807">
        <f>(R2807*K2807*N2807+'d_고정'!$B$3*('6_기대효과'!$H$7/8)*N2807*'d_고정'!$B$10*M2807*('6_기대효과'!$K$7/'d_고정'!$B$9))*(1-O2807)</f>
        <v/>
      </c>
      <c r="W2807">
        <f>(S2807*I2807+R2807*MAX(K2807-'d_고정'!$B$10*M2807*('6_기대효과'!$K$7/'d_고정'!$B$9),0)*N2807)*(1-O2807)</f>
        <v/>
      </c>
      <c r="X2807">
        <f>U2807+V2807</f>
        <v/>
      </c>
      <c r="Y2807">
        <f>U2807/('d_고정'!$B$5*'6_기대효과'!$H$7/8)/'d_고정'!$B$6</f>
        <v/>
      </c>
      <c r="Z2807">
        <f>U2807/('d_고정'!$B$8*'6_기대효과'!$H$7/8)</f>
        <v/>
      </c>
    </row>
    <row r="2808">
      <c r="A2808">
        <f>RAND()</f>
        <v/>
      </c>
      <c r="B2808">
        <f>IF('d_시나리오'!$J$2='d_시나리오'!$H$2,'d_시나리오'!$I$2,IF(A2808&lt;('d_시나리오'!$I$2-'d_시나리오'!$H$2)/('d_시나리오'!$J$2-'d_시나리오'!$H$2),'d_시나리오'!$H$2+SQRT(A2808*('d_시나리오'!$J$2-'d_시나리오'!$H$2)*('d_시나리오'!$I$2-'d_시나리오'!$H$2)),'d_시나리오'!$J$2-SQRT((1-A2808)*('d_시나리오'!$J$2-'d_시나리오'!$H$2)*('d_시나리오'!$J$2-'d_시나리오'!$I$2))))</f>
        <v/>
      </c>
      <c r="C2808">
        <f>BETAINV(RAND(),2,6)</f>
        <v/>
      </c>
      <c r="D2808">
        <f>INDEX('d_분포'!$A$2:$A$28,RANDBETWEEN(1,27))</f>
        <v/>
      </c>
      <c r="E2808">
        <f>INDEX('d_분포'!$C$2:$C$5,RANDBETWEEN(1,4))*(0.9+0.2*RAND())</f>
        <v/>
      </c>
      <c r="F2808">
        <f>RAND()</f>
        <v/>
      </c>
      <c r="G2808">
        <f>IF('d_시나리오'!$J$3='d_시나리오'!$H$3,'d_시나리오'!$I$3,IF(F2808&lt;('d_시나리오'!$I$3-'d_시나리오'!$H$3)/('d_시나리오'!$J$3-'d_시나리오'!$H$3),'d_시나리오'!$H$3+SQRT(F2808*('d_시나리오'!$J$3-'d_시나리오'!$H$3)*('d_시나리오'!$I$3-'d_시나리오'!$H$3)),'d_시나리오'!$J$3-SQRT((1-F2808)*('d_시나리오'!$J$3-'d_시나리오'!$H$3)*('d_시나리오'!$J$3-'d_시나리오'!$I$3))))</f>
        <v/>
      </c>
      <c r="H2808">
        <f>RAND()</f>
        <v/>
      </c>
      <c r="I2808">
        <f>IF('d_시나리오'!$J$4='d_시나리오'!$H$4,'d_시나리오'!$I$4,IF(H2808&lt;('d_시나리오'!$I$4-'d_시나리오'!$H$4)/('d_시나리오'!$J$4-'d_시나리오'!$H$4),'d_시나리오'!$H$4+SQRT(H2808*('d_시나리오'!$J$4-'d_시나리오'!$H$4)*('d_시나리오'!$I$4-'d_시나리오'!$H$4)),'d_시나리오'!$J$4-SQRT((1-H2808)*('d_시나리오'!$J$4-'d_시나리오'!$H$4)*('d_시나리오'!$J$4-'d_시나리오'!$I$4))))</f>
        <v/>
      </c>
      <c r="J2808">
        <f>RAND()</f>
        <v/>
      </c>
      <c r="K2808">
        <f>IF('d_시나리오'!$J$5='d_시나리오'!$H$5,'d_시나리오'!$I$5,IF(J2808&lt;('d_시나리오'!$I$5-'d_시나리오'!$H$5)/('d_시나리오'!$J$5-'d_시나리오'!$H$5),'d_시나리오'!$H$5+SQRT(J2808*('d_시나리오'!$J$5-'d_시나리오'!$H$5)*('d_시나리오'!$I$5-'d_시나리오'!$H$5)),'d_시나리오'!$J$5-SQRT((1-J2808)*('d_시나리오'!$J$5-'d_시나리오'!$H$5)*('d_시나리오'!$J$5-'d_시나리오'!$I$5))))</f>
        <v/>
      </c>
      <c r="L2808">
        <f>RAND()</f>
        <v/>
      </c>
      <c r="M2808">
        <f>IF('d_시나리오'!$J$6='d_시나리오'!$H$6,'d_시나리오'!$I$6,IF(L2808&lt;('d_시나리오'!$I$6-'d_시나리오'!$H$6)/('d_시나리오'!$J$6-'d_시나리오'!$H$6),'d_시나리오'!$H$6+SQRT(L2808*('d_시나리오'!$J$6-'d_시나리오'!$H$6)*('d_시나리오'!$I$6-'d_시나리오'!$H$6)),'d_시나리오'!$J$6-SQRT((1-L2808)*('d_시나리오'!$J$6-'d_시나리오'!$H$6)*('d_시나리오'!$J$6-'d_시나리오'!$I$6))))</f>
        <v/>
      </c>
      <c r="N2808">
        <f>INDEX('d_분포'!$B$2:$B$57,RANDBETWEEN(1,56))</f>
        <v/>
      </c>
      <c r="O2808">
        <f>BETAINV(RAND(),5,5)</f>
        <v/>
      </c>
      <c r="P2808">
        <f>'d_고정'!$B$1*'6_기대효과'!$H$7*('d_시나리오'!$I$7/'d_고정'!$B$2)*B2808</f>
        <v/>
      </c>
      <c r="Q2808">
        <f>P2808*C2808</f>
        <v/>
      </c>
      <c r="R2808">
        <f>P2808*E2808</f>
        <v/>
      </c>
      <c r="S2808">
        <f>R2808*G2808</f>
        <v/>
      </c>
      <c r="T2808">
        <f>Q2808+S2808</f>
        <v/>
      </c>
      <c r="U2808">
        <f>(Q2808*D2808+S2808*I2808)*(1-O2808)</f>
        <v/>
      </c>
      <c r="V2808">
        <f>(R2808*K2808*N2808+'d_고정'!$B$3*('6_기대효과'!$H$7/8)*N2808*'d_고정'!$B$10*M2808*('6_기대효과'!$K$7/'d_고정'!$B$9))*(1-O2808)</f>
        <v/>
      </c>
      <c r="W2808">
        <f>(S2808*I2808+R2808*MAX(K2808-'d_고정'!$B$10*M2808*('6_기대효과'!$K$7/'d_고정'!$B$9),0)*N2808)*(1-O2808)</f>
        <v/>
      </c>
      <c r="X2808">
        <f>U2808+V2808</f>
        <v/>
      </c>
      <c r="Y2808">
        <f>U2808/('d_고정'!$B$5*'6_기대효과'!$H$7/8)/'d_고정'!$B$6</f>
        <v/>
      </c>
      <c r="Z2808">
        <f>U2808/('d_고정'!$B$8*'6_기대효과'!$H$7/8)</f>
        <v/>
      </c>
    </row>
    <row r="2809">
      <c r="A2809">
        <f>RAND()</f>
        <v/>
      </c>
      <c r="B2809">
        <f>IF('d_시나리오'!$J$2='d_시나리오'!$H$2,'d_시나리오'!$I$2,IF(A2809&lt;('d_시나리오'!$I$2-'d_시나리오'!$H$2)/('d_시나리오'!$J$2-'d_시나리오'!$H$2),'d_시나리오'!$H$2+SQRT(A2809*('d_시나리오'!$J$2-'d_시나리오'!$H$2)*('d_시나리오'!$I$2-'d_시나리오'!$H$2)),'d_시나리오'!$J$2-SQRT((1-A2809)*('d_시나리오'!$J$2-'d_시나리오'!$H$2)*('d_시나리오'!$J$2-'d_시나리오'!$I$2))))</f>
        <v/>
      </c>
      <c r="C2809">
        <f>BETAINV(RAND(),2,6)</f>
        <v/>
      </c>
      <c r="D2809">
        <f>INDEX('d_분포'!$A$2:$A$28,RANDBETWEEN(1,27))</f>
        <v/>
      </c>
      <c r="E2809">
        <f>INDEX('d_분포'!$C$2:$C$5,RANDBETWEEN(1,4))*(0.9+0.2*RAND())</f>
        <v/>
      </c>
      <c r="F2809">
        <f>RAND()</f>
        <v/>
      </c>
      <c r="G2809">
        <f>IF('d_시나리오'!$J$3='d_시나리오'!$H$3,'d_시나리오'!$I$3,IF(F2809&lt;('d_시나리오'!$I$3-'d_시나리오'!$H$3)/('d_시나리오'!$J$3-'d_시나리오'!$H$3),'d_시나리오'!$H$3+SQRT(F2809*('d_시나리오'!$J$3-'d_시나리오'!$H$3)*('d_시나리오'!$I$3-'d_시나리오'!$H$3)),'d_시나리오'!$J$3-SQRT((1-F2809)*('d_시나리오'!$J$3-'d_시나리오'!$H$3)*('d_시나리오'!$J$3-'d_시나리오'!$I$3))))</f>
        <v/>
      </c>
      <c r="H2809">
        <f>RAND()</f>
        <v/>
      </c>
      <c r="I2809">
        <f>IF('d_시나리오'!$J$4='d_시나리오'!$H$4,'d_시나리오'!$I$4,IF(H2809&lt;('d_시나리오'!$I$4-'d_시나리오'!$H$4)/('d_시나리오'!$J$4-'d_시나리오'!$H$4),'d_시나리오'!$H$4+SQRT(H2809*('d_시나리오'!$J$4-'d_시나리오'!$H$4)*('d_시나리오'!$I$4-'d_시나리오'!$H$4)),'d_시나리오'!$J$4-SQRT((1-H2809)*('d_시나리오'!$J$4-'d_시나리오'!$H$4)*('d_시나리오'!$J$4-'d_시나리오'!$I$4))))</f>
        <v/>
      </c>
      <c r="J2809">
        <f>RAND()</f>
        <v/>
      </c>
      <c r="K2809">
        <f>IF('d_시나리오'!$J$5='d_시나리오'!$H$5,'d_시나리오'!$I$5,IF(J2809&lt;('d_시나리오'!$I$5-'d_시나리오'!$H$5)/('d_시나리오'!$J$5-'d_시나리오'!$H$5),'d_시나리오'!$H$5+SQRT(J2809*('d_시나리오'!$J$5-'d_시나리오'!$H$5)*('d_시나리오'!$I$5-'d_시나리오'!$H$5)),'d_시나리오'!$J$5-SQRT((1-J2809)*('d_시나리오'!$J$5-'d_시나리오'!$H$5)*('d_시나리오'!$J$5-'d_시나리오'!$I$5))))</f>
        <v/>
      </c>
      <c r="L2809">
        <f>RAND()</f>
        <v/>
      </c>
      <c r="M2809">
        <f>IF('d_시나리오'!$J$6='d_시나리오'!$H$6,'d_시나리오'!$I$6,IF(L2809&lt;('d_시나리오'!$I$6-'d_시나리오'!$H$6)/('d_시나리오'!$J$6-'d_시나리오'!$H$6),'d_시나리오'!$H$6+SQRT(L2809*('d_시나리오'!$J$6-'d_시나리오'!$H$6)*('d_시나리오'!$I$6-'d_시나리오'!$H$6)),'d_시나리오'!$J$6-SQRT((1-L2809)*('d_시나리오'!$J$6-'d_시나리오'!$H$6)*('d_시나리오'!$J$6-'d_시나리오'!$I$6))))</f>
        <v/>
      </c>
      <c r="N2809">
        <f>INDEX('d_분포'!$B$2:$B$57,RANDBETWEEN(1,56))</f>
        <v/>
      </c>
      <c r="O2809">
        <f>BETAINV(RAND(),5,5)</f>
        <v/>
      </c>
      <c r="P2809">
        <f>'d_고정'!$B$1*'6_기대효과'!$H$7*('d_시나리오'!$I$7/'d_고정'!$B$2)*B2809</f>
        <v/>
      </c>
      <c r="Q2809">
        <f>P2809*C2809</f>
        <v/>
      </c>
      <c r="R2809">
        <f>P2809*E2809</f>
        <v/>
      </c>
      <c r="S2809">
        <f>R2809*G2809</f>
        <v/>
      </c>
      <c r="T2809">
        <f>Q2809+S2809</f>
        <v/>
      </c>
      <c r="U2809">
        <f>(Q2809*D2809+S2809*I2809)*(1-O2809)</f>
        <v/>
      </c>
      <c r="V2809">
        <f>(R2809*K2809*N2809+'d_고정'!$B$3*('6_기대효과'!$H$7/8)*N2809*'d_고정'!$B$10*M2809*('6_기대효과'!$K$7/'d_고정'!$B$9))*(1-O2809)</f>
        <v/>
      </c>
      <c r="W2809">
        <f>(S2809*I2809+R2809*MAX(K2809-'d_고정'!$B$10*M2809*('6_기대효과'!$K$7/'d_고정'!$B$9),0)*N2809)*(1-O2809)</f>
        <v/>
      </c>
      <c r="X2809">
        <f>U2809+V2809</f>
        <v/>
      </c>
      <c r="Y2809">
        <f>U2809/('d_고정'!$B$5*'6_기대효과'!$H$7/8)/'d_고정'!$B$6</f>
        <v/>
      </c>
      <c r="Z2809">
        <f>U2809/('d_고정'!$B$8*'6_기대효과'!$H$7/8)</f>
        <v/>
      </c>
    </row>
    <row r="2810">
      <c r="A2810">
        <f>RAND()</f>
        <v/>
      </c>
      <c r="B2810">
        <f>IF('d_시나리오'!$J$2='d_시나리오'!$H$2,'d_시나리오'!$I$2,IF(A2810&lt;('d_시나리오'!$I$2-'d_시나리오'!$H$2)/('d_시나리오'!$J$2-'d_시나리오'!$H$2),'d_시나리오'!$H$2+SQRT(A2810*('d_시나리오'!$J$2-'d_시나리오'!$H$2)*('d_시나리오'!$I$2-'d_시나리오'!$H$2)),'d_시나리오'!$J$2-SQRT((1-A2810)*('d_시나리오'!$J$2-'d_시나리오'!$H$2)*('d_시나리오'!$J$2-'d_시나리오'!$I$2))))</f>
        <v/>
      </c>
      <c r="C2810">
        <f>BETAINV(RAND(),2,6)</f>
        <v/>
      </c>
      <c r="D2810">
        <f>INDEX('d_분포'!$A$2:$A$28,RANDBETWEEN(1,27))</f>
        <v/>
      </c>
      <c r="E2810">
        <f>INDEX('d_분포'!$C$2:$C$5,RANDBETWEEN(1,4))*(0.9+0.2*RAND())</f>
        <v/>
      </c>
      <c r="F2810">
        <f>RAND()</f>
        <v/>
      </c>
      <c r="G2810">
        <f>IF('d_시나리오'!$J$3='d_시나리오'!$H$3,'d_시나리오'!$I$3,IF(F2810&lt;('d_시나리오'!$I$3-'d_시나리오'!$H$3)/('d_시나리오'!$J$3-'d_시나리오'!$H$3),'d_시나리오'!$H$3+SQRT(F2810*('d_시나리오'!$J$3-'d_시나리오'!$H$3)*('d_시나리오'!$I$3-'d_시나리오'!$H$3)),'d_시나리오'!$J$3-SQRT((1-F2810)*('d_시나리오'!$J$3-'d_시나리오'!$H$3)*('d_시나리오'!$J$3-'d_시나리오'!$I$3))))</f>
        <v/>
      </c>
      <c r="H2810">
        <f>RAND()</f>
        <v/>
      </c>
      <c r="I2810">
        <f>IF('d_시나리오'!$J$4='d_시나리오'!$H$4,'d_시나리오'!$I$4,IF(H2810&lt;('d_시나리오'!$I$4-'d_시나리오'!$H$4)/('d_시나리오'!$J$4-'d_시나리오'!$H$4),'d_시나리오'!$H$4+SQRT(H2810*('d_시나리오'!$J$4-'d_시나리오'!$H$4)*('d_시나리오'!$I$4-'d_시나리오'!$H$4)),'d_시나리오'!$J$4-SQRT((1-H2810)*('d_시나리오'!$J$4-'d_시나리오'!$H$4)*('d_시나리오'!$J$4-'d_시나리오'!$I$4))))</f>
        <v/>
      </c>
      <c r="J2810">
        <f>RAND()</f>
        <v/>
      </c>
      <c r="K2810">
        <f>IF('d_시나리오'!$J$5='d_시나리오'!$H$5,'d_시나리오'!$I$5,IF(J2810&lt;('d_시나리오'!$I$5-'d_시나리오'!$H$5)/('d_시나리오'!$J$5-'d_시나리오'!$H$5),'d_시나리오'!$H$5+SQRT(J2810*('d_시나리오'!$J$5-'d_시나리오'!$H$5)*('d_시나리오'!$I$5-'d_시나리오'!$H$5)),'d_시나리오'!$J$5-SQRT((1-J2810)*('d_시나리오'!$J$5-'d_시나리오'!$H$5)*('d_시나리오'!$J$5-'d_시나리오'!$I$5))))</f>
        <v/>
      </c>
      <c r="L2810">
        <f>RAND()</f>
        <v/>
      </c>
      <c r="M2810">
        <f>IF('d_시나리오'!$J$6='d_시나리오'!$H$6,'d_시나리오'!$I$6,IF(L2810&lt;('d_시나리오'!$I$6-'d_시나리오'!$H$6)/('d_시나리오'!$J$6-'d_시나리오'!$H$6),'d_시나리오'!$H$6+SQRT(L2810*('d_시나리오'!$J$6-'d_시나리오'!$H$6)*('d_시나리오'!$I$6-'d_시나리오'!$H$6)),'d_시나리오'!$J$6-SQRT((1-L2810)*('d_시나리오'!$J$6-'d_시나리오'!$H$6)*('d_시나리오'!$J$6-'d_시나리오'!$I$6))))</f>
        <v/>
      </c>
      <c r="N2810">
        <f>INDEX('d_분포'!$B$2:$B$57,RANDBETWEEN(1,56))</f>
        <v/>
      </c>
      <c r="O2810">
        <f>BETAINV(RAND(),5,5)</f>
        <v/>
      </c>
      <c r="P2810">
        <f>'d_고정'!$B$1*'6_기대효과'!$H$7*('d_시나리오'!$I$7/'d_고정'!$B$2)*B2810</f>
        <v/>
      </c>
      <c r="Q2810">
        <f>P2810*C2810</f>
        <v/>
      </c>
      <c r="R2810">
        <f>P2810*E2810</f>
        <v/>
      </c>
      <c r="S2810">
        <f>R2810*G2810</f>
        <v/>
      </c>
      <c r="T2810">
        <f>Q2810+S2810</f>
        <v/>
      </c>
      <c r="U2810">
        <f>(Q2810*D2810+S2810*I2810)*(1-O2810)</f>
        <v/>
      </c>
      <c r="V2810">
        <f>(R2810*K2810*N2810+'d_고정'!$B$3*('6_기대효과'!$H$7/8)*N2810*'d_고정'!$B$10*M2810*('6_기대효과'!$K$7/'d_고정'!$B$9))*(1-O2810)</f>
        <v/>
      </c>
      <c r="W2810">
        <f>(S2810*I2810+R2810*MAX(K2810-'d_고정'!$B$10*M2810*('6_기대효과'!$K$7/'d_고정'!$B$9),0)*N2810)*(1-O2810)</f>
        <v/>
      </c>
      <c r="X2810">
        <f>U2810+V2810</f>
        <v/>
      </c>
      <c r="Y2810">
        <f>U2810/('d_고정'!$B$5*'6_기대효과'!$H$7/8)/'d_고정'!$B$6</f>
        <v/>
      </c>
      <c r="Z2810">
        <f>U2810/('d_고정'!$B$8*'6_기대효과'!$H$7/8)</f>
        <v/>
      </c>
    </row>
    <row r="2811">
      <c r="A2811">
        <f>RAND()</f>
        <v/>
      </c>
      <c r="B2811">
        <f>IF('d_시나리오'!$J$2='d_시나리오'!$H$2,'d_시나리오'!$I$2,IF(A2811&lt;('d_시나리오'!$I$2-'d_시나리오'!$H$2)/('d_시나리오'!$J$2-'d_시나리오'!$H$2),'d_시나리오'!$H$2+SQRT(A2811*('d_시나리오'!$J$2-'d_시나리오'!$H$2)*('d_시나리오'!$I$2-'d_시나리오'!$H$2)),'d_시나리오'!$J$2-SQRT((1-A2811)*('d_시나리오'!$J$2-'d_시나리오'!$H$2)*('d_시나리오'!$J$2-'d_시나리오'!$I$2))))</f>
        <v/>
      </c>
      <c r="C2811">
        <f>BETAINV(RAND(),2,6)</f>
        <v/>
      </c>
      <c r="D2811">
        <f>INDEX('d_분포'!$A$2:$A$28,RANDBETWEEN(1,27))</f>
        <v/>
      </c>
      <c r="E2811">
        <f>INDEX('d_분포'!$C$2:$C$5,RANDBETWEEN(1,4))*(0.9+0.2*RAND())</f>
        <v/>
      </c>
      <c r="F2811">
        <f>RAND()</f>
        <v/>
      </c>
      <c r="G2811">
        <f>IF('d_시나리오'!$J$3='d_시나리오'!$H$3,'d_시나리오'!$I$3,IF(F2811&lt;('d_시나리오'!$I$3-'d_시나리오'!$H$3)/('d_시나리오'!$J$3-'d_시나리오'!$H$3),'d_시나리오'!$H$3+SQRT(F2811*('d_시나리오'!$J$3-'d_시나리오'!$H$3)*('d_시나리오'!$I$3-'d_시나리오'!$H$3)),'d_시나리오'!$J$3-SQRT((1-F2811)*('d_시나리오'!$J$3-'d_시나리오'!$H$3)*('d_시나리오'!$J$3-'d_시나리오'!$I$3))))</f>
        <v/>
      </c>
      <c r="H2811">
        <f>RAND()</f>
        <v/>
      </c>
      <c r="I2811">
        <f>IF('d_시나리오'!$J$4='d_시나리오'!$H$4,'d_시나리오'!$I$4,IF(H2811&lt;('d_시나리오'!$I$4-'d_시나리오'!$H$4)/('d_시나리오'!$J$4-'d_시나리오'!$H$4),'d_시나리오'!$H$4+SQRT(H2811*('d_시나리오'!$J$4-'d_시나리오'!$H$4)*('d_시나리오'!$I$4-'d_시나리오'!$H$4)),'d_시나리오'!$J$4-SQRT((1-H2811)*('d_시나리오'!$J$4-'d_시나리오'!$H$4)*('d_시나리오'!$J$4-'d_시나리오'!$I$4))))</f>
        <v/>
      </c>
      <c r="J2811">
        <f>RAND()</f>
        <v/>
      </c>
      <c r="K2811">
        <f>IF('d_시나리오'!$J$5='d_시나리오'!$H$5,'d_시나리오'!$I$5,IF(J2811&lt;('d_시나리오'!$I$5-'d_시나리오'!$H$5)/('d_시나리오'!$J$5-'d_시나리오'!$H$5),'d_시나리오'!$H$5+SQRT(J2811*('d_시나리오'!$J$5-'d_시나리오'!$H$5)*('d_시나리오'!$I$5-'d_시나리오'!$H$5)),'d_시나리오'!$J$5-SQRT((1-J2811)*('d_시나리오'!$J$5-'d_시나리오'!$H$5)*('d_시나리오'!$J$5-'d_시나리오'!$I$5))))</f>
        <v/>
      </c>
      <c r="L2811">
        <f>RAND()</f>
        <v/>
      </c>
      <c r="M2811">
        <f>IF('d_시나리오'!$J$6='d_시나리오'!$H$6,'d_시나리오'!$I$6,IF(L2811&lt;('d_시나리오'!$I$6-'d_시나리오'!$H$6)/('d_시나리오'!$J$6-'d_시나리오'!$H$6),'d_시나리오'!$H$6+SQRT(L2811*('d_시나리오'!$J$6-'d_시나리오'!$H$6)*('d_시나리오'!$I$6-'d_시나리오'!$H$6)),'d_시나리오'!$J$6-SQRT((1-L2811)*('d_시나리오'!$J$6-'d_시나리오'!$H$6)*('d_시나리오'!$J$6-'d_시나리오'!$I$6))))</f>
        <v/>
      </c>
      <c r="N2811">
        <f>INDEX('d_분포'!$B$2:$B$57,RANDBETWEEN(1,56))</f>
        <v/>
      </c>
      <c r="O2811">
        <f>BETAINV(RAND(),5,5)</f>
        <v/>
      </c>
      <c r="P2811">
        <f>'d_고정'!$B$1*'6_기대효과'!$H$7*('d_시나리오'!$I$7/'d_고정'!$B$2)*B2811</f>
        <v/>
      </c>
      <c r="Q2811">
        <f>P2811*C2811</f>
        <v/>
      </c>
      <c r="R2811">
        <f>P2811*E2811</f>
        <v/>
      </c>
      <c r="S2811">
        <f>R2811*G2811</f>
        <v/>
      </c>
      <c r="T2811">
        <f>Q2811+S2811</f>
        <v/>
      </c>
      <c r="U2811">
        <f>(Q2811*D2811+S2811*I2811)*(1-O2811)</f>
        <v/>
      </c>
      <c r="V2811">
        <f>(R2811*K2811*N2811+'d_고정'!$B$3*('6_기대효과'!$H$7/8)*N2811*'d_고정'!$B$10*M2811*('6_기대효과'!$K$7/'d_고정'!$B$9))*(1-O2811)</f>
        <v/>
      </c>
      <c r="W2811">
        <f>(S2811*I2811+R2811*MAX(K2811-'d_고정'!$B$10*M2811*('6_기대효과'!$K$7/'d_고정'!$B$9),0)*N2811)*(1-O2811)</f>
        <v/>
      </c>
      <c r="X2811">
        <f>U2811+V2811</f>
        <v/>
      </c>
      <c r="Y2811">
        <f>U2811/('d_고정'!$B$5*'6_기대효과'!$H$7/8)/'d_고정'!$B$6</f>
        <v/>
      </c>
      <c r="Z2811">
        <f>U2811/('d_고정'!$B$8*'6_기대효과'!$H$7/8)</f>
        <v/>
      </c>
    </row>
    <row r="2812">
      <c r="A2812">
        <f>RAND()</f>
        <v/>
      </c>
      <c r="B2812">
        <f>IF('d_시나리오'!$J$2='d_시나리오'!$H$2,'d_시나리오'!$I$2,IF(A2812&lt;('d_시나리오'!$I$2-'d_시나리오'!$H$2)/('d_시나리오'!$J$2-'d_시나리오'!$H$2),'d_시나리오'!$H$2+SQRT(A2812*('d_시나리오'!$J$2-'d_시나리오'!$H$2)*('d_시나리오'!$I$2-'d_시나리오'!$H$2)),'d_시나리오'!$J$2-SQRT((1-A2812)*('d_시나리오'!$J$2-'d_시나리오'!$H$2)*('d_시나리오'!$J$2-'d_시나리오'!$I$2))))</f>
        <v/>
      </c>
      <c r="C2812">
        <f>BETAINV(RAND(),2,6)</f>
        <v/>
      </c>
      <c r="D2812">
        <f>INDEX('d_분포'!$A$2:$A$28,RANDBETWEEN(1,27))</f>
        <v/>
      </c>
      <c r="E2812">
        <f>INDEX('d_분포'!$C$2:$C$5,RANDBETWEEN(1,4))*(0.9+0.2*RAND())</f>
        <v/>
      </c>
      <c r="F2812">
        <f>RAND()</f>
        <v/>
      </c>
      <c r="G2812">
        <f>IF('d_시나리오'!$J$3='d_시나리오'!$H$3,'d_시나리오'!$I$3,IF(F2812&lt;('d_시나리오'!$I$3-'d_시나리오'!$H$3)/('d_시나리오'!$J$3-'d_시나리오'!$H$3),'d_시나리오'!$H$3+SQRT(F2812*('d_시나리오'!$J$3-'d_시나리오'!$H$3)*('d_시나리오'!$I$3-'d_시나리오'!$H$3)),'d_시나리오'!$J$3-SQRT((1-F2812)*('d_시나리오'!$J$3-'d_시나리오'!$H$3)*('d_시나리오'!$J$3-'d_시나리오'!$I$3))))</f>
        <v/>
      </c>
      <c r="H2812">
        <f>RAND()</f>
        <v/>
      </c>
      <c r="I2812">
        <f>IF('d_시나리오'!$J$4='d_시나리오'!$H$4,'d_시나리오'!$I$4,IF(H2812&lt;('d_시나리오'!$I$4-'d_시나리오'!$H$4)/('d_시나리오'!$J$4-'d_시나리오'!$H$4),'d_시나리오'!$H$4+SQRT(H2812*('d_시나리오'!$J$4-'d_시나리오'!$H$4)*('d_시나리오'!$I$4-'d_시나리오'!$H$4)),'d_시나리오'!$J$4-SQRT((1-H2812)*('d_시나리오'!$J$4-'d_시나리오'!$H$4)*('d_시나리오'!$J$4-'d_시나리오'!$I$4))))</f>
        <v/>
      </c>
      <c r="J2812">
        <f>RAND()</f>
        <v/>
      </c>
      <c r="K2812">
        <f>IF('d_시나리오'!$J$5='d_시나리오'!$H$5,'d_시나리오'!$I$5,IF(J2812&lt;('d_시나리오'!$I$5-'d_시나리오'!$H$5)/('d_시나리오'!$J$5-'d_시나리오'!$H$5),'d_시나리오'!$H$5+SQRT(J2812*('d_시나리오'!$J$5-'d_시나리오'!$H$5)*('d_시나리오'!$I$5-'d_시나리오'!$H$5)),'d_시나리오'!$J$5-SQRT((1-J2812)*('d_시나리오'!$J$5-'d_시나리오'!$H$5)*('d_시나리오'!$J$5-'d_시나리오'!$I$5))))</f>
        <v/>
      </c>
      <c r="L2812">
        <f>RAND()</f>
        <v/>
      </c>
      <c r="M2812">
        <f>IF('d_시나리오'!$J$6='d_시나리오'!$H$6,'d_시나리오'!$I$6,IF(L2812&lt;('d_시나리오'!$I$6-'d_시나리오'!$H$6)/('d_시나리오'!$J$6-'d_시나리오'!$H$6),'d_시나리오'!$H$6+SQRT(L2812*('d_시나리오'!$J$6-'d_시나리오'!$H$6)*('d_시나리오'!$I$6-'d_시나리오'!$H$6)),'d_시나리오'!$J$6-SQRT((1-L2812)*('d_시나리오'!$J$6-'d_시나리오'!$H$6)*('d_시나리오'!$J$6-'d_시나리오'!$I$6))))</f>
        <v/>
      </c>
      <c r="N2812">
        <f>INDEX('d_분포'!$B$2:$B$57,RANDBETWEEN(1,56))</f>
        <v/>
      </c>
      <c r="O2812">
        <f>BETAINV(RAND(),5,5)</f>
        <v/>
      </c>
      <c r="P2812">
        <f>'d_고정'!$B$1*'6_기대효과'!$H$7*('d_시나리오'!$I$7/'d_고정'!$B$2)*B2812</f>
        <v/>
      </c>
      <c r="Q2812">
        <f>P2812*C2812</f>
        <v/>
      </c>
      <c r="R2812">
        <f>P2812*E2812</f>
        <v/>
      </c>
      <c r="S2812">
        <f>R2812*G2812</f>
        <v/>
      </c>
      <c r="T2812">
        <f>Q2812+S2812</f>
        <v/>
      </c>
      <c r="U2812">
        <f>(Q2812*D2812+S2812*I2812)*(1-O2812)</f>
        <v/>
      </c>
      <c r="V2812">
        <f>(R2812*K2812*N2812+'d_고정'!$B$3*('6_기대효과'!$H$7/8)*N2812*'d_고정'!$B$10*M2812*('6_기대효과'!$K$7/'d_고정'!$B$9))*(1-O2812)</f>
        <v/>
      </c>
      <c r="W2812">
        <f>(S2812*I2812+R2812*MAX(K2812-'d_고정'!$B$10*M2812*('6_기대효과'!$K$7/'d_고정'!$B$9),0)*N2812)*(1-O2812)</f>
        <v/>
      </c>
      <c r="X2812">
        <f>U2812+V2812</f>
        <v/>
      </c>
      <c r="Y2812">
        <f>U2812/('d_고정'!$B$5*'6_기대효과'!$H$7/8)/'d_고정'!$B$6</f>
        <v/>
      </c>
      <c r="Z2812">
        <f>U2812/('d_고정'!$B$8*'6_기대효과'!$H$7/8)</f>
        <v/>
      </c>
    </row>
    <row r="2813">
      <c r="A2813">
        <f>RAND()</f>
        <v/>
      </c>
      <c r="B2813">
        <f>IF('d_시나리오'!$J$2='d_시나리오'!$H$2,'d_시나리오'!$I$2,IF(A2813&lt;('d_시나리오'!$I$2-'d_시나리오'!$H$2)/('d_시나리오'!$J$2-'d_시나리오'!$H$2),'d_시나리오'!$H$2+SQRT(A2813*('d_시나리오'!$J$2-'d_시나리오'!$H$2)*('d_시나리오'!$I$2-'d_시나리오'!$H$2)),'d_시나리오'!$J$2-SQRT((1-A2813)*('d_시나리오'!$J$2-'d_시나리오'!$H$2)*('d_시나리오'!$J$2-'d_시나리오'!$I$2))))</f>
        <v/>
      </c>
      <c r="C2813">
        <f>BETAINV(RAND(),2,6)</f>
        <v/>
      </c>
      <c r="D2813">
        <f>INDEX('d_분포'!$A$2:$A$28,RANDBETWEEN(1,27))</f>
        <v/>
      </c>
      <c r="E2813">
        <f>INDEX('d_분포'!$C$2:$C$5,RANDBETWEEN(1,4))*(0.9+0.2*RAND())</f>
        <v/>
      </c>
      <c r="F2813">
        <f>RAND()</f>
        <v/>
      </c>
      <c r="G2813">
        <f>IF('d_시나리오'!$J$3='d_시나리오'!$H$3,'d_시나리오'!$I$3,IF(F2813&lt;('d_시나리오'!$I$3-'d_시나리오'!$H$3)/('d_시나리오'!$J$3-'d_시나리오'!$H$3),'d_시나리오'!$H$3+SQRT(F2813*('d_시나리오'!$J$3-'d_시나리오'!$H$3)*('d_시나리오'!$I$3-'d_시나리오'!$H$3)),'d_시나리오'!$J$3-SQRT((1-F2813)*('d_시나리오'!$J$3-'d_시나리오'!$H$3)*('d_시나리오'!$J$3-'d_시나리오'!$I$3))))</f>
        <v/>
      </c>
      <c r="H2813">
        <f>RAND()</f>
        <v/>
      </c>
      <c r="I2813">
        <f>IF('d_시나리오'!$J$4='d_시나리오'!$H$4,'d_시나리오'!$I$4,IF(H2813&lt;('d_시나리오'!$I$4-'d_시나리오'!$H$4)/('d_시나리오'!$J$4-'d_시나리오'!$H$4),'d_시나리오'!$H$4+SQRT(H2813*('d_시나리오'!$J$4-'d_시나리오'!$H$4)*('d_시나리오'!$I$4-'d_시나리오'!$H$4)),'d_시나리오'!$J$4-SQRT((1-H2813)*('d_시나리오'!$J$4-'d_시나리오'!$H$4)*('d_시나리오'!$J$4-'d_시나리오'!$I$4))))</f>
        <v/>
      </c>
      <c r="J2813">
        <f>RAND()</f>
        <v/>
      </c>
      <c r="K2813">
        <f>IF('d_시나리오'!$J$5='d_시나리오'!$H$5,'d_시나리오'!$I$5,IF(J2813&lt;('d_시나리오'!$I$5-'d_시나리오'!$H$5)/('d_시나리오'!$J$5-'d_시나리오'!$H$5),'d_시나리오'!$H$5+SQRT(J2813*('d_시나리오'!$J$5-'d_시나리오'!$H$5)*('d_시나리오'!$I$5-'d_시나리오'!$H$5)),'d_시나리오'!$J$5-SQRT((1-J2813)*('d_시나리오'!$J$5-'d_시나리오'!$H$5)*('d_시나리오'!$J$5-'d_시나리오'!$I$5))))</f>
        <v/>
      </c>
      <c r="L2813">
        <f>RAND()</f>
        <v/>
      </c>
      <c r="M2813">
        <f>IF('d_시나리오'!$J$6='d_시나리오'!$H$6,'d_시나리오'!$I$6,IF(L2813&lt;('d_시나리오'!$I$6-'d_시나리오'!$H$6)/('d_시나리오'!$J$6-'d_시나리오'!$H$6),'d_시나리오'!$H$6+SQRT(L2813*('d_시나리오'!$J$6-'d_시나리오'!$H$6)*('d_시나리오'!$I$6-'d_시나리오'!$H$6)),'d_시나리오'!$J$6-SQRT((1-L2813)*('d_시나리오'!$J$6-'d_시나리오'!$H$6)*('d_시나리오'!$J$6-'d_시나리오'!$I$6))))</f>
        <v/>
      </c>
      <c r="N2813">
        <f>INDEX('d_분포'!$B$2:$B$57,RANDBETWEEN(1,56))</f>
        <v/>
      </c>
      <c r="O2813">
        <f>BETAINV(RAND(),5,5)</f>
        <v/>
      </c>
      <c r="P2813">
        <f>'d_고정'!$B$1*'6_기대효과'!$H$7*('d_시나리오'!$I$7/'d_고정'!$B$2)*B2813</f>
        <v/>
      </c>
      <c r="Q2813">
        <f>P2813*C2813</f>
        <v/>
      </c>
      <c r="R2813">
        <f>P2813*E2813</f>
        <v/>
      </c>
      <c r="S2813">
        <f>R2813*G2813</f>
        <v/>
      </c>
      <c r="T2813">
        <f>Q2813+S2813</f>
        <v/>
      </c>
      <c r="U2813">
        <f>(Q2813*D2813+S2813*I2813)*(1-O2813)</f>
        <v/>
      </c>
      <c r="V2813">
        <f>(R2813*K2813*N2813+'d_고정'!$B$3*('6_기대효과'!$H$7/8)*N2813*'d_고정'!$B$10*M2813*('6_기대효과'!$K$7/'d_고정'!$B$9))*(1-O2813)</f>
        <v/>
      </c>
      <c r="W2813">
        <f>(S2813*I2813+R2813*MAX(K2813-'d_고정'!$B$10*M2813*('6_기대효과'!$K$7/'d_고정'!$B$9),0)*N2813)*(1-O2813)</f>
        <v/>
      </c>
      <c r="X2813">
        <f>U2813+V2813</f>
        <v/>
      </c>
      <c r="Y2813">
        <f>U2813/('d_고정'!$B$5*'6_기대효과'!$H$7/8)/'d_고정'!$B$6</f>
        <v/>
      </c>
      <c r="Z2813">
        <f>U2813/('d_고정'!$B$8*'6_기대효과'!$H$7/8)</f>
        <v/>
      </c>
    </row>
    <row r="2814">
      <c r="A2814">
        <f>RAND()</f>
        <v/>
      </c>
      <c r="B2814">
        <f>IF('d_시나리오'!$J$2='d_시나리오'!$H$2,'d_시나리오'!$I$2,IF(A2814&lt;('d_시나리오'!$I$2-'d_시나리오'!$H$2)/('d_시나리오'!$J$2-'d_시나리오'!$H$2),'d_시나리오'!$H$2+SQRT(A2814*('d_시나리오'!$J$2-'d_시나리오'!$H$2)*('d_시나리오'!$I$2-'d_시나리오'!$H$2)),'d_시나리오'!$J$2-SQRT((1-A2814)*('d_시나리오'!$J$2-'d_시나리오'!$H$2)*('d_시나리오'!$J$2-'d_시나리오'!$I$2))))</f>
        <v/>
      </c>
      <c r="C2814">
        <f>BETAINV(RAND(),2,6)</f>
        <v/>
      </c>
      <c r="D2814">
        <f>INDEX('d_분포'!$A$2:$A$28,RANDBETWEEN(1,27))</f>
        <v/>
      </c>
      <c r="E2814">
        <f>INDEX('d_분포'!$C$2:$C$5,RANDBETWEEN(1,4))*(0.9+0.2*RAND())</f>
        <v/>
      </c>
      <c r="F2814">
        <f>RAND()</f>
        <v/>
      </c>
      <c r="G2814">
        <f>IF('d_시나리오'!$J$3='d_시나리오'!$H$3,'d_시나리오'!$I$3,IF(F2814&lt;('d_시나리오'!$I$3-'d_시나리오'!$H$3)/('d_시나리오'!$J$3-'d_시나리오'!$H$3),'d_시나리오'!$H$3+SQRT(F2814*('d_시나리오'!$J$3-'d_시나리오'!$H$3)*('d_시나리오'!$I$3-'d_시나리오'!$H$3)),'d_시나리오'!$J$3-SQRT((1-F2814)*('d_시나리오'!$J$3-'d_시나리오'!$H$3)*('d_시나리오'!$J$3-'d_시나리오'!$I$3))))</f>
        <v/>
      </c>
      <c r="H2814">
        <f>RAND()</f>
        <v/>
      </c>
      <c r="I2814">
        <f>IF('d_시나리오'!$J$4='d_시나리오'!$H$4,'d_시나리오'!$I$4,IF(H2814&lt;('d_시나리오'!$I$4-'d_시나리오'!$H$4)/('d_시나리오'!$J$4-'d_시나리오'!$H$4),'d_시나리오'!$H$4+SQRT(H2814*('d_시나리오'!$J$4-'d_시나리오'!$H$4)*('d_시나리오'!$I$4-'d_시나리오'!$H$4)),'d_시나리오'!$J$4-SQRT((1-H2814)*('d_시나리오'!$J$4-'d_시나리오'!$H$4)*('d_시나리오'!$J$4-'d_시나리오'!$I$4))))</f>
        <v/>
      </c>
      <c r="J2814">
        <f>RAND()</f>
        <v/>
      </c>
      <c r="K2814">
        <f>IF('d_시나리오'!$J$5='d_시나리오'!$H$5,'d_시나리오'!$I$5,IF(J2814&lt;('d_시나리오'!$I$5-'d_시나리오'!$H$5)/('d_시나리오'!$J$5-'d_시나리오'!$H$5),'d_시나리오'!$H$5+SQRT(J2814*('d_시나리오'!$J$5-'d_시나리오'!$H$5)*('d_시나리오'!$I$5-'d_시나리오'!$H$5)),'d_시나리오'!$J$5-SQRT((1-J2814)*('d_시나리오'!$J$5-'d_시나리오'!$H$5)*('d_시나리오'!$J$5-'d_시나리오'!$I$5))))</f>
        <v/>
      </c>
      <c r="L2814">
        <f>RAND()</f>
        <v/>
      </c>
      <c r="M2814">
        <f>IF('d_시나리오'!$J$6='d_시나리오'!$H$6,'d_시나리오'!$I$6,IF(L2814&lt;('d_시나리오'!$I$6-'d_시나리오'!$H$6)/('d_시나리오'!$J$6-'d_시나리오'!$H$6),'d_시나리오'!$H$6+SQRT(L2814*('d_시나리오'!$J$6-'d_시나리오'!$H$6)*('d_시나리오'!$I$6-'d_시나리오'!$H$6)),'d_시나리오'!$J$6-SQRT((1-L2814)*('d_시나리오'!$J$6-'d_시나리오'!$H$6)*('d_시나리오'!$J$6-'d_시나리오'!$I$6))))</f>
        <v/>
      </c>
      <c r="N2814">
        <f>INDEX('d_분포'!$B$2:$B$57,RANDBETWEEN(1,56))</f>
        <v/>
      </c>
      <c r="O2814">
        <f>BETAINV(RAND(),5,5)</f>
        <v/>
      </c>
      <c r="P2814">
        <f>'d_고정'!$B$1*'6_기대효과'!$H$7*('d_시나리오'!$I$7/'d_고정'!$B$2)*B2814</f>
        <v/>
      </c>
      <c r="Q2814">
        <f>P2814*C2814</f>
        <v/>
      </c>
      <c r="R2814">
        <f>P2814*E2814</f>
        <v/>
      </c>
      <c r="S2814">
        <f>R2814*G2814</f>
        <v/>
      </c>
      <c r="T2814">
        <f>Q2814+S2814</f>
        <v/>
      </c>
      <c r="U2814">
        <f>(Q2814*D2814+S2814*I2814)*(1-O2814)</f>
        <v/>
      </c>
      <c r="V2814">
        <f>(R2814*K2814*N2814+'d_고정'!$B$3*('6_기대효과'!$H$7/8)*N2814*'d_고정'!$B$10*M2814*('6_기대효과'!$K$7/'d_고정'!$B$9))*(1-O2814)</f>
        <v/>
      </c>
      <c r="W2814">
        <f>(S2814*I2814+R2814*MAX(K2814-'d_고정'!$B$10*M2814*('6_기대효과'!$K$7/'d_고정'!$B$9),0)*N2814)*(1-O2814)</f>
        <v/>
      </c>
      <c r="X2814">
        <f>U2814+V2814</f>
        <v/>
      </c>
      <c r="Y2814">
        <f>U2814/('d_고정'!$B$5*'6_기대효과'!$H$7/8)/'d_고정'!$B$6</f>
        <v/>
      </c>
      <c r="Z2814">
        <f>U2814/('d_고정'!$B$8*'6_기대효과'!$H$7/8)</f>
        <v/>
      </c>
    </row>
    <row r="2815">
      <c r="A2815">
        <f>RAND()</f>
        <v/>
      </c>
      <c r="B2815">
        <f>IF('d_시나리오'!$J$2='d_시나리오'!$H$2,'d_시나리오'!$I$2,IF(A2815&lt;('d_시나리오'!$I$2-'d_시나리오'!$H$2)/('d_시나리오'!$J$2-'d_시나리오'!$H$2),'d_시나리오'!$H$2+SQRT(A2815*('d_시나리오'!$J$2-'d_시나리오'!$H$2)*('d_시나리오'!$I$2-'d_시나리오'!$H$2)),'d_시나리오'!$J$2-SQRT((1-A2815)*('d_시나리오'!$J$2-'d_시나리오'!$H$2)*('d_시나리오'!$J$2-'d_시나리오'!$I$2))))</f>
        <v/>
      </c>
      <c r="C2815">
        <f>BETAINV(RAND(),2,6)</f>
        <v/>
      </c>
      <c r="D2815">
        <f>INDEX('d_분포'!$A$2:$A$28,RANDBETWEEN(1,27))</f>
        <v/>
      </c>
      <c r="E2815">
        <f>INDEX('d_분포'!$C$2:$C$5,RANDBETWEEN(1,4))*(0.9+0.2*RAND())</f>
        <v/>
      </c>
      <c r="F2815">
        <f>RAND()</f>
        <v/>
      </c>
      <c r="G2815">
        <f>IF('d_시나리오'!$J$3='d_시나리오'!$H$3,'d_시나리오'!$I$3,IF(F2815&lt;('d_시나리오'!$I$3-'d_시나리오'!$H$3)/('d_시나리오'!$J$3-'d_시나리오'!$H$3),'d_시나리오'!$H$3+SQRT(F2815*('d_시나리오'!$J$3-'d_시나리오'!$H$3)*('d_시나리오'!$I$3-'d_시나리오'!$H$3)),'d_시나리오'!$J$3-SQRT((1-F2815)*('d_시나리오'!$J$3-'d_시나리오'!$H$3)*('d_시나리오'!$J$3-'d_시나리오'!$I$3))))</f>
        <v/>
      </c>
      <c r="H2815">
        <f>RAND()</f>
        <v/>
      </c>
      <c r="I2815">
        <f>IF('d_시나리오'!$J$4='d_시나리오'!$H$4,'d_시나리오'!$I$4,IF(H2815&lt;('d_시나리오'!$I$4-'d_시나리오'!$H$4)/('d_시나리오'!$J$4-'d_시나리오'!$H$4),'d_시나리오'!$H$4+SQRT(H2815*('d_시나리오'!$J$4-'d_시나리오'!$H$4)*('d_시나리오'!$I$4-'d_시나리오'!$H$4)),'d_시나리오'!$J$4-SQRT((1-H2815)*('d_시나리오'!$J$4-'d_시나리오'!$H$4)*('d_시나리오'!$J$4-'d_시나리오'!$I$4))))</f>
        <v/>
      </c>
      <c r="J2815">
        <f>RAND()</f>
        <v/>
      </c>
      <c r="K2815">
        <f>IF('d_시나리오'!$J$5='d_시나리오'!$H$5,'d_시나리오'!$I$5,IF(J2815&lt;('d_시나리오'!$I$5-'d_시나리오'!$H$5)/('d_시나리오'!$J$5-'d_시나리오'!$H$5),'d_시나리오'!$H$5+SQRT(J2815*('d_시나리오'!$J$5-'d_시나리오'!$H$5)*('d_시나리오'!$I$5-'d_시나리오'!$H$5)),'d_시나리오'!$J$5-SQRT((1-J2815)*('d_시나리오'!$J$5-'d_시나리오'!$H$5)*('d_시나리오'!$J$5-'d_시나리오'!$I$5))))</f>
        <v/>
      </c>
      <c r="L2815">
        <f>RAND()</f>
        <v/>
      </c>
      <c r="M2815">
        <f>IF('d_시나리오'!$J$6='d_시나리오'!$H$6,'d_시나리오'!$I$6,IF(L2815&lt;('d_시나리오'!$I$6-'d_시나리오'!$H$6)/('d_시나리오'!$J$6-'d_시나리오'!$H$6),'d_시나리오'!$H$6+SQRT(L2815*('d_시나리오'!$J$6-'d_시나리오'!$H$6)*('d_시나리오'!$I$6-'d_시나리오'!$H$6)),'d_시나리오'!$J$6-SQRT((1-L2815)*('d_시나리오'!$J$6-'d_시나리오'!$H$6)*('d_시나리오'!$J$6-'d_시나리오'!$I$6))))</f>
        <v/>
      </c>
      <c r="N2815">
        <f>INDEX('d_분포'!$B$2:$B$57,RANDBETWEEN(1,56))</f>
        <v/>
      </c>
      <c r="O2815">
        <f>BETAINV(RAND(),5,5)</f>
        <v/>
      </c>
      <c r="P2815">
        <f>'d_고정'!$B$1*'6_기대효과'!$H$7*('d_시나리오'!$I$7/'d_고정'!$B$2)*B2815</f>
        <v/>
      </c>
      <c r="Q2815">
        <f>P2815*C2815</f>
        <v/>
      </c>
      <c r="R2815">
        <f>P2815*E2815</f>
        <v/>
      </c>
      <c r="S2815">
        <f>R2815*G2815</f>
        <v/>
      </c>
      <c r="T2815">
        <f>Q2815+S2815</f>
        <v/>
      </c>
      <c r="U2815">
        <f>(Q2815*D2815+S2815*I2815)*(1-O2815)</f>
        <v/>
      </c>
      <c r="V2815">
        <f>(R2815*K2815*N2815+'d_고정'!$B$3*('6_기대효과'!$H$7/8)*N2815*'d_고정'!$B$10*M2815*('6_기대효과'!$K$7/'d_고정'!$B$9))*(1-O2815)</f>
        <v/>
      </c>
      <c r="W2815">
        <f>(S2815*I2815+R2815*MAX(K2815-'d_고정'!$B$10*M2815*('6_기대효과'!$K$7/'d_고정'!$B$9),0)*N2815)*(1-O2815)</f>
        <v/>
      </c>
      <c r="X2815">
        <f>U2815+V2815</f>
        <v/>
      </c>
      <c r="Y2815">
        <f>U2815/('d_고정'!$B$5*'6_기대효과'!$H$7/8)/'d_고정'!$B$6</f>
        <v/>
      </c>
      <c r="Z2815">
        <f>U2815/('d_고정'!$B$8*'6_기대효과'!$H$7/8)</f>
        <v/>
      </c>
    </row>
    <row r="2816">
      <c r="A2816">
        <f>RAND()</f>
        <v/>
      </c>
      <c r="B2816">
        <f>IF('d_시나리오'!$J$2='d_시나리오'!$H$2,'d_시나리오'!$I$2,IF(A2816&lt;('d_시나리오'!$I$2-'d_시나리오'!$H$2)/('d_시나리오'!$J$2-'d_시나리오'!$H$2),'d_시나리오'!$H$2+SQRT(A2816*('d_시나리오'!$J$2-'d_시나리오'!$H$2)*('d_시나리오'!$I$2-'d_시나리오'!$H$2)),'d_시나리오'!$J$2-SQRT((1-A2816)*('d_시나리오'!$J$2-'d_시나리오'!$H$2)*('d_시나리오'!$J$2-'d_시나리오'!$I$2))))</f>
        <v/>
      </c>
      <c r="C2816">
        <f>BETAINV(RAND(),2,6)</f>
        <v/>
      </c>
      <c r="D2816">
        <f>INDEX('d_분포'!$A$2:$A$28,RANDBETWEEN(1,27))</f>
        <v/>
      </c>
      <c r="E2816">
        <f>INDEX('d_분포'!$C$2:$C$5,RANDBETWEEN(1,4))*(0.9+0.2*RAND())</f>
        <v/>
      </c>
      <c r="F2816">
        <f>RAND()</f>
        <v/>
      </c>
      <c r="G2816">
        <f>IF('d_시나리오'!$J$3='d_시나리오'!$H$3,'d_시나리오'!$I$3,IF(F2816&lt;('d_시나리오'!$I$3-'d_시나리오'!$H$3)/('d_시나리오'!$J$3-'d_시나리오'!$H$3),'d_시나리오'!$H$3+SQRT(F2816*('d_시나리오'!$J$3-'d_시나리오'!$H$3)*('d_시나리오'!$I$3-'d_시나리오'!$H$3)),'d_시나리오'!$J$3-SQRT((1-F2816)*('d_시나리오'!$J$3-'d_시나리오'!$H$3)*('d_시나리오'!$J$3-'d_시나리오'!$I$3))))</f>
        <v/>
      </c>
      <c r="H2816">
        <f>RAND()</f>
        <v/>
      </c>
      <c r="I2816">
        <f>IF('d_시나리오'!$J$4='d_시나리오'!$H$4,'d_시나리오'!$I$4,IF(H2816&lt;('d_시나리오'!$I$4-'d_시나리오'!$H$4)/('d_시나리오'!$J$4-'d_시나리오'!$H$4),'d_시나리오'!$H$4+SQRT(H2816*('d_시나리오'!$J$4-'d_시나리오'!$H$4)*('d_시나리오'!$I$4-'d_시나리오'!$H$4)),'d_시나리오'!$J$4-SQRT((1-H2816)*('d_시나리오'!$J$4-'d_시나리오'!$H$4)*('d_시나리오'!$J$4-'d_시나리오'!$I$4))))</f>
        <v/>
      </c>
      <c r="J2816">
        <f>RAND()</f>
        <v/>
      </c>
      <c r="K2816">
        <f>IF('d_시나리오'!$J$5='d_시나리오'!$H$5,'d_시나리오'!$I$5,IF(J2816&lt;('d_시나리오'!$I$5-'d_시나리오'!$H$5)/('d_시나리오'!$J$5-'d_시나리오'!$H$5),'d_시나리오'!$H$5+SQRT(J2816*('d_시나리오'!$J$5-'d_시나리오'!$H$5)*('d_시나리오'!$I$5-'d_시나리오'!$H$5)),'d_시나리오'!$J$5-SQRT((1-J2816)*('d_시나리오'!$J$5-'d_시나리오'!$H$5)*('d_시나리오'!$J$5-'d_시나리오'!$I$5))))</f>
        <v/>
      </c>
      <c r="L2816">
        <f>RAND()</f>
        <v/>
      </c>
      <c r="M2816">
        <f>IF('d_시나리오'!$J$6='d_시나리오'!$H$6,'d_시나리오'!$I$6,IF(L2816&lt;('d_시나리오'!$I$6-'d_시나리오'!$H$6)/('d_시나리오'!$J$6-'d_시나리오'!$H$6),'d_시나리오'!$H$6+SQRT(L2816*('d_시나리오'!$J$6-'d_시나리오'!$H$6)*('d_시나리오'!$I$6-'d_시나리오'!$H$6)),'d_시나리오'!$J$6-SQRT((1-L2816)*('d_시나리오'!$J$6-'d_시나리오'!$H$6)*('d_시나리오'!$J$6-'d_시나리오'!$I$6))))</f>
        <v/>
      </c>
      <c r="N2816">
        <f>INDEX('d_분포'!$B$2:$B$57,RANDBETWEEN(1,56))</f>
        <v/>
      </c>
      <c r="O2816">
        <f>BETAINV(RAND(),5,5)</f>
        <v/>
      </c>
      <c r="P2816">
        <f>'d_고정'!$B$1*'6_기대효과'!$H$7*('d_시나리오'!$I$7/'d_고정'!$B$2)*B2816</f>
        <v/>
      </c>
      <c r="Q2816">
        <f>P2816*C2816</f>
        <v/>
      </c>
      <c r="R2816">
        <f>P2816*E2816</f>
        <v/>
      </c>
      <c r="S2816">
        <f>R2816*G2816</f>
        <v/>
      </c>
      <c r="T2816">
        <f>Q2816+S2816</f>
        <v/>
      </c>
      <c r="U2816">
        <f>(Q2816*D2816+S2816*I2816)*(1-O2816)</f>
        <v/>
      </c>
      <c r="V2816">
        <f>(R2816*K2816*N2816+'d_고정'!$B$3*('6_기대효과'!$H$7/8)*N2816*'d_고정'!$B$10*M2816*('6_기대효과'!$K$7/'d_고정'!$B$9))*(1-O2816)</f>
        <v/>
      </c>
      <c r="W2816">
        <f>(S2816*I2816+R2816*MAX(K2816-'d_고정'!$B$10*M2816*('6_기대효과'!$K$7/'d_고정'!$B$9),0)*N2816)*(1-O2816)</f>
        <v/>
      </c>
      <c r="X2816">
        <f>U2816+V2816</f>
        <v/>
      </c>
      <c r="Y2816">
        <f>U2816/('d_고정'!$B$5*'6_기대효과'!$H$7/8)/'d_고정'!$B$6</f>
        <v/>
      </c>
      <c r="Z2816">
        <f>U2816/('d_고정'!$B$8*'6_기대효과'!$H$7/8)</f>
        <v/>
      </c>
    </row>
    <row r="2817">
      <c r="A2817">
        <f>RAND()</f>
        <v/>
      </c>
      <c r="B2817">
        <f>IF('d_시나리오'!$J$2='d_시나리오'!$H$2,'d_시나리오'!$I$2,IF(A2817&lt;('d_시나리오'!$I$2-'d_시나리오'!$H$2)/('d_시나리오'!$J$2-'d_시나리오'!$H$2),'d_시나리오'!$H$2+SQRT(A2817*('d_시나리오'!$J$2-'d_시나리오'!$H$2)*('d_시나리오'!$I$2-'d_시나리오'!$H$2)),'d_시나리오'!$J$2-SQRT((1-A2817)*('d_시나리오'!$J$2-'d_시나리오'!$H$2)*('d_시나리오'!$J$2-'d_시나리오'!$I$2))))</f>
        <v/>
      </c>
      <c r="C2817">
        <f>BETAINV(RAND(),2,6)</f>
        <v/>
      </c>
      <c r="D2817">
        <f>INDEX('d_분포'!$A$2:$A$28,RANDBETWEEN(1,27))</f>
        <v/>
      </c>
      <c r="E2817">
        <f>INDEX('d_분포'!$C$2:$C$5,RANDBETWEEN(1,4))*(0.9+0.2*RAND())</f>
        <v/>
      </c>
      <c r="F2817">
        <f>RAND()</f>
        <v/>
      </c>
      <c r="G2817">
        <f>IF('d_시나리오'!$J$3='d_시나리오'!$H$3,'d_시나리오'!$I$3,IF(F2817&lt;('d_시나리오'!$I$3-'d_시나리오'!$H$3)/('d_시나리오'!$J$3-'d_시나리오'!$H$3),'d_시나리오'!$H$3+SQRT(F2817*('d_시나리오'!$J$3-'d_시나리오'!$H$3)*('d_시나리오'!$I$3-'d_시나리오'!$H$3)),'d_시나리오'!$J$3-SQRT((1-F2817)*('d_시나리오'!$J$3-'d_시나리오'!$H$3)*('d_시나리오'!$J$3-'d_시나리오'!$I$3))))</f>
        <v/>
      </c>
      <c r="H2817">
        <f>RAND()</f>
        <v/>
      </c>
      <c r="I2817">
        <f>IF('d_시나리오'!$J$4='d_시나리오'!$H$4,'d_시나리오'!$I$4,IF(H2817&lt;('d_시나리오'!$I$4-'d_시나리오'!$H$4)/('d_시나리오'!$J$4-'d_시나리오'!$H$4),'d_시나리오'!$H$4+SQRT(H2817*('d_시나리오'!$J$4-'d_시나리오'!$H$4)*('d_시나리오'!$I$4-'d_시나리오'!$H$4)),'d_시나리오'!$J$4-SQRT((1-H2817)*('d_시나리오'!$J$4-'d_시나리오'!$H$4)*('d_시나리오'!$J$4-'d_시나리오'!$I$4))))</f>
        <v/>
      </c>
      <c r="J2817">
        <f>RAND()</f>
        <v/>
      </c>
      <c r="K2817">
        <f>IF('d_시나리오'!$J$5='d_시나리오'!$H$5,'d_시나리오'!$I$5,IF(J2817&lt;('d_시나리오'!$I$5-'d_시나리오'!$H$5)/('d_시나리오'!$J$5-'d_시나리오'!$H$5),'d_시나리오'!$H$5+SQRT(J2817*('d_시나리오'!$J$5-'d_시나리오'!$H$5)*('d_시나리오'!$I$5-'d_시나리오'!$H$5)),'d_시나리오'!$J$5-SQRT((1-J2817)*('d_시나리오'!$J$5-'d_시나리오'!$H$5)*('d_시나리오'!$J$5-'d_시나리오'!$I$5))))</f>
        <v/>
      </c>
      <c r="L2817">
        <f>RAND()</f>
        <v/>
      </c>
      <c r="M2817">
        <f>IF('d_시나리오'!$J$6='d_시나리오'!$H$6,'d_시나리오'!$I$6,IF(L2817&lt;('d_시나리오'!$I$6-'d_시나리오'!$H$6)/('d_시나리오'!$J$6-'d_시나리오'!$H$6),'d_시나리오'!$H$6+SQRT(L2817*('d_시나리오'!$J$6-'d_시나리오'!$H$6)*('d_시나리오'!$I$6-'d_시나리오'!$H$6)),'d_시나리오'!$J$6-SQRT((1-L2817)*('d_시나리오'!$J$6-'d_시나리오'!$H$6)*('d_시나리오'!$J$6-'d_시나리오'!$I$6))))</f>
        <v/>
      </c>
      <c r="N2817">
        <f>INDEX('d_분포'!$B$2:$B$57,RANDBETWEEN(1,56))</f>
        <v/>
      </c>
      <c r="O2817">
        <f>BETAINV(RAND(),5,5)</f>
        <v/>
      </c>
      <c r="P2817">
        <f>'d_고정'!$B$1*'6_기대효과'!$H$7*('d_시나리오'!$I$7/'d_고정'!$B$2)*B2817</f>
        <v/>
      </c>
      <c r="Q2817">
        <f>P2817*C2817</f>
        <v/>
      </c>
      <c r="R2817">
        <f>P2817*E2817</f>
        <v/>
      </c>
      <c r="S2817">
        <f>R2817*G2817</f>
        <v/>
      </c>
      <c r="T2817">
        <f>Q2817+S2817</f>
        <v/>
      </c>
      <c r="U2817">
        <f>(Q2817*D2817+S2817*I2817)*(1-O2817)</f>
        <v/>
      </c>
      <c r="V2817">
        <f>(R2817*K2817*N2817+'d_고정'!$B$3*('6_기대효과'!$H$7/8)*N2817*'d_고정'!$B$10*M2817*('6_기대효과'!$K$7/'d_고정'!$B$9))*(1-O2817)</f>
        <v/>
      </c>
      <c r="W2817">
        <f>(S2817*I2817+R2817*MAX(K2817-'d_고정'!$B$10*M2817*('6_기대효과'!$K$7/'d_고정'!$B$9),0)*N2817)*(1-O2817)</f>
        <v/>
      </c>
      <c r="X2817">
        <f>U2817+V2817</f>
        <v/>
      </c>
      <c r="Y2817">
        <f>U2817/('d_고정'!$B$5*'6_기대효과'!$H$7/8)/'d_고정'!$B$6</f>
        <v/>
      </c>
      <c r="Z2817">
        <f>U2817/('d_고정'!$B$8*'6_기대효과'!$H$7/8)</f>
        <v/>
      </c>
    </row>
    <row r="2818">
      <c r="A2818">
        <f>RAND()</f>
        <v/>
      </c>
      <c r="B2818">
        <f>IF('d_시나리오'!$J$2='d_시나리오'!$H$2,'d_시나리오'!$I$2,IF(A2818&lt;('d_시나리오'!$I$2-'d_시나리오'!$H$2)/('d_시나리오'!$J$2-'d_시나리오'!$H$2),'d_시나리오'!$H$2+SQRT(A2818*('d_시나리오'!$J$2-'d_시나리오'!$H$2)*('d_시나리오'!$I$2-'d_시나리오'!$H$2)),'d_시나리오'!$J$2-SQRT((1-A2818)*('d_시나리오'!$J$2-'d_시나리오'!$H$2)*('d_시나리오'!$J$2-'d_시나리오'!$I$2))))</f>
        <v/>
      </c>
      <c r="C2818">
        <f>BETAINV(RAND(),2,6)</f>
        <v/>
      </c>
      <c r="D2818">
        <f>INDEX('d_분포'!$A$2:$A$28,RANDBETWEEN(1,27))</f>
        <v/>
      </c>
      <c r="E2818">
        <f>INDEX('d_분포'!$C$2:$C$5,RANDBETWEEN(1,4))*(0.9+0.2*RAND())</f>
        <v/>
      </c>
      <c r="F2818">
        <f>RAND()</f>
        <v/>
      </c>
      <c r="G2818">
        <f>IF('d_시나리오'!$J$3='d_시나리오'!$H$3,'d_시나리오'!$I$3,IF(F2818&lt;('d_시나리오'!$I$3-'d_시나리오'!$H$3)/('d_시나리오'!$J$3-'d_시나리오'!$H$3),'d_시나리오'!$H$3+SQRT(F2818*('d_시나리오'!$J$3-'d_시나리오'!$H$3)*('d_시나리오'!$I$3-'d_시나리오'!$H$3)),'d_시나리오'!$J$3-SQRT((1-F2818)*('d_시나리오'!$J$3-'d_시나리오'!$H$3)*('d_시나리오'!$J$3-'d_시나리오'!$I$3))))</f>
        <v/>
      </c>
      <c r="H2818">
        <f>RAND()</f>
        <v/>
      </c>
      <c r="I2818">
        <f>IF('d_시나리오'!$J$4='d_시나리오'!$H$4,'d_시나리오'!$I$4,IF(H2818&lt;('d_시나리오'!$I$4-'d_시나리오'!$H$4)/('d_시나리오'!$J$4-'d_시나리오'!$H$4),'d_시나리오'!$H$4+SQRT(H2818*('d_시나리오'!$J$4-'d_시나리오'!$H$4)*('d_시나리오'!$I$4-'d_시나리오'!$H$4)),'d_시나리오'!$J$4-SQRT((1-H2818)*('d_시나리오'!$J$4-'d_시나리오'!$H$4)*('d_시나리오'!$J$4-'d_시나리오'!$I$4))))</f>
        <v/>
      </c>
      <c r="J2818">
        <f>RAND()</f>
        <v/>
      </c>
      <c r="K2818">
        <f>IF('d_시나리오'!$J$5='d_시나리오'!$H$5,'d_시나리오'!$I$5,IF(J2818&lt;('d_시나리오'!$I$5-'d_시나리오'!$H$5)/('d_시나리오'!$J$5-'d_시나리오'!$H$5),'d_시나리오'!$H$5+SQRT(J2818*('d_시나리오'!$J$5-'d_시나리오'!$H$5)*('d_시나리오'!$I$5-'d_시나리오'!$H$5)),'d_시나리오'!$J$5-SQRT((1-J2818)*('d_시나리오'!$J$5-'d_시나리오'!$H$5)*('d_시나리오'!$J$5-'d_시나리오'!$I$5))))</f>
        <v/>
      </c>
      <c r="L2818">
        <f>RAND()</f>
        <v/>
      </c>
      <c r="M2818">
        <f>IF('d_시나리오'!$J$6='d_시나리오'!$H$6,'d_시나리오'!$I$6,IF(L2818&lt;('d_시나리오'!$I$6-'d_시나리오'!$H$6)/('d_시나리오'!$J$6-'d_시나리오'!$H$6),'d_시나리오'!$H$6+SQRT(L2818*('d_시나리오'!$J$6-'d_시나리오'!$H$6)*('d_시나리오'!$I$6-'d_시나리오'!$H$6)),'d_시나리오'!$J$6-SQRT((1-L2818)*('d_시나리오'!$J$6-'d_시나리오'!$H$6)*('d_시나리오'!$J$6-'d_시나리오'!$I$6))))</f>
        <v/>
      </c>
      <c r="N2818">
        <f>INDEX('d_분포'!$B$2:$B$57,RANDBETWEEN(1,56))</f>
        <v/>
      </c>
      <c r="O2818">
        <f>BETAINV(RAND(),5,5)</f>
        <v/>
      </c>
      <c r="P2818">
        <f>'d_고정'!$B$1*'6_기대효과'!$H$7*('d_시나리오'!$I$7/'d_고정'!$B$2)*B2818</f>
        <v/>
      </c>
      <c r="Q2818">
        <f>P2818*C2818</f>
        <v/>
      </c>
      <c r="R2818">
        <f>P2818*E2818</f>
        <v/>
      </c>
      <c r="S2818">
        <f>R2818*G2818</f>
        <v/>
      </c>
      <c r="T2818">
        <f>Q2818+S2818</f>
        <v/>
      </c>
      <c r="U2818">
        <f>(Q2818*D2818+S2818*I2818)*(1-O2818)</f>
        <v/>
      </c>
      <c r="V2818">
        <f>(R2818*K2818*N2818+'d_고정'!$B$3*('6_기대효과'!$H$7/8)*N2818*'d_고정'!$B$10*M2818*('6_기대효과'!$K$7/'d_고정'!$B$9))*(1-O2818)</f>
        <v/>
      </c>
      <c r="W2818">
        <f>(S2818*I2818+R2818*MAX(K2818-'d_고정'!$B$10*M2818*('6_기대효과'!$K$7/'d_고정'!$B$9),0)*N2818)*(1-O2818)</f>
        <v/>
      </c>
      <c r="X2818">
        <f>U2818+V2818</f>
        <v/>
      </c>
      <c r="Y2818">
        <f>U2818/('d_고정'!$B$5*'6_기대효과'!$H$7/8)/'d_고정'!$B$6</f>
        <v/>
      </c>
      <c r="Z2818">
        <f>U2818/('d_고정'!$B$8*'6_기대효과'!$H$7/8)</f>
        <v/>
      </c>
    </row>
    <row r="2819">
      <c r="A2819">
        <f>RAND()</f>
        <v/>
      </c>
      <c r="B2819">
        <f>IF('d_시나리오'!$J$2='d_시나리오'!$H$2,'d_시나리오'!$I$2,IF(A2819&lt;('d_시나리오'!$I$2-'d_시나리오'!$H$2)/('d_시나리오'!$J$2-'d_시나리오'!$H$2),'d_시나리오'!$H$2+SQRT(A2819*('d_시나리오'!$J$2-'d_시나리오'!$H$2)*('d_시나리오'!$I$2-'d_시나리오'!$H$2)),'d_시나리오'!$J$2-SQRT((1-A2819)*('d_시나리오'!$J$2-'d_시나리오'!$H$2)*('d_시나리오'!$J$2-'d_시나리오'!$I$2))))</f>
        <v/>
      </c>
      <c r="C2819">
        <f>BETAINV(RAND(),2,6)</f>
        <v/>
      </c>
      <c r="D2819">
        <f>INDEX('d_분포'!$A$2:$A$28,RANDBETWEEN(1,27))</f>
        <v/>
      </c>
      <c r="E2819">
        <f>INDEX('d_분포'!$C$2:$C$5,RANDBETWEEN(1,4))*(0.9+0.2*RAND())</f>
        <v/>
      </c>
      <c r="F2819">
        <f>RAND()</f>
        <v/>
      </c>
      <c r="G2819">
        <f>IF('d_시나리오'!$J$3='d_시나리오'!$H$3,'d_시나리오'!$I$3,IF(F2819&lt;('d_시나리오'!$I$3-'d_시나리오'!$H$3)/('d_시나리오'!$J$3-'d_시나리오'!$H$3),'d_시나리오'!$H$3+SQRT(F2819*('d_시나리오'!$J$3-'d_시나리오'!$H$3)*('d_시나리오'!$I$3-'d_시나리오'!$H$3)),'d_시나리오'!$J$3-SQRT((1-F2819)*('d_시나리오'!$J$3-'d_시나리오'!$H$3)*('d_시나리오'!$J$3-'d_시나리오'!$I$3))))</f>
        <v/>
      </c>
      <c r="H2819">
        <f>RAND()</f>
        <v/>
      </c>
      <c r="I2819">
        <f>IF('d_시나리오'!$J$4='d_시나리오'!$H$4,'d_시나리오'!$I$4,IF(H2819&lt;('d_시나리오'!$I$4-'d_시나리오'!$H$4)/('d_시나리오'!$J$4-'d_시나리오'!$H$4),'d_시나리오'!$H$4+SQRT(H2819*('d_시나리오'!$J$4-'d_시나리오'!$H$4)*('d_시나리오'!$I$4-'d_시나리오'!$H$4)),'d_시나리오'!$J$4-SQRT((1-H2819)*('d_시나리오'!$J$4-'d_시나리오'!$H$4)*('d_시나리오'!$J$4-'d_시나리오'!$I$4))))</f>
        <v/>
      </c>
      <c r="J2819">
        <f>RAND()</f>
        <v/>
      </c>
      <c r="K2819">
        <f>IF('d_시나리오'!$J$5='d_시나리오'!$H$5,'d_시나리오'!$I$5,IF(J2819&lt;('d_시나리오'!$I$5-'d_시나리오'!$H$5)/('d_시나리오'!$J$5-'d_시나리오'!$H$5),'d_시나리오'!$H$5+SQRT(J2819*('d_시나리오'!$J$5-'d_시나리오'!$H$5)*('d_시나리오'!$I$5-'d_시나리오'!$H$5)),'d_시나리오'!$J$5-SQRT((1-J2819)*('d_시나리오'!$J$5-'d_시나리오'!$H$5)*('d_시나리오'!$J$5-'d_시나리오'!$I$5))))</f>
        <v/>
      </c>
      <c r="L2819">
        <f>RAND()</f>
        <v/>
      </c>
      <c r="M2819">
        <f>IF('d_시나리오'!$J$6='d_시나리오'!$H$6,'d_시나리오'!$I$6,IF(L2819&lt;('d_시나리오'!$I$6-'d_시나리오'!$H$6)/('d_시나리오'!$J$6-'d_시나리오'!$H$6),'d_시나리오'!$H$6+SQRT(L2819*('d_시나리오'!$J$6-'d_시나리오'!$H$6)*('d_시나리오'!$I$6-'d_시나리오'!$H$6)),'d_시나리오'!$J$6-SQRT((1-L2819)*('d_시나리오'!$J$6-'d_시나리오'!$H$6)*('d_시나리오'!$J$6-'d_시나리오'!$I$6))))</f>
        <v/>
      </c>
      <c r="N2819">
        <f>INDEX('d_분포'!$B$2:$B$57,RANDBETWEEN(1,56))</f>
        <v/>
      </c>
      <c r="O2819">
        <f>BETAINV(RAND(),5,5)</f>
        <v/>
      </c>
      <c r="P2819">
        <f>'d_고정'!$B$1*'6_기대효과'!$H$7*('d_시나리오'!$I$7/'d_고정'!$B$2)*B2819</f>
        <v/>
      </c>
      <c r="Q2819">
        <f>P2819*C2819</f>
        <v/>
      </c>
      <c r="R2819">
        <f>P2819*E2819</f>
        <v/>
      </c>
      <c r="S2819">
        <f>R2819*G2819</f>
        <v/>
      </c>
      <c r="T2819">
        <f>Q2819+S2819</f>
        <v/>
      </c>
      <c r="U2819">
        <f>(Q2819*D2819+S2819*I2819)*(1-O2819)</f>
        <v/>
      </c>
      <c r="V2819">
        <f>(R2819*K2819*N2819+'d_고정'!$B$3*('6_기대효과'!$H$7/8)*N2819*'d_고정'!$B$10*M2819*('6_기대효과'!$K$7/'d_고정'!$B$9))*(1-O2819)</f>
        <v/>
      </c>
      <c r="W2819">
        <f>(S2819*I2819+R2819*MAX(K2819-'d_고정'!$B$10*M2819*('6_기대효과'!$K$7/'d_고정'!$B$9),0)*N2819)*(1-O2819)</f>
        <v/>
      </c>
      <c r="X2819">
        <f>U2819+V2819</f>
        <v/>
      </c>
      <c r="Y2819">
        <f>U2819/('d_고정'!$B$5*'6_기대효과'!$H$7/8)/'d_고정'!$B$6</f>
        <v/>
      </c>
      <c r="Z2819">
        <f>U2819/('d_고정'!$B$8*'6_기대효과'!$H$7/8)</f>
        <v/>
      </c>
    </row>
    <row r="2820">
      <c r="A2820">
        <f>RAND()</f>
        <v/>
      </c>
      <c r="B2820">
        <f>IF('d_시나리오'!$J$2='d_시나리오'!$H$2,'d_시나리오'!$I$2,IF(A2820&lt;('d_시나리오'!$I$2-'d_시나리오'!$H$2)/('d_시나리오'!$J$2-'d_시나리오'!$H$2),'d_시나리오'!$H$2+SQRT(A2820*('d_시나리오'!$J$2-'d_시나리오'!$H$2)*('d_시나리오'!$I$2-'d_시나리오'!$H$2)),'d_시나리오'!$J$2-SQRT((1-A2820)*('d_시나리오'!$J$2-'d_시나리오'!$H$2)*('d_시나리오'!$J$2-'d_시나리오'!$I$2))))</f>
        <v/>
      </c>
      <c r="C2820">
        <f>BETAINV(RAND(),2,6)</f>
        <v/>
      </c>
      <c r="D2820">
        <f>INDEX('d_분포'!$A$2:$A$28,RANDBETWEEN(1,27))</f>
        <v/>
      </c>
      <c r="E2820">
        <f>INDEX('d_분포'!$C$2:$C$5,RANDBETWEEN(1,4))*(0.9+0.2*RAND())</f>
        <v/>
      </c>
      <c r="F2820">
        <f>RAND()</f>
        <v/>
      </c>
      <c r="G2820">
        <f>IF('d_시나리오'!$J$3='d_시나리오'!$H$3,'d_시나리오'!$I$3,IF(F2820&lt;('d_시나리오'!$I$3-'d_시나리오'!$H$3)/('d_시나리오'!$J$3-'d_시나리오'!$H$3),'d_시나리오'!$H$3+SQRT(F2820*('d_시나리오'!$J$3-'d_시나리오'!$H$3)*('d_시나리오'!$I$3-'d_시나리오'!$H$3)),'d_시나리오'!$J$3-SQRT((1-F2820)*('d_시나리오'!$J$3-'d_시나리오'!$H$3)*('d_시나리오'!$J$3-'d_시나리오'!$I$3))))</f>
        <v/>
      </c>
      <c r="H2820">
        <f>RAND()</f>
        <v/>
      </c>
      <c r="I2820">
        <f>IF('d_시나리오'!$J$4='d_시나리오'!$H$4,'d_시나리오'!$I$4,IF(H2820&lt;('d_시나리오'!$I$4-'d_시나리오'!$H$4)/('d_시나리오'!$J$4-'d_시나리오'!$H$4),'d_시나리오'!$H$4+SQRT(H2820*('d_시나리오'!$J$4-'d_시나리오'!$H$4)*('d_시나리오'!$I$4-'d_시나리오'!$H$4)),'d_시나리오'!$J$4-SQRT((1-H2820)*('d_시나리오'!$J$4-'d_시나리오'!$H$4)*('d_시나리오'!$J$4-'d_시나리오'!$I$4))))</f>
        <v/>
      </c>
      <c r="J2820">
        <f>RAND()</f>
        <v/>
      </c>
      <c r="K2820">
        <f>IF('d_시나리오'!$J$5='d_시나리오'!$H$5,'d_시나리오'!$I$5,IF(J2820&lt;('d_시나리오'!$I$5-'d_시나리오'!$H$5)/('d_시나리오'!$J$5-'d_시나리오'!$H$5),'d_시나리오'!$H$5+SQRT(J2820*('d_시나리오'!$J$5-'d_시나리오'!$H$5)*('d_시나리오'!$I$5-'d_시나리오'!$H$5)),'d_시나리오'!$J$5-SQRT((1-J2820)*('d_시나리오'!$J$5-'d_시나리오'!$H$5)*('d_시나리오'!$J$5-'d_시나리오'!$I$5))))</f>
        <v/>
      </c>
      <c r="L2820">
        <f>RAND()</f>
        <v/>
      </c>
      <c r="M2820">
        <f>IF('d_시나리오'!$J$6='d_시나리오'!$H$6,'d_시나리오'!$I$6,IF(L2820&lt;('d_시나리오'!$I$6-'d_시나리오'!$H$6)/('d_시나리오'!$J$6-'d_시나리오'!$H$6),'d_시나리오'!$H$6+SQRT(L2820*('d_시나리오'!$J$6-'d_시나리오'!$H$6)*('d_시나리오'!$I$6-'d_시나리오'!$H$6)),'d_시나리오'!$J$6-SQRT((1-L2820)*('d_시나리오'!$J$6-'d_시나리오'!$H$6)*('d_시나리오'!$J$6-'d_시나리오'!$I$6))))</f>
        <v/>
      </c>
      <c r="N2820">
        <f>INDEX('d_분포'!$B$2:$B$57,RANDBETWEEN(1,56))</f>
        <v/>
      </c>
      <c r="O2820">
        <f>BETAINV(RAND(),5,5)</f>
        <v/>
      </c>
      <c r="P2820">
        <f>'d_고정'!$B$1*'6_기대효과'!$H$7*('d_시나리오'!$I$7/'d_고정'!$B$2)*B2820</f>
        <v/>
      </c>
      <c r="Q2820">
        <f>P2820*C2820</f>
        <v/>
      </c>
      <c r="R2820">
        <f>P2820*E2820</f>
        <v/>
      </c>
      <c r="S2820">
        <f>R2820*G2820</f>
        <v/>
      </c>
      <c r="T2820">
        <f>Q2820+S2820</f>
        <v/>
      </c>
      <c r="U2820">
        <f>(Q2820*D2820+S2820*I2820)*(1-O2820)</f>
        <v/>
      </c>
      <c r="V2820">
        <f>(R2820*K2820*N2820+'d_고정'!$B$3*('6_기대효과'!$H$7/8)*N2820*'d_고정'!$B$10*M2820*('6_기대효과'!$K$7/'d_고정'!$B$9))*(1-O2820)</f>
        <v/>
      </c>
      <c r="W2820">
        <f>(S2820*I2820+R2820*MAX(K2820-'d_고정'!$B$10*M2820*('6_기대효과'!$K$7/'d_고정'!$B$9),0)*N2820)*(1-O2820)</f>
        <v/>
      </c>
      <c r="X2820">
        <f>U2820+V2820</f>
        <v/>
      </c>
      <c r="Y2820">
        <f>U2820/('d_고정'!$B$5*'6_기대효과'!$H$7/8)/'d_고정'!$B$6</f>
        <v/>
      </c>
      <c r="Z2820">
        <f>U2820/('d_고정'!$B$8*'6_기대효과'!$H$7/8)</f>
        <v/>
      </c>
    </row>
    <row r="2821">
      <c r="A2821">
        <f>RAND()</f>
        <v/>
      </c>
      <c r="B2821">
        <f>IF('d_시나리오'!$J$2='d_시나리오'!$H$2,'d_시나리오'!$I$2,IF(A2821&lt;('d_시나리오'!$I$2-'d_시나리오'!$H$2)/('d_시나리오'!$J$2-'d_시나리오'!$H$2),'d_시나리오'!$H$2+SQRT(A2821*('d_시나리오'!$J$2-'d_시나리오'!$H$2)*('d_시나리오'!$I$2-'d_시나리오'!$H$2)),'d_시나리오'!$J$2-SQRT((1-A2821)*('d_시나리오'!$J$2-'d_시나리오'!$H$2)*('d_시나리오'!$J$2-'d_시나리오'!$I$2))))</f>
        <v/>
      </c>
      <c r="C2821">
        <f>BETAINV(RAND(),2,6)</f>
        <v/>
      </c>
      <c r="D2821">
        <f>INDEX('d_분포'!$A$2:$A$28,RANDBETWEEN(1,27))</f>
        <v/>
      </c>
      <c r="E2821">
        <f>INDEX('d_분포'!$C$2:$C$5,RANDBETWEEN(1,4))*(0.9+0.2*RAND())</f>
        <v/>
      </c>
      <c r="F2821">
        <f>RAND()</f>
        <v/>
      </c>
      <c r="G2821">
        <f>IF('d_시나리오'!$J$3='d_시나리오'!$H$3,'d_시나리오'!$I$3,IF(F2821&lt;('d_시나리오'!$I$3-'d_시나리오'!$H$3)/('d_시나리오'!$J$3-'d_시나리오'!$H$3),'d_시나리오'!$H$3+SQRT(F2821*('d_시나리오'!$J$3-'d_시나리오'!$H$3)*('d_시나리오'!$I$3-'d_시나리오'!$H$3)),'d_시나리오'!$J$3-SQRT((1-F2821)*('d_시나리오'!$J$3-'d_시나리오'!$H$3)*('d_시나리오'!$J$3-'d_시나리오'!$I$3))))</f>
        <v/>
      </c>
      <c r="H2821">
        <f>RAND()</f>
        <v/>
      </c>
      <c r="I2821">
        <f>IF('d_시나리오'!$J$4='d_시나리오'!$H$4,'d_시나리오'!$I$4,IF(H2821&lt;('d_시나리오'!$I$4-'d_시나리오'!$H$4)/('d_시나리오'!$J$4-'d_시나리오'!$H$4),'d_시나리오'!$H$4+SQRT(H2821*('d_시나리오'!$J$4-'d_시나리오'!$H$4)*('d_시나리오'!$I$4-'d_시나리오'!$H$4)),'d_시나리오'!$J$4-SQRT((1-H2821)*('d_시나리오'!$J$4-'d_시나리오'!$H$4)*('d_시나리오'!$J$4-'d_시나리오'!$I$4))))</f>
        <v/>
      </c>
      <c r="J2821">
        <f>RAND()</f>
        <v/>
      </c>
      <c r="K2821">
        <f>IF('d_시나리오'!$J$5='d_시나리오'!$H$5,'d_시나리오'!$I$5,IF(J2821&lt;('d_시나리오'!$I$5-'d_시나리오'!$H$5)/('d_시나리오'!$J$5-'d_시나리오'!$H$5),'d_시나리오'!$H$5+SQRT(J2821*('d_시나리오'!$J$5-'d_시나리오'!$H$5)*('d_시나리오'!$I$5-'d_시나리오'!$H$5)),'d_시나리오'!$J$5-SQRT((1-J2821)*('d_시나리오'!$J$5-'d_시나리오'!$H$5)*('d_시나리오'!$J$5-'d_시나리오'!$I$5))))</f>
        <v/>
      </c>
      <c r="L2821">
        <f>RAND()</f>
        <v/>
      </c>
      <c r="M2821">
        <f>IF('d_시나리오'!$J$6='d_시나리오'!$H$6,'d_시나리오'!$I$6,IF(L2821&lt;('d_시나리오'!$I$6-'d_시나리오'!$H$6)/('d_시나리오'!$J$6-'d_시나리오'!$H$6),'d_시나리오'!$H$6+SQRT(L2821*('d_시나리오'!$J$6-'d_시나리오'!$H$6)*('d_시나리오'!$I$6-'d_시나리오'!$H$6)),'d_시나리오'!$J$6-SQRT((1-L2821)*('d_시나리오'!$J$6-'d_시나리오'!$H$6)*('d_시나리오'!$J$6-'d_시나리오'!$I$6))))</f>
        <v/>
      </c>
      <c r="N2821">
        <f>INDEX('d_분포'!$B$2:$B$57,RANDBETWEEN(1,56))</f>
        <v/>
      </c>
      <c r="O2821">
        <f>BETAINV(RAND(),5,5)</f>
        <v/>
      </c>
      <c r="P2821">
        <f>'d_고정'!$B$1*'6_기대효과'!$H$7*('d_시나리오'!$I$7/'d_고정'!$B$2)*B2821</f>
        <v/>
      </c>
      <c r="Q2821">
        <f>P2821*C2821</f>
        <v/>
      </c>
      <c r="R2821">
        <f>P2821*E2821</f>
        <v/>
      </c>
      <c r="S2821">
        <f>R2821*G2821</f>
        <v/>
      </c>
      <c r="T2821">
        <f>Q2821+S2821</f>
        <v/>
      </c>
      <c r="U2821">
        <f>(Q2821*D2821+S2821*I2821)*(1-O2821)</f>
        <v/>
      </c>
      <c r="V2821">
        <f>(R2821*K2821*N2821+'d_고정'!$B$3*('6_기대효과'!$H$7/8)*N2821*'d_고정'!$B$10*M2821*('6_기대효과'!$K$7/'d_고정'!$B$9))*(1-O2821)</f>
        <v/>
      </c>
      <c r="W2821">
        <f>(S2821*I2821+R2821*MAX(K2821-'d_고정'!$B$10*M2821*('6_기대효과'!$K$7/'d_고정'!$B$9),0)*N2821)*(1-O2821)</f>
        <v/>
      </c>
      <c r="X2821">
        <f>U2821+V2821</f>
        <v/>
      </c>
      <c r="Y2821">
        <f>U2821/('d_고정'!$B$5*'6_기대효과'!$H$7/8)/'d_고정'!$B$6</f>
        <v/>
      </c>
      <c r="Z2821">
        <f>U2821/('d_고정'!$B$8*'6_기대효과'!$H$7/8)</f>
        <v/>
      </c>
    </row>
    <row r="2822">
      <c r="A2822">
        <f>RAND()</f>
        <v/>
      </c>
      <c r="B2822">
        <f>IF('d_시나리오'!$J$2='d_시나리오'!$H$2,'d_시나리오'!$I$2,IF(A2822&lt;('d_시나리오'!$I$2-'d_시나리오'!$H$2)/('d_시나리오'!$J$2-'d_시나리오'!$H$2),'d_시나리오'!$H$2+SQRT(A2822*('d_시나리오'!$J$2-'d_시나리오'!$H$2)*('d_시나리오'!$I$2-'d_시나리오'!$H$2)),'d_시나리오'!$J$2-SQRT((1-A2822)*('d_시나리오'!$J$2-'d_시나리오'!$H$2)*('d_시나리오'!$J$2-'d_시나리오'!$I$2))))</f>
        <v/>
      </c>
      <c r="C2822">
        <f>BETAINV(RAND(),2,6)</f>
        <v/>
      </c>
      <c r="D2822">
        <f>INDEX('d_분포'!$A$2:$A$28,RANDBETWEEN(1,27))</f>
        <v/>
      </c>
      <c r="E2822">
        <f>INDEX('d_분포'!$C$2:$C$5,RANDBETWEEN(1,4))*(0.9+0.2*RAND())</f>
        <v/>
      </c>
      <c r="F2822">
        <f>RAND()</f>
        <v/>
      </c>
      <c r="G2822">
        <f>IF('d_시나리오'!$J$3='d_시나리오'!$H$3,'d_시나리오'!$I$3,IF(F2822&lt;('d_시나리오'!$I$3-'d_시나리오'!$H$3)/('d_시나리오'!$J$3-'d_시나리오'!$H$3),'d_시나리오'!$H$3+SQRT(F2822*('d_시나리오'!$J$3-'d_시나리오'!$H$3)*('d_시나리오'!$I$3-'d_시나리오'!$H$3)),'d_시나리오'!$J$3-SQRT((1-F2822)*('d_시나리오'!$J$3-'d_시나리오'!$H$3)*('d_시나리오'!$J$3-'d_시나리오'!$I$3))))</f>
        <v/>
      </c>
      <c r="H2822">
        <f>RAND()</f>
        <v/>
      </c>
      <c r="I2822">
        <f>IF('d_시나리오'!$J$4='d_시나리오'!$H$4,'d_시나리오'!$I$4,IF(H2822&lt;('d_시나리오'!$I$4-'d_시나리오'!$H$4)/('d_시나리오'!$J$4-'d_시나리오'!$H$4),'d_시나리오'!$H$4+SQRT(H2822*('d_시나리오'!$J$4-'d_시나리오'!$H$4)*('d_시나리오'!$I$4-'d_시나리오'!$H$4)),'d_시나리오'!$J$4-SQRT((1-H2822)*('d_시나리오'!$J$4-'d_시나리오'!$H$4)*('d_시나리오'!$J$4-'d_시나리오'!$I$4))))</f>
        <v/>
      </c>
      <c r="J2822">
        <f>RAND()</f>
        <v/>
      </c>
      <c r="K2822">
        <f>IF('d_시나리오'!$J$5='d_시나리오'!$H$5,'d_시나리오'!$I$5,IF(J2822&lt;('d_시나리오'!$I$5-'d_시나리오'!$H$5)/('d_시나리오'!$J$5-'d_시나리오'!$H$5),'d_시나리오'!$H$5+SQRT(J2822*('d_시나리오'!$J$5-'d_시나리오'!$H$5)*('d_시나리오'!$I$5-'d_시나리오'!$H$5)),'d_시나리오'!$J$5-SQRT((1-J2822)*('d_시나리오'!$J$5-'d_시나리오'!$H$5)*('d_시나리오'!$J$5-'d_시나리오'!$I$5))))</f>
        <v/>
      </c>
      <c r="L2822">
        <f>RAND()</f>
        <v/>
      </c>
      <c r="M2822">
        <f>IF('d_시나리오'!$J$6='d_시나리오'!$H$6,'d_시나리오'!$I$6,IF(L2822&lt;('d_시나리오'!$I$6-'d_시나리오'!$H$6)/('d_시나리오'!$J$6-'d_시나리오'!$H$6),'d_시나리오'!$H$6+SQRT(L2822*('d_시나리오'!$J$6-'d_시나리오'!$H$6)*('d_시나리오'!$I$6-'d_시나리오'!$H$6)),'d_시나리오'!$J$6-SQRT((1-L2822)*('d_시나리오'!$J$6-'d_시나리오'!$H$6)*('d_시나리오'!$J$6-'d_시나리오'!$I$6))))</f>
        <v/>
      </c>
      <c r="N2822">
        <f>INDEX('d_분포'!$B$2:$B$57,RANDBETWEEN(1,56))</f>
        <v/>
      </c>
      <c r="O2822">
        <f>BETAINV(RAND(),5,5)</f>
        <v/>
      </c>
      <c r="P2822">
        <f>'d_고정'!$B$1*'6_기대효과'!$H$7*('d_시나리오'!$I$7/'d_고정'!$B$2)*B2822</f>
        <v/>
      </c>
      <c r="Q2822">
        <f>P2822*C2822</f>
        <v/>
      </c>
      <c r="R2822">
        <f>P2822*E2822</f>
        <v/>
      </c>
      <c r="S2822">
        <f>R2822*G2822</f>
        <v/>
      </c>
      <c r="T2822">
        <f>Q2822+S2822</f>
        <v/>
      </c>
      <c r="U2822">
        <f>(Q2822*D2822+S2822*I2822)*(1-O2822)</f>
        <v/>
      </c>
      <c r="V2822">
        <f>(R2822*K2822*N2822+'d_고정'!$B$3*('6_기대효과'!$H$7/8)*N2822*'d_고정'!$B$10*M2822*('6_기대효과'!$K$7/'d_고정'!$B$9))*(1-O2822)</f>
        <v/>
      </c>
      <c r="W2822">
        <f>(S2822*I2822+R2822*MAX(K2822-'d_고정'!$B$10*M2822*('6_기대효과'!$K$7/'d_고정'!$B$9),0)*N2822)*(1-O2822)</f>
        <v/>
      </c>
      <c r="X2822">
        <f>U2822+V2822</f>
        <v/>
      </c>
      <c r="Y2822">
        <f>U2822/('d_고정'!$B$5*'6_기대효과'!$H$7/8)/'d_고정'!$B$6</f>
        <v/>
      </c>
      <c r="Z2822">
        <f>U2822/('d_고정'!$B$8*'6_기대효과'!$H$7/8)</f>
        <v/>
      </c>
    </row>
    <row r="2823">
      <c r="A2823">
        <f>RAND()</f>
        <v/>
      </c>
      <c r="B2823">
        <f>IF('d_시나리오'!$J$2='d_시나리오'!$H$2,'d_시나리오'!$I$2,IF(A2823&lt;('d_시나리오'!$I$2-'d_시나리오'!$H$2)/('d_시나리오'!$J$2-'d_시나리오'!$H$2),'d_시나리오'!$H$2+SQRT(A2823*('d_시나리오'!$J$2-'d_시나리오'!$H$2)*('d_시나리오'!$I$2-'d_시나리오'!$H$2)),'d_시나리오'!$J$2-SQRT((1-A2823)*('d_시나리오'!$J$2-'d_시나리오'!$H$2)*('d_시나리오'!$J$2-'d_시나리오'!$I$2))))</f>
        <v/>
      </c>
      <c r="C2823">
        <f>BETAINV(RAND(),2,6)</f>
        <v/>
      </c>
      <c r="D2823">
        <f>INDEX('d_분포'!$A$2:$A$28,RANDBETWEEN(1,27))</f>
        <v/>
      </c>
      <c r="E2823">
        <f>INDEX('d_분포'!$C$2:$C$5,RANDBETWEEN(1,4))*(0.9+0.2*RAND())</f>
        <v/>
      </c>
      <c r="F2823">
        <f>RAND()</f>
        <v/>
      </c>
      <c r="G2823">
        <f>IF('d_시나리오'!$J$3='d_시나리오'!$H$3,'d_시나리오'!$I$3,IF(F2823&lt;('d_시나리오'!$I$3-'d_시나리오'!$H$3)/('d_시나리오'!$J$3-'d_시나리오'!$H$3),'d_시나리오'!$H$3+SQRT(F2823*('d_시나리오'!$J$3-'d_시나리오'!$H$3)*('d_시나리오'!$I$3-'d_시나리오'!$H$3)),'d_시나리오'!$J$3-SQRT((1-F2823)*('d_시나리오'!$J$3-'d_시나리오'!$H$3)*('d_시나리오'!$J$3-'d_시나리오'!$I$3))))</f>
        <v/>
      </c>
      <c r="H2823">
        <f>RAND()</f>
        <v/>
      </c>
      <c r="I2823">
        <f>IF('d_시나리오'!$J$4='d_시나리오'!$H$4,'d_시나리오'!$I$4,IF(H2823&lt;('d_시나리오'!$I$4-'d_시나리오'!$H$4)/('d_시나리오'!$J$4-'d_시나리오'!$H$4),'d_시나리오'!$H$4+SQRT(H2823*('d_시나리오'!$J$4-'d_시나리오'!$H$4)*('d_시나리오'!$I$4-'d_시나리오'!$H$4)),'d_시나리오'!$J$4-SQRT((1-H2823)*('d_시나리오'!$J$4-'d_시나리오'!$H$4)*('d_시나리오'!$J$4-'d_시나리오'!$I$4))))</f>
        <v/>
      </c>
      <c r="J2823">
        <f>RAND()</f>
        <v/>
      </c>
      <c r="K2823">
        <f>IF('d_시나리오'!$J$5='d_시나리오'!$H$5,'d_시나리오'!$I$5,IF(J2823&lt;('d_시나리오'!$I$5-'d_시나리오'!$H$5)/('d_시나리오'!$J$5-'d_시나리오'!$H$5),'d_시나리오'!$H$5+SQRT(J2823*('d_시나리오'!$J$5-'d_시나리오'!$H$5)*('d_시나리오'!$I$5-'d_시나리오'!$H$5)),'d_시나리오'!$J$5-SQRT((1-J2823)*('d_시나리오'!$J$5-'d_시나리오'!$H$5)*('d_시나리오'!$J$5-'d_시나리오'!$I$5))))</f>
        <v/>
      </c>
      <c r="L2823">
        <f>RAND()</f>
        <v/>
      </c>
      <c r="M2823">
        <f>IF('d_시나리오'!$J$6='d_시나리오'!$H$6,'d_시나리오'!$I$6,IF(L2823&lt;('d_시나리오'!$I$6-'d_시나리오'!$H$6)/('d_시나리오'!$J$6-'d_시나리오'!$H$6),'d_시나리오'!$H$6+SQRT(L2823*('d_시나리오'!$J$6-'d_시나리오'!$H$6)*('d_시나리오'!$I$6-'d_시나리오'!$H$6)),'d_시나리오'!$J$6-SQRT((1-L2823)*('d_시나리오'!$J$6-'d_시나리오'!$H$6)*('d_시나리오'!$J$6-'d_시나리오'!$I$6))))</f>
        <v/>
      </c>
      <c r="N2823">
        <f>INDEX('d_분포'!$B$2:$B$57,RANDBETWEEN(1,56))</f>
        <v/>
      </c>
      <c r="O2823">
        <f>BETAINV(RAND(),5,5)</f>
        <v/>
      </c>
      <c r="P2823">
        <f>'d_고정'!$B$1*'6_기대효과'!$H$7*('d_시나리오'!$I$7/'d_고정'!$B$2)*B2823</f>
        <v/>
      </c>
      <c r="Q2823">
        <f>P2823*C2823</f>
        <v/>
      </c>
      <c r="R2823">
        <f>P2823*E2823</f>
        <v/>
      </c>
      <c r="S2823">
        <f>R2823*G2823</f>
        <v/>
      </c>
      <c r="T2823">
        <f>Q2823+S2823</f>
        <v/>
      </c>
      <c r="U2823">
        <f>(Q2823*D2823+S2823*I2823)*(1-O2823)</f>
        <v/>
      </c>
      <c r="V2823">
        <f>(R2823*K2823*N2823+'d_고정'!$B$3*('6_기대효과'!$H$7/8)*N2823*'d_고정'!$B$10*M2823*('6_기대효과'!$K$7/'d_고정'!$B$9))*(1-O2823)</f>
        <v/>
      </c>
      <c r="W2823">
        <f>(S2823*I2823+R2823*MAX(K2823-'d_고정'!$B$10*M2823*('6_기대효과'!$K$7/'d_고정'!$B$9),0)*N2823)*(1-O2823)</f>
        <v/>
      </c>
      <c r="X2823">
        <f>U2823+V2823</f>
        <v/>
      </c>
      <c r="Y2823">
        <f>U2823/('d_고정'!$B$5*'6_기대효과'!$H$7/8)/'d_고정'!$B$6</f>
        <v/>
      </c>
      <c r="Z2823">
        <f>U2823/('d_고정'!$B$8*'6_기대효과'!$H$7/8)</f>
        <v/>
      </c>
    </row>
    <row r="2824">
      <c r="A2824">
        <f>RAND()</f>
        <v/>
      </c>
      <c r="B2824">
        <f>IF('d_시나리오'!$J$2='d_시나리오'!$H$2,'d_시나리오'!$I$2,IF(A2824&lt;('d_시나리오'!$I$2-'d_시나리오'!$H$2)/('d_시나리오'!$J$2-'d_시나리오'!$H$2),'d_시나리오'!$H$2+SQRT(A2824*('d_시나리오'!$J$2-'d_시나리오'!$H$2)*('d_시나리오'!$I$2-'d_시나리오'!$H$2)),'d_시나리오'!$J$2-SQRT((1-A2824)*('d_시나리오'!$J$2-'d_시나리오'!$H$2)*('d_시나리오'!$J$2-'d_시나리오'!$I$2))))</f>
        <v/>
      </c>
      <c r="C2824">
        <f>BETAINV(RAND(),2,6)</f>
        <v/>
      </c>
      <c r="D2824">
        <f>INDEX('d_분포'!$A$2:$A$28,RANDBETWEEN(1,27))</f>
        <v/>
      </c>
      <c r="E2824">
        <f>INDEX('d_분포'!$C$2:$C$5,RANDBETWEEN(1,4))*(0.9+0.2*RAND())</f>
        <v/>
      </c>
      <c r="F2824">
        <f>RAND()</f>
        <v/>
      </c>
      <c r="G2824">
        <f>IF('d_시나리오'!$J$3='d_시나리오'!$H$3,'d_시나리오'!$I$3,IF(F2824&lt;('d_시나리오'!$I$3-'d_시나리오'!$H$3)/('d_시나리오'!$J$3-'d_시나리오'!$H$3),'d_시나리오'!$H$3+SQRT(F2824*('d_시나리오'!$J$3-'d_시나리오'!$H$3)*('d_시나리오'!$I$3-'d_시나리오'!$H$3)),'d_시나리오'!$J$3-SQRT((1-F2824)*('d_시나리오'!$J$3-'d_시나리오'!$H$3)*('d_시나리오'!$J$3-'d_시나리오'!$I$3))))</f>
        <v/>
      </c>
      <c r="H2824">
        <f>RAND()</f>
        <v/>
      </c>
      <c r="I2824">
        <f>IF('d_시나리오'!$J$4='d_시나리오'!$H$4,'d_시나리오'!$I$4,IF(H2824&lt;('d_시나리오'!$I$4-'d_시나리오'!$H$4)/('d_시나리오'!$J$4-'d_시나리오'!$H$4),'d_시나리오'!$H$4+SQRT(H2824*('d_시나리오'!$J$4-'d_시나리오'!$H$4)*('d_시나리오'!$I$4-'d_시나리오'!$H$4)),'d_시나리오'!$J$4-SQRT((1-H2824)*('d_시나리오'!$J$4-'d_시나리오'!$H$4)*('d_시나리오'!$J$4-'d_시나리오'!$I$4))))</f>
        <v/>
      </c>
      <c r="J2824">
        <f>RAND()</f>
        <v/>
      </c>
      <c r="K2824">
        <f>IF('d_시나리오'!$J$5='d_시나리오'!$H$5,'d_시나리오'!$I$5,IF(J2824&lt;('d_시나리오'!$I$5-'d_시나리오'!$H$5)/('d_시나리오'!$J$5-'d_시나리오'!$H$5),'d_시나리오'!$H$5+SQRT(J2824*('d_시나리오'!$J$5-'d_시나리오'!$H$5)*('d_시나리오'!$I$5-'d_시나리오'!$H$5)),'d_시나리오'!$J$5-SQRT((1-J2824)*('d_시나리오'!$J$5-'d_시나리오'!$H$5)*('d_시나리오'!$J$5-'d_시나리오'!$I$5))))</f>
        <v/>
      </c>
      <c r="L2824">
        <f>RAND()</f>
        <v/>
      </c>
      <c r="M2824">
        <f>IF('d_시나리오'!$J$6='d_시나리오'!$H$6,'d_시나리오'!$I$6,IF(L2824&lt;('d_시나리오'!$I$6-'d_시나리오'!$H$6)/('d_시나리오'!$J$6-'d_시나리오'!$H$6),'d_시나리오'!$H$6+SQRT(L2824*('d_시나리오'!$J$6-'d_시나리오'!$H$6)*('d_시나리오'!$I$6-'d_시나리오'!$H$6)),'d_시나리오'!$J$6-SQRT((1-L2824)*('d_시나리오'!$J$6-'d_시나리오'!$H$6)*('d_시나리오'!$J$6-'d_시나리오'!$I$6))))</f>
        <v/>
      </c>
      <c r="N2824">
        <f>INDEX('d_분포'!$B$2:$B$57,RANDBETWEEN(1,56))</f>
        <v/>
      </c>
      <c r="O2824">
        <f>BETAINV(RAND(),5,5)</f>
        <v/>
      </c>
      <c r="P2824">
        <f>'d_고정'!$B$1*'6_기대효과'!$H$7*('d_시나리오'!$I$7/'d_고정'!$B$2)*B2824</f>
        <v/>
      </c>
      <c r="Q2824">
        <f>P2824*C2824</f>
        <v/>
      </c>
      <c r="R2824">
        <f>P2824*E2824</f>
        <v/>
      </c>
      <c r="S2824">
        <f>R2824*G2824</f>
        <v/>
      </c>
      <c r="T2824">
        <f>Q2824+S2824</f>
        <v/>
      </c>
      <c r="U2824">
        <f>(Q2824*D2824+S2824*I2824)*(1-O2824)</f>
        <v/>
      </c>
      <c r="V2824">
        <f>(R2824*K2824*N2824+'d_고정'!$B$3*('6_기대효과'!$H$7/8)*N2824*'d_고정'!$B$10*M2824*('6_기대효과'!$K$7/'d_고정'!$B$9))*(1-O2824)</f>
        <v/>
      </c>
      <c r="W2824">
        <f>(S2824*I2824+R2824*MAX(K2824-'d_고정'!$B$10*M2824*('6_기대효과'!$K$7/'d_고정'!$B$9),0)*N2824)*(1-O2824)</f>
        <v/>
      </c>
      <c r="X2824">
        <f>U2824+V2824</f>
        <v/>
      </c>
      <c r="Y2824">
        <f>U2824/('d_고정'!$B$5*'6_기대효과'!$H$7/8)/'d_고정'!$B$6</f>
        <v/>
      </c>
      <c r="Z2824">
        <f>U2824/('d_고정'!$B$8*'6_기대효과'!$H$7/8)</f>
        <v/>
      </c>
    </row>
    <row r="2825">
      <c r="A2825">
        <f>RAND()</f>
        <v/>
      </c>
      <c r="B2825">
        <f>IF('d_시나리오'!$J$2='d_시나리오'!$H$2,'d_시나리오'!$I$2,IF(A2825&lt;('d_시나리오'!$I$2-'d_시나리오'!$H$2)/('d_시나리오'!$J$2-'d_시나리오'!$H$2),'d_시나리오'!$H$2+SQRT(A2825*('d_시나리오'!$J$2-'d_시나리오'!$H$2)*('d_시나리오'!$I$2-'d_시나리오'!$H$2)),'d_시나리오'!$J$2-SQRT((1-A2825)*('d_시나리오'!$J$2-'d_시나리오'!$H$2)*('d_시나리오'!$J$2-'d_시나리오'!$I$2))))</f>
        <v/>
      </c>
      <c r="C2825">
        <f>BETAINV(RAND(),2,6)</f>
        <v/>
      </c>
      <c r="D2825">
        <f>INDEX('d_분포'!$A$2:$A$28,RANDBETWEEN(1,27))</f>
        <v/>
      </c>
      <c r="E2825">
        <f>INDEX('d_분포'!$C$2:$C$5,RANDBETWEEN(1,4))*(0.9+0.2*RAND())</f>
        <v/>
      </c>
      <c r="F2825">
        <f>RAND()</f>
        <v/>
      </c>
      <c r="G2825">
        <f>IF('d_시나리오'!$J$3='d_시나리오'!$H$3,'d_시나리오'!$I$3,IF(F2825&lt;('d_시나리오'!$I$3-'d_시나리오'!$H$3)/('d_시나리오'!$J$3-'d_시나리오'!$H$3),'d_시나리오'!$H$3+SQRT(F2825*('d_시나리오'!$J$3-'d_시나리오'!$H$3)*('d_시나리오'!$I$3-'d_시나리오'!$H$3)),'d_시나리오'!$J$3-SQRT((1-F2825)*('d_시나리오'!$J$3-'d_시나리오'!$H$3)*('d_시나리오'!$J$3-'d_시나리오'!$I$3))))</f>
        <v/>
      </c>
      <c r="H2825">
        <f>RAND()</f>
        <v/>
      </c>
      <c r="I2825">
        <f>IF('d_시나리오'!$J$4='d_시나리오'!$H$4,'d_시나리오'!$I$4,IF(H2825&lt;('d_시나리오'!$I$4-'d_시나리오'!$H$4)/('d_시나리오'!$J$4-'d_시나리오'!$H$4),'d_시나리오'!$H$4+SQRT(H2825*('d_시나리오'!$J$4-'d_시나리오'!$H$4)*('d_시나리오'!$I$4-'d_시나리오'!$H$4)),'d_시나리오'!$J$4-SQRT((1-H2825)*('d_시나리오'!$J$4-'d_시나리오'!$H$4)*('d_시나리오'!$J$4-'d_시나리오'!$I$4))))</f>
        <v/>
      </c>
      <c r="J2825">
        <f>RAND()</f>
        <v/>
      </c>
      <c r="K2825">
        <f>IF('d_시나리오'!$J$5='d_시나리오'!$H$5,'d_시나리오'!$I$5,IF(J2825&lt;('d_시나리오'!$I$5-'d_시나리오'!$H$5)/('d_시나리오'!$J$5-'d_시나리오'!$H$5),'d_시나리오'!$H$5+SQRT(J2825*('d_시나리오'!$J$5-'d_시나리오'!$H$5)*('d_시나리오'!$I$5-'d_시나리오'!$H$5)),'d_시나리오'!$J$5-SQRT((1-J2825)*('d_시나리오'!$J$5-'d_시나리오'!$H$5)*('d_시나리오'!$J$5-'d_시나리오'!$I$5))))</f>
        <v/>
      </c>
      <c r="L2825">
        <f>RAND()</f>
        <v/>
      </c>
      <c r="M2825">
        <f>IF('d_시나리오'!$J$6='d_시나리오'!$H$6,'d_시나리오'!$I$6,IF(L2825&lt;('d_시나리오'!$I$6-'d_시나리오'!$H$6)/('d_시나리오'!$J$6-'d_시나리오'!$H$6),'d_시나리오'!$H$6+SQRT(L2825*('d_시나리오'!$J$6-'d_시나리오'!$H$6)*('d_시나리오'!$I$6-'d_시나리오'!$H$6)),'d_시나리오'!$J$6-SQRT((1-L2825)*('d_시나리오'!$J$6-'d_시나리오'!$H$6)*('d_시나리오'!$J$6-'d_시나리오'!$I$6))))</f>
        <v/>
      </c>
      <c r="N2825">
        <f>INDEX('d_분포'!$B$2:$B$57,RANDBETWEEN(1,56))</f>
        <v/>
      </c>
      <c r="O2825">
        <f>BETAINV(RAND(),5,5)</f>
        <v/>
      </c>
      <c r="P2825">
        <f>'d_고정'!$B$1*'6_기대효과'!$H$7*('d_시나리오'!$I$7/'d_고정'!$B$2)*B2825</f>
        <v/>
      </c>
      <c r="Q2825">
        <f>P2825*C2825</f>
        <v/>
      </c>
      <c r="R2825">
        <f>P2825*E2825</f>
        <v/>
      </c>
      <c r="S2825">
        <f>R2825*G2825</f>
        <v/>
      </c>
      <c r="T2825">
        <f>Q2825+S2825</f>
        <v/>
      </c>
      <c r="U2825">
        <f>(Q2825*D2825+S2825*I2825)*(1-O2825)</f>
        <v/>
      </c>
      <c r="V2825">
        <f>(R2825*K2825*N2825+'d_고정'!$B$3*('6_기대효과'!$H$7/8)*N2825*'d_고정'!$B$10*M2825*('6_기대효과'!$K$7/'d_고정'!$B$9))*(1-O2825)</f>
        <v/>
      </c>
      <c r="W2825">
        <f>(S2825*I2825+R2825*MAX(K2825-'d_고정'!$B$10*M2825*('6_기대효과'!$K$7/'d_고정'!$B$9),0)*N2825)*(1-O2825)</f>
        <v/>
      </c>
      <c r="X2825">
        <f>U2825+V2825</f>
        <v/>
      </c>
      <c r="Y2825">
        <f>U2825/('d_고정'!$B$5*'6_기대효과'!$H$7/8)/'d_고정'!$B$6</f>
        <v/>
      </c>
      <c r="Z2825">
        <f>U2825/('d_고정'!$B$8*'6_기대효과'!$H$7/8)</f>
        <v/>
      </c>
    </row>
    <row r="2826">
      <c r="A2826">
        <f>RAND()</f>
        <v/>
      </c>
      <c r="B2826">
        <f>IF('d_시나리오'!$J$2='d_시나리오'!$H$2,'d_시나리오'!$I$2,IF(A2826&lt;('d_시나리오'!$I$2-'d_시나리오'!$H$2)/('d_시나리오'!$J$2-'d_시나리오'!$H$2),'d_시나리오'!$H$2+SQRT(A2826*('d_시나리오'!$J$2-'d_시나리오'!$H$2)*('d_시나리오'!$I$2-'d_시나리오'!$H$2)),'d_시나리오'!$J$2-SQRT((1-A2826)*('d_시나리오'!$J$2-'d_시나리오'!$H$2)*('d_시나리오'!$J$2-'d_시나리오'!$I$2))))</f>
        <v/>
      </c>
      <c r="C2826">
        <f>BETAINV(RAND(),2,6)</f>
        <v/>
      </c>
      <c r="D2826">
        <f>INDEX('d_분포'!$A$2:$A$28,RANDBETWEEN(1,27))</f>
        <v/>
      </c>
      <c r="E2826">
        <f>INDEX('d_분포'!$C$2:$C$5,RANDBETWEEN(1,4))*(0.9+0.2*RAND())</f>
        <v/>
      </c>
      <c r="F2826">
        <f>RAND()</f>
        <v/>
      </c>
      <c r="G2826">
        <f>IF('d_시나리오'!$J$3='d_시나리오'!$H$3,'d_시나리오'!$I$3,IF(F2826&lt;('d_시나리오'!$I$3-'d_시나리오'!$H$3)/('d_시나리오'!$J$3-'d_시나리오'!$H$3),'d_시나리오'!$H$3+SQRT(F2826*('d_시나리오'!$J$3-'d_시나리오'!$H$3)*('d_시나리오'!$I$3-'d_시나리오'!$H$3)),'d_시나리오'!$J$3-SQRT((1-F2826)*('d_시나리오'!$J$3-'d_시나리오'!$H$3)*('d_시나리오'!$J$3-'d_시나리오'!$I$3))))</f>
        <v/>
      </c>
      <c r="H2826">
        <f>RAND()</f>
        <v/>
      </c>
      <c r="I2826">
        <f>IF('d_시나리오'!$J$4='d_시나리오'!$H$4,'d_시나리오'!$I$4,IF(H2826&lt;('d_시나리오'!$I$4-'d_시나리오'!$H$4)/('d_시나리오'!$J$4-'d_시나리오'!$H$4),'d_시나리오'!$H$4+SQRT(H2826*('d_시나리오'!$J$4-'d_시나리오'!$H$4)*('d_시나리오'!$I$4-'d_시나리오'!$H$4)),'d_시나리오'!$J$4-SQRT((1-H2826)*('d_시나리오'!$J$4-'d_시나리오'!$H$4)*('d_시나리오'!$J$4-'d_시나리오'!$I$4))))</f>
        <v/>
      </c>
      <c r="J2826">
        <f>RAND()</f>
        <v/>
      </c>
      <c r="K2826">
        <f>IF('d_시나리오'!$J$5='d_시나리오'!$H$5,'d_시나리오'!$I$5,IF(J2826&lt;('d_시나리오'!$I$5-'d_시나리오'!$H$5)/('d_시나리오'!$J$5-'d_시나리오'!$H$5),'d_시나리오'!$H$5+SQRT(J2826*('d_시나리오'!$J$5-'d_시나리오'!$H$5)*('d_시나리오'!$I$5-'d_시나리오'!$H$5)),'d_시나리오'!$J$5-SQRT((1-J2826)*('d_시나리오'!$J$5-'d_시나리오'!$H$5)*('d_시나리오'!$J$5-'d_시나리오'!$I$5))))</f>
        <v/>
      </c>
      <c r="L2826">
        <f>RAND()</f>
        <v/>
      </c>
      <c r="M2826">
        <f>IF('d_시나리오'!$J$6='d_시나리오'!$H$6,'d_시나리오'!$I$6,IF(L2826&lt;('d_시나리오'!$I$6-'d_시나리오'!$H$6)/('d_시나리오'!$J$6-'d_시나리오'!$H$6),'d_시나리오'!$H$6+SQRT(L2826*('d_시나리오'!$J$6-'d_시나리오'!$H$6)*('d_시나리오'!$I$6-'d_시나리오'!$H$6)),'d_시나리오'!$J$6-SQRT((1-L2826)*('d_시나리오'!$J$6-'d_시나리오'!$H$6)*('d_시나리오'!$J$6-'d_시나리오'!$I$6))))</f>
        <v/>
      </c>
      <c r="N2826">
        <f>INDEX('d_분포'!$B$2:$B$57,RANDBETWEEN(1,56))</f>
        <v/>
      </c>
      <c r="O2826">
        <f>BETAINV(RAND(),5,5)</f>
        <v/>
      </c>
      <c r="P2826">
        <f>'d_고정'!$B$1*'6_기대효과'!$H$7*('d_시나리오'!$I$7/'d_고정'!$B$2)*B2826</f>
        <v/>
      </c>
      <c r="Q2826">
        <f>P2826*C2826</f>
        <v/>
      </c>
      <c r="R2826">
        <f>P2826*E2826</f>
        <v/>
      </c>
      <c r="S2826">
        <f>R2826*G2826</f>
        <v/>
      </c>
      <c r="T2826">
        <f>Q2826+S2826</f>
        <v/>
      </c>
      <c r="U2826">
        <f>(Q2826*D2826+S2826*I2826)*(1-O2826)</f>
        <v/>
      </c>
      <c r="V2826">
        <f>(R2826*K2826*N2826+'d_고정'!$B$3*('6_기대효과'!$H$7/8)*N2826*'d_고정'!$B$10*M2826*('6_기대효과'!$K$7/'d_고정'!$B$9))*(1-O2826)</f>
        <v/>
      </c>
      <c r="W2826">
        <f>(S2826*I2826+R2826*MAX(K2826-'d_고정'!$B$10*M2826*('6_기대효과'!$K$7/'d_고정'!$B$9),0)*N2826)*(1-O2826)</f>
        <v/>
      </c>
      <c r="X2826">
        <f>U2826+V2826</f>
        <v/>
      </c>
      <c r="Y2826">
        <f>U2826/('d_고정'!$B$5*'6_기대효과'!$H$7/8)/'d_고정'!$B$6</f>
        <v/>
      </c>
      <c r="Z2826">
        <f>U2826/('d_고정'!$B$8*'6_기대효과'!$H$7/8)</f>
        <v/>
      </c>
    </row>
    <row r="2827">
      <c r="A2827">
        <f>RAND()</f>
        <v/>
      </c>
      <c r="B2827">
        <f>IF('d_시나리오'!$J$2='d_시나리오'!$H$2,'d_시나리오'!$I$2,IF(A2827&lt;('d_시나리오'!$I$2-'d_시나리오'!$H$2)/('d_시나리오'!$J$2-'d_시나리오'!$H$2),'d_시나리오'!$H$2+SQRT(A2827*('d_시나리오'!$J$2-'d_시나리오'!$H$2)*('d_시나리오'!$I$2-'d_시나리오'!$H$2)),'d_시나리오'!$J$2-SQRT((1-A2827)*('d_시나리오'!$J$2-'d_시나리오'!$H$2)*('d_시나리오'!$J$2-'d_시나리오'!$I$2))))</f>
        <v/>
      </c>
      <c r="C2827">
        <f>BETAINV(RAND(),2,6)</f>
        <v/>
      </c>
      <c r="D2827">
        <f>INDEX('d_분포'!$A$2:$A$28,RANDBETWEEN(1,27))</f>
        <v/>
      </c>
      <c r="E2827">
        <f>INDEX('d_분포'!$C$2:$C$5,RANDBETWEEN(1,4))*(0.9+0.2*RAND())</f>
        <v/>
      </c>
      <c r="F2827">
        <f>RAND()</f>
        <v/>
      </c>
      <c r="G2827">
        <f>IF('d_시나리오'!$J$3='d_시나리오'!$H$3,'d_시나리오'!$I$3,IF(F2827&lt;('d_시나리오'!$I$3-'d_시나리오'!$H$3)/('d_시나리오'!$J$3-'d_시나리오'!$H$3),'d_시나리오'!$H$3+SQRT(F2827*('d_시나리오'!$J$3-'d_시나리오'!$H$3)*('d_시나리오'!$I$3-'d_시나리오'!$H$3)),'d_시나리오'!$J$3-SQRT((1-F2827)*('d_시나리오'!$J$3-'d_시나리오'!$H$3)*('d_시나리오'!$J$3-'d_시나리오'!$I$3))))</f>
        <v/>
      </c>
      <c r="H2827">
        <f>RAND()</f>
        <v/>
      </c>
      <c r="I2827">
        <f>IF('d_시나리오'!$J$4='d_시나리오'!$H$4,'d_시나리오'!$I$4,IF(H2827&lt;('d_시나리오'!$I$4-'d_시나리오'!$H$4)/('d_시나리오'!$J$4-'d_시나리오'!$H$4),'d_시나리오'!$H$4+SQRT(H2827*('d_시나리오'!$J$4-'d_시나리오'!$H$4)*('d_시나리오'!$I$4-'d_시나리오'!$H$4)),'d_시나리오'!$J$4-SQRT((1-H2827)*('d_시나리오'!$J$4-'d_시나리오'!$H$4)*('d_시나리오'!$J$4-'d_시나리오'!$I$4))))</f>
        <v/>
      </c>
      <c r="J2827">
        <f>RAND()</f>
        <v/>
      </c>
      <c r="K2827">
        <f>IF('d_시나리오'!$J$5='d_시나리오'!$H$5,'d_시나리오'!$I$5,IF(J2827&lt;('d_시나리오'!$I$5-'d_시나리오'!$H$5)/('d_시나리오'!$J$5-'d_시나리오'!$H$5),'d_시나리오'!$H$5+SQRT(J2827*('d_시나리오'!$J$5-'d_시나리오'!$H$5)*('d_시나리오'!$I$5-'d_시나리오'!$H$5)),'d_시나리오'!$J$5-SQRT((1-J2827)*('d_시나리오'!$J$5-'d_시나리오'!$H$5)*('d_시나리오'!$J$5-'d_시나리오'!$I$5))))</f>
        <v/>
      </c>
      <c r="L2827">
        <f>RAND()</f>
        <v/>
      </c>
      <c r="M2827">
        <f>IF('d_시나리오'!$J$6='d_시나리오'!$H$6,'d_시나리오'!$I$6,IF(L2827&lt;('d_시나리오'!$I$6-'d_시나리오'!$H$6)/('d_시나리오'!$J$6-'d_시나리오'!$H$6),'d_시나리오'!$H$6+SQRT(L2827*('d_시나리오'!$J$6-'d_시나리오'!$H$6)*('d_시나리오'!$I$6-'d_시나리오'!$H$6)),'d_시나리오'!$J$6-SQRT((1-L2827)*('d_시나리오'!$J$6-'d_시나리오'!$H$6)*('d_시나리오'!$J$6-'d_시나리오'!$I$6))))</f>
        <v/>
      </c>
      <c r="N2827">
        <f>INDEX('d_분포'!$B$2:$B$57,RANDBETWEEN(1,56))</f>
        <v/>
      </c>
      <c r="O2827">
        <f>BETAINV(RAND(),5,5)</f>
        <v/>
      </c>
      <c r="P2827">
        <f>'d_고정'!$B$1*'6_기대효과'!$H$7*('d_시나리오'!$I$7/'d_고정'!$B$2)*B2827</f>
        <v/>
      </c>
      <c r="Q2827">
        <f>P2827*C2827</f>
        <v/>
      </c>
      <c r="R2827">
        <f>P2827*E2827</f>
        <v/>
      </c>
      <c r="S2827">
        <f>R2827*G2827</f>
        <v/>
      </c>
      <c r="T2827">
        <f>Q2827+S2827</f>
        <v/>
      </c>
      <c r="U2827">
        <f>(Q2827*D2827+S2827*I2827)*(1-O2827)</f>
        <v/>
      </c>
      <c r="V2827">
        <f>(R2827*K2827*N2827+'d_고정'!$B$3*('6_기대효과'!$H$7/8)*N2827*'d_고정'!$B$10*M2827*('6_기대효과'!$K$7/'d_고정'!$B$9))*(1-O2827)</f>
        <v/>
      </c>
      <c r="W2827">
        <f>(S2827*I2827+R2827*MAX(K2827-'d_고정'!$B$10*M2827*('6_기대효과'!$K$7/'d_고정'!$B$9),0)*N2827)*(1-O2827)</f>
        <v/>
      </c>
      <c r="X2827">
        <f>U2827+V2827</f>
        <v/>
      </c>
      <c r="Y2827">
        <f>U2827/('d_고정'!$B$5*'6_기대효과'!$H$7/8)/'d_고정'!$B$6</f>
        <v/>
      </c>
      <c r="Z2827">
        <f>U2827/('d_고정'!$B$8*'6_기대효과'!$H$7/8)</f>
        <v/>
      </c>
    </row>
    <row r="2828">
      <c r="A2828">
        <f>RAND()</f>
        <v/>
      </c>
      <c r="B2828">
        <f>IF('d_시나리오'!$J$2='d_시나리오'!$H$2,'d_시나리오'!$I$2,IF(A2828&lt;('d_시나리오'!$I$2-'d_시나리오'!$H$2)/('d_시나리오'!$J$2-'d_시나리오'!$H$2),'d_시나리오'!$H$2+SQRT(A2828*('d_시나리오'!$J$2-'d_시나리오'!$H$2)*('d_시나리오'!$I$2-'d_시나리오'!$H$2)),'d_시나리오'!$J$2-SQRT((1-A2828)*('d_시나리오'!$J$2-'d_시나리오'!$H$2)*('d_시나리오'!$J$2-'d_시나리오'!$I$2))))</f>
        <v/>
      </c>
      <c r="C2828">
        <f>BETAINV(RAND(),2,6)</f>
        <v/>
      </c>
      <c r="D2828">
        <f>INDEX('d_분포'!$A$2:$A$28,RANDBETWEEN(1,27))</f>
        <v/>
      </c>
      <c r="E2828">
        <f>INDEX('d_분포'!$C$2:$C$5,RANDBETWEEN(1,4))*(0.9+0.2*RAND())</f>
        <v/>
      </c>
      <c r="F2828">
        <f>RAND()</f>
        <v/>
      </c>
      <c r="G2828">
        <f>IF('d_시나리오'!$J$3='d_시나리오'!$H$3,'d_시나리오'!$I$3,IF(F2828&lt;('d_시나리오'!$I$3-'d_시나리오'!$H$3)/('d_시나리오'!$J$3-'d_시나리오'!$H$3),'d_시나리오'!$H$3+SQRT(F2828*('d_시나리오'!$J$3-'d_시나리오'!$H$3)*('d_시나리오'!$I$3-'d_시나리오'!$H$3)),'d_시나리오'!$J$3-SQRT((1-F2828)*('d_시나리오'!$J$3-'d_시나리오'!$H$3)*('d_시나리오'!$J$3-'d_시나리오'!$I$3))))</f>
        <v/>
      </c>
      <c r="H2828">
        <f>RAND()</f>
        <v/>
      </c>
      <c r="I2828">
        <f>IF('d_시나리오'!$J$4='d_시나리오'!$H$4,'d_시나리오'!$I$4,IF(H2828&lt;('d_시나리오'!$I$4-'d_시나리오'!$H$4)/('d_시나리오'!$J$4-'d_시나리오'!$H$4),'d_시나리오'!$H$4+SQRT(H2828*('d_시나리오'!$J$4-'d_시나리오'!$H$4)*('d_시나리오'!$I$4-'d_시나리오'!$H$4)),'d_시나리오'!$J$4-SQRT((1-H2828)*('d_시나리오'!$J$4-'d_시나리오'!$H$4)*('d_시나리오'!$J$4-'d_시나리오'!$I$4))))</f>
        <v/>
      </c>
      <c r="J2828">
        <f>RAND()</f>
        <v/>
      </c>
      <c r="K2828">
        <f>IF('d_시나리오'!$J$5='d_시나리오'!$H$5,'d_시나리오'!$I$5,IF(J2828&lt;('d_시나리오'!$I$5-'d_시나리오'!$H$5)/('d_시나리오'!$J$5-'d_시나리오'!$H$5),'d_시나리오'!$H$5+SQRT(J2828*('d_시나리오'!$J$5-'d_시나리오'!$H$5)*('d_시나리오'!$I$5-'d_시나리오'!$H$5)),'d_시나리오'!$J$5-SQRT((1-J2828)*('d_시나리오'!$J$5-'d_시나리오'!$H$5)*('d_시나리오'!$J$5-'d_시나리오'!$I$5))))</f>
        <v/>
      </c>
      <c r="L2828">
        <f>RAND()</f>
        <v/>
      </c>
      <c r="M2828">
        <f>IF('d_시나리오'!$J$6='d_시나리오'!$H$6,'d_시나리오'!$I$6,IF(L2828&lt;('d_시나리오'!$I$6-'d_시나리오'!$H$6)/('d_시나리오'!$J$6-'d_시나리오'!$H$6),'d_시나리오'!$H$6+SQRT(L2828*('d_시나리오'!$J$6-'d_시나리오'!$H$6)*('d_시나리오'!$I$6-'d_시나리오'!$H$6)),'d_시나리오'!$J$6-SQRT((1-L2828)*('d_시나리오'!$J$6-'d_시나리오'!$H$6)*('d_시나리오'!$J$6-'d_시나리오'!$I$6))))</f>
        <v/>
      </c>
      <c r="N2828">
        <f>INDEX('d_분포'!$B$2:$B$57,RANDBETWEEN(1,56))</f>
        <v/>
      </c>
      <c r="O2828">
        <f>BETAINV(RAND(),5,5)</f>
        <v/>
      </c>
      <c r="P2828">
        <f>'d_고정'!$B$1*'6_기대효과'!$H$7*('d_시나리오'!$I$7/'d_고정'!$B$2)*B2828</f>
        <v/>
      </c>
      <c r="Q2828">
        <f>P2828*C2828</f>
        <v/>
      </c>
      <c r="R2828">
        <f>P2828*E2828</f>
        <v/>
      </c>
      <c r="S2828">
        <f>R2828*G2828</f>
        <v/>
      </c>
      <c r="T2828">
        <f>Q2828+S2828</f>
        <v/>
      </c>
      <c r="U2828">
        <f>(Q2828*D2828+S2828*I2828)*(1-O2828)</f>
        <v/>
      </c>
      <c r="V2828">
        <f>(R2828*K2828*N2828+'d_고정'!$B$3*('6_기대효과'!$H$7/8)*N2828*'d_고정'!$B$10*M2828*('6_기대효과'!$K$7/'d_고정'!$B$9))*(1-O2828)</f>
        <v/>
      </c>
      <c r="W2828">
        <f>(S2828*I2828+R2828*MAX(K2828-'d_고정'!$B$10*M2828*('6_기대효과'!$K$7/'d_고정'!$B$9),0)*N2828)*(1-O2828)</f>
        <v/>
      </c>
      <c r="X2828">
        <f>U2828+V2828</f>
        <v/>
      </c>
      <c r="Y2828">
        <f>U2828/('d_고정'!$B$5*'6_기대효과'!$H$7/8)/'d_고정'!$B$6</f>
        <v/>
      </c>
      <c r="Z2828">
        <f>U2828/('d_고정'!$B$8*'6_기대효과'!$H$7/8)</f>
        <v/>
      </c>
    </row>
    <row r="2829">
      <c r="A2829">
        <f>RAND()</f>
        <v/>
      </c>
      <c r="B2829">
        <f>IF('d_시나리오'!$J$2='d_시나리오'!$H$2,'d_시나리오'!$I$2,IF(A2829&lt;('d_시나리오'!$I$2-'d_시나리오'!$H$2)/('d_시나리오'!$J$2-'d_시나리오'!$H$2),'d_시나리오'!$H$2+SQRT(A2829*('d_시나리오'!$J$2-'d_시나리오'!$H$2)*('d_시나리오'!$I$2-'d_시나리오'!$H$2)),'d_시나리오'!$J$2-SQRT((1-A2829)*('d_시나리오'!$J$2-'d_시나리오'!$H$2)*('d_시나리오'!$J$2-'d_시나리오'!$I$2))))</f>
        <v/>
      </c>
      <c r="C2829">
        <f>BETAINV(RAND(),2,6)</f>
        <v/>
      </c>
      <c r="D2829">
        <f>INDEX('d_분포'!$A$2:$A$28,RANDBETWEEN(1,27))</f>
        <v/>
      </c>
      <c r="E2829">
        <f>INDEX('d_분포'!$C$2:$C$5,RANDBETWEEN(1,4))*(0.9+0.2*RAND())</f>
        <v/>
      </c>
      <c r="F2829">
        <f>RAND()</f>
        <v/>
      </c>
      <c r="G2829">
        <f>IF('d_시나리오'!$J$3='d_시나리오'!$H$3,'d_시나리오'!$I$3,IF(F2829&lt;('d_시나리오'!$I$3-'d_시나리오'!$H$3)/('d_시나리오'!$J$3-'d_시나리오'!$H$3),'d_시나리오'!$H$3+SQRT(F2829*('d_시나리오'!$J$3-'d_시나리오'!$H$3)*('d_시나리오'!$I$3-'d_시나리오'!$H$3)),'d_시나리오'!$J$3-SQRT((1-F2829)*('d_시나리오'!$J$3-'d_시나리오'!$H$3)*('d_시나리오'!$J$3-'d_시나리오'!$I$3))))</f>
        <v/>
      </c>
      <c r="H2829">
        <f>RAND()</f>
        <v/>
      </c>
      <c r="I2829">
        <f>IF('d_시나리오'!$J$4='d_시나리오'!$H$4,'d_시나리오'!$I$4,IF(H2829&lt;('d_시나리오'!$I$4-'d_시나리오'!$H$4)/('d_시나리오'!$J$4-'d_시나리오'!$H$4),'d_시나리오'!$H$4+SQRT(H2829*('d_시나리오'!$J$4-'d_시나리오'!$H$4)*('d_시나리오'!$I$4-'d_시나리오'!$H$4)),'d_시나리오'!$J$4-SQRT((1-H2829)*('d_시나리오'!$J$4-'d_시나리오'!$H$4)*('d_시나리오'!$J$4-'d_시나리오'!$I$4))))</f>
        <v/>
      </c>
      <c r="J2829">
        <f>RAND()</f>
        <v/>
      </c>
      <c r="K2829">
        <f>IF('d_시나리오'!$J$5='d_시나리오'!$H$5,'d_시나리오'!$I$5,IF(J2829&lt;('d_시나리오'!$I$5-'d_시나리오'!$H$5)/('d_시나리오'!$J$5-'d_시나리오'!$H$5),'d_시나리오'!$H$5+SQRT(J2829*('d_시나리오'!$J$5-'d_시나리오'!$H$5)*('d_시나리오'!$I$5-'d_시나리오'!$H$5)),'d_시나리오'!$J$5-SQRT((1-J2829)*('d_시나리오'!$J$5-'d_시나리오'!$H$5)*('d_시나리오'!$J$5-'d_시나리오'!$I$5))))</f>
        <v/>
      </c>
      <c r="L2829">
        <f>RAND()</f>
        <v/>
      </c>
      <c r="M2829">
        <f>IF('d_시나리오'!$J$6='d_시나리오'!$H$6,'d_시나리오'!$I$6,IF(L2829&lt;('d_시나리오'!$I$6-'d_시나리오'!$H$6)/('d_시나리오'!$J$6-'d_시나리오'!$H$6),'d_시나리오'!$H$6+SQRT(L2829*('d_시나리오'!$J$6-'d_시나리오'!$H$6)*('d_시나리오'!$I$6-'d_시나리오'!$H$6)),'d_시나리오'!$J$6-SQRT((1-L2829)*('d_시나리오'!$J$6-'d_시나리오'!$H$6)*('d_시나리오'!$J$6-'d_시나리오'!$I$6))))</f>
        <v/>
      </c>
      <c r="N2829">
        <f>INDEX('d_분포'!$B$2:$B$57,RANDBETWEEN(1,56))</f>
        <v/>
      </c>
      <c r="O2829">
        <f>BETAINV(RAND(),5,5)</f>
        <v/>
      </c>
      <c r="P2829">
        <f>'d_고정'!$B$1*'6_기대효과'!$H$7*('d_시나리오'!$I$7/'d_고정'!$B$2)*B2829</f>
        <v/>
      </c>
      <c r="Q2829">
        <f>P2829*C2829</f>
        <v/>
      </c>
      <c r="R2829">
        <f>P2829*E2829</f>
        <v/>
      </c>
      <c r="S2829">
        <f>R2829*G2829</f>
        <v/>
      </c>
      <c r="T2829">
        <f>Q2829+S2829</f>
        <v/>
      </c>
      <c r="U2829">
        <f>(Q2829*D2829+S2829*I2829)*(1-O2829)</f>
        <v/>
      </c>
      <c r="V2829">
        <f>(R2829*K2829*N2829+'d_고정'!$B$3*('6_기대효과'!$H$7/8)*N2829*'d_고정'!$B$10*M2829*('6_기대효과'!$K$7/'d_고정'!$B$9))*(1-O2829)</f>
        <v/>
      </c>
      <c r="W2829">
        <f>(S2829*I2829+R2829*MAX(K2829-'d_고정'!$B$10*M2829*('6_기대효과'!$K$7/'d_고정'!$B$9),0)*N2829)*(1-O2829)</f>
        <v/>
      </c>
      <c r="X2829">
        <f>U2829+V2829</f>
        <v/>
      </c>
      <c r="Y2829">
        <f>U2829/('d_고정'!$B$5*'6_기대효과'!$H$7/8)/'d_고정'!$B$6</f>
        <v/>
      </c>
      <c r="Z2829">
        <f>U2829/('d_고정'!$B$8*'6_기대효과'!$H$7/8)</f>
        <v/>
      </c>
    </row>
    <row r="2830">
      <c r="A2830">
        <f>RAND()</f>
        <v/>
      </c>
      <c r="B2830">
        <f>IF('d_시나리오'!$J$2='d_시나리오'!$H$2,'d_시나리오'!$I$2,IF(A2830&lt;('d_시나리오'!$I$2-'d_시나리오'!$H$2)/('d_시나리오'!$J$2-'d_시나리오'!$H$2),'d_시나리오'!$H$2+SQRT(A2830*('d_시나리오'!$J$2-'d_시나리오'!$H$2)*('d_시나리오'!$I$2-'d_시나리오'!$H$2)),'d_시나리오'!$J$2-SQRT((1-A2830)*('d_시나리오'!$J$2-'d_시나리오'!$H$2)*('d_시나리오'!$J$2-'d_시나리오'!$I$2))))</f>
        <v/>
      </c>
      <c r="C2830">
        <f>BETAINV(RAND(),2,6)</f>
        <v/>
      </c>
      <c r="D2830">
        <f>INDEX('d_분포'!$A$2:$A$28,RANDBETWEEN(1,27))</f>
        <v/>
      </c>
      <c r="E2830">
        <f>INDEX('d_분포'!$C$2:$C$5,RANDBETWEEN(1,4))*(0.9+0.2*RAND())</f>
        <v/>
      </c>
      <c r="F2830">
        <f>RAND()</f>
        <v/>
      </c>
      <c r="G2830">
        <f>IF('d_시나리오'!$J$3='d_시나리오'!$H$3,'d_시나리오'!$I$3,IF(F2830&lt;('d_시나리오'!$I$3-'d_시나리오'!$H$3)/('d_시나리오'!$J$3-'d_시나리오'!$H$3),'d_시나리오'!$H$3+SQRT(F2830*('d_시나리오'!$J$3-'d_시나리오'!$H$3)*('d_시나리오'!$I$3-'d_시나리오'!$H$3)),'d_시나리오'!$J$3-SQRT((1-F2830)*('d_시나리오'!$J$3-'d_시나리오'!$H$3)*('d_시나리오'!$J$3-'d_시나리오'!$I$3))))</f>
        <v/>
      </c>
      <c r="H2830">
        <f>RAND()</f>
        <v/>
      </c>
      <c r="I2830">
        <f>IF('d_시나리오'!$J$4='d_시나리오'!$H$4,'d_시나리오'!$I$4,IF(H2830&lt;('d_시나리오'!$I$4-'d_시나리오'!$H$4)/('d_시나리오'!$J$4-'d_시나리오'!$H$4),'d_시나리오'!$H$4+SQRT(H2830*('d_시나리오'!$J$4-'d_시나리오'!$H$4)*('d_시나리오'!$I$4-'d_시나리오'!$H$4)),'d_시나리오'!$J$4-SQRT((1-H2830)*('d_시나리오'!$J$4-'d_시나리오'!$H$4)*('d_시나리오'!$J$4-'d_시나리오'!$I$4))))</f>
        <v/>
      </c>
      <c r="J2830">
        <f>RAND()</f>
        <v/>
      </c>
      <c r="K2830">
        <f>IF('d_시나리오'!$J$5='d_시나리오'!$H$5,'d_시나리오'!$I$5,IF(J2830&lt;('d_시나리오'!$I$5-'d_시나리오'!$H$5)/('d_시나리오'!$J$5-'d_시나리오'!$H$5),'d_시나리오'!$H$5+SQRT(J2830*('d_시나리오'!$J$5-'d_시나리오'!$H$5)*('d_시나리오'!$I$5-'d_시나리오'!$H$5)),'d_시나리오'!$J$5-SQRT((1-J2830)*('d_시나리오'!$J$5-'d_시나리오'!$H$5)*('d_시나리오'!$J$5-'d_시나리오'!$I$5))))</f>
        <v/>
      </c>
      <c r="L2830">
        <f>RAND()</f>
        <v/>
      </c>
      <c r="M2830">
        <f>IF('d_시나리오'!$J$6='d_시나리오'!$H$6,'d_시나리오'!$I$6,IF(L2830&lt;('d_시나리오'!$I$6-'d_시나리오'!$H$6)/('d_시나리오'!$J$6-'d_시나리오'!$H$6),'d_시나리오'!$H$6+SQRT(L2830*('d_시나리오'!$J$6-'d_시나리오'!$H$6)*('d_시나리오'!$I$6-'d_시나리오'!$H$6)),'d_시나리오'!$J$6-SQRT((1-L2830)*('d_시나리오'!$J$6-'d_시나리오'!$H$6)*('d_시나리오'!$J$6-'d_시나리오'!$I$6))))</f>
        <v/>
      </c>
      <c r="N2830">
        <f>INDEX('d_분포'!$B$2:$B$57,RANDBETWEEN(1,56))</f>
        <v/>
      </c>
      <c r="O2830">
        <f>BETAINV(RAND(),5,5)</f>
        <v/>
      </c>
      <c r="P2830">
        <f>'d_고정'!$B$1*'6_기대효과'!$H$7*('d_시나리오'!$I$7/'d_고정'!$B$2)*B2830</f>
        <v/>
      </c>
      <c r="Q2830">
        <f>P2830*C2830</f>
        <v/>
      </c>
      <c r="R2830">
        <f>P2830*E2830</f>
        <v/>
      </c>
      <c r="S2830">
        <f>R2830*G2830</f>
        <v/>
      </c>
      <c r="T2830">
        <f>Q2830+S2830</f>
        <v/>
      </c>
      <c r="U2830">
        <f>(Q2830*D2830+S2830*I2830)*(1-O2830)</f>
        <v/>
      </c>
      <c r="V2830">
        <f>(R2830*K2830*N2830+'d_고정'!$B$3*('6_기대효과'!$H$7/8)*N2830*'d_고정'!$B$10*M2830*('6_기대효과'!$K$7/'d_고정'!$B$9))*(1-O2830)</f>
        <v/>
      </c>
      <c r="W2830">
        <f>(S2830*I2830+R2830*MAX(K2830-'d_고정'!$B$10*M2830*('6_기대효과'!$K$7/'d_고정'!$B$9),0)*N2830)*(1-O2830)</f>
        <v/>
      </c>
      <c r="X2830">
        <f>U2830+V2830</f>
        <v/>
      </c>
      <c r="Y2830">
        <f>U2830/('d_고정'!$B$5*'6_기대효과'!$H$7/8)/'d_고정'!$B$6</f>
        <v/>
      </c>
      <c r="Z2830">
        <f>U2830/('d_고정'!$B$8*'6_기대효과'!$H$7/8)</f>
        <v/>
      </c>
    </row>
    <row r="2831">
      <c r="A2831">
        <f>RAND()</f>
        <v/>
      </c>
      <c r="B2831">
        <f>IF('d_시나리오'!$J$2='d_시나리오'!$H$2,'d_시나리오'!$I$2,IF(A2831&lt;('d_시나리오'!$I$2-'d_시나리오'!$H$2)/('d_시나리오'!$J$2-'d_시나리오'!$H$2),'d_시나리오'!$H$2+SQRT(A2831*('d_시나리오'!$J$2-'d_시나리오'!$H$2)*('d_시나리오'!$I$2-'d_시나리오'!$H$2)),'d_시나리오'!$J$2-SQRT((1-A2831)*('d_시나리오'!$J$2-'d_시나리오'!$H$2)*('d_시나리오'!$J$2-'d_시나리오'!$I$2))))</f>
        <v/>
      </c>
      <c r="C2831">
        <f>BETAINV(RAND(),2,6)</f>
        <v/>
      </c>
      <c r="D2831">
        <f>INDEX('d_분포'!$A$2:$A$28,RANDBETWEEN(1,27))</f>
        <v/>
      </c>
      <c r="E2831">
        <f>INDEX('d_분포'!$C$2:$C$5,RANDBETWEEN(1,4))*(0.9+0.2*RAND())</f>
        <v/>
      </c>
      <c r="F2831">
        <f>RAND()</f>
        <v/>
      </c>
      <c r="G2831">
        <f>IF('d_시나리오'!$J$3='d_시나리오'!$H$3,'d_시나리오'!$I$3,IF(F2831&lt;('d_시나리오'!$I$3-'d_시나리오'!$H$3)/('d_시나리오'!$J$3-'d_시나리오'!$H$3),'d_시나리오'!$H$3+SQRT(F2831*('d_시나리오'!$J$3-'d_시나리오'!$H$3)*('d_시나리오'!$I$3-'d_시나리오'!$H$3)),'d_시나리오'!$J$3-SQRT((1-F2831)*('d_시나리오'!$J$3-'d_시나리오'!$H$3)*('d_시나리오'!$J$3-'d_시나리오'!$I$3))))</f>
        <v/>
      </c>
      <c r="H2831">
        <f>RAND()</f>
        <v/>
      </c>
      <c r="I2831">
        <f>IF('d_시나리오'!$J$4='d_시나리오'!$H$4,'d_시나리오'!$I$4,IF(H2831&lt;('d_시나리오'!$I$4-'d_시나리오'!$H$4)/('d_시나리오'!$J$4-'d_시나리오'!$H$4),'d_시나리오'!$H$4+SQRT(H2831*('d_시나리오'!$J$4-'d_시나리오'!$H$4)*('d_시나리오'!$I$4-'d_시나리오'!$H$4)),'d_시나리오'!$J$4-SQRT((1-H2831)*('d_시나리오'!$J$4-'d_시나리오'!$H$4)*('d_시나리오'!$J$4-'d_시나리오'!$I$4))))</f>
        <v/>
      </c>
      <c r="J2831">
        <f>RAND()</f>
        <v/>
      </c>
      <c r="K2831">
        <f>IF('d_시나리오'!$J$5='d_시나리오'!$H$5,'d_시나리오'!$I$5,IF(J2831&lt;('d_시나리오'!$I$5-'d_시나리오'!$H$5)/('d_시나리오'!$J$5-'d_시나리오'!$H$5),'d_시나리오'!$H$5+SQRT(J2831*('d_시나리오'!$J$5-'d_시나리오'!$H$5)*('d_시나리오'!$I$5-'d_시나리오'!$H$5)),'d_시나리오'!$J$5-SQRT((1-J2831)*('d_시나리오'!$J$5-'d_시나리오'!$H$5)*('d_시나리오'!$J$5-'d_시나리오'!$I$5))))</f>
        <v/>
      </c>
      <c r="L2831">
        <f>RAND()</f>
        <v/>
      </c>
      <c r="M2831">
        <f>IF('d_시나리오'!$J$6='d_시나리오'!$H$6,'d_시나리오'!$I$6,IF(L2831&lt;('d_시나리오'!$I$6-'d_시나리오'!$H$6)/('d_시나리오'!$J$6-'d_시나리오'!$H$6),'d_시나리오'!$H$6+SQRT(L2831*('d_시나리오'!$J$6-'d_시나리오'!$H$6)*('d_시나리오'!$I$6-'d_시나리오'!$H$6)),'d_시나리오'!$J$6-SQRT((1-L2831)*('d_시나리오'!$J$6-'d_시나리오'!$H$6)*('d_시나리오'!$J$6-'d_시나리오'!$I$6))))</f>
        <v/>
      </c>
      <c r="N2831">
        <f>INDEX('d_분포'!$B$2:$B$57,RANDBETWEEN(1,56))</f>
        <v/>
      </c>
      <c r="O2831">
        <f>BETAINV(RAND(),5,5)</f>
        <v/>
      </c>
      <c r="P2831">
        <f>'d_고정'!$B$1*'6_기대효과'!$H$7*('d_시나리오'!$I$7/'d_고정'!$B$2)*B2831</f>
        <v/>
      </c>
      <c r="Q2831">
        <f>P2831*C2831</f>
        <v/>
      </c>
      <c r="R2831">
        <f>P2831*E2831</f>
        <v/>
      </c>
      <c r="S2831">
        <f>R2831*G2831</f>
        <v/>
      </c>
      <c r="T2831">
        <f>Q2831+S2831</f>
        <v/>
      </c>
      <c r="U2831">
        <f>(Q2831*D2831+S2831*I2831)*(1-O2831)</f>
        <v/>
      </c>
      <c r="V2831">
        <f>(R2831*K2831*N2831+'d_고정'!$B$3*('6_기대효과'!$H$7/8)*N2831*'d_고정'!$B$10*M2831*('6_기대효과'!$K$7/'d_고정'!$B$9))*(1-O2831)</f>
        <v/>
      </c>
      <c r="W2831">
        <f>(S2831*I2831+R2831*MAX(K2831-'d_고정'!$B$10*M2831*('6_기대효과'!$K$7/'d_고정'!$B$9),0)*N2831)*(1-O2831)</f>
        <v/>
      </c>
      <c r="X2831">
        <f>U2831+V2831</f>
        <v/>
      </c>
      <c r="Y2831">
        <f>U2831/('d_고정'!$B$5*'6_기대효과'!$H$7/8)/'d_고정'!$B$6</f>
        <v/>
      </c>
      <c r="Z2831">
        <f>U2831/('d_고정'!$B$8*'6_기대효과'!$H$7/8)</f>
        <v/>
      </c>
    </row>
    <row r="2832">
      <c r="A2832">
        <f>RAND()</f>
        <v/>
      </c>
      <c r="B2832">
        <f>IF('d_시나리오'!$J$2='d_시나리오'!$H$2,'d_시나리오'!$I$2,IF(A2832&lt;('d_시나리오'!$I$2-'d_시나리오'!$H$2)/('d_시나리오'!$J$2-'d_시나리오'!$H$2),'d_시나리오'!$H$2+SQRT(A2832*('d_시나리오'!$J$2-'d_시나리오'!$H$2)*('d_시나리오'!$I$2-'d_시나리오'!$H$2)),'d_시나리오'!$J$2-SQRT((1-A2832)*('d_시나리오'!$J$2-'d_시나리오'!$H$2)*('d_시나리오'!$J$2-'d_시나리오'!$I$2))))</f>
        <v/>
      </c>
      <c r="C2832">
        <f>BETAINV(RAND(),2,6)</f>
        <v/>
      </c>
      <c r="D2832">
        <f>INDEX('d_분포'!$A$2:$A$28,RANDBETWEEN(1,27))</f>
        <v/>
      </c>
      <c r="E2832">
        <f>INDEX('d_분포'!$C$2:$C$5,RANDBETWEEN(1,4))*(0.9+0.2*RAND())</f>
        <v/>
      </c>
      <c r="F2832">
        <f>RAND()</f>
        <v/>
      </c>
      <c r="G2832">
        <f>IF('d_시나리오'!$J$3='d_시나리오'!$H$3,'d_시나리오'!$I$3,IF(F2832&lt;('d_시나리오'!$I$3-'d_시나리오'!$H$3)/('d_시나리오'!$J$3-'d_시나리오'!$H$3),'d_시나리오'!$H$3+SQRT(F2832*('d_시나리오'!$J$3-'d_시나리오'!$H$3)*('d_시나리오'!$I$3-'d_시나리오'!$H$3)),'d_시나리오'!$J$3-SQRT((1-F2832)*('d_시나리오'!$J$3-'d_시나리오'!$H$3)*('d_시나리오'!$J$3-'d_시나리오'!$I$3))))</f>
        <v/>
      </c>
      <c r="H2832">
        <f>RAND()</f>
        <v/>
      </c>
      <c r="I2832">
        <f>IF('d_시나리오'!$J$4='d_시나리오'!$H$4,'d_시나리오'!$I$4,IF(H2832&lt;('d_시나리오'!$I$4-'d_시나리오'!$H$4)/('d_시나리오'!$J$4-'d_시나리오'!$H$4),'d_시나리오'!$H$4+SQRT(H2832*('d_시나리오'!$J$4-'d_시나리오'!$H$4)*('d_시나리오'!$I$4-'d_시나리오'!$H$4)),'d_시나리오'!$J$4-SQRT((1-H2832)*('d_시나리오'!$J$4-'d_시나리오'!$H$4)*('d_시나리오'!$J$4-'d_시나리오'!$I$4))))</f>
        <v/>
      </c>
      <c r="J2832">
        <f>RAND()</f>
        <v/>
      </c>
      <c r="K2832">
        <f>IF('d_시나리오'!$J$5='d_시나리오'!$H$5,'d_시나리오'!$I$5,IF(J2832&lt;('d_시나리오'!$I$5-'d_시나리오'!$H$5)/('d_시나리오'!$J$5-'d_시나리오'!$H$5),'d_시나리오'!$H$5+SQRT(J2832*('d_시나리오'!$J$5-'d_시나리오'!$H$5)*('d_시나리오'!$I$5-'d_시나리오'!$H$5)),'d_시나리오'!$J$5-SQRT((1-J2832)*('d_시나리오'!$J$5-'d_시나리오'!$H$5)*('d_시나리오'!$J$5-'d_시나리오'!$I$5))))</f>
        <v/>
      </c>
      <c r="L2832">
        <f>RAND()</f>
        <v/>
      </c>
      <c r="M2832">
        <f>IF('d_시나리오'!$J$6='d_시나리오'!$H$6,'d_시나리오'!$I$6,IF(L2832&lt;('d_시나리오'!$I$6-'d_시나리오'!$H$6)/('d_시나리오'!$J$6-'d_시나리오'!$H$6),'d_시나리오'!$H$6+SQRT(L2832*('d_시나리오'!$J$6-'d_시나리오'!$H$6)*('d_시나리오'!$I$6-'d_시나리오'!$H$6)),'d_시나리오'!$J$6-SQRT((1-L2832)*('d_시나리오'!$J$6-'d_시나리오'!$H$6)*('d_시나리오'!$J$6-'d_시나리오'!$I$6))))</f>
        <v/>
      </c>
      <c r="N2832">
        <f>INDEX('d_분포'!$B$2:$B$57,RANDBETWEEN(1,56))</f>
        <v/>
      </c>
      <c r="O2832">
        <f>BETAINV(RAND(),5,5)</f>
        <v/>
      </c>
      <c r="P2832">
        <f>'d_고정'!$B$1*'6_기대효과'!$H$7*('d_시나리오'!$I$7/'d_고정'!$B$2)*B2832</f>
        <v/>
      </c>
      <c r="Q2832">
        <f>P2832*C2832</f>
        <v/>
      </c>
      <c r="R2832">
        <f>P2832*E2832</f>
        <v/>
      </c>
      <c r="S2832">
        <f>R2832*G2832</f>
        <v/>
      </c>
      <c r="T2832">
        <f>Q2832+S2832</f>
        <v/>
      </c>
      <c r="U2832">
        <f>(Q2832*D2832+S2832*I2832)*(1-O2832)</f>
        <v/>
      </c>
      <c r="V2832">
        <f>(R2832*K2832*N2832+'d_고정'!$B$3*('6_기대효과'!$H$7/8)*N2832*'d_고정'!$B$10*M2832*('6_기대효과'!$K$7/'d_고정'!$B$9))*(1-O2832)</f>
        <v/>
      </c>
      <c r="W2832">
        <f>(S2832*I2832+R2832*MAX(K2832-'d_고정'!$B$10*M2832*('6_기대효과'!$K$7/'d_고정'!$B$9),0)*N2832)*(1-O2832)</f>
        <v/>
      </c>
      <c r="X2832">
        <f>U2832+V2832</f>
        <v/>
      </c>
      <c r="Y2832">
        <f>U2832/('d_고정'!$B$5*'6_기대효과'!$H$7/8)/'d_고정'!$B$6</f>
        <v/>
      </c>
      <c r="Z2832">
        <f>U2832/('d_고정'!$B$8*'6_기대효과'!$H$7/8)</f>
        <v/>
      </c>
    </row>
    <row r="2833">
      <c r="A2833">
        <f>RAND()</f>
        <v/>
      </c>
      <c r="B2833">
        <f>IF('d_시나리오'!$J$2='d_시나리오'!$H$2,'d_시나리오'!$I$2,IF(A2833&lt;('d_시나리오'!$I$2-'d_시나리오'!$H$2)/('d_시나리오'!$J$2-'d_시나리오'!$H$2),'d_시나리오'!$H$2+SQRT(A2833*('d_시나리오'!$J$2-'d_시나리오'!$H$2)*('d_시나리오'!$I$2-'d_시나리오'!$H$2)),'d_시나리오'!$J$2-SQRT((1-A2833)*('d_시나리오'!$J$2-'d_시나리오'!$H$2)*('d_시나리오'!$J$2-'d_시나리오'!$I$2))))</f>
        <v/>
      </c>
      <c r="C2833">
        <f>BETAINV(RAND(),2,6)</f>
        <v/>
      </c>
      <c r="D2833">
        <f>INDEX('d_분포'!$A$2:$A$28,RANDBETWEEN(1,27))</f>
        <v/>
      </c>
      <c r="E2833">
        <f>INDEX('d_분포'!$C$2:$C$5,RANDBETWEEN(1,4))*(0.9+0.2*RAND())</f>
        <v/>
      </c>
      <c r="F2833">
        <f>RAND()</f>
        <v/>
      </c>
      <c r="G2833">
        <f>IF('d_시나리오'!$J$3='d_시나리오'!$H$3,'d_시나리오'!$I$3,IF(F2833&lt;('d_시나리오'!$I$3-'d_시나리오'!$H$3)/('d_시나리오'!$J$3-'d_시나리오'!$H$3),'d_시나리오'!$H$3+SQRT(F2833*('d_시나리오'!$J$3-'d_시나리오'!$H$3)*('d_시나리오'!$I$3-'d_시나리오'!$H$3)),'d_시나리오'!$J$3-SQRT((1-F2833)*('d_시나리오'!$J$3-'d_시나리오'!$H$3)*('d_시나리오'!$J$3-'d_시나리오'!$I$3))))</f>
        <v/>
      </c>
      <c r="H2833">
        <f>RAND()</f>
        <v/>
      </c>
      <c r="I2833">
        <f>IF('d_시나리오'!$J$4='d_시나리오'!$H$4,'d_시나리오'!$I$4,IF(H2833&lt;('d_시나리오'!$I$4-'d_시나리오'!$H$4)/('d_시나리오'!$J$4-'d_시나리오'!$H$4),'d_시나리오'!$H$4+SQRT(H2833*('d_시나리오'!$J$4-'d_시나리오'!$H$4)*('d_시나리오'!$I$4-'d_시나리오'!$H$4)),'d_시나리오'!$J$4-SQRT((1-H2833)*('d_시나리오'!$J$4-'d_시나리오'!$H$4)*('d_시나리오'!$J$4-'d_시나리오'!$I$4))))</f>
        <v/>
      </c>
      <c r="J2833">
        <f>RAND()</f>
        <v/>
      </c>
      <c r="K2833">
        <f>IF('d_시나리오'!$J$5='d_시나리오'!$H$5,'d_시나리오'!$I$5,IF(J2833&lt;('d_시나리오'!$I$5-'d_시나리오'!$H$5)/('d_시나리오'!$J$5-'d_시나리오'!$H$5),'d_시나리오'!$H$5+SQRT(J2833*('d_시나리오'!$J$5-'d_시나리오'!$H$5)*('d_시나리오'!$I$5-'d_시나리오'!$H$5)),'d_시나리오'!$J$5-SQRT((1-J2833)*('d_시나리오'!$J$5-'d_시나리오'!$H$5)*('d_시나리오'!$J$5-'d_시나리오'!$I$5))))</f>
        <v/>
      </c>
      <c r="L2833">
        <f>RAND()</f>
        <v/>
      </c>
      <c r="M2833">
        <f>IF('d_시나리오'!$J$6='d_시나리오'!$H$6,'d_시나리오'!$I$6,IF(L2833&lt;('d_시나리오'!$I$6-'d_시나리오'!$H$6)/('d_시나리오'!$J$6-'d_시나리오'!$H$6),'d_시나리오'!$H$6+SQRT(L2833*('d_시나리오'!$J$6-'d_시나리오'!$H$6)*('d_시나리오'!$I$6-'d_시나리오'!$H$6)),'d_시나리오'!$J$6-SQRT((1-L2833)*('d_시나리오'!$J$6-'d_시나리오'!$H$6)*('d_시나리오'!$J$6-'d_시나리오'!$I$6))))</f>
        <v/>
      </c>
      <c r="N2833">
        <f>INDEX('d_분포'!$B$2:$B$57,RANDBETWEEN(1,56))</f>
        <v/>
      </c>
      <c r="O2833">
        <f>BETAINV(RAND(),5,5)</f>
        <v/>
      </c>
      <c r="P2833">
        <f>'d_고정'!$B$1*'6_기대효과'!$H$7*('d_시나리오'!$I$7/'d_고정'!$B$2)*B2833</f>
        <v/>
      </c>
      <c r="Q2833">
        <f>P2833*C2833</f>
        <v/>
      </c>
      <c r="R2833">
        <f>P2833*E2833</f>
        <v/>
      </c>
      <c r="S2833">
        <f>R2833*G2833</f>
        <v/>
      </c>
      <c r="T2833">
        <f>Q2833+S2833</f>
        <v/>
      </c>
      <c r="U2833">
        <f>(Q2833*D2833+S2833*I2833)*(1-O2833)</f>
        <v/>
      </c>
      <c r="V2833">
        <f>(R2833*K2833*N2833+'d_고정'!$B$3*('6_기대효과'!$H$7/8)*N2833*'d_고정'!$B$10*M2833*('6_기대효과'!$K$7/'d_고정'!$B$9))*(1-O2833)</f>
        <v/>
      </c>
      <c r="W2833">
        <f>(S2833*I2833+R2833*MAX(K2833-'d_고정'!$B$10*M2833*('6_기대효과'!$K$7/'d_고정'!$B$9),0)*N2833)*(1-O2833)</f>
        <v/>
      </c>
      <c r="X2833">
        <f>U2833+V2833</f>
        <v/>
      </c>
      <c r="Y2833">
        <f>U2833/('d_고정'!$B$5*'6_기대효과'!$H$7/8)/'d_고정'!$B$6</f>
        <v/>
      </c>
      <c r="Z2833">
        <f>U2833/('d_고정'!$B$8*'6_기대효과'!$H$7/8)</f>
        <v/>
      </c>
    </row>
    <row r="2834">
      <c r="A2834">
        <f>RAND()</f>
        <v/>
      </c>
      <c r="B2834">
        <f>IF('d_시나리오'!$J$2='d_시나리오'!$H$2,'d_시나리오'!$I$2,IF(A2834&lt;('d_시나리오'!$I$2-'d_시나리오'!$H$2)/('d_시나리오'!$J$2-'d_시나리오'!$H$2),'d_시나리오'!$H$2+SQRT(A2834*('d_시나리오'!$J$2-'d_시나리오'!$H$2)*('d_시나리오'!$I$2-'d_시나리오'!$H$2)),'d_시나리오'!$J$2-SQRT((1-A2834)*('d_시나리오'!$J$2-'d_시나리오'!$H$2)*('d_시나리오'!$J$2-'d_시나리오'!$I$2))))</f>
        <v/>
      </c>
      <c r="C2834">
        <f>BETAINV(RAND(),2,6)</f>
        <v/>
      </c>
      <c r="D2834">
        <f>INDEX('d_분포'!$A$2:$A$28,RANDBETWEEN(1,27))</f>
        <v/>
      </c>
      <c r="E2834">
        <f>INDEX('d_분포'!$C$2:$C$5,RANDBETWEEN(1,4))*(0.9+0.2*RAND())</f>
        <v/>
      </c>
      <c r="F2834">
        <f>RAND()</f>
        <v/>
      </c>
      <c r="G2834">
        <f>IF('d_시나리오'!$J$3='d_시나리오'!$H$3,'d_시나리오'!$I$3,IF(F2834&lt;('d_시나리오'!$I$3-'d_시나리오'!$H$3)/('d_시나리오'!$J$3-'d_시나리오'!$H$3),'d_시나리오'!$H$3+SQRT(F2834*('d_시나리오'!$J$3-'d_시나리오'!$H$3)*('d_시나리오'!$I$3-'d_시나리오'!$H$3)),'d_시나리오'!$J$3-SQRT((1-F2834)*('d_시나리오'!$J$3-'d_시나리오'!$H$3)*('d_시나리오'!$J$3-'d_시나리오'!$I$3))))</f>
        <v/>
      </c>
      <c r="H2834">
        <f>RAND()</f>
        <v/>
      </c>
      <c r="I2834">
        <f>IF('d_시나리오'!$J$4='d_시나리오'!$H$4,'d_시나리오'!$I$4,IF(H2834&lt;('d_시나리오'!$I$4-'d_시나리오'!$H$4)/('d_시나리오'!$J$4-'d_시나리오'!$H$4),'d_시나리오'!$H$4+SQRT(H2834*('d_시나리오'!$J$4-'d_시나리오'!$H$4)*('d_시나리오'!$I$4-'d_시나리오'!$H$4)),'d_시나리오'!$J$4-SQRT((1-H2834)*('d_시나리오'!$J$4-'d_시나리오'!$H$4)*('d_시나리오'!$J$4-'d_시나리오'!$I$4))))</f>
        <v/>
      </c>
      <c r="J2834">
        <f>RAND()</f>
        <v/>
      </c>
      <c r="K2834">
        <f>IF('d_시나리오'!$J$5='d_시나리오'!$H$5,'d_시나리오'!$I$5,IF(J2834&lt;('d_시나리오'!$I$5-'d_시나리오'!$H$5)/('d_시나리오'!$J$5-'d_시나리오'!$H$5),'d_시나리오'!$H$5+SQRT(J2834*('d_시나리오'!$J$5-'d_시나리오'!$H$5)*('d_시나리오'!$I$5-'d_시나리오'!$H$5)),'d_시나리오'!$J$5-SQRT((1-J2834)*('d_시나리오'!$J$5-'d_시나리오'!$H$5)*('d_시나리오'!$J$5-'d_시나리오'!$I$5))))</f>
        <v/>
      </c>
      <c r="L2834">
        <f>RAND()</f>
        <v/>
      </c>
      <c r="M2834">
        <f>IF('d_시나리오'!$J$6='d_시나리오'!$H$6,'d_시나리오'!$I$6,IF(L2834&lt;('d_시나리오'!$I$6-'d_시나리오'!$H$6)/('d_시나리오'!$J$6-'d_시나리오'!$H$6),'d_시나리오'!$H$6+SQRT(L2834*('d_시나리오'!$J$6-'d_시나리오'!$H$6)*('d_시나리오'!$I$6-'d_시나리오'!$H$6)),'d_시나리오'!$J$6-SQRT((1-L2834)*('d_시나리오'!$J$6-'d_시나리오'!$H$6)*('d_시나리오'!$J$6-'d_시나리오'!$I$6))))</f>
        <v/>
      </c>
      <c r="N2834">
        <f>INDEX('d_분포'!$B$2:$B$57,RANDBETWEEN(1,56))</f>
        <v/>
      </c>
      <c r="O2834">
        <f>BETAINV(RAND(),5,5)</f>
        <v/>
      </c>
      <c r="P2834">
        <f>'d_고정'!$B$1*'6_기대효과'!$H$7*('d_시나리오'!$I$7/'d_고정'!$B$2)*B2834</f>
        <v/>
      </c>
      <c r="Q2834">
        <f>P2834*C2834</f>
        <v/>
      </c>
      <c r="R2834">
        <f>P2834*E2834</f>
        <v/>
      </c>
      <c r="S2834">
        <f>R2834*G2834</f>
        <v/>
      </c>
      <c r="T2834">
        <f>Q2834+S2834</f>
        <v/>
      </c>
      <c r="U2834">
        <f>(Q2834*D2834+S2834*I2834)*(1-O2834)</f>
        <v/>
      </c>
      <c r="V2834">
        <f>(R2834*K2834*N2834+'d_고정'!$B$3*('6_기대효과'!$H$7/8)*N2834*'d_고정'!$B$10*M2834*('6_기대효과'!$K$7/'d_고정'!$B$9))*(1-O2834)</f>
        <v/>
      </c>
      <c r="W2834">
        <f>(S2834*I2834+R2834*MAX(K2834-'d_고정'!$B$10*M2834*('6_기대효과'!$K$7/'d_고정'!$B$9),0)*N2834)*(1-O2834)</f>
        <v/>
      </c>
      <c r="X2834">
        <f>U2834+V2834</f>
        <v/>
      </c>
      <c r="Y2834">
        <f>U2834/('d_고정'!$B$5*'6_기대효과'!$H$7/8)/'d_고정'!$B$6</f>
        <v/>
      </c>
      <c r="Z2834">
        <f>U2834/('d_고정'!$B$8*'6_기대효과'!$H$7/8)</f>
        <v/>
      </c>
    </row>
    <row r="2835">
      <c r="A2835">
        <f>RAND()</f>
        <v/>
      </c>
      <c r="B2835">
        <f>IF('d_시나리오'!$J$2='d_시나리오'!$H$2,'d_시나리오'!$I$2,IF(A2835&lt;('d_시나리오'!$I$2-'d_시나리오'!$H$2)/('d_시나리오'!$J$2-'d_시나리오'!$H$2),'d_시나리오'!$H$2+SQRT(A2835*('d_시나리오'!$J$2-'d_시나리오'!$H$2)*('d_시나리오'!$I$2-'d_시나리오'!$H$2)),'d_시나리오'!$J$2-SQRT((1-A2835)*('d_시나리오'!$J$2-'d_시나리오'!$H$2)*('d_시나리오'!$J$2-'d_시나리오'!$I$2))))</f>
        <v/>
      </c>
      <c r="C2835">
        <f>BETAINV(RAND(),2,6)</f>
        <v/>
      </c>
      <c r="D2835">
        <f>INDEX('d_분포'!$A$2:$A$28,RANDBETWEEN(1,27))</f>
        <v/>
      </c>
      <c r="E2835">
        <f>INDEX('d_분포'!$C$2:$C$5,RANDBETWEEN(1,4))*(0.9+0.2*RAND())</f>
        <v/>
      </c>
      <c r="F2835">
        <f>RAND()</f>
        <v/>
      </c>
      <c r="G2835">
        <f>IF('d_시나리오'!$J$3='d_시나리오'!$H$3,'d_시나리오'!$I$3,IF(F2835&lt;('d_시나리오'!$I$3-'d_시나리오'!$H$3)/('d_시나리오'!$J$3-'d_시나리오'!$H$3),'d_시나리오'!$H$3+SQRT(F2835*('d_시나리오'!$J$3-'d_시나리오'!$H$3)*('d_시나리오'!$I$3-'d_시나리오'!$H$3)),'d_시나리오'!$J$3-SQRT((1-F2835)*('d_시나리오'!$J$3-'d_시나리오'!$H$3)*('d_시나리오'!$J$3-'d_시나리오'!$I$3))))</f>
        <v/>
      </c>
      <c r="H2835">
        <f>RAND()</f>
        <v/>
      </c>
      <c r="I2835">
        <f>IF('d_시나리오'!$J$4='d_시나리오'!$H$4,'d_시나리오'!$I$4,IF(H2835&lt;('d_시나리오'!$I$4-'d_시나리오'!$H$4)/('d_시나리오'!$J$4-'d_시나리오'!$H$4),'d_시나리오'!$H$4+SQRT(H2835*('d_시나리오'!$J$4-'d_시나리오'!$H$4)*('d_시나리오'!$I$4-'d_시나리오'!$H$4)),'d_시나리오'!$J$4-SQRT((1-H2835)*('d_시나리오'!$J$4-'d_시나리오'!$H$4)*('d_시나리오'!$J$4-'d_시나리오'!$I$4))))</f>
        <v/>
      </c>
      <c r="J2835">
        <f>RAND()</f>
        <v/>
      </c>
      <c r="K2835">
        <f>IF('d_시나리오'!$J$5='d_시나리오'!$H$5,'d_시나리오'!$I$5,IF(J2835&lt;('d_시나리오'!$I$5-'d_시나리오'!$H$5)/('d_시나리오'!$J$5-'d_시나리오'!$H$5),'d_시나리오'!$H$5+SQRT(J2835*('d_시나리오'!$J$5-'d_시나리오'!$H$5)*('d_시나리오'!$I$5-'d_시나리오'!$H$5)),'d_시나리오'!$J$5-SQRT((1-J2835)*('d_시나리오'!$J$5-'d_시나리오'!$H$5)*('d_시나리오'!$J$5-'d_시나리오'!$I$5))))</f>
        <v/>
      </c>
      <c r="L2835">
        <f>RAND()</f>
        <v/>
      </c>
      <c r="M2835">
        <f>IF('d_시나리오'!$J$6='d_시나리오'!$H$6,'d_시나리오'!$I$6,IF(L2835&lt;('d_시나리오'!$I$6-'d_시나리오'!$H$6)/('d_시나리오'!$J$6-'d_시나리오'!$H$6),'d_시나리오'!$H$6+SQRT(L2835*('d_시나리오'!$J$6-'d_시나리오'!$H$6)*('d_시나리오'!$I$6-'d_시나리오'!$H$6)),'d_시나리오'!$J$6-SQRT((1-L2835)*('d_시나리오'!$J$6-'d_시나리오'!$H$6)*('d_시나리오'!$J$6-'d_시나리오'!$I$6))))</f>
        <v/>
      </c>
      <c r="N2835">
        <f>INDEX('d_분포'!$B$2:$B$57,RANDBETWEEN(1,56))</f>
        <v/>
      </c>
      <c r="O2835">
        <f>BETAINV(RAND(),5,5)</f>
        <v/>
      </c>
      <c r="P2835">
        <f>'d_고정'!$B$1*'6_기대효과'!$H$7*('d_시나리오'!$I$7/'d_고정'!$B$2)*B2835</f>
        <v/>
      </c>
      <c r="Q2835">
        <f>P2835*C2835</f>
        <v/>
      </c>
      <c r="R2835">
        <f>P2835*E2835</f>
        <v/>
      </c>
      <c r="S2835">
        <f>R2835*G2835</f>
        <v/>
      </c>
      <c r="T2835">
        <f>Q2835+S2835</f>
        <v/>
      </c>
      <c r="U2835">
        <f>(Q2835*D2835+S2835*I2835)*(1-O2835)</f>
        <v/>
      </c>
      <c r="V2835">
        <f>(R2835*K2835*N2835+'d_고정'!$B$3*('6_기대효과'!$H$7/8)*N2835*'d_고정'!$B$10*M2835*('6_기대효과'!$K$7/'d_고정'!$B$9))*(1-O2835)</f>
        <v/>
      </c>
      <c r="W2835">
        <f>(S2835*I2835+R2835*MAX(K2835-'d_고정'!$B$10*M2835*('6_기대효과'!$K$7/'d_고정'!$B$9),0)*N2835)*(1-O2835)</f>
        <v/>
      </c>
      <c r="X2835">
        <f>U2835+V2835</f>
        <v/>
      </c>
      <c r="Y2835">
        <f>U2835/('d_고정'!$B$5*'6_기대효과'!$H$7/8)/'d_고정'!$B$6</f>
        <v/>
      </c>
      <c r="Z2835">
        <f>U2835/('d_고정'!$B$8*'6_기대효과'!$H$7/8)</f>
        <v/>
      </c>
    </row>
    <row r="2836">
      <c r="A2836">
        <f>RAND()</f>
        <v/>
      </c>
      <c r="B2836">
        <f>IF('d_시나리오'!$J$2='d_시나리오'!$H$2,'d_시나리오'!$I$2,IF(A2836&lt;('d_시나리오'!$I$2-'d_시나리오'!$H$2)/('d_시나리오'!$J$2-'d_시나리오'!$H$2),'d_시나리오'!$H$2+SQRT(A2836*('d_시나리오'!$J$2-'d_시나리오'!$H$2)*('d_시나리오'!$I$2-'d_시나리오'!$H$2)),'d_시나리오'!$J$2-SQRT((1-A2836)*('d_시나리오'!$J$2-'d_시나리오'!$H$2)*('d_시나리오'!$J$2-'d_시나리오'!$I$2))))</f>
        <v/>
      </c>
      <c r="C2836">
        <f>BETAINV(RAND(),2,6)</f>
        <v/>
      </c>
      <c r="D2836">
        <f>INDEX('d_분포'!$A$2:$A$28,RANDBETWEEN(1,27))</f>
        <v/>
      </c>
      <c r="E2836">
        <f>INDEX('d_분포'!$C$2:$C$5,RANDBETWEEN(1,4))*(0.9+0.2*RAND())</f>
        <v/>
      </c>
      <c r="F2836">
        <f>RAND()</f>
        <v/>
      </c>
      <c r="G2836">
        <f>IF('d_시나리오'!$J$3='d_시나리오'!$H$3,'d_시나리오'!$I$3,IF(F2836&lt;('d_시나리오'!$I$3-'d_시나리오'!$H$3)/('d_시나리오'!$J$3-'d_시나리오'!$H$3),'d_시나리오'!$H$3+SQRT(F2836*('d_시나리오'!$J$3-'d_시나리오'!$H$3)*('d_시나리오'!$I$3-'d_시나리오'!$H$3)),'d_시나리오'!$J$3-SQRT((1-F2836)*('d_시나리오'!$J$3-'d_시나리오'!$H$3)*('d_시나리오'!$J$3-'d_시나리오'!$I$3))))</f>
        <v/>
      </c>
      <c r="H2836">
        <f>RAND()</f>
        <v/>
      </c>
      <c r="I2836">
        <f>IF('d_시나리오'!$J$4='d_시나리오'!$H$4,'d_시나리오'!$I$4,IF(H2836&lt;('d_시나리오'!$I$4-'d_시나리오'!$H$4)/('d_시나리오'!$J$4-'d_시나리오'!$H$4),'d_시나리오'!$H$4+SQRT(H2836*('d_시나리오'!$J$4-'d_시나리오'!$H$4)*('d_시나리오'!$I$4-'d_시나리오'!$H$4)),'d_시나리오'!$J$4-SQRT((1-H2836)*('d_시나리오'!$J$4-'d_시나리오'!$H$4)*('d_시나리오'!$J$4-'d_시나리오'!$I$4))))</f>
        <v/>
      </c>
      <c r="J2836">
        <f>RAND()</f>
        <v/>
      </c>
      <c r="K2836">
        <f>IF('d_시나리오'!$J$5='d_시나리오'!$H$5,'d_시나리오'!$I$5,IF(J2836&lt;('d_시나리오'!$I$5-'d_시나리오'!$H$5)/('d_시나리오'!$J$5-'d_시나리오'!$H$5),'d_시나리오'!$H$5+SQRT(J2836*('d_시나리오'!$J$5-'d_시나리오'!$H$5)*('d_시나리오'!$I$5-'d_시나리오'!$H$5)),'d_시나리오'!$J$5-SQRT((1-J2836)*('d_시나리오'!$J$5-'d_시나리오'!$H$5)*('d_시나리오'!$J$5-'d_시나리오'!$I$5))))</f>
        <v/>
      </c>
      <c r="L2836">
        <f>RAND()</f>
        <v/>
      </c>
      <c r="M2836">
        <f>IF('d_시나리오'!$J$6='d_시나리오'!$H$6,'d_시나리오'!$I$6,IF(L2836&lt;('d_시나리오'!$I$6-'d_시나리오'!$H$6)/('d_시나리오'!$J$6-'d_시나리오'!$H$6),'d_시나리오'!$H$6+SQRT(L2836*('d_시나리오'!$J$6-'d_시나리오'!$H$6)*('d_시나리오'!$I$6-'d_시나리오'!$H$6)),'d_시나리오'!$J$6-SQRT((1-L2836)*('d_시나리오'!$J$6-'d_시나리오'!$H$6)*('d_시나리오'!$J$6-'d_시나리오'!$I$6))))</f>
        <v/>
      </c>
      <c r="N2836">
        <f>INDEX('d_분포'!$B$2:$B$57,RANDBETWEEN(1,56))</f>
        <v/>
      </c>
      <c r="O2836">
        <f>BETAINV(RAND(),5,5)</f>
        <v/>
      </c>
      <c r="P2836">
        <f>'d_고정'!$B$1*'6_기대효과'!$H$7*('d_시나리오'!$I$7/'d_고정'!$B$2)*B2836</f>
        <v/>
      </c>
      <c r="Q2836">
        <f>P2836*C2836</f>
        <v/>
      </c>
      <c r="R2836">
        <f>P2836*E2836</f>
        <v/>
      </c>
      <c r="S2836">
        <f>R2836*G2836</f>
        <v/>
      </c>
      <c r="T2836">
        <f>Q2836+S2836</f>
        <v/>
      </c>
      <c r="U2836">
        <f>(Q2836*D2836+S2836*I2836)*(1-O2836)</f>
        <v/>
      </c>
      <c r="V2836">
        <f>(R2836*K2836*N2836+'d_고정'!$B$3*('6_기대효과'!$H$7/8)*N2836*'d_고정'!$B$10*M2836*('6_기대효과'!$K$7/'d_고정'!$B$9))*(1-O2836)</f>
        <v/>
      </c>
      <c r="W2836">
        <f>(S2836*I2836+R2836*MAX(K2836-'d_고정'!$B$10*M2836*('6_기대효과'!$K$7/'d_고정'!$B$9),0)*N2836)*(1-O2836)</f>
        <v/>
      </c>
      <c r="X2836">
        <f>U2836+V2836</f>
        <v/>
      </c>
      <c r="Y2836">
        <f>U2836/('d_고정'!$B$5*'6_기대효과'!$H$7/8)/'d_고정'!$B$6</f>
        <v/>
      </c>
      <c r="Z2836">
        <f>U2836/('d_고정'!$B$8*'6_기대효과'!$H$7/8)</f>
        <v/>
      </c>
    </row>
    <row r="2837">
      <c r="A2837">
        <f>RAND()</f>
        <v/>
      </c>
      <c r="B2837">
        <f>IF('d_시나리오'!$J$2='d_시나리오'!$H$2,'d_시나리오'!$I$2,IF(A2837&lt;('d_시나리오'!$I$2-'d_시나리오'!$H$2)/('d_시나리오'!$J$2-'d_시나리오'!$H$2),'d_시나리오'!$H$2+SQRT(A2837*('d_시나리오'!$J$2-'d_시나리오'!$H$2)*('d_시나리오'!$I$2-'d_시나리오'!$H$2)),'d_시나리오'!$J$2-SQRT((1-A2837)*('d_시나리오'!$J$2-'d_시나리오'!$H$2)*('d_시나리오'!$J$2-'d_시나리오'!$I$2))))</f>
        <v/>
      </c>
      <c r="C2837">
        <f>BETAINV(RAND(),2,6)</f>
        <v/>
      </c>
      <c r="D2837">
        <f>INDEX('d_분포'!$A$2:$A$28,RANDBETWEEN(1,27))</f>
        <v/>
      </c>
      <c r="E2837">
        <f>INDEX('d_분포'!$C$2:$C$5,RANDBETWEEN(1,4))*(0.9+0.2*RAND())</f>
        <v/>
      </c>
      <c r="F2837">
        <f>RAND()</f>
        <v/>
      </c>
      <c r="G2837">
        <f>IF('d_시나리오'!$J$3='d_시나리오'!$H$3,'d_시나리오'!$I$3,IF(F2837&lt;('d_시나리오'!$I$3-'d_시나리오'!$H$3)/('d_시나리오'!$J$3-'d_시나리오'!$H$3),'d_시나리오'!$H$3+SQRT(F2837*('d_시나리오'!$J$3-'d_시나리오'!$H$3)*('d_시나리오'!$I$3-'d_시나리오'!$H$3)),'d_시나리오'!$J$3-SQRT((1-F2837)*('d_시나리오'!$J$3-'d_시나리오'!$H$3)*('d_시나리오'!$J$3-'d_시나리오'!$I$3))))</f>
        <v/>
      </c>
      <c r="H2837">
        <f>RAND()</f>
        <v/>
      </c>
      <c r="I2837">
        <f>IF('d_시나리오'!$J$4='d_시나리오'!$H$4,'d_시나리오'!$I$4,IF(H2837&lt;('d_시나리오'!$I$4-'d_시나리오'!$H$4)/('d_시나리오'!$J$4-'d_시나리오'!$H$4),'d_시나리오'!$H$4+SQRT(H2837*('d_시나리오'!$J$4-'d_시나리오'!$H$4)*('d_시나리오'!$I$4-'d_시나리오'!$H$4)),'d_시나리오'!$J$4-SQRT((1-H2837)*('d_시나리오'!$J$4-'d_시나리오'!$H$4)*('d_시나리오'!$J$4-'d_시나리오'!$I$4))))</f>
        <v/>
      </c>
      <c r="J2837">
        <f>RAND()</f>
        <v/>
      </c>
      <c r="K2837">
        <f>IF('d_시나리오'!$J$5='d_시나리오'!$H$5,'d_시나리오'!$I$5,IF(J2837&lt;('d_시나리오'!$I$5-'d_시나리오'!$H$5)/('d_시나리오'!$J$5-'d_시나리오'!$H$5),'d_시나리오'!$H$5+SQRT(J2837*('d_시나리오'!$J$5-'d_시나리오'!$H$5)*('d_시나리오'!$I$5-'d_시나리오'!$H$5)),'d_시나리오'!$J$5-SQRT((1-J2837)*('d_시나리오'!$J$5-'d_시나리오'!$H$5)*('d_시나리오'!$J$5-'d_시나리오'!$I$5))))</f>
        <v/>
      </c>
      <c r="L2837">
        <f>RAND()</f>
        <v/>
      </c>
      <c r="M2837">
        <f>IF('d_시나리오'!$J$6='d_시나리오'!$H$6,'d_시나리오'!$I$6,IF(L2837&lt;('d_시나리오'!$I$6-'d_시나리오'!$H$6)/('d_시나리오'!$J$6-'d_시나리오'!$H$6),'d_시나리오'!$H$6+SQRT(L2837*('d_시나리오'!$J$6-'d_시나리오'!$H$6)*('d_시나리오'!$I$6-'d_시나리오'!$H$6)),'d_시나리오'!$J$6-SQRT((1-L2837)*('d_시나리오'!$J$6-'d_시나리오'!$H$6)*('d_시나리오'!$J$6-'d_시나리오'!$I$6))))</f>
        <v/>
      </c>
      <c r="N2837">
        <f>INDEX('d_분포'!$B$2:$B$57,RANDBETWEEN(1,56))</f>
        <v/>
      </c>
      <c r="O2837">
        <f>BETAINV(RAND(),5,5)</f>
        <v/>
      </c>
      <c r="P2837">
        <f>'d_고정'!$B$1*'6_기대효과'!$H$7*('d_시나리오'!$I$7/'d_고정'!$B$2)*B2837</f>
        <v/>
      </c>
      <c r="Q2837">
        <f>P2837*C2837</f>
        <v/>
      </c>
      <c r="R2837">
        <f>P2837*E2837</f>
        <v/>
      </c>
      <c r="S2837">
        <f>R2837*G2837</f>
        <v/>
      </c>
      <c r="T2837">
        <f>Q2837+S2837</f>
        <v/>
      </c>
      <c r="U2837">
        <f>(Q2837*D2837+S2837*I2837)*(1-O2837)</f>
        <v/>
      </c>
      <c r="V2837">
        <f>(R2837*K2837*N2837+'d_고정'!$B$3*('6_기대효과'!$H$7/8)*N2837*'d_고정'!$B$10*M2837*('6_기대효과'!$K$7/'d_고정'!$B$9))*(1-O2837)</f>
        <v/>
      </c>
      <c r="W2837">
        <f>(S2837*I2837+R2837*MAX(K2837-'d_고정'!$B$10*M2837*('6_기대효과'!$K$7/'d_고정'!$B$9),0)*N2837)*(1-O2837)</f>
        <v/>
      </c>
      <c r="X2837">
        <f>U2837+V2837</f>
        <v/>
      </c>
      <c r="Y2837">
        <f>U2837/('d_고정'!$B$5*'6_기대효과'!$H$7/8)/'d_고정'!$B$6</f>
        <v/>
      </c>
      <c r="Z2837">
        <f>U2837/('d_고정'!$B$8*'6_기대효과'!$H$7/8)</f>
        <v/>
      </c>
    </row>
    <row r="2838">
      <c r="A2838">
        <f>RAND()</f>
        <v/>
      </c>
      <c r="B2838">
        <f>IF('d_시나리오'!$J$2='d_시나리오'!$H$2,'d_시나리오'!$I$2,IF(A2838&lt;('d_시나리오'!$I$2-'d_시나리오'!$H$2)/('d_시나리오'!$J$2-'d_시나리오'!$H$2),'d_시나리오'!$H$2+SQRT(A2838*('d_시나리오'!$J$2-'d_시나리오'!$H$2)*('d_시나리오'!$I$2-'d_시나리오'!$H$2)),'d_시나리오'!$J$2-SQRT((1-A2838)*('d_시나리오'!$J$2-'d_시나리오'!$H$2)*('d_시나리오'!$J$2-'d_시나리오'!$I$2))))</f>
        <v/>
      </c>
      <c r="C2838">
        <f>BETAINV(RAND(),2,6)</f>
        <v/>
      </c>
      <c r="D2838">
        <f>INDEX('d_분포'!$A$2:$A$28,RANDBETWEEN(1,27))</f>
        <v/>
      </c>
      <c r="E2838">
        <f>INDEX('d_분포'!$C$2:$C$5,RANDBETWEEN(1,4))*(0.9+0.2*RAND())</f>
        <v/>
      </c>
      <c r="F2838">
        <f>RAND()</f>
        <v/>
      </c>
      <c r="G2838">
        <f>IF('d_시나리오'!$J$3='d_시나리오'!$H$3,'d_시나리오'!$I$3,IF(F2838&lt;('d_시나리오'!$I$3-'d_시나리오'!$H$3)/('d_시나리오'!$J$3-'d_시나리오'!$H$3),'d_시나리오'!$H$3+SQRT(F2838*('d_시나리오'!$J$3-'d_시나리오'!$H$3)*('d_시나리오'!$I$3-'d_시나리오'!$H$3)),'d_시나리오'!$J$3-SQRT((1-F2838)*('d_시나리오'!$J$3-'d_시나리오'!$H$3)*('d_시나리오'!$J$3-'d_시나리오'!$I$3))))</f>
        <v/>
      </c>
      <c r="H2838">
        <f>RAND()</f>
        <v/>
      </c>
      <c r="I2838">
        <f>IF('d_시나리오'!$J$4='d_시나리오'!$H$4,'d_시나리오'!$I$4,IF(H2838&lt;('d_시나리오'!$I$4-'d_시나리오'!$H$4)/('d_시나리오'!$J$4-'d_시나리오'!$H$4),'d_시나리오'!$H$4+SQRT(H2838*('d_시나리오'!$J$4-'d_시나리오'!$H$4)*('d_시나리오'!$I$4-'d_시나리오'!$H$4)),'d_시나리오'!$J$4-SQRT((1-H2838)*('d_시나리오'!$J$4-'d_시나리오'!$H$4)*('d_시나리오'!$J$4-'d_시나리오'!$I$4))))</f>
        <v/>
      </c>
      <c r="J2838">
        <f>RAND()</f>
        <v/>
      </c>
      <c r="K2838">
        <f>IF('d_시나리오'!$J$5='d_시나리오'!$H$5,'d_시나리오'!$I$5,IF(J2838&lt;('d_시나리오'!$I$5-'d_시나리오'!$H$5)/('d_시나리오'!$J$5-'d_시나리오'!$H$5),'d_시나리오'!$H$5+SQRT(J2838*('d_시나리오'!$J$5-'d_시나리오'!$H$5)*('d_시나리오'!$I$5-'d_시나리오'!$H$5)),'d_시나리오'!$J$5-SQRT((1-J2838)*('d_시나리오'!$J$5-'d_시나리오'!$H$5)*('d_시나리오'!$J$5-'d_시나리오'!$I$5))))</f>
        <v/>
      </c>
      <c r="L2838">
        <f>RAND()</f>
        <v/>
      </c>
      <c r="M2838">
        <f>IF('d_시나리오'!$J$6='d_시나리오'!$H$6,'d_시나리오'!$I$6,IF(L2838&lt;('d_시나리오'!$I$6-'d_시나리오'!$H$6)/('d_시나리오'!$J$6-'d_시나리오'!$H$6),'d_시나리오'!$H$6+SQRT(L2838*('d_시나리오'!$J$6-'d_시나리오'!$H$6)*('d_시나리오'!$I$6-'d_시나리오'!$H$6)),'d_시나리오'!$J$6-SQRT((1-L2838)*('d_시나리오'!$J$6-'d_시나리오'!$H$6)*('d_시나리오'!$J$6-'d_시나리오'!$I$6))))</f>
        <v/>
      </c>
      <c r="N2838">
        <f>INDEX('d_분포'!$B$2:$B$57,RANDBETWEEN(1,56))</f>
        <v/>
      </c>
      <c r="O2838">
        <f>BETAINV(RAND(),5,5)</f>
        <v/>
      </c>
      <c r="P2838">
        <f>'d_고정'!$B$1*'6_기대효과'!$H$7*('d_시나리오'!$I$7/'d_고정'!$B$2)*B2838</f>
        <v/>
      </c>
      <c r="Q2838">
        <f>P2838*C2838</f>
        <v/>
      </c>
      <c r="R2838">
        <f>P2838*E2838</f>
        <v/>
      </c>
      <c r="S2838">
        <f>R2838*G2838</f>
        <v/>
      </c>
      <c r="T2838">
        <f>Q2838+S2838</f>
        <v/>
      </c>
      <c r="U2838">
        <f>(Q2838*D2838+S2838*I2838)*(1-O2838)</f>
        <v/>
      </c>
      <c r="V2838">
        <f>(R2838*K2838*N2838+'d_고정'!$B$3*('6_기대효과'!$H$7/8)*N2838*'d_고정'!$B$10*M2838*('6_기대효과'!$K$7/'d_고정'!$B$9))*(1-O2838)</f>
        <v/>
      </c>
      <c r="W2838">
        <f>(S2838*I2838+R2838*MAX(K2838-'d_고정'!$B$10*M2838*('6_기대효과'!$K$7/'d_고정'!$B$9),0)*N2838)*(1-O2838)</f>
        <v/>
      </c>
      <c r="X2838">
        <f>U2838+V2838</f>
        <v/>
      </c>
      <c r="Y2838">
        <f>U2838/('d_고정'!$B$5*'6_기대효과'!$H$7/8)/'d_고정'!$B$6</f>
        <v/>
      </c>
      <c r="Z2838">
        <f>U2838/('d_고정'!$B$8*'6_기대효과'!$H$7/8)</f>
        <v/>
      </c>
    </row>
    <row r="2839">
      <c r="A2839">
        <f>RAND()</f>
        <v/>
      </c>
      <c r="B2839">
        <f>IF('d_시나리오'!$J$2='d_시나리오'!$H$2,'d_시나리오'!$I$2,IF(A2839&lt;('d_시나리오'!$I$2-'d_시나리오'!$H$2)/('d_시나리오'!$J$2-'d_시나리오'!$H$2),'d_시나리오'!$H$2+SQRT(A2839*('d_시나리오'!$J$2-'d_시나리오'!$H$2)*('d_시나리오'!$I$2-'d_시나리오'!$H$2)),'d_시나리오'!$J$2-SQRT((1-A2839)*('d_시나리오'!$J$2-'d_시나리오'!$H$2)*('d_시나리오'!$J$2-'d_시나리오'!$I$2))))</f>
        <v/>
      </c>
      <c r="C2839">
        <f>BETAINV(RAND(),2,6)</f>
        <v/>
      </c>
      <c r="D2839">
        <f>INDEX('d_분포'!$A$2:$A$28,RANDBETWEEN(1,27))</f>
        <v/>
      </c>
      <c r="E2839">
        <f>INDEX('d_분포'!$C$2:$C$5,RANDBETWEEN(1,4))*(0.9+0.2*RAND())</f>
        <v/>
      </c>
      <c r="F2839">
        <f>RAND()</f>
        <v/>
      </c>
      <c r="G2839">
        <f>IF('d_시나리오'!$J$3='d_시나리오'!$H$3,'d_시나리오'!$I$3,IF(F2839&lt;('d_시나리오'!$I$3-'d_시나리오'!$H$3)/('d_시나리오'!$J$3-'d_시나리오'!$H$3),'d_시나리오'!$H$3+SQRT(F2839*('d_시나리오'!$J$3-'d_시나리오'!$H$3)*('d_시나리오'!$I$3-'d_시나리오'!$H$3)),'d_시나리오'!$J$3-SQRT((1-F2839)*('d_시나리오'!$J$3-'d_시나리오'!$H$3)*('d_시나리오'!$J$3-'d_시나리오'!$I$3))))</f>
        <v/>
      </c>
      <c r="H2839">
        <f>RAND()</f>
        <v/>
      </c>
      <c r="I2839">
        <f>IF('d_시나리오'!$J$4='d_시나리오'!$H$4,'d_시나리오'!$I$4,IF(H2839&lt;('d_시나리오'!$I$4-'d_시나리오'!$H$4)/('d_시나리오'!$J$4-'d_시나리오'!$H$4),'d_시나리오'!$H$4+SQRT(H2839*('d_시나리오'!$J$4-'d_시나리오'!$H$4)*('d_시나리오'!$I$4-'d_시나리오'!$H$4)),'d_시나리오'!$J$4-SQRT((1-H2839)*('d_시나리오'!$J$4-'d_시나리오'!$H$4)*('d_시나리오'!$J$4-'d_시나리오'!$I$4))))</f>
        <v/>
      </c>
      <c r="J2839">
        <f>RAND()</f>
        <v/>
      </c>
      <c r="K2839">
        <f>IF('d_시나리오'!$J$5='d_시나리오'!$H$5,'d_시나리오'!$I$5,IF(J2839&lt;('d_시나리오'!$I$5-'d_시나리오'!$H$5)/('d_시나리오'!$J$5-'d_시나리오'!$H$5),'d_시나리오'!$H$5+SQRT(J2839*('d_시나리오'!$J$5-'d_시나리오'!$H$5)*('d_시나리오'!$I$5-'d_시나리오'!$H$5)),'d_시나리오'!$J$5-SQRT((1-J2839)*('d_시나리오'!$J$5-'d_시나리오'!$H$5)*('d_시나리오'!$J$5-'d_시나리오'!$I$5))))</f>
        <v/>
      </c>
      <c r="L2839">
        <f>RAND()</f>
        <v/>
      </c>
      <c r="M2839">
        <f>IF('d_시나리오'!$J$6='d_시나리오'!$H$6,'d_시나리오'!$I$6,IF(L2839&lt;('d_시나리오'!$I$6-'d_시나리오'!$H$6)/('d_시나리오'!$J$6-'d_시나리오'!$H$6),'d_시나리오'!$H$6+SQRT(L2839*('d_시나리오'!$J$6-'d_시나리오'!$H$6)*('d_시나리오'!$I$6-'d_시나리오'!$H$6)),'d_시나리오'!$J$6-SQRT((1-L2839)*('d_시나리오'!$J$6-'d_시나리오'!$H$6)*('d_시나리오'!$J$6-'d_시나리오'!$I$6))))</f>
        <v/>
      </c>
      <c r="N2839">
        <f>INDEX('d_분포'!$B$2:$B$57,RANDBETWEEN(1,56))</f>
        <v/>
      </c>
      <c r="O2839">
        <f>BETAINV(RAND(),5,5)</f>
        <v/>
      </c>
      <c r="P2839">
        <f>'d_고정'!$B$1*'6_기대효과'!$H$7*('d_시나리오'!$I$7/'d_고정'!$B$2)*B2839</f>
        <v/>
      </c>
      <c r="Q2839">
        <f>P2839*C2839</f>
        <v/>
      </c>
      <c r="R2839">
        <f>P2839*E2839</f>
        <v/>
      </c>
      <c r="S2839">
        <f>R2839*G2839</f>
        <v/>
      </c>
      <c r="T2839">
        <f>Q2839+S2839</f>
        <v/>
      </c>
      <c r="U2839">
        <f>(Q2839*D2839+S2839*I2839)*(1-O2839)</f>
        <v/>
      </c>
      <c r="V2839">
        <f>(R2839*K2839*N2839+'d_고정'!$B$3*('6_기대효과'!$H$7/8)*N2839*'d_고정'!$B$10*M2839*('6_기대효과'!$K$7/'d_고정'!$B$9))*(1-O2839)</f>
        <v/>
      </c>
      <c r="W2839">
        <f>(S2839*I2839+R2839*MAX(K2839-'d_고정'!$B$10*M2839*('6_기대효과'!$K$7/'d_고정'!$B$9),0)*N2839)*(1-O2839)</f>
        <v/>
      </c>
      <c r="X2839">
        <f>U2839+V2839</f>
        <v/>
      </c>
      <c r="Y2839">
        <f>U2839/('d_고정'!$B$5*'6_기대효과'!$H$7/8)/'d_고정'!$B$6</f>
        <v/>
      </c>
      <c r="Z2839">
        <f>U2839/('d_고정'!$B$8*'6_기대효과'!$H$7/8)</f>
        <v/>
      </c>
    </row>
    <row r="2840">
      <c r="A2840">
        <f>RAND()</f>
        <v/>
      </c>
      <c r="B2840">
        <f>IF('d_시나리오'!$J$2='d_시나리오'!$H$2,'d_시나리오'!$I$2,IF(A2840&lt;('d_시나리오'!$I$2-'d_시나리오'!$H$2)/('d_시나리오'!$J$2-'d_시나리오'!$H$2),'d_시나리오'!$H$2+SQRT(A2840*('d_시나리오'!$J$2-'d_시나리오'!$H$2)*('d_시나리오'!$I$2-'d_시나리오'!$H$2)),'d_시나리오'!$J$2-SQRT((1-A2840)*('d_시나리오'!$J$2-'d_시나리오'!$H$2)*('d_시나리오'!$J$2-'d_시나리오'!$I$2))))</f>
        <v/>
      </c>
      <c r="C2840">
        <f>BETAINV(RAND(),2,6)</f>
        <v/>
      </c>
      <c r="D2840">
        <f>INDEX('d_분포'!$A$2:$A$28,RANDBETWEEN(1,27))</f>
        <v/>
      </c>
      <c r="E2840">
        <f>INDEX('d_분포'!$C$2:$C$5,RANDBETWEEN(1,4))*(0.9+0.2*RAND())</f>
        <v/>
      </c>
      <c r="F2840">
        <f>RAND()</f>
        <v/>
      </c>
      <c r="G2840">
        <f>IF('d_시나리오'!$J$3='d_시나리오'!$H$3,'d_시나리오'!$I$3,IF(F2840&lt;('d_시나리오'!$I$3-'d_시나리오'!$H$3)/('d_시나리오'!$J$3-'d_시나리오'!$H$3),'d_시나리오'!$H$3+SQRT(F2840*('d_시나리오'!$J$3-'d_시나리오'!$H$3)*('d_시나리오'!$I$3-'d_시나리오'!$H$3)),'d_시나리오'!$J$3-SQRT((1-F2840)*('d_시나리오'!$J$3-'d_시나리오'!$H$3)*('d_시나리오'!$J$3-'d_시나리오'!$I$3))))</f>
        <v/>
      </c>
      <c r="H2840">
        <f>RAND()</f>
        <v/>
      </c>
      <c r="I2840">
        <f>IF('d_시나리오'!$J$4='d_시나리오'!$H$4,'d_시나리오'!$I$4,IF(H2840&lt;('d_시나리오'!$I$4-'d_시나리오'!$H$4)/('d_시나리오'!$J$4-'d_시나리오'!$H$4),'d_시나리오'!$H$4+SQRT(H2840*('d_시나리오'!$J$4-'d_시나리오'!$H$4)*('d_시나리오'!$I$4-'d_시나리오'!$H$4)),'d_시나리오'!$J$4-SQRT((1-H2840)*('d_시나리오'!$J$4-'d_시나리오'!$H$4)*('d_시나리오'!$J$4-'d_시나리오'!$I$4))))</f>
        <v/>
      </c>
      <c r="J2840">
        <f>RAND()</f>
        <v/>
      </c>
      <c r="K2840">
        <f>IF('d_시나리오'!$J$5='d_시나리오'!$H$5,'d_시나리오'!$I$5,IF(J2840&lt;('d_시나리오'!$I$5-'d_시나리오'!$H$5)/('d_시나리오'!$J$5-'d_시나리오'!$H$5),'d_시나리오'!$H$5+SQRT(J2840*('d_시나리오'!$J$5-'d_시나리오'!$H$5)*('d_시나리오'!$I$5-'d_시나리오'!$H$5)),'d_시나리오'!$J$5-SQRT((1-J2840)*('d_시나리오'!$J$5-'d_시나리오'!$H$5)*('d_시나리오'!$J$5-'d_시나리오'!$I$5))))</f>
        <v/>
      </c>
      <c r="L2840">
        <f>RAND()</f>
        <v/>
      </c>
      <c r="M2840">
        <f>IF('d_시나리오'!$J$6='d_시나리오'!$H$6,'d_시나리오'!$I$6,IF(L2840&lt;('d_시나리오'!$I$6-'d_시나리오'!$H$6)/('d_시나리오'!$J$6-'d_시나리오'!$H$6),'d_시나리오'!$H$6+SQRT(L2840*('d_시나리오'!$J$6-'d_시나리오'!$H$6)*('d_시나리오'!$I$6-'d_시나리오'!$H$6)),'d_시나리오'!$J$6-SQRT((1-L2840)*('d_시나리오'!$J$6-'d_시나리오'!$H$6)*('d_시나리오'!$J$6-'d_시나리오'!$I$6))))</f>
        <v/>
      </c>
      <c r="N2840">
        <f>INDEX('d_분포'!$B$2:$B$57,RANDBETWEEN(1,56))</f>
        <v/>
      </c>
      <c r="O2840">
        <f>BETAINV(RAND(),5,5)</f>
        <v/>
      </c>
      <c r="P2840">
        <f>'d_고정'!$B$1*'6_기대효과'!$H$7*('d_시나리오'!$I$7/'d_고정'!$B$2)*B2840</f>
        <v/>
      </c>
      <c r="Q2840">
        <f>P2840*C2840</f>
        <v/>
      </c>
      <c r="R2840">
        <f>P2840*E2840</f>
        <v/>
      </c>
      <c r="S2840">
        <f>R2840*G2840</f>
        <v/>
      </c>
      <c r="T2840">
        <f>Q2840+S2840</f>
        <v/>
      </c>
      <c r="U2840">
        <f>(Q2840*D2840+S2840*I2840)*(1-O2840)</f>
        <v/>
      </c>
      <c r="V2840">
        <f>(R2840*K2840*N2840+'d_고정'!$B$3*('6_기대효과'!$H$7/8)*N2840*'d_고정'!$B$10*M2840*('6_기대효과'!$K$7/'d_고정'!$B$9))*(1-O2840)</f>
        <v/>
      </c>
      <c r="W2840">
        <f>(S2840*I2840+R2840*MAX(K2840-'d_고정'!$B$10*M2840*('6_기대효과'!$K$7/'d_고정'!$B$9),0)*N2840)*(1-O2840)</f>
        <v/>
      </c>
      <c r="X2840">
        <f>U2840+V2840</f>
        <v/>
      </c>
      <c r="Y2840">
        <f>U2840/('d_고정'!$B$5*'6_기대효과'!$H$7/8)/'d_고정'!$B$6</f>
        <v/>
      </c>
      <c r="Z2840">
        <f>U2840/('d_고정'!$B$8*'6_기대효과'!$H$7/8)</f>
        <v/>
      </c>
    </row>
    <row r="2841">
      <c r="A2841">
        <f>RAND()</f>
        <v/>
      </c>
      <c r="B2841">
        <f>IF('d_시나리오'!$J$2='d_시나리오'!$H$2,'d_시나리오'!$I$2,IF(A2841&lt;('d_시나리오'!$I$2-'d_시나리오'!$H$2)/('d_시나리오'!$J$2-'d_시나리오'!$H$2),'d_시나리오'!$H$2+SQRT(A2841*('d_시나리오'!$J$2-'d_시나리오'!$H$2)*('d_시나리오'!$I$2-'d_시나리오'!$H$2)),'d_시나리오'!$J$2-SQRT((1-A2841)*('d_시나리오'!$J$2-'d_시나리오'!$H$2)*('d_시나리오'!$J$2-'d_시나리오'!$I$2))))</f>
        <v/>
      </c>
      <c r="C2841">
        <f>BETAINV(RAND(),2,6)</f>
        <v/>
      </c>
      <c r="D2841">
        <f>INDEX('d_분포'!$A$2:$A$28,RANDBETWEEN(1,27))</f>
        <v/>
      </c>
      <c r="E2841">
        <f>INDEX('d_분포'!$C$2:$C$5,RANDBETWEEN(1,4))*(0.9+0.2*RAND())</f>
        <v/>
      </c>
      <c r="F2841">
        <f>RAND()</f>
        <v/>
      </c>
      <c r="G2841">
        <f>IF('d_시나리오'!$J$3='d_시나리오'!$H$3,'d_시나리오'!$I$3,IF(F2841&lt;('d_시나리오'!$I$3-'d_시나리오'!$H$3)/('d_시나리오'!$J$3-'d_시나리오'!$H$3),'d_시나리오'!$H$3+SQRT(F2841*('d_시나리오'!$J$3-'d_시나리오'!$H$3)*('d_시나리오'!$I$3-'d_시나리오'!$H$3)),'d_시나리오'!$J$3-SQRT((1-F2841)*('d_시나리오'!$J$3-'d_시나리오'!$H$3)*('d_시나리오'!$J$3-'d_시나리오'!$I$3))))</f>
        <v/>
      </c>
      <c r="H2841">
        <f>RAND()</f>
        <v/>
      </c>
      <c r="I2841">
        <f>IF('d_시나리오'!$J$4='d_시나리오'!$H$4,'d_시나리오'!$I$4,IF(H2841&lt;('d_시나리오'!$I$4-'d_시나리오'!$H$4)/('d_시나리오'!$J$4-'d_시나리오'!$H$4),'d_시나리오'!$H$4+SQRT(H2841*('d_시나리오'!$J$4-'d_시나리오'!$H$4)*('d_시나리오'!$I$4-'d_시나리오'!$H$4)),'d_시나리오'!$J$4-SQRT((1-H2841)*('d_시나리오'!$J$4-'d_시나리오'!$H$4)*('d_시나리오'!$J$4-'d_시나리오'!$I$4))))</f>
        <v/>
      </c>
      <c r="J2841">
        <f>RAND()</f>
        <v/>
      </c>
      <c r="K2841">
        <f>IF('d_시나리오'!$J$5='d_시나리오'!$H$5,'d_시나리오'!$I$5,IF(J2841&lt;('d_시나리오'!$I$5-'d_시나리오'!$H$5)/('d_시나리오'!$J$5-'d_시나리오'!$H$5),'d_시나리오'!$H$5+SQRT(J2841*('d_시나리오'!$J$5-'d_시나리오'!$H$5)*('d_시나리오'!$I$5-'d_시나리오'!$H$5)),'d_시나리오'!$J$5-SQRT((1-J2841)*('d_시나리오'!$J$5-'d_시나리오'!$H$5)*('d_시나리오'!$J$5-'d_시나리오'!$I$5))))</f>
        <v/>
      </c>
      <c r="L2841">
        <f>RAND()</f>
        <v/>
      </c>
      <c r="M2841">
        <f>IF('d_시나리오'!$J$6='d_시나리오'!$H$6,'d_시나리오'!$I$6,IF(L2841&lt;('d_시나리오'!$I$6-'d_시나리오'!$H$6)/('d_시나리오'!$J$6-'d_시나리오'!$H$6),'d_시나리오'!$H$6+SQRT(L2841*('d_시나리오'!$J$6-'d_시나리오'!$H$6)*('d_시나리오'!$I$6-'d_시나리오'!$H$6)),'d_시나리오'!$J$6-SQRT((1-L2841)*('d_시나리오'!$J$6-'d_시나리오'!$H$6)*('d_시나리오'!$J$6-'d_시나리오'!$I$6))))</f>
        <v/>
      </c>
      <c r="N2841">
        <f>INDEX('d_분포'!$B$2:$B$57,RANDBETWEEN(1,56))</f>
        <v/>
      </c>
      <c r="O2841">
        <f>BETAINV(RAND(),5,5)</f>
        <v/>
      </c>
      <c r="P2841">
        <f>'d_고정'!$B$1*'6_기대효과'!$H$7*('d_시나리오'!$I$7/'d_고정'!$B$2)*B2841</f>
        <v/>
      </c>
      <c r="Q2841">
        <f>P2841*C2841</f>
        <v/>
      </c>
      <c r="R2841">
        <f>P2841*E2841</f>
        <v/>
      </c>
      <c r="S2841">
        <f>R2841*G2841</f>
        <v/>
      </c>
      <c r="T2841">
        <f>Q2841+S2841</f>
        <v/>
      </c>
      <c r="U2841">
        <f>(Q2841*D2841+S2841*I2841)*(1-O2841)</f>
        <v/>
      </c>
      <c r="V2841">
        <f>(R2841*K2841*N2841+'d_고정'!$B$3*('6_기대효과'!$H$7/8)*N2841*'d_고정'!$B$10*M2841*('6_기대효과'!$K$7/'d_고정'!$B$9))*(1-O2841)</f>
        <v/>
      </c>
      <c r="W2841">
        <f>(S2841*I2841+R2841*MAX(K2841-'d_고정'!$B$10*M2841*('6_기대효과'!$K$7/'d_고정'!$B$9),0)*N2841)*(1-O2841)</f>
        <v/>
      </c>
      <c r="X2841">
        <f>U2841+V2841</f>
        <v/>
      </c>
      <c r="Y2841">
        <f>U2841/('d_고정'!$B$5*'6_기대효과'!$H$7/8)/'d_고정'!$B$6</f>
        <v/>
      </c>
      <c r="Z2841">
        <f>U2841/('d_고정'!$B$8*'6_기대효과'!$H$7/8)</f>
        <v/>
      </c>
    </row>
    <row r="2842">
      <c r="A2842">
        <f>RAND()</f>
        <v/>
      </c>
      <c r="B2842">
        <f>IF('d_시나리오'!$J$2='d_시나리오'!$H$2,'d_시나리오'!$I$2,IF(A2842&lt;('d_시나리오'!$I$2-'d_시나리오'!$H$2)/('d_시나리오'!$J$2-'d_시나리오'!$H$2),'d_시나리오'!$H$2+SQRT(A2842*('d_시나리오'!$J$2-'d_시나리오'!$H$2)*('d_시나리오'!$I$2-'d_시나리오'!$H$2)),'d_시나리오'!$J$2-SQRT((1-A2842)*('d_시나리오'!$J$2-'d_시나리오'!$H$2)*('d_시나리오'!$J$2-'d_시나리오'!$I$2))))</f>
        <v/>
      </c>
      <c r="C2842">
        <f>BETAINV(RAND(),2,6)</f>
        <v/>
      </c>
      <c r="D2842">
        <f>INDEX('d_분포'!$A$2:$A$28,RANDBETWEEN(1,27))</f>
        <v/>
      </c>
      <c r="E2842">
        <f>INDEX('d_분포'!$C$2:$C$5,RANDBETWEEN(1,4))*(0.9+0.2*RAND())</f>
        <v/>
      </c>
      <c r="F2842">
        <f>RAND()</f>
        <v/>
      </c>
      <c r="G2842">
        <f>IF('d_시나리오'!$J$3='d_시나리오'!$H$3,'d_시나리오'!$I$3,IF(F2842&lt;('d_시나리오'!$I$3-'d_시나리오'!$H$3)/('d_시나리오'!$J$3-'d_시나리오'!$H$3),'d_시나리오'!$H$3+SQRT(F2842*('d_시나리오'!$J$3-'d_시나리오'!$H$3)*('d_시나리오'!$I$3-'d_시나리오'!$H$3)),'d_시나리오'!$J$3-SQRT((1-F2842)*('d_시나리오'!$J$3-'d_시나리오'!$H$3)*('d_시나리오'!$J$3-'d_시나리오'!$I$3))))</f>
        <v/>
      </c>
      <c r="H2842">
        <f>RAND()</f>
        <v/>
      </c>
      <c r="I2842">
        <f>IF('d_시나리오'!$J$4='d_시나리오'!$H$4,'d_시나리오'!$I$4,IF(H2842&lt;('d_시나리오'!$I$4-'d_시나리오'!$H$4)/('d_시나리오'!$J$4-'d_시나리오'!$H$4),'d_시나리오'!$H$4+SQRT(H2842*('d_시나리오'!$J$4-'d_시나리오'!$H$4)*('d_시나리오'!$I$4-'d_시나리오'!$H$4)),'d_시나리오'!$J$4-SQRT((1-H2842)*('d_시나리오'!$J$4-'d_시나리오'!$H$4)*('d_시나리오'!$J$4-'d_시나리오'!$I$4))))</f>
        <v/>
      </c>
      <c r="J2842">
        <f>RAND()</f>
        <v/>
      </c>
      <c r="K2842">
        <f>IF('d_시나리오'!$J$5='d_시나리오'!$H$5,'d_시나리오'!$I$5,IF(J2842&lt;('d_시나리오'!$I$5-'d_시나리오'!$H$5)/('d_시나리오'!$J$5-'d_시나리오'!$H$5),'d_시나리오'!$H$5+SQRT(J2842*('d_시나리오'!$J$5-'d_시나리오'!$H$5)*('d_시나리오'!$I$5-'d_시나리오'!$H$5)),'d_시나리오'!$J$5-SQRT((1-J2842)*('d_시나리오'!$J$5-'d_시나리오'!$H$5)*('d_시나리오'!$J$5-'d_시나리오'!$I$5))))</f>
        <v/>
      </c>
      <c r="L2842">
        <f>RAND()</f>
        <v/>
      </c>
      <c r="M2842">
        <f>IF('d_시나리오'!$J$6='d_시나리오'!$H$6,'d_시나리오'!$I$6,IF(L2842&lt;('d_시나리오'!$I$6-'d_시나리오'!$H$6)/('d_시나리오'!$J$6-'d_시나리오'!$H$6),'d_시나리오'!$H$6+SQRT(L2842*('d_시나리오'!$J$6-'d_시나리오'!$H$6)*('d_시나리오'!$I$6-'d_시나리오'!$H$6)),'d_시나리오'!$J$6-SQRT((1-L2842)*('d_시나리오'!$J$6-'d_시나리오'!$H$6)*('d_시나리오'!$J$6-'d_시나리오'!$I$6))))</f>
        <v/>
      </c>
      <c r="N2842">
        <f>INDEX('d_분포'!$B$2:$B$57,RANDBETWEEN(1,56))</f>
        <v/>
      </c>
      <c r="O2842">
        <f>BETAINV(RAND(),5,5)</f>
        <v/>
      </c>
      <c r="P2842">
        <f>'d_고정'!$B$1*'6_기대효과'!$H$7*('d_시나리오'!$I$7/'d_고정'!$B$2)*B2842</f>
        <v/>
      </c>
      <c r="Q2842">
        <f>P2842*C2842</f>
        <v/>
      </c>
      <c r="R2842">
        <f>P2842*E2842</f>
        <v/>
      </c>
      <c r="S2842">
        <f>R2842*G2842</f>
        <v/>
      </c>
      <c r="T2842">
        <f>Q2842+S2842</f>
        <v/>
      </c>
      <c r="U2842">
        <f>(Q2842*D2842+S2842*I2842)*(1-O2842)</f>
        <v/>
      </c>
      <c r="V2842">
        <f>(R2842*K2842*N2842+'d_고정'!$B$3*('6_기대효과'!$H$7/8)*N2842*'d_고정'!$B$10*M2842*('6_기대효과'!$K$7/'d_고정'!$B$9))*(1-O2842)</f>
        <v/>
      </c>
      <c r="W2842">
        <f>(S2842*I2842+R2842*MAX(K2842-'d_고정'!$B$10*M2842*('6_기대효과'!$K$7/'d_고정'!$B$9),0)*N2842)*(1-O2842)</f>
        <v/>
      </c>
      <c r="X2842">
        <f>U2842+V2842</f>
        <v/>
      </c>
      <c r="Y2842">
        <f>U2842/('d_고정'!$B$5*'6_기대효과'!$H$7/8)/'d_고정'!$B$6</f>
        <v/>
      </c>
      <c r="Z2842">
        <f>U2842/('d_고정'!$B$8*'6_기대효과'!$H$7/8)</f>
        <v/>
      </c>
    </row>
    <row r="2843">
      <c r="A2843">
        <f>RAND()</f>
        <v/>
      </c>
      <c r="B2843">
        <f>IF('d_시나리오'!$J$2='d_시나리오'!$H$2,'d_시나리오'!$I$2,IF(A2843&lt;('d_시나리오'!$I$2-'d_시나리오'!$H$2)/('d_시나리오'!$J$2-'d_시나리오'!$H$2),'d_시나리오'!$H$2+SQRT(A2843*('d_시나리오'!$J$2-'d_시나리오'!$H$2)*('d_시나리오'!$I$2-'d_시나리오'!$H$2)),'d_시나리오'!$J$2-SQRT((1-A2843)*('d_시나리오'!$J$2-'d_시나리오'!$H$2)*('d_시나리오'!$J$2-'d_시나리오'!$I$2))))</f>
        <v/>
      </c>
      <c r="C2843">
        <f>BETAINV(RAND(),2,6)</f>
        <v/>
      </c>
      <c r="D2843">
        <f>INDEX('d_분포'!$A$2:$A$28,RANDBETWEEN(1,27))</f>
        <v/>
      </c>
      <c r="E2843">
        <f>INDEX('d_분포'!$C$2:$C$5,RANDBETWEEN(1,4))*(0.9+0.2*RAND())</f>
        <v/>
      </c>
      <c r="F2843">
        <f>RAND()</f>
        <v/>
      </c>
      <c r="G2843">
        <f>IF('d_시나리오'!$J$3='d_시나리오'!$H$3,'d_시나리오'!$I$3,IF(F2843&lt;('d_시나리오'!$I$3-'d_시나리오'!$H$3)/('d_시나리오'!$J$3-'d_시나리오'!$H$3),'d_시나리오'!$H$3+SQRT(F2843*('d_시나리오'!$J$3-'d_시나리오'!$H$3)*('d_시나리오'!$I$3-'d_시나리오'!$H$3)),'d_시나리오'!$J$3-SQRT((1-F2843)*('d_시나리오'!$J$3-'d_시나리오'!$H$3)*('d_시나리오'!$J$3-'d_시나리오'!$I$3))))</f>
        <v/>
      </c>
      <c r="H2843">
        <f>RAND()</f>
        <v/>
      </c>
      <c r="I2843">
        <f>IF('d_시나리오'!$J$4='d_시나리오'!$H$4,'d_시나리오'!$I$4,IF(H2843&lt;('d_시나리오'!$I$4-'d_시나리오'!$H$4)/('d_시나리오'!$J$4-'d_시나리오'!$H$4),'d_시나리오'!$H$4+SQRT(H2843*('d_시나리오'!$J$4-'d_시나리오'!$H$4)*('d_시나리오'!$I$4-'d_시나리오'!$H$4)),'d_시나리오'!$J$4-SQRT((1-H2843)*('d_시나리오'!$J$4-'d_시나리오'!$H$4)*('d_시나리오'!$J$4-'d_시나리오'!$I$4))))</f>
        <v/>
      </c>
      <c r="J2843">
        <f>RAND()</f>
        <v/>
      </c>
      <c r="K2843">
        <f>IF('d_시나리오'!$J$5='d_시나리오'!$H$5,'d_시나리오'!$I$5,IF(J2843&lt;('d_시나리오'!$I$5-'d_시나리오'!$H$5)/('d_시나리오'!$J$5-'d_시나리오'!$H$5),'d_시나리오'!$H$5+SQRT(J2843*('d_시나리오'!$J$5-'d_시나리오'!$H$5)*('d_시나리오'!$I$5-'d_시나리오'!$H$5)),'d_시나리오'!$J$5-SQRT((1-J2843)*('d_시나리오'!$J$5-'d_시나리오'!$H$5)*('d_시나리오'!$J$5-'d_시나리오'!$I$5))))</f>
        <v/>
      </c>
      <c r="L2843">
        <f>RAND()</f>
        <v/>
      </c>
      <c r="M2843">
        <f>IF('d_시나리오'!$J$6='d_시나리오'!$H$6,'d_시나리오'!$I$6,IF(L2843&lt;('d_시나리오'!$I$6-'d_시나리오'!$H$6)/('d_시나리오'!$J$6-'d_시나리오'!$H$6),'d_시나리오'!$H$6+SQRT(L2843*('d_시나리오'!$J$6-'d_시나리오'!$H$6)*('d_시나리오'!$I$6-'d_시나리오'!$H$6)),'d_시나리오'!$J$6-SQRT((1-L2843)*('d_시나리오'!$J$6-'d_시나리오'!$H$6)*('d_시나리오'!$J$6-'d_시나리오'!$I$6))))</f>
        <v/>
      </c>
      <c r="N2843">
        <f>INDEX('d_분포'!$B$2:$B$57,RANDBETWEEN(1,56))</f>
        <v/>
      </c>
      <c r="O2843">
        <f>BETAINV(RAND(),5,5)</f>
        <v/>
      </c>
      <c r="P2843">
        <f>'d_고정'!$B$1*'6_기대효과'!$H$7*('d_시나리오'!$I$7/'d_고정'!$B$2)*B2843</f>
        <v/>
      </c>
      <c r="Q2843">
        <f>P2843*C2843</f>
        <v/>
      </c>
      <c r="R2843">
        <f>P2843*E2843</f>
        <v/>
      </c>
      <c r="S2843">
        <f>R2843*G2843</f>
        <v/>
      </c>
      <c r="T2843">
        <f>Q2843+S2843</f>
        <v/>
      </c>
      <c r="U2843">
        <f>(Q2843*D2843+S2843*I2843)*(1-O2843)</f>
        <v/>
      </c>
      <c r="V2843">
        <f>(R2843*K2843*N2843+'d_고정'!$B$3*('6_기대효과'!$H$7/8)*N2843*'d_고정'!$B$10*M2843*('6_기대효과'!$K$7/'d_고정'!$B$9))*(1-O2843)</f>
        <v/>
      </c>
      <c r="W2843">
        <f>(S2843*I2843+R2843*MAX(K2843-'d_고정'!$B$10*M2843*('6_기대효과'!$K$7/'d_고정'!$B$9),0)*N2843)*(1-O2843)</f>
        <v/>
      </c>
      <c r="X2843">
        <f>U2843+V2843</f>
        <v/>
      </c>
      <c r="Y2843">
        <f>U2843/('d_고정'!$B$5*'6_기대효과'!$H$7/8)/'d_고정'!$B$6</f>
        <v/>
      </c>
      <c r="Z2843">
        <f>U2843/('d_고정'!$B$8*'6_기대효과'!$H$7/8)</f>
        <v/>
      </c>
    </row>
    <row r="2844">
      <c r="A2844">
        <f>RAND()</f>
        <v/>
      </c>
      <c r="B2844">
        <f>IF('d_시나리오'!$J$2='d_시나리오'!$H$2,'d_시나리오'!$I$2,IF(A2844&lt;('d_시나리오'!$I$2-'d_시나리오'!$H$2)/('d_시나리오'!$J$2-'d_시나리오'!$H$2),'d_시나리오'!$H$2+SQRT(A2844*('d_시나리오'!$J$2-'d_시나리오'!$H$2)*('d_시나리오'!$I$2-'d_시나리오'!$H$2)),'d_시나리오'!$J$2-SQRT((1-A2844)*('d_시나리오'!$J$2-'d_시나리오'!$H$2)*('d_시나리오'!$J$2-'d_시나리오'!$I$2))))</f>
        <v/>
      </c>
      <c r="C2844">
        <f>BETAINV(RAND(),2,6)</f>
        <v/>
      </c>
      <c r="D2844">
        <f>INDEX('d_분포'!$A$2:$A$28,RANDBETWEEN(1,27))</f>
        <v/>
      </c>
      <c r="E2844">
        <f>INDEX('d_분포'!$C$2:$C$5,RANDBETWEEN(1,4))*(0.9+0.2*RAND())</f>
        <v/>
      </c>
      <c r="F2844">
        <f>RAND()</f>
        <v/>
      </c>
      <c r="G2844">
        <f>IF('d_시나리오'!$J$3='d_시나리오'!$H$3,'d_시나리오'!$I$3,IF(F2844&lt;('d_시나리오'!$I$3-'d_시나리오'!$H$3)/('d_시나리오'!$J$3-'d_시나리오'!$H$3),'d_시나리오'!$H$3+SQRT(F2844*('d_시나리오'!$J$3-'d_시나리오'!$H$3)*('d_시나리오'!$I$3-'d_시나리오'!$H$3)),'d_시나리오'!$J$3-SQRT((1-F2844)*('d_시나리오'!$J$3-'d_시나리오'!$H$3)*('d_시나리오'!$J$3-'d_시나리오'!$I$3))))</f>
        <v/>
      </c>
      <c r="H2844">
        <f>RAND()</f>
        <v/>
      </c>
      <c r="I2844">
        <f>IF('d_시나리오'!$J$4='d_시나리오'!$H$4,'d_시나리오'!$I$4,IF(H2844&lt;('d_시나리오'!$I$4-'d_시나리오'!$H$4)/('d_시나리오'!$J$4-'d_시나리오'!$H$4),'d_시나리오'!$H$4+SQRT(H2844*('d_시나리오'!$J$4-'d_시나리오'!$H$4)*('d_시나리오'!$I$4-'d_시나리오'!$H$4)),'d_시나리오'!$J$4-SQRT((1-H2844)*('d_시나리오'!$J$4-'d_시나리오'!$H$4)*('d_시나리오'!$J$4-'d_시나리오'!$I$4))))</f>
        <v/>
      </c>
      <c r="J2844">
        <f>RAND()</f>
        <v/>
      </c>
      <c r="K2844">
        <f>IF('d_시나리오'!$J$5='d_시나리오'!$H$5,'d_시나리오'!$I$5,IF(J2844&lt;('d_시나리오'!$I$5-'d_시나리오'!$H$5)/('d_시나리오'!$J$5-'d_시나리오'!$H$5),'d_시나리오'!$H$5+SQRT(J2844*('d_시나리오'!$J$5-'d_시나리오'!$H$5)*('d_시나리오'!$I$5-'d_시나리오'!$H$5)),'d_시나리오'!$J$5-SQRT((1-J2844)*('d_시나리오'!$J$5-'d_시나리오'!$H$5)*('d_시나리오'!$J$5-'d_시나리오'!$I$5))))</f>
        <v/>
      </c>
      <c r="L2844">
        <f>RAND()</f>
        <v/>
      </c>
      <c r="M2844">
        <f>IF('d_시나리오'!$J$6='d_시나리오'!$H$6,'d_시나리오'!$I$6,IF(L2844&lt;('d_시나리오'!$I$6-'d_시나리오'!$H$6)/('d_시나리오'!$J$6-'d_시나리오'!$H$6),'d_시나리오'!$H$6+SQRT(L2844*('d_시나리오'!$J$6-'d_시나리오'!$H$6)*('d_시나리오'!$I$6-'d_시나리오'!$H$6)),'d_시나리오'!$J$6-SQRT((1-L2844)*('d_시나리오'!$J$6-'d_시나리오'!$H$6)*('d_시나리오'!$J$6-'d_시나리오'!$I$6))))</f>
        <v/>
      </c>
      <c r="N2844">
        <f>INDEX('d_분포'!$B$2:$B$57,RANDBETWEEN(1,56))</f>
        <v/>
      </c>
      <c r="O2844">
        <f>BETAINV(RAND(),5,5)</f>
        <v/>
      </c>
      <c r="P2844">
        <f>'d_고정'!$B$1*'6_기대효과'!$H$7*('d_시나리오'!$I$7/'d_고정'!$B$2)*B2844</f>
        <v/>
      </c>
      <c r="Q2844">
        <f>P2844*C2844</f>
        <v/>
      </c>
      <c r="R2844">
        <f>P2844*E2844</f>
        <v/>
      </c>
      <c r="S2844">
        <f>R2844*G2844</f>
        <v/>
      </c>
      <c r="T2844">
        <f>Q2844+S2844</f>
        <v/>
      </c>
      <c r="U2844">
        <f>(Q2844*D2844+S2844*I2844)*(1-O2844)</f>
        <v/>
      </c>
      <c r="V2844">
        <f>(R2844*K2844*N2844+'d_고정'!$B$3*('6_기대효과'!$H$7/8)*N2844*'d_고정'!$B$10*M2844*('6_기대효과'!$K$7/'d_고정'!$B$9))*(1-O2844)</f>
        <v/>
      </c>
      <c r="W2844">
        <f>(S2844*I2844+R2844*MAX(K2844-'d_고정'!$B$10*M2844*('6_기대효과'!$K$7/'d_고정'!$B$9),0)*N2844)*(1-O2844)</f>
        <v/>
      </c>
      <c r="X2844">
        <f>U2844+V2844</f>
        <v/>
      </c>
      <c r="Y2844">
        <f>U2844/('d_고정'!$B$5*'6_기대효과'!$H$7/8)/'d_고정'!$B$6</f>
        <v/>
      </c>
      <c r="Z2844">
        <f>U2844/('d_고정'!$B$8*'6_기대효과'!$H$7/8)</f>
        <v/>
      </c>
    </row>
    <row r="2845">
      <c r="A2845">
        <f>RAND()</f>
        <v/>
      </c>
      <c r="B2845">
        <f>IF('d_시나리오'!$J$2='d_시나리오'!$H$2,'d_시나리오'!$I$2,IF(A2845&lt;('d_시나리오'!$I$2-'d_시나리오'!$H$2)/('d_시나리오'!$J$2-'d_시나리오'!$H$2),'d_시나리오'!$H$2+SQRT(A2845*('d_시나리오'!$J$2-'d_시나리오'!$H$2)*('d_시나리오'!$I$2-'d_시나리오'!$H$2)),'d_시나리오'!$J$2-SQRT((1-A2845)*('d_시나리오'!$J$2-'d_시나리오'!$H$2)*('d_시나리오'!$J$2-'d_시나리오'!$I$2))))</f>
        <v/>
      </c>
      <c r="C2845">
        <f>BETAINV(RAND(),2,6)</f>
        <v/>
      </c>
      <c r="D2845">
        <f>INDEX('d_분포'!$A$2:$A$28,RANDBETWEEN(1,27))</f>
        <v/>
      </c>
      <c r="E2845">
        <f>INDEX('d_분포'!$C$2:$C$5,RANDBETWEEN(1,4))*(0.9+0.2*RAND())</f>
        <v/>
      </c>
      <c r="F2845">
        <f>RAND()</f>
        <v/>
      </c>
      <c r="G2845">
        <f>IF('d_시나리오'!$J$3='d_시나리오'!$H$3,'d_시나리오'!$I$3,IF(F2845&lt;('d_시나리오'!$I$3-'d_시나리오'!$H$3)/('d_시나리오'!$J$3-'d_시나리오'!$H$3),'d_시나리오'!$H$3+SQRT(F2845*('d_시나리오'!$J$3-'d_시나리오'!$H$3)*('d_시나리오'!$I$3-'d_시나리오'!$H$3)),'d_시나리오'!$J$3-SQRT((1-F2845)*('d_시나리오'!$J$3-'d_시나리오'!$H$3)*('d_시나리오'!$J$3-'d_시나리오'!$I$3))))</f>
        <v/>
      </c>
      <c r="H2845">
        <f>RAND()</f>
        <v/>
      </c>
      <c r="I2845">
        <f>IF('d_시나리오'!$J$4='d_시나리오'!$H$4,'d_시나리오'!$I$4,IF(H2845&lt;('d_시나리오'!$I$4-'d_시나리오'!$H$4)/('d_시나리오'!$J$4-'d_시나리오'!$H$4),'d_시나리오'!$H$4+SQRT(H2845*('d_시나리오'!$J$4-'d_시나리오'!$H$4)*('d_시나리오'!$I$4-'d_시나리오'!$H$4)),'d_시나리오'!$J$4-SQRT((1-H2845)*('d_시나리오'!$J$4-'d_시나리오'!$H$4)*('d_시나리오'!$J$4-'d_시나리오'!$I$4))))</f>
        <v/>
      </c>
      <c r="J2845">
        <f>RAND()</f>
        <v/>
      </c>
      <c r="K2845">
        <f>IF('d_시나리오'!$J$5='d_시나리오'!$H$5,'d_시나리오'!$I$5,IF(J2845&lt;('d_시나리오'!$I$5-'d_시나리오'!$H$5)/('d_시나리오'!$J$5-'d_시나리오'!$H$5),'d_시나리오'!$H$5+SQRT(J2845*('d_시나리오'!$J$5-'d_시나리오'!$H$5)*('d_시나리오'!$I$5-'d_시나리오'!$H$5)),'d_시나리오'!$J$5-SQRT((1-J2845)*('d_시나리오'!$J$5-'d_시나리오'!$H$5)*('d_시나리오'!$J$5-'d_시나리오'!$I$5))))</f>
        <v/>
      </c>
      <c r="L2845">
        <f>RAND()</f>
        <v/>
      </c>
      <c r="M2845">
        <f>IF('d_시나리오'!$J$6='d_시나리오'!$H$6,'d_시나리오'!$I$6,IF(L2845&lt;('d_시나리오'!$I$6-'d_시나리오'!$H$6)/('d_시나리오'!$J$6-'d_시나리오'!$H$6),'d_시나리오'!$H$6+SQRT(L2845*('d_시나리오'!$J$6-'d_시나리오'!$H$6)*('d_시나리오'!$I$6-'d_시나리오'!$H$6)),'d_시나리오'!$J$6-SQRT((1-L2845)*('d_시나리오'!$J$6-'d_시나리오'!$H$6)*('d_시나리오'!$J$6-'d_시나리오'!$I$6))))</f>
        <v/>
      </c>
      <c r="N2845">
        <f>INDEX('d_분포'!$B$2:$B$57,RANDBETWEEN(1,56))</f>
        <v/>
      </c>
      <c r="O2845">
        <f>BETAINV(RAND(),5,5)</f>
        <v/>
      </c>
      <c r="P2845">
        <f>'d_고정'!$B$1*'6_기대효과'!$H$7*('d_시나리오'!$I$7/'d_고정'!$B$2)*B2845</f>
        <v/>
      </c>
      <c r="Q2845">
        <f>P2845*C2845</f>
        <v/>
      </c>
      <c r="R2845">
        <f>P2845*E2845</f>
        <v/>
      </c>
      <c r="S2845">
        <f>R2845*G2845</f>
        <v/>
      </c>
      <c r="T2845">
        <f>Q2845+S2845</f>
        <v/>
      </c>
      <c r="U2845">
        <f>(Q2845*D2845+S2845*I2845)*(1-O2845)</f>
        <v/>
      </c>
      <c r="V2845">
        <f>(R2845*K2845*N2845+'d_고정'!$B$3*('6_기대효과'!$H$7/8)*N2845*'d_고정'!$B$10*M2845*('6_기대효과'!$K$7/'d_고정'!$B$9))*(1-O2845)</f>
        <v/>
      </c>
      <c r="W2845">
        <f>(S2845*I2845+R2845*MAX(K2845-'d_고정'!$B$10*M2845*('6_기대효과'!$K$7/'d_고정'!$B$9),0)*N2845)*(1-O2845)</f>
        <v/>
      </c>
      <c r="X2845">
        <f>U2845+V2845</f>
        <v/>
      </c>
      <c r="Y2845">
        <f>U2845/('d_고정'!$B$5*'6_기대효과'!$H$7/8)/'d_고정'!$B$6</f>
        <v/>
      </c>
      <c r="Z2845">
        <f>U2845/('d_고정'!$B$8*'6_기대효과'!$H$7/8)</f>
        <v/>
      </c>
    </row>
    <row r="2846">
      <c r="A2846">
        <f>RAND()</f>
        <v/>
      </c>
      <c r="B2846">
        <f>IF('d_시나리오'!$J$2='d_시나리오'!$H$2,'d_시나리오'!$I$2,IF(A2846&lt;('d_시나리오'!$I$2-'d_시나리오'!$H$2)/('d_시나리오'!$J$2-'d_시나리오'!$H$2),'d_시나리오'!$H$2+SQRT(A2846*('d_시나리오'!$J$2-'d_시나리오'!$H$2)*('d_시나리오'!$I$2-'d_시나리오'!$H$2)),'d_시나리오'!$J$2-SQRT((1-A2846)*('d_시나리오'!$J$2-'d_시나리오'!$H$2)*('d_시나리오'!$J$2-'d_시나리오'!$I$2))))</f>
        <v/>
      </c>
      <c r="C2846">
        <f>BETAINV(RAND(),2,6)</f>
        <v/>
      </c>
      <c r="D2846">
        <f>INDEX('d_분포'!$A$2:$A$28,RANDBETWEEN(1,27))</f>
        <v/>
      </c>
      <c r="E2846">
        <f>INDEX('d_분포'!$C$2:$C$5,RANDBETWEEN(1,4))*(0.9+0.2*RAND())</f>
        <v/>
      </c>
      <c r="F2846">
        <f>RAND()</f>
        <v/>
      </c>
      <c r="G2846">
        <f>IF('d_시나리오'!$J$3='d_시나리오'!$H$3,'d_시나리오'!$I$3,IF(F2846&lt;('d_시나리오'!$I$3-'d_시나리오'!$H$3)/('d_시나리오'!$J$3-'d_시나리오'!$H$3),'d_시나리오'!$H$3+SQRT(F2846*('d_시나리오'!$J$3-'d_시나리오'!$H$3)*('d_시나리오'!$I$3-'d_시나리오'!$H$3)),'d_시나리오'!$J$3-SQRT((1-F2846)*('d_시나리오'!$J$3-'d_시나리오'!$H$3)*('d_시나리오'!$J$3-'d_시나리오'!$I$3))))</f>
        <v/>
      </c>
      <c r="H2846">
        <f>RAND()</f>
        <v/>
      </c>
      <c r="I2846">
        <f>IF('d_시나리오'!$J$4='d_시나리오'!$H$4,'d_시나리오'!$I$4,IF(H2846&lt;('d_시나리오'!$I$4-'d_시나리오'!$H$4)/('d_시나리오'!$J$4-'d_시나리오'!$H$4),'d_시나리오'!$H$4+SQRT(H2846*('d_시나리오'!$J$4-'d_시나리오'!$H$4)*('d_시나리오'!$I$4-'d_시나리오'!$H$4)),'d_시나리오'!$J$4-SQRT((1-H2846)*('d_시나리오'!$J$4-'d_시나리오'!$H$4)*('d_시나리오'!$J$4-'d_시나리오'!$I$4))))</f>
        <v/>
      </c>
      <c r="J2846">
        <f>RAND()</f>
        <v/>
      </c>
      <c r="K2846">
        <f>IF('d_시나리오'!$J$5='d_시나리오'!$H$5,'d_시나리오'!$I$5,IF(J2846&lt;('d_시나리오'!$I$5-'d_시나리오'!$H$5)/('d_시나리오'!$J$5-'d_시나리오'!$H$5),'d_시나리오'!$H$5+SQRT(J2846*('d_시나리오'!$J$5-'d_시나리오'!$H$5)*('d_시나리오'!$I$5-'d_시나리오'!$H$5)),'d_시나리오'!$J$5-SQRT((1-J2846)*('d_시나리오'!$J$5-'d_시나리오'!$H$5)*('d_시나리오'!$J$5-'d_시나리오'!$I$5))))</f>
        <v/>
      </c>
      <c r="L2846">
        <f>RAND()</f>
        <v/>
      </c>
      <c r="M2846">
        <f>IF('d_시나리오'!$J$6='d_시나리오'!$H$6,'d_시나리오'!$I$6,IF(L2846&lt;('d_시나리오'!$I$6-'d_시나리오'!$H$6)/('d_시나리오'!$J$6-'d_시나리오'!$H$6),'d_시나리오'!$H$6+SQRT(L2846*('d_시나리오'!$J$6-'d_시나리오'!$H$6)*('d_시나리오'!$I$6-'d_시나리오'!$H$6)),'d_시나리오'!$J$6-SQRT((1-L2846)*('d_시나리오'!$J$6-'d_시나리오'!$H$6)*('d_시나리오'!$J$6-'d_시나리오'!$I$6))))</f>
        <v/>
      </c>
      <c r="N2846">
        <f>INDEX('d_분포'!$B$2:$B$57,RANDBETWEEN(1,56))</f>
        <v/>
      </c>
      <c r="O2846">
        <f>BETAINV(RAND(),5,5)</f>
        <v/>
      </c>
      <c r="P2846">
        <f>'d_고정'!$B$1*'6_기대효과'!$H$7*('d_시나리오'!$I$7/'d_고정'!$B$2)*B2846</f>
        <v/>
      </c>
      <c r="Q2846">
        <f>P2846*C2846</f>
        <v/>
      </c>
      <c r="R2846">
        <f>P2846*E2846</f>
        <v/>
      </c>
      <c r="S2846">
        <f>R2846*G2846</f>
        <v/>
      </c>
      <c r="T2846">
        <f>Q2846+S2846</f>
        <v/>
      </c>
      <c r="U2846">
        <f>(Q2846*D2846+S2846*I2846)*(1-O2846)</f>
        <v/>
      </c>
      <c r="V2846">
        <f>(R2846*K2846*N2846+'d_고정'!$B$3*('6_기대효과'!$H$7/8)*N2846*'d_고정'!$B$10*M2846*('6_기대효과'!$K$7/'d_고정'!$B$9))*(1-O2846)</f>
        <v/>
      </c>
      <c r="W2846">
        <f>(S2846*I2846+R2846*MAX(K2846-'d_고정'!$B$10*M2846*('6_기대효과'!$K$7/'d_고정'!$B$9),0)*N2846)*(1-O2846)</f>
        <v/>
      </c>
      <c r="X2846">
        <f>U2846+V2846</f>
        <v/>
      </c>
      <c r="Y2846">
        <f>U2846/('d_고정'!$B$5*'6_기대효과'!$H$7/8)/'d_고정'!$B$6</f>
        <v/>
      </c>
      <c r="Z2846">
        <f>U2846/('d_고정'!$B$8*'6_기대효과'!$H$7/8)</f>
        <v/>
      </c>
    </row>
    <row r="2847">
      <c r="A2847">
        <f>RAND()</f>
        <v/>
      </c>
      <c r="B2847">
        <f>IF('d_시나리오'!$J$2='d_시나리오'!$H$2,'d_시나리오'!$I$2,IF(A2847&lt;('d_시나리오'!$I$2-'d_시나리오'!$H$2)/('d_시나리오'!$J$2-'d_시나리오'!$H$2),'d_시나리오'!$H$2+SQRT(A2847*('d_시나리오'!$J$2-'d_시나리오'!$H$2)*('d_시나리오'!$I$2-'d_시나리오'!$H$2)),'d_시나리오'!$J$2-SQRT((1-A2847)*('d_시나리오'!$J$2-'d_시나리오'!$H$2)*('d_시나리오'!$J$2-'d_시나리오'!$I$2))))</f>
        <v/>
      </c>
      <c r="C2847">
        <f>BETAINV(RAND(),2,6)</f>
        <v/>
      </c>
      <c r="D2847">
        <f>INDEX('d_분포'!$A$2:$A$28,RANDBETWEEN(1,27))</f>
        <v/>
      </c>
      <c r="E2847">
        <f>INDEX('d_분포'!$C$2:$C$5,RANDBETWEEN(1,4))*(0.9+0.2*RAND())</f>
        <v/>
      </c>
      <c r="F2847">
        <f>RAND()</f>
        <v/>
      </c>
      <c r="G2847">
        <f>IF('d_시나리오'!$J$3='d_시나리오'!$H$3,'d_시나리오'!$I$3,IF(F2847&lt;('d_시나리오'!$I$3-'d_시나리오'!$H$3)/('d_시나리오'!$J$3-'d_시나리오'!$H$3),'d_시나리오'!$H$3+SQRT(F2847*('d_시나리오'!$J$3-'d_시나리오'!$H$3)*('d_시나리오'!$I$3-'d_시나리오'!$H$3)),'d_시나리오'!$J$3-SQRT((1-F2847)*('d_시나리오'!$J$3-'d_시나리오'!$H$3)*('d_시나리오'!$J$3-'d_시나리오'!$I$3))))</f>
        <v/>
      </c>
      <c r="H2847">
        <f>RAND()</f>
        <v/>
      </c>
      <c r="I2847">
        <f>IF('d_시나리오'!$J$4='d_시나리오'!$H$4,'d_시나리오'!$I$4,IF(H2847&lt;('d_시나리오'!$I$4-'d_시나리오'!$H$4)/('d_시나리오'!$J$4-'d_시나리오'!$H$4),'d_시나리오'!$H$4+SQRT(H2847*('d_시나리오'!$J$4-'d_시나리오'!$H$4)*('d_시나리오'!$I$4-'d_시나리오'!$H$4)),'d_시나리오'!$J$4-SQRT((1-H2847)*('d_시나리오'!$J$4-'d_시나리오'!$H$4)*('d_시나리오'!$J$4-'d_시나리오'!$I$4))))</f>
        <v/>
      </c>
      <c r="J2847">
        <f>RAND()</f>
        <v/>
      </c>
      <c r="K2847">
        <f>IF('d_시나리오'!$J$5='d_시나리오'!$H$5,'d_시나리오'!$I$5,IF(J2847&lt;('d_시나리오'!$I$5-'d_시나리오'!$H$5)/('d_시나리오'!$J$5-'d_시나리오'!$H$5),'d_시나리오'!$H$5+SQRT(J2847*('d_시나리오'!$J$5-'d_시나리오'!$H$5)*('d_시나리오'!$I$5-'d_시나리오'!$H$5)),'d_시나리오'!$J$5-SQRT((1-J2847)*('d_시나리오'!$J$5-'d_시나리오'!$H$5)*('d_시나리오'!$J$5-'d_시나리오'!$I$5))))</f>
        <v/>
      </c>
      <c r="L2847">
        <f>RAND()</f>
        <v/>
      </c>
      <c r="M2847">
        <f>IF('d_시나리오'!$J$6='d_시나리오'!$H$6,'d_시나리오'!$I$6,IF(L2847&lt;('d_시나리오'!$I$6-'d_시나리오'!$H$6)/('d_시나리오'!$J$6-'d_시나리오'!$H$6),'d_시나리오'!$H$6+SQRT(L2847*('d_시나리오'!$J$6-'d_시나리오'!$H$6)*('d_시나리오'!$I$6-'d_시나리오'!$H$6)),'d_시나리오'!$J$6-SQRT((1-L2847)*('d_시나리오'!$J$6-'d_시나리오'!$H$6)*('d_시나리오'!$J$6-'d_시나리오'!$I$6))))</f>
        <v/>
      </c>
      <c r="N2847">
        <f>INDEX('d_분포'!$B$2:$B$57,RANDBETWEEN(1,56))</f>
        <v/>
      </c>
      <c r="O2847">
        <f>BETAINV(RAND(),5,5)</f>
        <v/>
      </c>
      <c r="P2847">
        <f>'d_고정'!$B$1*'6_기대효과'!$H$7*('d_시나리오'!$I$7/'d_고정'!$B$2)*B2847</f>
        <v/>
      </c>
      <c r="Q2847">
        <f>P2847*C2847</f>
        <v/>
      </c>
      <c r="R2847">
        <f>P2847*E2847</f>
        <v/>
      </c>
      <c r="S2847">
        <f>R2847*G2847</f>
        <v/>
      </c>
      <c r="T2847">
        <f>Q2847+S2847</f>
        <v/>
      </c>
      <c r="U2847">
        <f>(Q2847*D2847+S2847*I2847)*(1-O2847)</f>
        <v/>
      </c>
      <c r="V2847">
        <f>(R2847*K2847*N2847+'d_고정'!$B$3*('6_기대효과'!$H$7/8)*N2847*'d_고정'!$B$10*M2847*('6_기대효과'!$K$7/'d_고정'!$B$9))*(1-O2847)</f>
        <v/>
      </c>
      <c r="W2847">
        <f>(S2847*I2847+R2847*MAX(K2847-'d_고정'!$B$10*M2847*('6_기대효과'!$K$7/'d_고정'!$B$9),0)*N2847)*(1-O2847)</f>
        <v/>
      </c>
      <c r="X2847">
        <f>U2847+V2847</f>
        <v/>
      </c>
      <c r="Y2847">
        <f>U2847/('d_고정'!$B$5*'6_기대효과'!$H$7/8)/'d_고정'!$B$6</f>
        <v/>
      </c>
      <c r="Z2847">
        <f>U2847/('d_고정'!$B$8*'6_기대효과'!$H$7/8)</f>
        <v/>
      </c>
    </row>
    <row r="2848">
      <c r="A2848">
        <f>RAND()</f>
        <v/>
      </c>
      <c r="B2848">
        <f>IF('d_시나리오'!$J$2='d_시나리오'!$H$2,'d_시나리오'!$I$2,IF(A2848&lt;('d_시나리오'!$I$2-'d_시나리오'!$H$2)/('d_시나리오'!$J$2-'d_시나리오'!$H$2),'d_시나리오'!$H$2+SQRT(A2848*('d_시나리오'!$J$2-'d_시나리오'!$H$2)*('d_시나리오'!$I$2-'d_시나리오'!$H$2)),'d_시나리오'!$J$2-SQRT((1-A2848)*('d_시나리오'!$J$2-'d_시나리오'!$H$2)*('d_시나리오'!$J$2-'d_시나리오'!$I$2))))</f>
        <v/>
      </c>
      <c r="C2848">
        <f>BETAINV(RAND(),2,6)</f>
        <v/>
      </c>
      <c r="D2848">
        <f>INDEX('d_분포'!$A$2:$A$28,RANDBETWEEN(1,27))</f>
        <v/>
      </c>
      <c r="E2848">
        <f>INDEX('d_분포'!$C$2:$C$5,RANDBETWEEN(1,4))*(0.9+0.2*RAND())</f>
        <v/>
      </c>
      <c r="F2848">
        <f>RAND()</f>
        <v/>
      </c>
      <c r="G2848">
        <f>IF('d_시나리오'!$J$3='d_시나리오'!$H$3,'d_시나리오'!$I$3,IF(F2848&lt;('d_시나리오'!$I$3-'d_시나리오'!$H$3)/('d_시나리오'!$J$3-'d_시나리오'!$H$3),'d_시나리오'!$H$3+SQRT(F2848*('d_시나리오'!$J$3-'d_시나리오'!$H$3)*('d_시나리오'!$I$3-'d_시나리오'!$H$3)),'d_시나리오'!$J$3-SQRT((1-F2848)*('d_시나리오'!$J$3-'d_시나리오'!$H$3)*('d_시나리오'!$J$3-'d_시나리오'!$I$3))))</f>
        <v/>
      </c>
      <c r="H2848">
        <f>RAND()</f>
        <v/>
      </c>
      <c r="I2848">
        <f>IF('d_시나리오'!$J$4='d_시나리오'!$H$4,'d_시나리오'!$I$4,IF(H2848&lt;('d_시나리오'!$I$4-'d_시나리오'!$H$4)/('d_시나리오'!$J$4-'d_시나리오'!$H$4),'d_시나리오'!$H$4+SQRT(H2848*('d_시나리오'!$J$4-'d_시나리오'!$H$4)*('d_시나리오'!$I$4-'d_시나리오'!$H$4)),'d_시나리오'!$J$4-SQRT((1-H2848)*('d_시나리오'!$J$4-'d_시나리오'!$H$4)*('d_시나리오'!$J$4-'d_시나리오'!$I$4))))</f>
        <v/>
      </c>
      <c r="J2848">
        <f>RAND()</f>
        <v/>
      </c>
      <c r="K2848">
        <f>IF('d_시나리오'!$J$5='d_시나리오'!$H$5,'d_시나리오'!$I$5,IF(J2848&lt;('d_시나리오'!$I$5-'d_시나리오'!$H$5)/('d_시나리오'!$J$5-'d_시나리오'!$H$5),'d_시나리오'!$H$5+SQRT(J2848*('d_시나리오'!$J$5-'d_시나리오'!$H$5)*('d_시나리오'!$I$5-'d_시나리오'!$H$5)),'d_시나리오'!$J$5-SQRT((1-J2848)*('d_시나리오'!$J$5-'d_시나리오'!$H$5)*('d_시나리오'!$J$5-'d_시나리오'!$I$5))))</f>
        <v/>
      </c>
      <c r="L2848">
        <f>RAND()</f>
        <v/>
      </c>
      <c r="M2848">
        <f>IF('d_시나리오'!$J$6='d_시나리오'!$H$6,'d_시나리오'!$I$6,IF(L2848&lt;('d_시나리오'!$I$6-'d_시나리오'!$H$6)/('d_시나리오'!$J$6-'d_시나리오'!$H$6),'d_시나리오'!$H$6+SQRT(L2848*('d_시나리오'!$J$6-'d_시나리오'!$H$6)*('d_시나리오'!$I$6-'d_시나리오'!$H$6)),'d_시나리오'!$J$6-SQRT((1-L2848)*('d_시나리오'!$J$6-'d_시나리오'!$H$6)*('d_시나리오'!$J$6-'d_시나리오'!$I$6))))</f>
        <v/>
      </c>
      <c r="N2848">
        <f>INDEX('d_분포'!$B$2:$B$57,RANDBETWEEN(1,56))</f>
        <v/>
      </c>
      <c r="O2848">
        <f>BETAINV(RAND(),5,5)</f>
        <v/>
      </c>
      <c r="P2848">
        <f>'d_고정'!$B$1*'6_기대효과'!$H$7*('d_시나리오'!$I$7/'d_고정'!$B$2)*B2848</f>
        <v/>
      </c>
      <c r="Q2848">
        <f>P2848*C2848</f>
        <v/>
      </c>
      <c r="R2848">
        <f>P2848*E2848</f>
        <v/>
      </c>
      <c r="S2848">
        <f>R2848*G2848</f>
        <v/>
      </c>
      <c r="T2848">
        <f>Q2848+S2848</f>
        <v/>
      </c>
      <c r="U2848">
        <f>(Q2848*D2848+S2848*I2848)*(1-O2848)</f>
        <v/>
      </c>
      <c r="V2848">
        <f>(R2848*K2848*N2848+'d_고정'!$B$3*('6_기대효과'!$H$7/8)*N2848*'d_고정'!$B$10*M2848*('6_기대효과'!$K$7/'d_고정'!$B$9))*(1-O2848)</f>
        <v/>
      </c>
      <c r="W2848">
        <f>(S2848*I2848+R2848*MAX(K2848-'d_고정'!$B$10*M2848*('6_기대효과'!$K$7/'d_고정'!$B$9),0)*N2848)*(1-O2848)</f>
        <v/>
      </c>
      <c r="X2848">
        <f>U2848+V2848</f>
        <v/>
      </c>
      <c r="Y2848">
        <f>U2848/('d_고정'!$B$5*'6_기대효과'!$H$7/8)/'d_고정'!$B$6</f>
        <v/>
      </c>
      <c r="Z2848">
        <f>U2848/('d_고정'!$B$8*'6_기대효과'!$H$7/8)</f>
        <v/>
      </c>
    </row>
    <row r="2849">
      <c r="A2849">
        <f>RAND()</f>
        <v/>
      </c>
      <c r="B2849">
        <f>IF('d_시나리오'!$J$2='d_시나리오'!$H$2,'d_시나리오'!$I$2,IF(A2849&lt;('d_시나리오'!$I$2-'d_시나리오'!$H$2)/('d_시나리오'!$J$2-'d_시나리오'!$H$2),'d_시나리오'!$H$2+SQRT(A2849*('d_시나리오'!$J$2-'d_시나리오'!$H$2)*('d_시나리오'!$I$2-'d_시나리오'!$H$2)),'d_시나리오'!$J$2-SQRT((1-A2849)*('d_시나리오'!$J$2-'d_시나리오'!$H$2)*('d_시나리오'!$J$2-'d_시나리오'!$I$2))))</f>
        <v/>
      </c>
      <c r="C2849">
        <f>BETAINV(RAND(),2,6)</f>
        <v/>
      </c>
      <c r="D2849">
        <f>INDEX('d_분포'!$A$2:$A$28,RANDBETWEEN(1,27))</f>
        <v/>
      </c>
      <c r="E2849">
        <f>INDEX('d_분포'!$C$2:$C$5,RANDBETWEEN(1,4))*(0.9+0.2*RAND())</f>
        <v/>
      </c>
      <c r="F2849">
        <f>RAND()</f>
        <v/>
      </c>
      <c r="G2849">
        <f>IF('d_시나리오'!$J$3='d_시나리오'!$H$3,'d_시나리오'!$I$3,IF(F2849&lt;('d_시나리오'!$I$3-'d_시나리오'!$H$3)/('d_시나리오'!$J$3-'d_시나리오'!$H$3),'d_시나리오'!$H$3+SQRT(F2849*('d_시나리오'!$J$3-'d_시나리오'!$H$3)*('d_시나리오'!$I$3-'d_시나리오'!$H$3)),'d_시나리오'!$J$3-SQRT((1-F2849)*('d_시나리오'!$J$3-'d_시나리오'!$H$3)*('d_시나리오'!$J$3-'d_시나리오'!$I$3))))</f>
        <v/>
      </c>
      <c r="H2849">
        <f>RAND()</f>
        <v/>
      </c>
      <c r="I2849">
        <f>IF('d_시나리오'!$J$4='d_시나리오'!$H$4,'d_시나리오'!$I$4,IF(H2849&lt;('d_시나리오'!$I$4-'d_시나리오'!$H$4)/('d_시나리오'!$J$4-'d_시나리오'!$H$4),'d_시나리오'!$H$4+SQRT(H2849*('d_시나리오'!$J$4-'d_시나리오'!$H$4)*('d_시나리오'!$I$4-'d_시나리오'!$H$4)),'d_시나리오'!$J$4-SQRT((1-H2849)*('d_시나리오'!$J$4-'d_시나리오'!$H$4)*('d_시나리오'!$J$4-'d_시나리오'!$I$4))))</f>
        <v/>
      </c>
      <c r="J2849">
        <f>RAND()</f>
        <v/>
      </c>
      <c r="K2849">
        <f>IF('d_시나리오'!$J$5='d_시나리오'!$H$5,'d_시나리오'!$I$5,IF(J2849&lt;('d_시나리오'!$I$5-'d_시나리오'!$H$5)/('d_시나리오'!$J$5-'d_시나리오'!$H$5),'d_시나리오'!$H$5+SQRT(J2849*('d_시나리오'!$J$5-'d_시나리오'!$H$5)*('d_시나리오'!$I$5-'d_시나리오'!$H$5)),'d_시나리오'!$J$5-SQRT((1-J2849)*('d_시나리오'!$J$5-'d_시나리오'!$H$5)*('d_시나리오'!$J$5-'d_시나리오'!$I$5))))</f>
        <v/>
      </c>
      <c r="L2849">
        <f>RAND()</f>
        <v/>
      </c>
      <c r="M2849">
        <f>IF('d_시나리오'!$J$6='d_시나리오'!$H$6,'d_시나리오'!$I$6,IF(L2849&lt;('d_시나리오'!$I$6-'d_시나리오'!$H$6)/('d_시나리오'!$J$6-'d_시나리오'!$H$6),'d_시나리오'!$H$6+SQRT(L2849*('d_시나리오'!$J$6-'d_시나리오'!$H$6)*('d_시나리오'!$I$6-'d_시나리오'!$H$6)),'d_시나리오'!$J$6-SQRT((1-L2849)*('d_시나리오'!$J$6-'d_시나리오'!$H$6)*('d_시나리오'!$J$6-'d_시나리오'!$I$6))))</f>
        <v/>
      </c>
      <c r="N2849">
        <f>INDEX('d_분포'!$B$2:$B$57,RANDBETWEEN(1,56))</f>
        <v/>
      </c>
      <c r="O2849">
        <f>BETAINV(RAND(),5,5)</f>
        <v/>
      </c>
      <c r="P2849">
        <f>'d_고정'!$B$1*'6_기대효과'!$H$7*('d_시나리오'!$I$7/'d_고정'!$B$2)*B2849</f>
        <v/>
      </c>
      <c r="Q2849">
        <f>P2849*C2849</f>
        <v/>
      </c>
      <c r="R2849">
        <f>P2849*E2849</f>
        <v/>
      </c>
      <c r="S2849">
        <f>R2849*G2849</f>
        <v/>
      </c>
      <c r="T2849">
        <f>Q2849+S2849</f>
        <v/>
      </c>
      <c r="U2849">
        <f>(Q2849*D2849+S2849*I2849)*(1-O2849)</f>
        <v/>
      </c>
      <c r="V2849">
        <f>(R2849*K2849*N2849+'d_고정'!$B$3*('6_기대효과'!$H$7/8)*N2849*'d_고정'!$B$10*M2849*('6_기대효과'!$K$7/'d_고정'!$B$9))*(1-O2849)</f>
        <v/>
      </c>
      <c r="W2849">
        <f>(S2849*I2849+R2849*MAX(K2849-'d_고정'!$B$10*M2849*('6_기대효과'!$K$7/'d_고정'!$B$9),0)*N2849)*(1-O2849)</f>
        <v/>
      </c>
      <c r="X2849">
        <f>U2849+V2849</f>
        <v/>
      </c>
      <c r="Y2849">
        <f>U2849/('d_고정'!$B$5*'6_기대효과'!$H$7/8)/'d_고정'!$B$6</f>
        <v/>
      </c>
      <c r="Z2849">
        <f>U2849/('d_고정'!$B$8*'6_기대효과'!$H$7/8)</f>
        <v/>
      </c>
    </row>
    <row r="2850">
      <c r="A2850">
        <f>RAND()</f>
        <v/>
      </c>
      <c r="B2850">
        <f>IF('d_시나리오'!$J$2='d_시나리오'!$H$2,'d_시나리오'!$I$2,IF(A2850&lt;('d_시나리오'!$I$2-'d_시나리오'!$H$2)/('d_시나리오'!$J$2-'d_시나리오'!$H$2),'d_시나리오'!$H$2+SQRT(A2850*('d_시나리오'!$J$2-'d_시나리오'!$H$2)*('d_시나리오'!$I$2-'d_시나리오'!$H$2)),'d_시나리오'!$J$2-SQRT((1-A2850)*('d_시나리오'!$J$2-'d_시나리오'!$H$2)*('d_시나리오'!$J$2-'d_시나리오'!$I$2))))</f>
        <v/>
      </c>
      <c r="C2850">
        <f>BETAINV(RAND(),2,6)</f>
        <v/>
      </c>
      <c r="D2850">
        <f>INDEX('d_분포'!$A$2:$A$28,RANDBETWEEN(1,27))</f>
        <v/>
      </c>
      <c r="E2850">
        <f>INDEX('d_분포'!$C$2:$C$5,RANDBETWEEN(1,4))*(0.9+0.2*RAND())</f>
        <v/>
      </c>
      <c r="F2850">
        <f>RAND()</f>
        <v/>
      </c>
      <c r="G2850">
        <f>IF('d_시나리오'!$J$3='d_시나리오'!$H$3,'d_시나리오'!$I$3,IF(F2850&lt;('d_시나리오'!$I$3-'d_시나리오'!$H$3)/('d_시나리오'!$J$3-'d_시나리오'!$H$3),'d_시나리오'!$H$3+SQRT(F2850*('d_시나리오'!$J$3-'d_시나리오'!$H$3)*('d_시나리오'!$I$3-'d_시나리오'!$H$3)),'d_시나리오'!$J$3-SQRT((1-F2850)*('d_시나리오'!$J$3-'d_시나리오'!$H$3)*('d_시나리오'!$J$3-'d_시나리오'!$I$3))))</f>
        <v/>
      </c>
      <c r="H2850">
        <f>RAND()</f>
        <v/>
      </c>
      <c r="I2850">
        <f>IF('d_시나리오'!$J$4='d_시나리오'!$H$4,'d_시나리오'!$I$4,IF(H2850&lt;('d_시나리오'!$I$4-'d_시나리오'!$H$4)/('d_시나리오'!$J$4-'d_시나리오'!$H$4),'d_시나리오'!$H$4+SQRT(H2850*('d_시나리오'!$J$4-'d_시나리오'!$H$4)*('d_시나리오'!$I$4-'d_시나리오'!$H$4)),'d_시나리오'!$J$4-SQRT((1-H2850)*('d_시나리오'!$J$4-'d_시나리오'!$H$4)*('d_시나리오'!$J$4-'d_시나리오'!$I$4))))</f>
        <v/>
      </c>
      <c r="J2850">
        <f>RAND()</f>
        <v/>
      </c>
      <c r="K2850">
        <f>IF('d_시나리오'!$J$5='d_시나리오'!$H$5,'d_시나리오'!$I$5,IF(J2850&lt;('d_시나리오'!$I$5-'d_시나리오'!$H$5)/('d_시나리오'!$J$5-'d_시나리오'!$H$5),'d_시나리오'!$H$5+SQRT(J2850*('d_시나리오'!$J$5-'d_시나리오'!$H$5)*('d_시나리오'!$I$5-'d_시나리오'!$H$5)),'d_시나리오'!$J$5-SQRT((1-J2850)*('d_시나리오'!$J$5-'d_시나리오'!$H$5)*('d_시나리오'!$J$5-'d_시나리오'!$I$5))))</f>
        <v/>
      </c>
      <c r="L2850">
        <f>RAND()</f>
        <v/>
      </c>
      <c r="M2850">
        <f>IF('d_시나리오'!$J$6='d_시나리오'!$H$6,'d_시나리오'!$I$6,IF(L2850&lt;('d_시나리오'!$I$6-'d_시나리오'!$H$6)/('d_시나리오'!$J$6-'d_시나리오'!$H$6),'d_시나리오'!$H$6+SQRT(L2850*('d_시나리오'!$J$6-'d_시나리오'!$H$6)*('d_시나리오'!$I$6-'d_시나리오'!$H$6)),'d_시나리오'!$J$6-SQRT((1-L2850)*('d_시나리오'!$J$6-'d_시나리오'!$H$6)*('d_시나리오'!$J$6-'d_시나리오'!$I$6))))</f>
        <v/>
      </c>
      <c r="N2850">
        <f>INDEX('d_분포'!$B$2:$B$57,RANDBETWEEN(1,56))</f>
        <v/>
      </c>
      <c r="O2850">
        <f>BETAINV(RAND(),5,5)</f>
        <v/>
      </c>
      <c r="P2850">
        <f>'d_고정'!$B$1*'6_기대효과'!$H$7*('d_시나리오'!$I$7/'d_고정'!$B$2)*B2850</f>
        <v/>
      </c>
      <c r="Q2850">
        <f>P2850*C2850</f>
        <v/>
      </c>
      <c r="R2850">
        <f>P2850*E2850</f>
        <v/>
      </c>
      <c r="S2850">
        <f>R2850*G2850</f>
        <v/>
      </c>
      <c r="T2850">
        <f>Q2850+S2850</f>
        <v/>
      </c>
      <c r="U2850">
        <f>(Q2850*D2850+S2850*I2850)*(1-O2850)</f>
        <v/>
      </c>
      <c r="V2850">
        <f>(R2850*K2850*N2850+'d_고정'!$B$3*('6_기대효과'!$H$7/8)*N2850*'d_고정'!$B$10*M2850*('6_기대효과'!$K$7/'d_고정'!$B$9))*(1-O2850)</f>
        <v/>
      </c>
      <c r="W2850">
        <f>(S2850*I2850+R2850*MAX(K2850-'d_고정'!$B$10*M2850*('6_기대효과'!$K$7/'d_고정'!$B$9),0)*N2850)*(1-O2850)</f>
        <v/>
      </c>
      <c r="X2850">
        <f>U2850+V2850</f>
        <v/>
      </c>
      <c r="Y2850">
        <f>U2850/('d_고정'!$B$5*'6_기대효과'!$H$7/8)/'d_고정'!$B$6</f>
        <v/>
      </c>
      <c r="Z2850">
        <f>U2850/('d_고정'!$B$8*'6_기대효과'!$H$7/8)</f>
        <v/>
      </c>
    </row>
    <row r="2851">
      <c r="A2851">
        <f>RAND()</f>
        <v/>
      </c>
      <c r="B2851">
        <f>IF('d_시나리오'!$J$2='d_시나리오'!$H$2,'d_시나리오'!$I$2,IF(A2851&lt;('d_시나리오'!$I$2-'d_시나리오'!$H$2)/('d_시나리오'!$J$2-'d_시나리오'!$H$2),'d_시나리오'!$H$2+SQRT(A2851*('d_시나리오'!$J$2-'d_시나리오'!$H$2)*('d_시나리오'!$I$2-'d_시나리오'!$H$2)),'d_시나리오'!$J$2-SQRT((1-A2851)*('d_시나리오'!$J$2-'d_시나리오'!$H$2)*('d_시나리오'!$J$2-'d_시나리오'!$I$2))))</f>
        <v/>
      </c>
      <c r="C2851">
        <f>BETAINV(RAND(),2,6)</f>
        <v/>
      </c>
      <c r="D2851">
        <f>INDEX('d_분포'!$A$2:$A$28,RANDBETWEEN(1,27))</f>
        <v/>
      </c>
      <c r="E2851">
        <f>INDEX('d_분포'!$C$2:$C$5,RANDBETWEEN(1,4))*(0.9+0.2*RAND())</f>
        <v/>
      </c>
      <c r="F2851">
        <f>RAND()</f>
        <v/>
      </c>
      <c r="G2851">
        <f>IF('d_시나리오'!$J$3='d_시나리오'!$H$3,'d_시나리오'!$I$3,IF(F2851&lt;('d_시나리오'!$I$3-'d_시나리오'!$H$3)/('d_시나리오'!$J$3-'d_시나리오'!$H$3),'d_시나리오'!$H$3+SQRT(F2851*('d_시나리오'!$J$3-'d_시나리오'!$H$3)*('d_시나리오'!$I$3-'d_시나리오'!$H$3)),'d_시나리오'!$J$3-SQRT((1-F2851)*('d_시나리오'!$J$3-'d_시나리오'!$H$3)*('d_시나리오'!$J$3-'d_시나리오'!$I$3))))</f>
        <v/>
      </c>
      <c r="H2851">
        <f>RAND()</f>
        <v/>
      </c>
      <c r="I2851">
        <f>IF('d_시나리오'!$J$4='d_시나리오'!$H$4,'d_시나리오'!$I$4,IF(H2851&lt;('d_시나리오'!$I$4-'d_시나리오'!$H$4)/('d_시나리오'!$J$4-'d_시나리오'!$H$4),'d_시나리오'!$H$4+SQRT(H2851*('d_시나리오'!$J$4-'d_시나리오'!$H$4)*('d_시나리오'!$I$4-'d_시나리오'!$H$4)),'d_시나리오'!$J$4-SQRT((1-H2851)*('d_시나리오'!$J$4-'d_시나리오'!$H$4)*('d_시나리오'!$J$4-'d_시나리오'!$I$4))))</f>
        <v/>
      </c>
      <c r="J2851">
        <f>RAND()</f>
        <v/>
      </c>
      <c r="K2851">
        <f>IF('d_시나리오'!$J$5='d_시나리오'!$H$5,'d_시나리오'!$I$5,IF(J2851&lt;('d_시나리오'!$I$5-'d_시나리오'!$H$5)/('d_시나리오'!$J$5-'d_시나리오'!$H$5),'d_시나리오'!$H$5+SQRT(J2851*('d_시나리오'!$J$5-'d_시나리오'!$H$5)*('d_시나리오'!$I$5-'d_시나리오'!$H$5)),'d_시나리오'!$J$5-SQRT((1-J2851)*('d_시나리오'!$J$5-'d_시나리오'!$H$5)*('d_시나리오'!$J$5-'d_시나리오'!$I$5))))</f>
        <v/>
      </c>
      <c r="L2851">
        <f>RAND()</f>
        <v/>
      </c>
      <c r="M2851">
        <f>IF('d_시나리오'!$J$6='d_시나리오'!$H$6,'d_시나리오'!$I$6,IF(L2851&lt;('d_시나리오'!$I$6-'d_시나리오'!$H$6)/('d_시나리오'!$J$6-'d_시나리오'!$H$6),'d_시나리오'!$H$6+SQRT(L2851*('d_시나리오'!$J$6-'d_시나리오'!$H$6)*('d_시나리오'!$I$6-'d_시나리오'!$H$6)),'d_시나리오'!$J$6-SQRT((1-L2851)*('d_시나리오'!$J$6-'d_시나리오'!$H$6)*('d_시나리오'!$J$6-'d_시나리오'!$I$6))))</f>
        <v/>
      </c>
      <c r="N2851">
        <f>INDEX('d_분포'!$B$2:$B$57,RANDBETWEEN(1,56))</f>
        <v/>
      </c>
      <c r="O2851">
        <f>BETAINV(RAND(),5,5)</f>
        <v/>
      </c>
      <c r="P2851">
        <f>'d_고정'!$B$1*'6_기대효과'!$H$7*('d_시나리오'!$I$7/'d_고정'!$B$2)*B2851</f>
        <v/>
      </c>
      <c r="Q2851">
        <f>P2851*C2851</f>
        <v/>
      </c>
      <c r="R2851">
        <f>P2851*E2851</f>
        <v/>
      </c>
      <c r="S2851">
        <f>R2851*G2851</f>
        <v/>
      </c>
      <c r="T2851">
        <f>Q2851+S2851</f>
        <v/>
      </c>
      <c r="U2851">
        <f>(Q2851*D2851+S2851*I2851)*(1-O2851)</f>
        <v/>
      </c>
      <c r="V2851">
        <f>(R2851*K2851*N2851+'d_고정'!$B$3*('6_기대효과'!$H$7/8)*N2851*'d_고정'!$B$10*M2851*('6_기대효과'!$K$7/'d_고정'!$B$9))*(1-O2851)</f>
        <v/>
      </c>
      <c r="W2851">
        <f>(S2851*I2851+R2851*MAX(K2851-'d_고정'!$B$10*M2851*('6_기대효과'!$K$7/'d_고정'!$B$9),0)*N2851)*(1-O2851)</f>
        <v/>
      </c>
      <c r="X2851">
        <f>U2851+V2851</f>
        <v/>
      </c>
      <c r="Y2851">
        <f>U2851/('d_고정'!$B$5*'6_기대효과'!$H$7/8)/'d_고정'!$B$6</f>
        <v/>
      </c>
      <c r="Z2851">
        <f>U2851/('d_고정'!$B$8*'6_기대효과'!$H$7/8)</f>
        <v/>
      </c>
    </row>
    <row r="2852">
      <c r="A2852">
        <f>RAND()</f>
        <v/>
      </c>
      <c r="B2852">
        <f>IF('d_시나리오'!$J$2='d_시나리오'!$H$2,'d_시나리오'!$I$2,IF(A2852&lt;('d_시나리오'!$I$2-'d_시나리오'!$H$2)/('d_시나리오'!$J$2-'d_시나리오'!$H$2),'d_시나리오'!$H$2+SQRT(A2852*('d_시나리오'!$J$2-'d_시나리오'!$H$2)*('d_시나리오'!$I$2-'d_시나리오'!$H$2)),'d_시나리오'!$J$2-SQRT((1-A2852)*('d_시나리오'!$J$2-'d_시나리오'!$H$2)*('d_시나리오'!$J$2-'d_시나리오'!$I$2))))</f>
        <v/>
      </c>
      <c r="C2852">
        <f>BETAINV(RAND(),2,6)</f>
        <v/>
      </c>
      <c r="D2852">
        <f>INDEX('d_분포'!$A$2:$A$28,RANDBETWEEN(1,27))</f>
        <v/>
      </c>
      <c r="E2852">
        <f>INDEX('d_분포'!$C$2:$C$5,RANDBETWEEN(1,4))*(0.9+0.2*RAND())</f>
        <v/>
      </c>
      <c r="F2852">
        <f>RAND()</f>
        <v/>
      </c>
      <c r="G2852">
        <f>IF('d_시나리오'!$J$3='d_시나리오'!$H$3,'d_시나리오'!$I$3,IF(F2852&lt;('d_시나리오'!$I$3-'d_시나리오'!$H$3)/('d_시나리오'!$J$3-'d_시나리오'!$H$3),'d_시나리오'!$H$3+SQRT(F2852*('d_시나리오'!$J$3-'d_시나리오'!$H$3)*('d_시나리오'!$I$3-'d_시나리오'!$H$3)),'d_시나리오'!$J$3-SQRT((1-F2852)*('d_시나리오'!$J$3-'d_시나리오'!$H$3)*('d_시나리오'!$J$3-'d_시나리오'!$I$3))))</f>
        <v/>
      </c>
      <c r="H2852">
        <f>RAND()</f>
        <v/>
      </c>
      <c r="I2852">
        <f>IF('d_시나리오'!$J$4='d_시나리오'!$H$4,'d_시나리오'!$I$4,IF(H2852&lt;('d_시나리오'!$I$4-'d_시나리오'!$H$4)/('d_시나리오'!$J$4-'d_시나리오'!$H$4),'d_시나리오'!$H$4+SQRT(H2852*('d_시나리오'!$J$4-'d_시나리오'!$H$4)*('d_시나리오'!$I$4-'d_시나리오'!$H$4)),'d_시나리오'!$J$4-SQRT((1-H2852)*('d_시나리오'!$J$4-'d_시나리오'!$H$4)*('d_시나리오'!$J$4-'d_시나리오'!$I$4))))</f>
        <v/>
      </c>
      <c r="J2852">
        <f>RAND()</f>
        <v/>
      </c>
      <c r="K2852">
        <f>IF('d_시나리오'!$J$5='d_시나리오'!$H$5,'d_시나리오'!$I$5,IF(J2852&lt;('d_시나리오'!$I$5-'d_시나리오'!$H$5)/('d_시나리오'!$J$5-'d_시나리오'!$H$5),'d_시나리오'!$H$5+SQRT(J2852*('d_시나리오'!$J$5-'d_시나리오'!$H$5)*('d_시나리오'!$I$5-'d_시나리오'!$H$5)),'d_시나리오'!$J$5-SQRT((1-J2852)*('d_시나리오'!$J$5-'d_시나리오'!$H$5)*('d_시나리오'!$J$5-'d_시나리오'!$I$5))))</f>
        <v/>
      </c>
      <c r="L2852">
        <f>RAND()</f>
        <v/>
      </c>
      <c r="M2852">
        <f>IF('d_시나리오'!$J$6='d_시나리오'!$H$6,'d_시나리오'!$I$6,IF(L2852&lt;('d_시나리오'!$I$6-'d_시나리오'!$H$6)/('d_시나리오'!$J$6-'d_시나리오'!$H$6),'d_시나리오'!$H$6+SQRT(L2852*('d_시나리오'!$J$6-'d_시나리오'!$H$6)*('d_시나리오'!$I$6-'d_시나리오'!$H$6)),'d_시나리오'!$J$6-SQRT((1-L2852)*('d_시나리오'!$J$6-'d_시나리오'!$H$6)*('d_시나리오'!$J$6-'d_시나리오'!$I$6))))</f>
        <v/>
      </c>
      <c r="N2852">
        <f>INDEX('d_분포'!$B$2:$B$57,RANDBETWEEN(1,56))</f>
        <v/>
      </c>
      <c r="O2852">
        <f>BETAINV(RAND(),5,5)</f>
        <v/>
      </c>
      <c r="P2852">
        <f>'d_고정'!$B$1*'6_기대효과'!$H$7*('d_시나리오'!$I$7/'d_고정'!$B$2)*B2852</f>
        <v/>
      </c>
      <c r="Q2852">
        <f>P2852*C2852</f>
        <v/>
      </c>
      <c r="R2852">
        <f>P2852*E2852</f>
        <v/>
      </c>
      <c r="S2852">
        <f>R2852*G2852</f>
        <v/>
      </c>
      <c r="T2852">
        <f>Q2852+S2852</f>
        <v/>
      </c>
      <c r="U2852">
        <f>(Q2852*D2852+S2852*I2852)*(1-O2852)</f>
        <v/>
      </c>
      <c r="V2852">
        <f>(R2852*K2852*N2852+'d_고정'!$B$3*('6_기대효과'!$H$7/8)*N2852*'d_고정'!$B$10*M2852*('6_기대효과'!$K$7/'d_고정'!$B$9))*(1-O2852)</f>
        <v/>
      </c>
      <c r="W2852">
        <f>(S2852*I2852+R2852*MAX(K2852-'d_고정'!$B$10*M2852*('6_기대효과'!$K$7/'d_고정'!$B$9),0)*N2852)*(1-O2852)</f>
        <v/>
      </c>
      <c r="X2852">
        <f>U2852+V2852</f>
        <v/>
      </c>
      <c r="Y2852">
        <f>U2852/('d_고정'!$B$5*'6_기대효과'!$H$7/8)/'d_고정'!$B$6</f>
        <v/>
      </c>
      <c r="Z2852">
        <f>U2852/('d_고정'!$B$8*'6_기대효과'!$H$7/8)</f>
        <v/>
      </c>
    </row>
    <row r="2853">
      <c r="A2853">
        <f>RAND()</f>
        <v/>
      </c>
      <c r="B2853">
        <f>IF('d_시나리오'!$J$2='d_시나리오'!$H$2,'d_시나리오'!$I$2,IF(A2853&lt;('d_시나리오'!$I$2-'d_시나리오'!$H$2)/('d_시나리오'!$J$2-'d_시나리오'!$H$2),'d_시나리오'!$H$2+SQRT(A2853*('d_시나리오'!$J$2-'d_시나리오'!$H$2)*('d_시나리오'!$I$2-'d_시나리오'!$H$2)),'d_시나리오'!$J$2-SQRT((1-A2853)*('d_시나리오'!$J$2-'d_시나리오'!$H$2)*('d_시나리오'!$J$2-'d_시나리오'!$I$2))))</f>
        <v/>
      </c>
      <c r="C2853">
        <f>BETAINV(RAND(),2,6)</f>
        <v/>
      </c>
      <c r="D2853">
        <f>INDEX('d_분포'!$A$2:$A$28,RANDBETWEEN(1,27))</f>
        <v/>
      </c>
      <c r="E2853">
        <f>INDEX('d_분포'!$C$2:$C$5,RANDBETWEEN(1,4))*(0.9+0.2*RAND())</f>
        <v/>
      </c>
      <c r="F2853">
        <f>RAND()</f>
        <v/>
      </c>
      <c r="G2853">
        <f>IF('d_시나리오'!$J$3='d_시나리오'!$H$3,'d_시나리오'!$I$3,IF(F2853&lt;('d_시나리오'!$I$3-'d_시나리오'!$H$3)/('d_시나리오'!$J$3-'d_시나리오'!$H$3),'d_시나리오'!$H$3+SQRT(F2853*('d_시나리오'!$J$3-'d_시나리오'!$H$3)*('d_시나리오'!$I$3-'d_시나리오'!$H$3)),'d_시나리오'!$J$3-SQRT((1-F2853)*('d_시나리오'!$J$3-'d_시나리오'!$H$3)*('d_시나리오'!$J$3-'d_시나리오'!$I$3))))</f>
        <v/>
      </c>
      <c r="H2853">
        <f>RAND()</f>
        <v/>
      </c>
      <c r="I2853">
        <f>IF('d_시나리오'!$J$4='d_시나리오'!$H$4,'d_시나리오'!$I$4,IF(H2853&lt;('d_시나리오'!$I$4-'d_시나리오'!$H$4)/('d_시나리오'!$J$4-'d_시나리오'!$H$4),'d_시나리오'!$H$4+SQRT(H2853*('d_시나리오'!$J$4-'d_시나리오'!$H$4)*('d_시나리오'!$I$4-'d_시나리오'!$H$4)),'d_시나리오'!$J$4-SQRT((1-H2853)*('d_시나리오'!$J$4-'d_시나리오'!$H$4)*('d_시나리오'!$J$4-'d_시나리오'!$I$4))))</f>
        <v/>
      </c>
      <c r="J2853">
        <f>RAND()</f>
        <v/>
      </c>
      <c r="K2853">
        <f>IF('d_시나리오'!$J$5='d_시나리오'!$H$5,'d_시나리오'!$I$5,IF(J2853&lt;('d_시나리오'!$I$5-'d_시나리오'!$H$5)/('d_시나리오'!$J$5-'d_시나리오'!$H$5),'d_시나리오'!$H$5+SQRT(J2853*('d_시나리오'!$J$5-'d_시나리오'!$H$5)*('d_시나리오'!$I$5-'d_시나리오'!$H$5)),'d_시나리오'!$J$5-SQRT((1-J2853)*('d_시나리오'!$J$5-'d_시나리오'!$H$5)*('d_시나리오'!$J$5-'d_시나리오'!$I$5))))</f>
        <v/>
      </c>
      <c r="L2853">
        <f>RAND()</f>
        <v/>
      </c>
      <c r="M2853">
        <f>IF('d_시나리오'!$J$6='d_시나리오'!$H$6,'d_시나리오'!$I$6,IF(L2853&lt;('d_시나리오'!$I$6-'d_시나리오'!$H$6)/('d_시나리오'!$J$6-'d_시나리오'!$H$6),'d_시나리오'!$H$6+SQRT(L2853*('d_시나리오'!$J$6-'d_시나리오'!$H$6)*('d_시나리오'!$I$6-'d_시나리오'!$H$6)),'d_시나리오'!$J$6-SQRT((1-L2853)*('d_시나리오'!$J$6-'d_시나리오'!$H$6)*('d_시나리오'!$J$6-'d_시나리오'!$I$6))))</f>
        <v/>
      </c>
      <c r="N2853">
        <f>INDEX('d_분포'!$B$2:$B$57,RANDBETWEEN(1,56))</f>
        <v/>
      </c>
      <c r="O2853">
        <f>BETAINV(RAND(),5,5)</f>
        <v/>
      </c>
      <c r="P2853">
        <f>'d_고정'!$B$1*'6_기대효과'!$H$7*('d_시나리오'!$I$7/'d_고정'!$B$2)*B2853</f>
        <v/>
      </c>
      <c r="Q2853">
        <f>P2853*C2853</f>
        <v/>
      </c>
      <c r="R2853">
        <f>P2853*E2853</f>
        <v/>
      </c>
      <c r="S2853">
        <f>R2853*G2853</f>
        <v/>
      </c>
      <c r="T2853">
        <f>Q2853+S2853</f>
        <v/>
      </c>
      <c r="U2853">
        <f>(Q2853*D2853+S2853*I2853)*(1-O2853)</f>
        <v/>
      </c>
      <c r="V2853">
        <f>(R2853*K2853*N2853+'d_고정'!$B$3*('6_기대효과'!$H$7/8)*N2853*'d_고정'!$B$10*M2853*('6_기대효과'!$K$7/'d_고정'!$B$9))*(1-O2853)</f>
        <v/>
      </c>
      <c r="W2853">
        <f>(S2853*I2853+R2853*MAX(K2853-'d_고정'!$B$10*M2853*('6_기대효과'!$K$7/'d_고정'!$B$9),0)*N2853)*(1-O2853)</f>
        <v/>
      </c>
      <c r="X2853">
        <f>U2853+V2853</f>
        <v/>
      </c>
      <c r="Y2853">
        <f>U2853/('d_고정'!$B$5*'6_기대효과'!$H$7/8)/'d_고정'!$B$6</f>
        <v/>
      </c>
      <c r="Z2853">
        <f>U2853/('d_고정'!$B$8*'6_기대효과'!$H$7/8)</f>
        <v/>
      </c>
    </row>
    <row r="2854">
      <c r="A2854">
        <f>RAND()</f>
        <v/>
      </c>
      <c r="B2854">
        <f>IF('d_시나리오'!$J$2='d_시나리오'!$H$2,'d_시나리오'!$I$2,IF(A2854&lt;('d_시나리오'!$I$2-'d_시나리오'!$H$2)/('d_시나리오'!$J$2-'d_시나리오'!$H$2),'d_시나리오'!$H$2+SQRT(A2854*('d_시나리오'!$J$2-'d_시나리오'!$H$2)*('d_시나리오'!$I$2-'d_시나리오'!$H$2)),'d_시나리오'!$J$2-SQRT((1-A2854)*('d_시나리오'!$J$2-'d_시나리오'!$H$2)*('d_시나리오'!$J$2-'d_시나리오'!$I$2))))</f>
        <v/>
      </c>
      <c r="C2854">
        <f>BETAINV(RAND(),2,6)</f>
        <v/>
      </c>
      <c r="D2854">
        <f>INDEX('d_분포'!$A$2:$A$28,RANDBETWEEN(1,27))</f>
        <v/>
      </c>
      <c r="E2854">
        <f>INDEX('d_분포'!$C$2:$C$5,RANDBETWEEN(1,4))*(0.9+0.2*RAND())</f>
        <v/>
      </c>
      <c r="F2854">
        <f>RAND()</f>
        <v/>
      </c>
      <c r="G2854">
        <f>IF('d_시나리오'!$J$3='d_시나리오'!$H$3,'d_시나리오'!$I$3,IF(F2854&lt;('d_시나리오'!$I$3-'d_시나리오'!$H$3)/('d_시나리오'!$J$3-'d_시나리오'!$H$3),'d_시나리오'!$H$3+SQRT(F2854*('d_시나리오'!$J$3-'d_시나리오'!$H$3)*('d_시나리오'!$I$3-'d_시나리오'!$H$3)),'d_시나리오'!$J$3-SQRT((1-F2854)*('d_시나리오'!$J$3-'d_시나리오'!$H$3)*('d_시나리오'!$J$3-'d_시나리오'!$I$3))))</f>
        <v/>
      </c>
      <c r="H2854">
        <f>RAND()</f>
        <v/>
      </c>
      <c r="I2854">
        <f>IF('d_시나리오'!$J$4='d_시나리오'!$H$4,'d_시나리오'!$I$4,IF(H2854&lt;('d_시나리오'!$I$4-'d_시나리오'!$H$4)/('d_시나리오'!$J$4-'d_시나리오'!$H$4),'d_시나리오'!$H$4+SQRT(H2854*('d_시나리오'!$J$4-'d_시나리오'!$H$4)*('d_시나리오'!$I$4-'d_시나리오'!$H$4)),'d_시나리오'!$J$4-SQRT((1-H2854)*('d_시나리오'!$J$4-'d_시나리오'!$H$4)*('d_시나리오'!$J$4-'d_시나리오'!$I$4))))</f>
        <v/>
      </c>
      <c r="J2854">
        <f>RAND()</f>
        <v/>
      </c>
      <c r="K2854">
        <f>IF('d_시나리오'!$J$5='d_시나리오'!$H$5,'d_시나리오'!$I$5,IF(J2854&lt;('d_시나리오'!$I$5-'d_시나리오'!$H$5)/('d_시나리오'!$J$5-'d_시나리오'!$H$5),'d_시나리오'!$H$5+SQRT(J2854*('d_시나리오'!$J$5-'d_시나리오'!$H$5)*('d_시나리오'!$I$5-'d_시나리오'!$H$5)),'d_시나리오'!$J$5-SQRT((1-J2854)*('d_시나리오'!$J$5-'d_시나리오'!$H$5)*('d_시나리오'!$J$5-'d_시나리오'!$I$5))))</f>
        <v/>
      </c>
      <c r="L2854">
        <f>RAND()</f>
        <v/>
      </c>
      <c r="M2854">
        <f>IF('d_시나리오'!$J$6='d_시나리오'!$H$6,'d_시나리오'!$I$6,IF(L2854&lt;('d_시나리오'!$I$6-'d_시나리오'!$H$6)/('d_시나리오'!$J$6-'d_시나리오'!$H$6),'d_시나리오'!$H$6+SQRT(L2854*('d_시나리오'!$J$6-'d_시나리오'!$H$6)*('d_시나리오'!$I$6-'d_시나리오'!$H$6)),'d_시나리오'!$J$6-SQRT((1-L2854)*('d_시나리오'!$J$6-'d_시나리오'!$H$6)*('d_시나리오'!$J$6-'d_시나리오'!$I$6))))</f>
        <v/>
      </c>
      <c r="N2854">
        <f>INDEX('d_분포'!$B$2:$B$57,RANDBETWEEN(1,56))</f>
        <v/>
      </c>
      <c r="O2854">
        <f>BETAINV(RAND(),5,5)</f>
        <v/>
      </c>
      <c r="P2854">
        <f>'d_고정'!$B$1*'6_기대효과'!$H$7*('d_시나리오'!$I$7/'d_고정'!$B$2)*B2854</f>
        <v/>
      </c>
      <c r="Q2854">
        <f>P2854*C2854</f>
        <v/>
      </c>
      <c r="R2854">
        <f>P2854*E2854</f>
        <v/>
      </c>
      <c r="S2854">
        <f>R2854*G2854</f>
        <v/>
      </c>
      <c r="T2854">
        <f>Q2854+S2854</f>
        <v/>
      </c>
      <c r="U2854">
        <f>(Q2854*D2854+S2854*I2854)*(1-O2854)</f>
        <v/>
      </c>
      <c r="V2854">
        <f>(R2854*K2854*N2854+'d_고정'!$B$3*('6_기대효과'!$H$7/8)*N2854*'d_고정'!$B$10*M2854*('6_기대효과'!$K$7/'d_고정'!$B$9))*(1-O2854)</f>
        <v/>
      </c>
      <c r="W2854">
        <f>(S2854*I2854+R2854*MAX(K2854-'d_고정'!$B$10*M2854*('6_기대효과'!$K$7/'d_고정'!$B$9),0)*N2854)*(1-O2854)</f>
        <v/>
      </c>
      <c r="X2854">
        <f>U2854+V2854</f>
        <v/>
      </c>
      <c r="Y2854">
        <f>U2854/('d_고정'!$B$5*'6_기대효과'!$H$7/8)/'d_고정'!$B$6</f>
        <v/>
      </c>
      <c r="Z2854">
        <f>U2854/('d_고정'!$B$8*'6_기대효과'!$H$7/8)</f>
        <v/>
      </c>
    </row>
    <row r="2855">
      <c r="A2855">
        <f>RAND()</f>
        <v/>
      </c>
      <c r="B2855">
        <f>IF('d_시나리오'!$J$2='d_시나리오'!$H$2,'d_시나리오'!$I$2,IF(A2855&lt;('d_시나리오'!$I$2-'d_시나리오'!$H$2)/('d_시나리오'!$J$2-'d_시나리오'!$H$2),'d_시나리오'!$H$2+SQRT(A2855*('d_시나리오'!$J$2-'d_시나리오'!$H$2)*('d_시나리오'!$I$2-'d_시나리오'!$H$2)),'d_시나리오'!$J$2-SQRT((1-A2855)*('d_시나리오'!$J$2-'d_시나리오'!$H$2)*('d_시나리오'!$J$2-'d_시나리오'!$I$2))))</f>
        <v/>
      </c>
      <c r="C2855">
        <f>BETAINV(RAND(),2,6)</f>
        <v/>
      </c>
      <c r="D2855">
        <f>INDEX('d_분포'!$A$2:$A$28,RANDBETWEEN(1,27))</f>
        <v/>
      </c>
      <c r="E2855">
        <f>INDEX('d_분포'!$C$2:$C$5,RANDBETWEEN(1,4))*(0.9+0.2*RAND())</f>
        <v/>
      </c>
      <c r="F2855">
        <f>RAND()</f>
        <v/>
      </c>
      <c r="G2855">
        <f>IF('d_시나리오'!$J$3='d_시나리오'!$H$3,'d_시나리오'!$I$3,IF(F2855&lt;('d_시나리오'!$I$3-'d_시나리오'!$H$3)/('d_시나리오'!$J$3-'d_시나리오'!$H$3),'d_시나리오'!$H$3+SQRT(F2855*('d_시나리오'!$J$3-'d_시나리오'!$H$3)*('d_시나리오'!$I$3-'d_시나리오'!$H$3)),'d_시나리오'!$J$3-SQRT((1-F2855)*('d_시나리오'!$J$3-'d_시나리오'!$H$3)*('d_시나리오'!$J$3-'d_시나리오'!$I$3))))</f>
        <v/>
      </c>
      <c r="H2855">
        <f>RAND()</f>
        <v/>
      </c>
      <c r="I2855">
        <f>IF('d_시나리오'!$J$4='d_시나리오'!$H$4,'d_시나리오'!$I$4,IF(H2855&lt;('d_시나리오'!$I$4-'d_시나리오'!$H$4)/('d_시나리오'!$J$4-'d_시나리오'!$H$4),'d_시나리오'!$H$4+SQRT(H2855*('d_시나리오'!$J$4-'d_시나리오'!$H$4)*('d_시나리오'!$I$4-'d_시나리오'!$H$4)),'d_시나리오'!$J$4-SQRT((1-H2855)*('d_시나리오'!$J$4-'d_시나리오'!$H$4)*('d_시나리오'!$J$4-'d_시나리오'!$I$4))))</f>
        <v/>
      </c>
      <c r="J2855">
        <f>RAND()</f>
        <v/>
      </c>
      <c r="K2855">
        <f>IF('d_시나리오'!$J$5='d_시나리오'!$H$5,'d_시나리오'!$I$5,IF(J2855&lt;('d_시나리오'!$I$5-'d_시나리오'!$H$5)/('d_시나리오'!$J$5-'d_시나리오'!$H$5),'d_시나리오'!$H$5+SQRT(J2855*('d_시나리오'!$J$5-'d_시나리오'!$H$5)*('d_시나리오'!$I$5-'d_시나리오'!$H$5)),'d_시나리오'!$J$5-SQRT((1-J2855)*('d_시나리오'!$J$5-'d_시나리오'!$H$5)*('d_시나리오'!$J$5-'d_시나리오'!$I$5))))</f>
        <v/>
      </c>
      <c r="L2855">
        <f>RAND()</f>
        <v/>
      </c>
      <c r="M2855">
        <f>IF('d_시나리오'!$J$6='d_시나리오'!$H$6,'d_시나리오'!$I$6,IF(L2855&lt;('d_시나리오'!$I$6-'d_시나리오'!$H$6)/('d_시나리오'!$J$6-'d_시나리오'!$H$6),'d_시나리오'!$H$6+SQRT(L2855*('d_시나리오'!$J$6-'d_시나리오'!$H$6)*('d_시나리오'!$I$6-'d_시나리오'!$H$6)),'d_시나리오'!$J$6-SQRT((1-L2855)*('d_시나리오'!$J$6-'d_시나리오'!$H$6)*('d_시나리오'!$J$6-'d_시나리오'!$I$6))))</f>
        <v/>
      </c>
      <c r="N2855">
        <f>INDEX('d_분포'!$B$2:$B$57,RANDBETWEEN(1,56))</f>
        <v/>
      </c>
      <c r="O2855">
        <f>BETAINV(RAND(),5,5)</f>
        <v/>
      </c>
      <c r="P2855">
        <f>'d_고정'!$B$1*'6_기대효과'!$H$7*('d_시나리오'!$I$7/'d_고정'!$B$2)*B2855</f>
        <v/>
      </c>
      <c r="Q2855">
        <f>P2855*C2855</f>
        <v/>
      </c>
      <c r="R2855">
        <f>P2855*E2855</f>
        <v/>
      </c>
      <c r="S2855">
        <f>R2855*G2855</f>
        <v/>
      </c>
      <c r="T2855">
        <f>Q2855+S2855</f>
        <v/>
      </c>
      <c r="U2855">
        <f>(Q2855*D2855+S2855*I2855)*(1-O2855)</f>
        <v/>
      </c>
      <c r="V2855">
        <f>(R2855*K2855*N2855+'d_고정'!$B$3*('6_기대효과'!$H$7/8)*N2855*'d_고정'!$B$10*M2855*('6_기대효과'!$K$7/'d_고정'!$B$9))*(1-O2855)</f>
        <v/>
      </c>
      <c r="W2855">
        <f>(S2855*I2855+R2855*MAX(K2855-'d_고정'!$B$10*M2855*('6_기대효과'!$K$7/'d_고정'!$B$9),0)*N2855)*(1-O2855)</f>
        <v/>
      </c>
      <c r="X2855">
        <f>U2855+V2855</f>
        <v/>
      </c>
      <c r="Y2855">
        <f>U2855/('d_고정'!$B$5*'6_기대효과'!$H$7/8)/'d_고정'!$B$6</f>
        <v/>
      </c>
      <c r="Z2855">
        <f>U2855/('d_고정'!$B$8*'6_기대효과'!$H$7/8)</f>
        <v/>
      </c>
    </row>
    <row r="2856">
      <c r="A2856">
        <f>RAND()</f>
        <v/>
      </c>
      <c r="B2856">
        <f>IF('d_시나리오'!$J$2='d_시나리오'!$H$2,'d_시나리오'!$I$2,IF(A2856&lt;('d_시나리오'!$I$2-'d_시나리오'!$H$2)/('d_시나리오'!$J$2-'d_시나리오'!$H$2),'d_시나리오'!$H$2+SQRT(A2856*('d_시나리오'!$J$2-'d_시나리오'!$H$2)*('d_시나리오'!$I$2-'d_시나리오'!$H$2)),'d_시나리오'!$J$2-SQRT((1-A2856)*('d_시나리오'!$J$2-'d_시나리오'!$H$2)*('d_시나리오'!$J$2-'d_시나리오'!$I$2))))</f>
        <v/>
      </c>
      <c r="C2856">
        <f>BETAINV(RAND(),2,6)</f>
        <v/>
      </c>
      <c r="D2856">
        <f>INDEX('d_분포'!$A$2:$A$28,RANDBETWEEN(1,27))</f>
        <v/>
      </c>
      <c r="E2856">
        <f>INDEX('d_분포'!$C$2:$C$5,RANDBETWEEN(1,4))*(0.9+0.2*RAND())</f>
        <v/>
      </c>
      <c r="F2856">
        <f>RAND()</f>
        <v/>
      </c>
      <c r="G2856">
        <f>IF('d_시나리오'!$J$3='d_시나리오'!$H$3,'d_시나리오'!$I$3,IF(F2856&lt;('d_시나리오'!$I$3-'d_시나리오'!$H$3)/('d_시나리오'!$J$3-'d_시나리오'!$H$3),'d_시나리오'!$H$3+SQRT(F2856*('d_시나리오'!$J$3-'d_시나리오'!$H$3)*('d_시나리오'!$I$3-'d_시나리오'!$H$3)),'d_시나리오'!$J$3-SQRT((1-F2856)*('d_시나리오'!$J$3-'d_시나리오'!$H$3)*('d_시나리오'!$J$3-'d_시나리오'!$I$3))))</f>
        <v/>
      </c>
      <c r="H2856">
        <f>RAND()</f>
        <v/>
      </c>
      <c r="I2856">
        <f>IF('d_시나리오'!$J$4='d_시나리오'!$H$4,'d_시나리오'!$I$4,IF(H2856&lt;('d_시나리오'!$I$4-'d_시나리오'!$H$4)/('d_시나리오'!$J$4-'d_시나리오'!$H$4),'d_시나리오'!$H$4+SQRT(H2856*('d_시나리오'!$J$4-'d_시나리오'!$H$4)*('d_시나리오'!$I$4-'d_시나리오'!$H$4)),'d_시나리오'!$J$4-SQRT((1-H2856)*('d_시나리오'!$J$4-'d_시나리오'!$H$4)*('d_시나리오'!$J$4-'d_시나리오'!$I$4))))</f>
        <v/>
      </c>
      <c r="J2856">
        <f>RAND()</f>
        <v/>
      </c>
      <c r="K2856">
        <f>IF('d_시나리오'!$J$5='d_시나리오'!$H$5,'d_시나리오'!$I$5,IF(J2856&lt;('d_시나리오'!$I$5-'d_시나리오'!$H$5)/('d_시나리오'!$J$5-'d_시나리오'!$H$5),'d_시나리오'!$H$5+SQRT(J2856*('d_시나리오'!$J$5-'d_시나리오'!$H$5)*('d_시나리오'!$I$5-'d_시나리오'!$H$5)),'d_시나리오'!$J$5-SQRT((1-J2856)*('d_시나리오'!$J$5-'d_시나리오'!$H$5)*('d_시나리오'!$J$5-'d_시나리오'!$I$5))))</f>
        <v/>
      </c>
      <c r="L2856">
        <f>RAND()</f>
        <v/>
      </c>
      <c r="M2856">
        <f>IF('d_시나리오'!$J$6='d_시나리오'!$H$6,'d_시나리오'!$I$6,IF(L2856&lt;('d_시나리오'!$I$6-'d_시나리오'!$H$6)/('d_시나리오'!$J$6-'d_시나리오'!$H$6),'d_시나리오'!$H$6+SQRT(L2856*('d_시나리오'!$J$6-'d_시나리오'!$H$6)*('d_시나리오'!$I$6-'d_시나리오'!$H$6)),'d_시나리오'!$J$6-SQRT((1-L2856)*('d_시나리오'!$J$6-'d_시나리오'!$H$6)*('d_시나리오'!$J$6-'d_시나리오'!$I$6))))</f>
        <v/>
      </c>
      <c r="N2856">
        <f>INDEX('d_분포'!$B$2:$B$57,RANDBETWEEN(1,56))</f>
        <v/>
      </c>
      <c r="O2856">
        <f>BETAINV(RAND(),5,5)</f>
        <v/>
      </c>
      <c r="P2856">
        <f>'d_고정'!$B$1*'6_기대효과'!$H$7*('d_시나리오'!$I$7/'d_고정'!$B$2)*B2856</f>
        <v/>
      </c>
      <c r="Q2856">
        <f>P2856*C2856</f>
        <v/>
      </c>
      <c r="R2856">
        <f>P2856*E2856</f>
        <v/>
      </c>
      <c r="S2856">
        <f>R2856*G2856</f>
        <v/>
      </c>
      <c r="T2856">
        <f>Q2856+S2856</f>
        <v/>
      </c>
      <c r="U2856">
        <f>(Q2856*D2856+S2856*I2856)*(1-O2856)</f>
        <v/>
      </c>
      <c r="V2856">
        <f>(R2856*K2856*N2856+'d_고정'!$B$3*('6_기대효과'!$H$7/8)*N2856*'d_고정'!$B$10*M2856*('6_기대효과'!$K$7/'d_고정'!$B$9))*(1-O2856)</f>
        <v/>
      </c>
      <c r="W2856">
        <f>(S2856*I2856+R2856*MAX(K2856-'d_고정'!$B$10*M2856*('6_기대효과'!$K$7/'d_고정'!$B$9),0)*N2856)*(1-O2856)</f>
        <v/>
      </c>
      <c r="X2856">
        <f>U2856+V2856</f>
        <v/>
      </c>
      <c r="Y2856">
        <f>U2856/('d_고정'!$B$5*'6_기대효과'!$H$7/8)/'d_고정'!$B$6</f>
        <v/>
      </c>
      <c r="Z2856">
        <f>U2856/('d_고정'!$B$8*'6_기대효과'!$H$7/8)</f>
        <v/>
      </c>
    </row>
    <row r="2857">
      <c r="A2857">
        <f>RAND()</f>
        <v/>
      </c>
      <c r="B2857">
        <f>IF('d_시나리오'!$J$2='d_시나리오'!$H$2,'d_시나리오'!$I$2,IF(A2857&lt;('d_시나리오'!$I$2-'d_시나리오'!$H$2)/('d_시나리오'!$J$2-'d_시나리오'!$H$2),'d_시나리오'!$H$2+SQRT(A2857*('d_시나리오'!$J$2-'d_시나리오'!$H$2)*('d_시나리오'!$I$2-'d_시나리오'!$H$2)),'d_시나리오'!$J$2-SQRT((1-A2857)*('d_시나리오'!$J$2-'d_시나리오'!$H$2)*('d_시나리오'!$J$2-'d_시나리오'!$I$2))))</f>
        <v/>
      </c>
      <c r="C2857">
        <f>BETAINV(RAND(),2,6)</f>
        <v/>
      </c>
      <c r="D2857">
        <f>INDEX('d_분포'!$A$2:$A$28,RANDBETWEEN(1,27))</f>
        <v/>
      </c>
      <c r="E2857">
        <f>INDEX('d_분포'!$C$2:$C$5,RANDBETWEEN(1,4))*(0.9+0.2*RAND())</f>
        <v/>
      </c>
      <c r="F2857">
        <f>RAND()</f>
        <v/>
      </c>
      <c r="G2857">
        <f>IF('d_시나리오'!$J$3='d_시나리오'!$H$3,'d_시나리오'!$I$3,IF(F2857&lt;('d_시나리오'!$I$3-'d_시나리오'!$H$3)/('d_시나리오'!$J$3-'d_시나리오'!$H$3),'d_시나리오'!$H$3+SQRT(F2857*('d_시나리오'!$J$3-'d_시나리오'!$H$3)*('d_시나리오'!$I$3-'d_시나리오'!$H$3)),'d_시나리오'!$J$3-SQRT((1-F2857)*('d_시나리오'!$J$3-'d_시나리오'!$H$3)*('d_시나리오'!$J$3-'d_시나리오'!$I$3))))</f>
        <v/>
      </c>
      <c r="H2857">
        <f>RAND()</f>
        <v/>
      </c>
      <c r="I2857">
        <f>IF('d_시나리오'!$J$4='d_시나리오'!$H$4,'d_시나리오'!$I$4,IF(H2857&lt;('d_시나리오'!$I$4-'d_시나리오'!$H$4)/('d_시나리오'!$J$4-'d_시나리오'!$H$4),'d_시나리오'!$H$4+SQRT(H2857*('d_시나리오'!$J$4-'d_시나리오'!$H$4)*('d_시나리오'!$I$4-'d_시나리오'!$H$4)),'d_시나리오'!$J$4-SQRT((1-H2857)*('d_시나리오'!$J$4-'d_시나리오'!$H$4)*('d_시나리오'!$J$4-'d_시나리오'!$I$4))))</f>
        <v/>
      </c>
      <c r="J2857">
        <f>RAND()</f>
        <v/>
      </c>
      <c r="K2857">
        <f>IF('d_시나리오'!$J$5='d_시나리오'!$H$5,'d_시나리오'!$I$5,IF(J2857&lt;('d_시나리오'!$I$5-'d_시나리오'!$H$5)/('d_시나리오'!$J$5-'d_시나리오'!$H$5),'d_시나리오'!$H$5+SQRT(J2857*('d_시나리오'!$J$5-'d_시나리오'!$H$5)*('d_시나리오'!$I$5-'d_시나리오'!$H$5)),'d_시나리오'!$J$5-SQRT((1-J2857)*('d_시나리오'!$J$5-'d_시나리오'!$H$5)*('d_시나리오'!$J$5-'d_시나리오'!$I$5))))</f>
        <v/>
      </c>
      <c r="L2857">
        <f>RAND()</f>
        <v/>
      </c>
      <c r="M2857">
        <f>IF('d_시나리오'!$J$6='d_시나리오'!$H$6,'d_시나리오'!$I$6,IF(L2857&lt;('d_시나리오'!$I$6-'d_시나리오'!$H$6)/('d_시나리오'!$J$6-'d_시나리오'!$H$6),'d_시나리오'!$H$6+SQRT(L2857*('d_시나리오'!$J$6-'d_시나리오'!$H$6)*('d_시나리오'!$I$6-'d_시나리오'!$H$6)),'d_시나리오'!$J$6-SQRT((1-L2857)*('d_시나리오'!$J$6-'d_시나리오'!$H$6)*('d_시나리오'!$J$6-'d_시나리오'!$I$6))))</f>
        <v/>
      </c>
      <c r="N2857">
        <f>INDEX('d_분포'!$B$2:$B$57,RANDBETWEEN(1,56))</f>
        <v/>
      </c>
      <c r="O2857">
        <f>BETAINV(RAND(),5,5)</f>
        <v/>
      </c>
      <c r="P2857">
        <f>'d_고정'!$B$1*'6_기대효과'!$H$7*('d_시나리오'!$I$7/'d_고정'!$B$2)*B2857</f>
        <v/>
      </c>
      <c r="Q2857">
        <f>P2857*C2857</f>
        <v/>
      </c>
      <c r="R2857">
        <f>P2857*E2857</f>
        <v/>
      </c>
      <c r="S2857">
        <f>R2857*G2857</f>
        <v/>
      </c>
      <c r="T2857">
        <f>Q2857+S2857</f>
        <v/>
      </c>
      <c r="U2857">
        <f>(Q2857*D2857+S2857*I2857)*(1-O2857)</f>
        <v/>
      </c>
      <c r="V2857">
        <f>(R2857*K2857*N2857+'d_고정'!$B$3*('6_기대효과'!$H$7/8)*N2857*'d_고정'!$B$10*M2857*('6_기대효과'!$K$7/'d_고정'!$B$9))*(1-O2857)</f>
        <v/>
      </c>
      <c r="W2857">
        <f>(S2857*I2857+R2857*MAX(K2857-'d_고정'!$B$10*M2857*('6_기대효과'!$K$7/'d_고정'!$B$9),0)*N2857)*(1-O2857)</f>
        <v/>
      </c>
      <c r="X2857">
        <f>U2857+V2857</f>
        <v/>
      </c>
      <c r="Y2857">
        <f>U2857/('d_고정'!$B$5*'6_기대효과'!$H$7/8)/'d_고정'!$B$6</f>
        <v/>
      </c>
      <c r="Z2857">
        <f>U2857/('d_고정'!$B$8*'6_기대효과'!$H$7/8)</f>
        <v/>
      </c>
    </row>
    <row r="2858">
      <c r="A2858">
        <f>RAND()</f>
        <v/>
      </c>
      <c r="B2858">
        <f>IF('d_시나리오'!$J$2='d_시나리오'!$H$2,'d_시나리오'!$I$2,IF(A2858&lt;('d_시나리오'!$I$2-'d_시나리오'!$H$2)/('d_시나리오'!$J$2-'d_시나리오'!$H$2),'d_시나리오'!$H$2+SQRT(A2858*('d_시나리오'!$J$2-'d_시나리오'!$H$2)*('d_시나리오'!$I$2-'d_시나리오'!$H$2)),'d_시나리오'!$J$2-SQRT((1-A2858)*('d_시나리오'!$J$2-'d_시나리오'!$H$2)*('d_시나리오'!$J$2-'d_시나리오'!$I$2))))</f>
        <v/>
      </c>
      <c r="C2858">
        <f>BETAINV(RAND(),2,6)</f>
        <v/>
      </c>
      <c r="D2858">
        <f>INDEX('d_분포'!$A$2:$A$28,RANDBETWEEN(1,27))</f>
        <v/>
      </c>
      <c r="E2858">
        <f>INDEX('d_분포'!$C$2:$C$5,RANDBETWEEN(1,4))*(0.9+0.2*RAND())</f>
        <v/>
      </c>
      <c r="F2858">
        <f>RAND()</f>
        <v/>
      </c>
      <c r="G2858">
        <f>IF('d_시나리오'!$J$3='d_시나리오'!$H$3,'d_시나리오'!$I$3,IF(F2858&lt;('d_시나리오'!$I$3-'d_시나리오'!$H$3)/('d_시나리오'!$J$3-'d_시나리오'!$H$3),'d_시나리오'!$H$3+SQRT(F2858*('d_시나리오'!$J$3-'d_시나리오'!$H$3)*('d_시나리오'!$I$3-'d_시나리오'!$H$3)),'d_시나리오'!$J$3-SQRT((1-F2858)*('d_시나리오'!$J$3-'d_시나리오'!$H$3)*('d_시나리오'!$J$3-'d_시나리오'!$I$3))))</f>
        <v/>
      </c>
      <c r="H2858">
        <f>RAND()</f>
        <v/>
      </c>
      <c r="I2858">
        <f>IF('d_시나리오'!$J$4='d_시나리오'!$H$4,'d_시나리오'!$I$4,IF(H2858&lt;('d_시나리오'!$I$4-'d_시나리오'!$H$4)/('d_시나리오'!$J$4-'d_시나리오'!$H$4),'d_시나리오'!$H$4+SQRT(H2858*('d_시나리오'!$J$4-'d_시나리오'!$H$4)*('d_시나리오'!$I$4-'d_시나리오'!$H$4)),'d_시나리오'!$J$4-SQRT((1-H2858)*('d_시나리오'!$J$4-'d_시나리오'!$H$4)*('d_시나리오'!$J$4-'d_시나리오'!$I$4))))</f>
        <v/>
      </c>
      <c r="J2858">
        <f>RAND()</f>
        <v/>
      </c>
      <c r="K2858">
        <f>IF('d_시나리오'!$J$5='d_시나리오'!$H$5,'d_시나리오'!$I$5,IF(J2858&lt;('d_시나리오'!$I$5-'d_시나리오'!$H$5)/('d_시나리오'!$J$5-'d_시나리오'!$H$5),'d_시나리오'!$H$5+SQRT(J2858*('d_시나리오'!$J$5-'d_시나리오'!$H$5)*('d_시나리오'!$I$5-'d_시나리오'!$H$5)),'d_시나리오'!$J$5-SQRT((1-J2858)*('d_시나리오'!$J$5-'d_시나리오'!$H$5)*('d_시나리오'!$J$5-'d_시나리오'!$I$5))))</f>
        <v/>
      </c>
      <c r="L2858">
        <f>RAND()</f>
        <v/>
      </c>
      <c r="M2858">
        <f>IF('d_시나리오'!$J$6='d_시나리오'!$H$6,'d_시나리오'!$I$6,IF(L2858&lt;('d_시나리오'!$I$6-'d_시나리오'!$H$6)/('d_시나리오'!$J$6-'d_시나리오'!$H$6),'d_시나리오'!$H$6+SQRT(L2858*('d_시나리오'!$J$6-'d_시나리오'!$H$6)*('d_시나리오'!$I$6-'d_시나리오'!$H$6)),'d_시나리오'!$J$6-SQRT((1-L2858)*('d_시나리오'!$J$6-'d_시나리오'!$H$6)*('d_시나리오'!$J$6-'d_시나리오'!$I$6))))</f>
        <v/>
      </c>
      <c r="N2858">
        <f>INDEX('d_분포'!$B$2:$B$57,RANDBETWEEN(1,56))</f>
        <v/>
      </c>
      <c r="O2858">
        <f>BETAINV(RAND(),5,5)</f>
        <v/>
      </c>
      <c r="P2858">
        <f>'d_고정'!$B$1*'6_기대효과'!$H$7*('d_시나리오'!$I$7/'d_고정'!$B$2)*B2858</f>
        <v/>
      </c>
      <c r="Q2858">
        <f>P2858*C2858</f>
        <v/>
      </c>
      <c r="R2858">
        <f>P2858*E2858</f>
        <v/>
      </c>
      <c r="S2858">
        <f>R2858*G2858</f>
        <v/>
      </c>
      <c r="T2858">
        <f>Q2858+S2858</f>
        <v/>
      </c>
      <c r="U2858">
        <f>(Q2858*D2858+S2858*I2858)*(1-O2858)</f>
        <v/>
      </c>
      <c r="V2858">
        <f>(R2858*K2858*N2858+'d_고정'!$B$3*('6_기대효과'!$H$7/8)*N2858*'d_고정'!$B$10*M2858*('6_기대효과'!$K$7/'d_고정'!$B$9))*(1-O2858)</f>
        <v/>
      </c>
      <c r="W2858">
        <f>(S2858*I2858+R2858*MAX(K2858-'d_고정'!$B$10*M2858*('6_기대효과'!$K$7/'d_고정'!$B$9),0)*N2858)*(1-O2858)</f>
        <v/>
      </c>
      <c r="X2858">
        <f>U2858+V2858</f>
        <v/>
      </c>
      <c r="Y2858">
        <f>U2858/('d_고정'!$B$5*'6_기대효과'!$H$7/8)/'d_고정'!$B$6</f>
        <v/>
      </c>
      <c r="Z2858">
        <f>U2858/('d_고정'!$B$8*'6_기대효과'!$H$7/8)</f>
        <v/>
      </c>
    </row>
    <row r="2859">
      <c r="A2859">
        <f>RAND()</f>
        <v/>
      </c>
      <c r="B2859">
        <f>IF('d_시나리오'!$J$2='d_시나리오'!$H$2,'d_시나리오'!$I$2,IF(A2859&lt;('d_시나리오'!$I$2-'d_시나리오'!$H$2)/('d_시나리오'!$J$2-'d_시나리오'!$H$2),'d_시나리오'!$H$2+SQRT(A2859*('d_시나리오'!$J$2-'d_시나리오'!$H$2)*('d_시나리오'!$I$2-'d_시나리오'!$H$2)),'d_시나리오'!$J$2-SQRT((1-A2859)*('d_시나리오'!$J$2-'d_시나리오'!$H$2)*('d_시나리오'!$J$2-'d_시나리오'!$I$2))))</f>
        <v/>
      </c>
      <c r="C2859">
        <f>BETAINV(RAND(),2,6)</f>
        <v/>
      </c>
      <c r="D2859">
        <f>INDEX('d_분포'!$A$2:$A$28,RANDBETWEEN(1,27))</f>
        <v/>
      </c>
      <c r="E2859">
        <f>INDEX('d_분포'!$C$2:$C$5,RANDBETWEEN(1,4))*(0.9+0.2*RAND())</f>
        <v/>
      </c>
      <c r="F2859">
        <f>RAND()</f>
        <v/>
      </c>
      <c r="G2859">
        <f>IF('d_시나리오'!$J$3='d_시나리오'!$H$3,'d_시나리오'!$I$3,IF(F2859&lt;('d_시나리오'!$I$3-'d_시나리오'!$H$3)/('d_시나리오'!$J$3-'d_시나리오'!$H$3),'d_시나리오'!$H$3+SQRT(F2859*('d_시나리오'!$J$3-'d_시나리오'!$H$3)*('d_시나리오'!$I$3-'d_시나리오'!$H$3)),'d_시나리오'!$J$3-SQRT((1-F2859)*('d_시나리오'!$J$3-'d_시나리오'!$H$3)*('d_시나리오'!$J$3-'d_시나리오'!$I$3))))</f>
        <v/>
      </c>
      <c r="H2859">
        <f>RAND()</f>
        <v/>
      </c>
      <c r="I2859">
        <f>IF('d_시나리오'!$J$4='d_시나리오'!$H$4,'d_시나리오'!$I$4,IF(H2859&lt;('d_시나리오'!$I$4-'d_시나리오'!$H$4)/('d_시나리오'!$J$4-'d_시나리오'!$H$4),'d_시나리오'!$H$4+SQRT(H2859*('d_시나리오'!$J$4-'d_시나리오'!$H$4)*('d_시나리오'!$I$4-'d_시나리오'!$H$4)),'d_시나리오'!$J$4-SQRT((1-H2859)*('d_시나리오'!$J$4-'d_시나리오'!$H$4)*('d_시나리오'!$J$4-'d_시나리오'!$I$4))))</f>
        <v/>
      </c>
      <c r="J2859">
        <f>RAND()</f>
        <v/>
      </c>
      <c r="K2859">
        <f>IF('d_시나리오'!$J$5='d_시나리오'!$H$5,'d_시나리오'!$I$5,IF(J2859&lt;('d_시나리오'!$I$5-'d_시나리오'!$H$5)/('d_시나리오'!$J$5-'d_시나리오'!$H$5),'d_시나리오'!$H$5+SQRT(J2859*('d_시나리오'!$J$5-'d_시나리오'!$H$5)*('d_시나리오'!$I$5-'d_시나리오'!$H$5)),'d_시나리오'!$J$5-SQRT((1-J2859)*('d_시나리오'!$J$5-'d_시나리오'!$H$5)*('d_시나리오'!$J$5-'d_시나리오'!$I$5))))</f>
        <v/>
      </c>
      <c r="L2859">
        <f>RAND()</f>
        <v/>
      </c>
      <c r="M2859">
        <f>IF('d_시나리오'!$J$6='d_시나리오'!$H$6,'d_시나리오'!$I$6,IF(L2859&lt;('d_시나리오'!$I$6-'d_시나리오'!$H$6)/('d_시나리오'!$J$6-'d_시나리오'!$H$6),'d_시나리오'!$H$6+SQRT(L2859*('d_시나리오'!$J$6-'d_시나리오'!$H$6)*('d_시나리오'!$I$6-'d_시나리오'!$H$6)),'d_시나리오'!$J$6-SQRT((1-L2859)*('d_시나리오'!$J$6-'d_시나리오'!$H$6)*('d_시나리오'!$J$6-'d_시나리오'!$I$6))))</f>
        <v/>
      </c>
      <c r="N2859">
        <f>INDEX('d_분포'!$B$2:$B$57,RANDBETWEEN(1,56))</f>
        <v/>
      </c>
      <c r="O2859">
        <f>BETAINV(RAND(),5,5)</f>
        <v/>
      </c>
      <c r="P2859">
        <f>'d_고정'!$B$1*'6_기대효과'!$H$7*('d_시나리오'!$I$7/'d_고정'!$B$2)*B2859</f>
        <v/>
      </c>
      <c r="Q2859">
        <f>P2859*C2859</f>
        <v/>
      </c>
      <c r="R2859">
        <f>P2859*E2859</f>
        <v/>
      </c>
      <c r="S2859">
        <f>R2859*G2859</f>
        <v/>
      </c>
      <c r="T2859">
        <f>Q2859+S2859</f>
        <v/>
      </c>
      <c r="U2859">
        <f>(Q2859*D2859+S2859*I2859)*(1-O2859)</f>
        <v/>
      </c>
      <c r="V2859">
        <f>(R2859*K2859*N2859+'d_고정'!$B$3*('6_기대효과'!$H$7/8)*N2859*'d_고정'!$B$10*M2859*('6_기대효과'!$K$7/'d_고정'!$B$9))*(1-O2859)</f>
        <v/>
      </c>
      <c r="W2859">
        <f>(S2859*I2859+R2859*MAX(K2859-'d_고정'!$B$10*M2859*('6_기대효과'!$K$7/'d_고정'!$B$9),0)*N2859)*(1-O2859)</f>
        <v/>
      </c>
      <c r="X2859">
        <f>U2859+V2859</f>
        <v/>
      </c>
      <c r="Y2859">
        <f>U2859/('d_고정'!$B$5*'6_기대효과'!$H$7/8)/'d_고정'!$B$6</f>
        <v/>
      </c>
      <c r="Z2859">
        <f>U2859/('d_고정'!$B$8*'6_기대효과'!$H$7/8)</f>
        <v/>
      </c>
    </row>
    <row r="2860">
      <c r="A2860">
        <f>RAND()</f>
        <v/>
      </c>
      <c r="B2860">
        <f>IF('d_시나리오'!$J$2='d_시나리오'!$H$2,'d_시나리오'!$I$2,IF(A2860&lt;('d_시나리오'!$I$2-'d_시나리오'!$H$2)/('d_시나리오'!$J$2-'d_시나리오'!$H$2),'d_시나리오'!$H$2+SQRT(A2860*('d_시나리오'!$J$2-'d_시나리오'!$H$2)*('d_시나리오'!$I$2-'d_시나리오'!$H$2)),'d_시나리오'!$J$2-SQRT((1-A2860)*('d_시나리오'!$J$2-'d_시나리오'!$H$2)*('d_시나리오'!$J$2-'d_시나리오'!$I$2))))</f>
        <v/>
      </c>
      <c r="C2860">
        <f>BETAINV(RAND(),2,6)</f>
        <v/>
      </c>
      <c r="D2860">
        <f>INDEX('d_분포'!$A$2:$A$28,RANDBETWEEN(1,27))</f>
        <v/>
      </c>
      <c r="E2860">
        <f>INDEX('d_분포'!$C$2:$C$5,RANDBETWEEN(1,4))*(0.9+0.2*RAND())</f>
        <v/>
      </c>
      <c r="F2860">
        <f>RAND()</f>
        <v/>
      </c>
      <c r="G2860">
        <f>IF('d_시나리오'!$J$3='d_시나리오'!$H$3,'d_시나리오'!$I$3,IF(F2860&lt;('d_시나리오'!$I$3-'d_시나리오'!$H$3)/('d_시나리오'!$J$3-'d_시나리오'!$H$3),'d_시나리오'!$H$3+SQRT(F2860*('d_시나리오'!$J$3-'d_시나리오'!$H$3)*('d_시나리오'!$I$3-'d_시나리오'!$H$3)),'d_시나리오'!$J$3-SQRT((1-F2860)*('d_시나리오'!$J$3-'d_시나리오'!$H$3)*('d_시나리오'!$J$3-'d_시나리오'!$I$3))))</f>
        <v/>
      </c>
      <c r="H2860">
        <f>RAND()</f>
        <v/>
      </c>
      <c r="I2860">
        <f>IF('d_시나리오'!$J$4='d_시나리오'!$H$4,'d_시나리오'!$I$4,IF(H2860&lt;('d_시나리오'!$I$4-'d_시나리오'!$H$4)/('d_시나리오'!$J$4-'d_시나리오'!$H$4),'d_시나리오'!$H$4+SQRT(H2860*('d_시나리오'!$J$4-'d_시나리오'!$H$4)*('d_시나리오'!$I$4-'d_시나리오'!$H$4)),'d_시나리오'!$J$4-SQRT((1-H2860)*('d_시나리오'!$J$4-'d_시나리오'!$H$4)*('d_시나리오'!$J$4-'d_시나리오'!$I$4))))</f>
        <v/>
      </c>
      <c r="J2860">
        <f>RAND()</f>
        <v/>
      </c>
      <c r="K2860">
        <f>IF('d_시나리오'!$J$5='d_시나리오'!$H$5,'d_시나리오'!$I$5,IF(J2860&lt;('d_시나리오'!$I$5-'d_시나리오'!$H$5)/('d_시나리오'!$J$5-'d_시나리오'!$H$5),'d_시나리오'!$H$5+SQRT(J2860*('d_시나리오'!$J$5-'d_시나리오'!$H$5)*('d_시나리오'!$I$5-'d_시나리오'!$H$5)),'d_시나리오'!$J$5-SQRT((1-J2860)*('d_시나리오'!$J$5-'d_시나리오'!$H$5)*('d_시나리오'!$J$5-'d_시나리오'!$I$5))))</f>
        <v/>
      </c>
      <c r="L2860">
        <f>RAND()</f>
        <v/>
      </c>
      <c r="M2860">
        <f>IF('d_시나리오'!$J$6='d_시나리오'!$H$6,'d_시나리오'!$I$6,IF(L2860&lt;('d_시나리오'!$I$6-'d_시나리오'!$H$6)/('d_시나리오'!$J$6-'d_시나리오'!$H$6),'d_시나리오'!$H$6+SQRT(L2860*('d_시나리오'!$J$6-'d_시나리오'!$H$6)*('d_시나리오'!$I$6-'d_시나리오'!$H$6)),'d_시나리오'!$J$6-SQRT((1-L2860)*('d_시나리오'!$J$6-'d_시나리오'!$H$6)*('d_시나리오'!$J$6-'d_시나리오'!$I$6))))</f>
        <v/>
      </c>
      <c r="N2860">
        <f>INDEX('d_분포'!$B$2:$B$57,RANDBETWEEN(1,56))</f>
        <v/>
      </c>
      <c r="O2860">
        <f>BETAINV(RAND(),5,5)</f>
        <v/>
      </c>
      <c r="P2860">
        <f>'d_고정'!$B$1*'6_기대효과'!$H$7*('d_시나리오'!$I$7/'d_고정'!$B$2)*B2860</f>
        <v/>
      </c>
      <c r="Q2860">
        <f>P2860*C2860</f>
        <v/>
      </c>
      <c r="R2860">
        <f>P2860*E2860</f>
        <v/>
      </c>
      <c r="S2860">
        <f>R2860*G2860</f>
        <v/>
      </c>
      <c r="T2860">
        <f>Q2860+S2860</f>
        <v/>
      </c>
      <c r="U2860">
        <f>(Q2860*D2860+S2860*I2860)*(1-O2860)</f>
        <v/>
      </c>
      <c r="V2860">
        <f>(R2860*K2860*N2860+'d_고정'!$B$3*('6_기대효과'!$H$7/8)*N2860*'d_고정'!$B$10*M2860*('6_기대효과'!$K$7/'d_고정'!$B$9))*(1-O2860)</f>
        <v/>
      </c>
      <c r="W2860">
        <f>(S2860*I2860+R2860*MAX(K2860-'d_고정'!$B$10*M2860*('6_기대효과'!$K$7/'d_고정'!$B$9),0)*N2860)*(1-O2860)</f>
        <v/>
      </c>
      <c r="X2860">
        <f>U2860+V2860</f>
        <v/>
      </c>
      <c r="Y2860">
        <f>U2860/('d_고정'!$B$5*'6_기대효과'!$H$7/8)/'d_고정'!$B$6</f>
        <v/>
      </c>
      <c r="Z2860">
        <f>U2860/('d_고정'!$B$8*'6_기대효과'!$H$7/8)</f>
        <v/>
      </c>
    </row>
    <row r="2861">
      <c r="A2861">
        <f>RAND()</f>
        <v/>
      </c>
      <c r="B2861">
        <f>IF('d_시나리오'!$J$2='d_시나리오'!$H$2,'d_시나리오'!$I$2,IF(A2861&lt;('d_시나리오'!$I$2-'d_시나리오'!$H$2)/('d_시나리오'!$J$2-'d_시나리오'!$H$2),'d_시나리오'!$H$2+SQRT(A2861*('d_시나리오'!$J$2-'d_시나리오'!$H$2)*('d_시나리오'!$I$2-'d_시나리오'!$H$2)),'d_시나리오'!$J$2-SQRT((1-A2861)*('d_시나리오'!$J$2-'d_시나리오'!$H$2)*('d_시나리오'!$J$2-'d_시나리오'!$I$2))))</f>
        <v/>
      </c>
      <c r="C2861">
        <f>BETAINV(RAND(),2,6)</f>
        <v/>
      </c>
      <c r="D2861">
        <f>INDEX('d_분포'!$A$2:$A$28,RANDBETWEEN(1,27))</f>
        <v/>
      </c>
      <c r="E2861">
        <f>INDEX('d_분포'!$C$2:$C$5,RANDBETWEEN(1,4))*(0.9+0.2*RAND())</f>
        <v/>
      </c>
      <c r="F2861">
        <f>RAND()</f>
        <v/>
      </c>
      <c r="G2861">
        <f>IF('d_시나리오'!$J$3='d_시나리오'!$H$3,'d_시나리오'!$I$3,IF(F2861&lt;('d_시나리오'!$I$3-'d_시나리오'!$H$3)/('d_시나리오'!$J$3-'d_시나리오'!$H$3),'d_시나리오'!$H$3+SQRT(F2861*('d_시나리오'!$J$3-'d_시나리오'!$H$3)*('d_시나리오'!$I$3-'d_시나리오'!$H$3)),'d_시나리오'!$J$3-SQRT((1-F2861)*('d_시나리오'!$J$3-'d_시나리오'!$H$3)*('d_시나리오'!$J$3-'d_시나리오'!$I$3))))</f>
        <v/>
      </c>
      <c r="H2861">
        <f>RAND()</f>
        <v/>
      </c>
      <c r="I2861">
        <f>IF('d_시나리오'!$J$4='d_시나리오'!$H$4,'d_시나리오'!$I$4,IF(H2861&lt;('d_시나리오'!$I$4-'d_시나리오'!$H$4)/('d_시나리오'!$J$4-'d_시나리오'!$H$4),'d_시나리오'!$H$4+SQRT(H2861*('d_시나리오'!$J$4-'d_시나리오'!$H$4)*('d_시나리오'!$I$4-'d_시나리오'!$H$4)),'d_시나리오'!$J$4-SQRT((1-H2861)*('d_시나리오'!$J$4-'d_시나리오'!$H$4)*('d_시나리오'!$J$4-'d_시나리오'!$I$4))))</f>
        <v/>
      </c>
      <c r="J2861">
        <f>RAND()</f>
        <v/>
      </c>
      <c r="K2861">
        <f>IF('d_시나리오'!$J$5='d_시나리오'!$H$5,'d_시나리오'!$I$5,IF(J2861&lt;('d_시나리오'!$I$5-'d_시나리오'!$H$5)/('d_시나리오'!$J$5-'d_시나리오'!$H$5),'d_시나리오'!$H$5+SQRT(J2861*('d_시나리오'!$J$5-'d_시나리오'!$H$5)*('d_시나리오'!$I$5-'d_시나리오'!$H$5)),'d_시나리오'!$J$5-SQRT((1-J2861)*('d_시나리오'!$J$5-'d_시나리오'!$H$5)*('d_시나리오'!$J$5-'d_시나리오'!$I$5))))</f>
        <v/>
      </c>
      <c r="L2861">
        <f>RAND()</f>
        <v/>
      </c>
      <c r="M2861">
        <f>IF('d_시나리오'!$J$6='d_시나리오'!$H$6,'d_시나리오'!$I$6,IF(L2861&lt;('d_시나리오'!$I$6-'d_시나리오'!$H$6)/('d_시나리오'!$J$6-'d_시나리오'!$H$6),'d_시나리오'!$H$6+SQRT(L2861*('d_시나리오'!$J$6-'d_시나리오'!$H$6)*('d_시나리오'!$I$6-'d_시나리오'!$H$6)),'d_시나리오'!$J$6-SQRT((1-L2861)*('d_시나리오'!$J$6-'d_시나리오'!$H$6)*('d_시나리오'!$J$6-'d_시나리오'!$I$6))))</f>
        <v/>
      </c>
      <c r="N2861">
        <f>INDEX('d_분포'!$B$2:$B$57,RANDBETWEEN(1,56))</f>
        <v/>
      </c>
      <c r="O2861">
        <f>BETAINV(RAND(),5,5)</f>
        <v/>
      </c>
      <c r="P2861">
        <f>'d_고정'!$B$1*'6_기대효과'!$H$7*('d_시나리오'!$I$7/'d_고정'!$B$2)*B2861</f>
        <v/>
      </c>
      <c r="Q2861">
        <f>P2861*C2861</f>
        <v/>
      </c>
      <c r="R2861">
        <f>P2861*E2861</f>
        <v/>
      </c>
      <c r="S2861">
        <f>R2861*G2861</f>
        <v/>
      </c>
      <c r="T2861">
        <f>Q2861+S2861</f>
        <v/>
      </c>
      <c r="U2861">
        <f>(Q2861*D2861+S2861*I2861)*(1-O2861)</f>
        <v/>
      </c>
      <c r="V2861">
        <f>(R2861*K2861*N2861+'d_고정'!$B$3*('6_기대효과'!$H$7/8)*N2861*'d_고정'!$B$10*M2861*('6_기대효과'!$K$7/'d_고정'!$B$9))*(1-O2861)</f>
        <v/>
      </c>
      <c r="W2861">
        <f>(S2861*I2861+R2861*MAX(K2861-'d_고정'!$B$10*M2861*('6_기대효과'!$K$7/'d_고정'!$B$9),0)*N2861)*(1-O2861)</f>
        <v/>
      </c>
      <c r="X2861">
        <f>U2861+V2861</f>
        <v/>
      </c>
      <c r="Y2861">
        <f>U2861/('d_고정'!$B$5*'6_기대효과'!$H$7/8)/'d_고정'!$B$6</f>
        <v/>
      </c>
      <c r="Z2861">
        <f>U2861/('d_고정'!$B$8*'6_기대효과'!$H$7/8)</f>
        <v/>
      </c>
    </row>
    <row r="2862">
      <c r="A2862">
        <f>RAND()</f>
        <v/>
      </c>
      <c r="B2862">
        <f>IF('d_시나리오'!$J$2='d_시나리오'!$H$2,'d_시나리오'!$I$2,IF(A2862&lt;('d_시나리오'!$I$2-'d_시나리오'!$H$2)/('d_시나리오'!$J$2-'d_시나리오'!$H$2),'d_시나리오'!$H$2+SQRT(A2862*('d_시나리오'!$J$2-'d_시나리오'!$H$2)*('d_시나리오'!$I$2-'d_시나리오'!$H$2)),'d_시나리오'!$J$2-SQRT((1-A2862)*('d_시나리오'!$J$2-'d_시나리오'!$H$2)*('d_시나리오'!$J$2-'d_시나리오'!$I$2))))</f>
        <v/>
      </c>
      <c r="C2862">
        <f>BETAINV(RAND(),2,6)</f>
        <v/>
      </c>
      <c r="D2862">
        <f>INDEX('d_분포'!$A$2:$A$28,RANDBETWEEN(1,27))</f>
        <v/>
      </c>
      <c r="E2862">
        <f>INDEX('d_분포'!$C$2:$C$5,RANDBETWEEN(1,4))*(0.9+0.2*RAND())</f>
        <v/>
      </c>
      <c r="F2862">
        <f>RAND()</f>
        <v/>
      </c>
      <c r="G2862">
        <f>IF('d_시나리오'!$J$3='d_시나리오'!$H$3,'d_시나리오'!$I$3,IF(F2862&lt;('d_시나리오'!$I$3-'d_시나리오'!$H$3)/('d_시나리오'!$J$3-'d_시나리오'!$H$3),'d_시나리오'!$H$3+SQRT(F2862*('d_시나리오'!$J$3-'d_시나리오'!$H$3)*('d_시나리오'!$I$3-'d_시나리오'!$H$3)),'d_시나리오'!$J$3-SQRT((1-F2862)*('d_시나리오'!$J$3-'d_시나리오'!$H$3)*('d_시나리오'!$J$3-'d_시나리오'!$I$3))))</f>
        <v/>
      </c>
      <c r="H2862">
        <f>RAND()</f>
        <v/>
      </c>
      <c r="I2862">
        <f>IF('d_시나리오'!$J$4='d_시나리오'!$H$4,'d_시나리오'!$I$4,IF(H2862&lt;('d_시나리오'!$I$4-'d_시나리오'!$H$4)/('d_시나리오'!$J$4-'d_시나리오'!$H$4),'d_시나리오'!$H$4+SQRT(H2862*('d_시나리오'!$J$4-'d_시나리오'!$H$4)*('d_시나리오'!$I$4-'d_시나리오'!$H$4)),'d_시나리오'!$J$4-SQRT((1-H2862)*('d_시나리오'!$J$4-'d_시나리오'!$H$4)*('d_시나리오'!$J$4-'d_시나리오'!$I$4))))</f>
        <v/>
      </c>
      <c r="J2862">
        <f>RAND()</f>
        <v/>
      </c>
      <c r="K2862">
        <f>IF('d_시나리오'!$J$5='d_시나리오'!$H$5,'d_시나리오'!$I$5,IF(J2862&lt;('d_시나리오'!$I$5-'d_시나리오'!$H$5)/('d_시나리오'!$J$5-'d_시나리오'!$H$5),'d_시나리오'!$H$5+SQRT(J2862*('d_시나리오'!$J$5-'d_시나리오'!$H$5)*('d_시나리오'!$I$5-'d_시나리오'!$H$5)),'d_시나리오'!$J$5-SQRT((1-J2862)*('d_시나리오'!$J$5-'d_시나리오'!$H$5)*('d_시나리오'!$J$5-'d_시나리오'!$I$5))))</f>
        <v/>
      </c>
      <c r="L2862">
        <f>RAND()</f>
        <v/>
      </c>
      <c r="M2862">
        <f>IF('d_시나리오'!$J$6='d_시나리오'!$H$6,'d_시나리오'!$I$6,IF(L2862&lt;('d_시나리오'!$I$6-'d_시나리오'!$H$6)/('d_시나리오'!$J$6-'d_시나리오'!$H$6),'d_시나리오'!$H$6+SQRT(L2862*('d_시나리오'!$J$6-'d_시나리오'!$H$6)*('d_시나리오'!$I$6-'d_시나리오'!$H$6)),'d_시나리오'!$J$6-SQRT((1-L2862)*('d_시나리오'!$J$6-'d_시나리오'!$H$6)*('d_시나리오'!$J$6-'d_시나리오'!$I$6))))</f>
        <v/>
      </c>
      <c r="N2862">
        <f>INDEX('d_분포'!$B$2:$B$57,RANDBETWEEN(1,56))</f>
        <v/>
      </c>
      <c r="O2862">
        <f>BETAINV(RAND(),5,5)</f>
        <v/>
      </c>
      <c r="P2862">
        <f>'d_고정'!$B$1*'6_기대효과'!$H$7*('d_시나리오'!$I$7/'d_고정'!$B$2)*B2862</f>
        <v/>
      </c>
      <c r="Q2862">
        <f>P2862*C2862</f>
        <v/>
      </c>
      <c r="R2862">
        <f>P2862*E2862</f>
        <v/>
      </c>
      <c r="S2862">
        <f>R2862*G2862</f>
        <v/>
      </c>
      <c r="T2862">
        <f>Q2862+S2862</f>
        <v/>
      </c>
      <c r="U2862">
        <f>(Q2862*D2862+S2862*I2862)*(1-O2862)</f>
        <v/>
      </c>
      <c r="V2862">
        <f>(R2862*K2862*N2862+'d_고정'!$B$3*('6_기대효과'!$H$7/8)*N2862*'d_고정'!$B$10*M2862*('6_기대효과'!$K$7/'d_고정'!$B$9))*(1-O2862)</f>
        <v/>
      </c>
      <c r="W2862">
        <f>(S2862*I2862+R2862*MAX(K2862-'d_고정'!$B$10*M2862*('6_기대효과'!$K$7/'d_고정'!$B$9),0)*N2862)*(1-O2862)</f>
        <v/>
      </c>
      <c r="X2862">
        <f>U2862+V2862</f>
        <v/>
      </c>
      <c r="Y2862">
        <f>U2862/('d_고정'!$B$5*'6_기대효과'!$H$7/8)/'d_고정'!$B$6</f>
        <v/>
      </c>
      <c r="Z2862">
        <f>U2862/('d_고정'!$B$8*'6_기대효과'!$H$7/8)</f>
        <v/>
      </c>
    </row>
    <row r="2863">
      <c r="A2863">
        <f>RAND()</f>
        <v/>
      </c>
      <c r="B2863">
        <f>IF('d_시나리오'!$J$2='d_시나리오'!$H$2,'d_시나리오'!$I$2,IF(A2863&lt;('d_시나리오'!$I$2-'d_시나리오'!$H$2)/('d_시나리오'!$J$2-'d_시나리오'!$H$2),'d_시나리오'!$H$2+SQRT(A2863*('d_시나리오'!$J$2-'d_시나리오'!$H$2)*('d_시나리오'!$I$2-'d_시나리오'!$H$2)),'d_시나리오'!$J$2-SQRT((1-A2863)*('d_시나리오'!$J$2-'d_시나리오'!$H$2)*('d_시나리오'!$J$2-'d_시나리오'!$I$2))))</f>
        <v/>
      </c>
      <c r="C2863">
        <f>BETAINV(RAND(),2,6)</f>
        <v/>
      </c>
      <c r="D2863">
        <f>INDEX('d_분포'!$A$2:$A$28,RANDBETWEEN(1,27))</f>
        <v/>
      </c>
      <c r="E2863">
        <f>INDEX('d_분포'!$C$2:$C$5,RANDBETWEEN(1,4))*(0.9+0.2*RAND())</f>
        <v/>
      </c>
      <c r="F2863">
        <f>RAND()</f>
        <v/>
      </c>
      <c r="G2863">
        <f>IF('d_시나리오'!$J$3='d_시나리오'!$H$3,'d_시나리오'!$I$3,IF(F2863&lt;('d_시나리오'!$I$3-'d_시나리오'!$H$3)/('d_시나리오'!$J$3-'d_시나리오'!$H$3),'d_시나리오'!$H$3+SQRT(F2863*('d_시나리오'!$J$3-'d_시나리오'!$H$3)*('d_시나리오'!$I$3-'d_시나리오'!$H$3)),'d_시나리오'!$J$3-SQRT((1-F2863)*('d_시나리오'!$J$3-'d_시나리오'!$H$3)*('d_시나리오'!$J$3-'d_시나리오'!$I$3))))</f>
        <v/>
      </c>
      <c r="H2863">
        <f>RAND()</f>
        <v/>
      </c>
      <c r="I2863">
        <f>IF('d_시나리오'!$J$4='d_시나리오'!$H$4,'d_시나리오'!$I$4,IF(H2863&lt;('d_시나리오'!$I$4-'d_시나리오'!$H$4)/('d_시나리오'!$J$4-'d_시나리오'!$H$4),'d_시나리오'!$H$4+SQRT(H2863*('d_시나리오'!$J$4-'d_시나리오'!$H$4)*('d_시나리오'!$I$4-'d_시나리오'!$H$4)),'d_시나리오'!$J$4-SQRT((1-H2863)*('d_시나리오'!$J$4-'d_시나리오'!$H$4)*('d_시나리오'!$J$4-'d_시나리오'!$I$4))))</f>
        <v/>
      </c>
      <c r="J2863">
        <f>RAND()</f>
        <v/>
      </c>
      <c r="K2863">
        <f>IF('d_시나리오'!$J$5='d_시나리오'!$H$5,'d_시나리오'!$I$5,IF(J2863&lt;('d_시나리오'!$I$5-'d_시나리오'!$H$5)/('d_시나리오'!$J$5-'d_시나리오'!$H$5),'d_시나리오'!$H$5+SQRT(J2863*('d_시나리오'!$J$5-'d_시나리오'!$H$5)*('d_시나리오'!$I$5-'d_시나리오'!$H$5)),'d_시나리오'!$J$5-SQRT((1-J2863)*('d_시나리오'!$J$5-'d_시나리오'!$H$5)*('d_시나리오'!$J$5-'d_시나리오'!$I$5))))</f>
        <v/>
      </c>
      <c r="L2863">
        <f>RAND()</f>
        <v/>
      </c>
      <c r="M2863">
        <f>IF('d_시나리오'!$J$6='d_시나리오'!$H$6,'d_시나리오'!$I$6,IF(L2863&lt;('d_시나리오'!$I$6-'d_시나리오'!$H$6)/('d_시나리오'!$J$6-'d_시나리오'!$H$6),'d_시나리오'!$H$6+SQRT(L2863*('d_시나리오'!$J$6-'d_시나리오'!$H$6)*('d_시나리오'!$I$6-'d_시나리오'!$H$6)),'d_시나리오'!$J$6-SQRT((1-L2863)*('d_시나리오'!$J$6-'d_시나리오'!$H$6)*('d_시나리오'!$J$6-'d_시나리오'!$I$6))))</f>
        <v/>
      </c>
      <c r="N2863">
        <f>INDEX('d_분포'!$B$2:$B$57,RANDBETWEEN(1,56))</f>
        <v/>
      </c>
      <c r="O2863">
        <f>BETAINV(RAND(),5,5)</f>
        <v/>
      </c>
      <c r="P2863">
        <f>'d_고정'!$B$1*'6_기대효과'!$H$7*('d_시나리오'!$I$7/'d_고정'!$B$2)*B2863</f>
        <v/>
      </c>
      <c r="Q2863">
        <f>P2863*C2863</f>
        <v/>
      </c>
      <c r="R2863">
        <f>P2863*E2863</f>
        <v/>
      </c>
      <c r="S2863">
        <f>R2863*G2863</f>
        <v/>
      </c>
      <c r="T2863">
        <f>Q2863+S2863</f>
        <v/>
      </c>
      <c r="U2863">
        <f>(Q2863*D2863+S2863*I2863)*(1-O2863)</f>
        <v/>
      </c>
      <c r="V2863">
        <f>(R2863*K2863*N2863+'d_고정'!$B$3*('6_기대효과'!$H$7/8)*N2863*'d_고정'!$B$10*M2863*('6_기대효과'!$K$7/'d_고정'!$B$9))*(1-O2863)</f>
        <v/>
      </c>
      <c r="W2863">
        <f>(S2863*I2863+R2863*MAX(K2863-'d_고정'!$B$10*M2863*('6_기대효과'!$K$7/'d_고정'!$B$9),0)*N2863)*(1-O2863)</f>
        <v/>
      </c>
      <c r="X2863">
        <f>U2863+V2863</f>
        <v/>
      </c>
      <c r="Y2863">
        <f>U2863/('d_고정'!$B$5*'6_기대효과'!$H$7/8)/'d_고정'!$B$6</f>
        <v/>
      </c>
      <c r="Z2863">
        <f>U2863/('d_고정'!$B$8*'6_기대효과'!$H$7/8)</f>
        <v/>
      </c>
    </row>
    <row r="2864">
      <c r="A2864">
        <f>RAND()</f>
        <v/>
      </c>
      <c r="B2864">
        <f>IF('d_시나리오'!$J$2='d_시나리오'!$H$2,'d_시나리오'!$I$2,IF(A2864&lt;('d_시나리오'!$I$2-'d_시나리오'!$H$2)/('d_시나리오'!$J$2-'d_시나리오'!$H$2),'d_시나리오'!$H$2+SQRT(A2864*('d_시나리오'!$J$2-'d_시나리오'!$H$2)*('d_시나리오'!$I$2-'d_시나리오'!$H$2)),'d_시나리오'!$J$2-SQRT((1-A2864)*('d_시나리오'!$J$2-'d_시나리오'!$H$2)*('d_시나리오'!$J$2-'d_시나리오'!$I$2))))</f>
        <v/>
      </c>
      <c r="C2864">
        <f>BETAINV(RAND(),2,6)</f>
        <v/>
      </c>
      <c r="D2864">
        <f>INDEX('d_분포'!$A$2:$A$28,RANDBETWEEN(1,27))</f>
        <v/>
      </c>
      <c r="E2864">
        <f>INDEX('d_분포'!$C$2:$C$5,RANDBETWEEN(1,4))*(0.9+0.2*RAND())</f>
        <v/>
      </c>
      <c r="F2864">
        <f>RAND()</f>
        <v/>
      </c>
      <c r="G2864">
        <f>IF('d_시나리오'!$J$3='d_시나리오'!$H$3,'d_시나리오'!$I$3,IF(F2864&lt;('d_시나리오'!$I$3-'d_시나리오'!$H$3)/('d_시나리오'!$J$3-'d_시나리오'!$H$3),'d_시나리오'!$H$3+SQRT(F2864*('d_시나리오'!$J$3-'d_시나리오'!$H$3)*('d_시나리오'!$I$3-'d_시나리오'!$H$3)),'d_시나리오'!$J$3-SQRT((1-F2864)*('d_시나리오'!$J$3-'d_시나리오'!$H$3)*('d_시나리오'!$J$3-'d_시나리오'!$I$3))))</f>
        <v/>
      </c>
      <c r="H2864">
        <f>RAND()</f>
        <v/>
      </c>
      <c r="I2864">
        <f>IF('d_시나리오'!$J$4='d_시나리오'!$H$4,'d_시나리오'!$I$4,IF(H2864&lt;('d_시나리오'!$I$4-'d_시나리오'!$H$4)/('d_시나리오'!$J$4-'d_시나리오'!$H$4),'d_시나리오'!$H$4+SQRT(H2864*('d_시나리오'!$J$4-'d_시나리오'!$H$4)*('d_시나리오'!$I$4-'d_시나리오'!$H$4)),'d_시나리오'!$J$4-SQRT((1-H2864)*('d_시나리오'!$J$4-'d_시나리오'!$H$4)*('d_시나리오'!$J$4-'d_시나리오'!$I$4))))</f>
        <v/>
      </c>
      <c r="J2864">
        <f>RAND()</f>
        <v/>
      </c>
      <c r="K2864">
        <f>IF('d_시나리오'!$J$5='d_시나리오'!$H$5,'d_시나리오'!$I$5,IF(J2864&lt;('d_시나리오'!$I$5-'d_시나리오'!$H$5)/('d_시나리오'!$J$5-'d_시나리오'!$H$5),'d_시나리오'!$H$5+SQRT(J2864*('d_시나리오'!$J$5-'d_시나리오'!$H$5)*('d_시나리오'!$I$5-'d_시나리오'!$H$5)),'d_시나리오'!$J$5-SQRT((1-J2864)*('d_시나리오'!$J$5-'d_시나리오'!$H$5)*('d_시나리오'!$J$5-'d_시나리오'!$I$5))))</f>
        <v/>
      </c>
      <c r="L2864">
        <f>RAND()</f>
        <v/>
      </c>
      <c r="M2864">
        <f>IF('d_시나리오'!$J$6='d_시나리오'!$H$6,'d_시나리오'!$I$6,IF(L2864&lt;('d_시나리오'!$I$6-'d_시나리오'!$H$6)/('d_시나리오'!$J$6-'d_시나리오'!$H$6),'d_시나리오'!$H$6+SQRT(L2864*('d_시나리오'!$J$6-'d_시나리오'!$H$6)*('d_시나리오'!$I$6-'d_시나리오'!$H$6)),'d_시나리오'!$J$6-SQRT((1-L2864)*('d_시나리오'!$J$6-'d_시나리오'!$H$6)*('d_시나리오'!$J$6-'d_시나리오'!$I$6))))</f>
        <v/>
      </c>
      <c r="N2864">
        <f>INDEX('d_분포'!$B$2:$B$57,RANDBETWEEN(1,56))</f>
        <v/>
      </c>
      <c r="O2864">
        <f>BETAINV(RAND(),5,5)</f>
        <v/>
      </c>
      <c r="P2864">
        <f>'d_고정'!$B$1*'6_기대효과'!$H$7*('d_시나리오'!$I$7/'d_고정'!$B$2)*B2864</f>
        <v/>
      </c>
      <c r="Q2864">
        <f>P2864*C2864</f>
        <v/>
      </c>
      <c r="R2864">
        <f>P2864*E2864</f>
        <v/>
      </c>
      <c r="S2864">
        <f>R2864*G2864</f>
        <v/>
      </c>
      <c r="T2864">
        <f>Q2864+S2864</f>
        <v/>
      </c>
      <c r="U2864">
        <f>(Q2864*D2864+S2864*I2864)*(1-O2864)</f>
        <v/>
      </c>
      <c r="V2864">
        <f>(R2864*K2864*N2864+'d_고정'!$B$3*('6_기대효과'!$H$7/8)*N2864*'d_고정'!$B$10*M2864*('6_기대효과'!$K$7/'d_고정'!$B$9))*(1-O2864)</f>
        <v/>
      </c>
      <c r="W2864">
        <f>(S2864*I2864+R2864*MAX(K2864-'d_고정'!$B$10*M2864*('6_기대효과'!$K$7/'d_고정'!$B$9),0)*N2864)*(1-O2864)</f>
        <v/>
      </c>
      <c r="X2864">
        <f>U2864+V2864</f>
        <v/>
      </c>
      <c r="Y2864">
        <f>U2864/('d_고정'!$B$5*'6_기대효과'!$H$7/8)/'d_고정'!$B$6</f>
        <v/>
      </c>
      <c r="Z2864">
        <f>U2864/('d_고정'!$B$8*'6_기대효과'!$H$7/8)</f>
        <v/>
      </c>
    </row>
    <row r="2865">
      <c r="A2865">
        <f>RAND()</f>
        <v/>
      </c>
      <c r="B2865">
        <f>IF('d_시나리오'!$J$2='d_시나리오'!$H$2,'d_시나리오'!$I$2,IF(A2865&lt;('d_시나리오'!$I$2-'d_시나리오'!$H$2)/('d_시나리오'!$J$2-'d_시나리오'!$H$2),'d_시나리오'!$H$2+SQRT(A2865*('d_시나리오'!$J$2-'d_시나리오'!$H$2)*('d_시나리오'!$I$2-'d_시나리오'!$H$2)),'d_시나리오'!$J$2-SQRT((1-A2865)*('d_시나리오'!$J$2-'d_시나리오'!$H$2)*('d_시나리오'!$J$2-'d_시나리오'!$I$2))))</f>
        <v/>
      </c>
      <c r="C2865">
        <f>BETAINV(RAND(),2,6)</f>
        <v/>
      </c>
      <c r="D2865">
        <f>INDEX('d_분포'!$A$2:$A$28,RANDBETWEEN(1,27))</f>
        <v/>
      </c>
      <c r="E2865">
        <f>INDEX('d_분포'!$C$2:$C$5,RANDBETWEEN(1,4))*(0.9+0.2*RAND())</f>
        <v/>
      </c>
      <c r="F2865">
        <f>RAND()</f>
        <v/>
      </c>
      <c r="G2865">
        <f>IF('d_시나리오'!$J$3='d_시나리오'!$H$3,'d_시나리오'!$I$3,IF(F2865&lt;('d_시나리오'!$I$3-'d_시나리오'!$H$3)/('d_시나리오'!$J$3-'d_시나리오'!$H$3),'d_시나리오'!$H$3+SQRT(F2865*('d_시나리오'!$J$3-'d_시나리오'!$H$3)*('d_시나리오'!$I$3-'d_시나리오'!$H$3)),'d_시나리오'!$J$3-SQRT((1-F2865)*('d_시나리오'!$J$3-'d_시나리오'!$H$3)*('d_시나리오'!$J$3-'d_시나리오'!$I$3))))</f>
        <v/>
      </c>
      <c r="H2865">
        <f>RAND()</f>
        <v/>
      </c>
      <c r="I2865">
        <f>IF('d_시나리오'!$J$4='d_시나리오'!$H$4,'d_시나리오'!$I$4,IF(H2865&lt;('d_시나리오'!$I$4-'d_시나리오'!$H$4)/('d_시나리오'!$J$4-'d_시나리오'!$H$4),'d_시나리오'!$H$4+SQRT(H2865*('d_시나리오'!$J$4-'d_시나리오'!$H$4)*('d_시나리오'!$I$4-'d_시나리오'!$H$4)),'d_시나리오'!$J$4-SQRT((1-H2865)*('d_시나리오'!$J$4-'d_시나리오'!$H$4)*('d_시나리오'!$J$4-'d_시나리오'!$I$4))))</f>
        <v/>
      </c>
      <c r="J2865">
        <f>RAND()</f>
        <v/>
      </c>
      <c r="K2865">
        <f>IF('d_시나리오'!$J$5='d_시나리오'!$H$5,'d_시나리오'!$I$5,IF(J2865&lt;('d_시나리오'!$I$5-'d_시나리오'!$H$5)/('d_시나리오'!$J$5-'d_시나리오'!$H$5),'d_시나리오'!$H$5+SQRT(J2865*('d_시나리오'!$J$5-'d_시나리오'!$H$5)*('d_시나리오'!$I$5-'d_시나리오'!$H$5)),'d_시나리오'!$J$5-SQRT((1-J2865)*('d_시나리오'!$J$5-'d_시나리오'!$H$5)*('d_시나리오'!$J$5-'d_시나리오'!$I$5))))</f>
        <v/>
      </c>
      <c r="L2865">
        <f>RAND()</f>
        <v/>
      </c>
      <c r="M2865">
        <f>IF('d_시나리오'!$J$6='d_시나리오'!$H$6,'d_시나리오'!$I$6,IF(L2865&lt;('d_시나리오'!$I$6-'d_시나리오'!$H$6)/('d_시나리오'!$J$6-'d_시나리오'!$H$6),'d_시나리오'!$H$6+SQRT(L2865*('d_시나리오'!$J$6-'d_시나리오'!$H$6)*('d_시나리오'!$I$6-'d_시나리오'!$H$6)),'d_시나리오'!$J$6-SQRT((1-L2865)*('d_시나리오'!$J$6-'d_시나리오'!$H$6)*('d_시나리오'!$J$6-'d_시나리오'!$I$6))))</f>
        <v/>
      </c>
      <c r="N2865">
        <f>INDEX('d_분포'!$B$2:$B$57,RANDBETWEEN(1,56))</f>
        <v/>
      </c>
      <c r="O2865">
        <f>BETAINV(RAND(),5,5)</f>
        <v/>
      </c>
      <c r="P2865">
        <f>'d_고정'!$B$1*'6_기대효과'!$H$7*('d_시나리오'!$I$7/'d_고정'!$B$2)*B2865</f>
        <v/>
      </c>
      <c r="Q2865">
        <f>P2865*C2865</f>
        <v/>
      </c>
      <c r="R2865">
        <f>P2865*E2865</f>
        <v/>
      </c>
      <c r="S2865">
        <f>R2865*G2865</f>
        <v/>
      </c>
      <c r="T2865">
        <f>Q2865+S2865</f>
        <v/>
      </c>
      <c r="U2865">
        <f>(Q2865*D2865+S2865*I2865)*(1-O2865)</f>
        <v/>
      </c>
      <c r="V2865">
        <f>(R2865*K2865*N2865+'d_고정'!$B$3*('6_기대효과'!$H$7/8)*N2865*'d_고정'!$B$10*M2865*('6_기대효과'!$K$7/'d_고정'!$B$9))*(1-O2865)</f>
        <v/>
      </c>
      <c r="W2865">
        <f>(S2865*I2865+R2865*MAX(K2865-'d_고정'!$B$10*M2865*('6_기대효과'!$K$7/'d_고정'!$B$9),0)*N2865)*(1-O2865)</f>
        <v/>
      </c>
      <c r="X2865">
        <f>U2865+V2865</f>
        <v/>
      </c>
      <c r="Y2865">
        <f>U2865/('d_고정'!$B$5*'6_기대효과'!$H$7/8)/'d_고정'!$B$6</f>
        <v/>
      </c>
      <c r="Z2865">
        <f>U2865/('d_고정'!$B$8*'6_기대효과'!$H$7/8)</f>
        <v/>
      </c>
    </row>
    <row r="2866">
      <c r="A2866">
        <f>RAND()</f>
        <v/>
      </c>
      <c r="B2866">
        <f>IF('d_시나리오'!$J$2='d_시나리오'!$H$2,'d_시나리오'!$I$2,IF(A2866&lt;('d_시나리오'!$I$2-'d_시나리오'!$H$2)/('d_시나리오'!$J$2-'d_시나리오'!$H$2),'d_시나리오'!$H$2+SQRT(A2866*('d_시나리오'!$J$2-'d_시나리오'!$H$2)*('d_시나리오'!$I$2-'d_시나리오'!$H$2)),'d_시나리오'!$J$2-SQRT((1-A2866)*('d_시나리오'!$J$2-'d_시나리오'!$H$2)*('d_시나리오'!$J$2-'d_시나리오'!$I$2))))</f>
        <v/>
      </c>
      <c r="C2866">
        <f>BETAINV(RAND(),2,6)</f>
        <v/>
      </c>
      <c r="D2866">
        <f>INDEX('d_분포'!$A$2:$A$28,RANDBETWEEN(1,27))</f>
        <v/>
      </c>
      <c r="E2866">
        <f>INDEX('d_분포'!$C$2:$C$5,RANDBETWEEN(1,4))*(0.9+0.2*RAND())</f>
        <v/>
      </c>
      <c r="F2866">
        <f>RAND()</f>
        <v/>
      </c>
      <c r="G2866">
        <f>IF('d_시나리오'!$J$3='d_시나리오'!$H$3,'d_시나리오'!$I$3,IF(F2866&lt;('d_시나리오'!$I$3-'d_시나리오'!$H$3)/('d_시나리오'!$J$3-'d_시나리오'!$H$3),'d_시나리오'!$H$3+SQRT(F2866*('d_시나리오'!$J$3-'d_시나리오'!$H$3)*('d_시나리오'!$I$3-'d_시나리오'!$H$3)),'d_시나리오'!$J$3-SQRT((1-F2866)*('d_시나리오'!$J$3-'d_시나리오'!$H$3)*('d_시나리오'!$J$3-'d_시나리오'!$I$3))))</f>
        <v/>
      </c>
      <c r="H2866">
        <f>RAND()</f>
        <v/>
      </c>
      <c r="I2866">
        <f>IF('d_시나리오'!$J$4='d_시나리오'!$H$4,'d_시나리오'!$I$4,IF(H2866&lt;('d_시나리오'!$I$4-'d_시나리오'!$H$4)/('d_시나리오'!$J$4-'d_시나리오'!$H$4),'d_시나리오'!$H$4+SQRT(H2866*('d_시나리오'!$J$4-'d_시나리오'!$H$4)*('d_시나리오'!$I$4-'d_시나리오'!$H$4)),'d_시나리오'!$J$4-SQRT((1-H2866)*('d_시나리오'!$J$4-'d_시나리오'!$H$4)*('d_시나리오'!$J$4-'d_시나리오'!$I$4))))</f>
        <v/>
      </c>
      <c r="J2866">
        <f>RAND()</f>
        <v/>
      </c>
      <c r="K2866">
        <f>IF('d_시나리오'!$J$5='d_시나리오'!$H$5,'d_시나리오'!$I$5,IF(J2866&lt;('d_시나리오'!$I$5-'d_시나리오'!$H$5)/('d_시나리오'!$J$5-'d_시나리오'!$H$5),'d_시나리오'!$H$5+SQRT(J2866*('d_시나리오'!$J$5-'d_시나리오'!$H$5)*('d_시나리오'!$I$5-'d_시나리오'!$H$5)),'d_시나리오'!$J$5-SQRT((1-J2866)*('d_시나리오'!$J$5-'d_시나리오'!$H$5)*('d_시나리오'!$J$5-'d_시나리오'!$I$5))))</f>
        <v/>
      </c>
      <c r="L2866">
        <f>RAND()</f>
        <v/>
      </c>
      <c r="M2866">
        <f>IF('d_시나리오'!$J$6='d_시나리오'!$H$6,'d_시나리오'!$I$6,IF(L2866&lt;('d_시나리오'!$I$6-'d_시나리오'!$H$6)/('d_시나리오'!$J$6-'d_시나리오'!$H$6),'d_시나리오'!$H$6+SQRT(L2866*('d_시나리오'!$J$6-'d_시나리오'!$H$6)*('d_시나리오'!$I$6-'d_시나리오'!$H$6)),'d_시나리오'!$J$6-SQRT((1-L2866)*('d_시나리오'!$J$6-'d_시나리오'!$H$6)*('d_시나리오'!$J$6-'d_시나리오'!$I$6))))</f>
        <v/>
      </c>
      <c r="N2866">
        <f>INDEX('d_분포'!$B$2:$B$57,RANDBETWEEN(1,56))</f>
        <v/>
      </c>
      <c r="O2866">
        <f>BETAINV(RAND(),5,5)</f>
        <v/>
      </c>
      <c r="P2866">
        <f>'d_고정'!$B$1*'6_기대효과'!$H$7*('d_시나리오'!$I$7/'d_고정'!$B$2)*B2866</f>
        <v/>
      </c>
      <c r="Q2866">
        <f>P2866*C2866</f>
        <v/>
      </c>
      <c r="R2866">
        <f>P2866*E2866</f>
        <v/>
      </c>
      <c r="S2866">
        <f>R2866*G2866</f>
        <v/>
      </c>
      <c r="T2866">
        <f>Q2866+S2866</f>
        <v/>
      </c>
      <c r="U2866">
        <f>(Q2866*D2866+S2866*I2866)*(1-O2866)</f>
        <v/>
      </c>
      <c r="V2866">
        <f>(R2866*K2866*N2866+'d_고정'!$B$3*('6_기대효과'!$H$7/8)*N2866*'d_고정'!$B$10*M2866*('6_기대효과'!$K$7/'d_고정'!$B$9))*(1-O2866)</f>
        <v/>
      </c>
      <c r="W2866">
        <f>(S2866*I2866+R2866*MAX(K2866-'d_고정'!$B$10*M2866*('6_기대효과'!$K$7/'d_고정'!$B$9),0)*N2866)*(1-O2866)</f>
        <v/>
      </c>
      <c r="X2866">
        <f>U2866+V2866</f>
        <v/>
      </c>
      <c r="Y2866">
        <f>U2866/('d_고정'!$B$5*'6_기대효과'!$H$7/8)/'d_고정'!$B$6</f>
        <v/>
      </c>
      <c r="Z2866">
        <f>U2866/('d_고정'!$B$8*'6_기대효과'!$H$7/8)</f>
        <v/>
      </c>
    </row>
    <row r="2867">
      <c r="A2867">
        <f>RAND()</f>
        <v/>
      </c>
      <c r="B2867">
        <f>IF('d_시나리오'!$J$2='d_시나리오'!$H$2,'d_시나리오'!$I$2,IF(A2867&lt;('d_시나리오'!$I$2-'d_시나리오'!$H$2)/('d_시나리오'!$J$2-'d_시나리오'!$H$2),'d_시나리오'!$H$2+SQRT(A2867*('d_시나리오'!$J$2-'d_시나리오'!$H$2)*('d_시나리오'!$I$2-'d_시나리오'!$H$2)),'d_시나리오'!$J$2-SQRT((1-A2867)*('d_시나리오'!$J$2-'d_시나리오'!$H$2)*('d_시나리오'!$J$2-'d_시나리오'!$I$2))))</f>
        <v/>
      </c>
      <c r="C2867">
        <f>BETAINV(RAND(),2,6)</f>
        <v/>
      </c>
      <c r="D2867">
        <f>INDEX('d_분포'!$A$2:$A$28,RANDBETWEEN(1,27))</f>
        <v/>
      </c>
      <c r="E2867">
        <f>INDEX('d_분포'!$C$2:$C$5,RANDBETWEEN(1,4))*(0.9+0.2*RAND())</f>
        <v/>
      </c>
      <c r="F2867">
        <f>RAND()</f>
        <v/>
      </c>
      <c r="G2867">
        <f>IF('d_시나리오'!$J$3='d_시나리오'!$H$3,'d_시나리오'!$I$3,IF(F2867&lt;('d_시나리오'!$I$3-'d_시나리오'!$H$3)/('d_시나리오'!$J$3-'d_시나리오'!$H$3),'d_시나리오'!$H$3+SQRT(F2867*('d_시나리오'!$J$3-'d_시나리오'!$H$3)*('d_시나리오'!$I$3-'d_시나리오'!$H$3)),'d_시나리오'!$J$3-SQRT((1-F2867)*('d_시나리오'!$J$3-'d_시나리오'!$H$3)*('d_시나리오'!$J$3-'d_시나리오'!$I$3))))</f>
        <v/>
      </c>
      <c r="H2867">
        <f>RAND()</f>
        <v/>
      </c>
      <c r="I2867">
        <f>IF('d_시나리오'!$J$4='d_시나리오'!$H$4,'d_시나리오'!$I$4,IF(H2867&lt;('d_시나리오'!$I$4-'d_시나리오'!$H$4)/('d_시나리오'!$J$4-'d_시나리오'!$H$4),'d_시나리오'!$H$4+SQRT(H2867*('d_시나리오'!$J$4-'d_시나리오'!$H$4)*('d_시나리오'!$I$4-'d_시나리오'!$H$4)),'d_시나리오'!$J$4-SQRT((1-H2867)*('d_시나리오'!$J$4-'d_시나리오'!$H$4)*('d_시나리오'!$J$4-'d_시나리오'!$I$4))))</f>
        <v/>
      </c>
      <c r="J2867">
        <f>RAND()</f>
        <v/>
      </c>
      <c r="K2867">
        <f>IF('d_시나리오'!$J$5='d_시나리오'!$H$5,'d_시나리오'!$I$5,IF(J2867&lt;('d_시나리오'!$I$5-'d_시나리오'!$H$5)/('d_시나리오'!$J$5-'d_시나리오'!$H$5),'d_시나리오'!$H$5+SQRT(J2867*('d_시나리오'!$J$5-'d_시나리오'!$H$5)*('d_시나리오'!$I$5-'d_시나리오'!$H$5)),'d_시나리오'!$J$5-SQRT((1-J2867)*('d_시나리오'!$J$5-'d_시나리오'!$H$5)*('d_시나리오'!$J$5-'d_시나리오'!$I$5))))</f>
        <v/>
      </c>
      <c r="L2867">
        <f>RAND()</f>
        <v/>
      </c>
      <c r="M2867">
        <f>IF('d_시나리오'!$J$6='d_시나리오'!$H$6,'d_시나리오'!$I$6,IF(L2867&lt;('d_시나리오'!$I$6-'d_시나리오'!$H$6)/('d_시나리오'!$J$6-'d_시나리오'!$H$6),'d_시나리오'!$H$6+SQRT(L2867*('d_시나리오'!$J$6-'d_시나리오'!$H$6)*('d_시나리오'!$I$6-'d_시나리오'!$H$6)),'d_시나리오'!$J$6-SQRT((1-L2867)*('d_시나리오'!$J$6-'d_시나리오'!$H$6)*('d_시나리오'!$J$6-'d_시나리오'!$I$6))))</f>
        <v/>
      </c>
      <c r="N2867">
        <f>INDEX('d_분포'!$B$2:$B$57,RANDBETWEEN(1,56))</f>
        <v/>
      </c>
      <c r="O2867">
        <f>BETAINV(RAND(),5,5)</f>
        <v/>
      </c>
      <c r="P2867">
        <f>'d_고정'!$B$1*'6_기대효과'!$H$7*('d_시나리오'!$I$7/'d_고정'!$B$2)*B2867</f>
        <v/>
      </c>
      <c r="Q2867">
        <f>P2867*C2867</f>
        <v/>
      </c>
      <c r="R2867">
        <f>P2867*E2867</f>
        <v/>
      </c>
      <c r="S2867">
        <f>R2867*G2867</f>
        <v/>
      </c>
      <c r="T2867">
        <f>Q2867+S2867</f>
        <v/>
      </c>
      <c r="U2867">
        <f>(Q2867*D2867+S2867*I2867)*(1-O2867)</f>
        <v/>
      </c>
      <c r="V2867">
        <f>(R2867*K2867*N2867+'d_고정'!$B$3*('6_기대효과'!$H$7/8)*N2867*'d_고정'!$B$10*M2867*('6_기대효과'!$K$7/'d_고정'!$B$9))*(1-O2867)</f>
        <v/>
      </c>
      <c r="W2867">
        <f>(S2867*I2867+R2867*MAX(K2867-'d_고정'!$B$10*M2867*('6_기대효과'!$K$7/'d_고정'!$B$9),0)*N2867)*(1-O2867)</f>
        <v/>
      </c>
      <c r="X2867">
        <f>U2867+V2867</f>
        <v/>
      </c>
      <c r="Y2867">
        <f>U2867/('d_고정'!$B$5*'6_기대효과'!$H$7/8)/'d_고정'!$B$6</f>
        <v/>
      </c>
      <c r="Z2867">
        <f>U2867/('d_고정'!$B$8*'6_기대효과'!$H$7/8)</f>
        <v/>
      </c>
    </row>
    <row r="2868">
      <c r="A2868">
        <f>RAND()</f>
        <v/>
      </c>
      <c r="B2868">
        <f>IF('d_시나리오'!$J$2='d_시나리오'!$H$2,'d_시나리오'!$I$2,IF(A2868&lt;('d_시나리오'!$I$2-'d_시나리오'!$H$2)/('d_시나리오'!$J$2-'d_시나리오'!$H$2),'d_시나리오'!$H$2+SQRT(A2868*('d_시나리오'!$J$2-'d_시나리오'!$H$2)*('d_시나리오'!$I$2-'d_시나리오'!$H$2)),'d_시나리오'!$J$2-SQRT((1-A2868)*('d_시나리오'!$J$2-'d_시나리오'!$H$2)*('d_시나리오'!$J$2-'d_시나리오'!$I$2))))</f>
        <v/>
      </c>
      <c r="C2868">
        <f>BETAINV(RAND(),2,6)</f>
        <v/>
      </c>
      <c r="D2868">
        <f>INDEX('d_분포'!$A$2:$A$28,RANDBETWEEN(1,27))</f>
        <v/>
      </c>
      <c r="E2868">
        <f>INDEX('d_분포'!$C$2:$C$5,RANDBETWEEN(1,4))*(0.9+0.2*RAND())</f>
        <v/>
      </c>
      <c r="F2868">
        <f>RAND()</f>
        <v/>
      </c>
      <c r="G2868">
        <f>IF('d_시나리오'!$J$3='d_시나리오'!$H$3,'d_시나리오'!$I$3,IF(F2868&lt;('d_시나리오'!$I$3-'d_시나리오'!$H$3)/('d_시나리오'!$J$3-'d_시나리오'!$H$3),'d_시나리오'!$H$3+SQRT(F2868*('d_시나리오'!$J$3-'d_시나리오'!$H$3)*('d_시나리오'!$I$3-'d_시나리오'!$H$3)),'d_시나리오'!$J$3-SQRT((1-F2868)*('d_시나리오'!$J$3-'d_시나리오'!$H$3)*('d_시나리오'!$J$3-'d_시나리오'!$I$3))))</f>
        <v/>
      </c>
      <c r="H2868">
        <f>RAND()</f>
        <v/>
      </c>
      <c r="I2868">
        <f>IF('d_시나리오'!$J$4='d_시나리오'!$H$4,'d_시나리오'!$I$4,IF(H2868&lt;('d_시나리오'!$I$4-'d_시나리오'!$H$4)/('d_시나리오'!$J$4-'d_시나리오'!$H$4),'d_시나리오'!$H$4+SQRT(H2868*('d_시나리오'!$J$4-'d_시나리오'!$H$4)*('d_시나리오'!$I$4-'d_시나리오'!$H$4)),'d_시나리오'!$J$4-SQRT((1-H2868)*('d_시나리오'!$J$4-'d_시나리오'!$H$4)*('d_시나리오'!$J$4-'d_시나리오'!$I$4))))</f>
        <v/>
      </c>
      <c r="J2868">
        <f>RAND()</f>
        <v/>
      </c>
      <c r="K2868">
        <f>IF('d_시나리오'!$J$5='d_시나리오'!$H$5,'d_시나리오'!$I$5,IF(J2868&lt;('d_시나리오'!$I$5-'d_시나리오'!$H$5)/('d_시나리오'!$J$5-'d_시나리오'!$H$5),'d_시나리오'!$H$5+SQRT(J2868*('d_시나리오'!$J$5-'d_시나리오'!$H$5)*('d_시나리오'!$I$5-'d_시나리오'!$H$5)),'d_시나리오'!$J$5-SQRT((1-J2868)*('d_시나리오'!$J$5-'d_시나리오'!$H$5)*('d_시나리오'!$J$5-'d_시나리오'!$I$5))))</f>
        <v/>
      </c>
      <c r="L2868">
        <f>RAND()</f>
        <v/>
      </c>
      <c r="M2868">
        <f>IF('d_시나리오'!$J$6='d_시나리오'!$H$6,'d_시나리오'!$I$6,IF(L2868&lt;('d_시나리오'!$I$6-'d_시나리오'!$H$6)/('d_시나리오'!$J$6-'d_시나리오'!$H$6),'d_시나리오'!$H$6+SQRT(L2868*('d_시나리오'!$J$6-'d_시나리오'!$H$6)*('d_시나리오'!$I$6-'d_시나리오'!$H$6)),'d_시나리오'!$J$6-SQRT((1-L2868)*('d_시나리오'!$J$6-'d_시나리오'!$H$6)*('d_시나리오'!$J$6-'d_시나리오'!$I$6))))</f>
        <v/>
      </c>
      <c r="N2868">
        <f>INDEX('d_분포'!$B$2:$B$57,RANDBETWEEN(1,56))</f>
        <v/>
      </c>
      <c r="O2868">
        <f>BETAINV(RAND(),5,5)</f>
        <v/>
      </c>
      <c r="P2868">
        <f>'d_고정'!$B$1*'6_기대효과'!$H$7*('d_시나리오'!$I$7/'d_고정'!$B$2)*B2868</f>
        <v/>
      </c>
      <c r="Q2868">
        <f>P2868*C2868</f>
        <v/>
      </c>
      <c r="R2868">
        <f>P2868*E2868</f>
        <v/>
      </c>
      <c r="S2868">
        <f>R2868*G2868</f>
        <v/>
      </c>
      <c r="T2868">
        <f>Q2868+S2868</f>
        <v/>
      </c>
      <c r="U2868">
        <f>(Q2868*D2868+S2868*I2868)*(1-O2868)</f>
        <v/>
      </c>
      <c r="V2868">
        <f>(R2868*K2868*N2868+'d_고정'!$B$3*('6_기대효과'!$H$7/8)*N2868*'d_고정'!$B$10*M2868*('6_기대효과'!$K$7/'d_고정'!$B$9))*(1-O2868)</f>
        <v/>
      </c>
      <c r="W2868">
        <f>(S2868*I2868+R2868*MAX(K2868-'d_고정'!$B$10*M2868*('6_기대효과'!$K$7/'d_고정'!$B$9),0)*N2868)*(1-O2868)</f>
        <v/>
      </c>
      <c r="X2868">
        <f>U2868+V2868</f>
        <v/>
      </c>
      <c r="Y2868">
        <f>U2868/('d_고정'!$B$5*'6_기대효과'!$H$7/8)/'d_고정'!$B$6</f>
        <v/>
      </c>
      <c r="Z2868">
        <f>U2868/('d_고정'!$B$8*'6_기대효과'!$H$7/8)</f>
        <v/>
      </c>
    </row>
    <row r="2869">
      <c r="A2869">
        <f>RAND()</f>
        <v/>
      </c>
      <c r="B2869">
        <f>IF('d_시나리오'!$J$2='d_시나리오'!$H$2,'d_시나리오'!$I$2,IF(A2869&lt;('d_시나리오'!$I$2-'d_시나리오'!$H$2)/('d_시나리오'!$J$2-'d_시나리오'!$H$2),'d_시나리오'!$H$2+SQRT(A2869*('d_시나리오'!$J$2-'d_시나리오'!$H$2)*('d_시나리오'!$I$2-'d_시나리오'!$H$2)),'d_시나리오'!$J$2-SQRT((1-A2869)*('d_시나리오'!$J$2-'d_시나리오'!$H$2)*('d_시나리오'!$J$2-'d_시나리오'!$I$2))))</f>
        <v/>
      </c>
      <c r="C2869">
        <f>BETAINV(RAND(),2,6)</f>
        <v/>
      </c>
      <c r="D2869">
        <f>INDEX('d_분포'!$A$2:$A$28,RANDBETWEEN(1,27))</f>
        <v/>
      </c>
      <c r="E2869">
        <f>INDEX('d_분포'!$C$2:$C$5,RANDBETWEEN(1,4))*(0.9+0.2*RAND())</f>
        <v/>
      </c>
      <c r="F2869">
        <f>RAND()</f>
        <v/>
      </c>
      <c r="G2869">
        <f>IF('d_시나리오'!$J$3='d_시나리오'!$H$3,'d_시나리오'!$I$3,IF(F2869&lt;('d_시나리오'!$I$3-'d_시나리오'!$H$3)/('d_시나리오'!$J$3-'d_시나리오'!$H$3),'d_시나리오'!$H$3+SQRT(F2869*('d_시나리오'!$J$3-'d_시나리오'!$H$3)*('d_시나리오'!$I$3-'d_시나리오'!$H$3)),'d_시나리오'!$J$3-SQRT((1-F2869)*('d_시나리오'!$J$3-'d_시나리오'!$H$3)*('d_시나리오'!$J$3-'d_시나리오'!$I$3))))</f>
        <v/>
      </c>
      <c r="H2869">
        <f>RAND()</f>
        <v/>
      </c>
      <c r="I2869">
        <f>IF('d_시나리오'!$J$4='d_시나리오'!$H$4,'d_시나리오'!$I$4,IF(H2869&lt;('d_시나리오'!$I$4-'d_시나리오'!$H$4)/('d_시나리오'!$J$4-'d_시나리오'!$H$4),'d_시나리오'!$H$4+SQRT(H2869*('d_시나리오'!$J$4-'d_시나리오'!$H$4)*('d_시나리오'!$I$4-'d_시나리오'!$H$4)),'d_시나리오'!$J$4-SQRT((1-H2869)*('d_시나리오'!$J$4-'d_시나리오'!$H$4)*('d_시나리오'!$J$4-'d_시나리오'!$I$4))))</f>
        <v/>
      </c>
      <c r="J2869">
        <f>RAND()</f>
        <v/>
      </c>
      <c r="K2869">
        <f>IF('d_시나리오'!$J$5='d_시나리오'!$H$5,'d_시나리오'!$I$5,IF(J2869&lt;('d_시나리오'!$I$5-'d_시나리오'!$H$5)/('d_시나리오'!$J$5-'d_시나리오'!$H$5),'d_시나리오'!$H$5+SQRT(J2869*('d_시나리오'!$J$5-'d_시나리오'!$H$5)*('d_시나리오'!$I$5-'d_시나리오'!$H$5)),'d_시나리오'!$J$5-SQRT((1-J2869)*('d_시나리오'!$J$5-'d_시나리오'!$H$5)*('d_시나리오'!$J$5-'d_시나리오'!$I$5))))</f>
        <v/>
      </c>
      <c r="L2869">
        <f>RAND()</f>
        <v/>
      </c>
      <c r="M2869">
        <f>IF('d_시나리오'!$J$6='d_시나리오'!$H$6,'d_시나리오'!$I$6,IF(L2869&lt;('d_시나리오'!$I$6-'d_시나리오'!$H$6)/('d_시나리오'!$J$6-'d_시나리오'!$H$6),'d_시나리오'!$H$6+SQRT(L2869*('d_시나리오'!$J$6-'d_시나리오'!$H$6)*('d_시나리오'!$I$6-'d_시나리오'!$H$6)),'d_시나리오'!$J$6-SQRT((1-L2869)*('d_시나리오'!$J$6-'d_시나리오'!$H$6)*('d_시나리오'!$J$6-'d_시나리오'!$I$6))))</f>
        <v/>
      </c>
      <c r="N2869">
        <f>INDEX('d_분포'!$B$2:$B$57,RANDBETWEEN(1,56))</f>
        <v/>
      </c>
      <c r="O2869">
        <f>BETAINV(RAND(),5,5)</f>
        <v/>
      </c>
      <c r="P2869">
        <f>'d_고정'!$B$1*'6_기대효과'!$H$7*('d_시나리오'!$I$7/'d_고정'!$B$2)*B2869</f>
        <v/>
      </c>
      <c r="Q2869">
        <f>P2869*C2869</f>
        <v/>
      </c>
      <c r="R2869">
        <f>P2869*E2869</f>
        <v/>
      </c>
      <c r="S2869">
        <f>R2869*G2869</f>
        <v/>
      </c>
      <c r="T2869">
        <f>Q2869+S2869</f>
        <v/>
      </c>
      <c r="U2869">
        <f>(Q2869*D2869+S2869*I2869)*(1-O2869)</f>
        <v/>
      </c>
      <c r="V2869">
        <f>(R2869*K2869*N2869+'d_고정'!$B$3*('6_기대효과'!$H$7/8)*N2869*'d_고정'!$B$10*M2869*('6_기대효과'!$K$7/'d_고정'!$B$9))*(1-O2869)</f>
        <v/>
      </c>
      <c r="W2869">
        <f>(S2869*I2869+R2869*MAX(K2869-'d_고정'!$B$10*M2869*('6_기대효과'!$K$7/'d_고정'!$B$9),0)*N2869)*(1-O2869)</f>
        <v/>
      </c>
      <c r="X2869">
        <f>U2869+V2869</f>
        <v/>
      </c>
      <c r="Y2869">
        <f>U2869/('d_고정'!$B$5*'6_기대효과'!$H$7/8)/'d_고정'!$B$6</f>
        <v/>
      </c>
      <c r="Z2869">
        <f>U2869/('d_고정'!$B$8*'6_기대효과'!$H$7/8)</f>
        <v/>
      </c>
    </row>
    <row r="2870">
      <c r="A2870">
        <f>RAND()</f>
        <v/>
      </c>
      <c r="B2870">
        <f>IF('d_시나리오'!$J$2='d_시나리오'!$H$2,'d_시나리오'!$I$2,IF(A2870&lt;('d_시나리오'!$I$2-'d_시나리오'!$H$2)/('d_시나리오'!$J$2-'d_시나리오'!$H$2),'d_시나리오'!$H$2+SQRT(A2870*('d_시나리오'!$J$2-'d_시나리오'!$H$2)*('d_시나리오'!$I$2-'d_시나리오'!$H$2)),'d_시나리오'!$J$2-SQRT((1-A2870)*('d_시나리오'!$J$2-'d_시나리오'!$H$2)*('d_시나리오'!$J$2-'d_시나리오'!$I$2))))</f>
        <v/>
      </c>
      <c r="C2870">
        <f>BETAINV(RAND(),2,6)</f>
        <v/>
      </c>
      <c r="D2870">
        <f>INDEX('d_분포'!$A$2:$A$28,RANDBETWEEN(1,27))</f>
        <v/>
      </c>
      <c r="E2870">
        <f>INDEX('d_분포'!$C$2:$C$5,RANDBETWEEN(1,4))*(0.9+0.2*RAND())</f>
        <v/>
      </c>
      <c r="F2870">
        <f>RAND()</f>
        <v/>
      </c>
      <c r="G2870">
        <f>IF('d_시나리오'!$J$3='d_시나리오'!$H$3,'d_시나리오'!$I$3,IF(F2870&lt;('d_시나리오'!$I$3-'d_시나리오'!$H$3)/('d_시나리오'!$J$3-'d_시나리오'!$H$3),'d_시나리오'!$H$3+SQRT(F2870*('d_시나리오'!$J$3-'d_시나리오'!$H$3)*('d_시나리오'!$I$3-'d_시나리오'!$H$3)),'d_시나리오'!$J$3-SQRT((1-F2870)*('d_시나리오'!$J$3-'d_시나리오'!$H$3)*('d_시나리오'!$J$3-'d_시나리오'!$I$3))))</f>
        <v/>
      </c>
      <c r="H2870">
        <f>RAND()</f>
        <v/>
      </c>
      <c r="I2870">
        <f>IF('d_시나리오'!$J$4='d_시나리오'!$H$4,'d_시나리오'!$I$4,IF(H2870&lt;('d_시나리오'!$I$4-'d_시나리오'!$H$4)/('d_시나리오'!$J$4-'d_시나리오'!$H$4),'d_시나리오'!$H$4+SQRT(H2870*('d_시나리오'!$J$4-'d_시나리오'!$H$4)*('d_시나리오'!$I$4-'d_시나리오'!$H$4)),'d_시나리오'!$J$4-SQRT((1-H2870)*('d_시나리오'!$J$4-'d_시나리오'!$H$4)*('d_시나리오'!$J$4-'d_시나리오'!$I$4))))</f>
        <v/>
      </c>
      <c r="J2870">
        <f>RAND()</f>
        <v/>
      </c>
      <c r="K2870">
        <f>IF('d_시나리오'!$J$5='d_시나리오'!$H$5,'d_시나리오'!$I$5,IF(J2870&lt;('d_시나리오'!$I$5-'d_시나리오'!$H$5)/('d_시나리오'!$J$5-'d_시나리오'!$H$5),'d_시나리오'!$H$5+SQRT(J2870*('d_시나리오'!$J$5-'d_시나리오'!$H$5)*('d_시나리오'!$I$5-'d_시나리오'!$H$5)),'d_시나리오'!$J$5-SQRT((1-J2870)*('d_시나리오'!$J$5-'d_시나리오'!$H$5)*('d_시나리오'!$J$5-'d_시나리오'!$I$5))))</f>
        <v/>
      </c>
      <c r="L2870">
        <f>RAND()</f>
        <v/>
      </c>
      <c r="M2870">
        <f>IF('d_시나리오'!$J$6='d_시나리오'!$H$6,'d_시나리오'!$I$6,IF(L2870&lt;('d_시나리오'!$I$6-'d_시나리오'!$H$6)/('d_시나리오'!$J$6-'d_시나리오'!$H$6),'d_시나리오'!$H$6+SQRT(L2870*('d_시나리오'!$J$6-'d_시나리오'!$H$6)*('d_시나리오'!$I$6-'d_시나리오'!$H$6)),'d_시나리오'!$J$6-SQRT((1-L2870)*('d_시나리오'!$J$6-'d_시나리오'!$H$6)*('d_시나리오'!$J$6-'d_시나리오'!$I$6))))</f>
        <v/>
      </c>
      <c r="N2870">
        <f>INDEX('d_분포'!$B$2:$B$57,RANDBETWEEN(1,56))</f>
        <v/>
      </c>
      <c r="O2870">
        <f>BETAINV(RAND(),5,5)</f>
        <v/>
      </c>
      <c r="P2870">
        <f>'d_고정'!$B$1*'6_기대효과'!$H$7*('d_시나리오'!$I$7/'d_고정'!$B$2)*B2870</f>
        <v/>
      </c>
      <c r="Q2870">
        <f>P2870*C2870</f>
        <v/>
      </c>
      <c r="R2870">
        <f>P2870*E2870</f>
        <v/>
      </c>
      <c r="S2870">
        <f>R2870*G2870</f>
        <v/>
      </c>
      <c r="T2870">
        <f>Q2870+S2870</f>
        <v/>
      </c>
      <c r="U2870">
        <f>(Q2870*D2870+S2870*I2870)*(1-O2870)</f>
        <v/>
      </c>
      <c r="V2870">
        <f>(R2870*K2870*N2870+'d_고정'!$B$3*('6_기대효과'!$H$7/8)*N2870*'d_고정'!$B$10*M2870*('6_기대효과'!$K$7/'d_고정'!$B$9))*(1-O2870)</f>
        <v/>
      </c>
      <c r="W2870">
        <f>(S2870*I2870+R2870*MAX(K2870-'d_고정'!$B$10*M2870*('6_기대효과'!$K$7/'d_고정'!$B$9),0)*N2870)*(1-O2870)</f>
        <v/>
      </c>
      <c r="X2870">
        <f>U2870+V2870</f>
        <v/>
      </c>
      <c r="Y2870">
        <f>U2870/('d_고정'!$B$5*'6_기대효과'!$H$7/8)/'d_고정'!$B$6</f>
        <v/>
      </c>
      <c r="Z2870">
        <f>U2870/('d_고정'!$B$8*'6_기대효과'!$H$7/8)</f>
        <v/>
      </c>
    </row>
    <row r="2871">
      <c r="A2871">
        <f>RAND()</f>
        <v/>
      </c>
      <c r="B2871">
        <f>IF('d_시나리오'!$J$2='d_시나리오'!$H$2,'d_시나리오'!$I$2,IF(A2871&lt;('d_시나리오'!$I$2-'d_시나리오'!$H$2)/('d_시나리오'!$J$2-'d_시나리오'!$H$2),'d_시나리오'!$H$2+SQRT(A2871*('d_시나리오'!$J$2-'d_시나리오'!$H$2)*('d_시나리오'!$I$2-'d_시나리오'!$H$2)),'d_시나리오'!$J$2-SQRT((1-A2871)*('d_시나리오'!$J$2-'d_시나리오'!$H$2)*('d_시나리오'!$J$2-'d_시나리오'!$I$2))))</f>
        <v/>
      </c>
      <c r="C2871">
        <f>BETAINV(RAND(),2,6)</f>
        <v/>
      </c>
      <c r="D2871">
        <f>INDEX('d_분포'!$A$2:$A$28,RANDBETWEEN(1,27))</f>
        <v/>
      </c>
      <c r="E2871">
        <f>INDEX('d_분포'!$C$2:$C$5,RANDBETWEEN(1,4))*(0.9+0.2*RAND())</f>
        <v/>
      </c>
      <c r="F2871">
        <f>RAND()</f>
        <v/>
      </c>
      <c r="G2871">
        <f>IF('d_시나리오'!$J$3='d_시나리오'!$H$3,'d_시나리오'!$I$3,IF(F2871&lt;('d_시나리오'!$I$3-'d_시나리오'!$H$3)/('d_시나리오'!$J$3-'d_시나리오'!$H$3),'d_시나리오'!$H$3+SQRT(F2871*('d_시나리오'!$J$3-'d_시나리오'!$H$3)*('d_시나리오'!$I$3-'d_시나리오'!$H$3)),'d_시나리오'!$J$3-SQRT((1-F2871)*('d_시나리오'!$J$3-'d_시나리오'!$H$3)*('d_시나리오'!$J$3-'d_시나리오'!$I$3))))</f>
        <v/>
      </c>
      <c r="H2871">
        <f>RAND()</f>
        <v/>
      </c>
      <c r="I2871">
        <f>IF('d_시나리오'!$J$4='d_시나리오'!$H$4,'d_시나리오'!$I$4,IF(H2871&lt;('d_시나리오'!$I$4-'d_시나리오'!$H$4)/('d_시나리오'!$J$4-'d_시나리오'!$H$4),'d_시나리오'!$H$4+SQRT(H2871*('d_시나리오'!$J$4-'d_시나리오'!$H$4)*('d_시나리오'!$I$4-'d_시나리오'!$H$4)),'d_시나리오'!$J$4-SQRT((1-H2871)*('d_시나리오'!$J$4-'d_시나리오'!$H$4)*('d_시나리오'!$J$4-'d_시나리오'!$I$4))))</f>
        <v/>
      </c>
      <c r="J2871">
        <f>RAND()</f>
        <v/>
      </c>
      <c r="K2871">
        <f>IF('d_시나리오'!$J$5='d_시나리오'!$H$5,'d_시나리오'!$I$5,IF(J2871&lt;('d_시나리오'!$I$5-'d_시나리오'!$H$5)/('d_시나리오'!$J$5-'d_시나리오'!$H$5),'d_시나리오'!$H$5+SQRT(J2871*('d_시나리오'!$J$5-'d_시나리오'!$H$5)*('d_시나리오'!$I$5-'d_시나리오'!$H$5)),'d_시나리오'!$J$5-SQRT((1-J2871)*('d_시나리오'!$J$5-'d_시나리오'!$H$5)*('d_시나리오'!$J$5-'d_시나리오'!$I$5))))</f>
        <v/>
      </c>
      <c r="L2871">
        <f>RAND()</f>
        <v/>
      </c>
      <c r="M2871">
        <f>IF('d_시나리오'!$J$6='d_시나리오'!$H$6,'d_시나리오'!$I$6,IF(L2871&lt;('d_시나리오'!$I$6-'d_시나리오'!$H$6)/('d_시나리오'!$J$6-'d_시나리오'!$H$6),'d_시나리오'!$H$6+SQRT(L2871*('d_시나리오'!$J$6-'d_시나리오'!$H$6)*('d_시나리오'!$I$6-'d_시나리오'!$H$6)),'d_시나리오'!$J$6-SQRT((1-L2871)*('d_시나리오'!$J$6-'d_시나리오'!$H$6)*('d_시나리오'!$J$6-'d_시나리오'!$I$6))))</f>
        <v/>
      </c>
      <c r="N2871">
        <f>INDEX('d_분포'!$B$2:$B$57,RANDBETWEEN(1,56))</f>
        <v/>
      </c>
      <c r="O2871">
        <f>BETAINV(RAND(),5,5)</f>
        <v/>
      </c>
      <c r="P2871">
        <f>'d_고정'!$B$1*'6_기대효과'!$H$7*('d_시나리오'!$I$7/'d_고정'!$B$2)*B2871</f>
        <v/>
      </c>
      <c r="Q2871">
        <f>P2871*C2871</f>
        <v/>
      </c>
      <c r="R2871">
        <f>P2871*E2871</f>
        <v/>
      </c>
      <c r="S2871">
        <f>R2871*G2871</f>
        <v/>
      </c>
      <c r="T2871">
        <f>Q2871+S2871</f>
        <v/>
      </c>
      <c r="U2871">
        <f>(Q2871*D2871+S2871*I2871)*(1-O2871)</f>
        <v/>
      </c>
      <c r="V2871">
        <f>(R2871*K2871*N2871+'d_고정'!$B$3*('6_기대효과'!$H$7/8)*N2871*'d_고정'!$B$10*M2871*('6_기대효과'!$K$7/'d_고정'!$B$9))*(1-O2871)</f>
        <v/>
      </c>
      <c r="W2871">
        <f>(S2871*I2871+R2871*MAX(K2871-'d_고정'!$B$10*M2871*('6_기대효과'!$K$7/'d_고정'!$B$9),0)*N2871)*(1-O2871)</f>
        <v/>
      </c>
      <c r="X2871">
        <f>U2871+V2871</f>
        <v/>
      </c>
      <c r="Y2871">
        <f>U2871/('d_고정'!$B$5*'6_기대효과'!$H$7/8)/'d_고정'!$B$6</f>
        <v/>
      </c>
      <c r="Z2871">
        <f>U2871/('d_고정'!$B$8*'6_기대효과'!$H$7/8)</f>
        <v/>
      </c>
    </row>
    <row r="2872">
      <c r="A2872">
        <f>RAND()</f>
        <v/>
      </c>
      <c r="B2872">
        <f>IF('d_시나리오'!$J$2='d_시나리오'!$H$2,'d_시나리오'!$I$2,IF(A2872&lt;('d_시나리오'!$I$2-'d_시나리오'!$H$2)/('d_시나리오'!$J$2-'d_시나리오'!$H$2),'d_시나리오'!$H$2+SQRT(A2872*('d_시나리오'!$J$2-'d_시나리오'!$H$2)*('d_시나리오'!$I$2-'d_시나리오'!$H$2)),'d_시나리오'!$J$2-SQRT((1-A2872)*('d_시나리오'!$J$2-'d_시나리오'!$H$2)*('d_시나리오'!$J$2-'d_시나리오'!$I$2))))</f>
        <v/>
      </c>
      <c r="C2872">
        <f>BETAINV(RAND(),2,6)</f>
        <v/>
      </c>
      <c r="D2872">
        <f>INDEX('d_분포'!$A$2:$A$28,RANDBETWEEN(1,27))</f>
        <v/>
      </c>
      <c r="E2872">
        <f>INDEX('d_분포'!$C$2:$C$5,RANDBETWEEN(1,4))*(0.9+0.2*RAND())</f>
        <v/>
      </c>
      <c r="F2872">
        <f>RAND()</f>
        <v/>
      </c>
      <c r="G2872">
        <f>IF('d_시나리오'!$J$3='d_시나리오'!$H$3,'d_시나리오'!$I$3,IF(F2872&lt;('d_시나리오'!$I$3-'d_시나리오'!$H$3)/('d_시나리오'!$J$3-'d_시나리오'!$H$3),'d_시나리오'!$H$3+SQRT(F2872*('d_시나리오'!$J$3-'d_시나리오'!$H$3)*('d_시나리오'!$I$3-'d_시나리오'!$H$3)),'d_시나리오'!$J$3-SQRT((1-F2872)*('d_시나리오'!$J$3-'d_시나리오'!$H$3)*('d_시나리오'!$J$3-'d_시나리오'!$I$3))))</f>
        <v/>
      </c>
      <c r="H2872">
        <f>RAND()</f>
        <v/>
      </c>
      <c r="I2872">
        <f>IF('d_시나리오'!$J$4='d_시나리오'!$H$4,'d_시나리오'!$I$4,IF(H2872&lt;('d_시나리오'!$I$4-'d_시나리오'!$H$4)/('d_시나리오'!$J$4-'d_시나리오'!$H$4),'d_시나리오'!$H$4+SQRT(H2872*('d_시나리오'!$J$4-'d_시나리오'!$H$4)*('d_시나리오'!$I$4-'d_시나리오'!$H$4)),'d_시나리오'!$J$4-SQRT((1-H2872)*('d_시나리오'!$J$4-'d_시나리오'!$H$4)*('d_시나리오'!$J$4-'d_시나리오'!$I$4))))</f>
        <v/>
      </c>
      <c r="J2872">
        <f>RAND()</f>
        <v/>
      </c>
      <c r="K2872">
        <f>IF('d_시나리오'!$J$5='d_시나리오'!$H$5,'d_시나리오'!$I$5,IF(J2872&lt;('d_시나리오'!$I$5-'d_시나리오'!$H$5)/('d_시나리오'!$J$5-'d_시나리오'!$H$5),'d_시나리오'!$H$5+SQRT(J2872*('d_시나리오'!$J$5-'d_시나리오'!$H$5)*('d_시나리오'!$I$5-'d_시나리오'!$H$5)),'d_시나리오'!$J$5-SQRT((1-J2872)*('d_시나리오'!$J$5-'d_시나리오'!$H$5)*('d_시나리오'!$J$5-'d_시나리오'!$I$5))))</f>
        <v/>
      </c>
      <c r="L2872">
        <f>RAND()</f>
        <v/>
      </c>
      <c r="M2872">
        <f>IF('d_시나리오'!$J$6='d_시나리오'!$H$6,'d_시나리오'!$I$6,IF(L2872&lt;('d_시나리오'!$I$6-'d_시나리오'!$H$6)/('d_시나리오'!$J$6-'d_시나리오'!$H$6),'d_시나리오'!$H$6+SQRT(L2872*('d_시나리오'!$J$6-'d_시나리오'!$H$6)*('d_시나리오'!$I$6-'d_시나리오'!$H$6)),'d_시나리오'!$J$6-SQRT((1-L2872)*('d_시나리오'!$J$6-'d_시나리오'!$H$6)*('d_시나리오'!$J$6-'d_시나리오'!$I$6))))</f>
        <v/>
      </c>
      <c r="N2872">
        <f>INDEX('d_분포'!$B$2:$B$57,RANDBETWEEN(1,56))</f>
        <v/>
      </c>
      <c r="O2872">
        <f>BETAINV(RAND(),5,5)</f>
        <v/>
      </c>
      <c r="P2872">
        <f>'d_고정'!$B$1*'6_기대효과'!$H$7*('d_시나리오'!$I$7/'d_고정'!$B$2)*B2872</f>
        <v/>
      </c>
      <c r="Q2872">
        <f>P2872*C2872</f>
        <v/>
      </c>
      <c r="R2872">
        <f>P2872*E2872</f>
        <v/>
      </c>
      <c r="S2872">
        <f>R2872*G2872</f>
        <v/>
      </c>
      <c r="T2872">
        <f>Q2872+S2872</f>
        <v/>
      </c>
      <c r="U2872">
        <f>(Q2872*D2872+S2872*I2872)*(1-O2872)</f>
        <v/>
      </c>
      <c r="V2872">
        <f>(R2872*K2872*N2872+'d_고정'!$B$3*('6_기대효과'!$H$7/8)*N2872*'d_고정'!$B$10*M2872*('6_기대효과'!$K$7/'d_고정'!$B$9))*(1-O2872)</f>
        <v/>
      </c>
      <c r="W2872">
        <f>(S2872*I2872+R2872*MAX(K2872-'d_고정'!$B$10*M2872*('6_기대효과'!$K$7/'d_고정'!$B$9),0)*N2872)*(1-O2872)</f>
        <v/>
      </c>
      <c r="X2872">
        <f>U2872+V2872</f>
        <v/>
      </c>
      <c r="Y2872">
        <f>U2872/('d_고정'!$B$5*'6_기대효과'!$H$7/8)/'d_고정'!$B$6</f>
        <v/>
      </c>
      <c r="Z2872">
        <f>U2872/('d_고정'!$B$8*'6_기대효과'!$H$7/8)</f>
        <v/>
      </c>
    </row>
    <row r="2873">
      <c r="A2873">
        <f>RAND()</f>
        <v/>
      </c>
      <c r="B2873">
        <f>IF('d_시나리오'!$J$2='d_시나리오'!$H$2,'d_시나리오'!$I$2,IF(A2873&lt;('d_시나리오'!$I$2-'d_시나리오'!$H$2)/('d_시나리오'!$J$2-'d_시나리오'!$H$2),'d_시나리오'!$H$2+SQRT(A2873*('d_시나리오'!$J$2-'d_시나리오'!$H$2)*('d_시나리오'!$I$2-'d_시나리오'!$H$2)),'d_시나리오'!$J$2-SQRT((1-A2873)*('d_시나리오'!$J$2-'d_시나리오'!$H$2)*('d_시나리오'!$J$2-'d_시나리오'!$I$2))))</f>
        <v/>
      </c>
      <c r="C2873">
        <f>BETAINV(RAND(),2,6)</f>
        <v/>
      </c>
      <c r="D2873">
        <f>INDEX('d_분포'!$A$2:$A$28,RANDBETWEEN(1,27))</f>
        <v/>
      </c>
      <c r="E2873">
        <f>INDEX('d_분포'!$C$2:$C$5,RANDBETWEEN(1,4))*(0.9+0.2*RAND())</f>
        <v/>
      </c>
      <c r="F2873">
        <f>RAND()</f>
        <v/>
      </c>
      <c r="G2873">
        <f>IF('d_시나리오'!$J$3='d_시나리오'!$H$3,'d_시나리오'!$I$3,IF(F2873&lt;('d_시나리오'!$I$3-'d_시나리오'!$H$3)/('d_시나리오'!$J$3-'d_시나리오'!$H$3),'d_시나리오'!$H$3+SQRT(F2873*('d_시나리오'!$J$3-'d_시나리오'!$H$3)*('d_시나리오'!$I$3-'d_시나리오'!$H$3)),'d_시나리오'!$J$3-SQRT((1-F2873)*('d_시나리오'!$J$3-'d_시나리오'!$H$3)*('d_시나리오'!$J$3-'d_시나리오'!$I$3))))</f>
        <v/>
      </c>
      <c r="H2873">
        <f>RAND()</f>
        <v/>
      </c>
      <c r="I2873">
        <f>IF('d_시나리오'!$J$4='d_시나리오'!$H$4,'d_시나리오'!$I$4,IF(H2873&lt;('d_시나리오'!$I$4-'d_시나리오'!$H$4)/('d_시나리오'!$J$4-'d_시나리오'!$H$4),'d_시나리오'!$H$4+SQRT(H2873*('d_시나리오'!$J$4-'d_시나리오'!$H$4)*('d_시나리오'!$I$4-'d_시나리오'!$H$4)),'d_시나리오'!$J$4-SQRT((1-H2873)*('d_시나리오'!$J$4-'d_시나리오'!$H$4)*('d_시나리오'!$J$4-'d_시나리오'!$I$4))))</f>
        <v/>
      </c>
      <c r="J2873">
        <f>RAND()</f>
        <v/>
      </c>
      <c r="K2873">
        <f>IF('d_시나리오'!$J$5='d_시나리오'!$H$5,'d_시나리오'!$I$5,IF(J2873&lt;('d_시나리오'!$I$5-'d_시나리오'!$H$5)/('d_시나리오'!$J$5-'d_시나리오'!$H$5),'d_시나리오'!$H$5+SQRT(J2873*('d_시나리오'!$J$5-'d_시나리오'!$H$5)*('d_시나리오'!$I$5-'d_시나리오'!$H$5)),'d_시나리오'!$J$5-SQRT((1-J2873)*('d_시나리오'!$J$5-'d_시나리오'!$H$5)*('d_시나리오'!$J$5-'d_시나리오'!$I$5))))</f>
        <v/>
      </c>
      <c r="L2873">
        <f>RAND()</f>
        <v/>
      </c>
      <c r="M2873">
        <f>IF('d_시나리오'!$J$6='d_시나리오'!$H$6,'d_시나리오'!$I$6,IF(L2873&lt;('d_시나리오'!$I$6-'d_시나리오'!$H$6)/('d_시나리오'!$J$6-'d_시나리오'!$H$6),'d_시나리오'!$H$6+SQRT(L2873*('d_시나리오'!$J$6-'d_시나리오'!$H$6)*('d_시나리오'!$I$6-'d_시나리오'!$H$6)),'d_시나리오'!$J$6-SQRT((1-L2873)*('d_시나리오'!$J$6-'d_시나리오'!$H$6)*('d_시나리오'!$J$6-'d_시나리오'!$I$6))))</f>
        <v/>
      </c>
      <c r="N2873">
        <f>INDEX('d_분포'!$B$2:$B$57,RANDBETWEEN(1,56))</f>
        <v/>
      </c>
      <c r="O2873">
        <f>BETAINV(RAND(),5,5)</f>
        <v/>
      </c>
      <c r="P2873">
        <f>'d_고정'!$B$1*'6_기대효과'!$H$7*('d_시나리오'!$I$7/'d_고정'!$B$2)*B2873</f>
        <v/>
      </c>
      <c r="Q2873">
        <f>P2873*C2873</f>
        <v/>
      </c>
      <c r="R2873">
        <f>P2873*E2873</f>
        <v/>
      </c>
      <c r="S2873">
        <f>R2873*G2873</f>
        <v/>
      </c>
      <c r="T2873">
        <f>Q2873+S2873</f>
        <v/>
      </c>
      <c r="U2873">
        <f>(Q2873*D2873+S2873*I2873)*(1-O2873)</f>
        <v/>
      </c>
      <c r="V2873">
        <f>(R2873*K2873*N2873+'d_고정'!$B$3*('6_기대효과'!$H$7/8)*N2873*'d_고정'!$B$10*M2873*('6_기대효과'!$K$7/'d_고정'!$B$9))*(1-O2873)</f>
        <v/>
      </c>
      <c r="W2873">
        <f>(S2873*I2873+R2873*MAX(K2873-'d_고정'!$B$10*M2873*('6_기대효과'!$K$7/'d_고정'!$B$9),0)*N2873)*(1-O2873)</f>
        <v/>
      </c>
      <c r="X2873">
        <f>U2873+V2873</f>
        <v/>
      </c>
      <c r="Y2873">
        <f>U2873/('d_고정'!$B$5*'6_기대효과'!$H$7/8)/'d_고정'!$B$6</f>
        <v/>
      </c>
      <c r="Z2873">
        <f>U2873/('d_고정'!$B$8*'6_기대효과'!$H$7/8)</f>
        <v/>
      </c>
    </row>
    <row r="2874">
      <c r="A2874">
        <f>RAND()</f>
        <v/>
      </c>
      <c r="B2874">
        <f>IF('d_시나리오'!$J$2='d_시나리오'!$H$2,'d_시나리오'!$I$2,IF(A2874&lt;('d_시나리오'!$I$2-'d_시나리오'!$H$2)/('d_시나리오'!$J$2-'d_시나리오'!$H$2),'d_시나리오'!$H$2+SQRT(A2874*('d_시나리오'!$J$2-'d_시나리오'!$H$2)*('d_시나리오'!$I$2-'d_시나리오'!$H$2)),'d_시나리오'!$J$2-SQRT((1-A2874)*('d_시나리오'!$J$2-'d_시나리오'!$H$2)*('d_시나리오'!$J$2-'d_시나리오'!$I$2))))</f>
        <v/>
      </c>
      <c r="C2874">
        <f>BETAINV(RAND(),2,6)</f>
        <v/>
      </c>
      <c r="D2874">
        <f>INDEX('d_분포'!$A$2:$A$28,RANDBETWEEN(1,27))</f>
        <v/>
      </c>
      <c r="E2874">
        <f>INDEX('d_분포'!$C$2:$C$5,RANDBETWEEN(1,4))*(0.9+0.2*RAND())</f>
        <v/>
      </c>
      <c r="F2874">
        <f>RAND()</f>
        <v/>
      </c>
      <c r="G2874">
        <f>IF('d_시나리오'!$J$3='d_시나리오'!$H$3,'d_시나리오'!$I$3,IF(F2874&lt;('d_시나리오'!$I$3-'d_시나리오'!$H$3)/('d_시나리오'!$J$3-'d_시나리오'!$H$3),'d_시나리오'!$H$3+SQRT(F2874*('d_시나리오'!$J$3-'d_시나리오'!$H$3)*('d_시나리오'!$I$3-'d_시나리오'!$H$3)),'d_시나리오'!$J$3-SQRT((1-F2874)*('d_시나리오'!$J$3-'d_시나리오'!$H$3)*('d_시나리오'!$J$3-'d_시나리오'!$I$3))))</f>
        <v/>
      </c>
      <c r="H2874">
        <f>RAND()</f>
        <v/>
      </c>
      <c r="I2874">
        <f>IF('d_시나리오'!$J$4='d_시나리오'!$H$4,'d_시나리오'!$I$4,IF(H2874&lt;('d_시나리오'!$I$4-'d_시나리오'!$H$4)/('d_시나리오'!$J$4-'d_시나리오'!$H$4),'d_시나리오'!$H$4+SQRT(H2874*('d_시나리오'!$J$4-'d_시나리오'!$H$4)*('d_시나리오'!$I$4-'d_시나리오'!$H$4)),'d_시나리오'!$J$4-SQRT((1-H2874)*('d_시나리오'!$J$4-'d_시나리오'!$H$4)*('d_시나리오'!$J$4-'d_시나리오'!$I$4))))</f>
        <v/>
      </c>
      <c r="J2874">
        <f>RAND()</f>
        <v/>
      </c>
      <c r="K2874">
        <f>IF('d_시나리오'!$J$5='d_시나리오'!$H$5,'d_시나리오'!$I$5,IF(J2874&lt;('d_시나리오'!$I$5-'d_시나리오'!$H$5)/('d_시나리오'!$J$5-'d_시나리오'!$H$5),'d_시나리오'!$H$5+SQRT(J2874*('d_시나리오'!$J$5-'d_시나리오'!$H$5)*('d_시나리오'!$I$5-'d_시나리오'!$H$5)),'d_시나리오'!$J$5-SQRT((1-J2874)*('d_시나리오'!$J$5-'d_시나리오'!$H$5)*('d_시나리오'!$J$5-'d_시나리오'!$I$5))))</f>
        <v/>
      </c>
      <c r="L2874">
        <f>RAND()</f>
        <v/>
      </c>
      <c r="M2874">
        <f>IF('d_시나리오'!$J$6='d_시나리오'!$H$6,'d_시나리오'!$I$6,IF(L2874&lt;('d_시나리오'!$I$6-'d_시나리오'!$H$6)/('d_시나리오'!$J$6-'d_시나리오'!$H$6),'d_시나리오'!$H$6+SQRT(L2874*('d_시나리오'!$J$6-'d_시나리오'!$H$6)*('d_시나리오'!$I$6-'d_시나리오'!$H$6)),'d_시나리오'!$J$6-SQRT((1-L2874)*('d_시나리오'!$J$6-'d_시나리오'!$H$6)*('d_시나리오'!$J$6-'d_시나리오'!$I$6))))</f>
        <v/>
      </c>
      <c r="N2874">
        <f>INDEX('d_분포'!$B$2:$B$57,RANDBETWEEN(1,56))</f>
        <v/>
      </c>
      <c r="O2874">
        <f>BETAINV(RAND(),5,5)</f>
        <v/>
      </c>
      <c r="P2874">
        <f>'d_고정'!$B$1*'6_기대효과'!$H$7*('d_시나리오'!$I$7/'d_고정'!$B$2)*B2874</f>
        <v/>
      </c>
      <c r="Q2874">
        <f>P2874*C2874</f>
        <v/>
      </c>
      <c r="R2874">
        <f>P2874*E2874</f>
        <v/>
      </c>
      <c r="S2874">
        <f>R2874*G2874</f>
        <v/>
      </c>
      <c r="T2874">
        <f>Q2874+S2874</f>
        <v/>
      </c>
      <c r="U2874">
        <f>(Q2874*D2874+S2874*I2874)*(1-O2874)</f>
        <v/>
      </c>
      <c r="V2874">
        <f>(R2874*K2874*N2874+'d_고정'!$B$3*('6_기대효과'!$H$7/8)*N2874*'d_고정'!$B$10*M2874*('6_기대효과'!$K$7/'d_고정'!$B$9))*(1-O2874)</f>
        <v/>
      </c>
      <c r="W2874">
        <f>(S2874*I2874+R2874*MAX(K2874-'d_고정'!$B$10*M2874*('6_기대효과'!$K$7/'d_고정'!$B$9),0)*N2874)*(1-O2874)</f>
        <v/>
      </c>
      <c r="X2874">
        <f>U2874+V2874</f>
        <v/>
      </c>
      <c r="Y2874">
        <f>U2874/('d_고정'!$B$5*'6_기대효과'!$H$7/8)/'d_고정'!$B$6</f>
        <v/>
      </c>
      <c r="Z2874">
        <f>U2874/('d_고정'!$B$8*'6_기대효과'!$H$7/8)</f>
        <v/>
      </c>
    </row>
    <row r="2875">
      <c r="A2875">
        <f>RAND()</f>
        <v/>
      </c>
      <c r="B2875">
        <f>IF('d_시나리오'!$J$2='d_시나리오'!$H$2,'d_시나리오'!$I$2,IF(A2875&lt;('d_시나리오'!$I$2-'d_시나리오'!$H$2)/('d_시나리오'!$J$2-'d_시나리오'!$H$2),'d_시나리오'!$H$2+SQRT(A2875*('d_시나리오'!$J$2-'d_시나리오'!$H$2)*('d_시나리오'!$I$2-'d_시나리오'!$H$2)),'d_시나리오'!$J$2-SQRT((1-A2875)*('d_시나리오'!$J$2-'d_시나리오'!$H$2)*('d_시나리오'!$J$2-'d_시나리오'!$I$2))))</f>
        <v/>
      </c>
      <c r="C2875">
        <f>BETAINV(RAND(),2,6)</f>
        <v/>
      </c>
      <c r="D2875">
        <f>INDEX('d_분포'!$A$2:$A$28,RANDBETWEEN(1,27))</f>
        <v/>
      </c>
      <c r="E2875">
        <f>INDEX('d_분포'!$C$2:$C$5,RANDBETWEEN(1,4))*(0.9+0.2*RAND())</f>
        <v/>
      </c>
      <c r="F2875">
        <f>RAND()</f>
        <v/>
      </c>
      <c r="G2875">
        <f>IF('d_시나리오'!$J$3='d_시나리오'!$H$3,'d_시나리오'!$I$3,IF(F2875&lt;('d_시나리오'!$I$3-'d_시나리오'!$H$3)/('d_시나리오'!$J$3-'d_시나리오'!$H$3),'d_시나리오'!$H$3+SQRT(F2875*('d_시나리오'!$J$3-'d_시나리오'!$H$3)*('d_시나리오'!$I$3-'d_시나리오'!$H$3)),'d_시나리오'!$J$3-SQRT((1-F2875)*('d_시나리오'!$J$3-'d_시나리오'!$H$3)*('d_시나리오'!$J$3-'d_시나리오'!$I$3))))</f>
        <v/>
      </c>
      <c r="H2875">
        <f>RAND()</f>
        <v/>
      </c>
      <c r="I2875">
        <f>IF('d_시나리오'!$J$4='d_시나리오'!$H$4,'d_시나리오'!$I$4,IF(H2875&lt;('d_시나리오'!$I$4-'d_시나리오'!$H$4)/('d_시나리오'!$J$4-'d_시나리오'!$H$4),'d_시나리오'!$H$4+SQRT(H2875*('d_시나리오'!$J$4-'d_시나리오'!$H$4)*('d_시나리오'!$I$4-'d_시나리오'!$H$4)),'d_시나리오'!$J$4-SQRT((1-H2875)*('d_시나리오'!$J$4-'d_시나리오'!$H$4)*('d_시나리오'!$J$4-'d_시나리오'!$I$4))))</f>
        <v/>
      </c>
      <c r="J2875">
        <f>RAND()</f>
        <v/>
      </c>
      <c r="K2875">
        <f>IF('d_시나리오'!$J$5='d_시나리오'!$H$5,'d_시나리오'!$I$5,IF(J2875&lt;('d_시나리오'!$I$5-'d_시나리오'!$H$5)/('d_시나리오'!$J$5-'d_시나리오'!$H$5),'d_시나리오'!$H$5+SQRT(J2875*('d_시나리오'!$J$5-'d_시나리오'!$H$5)*('d_시나리오'!$I$5-'d_시나리오'!$H$5)),'d_시나리오'!$J$5-SQRT((1-J2875)*('d_시나리오'!$J$5-'d_시나리오'!$H$5)*('d_시나리오'!$J$5-'d_시나리오'!$I$5))))</f>
        <v/>
      </c>
      <c r="L2875">
        <f>RAND()</f>
        <v/>
      </c>
      <c r="M2875">
        <f>IF('d_시나리오'!$J$6='d_시나리오'!$H$6,'d_시나리오'!$I$6,IF(L2875&lt;('d_시나리오'!$I$6-'d_시나리오'!$H$6)/('d_시나리오'!$J$6-'d_시나리오'!$H$6),'d_시나리오'!$H$6+SQRT(L2875*('d_시나리오'!$J$6-'d_시나리오'!$H$6)*('d_시나리오'!$I$6-'d_시나리오'!$H$6)),'d_시나리오'!$J$6-SQRT((1-L2875)*('d_시나리오'!$J$6-'d_시나리오'!$H$6)*('d_시나리오'!$J$6-'d_시나리오'!$I$6))))</f>
        <v/>
      </c>
      <c r="N2875">
        <f>INDEX('d_분포'!$B$2:$B$57,RANDBETWEEN(1,56))</f>
        <v/>
      </c>
      <c r="O2875">
        <f>BETAINV(RAND(),5,5)</f>
        <v/>
      </c>
      <c r="P2875">
        <f>'d_고정'!$B$1*'6_기대효과'!$H$7*('d_시나리오'!$I$7/'d_고정'!$B$2)*B2875</f>
        <v/>
      </c>
      <c r="Q2875">
        <f>P2875*C2875</f>
        <v/>
      </c>
      <c r="R2875">
        <f>P2875*E2875</f>
        <v/>
      </c>
      <c r="S2875">
        <f>R2875*G2875</f>
        <v/>
      </c>
      <c r="T2875">
        <f>Q2875+S2875</f>
        <v/>
      </c>
      <c r="U2875">
        <f>(Q2875*D2875+S2875*I2875)*(1-O2875)</f>
        <v/>
      </c>
      <c r="V2875">
        <f>(R2875*K2875*N2875+'d_고정'!$B$3*('6_기대효과'!$H$7/8)*N2875*'d_고정'!$B$10*M2875*('6_기대효과'!$K$7/'d_고정'!$B$9))*(1-O2875)</f>
        <v/>
      </c>
      <c r="W2875">
        <f>(S2875*I2875+R2875*MAX(K2875-'d_고정'!$B$10*M2875*('6_기대효과'!$K$7/'d_고정'!$B$9),0)*N2875)*(1-O2875)</f>
        <v/>
      </c>
      <c r="X2875">
        <f>U2875+V2875</f>
        <v/>
      </c>
      <c r="Y2875">
        <f>U2875/('d_고정'!$B$5*'6_기대효과'!$H$7/8)/'d_고정'!$B$6</f>
        <v/>
      </c>
      <c r="Z2875">
        <f>U2875/('d_고정'!$B$8*'6_기대효과'!$H$7/8)</f>
        <v/>
      </c>
    </row>
    <row r="2876">
      <c r="A2876">
        <f>RAND()</f>
        <v/>
      </c>
      <c r="B2876">
        <f>IF('d_시나리오'!$J$2='d_시나리오'!$H$2,'d_시나리오'!$I$2,IF(A2876&lt;('d_시나리오'!$I$2-'d_시나리오'!$H$2)/('d_시나리오'!$J$2-'d_시나리오'!$H$2),'d_시나리오'!$H$2+SQRT(A2876*('d_시나리오'!$J$2-'d_시나리오'!$H$2)*('d_시나리오'!$I$2-'d_시나리오'!$H$2)),'d_시나리오'!$J$2-SQRT((1-A2876)*('d_시나리오'!$J$2-'d_시나리오'!$H$2)*('d_시나리오'!$J$2-'d_시나리오'!$I$2))))</f>
        <v/>
      </c>
      <c r="C2876">
        <f>BETAINV(RAND(),2,6)</f>
        <v/>
      </c>
      <c r="D2876">
        <f>INDEX('d_분포'!$A$2:$A$28,RANDBETWEEN(1,27))</f>
        <v/>
      </c>
      <c r="E2876">
        <f>INDEX('d_분포'!$C$2:$C$5,RANDBETWEEN(1,4))*(0.9+0.2*RAND())</f>
        <v/>
      </c>
      <c r="F2876">
        <f>RAND()</f>
        <v/>
      </c>
      <c r="G2876">
        <f>IF('d_시나리오'!$J$3='d_시나리오'!$H$3,'d_시나리오'!$I$3,IF(F2876&lt;('d_시나리오'!$I$3-'d_시나리오'!$H$3)/('d_시나리오'!$J$3-'d_시나리오'!$H$3),'d_시나리오'!$H$3+SQRT(F2876*('d_시나리오'!$J$3-'d_시나리오'!$H$3)*('d_시나리오'!$I$3-'d_시나리오'!$H$3)),'d_시나리오'!$J$3-SQRT((1-F2876)*('d_시나리오'!$J$3-'d_시나리오'!$H$3)*('d_시나리오'!$J$3-'d_시나리오'!$I$3))))</f>
        <v/>
      </c>
      <c r="H2876">
        <f>RAND()</f>
        <v/>
      </c>
      <c r="I2876">
        <f>IF('d_시나리오'!$J$4='d_시나리오'!$H$4,'d_시나리오'!$I$4,IF(H2876&lt;('d_시나리오'!$I$4-'d_시나리오'!$H$4)/('d_시나리오'!$J$4-'d_시나리오'!$H$4),'d_시나리오'!$H$4+SQRT(H2876*('d_시나리오'!$J$4-'d_시나리오'!$H$4)*('d_시나리오'!$I$4-'d_시나리오'!$H$4)),'d_시나리오'!$J$4-SQRT((1-H2876)*('d_시나리오'!$J$4-'d_시나리오'!$H$4)*('d_시나리오'!$J$4-'d_시나리오'!$I$4))))</f>
        <v/>
      </c>
      <c r="J2876">
        <f>RAND()</f>
        <v/>
      </c>
      <c r="K2876">
        <f>IF('d_시나리오'!$J$5='d_시나리오'!$H$5,'d_시나리오'!$I$5,IF(J2876&lt;('d_시나리오'!$I$5-'d_시나리오'!$H$5)/('d_시나리오'!$J$5-'d_시나리오'!$H$5),'d_시나리오'!$H$5+SQRT(J2876*('d_시나리오'!$J$5-'d_시나리오'!$H$5)*('d_시나리오'!$I$5-'d_시나리오'!$H$5)),'d_시나리오'!$J$5-SQRT((1-J2876)*('d_시나리오'!$J$5-'d_시나리오'!$H$5)*('d_시나리오'!$J$5-'d_시나리오'!$I$5))))</f>
        <v/>
      </c>
      <c r="L2876">
        <f>RAND()</f>
        <v/>
      </c>
      <c r="M2876">
        <f>IF('d_시나리오'!$J$6='d_시나리오'!$H$6,'d_시나리오'!$I$6,IF(L2876&lt;('d_시나리오'!$I$6-'d_시나리오'!$H$6)/('d_시나리오'!$J$6-'d_시나리오'!$H$6),'d_시나리오'!$H$6+SQRT(L2876*('d_시나리오'!$J$6-'d_시나리오'!$H$6)*('d_시나리오'!$I$6-'d_시나리오'!$H$6)),'d_시나리오'!$J$6-SQRT((1-L2876)*('d_시나리오'!$J$6-'d_시나리오'!$H$6)*('d_시나리오'!$J$6-'d_시나리오'!$I$6))))</f>
        <v/>
      </c>
      <c r="N2876">
        <f>INDEX('d_분포'!$B$2:$B$57,RANDBETWEEN(1,56))</f>
        <v/>
      </c>
      <c r="O2876">
        <f>BETAINV(RAND(),5,5)</f>
        <v/>
      </c>
      <c r="P2876">
        <f>'d_고정'!$B$1*'6_기대효과'!$H$7*('d_시나리오'!$I$7/'d_고정'!$B$2)*B2876</f>
        <v/>
      </c>
      <c r="Q2876">
        <f>P2876*C2876</f>
        <v/>
      </c>
      <c r="R2876">
        <f>P2876*E2876</f>
        <v/>
      </c>
      <c r="S2876">
        <f>R2876*G2876</f>
        <v/>
      </c>
      <c r="T2876">
        <f>Q2876+S2876</f>
        <v/>
      </c>
      <c r="U2876">
        <f>(Q2876*D2876+S2876*I2876)*(1-O2876)</f>
        <v/>
      </c>
      <c r="V2876">
        <f>(R2876*K2876*N2876+'d_고정'!$B$3*('6_기대효과'!$H$7/8)*N2876*'d_고정'!$B$10*M2876*('6_기대효과'!$K$7/'d_고정'!$B$9))*(1-O2876)</f>
        <v/>
      </c>
      <c r="W2876">
        <f>(S2876*I2876+R2876*MAX(K2876-'d_고정'!$B$10*M2876*('6_기대효과'!$K$7/'d_고정'!$B$9),0)*N2876)*(1-O2876)</f>
        <v/>
      </c>
      <c r="X2876">
        <f>U2876+V2876</f>
        <v/>
      </c>
      <c r="Y2876">
        <f>U2876/('d_고정'!$B$5*'6_기대효과'!$H$7/8)/'d_고정'!$B$6</f>
        <v/>
      </c>
      <c r="Z2876">
        <f>U2876/('d_고정'!$B$8*'6_기대효과'!$H$7/8)</f>
        <v/>
      </c>
    </row>
    <row r="2877">
      <c r="A2877">
        <f>RAND()</f>
        <v/>
      </c>
      <c r="B2877">
        <f>IF('d_시나리오'!$J$2='d_시나리오'!$H$2,'d_시나리오'!$I$2,IF(A2877&lt;('d_시나리오'!$I$2-'d_시나리오'!$H$2)/('d_시나리오'!$J$2-'d_시나리오'!$H$2),'d_시나리오'!$H$2+SQRT(A2877*('d_시나리오'!$J$2-'d_시나리오'!$H$2)*('d_시나리오'!$I$2-'d_시나리오'!$H$2)),'d_시나리오'!$J$2-SQRT((1-A2877)*('d_시나리오'!$J$2-'d_시나리오'!$H$2)*('d_시나리오'!$J$2-'d_시나리오'!$I$2))))</f>
        <v/>
      </c>
      <c r="C2877">
        <f>BETAINV(RAND(),2,6)</f>
        <v/>
      </c>
      <c r="D2877">
        <f>INDEX('d_분포'!$A$2:$A$28,RANDBETWEEN(1,27))</f>
        <v/>
      </c>
      <c r="E2877">
        <f>INDEX('d_분포'!$C$2:$C$5,RANDBETWEEN(1,4))*(0.9+0.2*RAND())</f>
        <v/>
      </c>
      <c r="F2877">
        <f>RAND()</f>
        <v/>
      </c>
      <c r="G2877">
        <f>IF('d_시나리오'!$J$3='d_시나리오'!$H$3,'d_시나리오'!$I$3,IF(F2877&lt;('d_시나리오'!$I$3-'d_시나리오'!$H$3)/('d_시나리오'!$J$3-'d_시나리오'!$H$3),'d_시나리오'!$H$3+SQRT(F2877*('d_시나리오'!$J$3-'d_시나리오'!$H$3)*('d_시나리오'!$I$3-'d_시나리오'!$H$3)),'d_시나리오'!$J$3-SQRT((1-F2877)*('d_시나리오'!$J$3-'d_시나리오'!$H$3)*('d_시나리오'!$J$3-'d_시나리오'!$I$3))))</f>
        <v/>
      </c>
      <c r="H2877">
        <f>RAND()</f>
        <v/>
      </c>
      <c r="I2877">
        <f>IF('d_시나리오'!$J$4='d_시나리오'!$H$4,'d_시나리오'!$I$4,IF(H2877&lt;('d_시나리오'!$I$4-'d_시나리오'!$H$4)/('d_시나리오'!$J$4-'d_시나리오'!$H$4),'d_시나리오'!$H$4+SQRT(H2877*('d_시나리오'!$J$4-'d_시나리오'!$H$4)*('d_시나리오'!$I$4-'d_시나리오'!$H$4)),'d_시나리오'!$J$4-SQRT((1-H2877)*('d_시나리오'!$J$4-'d_시나리오'!$H$4)*('d_시나리오'!$J$4-'d_시나리오'!$I$4))))</f>
        <v/>
      </c>
      <c r="J2877">
        <f>RAND()</f>
        <v/>
      </c>
      <c r="K2877">
        <f>IF('d_시나리오'!$J$5='d_시나리오'!$H$5,'d_시나리오'!$I$5,IF(J2877&lt;('d_시나리오'!$I$5-'d_시나리오'!$H$5)/('d_시나리오'!$J$5-'d_시나리오'!$H$5),'d_시나리오'!$H$5+SQRT(J2877*('d_시나리오'!$J$5-'d_시나리오'!$H$5)*('d_시나리오'!$I$5-'d_시나리오'!$H$5)),'d_시나리오'!$J$5-SQRT((1-J2877)*('d_시나리오'!$J$5-'d_시나리오'!$H$5)*('d_시나리오'!$J$5-'d_시나리오'!$I$5))))</f>
        <v/>
      </c>
      <c r="L2877">
        <f>RAND()</f>
        <v/>
      </c>
      <c r="M2877">
        <f>IF('d_시나리오'!$J$6='d_시나리오'!$H$6,'d_시나리오'!$I$6,IF(L2877&lt;('d_시나리오'!$I$6-'d_시나리오'!$H$6)/('d_시나리오'!$J$6-'d_시나리오'!$H$6),'d_시나리오'!$H$6+SQRT(L2877*('d_시나리오'!$J$6-'d_시나리오'!$H$6)*('d_시나리오'!$I$6-'d_시나리오'!$H$6)),'d_시나리오'!$J$6-SQRT((1-L2877)*('d_시나리오'!$J$6-'d_시나리오'!$H$6)*('d_시나리오'!$J$6-'d_시나리오'!$I$6))))</f>
        <v/>
      </c>
      <c r="N2877">
        <f>INDEX('d_분포'!$B$2:$B$57,RANDBETWEEN(1,56))</f>
        <v/>
      </c>
      <c r="O2877">
        <f>BETAINV(RAND(),5,5)</f>
        <v/>
      </c>
      <c r="P2877">
        <f>'d_고정'!$B$1*'6_기대효과'!$H$7*('d_시나리오'!$I$7/'d_고정'!$B$2)*B2877</f>
        <v/>
      </c>
      <c r="Q2877">
        <f>P2877*C2877</f>
        <v/>
      </c>
      <c r="R2877">
        <f>P2877*E2877</f>
        <v/>
      </c>
      <c r="S2877">
        <f>R2877*G2877</f>
        <v/>
      </c>
      <c r="T2877">
        <f>Q2877+S2877</f>
        <v/>
      </c>
      <c r="U2877">
        <f>(Q2877*D2877+S2877*I2877)*(1-O2877)</f>
        <v/>
      </c>
      <c r="V2877">
        <f>(R2877*K2877*N2877+'d_고정'!$B$3*('6_기대효과'!$H$7/8)*N2877*'d_고정'!$B$10*M2877*('6_기대효과'!$K$7/'d_고정'!$B$9))*(1-O2877)</f>
        <v/>
      </c>
      <c r="W2877">
        <f>(S2877*I2877+R2877*MAX(K2877-'d_고정'!$B$10*M2877*('6_기대효과'!$K$7/'d_고정'!$B$9),0)*N2877)*(1-O2877)</f>
        <v/>
      </c>
      <c r="X2877">
        <f>U2877+V2877</f>
        <v/>
      </c>
      <c r="Y2877">
        <f>U2877/('d_고정'!$B$5*'6_기대효과'!$H$7/8)/'d_고정'!$B$6</f>
        <v/>
      </c>
      <c r="Z2877">
        <f>U2877/('d_고정'!$B$8*'6_기대효과'!$H$7/8)</f>
        <v/>
      </c>
    </row>
    <row r="2878">
      <c r="A2878">
        <f>RAND()</f>
        <v/>
      </c>
      <c r="B2878">
        <f>IF('d_시나리오'!$J$2='d_시나리오'!$H$2,'d_시나리오'!$I$2,IF(A2878&lt;('d_시나리오'!$I$2-'d_시나리오'!$H$2)/('d_시나리오'!$J$2-'d_시나리오'!$H$2),'d_시나리오'!$H$2+SQRT(A2878*('d_시나리오'!$J$2-'d_시나리오'!$H$2)*('d_시나리오'!$I$2-'d_시나리오'!$H$2)),'d_시나리오'!$J$2-SQRT((1-A2878)*('d_시나리오'!$J$2-'d_시나리오'!$H$2)*('d_시나리오'!$J$2-'d_시나리오'!$I$2))))</f>
        <v/>
      </c>
      <c r="C2878">
        <f>BETAINV(RAND(),2,6)</f>
        <v/>
      </c>
      <c r="D2878">
        <f>INDEX('d_분포'!$A$2:$A$28,RANDBETWEEN(1,27))</f>
        <v/>
      </c>
      <c r="E2878">
        <f>INDEX('d_분포'!$C$2:$C$5,RANDBETWEEN(1,4))*(0.9+0.2*RAND())</f>
        <v/>
      </c>
      <c r="F2878">
        <f>RAND()</f>
        <v/>
      </c>
      <c r="G2878">
        <f>IF('d_시나리오'!$J$3='d_시나리오'!$H$3,'d_시나리오'!$I$3,IF(F2878&lt;('d_시나리오'!$I$3-'d_시나리오'!$H$3)/('d_시나리오'!$J$3-'d_시나리오'!$H$3),'d_시나리오'!$H$3+SQRT(F2878*('d_시나리오'!$J$3-'d_시나리오'!$H$3)*('d_시나리오'!$I$3-'d_시나리오'!$H$3)),'d_시나리오'!$J$3-SQRT((1-F2878)*('d_시나리오'!$J$3-'d_시나리오'!$H$3)*('d_시나리오'!$J$3-'d_시나리오'!$I$3))))</f>
        <v/>
      </c>
      <c r="H2878">
        <f>RAND()</f>
        <v/>
      </c>
      <c r="I2878">
        <f>IF('d_시나리오'!$J$4='d_시나리오'!$H$4,'d_시나리오'!$I$4,IF(H2878&lt;('d_시나리오'!$I$4-'d_시나리오'!$H$4)/('d_시나리오'!$J$4-'d_시나리오'!$H$4),'d_시나리오'!$H$4+SQRT(H2878*('d_시나리오'!$J$4-'d_시나리오'!$H$4)*('d_시나리오'!$I$4-'d_시나리오'!$H$4)),'d_시나리오'!$J$4-SQRT((1-H2878)*('d_시나리오'!$J$4-'d_시나리오'!$H$4)*('d_시나리오'!$J$4-'d_시나리오'!$I$4))))</f>
        <v/>
      </c>
      <c r="J2878">
        <f>RAND()</f>
        <v/>
      </c>
      <c r="K2878">
        <f>IF('d_시나리오'!$J$5='d_시나리오'!$H$5,'d_시나리오'!$I$5,IF(J2878&lt;('d_시나리오'!$I$5-'d_시나리오'!$H$5)/('d_시나리오'!$J$5-'d_시나리오'!$H$5),'d_시나리오'!$H$5+SQRT(J2878*('d_시나리오'!$J$5-'d_시나리오'!$H$5)*('d_시나리오'!$I$5-'d_시나리오'!$H$5)),'d_시나리오'!$J$5-SQRT((1-J2878)*('d_시나리오'!$J$5-'d_시나리오'!$H$5)*('d_시나리오'!$J$5-'d_시나리오'!$I$5))))</f>
        <v/>
      </c>
      <c r="L2878">
        <f>RAND()</f>
        <v/>
      </c>
      <c r="M2878">
        <f>IF('d_시나리오'!$J$6='d_시나리오'!$H$6,'d_시나리오'!$I$6,IF(L2878&lt;('d_시나리오'!$I$6-'d_시나리오'!$H$6)/('d_시나리오'!$J$6-'d_시나리오'!$H$6),'d_시나리오'!$H$6+SQRT(L2878*('d_시나리오'!$J$6-'d_시나리오'!$H$6)*('d_시나리오'!$I$6-'d_시나리오'!$H$6)),'d_시나리오'!$J$6-SQRT((1-L2878)*('d_시나리오'!$J$6-'d_시나리오'!$H$6)*('d_시나리오'!$J$6-'d_시나리오'!$I$6))))</f>
        <v/>
      </c>
      <c r="N2878">
        <f>INDEX('d_분포'!$B$2:$B$57,RANDBETWEEN(1,56))</f>
        <v/>
      </c>
      <c r="O2878">
        <f>BETAINV(RAND(),5,5)</f>
        <v/>
      </c>
      <c r="P2878">
        <f>'d_고정'!$B$1*'6_기대효과'!$H$7*('d_시나리오'!$I$7/'d_고정'!$B$2)*B2878</f>
        <v/>
      </c>
      <c r="Q2878">
        <f>P2878*C2878</f>
        <v/>
      </c>
      <c r="R2878">
        <f>P2878*E2878</f>
        <v/>
      </c>
      <c r="S2878">
        <f>R2878*G2878</f>
        <v/>
      </c>
      <c r="T2878">
        <f>Q2878+S2878</f>
        <v/>
      </c>
      <c r="U2878">
        <f>(Q2878*D2878+S2878*I2878)*(1-O2878)</f>
        <v/>
      </c>
      <c r="V2878">
        <f>(R2878*K2878*N2878+'d_고정'!$B$3*('6_기대효과'!$H$7/8)*N2878*'d_고정'!$B$10*M2878*('6_기대효과'!$K$7/'d_고정'!$B$9))*(1-O2878)</f>
        <v/>
      </c>
      <c r="W2878">
        <f>(S2878*I2878+R2878*MAX(K2878-'d_고정'!$B$10*M2878*('6_기대효과'!$K$7/'d_고정'!$B$9),0)*N2878)*(1-O2878)</f>
        <v/>
      </c>
      <c r="X2878">
        <f>U2878+V2878</f>
        <v/>
      </c>
      <c r="Y2878">
        <f>U2878/('d_고정'!$B$5*'6_기대효과'!$H$7/8)/'d_고정'!$B$6</f>
        <v/>
      </c>
      <c r="Z2878">
        <f>U2878/('d_고정'!$B$8*'6_기대효과'!$H$7/8)</f>
        <v/>
      </c>
    </row>
    <row r="2879">
      <c r="A2879">
        <f>RAND()</f>
        <v/>
      </c>
      <c r="B2879">
        <f>IF('d_시나리오'!$J$2='d_시나리오'!$H$2,'d_시나리오'!$I$2,IF(A2879&lt;('d_시나리오'!$I$2-'d_시나리오'!$H$2)/('d_시나리오'!$J$2-'d_시나리오'!$H$2),'d_시나리오'!$H$2+SQRT(A2879*('d_시나리오'!$J$2-'d_시나리오'!$H$2)*('d_시나리오'!$I$2-'d_시나리오'!$H$2)),'d_시나리오'!$J$2-SQRT((1-A2879)*('d_시나리오'!$J$2-'d_시나리오'!$H$2)*('d_시나리오'!$J$2-'d_시나리오'!$I$2))))</f>
        <v/>
      </c>
      <c r="C2879">
        <f>BETAINV(RAND(),2,6)</f>
        <v/>
      </c>
      <c r="D2879">
        <f>INDEX('d_분포'!$A$2:$A$28,RANDBETWEEN(1,27))</f>
        <v/>
      </c>
      <c r="E2879">
        <f>INDEX('d_분포'!$C$2:$C$5,RANDBETWEEN(1,4))*(0.9+0.2*RAND())</f>
        <v/>
      </c>
      <c r="F2879">
        <f>RAND()</f>
        <v/>
      </c>
      <c r="G2879">
        <f>IF('d_시나리오'!$J$3='d_시나리오'!$H$3,'d_시나리오'!$I$3,IF(F2879&lt;('d_시나리오'!$I$3-'d_시나리오'!$H$3)/('d_시나리오'!$J$3-'d_시나리오'!$H$3),'d_시나리오'!$H$3+SQRT(F2879*('d_시나리오'!$J$3-'d_시나리오'!$H$3)*('d_시나리오'!$I$3-'d_시나리오'!$H$3)),'d_시나리오'!$J$3-SQRT((1-F2879)*('d_시나리오'!$J$3-'d_시나리오'!$H$3)*('d_시나리오'!$J$3-'d_시나리오'!$I$3))))</f>
        <v/>
      </c>
      <c r="H2879">
        <f>RAND()</f>
        <v/>
      </c>
      <c r="I2879">
        <f>IF('d_시나리오'!$J$4='d_시나리오'!$H$4,'d_시나리오'!$I$4,IF(H2879&lt;('d_시나리오'!$I$4-'d_시나리오'!$H$4)/('d_시나리오'!$J$4-'d_시나리오'!$H$4),'d_시나리오'!$H$4+SQRT(H2879*('d_시나리오'!$J$4-'d_시나리오'!$H$4)*('d_시나리오'!$I$4-'d_시나리오'!$H$4)),'d_시나리오'!$J$4-SQRT((1-H2879)*('d_시나리오'!$J$4-'d_시나리오'!$H$4)*('d_시나리오'!$J$4-'d_시나리오'!$I$4))))</f>
        <v/>
      </c>
      <c r="J2879">
        <f>RAND()</f>
        <v/>
      </c>
      <c r="K2879">
        <f>IF('d_시나리오'!$J$5='d_시나리오'!$H$5,'d_시나리오'!$I$5,IF(J2879&lt;('d_시나리오'!$I$5-'d_시나리오'!$H$5)/('d_시나리오'!$J$5-'d_시나리오'!$H$5),'d_시나리오'!$H$5+SQRT(J2879*('d_시나리오'!$J$5-'d_시나리오'!$H$5)*('d_시나리오'!$I$5-'d_시나리오'!$H$5)),'d_시나리오'!$J$5-SQRT((1-J2879)*('d_시나리오'!$J$5-'d_시나리오'!$H$5)*('d_시나리오'!$J$5-'d_시나리오'!$I$5))))</f>
        <v/>
      </c>
      <c r="L2879">
        <f>RAND()</f>
        <v/>
      </c>
      <c r="M2879">
        <f>IF('d_시나리오'!$J$6='d_시나리오'!$H$6,'d_시나리오'!$I$6,IF(L2879&lt;('d_시나리오'!$I$6-'d_시나리오'!$H$6)/('d_시나리오'!$J$6-'d_시나리오'!$H$6),'d_시나리오'!$H$6+SQRT(L2879*('d_시나리오'!$J$6-'d_시나리오'!$H$6)*('d_시나리오'!$I$6-'d_시나리오'!$H$6)),'d_시나리오'!$J$6-SQRT((1-L2879)*('d_시나리오'!$J$6-'d_시나리오'!$H$6)*('d_시나리오'!$J$6-'d_시나리오'!$I$6))))</f>
        <v/>
      </c>
      <c r="N2879">
        <f>INDEX('d_분포'!$B$2:$B$57,RANDBETWEEN(1,56))</f>
        <v/>
      </c>
      <c r="O2879">
        <f>BETAINV(RAND(),5,5)</f>
        <v/>
      </c>
      <c r="P2879">
        <f>'d_고정'!$B$1*'6_기대효과'!$H$7*('d_시나리오'!$I$7/'d_고정'!$B$2)*B2879</f>
        <v/>
      </c>
      <c r="Q2879">
        <f>P2879*C2879</f>
        <v/>
      </c>
      <c r="R2879">
        <f>P2879*E2879</f>
        <v/>
      </c>
      <c r="S2879">
        <f>R2879*G2879</f>
        <v/>
      </c>
      <c r="T2879">
        <f>Q2879+S2879</f>
        <v/>
      </c>
      <c r="U2879">
        <f>(Q2879*D2879+S2879*I2879)*(1-O2879)</f>
        <v/>
      </c>
      <c r="V2879">
        <f>(R2879*K2879*N2879+'d_고정'!$B$3*('6_기대효과'!$H$7/8)*N2879*'d_고정'!$B$10*M2879*('6_기대효과'!$K$7/'d_고정'!$B$9))*(1-O2879)</f>
        <v/>
      </c>
      <c r="W2879">
        <f>(S2879*I2879+R2879*MAX(K2879-'d_고정'!$B$10*M2879*('6_기대효과'!$K$7/'d_고정'!$B$9),0)*N2879)*(1-O2879)</f>
        <v/>
      </c>
      <c r="X2879">
        <f>U2879+V2879</f>
        <v/>
      </c>
      <c r="Y2879">
        <f>U2879/('d_고정'!$B$5*'6_기대효과'!$H$7/8)/'d_고정'!$B$6</f>
        <v/>
      </c>
      <c r="Z2879">
        <f>U2879/('d_고정'!$B$8*'6_기대효과'!$H$7/8)</f>
        <v/>
      </c>
    </row>
    <row r="2880">
      <c r="A2880">
        <f>RAND()</f>
        <v/>
      </c>
      <c r="B2880">
        <f>IF('d_시나리오'!$J$2='d_시나리오'!$H$2,'d_시나리오'!$I$2,IF(A2880&lt;('d_시나리오'!$I$2-'d_시나리오'!$H$2)/('d_시나리오'!$J$2-'d_시나리오'!$H$2),'d_시나리오'!$H$2+SQRT(A2880*('d_시나리오'!$J$2-'d_시나리오'!$H$2)*('d_시나리오'!$I$2-'d_시나리오'!$H$2)),'d_시나리오'!$J$2-SQRT((1-A2880)*('d_시나리오'!$J$2-'d_시나리오'!$H$2)*('d_시나리오'!$J$2-'d_시나리오'!$I$2))))</f>
        <v/>
      </c>
      <c r="C2880">
        <f>BETAINV(RAND(),2,6)</f>
        <v/>
      </c>
      <c r="D2880">
        <f>INDEX('d_분포'!$A$2:$A$28,RANDBETWEEN(1,27))</f>
        <v/>
      </c>
      <c r="E2880">
        <f>INDEX('d_분포'!$C$2:$C$5,RANDBETWEEN(1,4))*(0.9+0.2*RAND())</f>
        <v/>
      </c>
      <c r="F2880">
        <f>RAND()</f>
        <v/>
      </c>
      <c r="G2880">
        <f>IF('d_시나리오'!$J$3='d_시나리오'!$H$3,'d_시나리오'!$I$3,IF(F2880&lt;('d_시나리오'!$I$3-'d_시나리오'!$H$3)/('d_시나리오'!$J$3-'d_시나리오'!$H$3),'d_시나리오'!$H$3+SQRT(F2880*('d_시나리오'!$J$3-'d_시나리오'!$H$3)*('d_시나리오'!$I$3-'d_시나리오'!$H$3)),'d_시나리오'!$J$3-SQRT((1-F2880)*('d_시나리오'!$J$3-'d_시나리오'!$H$3)*('d_시나리오'!$J$3-'d_시나리오'!$I$3))))</f>
        <v/>
      </c>
      <c r="H2880">
        <f>RAND()</f>
        <v/>
      </c>
      <c r="I2880">
        <f>IF('d_시나리오'!$J$4='d_시나리오'!$H$4,'d_시나리오'!$I$4,IF(H2880&lt;('d_시나리오'!$I$4-'d_시나리오'!$H$4)/('d_시나리오'!$J$4-'d_시나리오'!$H$4),'d_시나리오'!$H$4+SQRT(H2880*('d_시나리오'!$J$4-'d_시나리오'!$H$4)*('d_시나리오'!$I$4-'d_시나리오'!$H$4)),'d_시나리오'!$J$4-SQRT((1-H2880)*('d_시나리오'!$J$4-'d_시나리오'!$H$4)*('d_시나리오'!$J$4-'d_시나리오'!$I$4))))</f>
        <v/>
      </c>
      <c r="J2880">
        <f>RAND()</f>
        <v/>
      </c>
      <c r="K2880">
        <f>IF('d_시나리오'!$J$5='d_시나리오'!$H$5,'d_시나리오'!$I$5,IF(J2880&lt;('d_시나리오'!$I$5-'d_시나리오'!$H$5)/('d_시나리오'!$J$5-'d_시나리오'!$H$5),'d_시나리오'!$H$5+SQRT(J2880*('d_시나리오'!$J$5-'d_시나리오'!$H$5)*('d_시나리오'!$I$5-'d_시나리오'!$H$5)),'d_시나리오'!$J$5-SQRT((1-J2880)*('d_시나리오'!$J$5-'d_시나리오'!$H$5)*('d_시나리오'!$J$5-'d_시나리오'!$I$5))))</f>
        <v/>
      </c>
      <c r="L2880">
        <f>RAND()</f>
        <v/>
      </c>
      <c r="M2880">
        <f>IF('d_시나리오'!$J$6='d_시나리오'!$H$6,'d_시나리오'!$I$6,IF(L2880&lt;('d_시나리오'!$I$6-'d_시나리오'!$H$6)/('d_시나리오'!$J$6-'d_시나리오'!$H$6),'d_시나리오'!$H$6+SQRT(L2880*('d_시나리오'!$J$6-'d_시나리오'!$H$6)*('d_시나리오'!$I$6-'d_시나리오'!$H$6)),'d_시나리오'!$J$6-SQRT((1-L2880)*('d_시나리오'!$J$6-'d_시나리오'!$H$6)*('d_시나리오'!$J$6-'d_시나리오'!$I$6))))</f>
        <v/>
      </c>
      <c r="N2880">
        <f>INDEX('d_분포'!$B$2:$B$57,RANDBETWEEN(1,56))</f>
        <v/>
      </c>
      <c r="O2880">
        <f>BETAINV(RAND(),5,5)</f>
        <v/>
      </c>
      <c r="P2880">
        <f>'d_고정'!$B$1*'6_기대효과'!$H$7*('d_시나리오'!$I$7/'d_고정'!$B$2)*B2880</f>
        <v/>
      </c>
      <c r="Q2880">
        <f>P2880*C2880</f>
        <v/>
      </c>
      <c r="R2880">
        <f>P2880*E2880</f>
        <v/>
      </c>
      <c r="S2880">
        <f>R2880*G2880</f>
        <v/>
      </c>
      <c r="T2880">
        <f>Q2880+S2880</f>
        <v/>
      </c>
      <c r="U2880">
        <f>(Q2880*D2880+S2880*I2880)*(1-O2880)</f>
        <v/>
      </c>
      <c r="V2880">
        <f>(R2880*K2880*N2880+'d_고정'!$B$3*('6_기대효과'!$H$7/8)*N2880*'d_고정'!$B$10*M2880*('6_기대효과'!$K$7/'d_고정'!$B$9))*(1-O2880)</f>
        <v/>
      </c>
      <c r="W2880">
        <f>(S2880*I2880+R2880*MAX(K2880-'d_고정'!$B$10*M2880*('6_기대효과'!$K$7/'d_고정'!$B$9),0)*N2880)*(1-O2880)</f>
        <v/>
      </c>
      <c r="X2880">
        <f>U2880+V2880</f>
        <v/>
      </c>
      <c r="Y2880">
        <f>U2880/('d_고정'!$B$5*'6_기대효과'!$H$7/8)/'d_고정'!$B$6</f>
        <v/>
      </c>
      <c r="Z2880">
        <f>U2880/('d_고정'!$B$8*'6_기대효과'!$H$7/8)</f>
        <v/>
      </c>
    </row>
    <row r="2881">
      <c r="A2881">
        <f>RAND()</f>
        <v/>
      </c>
      <c r="B2881">
        <f>IF('d_시나리오'!$J$2='d_시나리오'!$H$2,'d_시나리오'!$I$2,IF(A2881&lt;('d_시나리오'!$I$2-'d_시나리오'!$H$2)/('d_시나리오'!$J$2-'d_시나리오'!$H$2),'d_시나리오'!$H$2+SQRT(A2881*('d_시나리오'!$J$2-'d_시나리오'!$H$2)*('d_시나리오'!$I$2-'d_시나리오'!$H$2)),'d_시나리오'!$J$2-SQRT((1-A2881)*('d_시나리오'!$J$2-'d_시나리오'!$H$2)*('d_시나리오'!$J$2-'d_시나리오'!$I$2))))</f>
        <v/>
      </c>
      <c r="C2881">
        <f>BETAINV(RAND(),2,6)</f>
        <v/>
      </c>
      <c r="D2881">
        <f>INDEX('d_분포'!$A$2:$A$28,RANDBETWEEN(1,27))</f>
        <v/>
      </c>
      <c r="E2881">
        <f>INDEX('d_분포'!$C$2:$C$5,RANDBETWEEN(1,4))*(0.9+0.2*RAND())</f>
        <v/>
      </c>
      <c r="F2881">
        <f>RAND()</f>
        <v/>
      </c>
      <c r="G2881">
        <f>IF('d_시나리오'!$J$3='d_시나리오'!$H$3,'d_시나리오'!$I$3,IF(F2881&lt;('d_시나리오'!$I$3-'d_시나리오'!$H$3)/('d_시나리오'!$J$3-'d_시나리오'!$H$3),'d_시나리오'!$H$3+SQRT(F2881*('d_시나리오'!$J$3-'d_시나리오'!$H$3)*('d_시나리오'!$I$3-'d_시나리오'!$H$3)),'d_시나리오'!$J$3-SQRT((1-F2881)*('d_시나리오'!$J$3-'d_시나리오'!$H$3)*('d_시나리오'!$J$3-'d_시나리오'!$I$3))))</f>
        <v/>
      </c>
      <c r="H2881">
        <f>RAND()</f>
        <v/>
      </c>
      <c r="I2881">
        <f>IF('d_시나리오'!$J$4='d_시나리오'!$H$4,'d_시나리오'!$I$4,IF(H2881&lt;('d_시나리오'!$I$4-'d_시나리오'!$H$4)/('d_시나리오'!$J$4-'d_시나리오'!$H$4),'d_시나리오'!$H$4+SQRT(H2881*('d_시나리오'!$J$4-'d_시나리오'!$H$4)*('d_시나리오'!$I$4-'d_시나리오'!$H$4)),'d_시나리오'!$J$4-SQRT((1-H2881)*('d_시나리오'!$J$4-'d_시나리오'!$H$4)*('d_시나리오'!$J$4-'d_시나리오'!$I$4))))</f>
        <v/>
      </c>
      <c r="J2881">
        <f>RAND()</f>
        <v/>
      </c>
      <c r="K2881">
        <f>IF('d_시나리오'!$J$5='d_시나리오'!$H$5,'d_시나리오'!$I$5,IF(J2881&lt;('d_시나리오'!$I$5-'d_시나리오'!$H$5)/('d_시나리오'!$J$5-'d_시나리오'!$H$5),'d_시나리오'!$H$5+SQRT(J2881*('d_시나리오'!$J$5-'d_시나리오'!$H$5)*('d_시나리오'!$I$5-'d_시나리오'!$H$5)),'d_시나리오'!$J$5-SQRT((1-J2881)*('d_시나리오'!$J$5-'d_시나리오'!$H$5)*('d_시나리오'!$J$5-'d_시나리오'!$I$5))))</f>
        <v/>
      </c>
      <c r="L2881">
        <f>RAND()</f>
        <v/>
      </c>
      <c r="M2881">
        <f>IF('d_시나리오'!$J$6='d_시나리오'!$H$6,'d_시나리오'!$I$6,IF(L2881&lt;('d_시나리오'!$I$6-'d_시나리오'!$H$6)/('d_시나리오'!$J$6-'d_시나리오'!$H$6),'d_시나리오'!$H$6+SQRT(L2881*('d_시나리오'!$J$6-'d_시나리오'!$H$6)*('d_시나리오'!$I$6-'d_시나리오'!$H$6)),'d_시나리오'!$J$6-SQRT((1-L2881)*('d_시나리오'!$J$6-'d_시나리오'!$H$6)*('d_시나리오'!$J$6-'d_시나리오'!$I$6))))</f>
        <v/>
      </c>
      <c r="N2881">
        <f>INDEX('d_분포'!$B$2:$B$57,RANDBETWEEN(1,56))</f>
        <v/>
      </c>
      <c r="O2881">
        <f>BETAINV(RAND(),5,5)</f>
        <v/>
      </c>
      <c r="P2881">
        <f>'d_고정'!$B$1*'6_기대효과'!$H$7*('d_시나리오'!$I$7/'d_고정'!$B$2)*B2881</f>
        <v/>
      </c>
      <c r="Q2881">
        <f>P2881*C2881</f>
        <v/>
      </c>
      <c r="R2881">
        <f>P2881*E2881</f>
        <v/>
      </c>
      <c r="S2881">
        <f>R2881*G2881</f>
        <v/>
      </c>
      <c r="T2881">
        <f>Q2881+S2881</f>
        <v/>
      </c>
      <c r="U2881">
        <f>(Q2881*D2881+S2881*I2881)*(1-O2881)</f>
        <v/>
      </c>
      <c r="V2881">
        <f>(R2881*K2881*N2881+'d_고정'!$B$3*('6_기대효과'!$H$7/8)*N2881*'d_고정'!$B$10*M2881*('6_기대효과'!$K$7/'d_고정'!$B$9))*(1-O2881)</f>
        <v/>
      </c>
      <c r="W2881">
        <f>(S2881*I2881+R2881*MAX(K2881-'d_고정'!$B$10*M2881*('6_기대효과'!$K$7/'d_고정'!$B$9),0)*N2881)*(1-O2881)</f>
        <v/>
      </c>
      <c r="X2881">
        <f>U2881+V2881</f>
        <v/>
      </c>
      <c r="Y2881">
        <f>U2881/('d_고정'!$B$5*'6_기대효과'!$H$7/8)/'d_고정'!$B$6</f>
        <v/>
      </c>
      <c r="Z2881">
        <f>U2881/('d_고정'!$B$8*'6_기대효과'!$H$7/8)</f>
        <v/>
      </c>
    </row>
    <row r="2882">
      <c r="A2882">
        <f>RAND()</f>
        <v/>
      </c>
      <c r="B2882">
        <f>IF('d_시나리오'!$J$2='d_시나리오'!$H$2,'d_시나리오'!$I$2,IF(A2882&lt;('d_시나리오'!$I$2-'d_시나리오'!$H$2)/('d_시나리오'!$J$2-'d_시나리오'!$H$2),'d_시나리오'!$H$2+SQRT(A2882*('d_시나리오'!$J$2-'d_시나리오'!$H$2)*('d_시나리오'!$I$2-'d_시나리오'!$H$2)),'d_시나리오'!$J$2-SQRT((1-A2882)*('d_시나리오'!$J$2-'d_시나리오'!$H$2)*('d_시나리오'!$J$2-'d_시나리오'!$I$2))))</f>
        <v/>
      </c>
      <c r="C2882">
        <f>BETAINV(RAND(),2,6)</f>
        <v/>
      </c>
      <c r="D2882">
        <f>INDEX('d_분포'!$A$2:$A$28,RANDBETWEEN(1,27))</f>
        <v/>
      </c>
      <c r="E2882">
        <f>INDEX('d_분포'!$C$2:$C$5,RANDBETWEEN(1,4))*(0.9+0.2*RAND())</f>
        <v/>
      </c>
      <c r="F2882">
        <f>RAND()</f>
        <v/>
      </c>
      <c r="G2882">
        <f>IF('d_시나리오'!$J$3='d_시나리오'!$H$3,'d_시나리오'!$I$3,IF(F2882&lt;('d_시나리오'!$I$3-'d_시나리오'!$H$3)/('d_시나리오'!$J$3-'d_시나리오'!$H$3),'d_시나리오'!$H$3+SQRT(F2882*('d_시나리오'!$J$3-'d_시나리오'!$H$3)*('d_시나리오'!$I$3-'d_시나리오'!$H$3)),'d_시나리오'!$J$3-SQRT((1-F2882)*('d_시나리오'!$J$3-'d_시나리오'!$H$3)*('d_시나리오'!$J$3-'d_시나리오'!$I$3))))</f>
        <v/>
      </c>
      <c r="H2882">
        <f>RAND()</f>
        <v/>
      </c>
      <c r="I2882">
        <f>IF('d_시나리오'!$J$4='d_시나리오'!$H$4,'d_시나리오'!$I$4,IF(H2882&lt;('d_시나리오'!$I$4-'d_시나리오'!$H$4)/('d_시나리오'!$J$4-'d_시나리오'!$H$4),'d_시나리오'!$H$4+SQRT(H2882*('d_시나리오'!$J$4-'d_시나리오'!$H$4)*('d_시나리오'!$I$4-'d_시나리오'!$H$4)),'d_시나리오'!$J$4-SQRT((1-H2882)*('d_시나리오'!$J$4-'d_시나리오'!$H$4)*('d_시나리오'!$J$4-'d_시나리오'!$I$4))))</f>
        <v/>
      </c>
      <c r="J2882">
        <f>RAND()</f>
        <v/>
      </c>
      <c r="K2882">
        <f>IF('d_시나리오'!$J$5='d_시나리오'!$H$5,'d_시나리오'!$I$5,IF(J2882&lt;('d_시나리오'!$I$5-'d_시나리오'!$H$5)/('d_시나리오'!$J$5-'d_시나리오'!$H$5),'d_시나리오'!$H$5+SQRT(J2882*('d_시나리오'!$J$5-'d_시나리오'!$H$5)*('d_시나리오'!$I$5-'d_시나리오'!$H$5)),'d_시나리오'!$J$5-SQRT((1-J2882)*('d_시나리오'!$J$5-'d_시나리오'!$H$5)*('d_시나리오'!$J$5-'d_시나리오'!$I$5))))</f>
        <v/>
      </c>
      <c r="L2882">
        <f>RAND()</f>
        <v/>
      </c>
      <c r="M2882">
        <f>IF('d_시나리오'!$J$6='d_시나리오'!$H$6,'d_시나리오'!$I$6,IF(L2882&lt;('d_시나리오'!$I$6-'d_시나리오'!$H$6)/('d_시나리오'!$J$6-'d_시나리오'!$H$6),'d_시나리오'!$H$6+SQRT(L2882*('d_시나리오'!$J$6-'d_시나리오'!$H$6)*('d_시나리오'!$I$6-'d_시나리오'!$H$6)),'d_시나리오'!$J$6-SQRT((1-L2882)*('d_시나리오'!$J$6-'d_시나리오'!$H$6)*('d_시나리오'!$J$6-'d_시나리오'!$I$6))))</f>
        <v/>
      </c>
      <c r="N2882">
        <f>INDEX('d_분포'!$B$2:$B$57,RANDBETWEEN(1,56))</f>
        <v/>
      </c>
      <c r="O2882">
        <f>BETAINV(RAND(),5,5)</f>
        <v/>
      </c>
      <c r="P2882">
        <f>'d_고정'!$B$1*'6_기대효과'!$H$7*('d_시나리오'!$I$7/'d_고정'!$B$2)*B2882</f>
        <v/>
      </c>
      <c r="Q2882">
        <f>P2882*C2882</f>
        <v/>
      </c>
      <c r="R2882">
        <f>P2882*E2882</f>
        <v/>
      </c>
      <c r="S2882">
        <f>R2882*G2882</f>
        <v/>
      </c>
      <c r="T2882">
        <f>Q2882+S2882</f>
        <v/>
      </c>
      <c r="U2882">
        <f>(Q2882*D2882+S2882*I2882)*(1-O2882)</f>
        <v/>
      </c>
      <c r="V2882">
        <f>(R2882*K2882*N2882+'d_고정'!$B$3*('6_기대효과'!$H$7/8)*N2882*'d_고정'!$B$10*M2882*('6_기대효과'!$K$7/'d_고정'!$B$9))*(1-O2882)</f>
        <v/>
      </c>
      <c r="W2882">
        <f>(S2882*I2882+R2882*MAX(K2882-'d_고정'!$B$10*M2882*('6_기대효과'!$K$7/'d_고정'!$B$9),0)*N2882)*(1-O2882)</f>
        <v/>
      </c>
      <c r="X2882">
        <f>U2882+V2882</f>
        <v/>
      </c>
      <c r="Y2882">
        <f>U2882/('d_고정'!$B$5*'6_기대효과'!$H$7/8)/'d_고정'!$B$6</f>
        <v/>
      </c>
      <c r="Z2882">
        <f>U2882/('d_고정'!$B$8*'6_기대효과'!$H$7/8)</f>
        <v/>
      </c>
    </row>
    <row r="2883">
      <c r="A2883">
        <f>RAND()</f>
        <v/>
      </c>
      <c r="B2883">
        <f>IF('d_시나리오'!$J$2='d_시나리오'!$H$2,'d_시나리오'!$I$2,IF(A2883&lt;('d_시나리오'!$I$2-'d_시나리오'!$H$2)/('d_시나리오'!$J$2-'d_시나리오'!$H$2),'d_시나리오'!$H$2+SQRT(A2883*('d_시나리오'!$J$2-'d_시나리오'!$H$2)*('d_시나리오'!$I$2-'d_시나리오'!$H$2)),'d_시나리오'!$J$2-SQRT((1-A2883)*('d_시나리오'!$J$2-'d_시나리오'!$H$2)*('d_시나리오'!$J$2-'d_시나리오'!$I$2))))</f>
        <v/>
      </c>
      <c r="C2883">
        <f>BETAINV(RAND(),2,6)</f>
        <v/>
      </c>
      <c r="D2883">
        <f>INDEX('d_분포'!$A$2:$A$28,RANDBETWEEN(1,27))</f>
        <v/>
      </c>
      <c r="E2883">
        <f>INDEX('d_분포'!$C$2:$C$5,RANDBETWEEN(1,4))*(0.9+0.2*RAND())</f>
        <v/>
      </c>
      <c r="F2883">
        <f>RAND()</f>
        <v/>
      </c>
      <c r="G2883">
        <f>IF('d_시나리오'!$J$3='d_시나리오'!$H$3,'d_시나리오'!$I$3,IF(F2883&lt;('d_시나리오'!$I$3-'d_시나리오'!$H$3)/('d_시나리오'!$J$3-'d_시나리오'!$H$3),'d_시나리오'!$H$3+SQRT(F2883*('d_시나리오'!$J$3-'d_시나리오'!$H$3)*('d_시나리오'!$I$3-'d_시나리오'!$H$3)),'d_시나리오'!$J$3-SQRT((1-F2883)*('d_시나리오'!$J$3-'d_시나리오'!$H$3)*('d_시나리오'!$J$3-'d_시나리오'!$I$3))))</f>
        <v/>
      </c>
      <c r="H2883">
        <f>RAND()</f>
        <v/>
      </c>
      <c r="I2883">
        <f>IF('d_시나리오'!$J$4='d_시나리오'!$H$4,'d_시나리오'!$I$4,IF(H2883&lt;('d_시나리오'!$I$4-'d_시나리오'!$H$4)/('d_시나리오'!$J$4-'d_시나리오'!$H$4),'d_시나리오'!$H$4+SQRT(H2883*('d_시나리오'!$J$4-'d_시나리오'!$H$4)*('d_시나리오'!$I$4-'d_시나리오'!$H$4)),'d_시나리오'!$J$4-SQRT((1-H2883)*('d_시나리오'!$J$4-'d_시나리오'!$H$4)*('d_시나리오'!$J$4-'d_시나리오'!$I$4))))</f>
        <v/>
      </c>
      <c r="J2883">
        <f>RAND()</f>
        <v/>
      </c>
      <c r="K2883">
        <f>IF('d_시나리오'!$J$5='d_시나리오'!$H$5,'d_시나리오'!$I$5,IF(J2883&lt;('d_시나리오'!$I$5-'d_시나리오'!$H$5)/('d_시나리오'!$J$5-'d_시나리오'!$H$5),'d_시나리오'!$H$5+SQRT(J2883*('d_시나리오'!$J$5-'d_시나리오'!$H$5)*('d_시나리오'!$I$5-'d_시나리오'!$H$5)),'d_시나리오'!$J$5-SQRT((1-J2883)*('d_시나리오'!$J$5-'d_시나리오'!$H$5)*('d_시나리오'!$J$5-'d_시나리오'!$I$5))))</f>
        <v/>
      </c>
      <c r="L2883">
        <f>RAND()</f>
        <v/>
      </c>
      <c r="M2883">
        <f>IF('d_시나리오'!$J$6='d_시나리오'!$H$6,'d_시나리오'!$I$6,IF(L2883&lt;('d_시나리오'!$I$6-'d_시나리오'!$H$6)/('d_시나리오'!$J$6-'d_시나리오'!$H$6),'d_시나리오'!$H$6+SQRT(L2883*('d_시나리오'!$J$6-'d_시나리오'!$H$6)*('d_시나리오'!$I$6-'d_시나리오'!$H$6)),'d_시나리오'!$J$6-SQRT((1-L2883)*('d_시나리오'!$J$6-'d_시나리오'!$H$6)*('d_시나리오'!$J$6-'d_시나리오'!$I$6))))</f>
        <v/>
      </c>
      <c r="N2883">
        <f>INDEX('d_분포'!$B$2:$B$57,RANDBETWEEN(1,56))</f>
        <v/>
      </c>
      <c r="O2883">
        <f>BETAINV(RAND(),5,5)</f>
        <v/>
      </c>
      <c r="P2883">
        <f>'d_고정'!$B$1*'6_기대효과'!$H$7*('d_시나리오'!$I$7/'d_고정'!$B$2)*B2883</f>
        <v/>
      </c>
      <c r="Q2883">
        <f>P2883*C2883</f>
        <v/>
      </c>
      <c r="R2883">
        <f>P2883*E2883</f>
        <v/>
      </c>
      <c r="S2883">
        <f>R2883*G2883</f>
        <v/>
      </c>
      <c r="T2883">
        <f>Q2883+S2883</f>
        <v/>
      </c>
      <c r="U2883">
        <f>(Q2883*D2883+S2883*I2883)*(1-O2883)</f>
        <v/>
      </c>
      <c r="V2883">
        <f>(R2883*K2883*N2883+'d_고정'!$B$3*('6_기대효과'!$H$7/8)*N2883*'d_고정'!$B$10*M2883*('6_기대효과'!$K$7/'d_고정'!$B$9))*(1-O2883)</f>
        <v/>
      </c>
      <c r="W2883">
        <f>(S2883*I2883+R2883*MAX(K2883-'d_고정'!$B$10*M2883*('6_기대효과'!$K$7/'d_고정'!$B$9),0)*N2883)*(1-O2883)</f>
        <v/>
      </c>
      <c r="X2883">
        <f>U2883+V2883</f>
        <v/>
      </c>
      <c r="Y2883">
        <f>U2883/('d_고정'!$B$5*'6_기대효과'!$H$7/8)/'d_고정'!$B$6</f>
        <v/>
      </c>
      <c r="Z2883">
        <f>U2883/('d_고정'!$B$8*'6_기대효과'!$H$7/8)</f>
        <v/>
      </c>
    </row>
    <row r="2884">
      <c r="A2884">
        <f>RAND()</f>
        <v/>
      </c>
      <c r="B2884">
        <f>IF('d_시나리오'!$J$2='d_시나리오'!$H$2,'d_시나리오'!$I$2,IF(A2884&lt;('d_시나리오'!$I$2-'d_시나리오'!$H$2)/('d_시나리오'!$J$2-'d_시나리오'!$H$2),'d_시나리오'!$H$2+SQRT(A2884*('d_시나리오'!$J$2-'d_시나리오'!$H$2)*('d_시나리오'!$I$2-'d_시나리오'!$H$2)),'d_시나리오'!$J$2-SQRT((1-A2884)*('d_시나리오'!$J$2-'d_시나리오'!$H$2)*('d_시나리오'!$J$2-'d_시나리오'!$I$2))))</f>
        <v/>
      </c>
      <c r="C2884">
        <f>BETAINV(RAND(),2,6)</f>
        <v/>
      </c>
      <c r="D2884">
        <f>INDEX('d_분포'!$A$2:$A$28,RANDBETWEEN(1,27))</f>
        <v/>
      </c>
      <c r="E2884">
        <f>INDEX('d_분포'!$C$2:$C$5,RANDBETWEEN(1,4))*(0.9+0.2*RAND())</f>
        <v/>
      </c>
      <c r="F2884">
        <f>RAND()</f>
        <v/>
      </c>
      <c r="G2884">
        <f>IF('d_시나리오'!$J$3='d_시나리오'!$H$3,'d_시나리오'!$I$3,IF(F2884&lt;('d_시나리오'!$I$3-'d_시나리오'!$H$3)/('d_시나리오'!$J$3-'d_시나리오'!$H$3),'d_시나리오'!$H$3+SQRT(F2884*('d_시나리오'!$J$3-'d_시나리오'!$H$3)*('d_시나리오'!$I$3-'d_시나리오'!$H$3)),'d_시나리오'!$J$3-SQRT((1-F2884)*('d_시나리오'!$J$3-'d_시나리오'!$H$3)*('d_시나리오'!$J$3-'d_시나리오'!$I$3))))</f>
        <v/>
      </c>
      <c r="H2884">
        <f>RAND()</f>
        <v/>
      </c>
      <c r="I2884">
        <f>IF('d_시나리오'!$J$4='d_시나리오'!$H$4,'d_시나리오'!$I$4,IF(H2884&lt;('d_시나리오'!$I$4-'d_시나리오'!$H$4)/('d_시나리오'!$J$4-'d_시나리오'!$H$4),'d_시나리오'!$H$4+SQRT(H2884*('d_시나리오'!$J$4-'d_시나리오'!$H$4)*('d_시나리오'!$I$4-'d_시나리오'!$H$4)),'d_시나리오'!$J$4-SQRT((1-H2884)*('d_시나리오'!$J$4-'d_시나리오'!$H$4)*('d_시나리오'!$J$4-'d_시나리오'!$I$4))))</f>
        <v/>
      </c>
      <c r="J2884">
        <f>RAND()</f>
        <v/>
      </c>
      <c r="K2884">
        <f>IF('d_시나리오'!$J$5='d_시나리오'!$H$5,'d_시나리오'!$I$5,IF(J2884&lt;('d_시나리오'!$I$5-'d_시나리오'!$H$5)/('d_시나리오'!$J$5-'d_시나리오'!$H$5),'d_시나리오'!$H$5+SQRT(J2884*('d_시나리오'!$J$5-'d_시나리오'!$H$5)*('d_시나리오'!$I$5-'d_시나리오'!$H$5)),'d_시나리오'!$J$5-SQRT((1-J2884)*('d_시나리오'!$J$5-'d_시나리오'!$H$5)*('d_시나리오'!$J$5-'d_시나리오'!$I$5))))</f>
        <v/>
      </c>
      <c r="L2884">
        <f>RAND()</f>
        <v/>
      </c>
      <c r="M2884">
        <f>IF('d_시나리오'!$J$6='d_시나리오'!$H$6,'d_시나리오'!$I$6,IF(L2884&lt;('d_시나리오'!$I$6-'d_시나리오'!$H$6)/('d_시나리오'!$J$6-'d_시나리오'!$H$6),'d_시나리오'!$H$6+SQRT(L2884*('d_시나리오'!$J$6-'d_시나리오'!$H$6)*('d_시나리오'!$I$6-'d_시나리오'!$H$6)),'d_시나리오'!$J$6-SQRT((1-L2884)*('d_시나리오'!$J$6-'d_시나리오'!$H$6)*('d_시나리오'!$J$6-'d_시나리오'!$I$6))))</f>
        <v/>
      </c>
      <c r="N2884">
        <f>INDEX('d_분포'!$B$2:$B$57,RANDBETWEEN(1,56))</f>
        <v/>
      </c>
      <c r="O2884">
        <f>BETAINV(RAND(),5,5)</f>
        <v/>
      </c>
      <c r="P2884">
        <f>'d_고정'!$B$1*'6_기대효과'!$H$7*('d_시나리오'!$I$7/'d_고정'!$B$2)*B2884</f>
        <v/>
      </c>
      <c r="Q2884">
        <f>P2884*C2884</f>
        <v/>
      </c>
      <c r="R2884">
        <f>P2884*E2884</f>
        <v/>
      </c>
      <c r="S2884">
        <f>R2884*G2884</f>
        <v/>
      </c>
      <c r="T2884">
        <f>Q2884+S2884</f>
        <v/>
      </c>
      <c r="U2884">
        <f>(Q2884*D2884+S2884*I2884)*(1-O2884)</f>
        <v/>
      </c>
      <c r="V2884">
        <f>(R2884*K2884*N2884+'d_고정'!$B$3*('6_기대효과'!$H$7/8)*N2884*'d_고정'!$B$10*M2884*('6_기대효과'!$K$7/'d_고정'!$B$9))*(1-O2884)</f>
        <v/>
      </c>
      <c r="W2884">
        <f>(S2884*I2884+R2884*MAX(K2884-'d_고정'!$B$10*M2884*('6_기대효과'!$K$7/'d_고정'!$B$9),0)*N2884)*(1-O2884)</f>
        <v/>
      </c>
      <c r="X2884">
        <f>U2884+V2884</f>
        <v/>
      </c>
      <c r="Y2884">
        <f>U2884/('d_고정'!$B$5*'6_기대효과'!$H$7/8)/'d_고정'!$B$6</f>
        <v/>
      </c>
      <c r="Z2884">
        <f>U2884/('d_고정'!$B$8*'6_기대효과'!$H$7/8)</f>
        <v/>
      </c>
    </row>
    <row r="2885">
      <c r="A2885">
        <f>RAND()</f>
        <v/>
      </c>
      <c r="B2885">
        <f>IF('d_시나리오'!$J$2='d_시나리오'!$H$2,'d_시나리오'!$I$2,IF(A2885&lt;('d_시나리오'!$I$2-'d_시나리오'!$H$2)/('d_시나리오'!$J$2-'d_시나리오'!$H$2),'d_시나리오'!$H$2+SQRT(A2885*('d_시나리오'!$J$2-'d_시나리오'!$H$2)*('d_시나리오'!$I$2-'d_시나리오'!$H$2)),'d_시나리오'!$J$2-SQRT((1-A2885)*('d_시나리오'!$J$2-'d_시나리오'!$H$2)*('d_시나리오'!$J$2-'d_시나리오'!$I$2))))</f>
        <v/>
      </c>
      <c r="C2885">
        <f>BETAINV(RAND(),2,6)</f>
        <v/>
      </c>
      <c r="D2885">
        <f>INDEX('d_분포'!$A$2:$A$28,RANDBETWEEN(1,27))</f>
        <v/>
      </c>
      <c r="E2885">
        <f>INDEX('d_분포'!$C$2:$C$5,RANDBETWEEN(1,4))*(0.9+0.2*RAND())</f>
        <v/>
      </c>
      <c r="F2885">
        <f>RAND()</f>
        <v/>
      </c>
      <c r="G2885">
        <f>IF('d_시나리오'!$J$3='d_시나리오'!$H$3,'d_시나리오'!$I$3,IF(F2885&lt;('d_시나리오'!$I$3-'d_시나리오'!$H$3)/('d_시나리오'!$J$3-'d_시나리오'!$H$3),'d_시나리오'!$H$3+SQRT(F2885*('d_시나리오'!$J$3-'d_시나리오'!$H$3)*('d_시나리오'!$I$3-'d_시나리오'!$H$3)),'d_시나리오'!$J$3-SQRT((1-F2885)*('d_시나리오'!$J$3-'d_시나리오'!$H$3)*('d_시나리오'!$J$3-'d_시나리오'!$I$3))))</f>
        <v/>
      </c>
      <c r="H2885">
        <f>RAND()</f>
        <v/>
      </c>
      <c r="I2885">
        <f>IF('d_시나리오'!$J$4='d_시나리오'!$H$4,'d_시나리오'!$I$4,IF(H2885&lt;('d_시나리오'!$I$4-'d_시나리오'!$H$4)/('d_시나리오'!$J$4-'d_시나리오'!$H$4),'d_시나리오'!$H$4+SQRT(H2885*('d_시나리오'!$J$4-'d_시나리오'!$H$4)*('d_시나리오'!$I$4-'d_시나리오'!$H$4)),'d_시나리오'!$J$4-SQRT((1-H2885)*('d_시나리오'!$J$4-'d_시나리오'!$H$4)*('d_시나리오'!$J$4-'d_시나리오'!$I$4))))</f>
        <v/>
      </c>
      <c r="J2885">
        <f>RAND()</f>
        <v/>
      </c>
      <c r="K2885">
        <f>IF('d_시나리오'!$J$5='d_시나리오'!$H$5,'d_시나리오'!$I$5,IF(J2885&lt;('d_시나리오'!$I$5-'d_시나리오'!$H$5)/('d_시나리오'!$J$5-'d_시나리오'!$H$5),'d_시나리오'!$H$5+SQRT(J2885*('d_시나리오'!$J$5-'d_시나리오'!$H$5)*('d_시나리오'!$I$5-'d_시나리오'!$H$5)),'d_시나리오'!$J$5-SQRT((1-J2885)*('d_시나리오'!$J$5-'d_시나리오'!$H$5)*('d_시나리오'!$J$5-'d_시나리오'!$I$5))))</f>
        <v/>
      </c>
      <c r="L2885">
        <f>RAND()</f>
        <v/>
      </c>
      <c r="M2885">
        <f>IF('d_시나리오'!$J$6='d_시나리오'!$H$6,'d_시나리오'!$I$6,IF(L2885&lt;('d_시나리오'!$I$6-'d_시나리오'!$H$6)/('d_시나리오'!$J$6-'d_시나리오'!$H$6),'d_시나리오'!$H$6+SQRT(L2885*('d_시나리오'!$J$6-'d_시나리오'!$H$6)*('d_시나리오'!$I$6-'d_시나리오'!$H$6)),'d_시나리오'!$J$6-SQRT((1-L2885)*('d_시나리오'!$J$6-'d_시나리오'!$H$6)*('d_시나리오'!$J$6-'d_시나리오'!$I$6))))</f>
        <v/>
      </c>
      <c r="N2885">
        <f>INDEX('d_분포'!$B$2:$B$57,RANDBETWEEN(1,56))</f>
        <v/>
      </c>
      <c r="O2885">
        <f>BETAINV(RAND(),5,5)</f>
        <v/>
      </c>
      <c r="P2885">
        <f>'d_고정'!$B$1*'6_기대효과'!$H$7*('d_시나리오'!$I$7/'d_고정'!$B$2)*B2885</f>
        <v/>
      </c>
      <c r="Q2885">
        <f>P2885*C2885</f>
        <v/>
      </c>
      <c r="R2885">
        <f>P2885*E2885</f>
        <v/>
      </c>
      <c r="S2885">
        <f>R2885*G2885</f>
        <v/>
      </c>
      <c r="T2885">
        <f>Q2885+S2885</f>
        <v/>
      </c>
      <c r="U2885">
        <f>(Q2885*D2885+S2885*I2885)*(1-O2885)</f>
        <v/>
      </c>
      <c r="V2885">
        <f>(R2885*K2885*N2885+'d_고정'!$B$3*('6_기대효과'!$H$7/8)*N2885*'d_고정'!$B$10*M2885*('6_기대효과'!$K$7/'d_고정'!$B$9))*(1-O2885)</f>
        <v/>
      </c>
      <c r="W2885">
        <f>(S2885*I2885+R2885*MAX(K2885-'d_고정'!$B$10*M2885*('6_기대효과'!$K$7/'d_고정'!$B$9),0)*N2885)*(1-O2885)</f>
        <v/>
      </c>
      <c r="X2885">
        <f>U2885+V2885</f>
        <v/>
      </c>
      <c r="Y2885">
        <f>U2885/('d_고정'!$B$5*'6_기대효과'!$H$7/8)/'d_고정'!$B$6</f>
        <v/>
      </c>
      <c r="Z2885">
        <f>U2885/('d_고정'!$B$8*'6_기대효과'!$H$7/8)</f>
        <v/>
      </c>
    </row>
    <row r="2886">
      <c r="A2886">
        <f>RAND()</f>
        <v/>
      </c>
      <c r="B2886">
        <f>IF('d_시나리오'!$J$2='d_시나리오'!$H$2,'d_시나리오'!$I$2,IF(A2886&lt;('d_시나리오'!$I$2-'d_시나리오'!$H$2)/('d_시나리오'!$J$2-'d_시나리오'!$H$2),'d_시나리오'!$H$2+SQRT(A2886*('d_시나리오'!$J$2-'d_시나리오'!$H$2)*('d_시나리오'!$I$2-'d_시나리오'!$H$2)),'d_시나리오'!$J$2-SQRT((1-A2886)*('d_시나리오'!$J$2-'d_시나리오'!$H$2)*('d_시나리오'!$J$2-'d_시나리오'!$I$2))))</f>
        <v/>
      </c>
      <c r="C2886">
        <f>BETAINV(RAND(),2,6)</f>
        <v/>
      </c>
      <c r="D2886">
        <f>INDEX('d_분포'!$A$2:$A$28,RANDBETWEEN(1,27))</f>
        <v/>
      </c>
      <c r="E2886">
        <f>INDEX('d_분포'!$C$2:$C$5,RANDBETWEEN(1,4))*(0.9+0.2*RAND())</f>
        <v/>
      </c>
      <c r="F2886">
        <f>RAND()</f>
        <v/>
      </c>
      <c r="G2886">
        <f>IF('d_시나리오'!$J$3='d_시나리오'!$H$3,'d_시나리오'!$I$3,IF(F2886&lt;('d_시나리오'!$I$3-'d_시나리오'!$H$3)/('d_시나리오'!$J$3-'d_시나리오'!$H$3),'d_시나리오'!$H$3+SQRT(F2886*('d_시나리오'!$J$3-'d_시나리오'!$H$3)*('d_시나리오'!$I$3-'d_시나리오'!$H$3)),'d_시나리오'!$J$3-SQRT((1-F2886)*('d_시나리오'!$J$3-'d_시나리오'!$H$3)*('d_시나리오'!$J$3-'d_시나리오'!$I$3))))</f>
        <v/>
      </c>
      <c r="H2886">
        <f>RAND()</f>
        <v/>
      </c>
      <c r="I2886">
        <f>IF('d_시나리오'!$J$4='d_시나리오'!$H$4,'d_시나리오'!$I$4,IF(H2886&lt;('d_시나리오'!$I$4-'d_시나리오'!$H$4)/('d_시나리오'!$J$4-'d_시나리오'!$H$4),'d_시나리오'!$H$4+SQRT(H2886*('d_시나리오'!$J$4-'d_시나리오'!$H$4)*('d_시나리오'!$I$4-'d_시나리오'!$H$4)),'d_시나리오'!$J$4-SQRT((1-H2886)*('d_시나리오'!$J$4-'d_시나리오'!$H$4)*('d_시나리오'!$J$4-'d_시나리오'!$I$4))))</f>
        <v/>
      </c>
      <c r="J2886">
        <f>RAND()</f>
        <v/>
      </c>
      <c r="K2886">
        <f>IF('d_시나리오'!$J$5='d_시나리오'!$H$5,'d_시나리오'!$I$5,IF(J2886&lt;('d_시나리오'!$I$5-'d_시나리오'!$H$5)/('d_시나리오'!$J$5-'d_시나리오'!$H$5),'d_시나리오'!$H$5+SQRT(J2886*('d_시나리오'!$J$5-'d_시나리오'!$H$5)*('d_시나리오'!$I$5-'d_시나리오'!$H$5)),'d_시나리오'!$J$5-SQRT((1-J2886)*('d_시나리오'!$J$5-'d_시나리오'!$H$5)*('d_시나리오'!$J$5-'d_시나리오'!$I$5))))</f>
        <v/>
      </c>
      <c r="L2886">
        <f>RAND()</f>
        <v/>
      </c>
      <c r="M2886">
        <f>IF('d_시나리오'!$J$6='d_시나리오'!$H$6,'d_시나리오'!$I$6,IF(L2886&lt;('d_시나리오'!$I$6-'d_시나리오'!$H$6)/('d_시나리오'!$J$6-'d_시나리오'!$H$6),'d_시나리오'!$H$6+SQRT(L2886*('d_시나리오'!$J$6-'d_시나리오'!$H$6)*('d_시나리오'!$I$6-'d_시나리오'!$H$6)),'d_시나리오'!$J$6-SQRT((1-L2886)*('d_시나리오'!$J$6-'d_시나리오'!$H$6)*('d_시나리오'!$J$6-'d_시나리오'!$I$6))))</f>
        <v/>
      </c>
      <c r="N2886">
        <f>INDEX('d_분포'!$B$2:$B$57,RANDBETWEEN(1,56))</f>
        <v/>
      </c>
      <c r="O2886">
        <f>BETAINV(RAND(),5,5)</f>
        <v/>
      </c>
      <c r="P2886">
        <f>'d_고정'!$B$1*'6_기대효과'!$H$7*('d_시나리오'!$I$7/'d_고정'!$B$2)*B2886</f>
        <v/>
      </c>
      <c r="Q2886">
        <f>P2886*C2886</f>
        <v/>
      </c>
      <c r="R2886">
        <f>P2886*E2886</f>
        <v/>
      </c>
      <c r="S2886">
        <f>R2886*G2886</f>
        <v/>
      </c>
      <c r="T2886">
        <f>Q2886+S2886</f>
        <v/>
      </c>
      <c r="U2886">
        <f>(Q2886*D2886+S2886*I2886)*(1-O2886)</f>
        <v/>
      </c>
      <c r="V2886">
        <f>(R2886*K2886*N2886+'d_고정'!$B$3*('6_기대효과'!$H$7/8)*N2886*'d_고정'!$B$10*M2886*('6_기대효과'!$K$7/'d_고정'!$B$9))*(1-O2886)</f>
        <v/>
      </c>
      <c r="W2886">
        <f>(S2886*I2886+R2886*MAX(K2886-'d_고정'!$B$10*M2886*('6_기대효과'!$K$7/'d_고정'!$B$9),0)*N2886)*(1-O2886)</f>
        <v/>
      </c>
      <c r="X2886">
        <f>U2886+V2886</f>
        <v/>
      </c>
      <c r="Y2886">
        <f>U2886/('d_고정'!$B$5*'6_기대효과'!$H$7/8)/'d_고정'!$B$6</f>
        <v/>
      </c>
      <c r="Z2886">
        <f>U2886/('d_고정'!$B$8*'6_기대효과'!$H$7/8)</f>
        <v/>
      </c>
    </row>
    <row r="2887">
      <c r="A2887">
        <f>RAND()</f>
        <v/>
      </c>
      <c r="B2887">
        <f>IF('d_시나리오'!$J$2='d_시나리오'!$H$2,'d_시나리오'!$I$2,IF(A2887&lt;('d_시나리오'!$I$2-'d_시나리오'!$H$2)/('d_시나리오'!$J$2-'d_시나리오'!$H$2),'d_시나리오'!$H$2+SQRT(A2887*('d_시나리오'!$J$2-'d_시나리오'!$H$2)*('d_시나리오'!$I$2-'d_시나리오'!$H$2)),'d_시나리오'!$J$2-SQRT((1-A2887)*('d_시나리오'!$J$2-'d_시나리오'!$H$2)*('d_시나리오'!$J$2-'d_시나리오'!$I$2))))</f>
        <v/>
      </c>
      <c r="C2887">
        <f>BETAINV(RAND(),2,6)</f>
        <v/>
      </c>
      <c r="D2887">
        <f>INDEX('d_분포'!$A$2:$A$28,RANDBETWEEN(1,27))</f>
        <v/>
      </c>
      <c r="E2887">
        <f>INDEX('d_분포'!$C$2:$C$5,RANDBETWEEN(1,4))*(0.9+0.2*RAND())</f>
        <v/>
      </c>
      <c r="F2887">
        <f>RAND()</f>
        <v/>
      </c>
      <c r="G2887">
        <f>IF('d_시나리오'!$J$3='d_시나리오'!$H$3,'d_시나리오'!$I$3,IF(F2887&lt;('d_시나리오'!$I$3-'d_시나리오'!$H$3)/('d_시나리오'!$J$3-'d_시나리오'!$H$3),'d_시나리오'!$H$3+SQRT(F2887*('d_시나리오'!$J$3-'d_시나리오'!$H$3)*('d_시나리오'!$I$3-'d_시나리오'!$H$3)),'d_시나리오'!$J$3-SQRT((1-F2887)*('d_시나리오'!$J$3-'d_시나리오'!$H$3)*('d_시나리오'!$J$3-'d_시나리오'!$I$3))))</f>
        <v/>
      </c>
      <c r="H2887">
        <f>RAND()</f>
        <v/>
      </c>
      <c r="I2887">
        <f>IF('d_시나리오'!$J$4='d_시나리오'!$H$4,'d_시나리오'!$I$4,IF(H2887&lt;('d_시나리오'!$I$4-'d_시나리오'!$H$4)/('d_시나리오'!$J$4-'d_시나리오'!$H$4),'d_시나리오'!$H$4+SQRT(H2887*('d_시나리오'!$J$4-'d_시나리오'!$H$4)*('d_시나리오'!$I$4-'d_시나리오'!$H$4)),'d_시나리오'!$J$4-SQRT((1-H2887)*('d_시나리오'!$J$4-'d_시나리오'!$H$4)*('d_시나리오'!$J$4-'d_시나리오'!$I$4))))</f>
        <v/>
      </c>
      <c r="J2887">
        <f>RAND()</f>
        <v/>
      </c>
      <c r="K2887">
        <f>IF('d_시나리오'!$J$5='d_시나리오'!$H$5,'d_시나리오'!$I$5,IF(J2887&lt;('d_시나리오'!$I$5-'d_시나리오'!$H$5)/('d_시나리오'!$J$5-'d_시나리오'!$H$5),'d_시나리오'!$H$5+SQRT(J2887*('d_시나리오'!$J$5-'d_시나리오'!$H$5)*('d_시나리오'!$I$5-'d_시나리오'!$H$5)),'d_시나리오'!$J$5-SQRT((1-J2887)*('d_시나리오'!$J$5-'d_시나리오'!$H$5)*('d_시나리오'!$J$5-'d_시나리오'!$I$5))))</f>
        <v/>
      </c>
      <c r="L2887">
        <f>RAND()</f>
        <v/>
      </c>
      <c r="M2887">
        <f>IF('d_시나리오'!$J$6='d_시나리오'!$H$6,'d_시나리오'!$I$6,IF(L2887&lt;('d_시나리오'!$I$6-'d_시나리오'!$H$6)/('d_시나리오'!$J$6-'d_시나리오'!$H$6),'d_시나리오'!$H$6+SQRT(L2887*('d_시나리오'!$J$6-'d_시나리오'!$H$6)*('d_시나리오'!$I$6-'d_시나리오'!$H$6)),'d_시나리오'!$J$6-SQRT((1-L2887)*('d_시나리오'!$J$6-'d_시나리오'!$H$6)*('d_시나리오'!$J$6-'d_시나리오'!$I$6))))</f>
        <v/>
      </c>
      <c r="N2887">
        <f>INDEX('d_분포'!$B$2:$B$57,RANDBETWEEN(1,56))</f>
        <v/>
      </c>
      <c r="O2887">
        <f>BETAINV(RAND(),5,5)</f>
        <v/>
      </c>
      <c r="P2887">
        <f>'d_고정'!$B$1*'6_기대효과'!$H$7*('d_시나리오'!$I$7/'d_고정'!$B$2)*B2887</f>
        <v/>
      </c>
      <c r="Q2887">
        <f>P2887*C2887</f>
        <v/>
      </c>
      <c r="R2887">
        <f>P2887*E2887</f>
        <v/>
      </c>
      <c r="S2887">
        <f>R2887*G2887</f>
        <v/>
      </c>
      <c r="T2887">
        <f>Q2887+S2887</f>
        <v/>
      </c>
      <c r="U2887">
        <f>(Q2887*D2887+S2887*I2887)*(1-O2887)</f>
        <v/>
      </c>
      <c r="V2887">
        <f>(R2887*K2887*N2887+'d_고정'!$B$3*('6_기대효과'!$H$7/8)*N2887*'d_고정'!$B$10*M2887*('6_기대효과'!$K$7/'d_고정'!$B$9))*(1-O2887)</f>
        <v/>
      </c>
      <c r="W2887">
        <f>(S2887*I2887+R2887*MAX(K2887-'d_고정'!$B$10*M2887*('6_기대효과'!$K$7/'d_고정'!$B$9),0)*N2887)*(1-O2887)</f>
        <v/>
      </c>
      <c r="X2887">
        <f>U2887+V2887</f>
        <v/>
      </c>
      <c r="Y2887">
        <f>U2887/('d_고정'!$B$5*'6_기대효과'!$H$7/8)/'d_고정'!$B$6</f>
        <v/>
      </c>
      <c r="Z2887">
        <f>U2887/('d_고정'!$B$8*'6_기대효과'!$H$7/8)</f>
        <v/>
      </c>
    </row>
    <row r="2888">
      <c r="A2888">
        <f>RAND()</f>
        <v/>
      </c>
      <c r="B2888">
        <f>IF('d_시나리오'!$J$2='d_시나리오'!$H$2,'d_시나리오'!$I$2,IF(A2888&lt;('d_시나리오'!$I$2-'d_시나리오'!$H$2)/('d_시나리오'!$J$2-'d_시나리오'!$H$2),'d_시나리오'!$H$2+SQRT(A2888*('d_시나리오'!$J$2-'d_시나리오'!$H$2)*('d_시나리오'!$I$2-'d_시나리오'!$H$2)),'d_시나리오'!$J$2-SQRT((1-A2888)*('d_시나리오'!$J$2-'d_시나리오'!$H$2)*('d_시나리오'!$J$2-'d_시나리오'!$I$2))))</f>
        <v/>
      </c>
      <c r="C2888">
        <f>BETAINV(RAND(),2,6)</f>
        <v/>
      </c>
      <c r="D2888">
        <f>INDEX('d_분포'!$A$2:$A$28,RANDBETWEEN(1,27))</f>
        <v/>
      </c>
      <c r="E2888">
        <f>INDEX('d_분포'!$C$2:$C$5,RANDBETWEEN(1,4))*(0.9+0.2*RAND())</f>
        <v/>
      </c>
      <c r="F2888">
        <f>RAND()</f>
        <v/>
      </c>
      <c r="G2888">
        <f>IF('d_시나리오'!$J$3='d_시나리오'!$H$3,'d_시나리오'!$I$3,IF(F2888&lt;('d_시나리오'!$I$3-'d_시나리오'!$H$3)/('d_시나리오'!$J$3-'d_시나리오'!$H$3),'d_시나리오'!$H$3+SQRT(F2888*('d_시나리오'!$J$3-'d_시나리오'!$H$3)*('d_시나리오'!$I$3-'d_시나리오'!$H$3)),'d_시나리오'!$J$3-SQRT((1-F2888)*('d_시나리오'!$J$3-'d_시나리오'!$H$3)*('d_시나리오'!$J$3-'d_시나리오'!$I$3))))</f>
        <v/>
      </c>
      <c r="H2888">
        <f>RAND()</f>
        <v/>
      </c>
      <c r="I2888">
        <f>IF('d_시나리오'!$J$4='d_시나리오'!$H$4,'d_시나리오'!$I$4,IF(H2888&lt;('d_시나리오'!$I$4-'d_시나리오'!$H$4)/('d_시나리오'!$J$4-'d_시나리오'!$H$4),'d_시나리오'!$H$4+SQRT(H2888*('d_시나리오'!$J$4-'d_시나리오'!$H$4)*('d_시나리오'!$I$4-'d_시나리오'!$H$4)),'d_시나리오'!$J$4-SQRT((1-H2888)*('d_시나리오'!$J$4-'d_시나리오'!$H$4)*('d_시나리오'!$J$4-'d_시나리오'!$I$4))))</f>
        <v/>
      </c>
      <c r="J2888">
        <f>RAND()</f>
        <v/>
      </c>
      <c r="K2888">
        <f>IF('d_시나리오'!$J$5='d_시나리오'!$H$5,'d_시나리오'!$I$5,IF(J2888&lt;('d_시나리오'!$I$5-'d_시나리오'!$H$5)/('d_시나리오'!$J$5-'d_시나리오'!$H$5),'d_시나리오'!$H$5+SQRT(J2888*('d_시나리오'!$J$5-'d_시나리오'!$H$5)*('d_시나리오'!$I$5-'d_시나리오'!$H$5)),'d_시나리오'!$J$5-SQRT((1-J2888)*('d_시나리오'!$J$5-'d_시나리오'!$H$5)*('d_시나리오'!$J$5-'d_시나리오'!$I$5))))</f>
        <v/>
      </c>
      <c r="L2888">
        <f>RAND()</f>
        <v/>
      </c>
      <c r="M2888">
        <f>IF('d_시나리오'!$J$6='d_시나리오'!$H$6,'d_시나리오'!$I$6,IF(L2888&lt;('d_시나리오'!$I$6-'d_시나리오'!$H$6)/('d_시나리오'!$J$6-'d_시나리오'!$H$6),'d_시나리오'!$H$6+SQRT(L2888*('d_시나리오'!$J$6-'d_시나리오'!$H$6)*('d_시나리오'!$I$6-'d_시나리오'!$H$6)),'d_시나리오'!$J$6-SQRT((1-L2888)*('d_시나리오'!$J$6-'d_시나리오'!$H$6)*('d_시나리오'!$J$6-'d_시나리오'!$I$6))))</f>
        <v/>
      </c>
      <c r="N2888">
        <f>INDEX('d_분포'!$B$2:$B$57,RANDBETWEEN(1,56))</f>
        <v/>
      </c>
      <c r="O2888">
        <f>BETAINV(RAND(),5,5)</f>
        <v/>
      </c>
      <c r="P2888">
        <f>'d_고정'!$B$1*'6_기대효과'!$H$7*('d_시나리오'!$I$7/'d_고정'!$B$2)*B2888</f>
        <v/>
      </c>
      <c r="Q2888">
        <f>P2888*C2888</f>
        <v/>
      </c>
      <c r="R2888">
        <f>P2888*E2888</f>
        <v/>
      </c>
      <c r="S2888">
        <f>R2888*G2888</f>
        <v/>
      </c>
      <c r="T2888">
        <f>Q2888+S2888</f>
        <v/>
      </c>
      <c r="U2888">
        <f>(Q2888*D2888+S2888*I2888)*(1-O2888)</f>
        <v/>
      </c>
      <c r="V2888">
        <f>(R2888*K2888*N2888+'d_고정'!$B$3*('6_기대효과'!$H$7/8)*N2888*'d_고정'!$B$10*M2888*('6_기대효과'!$K$7/'d_고정'!$B$9))*(1-O2888)</f>
        <v/>
      </c>
      <c r="W2888">
        <f>(S2888*I2888+R2888*MAX(K2888-'d_고정'!$B$10*M2888*('6_기대효과'!$K$7/'d_고정'!$B$9),0)*N2888)*(1-O2888)</f>
        <v/>
      </c>
      <c r="X2888">
        <f>U2888+V2888</f>
        <v/>
      </c>
      <c r="Y2888">
        <f>U2888/('d_고정'!$B$5*'6_기대효과'!$H$7/8)/'d_고정'!$B$6</f>
        <v/>
      </c>
      <c r="Z2888">
        <f>U2888/('d_고정'!$B$8*'6_기대효과'!$H$7/8)</f>
        <v/>
      </c>
    </row>
    <row r="2889">
      <c r="A2889">
        <f>RAND()</f>
        <v/>
      </c>
      <c r="B2889">
        <f>IF('d_시나리오'!$J$2='d_시나리오'!$H$2,'d_시나리오'!$I$2,IF(A2889&lt;('d_시나리오'!$I$2-'d_시나리오'!$H$2)/('d_시나리오'!$J$2-'d_시나리오'!$H$2),'d_시나리오'!$H$2+SQRT(A2889*('d_시나리오'!$J$2-'d_시나리오'!$H$2)*('d_시나리오'!$I$2-'d_시나리오'!$H$2)),'d_시나리오'!$J$2-SQRT((1-A2889)*('d_시나리오'!$J$2-'d_시나리오'!$H$2)*('d_시나리오'!$J$2-'d_시나리오'!$I$2))))</f>
        <v/>
      </c>
      <c r="C2889">
        <f>BETAINV(RAND(),2,6)</f>
        <v/>
      </c>
      <c r="D2889">
        <f>INDEX('d_분포'!$A$2:$A$28,RANDBETWEEN(1,27))</f>
        <v/>
      </c>
      <c r="E2889">
        <f>INDEX('d_분포'!$C$2:$C$5,RANDBETWEEN(1,4))*(0.9+0.2*RAND())</f>
        <v/>
      </c>
      <c r="F2889">
        <f>RAND()</f>
        <v/>
      </c>
      <c r="G2889">
        <f>IF('d_시나리오'!$J$3='d_시나리오'!$H$3,'d_시나리오'!$I$3,IF(F2889&lt;('d_시나리오'!$I$3-'d_시나리오'!$H$3)/('d_시나리오'!$J$3-'d_시나리오'!$H$3),'d_시나리오'!$H$3+SQRT(F2889*('d_시나리오'!$J$3-'d_시나리오'!$H$3)*('d_시나리오'!$I$3-'d_시나리오'!$H$3)),'d_시나리오'!$J$3-SQRT((1-F2889)*('d_시나리오'!$J$3-'d_시나리오'!$H$3)*('d_시나리오'!$J$3-'d_시나리오'!$I$3))))</f>
        <v/>
      </c>
      <c r="H2889">
        <f>RAND()</f>
        <v/>
      </c>
      <c r="I2889">
        <f>IF('d_시나리오'!$J$4='d_시나리오'!$H$4,'d_시나리오'!$I$4,IF(H2889&lt;('d_시나리오'!$I$4-'d_시나리오'!$H$4)/('d_시나리오'!$J$4-'d_시나리오'!$H$4),'d_시나리오'!$H$4+SQRT(H2889*('d_시나리오'!$J$4-'d_시나리오'!$H$4)*('d_시나리오'!$I$4-'d_시나리오'!$H$4)),'d_시나리오'!$J$4-SQRT((1-H2889)*('d_시나리오'!$J$4-'d_시나리오'!$H$4)*('d_시나리오'!$J$4-'d_시나리오'!$I$4))))</f>
        <v/>
      </c>
      <c r="J2889">
        <f>RAND()</f>
        <v/>
      </c>
      <c r="K2889">
        <f>IF('d_시나리오'!$J$5='d_시나리오'!$H$5,'d_시나리오'!$I$5,IF(J2889&lt;('d_시나리오'!$I$5-'d_시나리오'!$H$5)/('d_시나리오'!$J$5-'d_시나리오'!$H$5),'d_시나리오'!$H$5+SQRT(J2889*('d_시나리오'!$J$5-'d_시나리오'!$H$5)*('d_시나리오'!$I$5-'d_시나리오'!$H$5)),'d_시나리오'!$J$5-SQRT((1-J2889)*('d_시나리오'!$J$5-'d_시나리오'!$H$5)*('d_시나리오'!$J$5-'d_시나리오'!$I$5))))</f>
        <v/>
      </c>
      <c r="L2889">
        <f>RAND()</f>
        <v/>
      </c>
      <c r="M2889">
        <f>IF('d_시나리오'!$J$6='d_시나리오'!$H$6,'d_시나리오'!$I$6,IF(L2889&lt;('d_시나리오'!$I$6-'d_시나리오'!$H$6)/('d_시나리오'!$J$6-'d_시나리오'!$H$6),'d_시나리오'!$H$6+SQRT(L2889*('d_시나리오'!$J$6-'d_시나리오'!$H$6)*('d_시나리오'!$I$6-'d_시나리오'!$H$6)),'d_시나리오'!$J$6-SQRT((1-L2889)*('d_시나리오'!$J$6-'d_시나리오'!$H$6)*('d_시나리오'!$J$6-'d_시나리오'!$I$6))))</f>
        <v/>
      </c>
      <c r="N2889">
        <f>INDEX('d_분포'!$B$2:$B$57,RANDBETWEEN(1,56))</f>
        <v/>
      </c>
      <c r="O2889">
        <f>BETAINV(RAND(),5,5)</f>
        <v/>
      </c>
      <c r="P2889">
        <f>'d_고정'!$B$1*'6_기대효과'!$H$7*('d_시나리오'!$I$7/'d_고정'!$B$2)*B2889</f>
        <v/>
      </c>
      <c r="Q2889">
        <f>P2889*C2889</f>
        <v/>
      </c>
      <c r="R2889">
        <f>P2889*E2889</f>
        <v/>
      </c>
      <c r="S2889">
        <f>R2889*G2889</f>
        <v/>
      </c>
      <c r="T2889">
        <f>Q2889+S2889</f>
        <v/>
      </c>
      <c r="U2889">
        <f>(Q2889*D2889+S2889*I2889)*(1-O2889)</f>
        <v/>
      </c>
      <c r="V2889">
        <f>(R2889*K2889*N2889+'d_고정'!$B$3*('6_기대효과'!$H$7/8)*N2889*'d_고정'!$B$10*M2889*('6_기대효과'!$K$7/'d_고정'!$B$9))*(1-O2889)</f>
        <v/>
      </c>
      <c r="W2889">
        <f>(S2889*I2889+R2889*MAX(K2889-'d_고정'!$B$10*M2889*('6_기대효과'!$K$7/'d_고정'!$B$9),0)*N2889)*(1-O2889)</f>
        <v/>
      </c>
      <c r="X2889">
        <f>U2889+V2889</f>
        <v/>
      </c>
      <c r="Y2889">
        <f>U2889/('d_고정'!$B$5*'6_기대효과'!$H$7/8)/'d_고정'!$B$6</f>
        <v/>
      </c>
      <c r="Z2889">
        <f>U2889/('d_고정'!$B$8*'6_기대효과'!$H$7/8)</f>
        <v/>
      </c>
    </row>
    <row r="2890">
      <c r="A2890">
        <f>RAND()</f>
        <v/>
      </c>
      <c r="B2890">
        <f>IF('d_시나리오'!$J$2='d_시나리오'!$H$2,'d_시나리오'!$I$2,IF(A2890&lt;('d_시나리오'!$I$2-'d_시나리오'!$H$2)/('d_시나리오'!$J$2-'d_시나리오'!$H$2),'d_시나리오'!$H$2+SQRT(A2890*('d_시나리오'!$J$2-'d_시나리오'!$H$2)*('d_시나리오'!$I$2-'d_시나리오'!$H$2)),'d_시나리오'!$J$2-SQRT((1-A2890)*('d_시나리오'!$J$2-'d_시나리오'!$H$2)*('d_시나리오'!$J$2-'d_시나리오'!$I$2))))</f>
        <v/>
      </c>
      <c r="C2890">
        <f>BETAINV(RAND(),2,6)</f>
        <v/>
      </c>
      <c r="D2890">
        <f>INDEX('d_분포'!$A$2:$A$28,RANDBETWEEN(1,27))</f>
        <v/>
      </c>
      <c r="E2890">
        <f>INDEX('d_분포'!$C$2:$C$5,RANDBETWEEN(1,4))*(0.9+0.2*RAND())</f>
        <v/>
      </c>
      <c r="F2890">
        <f>RAND()</f>
        <v/>
      </c>
      <c r="G2890">
        <f>IF('d_시나리오'!$J$3='d_시나리오'!$H$3,'d_시나리오'!$I$3,IF(F2890&lt;('d_시나리오'!$I$3-'d_시나리오'!$H$3)/('d_시나리오'!$J$3-'d_시나리오'!$H$3),'d_시나리오'!$H$3+SQRT(F2890*('d_시나리오'!$J$3-'d_시나리오'!$H$3)*('d_시나리오'!$I$3-'d_시나리오'!$H$3)),'d_시나리오'!$J$3-SQRT((1-F2890)*('d_시나리오'!$J$3-'d_시나리오'!$H$3)*('d_시나리오'!$J$3-'d_시나리오'!$I$3))))</f>
        <v/>
      </c>
      <c r="H2890">
        <f>RAND()</f>
        <v/>
      </c>
      <c r="I2890">
        <f>IF('d_시나리오'!$J$4='d_시나리오'!$H$4,'d_시나리오'!$I$4,IF(H2890&lt;('d_시나리오'!$I$4-'d_시나리오'!$H$4)/('d_시나리오'!$J$4-'d_시나리오'!$H$4),'d_시나리오'!$H$4+SQRT(H2890*('d_시나리오'!$J$4-'d_시나리오'!$H$4)*('d_시나리오'!$I$4-'d_시나리오'!$H$4)),'d_시나리오'!$J$4-SQRT((1-H2890)*('d_시나리오'!$J$4-'d_시나리오'!$H$4)*('d_시나리오'!$J$4-'d_시나리오'!$I$4))))</f>
        <v/>
      </c>
      <c r="J2890">
        <f>RAND()</f>
        <v/>
      </c>
      <c r="K2890">
        <f>IF('d_시나리오'!$J$5='d_시나리오'!$H$5,'d_시나리오'!$I$5,IF(J2890&lt;('d_시나리오'!$I$5-'d_시나리오'!$H$5)/('d_시나리오'!$J$5-'d_시나리오'!$H$5),'d_시나리오'!$H$5+SQRT(J2890*('d_시나리오'!$J$5-'d_시나리오'!$H$5)*('d_시나리오'!$I$5-'d_시나리오'!$H$5)),'d_시나리오'!$J$5-SQRT((1-J2890)*('d_시나리오'!$J$5-'d_시나리오'!$H$5)*('d_시나리오'!$J$5-'d_시나리오'!$I$5))))</f>
        <v/>
      </c>
      <c r="L2890">
        <f>RAND()</f>
        <v/>
      </c>
      <c r="M2890">
        <f>IF('d_시나리오'!$J$6='d_시나리오'!$H$6,'d_시나리오'!$I$6,IF(L2890&lt;('d_시나리오'!$I$6-'d_시나리오'!$H$6)/('d_시나리오'!$J$6-'d_시나리오'!$H$6),'d_시나리오'!$H$6+SQRT(L2890*('d_시나리오'!$J$6-'d_시나리오'!$H$6)*('d_시나리오'!$I$6-'d_시나리오'!$H$6)),'d_시나리오'!$J$6-SQRT((1-L2890)*('d_시나리오'!$J$6-'d_시나리오'!$H$6)*('d_시나리오'!$J$6-'d_시나리오'!$I$6))))</f>
        <v/>
      </c>
      <c r="N2890">
        <f>INDEX('d_분포'!$B$2:$B$57,RANDBETWEEN(1,56))</f>
        <v/>
      </c>
      <c r="O2890">
        <f>BETAINV(RAND(),5,5)</f>
        <v/>
      </c>
      <c r="P2890">
        <f>'d_고정'!$B$1*'6_기대효과'!$H$7*('d_시나리오'!$I$7/'d_고정'!$B$2)*B2890</f>
        <v/>
      </c>
      <c r="Q2890">
        <f>P2890*C2890</f>
        <v/>
      </c>
      <c r="R2890">
        <f>P2890*E2890</f>
        <v/>
      </c>
      <c r="S2890">
        <f>R2890*G2890</f>
        <v/>
      </c>
      <c r="T2890">
        <f>Q2890+S2890</f>
        <v/>
      </c>
      <c r="U2890">
        <f>(Q2890*D2890+S2890*I2890)*(1-O2890)</f>
        <v/>
      </c>
      <c r="V2890">
        <f>(R2890*K2890*N2890+'d_고정'!$B$3*('6_기대효과'!$H$7/8)*N2890*'d_고정'!$B$10*M2890*('6_기대효과'!$K$7/'d_고정'!$B$9))*(1-O2890)</f>
        <v/>
      </c>
      <c r="W2890">
        <f>(S2890*I2890+R2890*MAX(K2890-'d_고정'!$B$10*M2890*('6_기대효과'!$K$7/'d_고정'!$B$9),0)*N2890)*(1-O2890)</f>
        <v/>
      </c>
      <c r="X2890">
        <f>U2890+V2890</f>
        <v/>
      </c>
      <c r="Y2890">
        <f>U2890/('d_고정'!$B$5*'6_기대효과'!$H$7/8)/'d_고정'!$B$6</f>
        <v/>
      </c>
      <c r="Z2890">
        <f>U2890/('d_고정'!$B$8*'6_기대효과'!$H$7/8)</f>
        <v/>
      </c>
    </row>
    <row r="2891">
      <c r="A2891">
        <f>RAND()</f>
        <v/>
      </c>
      <c r="B2891">
        <f>IF('d_시나리오'!$J$2='d_시나리오'!$H$2,'d_시나리오'!$I$2,IF(A2891&lt;('d_시나리오'!$I$2-'d_시나리오'!$H$2)/('d_시나리오'!$J$2-'d_시나리오'!$H$2),'d_시나리오'!$H$2+SQRT(A2891*('d_시나리오'!$J$2-'d_시나리오'!$H$2)*('d_시나리오'!$I$2-'d_시나리오'!$H$2)),'d_시나리오'!$J$2-SQRT((1-A2891)*('d_시나리오'!$J$2-'d_시나리오'!$H$2)*('d_시나리오'!$J$2-'d_시나리오'!$I$2))))</f>
        <v/>
      </c>
      <c r="C2891">
        <f>BETAINV(RAND(),2,6)</f>
        <v/>
      </c>
      <c r="D2891">
        <f>INDEX('d_분포'!$A$2:$A$28,RANDBETWEEN(1,27))</f>
        <v/>
      </c>
      <c r="E2891">
        <f>INDEX('d_분포'!$C$2:$C$5,RANDBETWEEN(1,4))*(0.9+0.2*RAND())</f>
        <v/>
      </c>
      <c r="F2891">
        <f>RAND()</f>
        <v/>
      </c>
      <c r="G2891">
        <f>IF('d_시나리오'!$J$3='d_시나리오'!$H$3,'d_시나리오'!$I$3,IF(F2891&lt;('d_시나리오'!$I$3-'d_시나리오'!$H$3)/('d_시나리오'!$J$3-'d_시나리오'!$H$3),'d_시나리오'!$H$3+SQRT(F2891*('d_시나리오'!$J$3-'d_시나리오'!$H$3)*('d_시나리오'!$I$3-'d_시나리오'!$H$3)),'d_시나리오'!$J$3-SQRT((1-F2891)*('d_시나리오'!$J$3-'d_시나리오'!$H$3)*('d_시나리오'!$J$3-'d_시나리오'!$I$3))))</f>
        <v/>
      </c>
      <c r="H2891">
        <f>RAND()</f>
        <v/>
      </c>
      <c r="I2891">
        <f>IF('d_시나리오'!$J$4='d_시나리오'!$H$4,'d_시나리오'!$I$4,IF(H2891&lt;('d_시나리오'!$I$4-'d_시나리오'!$H$4)/('d_시나리오'!$J$4-'d_시나리오'!$H$4),'d_시나리오'!$H$4+SQRT(H2891*('d_시나리오'!$J$4-'d_시나리오'!$H$4)*('d_시나리오'!$I$4-'d_시나리오'!$H$4)),'d_시나리오'!$J$4-SQRT((1-H2891)*('d_시나리오'!$J$4-'d_시나리오'!$H$4)*('d_시나리오'!$J$4-'d_시나리오'!$I$4))))</f>
        <v/>
      </c>
      <c r="J2891">
        <f>RAND()</f>
        <v/>
      </c>
      <c r="K2891">
        <f>IF('d_시나리오'!$J$5='d_시나리오'!$H$5,'d_시나리오'!$I$5,IF(J2891&lt;('d_시나리오'!$I$5-'d_시나리오'!$H$5)/('d_시나리오'!$J$5-'d_시나리오'!$H$5),'d_시나리오'!$H$5+SQRT(J2891*('d_시나리오'!$J$5-'d_시나리오'!$H$5)*('d_시나리오'!$I$5-'d_시나리오'!$H$5)),'d_시나리오'!$J$5-SQRT((1-J2891)*('d_시나리오'!$J$5-'d_시나리오'!$H$5)*('d_시나리오'!$J$5-'d_시나리오'!$I$5))))</f>
        <v/>
      </c>
      <c r="L2891">
        <f>RAND()</f>
        <v/>
      </c>
      <c r="M2891">
        <f>IF('d_시나리오'!$J$6='d_시나리오'!$H$6,'d_시나리오'!$I$6,IF(L2891&lt;('d_시나리오'!$I$6-'d_시나리오'!$H$6)/('d_시나리오'!$J$6-'d_시나리오'!$H$6),'d_시나리오'!$H$6+SQRT(L2891*('d_시나리오'!$J$6-'d_시나리오'!$H$6)*('d_시나리오'!$I$6-'d_시나리오'!$H$6)),'d_시나리오'!$J$6-SQRT((1-L2891)*('d_시나리오'!$J$6-'d_시나리오'!$H$6)*('d_시나리오'!$J$6-'d_시나리오'!$I$6))))</f>
        <v/>
      </c>
      <c r="N2891">
        <f>INDEX('d_분포'!$B$2:$B$57,RANDBETWEEN(1,56))</f>
        <v/>
      </c>
      <c r="O2891">
        <f>BETAINV(RAND(),5,5)</f>
        <v/>
      </c>
      <c r="P2891">
        <f>'d_고정'!$B$1*'6_기대효과'!$H$7*('d_시나리오'!$I$7/'d_고정'!$B$2)*B2891</f>
        <v/>
      </c>
      <c r="Q2891">
        <f>P2891*C2891</f>
        <v/>
      </c>
      <c r="R2891">
        <f>P2891*E2891</f>
        <v/>
      </c>
      <c r="S2891">
        <f>R2891*G2891</f>
        <v/>
      </c>
      <c r="T2891">
        <f>Q2891+S2891</f>
        <v/>
      </c>
      <c r="U2891">
        <f>(Q2891*D2891+S2891*I2891)*(1-O2891)</f>
        <v/>
      </c>
      <c r="V2891">
        <f>(R2891*K2891*N2891+'d_고정'!$B$3*('6_기대효과'!$H$7/8)*N2891*'d_고정'!$B$10*M2891*('6_기대효과'!$K$7/'d_고정'!$B$9))*(1-O2891)</f>
        <v/>
      </c>
      <c r="W2891">
        <f>(S2891*I2891+R2891*MAX(K2891-'d_고정'!$B$10*M2891*('6_기대효과'!$K$7/'d_고정'!$B$9),0)*N2891)*(1-O2891)</f>
        <v/>
      </c>
      <c r="X2891">
        <f>U2891+V2891</f>
        <v/>
      </c>
      <c r="Y2891">
        <f>U2891/('d_고정'!$B$5*'6_기대효과'!$H$7/8)/'d_고정'!$B$6</f>
        <v/>
      </c>
      <c r="Z2891">
        <f>U2891/('d_고정'!$B$8*'6_기대효과'!$H$7/8)</f>
        <v/>
      </c>
    </row>
    <row r="2892">
      <c r="A2892">
        <f>RAND()</f>
        <v/>
      </c>
      <c r="B2892">
        <f>IF('d_시나리오'!$J$2='d_시나리오'!$H$2,'d_시나리오'!$I$2,IF(A2892&lt;('d_시나리오'!$I$2-'d_시나리오'!$H$2)/('d_시나리오'!$J$2-'d_시나리오'!$H$2),'d_시나리오'!$H$2+SQRT(A2892*('d_시나리오'!$J$2-'d_시나리오'!$H$2)*('d_시나리오'!$I$2-'d_시나리오'!$H$2)),'d_시나리오'!$J$2-SQRT((1-A2892)*('d_시나리오'!$J$2-'d_시나리오'!$H$2)*('d_시나리오'!$J$2-'d_시나리오'!$I$2))))</f>
        <v/>
      </c>
      <c r="C2892">
        <f>BETAINV(RAND(),2,6)</f>
        <v/>
      </c>
      <c r="D2892">
        <f>INDEX('d_분포'!$A$2:$A$28,RANDBETWEEN(1,27))</f>
        <v/>
      </c>
      <c r="E2892">
        <f>INDEX('d_분포'!$C$2:$C$5,RANDBETWEEN(1,4))*(0.9+0.2*RAND())</f>
        <v/>
      </c>
      <c r="F2892">
        <f>RAND()</f>
        <v/>
      </c>
      <c r="G2892">
        <f>IF('d_시나리오'!$J$3='d_시나리오'!$H$3,'d_시나리오'!$I$3,IF(F2892&lt;('d_시나리오'!$I$3-'d_시나리오'!$H$3)/('d_시나리오'!$J$3-'d_시나리오'!$H$3),'d_시나리오'!$H$3+SQRT(F2892*('d_시나리오'!$J$3-'d_시나리오'!$H$3)*('d_시나리오'!$I$3-'d_시나리오'!$H$3)),'d_시나리오'!$J$3-SQRT((1-F2892)*('d_시나리오'!$J$3-'d_시나리오'!$H$3)*('d_시나리오'!$J$3-'d_시나리오'!$I$3))))</f>
        <v/>
      </c>
      <c r="H2892">
        <f>RAND()</f>
        <v/>
      </c>
      <c r="I2892">
        <f>IF('d_시나리오'!$J$4='d_시나리오'!$H$4,'d_시나리오'!$I$4,IF(H2892&lt;('d_시나리오'!$I$4-'d_시나리오'!$H$4)/('d_시나리오'!$J$4-'d_시나리오'!$H$4),'d_시나리오'!$H$4+SQRT(H2892*('d_시나리오'!$J$4-'d_시나리오'!$H$4)*('d_시나리오'!$I$4-'d_시나리오'!$H$4)),'d_시나리오'!$J$4-SQRT((1-H2892)*('d_시나리오'!$J$4-'d_시나리오'!$H$4)*('d_시나리오'!$J$4-'d_시나리오'!$I$4))))</f>
        <v/>
      </c>
      <c r="J2892">
        <f>RAND()</f>
        <v/>
      </c>
      <c r="K2892">
        <f>IF('d_시나리오'!$J$5='d_시나리오'!$H$5,'d_시나리오'!$I$5,IF(J2892&lt;('d_시나리오'!$I$5-'d_시나리오'!$H$5)/('d_시나리오'!$J$5-'d_시나리오'!$H$5),'d_시나리오'!$H$5+SQRT(J2892*('d_시나리오'!$J$5-'d_시나리오'!$H$5)*('d_시나리오'!$I$5-'d_시나리오'!$H$5)),'d_시나리오'!$J$5-SQRT((1-J2892)*('d_시나리오'!$J$5-'d_시나리오'!$H$5)*('d_시나리오'!$J$5-'d_시나리오'!$I$5))))</f>
        <v/>
      </c>
      <c r="L2892">
        <f>RAND()</f>
        <v/>
      </c>
      <c r="M2892">
        <f>IF('d_시나리오'!$J$6='d_시나리오'!$H$6,'d_시나리오'!$I$6,IF(L2892&lt;('d_시나리오'!$I$6-'d_시나리오'!$H$6)/('d_시나리오'!$J$6-'d_시나리오'!$H$6),'d_시나리오'!$H$6+SQRT(L2892*('d_시나리오'!$J$6-'d_시나리오'!$H$6)*('d_시나리오'!$I$6-'d_시나리오'!$H$6)),'d_시나리오'!$J$6-SQRT((1-L2892)*('d_시나리오'!$J$6-'d_시나리오'!$H$6)*('d_시나리오'!$J$6-'d_시나리오'!$I$6))))</f>
        <v/>
      </c>
      <c r="N2892">
        <f>INDEX('d_분포'!$B$2:$B$57,RANDBETWEEN(1,56))</f>
        <v/>
      </c>
      <c r="O2892">
        <f>BETAINV(RAND(),5,5)</f>
        <v/>
      </c>
      <c r="P2892">
        <f>'d_고정'!$B$1*'6_기대효과'!$H$7*('d_시나리오'!$I$7/'d_고정'!$B$2)*B2892</f>
        <v/>
      </c>
      <c r="Q2892">
        <f>P2892*C2892</f>
        <v/>
      </c>
      <c r="R2892">
        <f>P2892*E2892</f>
        <v/>
      </c>
      <c r="S2892">
        <f>R2892*G2892</f>
        <v/>
      </c>
      <c r="T2892">
        <f>Q2892+S2892</f>
        <v/>
      </c>
      <c r="U2892">
        <f>(Q2892*D2892+S2892*I2892)*(1-O2892)</f>
        <v/>
      </c>
      <c r="V2892">
        <f>(R2892*K2892*N2892+'d_고정'!$B$3*('6_기대효과'!$H$7/8)*N2892*'d_고정'!$B$10*M2892*('6_기대효과'!$K$7/'d_고정'!$B$9))*(1-O2892)</f>
        <v/>
      </c>
      <c r="W2892">
        <f>(S2892*I2892+R2892*MAX(K2892-'d_고정'!$B$10*M2892*('6_기대효과'!$K$7/'d_고정'!$B$9),0)*N2892)*(1-O2892)</f>
        <v/>
      </c>
      <c r="X2892">
        <f>U2892+V2892</f>
        <v/>
      </c>
      <c r="Y2892">
        <f>U2892/('d_고정'!$B$5*'6_기대효과'!$H$7/8)/'d_고정'!$B$6</f>
        <v/>
      </c>
      <c r="Z2892">
        <f>U2892/('d_고정'!$B$8*'6_기대효과'!$H$7/8)</f>
        <v/>
      </c>
    </row>
    <row r="2893">
      <c r="A2893">
        <f>RAND()</f>
        <v/>
      </c>
      <c r="B2893">
        <f>IF('d_시나리오'!$J$2='d_시나리오'!$H$2,'d_시나리오'!$I$2,IF(A2893&lt;('d_시나리오'!$I$2-'d_시나리오'!$H$2)/('d_시나리오'!$J$2-'d_시나리오'!$H$2),'d_시나리오'!$H$2+SQRT(A2893*('d_시나리오'!$J$2-'d_시나리오'!$H$2)*('d_시나리오'!$I$2-'d_시나리오'!$H$2)),'d_시나리오'!$J$2-SQRT((1-A2893)*('d_시나리오'!$J$2-'d_시나리오'!$H$2)*('d_시나리오'!$J$2-'d_시나리오'!$I$2))))</f>
        <v/>
      </c>
      <c r="C2893">
        <f>BETAINV(RAND(),2,6)</f>
        <v/>
      </c>
      <c r="D2893">
        <f>INDEX('d_분포'!$A$2:$A$28,RANDBETWEEN(1,27))</f>
        <v/>
      </c>
      <c r="E2893">
        <f>INDEX('d_분포'!$C$2:$C$5,RANDBETWEEN(1,4))*(0.9+0.2*RAND())</f>
        <v/>
      </c>
      <c r="F2893">
        <f>RAND()</f>
        <v/>
      </c>
      <c r="G2893">
        <f>IF('d_시나리오'!$J$3='d_시나리오'!$H$3,'d_시나리오'!$I$3,IF(F2893&lt;('d_시나리오'!$I$3-'d_시나리오'!$H$3)/('d_시나리오'!$J$3-'d_시나리오'!$H$3),'d_시나리오'!$H$3+SQRT(F2893*('d_시나리오'!$J$3-'d_시나리오'!$H$3)*('d_시나리오'!$I$3-'d_시나리오'!$H$3)),'d_시나리오'!$J$3-SQRT((1-F2893)*('d_시나리오'!$J$3-'d_시나리오'!$H$3)*('d_시나리오'!$J$3-'d_시나리오'!$I$3))))</f>
        <v/>
      </c>
      <c r="H2893">
        <f>RAND()</f>
        <v/>
      </c>
      <c r="I2893">
        <f>IF('d_시나리오'!$J$4='d_시나리오'!$H$4,'d_시나리오'!$I$4,IF(H2893&lt;('d_시나리오'!$I$4-'d_시나리오'!$H$4)/('d_시나리오'!$J$4-'d_시나리오'!$H$4),'d_시나리오'!$H$4+SQRT(H2893*('d_시나리오'!$J$4-'d_시나리오'!$H$4)*('d_시나리오'!$I$4-'d_시나리오'!$H$4)),'d_시나리오'!$J$4-SQRT((1-H2893)*('d_시나리오'!$J$4-'d_시나리오'!$H$4)*('d_시나리오'!$J$4-'d_시나리오'!$I$4))))</f>
        <v/>
      </c>
      <c r="J2893">
        <f>RAND()</f>
        <v/>
      </c>
      <c r="K2893">
        <f>IF('d_시나리오'!$J$5='d_시나리오'!$H$5,'d_시나리오'!$I$5,IF(J2893&lt;('d_시나리오'!$I$5-'d_시나리오'!$H$5)/('d_시나리오'!$J$5-'d_시나리오'!$H$5),'d_시나리오'!$H$5+SQRT(J2893*('d_시나리오'!$J$5-'d_시나리오'!$H$5)*('d_시나리오'!$I$5-'d_시나리오'!$H$5)),'d_시나리오'!$J$5-SQRT((1-J2893)*('d_시나리오'!$J$5-'d_시나리오'!$H$5)*('d_시나리오'!$J$5-'d_시나리오'!$I$5))))</f>
        <v/>
      </c>
      <c r="L2893">
        <f>RAND()</f>
        <v/>
      </c>
      <c r="M2893">
        <f>IF('d_시나리오'!$J$6='d_시나리오'!$H$6,'d_시나리오'!$I$6,IF(L2893&lt;('d_시나리오'!$I$6-'d_시나리오'!$H$6)/('d_시나리오'!$J$6-'d_시나리오'!$H$6),'d_시나리오'!$H$6+SQRT(L2893*('d_시나리오'!$J$6-'d_시나리오'!$H$6)*('d_시나리오'!$I$6-'d_시나리오'!$H$6)),'d_시나리오'!$J$6-SQRT((1-L2893)*('d_시나리오'!$J$6-'d_시나리오'!$H$6)*('d_시나리오'!$J$6-'d_시나리오'!$I$6))))</f>
        <v/>
      </c>
      <c r="N2893">
        <f>INDEX('d_분포'!$B$2:$B$57,RANDBETWEEN(1,56))</f>
        <v/>
      </c>
      <c r="O2893">
        <f>BETAINV(RAND(),5,5)</f>
        <v/>
      </c>
      <c r="P2893">
        <f>'d_고정'!$B$1*'6_기대효과'!$H$7*('d_시나리오'!$I$7/'d_고정'!$B$2)*B2893</f>
        <v/>
      </c>
      <c r="Q2893">
        <f>P2893*C2893</f>
        <v/>
      </c>
      <c r="R2893">
        <f>P2893*E2893</f>
        <v/>
      </c>
      <c r="S2893">
        <f>R2893*G2893</f>
        <v/>
      </c>
      <c r="T2893">
        <f>Q2893+S2893</f>
        <v/>
      </c>
      <c r="U2893">
        <f>(Q2893*D2893+S2893*I2893)*(1-O2893)</f>
        <v/>
      </c>
      <c r="V2893">
        <f>(R2893*K2893*N2893+'d_고정'!$B$3*('6_기대효과'!$H$7/8)*N2893*'d_고정'!$B$10*M2893*('6_기대효과'!$K$7/'d_고정'!$B$9))*(1-O2893)</f>
        <v/>
      </c>
      <c r="W2893">
        <f>(S2893*I2893+R2893*MAX(K2893-'d_고정'!$B$10*M2893*('6_기대효과'!$K$7/'d_고정'!$B$9),0)*N2893)*(1-O2893)</f>
        <v/>
      </c>
      <c r="X2893">
        <f>U2893+V2893</f>
        <v/>
      </c>
      <c r="Y2893">
        <f>U2893/('d_고정'!$B$5*'6_기대효과'!$H$7/8)/'d_고정'!$B$6</f>
        <v/>
      </c>
      <c r="Z2893">
        <f>U2893/('d_고정'!$B$8*'6_기대효과'!$H$7/8)</f>
        <v/>
      </c>
    </row>
    <row r="2894">
      <c r="A2894">
        <f>RAND()</f>
        <v/>
      </c>
      <c r="B2894">
        <f>IF('d_시나리오'!$J$2='d_시나리오'!$H$2,'d_시나리오'!$I$2,IF(A2894&lt;('d_시나리오'!$I$2-'d_시나리오'!$H$2)/('d_시나리오'!$J$2-'d_시나리오'!$H$2),'d_시나리오'!$H$2+SQRT(A2894*('d_시나리오'!$J$2-'d_시나리오'!$H$2)*('d_시나리오'!$I$2-'d_시나리오'!$H$2)),'d_시나리오'!$J$2-SQRT((1-A2894)*('d_시나리오'!$J$2-'d_시나리오'!$H$2)*('d_시나리오'!$J$2-'d_시나리오'!$I$2))))</f>
        <v/>
      </c>
      <c r="C2894">
        <f>BETAINV(RAND(),2,6)</f>
        <v/>
      </c>
      <c r="D2894">
        <f>INDEX('d_분포'!$A$2:$A$28,RANDBETWEEN(1,27))</f>
        <v/>
      </c>
      <c r="E2894">
        <f>INDEX('d_분포'!$C$2:$C$5,RANDBETWEEN(1,4))*(0.9+0.2*RAND())</f>
        <v/>
      </c>
      <c r="F2894">
        <f>RAND()</f>
        <v/>
      </c>
      <c r="G2894">
        <f>IF('d_시나리오'!$J$3='d_시나리오'!$H$3,'d_시나리오'!$I$3,IF(F2894&lt;('d_시나리오'!$I$3-'d_시나리오'!$H$3)/('d_시나리오'!$J$3-'d_시나리오'!$H$3),'d_시나리오'!$H$3+SQRT(F2894*('d_시나리오'!$J$3-'d_시나리오'!$H$3)*('d_시나리오'!$I$3-'d_시나리오'!$H$3)),'d_시나리오'!$J$3-SQRT((1-F2894)*('d_시나리오'!$J$3-'d_시나리오'!$H$3)*('d_시나리오'!$J$3-'d_시나리오'!$I$3))))</f>
        <v/>
      </c>
      <c r="H2894">
        <f>RAND()</f>
        <v/>
      </c>
      <c r="I2894">
        <f>IF('d_시나리오'!$J$4='d_시나리오'!$H$4,'d_시나리오'!$I$4,IF(H2894&lt;('d_시나리오'!$I$4-'d_시나리오'!$H$4)/('d_시나리오'!$J$4-'d_시나리오'!$H$4),'d_시나리오'!$H$4+SQRT(H2894*('d_시나리오'!$J$4-'d_시나리오'!$H$4)*('d_시나리오'!$I$4-'d_시나리오'!$H$4)),'d_시나리오'!$J$4-SQRT((1-H2894)*('d_시나리오'!$J$4-'d_시나리오'!$H$4)*('d_시나리오'!$J$4-'d_시나리오'!$I$4))))</f>
        <v/>
      </c>
      <c r="J2894">
        <f>RAND()</f>
        <v/>
      </c>
      <c r="K2894">
        <f>IF('d_시나리오'!$J$5='d_시나리오'!$H$5,'d_시나리오'!$I$5,IF(J2894&lt;('d_시나리오'!$I$5-'d_시나리오'!$H$5)/('d_시나리오'!$J$5-'d_시나리오'!$H$5),'d_시나리오'!$H$5+SQRT(J2894*('d_시나리오'!$J$5-'d_시나리오'!$H$5)*('d_시나리오'!$I$5-'d_시나리오'!$H$5)),'d_시나리오'!$J$5-SQRT((1-J2894)*('d_시나리오'!$J$5-'d_시나리오'!$H$5)*('d_시나리오'!$J$5-'d_시나리오'!$I$5))))</f>
        <v/>
      </c>
      <c r="L2894">
        <f>RAND()</f>
        <v/>
      </c>
      <c r="M2894">
        <f>IF('d_시나리오'!$J$6='d_시나리오'!$H$6,'d_시나리오'!$I$6,IF(L2894&lt;('d_시나리오'!$I$6-'d_시나리오'!$H$6)/('d_시나리오'!$J$6-'d_시나리오'!$H$6),'d_시나리오'!$H$6+SQRT(L2894*('d_시나리오'!$J$6-'d_시나리오'!$H$6)*('d_시나리오'!$I$6-'d_시나리오'!$H$6)),'d_시나리오'!$J$6-SQRT((1-L2894)*('d_시나리오'!$J$6-'d_시나리오'!$H$6)*('d_시나리오'!$J$6-'d_시나리오'!$I$6))))</f>
        <v/>
      </c>
      <c r="N2894">
        <f>INDEX('d_분포'!$B$2:$B$57,RANDBETWEEN(1,56))</f>
        <v/>
      </c>
      <c r="O2894">
        <f>BETAINV(RAND(),5,5)</f>
        <v/>
      </c>
      <c r="P2894">
        <f>'d_고정'!$B$1*'6_기대효과'!$H$7*('d_시나리오'!$I$7/'d_고정'!$B$2)*B2894</f>
        <v/>
      </c>
      <c r="Q2894">
        <f>P2894*C2894</f>
        <v/>
      </c>
      <c r="R2894">
        <f>P2894*E2894</f>
        <v/>
      </c>
      <c r="S2894">
        <f>R2894*G2894</f>
        <v/>
      </c>
      <c r="T2894">
        <f>Q2894+S2894</f>
        <v/>
      </c>
      <c r="U2894">
        <f>(Q2894*D2894+S2894*I2894)*(1-O2894)</f>
        <v/>
      </c>
      <c r="V2894">
        <f>(R2894*K2894*N2894+'d_고정'!$B$3*('6_기대효과'!$H$7/8)*N2894*'d_고정'!$B$10*M2894*('6_기대효과'!$K$7/'d_고정'!$B$9))*(1-O2894)</f>
        <v/>
      </c>
      <c r="W2894">
        <f>(S2894*I2894+R2894*MAX(K2894-'d_고정'!$B$10*M2894*('6_기대효과'!$K$7/'d_고정'!$B$9),0)*N2894)*(1-O2894)</f>
        <v/>
      </c>
      <c r="X2894">
        <f>U2894+V2894</f>
        <v/>
      </c>
      <c r="Y2894">
        <f>U2894/('d_고정'!$B$5*'6_기대효과'!$H$7/8)/'d_고정'!$B$6</f>
        <v/>
      </c>
      <c r="Z2894">
        <f>U2894/('d_고정'!$B$8*'6_기대효과'!$H$7/8)</f>
        <v/>
      </c>
    </row>
    <row r="2895">
      <c r="A2895">
        <f>RAND()</f>
        <v/>
      </c>
      <c r="B2895">
        <f>IF('d_시나리오'!$J$2='d_시나리오'!$H$2,'d_시나리오'!$I$2,IF(A2895&lt;('d_시나리오'!$I$2-'d_시나리오'!$H$2)/('d_시나리오'!$J$2-'d_시나리오'!$H$2),'d_시나리오'!$H$2+SQRT(A2895*('d_시나리오'!$J$2-'d_시나리오'!$H$2)*('d_시나리오'!$I$2-'d_시나리오'!$H$2)),'d_시나리오'!$J$2-SQRT((1-A2895)*('d_시나리오'!$J$2-'d_시나리오'!$H$2)*('d_시나리오'!$J$2-'d_시나리오'!$I$2))))</f>
        <v/>
      </c>
      <c r="C2895">
        <f>BETAINV(RAND(),2,6)</f>
        <v/>
      </c>
      <c r="D2895">
        <f>INDEX('d_분포'!$A$2:$A$28,RANDBETWEEN(1,27))</f>
        <v/>
      </c>
      <c r="E2895">
        <f>INDEX('d_분포'!$C$2:$C$5,RANDBETWEEN(1,4))*(0.9+0.2*RAND())</f>
        <v/>
      </c>
      <c r="F2895">
        <f>RAND()</f>
        <v/>
      </c>
      <c r="G2895">
        <f>IF('d_시나리오'!$J$3='d_시나리오'!$H$3,'d_시나리오'!$I$3,IF(F2895&lt;('d_시나리오'!$I$3-'d_시나리오'!$H$3)/('d_시나리오'!$J$3-'d_시나리오'!$H$3),'d_시나리오'!$H$3+SQRT(F2895*('d_시나리오'!$J$3-'d_시나리오'!$H$3)*('d_시나리오'!$I$3-'d_시나리오'!$H$3)),'d_시나리오'!$J$3-SQRT((1-F2895)*('d_시나리오'!$J$3-'d_시나리오'!$H$3)*('d_시나리오'!$J$3-'d_시나리오'!$I$3))))</f>
        <v/>
      </c>
      <c r="H2895">
        <f>RAND()</f>
        <v/>
      </c>
      <c r="I2895">
        <f>IF('d_시나리오'!$J$4='d_시나리오'!$H$4,'d_시나리오'!$I$4,IF(H2895&lt;('d_시나리오'!$I$4-'d_시나리오'!$H$4)/('d_시나리오'!$J$4-'d_시나리오'!$H$4),'d_시나리오'!$H$4+SQRT(H2895*('d_시나리오'!$J$4-'d_시나리오'!$H$4)*('d_시나리오'!$I$4-'d_시나리오'!$H$4)),'d_시나리오'!$J$4-SQRT((1-H2895)*('d_시나리오'!$J$4-'d_시나리오'!$H$4)*('d_시나리오'!$J$4-'d_시나리오'!$I$4))))</f>
        <v/>
      </c>
      <c r="J2895">
        <f>RAND()</f>
        <v/>
      </c>
      <c r="K2895">
        <f>IF('d_시나리오'!$J$5='d_시나리오'!$H$5,'d_시나리오'!$I$5,IF(J2895&lt;('d_시나리오'!$I$5-'d_시나리오'!$H$5)/('d_시나리오'!$J$5-'d_시나리오'!$H$5),'d_시나리오'!$H$5+SQRT(J2895*('d_시나리오'!$J$5-'d_시나리오'!$H$5)*('d_시나리오'!$I$5-'d_시나리오'!$H$5)),'d_시나리오'!$J$5-SQRT((1-J2895)*('d_시나리오'!$J$5-'d_시나리오'!$H$5)*('d_시나리오'!$J$5-'d_시나리오'!$I$5))))</f>
        <v/>
      </c>
      <c r="L2895">
        <f>RAND()</f>
        <v/>
      </c>
      <c r="M2895">
        <f>IF('d_시나리오'!$J$6='d_시나리오'!$H$6,'d_시나리오'!$I$6,IF(L2895&lt;('d_시나리오'!$I$6-'d_시나리오'!$H$6)/('d_시나리오'!$J$6-'d_시나리오'!$H$6),'d_시나리오'!$H$6+SQRT(L2895*('d_시나리오'!$J$6-'d_시나리오'!$H$6)*('d_시나리오'!$I$6-'d_시나리오'!$H$6)),'d_시나리오'!$J$6-SQRT((1-L2895)*('d_시나리오'!$J$6-'d_시나리오'!$H$6)*('d_시나리오'!$J$6-'d_시나리오'!$I$6))))</f>
        <v/>
      </c>
      <c r="N2895">
        <f>INDEX('d_분포'!$B$2:$B$57,RANDBETWEEN(1,56))</f>
        <v/>
      </c>
      <c r="O2895">
        <f>BETAINV(RAND(),5,5)</f>
        <v/>
      </c>
      <c r="P2895">
        <f>'d_고정'!$B$1*'6_기대효과'!$H$7*('d_시나리오'!$I$7/'d_고정'!$B$2)*B2895</f>
        <v/>
      </c>
      <c r="Q2895">
        <f>P2895*C2895</f>
        <v/>
      </c>
      <c r="R2895">
        <f>P2895*E2895</f>
        <v/>
      </c>
      <c r="S2895">
        <f>R2895*G2895</f>
        <v/>
      </c>
      <c r="T2895">
        <f>Q2895+S2895</f>
        <v/>
      </c>
      <c r="U2895">
        <f>(Q2895*D2895+S2895*I2895)*(1-O2895)</f>
        <v/>
      </c>
      <c r="V2895">
        <f>(R2895*K2895*N2895+'d_고정'!$B$3*('6_기대효과'!$H$7/8)*N2895*'d_고정'!$B$10*M2895*('6_기대효과'!$K$7/'d_고정'!$B$9))*(1-O2895)</f>
        <v/>
      </c>
      <c r="W2895">
        <f>(S2895*I2895+R2895*MAX(K2895-'d_고정'!$B$10*M2895*('6_기대효과'!$K$7/'d_고정'!$B$9),0)*N2895)*(1-O2895)</f>
        <v/>
      </c>
      <c r="X2895">
        <f>U2895+V2895</f>
        <v/>
      </c>
      <c r="Y2895">
        <f>U2895/('d_고정'!$B$5*'6_기대효과'!$H$7/8)/'d_고정'!$B$6</f>
        <v/>
      </c>
      <c r="Z2895">
        <f>U2895/('d_고정'!$B$8*'6_기대효과'!$H$7/8)</f>
        <v/>
      </c>
    </row>
    <row r="2896">
      <c r="A2896">
        <f>RAND()</f>
        <v/>
      </c>
      <c r="B2896">
        <f>IF('d_시나리오'!$J$2='d_시나리오'!$H$2,'d_시나리오'!$I$2,IF(A2896&lt;('d_시나리오'!$I$2-'d_시나리오'!$H$2)/('d_시나리오'!$J$2-'d_시나리오'!$H$2),'d_시나리오'!$H$2+SQRT(A2896*('d_시나리오'!$J$2-'d_시나리오'!$H$2)*('d_시나리오'!$I$2-'d_시나리오'!$H$2)),'d_시나리오'!$J$2-SQRT((1-A2896)*('d_시나리오'!$J$2-'d_시나리오'!$H$2)*('d_시나리오'!$J$2-'d_시나리오'!$I$2))))</f>
        <v/>
      </c>
      <c r="C2896">
        <f>BETAINV(RAND(),2,6)</f>
        <v/>
      </c>
      <c r="D2896">
        <f>INDEX('d_분포'!$A$2:$A$28,RANDBETWEEN(1,27))</f>
        <v/>
      </c>
      <c r="E2896">
        <f>INDEX('d_분포'!$C$2:$C$5,RANDBETWEEN(1,4))*(0.9+0.2*RAND())</f>
        <v/>
      </c>
      <c r="F2896">
        <f>RAND()</f>
        <v/>
      </c>
      <c r="G2896">
        <f>IF('d_시나리오'!$J$3='d_시나리오'!$H$3,'d_시나리오'!$I$3,IF(F2896&lt;('d_시나리오'!$I$3-'d_시나리오'!$H$3)/('d_시나리오'!$J$3-'d_시나리오'!$H$3),'d_시나리오'!$H$3+SQRT(F2896*('d_시나리오'!$J$3-'d_시나리오'!$H$3)*('d_시나리오'!$I$3-'d_시나리오'!$H$3)),'d_시나리오'!$J$3-SQRT((1-F2896)*('d_시나리오'!$J$3-'d_시나리오'!$H$3)*('d_시나리오'!$J$3-'d_시나리오'!$I$3))))</f>
        <v/>
      </c>
      <c r="H2896">
        <f>RAND()</f>
        <v/>
      </c>
      <c r="I2896">
        <f>IF('d_시나리오'!$J$4='d_시나리오'!$H$4,'d_시나리오'!$I$4,IF(H2896&lt;('d_시나리오'!$I$4-'d_시나리오'!$H$4)/('d_시나리오'!$J$4-'d_시나리오'!$H$4),'d_시나리오'!$H$4+SQRT(H2896*('d_시나리오'!$J$4-'d_시나리오'!$H$4)*('d_시나리오'!$I$4-'d_시나리오'!$H$4)),'d_시나리오'!$J$4-SQRT((1-H2896)*('d_시나리오'!$J$4-'d_시나리오'!$H$4)*('d_시나리오'!$J$4-'d_시나리오'!$I$4))))</f>
        <v/>
      </c>
      <c r="J2896">
        <f>RAND()</f>
        <v/>
      </c>
      <c r="K2896">
        <f>IF('d_시나리오'!$J$5='d_시나리오'!$H$5,'d_시나리오'!$I$5,IF(J2896&lt;('d_시나리오'!$I$5-'d_시나리오'!$H$5)/('d_시나리오'!$J$5-'d_시나리오'!$H$5),'d_시나리오'!$H$5+SQRT(J2896*('d_시나리오'!$J$5-'d_시나리오'!$H$5)*('d_시나리오'!$I$5-'d_시나리오'!$H$5)),'d_시나리오'!$J$5-SQRT((1-J2896)*('d_시나리오'!$J$5-'d_시나리오'!$H$5)*('d_시나리오'!$J$5-'d_시나리오'!$I$5))))</f>
        <v/>
      </c>
      <c r="L2896">
        <f>RAND()</f>
        <v/>
      </c>
      <c r="M2896">
        <f>IF('d_시나리오'!$J$6='d_시나리오'!$H$6,'d_시나리오'!$I$6,IF(L2896&lt;('d_시나리오'!$I$6-'d_시나리오'!$H$6)/('d_시나리오'!$J$6-'d_시나리오'!$H$6),'d_시나리오'!$H$6+SQRT(L2896*('d_시나리오'!$J$6-'d_시나리오'!$H$6)*('d_시나리오'!$I$6-'d_시나리오'!$H$6)),'d_시나리오'!$J$6-SQRT((1-L2896)*('d_시나리오'!$J$6-'d_시나리오'!$H$6)*('d_시나리오'!$J$6-'d_시나리오'!$I$6))))</f>
        <v/>
      </c>
      <c r="N2896">
        <f>INDEX('d_분포'!$B$2:$B$57,RANDBETWEEN(1,56))</f>
        <v/>
      </c>
      <c r="O2896">
        <f>BETAINV(RAND(),5,5)</f>
        <v/>
      </c>
      <c r="P2896">
        <f>'d_고정'!$B$1*'6_기대효과'!$H$7*('d_시나리오'!$I$7/'d_고정'!$B$2)*B2896</f>
        <v/>
      </c>
      <c r="Q2896">
        <f>P2896*C2896</f>
        <v/>
      </c>
      <c r="R2896">
        <f>P2896*E2896</f>
        <v/>
      </c>
      <c r="S2896">
        <f>R2896*G2896</f>
        <v/>
      </c>
      <c r="T2896">
        <f>Q2896+S2896</f>
        <v/>
      </c>
      <c r="U2896">
        <f>(Q2896*D2896+S2896*I2896)*(1-O2896)</f>
        <v/>
      </c>
      <c r="V2896">
        <f>(R2896*K2896*N2896+'d_고정'!$B$3*('6_기대효과'!$H$7/8)*N2896*'d_고정'!$B$10*M2896*('6_기대효과'!$K$7/'d_고정'!$B$9))*(1-O2896)</f>
        <v/>
      </c>
      <c r="W2896">
        <f>(S2896*I2896+R2896*MAX(K2896-'d_고정'!$B$10*M2896*('6_기대효과'!$K$7/'d_고정'!$B$9),0)*N2896)*(1-O2896)</f>
        <v/>
      </c>
      <c r="X2896">
        <f>U2896+V2896</f>
        <v/>
      </c>
      <c r="Y2896">
        <f>U2896/('d_고정'!$B$5*'6_기대효과'!$H$7/8)/'d_고정'!$B$6</f>
        <v/>
      </c>
      <c r="Z2896">
        <f>U2896/('d_고정'!$B$8*'6_기대효과'!$H$7/8)</f>
        <v/>
      </c>
    </row>
    <row r="2897">
      <c r="A2897">
        <f>RAND()</f>
        <v/>
      </c>
      <c r="B2897">
        <f>IF('d_시나리오'!$J$2='d_시나리오'!$H$2,'d_시나리오'!$I$2,IF(A2897&lt;('d_시나리오'!$I$2-'d_시나리오'!$H$2)/('d_시나리오'!$J$2-'d_시나리오'!$H$2),'d_시나리오'!$H$2+SQRT(A2897*('d_시나리오'!$J$2-'d_시나리오'!$H$2)*('d_시나리오'!$I$2-'d_시나리오'!$H$2)),'d_시나리오'!$J$2-SQRT((1-A2897)*('d_시나리오'!$J$2-'d_시나리오'!$H$2)*('d_시나리오'!$J$2-'d_시나리오'!$I$2))))</f>
        <v/>
      </c>
      <c r="C2897">
        <f>BETAINV(RAND(),2,6)</f>
        <v/>
      </c>
      <c r="D2897">
        <f>INDEX('d_분포'!$A$2:$A$28,RANDBETWEEN(1,27))</f>
        <v/>
      </c>
      <c r="E2897">
        <f>INDEX('d_분포'!$C$2:$C$5,RANDBETWEEN(1,4))*(0.9+0.2*RAND())</f>
        <v/>
      </c>
      <c r="F2897">
        <f>RAND()</f>
        <v/>
      </c>
      <c r="G2897">
        <f>IF('d_시나리오'!$J$3='d_시나리오'!$H$3,'d_시나리오'!$I$3,IF(F2897&lt;('d_시나리오'!$I$3-'d_시나리오'!$H$3)/('d_시나리오'!$J$3-'d_시나리오'!$H$3),'d_시나리오'!$H$3+SQRT(F2897*('d_시나리오'!$J$3-'d_시나리오'!$H$3)*('d_시나리오'!$I$3-'d_시나리오'!$H$3)),'d_시나리오'!$J$3-SQRT((1-F2897)*('d_시나리오'!$J$3-'d_시나리오'!$H$3)*('d_시나리오'!$J$3-'d_시나리오'!$I$3))))</f>
        <v/>
      </c>
      <c r="H2897">
        <f>RAND()</f>
        <v/>
      </c>
      <c r="I2897">
        <f>IF('d_시나리오'!$J$4='d_시나리오'!$H$4,'d_시나리오'!$I$4,IF(H2897&lt;('d_시나리오'!$I$4-'d_시나리오'!$H$4)/('d_시나리오'!$J$4-'d_시나리오'!$H$4),'d_시나리오'!$H$4+SQRT(H2897*('d_시나리오'!$J$4-'d_시나리오'!$H$4)*('d_시나리오'!$I$4-'d_시나리오'!$H$4)),'d_시나리오'!$J$4-SQRT((1-H2897)*('d_시나리오'!$J$4-'d_시나리오'!$H$4)*('d_시나리오'!$J$4-'d_시나리오'!$I$4))))</f>
        <v/>
      </c>
      <c r="J2897">
        <f>RAND()</f>
        <v/>
      </c>
      <c r="K2897">
        <f>IF('d_시나리오'!$J$5='d_시나리오'!$H$5,'d_시나리오'!$I$5,IF(J2897&lt;('d_시나리오'!$I$5-'d_시나리오'!$H$5)/('d_시나리오'!$J$5-'d_시나리오'!$H$5),'d_시나리오'!$H$5+SQRT(J2897*('d_시나리오'!$J$5-'d_시나리오'!$H$5)*('d_시나리오'!$I$5-'d_시나리오'!$H$5)),'d_시나리오'!$J$5-SQRT((1-J2897)*('d_시나리오'!$J$5-'d_시나리오'!$H$5)*('d_시나리오'!$J$5-'d_시나리오'!$I$5))))</f>
        <v/>
      </c>
      <c r="L2897">
        <f>RAND()</f>
        <v/>
      </c>
      <c r="M2897">
        <f>IF('d_시나리오'!$J$6='d_시나리오'!$H$6,'d_시나리오'!$I$6,IF(L2897&lt;('d_시나리오'!$I$6-'d_시나리오'!$H$6)/('d_시나리오'!$J$6-'d_시나리오'!$H$6),'d_시나리오'!$H$6+SQRT(L2897*('d_시나리오'!$J$6-'d_시나리오'!$H$6)*('d_시나리오'!$I$6-'d_시나리오'!$H$6)),'d_시나리오'!$J$6-SQRT((1-L2897)*('d_시나리오'!$J$6-'d_시나리오'!$H$6)*('d_시나리오'!$J$6-'d_시나리오'!$I$6))))</f>
        <v/>
      </c>
      <c r="N2897">
        <f>INDEX('d_분포'!$B$2:$B$57,RANDBETWEEN(1,56))</f>
        <v/>
      </c>
      <c r="O2897">
        <f>BETAINV(RAND(),5,5)</f>
        <v/>
      </c>
      <c r="P2897">
        <f>'d_고정'!$B$1*'6_기대효과'!$H$7*('d_시나리오'!$I$7/'d_고정'!$B$2)*B2897</f>
        <v/>
      </c>
      <c r="Q2897">
        <f>P2897*C2897</f>
        <v/>
      </c>
      <c r="R2897">
        <f>P2897*E2897</f>
        <v/>
      </c>
      <c r="S2897">
        <f>R2897*G2897</f>
        <v/>
      </c>
      <c r="T2897">
        <f>Q2897+S2897</f>
        <v/>
      </c>
      <c r="U2897">
        <f>(Q2897*D2897+S2897*I2897)*(1-O2897)</f>
        <v/>
      </c>
      <c r="V2897">
        <f>(R2897*K2897*N2897+'d_고정'!$B$3*('6_기대효과'!$H$7/8)*N2897*'d_고정'!$B$10*M2897*('6_기대효과'!$K$7/'d_고정'!$B$9))*(1-O2897)</f>
        <v/>
      </c>
      <c r="W2897">
        <f>(S2897*I2897+R2897*MAX(K2897-'d_고정'!$B$10*M2897*('6_기대효과'!$K$7/'d_고정'!$B$9),0)*N2897)*(1-O2897)</f>
        <v/>
      </c>
      <c r="X2897">
        <f>U2897+V2897</f>
        <v/>
      </c>
      <c r="Y2897">
        <f>U2897/('d_고정'!$B$5*'6_기대효과'!$H$7/8)/'d_고정'!$B$6</f>
        <v/>
      </c>
      <c r="Z2897">
        <f>U2897/('d_고정'!$B$8*'6_기대효과'!$H$7/8)</f>
        <v/>
      </c>
    </row>
    <row r="2898">
      <c r="A2898">
        <f>RAND()</f>
        <v/>
      </c>
      <c r="B2898">
        <f>IF('d_시나리오'!$J$2='d_시나리오'!$H$2,'d_시나리오'!$I$2,IF(A2898&lt;('d_시나리오'!$I$2-'d_시나리오'!$H$2)/('d_시나리오'!$J$2-'d_시나리오'!$H$2),'d_시나리오'!$H$2+SQRT(A2898*('d_시나리오'!$J$2-'d_시나리오'!$H$2)*('d_시나리오'!$I$2-'d_시나리오'!$H$2)),'d_시나리오'!$J$2-SQRT((1-A2898)*('d_시나리오'!$J$2-'d_시나리오'!$H$2)*('d_시나리오'!$J$2-'d_시나리오'!$I$2))))</f>
        <v/>
      </c>
      <c r="C2898">
        <f>BETAINV(RAND(),2,6)</f>
        <v/>
      </c>
      <c r="D2898">
        <f>INDEX('d_분포'!$A$2:$A$28,RANDBETWEEN(1,27))</f>
        <v/>
      </c>
      <c r="E2898">
        <f>INDEX('d_분포'!$C$2:$C$5,RANDBETWEEN(1,4))*(0.9+0.2*RAND())</f>
        <v/>
      </c>
      <c r="F2898">
        <f>RAND()</f>
        <v/>
      </c>
      <c r="G2898">
        <f>IF('d_시나리오'!$J$3='d_시나리오'!$H$3,'d_시나리오'!$I$3,IF(F2898&lt;('d_시나리오'!$I$3-'d_시나리오'!$H$3)/('d_시나리오'!$J$3-'d_시나리오'!$H$3),'d_시나리오'!$H$3+SQRT(F2898*('d_시나리오'!$J$3-'d_시나리오'!$H$3)*('d_시나리오'!$I$3-'d_시나리오'!$H$3)),'d_시나리오'!$J$3-SQRT((1-F2898)*('d_시나리오'!$J$3-'d_시나리오'!$H$3)*('d_시나리오'!$J$3-'d_시나리오'!$I$3))))</f>
        <v/>
      </c>
      <c r="H2898">
        <f>RAND()</f>
        <v/>
      </c>
      <c r="I2898">
        <f>IF('d_시나리오'!$J$4='d_시나리오'!$H$4,'d_시나리오'!$I$4,IF(H2898&lt;('d_시나리오'!$I$4-'d_시나리오'!$H$4)/('d_시나리오'!$J$4-'d_시나리오'!$H$4),'d_시나리오'!$H$4+SQRT(H2898*('d_시나리오'!$J$4-'d_시나리오'!$H$4)*('d_시나리오'!$I$4-'d_시나리오'!$H$4)),'d_시나리오'!$J$4-SQRT((1-H2898)*('d_시나리오'!$J$4-'d_시나리오'!$H$4)*('d_시나리오'!$J$4-'d_시나리오'!$I$4))))</f>
        <v/>
      </c>
      <c r="J2898">
        <f>RAND()</f>
        <v/>
      </c>
      <c r="K2898">
        <f>IF('d_시나리오'!$J$5='d_시나리오'!$H$5,'d_시나리오'!$I$5,IF(J2898&lt;('d_시나리오'!$I$5-'d_시나리오'!$H$5)/('d_시나리오'!$J$5-'d_시나리오'!$H$5),'d_시나리오'!$H$5+SQRT(J2898*('d_시나리오'!$J$5-'d_시나리오'!$H$5)*('d_시나리오'!$I$5-'d_시나리오'!$H$5)),'d_시나리오'!$J$5-SQRT((1-J2898)*('d_시나리오'!$J$5-'d_시나리오'!$H$5)*('d_시나리오'!$J$5-'d_시나리오'!$I$5))))</f>
        <v/>
      </c>
      <c r="L2898">
        <f>RAND()</f>
        <v/>
      </c>
      <c r="M2898">
        <f>IF('d_시나리오'!$J$6='d_시나리오'!$H$6,'d_시나리오'!$I$6,IF(L2898&lt;('d_시나리오'!$I$6-'d_시나리오'!$H$6)/('d_시나리오'!$J$6-'d_시나리오'!$H$6),'d_시나리오'!$H$6+SQRT(L2898*('d_시나리오'!$J$6-'d_시나리오'!$H$6)*('d_시나리오'!$I$6-'d_시나리오'!$H$6)),'d_시나리오'!$J$6-SQRT((1-L2898)*('d_시나리오'!$J$6-'d_시나리오'!$H$6)*('d_시나리오'!$J$6-'d_시나리오'!$I$6))))</f>
        <v/>
      </c>
      <c r="N2898">
        <f>INDEX('d_분포'!$B$2:$B$57,RANDBETWEEN(1,56))</f>
        <v/>
      </c>
      <c r="O2898">
        <f>BETAINV(RAND(),5,5)</f>
        <v/>
      </c>
      <c r="P2898">
        <f>'d_고정'!$B$1*'6_기대효과'!$H$7*('d_시나리오'!$I$7/'d_고정'!$B$2)*B2898</f>
        <v/>
      </c>
      <c r="Q2898">
        <f>P2898*C2898</f>
        <v/>
      </c>
      <c r="R2898">
        <f>P2898*E2898</f>
        <v/>
      </c>
      <c r="S2898">
        <f>R2898*G2898</f>
        <v/>
      </c>
      <c r="T2898">
        <f>Q2898+S2898</f>
        <v/>
      </c>
      <c r="U2898">
        <f>(Q2898*D2898+S2898*I2898)*(1-O2898)</f>
        <v/>
      </c>
      <c r="V2898">
        <f>(R2898*K2898*N2898+'d_고정'!$B$3*('6_기대효과'!$H$7/8)*N2898*'d_고정'!$B$10*M2898*('6_기대효과'!$K$7/'d_고정'!$B$9))*(1-O2898)</f>
        <v/>
      </c>
      <c r="W2898">
        <f>(S2898*I2898+R2898*MAX(K2898-'d_고정'!$B$10*M2898*('6_기대효과'!$K$7/'d_고정'!$B$9),0)*N2898)*(1-O2898)</f>
        <v/>
      </c>
      <c r="X2898">
        <f>U2898+V2898</f>
        <v/>
      </c>
      <c r="Y2898">
        <f>U2898/('d_고정'!$B$5*'6_기대효과'!$H$7/8)/'d_고정'!$B$6</f>
        <v/>
      </c>
      <c r="Z2898">
        <f>U2898/('d_고정'!$B$8*'6_기대효과'!$H$7/8)</f>
        <v/>
      </c>
    </row>
    <row r="2899">
      <c r="A2899">
        <f>RAND()</f>
        <v/>
      </c>
      <c r="B2899">
        <f>IF('d_시나리오'!$J$2='d_시나리오'!$H$2,'d_시나리오'!$I$2,IF(A2899&lt;('d_시나리오'!$I$2-'d_시나리오'!$H$2)/('d_시나리오'!$J$2-'d_시나리오'!$H$2),'d_시나리오'!$H$2+SQRT(A2899*('d_시나리오'!$J$2-'d_시나리오'!$H$2)*('d_시나리오'!$I$2-'d_시나리오'!$H$2)),'d_시나리오'!$J$2-SQRT((1-A2899)*('d_시나리오'!$J$2-'d_시나리오'!$H$2)*('d_시나리오'!$J$2-'d_시나리오'!$I$2))))</f>
        <v/>
      </c>
      <c r="C2899">
        <f>BETAINV(RAND(),2,6)</f>
        <v/>
      </c>
      <c r="D2899">
        <f>INDEX('d_분포'!$A$2:$A$28,RANDBETWEEN(1,27))</f>
        <v/>
      </c>
      <c r="E2899">
        <f>INDEX('d_분포'!$C$2:$C$5,RANDBETWEEN(1,4))*(0.9+0.2*RAND())</f>
        <v/>
      </c>
      <c r="F2899">
        <f>RAND()</f>
        <v/>
      </c>
      <c r="G2899">
        <f>IF('d_시나리오'!$J$3='d_시나리오'!$H$3,'d_시나리오'!$I$3,IF(F2899&lt;('d_시나리오'!$I$3-'d_시나리오'!$H$3)/('d_시나리오'!$J$3-'d_시나리오'!$H$3),'d_시나리오'!$H$3+SQRT(F2899*('d_시나리오'!$J$3-'d_시나리오'!$H$3)*('d_시나리오'!$I$3-'d_시나리오'!$H$3)),'d_시나리오'!$J$3-SQRT((1-F2899)*('d_시나리오'!$J$3-'d_시나리오'!$H$3)*('d_시나리오'!$J$3-'d_시나리오'!$I$3))))</f>
        <v/>
      </c>
      <c r="H2899">
        <f>RAND()</f>
        <v/>
      </c>
      <c r="I2899">
        <f>IF('d_시나리오'!$J$4='d_시나리오'!$H$4,'d_시나리오'!$I$4,IF(H2899&lt;('d_시나리오'!$I$4-'d_시나리오'!$H$4)/('d_시나리오'!$J$4-'d_시나리오'!$H$4),'d_시나리오'!$H$4+SQRT(H2899*('d_시나리오'!$J$4-'d_시나리오'!$H$4)*('d_시나리오'!$I$4-'d_시나리오'!$H$4)),'d_시나리오'!$J$4-SQRT((1-H2899)*('d_시나리오'!$J$4-'d_시나리오'!$H$4)*('d_시나리오'!$J$4-'d_시나리오'!$I$4))))</f>
        <v/>
      </c>
      <c r="J2899">
        <f>RAND()</f>
        <v/>
      </c>
      <c r="K2899">
        <f>IF('d_시나리오'!$J$5='d_시나리오'!$H$5,'d_시나리오'!$I$5,IF(J2899&lt;('d_시나리오'!$I$5-'d_시나리오'!$H$5)/('d_시나리오'!$J$5-'d_시나리오'!$H$5),'d_시나리오'!$H$5+SQRT(J2899*('d_시나리오'!$J$5-'d_시나리오'!$H$5)*('d_시나리오'!$I$5-'d_시나리오'!$H$5)),'d_시나리오'!$J$5-SQRT((1-J2899)*('d_시나리오'!$J$5-'d_시나리오'!$H$5)*('d_시나리오'!$J$5-'d_시나리오'!$I$5))))</f>
        <v/>
      </c>
      <c r="L2899">
        <f>RAND()</f>
        <v/>
      </c>
      <c r="M2899">
        <f>IF('d_시나리오'!$J$6='d_시나리오'!$H$6,'d_시나리오'!$I$6,IF(L2899&lt;('d_시나리오'!$I$6-'d_시나리오'!$H$6)/('d_시나리오'!$J$6-'d_시나리오'!$H$6),'d_시나리오'!$H$6+SQRT(L2899*('d_시나리오'!$J$6-'d_시나리오'!$H$6)*('d_시나리오'!$I$6-'d_시나리오'!$H$6)),'d_시나리오'!$J$6-SQRT((1-L2899)*('d_시나리오'!$J$6-'d_시나리오'!$H$6)*('d_시나리오'!$J$6-'d_시나리오'!$I$6))))</f>
        <v/>
      </c>
      <c r="N2899">
        <f>INDEX('d_분포'!$B$2:$B$57,RANDBETWEEN(1,56))</f>
        <v/>
      </c>
      <c r="O2899">
        <f>BETAINV(RAND(),5,5)</f>
        <v/>
      </c>
      <c r="P2899">
        <f>'d_고정'!$B$1*'6_기대효과'!$H$7*('d_시나리오'!$I$7/'d_고정'!$B$2)*B2899</f>
        <v/>
      </c>
      <c r="Q2899">
        <f>P2899*C2899</f>
        <v/>
      </c>
      <c r="R2899">
        <f>P2899*E2899</f>
        <v/>
      </c>
      <c r="S2899">
        <f>R2899*G2899</f>
        <v/>
      </c>
      <c r="T2899">
        <f>Q2899+S2899</f>
        <v/>
      </c>
      <c r="U2899">
        <f>(Q2899*D2899+S2899*I2899)*(1-O2899)</f>
        <v/>
      </c>
      <c r="V2899">
        <f>(R2899*K2899*N2899+'d_고정'!$B$3*('6_기대효과'!$H$7/8)*N2899*'d_고정'!$B$10*M2899*('6_기대효과'!$K$7/'d_고정'!$B$9))*(1-O2899)</f>
        <v/>
      </c>
      <c r="W2899">
        <f>(S2899*I2899+R2899*MAX(K2899-'d_고정'!$B$10*M2899*('6_기대효과'!$K$7/'d_고정'!$B$9),0)*N2899)*(1-O2899)</f>
        <v/>
      </c>
      <c r="X2899">
        <f>U2899+V2899</f>
        <v/>
      </c>
      <c r="Y2899">
        <f>U2899/('d_고정'!$B$5*'6_기대효과'!$H$7/8)/'d_고정'!$B$6</f>
        <v/>
      </c>
      <c r="Z2899">
        <f>U2899/('d_고정'!$B$8*'6_기대효과'!$H$7/8)</f>
        <v/>
      </c>
    </row>
    <row r="2900">
      <c r="A2900">
        <f>RAND()</f>
        <v/>
      </c>
      <c r="B2900">
        <f>IF('d_시나리오'!$J$2='d_시나리오'!$H$2,'d_시나리오'!$I$2,IF(A2900&lt;('d_시나리오'!$I$2-'d_시나리오'!$H$2)/('d_시나리오'!$J$2-'d_시나리오'!$H$2),'d_시나리오'!$H$2+SQRT(A2900*('d_시나리오'!$J$2-'d_시나리오'!$H$2)*('d_시나리오'!$I$2-'d_시나리오'!$H$2)),'d_시나리오'!$J$2-SQRT((1-A2900)*('d_시나리오'!$J$2-'d_시나리오'!$H$2)*('d_시나리오'!$J$2-'d_시나리오'!$I$2))))</f>
        <v/>
      </c>
      <c r="C2900">
        <f>BETAINV(RAND(),2,6)</f>
        <v/>
      </c>
      <c r="D2900">
        <f>INDEX('d_분포'!$A$2:$A$28,RANDBETWEEN(1,27))</f>
        <v/>
      </c>
      <c r="E2900">
        <f>INDEX('d_분포'!$C$2:$C$5,RANDBETWEEN(1,4))*(0.9+0.2*RAND())</f>
        <v/>
      </c>
      <c r="F2900">
        <f>RAND()</f>
        <v/>
      </c>
      <c r="G2900">
        <f>IF('d_시나리오'!$J$3='d_시나리오'!$H$3,'d_시나리오'!$I$3,IF(F2900&lt;('d_시나리오'!$I$3-'d_시나리오'!$H$3)/('d_시나리오'!$J$3-'d_시나리오'!$H$3),'d_시나리오'!$H$3+SQRT(F2900*('d_시나리오'!$J$3-'d_시나리오'!$H$3)*('d_시나리오'!$I$3-'d_시나리오'!$H$3)),'d_시나리오'!$J$3-SQRT((1-F2900)*('d_시나리오'!$J$3-'d_시나리오'!$H$3)*('d_시나리오'!$J$3-'d_시나리오'!$I$3))))</f>
        <v/>
      </c>
      <c r="H2900">
        <f>RAND()</f>
        <v/>
      </c>
      <c r="I2900">
        <f>IF('d_시나리오'!$J$4='d_시나리오'!$H$4,'d_시나리오'!$I$4,IF(H2900&lt;('d_시나리오'!$I$4-'d_시나리오'!$H$4)/('d_시나리오'!$J$4-'d_시나리오'!$H$4),'d_시나리오'!$H$4+SQRT(H2900*('d_시나리오'!$J$4-'d_시나리오'!$H$4)*('d_시나리오'!$I$4-'d_시나리오'!$H$4)),'d_시나리오'!$J$4-SQRT((1-H2900)*('d_시나리오'!$J$4-'d_시나리오'!$H$4)*('d_시나리오'!$J$4-'d_시나리오'!$I$4))))</f>
        <v/>
      </c>
      <c r="J2900">
        <f>RAND()</f>
        <v/>
      </c>
      <c r="K2900">
        <f>IF('d_시나리오'!$J$5='d_시나리오'!$H$5,'d_시나리오'!$I$5,IF(J2900&lt;('d_시나리오'!$I$5-'d_시나리오'!$H$5)/('d_시나리오'!$J$5-'d_시나리오'!$H$5),'d_시나리오'!$H$5+SQRT(J2900*('d_시나리오'!$J$5-'d_시나리오'!$H$5)*('d_시나리오'!$I$5-'d_시나리오'!$H$5)),'d_시나리오'!$J$5-SQRT((1-J2900)*('d_시나리오'!$J$5-'d_시나리오'!$H$5)*('d_시나리오'!$J$5-'d_시나리오'!$I$5))))</f>
        <v/>
      </c>
      <c r="L2900">
        <f>RAND()</f>
        <v/>
      </c>
      <c r="M2900">
        <f>IF('d_시나리오'!$J$6='d_시나리오'!$H$6,'d_시나리오'!$I$6,IF(L2900&lt;('d_시나리오'!$I$6-'d_시나리오'!$H$6)/('d_시나리오'!$J$6-'d_시나리오'!$H$6),'d_시나리오'!$H$6+SQRT(L2900*('d_시나리오'!$J$6-'d_시나리오'!$H$6)*('d_시나리오'!$I$6-'d_시나리오'!$H$6)),'d_시나리오'!$J$6-SQRT((1-L2900)*('d_시나리오'!$J$6-'d_시나리오'!$H$6)*('d_시나리오'!$J$6-'d_시나리오'!$I$6))))</f>
        <v/>
      </c>
      <c r="N2900">
        <f>INDEX('d_분포'!$B$2:$B$57,RANDBETWEEN(1,56))</f>
        <v/>
      </c>
      <c r="O2900">
        <f>BETAINV(RAND(),5,5)</f>
        <v/>
      </c>
      <c r="P2900">
        <f>'d_고정'!$B$1*'6_기대효과'!$H$7*('d_시나리오'!$I$7/'d_고정'!$B$2)*B2900</f>
        <v/>
      </c>
      <c r="Q2900">
        <f>P2900*C2900</f>
        <v/>
      </c>
      <c r="R2900">
        <f>P2900*E2900</f>
        <v/>
      </c>
      <c r="S2900">
        <f>R2900*G2900</f>
        <v/>
      </c>
      <c r="T2900">
        <f>Q2900+S2900</f>
        <v/>
      </c>
      <c r="U2900">
        <f>(Q2900*D2900+S2900*I2900)*(1-O2900)</f>
        <v/>
      </c>
      <c r="V2900">
        <f>(R2900*K2900*N2900+'d_고정'!$B$3*('6_기대효과'!$H$7/8)*N2900*'d_고정'!$B$10*M2900*('6_기대효과'!$K$7/'d_고정'!$B$9))*(1-O2900)</f>
        <v/>
      </c>
      <c r="W2900">
        <f>(S2900*I2900+R2900*MAX(K2900-'d_고정'!$B$10*M2900*('6_기대효과'!$K$7/'d_고정'!$B$9),0)*N2900)*(1-O2900)</f>
        <v/>
      </c>
      <c r="X2900">
        <f>U2900+V2900</f>
        <v/>
      </c>
      <c r="Y2900">
        <f>U2900/('d_고정'!$B$5*'6_기대효과'!$H$7/8)/'d_고정'!$B$6</f>
        <v/>
      </c>
      <c r="Z2900">
        <f>U2900/('d_고정'!$B$8*'6_기대효과'!$H$7/8)</f>
        <v/>
      </c>
    </row>
    <row r="2901">
      <c r="A2901">
        <f>RAND()</f>
        <v/>
      </c>
      <c r="B2901">
        <f>IF('d_시나리오'!$J$2='d_시나리오'!$H$2,'d_시나리오'!$I$2,IF(A2901&lt;('d_시나리오'!$I$2-'d_시나리오'!$H$2)/('d_시나리오'!$J$2-'d_시나리오'!$H$2),'d_시나리오'!$H$2+SQRT(A2901*('d_시나리오'!$J$2-'d_시나리오'!$H$2)*('d_시나리오'!$I$2-'d_시나리오'!$H$2)),'d_시나리오'!$J$2-SQRT((1-A2901)*('d_시나리오'!$J$2-'d_시나리오'!$H$2)*('d_시나리오'!$J$2-'d_시나리오'!$I$2))))</f>
        <v/>
      </c>
      <c r="C2901">
        <f>BETAINV(RAND(),2,6)</f>
        <v/>
      </c>
      <c r="D2901">
        <f>INDEX('d_분포'!$A$2:$A$28,RANDBETWEEN(1,27))</f>
        <v/>
      </c>
      <c r="E2901">
        <f>INDEX('d_분포'!$C$2:$C$5,RANDBETWEEN(1,4))*(0.9+0.2*RAND())</f>
        <v/>
      </c>
      <c r="F2901">
        <f>RAND()</f>
        <v/>
      </c>
      <c r="G2901">
        <f>IF('d_시나리오'!$J$3='d_시나리오'!$H$3,'d_시나리오'!$I$3,IF(F2901&lt;('d_시나리오'!$I$3-'d_시나리오'!$H$3)/('d_시나리오'!$J$3-'d_시나리오'!$H$3),'d_시나리오'!$H$3+SQRT(F2901*('d_시나리오'!$J$3-'d_시나리오'!$H$3)*('d_시나리오'!$I$3-'d_시나리오'!$H$3)),'d_시나리오'!$J$3-SQRT((1-F2901)*('d_시나리오'!$J$3-'d_시나리오'!$H$3)*('d_시나리오'!$J$3-'d_시나리오'!$I$3))))</f>
        <v/>
      </c>
      <c r="H2901">
        <f>RAND()</f>
        <v/>
      </c>
      <c r="I2901">
        <f>IF('d_시나리오'!$J$4='d_시나리오'!$H$4,'d_시나리오'!$I$4,IF(H2901&lt;('d_시나리오'!$I$4-'d_시나리오'!$H$4)/('d_시나리오'!$J$4-'d_시나리오'!$H$4),'d_시나리오'!$H$4+SQRT(H2901*('d_시나리오'!$J$4-'d_시나리오'!$H$4)*('d_시나리오'!$I$4-'d_시나리오'!$H$4)),'d_시나리오'!$J$4-SQRT((1-H2901)*('d_시나리오'!$J$4-'d_시나리오'!$H$4)*('d_시나리오'!$J$4-'d_시나리오'!$I$4))))</f>
        <v/>
      </c>
      <c r="J2901">
        <f>RAND()</f>
        <v/>
      </c>
      <c r="K2901">
        <f>IF('d_시나리오'!$J$5='d_시나리오'!$H$5,'d_시나리오'!$I$5,IF(J2901&lt;('d_시나리오'!$I$5-'d_시나리오'!$H$5)/('d_시나리오'!$J$5-'d_시나리오'!$H$5),'d_시나리오'!$H$5+SQRT(J2901*('d_시나리오'!$J$5-'d_시나리오'!$H$5)*('d_시나리오'!$I$5-'d_시나리오'!$H$5)),'d_시나리오'!$J$5-SQRT((1-J2901)*('d_시나리오'!$J$5-'d_시나리오'!$H$5)*('d_시나리오'!$J$5-'d_시나리오'!$I$5))))</f>
        <v/>
      </c>
      <c r="L2901">
        <f>RAND()</f>
        <v/>
      </c>
      <c r="M2901">
        <f>IF('d_시나리오'!$J$6='d_시나리오'!$H$6,'d_시나리오'!$I$6,IF(L2901&lt;('d_시나리오'!$I$6-'d_시나리오'!$H$6)/('d_시나리오'!$J$6-'d_시나리오'!$H$6),'d_시나리오'!$H$6+SQRT(L2901*('d_시나리오'!$J$6-'d_시나리오'!$H$6)*('d_시나리오'!$I$6-'d_시나리오'!$H$6)),'d_시나리오'!$J$6-SQRT((1-L2901)*('d_시나리오'!$J$6-'d_시나리오'!$H$6)*('d_시나리오'!$J$6-'d_시나리오'!$I$6))))</f>
        <v/>
      </c>
      <c r="N2901">
        <f>INDEX('d_분포'!$B$2:$B$57,RANDBETWEEN(1,56))</f>
        <v/>
      </c>
      <c r="O2901">
        <f>BETAINV(RAND(),5,5)</f>
        <v/>
      </c>
      <c r="P2901">
        <f>'d_고정'!$B$1*'6_기대효과'!$H$7*('d_시나리오'!$I$7/'d_고정'!$B$2)*B2901</f>
        <v/>
      </c>
      <c r="Q2901">
        <f>P2901*C2901</f>
        <v/>
      </c>
      <c r="R2901">
        <f>P2901*E2901</f>
        <v/>
      </c>
      <c r="S2901">
        <f>R2901*G2901</f>
        <v/>
      </c>
      <c r="T2901">
        <f>Q2901+S2901</f>
        <v/>
      </c>
      <c r="U2901">
        <f>(Q2901*D2901+S2901*I2901)*(1-O2901)</f>
        <v/>
      </c>
      <c r="V2901">
        <f>(R2901*K2901*N2901+'d_고정'!$B$3*('6_기대효과'!$H$7/8)*N2901*'d_고정'!$B$10*M2901*('6_기대효과'!$K$7/'d_고정'!$B$9))*(1-O2901)</f>
        <v/>
      </c>
      <c r="W2901">
        <f>(S2901*I2901+R2901*MAX(K2901-'d_고정'!$B$10*M2901*('6_기대효과'!$K$7/'d_고정'!$B$9),0)*N2901)*(1-O2901)</f>
        <v/>
      </c>
      <c r="X2901">
        <f>U2901+V2901</f>
        <v/>
      </c>
      <c r="Y2901">
        <f>U2901/('d_고정'!$B$5*'6_기대효과'!$H$7/8)/'d_고정'!$B$6</f>
        <v/>
      </c>
      <c r="Z2901">
        <f>U2901/('d_고정'!$B$8*'6_기대효과'!$H$7/8)</f>
        <v/>
      </c>
    </row>
    <row r="2902">
      <c r="A2902">
        <f>RAND()</f>
        <v/>
      </c>
      <c r="B2902">
        <f>IF('d_시나리오'!$J$2='d_시나리오'!$H$2,'d_시나리오'!$I$2,IF(A2902&lt;('d_시나리오'!$I$2-'d_시나리오'!$H$2)/('d_시나리오'!$J$2-'d_시나리오'!$H$2),'d_시나리오'!$H$2+SQRT(A2902*('d_시나리오'!$J$2-'d_시나리오'!$H$2)*('d_시나리오'!$I$2-'d_시나리오'!$H$2)),'d_시나리오'!$J$2-SQRT((1-A2902)*('d_시나리오'!$J$2-'d_시나리오'!$H$2)*('d_시나리오'!$J$2-'d_시나리오'!$I$2))))</f>
        <v/>
      </c>
      <c r="C2902">
        <f>BETAINV(RAND(),2,6)</f>
        <v/>
      </c>
      <c r="D2902">
        <f>INDEX('d_분포'!$A$2:$A$28,RANDBETWEEN(1,27))</f>
        <v/>
      </c>
      <c r="E2902">
        <f>INDEX('d_분포'!$C$2:$C$5,RANDBETWEEN(1,4))*(0.9+0.2*RAND())</f>
        <v/>
      </c>
      <c r="F2902">
        <f>RAND()</f>
        <v/>
      </c>
      <c r="G2902">
        <f>IF('d_시나리오'!$J$3='d_시나리오'!$H$3,'d_시나리오'!$I$3,IF(F2902&lt;('d_시나리오'!$I$3-'d_시나리오'!$H$3)/('d_시나리오'!$J$3-'d_시나리오'!$H$3),'d_시나리오'!$H$3+SQRT(F2902*('d_시나리오'!$J$3-'d_시나리오'!$H$3)*('d_시나리오'!$I$3-'d_시나리오'!$H$3)),'d_시나리오'!$J$3-SQRT((1-F2902)*('d_시나리오'!$J$3-'d_시나리오'!$H$3)*('d_시나리오'!$J$3-'d_시나리오'!$I$3))))</f>
        <v/>
      </c>
      <c r="H2902">
        <f>RAND()</f>
        <v/>
      </c>
      <c r="I2902">
        <f>IF('d_시나리오'!$J$4='d_시나리오'!$H$4,'d_시나리오'!$I$4,IF(H2902&lt;('d_시나리오'!$I$4-'d_시나리오'!$H$4)/('d_시나리오'!$J$4-'d_시나리오'!$H$4),'d_시나리오'!$H$4+SQRT(H2902*('d_시나리오'!$J$4-'d_시나리오'!$H$4)*('d_시나리오'!$I$4-'d_시나리오'!$H$4)),'d_시나리오'!$J$4-SQRT((1-H2902)*('d_시나리오'!$J$4-'d_시나리오'!$H$4)*('d_시나리오'!$J$4-'d_시나리오'!$I$4))))</f>
        <v/>
      </c>
      <c r="J2902">
        <f>RAND()</f>
        <v/>
      </c>
      <c r="K2902">
        <f>IF('d_시나리오'!$J$5='d_시나리오'!$H$5,'d_시나리오'!$I$5,IF(J2902&lt;('d_시나리오'!$I$5-'d_시나리오'!$H$5)/('d_시나리오'!$J$5-'d_시나리오'!$H$5),'d_시나리오'!$H$5+SQRT(J2902*('d_시나리오'!$J$5-'d_시나리오'!$H$5)*('d_시나리오'!$I$5-'d_시나리오'!$H$5)),'d_시나리오'!$J$5-SQRT((1-J2902)*('d_시나리오'!$J$5-'d_시나리오'!$H$5)*('d_시나리오'!$J$5-'d_시나리오'!$I$5))))</f>
        <v/>
      </c>
      <c r="L2902">
        <f>RAND()</f>
        <v/>
      </c>
      <c r="M2902">
        <f>IF('d_시나리오'!$J$6='d_시나리오'!$H$6,'d_시나리오'!$I$6,IF(L2902&lt;('d_시나리오'!$I$6-'d_시나리오'!$H$6)/('d_시나리오'!$J$6-'d_시나리오'!$H$6),'d_시나리오'!$H$6+SQRT(L2902*('d_시나리오'!$J$6-'d_시나리오'!$H$6)*('d_시나리오'!$I$6-'d_시나리오'!$H$6)),'d_시나리오'!$J$6-SQRT((1-L2902)*('d_시나리오'!$J$6-'d_시나리오'!$H$6)*('d_시나리오'!$J$6-'d_시나리오'!$I$6))))</f>
        <v/>
      </c>
      <c r="N2902">
        <f>INDEX('d_분포'!$B$2:$B$57,RANDBETWEEN(1,56))</f>
        <v/>
      </c>
      <c r="O2902">
        <f>BETAINV(RAND(),5,5)</f>
        <v/>
      </c>
      <c r="P2902">
        <f>'d_고정'!$B$1*'6_기대효과'!$H$7*('d_시나리오'!$I$7/'d_고정'!$B$2)*B2902</f>
        <v/>
      </c>
      <c r="Q2902">
        <f>P2902*C2902</f>
        <v/>
      </c>
      <c r="R2902">
        <f>P2902*E2902</f>
        <v/>
      </c>
      <c r="S2902">
        <f>R2902*G2902</f>
        <v/>
      </c>
      <c r="T2902">
        <f>Q2902+S2902</f>
        <v/>
      </c>
      <c r="U2902">
        <f>(Q2902*D2902+S2902*I2902)*(1-O2902)</f>
        <v/>
      </c>
      <c r="V2902">
        <f>(R2902*K2902*N2902+'d_고정'!$B$3*('6_기대효과'!$H$7/8)*N2902*'d_고정'!$B$10*M2902*('6_기대효과'!$K$7/'d_고정'!$B$9))*(1-O2902)</f>
        <v/>
      </c>
      <c r="W2902">
        <f>(S2902*I2902+R2902*MAX(K2902-'d_고정'!$B$10*M2902*('6_기대효과'!$K$7/'d_고정'!$B$9),0)*N2902)*(1-O2902)</f>
        <v/>
      </c>
      <c r="X2902">
        <f>U2902+V2902</f>
        <v/>
      </c>
      <c r="Y2902">
        <f>U2902/('d_고정'!$B$5*'6_기대효과'!$H$7/8)/'d_고정'!$B$6</f>
        <v/>
      </c>
      <c r="Z2902">
        <f>U2902/('d_고정'!$B$8*'6_기대효과'!$H$7/8)</f>
        <v/>
      </c>
    </row>
    <row r="2903">
      <c r="A2903">
        <f>RAND()</f>
        <v/>
      </c>
      <c r="B2903">
        <f>IF('d_시나리오'!$J$2='d_시나리오'!$H$2,'d_시나리오'!$I$2,IF(A2903&lt;('d_시나리오'!$I$2-'d_시나리오'!$H$2)/('d_시나리오'!$J$2-'d_시나리오'!$H$2),'d_시나리오'!$H$2+SQRT(A2903*('d_시나리오'!$J$2-'d_시나리오'!$H$2)*('d_시나리오'!$I$2-'d_시나리오'!$H$2)),'d_시나리오'!$J$2-SQRT((1-A2903)*('d_시나리오'!$J$2-'d_시나리오'!$H$2)*('d_시나리오'!$J$2-'d_시나리오'!$I$2))))</f>
        <v/>
      </c>
      <c r="C2903">
        <f>BETAINV(RAND(),2,6)</f>
        <v/>
      </c>
      <c r="D2903">
        <f>INDEX('d_분포'!$A$2:$A$28,RANDBETWEEN(1,27))</f>
        <v/>
      </c>
      <c r="E2903">
        <f>INDEX('d_분포'!$C$2:$C$5,RANDBETWEEN(1,4))*(0.9+0.2*RAND())</f>
        <v/>
      </c>
      <c r="F2903">
        <f>RAND()</f>
        <v/>
      </c>
      <c r="G2903">
        <f>IF('d_시나리오'!$J$3='d_시나리오'!$H$3,'d_시나리오'!$I$3,IF(F2903&lt;('d_시나리오'!$I$3-'d_시나리오'!$H$3)/('d_시나리오'!$J$3-'d_시나리오'!$H$3),'d_시나리오'!$H$3+SQRT(F2903*('d_시나리오'!$J$3-'d_시나리오'!$H$3)*('d_시나리오'!$I$3-'d_시나리오'!$H$3)),'d_시나리오'!$J$3-SQRT((1-F2903)*('d_시나리오'!$J$3-'d_시나리오'!$H$3)*('d_시나리오'!$J$3-'d_시나리오'!$I$3))))</f>
        <v/>
      </c>
      <c r="H2903">
        <f>RAND()</f>
        <v/>
      </c>
      <c r="I2903">
        <f>IF('d_시나리오'!$J$4='d_시나리오'!$H$4,'d_시나리오'!$I$4,IF(H2903&lt;('d_시나리오'!$I$4-'d_시나리오'!$H$4)/('d_시나리오'!$J$4-'d_시나리오'!$H$4),'d_시나리오'!$H$4+SQRT(H2903*('d_시나리오'!$J$4-'d_시나리오'!$H$4)*('d_시나리오'!$I$4-'d_시나리오'!$H$4)),'d_시나리오'!$J$4-SQRT((1-H2903)*('d_시나리오'!$J$4-'d_시나리오'!$H$4)*('d_시나리오'!$J$4-'d_시나리오'!$I$4))))</f>
        <v/>
      </c>
      <c r="J2903">
        <f>RAND()</f>
        <v/>
      </c>
      <c r="K2903">
        <f>IF('d_시나리오'!$J$5='d_시나리오'!$H$5,'d_시나리오'!$I$5,IF(J2903&lt;('d_시나리오'!$I$5-'d_시나리오'!$H$5)/('d_시나리오'!$J$5-'d_시나리오'!$H$5),'d_시나리오'!$H$5+SQRT(J2903*('d_시나리오'!$J$5-'d_시나리오'!$H$5)*('d_시나리오'!$I$5-'d_시나리오'!$H$5)),'d_시나리오'!$J$5-SQRT((1-J2903)*('d_시나리오'!$J$5-'d_시나리오'!$H$5)*('d_시나리오'!$J$5-'d_시나리오'!$I$5))))</f>
        <v/>
      </c>
      <c r="L2903">
        <f>RAND()</f>
        <v/>
      </c>
      <c r="M2903">
        <f>IF('d_시나리오'!$J$6='d_시나리오'!$H$6,'d_시나리오'!$I$6,IF(L2903&lt;('d_시나리오'!$I$6-'d_시나리오'!$H$6)/('d_시나리오'!$J$6-'d_시나리오'!$H$6),'d_시나리오'!$H$6+SQRT(L2903*('d_시나리오'!$J$6-'d_시나리오'!$H$6)*('d_시나리오'!$I$6-'d_시나리오'!$H$6)),'d_시나리오'!$J$6-SQRT((1-L2903)*('d_시나리오'!$J$6-'d_시나리오'!$H$6)*('d_시나리오'!$J$6-'d_시나리오'!$I$6))))</f>
        <v/>
      </c>
      <c r="N2903">
        <f>INDEX('d_분포'!$B$2:$B$57,RANDBETWEEN(1,56))</f>
        <v/>
      </c>
      <c r="O2903">
        <f>BETAINV(RAND(),5,5)</f>
        <v/>
      </c>
      <c r="P2903">
        <f>'d_고정'!$B$1*'6_기대효과'!$H$7*('d_시나리오'!$I$7/'d_고정'!$B$2)*B2903</f>
        <v/>
      </c>
      <c r="Q2903">
        <f>P2903*C2903</f>
        <v/>
      </c>
      <c r="R2903">
        <f>P2903*E2903</f>
        <v/>
      </c>
      <c r="S2903">
        <f>R2903*G2903</f>
        <v/>
      </c>
      <c r="T2903">
        <f>Q2903+S2903</f>
        <v/>
      </c>
      <c r="U2903">
        <f>(Q2903*D2903+S2903*I2903)*(1-O2903)</f>
        <v/>
      </c>
      <c r="V2903">
        <f>(R2903*K2903*N2903+'d_고정'!$B$3*('6_기대효과'!$H$7/8)*N2903*'d_고정'!$B$10*M2903*('6_기대효과'!$K$7/'d_고정'!$B$9))*(1-O2903)</f>
        <v/>
      </c>
      <c r="W2903">
        <f>(S2903*I2903+R2903*MAX(K2903-'d_고정'!$B$10*M2903*('6_기대효과'!$K$7/'d_고정'!$B$9),0)*N2903)*(1-O2903)</f>
        <v/>
      </c>
      <c r="X2903">
        <f>U2903+V2903</f>
        <v/>
      </c>
      <c r="Y2903">
        <f>U2903/('d_고정'!$B$5*'6_기대효과'!$H$7/8)/'d_고정'!$B$6</f>
        <v/>
      </c>
      <c r="Z2903">
        <f>U2903/('d_고정'!$B$8*'6_기대효과'!$H$7/8)</f>
        <v/>
      </c>
    </row>
    <row r="2904">
      <c r="A2904">
        <f>RAND()</f>
        <v/>
      </c>
      <c r="B2904">
        <f>IF('d_시나리오'!$J$2='d_시나리오'!$H$2,'d_시나리오'!$I$2,IF(A2904&lt;('d_시나리오'!$I$2-'d_시나리오'!$H$2)/('d_시나리오'!$J$2-'d_시나리오'!$H$2),'d_시나리오'!$H$2+SQRT(A2904*('d_시나리오'!$J$2-'d_시나리오'!$H$2)*('d_시나리오'!$I$2-'d_시나리오'!$H$2)),'d_시나리오'!$J$2-SQRT((1-A2904)*('d_시나리오'!$J$2-'d_시나리오'!$H$2)*('d_시나리오'!$J$2-'d_시나리오'!$I$2))))</f>
        <v/>
      </c>
      <c r="C2904">
        <f>BETAINV(RAND(),2,6)</f>
        <v/>
      </c>
      <c r="D2904">
        <f>INDEX('d_분포'!$A$2:$A$28,RANDBETWEEN(1,27))</f>
        <v/>
      </c>
      <c r="E2904">
        <f>INDEX('d_분포'!$C$2:$C$5,RANDBETWEEN(1,4))*(0.9+0.2*RAND())</f>
        <v/>
      </c>
      <c r="F2904">
        <f>RAND()</f>
        <v/>
      </c>
      <c r="G2904">
        <f>IF('d_시나리오'!$J$3='d_시나리오'!$H$3,'d_시나리오'!$I$3,IF(F2904&lt;('d_시나리오'!$I$3-'d_시나리오'!$H$3)/('d_시나리오'!$J$3-'d_시나리오'!$H$3),'d_시나리오'!$H$3+SQRT(F2904*('d_시나리오'!$J$3-'d_시나리오'!$H$3)*('d_시나리오'!$I$3-'d_시나리오'!$H$3)),'d_시나리오'!$J$3-SQRT((1-F2904)*('d_시나리오'!$J$3-'d_시나리오'!$H$3)*('d_시나리오'!$J$3-'d_시나리오'!$I$3))))</f>
        <v/>
      </c>
      <c r="H2904">
        <f>RAND()</f>
        <v/>
      </c>
      <c r="I2904">
        <f>IF('d_시나리오'!$J$4='d_시나리오'!$H$4,'d_시나리오'!$I$4,IF(H2904&lt;('d_시나리오'!$I$4-'d_시나리오'!$H$4)/('d_시나리오'!$J$4-'d_시나리오'!$H$4),'d_시나리오'!$H$4+SQRT(H2904*('d_시나리오'!$J$4-'d_시나리오'!$H$4)*('d_시나리오'!$I$4-'d_시나리오'!$H$4)),'d_시나리오'!$J$4-SQRT((1-H2904)*('d_시나리오'!$J$4-'d_시나리오'!$H$4)*('d_시나리오'!$J$4-'d_시나리오'!$I$4))))</f>
        <v/>
      </c>
      <c r="J2904">
        <f>RAND()</f>
        <v/>
      </c>
      <c r="K2904">
        <f>IF('d_시나리오'!$J$5='d_시나리오'!$H$5,'d_시나리오'!$I$5,IF(J2904&lt;('d_시나리오'!$I$5-'d_시나리오'!$H$5)/('d_시나리오'!$J$5-'d_시나리오'!$H$5),'d_시나리오'!$H$5+SQRT(J2904*('d_시나리오'!$J$5-'d_시나리오'!$H$5)*('d_시나리오'!$I$5-'d_시나리오'!$H$5)),'d_시나리오'!$J$5-SQRT((1-J2904)*('d_시나리오'!$J$5-'d_시나리오'!$H$5)*('d_시나리오'!$J$5-'d_시나리오'!$I$5))))</f>
        <v/>
      </c>
      <c r="L2904">
        <f>RAND()</f>
        <v/>
      </c>
      <c r="M2904">
        <f>IF('d_시나리오'!$J$6='d_시나리오'!$H$6,'d_시나리오'!$I$6,IF(L2904&lt;('d_시나리오'!$I$6-'d_시나리오'!$H$6)/('d_시나리오'!$J$6-'d_시나리오'!$H$6),'d_시나리오'!$H$6+SQRT(L2904*('d_시나리오'!$J$6-'d_시나리오'!$H$6)*('d_시나리오'!$I$6-'d_시나리오'!$H$6)),'d_시나리오'!$J$6-SQRT((1-L2904)*('d_시나리오'!$J$6-'d_시나리오'!$H$6)*('d_시나리오'!$J$6-'d_시나리오'!$I$6))))</f>
        <v/>
      </c>
      <c r="N2904">
        <f>INDEX('d_분포'!$B$2:$B$57,RANDBETWEEN(1,56))</f>
        <v/>
      </c>
      <c r="O2904">
        <f>BETAINV(RAND(),5,5)</f>
        <v/>
      </c>
      <c r="P2904">
        <f>'d_고정'!$B$1*'6_기대효과'!$H$7*('d_시나리오'!$I$7/'d_고정'!$B$2)*B2904</f>
        <v/>
      </c>
      <c r="Q2904">
        <f>P2904*C2904</f>
        <v/>
      </c>
      <c r="R2904">
        <f>P2904*E2904</f>
        <v/>
      </c>
      <c r="S2904">
        <f>R2904*G2904</f>
        <v/>
      </c>
      <c r="T2904">
        <f>Q2904+S2904</f>
        <v/>
      </c>
      <c r="U2904">
        <f>(Q2904*D2904+S2904*I2904)*(1-O2904)</f>
        <v/>
      </c>
      <c r="V2904">
        <f>(R2904*K2904*N2904+'d_고정'!$B$3*('6_기대효과'!$H$7/8)*N2904*'d_고정'!$B$10*M2904*('6_기대효과'!$K$7/'d_고정'!$B$9))*(1-O2904)</f>
        <v/>
      </c>
      <c r="W2904">
        <f>(S2904*I2904+R2904*MAX(K2904-'d_고정'!$B$10*M2904*('6_기대효과'!$K$7/'d_고정'!$B$9),0)*N2904)*(1-O2904)</f>
        <v/>
      </c>
      <c r="X2904">
        <f>U2904+V2904</f>
        <v/>
      </c>
      <c r="Y2904">
        <f>U2904/('d_고정'!$B$5*'6_기대효과'!$H$7/8)/'d_고정'!$B$6</f>
        <v/>
      </c>
      <c r="Z2904">
        <f>U2904/('d_고정'!$B$8*'6_기대효과'!$H$7/8)</f>
        <v/>
      </c>
    </row>
    <row r="2905">
      <c r="A2905">
        <f>RAND()</f>
        <v/>
      </c>
      <c r="B2905">
        <f>IF('d_시나리오'!$J$2='d_시나리오'!$H$2,'d_시나리오'!$I$2,IF(A2905&lt;('d_시나리오'!$I$2-'d_시나리오'!$H$2)/('d_시나리오'!$J$2-'d_시나리오'!$H$2),'d_시나리오'!$H$2+SQRT(A2905*('d_시나리오'!$J$2-'d_시나리오'!$H$2)*('d_시나리오'!$I$2-'d_시나리오'!$H$2)),'d_시나리오'!$J$2-SQRT((1-A2905)*('d_시나리오'!$J$2-'d_시나리오'!$H$2)*('d_시나리오'!$J$2-'d_시나리오'!$I$2))))</f>
        <v/>
      </c>
      <c r="C2905">
        <f>BETAINV(RAND(),2,6)</f>
        <v/>
      </c>
      <c r="D2905">
        <f>INDEX('d_분포'!$A$2:$A$28,RANDBETWEEN(1,27))</f>
        <v/>
      </c>
      <c r="E2905">
        <f>INDEX('d_분포'!$C$2:$C$5,RANDBETWEEN(1,4))*(0.9+0.2*RAND())</f>
        <v/>
      </c>
      <c r="F2905">
        <f>RAND()</f>
        <v/>
      </c>
      <c r="G2905">
        <f>IF('d_시나리오'!$J$3='d_시나리오'!$H$3,'d_시나리오'!$I$3,IF(F2905&lt;('d_시나리오'!$I$3-'d_시나리오'!$H$3)/('d_시나리오'!$J$3-'d_시나리오'!$H$3),'d_시나리오'!$H$3+SQRT(F2905*('d_시나리오'!$J$3-'d_시나리오'!$H$3)*('d_시나리오'!$I$3-'d_시나리오'!$H$3)),'d_시나리오'!$J$3-SQRT((1-F2905)*('d_시나리오'!$J$3-'d_시나리오'!$H$3)*('d_시나리오'!$J$3-'d_시나리오'!$I$3))))</f>
        <v/>
      </c>
      <c r="H2905">
        <f>RAND()</f>
        <v/>
      </c>
      <c r="I2905">
        <f>IF('d_시나리오'!$J$4='d_시나리오'!$H$4,'d_시나리오'!$I$4,IF(H2905&lt;('d_시나리오'!$I$4-'d_시나리오'!$H$4)/('d_시나리오'!$J$4-'d_시나리오'!$H$4),'d_시나리오'!$H$4+SQRT(H2905*('d_시나리오'!$J$4-'d_시나리오'!$H$4)*('d_시나리오'!$I$4-'d_시나리오'!$H$4)),'d_시나리오'!$J$4-SQRT((1-H2905)*('d_시나리오'!$J$4-'d_시나리오'!$H$4)*('d_시나리오'!$J$4-'d_시나리오'!$I$4))))</f>
        <v/>
      </c>
      <c r="J2905">
        <f>RAND()</f>
        <v/>
      </c>
      <c r="K2905">
        <f>IF('d_시나리오'!$J$5='d_시나리오'!$H$5,'d_시나리오'!$I$5,IF(J2905&lt;('d_시나리오'!$I$5-'d_시나리오'!$H$5)/('d_시나리오'!$J$5-'d_시나리오'!$H$5),'d_시나리오'!$H$5+SQRT(J2905*('d_시나리오'!$J$5-'d_시나리오'!$H$5)*('d_시나리오'!$I$5-'d_시나리오'!$H$5)),'d_시나리오'!$J$5-SQRT((1-J2905)*('d_시나리오'!$J$5-'d_시나리오'!$H$5)*('d_시나리오'!$J$5-'d_시나리오'!$I$5))))</f>
        <v/>
      </c>
      <c r="L2905">
        <f>RAND()</f>
        <v/>
      </c>
      <c r="M2905">
        <f>IF('d_시나리오'!$J$6='d_시나리오'!$H$6,'d_시나리오'!$I$6,IF(L2905&lt;('d_시나리오'!$I$6-'d_시나리오'!$H$6)/('d_시나리오'!$J$6-'d_시나리오'!$H$6),'d_시나리오'!$H$6+SQRT(L2905*('d_시나리오'!$J$6-'d_시나리오'!$H$6)*('d_시나리오'!$I$6-'d_시나리오'!$H$6)),'d_시나리오'!$J$6-SQRT((1-L2905)*('d_시나리오'!$J$6-'d_시나리오'!$H$6)*('d_시나리오'!$J$6-'d_시나리오'!$I$6))))</f>
        <v/>
      </c>
      <c r="N2905">
        <f>INDEX('d_분포'!$B$2:$B$57,RANDBETWEEN(1,56))</f>
        <v/>
      </c>
      <c r="O2905">
        <f>BETAINV(RAND(),5,5)</f>
        <v/>
      </c>
      <c r="P2905">
        <f>'d_고정'!$B$1*'6_기대효과'!$H$7*('d_시나리오'!$I$7/'d_고정'!$B$2)*B2905</f>
        <v/>
      </c>
      <c r="Q2905">
        <f>P2905*C2905</f>
        <v/>
      </c>
      <c r="R2905">
        <f>P2905*E2905</f>
        <v/>
      </c>
      <c r="S2905">
        <f>R2905*G2905</f>
        <v/>
      </c>
      <c r="T2905">
        <f>Q2905+S2905</f>
        <v/>
      </c>
      <c r="U2905">
        <f>(Q2905*D2905+S2905*I2905)*(1-O2905)</f>
        <v/>
      </c>
      <c r="V2905">
        <f>(R2905*K2905*N2905+'d_고정'!$B$3*('6_기대효과'!$H$7/8)*N2905*'d_고정'!$B$10*M2905*('6_기대효과'!$K$7/'d_고정'!$B$9))*(1-O2905)</f>
        <v/>
      </c>
      <c r="W2905">
        <f>(S2905*I2905+R2905*MAX(K2905-'d_고정'!$B$10*M2905*('6_기대효과'!$K$7/'d_고정'!$B$9),0)*N2905)*(1-O2905)</f>
        <v/>
      </c>
      <c r="X2905">
        <f>U2905+V2905</f>
        <v/>
      </c>
      <c r="Y2905">
        <f>U2905/('d_고정'!$B$5*'6_기대효과'!$H$7/8)/'d_고정'!$B$6</f>
        <v/>
      </c>
      <c r="Z2905">
        <f>U2905/('d_고정'!$B$8*'6_기대효과'!$H$7/8)</f>
        <v/>
      </c>
    </row>
    <row r="2906">
      <c r="A2906">
        <f>RAND()</f>
        <v/>
      </c>
      <c r="B2906">
        <f>IF('d_시나리오'!$J$2='d_시나리오'!$H$2,'d_시나리오'!$I$2,IF(A2906&lt;('d_시나리오'!$I$2-'d_시나리오'!$H$2)/('d_시나리오'!$J$2-'d_시나리오'!$H$2),'d_시나리오'!$H$2+SQRT(A2906*('d_시나리오'!$J$2-'d_시나리오'!$H$2)*('d_시나리오'!$I$2-'d_시나리오'!$H$2)),'d_시나리오'!$J$2-SQRT((1-A2906)*('d_시나리오'!$J$2-'d_시나리오'!$H$2)*('d_시나리오'!$J$2-'d_시나리오'!$I$2))))</f>
        <v/>
      </c>
      <c r="C2906">
        <f>BETAINV(RAND(),2,6)</f>
        <v/>
      </c>
      <c r="D2906">
        <f>INDEX('d_분포'!$A$2:$A$28,RANDBETWEEN(1,27))</f>
        <v/>
      </c>
      <c r="E2906">
        <f>INDEX('d_분포'!$C$2:$C$5,RANDBETWEEN(1,4))*(0.9+0.2*RAND())</f>
        <v/>
      </c>
      <c r="F2906">
        <f>RAND()</f>
        <v/>
      </c>
      <c r="G2906">
        <f>IF('d_시나리오'!$J$3='d_시나리오'!$H$3,'d_시나리오'!$I$3,IF(F2906&lt;('d_시나리오'!$I$3-'d_시나리오'!$H$3)/('d_시나리오'!$J$3-'d_시나리오'!$H$3),'d_시나리오'!$H$3+SQRT(F2906*('d_시나리오'!$J$3-'d_시나리오'!$H$3)*('d_시나리오'!$I$3-'d_시나리오'!$H$3)),'d_시나리오'!$J$3-SQRT((1-F2906)*('d_시나리오'!$J$3-'d_시나리오'!$H$3)*('d_시나리오'!$J$3-'d_시나리오'!$I$3))))</f>
        <v/>
      </c>
      <c r="H2906">
        <f>RAND()</f>
        <v/>
      </c>
      <c r="I2906">
        <f>IF('d_시나리오'!$J$4='d_시나리오'!$H$4,'d_시나리오'!$I$4,IF(H2906&lt;('d_시나리오'!$I$4-'d_시나리오'!$H$4)/('d_시나리오'!$J$4-'d_시나리오'!$H$4),'d_시나리오'!$H$4+SQRT(H2906*('d_시나리오'!$J$4-'d_시나리오'!$H$4)*('d_시나리오'!$I$4-'d_시나리오'!$H$4)),'d_시나리오'!$J$4-SQRT((1-H2906)*('d_시나리오'!$J$4-'d_시나리오'!$H$4)*('d_시나리오'!$J$4-'d_시나리오'!$I$4))))</f>
        <v/>
      </c>
      <c r="J2906">
        <f>RAND()</f>
        <v/>
      </c>
      <c r="K2906">
        <f>IF('d_시나리오'!$J$5='d_시나리오'!$H$5,'d_시나리오'!$I$5,IF(J2906&lt;('d_시나리오'!$I$5-'d_시나리오'!$H$5)/('d_시나리오'!$J$5-'d_시나리오'!$H$5),'d_시나리오'!$H$5+SQRT(J2906*('d_시나리오'!$J$5-'d_시나리오'!$H$5)*('d_시나리오'!$I$5-'d_시나리오'!$H$5)),'d_시나리오'!$J$5-SQRT((1-J2906)*('d_시나리오'!$J$5-'d_시나리오'!$H$5)*('d_시나리오'!$J$5-'d_시나리오'!$I$5))))</f>
        <v/>
      </c>
      <c r="L2906">
        <f>RAND()</f>
        <v/>
      </c>
      <c r="M2906">
        <f>IF('d_시나리오'!$J$6='d_시나리오'!$H$6,'d_시나리오'!$I$6,IF(L2906&lt;('d_시나리오'!$I$6-'d_시나리오'!$H$6)/('d_시나리오'!$J$6-'d_시나리오'!$H$6),'d_시나리오'!$H$6+SQRT(L2906*('d_시나리오'!$J$6-'d_시나리오'!$H$6)*('d_시나리오'!$I$6-'d_시나리오'!$H$6)),'d_시나리오'!$J$6-SQRT((1-L2906)*('d_시나리오'!$J$6-'d_시나리오'!$H$6)*('d_시나리오'!$J$6-'d_시나리오'!$I$6))))</f>
        <v/>
      </c>
      <c r="N2906">
        <f>INDEX('d_분포'!$B$2:$B$57,RANDBETWEEN(1,56))</f>
        <v/>
      </c>
      <c r="O2906">
        <f>BETAINV(RAND(),5,5)</f>
        <v/>
      </c>
      <c r="P2906">
        <f>'d_고정'!$B$1*'6_기대효과'!$H$7*('d_시나리오'!$I$7/'d_고정'!$B$2)*B2906</f>
        <v/>
      </c>
      <c r="Q2906">
        <f>P2906*C2906</f>
        <v/>
      </c>
      <c r="R2906">
        <f>P2906*E2906</f>
        <v/>
      </c>
      <c r="S2906">
        <f>R2906*G2906</f>
        <v/>
      </c>
      <c r="T2906">
        <f>Q2906+S2906</f>
        <v/>
      </c>
      <c r="U2906">
        <f>(Q2906*D2906+S2906*I2906)*(1-O2906)</f>
        <v/>
      </c>
      <c r="V2906">
        <f>(R2906*K2906*N2906+'d_고정'!$B$3*('6_기대효과'!$H$7/8)*N2906*'d_고정'!$B$10*M2906*('6_기대효과'!$K$7/'d_고정'!$B$9))*(1-O2906)</f>
        <v/>
      </c>
      <c r="W2906">
        <f>(S2906*I2906+R2906*MAX(K2906-'d_고정'!$B$10*M2906*('6_기대효과'!$K$7/'d_고정'!$B$9),0)*N2906)*(1-O2906)</f>
        <v/>
      </c>
      <c r="X2906">
        <f>U2906+V2906</f>
        <v/>
      </c>
      <c r="Y2906">
        <f>U2906/('d_고정'!$B$5*'6_기대효과'!$H$7/8)/'d_고정'!$B$6</f>
        <v/>
      </c>
      <c r="Z2906">
        <f>U2906/('d_고정'!$B$8*'6_기대효과'!$H$7/8)</f>
        <v/>
      </c>
    </row>
    <row r="2907">
      <c r="A2907">
        <f>RAND()</f>
        <v/>
      </c>
      <c r="B2907">
        <f>IF('d_시나리오'!$J$2='d_시나리오'!$H$2,'d_시나리오'!$I$2,IF(A2907&lt;('d_시나리오'!$I$2-'d_시나리오'!$H$2)/('d_시나리오'!$J$2-'d_시나리오'!$H$2),'d_시나리오'!$H$2+SQRT(A2907*('d_시나리오'!$J$2-'d_시나리오'!$H$2)*('d_시나리오'!$I$2-'d_시나리오'!$H$2)),'d_시나리오'!$J$2-SQRT((1-A2907)*('d_시나리오'!$J$2-'d_시나리오'!$H$2)*('d_시나리오'!$J$2-'d_시나리오'!$I$2))))</f>
        <v/>
      </c>
      <c r="C2907">
        <f>BETAINV(RAND(),2,6)</f>
        <v/>
      </c>
      <c r="D2907">
        <f>INDEX('d_분포'!$A$2:$A$28,RANDBETWEEN(1,27))</f>
        <v/>
      </c>
      <c r="E2907">
        <f>INDEX('d_분포'!$C$2:$C$5,RANDBETWEEN(1,4))*(0.9+0.2*RAND())</f>
        <v/>
      </c>
      <c r="F2907">
        <f>RAND()</f>
        <v/>
      </c>
      <c r="G2907">
        <f>IF('d_시나리오'!$J$3='d_시나리오'!$H$3,'d_시나리오'!$I$3,IF(F2907&lt;('d_시나리오'!$I$3-'d_시나리오'!$H$3)/('d_시나리오'!$J$3-'d_시나리오'!$H$3),'d_시나리오'!$H$3+SQRT(F2907*('d_시나리오'!$J$3-'d_시나리오'!$H$3)*('d_시나리오'!$I$3-'d_시나리오'!$H$3)),'d_시나리오'!$J$3-SQRT((1-F2907)*('d_시나리오'!$J$3-'d_시나리오'!$H$3)*('d_시나리오'!$J$3-'d_시나리오'!$I$3))))</f>
        <v/>
      </c>
      <c r="H2907">
        <f>RAND()</f>
        <v/>
      </c>
      <c r="I2907">
        <f>IF('d_시나리오'!$J$4='d_시나리오'!$H$4,'d_시나리오'!$I$4,IF(H2907&lt;('d_시나리오'!$I$4-'d_시나리오'!$H$4)/('d_시나리오'!$J$4-'d_시나리오'!$H$4),'d_시나리오'!$H$4+SQRT(H2907*('d_시나리오'!$J$4-'d_시나리오'!$H$4)*('d_시나리오'!$I$4-'d_시나리오'!$H$4)),'d_시나리오'!$J$4-SQRT((1-H2907)*('d_시나리오'!$J$4-'d_시나리오'!$H$4)*('d_시나리오'!$J$4-'d_시나리오'!$I$4))))</f>
        <v/>
      </c>
      <c r="J2907">
        <f>RAND()</f>
        <v/>
      </c>
      <c r="K2907">
        <f>IF('d_시나리오'!$J$5='d_시나리오'!$H$5,'d_시나리오'!$I$5,IF(J2907&lt;('d_시나리오'!$I$5-'d_시나리오'!$H$5)/('d_시나리오'!$J$5-'d_시나리오'!$H$5),'d_시나리오'!$H$5+SQRT(J2907*('d_시나리오'!$J$5-'d_시나리오'!$H$5)*('d_시나리오'!$I$5-'d_시나리오'!$H$5)),'d_시나리오'!$J$5-SQRT((1-J2907)*('d_시나리오'!$J$5-'d_시나리오'!$H$5)*('d_시나리오'!$J$5-'d_시나리오'!$I$5))))</f>
        <v/>
      </c>
      <c r="L2907">
        <f>RAND()</f>
        <v/>
      </c>
      <c r="M2907">
        <f>IF('d_시나리오'!$J$6='d_시나리오'!$H$6,'d_시나리오'!$I$6,IF(L2907&lt;('d_시나리오'!$I$6-'d_시나리오'!$H$6)/('d_시나리오'!$J$6-'d_시나리오'!$H$6),'d_시나리오'!$H$6+SQRT(L2907*('d_시나리오'!$J$6-'d_시나리오'!$H$6)*('d_시나리오'!$I$6-'d_시나리오'!$H$6)),'d_시나리오'!$J$6-SQRT((1-L2907)*('d_시나리오'!$J$6-'d_시나리오'!$H$6)*('d_시나리오'!$J$6-'d_시나리오'!$I$6))))</f>
        <v/>
      </c>
      <c r="N2907">
        <f>INDEX('d_분포'!$B$2:$B$57,RANDBETWEEN(1,56))</f>
        <v/>
      </c>
      <c r="O2907">
        <f>BETAINV(RAND(),5,5)</f>
        <v/>
      </c>
      <c r="P2907">
        <f>'d_고정'!$B$1*'6_기대효과'!$H$7*('d_시나리오'!$I$7/'d_고정'!$B$2)*B2907</f>
        <v/>
      </c>
      <c r="Q2907">
        <f>P2907*C2907</f>
        <v/>
      </c>
      <c r="R2907">
        <f>P2907*E2907</f>
        <v/>
      </c>
      <c r="S2907">
        <f>R2907*G2907</f>
        <v/>
      </c>
      <c r="T2907">
        <f>Q2907+S2907</f>
        <v/>
      </c>
      <c r="U2907">
        <f>(Q2907*D2907+S2907*I2907)*(1-O2907)</f>
        <v/>
      </c>
      <c r="V2907">
        <f>(R2907*K2907*N2907+'d_고정'!$B$3*('6_기대효과'!$H$7/8)*N2907*'d_고정'!$B$10*M2907*('6_기대효과'!$K$7/'d_고정'!$B$9))*(1-O2907)</f>
        <v/>
      </c>
      <c r="W2907">
        <f>(S2907*I2907+R2907*MAX(K2907-'d_고정'!$B$10*M2907*('6_기대효과'!$K$7/'d_고정'!$B$9),0)*N2907)*(1-O2907)</f>
        <v/>
      </c>
      <c r="X2907">
        <f>U2907+V2907</f>
        <v/>
      </c>
      <c r="Y2907">
        <f>U2907/('d_고정'!$B$5*'6_기대효과'!$H$7/8)/'d_고정'!$B$6</f>
        <v/>
      </c>
      <c r="Z2907">
        <f>U2907/('d_고정'!$B$8*'6_기대효과'!$H$7/8)</f>
        <v/>
      </c>
    </row>
    <row r="2908">
      <c r="A2908">
        <f>RAND()</f>
        <v/>
      </c>
      <c r="B2908">
        <f>IF('d_시나리오'!$J$2='d_시나리오'!$H$2,'d_시나리오'!$I$2,IF(A2908&lt;('d_시나리오'!$I$2-'d_시나리오'!$H$2)/('d_시나리오'!$J$2-'d_시나리오'!$H$2),'d_시나리오'!$H$2+SQRT(A2908*('d_시나리오'!$J$2-'d_시나리오'!$H$2)*('d_시나리오'!$I$2-'d_시나리오'!$H$2)),'d_시나리오'!$J$2-SQRT((1-A2908)*('d_시나리오'!$J$2-'d_시나리오'!$H$2)*('d_시나리오'!$J$2-'d_시나리오'!$I$2))))</f>
        <v/>
      </c>
      <c r="C2908">
        <f>BETAINV(RAND(),2,6)</f>
        <v/>
      </c>
      <c r="D2908">
        <f>INDEX('d_분포'!$A$2:$A$28,RANDBETWEEN(1,27))</f>
        <v/>
      </c>
      <c r="E2908">
        <f>INDEX('d_분포'!$C$2:$C$5,RANDBETWEEN(1,4))*(0.9+0.2*RAND())</f>
        <v/>
      </c>
      <c r="F2908">
        <f>RAND()</f>
        <v/>
      </c>
      <c r="G2908">
        <f>IF('d_시나리오'!$J$3='d_시나리오'!$H$3,'d_시나리오'!$I$3,IF(F2908&lt;('d_시나리오'!$I$3-'d_시나리오'!$H$3)/('d_시나리오'!$J$3-'d_시나리오'!$H$3),'d_시나리오'!$H$3+SQRT(F2908*('d_시나리오'!$J$3-'d_시나리오'!$H$3)*('d_시나리오'!$I$3-'d_시나리오'!$H$3)),'d_시나리오'!$J$3-SQRT((1-F2908)*('d_시나리오'!$J$3-'d_시나리오'!$H$3)*('d_시나리오'!$J$3-'d_시나리오'!$I$3))))</f>
        <v/>
      </c>
      <c r="H2908">
        <f>RAND()</f>
        <v/>
      </c>
      <c r="I2908">
        <f>IF('d_시나리오'!$J$4='d_시나리오'!$H$4,'d_시나리오'!$I$4,IF(H2908&lt;('d_시나리오'!$I$4-'d_시나리오'!$H$4)/('d_시나리오'!$J$4-'d_시나리오'!$H$4),'d_시나리오'!$H$4+SQRT(H2908*('d_시나리오'!$J$4-'d_시나리오'!$H$4)*('d_시나리오'!$I$4-'d_시나리오'!$H$4)),'d_시나리오'!$J$4-SQRT((1-H2908)*('d_시나리오'!$J$4-'d_시나리오'!$H$4)*('d_시나리오'!$J$4-'d_시나리오'!$I$4))))</f>
        <v/>
      </c>
      <c r="J2908">
        <f>RAND()</f>
        <v/>
      </c>
      <c r="K2908">
        <f>IF('d_시나리오'!$J$5='d_시나리오'!$H$5,'d_시나리오'!$I$5,IF(J2908&lt;('d_시나리오'!$I$5-'d_시나리오'!$H$5)/('d_시나리오'!$J$5-'d_시나리오'!$H$5),'d_시나리오'!$H$5+SQRT(J2908*('d_시나리오'!$J$5-'d_시나리오'!$H$5)*('d_시나리오'!$I$5-'d_시나리오'!$H$5)),'d_시나리오'!$J$5-SQRT((1-J2908)*('d_시나리오'!$J$5-'d_시나리오'!$H$5)*('d_시나리오'!$J$5-'d_시나리오'!$I$5))))</f>
        <v/>
      </c>
      <c r="L2908">
        <f>RAND()</f>
        <v/>
      </c>
      <c r="M2908">
        <f>IF('d_시나리오'!$J$6='d_시나리오'!$H$6,'d_시나리오'!$I$6,IF(L2908&lt;('d_시나리오'!$I$6-'d_시나리오'!$H$6)/('d_시나리오'!$J$6-'d_시나리오'!$H$6),'d_시나리오'!$H$6+SQRT(L2908*('d_시나리오'!$J$6-'d_시나리오'!$H$6)*('d_시나리오'!$I$6-'d_시나리오'!$H$6)),'d_시나리오'!$J$6-SQRT((1-L2908)*('d_시나리오'!$J$6-'d_시나리오'!$H$6)*('d_시나리오'!$J$6-'d_시나리오'!$I$6))))</f>
        <v/>
      </c>
      <c r="N2908">
        <f>INDEX('d_분포'!$B$2:$B$57,RANDBETWEEN(1,56))</f>
        <v/>
      </c>
      <c r="O2908">
        <f>BETAINV(RAND(),5,5)</f>
        <v/>
      </c>
      <c r="P2908">
        <f>'d_고정'!$B$1*'6_기대효과'!$H$7*('d_시나리오'!$I$7/'d_고정'!$B$2)*B2908</f>
        <v/>
      </c>
      <c r="Q2908">
        <f>P2908*C2908</f>
        <v/>
      </c>
      <c r="R2908">
        <f>P2908*E2908</f>
        <v/>
      </c>
      <c r="S2908">
        <f>R2908*G2908</f>
        <v/>
      </c>
      <c r="T2908">
        <f>Q2908+S2908</f>
        <v/>
      </c>
      <c r="U2908">
        <f>(Q2908*D2908+S2908*I2908)*(1-O2908)</f>
        <v/>
      </c>
      <c r="V2908">
        <f>(R2908*K2908*N2908+'d_고정'!$B$3*('6_기대효과'!$H$7/8)*N2908*'d_고정'!$B$10*M2908*('6_기대효과'!$K$7/'d_고정'!$B$9))*(1-O2908)</f>
        <v/>
      </c>
      <c r="W2908">
        <f>(S2908*I2908+R2908*MAX(K2908-'d_고정'!$B$10*M2908*('6_기대효과'!$K$7/'d_고정'!$B$9),0)*N2908)*(1-O2908)</f>
        <v/>
      </c>
      <c r="X2908">
        <f>U2908+V2908</f>
        <v/>
      </c>
      <c r="Y2908">
        <f>U2908/('d_고정'!$B$5*'6_기대효과'!$H$7/8)/'d_고정'!$B$6</f>
        <v/>
      </c>
      <c r="Z2908">
        <f>U2908/('d_고정'!$B$8*'6_기대효과'!$H$7/8)</f>
        <v/>
      </c>
    </row>
    <row r="2909">
      <c r="A2909">
        <f>RAND()</f>
        <v/>
      </c>
      <c r="B2909">
        <f>IF('d_시나리오'!$J$2='d_시나리오'!$H$2,'d_시나리오'!$I$2,IF(A2909&lt;('d_시나리오'!$I$2-'d_시나리오'!$H$2)/('d_시나리오'!$J$2-'d_시나리오'!$H$2),'d_시나리오'!$H$2+SQRT(A2909*('d_시나리오'!$J$2-'d_시나리오'!$H$2)*('d_시나리오'!$I$2-'d_시나리오'!$H$2)),'d_시나리오'!$J$2-SQRT((1-A2909)*('d_시나리오'!$J$2-'d_시나리오'!$H$2)*('d_시나리오'!$J$2-'d_시나리오'!$I$2))))</f>
        <v/>
      </c>
      <c r="C2909">
        <f>BETAINV(RAND(),2,6)</f>
        <v/>
      </c>
      <c r="D2909">
        <f>INDEX('d_분포'!$A$2:$A$28,RANDBETWEEN(1,27))</f>
        <v/>
      </c>
      <c r="E2909">
        <f>INDEX('d_분포'!$C$2:$C$5,RANDBETWEEN(1,4))*(0.9+0.2*RAND())</f>
        <v/>
      </c>
      <c r="F2909">
        <f>RAND()</f>
        <v/>
      </c>
      <c r="G2909">
        <f>IF('d_시나리오'!$J$3='d_시나리오'!$H$3,'d_시나리오'!$I$3,IF(F2909&lt;('d_시나리오'!$I$3-'d_시나리오'!$H$3)/('d_시나리오'!$J$3-'d_시나리오'!$H$3),'d_시나리오'!$H$3+SQRT(F2909*('d_시나리오'!$J$3-'d_시나리오'!$H$3)*('d_시나리오'!$I$3-'d_시나리오'!$H$3)),'d_시나리오'!$J$3-SQRT((1-F2909)*('d_시나리오'!$J$3-'d_시나리오'!$H$3)*('d_시나리오'!$J$3-'d_시나리오'!$I$3))))</f>
        <v/>
      </c>
      <c r="H2909">
        <f>RAND()</f>
        <v/>
      </c>
      <c r="I2909">
        <f>IF('d_시나리오'!$J$4='d_시나리오'!$H$4,'d_시나리오'!$I$4,IF(H2909&lt;('d_시나리오'!$I$4-'d_시나리오'!$H$4)/('d_시나리오'!$J$4-'d_시나리오'!$H$4),'d_시나리오'!$H$4+SQRT(H2909*('d_시나리오'!$J$4-'d_시나리오'!$H$4)*('d_시나리오'!$I$4-'d_시나리오'!$H$4)),'d_시나리오'!$J$4-SQRT((1-H2909)*('d_시나리오'!$J$4-'d_시나리오'!$H$4)*('d_시나리오'!$J$4-'d_시나리오'!$I$4))))</f>
        <v/>
      </c>
      <c r="J2909">
        <f>RAND()</f>
        <v/>
      </c>
      <c r="K2909">
        <f>IF('d_시나리오'!$J$5='d_시나리오'!$H$5,'d_시나리오'!$I$5,IF(J2909&lt;('d_시나리오'!$I$5-'d_시나리오'!$H$5)/('d_시나리오'!$J$5-'d_시나리오'!$H$5),'d_시나리오'!$H$5+SQRT(J2909*('d_시나리오'!$J$5-'d_시나리오'!$H$5)*('d_시나리오'!$I$5-'d_시나리오'!$H$5)),'d_시나리오'!$J$5-SQRT((1-J2909)*('d_시나리오'!$J$5-'d_시나리오'!$H$5)*('d_시나리오'!$J$5-'d_시나리오'!$I$5))))</f>
        <v/>
      </c>
      <c r="L2909">
        <f>RAND()</f>
        <v/>
      </c>
      <c r="M2909">
        <f>IF('d_시나리오'!$J$6='d_시나리오'!$H$6,'d_시나리오'!$I$6,IF(L2909&lt;('d_시나리오'!$I$6-'d_시나리오'!$H$6)/('d_시나리오'!$J$6-'d_시나리오'!$H$6),'d_시나리오'!$H$6+SQRT(L2909*('d_시나리오'!$J$6-'d_시나리오'!$H$6)*('d_시나리오'!$I$6-'d_시나리오'!$H$6)),'d_시나리오'!$J$6-SQRT((1-L2909)*('d_시나리오'!$J$6-'d_시나리오'!$H$6)*('d_시나리오'!$J$6-'d_시나리오'!$I$6))))</f>
        <v/>
      </c>
      <c r="N2909">
        <f>INDEX('d_분포'!$B$2:$B$57,RANDBETWEEN(1,56))</f>
        <v/>
      </c>
      <c r="O2909">
        <f>BETAINV(RAND(),5,5)</f>
        <v/>
      </c>
      <c r="P2909">
        <f>'d_고정'!$B$1*'6_기대효과'!$H$7*('d_시나리오'!$I$7/'d_고정'!$B$2)*B2909</f>
        <v/>
      </c>
      <c r="Q2909">
        <f>P2909*C2909</f>
        <v/>
      </c>
      <c r="R2909">
        <f>P2909*E2909</f>
        <v/>
      </c>
      <c r="S2909">
        <f>R2909*G2909</f>
        <v/>
      </c>
      <c r="T2909">
        <f>Q2909+S2909</f>
        <v/>
      </c>
      <c r="U2909">
        <f>(Q2909*D2909+S2909*I2909)*(1-O2909)</f>
        <v/>
      </c>
      <c r="V2909">
        <f>(R2909*K2909*N2909+'d_고정'!$B$3*('6_기대효과'!$H$7/8)*N2909*'d_고정'!$B$10*M2909*('6_기대효과'!$K$7/'d_고정'!$B$9))*(1-O2909)</f>
        <v/>
      </c>
      <c r="W2909">
        <f>(S2909*I2909+R2909*MAX(K2909-'d_고정'!$B$10*M2909*('6_기대효과'!$K$7/'d_고정'!$B$9),0)*N2909)*(1-O2909)</f>
        <v/>
      </c>
      <c r="X2909">
        <f>U2909+V2909</f>
        <v/>
      </c>
      <c r="Y2909">
        <f>U2909/('d_고정'!$B$5*'6_기대효과'!$H$7/8)/'d_고정'!$B$6</f>
        <v/>
      </c>
      <c r="Z2909">
        <f>U2909/('d_고정'!$B$8*'6_기대효과'!$H$7/8)</f>
        <v/>
      </c>
    </row>
    <row r="2910">
      <c r="A2910">
        <f>RAND()</f>
        <v/>
      </c>
      <c r="B2910">
        <f>IF('d_시나리오'!$J$2='d_시나리오'!$H$2,'d_시나리오'!$I$2,IF(A2910&lt;('d_시나리오'!$I$2-'d_시나리오'!$H$2)/('d_시나리오'!$J$2-'d_시나리오'!$H$2),'d_시나리오'!$H$2+SQRT(A2910*('d_시나리오'!$J$2-'d_시나리오'!$H$2)*('d_시나리오'!$I$2-'d_시나리오'!$H$2)),'d_시나리오'!$J$2-SQRT((1-A2910)*('d_시나리오'!$J$2-'d_시나리오'!$H$2)*('d_시나리오'!$J$2-'d_시나리오'!$I$2))))</f>
        <v/>
      </c>
      <c r="C2910">
        <f>BETAINV(RAND(),2,6)</f>
        <v/>
      </c>
      <c r="D2910">
        <f>INDEX('d_분포'!$A$2:$A$28,RANDBETWEEN(1,27))</f>
        <v/>
      </c>
      <c r="E2910">
        <f>INDEX('d_분포'!$C$2:$C$5,RANDBETWEEN(1,4))*(0.9+0.2*RAND())</f>
        <v/>
      </c>
      <c r="F2910">
        <f>RAND()</f>
        <v/>
      </c>
      <c r="G2910">
        <f>IF('d_시나리오'!$J$3='d_시나리오'!$H$3,'d_시나리오'!$I$3,IF(F2910&lt;('d_시나리오'!$I$3-'d_시나리오'!$H$3)/('d_시나리오'!$J$3-'d_시나리오'!$H$3),'d_시나리오'!$H$3+SQRT(F2910*('d_시나리오'!$J$3-'d_시나리오'!$H$3)*('d_시나리오'!$I$3-'d_시나리오'!$H$3)),'d_시나리오'!$J$3-SQRT((1-F2910)*('d_시나리오'!$J$3-'d_시나리오'!$H$3)*('d_시나리오'!$J$3-'d_시나리오'!$I$3))))</f>
        <v/>
      </c>
      <c r="H2910">
        <f>RAND()</f>
        <v/>
      </c>
      <c r="I2910">
        <f>IF('d_시나리오'!$J$4='d_시나리오'!$H$4,'d_시나리오'!$I$4,IF(H2910&lt;('d_시나리오'!$I$4-'d_시나리오'!$H$4)/('d_시나리오'!$J$4-'d_시나리오'!$H$4),'d_시나리오'!$H$4+SQRT(H2910*('d_시나리오'!$J$4-'d_시나리오'!$H$4)*('d_시나리오'!$I$4-'d_시나리오'!$H$4)),'d_시나리오'!$J$4-SQRT((1-H2910)*('d_시나리오'!$J$4-'d_시나리오'!$H$4)*('d_시나리오'!$J$4-'d_시나리오'!$I$4))))</f>
        <v/>
      </c>
      <c r="J2910">
        <f>RAND()</f>
        <v/>
      </c>
      <c r="K2910">
        <f>IF('d_시나리오'!$J$5='d_시나리오'!$H$5,'d_시나리오'!$I$5,IF(J2910&lt;('d_시나리오'!$I$5-'d_시나리오'!$H$5)/('d_시나리오'!$J$5-'d_시나리오'!$H$5),'d_시나리오'!$H$5+SQRT(J2910*('d_시나리오'!$J$5-'d_시나리오'!$H$5)*('d_시나리오'!$I$5-'d_시나리오'!$H$5)),'d_시나리오'!$J$5-SQRT((1-J2910)*('d_시나리오'!$J$5-'d_시나리오'!$H$5)*('d_시나리오'!$J$5-'d_시나리오'!$I$5))))</f>
        <v/>
      </c>
      <c r="L2910">
        <f>RAND()</f>
        <v/>
      </c>
      <c r="M2910">
        <f>IF('d_시나리오'!$J$6='d_시나리오'!$H$6,'d_시나리오'!$I$6,IF(L2910&lt;('d_시나리오'!$I$6-'d_시나리오'!$H$6)/('d_시나리오'!$J$6-'d_시나리오'!$H$6),'d_시나리오'!$H$6+SQRT(L2910*('d_시나리오'!$J$6-'d_시나리오'!$H$6)*('d_시나리오'!$I$6-'d_시나리오'!$H$6)),'d_시나리오'!$J$6-SQRT((1-L2910)*('d_시나리오'!$J$6-'d_시나리오'!$H$6)*('d_시나리오'!$J$6-'d_시나리오'!$I$6))))</f>
        <v/>
      </c>
      <c r="N2910">
        <f>INDEX('d_분포'!$B$2:$B$57,RANDBETWEEN(1,56))</f>
        <v/>
      </c>
      <c r="O2910">
        <f>BETAINV(RAND(),5,5)</f>
        <v/>
      </c>
      <c r="P2910">
        <f>'d_고정'!$B$1*'6_기대효과'!$H$7*('d_시나리오'!$I$7/'d_고정'!$B$2)*B2910</f>
        <v/>
      </c>
      <c r="Q2910">
        <f>P2910*C2910</f>
        <v/>
      </c>
      <c r="R2910">
        <f>P2910*E2910</f>
        <v/>
      </c>
      <c r="S2910">
        <f>R2910*G2910</f>
        <v/>
      </c>
      <c r="T2910">
        <f>Q2910+S2910</f>
        <v/>
      </c>
      <c r="U2910">
        <f>(Q2910*D2910+S2910*I2910)*(1-O2910)</f>
        <v/>
      </c>
      <c r="V2910">
        <f>(R2910*K2910*N2910+'d_고정'!$B$3*('6_기대효과'!$H$7/8)*N2910*'d_고정'!$B$10*M2910*('6_기대효과'!$K$7/'d_고정'!$B$9))*(1-O2910)</f>
        <v/>
      </c>
      <c r="W2910">
        <f>(S2910*I2910+R2910*MAX(K2910-'d_고정'!$B$10*M2910*('6_기대효과'!$K$7/'d_고정'!$B$9),0)*N2910)*(1-O2910)</f>
        <v/>
      </c>
      <c r="X2910">
        <f>U2910+V2910</f>
        <v/>
      </c>
      <c r="Y2910">
        <f>U2910/('d_고정'!$B$5*'6_기대효과'!$H$7/8)/'d_고정'!$B$6</f>
        <v/>
      </c>
      <c r="Z2910">
        <f>U2910/('d_고정'!$B$8*'6_기대효과'!$H$7/8)</f>
        <v/>
      </c>
    </row>
    <row r="2911">
      <c r="A2911">
        <f>RAND()</f>
        <v/>
      </c>
      <c r="B2911">
        <f>IF('d_시나리오'!$J$2='d_시나리오'!$H$2,'d_시나리오'!$I$2,IF(A2911&lt;('d_시나리오'!$I$2-'d_시나리오'!$H$2)/('d_시나리오'!$J$2-'d_시나리오'!$H$2),'d_시나리오'!$H$2+SQRT(A2911*('d_시나리오'!$J$2-'d_시나리오'!$H$2)*('d_시나리오'!$I$2-'d_시나리오'!$H$2)),'d_시나리오'!$J$2-SQRT((1-A2911)*('d_시나리오'!$J$2-'d_시나리오'!$H$2)*('d_시나리오'!$J$2-'d_시나리오'!$I$2))))</f>
        <v/>
      </c>
      <c r="C2911">
        <f>BETAINV(RAND(),2,6)</f>
        <v/>
      </c>
      <c r="D2911">
        <f>INDEX('d_분포'!$A$2:$A$28,RANDBETWEEN(1,27))</f>
        <v/>
      </c>
      <c r="E2911">
        <f>INDEX('d_분포'!$C$2:$C$5,RANDBETWEEN(1,4))*(0.9+0.2*RAND())</f>
        <v/>
      </c>
      <c r="F2911">
        <f>RAND()</f>
        <v/>
      </c>
      <c r="G2911">
        <f>IF('d_시나리오'!$J$3='d_시나리오'!$H$3,'d_시나리오'!$I$3,IF(F2911&lt;('d_시나리오'!$I$3-'d_시나리오'!$H$3)/('d_시나리오'!$J$3-'d_시나리오'!$H$3),'d_시나리오'!$H$3+SQRT(F2911*('d_시나리오'!$J$3-'d_시나리오'!$H$3)*('d_시나리오'!$I$3-'d_시나리오'!$H$3)),'d_시나리오'!$J$3-SQRT((1-F2911)*('d_시나리오'!$J$3-'d_시나리오'!$H$3)*('d_시나리오'!$J$3-'d_시나리오'!$I$3))))</f>
        <v/>
      </c>
      <c r="H2911">
        <f>RAND()</f>
        <v/>
      </c>
      <c r="I2911">
        <f>IF('d_시나리오'!$J$4='d_시나리오'!$H$4,'d_시나리오'!$I$4,IF(H2911&lt;('d_시나리오'!$I$4-'d_시나리오'!$H$4)/('d_시나리오'!$J$4-'d_시나리오'!$H$4),'d_시나리오'!$H$4+SQRT(H2911*('d_시나리오'!$J$4-'d_시나리오'!$H$4)*('d_시나리오'!$I$4-'d_시나리오'!$H$4)),'d_시나리오'!$J$4-SQRT((1-H2911)*('d_시나리오'!$J$4-'d_시나리오'!$H$4)*('d_시나리오'!$J$4-'d_시나리오'!$I$4))))</f>
        <v/>
      </c>
      <c r="J2911">
        <f>RAND()</f>
        <v/>
      </c>
      <c r="K2911">
        <f>IF('d_시나리오'!$J$5='d_시나리오'!$H$5,'d_시나리오'!$I$5,IF(J2911&lt;('d_시나리오'!$I$5-'d_시나리오'!$H$5)/('d_시나리오'!$J$5-'d_시나리오'!$H$5),'d_시나리오'!$H$5+SQRT(J2911*('d_시나리오'!$J$5-'d_시나리오'!$H$5)*('d_시나리오'!$I$5-'d_시나리오'!$H$5)),'d_시나리오'!$J$5-SQRT((1-J2911)*('d_시나리오'!$J$5-'d_시나리오'!$H$5)*('d_시나리오'!$J$5-'d_시나리오'!$I$5))))</f>
        <v/>
      </c>
      <c r="L2911">
        <f>RAND()</f>
        <v/>
      </c>
      <c r="M2911">
        <f>IF('d_시나리오'!$J$6='d_시나리오'!$H$6,'d_시나리오'!$I$6,IF(L2911&lt;('d_시나리오'!$I$6-'d_시나리오'!$H$6)/('d_시나리오'!$J$6-'d_시나리오'!$H$6),'d_시나리오'!$H$6+SQRT(L2911*('d_시나리오'!$J$6-'d_시나리오'!$H$6)*('d_시나리오'!$I$6-'d_시나리오'!$H$6)),'d_시나리오'!$J$6-SQRT((1-L2911)*('d_시나리오'!$J$6-'d_시나리오'!$H$6)*('d_시나리오'!$J$6-'d_시나리오'!$I$6))))</f>
        <v/>
      </c>
      <c r="N2911">
        <f>INDEX('d_분포'!$B$2:$B$57,RANDBETWEEN(1,56))</f>
        <v/>
      </c>
      <c r="O2911">
        <f>BETAINV(RAND(),5,5)</f>
        <v/>
      </c>
      <c r="P2911">
        <f>'d_고정'!$B$1*'6_기대효과'!$H$7*('d_시나리오'!$I$7/'d_고정'!$B$2)*B2911</f>
        <v/>
      </c>
      <c r="Q2911">
        <f>P2911*C2911</f>
        <v/>
      </c>
      <c r="R2911">
        <f>P2911*E2911</f>
        <v/>
      </c>
      <c r="S2911">
        <f>R2911*G2911</f>
        <v/>
      </c>
      <c r="T2911">
        <f>Q2911+S2911</f>
        <v/>
      </c>
      <c r="U2911">
        <f>(Q2911*D2911+S2911*I2911)*(1-O2911)</f>
        <v/>
      </c>
      <c r="V2911">
        <f>(R2911*K2911*N2911+'d_고정'!$B$3*('6_기대효과'!$H$7/8)*N2911*'d_고정'!$B$10*M2911*('6_기대효과'!$K$7/'d_고정'!$B$9))*(1-O2911)</f>
        <v/>
      </c>
      <c r="W2911">
        <f>(S2911*I2911+R2911*MAX(K2911-'d_고정'!$B$10*M2911*('6_기대효과'!$K$7/'d_고정'!$B$9),0)*N2911)*(1-O2911)</f>
        <v/>
      </c>
      <c r="X2911">
        <f>U2911+V2911</f>
        <v/>
      </c>
      <c r="Y2911">
        <f>U2911/('d_고정'!$B$5*'6_기대효과'!$H$7/8)/'d_고정'!$B$6</f>
        <v/>
      </c>
      <c r="Z2911">
        <f>U2911/('d_고정'!$B$8*'6_기대효과'!$H$7/8)</f>
        <v/>
      </c>
    </row>
    <row r="2912">
      <c r="A2912">
        <f>RAND()</f>
        <v/>
      </c>
      <c r="B2912">
        <f>IF('d_시나리오'!$J$2='d_시나리오'!$H$2,'d_시나리오'!$I$2,IF(A2912&lt;('d_시나리오'!$I$2-'d_시나리오'!$H$2)/('d_시나리오'!$J$2-'d_시나리오'!$H$2),'d_시나리오'!$H$2+SQRT(A2912*('d_시나리오'!$J$2-'d_시나리오'!$H$2)*('d_시나리오'!$I$2-'d_시나리오'!$H$2)),'d_시나리오'!$J$2-SQRT((1-A2912)*('d_시나리오'!$J$2-'d_시나리오'!$H$2)*('d_시나리오'!$J$2-'d_시나리오'!$I$2))))</f>
        <v/>
      </c>
      <c r="C2912">
        <f>BETAINV(RAND(),2,6)</f>
        <v/>
      </c>
      <c r="D2912">
        <f>INDEX('d_분포'!$A$2:$A$28,RANDBETWEEN(1,27))</f>
        <v/>
      </c>
      <c r="E2912">
        <f>INDEX('d_분포'!$C$2:$C$5,RANDBETWEEN(1,4))*(0.9+0.2*RAND())</f>
        <v/>
      </c>
      <c r="F2912">
        <f>RAND()</f>
        <v/>
      </c>
      <c r="G2912">
        <f>IF('d_시나리오'!$J$3='d_시나리오'!$H$3,'d_시나리오'!$I$3,IF(F2912&lt;('d_시나리오'!$I$3-'d_시나리오'!$H$3)/('d_시나리오'!$J$3-'d_시나리오'!$H$3),'d_시나리오'!$H$3+SQRT(F2912*('d_시나리오'!$J$3-'d_시나리오'!$H$3)*('d_시나리오'!$I$3-'d_시나리오'!$H$3)),'d_시나리오'!$J$3-SQRT((1-F2912)*('d_시나리오'!$J$3-'d_시나리오'!$H$3)*('d_시나리오'!$J$3-'d_시나리오'!$I$3))))</f>
        <v/>
      </c>
      <c r="H2912">
        <f>RAND()</f>
        <v/>
      </c>
      <c r="I2912">
        <f>IF('d_시나리오'!$J$4='d_시나리오'!$H$4,'d_시나리오'!$I$4,IF(H2912&lt;('d_시나리오'!$I$4-'d_시나리오'!$H$4)/('d_시나리오'!$J$4-'d_시나리오'!$H$4),'d_시나리오'!$H$4+SQRT(H2912*('d_시나리오'!$J$4-'d_시나리오'!$H$4)*('d_시나리오'!$I$4-'d_시나리오'!$H$4)),'d_시나리오'!$J$4-SQRT((1-H2912)*('d_시나리오'!$J$4-'d_시나리오'!$H$4)*('d_시나리오'!$J$4-'d_시나리오'!$I$4))))</f>
        <v/>
      </c>
      <c r="J2912">
        <f>RAND()</f>
        <v/>
      </c>
      <c r="K2912">
        <f>IF('d_시나리오'!$J$5='d_시나리오'!$H$5,'d_시나리오'!$I$5,IF(J2912&lt;('d_시나리오'!$I$5-'d_시나리오'!$H$5)/('d_시나리오'!$J$5-'d_시나리오'!$H$5),'d_시나리오'!$H$5+SQRT(J2912*('d_시나리오'!$J$5-'d_시나리오'!$H$5)*('d_시나리오'!$I$5-'d_시나리오'!$H$5)),'d_시나리오'!$J$5-SQRT((1-J2912)*('d_시나리오'!$J$5-'d_시나리오'!$H$5)*('d_시나리오'!$J$5-'d_시나리오'!$I$5))))</f>
        <v/>
      </c>
      <c r="L2912">
        <f>RAND()</f>
        <v/>
      </c>
      <c r="M2912">
        <f>IF('d_시나리오'!$J$6='d_시나리오'!$H$6,'d_시나리오'!$I$6,IF(L2912&lt;('d_시나리오'!$I$6-'d_시나리오'!$H$6)/('d_시나리오'!$J$6-'d_시나리오'!$H$6),'d_시나리오'!$H$6+SQRT(L2912*('d_시나리오'!$J$6-'d_시나리오'!$H$6)*('d_시나리오'!$I$6-'d_시나리오'!$H$6)),'d_시나리오'!$J$6-SQRT((1-L2912)*('d_시나리오'!$J$6-'d_시나리오'!$H$6)*('d_시나리오'!$J$6-'d_시나리오'!$I$6))))</f>
        <v/>
      </c>
      <c r="N2912">
        <f>INDEX('d_분포'!$B$2:$B$57,RANDBETWEEN(1,56))</f>
        <v/>
      </c>
      <c r="O2912">
        <f>BETAINV(RAND(),5,5)</f>
        <v/>
      </c>
      <c r="P2912">
        <f>'d_고정'!$B$1*'6_기대효과'!$H$7*('d_시나리오'!$I$7/'d_고정'!$B$2)*B2912</f>
        <v/>
      </c>
      <c r="Q2912">
        <f>P2912*C2912</f>
        <v/>
      </c>
      <c r="R2912">
        <f>P2912*E2912</f>
        <v/>
      </c>
      <c r="S2912">
        <f>R2912*G2912</f>
        <v/>
      </c>
      <c r="T2912">
        <f>Q2912+S2912</f>
        <v/>
      </c>
      <c r="U2912">
        <f>(Q2912*D2912+S2912*I2912)*(1-O2912)</f>
        <v/>
      </c>
      <c r="V2912">
        <f>(R2912*K2912*N2912+'d_고정'!$B$3*('6_기대효과'!$H$7/8)*N2912*'d_고정'!$B$10*M2912*('6_기대효과'!$K$7/'d_고정'!$B$9))*(1-O2912)</f>
        <v/>
      </c>
      <c r="W2912">
        <f>(S2912*I2912+R2912*MAX(K2912-'d_고정'!$B$10*M2912*('6_기대효과'!$K$7/'d_고정'!$B$9),0)*N2912)*(1-O2912)</f>
        <v/>
      </c>
      <c r="X2912">
        <f>U2912+V2912</f>
        <v/>
      </c>
      <c r="Y2912">
        <f>U2912/('d_고정'!$B$5*'6_기대효과'!$H$7/8)/'d_고정'!$B$6</f>
        <v/>
      </c>
      <c r="Z2912">
        <f>U2912/('d_고정'!$B$8*'6_기대효과'!$H$7/8)</f>
        <v/>
      </c>
    </row>
    <row r="2913">
      <c r="A2913">
        <f>RAND()</f>
        <v/>
      </c>
      <c r="B2913">
        <f>IF('d_시나리오'!$J$2='d_시나리오'!$H$2,'d_시나리오'!$I$2,IF(A2913&lt;('d_시나리오'!$I$2-'d_시나리오'!$H$2)/('d_시나리오'!$J$2-'d_시나리오'!$H$2),'d_시나리오'!$H$2+SQRT(A2913*('d_시나리오'!$J$2-'d_시나리오'!$H$2)*('d_시나리오'!$I$2-'d_시나리오'!$H$2)),'d_시나리오'!$J$2-SQRT((1-A2913)*('d_시나리오'!$J$2-'d_시나리오'!$H$2)*('d_시나리오'!$J$2-'d_시나리오'!$I$2))))</f>
        <v/>
      </c>
      <c r="C2913">
        <f>BETAINV(RAND(),2,6)</f>
        <v/>
      </c>
      <c r="D2913">
        <f>INDEX('d_분포'!$A$2:$A$28,RANDBETWEEN(1,27))</f>
        <v/>
      </c>
      <c r="E2913">
        <f>INDEX('d_분포'!$C$2:$C$5,RANDBETWEEN(1,4))*(0.9+0.2*RAND())</f>
        <v/>
      </c>
      <c r="F2913">
        <f>RAND()</f>
        <v/>
      </c>
      <c r="G2913">
        <f>IF('d_시나리오'!$J$3='d_시나리오'!$H$3,'d_시나리오'!$I$3,IF(F2913&lt;('d_시나리오'!$I$3-'d_시나리오'!$H$3)/('d_시나리오'!$J$3-'d_시나리오'!$H$3),'d_시나리오'!$H$3+SQRT(F2913*('d_시나리오'!$J$3-'d_시나리오'!$H$3)*('d_시나리오'!$I$3-'d_시나리오'!$H$3)),'d_시나리오'!$J$3-SQRT((1-F2913)*('d_시나리오'!$J$3-'d_시나리오'!$H$3)*('d_시나리오'!$J$3-'d_시나리오'!$I$3))))</f>
        <v/>
      </c>
      <c r="H2913">
        <f>RAND()</f>
        <v/>
      </c>
      <c r="I2913">
        <f>IF('d_시나리오'!$J$4='d_시나리오'!$H$4,'d_시나리오'!$I$4,IF(H2913&lt;('d_시나리오'!$I$4-'d_시나리오'!$H$4)/('d_시나리오'!$J$4-'d_시나리오'!$H$4),'d_시나리오'!$H$4+SQRT(H2913*('d_시나리오'!$J$4-'d_시나리오'!$H$4)*('d_시나리오'!$I$4-'d_시나리오'!$H$4)),'d_시나리오'!$J$4-SQRT((1-H2913)*('d_시나리오'!$J$4-'d_시나리오'!$H$4)*('d_시나리오'!$J$4-'d_시나리오'!$I$4))))</f>
        <v/>
      </c>
      <c r="J2913">
        <f>RAND()</f>
        <v/>
      </c>
      <c r="K2913">
        <f>IF('d_시나리오'!$J$5='d_시나리오'!$H$5,'d_시나리오'!$I$5,IF(J2913&lt;('d_시나리오'!$I$5-'d_시나리오'!$H$5)/('d_시나리오'!$J$5-'d_시나리오'!$H$5),'d_시나리오'!$H$5+SQRT(J2913*('d_시나리오'!$J$5-'d_시나리오'!$H$5)*('d_시나리오'!$I$5-'d_시나리오'!$H$5)),'d_시나리오'!$J$5-SQRT((1-J2913)*('d_시나리오'!$J$5-'d_시나리오'!$H$5)*('d_시나리오'!$J$5-'d_시나리오'!$I$5))))</f>
        <v/>
      </c>
      <c r="L2913">
        <f>RAND()</f>
        <v/>
      </c>
      <c r="M2913">
        <f>IF('d_시나리오'!$J$6='d_시나리오'!$H$6,'d_시나리오'!$I$6,IF(L2913&lt;('d_시나리오'!$I$6-'d_시나리오'!$H$6)/('d_시나리오'!$J$6-'d_시나리오'!$H$6),'d_시나리오'!$H$6+SQRT(L2913*('d_시나리오'!$J$6-'d_시나리오'!$H$6)*('d_시나리오'!$I$6-'d_시나리오'!$H$6)),'d_시나리오'!$J$6-SQRT((1-L2913)*('d_시나리오'!$J$6-'d_시나리오'!$H$6)*('d_시나리오'!$J$6-'d_시나리오'!$I$6))))</f>
        <v/>
      </c>
      <c r="N2913">
        <f>INDEX('d_분포'!$B$2:$B$57,RANDBETWEEN(1,56))</f>
        <v/>
      </c>
      <c r="O2913">
        <f>BETAINV(RAND(),5,5)</f>
        <v/>
      </c>
      <c r="P2913">
        <f>'d_고정'!$B$1*'6_기대효과'!$H$7*('d_시나리오'!$I$7/'d_고정'!$B$2)*B2913</f>
        <v/>
      </c>
      <c r="Q2913">
        <f>P2913*C2913</f>
        <v/>
      </c>
      <c r="R2913">
        <f>P2913*E2913</f>
        <v/>
      </c>
      <c r="S2913">
        <f>R2913*G2913</f>
        <v/>
      </c>
      <c r="T2913">
        <f>Q2913+S2913</f>
        <v/>
      </c>
      <c r="U2913">
        <f>(Q2913*D2913+S2913*I2913)*(1-O2913)</f>
        <v/>
      </c>
      <c r="V2913">
        <f>(R2913*K2913*N2913+'d_고정'!$B$3*('6_기대효과'!$H$7/8)*N2913*'d_고정'!$B$10*M2913*('6_기대효과'!$K$7/'d_고정'!$B$9))*(1-O2913)</f>
        <v/>
      </c>
      <c r="W2913">
        <f>(S2913*I2913+R2913*MAX(K2913-'d_고정'!$B$10*M2913*('6_기대효과'!$K$7/'d_고정'!$B$9),0)*N2913)*(1-O2913)</f>
        <v/>
      </c>
      <c r="X2913">
        <f>U2913+V2913</f>
        <v/>
      </c>
      <c r="Y2913">
        <f>U2913/('d_고정'!$B$5*'6_기대효과'!$H$7/8)/'d_고정'!$B$6</f>
        <v/>
      </c>
      <c r="Z2913">
        <f>U2913/('d_고정'!$B$8*'6_기대효과'!$H$7/8)</f>
        <v/>
      </c>
    </row>
    <row r="2914">
      <c r="A2914">
        <f>RAND()</f>
        <v/>
      </c>
      <c r="B2914">
        <f>IF('d_시나리오'!$J$2='d_시나리오'!$H$2,'d_시나리오'!$I$2,IF(A2914&lt;('d_시나리오'!$I$2-'d_시나리오'!$H$2)/('d_시나리오'!$J$2-'d_시나리오'!$H$2),'d_시나리오'!$H$2+SQRT(A2914*('d_시나리오'!$J$2-'d_시나리오'!$H$2)*('d_시나리오'!$I$2-'d_시나리오'!$H$2)),'d_시나리오'!$J$2-SQRT((1-A2914)*('d_시나리오'!$J$2-'d_시나리오'!$H$2)*('d_시나리오'!$J$2-'d_시나리오'!$I$2))))</f>
        <v/>
      </c>
      <c r="C2914">
        <f>BETAINV(RAND(),2,6)</f>
        <v/>
      </c>
      <c r="D2914">
        <f>INDEX('d_분포'!$A$2:$A$28,RANDBETWEEN(1,27))</f>
        <v/>
      </c>
      <c r="E2914">
        <f>INDEX('d_분포'!$C$2:$C$5,RANDBETWEEN(1,4))*(0.9+0.2*RAND())</f>
        <v/>
      </c>
      <c r="F2914">
        <f>RAND()</f>
        <v/>
      </c>
      <c r="G2914">
        <f>IF('d_시나리오'!$J$3='d_시나리오'!$H$3,'d_시나리오'!$I$3,IF(F2914&lt;('d_시나리오'!$I$3-'d_시나리오'!$H$3)/('d_시나리오'!$J$3-'d_시나리오'!$H$3),'d_시나리오'!$H$3+SQRT(F2914*('d_시나리오'!$J$3-'d_시나리오'!$H$3)*('d_시나리오'!$I$3-'d_시나리오'!$H$3)),'d_시나리오'!$J$3-SQRT((1-F2914)*('d_시나리오'!$J$3-'d_시나리오'!$H$3)*('d_시나리오'!$J$3-'d_시나리오'!$I$3))))</f>
        <v/>
      </c>
      <c r="H2914">
        <f>RAND()</f>
        <v/>
      </c>
      <c r="I2914">
        <f>IF('d_시나리오'!$J$4='d_시나리오'!$H$4,'d_시나리오'!$I$4,IF(H2914&lt;('d_시나리오'!$I$4-'d_시나리오'!$H$4)/('d_시나리오'!$J$4-'d_시나리오'!$H$4),'d_시나리오'!$H$4+SQRT(H2914*('d_시나리오'!$J$4-'d_시나리오'!$H$4)*('d_시나리오'!$I$4-'d_시나리오'!$H$4)),'d_시나리오'!$J$4-SQRT((1-H2914)*('d_시나리오'!$J$4-'d_시나리오'!$H$4)*('d_시나리오'!$J$4-'d_시나리오'!$I$4))))</f>
        <v/>
      </c>
      <c r="J2914">
        <f>RAND()</f>
        <v/>
      </c>
      <c r="K2914">
        <f>IF('d_시나리오'!$J$5='d_시나리오'!$H$5,'d_시나리오'!$I$5,IF(J2914&lt;('d_시나리오'!$I$5-'d_시나리오'!$H$5)/('d_시나리오'!$J$5-'d_시나리오'!$H$5),'d_시나리오'!$H$5+SQRT(J2914*('d_시나리오'!$J$5-'d_시나리오'!$H$5)*('d_시나리오'!$I$5-'d_시나리오'!$H$5)),'d_시나리오'!$J$5-SQRT((1-J2914)*('d_시나리오'!$J$5-'d_시나리오'!$H$5)*('d_시나리오'!$J$5-'d_시나리오'!$I$5))))</f>
        <v/>
      </c>
      <c r="L2914">
        <f>RAND()</f>
        <v/>
      </c>
      <c r="M2914">
        <f>IF('d_시나리오'!$J$6='d_시나리오'!$H$6,'d_시나리오'!$I$6,IF(L2914&lt;('d_시나리오'!$I$6-'d_시나리오'!$H$6)/('d_시나리오'!$J$6-'d_시나리오'!$H$6),'d_시나리오'!$H$6+SQRT(L2914*('d_시나리오'!$J$6-'d_시나리오'!$H$6)*('d_시나리오'!$I$6-'d_시나리오'!$H$6)),'d_시나리오'!$J$6-SQRT((1-L2914)*('d_시나리오'!$J$6-'d_시나리오'!$H$6)*('d_시나리오'!$J$6-'d_시나리오'!$I$6))))</f>
        <v/>
      </c>
      <c r="N2914">
        <f>INDEX('d_분포'!$B$2:$B$57,RANDBETWEEN(1,56))</f>
        <v/>
      </c>
      <c r="O2914">
        <f>BETAINV(RAND(),5,5)</f>
        <v/>
      </c>
      <c r="P2914">
        <f>'d_고정'!$B$1*'6_기대효과'!$H$7*('d_시나리오'!$I$7/'d_고정'!$B$2)*B2914</f>
        <v/>
      </c>
      <c r="Q2914">
        <f>P2914*C2914</f>
        <v/>
      </c>
      <c r="R2914">
        <f>P2914*E2914</f>
        <v/>
      </c>
      <c r="S2914">
        <f>R2914*G2914</f>
        <v/>
      </c>
      <c r="T2914">
        <f>Q2914+S2914</f>
        <v/>
      </c>
      <c r="U2914">
        <f>(Q2914*D2914+S2914*I2914)*(1-O2914)</f>
        <v/>
      </c>
      <c r="V2914">
        <f>(R2914*K2914*N2914+'d_고정'!$B$3*('6_기대효과'!$H$7/8)*N2914*'d_고정'!$B$10*M2914*('6_기대효과'!$K$7/'d_고정'!$B$9))*(1-O2914)</f>
        <v/>
      </c>
      <c r="W2914">
        <f>(S2914*I2914+R2914*MAX(K2914-'d_고정'!$B$10*M2914*('6_기대효과'!$K$7/'d_고정'!$B$9),0)*N2914)*(1-O2914)</f>
        <v/>
      </c>
      <c r="X2914">
        <f>U2914+V2914</f>
        <v/>
      </c>
      <c r="Y2914">
        <f>U2914/('d_고정'!$B$5*'6_기대효과'!$H$7/8)/'d_고정'!$B$6</f>
        <v/>
      </c>
      <c r="Z2914">
        <f>U2914/('d_고정'!$B$8*'6_기대효과'!$H$7/8)</f>
        <v/>
      </c>
    </row>
    <row r="2915">
      <c r="A2915">
        <f>RAND()</f>
        <v/>
      </c>
      <c r="B2915">
        <f>IF('d_시나리오'!$J$2='d_시나리오'!$H$2,'d_시나리오'!$I$2,IF(A2915&lt;('d_시나리오'!$I$2-'d_시나리오'!$H$2)/('d_시나리오'!$J$2-'d_시나리오'!$H$2),'d_시나리오'!$H$2+SQRT(A2915*('d_시나리오'!$J$2-'d_시나리오'!$H$2)*('d_시나리오'!$I$2-'d_시나리오'!$H$2)),'d_시나리오'!$J$2-SQRT((1-A2915)*('d_시나리오'!$J$2-'d_시나리오'!$H$2)*('d_시나리오'!$J$2-'d_시나리오'!$I$2))))</f>
        <v/>
      </c>
      <c r="C2915">
        <f>BETAINV(RAND(),2,6)</f>
        <v/>
      </c>
      <c r="D2915">
        <f>INDEX('d_분포'!$A$2:$A$28,RANDBETWEEN(1,27))</f>
        <v/>
      </c>
      <c r="E2915">
        <f>INDEX('d_분포'!$C$2:$C$5,RANDBETWEEN(1,4))*(0.9+0.2*RAND())</f>
        <v/>
      </c>
      <c r="F2915">
        <f>RAND()</f>
        <v/>
      </c>
      <c r="G2915">
        <f>IF('d_시나리오'!$J$3='d_시나리오'!$H$3,'d_시나리오'!$I$3,IF(F2915&lt;('d_시나리오'!$I$3-'d_시나리오'!$H$3)/('d_시나리오'!$J$3-'d_시나리오'!$H$3),'d_시나리오'!$H$3+SQRT(F2915*('d_시나리오'!$J$3-'d_시나리오'!$H$3)*('d_시나리오'!$I$3-'d_시나리오'!$H$3)),'d_시나리오'!$J$3-SQRT((1-F2915)*('d_시나리오'!$J$3-'d_시나리오'!$H$3)*('d_시나리오'!$J$3-'d_시나리오'!$I$3))))</f>
        <v/>
      </c>
      <c r="H2915">
        <f>RAND()</f>
        <v/>
      </c>
      <c r="I2915">
        <f>IF('d_시나리오'!$J$4='d_시나리오'!$H$4,'d_시나리오'!$I$4,IF(H2915&lt;('d_시나리오'!$I$4-'d_시나리오'!$H$4)/('d_시나리오'!$J$4-'d_시나리오'!$H$4),'d_시나리오'!$H$4+SQRT(H2915*('d_시나리오'!$J$4-'d_시나리오'!$H$4)*('d_시나리오'!$I$4-'d_시나리오'!$H$4)),'d_시나리오'!$J$4-SQRT((1-H2915)*('d_시나리오'!$J$4-'d_시나리오'!$H$4)*('d_시나리오'!$J$4-'d_시나리오'!$I$4))))</f>
        <v/>
      </c>
      <c r="J2915">
        <f>RAND()</f>
        <v/>
      </c>
      <c r="K2915">
        <f>IF('d_시나리오'!$J$5='d_시나리오'!$H$5,'d_시나리오'!$I$5,IF(J2915&lt;('d_시나리오'!$I$5-'d_시나리오'!$H$5)/('d_시나리오'!$J$5-'d_시나리오'!$H$5),'d_시나리오'!$H$5+SQRT(J2915*('d_시나리오'!$J$5-'d_시나리오'!$H$5)*('d_시나리오'!$I$5-'d_시나리오'!$H$5)),'d_시나리오'!$J$5-SQRT((1-J2915)*('d_시나리오'!$J$5-'d_시나리오'!$H$5)*('d_시나리오'!$J$5-'d_시나리오'!$I$5))))</f>
        <v/>
      </c>
      <c r="L2915">
        <f>RAND()</f>
        <v/>
      </c>
      <c r="M2915">
        <f>IF('d_시나리오'!$J$6='d_시나리오'!$H$6,'d_시나리오'!$I$6,IF(L2915&lt;('d_시나리오'!$I$6-'d_시나리오'!$H$6)/('d_시나리오'!$J$6-'d_시나리오'!$H$6),'d_시나리오'!$H$6+SQRT(L2915*('d_시나리오'!$J$6-'d_시나리오'!$H$6)*('d_시나리오'!$I$6-'d_시나리오'!$H$6)),'d_시나리오'!$J$6-SQRT((1-L2915)*('d_시나리오'!$J$6-'d_시나리오'!$H$6)*('d_시나리오'!$J$6-'d_시나리오'!$I$6))))</f>
        <v/>
      </c>
      <c r="N2915">
        <f>INDEX('d_분포'!$B$2:$B$57,RANDBETWEEN(1,56))</f>
        <v/>
      </c>
      <c r="O2915">
        <f>BETAINV(RAND(),5,5)</f>
        <v/>
      </c>
      <c r="P2915">
        <f>'d_고정'!$B$1*'6_기대효과'!$H$7*('d_시나리오'!$I$7/'d_고정'!$B$2)*B2915</f>
        <v/>
      </c>
      <c r="Q2915">
        <f>P2915*C2915</f>
        <v/>
      </c>
      <c r="R2915">
        <f>P2915*E2915</f>
        <v/>
      </c>
      <c r="S2915">
        <f>R2915*G2915</f>
        <v/>
      </c>
      <c r="T2915">
        <f>Q2915+S2915</f>
        <v/>
      </c>
      <c r="U2915">
        <f>(Q2915*D2915+S2915*I2915)*(1-O2915)</f>
        <v/>
      </c>
      <c r="V2915">
        <f>(R2915*K2915*N2915+'d_고정'!$B$3*('6_기대효과'!$H$7/8)*N2915*'d_고정'!$B$10*M2915*('6_기대효과'!$K$7/'d_고정'!$B$9))*(1-O2915)</f>
        <v/>
      </c>
      <c r="W2915">
        <f>(S2915*I2915+R2915*MAX(K2915-'d_고정'!$B$10*M2915*('6_기대효과'!$K$7/'d_고정'!$B$9),0)*N2915)*(1-O2915)</f>
        <v/>
      </c>
      <c r="X2915">
        <f>U2915+V2915</f>
        <v/>
      </c>
      <c r="Y2915">
        <f>U2915/('d_고정'!$B$5*'6_기대효과'!$H$7/8)/'d_고정'!$B$6</f>
        <v/>
      </c>
      <c r="Z2915">
        <f>U2915/('d_고정'!$B$8*'6_기대효과'!$H$7/8)</f>
        <v/>
      </c>
    </row>
    <row r="2916">
      <c r="A2916">
        <f>RAND()</f>
        <v/>
      </c>
      <c r="B2916">
        <f>IF('d_시나리오'!$J$2='d_시나리오'!$H$2,'d_시나리오'!$I$2,IF(A2916&lt;('d_시나리오'!$I$2-'d_시나리오'!$H$2)/('d_시나리오'!$J$2-'d_시나리오'!$H$2),'d_시나리오'!$H$2+SQRT(A2916*('d_시나리오'!$J$2-'d_시나리오'!$H$2)*('d_시나리오'!$I$2-'d_시나리오'!$H$2)),'d_시나리오'!$J$2-SQRT((1-A2916)*('d_시나리오'!$J$2-'d_시나리오'!$H$2)*('d_시나리오'!$J$2-'d_시나리오'!$I$2))))</f>
        <v/>
      </c>
      <c r="C2916">
        <f>BETAINV(RAND(),2,6)</f>
        <v/>
      </c>
      <c r="D2916">
        <f>INDEX('d_분포'!$A$2:$A$28,RANDBETWEEN(1,27))</f>
        <v/>
      </c>
      <c r="E2916">
        <f>INDEX('d_분포'!$C$2:$C$5,RANDBETWEEN(1,4))*(0.9+0.2*RAND())</f>
        <v/>
      </c>
      <c r="F2916">
        <f>RAND()</f>
        <v/>
      </c>
      <c r="G2916">
        <f>IF('d_시나리오'!$J$3='d_시나리오'!$H$3,'d_시나리오'!$I$3,IF(F2916&lt;('d_시나리오'!$I$3-'d_시나리오'!$H$3)/('d_시나리오'!$J$3-'d_시나리오'!$H$3),'d_시나리오'!$H$3+SQRT(F2916*('d_시나리오'!$J$3-'d_시나리오'!$H$3)*('d_시나리오'!$I$3-'d_시나리오'!$H$3)),'d_시나리오'!$J$3-SQRT((1-F2916)*('d_시나리오'!$J$3-'d_시나리오'!$H$3)*('d_시나리오'!$J$3-'d_시나리오'!$I$3))))</f>
        <v/>
      </c>
      <c r="H2916">
        <f>RAND()</f>
        <v/>
      </c>
      <c r="I2916">
        <f>IF('d_시나리오'!$J$4='d_시나리오'!$H$4,'d_시나리오'!$I$4,IF(H2916&lt;('d_시나리오'!$I$4-'d_시나리오'!$H$4)/('d_시나리오'!$J$4-'d_시나리오'!$H$4),'d_시나리오'!$H$4+SQRT(H2916*('d_시나리오'!$J$4-'d_시나리오'!$H$4)*('d_시나리오'!$I$4-'d_시나리오'!$H$4)),'d_시나리오'!$J$4-SQRT((1-H2916)*('d_시나리오'!$J$4-'d_시나리오'!$H$4)*('d_시나리오'!$J$4-'d_시나리오'!$I$4))))</f>
        <v/>
      </c>
      <c r="J2916">
        <f>RAND()</f>
        <v/>
      </c>
      <c r="K2916">
        <f>IF('d_시나리오'!$J$5='d_시나리오'!$H$5,'d_시나리오'!$I$5,IF(J2916&lt;('d_시나리오'!$I$5-'d_시나리오'!$H$5)/('d_시나리오'!$J$5-'d_시나리오'!$H$5),'d_시나리오'!$H$5+SQRT(J2916*('d_시나리오'!$J$5-'d_시나리오'!$H$5)*('d_시나리오'!$I$5-'d_시나리오'!$H$5)),'d_시나리오'!$J$5-SQRT((1-J2916)*('d_시나리오'!$J$5-'d_시나리오'!$H$5)*('d_시나리오'!$J$5-'d_시나리오'!$I$5))))</f>
        <v/>
      </c>
      <c r="L2916">
        <f>RAND()</f>
        <v/>
      </c>
      <c r="M2916">
        <f>IF('d_시나리오'!$J$6='d_시나리오'!$H$6,'d_시나리오'!$I$6,IF(L2916&lt;('d_시나리오'!$I$6-'d_시나리오'!$H$6)/('d_시나리오'!$J$6-'d_시나리오'!$H$6),'d_시나리오'!$H$6+SQRT(L2916*('d_시나리오'!$J$6-'d_시나리오'!$H$6)*('d_시나리오'!$I$6-'d_시나리오'!$H$6)),'d_시나리오'!$J$6-SQRT((1-L2916)*('d_시나리오'!$J$6-'d_시나리오'!$H$6)*('d_시나리오'!$J$6-'d_시나리오'!$I$6))))</f>
        <v/>
      </c>
      <c r="N2916">
        <f>INDEX('d_분포'!$B$2:$B$57,RANDBETWEEN(1,56))</f>
        <v/>
      </c>
      <c r="O2916">
        <f>BETAINV(RAND(),5,5)</f>
        <v/>
      </c>
      <c r="P2916">
        <f>'d_고정'!$B$1*'6_기대효과'!$H$7*('d_시나리오'!$I$7/'d_고정'!$B$2)*B2916</f>
        <v/>
      </c>
      <c r="Q2916">
        <f>P2916*C2916</f>
        <v/>
      </c>
      <c r="R2916">
        <f>P2916*E2916</f>
        <v/>
      </c>
      <c r="S2916">
        <f>R2916*G2916</f>
        <v/>
      </c>
      <c r="T2916">
        <f>Q2916+S2916</f>
        <v/>
      </c>
      <c r="U2916">
        <f>(Q2916*D2916+S2916*I2916)*(1-O2916)</f>
        <v/>
      </c>
      <c r="V2916">
        <f>(R2916*K2916*N2916+'d_고정'!$B$3*('6_기대효과'!$H$7/8)*N2916*'d_고정'!$B$10*M2916*('6_기대효과'!$K$7/'d_고정'!$B$9))*(1-O2916)</f>
        <v/>
      </c>
      <c r="W2916">
        <f>(S2916*I2916+R2916*MAX(K2916-'d_고정'!$B$10*M2916*('6_기대효과'!$K$7/'d_고정'!$B$9),0)*N2916)*(1-O2916)</f>
        <v/>
      </c>
      <c r="X2916">
        <f>U2916+V2916</f>
        <v/>
      </c>
      <c r="Y2916">
        <f>U2916/('d_고정'!$B$5*'6_기대효과'!$H$7/8)/'d_고정'!$B$6</f>
        <v/>
      </c>
      <c r="Z2916">
        <f>U2916/('d_고정'!$B$8*'6_기대효과'!$H$7/8)</f>
        <v/>
      </c>
    </row>
    <row r="2917">
      <c r="A2917">
        <f>RAND()</f>
        <v/>
      </c>
      <c r="B2917">
        <f>IF('d_시나리오'!$J$2='d_시나리오'!$H$2,'d_시나리오'!$I$2,IF(A2917&lt;('d_시나리오'!$I$2-'d_시나리오'!$H$2)/('d_시나리오'!$J$2-'d_시나리오'!$H$2),'d_시나리오'!$H$2+SQRT(A2917*('d_시나리오'!$J$2-'d_시나리오'!$H$2)*('d_시나리오'!$I$2-'d_시나리오'!$H$2)),'d_시나리오'!$J$2-SQRT((1-A2917)*('d_시나리오'!$J$2-'d_시나리오'!$H$2)*('d_시나리오'!$J$2-'d_시나리오'!$I$2))))</f>
        <v/>
      </c>
      <c r="C2917">
        <f>BETAINV(RAND(),2,6)</f>
        <v/>
      </c>
      <c r="D2917">
        <f>INDEX('d_분포'!$A$2:$A$28,RANDBETWEEN(1,27))</f>
        <v/>
      </c>
      <c r="E2917">
        <f>INDEX('d_분포'!$C$2:$C$5,RANDBETWEEN(1,4))*(0.9+0.2*RAND())</f>
        <v/>
      </c>
      <c r="F2917">
        <f>RAND()</f>
        <v/>
      </c>
      <c r="G2917">
        <f>IF('d_시나리오'!$J$3='d_시나리오'!$H$3,'d_시나리오'!$I$3,IF(F2917&lt;('d_시나리오'!$I$3-'d_시나리오'!$H$3)/('d_시나리오'!$J$3-'d_시나리오'!$H$3),'d_시나리오'!$H$3+SQRT(F2917*('d_시나리오'!$J$3-'d_시나리오'!$H$3)*('d_시나리오'!$I$3-'d_시나리오'!$H$3)),'d_시나리오'!$J$3-SQRT((1-F2917)*('d_시나리오'!$J$3-'d_시나리오'!$H$3)*('d_시나리오'!$J$3-'d_시나리오'!$I$3))))</f>
        <v/>
      </c>
      <c r="H2917">
        <f>RAND()</f>
        <v/>
      </c>
      <c r="I2917">
        <f>IF('d_시나리오'!$J$4='d_시나리오'!$H$4,'d_시나리오'!$I$4,IF(H2917&lt;('d_시나리오'!$I$4-'d_시나리오'!$H$4)/('d_시나리오'!$J$4-'d_시나리오'!$H$4),'d_시나리오'!$H$4+SQRT(H2917*('d_시나리오'!$J$4-'d_시나리오'!$H$4)*('d_시나리오'!$I$4-'d_시나리오'!$H$4)),'d_시나리오'!$J$4-SQRT((1-H2917)*('d_시나리오'!$J$4-'d_시나리오'!$H$4)*('d_시나리오'!$J$4-'d_시나리오'!$I$4))))</f>
        <v/>
      </c>
      <c r="J2917">
        <f>RAND()</f>
        <v/>
      </c>
      <c r="K2917">
        <f>IF('d_시나리오'!$J$5='d_시나리오'!$H$5,'d_시나리오'!$I$5,IF(J2917&lt;('d_시나리오'!$I$5-'d_시나리오'!$H$5)/('d_시나리오'!$J$5-'d_시나리오'!$H$5),'d_시나리오'!$H$5+SQRT(J2917*('d_시나리오'!$J$5-'d_시나리오'!$H$5)*('d_시나리오'!$I$5-'d_시나리오'!$H$5)),'d_시나리오'!$J$5-SQRT((1-J2917)*('d_시나리오'!$J$5-'d_시나리오'!$H$5)*('d_시나리오'!$J$5-'d_시나리오'!$I$5))))</f>
        <v/>
      </c>
      <c r="L2917">
        <f>RAND()</f>
        <v/>
      </c>
      <c r="M2917">
        <f>IF('d_시나리오'!$J$6='d_시나리오'!$H$6,'d_시나리오'!$I$6,IF(L2917&lt;('d_시나리오'!$I$6-'d_시나리오'!$H$6)/('d_시나리오'!$J$6-'d_시나리오'!$H$6),'d_시나리오'!$H$6+SQRT(L2917*('d_시나리오'!$J$6-'d_시나리오'!$H$6)*('d_시나리오'!$I$6-'d_시나리오'!$H$6)),'d_시나리오'!$J$6-SQRT((1-L2917)*('d_시나리오'!$J$6-'d_시나리오'!$H$6)*('d_시나리오'!$J$6-'d_시나리오'!$I$6))))</f>
        <v/>
      </c>
      <c r="N2917">
        <f>INDEX('d_분포'!$B$2:$B$57,RANDBETWEEN(1,56))</f>
        <v/>
      </c>
      <c r="O2917">
        <f>BETAINV(RAND(),5,5)</f>
        <v/>
      </c>
      <c r="P2917">
        <f>'d_고정'!$B$1*'6_기대효과'!$H$7*('d_시나리오'!$I$7/'d_고정'!$B$2)*B2917</f>
        <v/>
      </c>
      <c r="Q2917">
        <f>P2917*C2917</f>
        <v/>
      </c>
      <c r="R2917">
        <f>P2917*E2917</f>
        <v/>
      </c>
      <c r="S2917">
        <f>R2917*G2917</f>
        <v/>
      </c>
      <c r="T2917">
        <f>Q2917+S2917</f>
        <v/>
      </c>
      <c r="U2917">
        <f>(Q2917*D2917+S2917*I2917)*(1-O2917)</f>
        <v/>
      </c>
      <c r="V2917">
        <f>(R2917*K2917*N2917+'d_고정'!$B$3*('6_기대효과'!$H$7/8)*N2917*'d_고정'!$B$10*M2917*('6_기대효과'!$K$7/'d_고정'!$B$9))*(1-O2917)</f>
        <v/>
      </c>
      <c r="W2917">
        <f>(S2917*I2917+R2917*MAX(K2917-'d_고정'!$B$10*M2917*('6_기대효과'!$K$7/'d_고정'!$B$9),0)*N2917)*(1-O2917)</f>
        <v/>
      </c>
      <c r="X2917">
        <f>U2917+V2917</f>
        <v/>
      </c>
      <c r="Y2917">
        <f>U2917/('d_고정'!$B$5*'6_기대효과'!$H$7/8)/'d_고정'!$B$6</f>
        <v/>
      </c>
      <c r="Z2917">
        <f>U2917/('d_고정'!$B$8*'6_기대효과'!$H$7/8)</f>
        <v/>
      </c>
    </row>
    <row r="2918">
      <c r="A2918">
        <f>RAND()</f>
        <v/>
      </c>
      <c r="B2918">
        <f>IF('d_시나리오'!$J$2='d_시나리오'!$H$2,'d_시나리오'!$I$2,IF(A2918&lt;('d_시나리오'!$I$2-'d_시나리오'!$H$2)/('d_시나리오'!$J$2-'d_시나리오'!$H$2),'d_시나리오'!$H$2+SQRT(A2918*('d_시나리오'!$J$2-'d_시나리오'!$H$2)*('d_시나리오'!$I$2-'d_시나리오'!$H$2)),'d_시나리오'!$J$2-SQRT((1-A2918)*('d_시나리오'!$J$2-'d_시나리오'!$H$2)*('d_시나리오'!$J$2-'d_시나리오'!$I$2))))</f>
        <v/>
      </c>
      <c r="C2918">
        <f>BETAINV(RAND(),2,6)</f>
        <v/>
      </c>
      <c r="D2918">
        <f>INDEX('d_분포'!$A$2:$A$28,RANDBETWEEN(1,27))</f>
        <v/>
      </c>
      <c r="E2918">
        <f>INDEX('d_분포'!$C$2:$C$5,RANDBETWEEN(1,4))*(0.9+0.2*RAND())</f>
        <v/>
      </c>
      <c r="F2918">
        <f>RAND()</f>
        <v/>
      </c>
      <c r="G2918">
        <f>IF('d_시나리오'!$J$3='d_시나리오'!$H$3,'d_시나리오'!$I$3,IF(F2918&lt;('d_시나리오'!$I$3-'d_시나리오'!$H$3)/('d_시나리오'!$J$3-'d_시나리오'!$H$3),'d_시나리오'!$H$3+SQRT(F2918*('d_시나리오'!$J$3-'d_시나리오'!$H$3)*('d_시나리오'!$I$3-'d_시나리오'!$H$3)),'d_시나리오'!$J$3-SQRT((1-F2918)*('d_시나리오'!$J$3-'d_시나리오'!$H$3)*('d_시나리오'!$J$3-'d_시나리오'!$I$3))))</f>
        <v/>
      </c>
      <c r="H2918">
        <f>RAND()</f>
        <v/>
      </c>
      <c r="I2918">
        <f>IF('d_시나리오'!$J$4='d_시나리오'!$H$4,'d_시나리오'!$I$4,IF(H2918&lt;('d_시나리오'!$I$4-'d_시나리오'!$H$4)/('d_시나리오'!$J$4-'d_시나리오'!$H$4),'d_시나리오'!$H$4+SQRT(H2918*('d_시나리오'!$J$4-'d_시나리오'!$H$4)*('d_시나리오'!$I$4-'d_시나리오'!$H$4)),'d_시나리오'!$J$4-SQRT((1-H2918)*('d_시나리오'!$J$4-'d_시나리오'!$H$4)*('d_시나리오'!$J$4-'d_시나리오'!$I$4))))</f>
        <v/>
      </c>
      <c r="J2918">
        <f>RAND()</f>
        <v/>
      </c>
      <c r="K2918">
        <f>IF('d_시나리오'!$J$5='d_시나리오'!$H$5,'d_시나리오'!$I$5,IF(J2918&lt;('d_시나리오'!$I$5-'d_시나리오'!$H$5)/('d_시나리오'!$J$5-'d_시나리오'!$H$5),'d_시나리오'!$H$5+SQRT(J2918*('d_시나리오'!$J$5-'d_시나리오'!$H$5)*('d_시나리오'!$I$5-'d_시나리오'!$H$5)),'d_시나리오'!$J$5-SQRT((1-J2918)*('d_시나리오'!$J$5-'d_시나리오'!$H$5)*('d_시나리오'!$J$5-'d_시나리오'!$I$5))))</f>
        <v/>
      </c>
      <c r="L2918">
        <f>RAND()</f>
        <v/>
      </c>
      <c r="M2918">
        <f>IF('d_시나리오'!$J$6='d_시나리오'!$H$6,'d_시나리오'!$I$6,IF(L2918&lt;('d_시나리오'!$I$6-'d_시나리오'!$H$6)/('d_시나리오'!$J$6-'d_시나리오'!$H$6),'d_시나리오'!$H$6+SQRT(L2918*('d_시나리오'!$J$6-'d_시나리오'!$H$6)*('d_시나리오'!$I$6-'d_시나리오'!$H$6)),'d_시나리오'!$J$6-SQRT((1-L2918)*('d_시나리오'!$J$6-'d_시나리오'!$H$6)*('d_시나리오'!$J$6-'d_시나리오'!$I$6))))</f>
        <v/>
      </c>
      <c r="N2918">
        <f>INDEX('d_분포'!$B$2:$B$57,RANDBETWEEN(1,56))</f>
        <v/>
      </c>
      <c r="O2918">
        <f>BETAINV(RAND(),5,5)</f>
        <v/>
      </c>
      <c r="P2918">
        <f>'d_고정'!$B$1*'6_기대효과'!$H$7*('d_시나리오'!$I$7/'d_고정'!$B$2)*B2918</f>
        <v/>
      </c>
      <c r="Q2918">
        <f>P2918*C2918</f>
        <v/>
      </c>
      <c r="R2918">
        <f>P2918*E2918</f>
        <v/>
      </c>
      <c r="S2918">
        <f>R2918*G2918</f>
        <v/>
      </c>
      <c r="T2918">
        <f>Q2918+S2918</f>
        <v/>
      </c>
      <c r="U2918">
        <f>(Q2918*D2918+S2918*I2918)*(1-O2918)</f>
        <v/>
      </c>
      <c r="V2918">
        <f>(R2918*K2918*N2918+'d_고정'!$B$3*('6_기대효과'!$H$7/8)*N2918*'d_고정'!$B$10*M2918*('6_기대효과'!$K$7/'d_고정'!$B$9))*(1-O2918)</f>
        <v/>
      </c>
      <c r="W2918">
        <f>(S2918*I2918+R2918*MAX(K2918-'d_고정'!$B$10*M2918*('6_기대효과'!$K$7/'d_고정'!$B$9),0)*N2918)*(1-O2918)</f>
        <v/>
      </c>
      <c r="X2918">
        <f>U2918+V2918</f>
        <v/>
      </c>
      <c r="Y2918">
        <f>U2918/('d_고정'!$B$5*'6_기대효과'!$H$7/8)/'d_고정'!$B$6</f>
        <v/>
      </c>
      <c r="Z2918">
        <f>U2918/('d_고정'!$B$8*'6_기대효과'!$H$7/8)</f>
        <v/>
      </c>
    </row>
    <row r="2919">
      <c r="A2919">
        <f>RAND()</f>
        <v/>
      </c>
      <c r="B2919">
        <f>IF('d_시나리오'!$J$2='d_시나리오'!$H$2,'d_시나리오'!$I$2,IF(A2919&lt;('d_시나리오'!$I$2-'d_시나리오'!$H$2)/('d_시나리오'!$J$2-'d_시나리오'!$H$2),'d_시나리오'!$H$2+SQRT(A2919*('d_시나리오'!$J$2-'d_시나리오'!$H$2)*('d_시나리오'!$I$2-'d_시나리오'!$H$2)),'d_시나리오'!$J$2-SQRT((1-A2919)*('d_시나리오'!$J$2-'d_시나리오'!$H$2)*('d_시나리오'!$J$2-'d_시나리오'!$I$2))))</f>
        <v/>
      </c>
      <c r="C2919">
        <f>BETAINV(RAND(),2,6)</f>
        <v/>
      </c>
      <c r="D2919">
        <f>INDEX('d_분포'!$A$2:$A$28,RANDBETWEEN(1,27))</f>
        <v/>
      </c>
      <c r="E2919">
        <f>INDEX('d_분포'!$C$2:$C$5,RANDBETWEEN(1,4))*(0.9+0.2*RAND())</f>
        <v/>
      </c>
      <c r="F2919">
        <f>RAND()</f>
        <v/>
      </c>
      <c r="G2919">
        <f>IF('d_시나리오'!$J$3='d_시나리오'!$H$3,'d_시나리오'!$I$3,IF(F2919&lt;('d_시나리오'!$I$3-'d_시나리오'!$H$3)/('d_시나리오'!$J$3-'d_시나리오'!$H$3),'d_시나리오'!$H$3+SQRT(F2919*('d_시나리오'!$J$3-'d_시나리오'!$H$3)*('d_시나리오'!$I$3-'d_시나리오'!$H$3)),'d_시나리오'!$J$3-SQRT((1-F2919)*('d_시나리오'!$J$3-'d_시나리오'!$H$3)*('d_시나리오'!$J$3-'d_시나리오'!$I$3))))</f>
        <v/>
      </c>
      <c r="H2919">
        <f>RAND()</f>
        <v/>
      </c>
      <c r="I2919">
        <f>IF('d_시나리오'!$J$4='d_시나리오'!$H$4,'d_시나리오'!$I$4,IF(H2919&lt;('d_시나리오'!$I$4-'d_시나리오'!$H$4)/('d_시나리오'!$J$4-'d_시나리오'!$H$4),'d_시나리오'!$H$4+SQRT(H2919*('d_시나리오'!$J$4-'d_시나리오'!$H$4)*('d_시나리오'!$I$4-'d_시나리오'!$H$4)),'d_시나리오'!$J$4-SQRT((1-H2919)*('d_시나리오'!$J$4-'d_시나리오'!$H$4)*('d_시나리오'!$J$4-'d_시나리오'!$I$4))))</f>
        <v/>
      </c>
      <c r="J2919">
        <f>RAND()</f>
        <v/>
      </c>
      <c r="K2919">
        <f>IF('d_시나리오'!$J$5='d_시나리오'!$H$5,'d_시나리오'!$I$5,IF(J2919&lt;('d_시나리오'!$I$5-'d_시나리오'!$H$5)/('d_시나리오'!$J$5-'d_시나리오'!$H$5),'d_시나리오'!$H$5+SQRT(J2919*('d_시나리오'!$J$5-'d_시나리오'!$H$5)*('d_시나리오'!$I$5-'d_시나리오'!$H$5)),'d_시나리오'!$J$5-SQRT((1-J2919)*('d_시나리오'!$J$5-'d_시나리오'!$H$5)*('d_시나리오'!$J$5-'d_시나리오'!$I$5))))</f>
        <v/>
      </c>
      <c r="L2919">
        <f>RAND()</f>
        <v/>
      </c>
      <c r="M2919">
        <f>IF('d_시나리오'!$J$6='d_시나리오'!$H$6,'d_시나리오'!$I$6,IF(L2919&lt;('d_시나리오'!$I$6-'d_시나리오'!$H$6)/('d_시나리오'!$J$6-'d_시나리오'!$H$6),'d_시나리오'!$H$6+SQRT(L2919*('d_시나리오'!$J$6-'d_시나리오'!$H$6)*('d_시나리오'!$I$6-'d_시나리오'!$H$6)),'d_시나리오'!$J$6-SQRT((1-L2919)*('d_시나리오'!$J$6-'d_시나리오'!$H$6)*('d_시나리오'!$J$6-'d_시나리오'!$I$6))))</f>
        <v/>
      </c>
      <c r="N2919">
        <f>INDEX('d_분포'!$B$2:$B$57,RANDBETWEEN(1,56))</f>
        <v/>
      </c>
      <c r="O2919">
        <f>BETAINV(RAND(),5,5)</f>
        <v/>
      </c>
      <c r="P2919">
        <f>'d_고정'!$B$1*'6_기대효과'!$H$7*('d_시나리오'!$I$7/'d_고정'!$B$2)*B2919</f>
        <v/>
      </c>
      <c r="Q2919">
        <f>P2919*C2919</f>
        <v/>
      </c>
      <c r="R2919">
        <f>P2919*E2919</f>
        <v/>
      </c>
      <c r="S2919">
        <f>R2919*G2919</f>
        <v/>
      </c>
      <c r="T2919">
        <f>Q2919+S2919</f>
        <v/>
      </c>
      <c r="U2919">
        <f>(Q2919*D2919+S2919*I2919)*(1-O2919)</f>
        <v/>
      </c>
      <c r="V2919">
        <f>(R2919*K2919*N2919+'d_고정'!$B$3*('6_기대효과'!$H$7/8)*N2919*'d_고정'!$B$10*M2919*('6_기대효과'!$K$7/'d_고정'!$B$9))*(1-O2919)</f>
        <v/>
      </c>
      <c r="W2919">
        <f>(S2919*I2919+R2919*MAX(K2919-'d_고정'!$B$10*M2919*('6_기대효과'!$K$7/'d_고정'!$B$9),0)*N2919)*(1-O2919)</f>
        <v/>
      </c>
      <c r="X2919">
        <f>U2919+V2919</f>
        <v/>
      </c>
      <c r="Y2919">
        <f>U2919/('d_고정'!$B$5*'6_기대효과'!$H$7/8)/'d_고정'!$B$6</f>
        <v/>
      </c>
      <c r="Z2919">
        <f>U2919/('d_고정'!$B$8*'6_기대효과'!$H$7/8)</f>
        <v/>
      </c>
    </row>
    <row r="2920">
      <c r="A2920">
        <f>RAND()</f>
        <v/>
      </c>
      <c r="B2920">
        <f>IF('d_시나리오'!$J$2='d_시나리오'!$H$2,'d_시나리오'!$I$2,IF(A2920&lt;('d_시나리오'!$I$2-'d_시나리오'!$H$2)/('d_시나리오'!$J$2-'d_시나리오'!$H$2),'d_시나리오'!$H$2+SQRT(A2920*('d_시나리오'!$J$2-'d_시나리오'!$H$2)*('d_시나리오'!$I$2-'d_시나리오'!$H$2)),'d_시나리오'!$J$2-SQRT((1-A2920)*('d_시나리오'!$J$2-'d_시나리오'!$H$2)*('d_시나리오'!$J$2-'d_시나리오'!$I$2))))</f>
        <v/>
      </c>
      <c r="C2920">
        <f>BETAINV(RAND(),2,6)</f>
        <v/>
      </c>
      <c r="D2920">
        <f>INDEX('d_분포'!$A$2:$A$28,RANDBETWEEN(1,27))</f>
        <v/>
      </c>
      <c r="E2920">
        <f>INDEX('d_분포'!$C$2:$C$5,RANDBETWEEN(1,4))*(0.9+0.2*RAND())</f>
        <v/>
      </c>
      <c r="F2920">
        <f>RAND()</f>
        <v/>
      </c>
      <c r="G2920">
        <f>IF('d_시나리오'!$J$3='d_시나리오'!$H$3,'d_시나리오'!$I$3,IF(F2920&lt;('d_시나리오'!$I$3-'d_시나리오'!$H$3)/('d_시나리오'!$J$3-'d_시나리오'!$H$3),'d_시나리오'!$H$3+SQRT(F2920*('d_시나리오'!$J$3-'d_시나리오'!$H$3)*('d_시나리오'!$I$3-'d_시나리오'!$H$3)),'d_시나리오'!$J$3-SQRT((1-F2920)*('d_시나리오'!$J$3-'d_시나리오'!$H$3)*('d_시나리오'!$J$3-'d_시나리오'!$I$3))))</f>
        <v/>
      </c>
      <c r="H2920">
        <f>RAND()</f>
        <v/>
      </c>
      <c r="I2920">
        <f>IF('d_시나리오'!$J$4='d_시나리오'!$H$4,'d_시나리오'!$I$4,IF(H2920&lt;('d_시나리오'!$I$4-'d_시나리오'!$H$4)/('d_시나리오'!$J$4-'d_시나리오'!$H$4),'d_시나리오'!$H$4+SQRT(H2920*('d_시나리오'!$J$4-'d_시나리오'!$H$4)*('d_시나리오'!$I$4-'d_시나리오'!$H$4)),'d_시나리오'!$J$4-SQRT((1-H2920)*('d_시나리오'!$J$4-'d_시나리오'!$H$4)*('d_시나리오'!$J$4-'d_시나리오'!$I$4))))</f>
        <v/>
      </c>
      <c r="J2920">
        <f>RAND()</f>
        <v/>
      </c>
      <c r="K2920">
        <f>IF('d_시나리오'!$J$5='d_시나리오'!$H$5,'d_시나리오'!$I$5,IF(J2920&lt;('d_시나리오'!$I$5-'d_시나리오'!$H$5)/('d_시나리오'!$J$5-'d_시나리오'!$H$5),'d_시나리오'!$H$5+SQRT(J2920*('d_시나리오'!$J$5-'d_시나리오'!$H$5)*('d_시나리오'!$I$5-'d_시나리오'!$H$5)),'d_시나리오'!$J$5-SQRT((1-J2920)*('d_시나리오'!$J$5-'d_시나리오'!$H$5)*('d_시나리오'!$J$5-'d_시나리오'!$I$5))))</f>
        <v/>
      </c>
      <c r="L2920">
        <f>RAND()</f>
        <v/>
      </c>
      <c r="M2920">
        <f>IF('d_시나리오'!$J$6='d_시나리오'!$H$6,'d_시나리오'!$I$6,IF(L2920&lt;('d_시나리오'!$I$6-'d_시나리오'!$H$6)/('d_시나리오'!$J$6-'d_시나리오'!$H$6),'d_시나리오'!$H$6+SQRT(L2920*('d_시나리오'!$J$6-'d_시나리오'!$H$6)*('d_시나리오'!$I$6-'d_시나리오'!$H$6)),'d_시나리오'!$J$6-SQRT((1-L2920)*('d_시나리오'!$J$6-'d_시나리오'!$H$6)*('d_시나리오'!$J$6-'d_시나리오'!$I$6))))</f>
        <v/>
      </c>
      <c r="N2920">
        <f>INDEX('d_분포'!$B$2:$B$57,RANDBETWEEN(1,56))</f>
        <v/>
      </c>
      <c r="O2920">
        <f>BETAINV(RAND(),5,5)</f>
        <v/>
      </c>
      <c r="P2920">
        <f>'d_고정'!$B$1*'6_기대효과'!$H$7*('d_시나리오'!$I$7/'d_고정'!$B$2)*B2920</f>
        <v/>
      </c>
      <c r="Q2920">
        <f>P2920*C2920</f>
        <v/>
      </c>
      <c r="R2920">
        <f>P2920*E2920</f>
        <v/>
      </c>
      <c r="S2920">
        <f>R2920*G2920</f>
        <v/>
      </c>
      <c r="T2920">
        <f>Q2920+S2920</f>
        <v/>
      </c>
      <c r="U2920">
        <f>(Q2920*D2920+S2920*I2920)*(1-O2920)</f>
        <v/>
      </c>
      <c r="V2920">
        <f>(R2920*K2920*N2920+'d_고정'!$B$3*('6_기대효과'!$H$7/8)*N2920*'d_고정'!$B$10*M2920*('6_기대효과'!$K$7/'d_고정'!$B$9))*(1-O2920)</f>
        <v/>
      </c>
      <c r="W2920">
        <f>(S2920*I2920+R2920*MAX(K2920-'d_고정'!$B$10*M2920*('6_기대효과'!$K$7/'d_고정'!$B$9),0)*N2920)*(1-O2920)</f>
        <v/>
      </c>
      <c r="X2920">
        <f>U2920+V2920</f>
        <v/>
      </c>
      <c r="Y2920">
        <f>U2920/('d_고정'!$B$5*'6_기대효과'!$H$7/8)/'d_고정'!$B$6</f>
        <v/>
      </c>
      <c r="Z2920">
        <f>U2920/('d_고정'!$B$8*'6_기대효과'!$H$7/8)</f>
        <v/>
      </c>
    </row>
    <row r="2921">
      <c r="A2921">
        <f>RAND()</f>
        <v/>
      </c>
      <c r="B2921">
        <f>IF('d_시나리오'!$J$2='d_시나리오'!$H$2,'d_시나리오'!$I$2,IF(A2921&lt;('d_시나리오'!$I$2-'d_시나리오'!$H$2)/('d_시나리오'!$J$2-'d_시나리오'!$H$2),'d_시나리오'!$H$2+SQRT(A2921*('d_시나리오'!$J$2-'d_시나리오'!$H$2)*('d_시나리오'!$I$2-'d_시나리오'!$H$2)),'d_시나리오'!$J$2-SQRT((1-A2921)*('d_시나리오'!$J$2-'d_시나리오'!$H$2)*('d_시나리오'!$J$2-'d_시나리오'!$I$2))))</f>
        <v/>
      </c>
      <c r="C2921">
        <f>BETAINV(RAND(),2,6)</f>
        <v/>
      </c>
      <c r="D2921">
        <f>INDEX('d_분포'!$A$2:$A$28,RANDBETWEEN(1,27))</f>
        <v/>
      </c>
      <c r="E2921">
        <f>INDEX('d_분포'!$C$2:$C$5,RANDBETWEEN(1,4))*(0.9+0.2*RAND())</f>
        <v/>
      </c>
      <c r="F2921">
        <f>RAND()</f>
        <v/>
      </c>
      <c r="G2921">
        <f>IF('d_시나리오'!$J$3='d_시나리오'!$H$3,'d_시나리오'!$I$3,IF(F2921&lt;('d_시나리오'!$I$3-'d_시나리오'!$H$3)/('d_시나리오'!$J$3-'d_시나리오'!$H$3),'d_시나리오'!$H$3+SQRT(F2921*('d_시나리오'!$J$3-'d_시나리오'!$H$3)*('d_시나리오'!$I$3-'d_시나리오'!$H$3)),'d_시나리오'!$J$3-SQRT((1-F2921)*('d_시나리오'!$J$3-'d_시나리오'!$H$3)*('d_시나리오'!$J$3-'d_시나리오'!$I$3))))</f>
        <v/>
      </c>
      <c r="H2921">
        <f>RAND()</f>
        <v/>
      </c>
      <c r="I2921">
        <f>IF('d_시나리오'!$J$4='d_시나리오'!$H$4,'d_시나리오'!$I$4,IF(H2921&lt;('d_시나리오'!$I$4-'d_시나리오'!$H$4)/('d_시나리오'!$J$4-'d_시나리오'!$H$4),'d_시나리오'!$H$4+SQRT(H2921*('d_시나리오'!$J$4-'d_시나리오'!$H$4)*('d_시나리오'!$I$4-'d_시나리오'!$H$4)),'d_시나리오'!$J$4-SQRT((1-H2921)*('d_시나리오'!$J$4-'d_시나리오'!$H$4)*('d_시나리오'!$J$4-'d_시나리오'!$I$4))))</f>
        <v/>
      </c>
      <c r="J2921">
        <f>RAND()</f>
        <v/>
      </c>
      <c r="K2921">
        <f>IF('d_시나리오'!$J$5='d_시나리오'!$H$5,'d_시나리오'!$I$5,IF(J2921&lt;('d_시나리오'!$I$5-'d_시나리오'!$H$5)/('d_시나리오'!$J$5-'d_시나리오'!$H$5),'d_시나리오'!$H$5+SQRT(J2921*('d_시나리오'!$J$5-'d_시나리오'!$H$5)*('d_시나리오'!$I$5-'d_시나리오'!$H$5)),'d_시나리오'!$J$5-SQRT((1-J2921)*('d_시나리오'!$J$5-'d_시나리오'!$H$5)*('d_시나리오'!$J$5-'d_시나리오'!$I$5))))</f>
        <v/>
      </c>
      <c r="L2921">
        <f>RAND()</f>
        <v/>
      </c>
      <c r="M2921">
        <f>IF('d_시나리오'!$J$6='d_시나리오'!$H$6,'d_시나리오'!$I$6,IF(L2921&lt;('d_시나리오'!$I$6-'d_시나리오'!$H$6)/('d_시나리오'!$J$6-'d_시나리오'!$H$6),'d_시나리오'!$H$6+SQRT(L2921*('d_시나리오'!$J$6-'d_시나리오'!$H$6)*('d_시나리오'!$I$6-'d_시나리오'!$H$6)),'d_시나리오'!$J$6-SQRT((1-L2921)*('d_시나리오'!$J$6-'d_시나리오'!$H$6)*('d_시나리오'!$J$6-'d_시나리오'!$I$6))))</f>
        <v/>
      </c>
      <c r="N2921">
        <f>INDEX('d_분포'!$B$2:$B$57,RANDBETWEEN(1,56))</f>
        <v/>
      </c>
      <c r="O2921">
        <f>BETAINV(RAND(),5,5)</f>
        <v/>
      </c>
      <c r="P2921">
        <f>'d_고정'!$B$1*'6_기대효과'!$H$7*('d_시나리오'!$I$7/'d_고정'!$B$2)*B2921</f>
        <v/>
      </c>
      <c r="Q2921">
        <f>P2921*C2921</f>
        <v/>
      </c>
      <c r="R2921">
        <f>P2921*E2921</f>
        <v/>
      </c>
      <c r="S2921">
        <f>R2921*G2921</f>
        <v/>
      </c>
      <c r="T2921">
        <f>Q2921+S2921</f>
        <v/>
      </c>
      <c r="U2921">
        <f>(Q2921*D2921+S2921*I2921)*(1-O2921)</f>
        <v/>
      </c>
      <c r="V2921">
        <f>(R2921*K2921*N2921+'d_고정'!$B$3*('6_기대효과'!$H$7/8)*N2921*'d_고정'!$B$10*M2921*('6_기대효과'!$K$7/'d_고정'!$B$9))*(1-O2921)</f>
        <v/>
      </c>
      <c r="W2921">
        <f>(S2921*I2921+R2921*MAX(K2921-'d_고정'!$B$10*M2921*('6_기대효과'!$K$7/'d_고정'!$B$9),0)*N2921)*(1-O2921)</f>
        <v/>
      </c>
      <c r="X2921">
        <f>U2921+V2921</f>
        <v/>
      </c>
      <c r="Y2921">
        <f>U2921/('d_고정'!$B$5*'6_기대효과'!$H$7/8)/'d_고정'!$B$6</f>
        <v/>
      </c>
      <c r="Z2921">
        <f>U2921/('d_고정'!$B$8*'6_기대효과'!$H$7/8)</f>
        <v/>
      </c>
    </row>
    <row r="2922">
      <c r="A2922">
        <f>RAND()</f>
        <v/>
      </c>
      <c r="B2922">
        <f>IF('d_시나리오'!$J$2='d_시나리오'!$H$2,'d_시나리오'!$I$2,IF(A2922&lt;('d_시나리오'!$I$2-'d_시나리오'!$H$2)/('d_시나리오'!$J$2-'d_시나리오'!$H$2),'d_시나리오'!$H$2+SQRT(A2922*('d_시나리오'!$J$2-'d_시나리오'!$H$2)*('d_시나리오'!$I$2-'d_시나리오'!$H$2)),'d_시나리오'!$J$2-SQRT((1-A2922)*('d_시나리오'!$J$2-'d_시나리오'!$H$2)*('d_시나리오'!$J$2-'d_시나리오'!$I$2))))</f>
        <v/>
      </c>
      <c r="C2922">
        <f>BETAINV(RAND(),2,6)</f>
        <v/>
      </c>
      <c r="D2922">
        <f>INDEX('d_분포'!$A$2:$A$28,RANDBETWEEN(1,27))</f>
        <v/>
      </c>
      <c r="E2922">
        <f>INDEX('d_분포'!$C$2:$C$5,RANDBETWEEN(1,4))*(0.9+0.2*RAND())</f>
        <v/>
      </c>
      <c r="F2922">
        <f>RAND()</f>
        <v/>
      </c>
      <c r="G2922">
        <f>IF('d_시나리오'!$J$3='d_시나리오'!$H$3,'d_시나리오'!$I$3,IF(F2922&lt;('d_시나리오'!$I$3-'d_시나리오'!$H$3)/('d_시나리오'!$J$3-'d_시나리오'!$H$3),'d_시나리오'!$H$3+SQRT(F2922*('d_시나리오'!$J$3-'d_시나리오'!$H$3)*('d_시나리오'!$I$3-'d_시나리오'!$H$3)),'d_시나리오'!$J$3-SQRT((1-F2922)*('d_시나리오'!$J$3-'d_시나리오'!$H$3)*('d_시나리오'!$J$3-'d_시나리오'!$I$3))))</f>
        <v/>
      </c>
      <c r="H2922">
        <f>RAND()</f>
        <v/>
      </c>
      <c r="I2922">
        <f>IF('d_시나리오'!$J$4='d_시나리오'!$H$4,'d_시나리오'!$I$4,IF(H2922&lt;('d_시나리오'!$I$4-'d_시나리오'!$H$4)/('d_시나리오'!$J$4-'d_시나리오'!$H$4),'d_시나리오'!$H$4+SQRT(H2922*('d_시나리오'!$J$4-'d_시나리오'!$H$4)*('d_시나리오'!$I$4-'d_시나리오'!$H$4)),'d_시나리오'!$J$4-SQRT((1-H2922)*('d_시나리오'!$J$4-'d_시나리오'!$H$4)*('d_시나리오'!$J$4-'d_시나리오'!$I$4))))</f>
        <v/>
      </c>
      <c r="J2922">
        <f>RAND()</f>
        <v/>
      </c>
      <c r="K2922">
        <f>IF('d_시나리오'!$J$5='d_시나리오'!$H$5,'d_시나리오'!$I$5,IF(J2922&lt;('d_시나리오'!$I$5-'d_시나리오'!$H$5)/('d_시나리오'!$J$5-'d_시나리오'!$H$5),'d_시나리오'!$H$5+SQRT(J2922*('d_시나리오'!$J$5-'d_시나리오'!$H$5)*('d_시나리오'!$I$5-'d_시나리오'!$H$5)),'d_시나리오'!$J$5-SQRT((1-J2922)*('d_시나리오'!$J$5-'d_시나리오'!$H$5)*('d_시나리오'!$J$5-'d_시나리오'!$I$5))))</f>
        <v/>
      </c>
      <c r="L2922">
        <f>RAND()</f>
        <v/>
      </c>
      <c r="M2922">
        <f>IF('d_시나리오'!$J$6='d_시나리오'!$H$6,'d_시나리오'!$I$6,IF(L2922&lt;('d_시나리오'!$I$6-'d_시나리오'!$H$6)/('d_시나리오'!$J$6-'d_시나리오'!$H$6),'d_시나리오'!$H$6+SQRT(L2922*('d_시나리오'!$J$6-'d_시나리오'!$H$6)*('d_시나리오'!$I$6-'d_시나리오'!$H$6)),'d_시나리오'!$J$6-SQRT((1-L2922)*('d_시나리오'!$J$6-'d_시나리오'!$H$6)*('d_시나리오'!$J$6-'d_시나리오'!$I$6))))</f>
        <v/>
      </c>
      <c r="N2922">
        <f>INDEX('d_분포'!$B$2:$B$57,RANDBETWEEN(1,56))</f>
        <v/>
      </c>
      <c r="O2922">
        <f>BETAINV(RAND(),5,5)</f>
        <v/>
      </c>
      <c r="P2922">
        <f>'d_고정'!$B$1*'6_기대효과'!$H$7*('d_시나리오'!$I$7/'d_고정'!$B$2)*B2922</f>
        <v/>
      </c>
      <c r="Q2922">
        <f>P2922*C2922</f>
        <v/>
      </c>
      <c r="R2922">
        <f>P2922*E2922</f>
        <v/>
      </c>
      <c r="S2922">
        <f>R2922*G2922</f>
        <v/>
      </c>
      <c r="T2922">
        <f>Q2922+S2922</f>
        <v/>
      </c>
      <c r="U2922">
        <f>(Q2922*D2922+S2922*I2922)*(1-O2922)</f>
        <v/>
      </c>
      <c r="V2922">
        <f>(R2922*K2922*N2922+'d_고정'!$B$3*('6_기대효과'!$H$7/8)*N2922*'d_고정'!$B$10*M2922*('6_기대효과'!$K$7/'d_고정'!$B$9))*(1-O2922)</f>
        <v/>
      </c>
      <c r="W2922">
        <f>(S2922*I2922+R2922*MAX(K2922-'d_고정'!$B$10*M2922*('6_기대효과'!$K$7/'d_고정'!$B$9),0)*N2922)*(1-O2922)</f>
        <v/>
      </c>
      <c r="X2922">
        <f>U2922+V2922</f>
        <v/>
      </c>
      <c r="Y2922">
        <f>U2922/('d_고정'!$B$5*'6_기대효과'!$H$7/8)/'d_고정'!$B$6</f>
        <v/>
      </c>
      <c r="Z2922">
        <f>U2922/('d_고정'!$B$8*'6_기대효과'!$H$7/8)</f>
        <v/>
      </c>
    </row>
    <row r="2923">
      <c r="A2923">
        <f>RAND()</f>
        <v/>
      </c>
      <c r="B2923">
        <f>IF('d_시나리오'!$J$2='d_시나리오'!$H$2,'d_시나리오'!$I$2,IF(A2923&lt;('d_시나리오'!$I$2-'d_시나리오'!$H$2)/('d_시나리오'!$J$2-'d_시나리오'!$H$2),'d_시나리오'!$H$2+SQRT(A2923*('d_시나리오'!$J$2-'d_시나리오'!$H$2)*('d_시나리오'!$I$2-'d_시나리오'!$H$2)),'d_시나리오'!$J$2-SQRT((1-A2923)*('d_시나리오'!$J$2-'d_시나리오'!$H$2)*('d_시나리오'!$J$2-'d_시나리오'!$I$2))))</f>
        <v/>
      </c>
      <c r="C2923">
        <f>BETAINV(RAND(),2,6)</f>
        <v/>
      </c>
      <c r="D2923">
        <f>INDEX('d_분포'!$A$2:$A$28,RANDBETWEEN(1,27))</f>
        <v/>
      </c>
      <c r="E2923">
        <f>INDEX('d_분포'!$C$2:$C$5,RANDBETWEEN(1,4))*(0.9+0.2*RAND())</f>
        <v/>
      </c>
      <c r="F2923">
        <f>RAND()</f>
        <v/>
      </c>
      <c r="G2923">
        <f>IF('d_시나리오'!$J$3='d_시나리오'!$H$3,'d_시나리오'!$I$3,IF(F2923&lt;('d_시나리오'!$I$3-'d_시나리오'!$H$3)/('d_시나리오'!$J$3-'d_시나리오'!$H$3),'d_시나리오'!$H$3+SQRT(F2923*('d_시나리오'!$J$3-'d_시나리오'!$H$3)*('d_시나리오'!$I$3-'d_시나리오'!$H$3)),'d_시나리오'!$J$3-SQRT((1-F2923)*('d_시나리오'!$J$3-'d_시나리오'!$H$3)*('d_시나리오'!$J$3-'d_시나리오'!$I$3))))</f>
        <v/>
      </c>
      <c r="H2923">
        <f>RAND()</f>
        <v/>
      </c>
      <c r="I2923">
        <f>IF('d_시나리오'!$J$4='d_시나리오'!$H$4,'d_시나리오'!$I$4,IF(H2923&lt;('d_시나리오'!$I$4-'d_시나리오'!$H$4)/('d_시나리오'!$J$4-'d_시나리오'!$H$4),'d_시나리오'!$H$4+SQRT(H2923*('d_시나리오'!$J$4-'d_시나리오'!$H$4)*('d_시나리오'!$I$4-'d_시나리오'!$H$4)),'d_시나리오'!$J$4-SQRT((1-H2923)*('d_시나리오'!$J$4-'d_시나리오'!$H$4)*('d_시나리오'!$J$4-'d_시나리오'!$I$4))))</f>
        <v/>
      </c>
      <c r="J2923">
        <f>RAND()</f>
        <v/>
      </c>
      <c r="K2923">
        <f>IF('d_시나리오'!$J$5='d_시나리오'!$H$5,'d_시나리오'!$I$5,IF(J2923&lt;('d_시나리오'!$I$5-'d_시나리오'!$H$5)/('d_시나리오'!$J$5-'d_시나리오'!$H$5),'d_시나리오'!$H$5+SQRT(J2923*('d_시나리오'!$J$5-'d_시나리오'!$H$5)*('d_시나리오'!$I$5-'d_시나리오'!$H$5)),'d_시나리오'!$J$5-SQRT((1-J2923)*('d_시나리오'!$J$5-'d_시나리오'!$H$5)*('d_시나리오'!$J$5-'d_시나리오'!$I$5))))</f>
        <v/>
      </c>
      <c r="L2923">
        <f>RAND()</f>
        <v/>
      </c>
      <c r="M2923">
        <f>IF('d_시나리오'!$J$6='d_시나리오'!$H$6,'d_시나리오'!$I$6,IF(L2923&lt;('d_시나리오'!$I$6-'d_시나리오'!$H$6)/('d_시나리오'!$J$6-'d_시나리오'!$H$6),'d_시나리오'!$H$6+SQRT(L2923*('d_시나리오'!$J$6-'d_시나리오'!$H$6)*('d_시나리오'!$I$6-'d_시나리오'!$H$6)),'d_시나리오'!$J$6-SQRT((1-L2923)*('d_시나리오'!$J$6-'d_시나리오'!$H$6)*('d_시나리오'!$J$6-'d_시나리오'!$I$6))))</f>
        <v/>
      </c>
      <c r="N2923">
        <f>INDEX('d_분포'!$B$2:$B$57,RANDBETWEEN(1,56))</f>
        <v/>
      </c>
      <c r="O2923">
        <f>BETAINV(RAND(),5,5)</f>
        <v/>
      </c>
      <c r="P2923">
        <f>'d_고정'!$B$1*'6_기대효과'!$H$7*('d_시나리오'!$I$7/'d_고정'!$B$2)*B2923</f>
        <v/>
      </c>
      <c r="Q2923">
        <f>P2923*C2923</f>
        <v/>
      </c>
      <c r="R2923">
        <f>P2923*E2923</f>
        <v/>
      </c>
      <c r="S2923">
        <f>R2923*G2923</f>
        <v/>
      </c>
      <c r="T2923">
        <f>Q2923+S2923</f>
        <v/>
      </c>
      <c r="U2923">
        <f>(Q2923*D2923+S2923*I2923)*(1-O2923)</f>
        <v/>
      </c>
      <c r="V2923">
        <f>(R2923*K2923*N2923+'d_고정'!$B$3*('6_기대효과'!$H$7/8)*N2923*'d_고정'!$B$10*M2923*('6_기대효과'!$K$7/'d_고정'!$B$9))*(1-O2923)</f>
        <v/>
      </c>
      <c r="W2923">
        <f>(S2923*I2923+R2923*MAX(K2923-'d_고정'!$B$10*M2923*('6_기대효과'!$K$7/'d_고정'!$B$9),0)*N2923)*(1-O2923)</f>
        <v/>
      </c>
      <c r="X2923">
        <f>U2923+V2923</f>
        <v/>
      </c>
      <c r="Y2923">
        <f>U2923/('d_고정'!$B$5*'6_기대효과'!$H$7/8)/'d_고정'!$B$6</f>
        <v/>
      </c>
      <c r="Z2923">
        <f>U2923/('d_고정'!$B$8*'6_기대효과'!$H$7/8)</f>
        <v/>
      </c>
    </row>
    <row r="2924">
      <c r="A2924">
        <f>RAND()</f>
        <v/>
      </c>
      <c r="B2924">
        <f>IF('d_시나리오'!$J$2='d_시나리오'!$H$2,'d_시나리오'!$I$2,IF(A2924&lt;('d_시나리오'!$I$2-'d_시나리오'!$H$2)/('d_시나리오'!$J$2-'d_시나리오'!$H$2),'d_시나리오'!$H$2+SQRT(A2924*('d_시나리오'!$J$2-'d_시나리오'!$H$2)*('d_시나리오'!$I$2-'d_시나리오'!$H$2)),'d_시나리오'!$J$2-SQRT((1-A2924)*('d_시나리오'!$J$2-'d_시나리오'!$H$2)*('d_시나리오'!$J$2-'d_시나리오'!$I$2))))</f>
        <v/>
      </c>
      <c r="C2924">
        <f>BETAINV(RAND(),2,6)</f>
        <v/>
      </c>
      <c r="D2924">
        <f>INDEX('d_분포'!$A$2:$A$28,RANDBETWEEN(1,27))</f>
        <v/>
      </c>
      <c r="E2924">
        <f>INDEX('d_분포'!$C$2:$C$5,RANDBETWEEN(1,4))*(0.9+0.2*RAND())</f>
        <v/>
      </c>
      <c r="F2924">
        <f>RAND()</f>
        <v/>
      </c>
      <c r="G2924">
        <f>IF('d_시나리오'!$J$3='d_시나리오'!$H$3,'d_시나리오'!$I$3,IF(F2924&lt;('d_시나리오'!$I$3-'d_시나리오'!$H$3)/('d_시나리오'!$J$3-'d_시나리오'!$H$3),'d_시나리오'!$H$3+SQRT(F2924*('d_시나리오'!$J$3-'d_시나리오'!$H$3)*('d_시나리오'!$I$3-'d_시나리오'!$H$3)),'d_시나리오'!$J$3-SQRT((1-F2924)*('d_시나리오'!$J$3-'d_시나리오'!$H$3)*('d_시나리오'!$J$3-'d_시나리오'!$I$3))))</f>
        <v/>
      </c>
      <c r="H2924">
        <f>RAND()</f>
        <v/>
      </c>
      <c r="I2924">
        <f>IF('d_시나리오'!$J$4='d_시나리오'!$H$4,'d_시나리오'!$I$4,IF(H2924&lt;('d_시나리오'!$I$4-'d_시나리오'!$H$4)/('d_시나리오'!$J$4-'d_시나리오'!$H$4),'d_시나리오'!$H$4+SQRT(H2924*('d_시나리오'!$J$4-'d_시나리오'!$H$4)*('d_시나리오'!$I$4-'d_시나리오'!$H$4)),'d_시나리오'!$J$4-SQRT((1-H2924)*('d_시나리오'!$J$4-'d_시나리오'!$H$4)*('d_시나리오'!$J$4-'d_시나리오'!$I$4))))</f>
        <v/>
      </c>
      <c r="J2924">
        <f>RAND()</f>
        <v/>
      </c>
      <c r="K2924">
        <f>IF('d_시나리오'!$J$5='d_시나리오'!$H$5,'d_시나리오'!$I$5,IF(J2924&lt;('d_시나리오'!$I$5-'d_시나리오'!$H$5)/('d_시나리오'!$J$5-'d_시나리오'!$H$5),'d_시나리오'!$H$5+SQRT(J2924*('d_시나리오'!$J$5-'d_시나리오'!$H$5)*('d_시나리오'!$I$5-'d_시나리오'!$H$5)),'d_시나리오'!$J$5-SQRT((1-J2924)*('d_시나리오'!$J$5-'d_시나리오'!$H$5)*('d_시나리오'!$J$5-'d_시나리오'!$I$5))))</f>
        <v/>
      </c>
      <c r="L2924">
        <f>RAND()</f>
        <v/>
      </c>
      <c r="M2924">
        <f>IF('d_시나리오'!$J$6='d_시나리오'!$H$6,'d_시나리오'!$I$6,IF(L2924&lt;('d_시나리오'!$I$6-'d_시나리오'!$H$6)/('d_시나리오'!$J$6-'d_시나리오'!$H$6),'d_시나리오'!$H$6+SQRT(L2924*('d_시나리오'!$J$6-'d_시나리오'!$H$6)*('d_시나리오'!$I$6-'d_시나리오'!$H$6)),'d_시나리오'!$J$6-SQRT((1-L2924)*('d_시나리오'!$J$6-'d_시나리오'!$H$6)*('d_시나리오'!$J$6-'d_시나리오'!$I$6))))</f>
        <v/>
      </c>
      <c r="N2924">
        <f>INDEX('d_분포'!$B$2:$B$57,RANDBETWEEN(1,56))</f>
        <v/>
      </c>
      <c r="O2924">
        <f>BETAINV(RAND(),5,5)</f>
        <v/>
      </c>
      <c r="P2924">
        <f>'d_고정'!$B$1*'6_기대효과'!$H$7*('d_시나리오'!$I$7/'d_고정'!$B$2)*B2924</f>
        <v/>
      </c>
      <c r="Q2924">
        <f>P2924*C2924</f>
        <v/>
      </c>
      <c r="R2924">
        <f>P2924*E2924</f>
        <v/>
      </c>
      <c r="S2924">
        <f>R2924*G2924</f>
        <v/>
      </c>
      <c r="T2924">
        <f>Q2924+S2924</f>
        <v/>
      </c>
      <c r="U2924">
        <f>(Q2924*D2924+S2924*I2924)*(1-O2924)</f>
        <v/>
      </c>
      <c r="V2924">
        <f>(R2924*K2924*N2924+'d_고정'!$B$3*('6_기대효과'!$H$7/8)*N2924*'d_고정'!$B$10*M2924*('6_기대효과'!$K$7/'d_고정'!$B$9))*(1-O2924)</f>
        <v/>
      </c>
      <c r="W2924">
        <f>(S2924*I2924+R2924*MAX(K2924-'d_고정'!$B$10*M2924*('6_기대효과'!$K$7/'d_고정'!$B$9),0)*N2924)*(1-O2924)</f>
        <v/>
      </c>
      <c r="X2924">
        <f>U2924+V2924</f>
        <v/>
      </c>
      <c r="Y2924">
        <f>U2924/('d_고정'!$B$5*'6_기대효과'!$H$7/8)/'d_고정'!$B$6</f>
        <v/>
      </c>
      <c r="Z2924">
        <f>U2924/('d_고정'!$B$8*'6_기대효과'!$H$7/8)</f>
        <v/>
      </c>
    </row>
    <row r="2925">
      <c r="A2925">
        <f>RAND()</f>
        <v/>
      </c>
      <c r="B2925">
        <f>IF('d_시나리오'!$J$2='d_시나리오'!$H$2,'d_시나리오'!$I$2,IF(A2925&lt;('d_시나리오'!$I$2-'d_시나리오'!$H$2)/('d_시나리오'!$J$2-'d_시나리오'!$H$2),'d_시나리오'!$H$2+SQRT(A2925*('d_시나리오'!$J$2-'d_시나리오'!$H$2)*('d_시나리오'!$I$2-'d_시나리오'!$H$2)),'d_시나리오'!$J$2-SQRT((1-A2925)*('d_시나리오'!$J$2-'d_시나리오'!$H$2)*('d_시나리오'!$J$2-'d_시나리오'!$I$2))))</f>
        <v/>
      </c>
      <c r="C2925">
        <f>BETAINV(RAND(),2,6)</f>
        <v/>
      </c>
      <c r="D2925">
        <f>INDEX('d_분포'!$A$2:$A$28,RANDBETWEEN(1,27))</f>
        <v/>
      </c>
      <c r="E2925">
        <f>INDEX('d_분포'!$C$2:$C$5,RANDBETWEEN(1,4))*(0.9+0.2*RAND())</f>
        <v/>
      </c>
      <c r="F2925">
        <f>RAND()</f>
        <v/>
      </c>
      <c r="G2925">
        <f>IF('d_시나리오'!$J$3='d_시나리오'!$H$3,'d_시나리오'!$I$3,IF(F2925&lt;('d_시나리오'!$I$3-'d_시나리오'!$H$3)/('d_시나리오'!$J$3-'d_시나리오'!$H$3),'d_시나리오'!$H$3+SQRT(F2925*('d_시나리오'!$J$3-'d_시나리오'!$H$3)*('d_시나리오'!$I$3-'d_시나리오'!$H$3)),'d_시나리오'!$J$3-SQRT((1-F2925)*('d_시나리오'!$J$3-'d_시나리오'!$H$3)*('d_시나리오'!$J$3-'d_시나리오'!$I$3))))</f>
        <v/>
      </c>
      <c r="H2925">
        <f>RAND()</f>
        <v/>
      </c>
      <c r="I2925">
        <f>IF('d_시나리오'!$J$4='d_시나리오'!$H$4,'d_시나리오'!$I$4,IF(H2925&lt;('d_시나리오'!$I$4-'d_시나리오'!$H$4)/('d_시나리오'!$J$4-'d_시나리오'!$H$4),'d_시나리오'!$H$4+SQRT(H2925*('d_시나리오'!$J$4-'d_시나리오'!$H$4)*('d_시나리오'!$I$4-'d_시나리오'!$H$4)),'d_시나리오'!$J$4-SQRT((1-H2925)*('d_시나리오'!$J$4-'d_시나리오'!$H$4)*('d_시나리오'!$J$4-'d_시나리오'!$I$4))))</f>
        <v/>
      </c>
      <c r="J2925">
        <f>RAND()</f>
        <v/>
      </c>
      <c r="K2925">
        <f>IF('d_시나리오'!$J$5='d_시나리오'!$H$5,'d_시나리오'!$I$5,IF(J2925&lt;('d_시나리오'!$I$5-'d_시나리오'!$H$5)/('d_시나리오'!$J$5-'d_시나리오'!$H$5),'d_시나리오'!$H$5+SQRT(J2925*('d_시나리오'!$J$5-'d_시나리오'!$H$5)*('d_시나리오'!$I$5-'d_시나리오'!$H$5)),'d_시나리오'!$J$5-SQRT((1-J2925)*('d_시나리오'!$J$5-'d_시나리오'!$H$5)*('d_시나리오'!$J$5-'d_시나리오'!$I$5))))</f>
        <v/>
      </c>
      <c r="L2925">
        <f>RAND()</f>
        <v/>
      </c>
      <c r="M2925">
        <f>IF('d_시나리오'!$J$6='d_시나리오'!$H$6,'d_시나리오'!$I$6,IF(L2925&lt;('d_시나리오'!$I$6-'d_시나리오'!$H$6)/('d_시나리오'!$J$6-'d_시나리오'!$H$6),'d_시나리오'!$H$6+SQRT(L2925*('d_시나리오'!$J$6-'d_시나리오'!$H$6)*('d_시나리오'!$I$6-'d_시나리오'!$H$6)),'d_시나리오'!$J$6-SQRT((1-L2925)*('d_시나리오'!$J$6-'d_시나리오'!$H$6)*('d_시나리오'!$J$6-'d_시나리오'!$I$6))))</f>
        <v/>
      </c>
      <c r="N2925">
        <f>INDEX('d_분포'!$B$2:$B$57,RANDBETWEEN(1,56))</f>
        <v/>
      </c>
      <c r="O2925">
        <f>BETAINV(RAND(),5,5)</f>
        <v/>
      </c>
      <c r="P2925">
        <f>'d_고정'!$B$1*'6_기대효과'!$H$7*('d_시나리오'!$I$7/'d_고정'!$B$2)*B2925</f>
        <v/>
      </c>
      <c r="Q2925">
        <f>P2925*C2925</f>
        <v/>
      </c>
      <c r="R2925">
        <f>P2925*E2925</f>
        <v/>
      </c>
      <c r="S2925">
        <f>R2925*G2925</f>
        <v/>
      </c>
      <c r="T2925">
        <f>Q2925+S2925</f>
        <v/>
      </c>
      <c r="U2925">
        <f>(Q2925*D2925+S2925*I2925)*(1-O2925)</f>
        <v/>
      </c>
      <c r="V2925">
        <f>(R2925*K2925*N2925+'d_고정'!$B$3*('6_기대효과'!$H$7/8)*N2925*'d_고정'!$B$10*M2925*('6_기대효과'!$K$7/'d_고정'!$B$9))*(1-O2925)</f>
        <v/>
      </c>
      <c r="W2925">
        <f>(S2925*I2925+R2925*MAX(K2925-'d_고정'!$B$10*M2925*('6_기대효과'!$K$7/'d_고정'!$B$9),0)*N2925)*(1-O2925)</f>
        <v/>
      </c>
      <c r="X2925">
        <f>U2925+V2925</f>
        <v/>
      </c>
      <c r="Y2925">
        <f>U2925/('d_고정'!$B$5*'6_기대효과'!$H$7/8)/'d_고정'!$B$6</f>
        <v/>
      </c>
      <c r="Z2925">
        <f>U2925/('d_고정'!$B$8*'6_기대효과'!$H$7/8)</f>
        <v/>
      </c>
    </row>
    <row r="2926">
      <c r="A2926">
        <f>RAND()</f>
        <v/>
      </c>
      <c r="B2926">
        <f>IF('d_시나리오'!$J$2='d_시나리오'!$H$2,'d_시나리오'!$I$2,IF(A2926&lt;('d_시나리오'!$I$2-'d_시나리오'!$H$2)/('d_시나리오'!$J$2-'d_시나리오'!$H$2),'d_시나리오'!$H$2+SQRT(A2926*('d_시나리오'!$J$2-'d_시나리오'!$H$2)*('d_시나리오'!$I$2-'d_시나리오'!$H$2)),'d_시나리오'!$J$2-SQRT((1-A2926)*('d_시나리오'!$J$2-'d_시나리오'!$H$2)*('d_시나리오'!$J$2-'d_시나리오'!$I$2))))</f>
        <v/>
      </c>
      <c r="C2926">
        <f>BETAINV(RAND(),2,6)</f>
        <v/>
      </c>
      <c r="D2926">
        <f>INDEX('d_분포'!$A$2:$A$28,RANDBETWEEN(1,27))</f>
        <v/>
      </c>
      <c r="E2926">
        <f>INDEX('d_분포'!$C$2:$C$5,RANDBETWEEN(1,4))*(0.9+0.2*RAND())</f>
        <v/>
      </c>
      <c r="F2926">
        <f>RAND()</f>
        <v/>
      </c>
      <c r="G2926">
        <f>IF('d_시나리오'!$J$3='d_시나리오'!$H$3,'d_시나리오'!$I$3,IF(F2926&lt;('d_시나리오'!$I$3-'d_시나리오'!$H$3)/('d_시나리오'!$J$3-'d_시나리오'!$H$3),'d_시나리오'!$H$3+SQRT(F2926*('d_시나리오'!$J$3-'d_시나리오'!$H$3)*('d_시나리오'!$I$3-'d_시나리오'!$H$3)),'d_시나리오'!$J$3-SQRT((1-F2926)*('d_시나리오'!$J$3-'d_시나리오'!$H$3)*('d_시나리오'!$J$3-'d_시나리오'!$I$3))))</f>
        <v/>
      </c>
      <c r="H2926">
        <f>RAND()</f>
        <v/>
      </c>
      <c r="I2926">
        <f>IF('d_시나리오'!$J$4='d_시나리오'!$H$4,'d_시나리오'!$I$4,IF(H2926&lt;('d_시나리오'!$I$4-'d_시나리오'!$H$4)/('d_시나리오'!$J$4-'d_시나리오'!$H$4),'d_시나리오'!$H$4+SQRT(H2926*('d_시나리오'!$J$4-'d_시나리오'!$H$4)*('d_시나리오'!$I$4-'d_시나리오'!$H$4)),'d_시나리오'!$J$4-SQRT((1-H2926)*('d_시나리오'!$J$4-'d_시나리오'!$H$4)*('d_시나리오'!$J$4-'d_시나리오'!$I$4))))</f>
        <v/>
      </c>
      <c r="J2926">
        <f>RAND()</f>
        <v/>
      </c>
      <c r="K2926">
        <f>IF('d_시나리오'!$J$5='d_시나리오'!$H$5,'d_시나리오'!$I$5,IF(J2926&lt;('d_시나리오'!$I$5-'d_시나리오'!$H$5)/('d_시나리오'!$J$5-'d_시나리오'!$H$5),'d_시나리오'!$H$5+SQRT(J2926*('d_시나리오'!$J$5-'d_시나리오'!$H$5)*('d_시나리오'!$I$5-'d_시나리오'!$H$5)),'d_시나리오'!$J$5-SQRT((1-J2926)*('d_시나리오'!$J$5-'d_시나리오'!$H$5)*('d_시나리오'!$J$5-'d_시나리오'!$I$5))))</f>
        <v/>
      </c>
      <c r="L2926">
        <f>RAND()</f>
        <v/>
      </c>
      <c r="M2926">
        <f>IF('d_시나리오'!$J$6='d_시나리오'!$H$6,'d_시나리오'!$I$6,IF(L2926&lt;('d_시나리오'!$I$6-'d_시나리오'!$H$6)/('d_시나리오'!$J$6-'d_시나리오'!$H$6),'d_시나리오'!$H$6+SQRT(L2926*('d_시나리오'!$J$6-'d_시나리오'!$H$6)*('d_시나리오'!$I$6-'d_시나리오'!$H$6)),'d_시나리오'!$J$6-SQRT((1-L2926)*('d_시나리오'!$J$6-'d_시나리오'!$H$6)*('d_시나리오'!$J$6-'d_시나리오'!$I$6))))</f>
        <v/>
      </c>
      <c r="N2926">
        <f>INDEX('d_분포'!$B$2:$B$57,RANDBETWEEN(1,56))</f>
        <v/>
      </c>
      <c r="O2926">
        <f>BETAINV(RAND(),5,5)</f>
        <v/>
      </c>
      <c r="P2926">
        <f>'d_고정'!$B$1*'6_기대효과'!$H$7*('d_시나리오'!$I$7/'d_고정'!$B$2)*B2926</f>
        <v/>
      </c>
      <c r="Q2926">
        <f>P2926*C2926</f>
        <v/>
      </c>
      <c r="R2926">
        <f>P2926*E2926</f>
        <v/>
      </c>
      <c r="S2926">
        <f>R2926*G2926</f>
        <v/>
      </c>
      <c r="T2926">
        <f>Q2926+S2926</f>
        <v/>
      </c>
      <c r="U2926">
        <f>(Q2926*D2926+S2926*I2926)*(1-O2926)</f>
        <v/>
      </c>
      <c r="V2926">
        <f>(R2926*K2926*N2926+'d_고정'!$B$3*('6_기대효과'!$H$7/8)*N2926*'d_고정'!$B$10*M2926*('6_기대효과'!$K$7/'d_고정'!$B$9))*(1-O2926)</f>
        <v/>
      </c>
      <c r="W2926">
        <f>(S2926*I2926+R2926*MAX(K2926-'d_고정'!$B$10*M2926*('6_기대효과'!$K$7/'d_고정'!$B$9),0)*N2926)*(1-O2926)</f>
        <v/>
      </c>
      <c r="X2926">
        <f>U2926+V2926</f>
        <v/>
      </c>
      <c r="Y2926">
        <f>U2926/('d_고정'!$B$5*'6_기대효과'!$H$7/8)/'d_고정'!$B$6</f>
        <v/>
      </c>
      <c r="Z2926">
        <f>U2926/('d_고정'!$B$8*'6_기대효과'!$H$7/8)</f>
        <v/>
      </c>
    </row>
    <row r="2927">
      <c r="A2927">
        <f>RAND()</f>
        <v/>
      </c>
      <c r="B2927">
        <f>IF('d_시나리오'!$J$2='d_시나리오'!$H$2,'d_시나리오'!$I$2,IF(A2927&lt;('d_시나리오'!$I$2-'d_시나리오'!$H$2)/('d_시나리오'!$J$2-'d_시나리오'!$H$2),'d_시나리오'!$H$2+SQRT(A2927*('d_시나리오'!$J$2-'d_시나리오'!$H$2)*('d_시나리오'!$I$2-'d_시나리오'!$H$2)),'d_시나리오'!$J$2-SQRT((1-A2927)*('d_시나리오'!$J$2-'d_시나리오'!$H$2)*('d_시나리오'!$J$2-'d_시나리오'!$I$2))))</f>
        <v/>
      </c>
      <c r="C2927">
        <f>BETAINV(RAND(),2,6)</f>
        <v/>
      </c>
      <c r="D2927">
        <f>INDEX('d_분포'!$A$2:$A$28,RANDBETWEEN(1,27))</f>
        <v/>
      </c>
      <c r="E2927">
        <f>INDEX('d_분포'!$C$2:$C$5,RANDBETWEEN(1,4))*(0.9+0.2*RAND())</f>
        <v/>
      </c>
      <c r="F2927">
        <f>RAND()</f>
        <v/>
      </c>
      <c r="G2927">
        <f>IF('d_시나리오'!$J$3='d_시나리오'!$H$3,'d_시나리오'!$I$3,IF(F2927&lt;('d_시나리오'!$I$3-'d_시나리오'!$H$3)/('d_시나리오'!$J$3-'d_시나리오'!$H$3),'d_시나리오'!$H$3+SQRT(F2927*('d_시나리오'!$J$3-'d_시나리오'!$H$3)*('d_시나리오'!$I$3-'d_시나리오'!$H$3)),'d_시나리오'!$J$3-SQRT((1-F2927)*('d_시나리오'!$J$3-'d_시나리오'!$H$3)*('d_시나리오'!$J$3-'d_시나리오'!$I$3))))</f>
        <v/>
      </c>
      <c r="H2927">
        <f>RAND()</f>
        <v/>
      </c>
      <c r="I2927">
        <f>IF('d_시나리오'!$J$4='d_시나리오'!$H$4,'d_시나리오'!$I$4,IF(H2927&lt;('d_시나리오'!$I$4-'d_시나리오'!$H$4)/('d_시나리오'!$J$4-'d_시나리오'!$H$4),'d_시나리오'!$H$4+SQRT(H2927*('d_시나리오'!$J$4-'d_시나리오'!$H$4)*('d_시나리오'!$I$4-'d_시나리오'!$H$4)),'d_시나리오'!$J$4-SQRT((1-H2927)*('d_시나리오'!$J$4-'d_시나리오'!$H$4)*('d_시나리오'!$J$4-'d_시나리오'!$I$4))))</f>
        <v/>
      </c>
      <c r="J2927">
        <f>RAND()</f>
        <v/>
      </c>
      <c r="K2927">
        <f>IF('d_시나리오'!$J$5='d_시나리오'!$H$5,'d_시나리오'!$I$5,IF(J2927&lt;('d_시나리오'!$I$5-'d_시나리오'!$H$5)/('d_시나리오'!$J$5-'d_시나리오'!$H$5),'d_시나리오'!$H$5+SQRT(J2927*('d_시나리오'!$J$5-'d_시나리오'!$H$5)*('d_시나리오'!$I$5-'d_시나리오'!$H$5)),'d_시나리오'!$J$5-SQRT((1-J2927)*('d_시나리오'!$J$5-'d_시나리오'!$H$5)*('d_시나리오'!$J$5-'d_시나리오'!$I$5))))</f>
        <v/>
      </c>
      <c r="L2927">
        <f>RAND()</f>
        <v/>
      </c>
      <c r="M2927">
        <f>IF('d_시나리오'!$J$6='d_시나리오'!$H$6,'d_시나리오'!$I$6,IF(L2927&lt;('d_시나리오'!$I$6-'d_시나리오'!$H$6)/('d_시나리오'!$J$6-'d_시나리오'!$H$6),'d_시나리오'!$H$6+SQRT(L2927*('d_시나리오'!$J$6-'d_시나리오'!$H$6)*('d_시나리오'!$I$6-'d_시나리오'!$H$6)),'d_시나리오'!$J$6-SQRT((1-L2927)*('d_시나리오'!$J$6-'d_시나리오'!$H$6)*('d_시나리오'!$J$6-'d_시나리오'!$I$6))))</f>
        <v/>
      </c>
      <c r="N2927">
        <f>INDEX('d_분포'!$B$2:$B$57,RANDBETWEEN(1,56))</f>
        <v/>
      </c>
      <c r="O2927">
        <f>BETAINV(RAND(),5,5)</f>
        <v/>
      </c>
      <c r="P2927">
        <f>'d_고정'!$B$1*'6_기대효과'!$H$7*('d_시나리오'!$I$7/'d_고정'!$B$2)*B2927</f>
        <v/>
      </c>
      <c r="Q2927">
        <f>P2927*C2927</f>
        <v/>
      </c>
      <c r="R2927">
        <f>P2927*E2927</f>
        <v/>
      </c>
      <c r="S2927">
        <f>R2927*G2927</f>
        <v/>
      </c>
      <c r="T2927">
        <f>Q2927+S2927</f>
        <v/>
      </c>
      <c r="U2927">
        <f>(Q2927*D2927+S2927*I2927)*(1-O2927)</f>
        <v/>
      </c>
      <c r="V2927">
        <f>(R2927*K2927*N2927+'d_고정'!$B$3*('6_기대효과'!$H$7/8)*N2927*'d_고정'!$B$10*M2927*('6_기대효과'!$K$7/'d_고정'!$B$9))*(1-O2927)</f>
        <v/>
      </c>
      <c r="W2927">
        <f>(S2927*I2927+R2927*MAX(K2927-'d_고정'!$B$10*M2927*('6_기대효과'!$K$7/'d_고정'!$B$9),0)*N2927)*(1-O2927)</f>
        <v/>
      </c>
      <c r="X2927">
        <f>U2927+V2927</f>
        <v/>
      </c>
      <c r="Y2927">
        <f>U2927/('d_고정'!$B$5*'6_기대효과'!$H$7/8)/'d_고정'!$B$6</f>
        <v/>
      </c>
      <c r="Z2927">
        <f>U2927/('d_고정'!$B$8*'6_기대효과'!$H$7/8)</f>
        <v/>
      </c>
    </row>
    <row r="2928">
      <c r="A2928">
        <f>RAND()</f>
        <v/>
      </c>
      <c r="B2928">
        <f>IF('d_시나리오'!$J$2='d_시나리오'!$H$2,'d_시나리오'!$I$2,IF(A2928&lt;('d_시나리오'!$I$2-'d_시나리오'!$H$2)/('d_시나리오'!$J$2-'d_시나리오'!$H$2),'d_시나리오'!$H$2+SQRT(A2928*('d_시나리오'!$J$2-'d_시나리오'!$H$2)*('d_시나리오'!$I$2-'d_시나리오'!$H$2)),'d_시나리오'!$J$2-SQRT((1-A2928)*('d_시나리오'!$J$2-'d_시나리오'!$H$2)*('d_시나리오'!$J$2-'d_시나리오'!$I$2))))</f>
        <v/>
      </c>
      <c r="C2928">
        <f>BETAINV(RAND(),2,6)</f>
        <v/>
      </c>
      <c r="D2928">
        <f>INDEX('d_분포'!$A$2:$A$28,RANDBETWEEN(1,27))</f>
        <v/>
      </c>
      <c r="E2928">
        <f>INDEX('d_분포'!$C$2:$C$5,RANDBETWEEN(1,4))*(0.9+0.2*RAND())</f>
        <v/>
      </c>
      <c r="F2928">
        <f>RAND()</f>
        <v/>
      </c>
      <c r="G2928">
        <f>IF('d_시나리오'!$J$3='d_시나리오'!$H$3,'d_시나리오'!$I$3,IF(F2928&lt;('d_시나리오'!$I$3-'d_시나리오'!$H$3)/('d_시나리오'!$J$3-'d_시나리오'!$H$3),'d_시나리오'!$H$3+SQRT(F2928*('d_시나리오'!$J$3-'d_시나리오'!$H$3)*('d_시나리오'!$I$3-'d_시나리오'!$H$3)),'d_시나리오'!$J$3-SQRT((1-F2928)*('d_시나리오'!$J$3-'d_시나리오'!$H$3)*('d_시나리오'!$J$3-'d_시나리오'!$I$3))))</f>
        <v/>
      </c>
      <c r="H2928">
        <f>RAND()</f>
        <v/>
      </c>
      <c r="I2928">
        <f>IF('d_시나리오'!$J$4='d_시나리오'!$H$4,'d_시나리오'!$I$4,IF(H2928&lt;('d_시나리오'!$I$4-'d_시나리오'!$H$4)/('d_시나리오'!$J$4-'d_시나리오'!$H$4),'d_시나리오'!$H$4+SQRT(H2928*('d_시나리오'!$J$4-'d_시나리오'!$H$4)*('d_시나리오'!$I$4-'d_시나리오'!$H$4)),'d_시나리오'!$J$4-SQRT((1-H2928)*('d_시나리오'!$J$4-'d_시나리오'!$H$4)*('d_시나리오'!$J$4-'d_시나리오'!$I$4))))</f>
        <v/>
      </c>
      <c r="J2928">
        <f>RAND()</f>
        <v/>
      </c>
      <c r="K2928">
        <f>IF('d_시나리오'!$J$5='d_시나리오'!$H$5,'d_시나리오'!$I$5,IF(J2928&lt;('d_시나리오'!$I$5-'d_시나리오'!$H$5)/('d_시나리오'!$J$5-'d_시나리오'!$H$5),'d_시나리오'!$H$5+SQRT(J2928*('d_시나리오'!$J$5-'d_시나리오'!$H$5)*('d_시나리오'!$I$5-'d_시나리오'!$H$5)),'d_시나리오'!$J$5-SQRT((1-J2928)*('d_시나리오'!$J$5-'d_시나리오'!$H$5)*('d_시나리오'!$J$5-'d_시나리오'!$I$5))))</f>
        <v/>
      </c>
      <c r="L2928">
        <f>RAND()</f>
        <v/>
      </c>
      <c r="M2928">
        <f>IF('d_시나리오'!$J$6='d_시나리오'!$H$6,'d_시나리오'!$I$6,IF(L2928&lt;('d_시나리오'!$I$6-'d_시나리오'!$H$6)/('d_시나리오'!$J$6-'d_시나리오'!$H$6),'d_시나리오'!$H$6+SQRT(L2928*('d_시나리오'!$J$6-'d_시나리오'!$H$6)*('d_시나리오'!$I$6-'d_시나리오'!$H$6)),'d_시나리오'!$J$6-SQRT((1-L2928)*('d_시나리오'!$J$6-'d_시나리오'!$H$6)*('d_시나리오'!$J$6-'d_시나리오'!$I$6))))</f>
        <v/>
      </c>
      <c r="N2928">
        <f>INDEX('d_분포'!$B$2:$B$57,RANDBETWEEN(1,56))</f>
        <v/>
      </c>
      <c r="O2928">
        <f>BETAINV(RAND(),5,5)</f>
        <v/>
      </c>
      <c r="P2928">
        <f>'d_고정'!$B$1*'6_기대효과'!$H$7*('d_시나리오'!$I$7/'d_고정'!$B$2)*B2928</f>
        <v/>
      </c>
      <c r="Q2928">
        <f>P2928*C2928</f>
        <v/>
      </c>
      <c r="R2928">
        <f>P2928*E2928</f>
        <v/>
      </c>
      <c r="S2928">
        <f>R2928*G2928</f>
        <v/>
      </c>
      <c r="T2928">
        <f>Q2928+S2928</f>
        <v/>
      </c>
      <c r="U2928">
        <f>(Q2928*D2928+S2928*I2928)*(1-O2928)</f>
        <v/>
      </c>
      <c r="V2928">
        <f>(R2928*K2928*N2928+'d_고정'!$B$3*('6_기대효과'!$H$7/8)*N2928*'d_고정'!$B$10*M2928*('6_기대효과'!$K$7/'d_고정'!$B$9))*(1-O2928)</f>
        <v/>
      </c>
      <c r="W2928">
        <f>(S2928*I2928+R2928*MAX(K2928-'d_고정'!$B$10*M2928*('6_기대효과'!$K$7/'d_고정'!$B$9),0)*N2928)*(1-O2928)</f>
        <v/>
      </c>
      <c r="X2928">
        <f>U2928+V2928</f>
        <v/>
      </c>
      <c r="Y2928">
        <f>U2928/('d_고정'!$B$5*'6_기대효과'!$H$7/8)/'d_고정'!$B$6</f>
        <v/>
      </c>
      <c r="Z2928">
        <f>U2928/('d_고정'!$B$8*'6_기대효과'!$H$7/8)</f>
        <v/>
      </c>
    </row>
    <row r="2929">
      <c r="A2929">
        <f>RAND()</f>
        <v/>
      </c>
      <c r="B2929">
        <f>IF('d_시나리오'!$J$2='d_시나리오'!$H$2,'d_시나리오'!$I$2,IF(A2929&lt;('d_시나리오'!$I$2-'d_시나리오'!$H$2)/('d_시나리오'!$J$2-'d_시나리오'!$H$2),'d_시나리오'!$H$2+SQRT(A2929*('d_시나리오'!$J$2-'d_시나리오'!$H$2)*('d_시나리오'!$I$2-'d_시나리오'!$H$2)),'d_시나리오'!$J$2-SQRT((1-A2929)*('d_시나리오'!$J$2-'d_시나리오'!$H$2)*('d_시나리오'!$J$2-'d_시나리오'!$I$2))))</f>
        <v/>
      </c>
      <c r="C2929">
        <f>BETAINV(RAND(),2,6)</f>
        <v/>
      </c>
      <c r="D2929">
        <f>INDEX('d_분포'!$A$2:$A$28,RANDBETWEEN(1,27))</f>
        <v/>
      </c>
      <c r="E2929">
        <f>INDEX('d_분포'!$C$2:$C$5,RANDBETWEEN(1,4))*(0.9+0.2*RAND())</f>
        <v/>
      </c>
      <c r="F2929">
        <f>RAND()</f>
        <v/>
      </c>
      <c r="G2929">
        <f>IF('d_시나리오'!$J$3='d_시나리오'!$H$3,'d_시나리오'!$I$3,IF(F2929&lt;('d_시나리오'!$I$3-'d_시나리오'!$H$3)/('d_시나리오'!$J$3-'d_시나리오'!$H$3),'d_시나리오'!$H$3+SQRT(F2929*('d_시나리오'!$J$3-'d_시나리오'!$H$3)*('d_시나리오'!$I$3-'d_시나리오'!$H$3)),'d_시나리오'!$J$3-SQRT((1-F2929)*('d_시나리오'!$J$3-'d_시나리오'!$H$3)*('d_시나리오'!$J$3-'d_시나리오'!$I$3))))</f>
        <v/>
      </c>
      <c r="H2929">
        <f>RAND()</f>
        <v/>
      </c>
      <c r="I2929">
        <f>IF('d_시나리오'!$J$4='d_시나리오'!$H$4,'d_시나리오'!$I$4,IF(H2929&lt;('d_시나리오'!$I$4-'d_시나리오'!$H$4)/('d_시나리오'!$J$4-'d_시나리오'!$H$4),'d_시나리오'!$H$4+SQRT(H2929*('d_시나리오'!$J$4-'d_시나리오'!$H$4)*('d_시나리오'!$I$4-'d_시나리오'!$H$4)),'d_시나리오'!$J$4-SQRT((1-H2929)*('d_시나리오'!$J$4-'d_시나리오'!$H$4)*('d_시나리오'!$J$4-'d_시나리오'!$I$4))))</f>
        <v/>
      </c>
      <c r="J2929">
        <f>RAND()</f>
        <v/>
      </c>
      <c r="K2929">
        <f>IF('d_시나리오'!$J$5='d_시나리오'!$H$5,'d_시나리오'!$I$5,IF(J2929&lt;('d_시나리오'!$I$5-'d_시나리오'!$H$5)/('d_시나리오'!$J$5-'d_시나리오'!$H$5),'d_시나리오'!$H$5+SQRT(J2929*('d_시나리오'!$J$5-'d_시나리오'!$H$5)*('d_시나리오'!$I$5-'d_시나리오'!$H$5)),'d_시나리오'!$J$5-SQRT((1-J2929)*('d_시나리오'!$J$5-'d_시나리오'!$H$5)*('d_시나리오'!$J$5-'d_시나리오'!$I$5))))</f>
        <v/>
      </c>
      <c r="L2929">
        <f>RAND()</f>
        <v/>
      </c>
      <c r="M2929">
        <f>IF('d_시나리오'!$J$6='d_시나리오'!$H$6,'d_시나리오'!$I$6,IF(L2929&lt;('d_시나리오'!$I$6-'d_시나리오'!$H$6)/('d_시나리오'!$J$6-'d_시나리오'!$H$6),'d_시나리오'!$H$6+SQRT(L2929*('d_시나리오'!$J$6-'d_시나리오'!$H$6)*('d_시나리오'!$I$6-'d_시나리오'!$H$6)),'d_시나리오'!$J$6-SQRT((1-L2929)*('d_시나리오'!$J$6-'d_시나리오'!$H$6)*('d_시나리오'!$J$6-'d_시나리오'!$I$6))))</f>
        <v/>
      </c>
      <c r="N2929">
        <f>INDEX('d_분포'!$B$2:$B$57,RANDBETWEEN(1,56))</f>
        <v/>
      </c>
      <c r="O2929">
        <f>BETAINV(RAND(),5,5)</f>
        <v/>
      </c>
      <c r="P2929">
        <f>'d_고정'!$B$1*'6_기대효과'!$H$7*('d_시나리오'!$I$7/'d_고정'!$B$2)*B2929</f>
        <v/>
      </c>
      <c r="Q2929">
        <f>P2929*C2929</f>
        <v/>
      </c>
      <c r="R2929">
        <f>P2929*E2929</f>
        <v/>
      </c>
      <c r="S2929">
        <f>R2929*G2929</f>
        <v/>
      </c>
      <c r="T2929">
        <f>Q2929+S2929</f>
        <v/>
      </c>
      <c r="U2929">
        <f>(Q2929*D2929+S2929*I2929)*(1-O2929)</f>
        <v/>
      </c>
      <c r="V2929">
        <f>(R2929*K2929*N2929+'d_고정'!$B$3*('6_기대효과'!$H$7/8)*N2929*'d_고정'!$B$10*M2929*('6_기대효과'!$K$7/'d_고정'!$B$9))*(1-O2929)</f>
        <v/>
      </c>
      <c r="W2929">
        <f>(S2929*I2929+R2929*MAX(K2929-'d_고정'!$B$10*M2929*('6_기대효과'!$K$7/'d_고정'!$B$9),0)*N2929)*(1-O2929)</f>
        <v/>
      </c>
      <c r="X2929">
        <f>U2929+V2929</f>
        <v/>
      </c>
      <c r="Y2929">
        <f>U2929/('d_고정'!$B$5*'6_기대효과'!$H$7/8)/'d_고정'!$B$6</f>
        <v/>
      </c>
      <c r="Z2929">
        <f>U2929/('d_고정'!$B$8*'6_기대효과'!$H$7/8)</f>
        <v/>
      </c>
    </row>
    <row r="2930">
      <c r="A2930">
        <f>RAND()</f>
        <v/>
      </c>
      <c r="B2930">
        <f>IF('d_시나리오'!$J$2='d_시나리오'!$H$2,'d_시나리오'!$I$2,IF(A2930&lt;('d_시나리오'!$I$2-'d_시나리오'!$H$2)/('d_시나리오'!$J$2-'d_시나리오'!$H$2),'d_시나리오'!$H$2+SQRT(A2930*('d_시나리오'!$J$2-'d_시나리오'!$H$2)*('d_시나리오'!$I$2-'d_시나리오'!$H$2)),'d_시나리오'!$J$2-SQRT((1-A2930)*('d_시나리오'!$J$2-'d_시나리오'!$H$2)*('d_시나리오'!$J$2-'d_시나리오'!$I$2))))</f>
        <v/>
      </c>
      <c r="C2930">
        <f>BETAINV(RAND(),2,6)</f>
        <v/>
      </c>
      <c r="D2930">
        <f>INDEX('d_분포'!$A$2:$A$28,RANDBETWEEN(1,27))</f>
        <v/>
      </c>
      <c r="E2930">
        <f>INDEX('d_분포'!$C$2:$C$5,RANDBETWEEN(1,4))*(0.9+0.2*RAND())</f>
        <v/>
      </c>
      <c r="F2930">
        <f>RAND()</f>
        <v/>
      </c>
      <c r="G2930">
        <f>IF('d_시나리오'!$J$3='d_시나리오'!$H$3,'d_시나리오'!$I$3,IF(F2930&lt;('d_시나리오'!$I$3-'d_시나리오'!$H$3)/('d_시나리오'!$J$3-'d_시나리오'!$H$3),'d_시나리오'!$H$3+SQRT(F2930*('d_시나리오'!$J$3-'d_시나리오'!$H$3)*('d_시나리오'!$I$3-'d_시나리오'!$H$3)),'d_시나리오'!$J$3-SQRT((1-F2930)*('d_시나리오'!$J$3-'d_시나리오'!$H$3)*('d_시나리오'!$J$3-'d_시나리오'!$I$3))))</f>
        <v/>
      </c>
      <c r="H2930">
        <f>RAND()</f>
        <v/>
      </c>
      <c r="I2930">
        <f>IF('d_시나리오'!$J$4='d_시나리오'!$H$4,'d_시나리오'!$I$4,IF(H2930&lt;('d_시나리오'!$I$4-'d_시나리오'!$H$4)/('d_시나리오'!$J$4-'d_시나리오'!$H$4),'d_시나리오'!$H$4+SQRT(H2930*('d_시나리오'!$J$4-'d_시나리오'!$H$4)*('d_시나리오'!$I$4-'d_시나리오'!$H$4)),'d_시나리오'!$J$4-SQRT((1-H2930)*('d_시나리오'!$J$4-'d_시나리오'!$H$4)*('d_시나리오'!$J$4-'d_시나리오'!$I$4))))</f>
        <v/>
      </c>
      <c r="J2930">
        <f>RAND()</f>
        <v/>
      </c>
      <c r="K2930">
        <f>IF('d_시나리오'!$J$5='d_시나리오'!$H$5,'d_시나리오'!$I$5,IF(J2930&lt;('d_시나리오'!$I$5-'d_시나리오'!$H$5)/('d_시나리오'!$J$5-'d_시나리오'!$H$5),'d_시나리오'!$H$5+SQRT(J2930*('d_시나리오'!$J$5-'d_시나리오'!$H$5)*('d_시나리오'!$I$5-'d_시나리오'!$H$5)),'d_시나리오'!$J$5-SQRT((1-J2930)*('d_시나리오'!$J$5-'d_시나리오'!$H$5)*('d_시나리오'!$J$5-'d_시나리오'!$I$5))))</f>
        <v/>
      </c>
      <c r="L2930">
        <f>RAND()</f>
        <v/>
      </c>
      <c r="M2930">
        <f>IF('d_시나리오'!$J$6='d_시나리오'!$H$6,'d_시나리오'!$I$6,IF(L2930&lt;('d_시나리오'!$I$6-'d_시나리오'!$H$6)/('d_시나리오'!$J$6-'d_시나리오'!$H$6),'d_시나리오'!$H$6+SQRT(L2930*('d_시나리오'!$J$6-'d_시나리오'!$H$6)*('d_시나리오'!$I$6-'d_시나리오'!$H$6)),'d_시나리오'!$J$6-SQRT((1-L2930)*('d_시나리오'!$J$6-'d_시나리오'!$H$6)*('d_시나리오'!$J$6-'d_시나리오'!$I$6))))</f>
        <v/>
      </c>
      <c r="N2930">
        <f>INDEX('d_분포'!$B$2:$B$57,RANDBETWEEN(1,56))</f>
        <v/>
      </c>
      <c r="O2930">
        <f>BETAINV(RAND(),5,5)</f>
        <v/>
      </c>
      <c r="P2930">
        <f>'d_고정'!$B$1*'6_기대효과'!$H$7*('d_시나리오'!$I$7/'d_고정'!$B$2)*B2930</f>
        <v/>
      </c>
      <c r="Q2930">
        <f>P2930*C2930</f>
        <v/>
      </c>
      <c r="R2930">
        <f>P2930*E2930</f>
        <v/>
      </c>
      <c r="S2930">
        <f>R2930*G2930</f>
        <v/>
      </c>
      <c r="T2930">
        <f>Q2930+S2930</f>
        <v/>
      </c>
      <c r="U2930">
        <f>(Q2930*D2930+S2930*I2930)*(1-O2930)</f>
        <v/>
      </c>
      <c r="V2930">
        <f>(R2930*K2930*N2930+'d_고정'!$B$3*('6_기대효과'!$H$7/8)*N2930*'d_고정'!$B$10*M2930*('6_기대효과'!$K$7/'d_고정'!$B$9))*(1-O2930)</f>
        <v/>
      </c>
      <c r="W2930">
        <f>(S2930*I2930+R2930*MAX(K2930-'d_고정'!$B$10*M2930*('6_기대효과'!$K$7/'d_고정'!$B$9),0)*N2930)*(1-O2930)</f>
        <v/>
      </c>
      <c r="X2930">
        <f>U2930+V2930</f>
        <v/>
      </c>
      <c r="Y2930">
        <f>U2930/('d_고정'!$B$5*'6_기대효과'!$H$7/8)/'d_고정'!$B$6</f>
        <v/>
      </c>
      <c r="Z2930">
        <f>U2930/('d_고정'!$B$8*'6_기대효과'!$H$7/8)</f>
        <v/>
      </c>
    </row>
    <row r="2931">
      <c r="A2931">
        <f>RAND()</f>
        <v/>
      </c>
      <c r="B2931">
        <f>IF('d_시나리오'!$J$2='d_시나리오'!$H$2,'d_시나리오'!$I$2,IF(A2931&lt;('d_시나리오'!$I$2-'d_시나리오'!$H$2)/('d_시나리오'!$J$2-'d_시나리오'!$H$2),'d_시나리오'!$H$2+SQRT(A2931*('d_시나리오'!$J$2-'d_시나리오'!$H$2)*('d_시나리오'!$I$2-'d_시나리오'!$H$2)),'d_시나리오'!$J$2-SQRT((1-A2931)*('d_시나리오'!$J$2-'d_시나리오'!$H$2)*('d_시나리오'!$J$2-'d_시나리오'!$I$2))))</f>
        <v/>
      </c>
      <c r="C2931">
        <f>BETAINV(RAND(),2,6)</f>
        <v/>
      </c>
      <c r="D2931">
        <f>INDEX('d_분포'!$A$2:$A$28,RANDBETWEEN(1,27))</f>
        <v/>
      </c>
      <c r="E2931">
        <f>INDEX('d_분포'!$C$2:$C$5,RANDBETWEEN(1,4))*(0.9+0.2*RAND())</f>
        <v/>
      </c>
      <c r="F2931">
        <f>RAND()</f>
        <v/>
      </c>
      <c r="G2931">
        <f>IF('d_시나리오'!$J$3='d_시나리오'!$H$3,'d_시나리오'!$I$3,IF(F2931&lt;('d_시나리오'!$I$3-'d_시나리오'!$H$3)/('d_시나리오'!$J$3-'d_시나리오'!$H$3),'d_시나리오'!$H$3+SQRT(F2931*('d_시나리오'!$J$3-'d_시나리오'!$H$3)*('d_시나리오'!$I$3-'d_시나리오'!$H$3)),'d_시나리오'!$J$3-SQRT((1-F2931)*('d_시나리오'!$J$3-'d_시나리오'!$H$3)*('d_시나리오'!$J$3-'d_시나리오'!$I$3))))</f>
        <v/>
      </c>
      <c r="H2931">
        <f>RAND()</f>
        <v/>
      </c>
      <c r="I2931">
        <f>IF('d_시나리오'!$J$4='d_시나리오'!$H$4,'d_시나리오'!$I$4,IF(H2931&lt;('d_시나리오'!$I$4-'d_시나리오'!$H$4)/('d_시나리오'!$J$4-'d_시나리오'!$H$4),'d_시나리오'!$H$4+SQRT(H2931*('d_시나리오'!$J$4-'d_시나리오'!$H$4)*('d_시나리오'!$I$4-'d_시나리오'!$H$4)),'d_시나리오'!$J$4-SQRT((1-H2931)*('d_시나리오'!$J$4-'d_시나리오'!$H$4)*('d_시나리오'!$J$4-'d_시나리오'!$I$4))))</f>
        <v/>
      </c>
      <c r="J2931">
        <f>RAND()</f>
        <v/>
      </c>
      <c r="K2931">
        <f>IF('d_시나리오'!$J$5='d_시나리오'!$H$5,'d_시나리오'!$I$5,IF(J2931&lt;('d_시나리오'!$I$5-'d_시나리오'!$H$5)/('d_시나리오'!$J$5-'d_시나리오'!$H$5),'d_시나리오'!$H$5+SQRT(J2931*('d_시나리오'!$J$5-'d_시나리오'!$H$5)*('d_시나리오'!$I$5-'d_시나리오'!$H$5)),'d_시나리오'!$J$5-SQRT((1-J2931)*('d_시나리오'!$J$5-'d_시나리오'!$H$5)*('d_시나리오'!$J$5-'d_시나리오'!$I$5))))</f>
        <v/>
      </c>
      <c r="L2931">
        <f>RAND()</f>
        <v/>
      </c>
      <c r="M2931">
        <f>IF('d_시나리오'!$J$6='d_시나리오'!$H$6,'d_시나리오'!$I$6,IF(L2931&lt;('d_시나리오'!$I$6-'d_시나리오'!$H$6)/('d_시나리오'!$J$6-'d_시나리오'!$H$6),'d_시나리오'!$H$6+SQRT(L2931*('d_시나리오'!$J$6-'d_시나리오'!$H$6)*('d_시나리오'!$I$6-'d_시나리오'!$H$6)),'d_시나리오'!$J$6-SQRT((1-L2931)*('d_시나리오'!$J$6-'d_시나리오'!$H$6)*('d_시나리오'!$J$6-'d_시나리오'!$I$6))))</f>
        <v/>
      </c>
      <c r="N2931">
        <f>INDEX('d_분포'!$B$2:$B$57,RANDBETWEEN(1,56))</f>
        <v/>
      </c>
      <c r="O2931">
        <f>BETAINV(RAND(),5,5)</f>
        <v/>
      </c>
      <c r="P2931">
        <f>'d_고정'!$B$1*'6_기대효과'!$H$7*('d_시나리오'!$I$7/'d_고정'!$B$2)*B2931</f>
        <v/>
      </c>
      <c r="Q2931">
        <f>P2931*C2931</f>
        <v/>
      </c>
      <c r="R2931">
        <f>P2931*E2931</f>
        <v/>
      </c>
      <c r="S2931">
        <f>R2931*G2931</f>
        <v/>
      </c>
      <c r="T2931">
        <f>Q2931+S2931</f>
        <v/>
      </c>
      <c r="U2931">
        <f>(Q2931*D2931+S2931*I2931)*(1-O2931)</f>
        <v/>
      </c>
      <c r="V2931">
        <f>(R2931*K2931*N2931+'d_고정'!$B$3*('6_기대효과'!$H$7/8)*N2931*'d_고정'!$B$10*M2931*('6_기대효과'!$K$7/'d_고정'!$B$9))*(1-O2931)</f>
        <v/>
      </c>
      <c r="W2931">
        <f>(S2931*I2931+R2931*MAX(K2931-'d_고정'!$B$10*M2931*('6_기대효과'!$K$7/'d_고정'!$B$9),0)*N2931)*(1-O2931)</f>
        <v/>
      </c>
      <c r="X2931">
        <f>U2931+V2931</f>
        <v/>
      </c>
      <c r="Y2931">
        <f>U2931/('d_고정'!$B$5*'6_기대효과'!$H$7/8)/'d_고정'!$B$6</f>
        <v/>
      </c>
      <c r="Z2931">
        <f>U2931/('d_고정'!$B$8*'6_기대효과'!$H$7/8)</f>
        <v/>
      </c>
    </row>
    <row r="2932">
      <c r="A2932">
        <f>RAND()</f>
        <v/>
      </c>
      <c r="B2932">
        <f>IF('d_시나리오'!$J$2='d_시나리오'!$H$2,'d_시나리오'!$I$2,IF(A2932&lt;('d_시나리오'!$I$2-'d_시나리오'!$H$2)/('d_시나리오'!$J$2-'d_시나리오'!$H$2),'d_시나리오'!$H$2+SQRT(A2932*('d_시나리오'!$J$2-'d_시나리오'!$H$2)*('d_시나리오'!$I$2-'d_시나리오'!$H$2)),'d_시나리오'!$J$2-SQRT((1-A2932)*('d_시나리오'!$J$2-'d_시나리오'!$H$2)*('d_시나리오'!$J$2-'d_시나리오'!$I$2))))</f>
        <v/>
      </c>
      <c r="C2932">
        <f>BETAINV(RAND(),2,6)</f>
        <v/>
      </c>
      <c r="D2932">
        <f>INDEX('d_분포'!$A$2:$A$28,RANDBETWEEN(1,27))</f>
        <v/>
      </c>
      <c r="E2932">
        <f>INDEX('d_분포'!$C$2:$C$5,RANDBETWEEN(1,4))*(0.9+0.2*RAND())</f>
        <v/>
      </c>
      <c r="F2932">
        <f>RAND()</f>
        <v/>
      </c>
      <c r="G2932">
        <f>IF('d_시나리오'!$J$3='d_시나리오'!$H$3,'d_시나리오'!$I$3,IF(F2932&lt;('d_시나리오'!$I$3-'d_시나리오'!$H$3)/('d_시나리오'!$J$3-'d_시나리오'!$H$3),'d_시나리오'!$H$3+SQRT(F2932*('d_시나리오'!$J$3-'d_시나리오'!$H$3)*('d_시나리오'!$I$3-'d_시나리오'!$H$3)),'d_시나리오'!$J$3-SQRT((1-F2932)*('d_시나리오'!$J$3-'d_시나리오'!$H$3)*('d_시나리오'!$J$3-'d_시나리오'!$I$3))))</f>
        <v/>
      </c>
      <c r="H2932">
        <f>RAND()</f>
        <v/>
      </c>
      <c r="I2932">
        <f>IF('d_시나리오'!$J$4='d_시나리오'!$H$4,'d_시나리오'!$I$4,IF(H2932&lt;('d_시나리오'!$I$4-'d_시나리오'!$H$4)/('d_시나리오'!$J$4-'d_시나리오'!$H$4),'d_시나리오'!$H$4+SQRT(H2932*('d_시나리오'!$J$4-'d_시나리오'!$H$4)*('d_시나리오'!$I$4-'d_시나리오'!$H$4)),'d_시나리오'!$J$4-SQRT((1-H2932)*('d_시나리오'!$J$4-'d_시나리오'!$H$4)*('d_시나리오'!$J$4-'d_시나리오'!$I$4))))</f>
        <v/>
      </c>
      <c r="J2932">
        <f>RAND()</f>
        <v/>
      </c>
      <c r="K2932">
        <f>IF('d_시나리오'!$J$5='d_시나리오'!$H$5,'d_시나리오'!$I$5,IF(J2932&lt;('d_시나리오'!$I$5-'d_시나리오'!$H$5)/('d_시나리오'!$J$5-'d_시나리오'!$H$5),'d_시나리오'!$H$5+SQRT(J2932*('d_시나리오'!$J$5-'d_시나리오'!$H$5)*('d_시나리오'!$I$5-'d_시나리오'!$H$5)),'d_시나리오'!$J$5-SQRT((1-J2932)*('d_시나리오'!$J$5-'d_시나리오'!$H$5)*('d_시나리오'!$J$5-'d_시나리오'!$I$5))))</f>
        <v/>
      </c>
      <c r="L2932">
        <f>RAND()</f>
        <v/>
      </c>
      <c r="M2932">
        <f>IF('d_시나리오'!$J$6='d_시나리오'!$H$6,'d_시나리오'!$I$6,IF(L2932&lt;('d_시나리오'!$I$6-'d_시나리오'!$H$6)/('d_시나리오'!$J$6-'d_시나리오'!$H$6),'d_시나리오'!$H$6+SQRT(L2932*('d_시나리오'!$J$6-'d_시나리오'!$H$6)*('d_시나리오'!$I$6-'d_시나리오'!$H$6)),'d_시나리오'!$J$6-SQRT((1-L2932)*('d_시나리오'!$J$6-'d_시나리오'!$H$6)*('d_시나리오'!$J$6-'d_시나리오'!$I$6))))</f>
        <v/>
      </c>
      <c r="N2932">
        <f>INDEX('d_분포'!$B$2:$B$57,RANDBETWEEN(1,56))</f>
        <v/>
      </c>
      <c r="O2932">
        <f>BETAINV(RAND(),5,5)</f>
        <v/>
      </c>
      <c r="P2932">
        <f>'d_고정'!$B$1*'6_기대효과'!$H$7*('d_시나리오'!$I$7/'d_고정'!$B$2)*B2932</f>
        <v/>
      </c>
      <c r="Q2932">
        <f>P2932*C2932</f>
        <v/>
      </c>
      <c r="R2932">
        <f>P2932*E2932</f>
        <v/>
      </c>
      <c r="S2932">
        <f>R2932*G2932</f>
        <v/>
      </c>
      <c r="T2932">
        <f>Q2932+S2932</f>
        <v/>
      </c>
      <c r="U2932">
        <f>(Q2932*D2932+S2932*I2932)*(1-O2932)</f>
        <v/>
      </c>
      <c r="V2932">
        <f>(R2932*K2932*N2932+'d_고정'!$B$3*('6_기대효과'!$H$7/8)*N2932*'d_고정'!$B$10*M2932*('6_기대효과'!$K$7/'d_고정'!$B$9))*(1-O2932)</f>
        <v/>
      </c>
      <c r="W2932">
        <f>(S2932*I2932+R2932*MAX(K2932-'d_고정'!$B$10*M2932*('6_기대효과'!$K$7/'d_고정'!$B$9),0)*N2932)*(1-O2932)</f>
        <v/>
      </c>
      <c r="X2932">
        <f>U2932+V2932</f>
        <v/>
      </c>
      <c r="Y2932">
        <f>U2932/('d_고정'!$B$5*'6_기대효과'!$H$7/8)/'d_고정'!$B$6</f>
        <v/>
      </c>
      <c r="Z2932">
        <f>U2932/('d_고정'!$B$8*'6_기대효과'!$H$7/8)</f>
        <v/>
      </c>
    </row>
    <row r="2933">
      <c r="A2933">
        <f>RAND()</f>
        <v/>
      </c>
      <c r="B2933">
        <f>IF('d_시나리오'!$J$2='d_시나리오'!$H$2,'d_시나리오'!$I$2,IF(A2933&lt;('d_시나리오'!$I$2-'d_시나리오'!$H$2)/('d_시나리오'!$J$2-'d_시나리오'!$H$2),'d_시나리오'!$H$2+SQRT(A2933*('d_시나리오'!$J$2-'d_시나리오'!$H$2)*('d_시나리오'!$I$2-'d_시나리오'!$H$2)),'d_시나리오'!$J$2-SQRT((1-A2933)*('d_시나리오'!$J$2-'d_시나리오'!$H$2)*('d_시나리오'!$J$2-'d_시나리오'!$I$2))))</f>
        <v/>
      </c>
      <c r="C2933">
        <f>BETAINV(RAND(),2,6)</f>
        <v/>
      </c>
      <c r="D2933">
        <f>INDEX('d_분포'!$A$2:$A$28,RANDBETWEEN(1,27))</f>
        <v/>
      </c>
      <c r="E2933">
        <f>INDEX('d_분포'!$C$2:$C$5,RANDBETWEEN(1,4))*(0.9+0.2*RAND())</f>
        <v/>
      </c>
      <c r="F2933">
        <f>RAND()</f>
        <v/>
      </c>
      <c r="G2933">
        <f>IF('d_시나리오'!$J$3='d_시나리오'!$H$3,'d_시나리오'!$I$3,IF(F2933&lt;('d_시나리오'!$I$3-'d_시나리오'!$H$3)/('d_시나리오'!$J$3-'d_시나리오'!$H$3),'d_시나리오'!$H$3+SQRT(F2933*('d_시나리오'!$J$3-'d_시나리오'!$H$3)*('d_시나리오'!$I$3-'d_시나리오'!$H$3)),'d_시나리오'!$J$3-SQRT((1-F2933)*('d_시나리오'!$J$3-'d_시나리오'!$H$3)*('d_시나리오'!$J$3-'d_시나리오'!$I$3))))</f>
        <v/>
      </c>
      <c r="H2933">
        <f>RAND()</f>
        <v/>
      </c>
      <c r="I2933">
        <f>IF('d_시나리오'!$J$4='d_시나리오'!$H$4,'d_시나리오'!$I$4,IF(H2933&lt;('d_시나리오'!$I$4-'d_시나리오'!$H$4)/('d_시나리오'!$J$4-'d_시나리오'!$H$4),'d_시나리오'!$H$4+SQRT(H2933*('d_시나리오'!$J$4-'d_시나리오'!$H$4)*('d_시나리오'!$I$4-'d_시나리오'!$H$4)),'d_시나리오'!$J$4-SQRT((1-H2933)*('d_시나리오'!$J$4-'d_시나리오'!$H$4)*('d_시나리오'!$J$4-'d_시나리오'!$I$4))))</f>
        <v/>
      </c>
      <c r="J2933">
        <f>RAND()</f>
        <v/>
      </c>
      <c r="K2933">
        <f>IF('d_시나리오'!$J$5='d_시나리오'!$H$5,'d_시나리오'!$I$5,IF(J2933&lt;('d_시나리오'!$I$5-'d_시나리오'!$H$5)/('d_시나리오'!$J$5-'d_시나리오'!$H$5),'d_시나리오'!$H$5+SQRT(J2933*('d_시나리오'!$J$5-'d_시나리오'!$H$5)*('d_시나리오'!$I$5-'d_시나리오'!$H$5)),'d_시나리오'!$J$5-SQRT((1-J2933)*('d_시나리오'!$J$5-'d_시나리오'!$H$5)*('d_시나리오'!$J$5-'d_시나리오'!$I$5))))</f>
        <v/>
      </c>
      <c r="L2933">
        <f>RAND()</f>
        <v/>
      </c>
      <c r="M2933">
        <f>IF('d_시나리오'!$J$6='d_시나리오'!$H$6,'d_시나리오'!$I$6,IF(L2933&lt;('d_시나리오'!$I$6-'d_시나리오'!$H$6)/('d_시나리오'!$J$6-'d_시나리오'!$H$6),'d_시나리오'!$H$6+SQRT(L2933*('d_시나리오'!$J$6-'d_시나리오'!$H$6)*('d_시나리오'!$I$6-'d_시나리오'!$H$6)),'d_시나리오'!$J$6-SQRT((1-L2933)*('d_시나리오'!$J$6-'d_시나리오'!$H$6)*('d_시나리오'!$J$6-'d_시나리오'!$I$6))))</f>
        <v/>
      </c>
      <c r="N2933">
        <f>INDEX('d_분포'!$B$2:$B$57,RANDBETWEEN(1,56))</f>
        <v/>
      </c>
      <c r="O2933">
        <f>BETAINV(RAND(),5,5)</f>
        <v/>
      </c>
      <c r="P2933">
        <f>'d_고정'!$B$1*'6_기대효과'!$H$7*('d_시나리오'!$I$7/'d_고정'!$B$2)*B2933</f>
        <v/>
      </c>
      <c r="Q2933">
        <f>P2933*C2933</f>
        <v/>
      </c>
      <c r="R2933">
        <f>P2933*E2933</f>
        <v/>
      </c>
      <c r="S2933">
        <f>R2933*G2933</f>
        <v/>
      </c>
      <c r="T2933">
        <f>Q2933+S2933</f>
        <v/>
      </c>
      <c r="U2933">
        <f>(Q2933*D2933+S2933*I2933)*(1-O2933)</f>
        <v/>
      </c>
      <c r="V2933">
        <f>(R2933*K2933*N2933+'d_고정'!$B$3*('6_기대효과'!$H$7/8)*N2933*'d_고정'!$B$10*M2933*('6_기대효과'!$K$7/'d_고정'!$B$9))*(1-O2933)</f>
        <v/>
      </c>
      <c r="W2933">
        <f>(S2933*I2933+R2933*MAX(K2933-'d_고정'!$B$10*M2933*('6_기대효과'!$K$7/'d_고정'!$B$9),0)*N2933)*(1-O2933)</f>
        <v/>
      </c>
      <c r="X2933">
        <f>U2933+V2933</f>
        <v/>
      </c>
      <c r="Y2933">
        <f>U2933/('d_고정'!$B$5*'6_기대효과'!$H$7/8)/'d_고정'!$B$6</f>
        <v/>
      </c>
      <c r="Z2933">
        <f>U2933/('d_고정'!$B$8*'6_기대효과'!$H$7/8)</f>
        <v/>
      </c>
    </row>
    <row r="2934">
      <c r="A2934">
        <f>RAND()</f>
        <v/>
      </c>
      <c r="B2934">
        <f>IF('d_시나리오'!$J$2='d_시나리오'!$H$2,'d_시나리오'!$I$2,IF(A2934&lt;('d_시나리오'!$I$2-'d_시나리오'!$H$2)/('d_시나리오'!$J$2-'d_시나리오'!$H$2),'d_시나리오'!$H$2+SQRT(A2934*('d_시나리오'!$J$2-'d_시나리오'!$H$2)*('d_시나리오'!$I$2-'d_시나리오'!$H$2)),'d_시나리오'!$J$2-SQRT((1-A2934)*('d_시나리오'!$J$2-'d_시나리오'!$H$2)*('d_시나리오'!$J$2-'d_시나리오'!$I$2))))</f>
        <v/>
      </c>
      <c r="C2934">
        <f>BETAINV(RAND(),2,6)</f>
        <v/>
      </c>
      <c r="D2934">
        <f>INDEX('d_분포'!$A$2:$A$28,RANDBETWEEN(1,27))</f>
        <v/>
      </c>
      <c r="E2934">
        <f>INDEX('d_분포'!$C$2:$C$5,RANDBETWEEN(1,4))*(0.9+0.2*RAND())</f>
        <v/>
      </c>
      <c r="F2934">
        <f>RAND()</f>
        <v/>
      </c>
      <c r="G2934">
        <f>IF('d_시나리오'!$J$3='d_시나리오'!$H$3,'d_시나리오'!$I$3,IF(F2934&lt;('d_시나리오'!$I$3-'d_시나리오'!$H$3)/('d_시나리오'!$J$3-'d_시나리오'!$H$3),'d_시나리오'!$H$3+SQRT(F2934*('d_시나리오'!$J$3-'d_시나리오'!$H$3)*('d_시나리오'!$I$3-'d_시나리오'!$H$3)),'d_시나리오'!$J$3-SQRT((1-F2934)*('d_시나리오'!$J$3-'d_시나리오'!$H$3)*('d_시나리오'!$J$3-'d_시나리오'!$I$3))))</f>
        <v/>
      </c>
      <c r="H2934">
        <f>RAND()</f>
        <v/>
      </c>
      <c r="I2934">
        <f>IF('d_시나리오'!$J$4='d_시나리오'!$H$4,'d_시나리오'!$I$4,IF(H2934&lt;('d_시나리오'!$I$4-'d_시나리오'!$H$4)/('d_시나리오'!$J$4-'d_시나리오'!$H$4),'d_시나리오'!$H$4+SQRT(H2934*('d_시나리오'!$J$4-'d_시나리오'!$H$4)*('d_시나리오'!$I$4-'d_시나리오'!$H$4)),'d_시나리오'!$J$4-SQRT((1-H2934)*('d_시나리오'!$J$4-'d_시나리오'!$H$4)*('d_시나리오'!$J$4-'d_시나리오'!$I$4))))</f>
        <v/>
      </c>
      <c r="J2934">
        <f>RAND()</f>
        <v/>
      </c>
      <c r="K2934">
        <f>IF('d_시나리오'!$J$5='d_시나리오'!$H$5,'d_시나리오'!$I$5,IF(J2934&lt;('d_시나리오'!$I$5-'d_시나리오'!$H$5)/('d_시나리오'!$J$5-'d_시나리오'!$H$5),'d_시나리오'!$H$5+SQRT(J2934*('d_시나리오'!$J$5-'d_시나리오'!$H$5)*('d_시나리오'!$I$5-'d_시나리오'!$H$5)),'d_시나리오'!$J$5-SQRT((1-J2934)*('d_시나리오'!$J$5-'d_시나리오'!$H$5)*('d_시나리오'!$J$5-'d_시나리오'!$I$5))))</f>
        <v/>
      </c>
      <c r="L2934">
        <f>RAND()</f>
        <v/>
      </c>
      <c r="M2934">
        <f>IF('d_시나리오'!$J$6='d_시나리오'!$H$6,'d_시나리오'!$I$6,IF(L2934&lt;('d_시나리오'!$I$6-'d_시나리오'!$H$6)/('d_시나리오'!$J$6-'d_시나리오'!$H$6),'d_시나리오'!$H$6+SQRT(L2934*('d_시나리오'!$J$6-'d_시나리오'!$H$6)*('d_시나리오'!$I$6-'d_시나리오'!$H$6)),'d_시나리오'!$J$6-SQRT((1-L2934)*('d_시나리오'!$J$6-'d_시나리오'!$H$6)*('d_시나리오'!$J$6-'d_시나리오'!$I$6))))</f>
        <v/>
      </c>
      <c r="N2934">
        <f>INDEX('d_분포'!$B$2:$B$57,RANDBETWEEN(1,56))</f>
        <v/>
      </c>
      <c r="O2934">
        <f>BETAINV(RAND(),5,5)</f>
        <v/>
      </c>
      <c r="P2934">
        <f>'d_고정'!$B$1*'6_기대효과'!$H$7*('d_시나리오'!$I$7/'d_고정'!$B$2)*B2934</f>
        <v/>
      </c>
      <c r="Q2934">
        <f>P2934*C2934</f>
        <v/>
      </c>
      <c r="R2934">
        <f>P2934*E2934</f>
        <v/>
      </c>
      <c r="S2934">
        <f>R2934*G2934</f>
        <v/>
      </c>
      <c r="T2934">
        <f>Q2934+S2934</f>
        <v/>
      </c>
      <c r="U2934">
        <f>(Q2934*D2934+S2934*I2934)*(1-O2934)</f>
        <v/>
      </c>
      <c r="V2934">
        <f>(R2934*K2934*N2934+'d_고정'!$B$3*('6_기대효과'!$H$7/8)*N2934*'d_고정'!$B$10*M2934*('6_기대효과'!$K$7/'d_고정'!$B$9))*(1-O2934)</f>
        <v/>
      </c>
      <c r="W2934">
        <f>(S2934*I2934+R2934*MAX(K2934-'d_고정'!$B$10*M2934*('6_기대효과'!$K$7/'d_고정'!$B$9),0)*N2934)*(1-O2934)</f>
        <v/>
      </c>
      <c r="X2934">
        <f>U2934+V2934</f>
        <v/>
      </c>
      <c r="Y2934">
        <f>U2934/('d_고정'!$B$5*'6_기대효과'!$H$7/8)/'d_고정'!$B$6</f>
        <v/>
      </c>
      <c r="Z2934">
        <f>U2934/('d_고정'!$B$8*'6_기대효과'!$H$7/8)</f>
        <v/>
      </c>
    </row>
    <row r="2935">
      <c r="A2935">
        <f>RAND()</f>
        <v/>
      </c>
      <c r="B2935">
        <f>IF('d_시나리오'!$J$2='d_시나리오'!$H$2,'d_시나리오'!$I$2,IF(A2935&lt;('d_시나리오'!$I$2-'d_시나리오'!$H$2)/('d_시나리오'!$J$2-'d_시나리오'!$H$2),'d_시나리오'!$H$2+SQRT(A2935*('d_시나리오'!$J$2-'d_시나리오'!$H$2)*('d_시나리오'!$I$2-'d_시나리오'!$H$2)),'d_시나리오'!$J$2-SQRT((1-A2935)*('d_시나리오'!$J$2-'d_시나리오'!$H$2)*('d_시나리오'!$J$2-'d_시나리오'!$I$2))))</f>
        <v/>
      </c>
      <c r="C2935">
        <f>BETAINV(RAND(),2,6)</f>
        <v/>
      </c>
      <c r="D2935">
        <f>INDEX('d_분포'!$A$2:$A$28,RANDBETWEEN(1,27))</f>
        <v/>
      </c>
      <c r="E2935">
        <f>INDEX('d_분포'!$C$2:$C$5,RANDBETWEEN(1,4))*(0.9+0.2*RAND())</f>
        <v/>
      </c>
      <c r="F2935">
        <f>RAND()</f>
        <v/>
      </c>
      <c r="G2935">
        <f>IF('d_시나리오'!$J$3='d_시나리오'!$H$3,'d_시나리오'!$I$3,IF(F2935&lt;('d_시나리오'!$I$3-'d_시나리오'!$H$3)/('d_시나리오'!$J$3-'d_시나리오'!$H$3),'d_시나리오'!$H$3+SQRT(F2935*('d_시나리오'!$J$3-'d_시나리오'!$H$3)*('d_시나리오'!$I$3-'d_시나리오'!$H$3)),'d_시나리오'!$J$3-SQRT((1-F2935)*('d_시나리오'!$J$3-'d_시나리오'!$H$3)*('d_시나리오'!$J$3-'d_시나리오'!$I$3))))</f>
        <v/>
      </c>
      <c r="H2935">
        <f>RAND()</f>
        <v/>
      </c>
      <c r="I2935">
        <f>IF('d_시나리오'!$J$4='d_시나리오'!$H$4,'d_시나리오'!$I$4,IF(H2935&lt;('d_시나리오'!$I$4-'d_시나리오'!$H$4)/('d_시나리오'!$J$4-'d_시나리오'!$H$4),'d_시나리오'!$H$4+SQRT(H2935*('d_시나리오'!$J$4-'d_시나리오'!$H$4)*('d_시나리오'!$I$4-'d_시나리오'!$H$4)),'d_시나리오'!$J$4-SQRT((1-H2935)*('d_시나리오'!$J$4-'d_시나리오'!$H$4)*('d_시나리오'!$J$4-'d_시나리오'!$I$4))))</f>
        <v/>
      </c>
      <c r="J2935">
        <f>RAND()</f>
        <v/>
      </c>
      <c r="K2935">
        <f>IF('d_시나리오'!$J$5='d_시나리오'!$H$5,'d_시나리오'!$I$5,IF(J2935&lt;('d_시나리오'!$I$5-'d_시나리오'!$H$5)/('d_시나리오'!$J$5-'d_시나리오'!$H$5),'d_시나리오'!$H$5+SQRT(J2935*('d_시나리오'!$J$5-'d_시나리오'!$H$5)*('d_시나리오'!$I$5-'d_시나리오'!$H$5)),'d_시나리오'!$J$5-SQRT((1-J2935)*('d_시나리오'!$J$5-'d_시나리오'!$H$5)*('d_시나리오'!$J$5-'d_시나리오'!$I$5))))</f>
        <v/>
      </c>
      <c r="L2935">
        <f>RAND()</f>
        <v/>
      </c>
      <c r="M2935">
        <f>IF('d_시나리오'!$J$6='d_시나리오'!$H$6,'d_시나리오'!$I$6,IF(L2935&lt;('d_시나리오'!$I$6-'d_시나리오'!$H$6)/('d_시나리오'!$J$6-'d_시나리오'!$H$6),'d_시나리오'!$H$6+SQRT(L2935*('d_시나리오'!$J$6-'d_시나리오'!$H$6)*('d_시나리오'!$I$6-'d_시나리오'!$H$6)),'d_시나리오'!$J$6-SQRT((1-L2935)*('d_시나리오'!$J$6-'d_시나리오'!$H$6)*('d_시나리오'!$J$6-'d_시나리오'!$I$6))))</f>
        <v/>
      </c>
      <c r="N2935">
        <f>INDEX('d_분포'!$B$2:$B$57,RANDBETWEEN(1,56))</f>
        <v/>
      </c>
      <c r="O2935">
        <f>BETAINV(RAND(),5,5)</f>
        <v/>
      </c>
      <c r="P2935">
        <f>'d_고정'!$B$1*'6_기대효과'!$H$7*('d_시나리오'!$I$7/'d_고정'!$B$2)*B2935</f>
        <v/>
      </c>
      <c r="Q2935">
        <f>P2935*C2935</f>
        <v/>
      </c>
      <c r="R2935">
        <f>P2935*E2935</f>
        <v/>
      </c>
      <c r="S2935">
        <f>R2935*G2935</f>
        <v/>
      </c>
      <c r="T2935">
        <f>Q2935+S2935</f>
        <v/>
      </c>
      <c r="U2935">
        <f>(Q2935*D2935+S2935*I2935)*(1-O2935)</f>
        <v/>
      </c>
      <c r="V2935">
        <f>(R2935*K2935*N2935+'d_고정'!$B$3*('6_기대효과'!$H$7/8)*N2935*'d_고정'!$B$10*M2935*('6_기대효과'!$K$7/'d_고정'!$B$9))*(1-O2935)</f>
        <v/>
      </c>
      <c r="W2935">
        <f>(S2935*I2935+R2935*MAX(K2935-'d_고정'!$B$10*M2935*('6_기대효과'!$K$7/'d_고정'!$B$9),0)*N2935)*(1-O2935)</f>
        <v/>
      </c>
      <c r="X2935">
        <f>U2935+V2935</f>
        <v/>
      </c>
      <c r="Y2935">
        <f>U2935/('d_고정'!$B$5*'6_기대효과'!$H$7/8)/'d_고정'!$B$6</f>
        <v/>
      </c>
      <c r="Z2935">
        <f>U2935/('d_고정'!$B$8*'6_기대효과'!$H$7/8)</f>
        <v/>
      </c>
    </row>
    <row r="2936">
      <c r="A2936">
        <f>RAND()</f>
        <v/>
      </c>
      <c r="B2936">
        <f>IF('d_시나리오'!$J$2='d_시나리오'!$H$2,'d_시나리오'!$I$2,IF(A2936&lt;('d_시나리오'!$I$2-'d_시나리오'!$H$2)/('d_시나리오'!$J$2-'d_시나리오'!$H$2),'d_시나리오'!$H$2+SQRT(A2936*('d_시나리오'!$J$2-'d_시나리오'!$H$2)*('d_시나리오'!$I$2-'d_시나리오'!$H$2)),'d_시나리오'!$J$2-SQRT((1-A2936)*('d_시나리오'!$J$2-'d_시나리오'!$H$2)*('d_시나리오'!$J$2-'d_시나리오'!$I$2))))</f>
        <v/>
      </c>
      <c r="C2936">
        <f>BETAINV(RAND(),2,6)</f>
        <v/>
      </c>
      <c r="D2936">
        <f>INDEX('d_분포'!$A$2:$A$28,RANDBETWEEN(1,27))</f>
        <v/>
      </c>
      <c r="E2936">
        <f>INDEX('d_분포'!$C$2:$C$5,RANDBETWEEN(1,4))*(0.9+0.2*RAND())</f>
        <v/>
      </c>
      <c r="F2936">
        <f>RAND()</f>
        <v/>
      </c>
      <c r="G2936">
        <f>IF('d_시나리오'!$J$3='d_시나리오'!$H$3,'d_시나리오'!$I$3,IF(F2936&lt;('d_시나리오'!$I$3-'d_시나리오'!$H$3)/('d_시나리오'!$J$3-'d_시나리오'!$H$3),'d_시나리오'!$H$3+SQRT(F2936*('d_시나리오'!$J$3-'d_시나리오'!$H$3)*('d_시나리오'!$I$3-'d_시나리오'!$H$3)),'d_시나리오'!$J$3-SQRT((1-F2936)*('d_시나리오'!$J$3-'d_시나리오'!$H$3)*('d_시나리오'!$J$3-'d_시나리오'!$I$3))))</f>
        <v/>
      </c>
      <c r="H2936">
        <f>RAND()</f>
        <v/>
      </c>
      <c r="I2936">
        <f>IF('d_시나리오'!$J$4='d_시나리오'!$H$4,'d_시나리오'!$I$4,IF(H2936&lt;('d_시나리오'!$I$4-'d_시나리오'!$H$4)/('d_시나리오'!$J$4-'d_시나리오'!$H$4),'d_시나리오'!$H$4+SQRT(H2936*('d_시나리오'!$J$4-'d_시나리오'!$H$4)*('d_시나리오'!$I$4-'d_시나리오'!$H$4)),'d_시나리오'!$J$4-SQRT((1-H2936)*('d_시나리오'!$J$4-'d_시나리오'!$H$4)*('d_시나리오'!$J$4-'d_시나리오'!$I$4))))</f>
        <v/>
      </c>
      <c r="J2936">
        <f>RAND()</f>
        <v/>
      </c>
      <c r="K2936">
        <f>IF('d_시나리오'!$J$5='d_시나리오'!$H$5,'d_시나리오'!$I$5,IF(J2936&lt;('d_시나리오'!$I$5-'d_시나리오'!$H$5)/('d_시나리오'!$J$5-'d_시나리오'!$H$5),'d_시나리오'!$H$5+SQRT(J2936*('d_시나리오'!$J$5-'d_시나리오'!$H$5)*('d_시나리오'!$I$5-'d_시나리오'!$H$5)),'d_시나리오'!$J$5-SQRT((1-J2936)*('d_시나리오'!$J$5-'d_시나리오'!$H$5)*('d_시나리오'!$J$5-'d_시나리오'!$I$5))))</f>
        <v/>
      </c>
      <c r="L2936">
        <f>RAND()</f>
        <v/>
      </c>
      <c r="M2936">
        <f>IF('d_시나리오'!$J$6='d_시나리오'!$H$6,'d_시나리오'!$I$6,IF(L2936&lt;('d_시나리오'!$I$6-'d_시나리오'!$H$6)/('d_시나리오'!$J$6-'d_시나리오'!$H$6),'d_시나리오'!$H$6+SQRT(L2936*('d_시나리오'!$J$6-'d_시나리오'!$H$6)*('d_시나리오'!$I$6-'d_시나리오'!$H$6)),'d_시나리오'!$J$6-SQRT((1-L2936)*('d_시나리오'!$J$6-'d_시나리오'!$H$6)*('d_시나리오'!$J$6-'d_시나리오'!$I$6))))</f>
        <v/>
      </c>
      <c r="N2936">
        <f>INDEX('d_분포'!$B$2:$B$57,RANDBETWEEN(1,56))</f>
        <v/>
      </c>
      <c r="O2936">
        <f>BETAINV(RAND(),5,5)</f>
        <v/>
      </c>
      <c r="P2936">
        <f>'d_고정'!$B$1*'6_기대효과'!$H$7*('d_시나리오'!$I$7/'d_고정'!$B$2)*B2936</f>
        <v/>
      </c>
      <c r="Q2936">
        <f>P2936*C2936</f>
        <v/>
      </c>
      <c r="R2936">
        <f>P2936*E2936</f>
        <v/>
      </c>
      <c r="S2936">
        <f>R2936*G2936</f>
        <v/>
      </c>
      <c r="T2936">
        <f>Q2936+S2936</f>
        <v/>
      </c>
      <c r="U2936">
        <f>(Q2936*D2936+S2936*I2936)*(1-O2936)</f>
        <v/>
      </c>
      <c r="V2936">
        <f>(R2936*K2936*N2936+'d_고정'!$B$3*('6_기대효과'!$H$7/8)*N2936*'d_고정'!$B$10*M2936*('6_기대효과'!$K$7/'d_고정'!$B$9))*(1-O2936)</f>
        <v/>
      </c>
      <c r="W2936">
        <f>(S2936*I2936+R2936*MAX(K2936-'d_고정'!$B$10*M2936*('6_기대효과'!$K$7/'d_고정'!$B$9),0)*N2936)*(1-O2936)</f>
        <v/>
      </c>
      <c r="X2936">
        <f>U2936+V2936</f>
        <v/>
      </c>
      <c r="Y2936">
        <f>U2936/('d_고정'!$B$5*'6_기대효과'!$H$7/8)/'d_고정'!$B$6</f>
        <v/>
      </c>
      <c r="Z2936">
        <f>U2936/('d_고정'!$B$8*'6_기대효과'!$H$7/8)</f>
        <v/>
      </c>
    </row>
    <row r="2937">
      <c r="A2937">
        <f>RAND()</f>
        <v/>
      </c>
      <c r="B2937">
        <f>IF('d_시나리오'!$J$2='d_시나리오'!$H$2,'d_시나리오'!$I$2,IF(A2937&lt;('d_시나리오'!$I$2-'d_시나리오'!$H$2)/('d_시나리오'!$J$2-'d_시나리오'!$H$2),'d_시나리오'!$H$2+SQRT(A2937*('d_시나리오'!$J$2-'d_시나리오'!$H$2)*('d_시나리오'!$I$2-'d_시나리오'!$H$2)),'d_시나리오'!$J$2-SQRT((1-A2937)*('d_시나리오'!$J$2-'d_시나리오'!$H$2)*('d_시나리오'!$J$2-'d_시나리오'!$I$2))))</f>
        <v/>
      </c>
      <c r="C2937">
        <f>BETAINV(RAND(),2,6)</f>
        <v/>
      </c>
      <c r="D2937">
        <f>INDEX('d_분포'!$A$2:$A$28,RANDBETWEEN(1,27))</f>
        <v/>
      </c>
      <c r="E2937">
        <f>INDEX('d_분포'!$C$2:$C$5,RANDBETWEEN(1,4))*(0.9+0.2*RAND())</f>
        <v/>
      </c>
      <c r="F2937">
        <f>RAND()</f>
        <v/>
      </c>
      <c r="G2937">
        <f>IF('d_시나리오'!$J$3='d_시나리오'!$H$3,'d_시나리오'!$I$3,IF(F2937&lt;('d_시나리오'!$I$3-'d_시나리오'!$H$3)/('d_시나리오'!$J$3-'d_시나리오'!$H$3),'d_시나리오'!$H$3+SQRT(F2937*('d_시나리오'!$J$3-'d_시나리오'!$H$3)*('d_시나리오'!$I$3-'d_시나리오'!$H$3)),'d_시나리오'!$J$3-SQRT((1-F2937)*('d_시나리오'!$J$3-'d_시나리오'!$H$3)*('d_시나리오'!$J$3-'d_시나리오'!$I$3))))</f>
        <v/>
      </c>
      <c r="H2937">
        <f>RAND()</f>
        <v/>
      </c>
      <c r="I2937">
        <f>IF('d_시나리오'!$J$4='d_시나리오'!$H$4,'d_시나리오'!$I$4,IF(H2937&lt;('d_시나리오'!$I$4-'d_시나리오'!$H$4)/('d_시나리오'!$J$4-'d_시나리오'!$H$4),'d_시나리오'!$H$4+SQRT(H2937*('d_시나리오'!$J$4-'d_시나리오'!$H$4)*('d_시나리오'!$I$4-'d_시나리오'!$H$4)),'d_시나리오'!$J$4-SQRT((1-H2937)*('d_시나리오'!$J$4-'d_시나리오'!$H$4)*('d_시나리오'!$J$4-'d_시나리오'!$I$4))))</f>
        <v/>
      </c>
      <c r="J2937">
        <f>RAND()</f>
        <v/>
      </c>
      <c r="K2937">
        <f>IF('d_시나리오'!$J$5='d_시나리오'!$H$5,'d_시나리오'!$I$5,IF(J2937&lt;('d_시나리오'!$I$5-'d_시나리오'!$H$5)/('d_시나리오'!$J$5-'d_시나리오'!$H$5),'d_시나리오'!$H$5+SQRT(J2937*('d_시나리오'!$J$5-'d_시나리오'!$H$5)*('d_시나리오'!$I$5-'d_시나리오'!$H$5)),'d_시나리오'!$J$5-SQRT((1-J2937)*('d_시나리오'!$J$5-'d_시나리오'!$H$5)*('d_시나리오'!$J$5-'d_시나리오'!$I$5))))</f>
        <v/>
      </c>
      <c r="L2937">
        <f>RAND()</f>
        <v/>
      </c>
      <c r="M2937">
        <f>IF('d_시나리오'!$J$6='d_시나리오'!$H$6,'d_시나리오'!$I$6,IF(L2937&lt;('d_시나리오'!$I$6-'d_시나리오'!$H$6)/('d_시나리오'!$J$6-'d_시나리오'!$H$6),'d_시나리오'!$H$6+SQRT(L2937*('d_시나리오'!$J$6-'d_시나리오'!$H$6)*('d_시나리오'!$I$6-'d_시나리오'!$H$6)),'d_시나리오'!$J$6-SQRT((1-L2937)*('d_시나리오'!$J$6-'d_시나리오'!$H$6)*('d_시나리오'!$J$6-'d_시나리오'!$I$6))))</f>
        <v/>
      </c>
      <c r="N2937">
        <f>INDEX('d_분포'!$B$2:$B$57,RANDBETWEEN(1,56))</f>
        <v/>
      </c>
      <c r="O2937">
        <f>BETAINV(RAND(),5,5)</f>
        <v/>
      </c>
      <c r="P2937">
        <f>'d_고정'!$B$1*'6_기대효과'!$H$7*('d_시나리오'!$I$7/'d_고정'!$B$2)*B2937</f>
        <v/>
      </c>
      <c r="Q2937">
        <f>P2937*C2937</f>
        <v/>
      </c>
      <c r="R2937">
        <f>P2937*E2937</f>
        <v/>
      </c>
      <c r="S2937">
        <f>R2937*G2937</f>
        <v/>
      </c>
      <c r="T2937">
        <f>Q2937+S2937</f>
        <v/>
      </c>
      <c r="U2937">
        <f>(Q2937*D2937+S2937*I2937)*(1-O2937)</f>
        <v/>
      </c>
      <c r="V2937">
        <f>(R2937*K2937*N2937+'d_고정'!$B$3*('6_기대효과'!$H$7/8)*N2937*'d_고정'!$B$10*M2937*('6_기대효과'!$K$7/'d_고정'!$B$9))*(1-O2937)</f>
        <v/>
      </c>
      <c r="W2937">
        <f>(S2937*I2937+R2937*MAX(K2937-'d_고정'!$B$10*M2937*('6_기대효과'!$K$7/'d_고정'!$B$9),0)*N2937)*(1-O2937)</f>
        <v/>
      </c>
      <c r="X2937">
        <f>U2937+V2937</f>
        <v/>
      </c>
      <c r="Y2937">
        <f>U2937/('d_고정'!$B$5*'6_기대효과'!$H$7/8)/'d_고정'!$B$6</f>
        <v/>
      </c>
      <c r="Z2937">
        <f>U2937/('d_고정'!$B$8*'6_기대효과'!$H$7/8)</f>
        <v/>
      </c>
    </row>
    <row r="2938">
      <c r="A2938">
        <f>RAND()</f>
        <v/>
      </c>
      <c r="B2938">
        <f>IF('d_시나리오'!$J$2='d_시나리오'!$H$2,'d_시나리오'!$I$2,IF(A2938&lt;('d_시나리오'!$I$2-'d_시나리오'!$H$2)/('d_시나리오'!$J$2-'d_시나리오'!$H$2),'d_시나리오'!$H$2+SQRT(A2938*('d_시나리오'!$J$2-'d_시나리오'!$H$2)*('d_시나리오'!$I$2-'d_시나리오'!$H$2)),'d_시나리오'!$J$2-SQRT((1-A2938)*('d_시나리오'!$J$2-'d_시나리오'!$H$2)*('d_시나리오'!$J$2-'d_시나리오'!$I$2))))</f>
        <v/>
      </c>
      <c r="C2938">
        <f>BETAINV(RAND(),2,6)</f>
        <v/>
      </c>
      <c r="D2938">
        <f>INDEX('d_분포'!$A$2:$A$28,RANDBETWEEN(1,27))</f>
        <v/>
      </c>
      <c r="E2938">
        <f>INDEX('d_분포'!$C$2:$C$5,RANDBETWEEN(1,4))*(0.9+0.2*RAND())</f>
        <v/>
      </c>
      <c r="F2938">
        <f>RAND()</f>
        <v/>
      </c>
      <c r="G2938">
        <f>IF('d_시나리오'!$J$3='d_시나리오'!$H$3,'d_시나리오'!$I$3,IF(F2938&lt;('d_시나리오'!$I$3-'d_시나리오'!$H$3)/('d_시나리오'!$J$3-'d_시나리오'!$H$3),'d_시나리오'!$H$3+SQRT(F2938*('d_시나리오'!$J$3-'d_시나리오'!$H$3)*('d_시나리오'!$I$3-'d_시나리오'!$H$3)),'d_시나리오'!$J$3-SQRT((1-F2938)*('d_시나리오'!$J$3-'d_시나리오'!$H$3)*('d_시나리오'!$J$3-'d_시나리오'!$I$3))))</f>
        <v/>
      </c>
      <c r="H2938">
        <f>RAND()</f>
        <v/>
      </c>
      <c r="I2938">
        <f>IF('d_시나리오'!$J$4='d_시나리오'!$H$4,'d_시나리오'!$I$4,IF(H2938&lt;('d_시나리오'!$I$4-'d_시나리오'!$H$4)/('d_시나리오'!$J$4-'d_시나리오'!$H$4),'d_시나리오'!$H$4+SQRT(H2938*('d_시나리오'!$J$4-'d_시나리오'!$H$4)*('d_시나리오'!$I$4-'d_시나리오'!$H$4)),'d_시나리오'!$J$4-SQRT((1-H2938)*('d_시나리오'!$J$4-'d_시나리오'!$H$4)*('d_시나리오'!$J$4-'d_시나리오'!$I$4))))</f>
        <v/>
      </c>
      <c r="J2938">
        <f>RAND()</f>
        <v/>
      </c>
      <c r="K2938">
        <f>IF('d_시나리오'!$J$5='d_시나리오'!$H$5,'d_시나리오'!$I$5,IF(J2938&lt;('d_시나리오'!$I$5-'d_시나리오'!$H$5)/('d_시나리오'!$J$5-'d_시나리오'!$H$5),'d_시나리오'!$H$5+SQRT(J2938*('d_시나리오'!$J$5-'d_시나리오'!$H$5)*('d_시나리오'!$I$5-'d_시나리오'!$H$5)),'d_시나리오'!$J$5-SQRT((1-J2938)*('d_시나리오'!$J$5-'d_시나리오'!$H$5)*('d_시나리오'!$J$5-'d_시나리오'!$I$5))))</f>
        <v/>
      </c>
      <c r="L2938">
        <f>RAND()</f>
        <v/>
      </c>
      <c r="M2938">
        <f>IF('d_시나리오'!$J$6='d_시나리오'!$H$6,'d_시나리오'!$I$6,IF(L2938&lt;('d_시나리오'!$I$6-'d_시나리오'!$H$6)/('d_시나리오'!$J$6-'d_시나리오'!$H$6),'d_시나리오'!$H$6+SQRT(L2938*('d_시나리오'!$J$6-'d_시나리오'!$H$6)*('d_시나리오'!$I$6-'d_시나리오'!$H$6)),'d_시나리오'!$J$6-SQRT((1-L2938)*('d_시나리오'!$J$6-'d_시나리오'!$H$6)*('d_시나리오'!$J$6-'d_시나리오'!$I$6))))</f>
        <v/>
      </c>
      <c r="N2938">
        <f>INDEX('d_분포'!$B$2:$B$57,RANDBETWEEN(1,56))</f>
        <v/>
      </c>
      <c r="O2938">
        <f>BETAINV(RAND(),5,5)</f>
        <v/>
      </c>
      <c r="P2938">
        <f>'d_고정'!$B$1*'6_기대효과'!$H$7*('d_시나리오'!$I$7/'d_고정'!$B$2)*B2938</f>
        <v/>
      </c>
      <c r="Q2938">
        <f>P2938*C2938</f>
        <v/>
      </c>
      <c r="R2938">
        <f>P2938*E2938</f>
        <v/>
      </c>
      <c r="S2938">
        <f>R2938*G2938</f>
        <v/>
      </c>
      <c r="T2938">
        <f>Q2938+S2938</f>
        <v/>
      </c>
      <c r="U2938">
        <f>(Q2938*D2938+S2938*I2938)*(1-O2938)</f>
        <v/>
      </c>
      <c r="V2938">
        <f>(R2938*K2938*N2938+'d_고정'!$B$3*('6_기대효과'!$H$7/8)*N2938*'d_고정'!$B$10*M2938*('6_기대효과'!$K$7/'d_고정'!$B$9))*(1-O2938)</f>
        <v/>
      </c>
      <c r="W2938">
        <f>(S2938*I2938+R2938*MAX(K2938-'d_고정'!$B$10*M2938*('6_기대효과'!$K$7/'d_고정'!$B$9),0)*N2938)*(1-O2938)</f>
        <v/>
      </c>
      <c r="X2938">
        <f>U2938+V2938</f>
        <v/>
      </c>
      <c r="Y2938">
        <f>U2938/('d_고정'!$B$5*'6_기대효과'!$H$7/8)/'d_고정'!$B$6</f>
        <v/>
      </c>
      <c r="Z2938">
        <f>U2938/('d_고정'!$B$8*'6_기대효과'!$H$7/8)</f>
        <v/>
      </c>
    </row>
    <row r="2939">
      <c r="A2939">
        <f>RAND()</f>
        <v/>
      </c>
      <c r="B2939">
        <f>IF('d_시나리오'!$J$2='d_시나리오'!$H$2,'d_시나리오'!$I$2,IF(A2939&lt;('d_시나리오'!$I$2-'d_시나리오'!$H$2)/('d_시나리오'!$J$2-'d_시나리오'!$H$2),'d_시나리오'!$H$2+SQRT(A2939*('d_시나리오'!$J$2-'d_시나리오'!$H$2)*('d_시나리오'!$I$2-'d_시나리오'!$H$2)),'d_시나리오'!$J$2-SQRT((1-A2939)*('d_시나리오'!$J$2-'d_시나리오'!$H$2)*('d_시나리오'!$J$2-'d_시나리오'!$I$2))))</f>
        <v/>
      </c>
      <c r="C2939">
        <f>BETAINV(RAND(),2,6)</f>
        <v/>
      </c>
      <c r="D2939">
        <f>INDEX('d_분포'!$A$2:$A$28,RANDBETWEEN(1,27))</f>
        <v/>
      </c>
      <c r="E2939">
        <f>INDEX('d_분포'!$C$2:$C$5,RANDBETWEEN(1,4))*(0.9+0.2*RAND())</f>
        <v/>
      </c>
      <c r="F2939">
        <f>RAND()</f>
        <v/>
      </c>
      <c r="G2939">
        <f>IF('d_시나리오'!$J$3='d_시나리오'!$H$3,'d_시나리오'!$I$3,IF(F2939&lt;('d_시나리오'!$I$3-'d_시나리오'!$H$3)/('d_시나리오'!$J$3-'d_시나리오'!$H$3),'d_시나리오'!$H$3+SQRT(F2939*('d_시나리오'!$J$3-'d_시나리오'!$H$3)*('d_시나리오'!$I$3-'d_시나리오'!$H$3)),'d_시나리오'!$J$3-SQRT((1-F2939)*('d_시나리오'!$J$3-'d_시나리오'!$H$3)*('d_시나리오'!$J$3-'d_시나리오'!$I$3))))</f>
        <v/>
      </c>
      <c r="H2939">
        <f>RAND()</f>
        <v/>
      </c>
      <c r="I2939">
        <f>IF('d_시나리오'!$J$4='d_시나리오'!$H$4,'d_시나리오'!$I$4,IF(H2939&lt;('d_시나리오'!$I$4-'d_시나리오'!$H$4)/('d_시나리오'!$J$4-'d_시나리오'!$H$4),'d_시나리오'!$H$4+SQRT(H2939*('d_시나리오'!$J$4-'d_시나리오'!$H$4)*('d_시나리오'!$I$4-'d_시나리오'!$H$4)),'d_시나리오'!$J$4-SQRT((1-H2939)*('d_시나리오'!$J$4-'d_시나리오'!$H$4)*('d_시나리오'!$J$4-'d_시나리오'!$I$4))))</f>
        <v/>
      </c>
      <c r="J2939">
        <f>RAND()</f>
        <v/>
      </c>
      <c r="K2939">
        <f>IF('d_시나리오'!$J$5='d_시나리오'!$H$5,'d_시나리오'!$I$5,IF(J2939&lt;('d_시나리오'!$I$5-'d_시나리오'!$H$5)/('d_시나리오'!$J$5-'d_시나리오'!$H$5),'d_시나리오'!$H$5+SQRT(J2939*('d_시나리오'!$J$5-'d_시나리오'!$H$5)*('d_시나리오'!$I$5-'d_시나리오'!$H$5)),'d_시나리오'!$J$5-SQRT((1-J2939)*('d_시나리오'!$J$5-'d_시나리오'!$H$5)*('d_시나리오'!$J$5-'d_시나리오'!$I$5))))</f>
        <v/>
      </c>
      <c r="L2939">
        <f>RAND()</f>
        <v/>
      </c>
      <c r="M2939">
        <f>IF('d_시나리오'!$J$6='d_시나리오'!$H$6,'d_시나리오'!$I$6,IF(L2939&lt;('d_시나리오'!$I$6-'d_시나리오'!$H$6)/('d_시나리오'!$J$6-'d_시나리오'!$H$6),'d_시나리오'!$H$6+SQRT(L2939*('d_시나리오'!$J$6-'d_시나리오'!$H$6)*('d_시나리오'!$I$6-'d_시나리오'!$H$6)),'d_시나리오'!$J$6-SQRT((1-L2939)*('d_시나리오'!$J$6-'d_시나리오'!$H$6)*('d_시나리오'!$J$6-'d_시나리오'!$I$6))))</f>
        <v/>
      </c>
      <c r="N2939">
        <f>INDEX('d_분포'!$B$2:$B$57,RANDBETWEEN(1,56))</f>
        <v/>
      </c>
      <c r="O2939">
        <f>BETAINV(RAND(),5,5)</f>
        <v/>
      </c>
      <c r="P2939">
        <f>'d_고정'!$B$1*'6_기대효과'!$H$7*('d_시나리오'!$I$7/'d_고정'!$B$2)*B2939</f>
        <v/>
      </c>
      <c r="Q2939">
        <f>P2939*C2939</f>
        <v/>
      </c>
      <c r="R2939">
        <f>P2939*E2939</f>
        <v/>
      </c>
      <c r="S2939">
        <f>R2939*G2939</f>
        <v/>
      </c>
      <c r="T2939">
        <f>Q2939+S2939</f>
        <v/>
      </c>
      <c r="U2939">
        <f>(Q2939*D2939+S2939*I2939)*(1-O2939)</f>
        <v/>
      </c>
      <c r="V2939">
        <f>(R2939*K2939*N2939+'d_고정'!$B$3*('6_기대효과'!$H$7/8)*N2939*'d_고정'!$B$10*M2939*('6_기대효과'!$K$7/'d_고정'!$B$9))*(1-O2939)</f>
        <v/>
      </c>
      <c r="W2939">
        <f>(S2939*I2939+R2939*MAX(K2939-'d_고정'!$B$10*M2939*('6_기대효과'!$K$7/'d_고정'!$B$9),0)*N2939)*(1-O2939)</f>
        <v/>
      </c>
      <c r="X2939">
        <f>U2939+V2939</f>
        <v/>
      </c>
      <c r="Y2939">
        <f>U2939/('d_고정'!$B$5*'6_기대효과'!$H$7/8)/'d_고정'!$B$6</f>
        <v/>
      </c>
      <c r="Z2939">
        <f>U2939/('d_고정'!$B$8*'6_기대효과'!$H$7/8)</f>
        <v/>
      </c>
    </row>
    <row r="2940">
      <c r="A2940">
        <f>RAND()</f>
        <v/>
      </c>
      <c r="B2940">
        <f>IF('d_시나리오'!$J$2='d_시나리오'!$H$2,'d_시나리오'!$I$2,IF(A2940&lt;('d_시나리오'!$I$2-'d_시나리오'!$H$2)/('d_시나리오'!$J$2-'d_시나리오'!$H$2),'d_시나리오'!$H$2+SQRT(A2940*('d_시나리오'!$J$2-'d_시나리오'!$H$2)*('d_시나리오'!$I$2-'d_시나리오'!$H$2)),'d_시나리오'!$J$2-SQRT((1-A2940)*('d_시나리오'!$J$2-'d_시나리오'!$H$2)*('d_시나리오'!$J$2-'d_시나리오'!$I$2))))</f>
        <v/>
      </c>
      <c r="C2940">
        <f>BETAINV(RAND(),2,6)</f>
        <v/>
      </c>
      <c r="D2940">
        <f>INDEX('d_분포'!$A$2:$A$28,RANDBETWEEN(1,27))</f>
        <v/>
      </c>
      <c r="E2940">
        <f>INDEX('d_분포'!$C$2:$C$5,RANDBETWEEN(1,4))*(0.9+0.2*RAND())</f>
        <v/>
      </c>
      <c r="F2940">
        <f>RAND()</f>
        <v/>
      </c>
      <c r="G2940">
        <f>IF('d_시나리오'!$J$3='d_시나리오'!$H$3,'d_시나리오'!$I$3,IF(F2940&lt;('d_시나리오'!$I$3-'d_시나리오'!$H$3)/('d_시나리오'!$J$3-'d_시나리오'!$H$3),'d_시나리오'!$H$3+SQRT(F2940*('d_시나리오'!$J$3-'d_시나리오'!$H$3)*('d_시나리오'!$I$3-'d_시나리오'!$H$3)),'d_시나리오'!$J$3-SQRT((1-F2940)*('d_시나리오'!$J$3-'d_시나리오'!$H$3)*('d_시나리오'!$J$3-'d_시나리오'!$I$3))))</f>
        <v/>
      </c>
      <c r="H2940">
        <f>RAND()</f>
        <v/>
      </c>
      <c r="I2940">
        <f>IF('d_시나리오'!$J$4='d_시나리오'!$H$4,'d_시나리오'!$I$4,IF(H2940&lt;('d_시나리오'!$I$4-'d_시나리오'!$H$4)/('d_시나리오'!$J$4-'d_시나리오'!$H$4),'d_시나리오'!$H$4+SQRT(H2940*('d_시나리오'!$J$4-'d_시나리오'!$H$4)*('d_시나리오'!$I$4-'d_시나리오'!$H$4)),'d_시나리오'!$J$4-SQRT((1-H2940)*('d_시나리오'!$J$4-'d_시나리오'!$H$4)*('d_시나리오'!$J$4-'d_시나리오'!$I$4))))</f>
        <v/>
      </c>
      <c r="J2940">
        <f>RAND()</f>
        <v/>
      </c>
      <c r="K2940">
        <f>IF('d_시나리오'!$J$5='d_시나리오'!$H$5,'d_시나리오'!$I$5,IF(J2940&lt;('d_시나리오'!$I$5-'d_시나리오'!$H$5)/('d_시나리오'!$J$5-'d_시나리오'!$H$5),'d_시나리오'!$H$5+SQRT(J2940*('d_시나리오'!$J$5-'d_시나리오'!$H$5)*('d_시나리오'!$I$5-'d_시나리오'!$H$5)),'d_시나리오'!$J$5-SQRT((1-J2940)*('d_시나리오'!$J$5-'d_시나리오'!$H$5)*('d_시나리오'!$J$5-'d_시나리오'!$I$5))))</f>
        <v/>
      </c>
      <c r="L2940">
        <f>RAND()</f>
        <v/>
      </c>
      <c r="M2940">
        <f>IF('d_시나리오'!$J$6='d_시나리오'!$H$6,'d_시나리오'!$I$6,IF(L2940&lt;('d_시나리오'!$I$6-'d_시나리오'!$H$6)/('d_시나리오'!$J$6-'d_시나리오'!$H$6),'d_시나리오'!$H$6+SQRT(L2940*('d_시나리오'!$J$6-'d_시나리오'!$H$6)*('d_시나리오'!$I$6-'d_시나리오'!$H$6)),'d_시나리오'!$J$6-SQRT((1-L2940)*('d_시나리오'!$J$6-'d_시나리오'!$H$6)*('d_시나리오'!$J$6-'d_시나리오'!$I$6))))</f>
        <v/>
      </c>
      <c r="N2940">
        <f>INDEX('d_분포'!$B$2:$B$57,RANDBETWEEN(1,56))</f>
        <v/>
      </c>
      <c r="O2940">
        <f>BETAINV(RAND(),5,5)</f>
        <v/>
      </c>
      <c r="P2940">
        <f>'d_고정'!$B$1*'6_기대효과'!$H$7*('d_시나리오'!$I$7/'d_고정'!$B$2)*B2940</f>
        <v/>
      </c>
      <c r="Q2940">
        <f>P2940*C2940</f>
        <v/>
      </c>
      <c r="R2940">
        <f>P2940*E2940</f>
        <v/>
      </c>
      <c r="S2940">
        <f>R2940*G2940</f>
        <v/>
      </c>
      <c r="T2940">
        <f>Q2940+S2940</f>
        <v/>
      </c>
      <c r="U2940">
        <f>(Q2940*D2940+S2940*I2940)*(1-O2940)</f>
        <v/>
      </c>
      <c r="V2940">
        <f>(R2940*K2940*N2940+'d_고정'!$B$3*('6_기대효과'!$H$7/8)*N2940*'d_고정'!$B$10*M2940*('6_기대효과'!$K$7/'d_고정'!$B$9))*(1-O2940)</f>
        <v/>
      </c>
      <c r="W2940">
        <f>(S2940*I2940+R2940*MAX(K2940-'d_고정'!$B$10*M2940*('6_기대효과'!$K$7/'d_고정'!$B$9),0)*N2940)*(1-O2940)</f>
        <v/>
      </c>
      <c r="X2940">
        <f>U2940+V2940</f>
        <v/>
      </c>
      <c r="Y2940">
        <f>U2940/('d_고정'!$B$5*'6_기대효과'!$H$7/8)/'d_고정'!$B$6</f>
        <v/>
      </c>
      <c r="Z2940">
        <f>U2940/('d_고정'!$B$8*'6_기대효과'!$H$7/8)</f>
        <v/>
      </c>
    </row>
    <row r="2941">
      <c r="A2941">
        <f>RAND()</f>
        <v/>
      </c>
      <c r="B2941">
        <f>IF('d_시나리오'!$J$2='d_시나리오'!$H$2,'d_시나리오'!$I$2,IF(A2941&lt;('d_시나리오'!$I$2-'d_시나리오'!$H$2)/('d_시나리오'!$J$2-'d_시나리오'!$H$2),'d_시나리오'!$H$2+SQRT(A2941*('d_시나리오'!$J$2-'d_시나리오'!$H$2)*('d_시나리오'!$I$2-'d_시나리오'!$H$2)),'d_시나리오'!$J$2-SQRT((1-A2941)*('d_시나리오'!$J$2-'d_시나리오'!$H$2)*('d_시나리오'!$J$2-'d_시나리오'!$I$2))))</f>
        <v/>
      </c>
      <c r="C2941">
        <f>BETAINV(RAND(),2,6)</f>
        <v/>
      </c>
      <c r="D2941">
        <f>INDEX('d_분포'!$A$2:$A$28,RANDBETWEEN(1,27))</f>
        <v/>
      </c>
      <c r="E2941">
        <f>INDEX('d_분포'!$C$2:$C$5,RANDBETWEEN(1,4))*(0.9+0.2*RAND())</f>
        <v/>
      </c>
      <c r="F2941">
        <f>RAND()</f>
        <v/>
      </c>
      <c r="G2941">
        <f>IF('d_시나리오'!$J$3='d_시나리오'!$H$3,'d_시나리오'!$I$3,IF(F2941&lt;('d_시나리오'!$I$3-'d_시나리오'!$H$3)/('d_시나리오'!$J$3-'d_시나리오'!$H$3),'d_시나리오'!$H$3+SQRT(F2941*('d_시나리오'!$J$3-'d_시나리오'!$H$3)*('d_시나리오'!$I$3-'d_시나리오'!$H$3)),'d_시나리오'!$J$3-SQRT((1-F2941)*('d_시나리오'!$J$3-'d_시나리오'!$H$3)*('d_시나리오'!$J$3-'d_시나리오'!$I$3))))</f>
        <v/>
      </c>
      <c r="H2941">
        <f>RAND()</f>
        <v/>
      </c>
      <c r="I2941">
        <f>IF('d_시나리오'!$J$4='d_시나리오'!$H$4,'d_시나리오'!$I$4,IF(H2941&lt;('d_시나리오'!$I$4-'d_시나리오'!$H$4)/('d_시나리오'!$J$4-'d_시나리오'!$H$4),'d_시나리오'!$H$4+SQRT(H2941*('d_시나리오'!$J$4-'d_시나리오'!$H$4)*('d_시나리오'!$I$4-'d_시나리오'!$H$4)),'d_시나리오'!$J$4-SQRT((1-H2941)*('d_시나리오'!$J$4-'d_시나리오'!$H$4)*('d_시나리오'!$J$4-'d_시나리오'!$I$4))))</f>
        <v/>
      </c>
      <c r="J2941">
        <f>RAND()</f>
        <v/>
      </c>
      <c r="K2941">
        <f>IF('d_시나리오'!$J$5='d_시나리오'!$H$5,'d_시나리오'!$I$5,IF(J2941&lt;('d_시나리오'!$I$5-'d_시나리오'!$H$5)/('d_시나리오'!$J$5-'d_시나리오'!$H$5),'d_시나리오'!$H$5+SQRT(J2941*('d_시나리오'!$J$5-'d_시나리오'!$H$5)*('d_시나리오'!$I$5-'d_시나리오'!$H$5)),'d_시나리오'!$J$5-SQRT((1-J2941)*('d_시나리오'!$J$5-'d_시나리오'!$H$5)*('d_시나리오'!$J$5-'d_시나리오'!$I$5))))</f>
        <v/>
      </c>
      <c r="L2941">
        <f>RAND()</f>
        <v/>
      </c>
      <c r="M2941">
        <f>IF('d_시나리오'!$J$6='d_시나리오'!$H$6,'d_시나리오'!$I$6,IF(L2941&lt;('d_시나리오'!$I$6-'d_시나리오'!$H$6)/('d_시나리오'!$J$6-'d_시나리오'!$H$6),'d_시나리오'!$H$6+SQRT(L2941*('d_시나리오'!$J$6-'d_시나리오'!$H$6)*('d_시나리오'!$I$6-'d_시나리오'!$H$6)),'d_시나리오'!$J$6-SQRT((1-L2941)*('d_시나리오'!$J$6-'d_시나리오'!$H$6)*('d_시나리오'!$J$6-'d_시나리오'!$I$6))))</f>
        <v/>
      </c>
      <c r="N2941">
        <f>INDEX('d_분포'!$B$2:$B$57,RANDBETWEEN(1,56))</f>
        <v/>
      </c>
      <c r="O2941">
        <f>BETAINV(RAND(),5,5)</f>
        <v/>
      </c>
      <c r="P2941">
        <f>'d_고정'!$B$1*'6_기대효과'!$H$7*('d_시나리오'!$I$7/'d_고정'!$B$2)*B2941</f>
        <v/>
      </c>
      <c r="Q2941">
        <f>P2941*C2941</f>
        <v/>
      </c>
      <c r="R2941">
        <f>P2941*E2941</f>
        <v/>
      </c>
      <c r="S2941">
        <f>R2941*G2941</f>
        <v/>
      </c>
      <c r="T2941">
        <f>Q2941+S2941</f>
        <v/>
      </c>
      <c r="U2941">
        <f>(Q2941*D2941+S2941*I2941)*(1-O2941)</f>
        <v/>
      </c>
      <c r="V2941">
        <f>(R2941*K2941*N2941+'d_고정'!$B$3*('6_기대효과'!$H$7/8)*N2941*'d_고정'!$B$10*M2941*('6_기대효과'!$K$7/'d_고정'!$B$9))*(1-O2941)</f>
        <v/>
      </c>
      <c r="W2941">
        <f>(S2941*I2941+R2941*MAX(K2941-'d_고정'!$B$10*M2941*('6_기대효과'!$K$7/'d_고정'!$B$9),0)*N2941)*(1-O2941)</f>
        <v/>
      </c>
      <c r="X2941">
        <f>U2941+V2941</f>
        <v/>
      </c>
      <c r="Y2941">
        <f>U2941/('d_고정'!$B$5*'6_기대효과'!$H$7/8)/'d_고정'!$B$6</f>
        <v/>
      </c>
      <c r="Z2941">
        <f>U2941/('d_고정'!$B$8*'6_기대효과'!$H$7/8)</f>
        <v/>
      </c>
    </row>
    <row r="2942">
      <c r="A2942">
        <f>RAND()</f>
        <v/>
      </c>
      <c r="B2942">
        <f>IF('d_시나리오'!$J$2='d_시나리오'!$H$2,'d_시나리오'!$I$2,IF(A2942&lt;('d_시나리오'!$I$2-'d_시나리오'!$H$2)/('d_시나리오'!$J$2-'d_시나리오'!$H$2),'d_시나리오'!$H$2+SQRT(A2942*('d_시나리오'!$J$2-'d_시나리오'!$H$2)*('d_시나리오'!$I$2-'d_시나리오'!$H$2)),'d_시나리오'!$J$2-SQRT((1-A2942)*('d_시나리오'!$J$2-'d_시나리오'!$H$2)*('d_시나리오'!$J$2-'d_시나리오'!$I$2))))</f>
        <v/>
      </c>
      <c r="C2942">
        <f>BETAINV(RAND(),2,6)</f>
        <v/>
      </c>
      <c r="D2942">
        <f>INDEX('d_분포'!$A$2:$A$28,RANDBETWEEN(1,27))</f>
        <v/>
      </c>
      <c r="E2942">
        <f>INDEX('d_분포'!$C$2:$C$5,RANDBETWEEN(1,4))*(0.9+0.2*RAND())</f>
        <v/>
      </c>
      <c r="F2942">
        <f>RAND()</f>
        <v/>
      </c>
      <c r="G2942">
        <f>IF('d_시나리오'!$J$3='d_시나리오'!$H$3,'d_시나리오'!$I$3,IF(F2942&lt;('d_시나리오'!$I$3-'d_시나리오'!$H$3)/('d_시나리오'!$J$3-'d_시나리오'!$H$3),'d_시나리오'!$H$3+SQRT(F2942*('d_시나리오'!$J$3-'d_시나리오'!$H$3)*('d_시나리오'!$I$3-'d_시나리오'!$H$3)),'d_시나리오'!$J$3-SQRT((1-F2942)*('d_시나리오'!$J$3-'d_시나리오'!$H$3)*('d_시나리오'!$J$3-'d_시나리오'!$I$3))))</f>
        <v/>
      </c>
      <c r="H2942">
        <f>RAND()</f>
        <v/>
      </c>
      <c r="I2942">
        <f>IF('d_시나리오'!$J$4='d_시나리오'!$H$4,'d_시나리오'!$I$4,IF(H2942&lt;('d_시나리오'!$I$4-'d_시나리오'!$H$4)/('d_시나리오'!$J$4-'d_시나리오'!$H$4),'d_시나리오'!$H$4+SQRT(H2942*('d_시나리오'!$J$4-'d_시나리오'!$H$4)*('d_시나리오'!$I$4-'d_시나리오'!$H$4)),'d_시나리오'!$J$4-SQRT((1-H2942)*('d_시나리오'!$J$4-'d_시나리오'!$H$4)*('d_시나리오'!$J$4-'d_시나리오'!$I$4))))</f>
        <v/>
      </c>
      <c r="J2942">
        <f>RAND()</f>
        <v/>
      </c>
      <c r="K2942">
        <f>IF('d_시나리오'!$J$5='d_시나리오'!$H$5,'d_시나리오'!$I$5,IF(J2942&lt;('d_시나리오'!$I$5-'d_시나리오'!$H$5)/('d_시나리오'!$J$5-'d_시나리오'!$H$5),'d_시나리오'!$H$5+SQRT(J2942*('d_시나리오'!$J$5-'d_시나리오'!$H$5)*('d_시나리오'!$I$5-'d_시나리오'!$H$5)),'d_시나리오'!$J$5-SQRT((1-J2942)*('d_시나리오'!$J$5-'d_시나리오'!$H$5)*('d_시나리오'!$J$5-'d_시나리오'!$I$5))))</f>
        <v/>
      </c>
      <c r="L2942">
        <f>RAND()</f>
        <v/>
      </c>
      <c r="M2942">
        <f>IF('d_시나리오'!$J$6='d_시나리오'!$H$6,'d_시나리오'!$I$6,IF(L2942&lt;('d_시나리오'!$I$6-'d_시나리오'!$H$6)/('d_시나리오'!$J$6-'d_시나리오'!$H$6),'d_시나리오'!$H$6+SQRT(L2942*('d_시나리오'!$J$6-'d_시나리오'!$H$6)*('d_시나리오'!$I$6-'d_시나리오'!$H$6)),'d_시나리오'!$J$6-SQRT((1-L2942)*('d_시나리오'!$J$6-'d_시나리오'!$H$6)*('d_시나리오'!$J$6-'d_시나리오'!$I$6))))</f>
        <v/>
      </c>
      <c r="N2942">
        <f>INDEX('d_분포'!$B$2:$B$57,RANDBETWEEN(1,56))</f>
        <v/>
      </c>
      <c r="O2942">
        <f>BETAINV(RAND(),5,5)</f>
        <v/>
      </c>
      <c r="P2942">
        <f>'d_고정'!$B$1*'6_기대효과'!$H$7*('d_시나리오'!$I$7/'d_고정'!$B$2)*B2942</f>
        <v/>
      </c>
      <c r="Q2942">
        <f>P2942*C2942</f>
        <v/>
      </c>
      <c r="R2942">
        <f>P2942*E2942</f>
        <v/>
      </c>
      <c r="S2942">
        <f>R2942*G2942</f>
        <v/>
      </c>
      <c r="T2942">
        <f>Q2942+S2942</f>
        <v/>
      </c>
      <c r="U2942">
        <f>(Q2942*D2942+S2942*I2942)*(1-O2942)</f>
        <v/>
      </c>
      <c r="V2942">
        <f>(R2942*K2942*N2942+'d_고정'!$B$3*('6_기대효과'!$H$7/8)*N2942*'d_고정'!$B$10*M2942*('6_기대효과'!$K$7/'d_고정'!$B$9))*(1-O2942)</f>
        <v/>
      </c>
      <c r="W2942">
        <f>(S2942*I2942+R2942*MAX(K2942-'d_고정'!$B$10*M2942*('6_기대효과'!$K$7/'d_고정'!$B$9),0)*N2942)*(1-O2942)</f>
        <v/>
      </c>
      <c r="X2942">
        <f>U2942+V2942</f>
        <v/>
      </c>
      <c r="Y2942">
        <f>U2942/('d_고정'!$B$5*'6_기대효과'!$H$7/8)/'d_고정'!$B$6</f>
        <v/>
      </c>
      <c r="Z2942">
        <f>U2942/('d_고정'!$B$8*'6_기대효과'!$H$7/8)</f>
        <v/>
      </c>
    </row>
    <row r="2943">
      <c r="A2943">
        <f>RAND()</f>
        <v/>
      </c>
      <c r="B2943">
        <f>IF('d_시나리오'!$J$2='d_시나리오'!$H$2,'d_시나리오'!$I$2,IF(A2943&lt;('d_시나리오'!$I$2-'d_시나리오'!$H$2)/('d_시나리오'!$J$2-'d_시나리오'!$H$2),'d_시나리오'!$H$2+SQRT(A2943*('d_시나리오'!$J$2-'d_시나리오'!$H$2)*('d_시나리오'!$I$2-'d_시나리오'!$H$2)),'d_시나리오'!$J$2-SQRT((1-A2943)*('d_시나리오'!$J$2-'d_시나리오'!$H$2)*('d_시나리오'!$J$2-'d_시나리오'!$I$2))))</f>
        <v/>
      </c>
      <c r="C2943">
        <f>BETAINV(RAND(),2,6)</f>
        <v/>
      </c>
      <c r="D2943">
        <f>INDEX('d_분포'!$A$2:$A$28,RANDBETWEEN(1,27))</f>
        <v/>
      </c>
      <c r="E2943">
        <f>INDEX('d_분포'!$C$2:$C$5,RANDBETWEEN(1,4))*(0.9+0.2*RAND())</f>
        <v/>
      </c>
      <c r="F2943">
        <f>RAND()</f>
        <v/>
      </c>
      <c r="G2943">
        <f>IF('d_시나리오'!$J$3='d_시나리오'!$H$3,'d_시나리오'!$I$3,IF(F2943&lt;('d_시나리오'!$I$3-'d_시나리오'!$H$3)/('d_시나리오'!$J$3-'d_시나리오'!$H$3),'d_시나리오'!$H$3+SQRT(F2943*('d_시나리오'!$J$3-'d_시나리오'!$H$3)*('d_시나리오'!$I$3-'d_시나리오'!$H$3)),'d_시나리오'!$J$3-SQRT((1-F2943)*('d_시나리오'!$J$3-'d_시나리오'!$H$3)*('d_시나리오'!$J$3-'d_시나리오'!$I$3))))</f>
        <v/>
      </c>
      <c r="H2943">
        <f>RAND()</f>
        <v/>
      </c>
      <c r="I2943">
        <f>IF('d_시나리오'!$J$4='d_시나리오'!$H$4,'d_시나리오'!$I$4,IF(H2943&lt;('d_시나리오'!$I$4-'d_시나리오'!$H$4)/('d_시나리오'!$J$4-'d_시나리오'!$H$4),'d_시나리오'!$H$4+SQRT(H2943*('d_시나리오'!$J$4-'d_시나리오'!$H$4)*('d_시나리오'!$I$4-'d_시나리오'!$H$4)),'d_시나리오'!$J$4-SQRT((1-H2943)*('d_시나리오'!$J$4-'d_시나리오'!$H$4)*('d_시나리오'!$J$4-'d_시나리오'!$I$4))))</f>
        <v/>
      </c>
      <c r="J2943">
        <f>RAND()</f>
        <v/>
      </c>
      <c r="K2943">
        <f>IF('d_시나리오'!$J$5='d_시나리오'!$H$5,'d_시나리오'!$I$5,IF(J2943&lt;('d_시나리오'!$I$5-'d_시나리오'!$H$5)/('d_시나리오'!$J$5-'d_시나리오'!$H$5),'d_시나리오'!$H$5+SQRT(J2943*('d_시나리오'!$J$5-'d_시나리오'!$H$5)*('d_시나리오'!$I$5-'d_시나리오'!$H$5)),'d_시나리오'!$J$5-SQRT((1-J2943)*('d_시나리오'!$J$5-'d_시나리오'!$H$5)*('d_시나리오'!$J$5-'d_시나리오'!$I$5))))</f>
        <v/>
      </c>
      <c r="L2943">
        <f>RAND()</f>
        <v/>
      </c>
      <c r="M2943">
        <f>IF('d_시나리오'!$J$6='d_시나리오'!$H$6,'d_시나리오'!$I$6,IF(L2943&lt;('d_시나리오'!$I$6-'d_시나리오'!$H$6)/('d_시나리오'!$J$6-'d_시나리오'!$H$6),'d_시나리오'!$H$6+SQRT(L2943*('d_시나리오'!$J$6-'d_시나리오'!$H$6)*('d_시나리오'!$I$6-'d_시나리오'!$H$6)),'d_시나리오'!$J$6-SQRT((1-L2943)*('d_시나리오'!$J$6-'d_시나리오'!$H$6)*('d_시나리오'!$J$6-'d_시나리오'!$I$6))))</f>
        <v/>
      </c>
      <c r="N2943">
        <f>INDEX('d_분포'!$B$2:$B$57,RANDBETWEEN(1,56))</f>
        <v/>
      </c>
      <c r="O2943">
        <f>BETAINV(RAND(),5,5)</f>
        <v/>
      </c>
      <c r="P2943">
        <f>'d_고정'!$B$1*'6_기대효과'!$H$7*('d_시나리오'!$I$7/'d_고정'!$B$2)*B2943</f>
        <v/>
      </c>
      <c r="Q2943">
        <f>P2943*C2943</f>
        <v/>
      </c>
      <c r="R2943">
        <f>P2943*E2943</f>
        <v/>
      </c>
      <c r="S2943">
        <f>R2943*G2943</f>
        <v/>
      </c>
      <c r="T2943">
        <f>Q2943+S2943</f>
        <v/>
      </c>
      <c r="U2943">
        <f>(Q2943*D2943+S2943*I2943)*(1-O2943)</f>
        <v/>
      </c>
      <c r="V2943">
        <f>(R2943*K2943*N2943+'d_고정'!$B$3*('6_기대효과'!$H$7/8)*N2943*'d_고정'!$B$10*M2943*('6_기대효과'!$K$7/'d_고정'!$B$9))*(1-O2943)</f>
        <v/>
      </c>
      <c r="W2943">
        <f>(S2943*I2943+R2943*MAX(K2943-'d_고정'!$B$10*M2943*('6_기대효과'!$K$7/'d_고정'!$B$9),0)*N2943)*(1-O2943)</f>
        <v/>
      </c>
      <c r="X2943">
        <f>U2943+V2943</f>
        <v/>
      </c>
      <c r="Y2943">
        <f>U2943/('d_고정'!$B$5*'6_기대효과'!$H$7/8)/'d_고정'!$B$6</f>
        <v/>
      </c>
      <c r="Z2943">
        <f>U2943/('d_고정'!$B$8*'6_기대효과'!$H$7/8)</f>
        <v/>
      </c>
    </row>
    <row r="2944">
      <c r="A2944">
        <f>RAND()</f>
        <v/>
      </c>
      <c r="B2944">
        <f>IF('d_시나리오'!$J$2='d_시나리오'!$H$2,'d_시나리오'!$I$2,IF(A2944&lt;('d_시나리오'!$I$2-'d_시나리오'!$H$2)/('d_시나리오'!$J$2-'d_시나리오'!$H$2),'d_시나리오'!$H$2+SQRT(A2944*('d_시나리오'!$J$2-'d_시나리오'!$H$2)*('d_시나리오'!$I$2-'d_시나리오'!$H$2)),'d_시나리오'!$J$2-SQRT((1-A2944)*('d_시나리오'!$J$2-'d_시나리오'!$H$2)*('d_시나리오'!$J$2-'d_시나리오'!$I$2))))</f>
        <v/>
      </c>
      <c r="C2944">
        <f>BETAINV(RAND(),2,6)</f>
        <v/>
      </c>
      <c r="D2944">
        <f>INDEX('d_분포'!$A$2:$A$28,RANDBETWEEN(1,27))</f>
        <v/>
      </c>
      <c r="E2944">
        <f>INDEX('d_분포'!$C$2:$C$5,RANDBETWEEN(1,4))*(0.9+0.2*RAND())</f>
        <v/>
      </c>
      <c r="F2944">
        <f>RAND()</f>
        <v/>
      </c>
      <c r="G2944">
        <f>IF('d_시나리오'!$J$3='d_시나리오'!$H$3,'d_시나리오'!$I$3,IF(F2944&lt;('d_시나리오'!$I$3-'d_시나리오'!$H$3)/('d_시나리오'!$J$3-'d_시나리오'!$H$3),'d_시나리오'!$H$3+SQRT(F2944*('d_시나리오'!$J$3-'d_시나리오'!$H$3)*('d_시나리오'!$I$3-'d_시나리오'!$H$3)),'d_시나리오'!$J$3-SQRT((1-F2944)*('d_시나리오'!$J$3-'d_시나리오'!$H$3)*('d_시나리오'!$J$3-'d_시나리오'!$I$3))))</f>
        <v/>
      </c>
      <c r="H2944">
        <f>RAND()</f>
        <v/>
      </c>
      <c r="I2944">
        <f>IF('d_시나리오'!$J$4='d_시나리오'!$H$4,'d_시나리오'!$I$4,IF(H2944&lt;('d_시나리오'!$I$4-'d_시나리오'!$H$4)/('d_시나리오'!$J$4-'d_시나리오'!$H$4),'d_시나리오'!$H$4+SQRT(H2944*('d_시나리오'!$J$4-'d_시나리오'!$H$4)*('d_시나리오'!$I$4-'d_시나리오'!$H$4)),'d_시나리오'!$J$4-SQRT((1-H2944)*('d_시나리오'!$J$4-'d_시나리오'!$H$4)*('d_시나리오'!$J$4-'d_시나리오'!$I$4))))</f>
        <v/>
      </c>
      <c r="J2944">
        <f>RAND()</f>
        <v/>
      </c>
      <c r="K2944">
        <f>IF('d_시나리오'!$J$5='d_시나리오'!$H$5,'d_시나리오'!$I$5,IF(J2944&lt;('d_시나리오'!$I$5-'d_시나리오'!$H$5)/('d_시나리오'!$J$5-'d_시나리오'!$H$5),'d_시나리오'!$H$5+SQRT(J2944*('d_시나리오'!$J$5-'d_시나리오'!$H$5)*('d_시나리오'!$I$5-'d_시나리오'!$H$5)),'d_시나리오'!$J$5-SQRT((1-J2944)*('d_시나리오'!$J$5-'d_시나리오'!$H$5)*('d_시나리오'!$J$5-'d_시나리오'!$I$5))))</f>
        <v/>
      </c>
      <c r="L2944">
        <f>RAND()</f>
        <v/>
      </c>
      <c r="M2944">
        <f>IF('d_시나리오'!$J$6='d_시나리오'!$H$6,'d_시나리오'!$I$6,IF(L2944&lt;('d_시나리오'!$I$6-'d_시나리오'!$H$6)/('d_시나리오'!$J$6-'d_시나리오'!$H$6),'d_시나리오'!$H$6+SQRT(L2944*('d_시나리오'!$J$6-'d_시나리오'!$H$6)*('d_시나리오'!$I$6-'d_시나리오'!$H$6)),'d_시나리오'!$J$6-SQRT((1-L2944)*('d_시나리오'!$J$6-'d_시나리오'!$H$6)*('d_시나리오'!$J$6-'d_시나리오'!$I$6))))</f>
        <v/>
      </c>
      <c r="N2944">
        <f>INDEX('d_분포'!$B$2:$B$57,RANDBETWEEN(1,56))</f>
        <v/>
      </c>
      <c r="O2944">
        <f>BETAINV(RAND(),5,5)</f>
        <v/>
      </c>
      <c r="P2944">
        <f>'d_고정'!$B$1*'6_기대효과'!$H$7*('d_시나리오'!$I$7/'d_고정'!$B$2)*B2944</f>
        <v/>
      </c>
      <c r="Q2944">
        <f>P2944*C2944</f>
        <v/>
      </c>
      <c r="R2944">
        <f>P2944*E2944</f>
        <v/>
      </c>
      <c r="S2944">
        <f>R2944*G2944</f>
        <v/>
      </c>
      <c r="T2944">
        <f>Q2944+S2944</f>
        <v/>
      </c>
      <c r="U2944">
        <f>(Q2944*D2944+S2944*I2944)*(1-O2944)</f>
        <v/>
      </c>
      <c r="V2944">
        <f>(R2944*K2944*N2944+'d_고정'!$B$3*('6_기대효과'!$H$7/8)*N2944*'d_고정'!$B$10*M2944*('6_기대효과'!$K$7/'d_고정'!$B$9))*(1-O2944)</f>
        <v/>
      </c>
      <c r="W2944">
        <f>(S2944*I2944+R2944*MAX(K2944-'d_고정'!$B$10*M2944*('6_기대효과'!$K$7/'d_고정'!$B$9),0)*N2944)*(1-O2944)</f>
        <v/>
      </c>
      <c r="X2944">
        <f>U2944+V2944</f>
        <v/>
      </c>
      <c r="Y2944">
        <f>U2944/('d_고정'!$B$5*'6_기대효과'!$H$7/8)/'d_고정'!$B$6</f>
        <v/>
      </c>
      <c r="Z2944">
        <f>U2944/('d_고정'!$B$8*'6_기대효과'!$H$7/8)</f>
        <v/>
      </c>
    </row>
    <row r="2945">
      <c r="A2945">
        <f>RAND()</f>
        <v/>
      </c>
      <c r="B2945">
        <f>IF('d_시나리오'!$J$2='d_시나리오'!$H$2,'d_시나리오'!$I$2,IF(A2945&lt;('d_시나리오'!$I$2-'d_시나리오'!$H$2)/('d_시나리오'!$J$2-'d_시나리오'!$H$2),'d_시나리오'!$H$2+SQRT(A2945*('d_시나리오'!$J$2-'d_시나리오'!$H$2)*('d_시나리오'!$I$2-'d_시나리오'!$H$2)),'d_시나리오'!$J$2-SQRT((1-A2945)*('d_시나리오'!$J$2-'d_시나리오'!$H$2)*('d_시나리오'!$J$2-'d_시나리오'!$I$2))))</f>
        <v/>
      </c>
      <c r="C2945">
        <f>BETAINV(RAND(),2,6)</f>
        <v/>
      </c>
      <c r="D2945">
        <f>INDEX('d_분포'!$A$2:$A$28,RANDBETWEEN(1,27))</f>
        <v/>
      </c>
      <c r="E2945">
        <f>INDEX('d_분포'!$C$2:$C$5,RANDBETWEEN(1,4))*(0.9+0.2*RAND())</f>
        <v/>
      </c>
      <c r="F2945">
        <f>RAND()</f>
        <v/>
      </c>
      <c r="G2945">
        <f>IF('d_시나리오'!$J$3='d_시나리오'!$H$3,'d_시나리오'!$I$3,IF(F2945&lt;('d_시나리오'!$I$3-'d_시나리오'!$H$3)/('d_시나리오'!$J$3-'d_시나리오'!$H$3),'d_시나리오'!$H$3+SQRT(F2945*('d_시나리오'!$J$3-'d_시나리오'!$H$3)*('d_시나리오'!$I$3-'d_시나리오'!$H$3)),'d_시나리오'!$J$3-SQRT((1-F2945)*('d_시나리오'!$J$3-'d_시나리오'!$H$3)*('d_시나리오'!$J$3-'d_시나리오'!$I$3))))</f>
        <v/>
      </c>
      <c r="H2945">
        <f>RAND()</f>
        <v/>
      </c>
      <c r="I2945">
        <f>IF('d_시나리오'!$J$4='d_시나리오'!$H$4,'d_시나리오'!$I$4,IF(H2945&lt;('d_시나리오'!$I$4-'d_시나리오'!$H$4)/('d_시나리오'!$J$4-'d_시나리오'!$H$4),'d_시나리오'!$H$4+SQRT(H2945*('d_시나리오'!$J$4-'d_시나리오'!$H$4)*('d_시나리오'!$I$4-'d_시나리오'!$H$4)),'d_시나리오'!$J$4-SQRT((1-H2945)*('d_시나리오'!$J$4-'d_시나리오'!$H$4)*('d_시나리오'!$J$4-'d_시나리오'!$I$4))))</f>
        <v/>
      </c>
      <c r="J2945">
        <f>RAND()</f>
        <v/>
      </c>
      <c r="K2945">
        <f>IF('d_시나리오'!$J$5='d_시나리오'!$H$5,'d_시나리오'!$I$5,IF(J2945&lt;('d_시나리오'!$I$5-'d_시나리오'!$H$5)/('d_시나리오'!$J$5-'d_시나리오'!$H$5),'d_시나리오'!$H$5+SQRT(J2945*('d_시나리오'!$J$5-'d_시나리오'!$H$5)*('d_시나리오'!$I$5-'d_시나리오'!$H$5)),'d_시나리오'!$J$5-SQRT((1-J2945)*('d_시나리오'!$J$5-'d_시나리오'!$H$5)*('d_시나리오'!$J$5-'d_시나리오'!$I$5))))</f>
        <v/>
      </c>
      <c r="L2945">
        <f>RAND()</f>
        <v/>
      </c>
      <c r="M2945">
        <f>IF('d_시나리오'!$J$6='d_시나리오'!$H$6,'d_시나리오'!$I$6,IF(L2945&lt;('d_시나리오'!$I$6-'d_시나리오'!$H$6)/('d_시나리오'!$J$6-'d_시나리오'!$H$6),'d_시나리오'!$H$6+SQRT(L2945*('d_시나리오'!$J$6-'d_시나리오'!$H$6)*('d_시나리오'!$I$6-'d_시나리오'!$H$6)),'d_시나리오'!$J$6-SQRT((1-L2945)*('d_시나리오'!$J$6-'d_시나리오'!$H$6)*('d_시나리오'!$J$6-'d_시나리오'!$I$6))))</f>
        <v/>
      </c>
      <c r="N2945">
        <f>INDEX('d_분포'!$B$2:$B$57,RANDBETWEEN(1,56))</f>
        <v/>
      </c>
      <c r="O2945">
        <f>BETAINV(RAND(),5,5)</f>
        <v/>
      </c>
      <c r="P2945">
        <f>'d_고정'!$B$1*'6_기대효과'!$H$7*('d_시나리오'!$I$7/'d_고정'!$B$2)*B2945</f>
        <v/>
      </c>
      <c r="Q2945">
        <f>P2945*C2945</f>
        <v/>
      </c>
      <c r="R2945">
        <f>P2945*E2945</f>
        <v/>
      </c>
      <c r="S2945">
        <f>R2945*G2945</f>
        <v/>
      </c>
      <c r="T2945">
        <f>Q2945+S2945</f>
        <v/>
      </c>
      <c r="U2945">
        <f>(Q2945*D2945+S2945*I2945)*(1-O2945)</f>
        <v/>
      </c>
      <c r="V2945">
        <f>(R2945*K2945*N2945+'d_고정'!$B$3*('6_기대효과'!$H$7/8)*N2945*'d_고정'!$B$10*M2945*('6_기대효과'!$K$7/'d_고정'!$B$9))*(1-O2945)</f>
        <v/>
      </c>
      <c r="W2945">
        <f>(S2945*I2945+R2945*MAX(K2945-'d_고정'!$B$10*M2945*('6_기대효과'!$K$7/'d_고정'!$B$9),0)*N2945)*(1-O2945)</f>
        <v/>
      </c>
      <c r="X2945">
        <f>U2945+V2945</f>
        <v/>
      </c>
      <c r="Y2945">
        <f>U2945/('d_고정'!$B$5*'6_기대효과'!$H$7/8)/'d_고정'!$B$6</f>
        <v/>
      </c>
      <c r="Z2945">
        <f>U2945/('d_고정'!$B$8*'6_기대효과'!$H$7/8)</f>
        <v/>
      </c>
    </row>
    <row r="2946">
      <c r="A2946">
        <f>RAND()</f>
        <v/>
      </c>
      <c r="B2946">
        <f>IF('d_시나리오'!$J$2='d_시나리오'!$H$2,'d_시나리오'!$I$2,IF(A2946&lt;('d_시나리오'!$I$2-'d_시나리오'!$H$2)/('d_시나리오'!$J$2-'d_시나리오'!$H$2),'d_시나리오'!$H$2+SQRT(A2946*('d_시나리오'!$J$2-'d_시나리오'!$H$2)*('d_시나리오'!$I$2-'d_시나리오'!$H$2)),'d_시나리오'!$J$2-SQRT((1-A2946)*('d_시나리오'!$J$2-'d_시나리오'!$H$2)*('d_시나리오'!$J$2-'d_시나리오'!$I$2))))</f>
        <v/>
      </c>
      <c r="C2946">
        <f>BETAINV(RAND(),2,6)</f>
        <v/>
      </c>
      <c r="D2946">
        <f>INDEX('d_분포'!$A$2:$A$28,RANDBETWEEN(1,27))</f>
        <v/>
      </c>
      <c r="E2946">
        <f>INDEX('d_분포'!$C$2:$C$5,RANDBETWEEN(1,4))*(0.9+0.2*RAND())</f>
        <v/>
      </c>
      <c r="F2946">
        <f>RAND()</f>
        <v/>
      </c>
      <c r="G2946">
        <f>IF('d_시나리오'!$J$3='d_시나리오'!$H$3,'d_시나리오'!$I$3,IF(F2946&lt;('d_시나리오'!$I$3-'d_시나리오'!$H$3)/('d_시나리오'!$J$3-'d_시나리오'!$H$3),'d_시나리오'!$H$3+SQRT(F2946*('d_시나리오'!$J$3-'d_시나리오'!$H$3)*('d_시나리오'!$I$3-'d_시나리오'!$H$3)),'d_시나리오'!$J$3-SQRT((1-F2946)*('d_시나리오'!$J$3-'d_시나리오'!$H$3)*('d_시나리오'!$J$3-'d_시나리오'!$I$3))))</f>
        <v/>
      </c>
      <c r="H2946">
        <f>RAND()</f>
        <v/>
      </c>
      <c r="I2946">
        <f>IF('d_시나리오'!$J$4='d_시나리오'!$H$4,'d_시나리오'!$I$4,IF(H2946&lt;('d_시나리오'!$I$4-'d_시나리오'!$H$4)/('d_시나리오'!$J$4-'d_시나리오'!$H$4),'d_시나리오'!$H$4+SQRT(H2946*('d_시나리오'!$J$4-'d_시나리오'!$H$4)*('d_시나리오'!$I$4-'d_시나리오'!$H$4)),'d_시나리오'!$J$4-SQRT((1-H2946)*('d_시나리오'!$J$4-'d_시나리오'!$H$4)*('d_시나리오'!$J$4-'d_시나리오'!$I$4))))</f>
        <v/>
      </c>
      <c r="J2946">
        <f>RAND()</f>
        <v/>
      </c>
      <c r="K2946">
        <f>IF('d_시나리오'!$J$5='d_시나리오'!$H$5,'d_시나리오'!$I$5,IF(J2946&lt;('d_시나리오'!$I$5-'d_시나리오'!$H$5)/('d_시나리오'!$J$5-'d_시나리오'!$H$5),'d_시나리오'!$H$5+SQRT(J2946*('d_시나리오'!$J$5-'d_시나리오'!$H$5)*('d_시나리오'!$I$5-'d_시나리오'!$H$5)),'d_시나리오'!$J$5-SQRT((1-J2946)*('d_시나리오'!$J$5-'d_시나리오'!$H$5)*('d_시나리오'!$J$5-'d_시나리오'!$I$5))))</f>
        <v/>
      </c>
      <c r="L2946">
        <f>RAND()</f>
        <v/>
      </c>
      <c r="M2946">
        <f>IF('d_시나리오'!$J$6='d_시나리오'!$H$6,'d_시나리오'!$I$6,IF(L2946&lt;('d_시나리오'!$I$6-'d_시나리오'!$H$6)/('d_시나리오'!$J$6-'d_시나리오'!$H$6),'d_시나리오'!$H$6+SQRT(L2946*('d_시나리오'!$J$6-'d_시나리오'!$H$6)*('d_시나리오'!$I$6-'d_시나리오'!$H$6)),'d_시나리오'!$J$6-SQRT((1-L2946)*('d_시나리오'!$J$6-'d_시나리오'!$H$6)*('d_시나리오'!$J$6-'d_시나리오'!$I$6))))</f>
        <v/>
      </c>
      <c r="N2946">
        <f>INDEX('d_분포'!$B$2:$B$57,RANDBETWEEN(1,56))</f>
        <v/>
      </c>
      <c r="O2946">
        <f>BETAINV(RAND(),5,5)</f>
        <v/>
      </c>
      <c r="P2946">
        <f>'d_고정'!$B$1*'6_기대효과'!$H$7*('d_시나리오'!$I$7/'d_고정'!$B$2)*B2946</f>
        <v/>
      </c>
      <c r="Q2946">
        <f>P2946*C2946</f>
        <v/>
      </c>
      <c r="R2946">
        <f>P2946*E2946</f>
        <v/>
      </c>
      <c r="S2946">
        <f>R2946*G2946</f>
        <v/>
      </c>
      <c r="T2946">
        <f>Q2946+S2946</f>
        <v/>
      </c>
      <c r="U2946">
        <f>(Q2946*D2946+S2946*I2946)*(1-O2946)</f>
        <v/>
      </c>
      <c r="V2946">
        <f>(R2946*K2946*N2946+'d_고정'!$B$3*('6_기대효과'!$H$7/8)*N2946*'d_고정'!$B$10*M2946*('6_기대효과'!$K$7/'d_고정'!$B$9))*(1-O2946)</f>
        <v/>
      </c>
      <c r="W2946">
        <f>(S2946*I2946+R2946*MAX(K2946-'d_고정'!$B$10*M2946*('6_기대효과'!$K$7/'d_고정'!$B$9),0)*N2946)*(1-O2946)</f>
        <v/>
      </c>
      <c r="X2946">
        <f>U2946+V2946</f>
        <v/>
      </c>
      <c r="Y2946">
        <f>U2946/('d_고정'!$B$5*'6_기대효과'!$H$7/8)/'d_고정'!$B$6</f>
        <v/>
      </c>
      <c r="Z2946">
        <f>U2946/('d_고정'!$B$8*'6_기대효과'!$H$7/8)</f>
        <v/>
      </c>
    </row>
    <row r="2947">
      <c r="A2947">
        <f>RAND()</f>
        <v/>
      </c>
      <c r="B2947">
        <f>IF('d_시나리오'!$J$2='d_시나리오'!$H$2,'d_시나리오'!$I$2,IF(A2947&lt;('d_시나리오'!$I$2-'d_시나리오'!$H$2)/('d_시나리오'!$J$2-'d_시나리오'!$H$2),'d_시나리오'!$H$2+SQRT(A2947*('d_시나리오'!$J$2-'d_시나리오'!$H$2)*('d_시나리오'!$I$2-'d_시나리오'!$H$2)),'d_시나리오'!$J$2-SQRT((1-A2947)*('d_시나리오'!$J$2-'d_시나리오'!$H$2)*('d_시나리오'!$J$2-'d_시나리오'!$I$2))))</f>
        <v/>
      </c>
      <c r="C2947">
        <f>BETAINV(RAND(),2,6)</f>
        <v/>
      </c>
      <c r="D2947">
        <f>INDEX('d_분포'!$A$2:$A$28,RANDBETWEEN(1,27))</f>
        <v/>
      </c>
      <c r="E2947">
        <f>INDEX('d_분포'!$C$2:$C$5,RANDBETWEEN(1,4))*(0.9+0.2*RAND())</f>
        <v/>
      </c>
      <c r="F2947">
        <f>RAND()</f>
        <v/>
      </c>
      <c r="G2947">
        <f>IF('d_시나리오'!$J$3='d_시나리오'!$H$3,'d_시나리오'!$I$3,IF(F2947&lt;('d_시나리오'!$I$3-'d_시나리오'!$H$3)/('d_시나리오'!$J$3-'d_시나리오'!$H$3),'d_시나리오'!$H$3+SQRT(F2947*('d_시나리오'!$J$3-'d_시나리오'!$H$3)*('d_시나리오'!$I$3-'d_시나리오'!$H$3)),'d_시나리오'!$J$3-SQRT((1-F2947)*('d_시나리오'!$J$3-'d_시나리오'!$H$3)*('d_시나리오'!$J$3-'d_시나리오'!$I$3))))</f>
        <v/>
      </c>
      <c r="H2947">
        <f>RAND()</f>
        <v/>
      </c>
      <c r="I2947">
        <f>IF('d_시나리오'!$J$4='d_시나리오'!$H$4,'d_시나리오'!$I$4,IF(H2947&lt;('d_시나리오'!$I$4-'d_시나리오'!$H$4)/('d_시나리오'!$J$4-'d_시나리오'!$H$4),'d_시나리오'!$H$4+SQRT(H2947*('d_시나리오'!$J$4-'d_시나리오'!$H$4)*('d_시나리오'!$I$4-'d_시나리오'!$H$4)),'d_시나리오'!$J$4-SQRT((1-H2947)*('d_시나리오'!$J$4-'d_시나리오'!$H$4)*('d_시나리오'!$J$4-'d_시나리오'!$I$4))))</f>
        <v/>
      </c>
      <c r="J2947">
        <f>RAND()</f>
        <v/>
      </c>
      <c r="K2947">
        <f>IF('d_시나리오'!$J$5='d_시나리오'!$H$5,'d_시나리오'!$I$5,IF(J2947&lt;('d_시나리오'!$I$5-'d_시나리오'!$H$5)/('d_시나리오'!$J$5-'d_시나리오'!$H$5),'d_시나리오'!$H$5+SQRT(J2947*('d_시나리오'!$J$5-'d_시나리오'!$H$5)*('d_시나리오'!$I$5-'d_시나리오'!$H$5)),'d_시나리오'!$J$5-SQRT((1-J2947)*('d_시나리오'!$J$5-'d_시나리오'!$H$5)*('d_시나리오'!$J$5-'d_시나리오'!$I$5))))</f>
        <v/>
      </c>
      <c r="L2947">
        <f>RAND()</f>
        <v/>
      </c>
      <c r="M2947">
        <f>IF('d_시나리오'!$J$6='d_시나리오'!$H$6,'d_시나리오'!$I$6,IF(L2947&lt;('d_시나리오'!$I$6-'d_시나리오'!$H$6)/('d_시나리오'!$J$6-'d_시나리오'!$H$6),'d_시나리오'!$H$6+SQRT(L2947*('d_시나리오'!$J$6-'d_시나리오'!$H$6)*('d_시나리오'!$I$6-'d_시나리오'!$H$6)),'d_시나리오'!$J$6-SQRT((1-L2947)*('d_시나리오'!$J$6-'d_시나리오'!$H$6)*('d_시나리오'!$J$6-'d_시나리오'!$I$6))))</f>
        <v/>
      </c>
      <c r="N2947">
        <f>INDEX('d_분포'!$B$2:$B$57,RANDBETWEEN(1,56))</f>
        <v/>
      </c>
      <c r="O2947">
        <f>BETAINV(RAND(),5,5)</f>
        <v/>
      </c>
      <c r="P2947">
        <f>'d_고정'!$B$1*'6_기대효과'!$H$7*('d_시나리오'!$I$7/'d_고정'!$B$2)*B2947</f>
        <v/>
      </c>
      <c r="Q2947">
        <f>P2947*C2947</f>
        <v/>
      </c>
      <c r="R2947">
        <f>P2947*E2947</f>
        <v/>
      </c>
      <c r="S2947">
        <f>R2947*G2947</f>
        <v/>
      </c>
      <c r="T2947">
        <f>Q2947+S2947</f>
        <v/>
      </c>
      <c r="U2947">
        <f>(Q2947*D2947+S2947*I2947)*(1-O2947)</f>
        <v/>
      </c>
      <c r="V2947">
        <f>(R2947*K2947*N2947+'d_고정'!$B$3*('6_기대효과'!$H$7/8)*N2947*'d_고정'!$B$10*M2947*('6_기대효과'!$K$7/'d_고정'!$B$9))*(1-O2947)</f>
        <v/>
      </c>
      <c r="W2947">
        <f>(S2947*I2947+R2947*MAX(K2947-'d_고정'!$B$10*M2947*('6_기대효과'!$K$7/'d_고정'!$B$9),0)*N2947)*(1-O2947)</f>
        <v/>
      </c>
      <c r="X2947">
        <f>U2947+V2947</f>
        <v/>
      </c>
      <c r="Y2947">
        <f>U2947/('d_고정'!$B$5*'6_기대효과'!$H$7/8)/'d_고정'!$B$6</f>
        <v/>
      </c>
      <c r="Z2947">
        <f>U2947/('d_고정'!$B$8*'6_기대효과'!$H$7/8)</f>
        <v/>
      </c>
    </row>
    <row r="2948">
      <c r="A2948">
        <f>RAND()</f>
        <v/>
      </c>
      <c r="B2948">
        <f>IF('d_시나리오'!$J$2='d_시나리오'!$H$2,'d_시나리오'!$I$2,IF(A2948&lt;('d_시나리오'!$I$2-'d_시나리오'!$H$2)/('d_시나리오'!$J$2-'d_시나리오'!$H$2),'d_시나리오'!$H$2+SQRT(A2948*('d_시나리오'!$J$2-'d_시나리오'!$H$2)*('d_시나리오'!$I$2-'d_시나리오'!$H$2)),'d_시나리오'!$J$2-SQRT((1-A2948)*('d_시나리오'!$J$2-'d_시나리오'!$H$2)*('d_시나리오'!$J$2-'d_시나리오'!$I$2))))</f>
        <v/>
      </c>
      <c r="C2948">
        <f>BETAINV(RAND(),2,6)</f>
        <v/>
      </c>
      <c r="D2948">
        <f>INDEX('d_분포'!$A$2:$A$28,RANDBETWEEN(1,27))</f>
        <v/>
      </c>
      <c r="E2948">
        <f>INDEX('d_분포'!$C$2:$C$5,RANDBETWEEN(1,4))*(0.9+0.2*RAND())</f>
        <v/>
      </c>
      <c r="F2948">
        <f>RAND()</f>
        <v/>
      </c>
      <c r="G2948">
        <f>IF('d_시나리오'!$J$3='d_시나리오'!$H$3,'d_시나리오'!$I$3,IF(F2948&lt;('d_시나리오'!$I$3-'d_시나리오'!$H$3)/('d_시나리오'!$J$3-'d_시나리오'!$H$3),'d_시나리오'!$H$3+SQRT(F2948*('d_시나리오'!$J$3-'d_시나리오'!$H$3)*('d_시나리오'!$I$3-'d_시나리오'!$H$3)),'d_시나리오'!$J$3-SQRT((1-F2948)*('d_시나리오'!$J$3-'d_시나리오'!$H$3)*('d_시나리오'!$J$3-'d_시나리오'!$I$3))))</f>
        <v/>
      </c>
      <c r="H2948">
        <f>RAND()</f>
        <v/>
      </c>
      <c r="I2948">
        <f>IF('d_시나리오'!$J$4='d_시나리오'!$H$4,'d_시나리오'!$I$4,IF(H2948&lt;('d_시나리오'!$I$4-'d_시나리오'!$H$4)/('d_시나리오'!$J$4-'d_시나리오'!$H$4),'d_시나리오'!$H$4+SQRT(H2948*('d_시나리오'!$J$4-'d_시나리오'!$H$4)*('d_시나리오'!$I$4-'d_시나리오'!$H$4)),'d_시나리오'!$J$4-SQRT((1-H2948)*('d_시나리오'!$J$4-'d_시나리오'!$H$4)*('d_시나리오'!$J$4-'d_시나리오'!$I$4))))</f>
        <v/>
      </c>
      <c r="J2948">
        <f>RAND()</f>
        <v/>
      </c>
      <c r="K2948">
        <f>IF('d_시나리오'!$J$5='d_시나리오'!$H$5,'d_시나리오'!$I$5,IF(J2948&lt;('d_시나리오'!$I$5-'d_시나리오'!$H$5)/('d_시나리오'!$J$5-'d_시나리오'!$H$5),'d_시나리오'!$H$5+SQRT(J2948*('d_시나리오'!$J$5-'d_시나리오'!$H$5)*('d_시나리오'!$I$5-'d_시나리오'!$H$5)),'d_시나리오'!$J$5-SQRT((1-J2948)*('d_시나리오'!$J$5-'d_시나리오'!$H$5)*('d_시나리오'!$J$5-'d_시나리오'!$I$5))))</f>
        <v/>
      </c>
      <c r="L2948">
        <f>RAND()</f>
        <v/>
      </c>
      <c r="M2948">
        <f>IF('d_시나리오'!$J$6='d_시나리오'!$H$6,'d_시나리오'!$I$6,IF(L2948&lt;('d_시나리오'!$I$6-'d_시나리오'!$H$6)/('d_시나리오'!$J$6-'d_시나리오'!$H$6),'d_시나리오'!$H$6+SQRT(L2948*('d_시나리오'!$J$6-'d_시나리오'!$H$6)*('d_시나리오'!$I$6-'d_시나리오'!$H$6)),'d_시나리오'!$J$6-SQRT((1-L2948)*('d_시나리오'!$J$6-'d_시나리오'!$H$6)*('d_시나리오'!$J$6-'d_시나리오'!$I$6))))</f>
        <v/>
      </c>
      <c r="N2948">
        <f>INDEX('d_분포'!$B$2:$B$57,RANDBETWEEN(1,56))</f>
        <v/>
      </c>
      <c r="O2948">
        <f>BETAINV(RAND(),5,5)</f>
        <v/>
      </c>
      <c r="P2948">
        <f>'d_고정'!$B$1*'6_기대효과'!$H$7*('d_시나리오'!$I$7/'d_고정'!$B$2)*B2948</f>
        <v/>
      </c>
      <c r="Q2948">
        <f>P2948*C2948</f>
        <v/>
      </c>
      <c r="R2948">
        <f>P2948*E2948</f>
        <v/>
      </c>
      <c r="S2948">
        <f>R2948*G2948</f>
        <v/>
      </c>
      <c r="T2948">
        <f>Q2948+S2948</f>
        <v/>
      </c>
      <c r="U2948">
        <f>(Q2948*D2948+S2948*I2948)*(1-O2948)</f>
        <v/>
      </c>
      <c r="V2948">
        <f>(R2948*K2948*N2948+'d_고정'!$B$3*('6_기대효과'!$H$7/8)*N2948*'d_고정'!$B$10*M2948*('6_기대효과'!$K$7/'d_고정'!$B$9))*(1-O2948)</f>
        <v/>
      </c>
      <c r="W2948">
        <f>(S2948*I2948+R2948*MAX(K2948-'d_고정'!$B$10*M2948*('6_기대효과'!$K$7/'d_고정'!$B$9),0)*N2948)*(1-O2948)</f>
        <v/>
      </c>
      <c r="X2948">
        <f>U2948+V2948</f>
        <v/>
      </c>
      <c r="Y2948">
        <f>U2948/('d_고정'!$B$5*'6_기대효과'!$H$7/8)/'d_고정'!$B$6</f>
        <v/>
      </c>
      <c r="Z2948">
        <f>U2948/('d_고정'!$B$8*'6_기대효과'!$H$7/8)</f>
        <v/>
      </c>
    </row>
    <row r="2949">
      <c r="A2949">
        <f>RAND()</f>
        <v/>
      </c>
      <c r="B2949">
        <f>IF('d_시나리오'!$J$2='d_시나리오'!$H$2,'d_시나리오'!$I$2,IF(A2949&lt;('d_시나리오'!$I$2-'d_시나리오'!$H$2)/('d_시나리오'!$J$2-'d_시나리오'!$H$2),'d_시나리오'!$H$2+SQRT(A2949*('d_시나리오'!$J$2-'d_시나리오'!$H$2)*('d_시나리오'!$I$2-'d_시나리오'!$H$2)),'d_시나리오'!$J$2-SQRT((1-A2949)*('d_시나리오'!$J$2-'d_시나리오'!$H$2)*('d_시나리오'!$J$2-'d_시나리오'!$I$2))))</f>
        <v/>
      </c>
      <c r="C2949">
        <f>BETAINV(RAND(),2,6)</f>
        <v/>
      </c>
      <c r="D2949">
        <f>INDEX('d_분포'!$A$2:$A$28,RANDBETWEEN(1,27))</f>
        <v/>
      </c>
      <c r="E2949">
        <f>INDEX('d_분포'!$C$2:$C$5,RANDBETWEEN(1,4))*(0.9+0.2*RAND())</f>
        <v/>
      </c>
      <c r="F2949">
        <f>RAND()</f>
        <v/>
      </c>
      <c r="G2949">
        <f>IF('d_시나리오'!$J$3='d_시나리오'!$H$3,'d_시나리오'!$I$3,IF(F2949&lt;('d_시나리오'!$I$3-'d_시나리오'!$H$3)/('d_시나리오'!$J$3-'d_시나리오'!$H$3),'d_시나리오'!$H$3+SQRT(F2949*('d_시나리오'!$J$3-'d_시나리오'!$H$3)*('d_시나리오'!$I$3-'d_시나리오'!$H$3)),'d_시나리오'!$J$3-SQRT((1-F2949)*('d_시나리오'!$J$3-'d_시나리오'!$H$3)*('d_시나리오'!$J$3-'d_시나리오'!$I$3))))</f>
        <v/>
      </c>
      <c r="H2949">
        <f>RAND()</f>
        <v/>
      </c>
      <c r="I2949">
        <f>IF('d_시나리오'!$J$4='d_시나리오'!$H$4,'d_시나리오'!$I$4,IF(H2949&lt;('d_시나리오'!$I$4-'d_시나리오'!$H$4)/('d_시나리오'!$J$4-'d_시나리오'!$H$4),'d_시나리오'!$H$4+SQRT(H2949*('d_시나리오'!$J$4-'d_시나리오'!$H$4)*('d_시나리오'!$I$4-'d_시나리오'!$H$4)),'d_시나리오'!$J$4-SQRT((1-H2949)*('d_시나리오'!$J$4-'d_시나리오'!$H$4)*('d_시나리오'!$J$4-'d_시나리오'!$I$4))))</f>
        <v/>
      </c>
      <c r="J2949">
        <f>RAND()</f>
        <v/>
      </c>
      <c r="K2949">
        <f>IF('d_시나리오'!$J$5='d_시나리오'!$H$5,'d_시나리오'!$I$5,IF(J2949&lt;('d_시나리오'!$I$5-'d_시나리오'!$H$5)/('d_시나리오'!$J$5-'d_시나리오'!$H$5),'d_시나리오'!$H$5+SQRT(J2949*('d_시나리오'!$J$5-'d_시나리오'!$H$5)*('d_시나리오'!$I$5-'d_시나리오'!$H$5)),'d_시나리오'!$J$5-SQRT((1-J2949)*('d_시나리오'!$J$5-'d_시나리오'!$H$5)*('d_시나리오'!$J$5-'d_시나리오'!$I$5))))</f>
        <v/>
      </c>
      <c r="L2949">
        <f>RAND()</f>
        <v/>
      </c>
      <c r="M2949">
        <f>IF('d_시나리오'!$J$6='d_시나리오'!$H$6,'d_시나리오'!$I$6,IF(L2949&lt;('d_시나리오'!$I$6-'d_시나리오'!$H$6)/('d_시나리오'!$J$6-'d_시나리오'!$H$6),'d_시나리오'!$H$6+SQRT(L2949*('d_시나리오'!$J$6-'d_시나리오'!$H$6)*('d_시나리오'!$I$6-'d_시나리오'!$H$6)),'d_시나리오'!$J$6-SQRT((1-L2949)*('d_시나리오'!$J$6-'d_시나리오'!$H$6)*('d_시나리오'!$J$6-'d_시나리오'!$I$6))))</f>
        <v/>
      </c>
      <c r="N2949">
        <f>INDEX('d_분포'!$B$2:$B$57,RANDBETWEEN(1,56))</f>
        <v/>
      </c>
      <c r="O2949">
        <f>BETAINV(RAND(),5,5)</f>
        <v/>
      </c>
      <c r="P2949">
        <f>'d_고정'!$B$1*'6_기대효과'!$H$7*('d_시나리오'!$I$7/'d_고정'!$B$2)*B2949</f>
        <v/>
      </c>
      <c r="Q2949">
        <f>P2949*C2949</f>
        <v/>
      </c>
      <c r="R2949">
        <f>P2949*E2949</f>
        <v/>
      </c>
      <c r="S2949">
        <f>R2949*G2949</f>
        <v/>
      </c>
      <c r="T2949">
        <f>Q2949+S2949</f>
        <v/>
      </c>
      <c r="U2949">
        <f>(Q2949*D2949+S2949*I2949)*(1-O2949)</f>
        <v/>
      </c>
      <c r="V2949">
        <f>(R2949*K2949*N2949+'d_고정'!$B$3*('6_기대효과'!$H$7/8)*N2949*'d_고정'!$B$10*M2949*('6_기대효과'!$K$7/'d_고정'!$B$9))*(1-O2949)</f>
        <v/>
      </c>
      <c r="W2949">
        <f>(S2949*I2949+R2949*MAX(K2949-'d_고정'!$B$10*M2949*('6_기대효과'!$K$7/'d_고정'!$B$9),0)*N2949)*(1-O2949)</f>
        <v/>
      </c>
      <c r="X2949">
        <f>U2949+V2949</f>
        <v/>
      </c>
      <c r="Y2949">
        <f>U2949/('d_고정'!$B$5*'6_기대효과'!$H$7/8)/'d_고정'!$B$6</f>
        <v/>
      </c>
      <c r="Z2949">
        <f>U2949/('d_고정'!$B$8*'6_기대효과'!$H$7/8)</f>
        <v/>
      </c>
    </row>
    <row r="2950">
      <c r="A2950">
        <f>RAND()</f>
        <v/>
      </c>
      <c r="B2950">
        <f>IF('d_시나리오'!$J$2='d_시나리오'!$H$2,'d_시나리오'!$I$2,IF(A2950&lt;('d_시나리오'!$I$2-'d_시나리오'!$H$2)/('d_시나리오'!$J$2-'d_시나리오'!$H$2),'d_시나리오'!$H$2+SQRT(A2950*('d_시나리오'!$J$2-'d_시나리오'!$H$2)*('d_시나리오'!$I$2-'d_시나리오'!$H$2)),'d_시나리오'!$J$2-SQRT((1-A2950)*('d_시나리오'!$J$2-'d_시나리오'!$H$2)*('d_시나리오'!$J$2-'d_시나리오'!$I$2))))</f>
        <v/>
      </c>
      <c r="C2950">
        <f>BETAINV(RAND(),2,6)</f>
        <v/>
      </c>
      <c r="D2950">
        <f>INDEX('d_분포'!$A$2:$A$28,RANDBETWEEN(1,27))</f>
        <v/>
      </c>
      <c r="E2950">
        <f>INDEX('d_분포'!$C$2:$C$5,RANDBETWEEN(1,4))*(0.9+0.2*RAND())</f>
        <v/>
      </c>
      <c r="F2950">
        <f>RAND()</f>
        <v/>
      </c>
      <c r="G2950">
        <f>IF('d_시나리오'!$J$3='d_시나리오'!$H$3,'d_시나리오'!$I$3,IF(F2950&lt;('d_시나리오'!$I$3-'d_시나리오'!$H$3)/('d_시나리오'!$J$3-'d_시나리오'!$H$3),'d_시나리오'!$H$3+SQRT(F2950*('d_시나리오'!$J$3-'d_시나리오'!$H$3)*('d_시나리오'!$I$3-'d_시나리오'!$H$3)),'d_시나리오'!$J$3-SQRT((1-F2950)*('d_시나리오'!$J$3-'d_시나리오'!$H$3)*('d_시나리오'!$J$3-'d_시나리오'!$I$3))))</f>
        <v/>
      </c>
      <c r="H2950">
        <f>RAND()</f>
        <v/>
      </c>
      <c r="I2950">
        <f>IF('d_시나리오'!$J$4='d_시나리오'!$H$4,'d_시나리오'!$I$4,IF(H2950&lt;('d_시나리오'!$I$4-'d_시나리오'!$H$4)/('d_시나리오'!$J$4-'d_시나리오'!$H$4),'d_시나리오'!$H$4+SQRT(H2950*('d_시나리오'!$J$4-'d_시나리오'!$H$4)*('d_시나리오'!$I$4-'d_시나리오'!$H$4)),'d_시나리오'!$J$4-SQRT((1-H2950)*('d_시나리오'!$J$4-'d_시나리오'!$H$4)*('d_시나리오'!$J$4-'d_시나리오'!$I$4))))</f>
        <v/>
      </c>
      <c r="J2950">
        <f>RAND()</f>
        <v/>
      </c>
      <c r="K2950">
        <f>IF('d_시나리오'!$J$5='d_시나리오'!$H$5,'d_시나리오'!$I$5,IF(J2950&lt;('d_시나리오'!$I$5-'d_시나리오'!$H$5)/('d_시나리오'!$J$5-'d_시나리오'!$H$5),'d_시나리오'!$H$5+SQRT(J2950*('d_시나리오'!$J$5-'d_시나리오'!$H$5)*('d_시나리오'!$I$5-'d_시나리오'!$H$5)),'d_시나리오'!$J$5-SQRT((1-J2950)*('d_시나리오'!$J$5-'d_시나리오'!$H$5)*('d_시나리오'!$J$5-'d_시나리오'!$I$5))))</f>
        <v/>
      </c>
      <c r="L2950">
        <f>RAND()</f>
        <v/>
      </c>
      <c r="M2950">
        <f>IF('d_시나리오'!$J$6='d_시나리오'!$H$6,'d_시나리오'!$I$6,IF(L2950&lt;('d_시나리오'!$I$6-'d_시나리오'!$H$6)/('d_시나리오'!$J$6-'d_시나리오'!$H$6),'d_시나리오'!$H$6+SQRT(L2950*('d_시나리오'!$J$6-'d_시나리오'!$H$6)*('d_시나리오'!$I$6-'d_시나리오'!$H$6)),'d_시나리오'!$J$6-SQRT((1-L2950)*('d_시나리오'!$J$6-'d_시나리오'!$H$6)*('d_시나리오'!$J$6-'d_시나리오'!$I$6))))</f>
        <v/>
      </c>
      <c r="N2950">
        <f>INDEX('d_분포'!$B$2:$B$57,RANDBETWEEN(1,56))</f>
        <v/>
      </c>
      <c r="O2950">
        <f>BETAINV(RAND(),5,5)</f>
        <v/>
      </c>
      <c r="P2950">
        <f>'d_고정'!$B$1*'6_기대효과'!$H$7*('d_시나리오'!$I$7/'d_고정'!$B$2)*B2950</f>
        <v/>
      </c>
      <c r="Q2950">
        <f>P2950*C2950</f>
        <v/>
      </c>
      <c r="R2950">
        <f>P2950*E2950</f>
        <v/>
      </c>
      <c r="S2950">
        <f>R2950*G2950</f>
        <v/>
      </c>
      <c r="T2950">
        <f>Q2950+S2950</f>
        <v/>
      </c>
      <c r="U2950">
        <f>(Q2950*D2950+S2950*I2950)*(1-O2950)</f>
        <v/>
      </c>
      <c r="V2950">
        <f>(R2950*K2950*N2950+'d_고정'!$B$3*('6_기대효과'!$H$7/8)*N2950*'d_고정'!$B$10*M2950*('6_기대효과'!$K$7/'d_고정'!$B$9))*(1-O2950)</f>
        <v/>
      </c>
      <c r="W2950">
        <f>(S2950*I2950+R2950*MAX(K2950-'d_고정'!$B$10*M2950*('6_기대효과'!$K$7/'d_고정'!$B$9),0)*N2950)*(1-O2950)</f>
        <v/>
      </c>
      <c r="X2950">
        <f>U2950+V2950</f>
        <v/>
      </c>
      <c r="Y2950">
        <f>U2950/('d_고정'!$B$5*'6_기대효과'!$H$7/8)/'d_고정'!$B$6</f>
        <v/>
      </c>
      <c r="Z2950">
        <f>U2950/('d_고정'!$B$8*'6_기대효과'!$H$7/8)</f>
        <v/>
      </c>
    </row>
    <row r="2951">
      <c r="A2951">
        <f>RAND()</f>
        <v/>
      </c>
      <c r="B2951">
        <f>IF('d_시나리오'!$J$2='d_시나리오'!$H$2,'d_시나리오'!$I$2,IF(A2951&lt;('d_시나리오'!$I$2-'d_시나리오'!$H$2)/('d_시나리오'!$J$2-'d_시나리오'!$H$2),'d_시나리오'!$H$2+SQRT(A2951*('d_시나리오'!$J$2-'d_시나리오'!$H$2)*('d_시나리오'!$I$2-'d_시나리오'!$H$2)),'d_시나리오'!$J$2-SQRT((1-A2951)*('d_시나리오'!$J$2-'d_시나리오'!$H$2)*('d_시나리오'!$J$2-'d_시나리오'!$I$2))))</f>
        <v/>
      </c>
      <c r="C2951">
        <f>BETAINV(RAND(),2,6)</f>
        <v/>
      </c>
      <c r="D2951">
        <f>INDEX('d_분포'!$A$2:$A$28,RANDBETWEEN(1,27))</f>
        <v/>
      </c>
      <c r="E2951">
        <f>INDEX('d_분포'!$C$2:$C$5,RANDBETWEEN(1,4))*(0.9+0.2*RAND())</f>
        <v/>
      </c>
      <c r="F2951">
        <f>RAND()</f>
        <v/>
      </c>
      <c r="G2951">
        <f>IF('d_시나리오'!$J$3='d_시나리오'!$H$3,'d_시나리오'!$I$3,IF(F2951&lt;('d_시나리오'!$I$3-'d_시나리오'!$H$3)/('d_시나리오'!$J$3-'d_시나리오'!$H$3),'d_시나리오'!$H$3+SQRT(F2951*('d_시나리오'!$J$3-'d_시나리오'!$H$3)*('d_시나리오'!$I$3-'d_시나리오'!$H$3)),'d_시나리오'!$J$3-SQRT((1-F2951)*('d_시나리오'!$J$3-'d_시나리오'!$H$3)*('d_시나리오'!$J$3-'d_시나리오'!$I$3))))</f>
        <v/>
      </c>
      <c r="H2951">
        <f>RAND()</f>
        <v/>
      </c>
      <c r="I2951">
        <f>IF('d_시나리오'!$J$4='d_시나리오'!$H$4,'d_시나리오'!$I$4,IF(H2951&lt;('d_시나리오'!$I$4-'d_시나리오'!$H$4)/('d_시나리오'!$J$4-'d_시나리오'!$H$4),'d_시나리오'!$H$4+SQRT(H2951*('d_시나리오'!$J$4-'d_시나리오'!$H$4)*('d_시나리오'!$I$4-'d_시나리오'!$H$4)),'d_시나리오'!$J$4-SQRT((1-H2951)*('d_시나리오'!$J$4-'d_시나리오'!$H$4)*('d_시나리오'!$J$4-'d_시나리오'!$I$4))))</f>
        <v/>
      </c>
      <c r="J2951">
        <f>RAND()</f>
        <v/>
      </c>
      <c r="K2951">
        <f>IF('d_시나리오'!$J$5='d_시나리오'!$H$5,'d_시나리오'!$I$5,IF(J2951&lt;('d_시나리오'!$I$5-'d_시나리오'!$H$5)/('d_시나리오'!$J$5-'d_시나리오'!$H$5),'d_시나리오'!$H$5+SQRT(J2951*('d_시나리오'!$J$5-'d_시나리오'!$H$5)*('d_시나리오'!$I$5-'d_시나리오'!$H$5)),'d_시나리오'!$J$5-SQRT((1-J2951)*('d_시나리오'!$J$5-'d_시나리오'!$H$5)*('d_시나리오'!$J$5-'d_시나리오'!$I$5))))</f>
        <v/>
      </c>
      <c r="L2951">
        <f>RAND()</f>
        <v/>
      </c>
      <c r="M2951">
        <f>IF('d_시나리오'!$J$6='d_시나리오'!$H$6,'d_시나리오'!$I$6,IF(L2951&lt;('d_시나리오'!$I$6-'d_시나리오'!$H$6)/('d_시나리오'!$J$6-'d_시나리오'!$H$6),'d_시나리오'!$H$6+SQRT(L2951*('d_시나리오'!$J$6-'d_시나리오'!$H$6)*('d_시나리오'!$I$6-'d_시나리오'!$H$6)),'d_시나리오'!$J$6-SQRT((1-L2951)*('d_시나리오'!$J$6-'d_시나리오'!$H$6)*('d_시나리오'!$J$6-'d_시나리오'!$I$6))))</f>
        <v/>
      </c>
      <c r="N2951">
        <f>INDEX('d_분포'!$B$2:$B$57,RANDBETWEEN(1,56))</f>
        <v/>
      </c>
      <c r="O2951">
        <f>BETAINV(RAND(),5,5)</f>
        <v/>
      </c>
      <c r="P2951">
        <f>'d_고정'!$B$1*'6_기대효과'!$H$7*('d_시나리오'!$I$7/'d_고정'!$B$2)*B2951</f>
        <v/>
      </c>
      <c r="Q2951">
        <f>P2951*C2951</f>
        <v/>
      </c>
      <c r="R2951">
        <f>P2951*E2951</f>
        <v/>
      </c>
      <c r="S2951">
        <f>R2951*G2951</f>
        <v/>
      </c>
      <c r="T2951">
        <f>Q2951+S2951</f>
        <v/>
      </c>
      <c r="U2951">
        <f>(Q2951*D2951+S2951*I2951)*(1-O2951)</f>
        <v/>
      </c>
      <c r="V2951">
        <f>(R2951*K2951*N2951+'d_고정'!$B$3*('6_기대효과'!$H$7/8)*N2951*'d_고정'!$B$10*M2951*('6_기대효과'!$K$7/'d_고정'!$B$9))*(1-O2951)</f>
        <v/>
      </c>
      <c r="W2951">
        <f>(S2951*I2951+R2951*MAX(K2951-'d_고정'!$B$10*M2951*('6_기대효과'!$K$7/'d_고정'!$B$9),0)*N2951)*(1-O2951)</f>
        <v/>
      </c>
      <c r="X2951">
        <f>U2951+V2951</f>
        <v/>
      </c>
      <c r="Y2951">
        <f>U2951/('d_고정'!$B$5*'6_기대효과'!$H$7/8)/'d_고정'!$B$6</f>
        <v/>
      </c>
      <c r="Z2951">
        <f>U2951/('d_고정'!$B$8*'6_기대효과'!$H$7/8)</f>
        <v/>
      </c>
    </row>
    <row r="2952">
      <c r="A2952">
        <f>RAND()</f>
        <v/>
      </c>
      <c r="B2952">
        <f>IF('d_시나리오'!$J$2='d_시나리오'!$H$2,'d_시나리오'!$I$2,IF(A2952&lt;('d_시나리오'!$I$2-'d_시나리오'!$H$2)/('d_시나리오'!$J$2-'d_시나리오'!$H$2),'d_시나리오'!$H$2+SQRT(A2952*('d_시나리오'!$J$2-'d_시나리오'!$H$2)*('d_시나리오'!$I$2-'d_시나리오'!$H$2)),'d_시나리오'!$J$2-SQRT((1-A2952)*('d_시나리오'!$J$2-'d_시나리오'!$H$2)*('d_시나리오'!$J$2-'d_시나리오'!$I$2))))</f>
        <v/>
      </c>
      <c r="C2952">
        <f>BETAINV(RAND(),2,6)</f>
        <v/>
      </c>
      <c r="D2952">
        <f>INDEX('d_분포'!$A$2:$A$28,RANDBETWEEN(1,27))</f>
        <v/>
      </c>
      <c r="E2952">
        <f>INDEX('d_분포'!$C$2:$C$5,RANDBETWEEN(1,4))*(0.9+0.2*RAND())</f>
        <v/>
      </c>
      <c r="F2952">
        <f>RAND()</f>
        <v/>
      </c>
      <c r="G2952">
        <f>IF('d_시나리오'!$J$3='d_시나리오'!$H$3,'d_시나리오'!$I$3,IF(F2952&lt;('d_시나리오'!$I$3-'d_시나리오'!$H$3)/('d_시나리오'!$J$3-'d_시나리오'!$H$3),'d_시나리오'!$H$3+SQRT(F2952*('d_시나리오'!$J$3-'d_시나리오'!$H$3)*('d_시나리오'!$I$3-'d_시나리오'!$H$3)),'d_시나리오'!$J$3-SQRT((1-F2952)*('d_시나리오'!$J$3-'d_시나리오'!$H$3)*('d_시나리오'!$J$3-'d_시나리오'!$I$3))))</f>
        <v/>
      </c>
      <c r="H2952">
        <f>RAND()</f>
        <v/>
      </c>
      <c r="I2952">
        <f>IF('d_시나리오'!$J$4='d_시나리오'!$H$4,'d_시나리오'!$I$4,IF(H2952&lt;('d_시나리오'!$I$4-'d_시나리오'!$H$4)/('d_시나리오'!$J$4-'d_시나리오'!$H$4),'d_시나리오'!$H$4+SQRT(H2952*('d_시나리오'!$J$4-'d_시나리오'!$H$4)*('d_시나리오'!$I$4-'d_시나리오'!$H$4)),'d_시나리오'!$J$4-SQRT((1-H2952)*('d_시나리오'!$J$4-'d_시나리오'!$H$4)*('d_시나리오'!$J$4-'d_시나리오'!$I$4))))</f>
        <v/>
      </c>
      <c r="J2952">
        <f>RAND()</f>
        <v/>
      </c>
      <c r="K2952">
        <f>IF('d_시나리오'!$J$5='d_시나리오'!$H$5,'d_시나리오'!$I$5,IF(J2952&lt;('d_시나리오'!$I$5-'d_시나리오'!$H$5)/('d_시나리오'!$J$5-'d_시나리오'!$H$5),'d_시나리오'!$H$5+SQRT(J2952*('d_시나리오'!$J$5-'d_시나리오'!$H$5)*('d_시나리오'!$I$5-'d_시나리오'!$H$5)),'d_시나리오'!$J$5-SQRT((1-J2952)*('d_시나리오'!$J$5-'d_시나리오'!$H$5)*('d_시나리오'!$J$5-'d_시나리오'!$I$5))))</f>
        <v/>
      </c>
      <c r="L2952">
        <f>RAND()</f>
        <v/>
      </c>
      <c r="M2952">
        <f>IF('d_시나리오'!$J$6='d_시나리오'!$H$6,'d_시나리오'!$I$6,IF(L2952&lt;('d_시나리오'!$I$6-'d_시나리오'!$H$6)/('d_시나리오'!$J$6-'d_시나리오'!$H$6),'d_시나리오'!$H$6+SQRT(L2952*('d_시나리오'!$J$6-'d_시나리오'!$H$6)*('d_시나리오'!$I$6-'d_시나리오'!$H$6)),'d_시나리오'!$J$6-SQRT((1-L2952)*('d_시나리오'!$J$6-'d_시나리오'!$H$6)*('d_시나리오'!$J$6-'d_시나리오'!$I$6))))</f>
        <v/>
      </c>
      <c r="N2952">
        <f>INDEX('d_분포'!$B$2:$B$57,RANDBETWEEN(1,56))</f>
        <v/>
      </c>
      <c r="O2952">
        <f>BETAINV(RAND(),5,5)</f>
        <v/>
      </c>
      <c r="P2952">
        <f>'d_고정'!$B$1*'6_기대효과'!$H$7*('d_시나리오'!$I$7/'d_고정'!$B$2)*B2952</f>
        <v/>
      </c>
      <c r="Q2952">
        <f>P2952*C2952</f>
        <v/>
      </c>
      <c r="R2952">
        <f>P2952*E2952</f>
        <v/>
      </c>
      <c r="S2952">
        <f>R2952*G2952</f>
        <v/>
      </c>
      <c r="T2952">
        <f>Q2952+S2952</f>
        <v/>
      </c>
      <c r="U2952">
        <f>(Q2952*D2952+S2952*I2952)*(1-O2952)</f>
        <v/>
      </c>
      <c r="V2952">
        <f>(R2952*K2952*N2952+'d_고정'!$B$3*('6_기대효과'!$H$7/8)*N2952*'d_고정'!$B$10*M2952*('6_기대효과'!$K$7/'d_고정'!$B$9))*(1-O2952)</f>
        <v/>
      </c>
      <c r="W2952">
        <f>(S2952*I2952+R2952*MAX(K2952-'d_고정'!$B$10*M2952*('6_기대효과'!$K$7/'d_고정'!$B$9),0)*N2952)*(1-O2952)</f>
        <v/>
      </c>
      <c r="X2952">
        <f>U2952+V2952</f>
        <v/>
      </c>
      <c r="Y2952">
        <f>U2952/('d_고정'!$B$5*'6_기대효과'!$H$7/8)/'d_고정'!$B$6</f>
        <v/>
      </c>
      <c r="Z2952">
        <f>U2952/('d_고정'!$B$8*'6_기대효과'!$H$7/8)</f>
        <v/>
      </c>
    </row>
    <row r="2953">
      <c r="A2953">
        <f>RAND()</f>
        <v/>
      </c>
      <c r="B2953">
        <f>IF('d_시나리오'!$J$2='d_시나리오'!$H$2,'d_시나리오'!$I$2,IF(A2953&lt;('d_시나리오'!$I$2-'d_시나리오'!$H$2)/('d_시나리오'!$J$2-'d_시나리오'!$H$2),'d_시나리오'!$H$2+SQRT(A2953*('d_시나리오'!$J$2-'d_시나리오'!$H$2)*('d_시나리오'!$I$2-'d_시나리오'!$H$2)),'d_시나리오'!$J$2-SQRT((1-A2953)*('d_시나리오'!$J$2-'d_시나리오'!$H$2)*('d_시나리오'!$J$2-'d_시나리오'!$I$2))))</f>
        <v/>
      </c>
      <c r="C2953">
        <f>BETAINV(RAND(),2,6)</f>
        <v/>
      </c>
      <c r="D2953">
        <f>INDEX('d_분포'!$A$2:$A$28,RANDBETWEEN(1,27))</f>
        <v/>
      </c>
      <c r="E2953">
        <f>INDEX('d_분포'!$C$2:$C$5,RANDBETWEEN(1,4))*(0.9+0.2*RAND())</f>
        <v/>
      </c>
      <c r="F2953">
        <f>RAND()</f>
        <v/>
      </c>
      <c r="G2953">
        <f>IF('d_시나리오'!$J$3='d_시나리오'!$H$3,'d_시나리오'!$I$3,IF(F2953&lt;('d_시나리오'!$I$3-'d_시나리오'!$H$3)/('d_시나리오'!$J$3-'d_시나리오'!$H$3),'d_시나리오'!$H$3+SQRT(F2953*('d_시나리오'!$J$3-'d_시나리오'!$H$3)*('d_시나리오'!$I$3-'d_시나리오'!$H$3)),'d_시나리오'!$J$3-SQRT((1-F2953)*('d_시나리오'!$J$3-'d_시나리오'!$H$3)*('d_시나리오'!$J$3-'d_시나리오'!$I$3))))</f>
        <v/>
      </c>
      <c r="H2953">
        <f>RAND()</f>
        <v/>
      </c>
      <c r="I2953">
        <f>IF('d_시나리오'!$J$4='d_시나리오'!$H$4,'d_시나리오'!$I$4,IF(H2953&lt;('d_시나리오'!$I$4-'d_시나리오'!$H$4)/('d_시나리오'!$J$4-'d_시나리오'!$H$4),'d_시나리오'!$H$4+SQRT(H2953*('d_시나리오'!$J$4-'d_시나리오'!$H$4)*('d_시나리오'!$I$4-'d_시나리오'!$H$4)),'d_시나리오'!$J$4-SQRT((1-H2953)*('d_시나리오'!$J$4-'d_시나리오'!$H$4)*('d_시나리오'!$J$4-'d_시나리오'!$I$4))))</f>
        <v/>
      </c>
      <c r="J2953">
        <f>RAND()</f>
        <v/>
      </c>
      <c r="K2953">
        <f>IF('d_시나리오'!$J$5='d_시나리오'!$H$5,'d_시나리오'!$I$5,IF(J2953&lt;('d_시나리오'!$I$5-'d_시나리오'!$H$5)/('d_시나리오'!$J$5-'d_시나리오'!$H$5),'d_시나리오'!$H$5+SQRT(J2953*('d_시나리오'!$J$5-'d_시나리오'!$H$5)*('d_시나리오'!$I$5-'d_시나리오'!$H$5)),'d_시나리오'!$J$5-SQRT((1-J2953)*('d_시나리오'!$J$5-'d_시나리오'!$H$5)*('d_시나리오'!$J$5-'d_시나리오'!$I$5))))</f>
        <v/>
      </c>
      <c r="L2953">
        <f>RAND()</f>
        <v/>
      </c>
      <c r="M2953">
        <f>IF('d_시나리오'!$J$6='d_시나리오'!$H$6,'d_시나리오'!$I$6,IF(L2953&lt;('d_시나리오'!$I$6-'d_시나리오'!$H$6)/('d_시나리오'!$J$6-'d_시나리오'!$H$6),'d_시나리오'!$H$6+SQRT(L2953*('d_시나리오'!$J$6-'d_시나리오'!$H$6)*('d_시나리오'!$I$6-'d_시나리오'!$H$6)),'d_시나리오'!$J$6-SQRT((1-L2953)*('d_시나리오'!$J$6-'d_시나리오'!$H$6)*('d_시나리오'!$J$6-'d_시나리오'!$I$6))))</f>
        <v/>
      </c>
      <c r="N2953">
        <f>INDEX('d_분포'!$B$2:$B$57,RANDBETWEEN(1,56))</f>
        <v/>
      </c>
      <c r="O2953">
        <f>BETAINV(RAND(),5,5)</f>
        <v/>
      </c>
      <c r="P2953">
        <f>'d_고정'!$B$1*'6_기대효과'!$H$7*('d_시나리오'!$I$7/'d_고정'!$B$2)*B2953</f>
        <v/>
      </c>
      <c r="Q2953">
        <f>P2953*C2953</f>
        <v/>
      </c>
      <c r="R2953">
        <f>P2953*E2953</f>
        <v/>
      </c>
      <c r="S2953">
        <f>R2953*G2953</f>
        <v/>
      </c>
      <c r="T2953">
        <f>Q2953+S2953</f>
        <v/>
      </c>
      <c r="U2953">
        <f>(Q2953*D2953+S2953*I2953)*(1-O2953)</f>
        <v/>
      </c>
      <c r="V2953">
        <f>(R2953*K2953*N2953+'d_고정'!$B$3*('6_기대효과'!$H$7/8)*N2953*'d_고정'!$B$10*M2953*('6_기대효과'!$K$7/'d_고정'!$B$9))*(1-O2953)</f>
        <v/>
      </c>
      <c r="W2953">
        <f>(S2953*I2953+R2953*MAX(K2953-'d_고정'!$B$10*M2953*('6_기대효과'!$K$7/'d_고정'!$B$9),0)*N2953)*(1-O2953)</f>
        <v/>
      </c>
      <c r="X2953">
        <f>U2953+V2953</f>
        <v/>
      </c>
      <c r="Y2953">
        <f>U2953/('d_고정'!$B$5*'6_기대효과'!$H$7/8)/'d_고정'!$B$6</f>
        <v/>
      </c>
      <c r="Z2953">
        <f>U2953/('d_고정'!$B$8*'6_기대효과'!$H$7/8)</f>
        <v/>
      </c>
    </row>
    <row r="2954">
      <c r="A2954">
        <f>RAND()</f>
        <v/>
      </c>
      <c r="B2954">
        <f>IF('d_시나리오'!$J$2='d_시나리오'!$H$2,'d_시나리오'!$I$2,IF(A2954&lt;('d_시나리오'!$I$2-'d_시나리오'!$H$2)/('d_시나리오'!$J$2-'d_시나리오'!$H$2),'d_시나리오'!$H$2+SQRT(A2954*('d_시나리오'!$J$2-'d_시나리오'!$H$2)*('d_시나리오'!$I$2-'d_시나리오'!$H$2)),'d_시나리오'!$J$2-SQRT((1-A2954)*('d_시나리오'!$J$2-'d_시나리오'!$H$2)*('d_시나리오'!$J$2-'d_시나리오'!$I$2))))</f>
        <v/>
      </c>
      <c r="C2954">
        <f>BETAINV(RAND(),2,6)</f>
        <v/>
      </c>
      <c r="D2954">
        <f>INDEX('d_분포'!$A$2:$A$28,RANDBETWEEN(1,27))</f>
        <v/>
      </c>
      <c r="E2954">
        <f>INDEX('d_분포'!$C$2:$C$5,RANDBETWEEN(1,4))*(0.9+0.2*RAND())</f>
        <v/>
      </c>
      <c r="F2954">
        <f>RAND()</f>
        <v/>
      </c>
      <c r="G2954">
        <f>IF('d_시나리오'!$J$3='d_시나리오'!$H$3,'d_시나리오'!$I$3,IF(F2954&lt;('d_시나리오'!$I$3-'d_시나리오'!$H$3)/('d_시나리오'!$J$3-'d_시나리오'!$H$3),'d_시나리오'!$H$3+SQRT(F2954*('d_시나리오'!$J$3-'d_시나리오'!$H$3)*('d_시나리오'!$I$3-'d_시나리오'!$H$3)),'d_시나리오'!$J$3-SQRT((1-F2954)*('d_시나리오'!$J$3-'d_시나리오'!$H$3)*('d_시나리오'!$J$3-'d_시나리오'!$I$3))))</f>
        <v/>
      </c>
      <c r="H2954">
        <f>RAND()</f>
        <v/>
      </c>
      <c r="I2954">
        <f>IF('d_시나리오'!$J$4='d_시나리오'!$H$4,'d_시나리오'!$I$4,IF(H2954&lt;('d_시나리오'!$I$4-'d_시나리오'!$H$4)/('d_시나리오'!$J$4-'d_시나리오'!$H$4),'d_시나리오'!$H$4+SQRT(H2954*('d_시나리오'!$J$4-'d_시나리오'!$H$4)*('d_시나리오'!$I$4-'d_시나리오'!$H$4)),'d_시나리오'!$J$4-SQRT((1-H2954)*('d_시나리오'!$J$4-'d_시나리오'!$H$4)*('d_시나리오'!$J$4-'d_시나리오'!$I$4))))</f>
        <v/>
      </c>
      <c r="J2954">
        <f>RAND()</f>
        <v/>
      </c>
      <c r="K2954">
        <f>IF('d_시나리오'!$J$5='d_시나리오'!$H$5,'d_시나리오'!$I$5,IF(J2954&lt;('d_시나리오'!$I$5-'d_시나리오'!$H$5)/('d_시나리오'!$J$5-'d_시나리오'!$H$5),'d_시나리오'!$H$5+SQRT(J2954*('d_시나리오'!$J$5-'d_시나리오'!$H$5)*('d_시나리오'!$I$5-'d_시나리오'!$H$5)),'d_시나리오'!$J$5-SQRT((1-J2954)*('d_시나리오'!$J$5-'d_시나리오'!$H$5)*('d_시나리오'!$J$5-'d_시나리오'!$I$5))))</f>
        <v/>
      </c>
      <c r="L2954">
        <f>RAND()</f>
        <v/>
      </c>
      <c r="M2954">
        <f>IF('d_시나리오'!$J$6='d_시나리오'!$H$6,'d_시나리오'!$I$6,IF(L2954&lt;('d_시나리오'!$I$6-'d_시나리오'!$H$6)/('d_시나리오'!$J$6-'d_시나리오'!$H$6),'d_시나리오'!$H$6+SQRT(L2954*('d_시나리오'!$J$6-'d_시나리오'!$H$6)*('d_시나리오'!$I$6-'d_시나리오'!$H$6)),'d_시나리오'!$J$6-SQRT((1-L2954)*('d_시나리오'!$J$6-'d_시나리오'!$H$6)*('d_시나리오'!$J$6-'d_시나리오'!$I$6))))</f>
        <v/>
      </c>
      <c r="N2954">
        <f>INDEX('d_분포'!$B$2:$B$57,RANDBETWEEN(1,56))</f>
        <v/>
      </c>
      <c r="O2954">
        <f>BETAINV(RAND(),5,5)</f>
        <v/>
      </c>
      <c r="P2954">
        <f>'d_고정'!$B$1*'6_기대효과'!$H$7*('d_시나리오'!$I$7/'d_고정'!$B$2)*B2954</f>
        <v/>
      </c>
      <c r="Q2954">
        <f>P2954*C2954</f>
        <v/>
      </c>
      <c r="R2954">
        <f>P2954*E2954</f>
        <v/>
      </c>
      <c r="S2954">
        <f>R2954*G2954</f>
        <v/>
      </c>
      <c r="T2954">
        <f>Q2954+S2954</f>
        <v/>
      </c>
      <c r="U2954">
        <f>(Q2954*D2954+S2954*I2954)*(1-O2954)</f>
        <v/>
      </c>
      <c r="V2954">
        <f>(R2954*K2954*N2954+'d_고정'!$B$3*('6_기대효과'!$H$7/8)*N2954*'d_고정'!$B$10*M2954*('6_기대효과'!$K$7/'d_고정'!$B$9))*(1-O2954)</f>
        <v/>
      </c>
      <c r="W2954">
        <f>(S2954*I2954+R2954*MAX(K2954-'d_고정'!$B$10*M2954*('6_기대효과'!$K$7/'d_고정'!$B$9),0)*N2954)*(1-O2954)</f>
        <v/>
      </c>
      <c r="X2954">
        <f>U2954+V2954</f>
        <v/>
      </c>
      <c r="Y2954">
        <f>U2954/('d_고정'!$B$5*'6_기대효과'!$H$7/8)/'d_고정'!$B$6</f>
        <v/>
      </c>
      <c r="Z2954">
        <f>U2954/('d_고정'!$B$8*'6_기대효과'!$H$7/8)</f>
        <v/>
      </c>
    </row>
    <row r="2955">
      <c r="A2955">
        <f>RAND()</f>
        <v/>
      </c>
      <c r="B2955">
        <f>IF('d_시나리오'!$J$2='d_시나리오'!$H$2,'d_시나리오'!$I$2,IF(A2955&lt;('d_시나리오'!$I$2-'d_시나리오'!$H$2)/('d_시나리오'!$J$2-'d_시나리오'!$H$2),'d_시나리오'!$H$2+SQRT(A2955*('d_시나리오'!$J$2-'d_시나리오'!$H$2)*('d_시나리오'!$I$2-'d_시나리오'!$H$2)),'d_시나리오'!$J$2-SQRT((1-A2955)*('d_시나리오'!$J$2-'d_시나리오'!$H$2)*('d_시나리오'!$J$2-'d_시나리오'!$I$2))))</f>
        <v/>
      </c>
      <c r="C2955">
        <f>BETAINV(RAND(),2,6)</f>
        <v/>
      </c>
      <c r="D2955">
        <f>INDEX('d_분포'!$A$2:$A$28,RANDBETWEEN(1,27))</f>
        <v/>
      </c>
      <c r="E2955">
        <f>INDEX('d_분포'!$C$2:$C$5,RANDBETWEEN(1,4))*(0.9+0.2*RAND())</f>
        <v/>
      </c>
      <c r="F2955">
        <f>RAND()</f>
        <v/>
      </c>
      <c r="G2955">
        <f>IF('d_시나리오'!$J$3='d_시나리오'!$H$3,'d_시나리오'!$I$3,IF(F2955&lt;('d_시나리오'!$I$3-'d_시나리오'!$H$3)/('d_시나리오'!$J$3-'d_시나리오'!$H$3),'d_시나리오'!$H$3+SQRT(F2955*('d_시나리오'!$J$3-'d_시나리오'!$H$3)*('d_시나리오'!$I$3-'d_시나리오'!$H$3)),'d_시나리오'!$J$3-SQRT((1-F2955)*('d_시나리오'!$J$3-'d_시나리오'!$H$3)*('d_시나리오'!$J$3-'d_시나리오'!$I$3))))</f>
        <v/>
      </c>
      <c r="H2955">
        <f>RAND()</f>
        <v/>
      </c>
      <c r="I2955">
        <f>IF('d_시나리오'!$J$4='d_시나리오'!$H$4,'d_시나리오'!$I$4,IF(H2955&lt;('d_시나리오'!$I$4-'d_시나리오'!$H$4)/('d_시나리오'!$J$4-'d_시나리오'!$H$4),'d_시나리오'!$H$4+SQRT(H2955*('d_시나리오'!$J$4-'d_시나리오'!$H$4)*('d_시나리오'!$I$4-'d_시나리오'!$H$4)),'d_시나리오'!$J$4-SQRT((1-H2955)*('d_시나리오'!$J$4-'d_시나리오'!$H$4)*('d_시나리오'!$J$4-'d_시나리오'!$I$4))))</f>
        <v/>
      </c>
      <c r="J2955">
        <f>RAND()</f>
        <v/>
      </c>
      <c r="K2955">
        <f>IF('d_시나리오'!$J$5='d_시나리오'!$H$5,'d_시나리오'!$I$5,IF(J2955&lt;('d_시나리오'!$I$5-'d_시나리오'!$H$5)/('d_시나리오'!$J$5-'d_시나리오'!$H$5),'d_시나리오'!$H$5+SQRT(J2955*('d_시나리오'!$J$5-'d_시나리오'!$H$5)*('d_시나리오'!$I$5-'d_시나리오'!$H$5)),'d_시나리오'!$J$5-SQRT((1-J2955)*('d_시나리오'!$J$5-'d_시나리오'!$H$5)*('d_시나리오'!$J$5-'d_시나리오'!$I$5))))</f>
        <v/>
      </c>
      <c r="L2955">
        <f>RAND()</f>
        <v/>
      </c>
      <c r="M2955">
        <f>IF('d_시나리오'!$J$6='d_시나리오'!$H$6,'d_시나리오'!$I$6,IF(L2955&lt;('d_시나리오'!$I$6-'d_시나리오'!$H$6)/('d_시나리오'!$J$6-'d_시나리오'!$H$6),'d_시나리오'!$H$6+SQRT(L2955*('d_시나리오'!$J$6-'d_시나리오'!$H$6)*('d_시나리오'!$I$6-'d_시나리오'!$H$6)),'d_시나리오'!$J$6-SQRT((1-L2955)*('d_시나리오'!$J$6-'d_시나리오'!$H$6)*('d_시나리오'!$J$6-'d_시나리오'!$I$6))))</f>
        <v/>
      </c>
      <c r="N2955">
        <f>INDEX('d_분포'!$B$2:$B$57,RANDBETWEEN(1,56))</f>
        <v/>
      </c>
      <c r="O2955">
        <f>BETAINV(RAND(),5,5)</f>
        <v/>
      </c>
      <c r="P2955">
        <f>'d_고정'!$B$1*'6_기대효과'!$H$7*('d_시나리오'!$I$7/'d_고정'!$B$2)*B2955</f>
        <v/>
      </c>
      <c r="Q2955">
        <f>P2955*C2955</f>
        <v/>
      </c>
      <c r="R2955">
        <f>P2955*E2955</f>
        <v/>
      </c>
      <c r="S2955">
        <f>R2955*G2955</f>
        <v/>
      </c>
      <c r="T2955">
        <f>Q2955+S2955</f>
        <v/>
      </c>
      <c r="U2955">
        <f>(Q2955*D2955+S2955*I2955)*(1-O2955)</f>
        <v/>
      </c>
      <c r="V2955">
        <f>(R2955*K2955*N2955+'d_고정'!$B$3*('6_기대효과'!$H$7/8)*N2955*'d_고정'!$B$10*M2955*('6_기대효과'!$K$7/'d_고정'!$B$9))*(1-O2955)</f>
        <v/>
      </c>
      <c r="W2955">
        <f>(S2955*I2955+R2955*MAX(K2955-'d_고정'!$B$10*M2955*('6_기대효과'!$K$7/'d_고정'!$B$9),0)*N2955)*(1-O2955)</f>
        <v/>
      </c>
      <c r="X2955">
        <f>U2955+V2955</f>
        <v/>
      </c>
      <c r="Y2955">
        <f>U2955/('d_고정'!$B$5*'6_기대효과'!$H$7/8)/'d_고정'!$B$6</f>
        <v/>
      </c>
      <c r="Z2955">
        <f>U2955/('d_고정'!$B$8*'6_기대효과'!$H$7/8)</f>
        <v/>
      </c>
    </row>
    <row r="2956">
      <c r="A2956">
        <f>RAND()</f>
        <v/>
      </c>
      <c r="B2956">
        <f>IF('d_시나리오'!$J$2='d_시나리오'!$H$2,'d_시나리오'!$I$2,IF(A2956&lt;('d_시나리오'!$I$2-'d_시나리오'!$H$2)/('d_시나리오'!$J$2-'d_시나리오'!$H$2),'d_시나리오'!$H$2+SQRT(A2956*('d_시나리오'!$J$2-'d_시나리오'!$H$2)*('d_시나리오'!$I$2-'d_시나리오'!$H$2)),'d_시나리오'!$J$2-SQRT((1-A2956)*('d_시나리오'!$J$2-'d_시나리오'!$H$2)*('d_시나리오'!$J$2-'d_시나리오'!$I$2))))</f>
        <v/>
      </c>
      <c r="C2956">
        <f>BETAINV(RAND(),2,6)</f>
        <v/>
      </c>
      <c r="D2956">
        <f>INDEX('d_분포'!$A$2:$A$28,RANDBETWEEN(1,27))</f>
        <v/>
      </c>
      <c r="E2956">
        <f>INDEX('d_분포'!$C$2:$C$5,RANDBETWEEN(1,4))*(0.9+0.2*RAND())</f>
        <v/>
      </c>
      <c r="F2956">
        <f>RAND()</f>
        <v/>
      </c>
      <c r="G2956">
        <f>IF('d_시나리오'!$J$3='d_시나리오'!$H$3,'d_시나리오'!$I$3,IF(F2956&lt;('d_시나리오'!$I$3-'d_시나리오'!$H$3)/('d_시나리오'!$J$3-'d_시나리오'!$H$3),'d_시나리오'!$H$3+SQRT(F2956*('d_시나리오'!$J$3-'d_시나리오'!$H$3)*('d_시나리오'!$I$3-'d_시나리오'!$H$3)),'d_시나리오'!$J$3-SQRT((1-F2956)*('d_시나리오'!$J$3-'d_시나리오'!$H$3)*('d_시나리오'!$J$3-'d_시나리오'!$I$3))))</f>
        <v/>
      </c>
      <c r="H2956">
        <f>RAND()</f>
        <v/>
      </c>
      <c r="I2956">
        <f>IF('d_시나리오'!$J$4='d_시나리오'!$H$4,'d_시나리오'!$I$4,IF(H2956&lt;('d_시나리오'!$I$4-'d_시나리오'!$H$4)/('d_시나리오'!$J$4-'d_시나리오'!$H$4),'d_시나리오'!$H$4+SQRT(H2956*('d_시나리오'!$J$4-'d_시나리오'!$H$4)*('d_시나리오'!$I$4-'d_시나리오'!$H$4)),'d_시나리오'!$J$4-SQRT((1-H2956)*('d_시나리오'!$J$4-'d_시나리오'!$H$4)*('d_시나리오'!$J$4-'d_시나리오'!$I$4))))</f>
        <v/>
      </c>
      <c r="J2956">
        <f>RAND()</f>
        <v/>
      </c>
      <c r="K2956">
        <f>IF('d_시나리오'!$J$5='d_시나리오'!$H$5,'d_시나리오'!$I$5,IF(J2956&lt;('d_시나리오'!$I$5-'d_시나리오'!$H$5)/('d_시나리오'!$J$5-'d_시나리오'!$H$5),'d_시나리오'!$H$5+SQRT(J2956*('d_시나리오'!$J$5-'d_시나리오'!$H$5)*('d_시나리오'!$I$5-'d_시나리오'!$H$5)),'d_시나리오'!$J$5-SQRT((1-J2956)*('d_시나리오'!$J$5-'d_시나리오'!$H$5)*('d_시나리오'!$J$5-'d_시나리오'!$I$5))))</f>
        <v/>
      </c>
      <c r="L2956">
        <f>RAND()</f>
        <v/>
      </c>
      <c r="M2956">
        <f>IF('d_시나리오'!$J$6='d_시나리오'!$H$6,'d_시나리오'!$I$6,IF(L2956&lt;('d_시나리오'!$I$6-'d_시나리오'!$H$6)/('d_시나리오'!$J$6-'d_시나리오'!$H$6),'d_시나리오'!$H$6+SQRT(L2956*('d_시나리오'!$J$6-'d_시나리오'!$H$6)*('d_시나리오'!$I$6-'d_시나리오'!$H$6)),'d_시나리오'!$J$6-SQRT((1-L2956)*('d_시나리오'!$J$6-'d_시나리오'!$H$6)*('d_시나리오'!$J$6-'d_시나리오'!$I$6))))</f>
        <v/>
      </c>
      <c r="N2956">
        <f>INDEX('d_분포'!$B$2:$B$57,RANDBETWEEN(1,56))</f>
        <v/>
      </c>
      <c r="O2956">
        <f>BETAINV(RAND(),5,5)</f>
        <v/>
      </c>
      <c r="P2956">
        <f>'d_고정'!$B$1*'6_기대효과'!$H$7*('d_시나리오'!$I$7/'d_고정'!$B$2)*B2956</f>
        <v/>
      </c>
      <c r="Q2956">
        <f>P2956*C2956</f>
        <v/>
      </c>
      <c r="R2956">
        <f>P2956*E2956</f>
        <v/>
      </c>
      <c r="S2956">
        <f>R2956*G2956</f>
        <v/>
      </c>
      <c r="T2956">
        <f>Q2956+S2956</f>
        <v/>
      </c>
      <c r="U2956">
        <f>(Q2956*D2956+S2956*I2956)*(1-O2956)</f>
        <v/>
      </c>
      <c r="V2956">
        <f>(R2956*K2956*N2956+'d_고정'!$B$3*('6_기대효과'!$H$7/8)*N2956*'d_고정'!$B$10*M2956*('6_기대효과'!$K$7/'d_고정'!$B$9))*(1-O2956)</f>
        <v/>
      </c>
      <c r="W2956">
        <f>(S2956*I2956+R2956*MAX(K2956-'d_고정'!$B$10*M2956*('6_기대효과'!$K$7/'d_고정'!$B$9),0)*N2956)*(1-O2956)</f>
        <v/>
      </c>
      <c r="X2956">
        <f>U2956+V2956</f>
        <v/>
      </c>
      <c r="Y2956">
        <f>U2956/('d_고정'!$B$5*'6_기대효과'!$H$7/8)/'d_고정'!$B$6</f>
        <v/>
      </c>
      <c r="Z2956">
        <f>U2956/('d_고정'!$B$8*'6_기대효과'!$H$7/8)</f>
        <v/>
      </c>
    </row>
    <row r="2957">
      <c r="A2957">
        <f>RAND()</f>
        <v/>
      </c>
      <c r="B2957">
        <f>IF('d_시나리오'!$J$2='d_시나리오'!$H$2,'d_시나리오'!$I$2,IF(A2957&lt;('d_시나리오'!$I$2-'d_시나리오'!$H$2)/('d_시나리오'!$J$2-'d_시나리오'!$H$2),'d_시나리오'!$H$2+SQRT(A2957*('d_시나리오'!$J$2-'d_시나리오'!$H$2)*('d_시나리오'!$I$2-'d_시나리오'!$H$2)),'d_시나리오'!$J$2-SQRT((1-A2957)*('d_시나리오'!$J$2-'d_시나리오'!$H$2)*('d_시나리오'!$J$2-'d_시나리오'!$I$2))))</f>
        <v/>
      </c>
      <c r="C2957">
        <f>BETAINV(RAND(),2,6)</f>
        <v/>
      </c>
      <c r="D2957">
        <f>INDEX('d_분포'!$A$2:$A$28,RANDBETWEEN(1,27))</f>
        <v/>
      </c>
      <c r="E2957">
        <f>INDEX('d_분포'!$C$2:$C$5,RANDBETWEEN(1,4))*(0.9+0.2*RAND())</f>
        <v/>
      </c>
      <c r="F2957">
        <f>RAND()</f>
        <v/>
      </c>
      <c r="G2957">
        <f>IF('d_시나리오'!$J$3='d_시나리오'!$H$3,'d_시나리오'!$I$3,IF(F2957&lt;('d_시나리오'!$I$3-'d_시나리오'!$H$3)/('d_시나리오'!$J$3-'d_시나리오'!$H$3),'d_시나리오'!$H$3+SQRT(F2957*('d_시나리오'!$J$3-'d_시나리오'!$H$3)*('d_시나리오'!$I$3-'d_시나리오'!$H$3)),'d_시나리오'!$J$3-SQRT((1-F2957)*('d_시나리오'!$J$3-'d_시나리오'!$H$3)*('d_시나리오'!$J$3-'d_시나리오'!$I$3))))</f>
        <v/>
      </c>
      <c r="H2957">
        <f>RAND()</f>
        <v/>
      </c>
      <c r="I2957">
        <f>IF('d_시나리오'!$J$4='d_시나리오'!$H$4,'d_시나리오'!$I$4,IF(H2957&lt;('d_시나리오'!$I$4-'d_시나리오'!$H$4)/('d_시나리오'!$J$4-'d_시나리오'!$H$4),'d_시나리오'!$H$4+SQRT(H2957*('d_시나리오'!$J$4-'d_시나리오'!$H$4)*('d_시나리오'!$I$4-'d_시나리오'!$H$4)),'d_시나리오'!$J$4-SQRT((1-H2957)*('d_시나리오'!$J$4-'d_시나리오'!$H$4)*('d_시나리오'!$J$4-'d_시나리오'!$I$4))))</f>
        <v/>
      </c>
      <c r="J2957">
        <f>RAND()</f>
        <v/>
      </c>
      <c r="K2957">
        <f>IF('d_시나리오'!$J$5='d_시나리오'!$H$5,'d_시나리오'!$I$5,IF(J2957&lt;('d_시나리오'!$I$5-'d_시나리오'!$H$5)/('d_시나리오'!$J$5-'d_시나리오'!$H$5),'d_시나리오'!$H$5+SQRT(J2957*('d_시나리오'!$J$5-'d_시나리오'!$H$5)*('d_시나리오'!$I$5-'d_시나리오'!$H$5)),'d_시나리오'!$J$5-SQRT((1-J2957)*('d_시나리오'!$J$5-'d_시나리오'!$H$5)*('d_시나리오'!$J$5-'d_시나리오'!$I$5))))</f>
        <v/>
      </c>
      <c r="L2957">
        <f>RAND()</f>
        <v/>
      </c>
      <c r="M2957">
        <f>IF('d_시나리오'!$J$6='d_시나리오'!$H$6,'d_시나리오'!$I$6,IF(L2957&lt;('d_시나리오'!$I$6-'d_시나리오'!$H$6)/('d_시나리오'!$J$6-'d_시나리오'!$H$6),'d_시나리오'!$H$6+SQRT(L2957*('d_시나리오'!$J$6-'d_시나리오'!$H$6)*('d_시나리오'!$I$6-'d_시나리오'!$H$6)),'d_시나리오'!$J$6-SQRT((1-L2957)*('d_시나리오'!$J$6-'d_시나리오'!$H$6)*('d_시나리오'!$J$6-'d_시나리오'!$I$6))))</f>
        <v/>
      </c>
      <c r="N2957">
        <f>INDEX('d_분포'!$B$2:$B$57,RANDBETWEEN(1,56))</f>
        <v/>
      </c>
      <c r="O2957">
        <f>BETAINV(RAND(),5,5)</f>
        <v/>
      </c>
      <c r="P2957">
        <f>'d_고정'!$B$1*'6_기대효과'!$H$7*('d_시나리오'!$I$7/'d_고정'!$B$2)*B2957</f>
        <v/>
      </c>
      <c r="Q2957">
        <f>P2957*C2957</f>
        <v/>
      </c>
      <c r="R2957">
        <f>P2957*E2957</f>
        <v/>
      </c>
      <c r="S2957">
        <f>R2957*G2957</f>
        <v/>
      </c>
      <c r="T2957">
        <f>Q2957+S2957</f>
        <v/>
      </c>
      <c r="U2957">
        <f>(Q2957*D2957+S2957*I2957)*(1-O2957)</f>
        <v/>
      </c>
      <c r="V2957">
        <f>(R2957*K2957*N2957+'d_고정'!$B$3*('6_기대효과'!$H$7/8)*N2957*'d_고정'!$B$10*M2957*('6_기대효과'!$K$7/'d_고정'!$B$9))*(1-O2957)</f>
        <v/>
      </c>
      <c r="W2957">
        <f>(S2957*I2957+R2957*MAX(K2957-'d_고정'!$B$10*M2957*('6_기대효과'!$K$7/'d_고정'!$B$9),0)*N2957)*(1-O2957)</f>
        <v/>
      </c>
      <c r="X2957">
        <f>U2957+V2957</f>
        <v/>
      </c>
      <c r="Y2957">
        <f>U2957/('d_고정'!$B$5*'6_기대효과'!$H$7/8)/'d_고정'!$B$6</f>
        <v/>
      </c>
      <c r="Z2957">
        <f>U2957/('d_고정'!$B$8*'6_기대효과'!$H$7/8)</f>
        <v/>
      </c>
    </row>
    <row r="2958">
      <c r="A2958">
        <f>RAND()</f>
        <v/>
      </c>
      <c r="B2958">
        <f>IF('d_시나리오'!$J$2='d_시나리오'!$H$2,'d_시나리오'!$I$2,IF(A2958&lt;('d_시나리오'!$I$2-'d_시나리오'!$H$2)/('d_시나리오'!$J$2-'d_시나리오'!$H$2),'d_시나리오'!$H$2+SQRT(A2958*('d_시나리오'!$J$2-'d_시나리오'!$H$2)*('d_시나리오'!$I$2-'d_시나리오'!$H$2)),'d_시나리오'!$J$2-SQRT((1-A2958)*('d_시나리오'!$J$2-'d_시나리오'!$H$2)*('d_시나리오'!$J$2-'d_시나리오'!$I$2))))</f>
        <v/>
      </c>
      <c r="C2958">
        <f>BETAINV(RAND(),2,6)</f>
        <v/>
      </c>
      <c r="D2958">
        <f>INDEX('d_분포'!$A$2:$A$28,RANDBETWEEN(1,27))</f>
        <v/>
      </c>
      <c r="E2958">
        <f>INDEX('d_분포'!$C$2:$C$5,RANDBETWEEN(1,4))*(0.9+0.2*RAND())</f>
        <v/>
      </c>
      <c r="F2958">
        <f>RAND()</f>
        <v/>
      </c>
      <c r="G2958">
        <f>IF('d_시나리오'!$J$3='d_시나리오'!$H$3,'d_시나리오'!$I$3,IF(F2958&lt;('d_시나리오'!$I$3-'d_시나리오'!$H$3)/('d_시나리오'!$J$3-'d_시나리오'!$H$3),'d_시나리오'!$H$3+SQRT(F2958*('d_시나리오'!$J$3-'d_시나리오'!$H$3)*('d_시나리오'!$I$3-'d_시나리오'!$H$3)),'d_시나리오'!$J$3-SQRT((1-F2958)*('d_시나리오'!$J$3-'d_시나리오'!$H$3)*('d_시나리오'!$J$3-'d_시나리오'!$I$3))))</f>
        <v/>
      </c>
      <c r="H2958">
        <f>RAND()</f>
        <v/>
      </c>
      <c r="I2958">
        <f>IF('d_시나리오'!$J$4='d_시나리오'!$H$4,'d_시나리오'!$I$4,IF(H2958&lt;('d_시나리오'!$I$4-'d_시나리오'!$H$4)/('d_시나리오'!$J$4-'d_시나리오'!$H$4),'d_시나리오'!$H$4+SQRT(H2958*('d_시나리오'!$J$4-'d_시나리오'!$H$4)*('d_시나리오'!$I$4-'d_시나리오'!$H$4)),'d_시나리오'!$J$4-SQRT((1-H2958)*('d_시나리오'!$J$4-'d_시나리오'!$H$4)*('d_시나리오'!$J$4-'d_시나리오'!$I$4))))</f>
        <v/>
      </c>
      <c r="J2958">
        <f>RAND()</f>
        <v/>
      </c>
      <c r="K2958">
        <f>IF('d_시나리오'!$J$5='d_시나리오'!$H$5,'d_시나리오'!$I$5,IF(J2958&lt;('d_시나리오'!$I$5-'d_시나리오'!$H$5)/('d_시나리오'!$J$5-'d_시나리오'!$H$5),'d_시나리오'!$H$5+SQRT(J2958*('d_시나리오'!$J$5-'d_시나리오'!$H$5)*('d_시나리오'!$I$5-'d_시나리오'!$H$5)),'d_시나리오'!$J$5-SQRT((1-J2958)*('d_시나리오'!$J$5-'d_시나리오'!$H$5)*('d_시나리오'!$J$5-'d_시나리오'!$I$5))))</f>
        <v/>
      </c>
      <c r="L2958">
        <f>RAND()</f>
        <v/>
      </c>
      <c r="M2958">
        <f>IF('d_시나리오'!$J$6='d_시나리오'!$H$6,'d_시나리오'!$I$6,IF(L2958&lt;('d_시나리오'!$I$6-'d_시나리오'!$H$6)/('d_시나리오'!$J$6-'d_시나리오'!$H$6),'d_시나리오'!$H$6+SQRT(L2958*('d_시나리오'!$J$6-'d_시나리오'!$H$6)*('d_시나리오'!$I$6-'d_시나리오'!$H$6)),'d_시나리오'!$J$6-SQRT((1-L2958)*('d_시나리오'!$J$6-'d_시나리오'!$H$6)*('d_시나리오'!$J$6-'d_시나리오'!$I$6))))</f>
        <v/>
      </c>
      <c r="N2958">
        <f>INDEX('d_분포'!$B$2:$B$57,RANDBETWEEN(1,56))</f>
        <v/>
      </c>
      <c r="O2958">
        <f>BETAINV(RAND(),5,5)</f>
        <v/>
      </c>
      <c r="P2958">
        <f>'d_고정'!$B$1*'6_기대효과'!$H$7*('d_시나리오'!$I$7/'d_고정'!$B$2)*B2958</f>
        <v/>
      </c>
      <c r="Q2958">
        <f>P2958*C2958</f>
        <v/>
      </c>
      <c r="R2958">
        <f>P2958*E2958</f>
        <v/>
      </c>
      <c r="S2958">
        <f>R2958*G2958</f>
        <v/>
      </c>
      <c r="T2958">
        <f>Q2958+S2958</f>
        <v/>
      </c>
      <c r="U2958">
        <f>(Q2958*D2958+S2958*I2958)*(1-O2958)</f>
        <v/>
      </c>
      <c r="V2958">
        <f>(R2958*K2958*N2958+'d_고정'!$B$3*('6_기대효과'!$H$7/8)*N2958*'d_고정'!$B$10*M2958*('6_기대효과'!$K$7/'d_고정'!$B$9))*(1-O2958)</f>
        <v/>
      </c>
      <c r="W2958">
        <f>(S2958*I2958+R2958*MAX(K2958-'d_고정'!$B$10*M2958*('6_기대효과'!$K$7/'d_고정'!$B$9),0)*N2958)*(1-O2958)</f>
        <v/>
      </c>
      <c r="X2958">
        <f>U2958+V2958</f>
        <v/>
      </c>
      <c r="Y2958">
        <f>U2958/('d_고정'!$B$5*'6_기대효과'!$H$7/8)/'d_고정'!$B$6</f>
        <v/>
      </c>
      <c r="Z2958">
        <f>U2958/('d_고정'!$B$8*'6_기대효과'!$H$7/8)</f>
        <v/>
      </c>
    </row>
    <row r="2959">
      <c r="A2959">
        <f>RAND()</f>
        <v/>
      </c>
      <c r="B2959">
        <f>IF('d_시나리오'!$J$2='d_시나리오'!$H$2,'d_시나리오'!$I$2,IF(A2959&lt;('d_시나리오'!$I$2-'d_시나리오'!$H$2)/('d_시나리오'!$J$2-'d_시나리오'!$H$2),'d_시나리오'!$H$2+SQRT(A2959*('d_시나리오'!$J$2-'d_시나리오'!$H$2)*('d_시나리오'!$I$2-'d_시나리오'!$H$2)),'d_시나리오'!$J$2-SQRT((1-A2959)*('d_시나리오'!$J$2-'d_시나리오'!$H$2)*('d_시나리오'!$J$2-'d_시나리오'!$I$2))))</f>
        <v/>
      </c>
      <c r="C2959">
        <f>BETAINV(RAND(),2,6)</f>
        <v/>
      </c>
      <c r="D2959">
        <f>INDEX('d_분포'!$A$2:$A$28,RANDBETWEEN(1,27))</f>
        <v/>
      </c>
      <c r="E2959">
        <f>INDEX('d_분포'!$C$2:$C$5,RANDBETWEEN(1,4))*(0.9+0.2*RAND())</f>
        <v/>
      </c>
      <c r="F2959">
        <f>RAND()</f>
        <v/>
      </c>
      <c r="G2959">
        <f>IF('d_시나리오'!$J$3='d_시나리오'!$H$3,'d_시나리오'!$I$3,IF(F2959&lt;('d_시나리오'!$I$3-'d_시나리오'!$H$3)/('d_시나리오'!$J$3-'d_시나리오'!$H$3),'d_시나리오'!$H$3+SQRT(F2959*('d_시나리오'!$J$3-'d_시나리오'!$H$3)*('d_시나리오'!$I$3-'d_시나리오'!$H$3)),'d_시나리오'!$J$3-SQRT((1-F2959)*('d_시나리오'!$J$3-'d_시나리오'!$H$3)*('d_시나리오'!$J$3-'d_시나리오'!$I$3))))</f>
        <v/>
      </c>
      <c r="H2959">
        <f>RAND()</f>
        <v/>
      </c>
      <c r="I2959">
        <f>IF('d_시나리오'!$J$4='d_시나리오'!$H$4,'d_시나리오'!$I$4,IF(H2959&lt;('d_시나리오'!$I$4-'d_시나리오'!$H$4)/('d_시나리오'!$J$4-'d_시나리오'!$H$4),'d_시나리오'!$H$4+SQRT(H2959*('d_시나리오'!$J$4-'d_시나리오'!$H$4)*('d_시나리오'!$I$4-'d_시나리오'!$H$4)),'d_시나리오'!$J$4-SQRT((1-H2959)*('d_시나리오'!$J$4-'d_시나리오'!$H$4)*('d_시나리오'!$J$4-'d_시나리오'!$I$4))))</f>
        <v/>
      </c>
      <c r="J2959">
        <f>RAND()</f>
        <v/>
      </c>
      <c r="K2959">
        <f>IF('d_시나리오'!$J$5='d_시나리오'!$H$5,'d_시나리오'!$I$5,IF(J2959&lt;('d_시나리오'!$I$5-'d_시나리오'!$H$5)/('d_시나리오'!$J$5-'d_시나리오'!$H$5),'d_시나리오'!$H$5+SQRT(J2959*('d_시나리오'!$J$5-'d_시나리오'!$H$5)*('d_시나리오'!$I$5-'d_시나리오'!$H$5)),'d_시나리오'!$J$5-SQRT((1-J2959)*('d_시나리오'!$J$5-'d_시나리오'!$H$5)*('d_시나리오'!$J$5-'d_시나리오'!$I$5))))</f>
        <v/>
      </c>
      <c r="L2959">
        <f>RAND()</f>
        <v/>
      </c>
      <c r="M2959">
        <f>IF('d_시나리오'!$J$6='d_시나리오'!$H$6,'d_시나리오'!$I$6,IF(L2959&lt;('d_시나리오'!$I$6-'d_시나리오'!$H$6)/('d_시나리오'!$J$6-'d_시나리오'!$H$6),'d_시나리오'!$H$6+SQRT(L2959*('d_시나리오'!$J$6-'d_시나리오'!$H$6)*('d_시나리오'!$I$6-'d_시나리오'!$H$6)),'d_시나리오'!$J$6-SQRT((1-L2959)*('d_시나리오'!$J$6-'d_시나리오'!$H$6)*('d_시나리오'!$J$6-'d_시나리오'!$I$6))))</f>
        <v/>
      </c>
      <c r="N2959">
        <f>INDEX('d_분포'!$B$2:$B$57,RANDBETWEEN(1,56))</f>
        <v/>
      </c>
      <c r="O2959">
        <f>BETAINV(RAND(),5,5)</f>
        <v/>
      </c>
      <c r="P2959">
        <f>'d_고정'!$B$1*'6_기대효과'!$H$7*('d_시나리오'!$I$7/'d_고정'!$B$2)*B2959</f>
        <v/>
      </c>
      <c r="Q2959">
        <f>P2959*C2959</f>
        <v/>
      </c>
      <c r="R2959">
        <f>P2959*E2959</f>
        <v/>
      </c>
      <c r="S2959">
        <f>R2959*G2959</f>
        <v/>
      </c>
      <c r="T2959">
        <f>Q2959+S2959</f>
        <v/>
      </c>
      <c r="U2959">
        <f>(Q2959*D2959+S2959*I2959)*(1-O2959)</f>
        <v/>
      </c>
      <c r="V2959">
        <f>(R2959*K2959*N2959+'d_고정'!$B$3*('6_기대효과'!$H$7/8)*N2959*'d_고정'!$B$10*M2959*('6_기대효과'!$K$7/'d_고정'!$B$9))*(1-O2959)</f>
        <v/>
      </c>
      <c r="W2959">
        <f>(S2959*I2959+R2959*MAX(K2959-'d_고정'!$B$10*M2959*('6_기대효과'!$K$7/'d_고정'!$B$9),0)*N2959)*(1-O2959)</f>
        <v/>
      </c>
      <c r="X2959">
        <f>U2959+V2959</f>
        <v/>
      </c>
      <c r="Y2959">
        <f>U2959/('d_고정'!$B$5*'6_기대효과'!$H$7/8)/'d_고정'!$B$6</f>
        <v/>
      </c>
      <c r="Z2959">
        <f>U2959/('d_고정'!$B$8*'6_기대효과'!$H$7/8)</f>
        <v/>
      </c>
    </row>
    <row r="2960">
      <c r="A2960">
        <f>RAND()</f>
        <v/>
      </c>
      <c r="B2960">
        <f>IF('d_시나리오'!$J$2='d_시나리오'!$H$2,'d_시나리오'!$I$2,IF(A2960&lt;('d_시나리오'!$I$2-'d_시나리오'!$H$2)/('d_시나리오'!$J$2-'d_시나리오'!$H$2),'d_시나리오'!$H$2+SQRT(A2960*('d_시나리오'!$J$2-'d_시나리오'!$H$2)*('d_시나리오'!$I$2-'d_시나리오'!$H$2)),'d_시나리오'!$J$2-SQRT((1-A2960)*('d_시나리오'!$J$2-'d_시나리오'!$H$2)*('d_시나리오'!$J$2-'d_시나리오'!$I$2))))</f>
        <v/>
      </c>
      <c r="C2960">
        <f>BETAINV(RAND(),2,6)</f>
        <v/>
      </c>
      <c r="D2960">
        <f>INDEX('d_분포'!$A$2:$A$28,RANDBETWEEN(1,27))</f>
        <v/>
      </c>
      <c r="E2960">
        <f>INDEX('d_분포'!$C$2:$C$5,RANDBETWEEN(1,4))*(0.9+0.2*RAND())</f>
        <v/>
      </c>
      <c r="F2960">
        <f>RAND()</f>
        <v/>
      </c>
      <c r="G2960">
        <f>IF('d_시나리오'!$J$3='d_시나리오'!$H$3,'d_시나리오'!$I$3,IF(F2960&lt;('d_시나리오'!$I$3-'d_시나리오'!$H$3)/('d_시나리오'!$J$3-'d_시나리오'!$H$3),'d_시나리오'!$H$3+SQRT(F2960*('d_시나리오'!$J$3-'d_시나리오'!$H$3)*('d_시나리오'!$I$3-'d_시나리오'!$H$3)),'d_시나리오'!$J$3-SQRT((1-F2960)*('d_시나리오'!$J$3-'d_시나리오'!$H$3)*('d_시나리오'!$J$3-'d_시나리오'!$I$3))))</f>
        <v/>
      </c>
      <c r="H2960">
        <f>RAND()</f>
        <v/>
      </c>
      <c r="I2960">
        <f>IF('d_시나리오'!$J$4='d_시나리오'!$H$4,'d_시나리오'!$I$4,IF(H2960&lt;('d_시나리오'!$I$4-'d_시나리오'!$H$4)/('d_시나리오'!$J$4-'d_시나리오'!$H$4),'d_시나리오'!$H$4+SQRT(H2960*('d_시나리오'!$J$4-'d_시나리오'!$H$4)*('d_시나리오'!$I$4-'d_시나리오'!$H$4)),'d_시나리오'!$J$4-SQRT((1-H2960)*('d_시나리오'!$J$4-'d_시나리오'!$H$4)*('d_시나리오'!$J$4-'d_시나리오'!$I$4))))</f>
        <v/>
      </c>
      <c r="J2960">
        <f>RAND()</f>
        <v/>
      </c>
      <c r="K2960">
        <f>IF('d_시나리오'!$J$5='d_시나리오'!$H$5,'d_시나리오'!$I$5,IF(J2960&lt;('d_시나리오'!$I$5-'d_시나리오'!$H$5)/('d_시나리오'!$J$5-'d_시나리오'!$H$5),'d_시나리오'!$H$5+SQRT(J2960*('d_시나리오'!$J$5-'d_시나리오'!$H$5)*('d_시나리오'!$I$5-'d_시나리오'!$H$5)),'d_시나리오'!$J$5-SQRT((1-J2960)*('d_시나리오'!$J$5-'d_시나리오'!$H$5)*('d_시나리오'!$J$5-'d_시나리오'!$I$5))))</f>
        <v/>
      </c>
      <c r="L2960">
        <f>RAND()</f>
        <v/>
      </c>
      <c r="M2960">
        <f>IF('d_시나리오'!$J$6='d_시나리오'!$H$6,'d_시나리오'!$I$6,IF(L2960&lt;('d_시나리오'!$I$6-'d_시나리오'!$H$6)/('d_시나리오'!$J$6-'d_시나리오'!$H$6),'d_시나리오'!$H$6+SQRT(L2960*('d_시나리오'!$J$6-'d_시나리오'!$H$6)*('d_시나리오'!$I$6-'d_시나리오'!$H$6)),'d_시나리오'!$J$6-SQRT((1-L2960)*('d_시나리오'!$J$6-'d_시나리오'!$H$6)*('d_시나리오'!$J$6-'d_시나리오'!$I$6))))</f>
        <v/>
      </c>
      <c r="N2960">
        <f>INDEX('d_분포'!$B$2:$B$57,RANDBETWEEN(1,56))</f>
        <v/>
      </c>
      <c r="O2960">
        <f>BETAINV(RAND(),5,5)</f>
        <v/>
      </c>
      <c r="P2960">
        <f>'d_고정'!$B$1*'6_기대효과'!$H$7*('d_시나리오'!$I$7/'d_고정'!$B$2)*B2960</f>
        <v/>
      </c>
      <c r="Q2960">
        <f>P2960*C2960</f>
        <v/>
      </c>
      <c r="R2960">
        <f>P2960*E2960</f>
        <v/>
      </c>
      <c r="S2960">
        <f>R2960*G2960</f>
        <v/>
      </c>
      <c r="T2960">
        <f>Q2960+S2960</f>
        <v/>
      </c>
      <c r="U2960">
        <f>(Q2960*D2960+S2960*I2960)*(1-O2960)</f>
        <v/>
      </c>
      <c r="V2960">
        <f>(R2960*K2960*N2960+'d_고정'!$B$3*('6_기대효과'!$H$7/8)*N2960*'d_고정'!$B$10*M2960*('6_기대효과'!$K$7/'d_고정'!$B$9))*(1-O2960)</f>
        <v/>
      </c>
      <c r="W2960">
        <f>(S2960*I2960+R2960*MAX(K2960-'d_고정'!$B$10*M2960*('6_기대효과'!$K$7/'d_고정'!$B$9),0)*N2960)*(1-O2960)</f>
        <v/>
      </c>
      <c r="X2960">
        <f>U2960+V2960</f>
        <v/>
      </c>
      <c r="Y2960">
        <f>U2960/('d_고정'!$B$5*'6_기대효과'!$H$7/8)/'d_고정'!$B$6</f>
        <v/>
      </c>
      <c r="Z2960">
        <f>U2960/('d_고정'!$B$8*'6_기대효과'!$H$7/8)</f>
        <v/>
      </c>
    </row>
    <row r="2961">
      <c r="A2961">
        <f>RAND()</f>
        <v/>
      </c>
      <c r="B2961">
        <f>IF('d_시나리오'!$J$2='d_시나리오'!$H$2,'d_시나리오'!$I$2,IF(A2961&lt;('d_시나리오'!$I$2-'d_시나리오'!$H$2)/('d_시나리오'!$J$2-'d_시나리오'!$H$2),'d_시나리오'!$H$2+SQRT(A2961*('d_시나리오'!$J$2-'d_시나리오'!$H$2)*('d_시나리오'!$I$2-'d_시나리오'!$H$2)),'d_시나리오'!$J$2-SQRT((1-A2961)*('d_시나리오'!$J$2-'d_시나리오'!$H$2)*('d_시나리오'!$J$2-'d_시나리오'!$I$2))))</f>
        <v/>
      </c>
      <c r="C2961">
        <f>BETAINV(RAND(),2,6)</f>
        <v/>
      </c>
      <c r="D2961">
        <f>INDEX('d_분포'!$A$2:$A$28,RANDBETWEEN(1,27))</f>
        <v/>
      </c>
      <c r="E2961">
        <f>INDEX('d_분포'!$C$2:$C$5,RANDBETWEEN(1,4))*(0.9+0.2*RAND())</f>
        <v/>
      </c>
      <c r="F2961">
        <f>RAND()</f>
        <v/>
      </c>
      <c r="G2961">
        <f>IF('d_시나리오'!$J$3='d_시나리오'!$H$3,'d_시나리오'!$I$3,IF(F2961&lt;('d_시나리오'!$I$3-'d_시나리오'!$H$3)/('d_시나리오'!$J$3-'d_시나리오'!$H$3),'d_시나리오'!$H$3+SQRT(F2961*('d_시나리오'!$J$3-'d_시나리오'!$H$3)*('d_시나리오'!$I$3-'d_시나리오'!$H$3)),'d_시나리오'!$J$3-SQRT((1-F2961)*('d_시나리오'!$J$3-'d_시나리오'!$H$3)*('d_시나리오'!$J$3-'d_시나리오'!$I$3))))</f>
        <v/>
      </c>
      <c r="H2961">
        <f>RAND()</f>
        <v/>
      </c>
      <c r="I2961">
        <f>IF('d_시나리오'!$J$4='d_시나리오'!$H$4,'d_시나리오'!$I$4,IF(H2961&lt;('d_시나리오'!$I$4-'d_시나리오'!$H$4)/('d_시나리오'!$J$4-'d_시나리오'!$H$4),'d_시나리오'!$H$4+SQRT(H2961*('d_시나리오'!$J$4-'d_시나리오'!$H$4)*('d_시나리오'!$I$4-'d_시나리오'!$H$4)),'d_시나리오'!$J$4-SQRT((1-H2961)*('d_시나리오'!$J$4-'d_시나리오'!$H$4)*('d_시나리오'!$J$4-'d_시나리오'!$I$4))))</f>
        <v/>
      </c>
      <c r="J2961">
        <f>RAND()</f>
        <v/>
      </c>
      <c r="K2961">
        <f>IF('d_시나리오'!$J$5='d_시나리오'!$H$5,'d_시나리오'!$I$5,IF(J2961&lt;('d_시나리오'!$I$5-'d_시나리오'!$H$5)/('d_시나리오'!$J$5-'d_시나리오'!$H$5),'d_시나리오'!$H$5+SQRT(J2961*('d_시나리오'!$J$5-'d_시나리오'!$H$5)*('d_시나리오'!$I$5-'d_시나리오'!$H$5)),'d_시나리오'!$J$5-SQRT((1-J2961)*('d_시나리오'!$J$5-'d_시나리오'!$H$5)*('d_시나리오'!$J$5-'d_시나리오'!$I$5))))</f>
        <v/>
      </c>
      <c r="L2961">
        <f>RAND()</f>
        <v/>
      </c>
      <c r="M2961">
        <f>IF('d_시나리오'!$J$6='d_시나리오'!$H$6,'d_시나리오'!$I$6,IF(L2961&lt;('d_시나리오'!$I$6-'d_시나리오'!$H$6)/('d_시나리오'!$J$6-'d_시나리오'!$H$6),'d_시나리오'!$H$6+SQRT(L2961*('d_시나리오'!$J$6-'d_시나리오'!$H$6)*('d_시나리오'!$I$6-'d_시나리오'!$H$6)),'d_시나리오'!$J$6-SQRT((1-L2961)*('d_시나리오'!$J$6-'d_시나리오'!$H$6)*('d_시나리오'!$J$6-'d_시나리오'!$I$6))))</f>
        <v/>
      </c>
      <c r="N2961">
        <f>INDEX('d_분포'!$B$2:$B$57,RANDBETWEEN(1,56))</f>
        <v/>
      </c>
      <c r="O2961">
        <f>BETAINV(RAND(),5,5)</f>
        <v/>
      </c>
      <c r="P2961">
        <f>'d_고정'!$B$1*'6_기대효과'!$H$7*('d_시나리오'!$I$7/'d_고정'!$B$2)*B2961</f>
        <v/>
      </c>
      <c r="Q2961">
        <f>P2961*C2961</f>
        <v/>
      </c>
      <c r="R2961">
        <f>P2961*E2961</f>
        <v/>
      </c>
      <c r="S2961">
        <f>R2961*G2961</f>
        <v/>
      </c>
      <c r="T2961">
        <f>Q2961+S2961</f>
        <v/>
      </c>
      <c r="U2961">
        <f>(Q2961*D2961+S2961*I2961)*(1-O2961)</f>
        <v/>
      </c>
      <c r="V2961">
        <f>(R2961*K2961*N2961+'d_고정'!$B$3*('6_기대효과'!$H$7/8)*N2961*'d_고정'!$B$10*M2961*('6_기대효과'!$K$7/'d_고정'!$B$9))*(1-O2961)</f>
        <v/>
      </c>
      <c r="W2961">
        <f>(S2961*I2961+R2961*MAX(K2961-'d_고정'!$B$10*M2961*('6_기대효과'!$K$7/'d_고정'!$B$9),0)*N2961)*(1-O2961)</f>
        <v/>
      </c>
      <c r="X2961">
        <f>U2961+V2961</f>
        <v/>
      </c>
      <c r="Y2961">
        <f>U2961/('d_고정'!$B$5*'6_기대효과'!$H$7/8)/'d_고정'!$B$6</f>
        <v/>
      </c>
      <c r="Z2961">
        <f>U2961/('d_고정'!$B$8*'6_기대효과'!$H$7/8)</f>
        <v/>
      </c>
    </row>
    <row r="2962">
      <c r="A2962">
        <f>RAND()</f>
        <v/>
      </c>
      <c r="B2962">
        <f>IF('d_시나리오'!$J$2='d_시나리오'!$H$2,'d_시나리오'!$I$2,IF(A2962&lt;('d_시나리오'!$I$2-'d_시나리오'!$H$2)/('d_시나리오'!$J$2-'d_시나리오'!$H$2),'d_시나리오'!$H$2+SQRT(A2962*('d_시나리오'!$J$2-'d_시나리오'!$H$2)*('d_시나리오'!$I$2-'d_시나리오'!$H$2)),'d_시나리오'!$J$2-SQRT((1-A2962)*('d_시나리오'!$J$2-'d_시나리오'!$H$2)*('d_시나리오'!$J$2-'d_시나리오'!$I$2))))</f>
        <v/>
      </c>
      <c r="C2962">
        <f>BETAINV(RAND(),2,6)</f>
        <v/>
      </c>
      <c r="D2962">
        <f>INDEX('d_분포'!$A$2:$A$28,RANDBETWEEN(1,27))</f>
        <v/>
      </c>
      <c r="E2962">
        <f>INDEX('d_분포'!$C$2:$C$5,RANDBETWEEN(1,4))*(0.9+0.2*RAND())</f>
        <v/>
      </c>
      <c r="F2962">
        <f>RAND()</f>
        <v/>
      </c>
      <c r="G2962">
        <f>IF('d_시나리오'!$J$3='d_시나리오'!$H$3,'d_시나리오'!$I$3,IF(F2962&lt;('d_시나리오'!$I$3-'d_시나리오'!$H$3)/('d_시나리오'!$J$3-'d_시나리오'!$H$3),'d_시나리오'!$H$3+SQRT(F2962*('d_시나리오'!$J$3-'d_시나리오'!$H$3)*('d_시나리오'!$I$3-'d_시나리오'!$H$3)),'d_시나리오'!$J$3-SQRT((1-F2962)*('d_시나리오'!$J$3-'d_시나리오'!$H$3)*('d_시나리오'!$J$3-'d_시나리오'!$I$3))))</f>
        <v/>
      </c>
      <c r="H2962">
        <f>RAND()</f>
        <v/>
      </c>
      <c r="I2962">
        <f>IF('d_시나리오'!$J$4='d_시나리오'!$H$4,'d_시나리오'!$I$4,IF(H2962&lt;('d_시나리오'!$I$4-'d_시나리오'!$H$4)/('d_시나리오'!$J$4-'d_시나리오'!$H$4),'d_시나리오'!$H$4+SQRT(H2962*('d_시나리오'!$J$4-'d_시나리오'!$H$4)*('d_시나리오'!$I$4-'d_시나리오'!$H$4)),'d_시나리오'!$J$4-SQRT((1-H2962)*('d_시나리오'!$J$4-'d_시나리오'!$H$4)*('d_시나리오'!$J$4-'d_시나리오'!$I$4))))</f>
        <v/>
      </c>
      <c r="J2962">
        <f>RAND()</f>
        <v/>
      </c>
      <c r="K2962">
        <f>IF('d_시나리오'!$J$5='d_시나리오'!$H$5,'d_시나리오'!$I$5,IF(J2962&lt;('d_시나리오'!$I$5-'d_시나리오'!$H$5)/('d_시나리오'!$J$5-'d_시나리오'!$H$5),'d_시나리오'!$H$5+SQRT(J2962*('d_시나리오'!$J$5-'d_시나리오'!$H$5)*('d_시나리오'!$I$5-'d_시나리오'!$H$5)),'d_시나리오'!$J$5-SQRT((1-J2962)*('d_시나리오'!$J$5-'d_시나리오'!$H$5)*('d_시나리오'!$J$5-'d_시나리오'!$I$5))))</f>
        <v/>
      </c>
      <c r="L2962">
        <f>RAND()</f>
        <v/>
      </c>
      <c r="M2962">
        <f>IF('d_시나리오'!$J$6='d_시나리오'!$H$6,'d_시나리오'!$I$6,IF(L2962&lt;('d_시나리오'!$I$6-'d_시나리오'!$H$6)/('d_시나리오'!$J$6-'d_시나리오'!$H$6),'d_시나리오'!$H$6+SQRT(L2962*('d_시나리오'!$J$6-'d_시나리오'!$H$6)*('d_시나리오'!$I$6-'d_시나리오'!$H$6)),'d_시나리오'!$J$6-SQRT((1-L2962)*('d_시나리오'!$J$6-'d_시나리오'!$H$6)*('d_시나리오'!$J$6-'d_시나리오'!$I$6))))</f>
        <v/>
      </c>
      <c r="N2962">
        <f>INDEX('d_분포'!$B$2:$B$57,RANDBETWEEN(1,56))</f>
        <v/>
      </c>
      <c r="O2962">
        <f>BETAINV(RAND(),5,5)</f>
        <v/>
      </c>
      <c r="P2962">
        <f>'d_고정'!$B$1*'6_기대효과'!$H$7*('d_시나리오'!$I$7/'d_고정'!$B$2)*B2962</f>
        <v/>
      </c>
      <c r="Q2962">
        <f>P2962*C2962</f>
        <v/>
      </c>
      <c r="R2962">
        <f>P2962*E2962</f>
        <v/>
      </c>
      <c r="S2962">
        <f>R2962*G2962</f>
        <v/>
      </c>
      <c r="T2962">
        <f>Q2962+S2962</f>
        <v/>
      </c>
      <c r="U2962">
        <f>(Q2962*D2962+S2962*I2962)*(1-O2962)</f>
        <v/>
      </c>
      <c r="V2962">
        <f>(R2962*K2962*N2962+'d_고정'!$B$3*('6_기대효과'!$H$7/8)*N2962*'d_고정'!$B$10*M2962*('6_기대효과'!$K$7/'d_고정'!$B$9))*(1-O2962)</f>
        <v/>
      </c>
      <c r="W2962">
        <f>(S2962*I2962+R2962*MAX(K2962-'d_고정'!$B$10*M2962*('6_기대효과'!$K$7/'d_고정'!$B$9),0)*N2962)*(1-O2962)</f>
        <v/>
      </c>
      <c r="X2962">
        <f>U2962+V2962</f>
        <v/>
      </c>
      <c r="Y2962">
        <f>U2962/('d_고정'!$B$5*'6_기대효과'!$H$7/8)/'d_고정'!$B$6</f>
        <v/>
      </c>
      <c r="Z2962">
        <f>U2962/('d_고정'!$B$8*'6_기대효과'!$H$7/8)</f>
        <v/>
      </c>
    </row>
    <row r="2963">
      <c r="A2963">
        <f>RAND()</f>
        <v/>
      </c>
      <c r="B2963">
        <f>IF('d_시나리오'!$J$2='d_시나리오'!$H$2,'d_시나리오'!$I$2,IF(A2963&lt;('d_시나리오'!$I$2-'d_시나리오'!$H$2)/('d_시나리오'!$J$2-'d_시나리오'!$H$2),'d_시나리오'!$H$2+SQRT(A2963*('d_시나리오'!$J$2-'d_시나리오'!$H$2)*('d_시나리오'!$I$2-'d_시나리오'!$H$2)),'d_시나리오'!$J$2-SQRT((1-A2963)*('d_시나리오'!$J$2-'d_시나리오'!$H$2)*('d_시나리오'!$J$2-'d_시나리오'!$I$2))))</f>
        <v/>
      </c>
      <c r="C2963">
        <f>BETAINV(RAND(),2,6)</f>
        <v/>
      </c>
      <c r="D2963">
        <f>INDEX('d_분포'!$A$2:$A$28,RANDBETWEEN(1,27))</f>
        <v/>
      </c>
      <c r="E2963">
        <f>INDEX('d_분포'!$C$2:$C$5,RANDBETWEEN(1,4))*(0.9+0.2*RAND())</f>
        <v/>
      </c>
      <c r="F2963">
        <f>RAND()</f>
        <v/>
      </c>
      <c r="G2963">
        <f>IF('d_시나리오'!$J$3='d_시나리오'!$H$3,'d_시나리오'!$I$3,IF(F2963&lt;('d_시나리오'!$I$3-'d_시나리오'!$H$3)/('d_시나리오'!$J$3-'d_시나리오'!$H$3),'d_시나리오'!$H$3+SQRT(F2963*('d_시나리오'!$J$3-'d_시나리오'!$H$3)*('d_시나리오'!$I$3-'d_시나리오'!$H$3)),'d_시나리오'!$J$3-SQRT((1-F2963)*('d_시나리오'!$J$3-'d_시나리오'!$H$3)*('d_시나리오'!$J$3-'d_시나리오'!$I$3))))</f>
        <v/>
      </c>
      <c r="H2963">
        <f>RAND()</f>
        <v/>
      </c>
      <c r="I2963">
        <f>IF('d_시나리오'!$J$4='d_시나리오'!$H$4,'d_시나리오'!$I$4,IF(H2963&lt;('d_시나리오'!$I$4-'d_시나리오'!$H$4)/('d_시나리오'!$J$4-'d_시나리오'!$H$4),'d_시나리오'!$H$4+SQRT(H2963*('d_시나리오'!$J$4-'d_시나리오'!$H$4)*('d_시나리오'!$I$4-'d_시나리오'!$H$4)),'d_시나리오'!$J$4-SQRT((1-H2963)*('d_시나리오'!$J$4-'d_시나리오'!$H$4)*('d_시나리오'!$J$4-'d_시나리오'!$I$4))))</f>
        <v/>
      </c>
      <c r="J2963">
        <f>RAND()</f>
        <v/>
      </c>
      <c r="K2963">
        <f>IF('d_시나리오'!$J$5='d_시나리오'!$H$5,'d_시나리오'!$I$5,IF(J2963&lt;('d_시나리오'!$I$5-'d_시나리오'!$H$5)/('d_시나리오'!$J$5-'d_시나리오'!$H$5),'d_시나리오'!$H$5+SQRT(J2963*('d_시나리오'!$J$5-'d_시나리오'!$H$5)*('d_시나리오'!$I$5-'d_시나리오'!$H$5)),'d_시나리오'!$J$5-SQRT((1-J2963)*('d_시나리오'!$J$5-'d_시나리오'!$H$5)*('d_시나리오'!$J$5-'d_시나리오'!$I$5))))</f>
        <v/>
      </c>
      <c r="L2963">
        <f>RAND()</f>
        <v/>
      </c>
      <c r="M2963">
        <f>IF('d_시나리오'!$J$6='d_시나리오'!$H$6,'d_시나리오'!$I$6,IF(L2963&lt;('d_시나리오'!$I$6-'d_시나리오'!$H$6)/('d_시나리오'!$J$6-'d_시나리오'!$H$6),'d_시나리오'!$H$6+SQRT(L2963*('d_시나리오'!$J$6-'d_시나리오'!$H$6)*('d_시나리오'!$I$6-'d_시나리오'!$H$6)),'d_시나리오'!$J$6-SQRT((1-L2963)*('d_시나리오'!$J$6-'d_시나리오'!$H$6)*('d_시나리오'!$J$6-'d_시나리오'!$I$6))))</f>
        <v/>
      </c>
      <c r="N2963">
        <f>INDEX('d_분포'!$B$2:$B$57,RANDBETWEEN(1,56))</f>
        <v/>
      </c>
      <c r="O2963">
        <f>BETAINV(RAND(),5,5)</f>
        <v/>
      </c>
      <c r="P2963">
        <f>'d_고정'!$B$1*'6_기대효과'!$H$7*('d_시나리오'!$I$7/'d_고정'!$B$2)*B2963</f>
        <v/>
      </c>
      <c r="Q2963">
        <f>P2963*C2963</f>
        <v/>
      </c>
      <c r="R2963">
        <f>P2963*E2963</f>
        <v/>
      </c>
      <c r="S2963">
        <f>R2963*G2963</f>
        <v/>
      </c>
      <c r="T2963">
        <f>Q2963+S2963</f>
        <v/>
      </c>
      <c r="U2963">
        <f>(Q2963*D2963+S2963*I2963)*(1-O2963)</f>
        <v/>
      </c>
      <c r="V2963">
        <f>(R2963*K2963*N2963+'d_고정'!$B$3*('6_기대효과'!$H$7/8)*N2963*'d_고정'!$B$10*M2963*('6_기대효과'!$K$7/'d_고정'!$B$9))*(1-O2963)</f>
        <v/>
      </c>
      <c r="W2963">
        <f>(S2963*I2963+R2963*MAX(K2963-'d_고정'!$B$10*M2963*('6_기대효과'!$K$7/'d_고정'!$B$9),0)*N2963)*(1-O2963)</f>
        <v/>
      </c>
      <c r="X2963">
        <f>U2963+V2963</f>
        <v/>
      </c>
      <c r="Y2963">
        <f>U2963/('d_고정'!$B$5*'6_기대효과'!$H$7/8)/'d_고정'!$B$6</f>
        <v/>
      </c>
      <c r="Z2963">
        <f>U2963/('d_고정'!$B$8*'6_기대효과'!$H$7/8)</f>
        <v/>
      </c>
    </row>
    <row r="2964">
      <c r="A2964">
        <f>RAND()</f>
        <v/>
      </c>
      <c r="B2964">
        <f>IF('d_시나리오'!$J$2='d_시나리오'!$H$2,'d_시나리오'!$I$2,IF(A2964&lt;('d_시나리오'!$I$2-'d_시나리오'!$H$2)/('d_시나리오'!$J$2-'d_시나리오'!$H$2),'d_시나리오'!$H$2+SQRT(A2964*('d_시나리오'!$J$2-'d_시나리오'!$H$2)*('d_시나리오'!$I$2-'d_시나리오'!$H$2)),'d_시나리오'!$J$2-SQRT((1-A2964)*('d_시나리오'!$J$2-'d_시나리오'!$H$2)*('d_시나리오'!$J$2-'d_시나리오'!$I$2))))</f>
        <v/>
      </c>
      <c r="C2964">
        <f>BETAINV(RAND(),2,6)</f>
        <v/>
      </c>
      <c r="D2964">
        <f>INDEX('d_분포'!$A$2:$A$28,RANDBETWEEN(1,27))</f>
        <v/>
      </c>
      <c r="E2964">
        <f>INDEX('d_분포'!$C$2:$C$5,RANDBETWEEN(1,4))*(0.9+0.2*RAND())</f>
        <v/>
      </c>
      <c r="F2964">
        <f>RAND()</f>
        <v/>
      </c>
      <c r="G2964">
        <f>IF('d_시나리오'!$J$3='d_시나리오'!$H$3,'d_시나리오'!$I$3,IF(F2964&lt;('d_시나리오'!$I$3-'d_시나리오'!$H$3)/('d_시나리오'!$J$3-'d_시나리오'!$H$3),'d_시나리오'!$H$3+SQRT(F2964*('d_시나리오'!$J$3-'d_시나리오'!$H$3)*('d_시나리오'!$I$3-'d_시나리오'!$H$3)),'d_시나리오'!$J$3-SQRT((1-F2964)*('d_시나리오'!$J$3-'d_시나리오'!$H$3)*('d_시나리오'!$J$3-'d_시나리오'!$I$3))))</f>
        <v/>
      </c>
      <c r="H2964">
        <f>RAND()</f>
        <v/>
      </c>
      <c r="I2964">
        <f>IF('d_시나리오'!$J$4='d_시나리오'!$H$4,'d_시나리오'!$I$4,IF(H2964&lt;('d_시나리오'!$I$4-'d_시나리오'!$H$4)/('d_시나리오'!$J$4-'d_시나리오'!$H$4),'d_시나리오'!$H$4+SQRT(H2964*('d_시나리오'!$J$4-'d_시나리오'!$H$4)*('d_시나리오'!$I$4-'d_시나리오'!$H$4)),'d_시나리오'!$J$4-SQRT((1-H2964)*('d_시나리오'!$J$4-'d_시나리오'!$H$4)*('d_시나리오'!$J$4-'d_시나리오'!$I$4))))</f>
        <v/>
      </c>
      <c r="J2964">
        <f>RAND()</f>
        <v/>
      </c>
      <c r="K2964">
        <f>IF('d_시나리오'!$J$5='d_시나리오'!$H$5,'d_시나리오'!$I$5,IF(J2964&lt;('d_시나리오'!$I$5-'d_시나리오'!$H$5)/('d_시나리오'!$J$5-'d_시나리오'!$H$5),'d_시나리오'!$H$5+SQRT(J2964*('d_시나리오'!$J$5-'d_시나리오'!$H$5)*('d_시나리오'!$I$5-'d_시나리오'!$H$5)),'d_시나리오'!$J$5-SQRT((1-J2964)*('d_시나리오'!$J$5-'d_시나리오'!$H$5)*('d_시나리오'!$J$5-'d_시나리오'!$I$5))))</f>
        <v/>
      </c>
      <c r="L2964">
        <f>RAND()</f>
        <v/>
      </c>
      <c r="M2964">
        <f>IF('d_시나리오'!$J$6='d_시나리오'!$H$6,'d_시나리오'!$I$6,IF(L2964&lt;('d_시나리오'!$I$6-'d_시나리오'!$H$6)/('d_시나리오'!$J$6-'d_시나리오'!$H$6),'d_시나리오'!$H$6+SQRT(L2964*('d_시나리오'!$J$6-'d_시나리오'!$H$6)*('d_시나리오'!$I$6-'d_시나리오'!$H$6)),'d_시나리오'!$J$6-SQRT((1-L2964)*('d_시나리오'!$J$6-'d_시나리오'!$H$6)*('d_시나리오'!$J$6-'d_시나리오'!$I$6))))</f>
        <v/>
      </c>
      <c r="N2964">
        <f>INDEX('d_분포'!$B$2:$B$57,RANDBETWEEN(1,56))</f>
        <v/>
      </c>
      <c r="O2964">
        <f>BETAINV(RAND(),5,5)</f>
        <v/>
      </c>
      <c r="P2964">
        <f>'d_고정'!$B$1*'6_기대효과'!$H$7*('d_시나리오'!$I$7/'d_고정'!$B$2)*B2964</f>
        <v/>
      </c>
      <c r="Q2964">
        <f>P2964*C2964</f>
        <v/>
      </c>
      <c r="R2964">
        <f>P2964*E2964</f>
        <v/>
      </c>
      <c r="S2964">
        <f>R2964*G2964</f>
        <v/>
      </c>
      <c r="T2964">
        <f>Q2964+S2964</f>
        <v/>
      </c>
      <c r="U2964">
        <f>(Q2964*D2964+S2964*I2964)*(1-O2964)</f>
        <v/>
      </c>
      <c r="V2964">
        <f>(R2964*K2964*N2964+'d_고정'!$B$3*('6_기대효과'!$H$7/8)*N2964*'d_고정'!$B$10*M2964*('6_기대효과'!$K$7/'d_고정'!$B$9))*(1-O2964)</f>
        <v/>
      </c>
      <c r="W2964">
        <f>(S2964*I2964+R2964*MAX(K2964-'d_고정'!$B$10*M2964*('6_기대효과'!$K$7/'d_고정'!$B$9),0)*N2964)*(1-O2964)</f>
        <v/>
      </c>
      <c r="X2964">
        <f>U2964+V2964</f>
        <v/>
      </c>
      <c r="Y2964">
        <f>U2964/('d_고정'!$B$5*'6_기대효과'!$H$7/8)/'d_고정'!$B$6</f>
        <v/>
      </c>
      <c r="Z2964">
        <f>U2964/('d_고정'!$B$8*'6_기대효과'!$H$7/8)</f>
        <v/>
      </c>
    </row>
    <row r="2965">
      <c r="A2965">
        <f>RAND()</f>
        <v/>
      </c>
      <c r="B2965">
        <f>IF('d_시나리오'!$J$2='d_시나리오'!$H$2,'d_시나리오'!$I$2,IF(A2965&lt;('d_시나리오'!$I$2-'d_시나리오'!$H$2)/('d_시나리오'!$J$2-'d_시나리오'!$H$2),'d_시나리오'!$H$2+SQRT(A2965*('d_시나리오'!$J$2-'d_시나리오'!$H$2)*('d_시나리오'!$I$2-'d_시나리오'!$H$2)),'d_시나리오'!$J$2-SQRT((1-A2965)*('d_시나리오'!$J$2-'d_시나리오'!$H$2)*('d_시나리오'!$J$2-'d_시나리오'!$I$2))))</f>
        <v/>
      </c>
      <c r="C2965">
        <f>BETAINV(RAND(),2,6)</f>
        <v/>
      </c>
      <c r="D2965">
        <f>INDEX('d_분포'!$A$2:$A$28,RANDBETWEEN(1,27))</f>
        <v/>
      </c>
      <c r="E2965">
        <f>INDEX('d_분포'!$C$2:$C$5,RANDBETWEEN(1,4))*(0.9+0.2*RAND())</f>
        <v/>
      </c>
      <c r="F2965">
        <f>RAND()</f>
        <v/>
      </c>
      <c r="G2965">
        <f>IF('d_시나리오'!$J$3='d_시나리오'!$H$3,'d_시나리오'!$I$3,IF(F2965&lt;('d_시나리오'!$I$3-'d_시나리오'!$H$3)/('d_시나리오'!$J$3-'d_시나리오'!$H$3),'d_시나리오'!$H$3+SQRT(F2965*('d_시나리오'!$J$3-'d_시나리오'!$H$3)*('d_시나리오'!$I$3-'d_시나리오'!$H$3)),'d_시나리오'!$J$3-SQRT((1-F2965)*('d_시나리오'!$J$3-'d_시나리오'!$H$3)*('d_시나리오'!$J$3-'d_시나리오'!$I$3))))</f>
        <v/>
      </c>
      <c r="H2965">
        <f>RAND()</f>
        <v/>
      </c>
      <c r="I2965">
        <f>IF('d_시나리오'!$J$4='d_시나리오'!$H$4,'d_시나리오'!$I$4,IF(H2965&lt;('d_시나리오'!$I$4-'d_시나리오'!$H$4)/('d_시나리오'!$J$4-'d_시나리오'!$H$4),'d_시나리오'!$H$4+SQRT(H2965*('d_시나리오'!$J$4-'d_시나리오'!$H$4)*('d_시나리오'!$I$4-'d_시나리오'!$H$4)),'d_시나리오'!$J$4-SQRT((1-H2965)*('d_시나리오'!$J$4-'d_시나리오'!$H$4)*('d_시나리오'!$J$4-'d_시나리오'!$I$4))))</f>
        <v/>
      </c>
      <c r="J2965">
        <f>RAND()</f>
        <v/>
      </c>
      <c r="K2965">
        <f>IF('d_시나리오'!$J$5='d_시나리오'!$H$5,'d_시나리오'!$I$5,IF(J2965&lt;('d_시나리오'!$I$5-'d_시나리오'!$H$5)/('d_시나리오'!$J$5-'d_시나리오'!$H$5),'d_시나리오'!$H$5+SQRT(J2965*('d_시나리오'!$J$5-'d_시나리오'!$H$5)*('d_시나리오'!$I$5-'d_시나리오'!$H$5)),'d_시나리오'!$J$5-SQRT((1-J2965)*('d_시나리오'!$J$5-'d_시나리오'!$H$5)*('d_시나리오'!$J$5-'d_시나리오'!$I$5))))</f>
        <v/>
      </c>
      <c r="L2965">
        <f>RAND()</f>
        <v/>
      </c>
      <c r="M2965">
        <f>IF('d_시나리오'!$J$6='d_시나리오'!$H$6,'d_시나리오'!$I$6,IF(L2965&lt;('d_시나리오'!$I$6-'d_시나리오'!$H$6)/('d_시나리오'!$J$6-'d_시나리오'!$H$6),'d_시나리오'!$H$6+SQRT(L2965*('d_시나리오'!$J$6-'d_시나리오'!$H$6)*('d_시나리오'!$I$6-'d_시나리오'!$H$6)),'d_시나리오'!$J$6-SQRT((1-L2965)*('d_시나리오'!$J$6-'d_시나리오'!$H$6)*('d_시나리오'!$J$6-'d_시나리오'!$I$6))))</f>
        <v/>
      </c>
      <c r="N2965">
        <f>INDEX('d_분포'!$B$2:$B$57,RANDBETWEEN(1,56))</f>
        <v/>
      </c>
      <c r="O2965">
        <f>BETAINV(RAND(),5,5)</f>
        <v/>
      </c>
      <c r="P2965">
        <f>'d_고정'!$B$1*'6_기대효과'!$H$7*('d_시나리오'!$I$7/'d_고정'!$B$2)*B2965</f>
        <v/>
      </c>
      <c r="Q2965">
        <f>P2965*C2965</f>
        <v/>
      </c>
      <c r="R2965">
        <f>P2965*E2965</f>
        <v/>
      </c>
      <c r="S2965">
        <f>R2965*G2965</f>
        <v/>
      </c>
      <c r="T2965">
        <f>Q2965+S2965</f>
        <v/>
      </c>
      <c r="U2965">
        <f>(Q2965*D2965+S2965*I2965)*(1-O2965)</f>
        <v/>
      </c>
      <c r="V2965">
        <f>(R2965*K2965*N2965+'d_고정'!$B$3*('6_기대효과'!$H$7/8)*N2965*'d_고정'!$B$10*M2965*('6_기대효과'!$K$7/'d_고정'!$B$9))*(1-O2965)</f>
        <v/>
      </c>
      <c r="W2965">
        <f>(S2965*I2965+R2965*MAX(K2965-'d_고정'!$B$10*M2965*('6_기대효과'!$K$7/'d_고정'!$B$9),0)*N2965)*(1-O2965)</f>
        <v/>
      </c>
      <c r="X2965">
        <f>U2965+V2965</f>
        <v/>
      </c>
      <c r="Y2965">
        <f>U2965/('d_고정'!$B$5*'6_기대효과'!$H$7/8)/'d_고정'!$B$6</f>
        <v/>
      </c>
      <c r="Z2965">
        <f>U2965/('d_고정'!$B$8*'6_기대효과'!$H$7/8)</f>
        <v/>
      </c>
    </row>
    <row r="2966">
      <c r="A2966">
        <f>RAND()</f>
        <v/>
      </c>
      <c r="B2966">
        <f>IF('d_시나리오'!$J$2='d_시나리오'!$H$2,'d_시나리오'!$I$2,IF(A2966&lt;('d_시나리오'!$I$2-'d_시나리오'!$H$2)/('d_시나리오'!$J$2-'d_시나리오'!$H$2),'d_시나리오'!$H$2+SQRT(A2966*('d_시나리오'!$J$2-'d_시나리오'!$H$2)*('d_시나리오'!$I$2-'d_시나리오'!$H$2)),'d_시나리오'!$J$2-SQRT((1-A2966)*('d_시나리오'!$J$2-'d_시나리오'!$H$2)*('d_시나리오'!$J$2-'d_시나리오'!$I$2))))</f>
        <v/>
      </c>
      <c r="C2966">
        <f>BETAINV(RAND(),2,6)</f>
        <v/>
      </c>
      <c r="D2966">
        <f>INDEX('d_분포'!$A$2:$A$28,RANDBETWEEN(1,27))</f>
        <v/>
      </c>
      <c r="E2966">
        <f>INDEX('d_분포'!$C$2:$C$5,RANDBETWEEN(1,4))*(0.9+0.2*RAND())</f>
        <v/>
      </c>
      <c r="F2966">
        <f>RAND()</f>
        <v/>
      </c>
      <c r="G2966">
        <f>IF('d_시나리오'!$J$3='d_시나리오'!$H$3,'d_시나리오'!$I$3,IF(F2966&lt;('d_시나리오'!$I$3-'d_시나리오'!$H$3)/('d_시나리오'!$J$3-'d_시나리오'!$H$3),'d_시나리오'!$H$3+SQRT(F2966*('d_시나리오'!$J$3-'d_시나리오'!$H$3)*('d_시나리오'!$I$3-'d_시나리오'!$H$3)),'d_시나리오'!$J$3-SQRT((1-F2966)*('d_시나리오'!$J$3-'d_시나리오'!$H$3)*('d_시나리오'!$J$3-'d_시나리오'!$I$3))))</f>
        <v/>
      </c>
      <c r="H2966">
        <f>RAND()</f>
        <v/>
      </c>
      <c r="I2966">
        <f>IF('d_시나리오'!$J$4='d_시나리오'!$H$4,'d_시나리오'!$I$4,IF(H2966&lt;('d_시나리오'!$I$4-'d_시나리오'!$H$4)/('d_시나리오'!$J$4-'d_시나리오'!$H$4),'d_시나리오'!$H$4+SQRT(H2966*('d_시나리오'!$J$4-'d_시나리오'!$H$4)*('d_시나리오'!$I$4-'d_시나리오'!$H$4)),'d_시나리오'!$J$4-SQRT((1-H2966)*('d_시나리오'!$J$4-'d_시나리오'!$H$4)*('d_시나리오'!$J$4-'d_시나리오'!$I$4))))</f>
        <v/>
      </c>
      <c r="J2966">
        <f>RAND()</f>
        <v/>
      </c>
      <c r="K2966">
        <f>IF('d_시나리오'!$J$5='d_시나리오'!$H$5,'d_시나리오'!$I$5,IF(J2966&lt;('d_시나리오'!$I$5-'d_시나리오'!$H$5)/('d_시나리오'!$J$5-'d_시나리오'!$H$5),'d_시나리오'!$H$5+SQRT(J2966*('d_시나리오'!$J$5-'d_시나리오'!$H$5)*('d_시나리오'!$I$5-'d_시나리오'!$H$5)),'d_시나리오'!$J$5-SQRT((1-J2966)*('d_시나리오'!$J$5-'d_시나리오'!$H$5)*('d_시나리오'!$J$5-'d_시나리오'!$I$5))))</f>
        <v/>
      </c>
      <c r="L2966">
        <f>RAND()</f>
        <v/>
      </c>
      <c r="M2966">
        <f>IF('d_시나리오'!$J$6='d_시나리오'!$H$6,'d_시나리오'!$I$6,IF(L2966&lt;('d_시나리오'!$I$6-'d_시나리오'!$H$6)/('d_시나리오'!$J$6-'d_시나리오'!$H$6),'d_시나리오'!$H$6+SQRT(L2966*('d_시나리오'!$J$6-'d_시나리오'!$H$6)*('d_시나리오'!$I$6-'d_시나리오'!$H$6)),'d_시나리오'!$J$6-SQRT((1-L2966)*('d_시나리오'!$J$6-'d_시나리오'!$H$6)*('d_시나리오'!$J$6-'d_시나리오'!$I$6))))</f>
        <v/>
      </c>
      <c r="N2966">
        <f>INDEX('d_분포'!$B$2:$B$57,RANDBETWEEN(1,56))</f>
        <v/>
      </c>
      <c r="O2966">
        <f>BETAINV(RAND(),5,5)</f>
        <v/>
      </c>
      <c r="P2966">
        <f>'d_고정'!$B$1*'6_기대효과'!$H$7*('d_시나리오'!$I$7/'d_고정'!$B$2)*B2966</f>
        <v/>
      </c>
      <c r="Q2966">
        <f>P2966*C2966</f>
        <v/>
      </c>
      <c r="R2966">
        <f>P2966*E2966</f>
        <v/>
      </c>
      <c r="S2966">
        <f>R2966*G2966</f>
        <v/>
      </c>
      <c r="T2966">
        <f>Q2966+S2966</f>
        <v/>
      </c>
      <c r="U2966">
        <f>(Q2966*D2966+S2966*I2966)*(1-O2966)</f>
        <v/>
      </c>
      <c r="V2966">
        <f>(R2966*K2966*N2966+'d_고정'!$B$3*('6_기대효과'!$H$7/8)*N2966*'d_고정'!$B$10*M2966*('6_기대효과'!$K$7/'d_고정'!$B$9))*(1-O2966)</f>
        <v/>
      </c>
      <c r="W2966">
        <f>(S2966*I2966+R2966*MAX(K2966-'d_고정'!$B$10*M2966*('6_기대효과'!$K$7/'d_고정'!$B$9),0)*N2966)*(1-O2966)</f>
        <v/>
      </c>
      <c r="X2966">
        <f>U2966+V2966</f>
        <v/>
      </c>
      <c r="Y2966">
        <f>U2966/('d_고정'!$B$5*'6_기대효과'!$H$7/8)/'d_고정'!$B$6</f>
        <v/>
      </c>
      <c r="Z2966">
        <f>U2966/('d_고정'!$B$8*'6_기대효과'!$H$7/8)</f>
        <v/>
      </c>
    </row>
    <row r="2967">
      <c r="A2967">
        <f>RAND()</f>
        <v/>
      </c>
      <c r="B2967">
        <f>IF('d_시나리오'!$J$2='d_시나리오'!$H$2,'d_시나리오'!$I$2,IF(A2967&lt;('d_시나리오'!$I$2-'d_시나리오'!$H$2)/('d_시나리오'!$J$2-'d_시나리오'!$H$2),'d_시나리오'!$H$2+SQRT(A2967*('d_시나리오'!$J$2-'d_시나리오'!$H$2)*('d_시나리오'!$I$2-'d_시나리오'!$H$2)),'d_시나리오'!$J$2-SQRT((1-A2967)*('d_시나리오'!$J$2-'d_시나리오'!$H$2)*('d_시나리오'!$J$2-'d_시나리오'!$I$2))))</f>
        <v/>
      </c>
      <c r="C2967">
        <f>BETAINV(RAND(),2,6)</f>
        <v/>
      </c>
      <c r="D2967">
        <f>INDEX('d_분포'!$A$2:$A$28,RANDBETWEEN(1,27))</f>
        <v/>
      </c>
      <c r="E2967">
        <f>INDEX('d_분포'!$C$2:$C$5,RANDBETWEEN(1,4))*(0.9+0.2*RAND())</f>
        <v/>
      </c>
      <c r="F2967">
        <f>RAND()</f>
        <v/>
      </c>
      <c r="G2967">
        <f>IF('d_시나리오'!$J$3='d_시나리오'!$H$3,'d_시나리오'!$I$3,IF(F2967&lt;('d_시나리오'!$I$3-'d_시나리오'!$H$3)/('d_시나리오'!$J$3-'d_시나리오'!$H$3),'d_시나리오'!$H$3+SQRT(F2967*('d_시나리오'!$J$3-'d_시나리오'!$H$3)*('d_시나리오'!$I$3-'d_시나리오'!$H$3)),'d_시나리오'!$J$3-SQRT((1-F2967)*('d_시나리오'!$J$3-'d_시나리오'!$H$3)*('d_시나리오'!$J$3-'d_시나리오'!$I$3))))</f>
        <v/>
      </c>
      <c r="H2967">
        <f>RAND()</f>
        <v/>
      </c>
      <c r="I2967">
        <f>IF('d_시나리오'!$J$4='d_시나리오'!$H$4,'d_시나리오'!$I$4,IF(H2967&lt;('d_시나리오'!$I$4-'d_시나리오'!$H$4)/('d_시나리오'!$J$4-'d_시나리오'!$H$4),'d_시나리오'!$H$4+SQRT(H2967*('d_시나리오'!$J$4-'d_시나리오'!$H$4)*('d_시나리오'!$I$4-'d_시나리오'!$H$4)),'d_시나리오'!$J$4-SQRT((1-H2967)*('d_시나리오'!$J$4-'d_시나리오'!$H$4)*('d_시나리오'!$J$4-'d_시나리오'!$I$4))))</f>
        <v/>
      </c>
      <c r="J2967">
        <f>RAND()</f>
        <v/>
      </c>
      <c r="K2967">
        <f>IF('d_시나리오'!$J$5='d_시나리오'!$H$5,'d_시나리오'!$I$5,IF(J2967&lt;('d_시나리오'!$I$5-'d_시나리오'!$H$5)/('d_시나리오'!$J$5-'d_시나리오'!$H$5),'d_시나리오'!$H$5+SQRT(J2967*('d_시나리오'!$J$5-'d_시나리오'!$H$5)*('d_시나리오'!$I$5-'d_시나리오'!$H$5)),'d_시나리오'!$J$5-SQRT((1-J2967)*('d_시나리오'!$J$5-'d_시나리오'!$H$5)*('d_시나리오'!$J$5-'d_시나리오'!$I$5))))</f>
        <v/>
      </c>
      <c r="L2967">
        <f>RAND()</f>
        <v/>
      </c>
      <c r="M2967">
        <f>IF('d_시나리오'!$J$6='d_시나리오'!$H$6,'d_시나리오'!$I$6,IF(L2967&lt;('d_시나리오'!$I$6-'d_시나리오'!$H$6)/('d_시나리오'!$J$6-'d_시나리오'!$H$6),'d_시나리오'!$H$6+SQRT(L2967*('d_시나리오'!$J$6-'d_시나리오'!$H$6)*('d_시나리오'!$I$6-'d_시나리오'!$H$6)),'d_시나리오'!$J$6-SQRT((1-L2967)*('d_시나리오'!$J$6-'d_시나리오'!$H$6)*('d_시나리오'!$J$6-'d_시나리오'!$I$6))))</f>
        <v/>
      </c>
      <c r="N2967">
        <f>INDEX('d_분포'!$B$2:$B$57,RANDBETWEEN(1,56))</f>
        <v/>
      </c>
      <c r="O2967">
        <f>BETAINV(RAND(),5,5)</f>
        <v/>
      </c>
      <c r="P2967">
        <f>'d_고정'!$B$1*'6_기대효과'!$H$7*('d_시나리오'!$I$7/'d_고정'!$B$2)*B2967</f>
        <v/>
      </c>
      <c r="Q2967">
        <f>P2967*C2967</f>
        <v/>
      </c>
      <c r="R2967">
        <f>P2967*E2967</f>
        <v/>
      </c>
      <c r="S2967">
        <f>R2967*G2967</f>
        <v/>
      </c>
      <c r="T2967">
        <f>Q2967+S2967</f>
        <v/>
      </c>
      <c r="U2967">
        <f>(Q2967*D2967+S2967*I2967)*(1-O2967)</f>
        <v/>
      </c>
      <c r="V2967">
        <f>(R2967*K2967*N2967+'d_고정'!$B$3*('6_기대효과'!$H$7/8)*N2967*'d_고정'!$B$10*M2967*('6_기대효과'!$K$7/'d_고정'!$B$9))*(1-O2967)</f>
        <v/>
      </c>
      <c r="W2967">
        <f>(S2967*I2967+R2967*MAX(K2967-'d_고정'!$B$10*M2967*('6_기대효과'!$K$7/'d_고정'!$B$9),0)*N2967)*(1-O2967)</f>
        <v/>
      </c>
      <c r="X2967">
        <f>U2967+V2967</f>
        <v/>
      </c>
      <c r="Y2967">
        <f>U2967/('d_고정'!$B$5*'6_기대효과'!$H$7/8)/'d_고정'!$B$6</f>
        <v/>
      </c>
      <c r="Z2967">
        <f>U2967/('d_고정'!$B$8*'6_기대효과'!$H$7/8)</f>
        <v/>
      </c>
    </row>
    <row r="2968">
      <c r="A2968">
        <f>RAND()</f>
        <v/>
      </c>
      <c r="B2968">
        <f>IF('d_시나리오'!$J$2='d_시나리오'!$H$2,'d_시나리오'!$I$2,IF(A2968&lt;('d_시나리오'!$I$2-'d_시나리오'!$H$2)/('d_시나리오'!$J$2-'d_시나리오'!$H$2),'d_시나리오'!$H$2+SQRT(A2968*('d_시나리오'!$J$2-'d_시나리오'!$H$2)*('d_시나리오'!$I$2-'d_시나리오'!$H$2)),'d_시나리오'!$J$2-SQRT((1-A2968)*('d_시나리오'!$J$2-'d_시나리오'!$H$2)*('d_시나리오'!$J$2-'d_시나리오'!$I$2))))</f>
        <v/>
      </c>
      <c r="C2968">
        <f>BETAINV(RAND(),2,6)</f>
        <v/>
      </c>
      <c r="D2968">
        <f>INDEX('d_분포'!$A$2:$A$28,RANDBETWEEN(1,27))</f>
        <v/>
      </c>
      <c r="E2968">
        <f>INDEX('d_분포'!$C$2:$C$5,RANDBETWEEN(1,4))*(0.9+0.2*RAND())</f>
        <v/>
      </c>
      <c r="F2968">
        <f>RAND()</f>
        <v/>
      </c>
      <c r="G2968">
        <f>IF('d_시나리오'!$J$3='d_시나리오'!$H$3,'d_시나리오'!$I$3,IF(F2968&lt;('d_시나리오'!$I$3-'d_시나리오'!$H$3)/('d_시나리오'!$J$3-'d_시나리오'!$H$3),'d_시나리오'!$H$3+SQRT(F2968*('d_시나리오'!$J$3-'d_시나리오'!$H$3)*('d_시나리오'!$I$3-'d_시나리오'!$H$3)),'d_시나리오'!$J$3-SQRT((1-F2968)*('d_시나리오'!$J$3-'d_시나리오'!$H$3)*('d_시나리오'!$J$3-'d_시나리오'!$I$3))))</f>
        <v/>
      </c>
      <c r="H2968">
        <f>RAND()</f>
        <v/>
      </c>
      <c r="I2968">
        <f>IF('d_시나리오'!$J$4='d_시나리오'!$H$4,'d_시나리오'!$I$4,IF(H2968&lt;('d_시나리오'!$I$4-'d_시나리오'!$H$4)/('d_시나리오'!$J$4-'d_시나리오'!$H$4),'d_시나리오'!$H$4+SQRT(H2968*('d_시나리오'!$J$4-'d_시나리오'!$H$4)*('d_시나리오'!$I$4-'d_시나리오'!$H$4)),'d_시나리오'!$J$4-SQRT((1-H2968)*('d_시나리오'!$J$4-'d_시나리오'!$H$4)*('d_시나리오'!$J$4-'d_시나리오'!$I$4))))</f>
        <v/>
      </c>
      <c r="J2968">
        <f>RAND()</f>
        <v/>
      </c>
      <c r="K2968">
        <f>IF('d_시나리오'!$J$5='d_시나리오'!$H$5,'d_시나리오'!$I$5,IF(J2968&lt;('d_시나리오'!$I$5-'d_시나리오'!$H$5)/('d_시나리오'!$J$5-'d_시나리오'!$H$5),'d_시나리오'!$H$5+SQRT(J2968*('d_시나리오'!$J$5-'d_시나리오'!$H$5)*('d_시나리오'!$I$5-'d_시나리오'!$H$5)),'d_시나리오'!$J$5-SQRT((1-J2968)*('d_시나리오'!$J$5-'d_시나리오'!$H$5)*('d_시나리오'!$J$5-'d_시나리오'!$I$5))))</f>
        <v/>
      </c>
      <c r="L2968">
        <f>RAND()</f>
        <v/>
      </c>
      <c r="M2968">
        <f>IF('d_시나리오'!$J$6='d_시나리오'!$H$6,'d_시나리오'!$I$6,IF(L2968&lt;('d_시나리오'!$I$6-'d_시나리오'!$H$6)/('d_시나리오'!$J$6-'d_시나리오'!$H$6),'d_시나리오'!$H$6+SQRT(L2968*('d_시나리오'!$J$6-'d_시나리오'!$H$6)*('d_시나리오'!$I$6-'d_시나리오'!$H$6)),'d_시나리오'!$J$6-SQRT((1-L2968)*('d_시나리오'!$J$6-'d_시나리오'!$H$6)*('d_시나리오'!$J$6-'d_시나리오'!$I$6))))</f>
        <v/>
      </c>
      <c r="N2968">
        <f>INDEX('d_분포'!$B$2:$B$57,RANDBETWEEN(1,56))</f>
        <v/>
      </c>
      <c r="O2968">
        <f>BETAINV(RAND(),5,5)</f>
        <v/>
      </c>
      <c r="P2968">
        <f>'d_고정'!$B$1*'6_기대효과'!$H$7*('d_시나리오'!$I$7/'d_고정'!$B$2)*B2968</f>
        <v/>
      </c>
      <c r="Q2968">
        <f>P2968*C2968</f>
        <v/>
      </c>
      <c r="R2968">
        <f>P2968*E2968</f>
        <v/>
      </c>
      <c r="S2968">
        <f>R2968*G2968</f>
        <v/>
      </c>
      <c r="T2968">
        <f>Q2968+S2968</f>
        <v/>
      </c>
      <c r="U2968">
        <f>(Q2968*D2968+S2968*I2968)*(1-O2968)</f>
        <v/>
      </c>
      <c r="V2968">
        <f>(R2968*K2968*N2968+'d_고정'!$B$3*('6_기대효과'!$H$7/8)*N2968*'d_고정'!$B$10*M2968*('6_기대효과'!$K$7/'d_고정'!$B$9))*(1-O2968)</f>
        <v/>
      </c>
      <c r="W2968">
        <f>(S2968*I2968+R2968*MAX(K2968-'d_고정'!$B$10*M2968*('6_기대효과'!$K$7/'d_고정'!$B$9),0)*N2968)*(1-O2968)</f>
        <v/>
      </c>
      <c r="X2968">
        <f>U2968+V2968</f>
        <v/>
      </c>
      <c r="Y2968">
        <f>U2968/('d_고정'!$B$5*'6_기대효과'!$H$7/8)/'d_고정'!$B$6</f>
        <v/>
      </c>
      <c r="Z2968">
        <f>U2968/('d_고정'!$B$8*'6_기대효과'!$H$7/8)</f>
        <v/>
      </c>
    </row>
    <row r="2969">
      <c r="A2969">
        <f>RAND()</f>
        <v/>
      </c>
      <c r="B2969">
        <f>IF('d_시나리오'!$J$2='d_시나리오'!$H$2,'d_시나리오'!$I$2,IF(A2969&lt;('d_시나리오'!$I$2-'d_시나리오'!$H$2)/('d_시나리오'!$J$2-'d_시나리오'!$H$2),'d_시나리오'!$H$2+SQRT(A2969*('d_시나리오'!$J$2-'d_시나리오'!$H$2)*('d_시나리오'!$I$2-'d_시나리오'!$H$2)),'d_시나리오'!$J$2-SQRT((1-A2969)*('d_시나리오'!$J$2-'d_시나리오'!$H$2)*('d_시나리오'!$J$2-'d_시나리오'!$I$2))))</f>
        <v/>
      </c>
      <c r="C2969">
        <f>BETAINV(RAND(),2,6)</f>
        <v/>
      </c>
      <c r="D2969">
        <f>INDEX('d_분포'!$A$2:$A$28,RANDBETWEEN(1,27))</f>
        <v/>
      </c>
      <c r="E2969">
        <f>INDEX('d_분포'!$C$2:$C$5,RANDBETWEEN(1,4))*(0.9+0.2*RAND())</f>
        <v/>
      </c>
      <c r="F2969">
        <f>RAND()</f>
        <v/>
      </c>
      <c r="G2969">
        <f>IF('d_시나리오'!$J$3='d_시나리오'!$H$3,'d_시나리오'!$I$3,IF(F2969&lt;('d_시나리오'!$I$3-'d_시나리오'!$H$3)/('d_시나리오'!$J$3-'d_시나리오'!$H$3),'d_시나리오'!$H$3+SQRT(F2969*('d_시나리오'!$J$3-'d_시나리오'!$H$3)*('d_시나리오'!$I$3-'d_시나리오'!$H$3)),'d_시나리오'!$J$3-SQRT((1-F2969)*('d_시나리오'!$J$3-'d_시나리오'!$H$3)*('d_시나리오'!$J$3-'d_시나리오'!$I$3))))</f>
        <v/>
      </c>
      <c r="H2969">
        <f>RAND()</f>
        <v/>
      </c>
      <c r="I2969">
        <f>IF('d_시나리오'!$J$4='d_시나리오'!$H$4,'d_시나리오'!$I$4,IF(H2969&lt;('d_시나리오'!$I$4-'d_시나리오'!$H$4)/('d_시나리오'!$J$4-'d_시나리오'!$H$4),'d_시나리오'!$H$4+SQRT(H2969*('d_시나리오'!$J$4-'d_시나리오'!$H$4)*('d_시나리오'!$I$4-'d_시나리오'!$H$4)),'d_시나리오'!$J$4-SQRT((1-H2969)*('d_시나리오'!$J$4-'d_시나리오'!$H$4)*('d_시나리오'!$J$4-'d_시나리오'!$I$4))))</f>
        <v/>
      </c>
      <c r="J2969">
        <f>RAND()</f>
        <v/>
      </c>
      <c r="K2969">
        <f>IF('d_시나리오'!$J$5='d_시나리오'!$H$5,'d_시나리오'!$I$5,IF(J2969&lt;('d_시나리오'!$I$5-'d_시나리오'!$H$5)/('d_시나리오'!$J$5-'d_시나리오'!$H$5),'d_시나리오'!$H$5+SQRT(J2969*('d_시나리오'!$J$5-'d_시나리오'!$H$5)*('d_시나리오'!$I$5-'d_시나리오'!$H$5)),'d_시나리오'!$J$5-SQRT((1-J2969)*('d_시나리오'!$J$5-'d_시나리오'!$H$5)*('d_시나리오'!$J$5-'d_시나리오'!$I$5))))</f>
        <v/>
      </c>
      <c r="L2969">
        <f>RAND()</f>
        <v/>
      </c>
      <c r="M2969">
        <f>IF('d_시나리오'!$J$6='d_시나리오'!$H$6,'d_시나리오'!$I$6,IF(L2969&lt;('d_시나리오'!$I$6-'d_시나리오'!$H$6)/('d_시나리오'!$J$6-'d_시나리오'!$H$6),'d_시나리오'!$H$6+SQRT(L2969*('d_시나리오'!$J$6-'d_시나리오'!$H$6)*('d_시나리오'!$I$6-'d_시나리오'!$H$6)),'d_시나리오'!$J$6-SQRT((1-L2969)*('d_시나리오'!$J$6-'d_시나리오'!$H$6)*('d_시나리오'!$J$6-'d_시나리오'!$I$6))))</f>
        <v/>
      </c>
      <c r="N2969">
        <f>INDEX('d_분포'!$B$2:$B$57,RANDBETWEEN(1,56))</f>
        <v/>
      </c>
      <c r="O2969">
        <f>BETAINV(RAND(),5,5)</f>
        <v/>
      </c>
      <c r="P2969">
        <f>'d_고정'!$B$1*'6_기대효과'!$H$7*('d_시나리오'!$I$7/'d_고정'!$B$2)*B2969</f>
        <v/>
      </c>
      <c r="Q2969">
        <f>P2969*C2969</f>
        <v/>
      </c>
      <c r="R2969">
        <f>P2969*E2969</f>
        <v/>
      </c>
      <c r="S2969">
        <f>R2969*G2969</f>
        <v/>
      </c>
      <c r="T2969">
        <f>Q2969+S2969</f>
        <v/>
      </c>
      <c r="U2969">
        <f>(Q2969*D2969+S2969*I2969)*(1-O2969)</f>
        <v/>
      </c>
      <c r="V2969">
        <f>(R2969*K2969*N2969+'d_고정'!$B$3*('6_기대효과'!$H$7/8)*N2969*'d_고정'!$B$10*M2969*('6_기대효과'!$K$7/'d_고정'!$B$9))*(1-O2969)</f>
        <v/>
      </c>
      <c r="W2969">
        <f>(S2969*I2969+R2969*MAX(K2969-'d_고정'!$B$10*M2969*('6_기대효과'!$K$7/'d_고정'!$B$9),0)*N2969)*(1-O2969)</f>
        <v/>
      </c>
      <c r="X2969">
        <f>U2969+V2969</f>
        <v/>
      </c>
      <c r="Y2969">
        <f>U2969/('d_고정'!$B$5*'6_기대효과'!$H$7/8)/'d_고정'!$B$6</f>
        <v/>
      </c>
      <c r="Z2969">
        <f>U2969/('d_고정'!$B$8*'6_기대효과'!$H$7/8)</f>
        <v/>
      </c>
    </row>
    <row r="2970">
      <c r="A2970">
        <f>RAND()</f>
        <v/>
      </c>
      <c r="B2970">
        <f>IF('d_시나리오'!$J$2='d_시나리오'!$H$2,'d_시나리오'!$I$2,IF(A2970&lt;('d_시나리오'!$I$2-'d_시나리오'!$H$2)/('d_시나리오'!$J$2-'d_시나리오'!$H$2),'d_시나리오'!$H$2+SQRT(A2970*('d_시나리오'!$J$2-'d_시나리오'!$H$2)*('d_시나리오'!$I$2-'d_시나리오'!$H$2)),'d_시나리오'!$J$2-SQRT((1-A2970)*('d_시나리오'!$J$2-'d_시나리오'!$H$2)*('d_시나리오'!$J$2-'d_시나리오'!$I$2))))</f>
        <v/>
      </c>
      <c r="C2970">
        <f>BETAINV(RAND(),2,6)</f>
        <v/>
      </c>
      <c r="D2970">
        <f>INDEX('d_분포'!$A$2:$A$28,RANDBETWEEN(1,27))</f>
        <v/>
      </c>
      <c r="E2970">
        <f>INDEX('d_분포'!$C$2:$C$5,RANDBETWEEN(1,4))*(0.9+0.2*RAND())</f>
        <v/>
      </c>
      <c r="F2970">
        <f>RAND()</f>
        <v/>
      </c>
      <c r="G2970">
        <f>IF('d_시나리오'!$J$3='d_시나리오'!$H$3,'d_시나리오'!$I$3,IF(F2970&lt;('d_시나리오'!$I$3-'d_시나리오'!$H$3)/('d_시나리오'!$J$3-'d_시나리오'!$H$3),'d_시나리오'!$H$3+SQRT(F2970*('d_시나리오'!$J$3-'d_시나리오'!$H$3)*('d_시나리오'!$I$3-'d_시나리오'!$H$3)),'d_시나리오'!$J$3-SQRT((1-F2970)*('d_시나리오'!$J$3-'d_시나리오'!$H$3)*('d_시나리오'!$J$3-'d_시나리오'!$I$3))))</f>
        <v/>
      </c>
      <c r="H2970">
        <f>RAND()</f>
        <v/>
      </c>
      <c r="I2970">
        <f>IF('d_시나리오'!$J$4='d_시나리오'!$H$4,'d_시나리오'!$I$4,IF(H2970&lt;('d_시나리오'!$I$4-'d_시나리오'!$H$4)/('d_시나리오'!$J$4-'d_시나리오'!$H$4),'d_시나리오'!$H$4+SQRT(H2970*('d_시나리오'!$J$4-'d_시나리오'!$H$4)*('d_시나리오'!$I$4-'d_시나리오'!$H$4)),'d_시나리오'!$J$4-SQRT((1-H2970)*('d_시나리오'!$J$4-'d_시나리오'!$H$4)*('d_시나리오'!$J$4-'d_시나리오'!$I$4))))</f>
        <v/>
      </c>
      <c r="J2970">
        <f>RAND()</f>
        <v/>
      </c>
      <c r="K2970">
        <f>IF('d_시나리오'!$J$5='d_시나리오'!$H$5,'d_시나리오'!$I$5,IF(J2970&lt;('d_시나리오'!$I$5-'d_시나리오'!$H$5)/('d_시나리오'!$J$5-'d_시나리오'!$H$5),'d_시나리오'!$H$5+SQRT(J2970*('d_시나리오'!$J$5-'d_시나리오'!$H$5)*('d_시나리오'!$I$5-'d_시나리오'!$H$5)),'d_시나리오'!$J$5-SQRT((1-J2970)*('d_시나리오'!$J$5-'d_시나리오'!$H$5)*('d_시나리오'!$J$5-'d_시나리오'!$I$5))))</f>
        <v/>
      </c>
      <c r="L2970">
        <f>RAND()</f>
        <v/>
      </c>
      <c r="M2970">
        <f>IF('d_시나리오'!$J$6='d_시나리오'!$H$6,'d_시나리오'!$I$6,IF(L2970&lt;('d_시나리오'!$I$6-'d_시나리오'!$H$6)/('d_시나리오'!$J$6-'d_시나리오'!$H$6),'d_시나리오'!$H$6+SQRT(L2970*('d_시나리오'!$J$6-'d_시나리오'!$H$6)*('d_시나리오'!$I$6-'d_시나리오'!$H$6)),'d_시나리오'!$J$6-SQRT((1-L2970)*('d_시나리오'!$J$6-'d_시나리오'!$H$6)*('d_시나리오'!$J$6-'d_시나리오'!$I$6))))</f>
        <v/>
      </c>
      <c r="N2970">
        <f>INDEX('d_분포'!$B$2:$B$57,RANDBETWEEN(1,56))</f>
        <v/>
      </c>
      <c r="O2970">
        <f>BETAINV(RAND(),5,5)</f>
        <v/>
      </c>
      <c r="P2970">
        <f>'d_고정'!$B$1*'6_기대효과'!$H$7*('d_시나리오'!$I$7/'d_고정'!$B$2)*B2970</f>
        <v/>
      </c>
      <c r="Q2970">
        <f>P2970*C2970</f>
        <v/>
      </c>
      <c r="R2970">
        <f>P2970*E2970</f>
        <v/>
      </c>
      <c r="S2970">
        <f>R2970*G2970</f>
        <v/>
      </c>
      <c r="T2970">
        <f>Q2970+S2970</f>
        <v/>
      </c>
      <c r="U2970">
        <f>(Q2970*D2970+S2970*I2970)*(1-O2970)</f>
        <v/>
      </c>
      <c r="V2970">
        <f>(R2970*K2970*N2970+'d_고정'!$B$3*('6_기대효과'!$H$7/8)*N2970*'d_고정'!$B$10*M2970*('6_기대효과'!$K$7/'d_고정'!$B$9))*(1-O2970)</f>
        <v/>
      </c>
      <c r="W2970">
        <f>(S2970*I2970+R2970*MAX(K2970-'d_고정'!$B$10*M2970*('6_기대효과'!$K$7/'d_고정'!$B$9),0)*N2970)*(1-O2970)</f>
        <v/>
      </c>
      <c r="X2970">
        <f>U2970+V2970</f>
        <v/>
      </c>
      <c r="Y2970">
        <f>U2970/('d_고정'!$B$5*'6_기대효과'!$H$7/8)/'d_고정'!$B$6</f>
        <v/>
      </c>
      <c r="Z2970">
        <f>U2970/('d_고정'!$B$8*'6_기대효과'!$H$7/8)</f>
        <v/>
      </c>
    </row>
    <row r="2971">
      <c r="A2971">
        <f>RAND()</f>
        <v/>
      </c>
      <c r="B2971">
        <f>IF('d_시나리오'!$J$2='d_시나리오'!$H$2,'d_시나리오'!$I$2,IF(A2971&lt;('d_시나리오'!$I$2-'d_시나리오'!$H$2)/('d_시나리오'!$J$2-'d_시나리오'!$H$2),'d_시나리오'!$H$2+SQRT(A2971*('d_시나리오'!$J$2-'d_시나리오'!$H$2)*('d_시나리오'!$I$2-'d_시나리오'!$H$2)),'d_시나리오'!$J$2-SQRT((1-A2971)*('d_시나리오'!$J$2-'d_시나리오'!$H$2)*('d_시나리오'!$J$2-'d_시나리오'!$I$2))))</f>
        <v/>
      </c>
      <c r="C2971">
        <f>BETAINV(RAND(),2,6)</f>
        <v/>
      </c>
      <c r="D2971">
        <f>INDEX('d_분포'!$A$2:$A$28,RANDBETWEEN(1,27))</f>
        <v/>
      </c>
      <c r="E2971">
        <f>INDEX('d_분포'!$C$2:$C$5,RANDBETWEEN(1,4))*(0.9+0.2*RAND())</f>
        <v/>
      </c>
      <c r="F2971">
        <f>RAND()</f>
        <v/>
      </c>
      <c r="G2971">
        <f>IF('d_시나리오'!$J$3='d_시나리오'!$H$3,'d_시나리오'!$I$3,IF(F2971&lt;('d_시나리오'!$I$3-'d_시나리오'!$H$3)/('d_시나리오'!$J$3-'d_시나리오'!$H$3),'d_시나리오'!$H$3+SQRT(F2971*('d_시나리오'!$J$3-'d_시나리오'!$H$3)*('d_시나리오'!$I$3-'d_시나리오'!$H$3)),'d_시나리오'!$J$3-SQRT((1-F2971)*('d_시나리오'!$J$3-'d_시나리오'!$H$3)*('d_시나리오'!$J$3-'d_시나리오'!$I$3))))</f>
        <v/>
      </c>
      <c r="H2971">
        <f>RAND()</f>
        <v/>
      </c>
      <c r="I2971">
        <f>IF('d_시나리오'!$J$4='d_시나리오'!$H$4,'d_시나리오'!$I$4,IF(H2971&lt;('d_시나리오'!$I$4-'d_시나리오'!$H$4)/('d_시나리오'!$J$4-'d_시나리오'!$H$4),'d_시나리오'!$H$4+SQRT(H2971*('d_시나리오'!$J$4-'d_시나리오'!$H$4)*('d_시나리오'!$I$4-'d_시나리오'!$H$4)),'d_시나리오'!$J$4-SQRT((1-H2971)*('d_시나리오'!$J$4-'d_시나리오'!$H$4)*('d_시나리오'!$J$4-'d_시나리오'!$I$4))))</f>
        <v/>
      </c>
      <c r="J2971">
        <f>RAND()</f>
        <v/>
      </c>
      <c r="K2971">
        <f>IF('d_시나리오'!$J$5='d_시나리오'!$H$5,'d_시나리오'!$I$5,IF(J2971&lt;('d_시나리오'!$I$5-'d_시나리오'!$H$5)/('d_시나리오'!$J$5-'d_시나리오'!$H$5),'d_시나리오'!$H$5+SQRT(J2971*('d_시나리오'!$J$5-'d_시나리오'!$H$5)*('d_시나리오'!$I$5-'d_시나리오'!$H$5)),'d_시나리오'!$J$5-SQRT((1-J2971)*('d_시나리오'!$J$5-'d_시나리오'!$H$5)*('d_시나리오'!$J$5-'d_시나리오'!$I$5))))</f>
        <v/>
      </c>
      <c r="L2971">
        <f>RAND()</f>
        <v/>
      </c>
      <c r="M2971">
        <f>IF('d_시나리오'!$J$6='d_시나리오'!$H$6,'d_시나리오'!$I$6,IF(L2971&lt;('d_시나리오'!$I$6-'d_시나리오'!$H$6)/('d_시나리오'!$J$6-'d_시나리오'!$H$6),'d_시나리오'!$H$6+SQRT(L2971*('d_시나리오'!$J$6-'d_시나리오'!$H$6)*('d_시나리오'!$I$6-'d_시나리오'!$H$6)),'d_시나리오'!$J$6-SQRT((1-L2971)*('d_시나리오'!$J$6-'d_시나리오'!$H$6)*('d_시나리오'!$J$6-'d_시나리오'!$I$6))))</f>
        <v/>
      </c>
      <c r="N2971">
        <f>INDEX('d_분포'!$B$2:$B$57,RANDBETWEEN(1,56))</f>
        <v/>
      </c>
      <c r="O2971">
        <f>BETAINV(RAND(),5,5)</f>
        <v/>
      </c>
      <c r="P2971">
        <f>'d_고정'!$B$1*'6_기대효과'!$H$7*('d_시나리오'!$I$7/'d_고정'!$B$2)*B2971</f>
        <v/>
      </c>
      <c r="Q2971">
        <f>P2971*C2971</f>
        <v/>
      </c>
      <c r="R2971">
        <f>P2971*E2971</f>
        <v/>
      </c>
      <c r="S2971">
        <f>R2971*G2971</f>
        <v/>
      </c>
      <c r="T2971">
        <f>Q2971+S2971</f>
        <v/>
      </c>
      <c r="U2971">
        <f>(Q2971*D2971+S2971*I2971)*(1-O2971)</f>
        <v/>
      </c>
      <c r="V2971">
        <f>(R2971*K2971*N2971+'d_고정'!$B$3*('6_기대효과'!$H$7/8)*N2971*'d_고정'!$B$10*M2971*('6_기대효과'!$K$7/'d_고정'!$B$9))*(1-O2971)</f>
        <v/>
      </c>
      <c r="W2971">
        <f>(S2971*I2971+R2971*MAX(K2971-'d_고정'!$B$10*M2971*('6_기대효과'!$K$7/'d_고정'!$B$9),0)*N2971)*(1-O2971)</f>
        <v/>
      </c>
      <c r="X2971">
        <f>U2971+V2971</f>
        <v/>
      </c>
      <c r="Y2971">
        <f>U2971/('d_고정'!$B$5*'6_기대효과'!$H$7/8)/'d_고정'!$B$6</f>
        <v/>
      </c>
      <c r="Z2971">
        <f>U2971/('d_고정'!$B$8*'6_기대효과'!$H$7/8)</f>
        <v/>
      </c>
    </row>
    <row r="2972">
      <c r="A2972">
        <f>RAND()</f>
        <v/>
      </c>
      <c r="B2972">
        <f>IF('d_시나리오'!$J$2='d_시나리오'!$H$2,'d_시나리오'!$I$2,IF(A2972&lt;('d_시나리오'!$I$2-'d_시나리오'!$H$2)/('d_시나리오'!$J$2-'d_시나리오'!$H$2),'d_시나리오'!$H$2+SQRT(A2972*('d_시나리오'!$J$2-'d_시나리오'!$H$2)*('d_시나리오'!$I$2-'d_시나리오'!$H$2)),'d_시나리오'!$J$2-SQRT((1-A2972)*('d_시나리오'!$J$2-'d_시나리오'!$H$2)*('d_시나리오'!$J$2-'d_시나리오'!$I$2))))</f>
        <v/>
      </c>
      <c r="C2972">
        <f>BETAINV(RAND(),2,6)</f>
        <v/>
      </c>
      <c r="D2972">
        <f>INDEX('d_분포'!$A$2:$A$28,RANDBETWEEN(1,27))</f>
        <v/>
      </c>
      <c r="E2972">
        <f>INDEX('d_분포'!$C$2:$C$5,RANDBETWEEN(1,4))*(0.9+0.2*RAND())</f>
        <v/>
      </c>
      <c r="F2972">
        <f>RAND()</f>
        <v/>
      </c>
      <c r="G2972">
        <f>IF('d_시나리오'!$J$3='d_시나리오'!$H$3,'d_시나리오'!$I$3,IF(F2972&lt;('d_시나리오'!$I$3-'d_시나리오'!$H$3)/('d_시나리오'!$J$3-'d_시나리오'!$H$3),'d_시나리오'!$H$3+SQRT(F2972*('d_시나리오'!$J$3-'d_시나리오'!$H$3)*('d_시나리오'!$I$3-'d_시나리오'!$H$3)),'d_시나리오'!$J$3-SQRT((1-F2972)*('d_시나리오'!$J$3-'d_시나리오'!$H$3)*('d_시나리오'!$J$3-'d_시나리오'!$I$3))))</f>
        <v/>
      </c>
      <c r="H2972">
        <f>RAND()</f>
        <v/>
      </c>
      <c r="I2972">
        <f>IF('d_시나리오'!$J$4='d_시나리오'!$H$4,'d_시나리오'!$I$4,IF(H2972&lt;('d_시나리오'!$I$4-'d_시나리오'!$H$4)/('d_시나리오'!$J$4-'d_시나리오'!$H$4),'d_시나리오'!$H$4+SQRT(H2972*('d_시나리오'!$J$4-'d_시나리오'!$H$4)*('d_시나리오'!$I$4-'d_시나리오'!$H$4)),'d_시나리오'!$J$4-SQRT((1-H2972)*('d_시나리오'!$J$4-'d_시나리오'!$H$4)*('d_시나리오'!$J$4-'d_시나리오'!$I$4))))</f>
        <v/>
      </c>
      <c r="J2972">
        <f>RAND()</f>
        <v/>
      </c>
      <c r="K2972">
        <f>IF('d_시나리오'!$J$5='d_시나리오'!$H$5,'d_시나리오'!$I$5,IF(J2972&lt;('d_시나리오'!$I$5-'d_시나리오'!$H$5)/('d_시나리오'!$J$5-'d_시나리오'!$H$5),'d_시나리오'!$H$5+SQRT(J2972*('d_시나리오'!$J$5-'d_시나리오'!$H$5)*('d_시나리오'!$I$5-'d_시나리오'!$H$5)),'d_시나리오'!$J$5-SQRT((1-J2972)*('d_시나리오'!$J$5-'d_시나리오'!$H$5)*('d_시나리오'!$J$5-'d_시나리오'!$I$5))))</f>
        <v/>
      </c>
      <c r="L2972">
        <f>RAND()</f>
        <v/>
      </c>
      <c r="M2972">
        <f>IF('d_시나리오'!$J$6='d_시나리오'!$H$6,'d_시나리오'!$I$6,IF(L2972&lt;('d_시나리오'!$I$6-'d_시나리오'!$H$6)/('d_시나리오'!$J$6-'d_시나리오'!$H$6),'d_시나리오'!$H$6+SQRT(L2972*('d_시나리오'!$J$6-'d_시나리오'!$H$6)*('d_시나리오'!$I$6-'d_시나리오'!$H$6)),'d_시나리오'!$J$6-SQRT((1-L2972)*('d_시나리오'!$J$6-'d_시나리오'!$H$6)*('d_시나리오'!$J$6-'d_시나리오'!$I$6))))</f>
        <v/>
      </c>
      <c r="N2972">
        <f>INDEX('d_분포'!$B$2:$B$57,RANDBETWEEN(1,56))</f>
        <v/>
      </c>
      <c r="O2972">
        <f>BETAINV(RAND(),5,5)</f>
        <v/>
      </c>
      <c r="P2972">
        <f>'d_고정'!$B$1*'6_기대효과'!$H$7*('d_시나리오'!$I$7/'d_고정'!$B$2)*B2972</f>
        <v/>
      </c>
      <c r="Q2972">
        <f>P2972*C2972</f>
        <v/>
      </c>
      <c r="R2972">
        <f>P2972*E2972</f>
        <v/>
      </c>
      <c r="S2972">
        <f>R2972*G2972</f>
        <v/>
      </c>
      <c r="T2972">
        <f>Q2972+S2972</f>
        <v/>
      </c>
      <c r="U2972">
        <f>(Q2972*D2972+S2972*I2972)*(1-O2972)</f>
        <v/>
      </c>
      <c r="V2972">
        <f>(R2972*K2972*N2972+'d_고정'!$B$3*('6_기대효과'!$H$7/8)*N2972*'d_고정'!$B$10*M2972*('6_기대효과'!$K$7/'d_고정'!$B$9))*(1-O2972)</f>
        <v/>
      </c>
      <c r="W2972">
        <f>(S2972*I2972+R2972*MAX(K2972-'d_고정'!$B$10*M2972*('6_기대효과'!$K$7/'d_고정'!$B$9),0)*N2972)*(1-O2972)</f>
        <v/>
      </c>
      <c r="X2972">
        <f>U2972+V2972</f>
        <v/>
      </c>
      <c r="Y2972">
        <f>U2972/('d_고정'!$B$5*'6_기대효과'!$H$7/8)/'d_고정'!$B$6</f>
        <v/>
      </c>
      <c r="Z2972">
        <f>U2972/('d_고정'!$B$8*'6_기대효과'!$H$7/8)</f>
        <v/>
      </c>
    </row>
    <row r="2973">
      <c r="A2973">
        <f>RAND()</f>
        <v/>
      </c>
      <c r="B2973">
        <f>IF('d_시나리오'!$J$2='d_시나리오'!$H$2,'d_시나리오'!$I$2,IF(A2973&lt;('d_시나리오'!$I$2-'d_시나리오'!$H$2)/('d_시나리오'!$J$2-'d_시나리오'!$H$2),'d_시나리오'!$H$2+SQRT(A2973*('d_시나리오'!$J$2-'d_시나리오'!$H$2)*('d_시나리오'!$I$2-'d_시나리오'!$H$2)),'d_시나리오'!$J$2-SQRT((1-A2973)*('d_시나리오'!$J$2-'d_시나리오'!$H$2)*('d_시나리오'!$J$2-'d_시나리오'!$I$2))))</f>
        <v/>
      </c>
      <c r="C2973">
        <f>BETAINV(RAND(),2,6)</f>
        <v/>
      </c>
      <c r="D2973">
        <f>INDEX('d_분포'!$A$2:$A$28,RANDBETWEEN(1,27))</f>
        <v/>
      </c>
      <c r="E2973">
        <f>INDEX('d_분포'!$C$2:$C$5,RANDBETWEEN(1,4))*(0.9+0.2*RAND())</f>
        <v/>
      </c>
      <c r="F2973">
        <f>RAND()</f>
        <v/>
      </c>
      <c r="G2973">
        <f>IF('d_시나리오'!$J$3='d_시나리오'!$H$3,'d_시나리오'!$I$3,IF(F2973&lt;('d_시나리오'!$I$3-'d_시나리오'!$H$3)/('d_시나리오'!$J$3-'d_시나리오'!$H$3),'d_시나리오'!$H$3+SQRT(F2973*('d_시나리오'!$J$3-'d_시나리오'!$H$3)*('d_시나리오'!$I$3-'d_시나리오'!$H$3)),'d_시나리오'!$J$3-SQRT((1-F2973)*('d_시나리오'!$J$3-'d_시나리오'!$H$3)*('d_시나리오'!$J$3-'d_시나리오'!$I$3))))</f>
        <v/>
      </c>
      <c r="H2973">
        <f>RAND()</f>
        <v/>
      </c>
      <c r="I2973">
        <f>IF('d_시나리오'!$J$4='d_시나리오'!$H$4,'d_시나리오'!$I$4,IF(H2973&lt;('d_시나리오'!$I$4-'d_시나리오'!$H$4)/('d_시나리오'!$J$4-'d_시나리오'!$H$4),'d_시나리오'!$H$4+SQRT(H2973*('d_시나리오'!$J$4-'d_시나리오'!$H$4)*('d_시나리오'!$I$4-'d_시나리오'!$H$4)),'d_시나리오'!$J$4-SQRT((1-H2973)*('d_시나리오'!$J$4-'d_시나리오'!$H$4)*('d_시나리오'!$J$4-'d_시나리오'!$I$4))))</f>
        <v/>
      </c>
      <c r="J2973">
        <f>RAND()</f>
        <v/>
      </c>
      <c r="K2973">
        <f>IF('d_시나리오'!$J$5='d_시나리오'!$H$5,'d_시나리오'!$I$5,IF(J2973&lt;('d_시나리오'!$I$5-'d_시나리오'!$H$5)/('d_시나리오'!$J$5-'d_시나리오'!$H$5),'d_시나리오'!$H$5+SQRT(J2973*('d_시나리오'!$J$5-'d_시나리오'!$H$5)*('d_시나리오'!$I$5-'d_시나리오'!$H$5)),'d_시나리오'!$J$5-SQRT((1-J2973)*('d_시나리오'!$J$5-'d_시나리오'!$H$5)*('d_시나리오'!$J$5-'d_시나리오'!$I$5))))</f>
        <v/>
      </c>
      <c r="L2973">
        <f>RAND()</f>
        <v/>
      </c>
      <c r="M2973">
        <f>IF('d_시나리오'!$J$6='d_시나리오'!$H$6,'d_시나리오'!$I$6,IF(L2973&lt;('d_시나리오'!$I$6-'d_시나리오'!$H$6)/('d_시나리오'!$J$6-'d_시나리오'!$H$6),'d_시나리오'!$H$6+SQRT(L2973*('d_시나리오'!$J$6-'d_시나리오'!$H$6)*('d_시나리오'!$I$6-'d_시나리오'!$H$6)),'d_시나리오'!$J$6-SQRT((1-L2973)*('d_시나리오'!$J$6-'d_시나리오'!$H$6)*('d_시나리오'!$J$6-'d_시나리오'!$I$6))))</f>
        <v/>
      </c>
      <c r="N2973">
        <f>INDEX('d_분포'!$B$2:$B$57,RANDBETWEEN(1,56))</f>
        <v/>
      </c>
      <c r="O2973">
        <f>BETAINV(RAND(),5,5)</f>
        <v/>
      </c>
      <c r="P2973">
        <f>'d_고정'!$B$1*'6_기대효과'!$H$7*('d_시나리오'!$I$7/'d_고정'!$B$2)*B2973</f>
        <v/>
      </c>
      <c r="Q2973">
        <f>P2973*C2973</f>
        <v/>
      </c>
      <c r="R2973">
        <f>P2973*E2973</f>
        <v/>
      </c>
      <c r="S2973">
        <f>R2973*G2973</f>
        <v/>
      </c>
      <c r="T2973">
        <f>Q2973+S2973</f>
        <v/>
      </c>
      <c r="U2973">
        <f>(Q2973*D2973+S2973*I2973)*(1-O2973)</f>
        <v/>
      </c>
      <c r="V2973">
        <f>(R2973*K2973*N2973+'d_고정'!$B$3*('6_기대효과'!$H$7/8)*N2973*'d_고정'!$B$10*M2973*('6_기대효과'!$K$7/'d_고정'!$B$9))*(1-O2973)</f>
        <v/>
      </c>
      <c r="W2973">
        <f>(S2973*I2973+R2973*MAX(K2973-'d_고정'!$B$10*M2973*('6_기대효과'!$K$7/'d_고정'!$B$9),0)*N2973)*(1-O2973)</f>
        <v/>
      </c>
      <c r="X2973">
        <f>U2973+V2973</f>
        <v/>
      </c>
      <c r="Y2973">
        <f>U2973/('d_고정'!$B$5*'6_기대효과'!$H$7/8)/'d_고정'!$B$6</f>
        <v/>
      </c>
      <c r="Z2973">
        <f>U2973/('d_고정'!$B$8*'6_기대효과'!$H$7/8)</f>
        <v/>
      </c>
    </row>
    <row r="2974">
      <c r="A2974">
        <f>RAND()</f>
        <v/>
      </c>
      <c r="B2974">
        <f>IF('d_시나리오'!$J$2='d_시나리오'!$H$2,'d_시나리오'!$I$2,IF(A2974&lt;('d_시나리오'!$I$2-'d_시나리오'!$H$2)/('d_시나리오'!$J$2-'d_시나리오'!$H$2),'d_시나리오'!$H$2+SQRT(A2974*('d_시나리오'!$J$2-'d_시나리오'!$H$2)*('d_시나리오'!$I$2-'d_시나리오'!$H$2)),'d_시나리오'!$J$2-SQRT((1-A2974)*('d_시나리오'!$J$2-'d_시나리오'!$H$2)*('d_시나리오'!$J$2-'d_시나리오'!$I$2))))</f>
        <v/>
      </c>
      <c r="C2974">
        <f>BETAINV(RAND(),2,6)</f>
        <v/>
      </c>
      <c r="D2974">
        <f>INDEX('d_분포'!$A$2:$A$28,RANDBETWEEN(1,27))</f>
        <v/>
      </c>
      <c r="E2974">
        <f>INDEX('d_분포'!$C$2:$C$5,RANDBETWEEN(1,4))*(0.9+0.2*RAND())</f>
        <v/>
      </c>
      <c r="F2974">
        <f>RAND()</f>
        <v/>
      </c>
      <c r="G2974">
        <f>IF('d_시나리오'!$J$3='d_시나리오'!$H$3,'d_시나리오'!$I$3,IF(F2974&lt;('d_시나리오'!$I$3-'d_시나리오'!$H$3)/('d_시나리오'!$J$3-'d_시나리오'!$H$3),'d_시나리오'!$H$3+SQRT(F2974*('d_시나리오'!$J$3-'d_시나리오'!$H$3)*('d_시나리오'!$I$3-'d_시나리오'!$H$3)),'d_시나리오'!$J$3-SQRT((1-F2974)*('d_시나리오'!$J$3-'d_시나리오'!$H$3)*('d_시나리오'!$J$3-'d_시나리오'!$I$3))))</f>
        <v/>
      </c>
      <c r="H2974">
        <f>RAND()</f>
        <v/>
      </c>
      <c r="I2974">
        <f>IF('d_시나리오'!$J$4='d_시나리오'!$H$4,'d_시나리오'!$I$4,IF(H2974&lt;('d_시나리오'!$I$4-'d_시나리오'!$H$4)/('d_시나리오'!$J$4-'d_시나리오'!$H$4),'d_시나리오'!$H$4+SQRT(H2974*('d_시나리오'!$J$4-'d_시나리오'!$H$4)*('d_시나리오'!$I$4-'d_시나리오'!$H$4)),'d_시나리오'!$J$4-SQRT((1-H2974)*('d_시나리오'!$J$4-'d_시나리오'!$H$4)*('d_시나리오'!$J$4-'d_시나리오'!$I$4))))</f>
        <v/>
      </c>
      <c r="J2974">
        <f>RAND()</f>
        <v/>
      </c>
      <c r="K2974">
        <f>IF('d_시나리오'!$J$5='d_시나리오'!$H$5,'d_시나리오'!$I$5,IF(J2974&lt;('d_시나리오'!$I$5-'d_시나리오'!$H$5)/('d_시나리오'!$J$5-'d_시나리오'!$H$5),'d_시나리오'!$H$5+SQRT(J2974*('d_시나리오'!$J$5-'d_시나리오'!$H$5)*('d_시나리오'!$I$5-'d_시나리오'!$H$5)),'d_시나리오'!$J$5-SQRT((1-J2974)*('d_시나리오'!$J$5-'d_시나리오'!$H$5)*('d_시나리오'!$J$5-'d_시나리오'!$I$5))))</f>
        <v/>
      </c>
      <c r="L2974">
        <f>RAND()</f>
        <v/>
      </c>
      <c r="M2974">
        <f>IF('d_시나리오'!$J$6='d_시나리오'!$H$6,'d_시나리오'!$I$6,IF(L2974&lt;('d_시나리오'!$I$6-'d_시나리오'!$H$6)/('d_시나리오'!$J$6-'d_시나리오'!$H$6),'d_시나리오'!$H$6+SQRT(L2974*('d_시나리오'!$J$6-'d_시나리오'!$H$6)*('d_시나리오'!$I$6-'d_시나리오'!$H$6)),'d_시나리오'!$J$6-SQRT((1-L2974)*('d_시나리오'!$J$6-'d_시나리오'!$H$6)*('d_시나리오'!$J$6-'d_시나리오'!$I$6))))</f>
        <v/>
      </c>
      <c r="N2974">
        <f>INDEX('d_분포'!$B$2:$B$57,RANDBETWEEN(1,56))</f>
        <v/>
      </c>
      <c r="O2974">
        <f>BETAINV(RAND(),5,5)</f>
        <v/>
      </c>
      <c r="P2974">
        <f>'d_고정'!$B$1*'6_기대효과'!$H$7*('d_시나리오'!$I$7/'d_고정'!$B$2)*B2974</f>
        <v/>
      </c>
      <c r="Q2974">
        <f>P2974*C2974</f>
        <v/>
      </c>
      <c r="R2974">
        <f>P2974*E2974</f>
        <v/>
      </c>
      <c r="S2974">
        <f>R2974*G2974</f>
        <v/>
      </c>
      <c r="T2974">
        <f>Q2974+S2974</f>
        <v/>
      </c>
      <c r="U2974">
        <f>(Q2974*D2974+S2974*I2974)*(1-O2974)</f>
        <v/>
      </c>
      <c r="V2974">
        <f>(R2974*K2974*N2974+'d_고정'!$B$3*('6_기대효과'!$H$7/8)*N2974*'d_고정'!$B$10*M2974*('6_기대효과'!$K$7/'d_고정'!$B$9))*(1-O2974)</f>
        <v/>
      </c>
      <c r="W2974">
        <f>(S2974*I2974+R2974*MAX(K2974-'d_고정'!$B$10*M2974*('6_기대효과'!$K$7/'d_고정'!$B$9),0)*N2974)*(1-O2974)</f>
        <v/>
      </c>
      <c r="X2974">
        <f>U2974+V2974</f>
        <v/>
      </c>
      <c r="Y2974">
        <f>U2974/('d_고정'!$B$5*'6_기대효과'!$H$7/8)/'d_고정'!$B$6</f>
        <v/>
      </c>
      <c r="Z2974">
        <f>U2974/('d_고정'!$B$8*'6_기대효과'!$H$7/8)</f>
        <v/>
      </c>
    </row>
    <row r="2975">
      <c r="A2975">
        <f>RAND()</f>
        <v/>
      </c>
      <c r="B2975">
        <f>IF('d_시나리오'!$J$2='d_시나리오'!$H$2,'d_시나리오'!$I$2,IF(A2975&lt;('d_시나리오'!$I$2-'d_시나리오'!$H$2)/('d_시나리오'!$J$2-'d_시나리오'!$H$2),'d_시나리오'!$H$2+SQRT(A2975*('d_시나리오'!$J$2-'d_시나리오'!$H$2)*('d_시나리오'!$I$2-'d_시나리오'!$H$2)),'d_시나리오'!$J$2-SQRT((1-A2975)*('d_시나리오'!$J$2-'d_시나리오'!$H$2)*('d_시나리오'!$J$2-'d_시나리오'!$I$2))))</f>
        <v/>
      </c>
      <c r="C2975">
        <f>BETAINV(RAND(),2,6)</f>
        <v/>
      </c>
      <c r="D2975">
        <f>INDEX('d_분포'!$A$2:$A$28,RANDBETWEEN(1,27))</f>
        <v/>
      </c>
      <c r="E2975">
        <f>INDEX('d_분포'!$C$2:$C$5,RANDBETWEEN(1,4))*(0.9+0.2*RAND())</f>
        <v/>
      </c>
      <c r="F2975">
        <f>RAND()</f>
        <v/>
      </c>
      <c r="G2975">
        <f>IF('d_시나리오'!$J$3='d_시나리오'!$H$3,'d_시나리오'!$I$3,IF(F2975&lt;('d_시나리오'!$I$3-'d_시나리오'!$H$3)/('d_시나리오'!$J$3-'d_시나리오'!$H$3),'d_시나리오'!$H$3+SQRT(F2975*('d_시나리오'!$J$3-'d_시나리오'!$H$3)*('d_시나리오'!$I$3-'d_시나리오'!$H$3)),'d_시나리오'!$J$3-SQRT((1-F2975)*('d_시나리오'!$J$3-'d_시나리오'!$H$3)*('d_시나리오'!$J$3-'d_시나리오'!$I$3))))</f>
        <v/>
      </c>
      <c r="H2975">
        <f>RAND()</f>
        <v/>
      </c>
      <c r="I2975">
        <f>IF('d_시나리오'!$J$4='d_시나리오'!$H$4,'d_시나리오'!$I$4,IF(H2975&lt;('d_시나리오'!$I$4-'d_시나리오'!$H$4)/('d_시나리오'!$J$4-'d_시나리오'!$H$4),'d_시나리오'!$H$4+SQRT(H2975*('d_시나리오'!$J$4-'d_시나리오'!$H$4)*('d_시나리오'!$I$4-'d_시나리오'!$H$4)),'d_시나리오'!$J$4-SQRT((1-H2975)*('d_시나리오'!$J$4-'d_시나리오'!$H$4)*('d_시나리오'!$J$4-'d_시나리오'!$I$4))))</f>
        <v/>
      </c>
      <c r="J2975">
        <f>RAND()</f>
        <v/>
      </c>
      <c r="K2975">
        <f>IF('d_시나리오'!$J$5='d_시나리오'!$H$5,'d_시나리오'!$I$5,IF(J2975&lt;('d_시나리오'!$I$5-'d_시나리오'!$H$5)/('d_시나리오'!$J$5-'d_시나리오'!$H$5),'d_시나리오'!$H$5+SQRT(J2975*('d_시나리오'!$J$5-'d_시나리오'!$H$5)*('d_시나리오'!$I$5-'d_시나리오'!$H$5)),'d_시나리오'!$J$5-SQRT((1-J2975)*('d_시나리오'!$J$5-'d_시나리오'!$H$5)*('d_시나리오'!$J$5-'d_시나리오'!$I$5))))</f>
        <v/>
      </c>
      <c r="L2975">
        <f>RAND()</f>
        <v/>
      </c>
      <c r="M2975">
        <f>IF('d_시나리오'!$J$6='d_시나리오'!$H$6,'d_시나리오'!$I$6,IF(L2975&lt;('d_시나리오'!$I$6-'d_시나리오'!$H$6)/('d_시나리오'!$J$6-'d_시나리오'!$H$6),'d_시나리오'!$H$6+SQRT(L2975*('d_시나리오'!$J$6-'d_시나리오'!$H$6)*('d_시나리오'!$I$6-'d_시나리오'!$H$6)),'d_시나리오'!$J$6-SQRT((1-L2975)*('d_시나리오'!$J$6-'d_시나리오'!$H$6)*('d_시나리오'!$J$6-'d_시나리오'!$I$6))))</f>
        <v/>
      </c>
      <c r="N2975">
        <f>INDEX('d_분포'!$B$2:$B$57,RANDBETWEEN(1,56))</f>
        <v/>
      </c>
      <c r="O2975">
        <f>BETAINV(RAND(),5,5)</f>
        <v/>
      </c>
      <c r="P2975">
        <f>'d_고정'!$B$1*'6_기대효과'!$H$7*('d_시나리오'!$I$7/'d_고정'!$B$2)*B2975</f>
        <v/>
      </c>
      <c r="Q2975">
        <f>P2975*C2975</f>
        <v/>
      </c>
      <c r="R2975">
        <f>P2975*E2975</f>
        <v/>
      </c>
      <c r="S2975">
        <f>R2975*G2975</f>
        <v/>
      </c>
      <c r="T2975">
        <f>Q2975+S2975</f>
        <v/>
      </c>
      <c r="U2975">
        <f>(Q2975*D2975+S2975*I2975)*(1-O2975)</f>
        <v/>
      </c>
      <c r="V2975">
        <f>(R2975*K2975*N2975+'d_고정'!$B$3*('6_기대효과'!$H$7/8)*N2975*'d_고정'!$B$10*M2975*('6_기대효과'!$K$7/'d_고정'!$B$9))*(1-O2975)</f>
        <v/>
      </c>
      <c r="W2975">
        <f>(S2975*I2975+R2975*MAX(K2975-'d_고정'!$B$10*M2975*('6_기대효과'!$K$7/'d_고정'!$B$9),0)*N2975)*(1-O2975)</f>
        <v/>
      </c>
      <c r="X2975">
        <f>U2975+V2975</f>
        <v/>
      </c>
      <c r="Y2975">
        <f>U2975/('d_고정'!$B$5*'6_기대효과'!$H$7/8)/'d_고정'!$B$6</f>
        <v/>
      </c>
      <c r="Z2975">
        <f>U2975/('d_고정'!$B$8*'6_기대효과'!$H$7/8)</f>
        <v/>
      </c>
    </row>
    <row r="2976">
      <c r="A2976">
        <f>RAND()</f>
        <v/>
      </c>
      <c r="B2976">
        <f>IF('d_시나리오'!$J$2='d_시나리오'!$H$2,'d_시나리오'!$I$2,IF(A2976&lt;('d_시나리오'!$I$2-'d_시나리오'!$H$2)/('d_시나리오'!$J$2-'d_시나리오'!$H$2),'d_시나리오'!$H$2+SQRT(A2976*('d_시나리오'!$J$2-'d_시나리오'!$H$2)*('d_시나리오'!$I$2-'d_시나리오'!$H$2)),'d_시나리오'!$J$2-SQRT((1-A2976)*('d_시나리오'!$J$2-'d_시나리오'!$H$2)*('d_시나리오'!$J$2-'d_시나리오'!$I$2))))</f>
        <v/>
      </c>
      <c r="C2976">
        <f>BETAINV(RAND(),2,6)</f>
        <v/>
      </c>
      <c r="D2976">
        <f>INDEX('d_분포'!$A$2:$A$28,RANDBETWEEN(1,27))</f>
        <v/>
      </c>
      <c r="E2976">
        <f>INDEX('d_분포'!$C$2:$C$5,RANDBETWEEN(1,4))*(0.9+0.2*RAND())</f>
        <v/>
      </c>
      <c r="F2976">
        <f>RAND()</f>
        <v/>
      </c>
      <c r="G2976">
        <f>IF('d_시나리오'!$J$3='d_시나리오'!$H$3,'d_시나리오'!$I$3,IF(F2976&lt;('d_시나리오'!$I$3-'d_시나리오'!$H$3)/('d_시나리오'!$J$3-'d_시나리오'!$H$3),'d_시나리오'!$H$3+SQRT(F2976*('d_시나리오'!$J$3-'d_시나리오'!$H$3)*('d_시나리오'!$I$3-'d_시나리오'!$H$3)),'d_시나리오'!$J$3-SQRT((1-F2976)*('d_시나리오'!$J$3-'d_시나리오'!$H$3)*('d_시나리오'!$J$3-'d_시나리오'!$I$3))))</f>
        <v/>
      </c>
      <c r="H2976">
        <f>RAND()</f>
        <v/>
      </c>
      <c r="I2976">
        <f>IF('d_시나리오'!$J$4='d_시나리오'!$H$4,'d_시나리오'!$I$4,IF(H2976&lt;('d_시나리오'!$I$4-'d_시나리오'!$H$4)/('d_시나리오'!$J$4-'d_시나리오'!$H$4),'d_시나리오'!$H$4+SQRT(H2976*('d_시나리오'!$J$4-'d_시나리오'!$H$4)*('d_시나리오'!$I$4-'d_시나리오'!$H$4)),'d_시나리오'!$J$4-SQRT((1-H2976)*('d_시나리오'!$J$4-'d_시나리오'!$H$4)*('d_시나리오'!$J$4-'d_시나리오'!$I$4))))</f>
        <v/>
      </c>
      <c r="J2976">
        <f>RAND()</f>
        <v/>
      </c>
      <c r="K2976">
        <f>IF('d_시나리오'!$J$5='d_시나리오'!$H$5,'d_시나리오'!$I$5,IF(J2976&lt;('d_시나리오'!$I$5-'d_시나리오'!$H$5)/('d_시나리오'!$J$5-'d_시나리오'!$H$5),'d_시나리오'!$H$5+SQRT(J2976*('d_시나리오'!$J$5-'d_시나리오'!$H$5)*('d_시나리오'!$I$5-'d_시나리오'!$H$5)),'d_시나리오'!$J$5-SQRT((1-J2976)*('d_시나리오'!$J$5-'d_시나리오'!$H$5)*('d_시나리오'!$J$5-'d_시나리오'!$I$5))))</f>
        <v/>
      </c>
      <c r="L2976">
        <f>RAND()</f>
        <v/>
      </c>
      <c r="M2976">
        <f>IF('d_시나리오'!$J$6='d_시나리오'!$H$6,'d_시나리오'!$I$6,IF(L2976&lt;('d_시나리오'!$I$6-'d_시나리오'!$H$6)/('d_시나리오'!$J$6-'d_시나리오'!$H$6),'d_시나리오'!$H$6+SQRT(L2976*('d_시나리오'!$J$6-'d_시나리오'!$H$6)*('d_시나리오'!$I$6-'d_시나리오'!$H$6)),'d_시나리오'!$J$6-SQRT((1-L2976)*('d_시나리오'!$J$6-'d_시나리오'!$H$6)*('d_시나리오'!$J$6-'d_시나리오'!$I$6))))</f>
        <v/>
      </c>
      <c r="N2976">
        <f>INDEX('d_분포'!$B$2:$B$57,RANDBETWEEN(1,56))</f>
        <v/>
      </c>
      <c r="O2976">
        <f>BETAINV(RAND(),5,5)</f>
        <v/>
      </c>
      <c r="P2976">
        <f>'d_고정'!$B$1*'6_기대효과'!$H$7*('d_시나리오'!$I$7/'d_고정'!$B$2)*B2976</f>
        <v/>
      </c>
      <c r="Q2976">
        <f>P2976*C2976</f>
        <v/>
      </c>
      <c r="R2976">
        <f>P2976*E2976</f>
        <v/>
      </c>
      <c r="S2976">
        <f>R2976*G2976</f>
        <v/>
      </c>
      <c r="T2976">
        <f>Q2976+S2976</f>
        <v/>
      </c>
      <c r="U2976">
        <f>(Q2976*D2976+S2976*I2976)*(1-O2976)</f>
        <v/>
      </c>
      <c r="V2976">
        <f>(R2976*K2976*N2976+'d_고정'!$B$3*('6_기대효과'!$H$7/8)*N2976*'d_고정'!$B$10*M2976*('6_기대효과'!$K$7/'d_고정'!$B$9))*(1-O2976)</f>
        <v/>
      </c>
      <c r="W2976">
        <f>(S2976*I2976+R2976*MAX(K2976-'d_고정'!$B$10*M2976*('6_기대효과'!$K$7/'d_고정'!$B$9),0)*N2976)*(1-O2976)</f>
        <v/>
      </c>
      <c r="X2976">
        <f>U2976+V2976</f>
        <v/>
      </c>
      <c r="Y2976">
        <f>U2976/('d_고정'!$B$5*'6_기대효과'!$H$7/8)/'d_고정'!$B$6</f>
        <v/>
      </c>
      <c r="Z2976">
        <f>U2976/('d_고정'!$B$8*'6_기대효과'!$H$7/8)</f>
        <v/>
      </c>
    </row>
    <row r="2977">
      <c r="A2977">
        <f>RAND()</f>
        <v/>
      </c>
      <c r="B2977">
        <f>IF('d_시나리오'!$J$2='d_시나리오'!$H$2,'d_시나리오'!$I$2,IF(A2977&lt;('d_시나리오'!$I$2-'d_시나리오'!$H$2)/('d_시나리오'!$J$2-'d_시나리오'!$H$2),'d_시나리오'!$H$2+SQRT(A2977*('d_시나리오'!$J$2-'d_시나리오'!$H$2)*('d_시나리오'!$I$2-'d_시나리오'!$H$2)),'d_시나리오'!$J$2-SQRT((1-A2977)*('d_시나리오'!$J$2-'d_시나리오'!$H$2)*('d_시나리오'!$J$2-'d_시나리오'!$I$2))))</f>
        <v/>
      </c>
      <c r="C2977">
        <f>BETAINV(RAND(),2,6)</f>
        <v/>
      </c>
      <c r="D2977">
        <f>INDEX('d_분포'!$A$2:$A$28,RANDBETWEEN(1,27))</f>
        <v/>
      </c>
      <c r="E2977">
        <f>INDEX('d_분포'!$C$2:$C$5,RANDBETWEEN(1,4))*(0.9+0.2*RAND())</f>
        <v/>
      </c>
      <c r="F2977">
        <f>RAND()</f>
        <v/>
      </c>
      <c r="G2977">
        <f>IF('d_시나리오'!$J$3='d_시나리오'!$H$3,'d_시나리오'!$I$3,IF(F2977&lt;('d_시나리오'!$I$3-'d_시나리오'!$H$3)/('d_시나리오'!$J$3-'d_시나리오'!$H$3),'d_시나리오'!$H$3+SQRT(F2977*('d_시나리오'!$J$3-'d_시나리오'!$H$3)*('d_시나리오'!$I$3-'d_시나리오'!$H$3)),'d_시나리오'!$J$3-SQRT((1-F2977)*('d_시나리오'!$J$3-'d_시나리오'!$H$3)*('d_시나리오'!$J$3-'d_시나리오'!$I$3))))</f>
        <v/>
      </c>
      <c r="H2977">
        <f>RAND()</f>
        <v/>
      </c>
      <c r="I2977">
        <f>IF('d_시나리오'!$J$4='d_시나리오'!$H$4,'d_시나리오'!$I$4,IF(H2977&lt;('d_시나리오'!$I$4-'d_시나리오'!$H$4)/('d_시나리오'!$J$4-'d_시나리오'!$H$4),'d_시나리오'!$H$4+SQRT(H2977*('d_시나리오'!$J$4-'d_시나리오'!$H$4)*('d_시나리오'!$I$4-'d_시나리오'!$H$4)),'d_시나리오'!$J$4-SQRT((1-H2977)*('d_시나리오'!$J$4-'d_시나리오'!$H$4)*('d_시나리오'!$J$4-'d_시나리오'!$I$4))))</f>
        <v/>
      </c>
      <c r="J2977">
        <f>RAND()</f>
        <v/>
      </c>
      <c r="K2977">
        <f>IF('d_시나리오'!$J$5='d_시나리오'!$H$5,'d_시나리오'!$I$5,IF(J2977&lt;('d_시나리오'!$I$5-'d_시나리오'!$H$5)/('d_시나리오'!$J$5-'d_시나리오'!$H$5),'d_시나리오'!$H$5+SQRT(J2977*('d_시나리오'!$J$5-'d_시나리오'!$H$5)*('d_시나리오'!$I$5-'d_시나리오'!$H$5)),'d_시나리오'!$J$5-SQRT((1-J2977)*('d_시나리오'!$J$5-'d_시나리오'!$H$5)*('d_시나리오'!$J$5-'d_시나리오'!$I$5))))</f>
        <v/>
      </c>
      <c r="L2977">
        <f>RAND()</f>
        <v/>
      </c>
      <c r="M2977">
        <f>IF('d_시나리오'!$J$6='d_시나리오'!$H$6,'d_시나리오'!$I$6,IF(L2977&lt;('d_시나리오'!$I$6-'d_시나리오'!$H$6)/('d_시나리오'!$J$6-'d_시나리오'!$H$6),'d_시나리오'!$H$6+SQRT(L2977*('d_시나리오'!$J$6-'d_시나리오'!$H$6)*('d_시나리오'!$I$6-'d_시나리오'!$H$6)),'d_시나리오'!$J$6-SQRT((1-L2977)*('d_시나리오'!$J$6-'d_시나리오'!$H$6)*('d_시나리오'!$J$6-'d_시나리오'!$I$6))))</f>
        <v/>
      </c>
      <c r="N2977">
        <f>INDEX('d_분포'!$B$2:$B$57,RANDBETWEEN(1,56))</f>
        <v/>
      </c>
      <c r="O2977">
        <f>BETAINV(RAND(),5,5)</f>
        <v/>
      </c>
      <c r="P2977">
        <f>'d_고정'!$B$1*'6_기대효과'!$H$7*('d_시나리오'!$I$7/'d_고정'!$B$2)*B2977</f>
        <v/>
      </c>
      <c r="Q2977">
        <f>P2977*C2977</f>
        <v/>
      </c>
      <c r="R2977">
        <f>P2977*E2977</f>
        <v/>
      </c>
      <c r="S2977">
        <f>R2977*G2977</f>
        <v/>
      </c>
      <c r="T2977">
        <f>Q2977+S2977</f>
        <v/>
      </c>
      <c r="U2977">
        <f>(Q2977*D2977+S2977*I2977)*(1-O2977)</f>
        <v/>
      </c>
      <c r="V2977">
        <f>(R2977*K2977*N2977+'d_고정'!$B$3*('6_기대효과'!$H$7/8)*N2977*'d_고정'!$B$10*M2977*('6_기대효과'!$K$7/'d_고정'!$B$9))*(1-O2977)</f>
        <v/>
      </c>
      <c r="W2977">
        <f>(S2977*I2977+R2977*MAX(K2977-'d_고정'!$B$10*M2977*('6_기대효과'!$K$7/'d_고정'!$B$9),0)*N2977)*(1-O2977)</f>
        <v/>
      </c>
      <c r="X2977">
        <f>U2977+V2977</f>
        <v/>
      </c>
      <c r="Y2977">
        <f>U2977/('d_고정'!$B$5*'6_기대효과'!$H$7/8)/'d_고정'!$B$6</f>
        <v/>
      </c>
      <c r="Z2977">
        <f>U2977/('d_고정'!$B$8*'6_기대효과'!$H$7/8)</f>
        <v/>
      </c>
    </row>
    <row r="2978">
      <c r="A2978">
        <f>RAND()</f>
        <v/>
      </c>
      <c r="B2978">
        <f>IF('d_시나리오'!$J$2='d_시나리오'!$H$2,'d_시나리오'!$I$2,IF(A2978&lt;('d_시나리오'!$I$2-'d_시나리오'!$H$2)/('d_시나리오'!$J$2-'d_시나리오'!$H$2),'d_시나리오'!$H$2+SQRT(A2978*('d_시나리오'!$J$2-'d_시나리오'!$H$2)*('d_시나리오'!$I$2-'d_시나리오'!$H$2)),'d_시나리오'!$J$2-SQRT((1-A2978)*('d_시나리오'!$J$2-'d_시나리오'!$H$2)*('d_시나리오'!$J$2-'d_시나리오'!$I$2))))</f>
        <v/>
      </c>
      <c r="C2978">
        <f>BETAINV(RAND(),2,6)</f>
        <v/>
      </c>
      <c r="D2978">
        <f>INDEX('d_분포'!$A$2:$A$28,RANDBETWEEN(1,27))</f>
        <v/>
      </c>
      <c r="E2978">
        <f>INDEX('d_분포'!$C$2:$C$5,RANDBETWEEN(1,4))*(0.9+0.2*RAND())</f>
        <v/>
      </c>
      <c r="F2978">
        <f>RAND()</f>
        <v/>
      </c>
      <c r="G2978">
        <f>IF('d_시나리오'!$J$3='d_시나리오'!$H$3,'d_시나리오'!$I$3,IF(F2978&lt;('d_시나리오'!$I$3-'d_시나리오'!$H$3)/('d_시나리오'!$J$3-'d_시나리오'!$H$3),'d_시나리오'!$H$3+SQRT(F2978*('d_시나리오'!$J$3-'d_시나리오'!$H$3)*('d_시나리오'!$I$3-'d_시나리오'!$H$3)),'d_시나리오'!$J$3-SQRT((1-F2978)*('d_시나리오'!$J$3-'d_시나리오'!$H$3)*('d_시나리오'!$J$3-'d_시나리오'!$I$3))))</f>
        <v/>
      </c>
      <c r="H2978">
        <f>RAND()</f>
        <v/>
      </c>
      <c r="I2978">
        <f>IF('d_시나리오'!$J$4='d_시나리오'!$H$4,'d_시나리오'!$I$4,IF(H2978&lt;('d_시나리오'!$I$4-'d_시나리오'!$H$4)/('d_시나리오'!$J$4-'d_시나리오'!$H$4),'d_시나리오'!$H$4+SQRT(H2978*('d_시나리오'!$J$4-'d_시나리오'!$H$4)*('d_시나리오'!$I$4-'d_시나리오'!$H$4)),'d_시나리오'!$J$4-SQRT((1-H2978)*('d_시나리오'!$J$4-'d_시나리오'!$H$4)*('d_시나리오'!$J$4-'d_시나리오'!$I$4))))</f>
        <v/>
      </c>
      <c r="J2978">
        <f>RAND()</f>
        <v/>
      </c>
      <c r="K2978">
        <f>IF('d_시나리오'!$J$5='d_시나리오'!$H$5,'d_시나리오'!$I$5,IF(J2978&lt;('d_시나리오'!$I$5-'d_시나리오'!$H$5)/('d_시나리오'!$J$5-'d_시나리오'!$H$5),'d_시나리오'!$H$5+SQRT(J2978*('d_시나리오'!$J$5-'d_시나리오'!$H$5)*('d_시나리오'!$I$5-'d_시나리오'!$H$5)),'d_시나리오'!$J$5-SQRT((1-J2978)*('d_시나리오'!$J$5-'d_시나리오'!$H$5)*('d_시나리오'!$J$5-'d_시나리오'!$I$5))))</f>
        <v/>
      </c>
      <c r="L2978">
        <f>RAND()</f>
        <v/>
      </c>
      <c r="M2978">
        <f>IF('d_시나리오'!$J$6='d_시나리오'!$H$6,'d_시나리오'!$I$6,IF(L2978&lt;('d_시나리오'!$I$6-'d_시나리오'!$H$6)/('d_시나리오'!$J$6-'d_시나리오'!$H$6),'d_시나리오'!$H$6+SQRT(L2978*('d_시나리오'!$J$6-'d_시나리오'!$H$6)*('d_시나리오'!$I$6-'d_시나리오'!$H$6)),'d_시나리오'!$J$6-SQRT((1-L2978)*('d_시나리오'!$J$6-'d_시나리오'!$H$6)*('d_시나리오'!$J$6-'d_시나리오'!$I$6))))</f>
        <v/>
      </c>
      <c r="N2978">
        <f>INDEX('d_분포'!$B$2:$B$57,RANDBETWEEN(1,56))</f>
        <v/>
      </c>
      <c r="O2978">
        <f>BETAINV(RAND(),5,5)</f>
        <v/>
      </c>
      <c r="P2978">
        <f>'d_고정'!$B$1*'6_기대효과'!$H$7*('d_시나리오'!$I$7/'d_고정'!$B$2)*B2978</f>
        <v/>
      </c>
      <c r="Q2978">
        <f>P2978*C2978</f>
        <v/>
      </c>
      <c r="R2978">
        <f>P2978*E2978</f>
        <v/>
      </c>
      <c r="S2978">
        <f>R2978*G2978</f>
        <v/>
      </c>
      <c r="T2978">
        <f>Q2978+S2978</f>
        <v/>
      </c>
      <c r="U2978">
        <f>(Q2978*D2978+S2978*I2978)*(1-O2978)</f>
        <v/>
      </c>
      <c r="V2978">
        <f>(R2978*K2978*N2978+'d_고정'!$B$3*('6_기대효과'!$H$7/8)*N2978*'d_고정'!$B$10*M2978*('6_기대효과'!$K$7/'d_고정'!$B$9))*(1-O2978)</f>
        <v/>
      </c>
      <c r="W2978">
        <f>(S2978*I2978+R2978*MAX(K2978-'d_고정'!$B$10*M2978*('6_기대효과'!$K$7/'d_고정'!$B$9),0)*N2978)*(1-O2978)</f>
        <v/>
      </c>
      <c r="X2978">
        <f>U2978+V2978</f>
        <v/>
      </c>
      <c r="Y2978">
        <f>U2978/('d_고정'!$B$5*'6_기대효과'!$H$7/8)/'d_고정'!$B$6</f>
        <v/>
      </c>
      <c r="Z2978">
        <f>U2978/('d_고정'!$B$8*'6_기대효과'!$H$7/8)</f>
        <v/>
      </c>
    </row>
    <row r="2979">
      <c r="A2979">
        <f>RAND()</f>
        <v/>
      </c>
      <c r="B2979">
        <f>IF('d_시나리오'!$J$2='d_시나리오'!$H$2,'d_시나리오'!$I$2,IF(A2979&lt;('d_시나리오'!$I$2-'d_시나리오'!$H$2)/('d_시나리오'!$J$2-'d_시나리오'!$H$2),'d_시나리오'!$H$2+SQRT(A2979*('d_시나리오'!$J$2-'d_시나리오'!$H$2)*('d_시나리오'!$I$2-'d_시나리오'!$H$2)),'d_시나리오'!$J$2-SQRT((1-A2979)*('d_시나리오'!$J$2-'d_시나리오'!$H$2)*('d_시나리오'!$J$2-'d_시나리오'!$I$2))))</f>
        <v/>
      </c>
      <c r="C2979">
        <f>BETAINV(RAND(),2,6)</f>
        <v/>
      </c>
      <c r="D2979">
        <f>INDEX('d_분포'!$A$2:$A$28,RANDBETWEEN(1,27))</f>
        <v/>
      </c>
      <c r="E2979">
        <f>INDEX('d_분포'!$C$2:$C$5,RANDBETWEEN(1,4))*(0.9+0.2*RAND())</f>
        <v/>
      </c>
      <c r="F2979">
        <f>RAND()</f>
        <v/>
      </c>
      <c r="G2979">
        <f>IF('d_시나리오'!$J$3='d_시나리오'!$H$3,'d_시나리오'!$I$3,IF(F2979&lt;('d_시나리오'!$I$3-'d_시나리오'!$H$3)/('d_시나리오'!$J$3-'d_시나리오'!$H$3),'d_시나리오'!$H$3+SQRT(F2979*('d_시나리오'!$J$3-'d_시나리오'!$H$3)*('d_시나리오'!$I$3-'d_시나리오'!$H$3)),'d_시나리오'!$J$3-SQRT((1-F2979)*('d_시나리오'!$J$3-'d_시나리오'!$H$3)*('d_시나리오'!$J$3-'d_시나리오'!$I$3))))</f>
        <v/>
      </c>
      <c r="H2979">
        <f>RAND()</f>
        <v/>
      </c>
      <c r="I2979">
        <f>IF('d_시나리오'!$J$4='d_시나리오'!$H$4,'d_시나리오'!$I$4,IF(H2979&lt;('d_시나리오'!$I$4-'d_시나리오'!$H$4)/('d_시나리오'!$J$4-'d_시나리오'!$H$4),'d_시나리오'!$H$4+SQRT(H2979*('d_시나리오'!$J$4-'d_시나리오'!$H$4)*('d_시나리오'!$I$4-'d_시나리오'!$H$4)),'d_시나리오'!$J$4-SQRT((1-H2979)*('d_시나리오'!$J$4-'d_시나리오'!$H$4)*('d_시나리오'!$J$4-'d_시나리오'!$I$4))))</f>
        <v/>
      </c>
      <c r="J2979">
        <f>RAND()</f>
        <v/>
      </c>
      <c r="K2979">
        <f>IF('d_시나리오'!$J$5='d_시나리오'!$H$5,'d_시나리오'!$I$5,IF(J2979&lt;('d_시나리오'!$I$5-'d_시나리오'!$H$5)/('d_시나리오'!$J$5-'d_시나리오'!$H$5),'d_시나리오'!$H$5+SQRT(J2979*('d_시나리오'!$J$5-'d_시나리오'!$H$5)*('d_시나리오'!$I$5-'d_시나리오'!$H$5)),'d_시나리오'!$J$5-SQRT((1-J2979)*('d_시나리오'!$J$5-'d_시나리오'!$H$5)*('d_시나리오'!$J$5-'d_시나리오'!$I$5))))</f>
        <v/>
      </c>
      <c r="L2979">
        <f>RAND()</f>
        <v/>
      </c>
      <c r="M2979">
        <f>IF('d_시나리오'!$J$6='d_시나리오'!$H$6,'d_시나리오'!$I$6,IF(L2979&lt;('d_시나리오'!$I$6-'d_시나리오'!$H$6)/('d_시나리오'!$J$6-'d_시나리오'!$H$6),'d_시나리오'!$H$6+SQRT(L2979*('d_시나리오'!$J$6-'d_시나리오'!$H$6)*('d_시나리오'!$I$6-'d_시나리오'!$H$6)),'d_시나리오'!$J$6-SQRT((1-L2979)*('d_시나리오'!$J$6-'d_시나리오'!$H$6)*('d_시나리오'!$J$6-'d_시나리오'!$I$6))))</f>
        <v/>
      </c>
      <c r="N2979">
        <f>INDEX('d_분포'!$B$2:$B$57,RANDBETWEEN(1,56))</f>
        <v/>
      </c>
      <c r="O2979">
        <f>BETAINV(RAND(),5,5)</f>
        <v/>
      </c>
      <c r="P2979">
        <f>'d_고정'!$B$1*'6_기대효과'!$H$7*('d_시나리오'!$I$7/'d_고정'!$B$2)*B2979</f>
        <v/>
      </c>
      <c r="Q2979">
        <f>P2979*C2979</f>
        <v/>
      </c>
      <c r="R2979">
        <f>P2979*E2979</f>
        <v/>
      </c>
      <c r="S2979">
        <f>R2979*G2979</f>
        <v/>
      </c>
      <c r="T2979">
        <f>Q2979+S2979</f>
        <v/>
      </c>
      <c r="U2979">
        <f>(Q2979*D2979+S2979*I2979)*(1-O2979)</f>
        <v/>
      </c>
      <c r="V2979">
        <f>(R2979*K2979*N2979+'d_고정'!$B$3*('6_기대효과'!$H$7/8)*N2979*'d_고정'!$B$10*M2979*('6_기대효과'!$K$7/'d_고정'!$B$9))*(1-O2979)</f>
        <v/>
      </c>
      <c r="W2979">
        <f>(S2979*I2979+R2979*MAX(K2979-'d_고정'!$B$10*M2979*('6_기대효과'!$K$7/'d_고정'!$B$9),0)*N2979)*(1-O2979)</f>
        <v/>
      </c>
      <c r="X2979">
        <f>U2979+V2979</f>
        <v/>
      </c>
      <c r="Y2979">
        <f>U2979/('d_고정'!$B$5*'6_기대효과'!$H$7/8)/'d_고정'!$B$6</f>
        <v/>
      </c>
      <c r="Z2979">
        <f>U2979/('d_고정'!$B$8*'6_기대효과'!$H$7/8)</f>
        <v/>
      </c>
    </row>
    <row r="2980">
      <c r="A2980">
        <f>RAND()</f>
        <v/>
      </c>
      <c r="B2980">
        <f>IF('d_시나리오'!$J$2='d_시나리오'!$H$2,'d_시나리오'!$I$2,IF(A2980&lt;('d_시나리오'!$I$2-'d_시나리오'!$H$2)/('d_시나리오'!$J$2-'d_시나리오'!$H$2),'d_시나리오'!$H$2+SQRT(A2980*('d_시나리오'!$J$2-'d_시나리오'!$H$2)*('d_시나리오'!$I$2-'d_시나리오'!$H$2)),'d_시나리오'!$J$2-SQRT((1-A2980)*('d_시나리오'!$J$2-'d_시나리오'!$H$2)*('d_시나리오'!$J$2-'d_시나리오'!$I$2))))</f>
        <v/>
      </c>
      <c r="C2980">
        <f>BETAINV(RAND(),2,6)</f>
        <v/>
      </c>
      <c r="D2980">
        <f>INDEX('d_분포'!$A$2:$A$28,RANDBETWEEN(1,27))</f>
        <v/>
      </c>
      <c r="E2980">
        <f>INDEX('d_분포'!$C$2:$C$5,RANDBETWEEN(1,4))*(0.9+0.2*RAND())</f>
        <v/>
      </c>
      <c r="F2980">
        <f>RAND()</f>
        <v/>
      </c>
      <c r="G2980">
        <f>IF('d_시나리오'!$J$3='d_시나리오'!$H$3,'d_시나리오'!$I$3,IF(F2980&lt;('d_시나리오'!$I$3-'d_시나리오'!$H$3)/('d_시나리오'!$J$3-'d_시나리오'!$H$3),'d_시나리오'!$H$3+SQRT(F2980*('d_시나리오'!$J$3-'d_시나리오'!$H$3)*('d_시나리오'!$I$3-'d_시나리오'!$H$3)),'d_시나리오'!$J$3-SQRT((1-F2980)*('d_시나리오'!$J$3-'d_시나리오'!$H$3)*('d_시나리오'!$J$3-'d_시나리오'!$I$3))))</f>
        <v/>
      </c>
      <c r="H2980">
        <f>RAND()</f>
        <v/>
      </c>
      <c r="I2980">
        <f>IF('d_시나리오'!$J$4='d_시나리오'!$H$4,'d_시나리오'!$I$4,IF(H2980&lt;('d_시나리오'!$I$4-'d_시나리오'!$H$4)/('d_시나리오'!$J$4-'d_시나리오'!$H$4),'d_시나리오'!$H$4+SQRT(H2980*('d_시나리오'!$J$4-'d_시나리오'!$H$4)*('d_시나리오'!$I$4-'d_시나리오'!$H$4)),'d_시나리오'!$J$4-SQRT((1-H2980)*('d_시나리오'!$J$4-'d_시나리오'!$H$4)*('d_시나리오'!$J$4-'d_시나리오'!$I$4))))</f>
        <v/>
      </c>
      <c r="J2980">
        <f>RAND()</f>
        <v/>
      </c>
      <c r="K2980">
        <f>IF('d_시나리오'!$J$5='d_시나리오'!$H$5,'d_시나리오'!$I$5,IF(J2980&lt;('d_시나리오'!$I$5-'d_시나리오'!$H$5)/('d_시나리오'!$J$5-'d_시나리오'!$H$5),'d_시나리오'!$H$5+SQRT(J2980*('d_시나리오'!$J$5-'d_시나리오'!$H$5)*('d_시나리오'!$I$5-'d_시나리오'!$H$5)),'d_시나리오'!$J$5-SQRT((1-J2980)*('d_시나리오'!$J$5-'d_시나리오'!$H$5)*('d_시나리오'!$J$5-'d_시나리오'!$I$5))))</f>
        <v/>
      </c>
      <c r="L2980">
        <f>RAND()</f>
        <v/>
      </c>
      <c r="M2980">
        <f>IF('d_시나리오'!$J$6='d_시나리오'!$H$6,'d_시나리오'!$I$6,IF(L2980&lt;('d_시나리오'!$I$6-'d_시나리오'!$H$6)/('d_시나리오'!$J$6-'d_시나리오'!$H$6),'d_시나리오'!$H$6+SQRT(L2980*('d_시나리오'!$J$6-'d_시나리오'!$H$6)*('d_시나리오'!$I$6-'d_시나리오'!$H$6)),'d_시나리오'!$J$6-SQRT((1-L2980)*('d_시나리오'!$J$6-'d_시나리오'!$H$6)*('d_시나리오'!$J$6-'d_시나리오'!$I$6))))</f>
        <v/>
      </c>
      <c r="N2980">
        <f>INDEX('d_분포'!$B$2:$B$57,RANDBETWEEN(1,56))</f>
        <v/>
      </c>
      <c r="O2980">
        <f>BETAINV(RAND(),5,5)</f>
        <v/>
      </c>
      <c r="P2980">
        <f>'d_고정'!$B$1*'6_기대효과'!$H$7*('d_시나리오'!$I$7/'d_고정'!$B$2)*B2980</f>
        <v/>
      </c>
      <c r="Q2980">
        <f>P2980*C2980</f>
        <v/>
      </c>
      <c r="R2980">
        <f>P2980*E2980</f>
        <v/>
      </c>
      <c r="S2980">
        <f>R2980*G2980</f>
        <v/>
      </c>
      <c r="T2980">
        <f>Q2980+S2980</f>
        <v/>
      </c>
      <c r="U2980">
        <f>(Q2980*D2980+S2980*I2980)*(1-O2980)</f>
        <v/>
      </c>
      <c r="V2980">
        <f>(R2980*K2980*N2980+'d_고정'!$B$3*('6_기대효과'!$H$7/8)*N2980*'d_고정'!$B$10*M2980*('6_기대효과'!$K$7/'d_고정'!$B$9))*(1-O2980)</f>
        <v/>
      </c>
      <c r="W2980">
        <f>(S2980*I2980+R2980*MAX(K2980-'d_고정'!$B$10*M2980*('6_기대효과'!$K$7/'d_고정'!$B$9),0)*N2980)*(1-O2980)</f>
        <v/>
      </c>
      <c r="X2980">
        <f>U2980+V2980</f>
        <v/>
      </c>
      <c r="Y2980">
        <f>U2980/('d_고정'!$B$5*'6_기대효과'!$H$7/8)/'d_고정'!$B$6</f>
        <v/>
      </c>
      <c r="Z2980">
        <f>U2980/('d_고정'!$B$8*'6_기대효과'!$H$7/8)</f>
        <v/>
      </c>
    </row>
    <row r="2981">
      <c r="A2981">
        <f>RAND()</f>
        <v/>
      </c>
      <c r="B2981">
        <f>IF('d_시나리오'!$J$2='d_시나리오'!$H$2,'d_시나리오'!$I$2,IF(A2981&lt;('d_시나리오'!$I$2-'d_시나리오'!$H$2)/('d_시나리오'!$J$2-'d_시나리오'!$H$2),'d_시나리오'!$H$2+SQRT(A2981*('d_시나리오'!$J$2-'d_시나리오'!$H$2)*('d_시나리오'!$I$2-'d_시나리오'!$H$2)),'d_시나리오'!$J$2-SQRT((1-A2981)*('d_시나리오'!$J$2-'d_시나리오'!$H$2)*('d_시나리오'!$J$2-'d_시나리오'!$I$2))))</f>
        <v/>
      </c>
      <c r="C2981">
        <f>BETAINV(RAND(),2,6)</f>
        <v/>
      </c>
      <c r="D2981">
        <f>INDEX('d_분포'!$A$2:$A$28,RANDBETWEEN(1,27))</f>
        <v/>
      </c>
      <c r="E2981">
        <f>INDEX('d_분포'!$C$2:$C$5,RANDBETWEEN(1,4))*(0.9+0.2*RAND())</f>
        <v/>
      </c>
      <c r="F2981">
        <f>RAND()</f>
        <v/>
      </c>
      <c r="G2981">
        <f>IF('d_시나리오'!$J$3='d_시나리오'!$H$3,'d_시나리오'!$I$3,IF(F2981&lt;('d_시나리오'!$I$3-'d_시나리오'!$H$3)/('d_시나리오'!$J$3-'d_시나리오'!$H$3),'d_시나리오'!$H$3+SQRT(F2981*('d_시나리오'!$J$3-'d_시나리오'!$H$3)*('d_시나리오'!$I$3-'d_시나리오'!$H$3)),'d_시나리오'!$J$3-SQRT((1-F2981)*('d_시나리오'!$J$3-'d_시나리오'!$H$3)*('d_시나리오'!$J$3-'d_시나리오'!$I$3))))</f>
        <v/>
      </c>
      <c r="H2981">
        <f>RAND()</f>
        <v/>
      </c>
      <c r="I2981">
        <f>IF('d_시나리오'!$J$4='d_시나리오'!$H$4,'d_시나리오'!$I$4,IF(H2981&lt;('d_시나리오'!$I$4-'d_시나리오'!$H$4)/('d_시나리오'!$J$4-'d_시나리오'!$H$4),'d_시나리오'!$H$4+SQRT(H2981*('d_시나리오'!$J$4-'d_시나리오'!$H$4)*('d_시나리오'!$I$4-'d_시나리오'!$H$4)),'d_시나리오'!$J$4-SQRT((1-H2981)*('d_시나리오'!$J$4-'d_시나리오'!$H$4)*('d_시나리오'!$J$4-'d_시나리오'!$I$4))))</f>
        <v/>
      </c>
      <c r="J2981">
        <f>RAND()</f>
        <v/>
      </c>
      <c r="K2981">
        <f>IF('d_시나리오'!$J$5='d_시나리오'!$H$5,'d_시나리오'!$I$5,IF(J2981&lt;('d_시나리오'!$I$5-'d_시나리오'!$H$5)/('d_시나리오'!$J$5-'d_시나리오'!$H$5),'d_시나리오'!$H$5+SQRT(J2981*('d_시나리오'!$J$5-'d_시나리오'!$H$5)*('d_시나리오'!$I$5-'d_시나리오'!$H$5)),'d_시나리오'!$J$5-SQRT((1-J2981)*('d_시나리오'!$J$5-'d_시나리오'!$H$5)*('d_시나리오'!$J$5-'d_시나리오'!$I$5))))</f>
        <v/>
      </c>
      <c r="L2981">
        <f>RAND()</f>
        <v/>
      </c>
      <c r="M2981">
        <f>IF('d_시나리오'!$J$6='d_시나리오'!$H$6,'d_시나리오'!$I$6,IF(L2981&lt;('d_시나리오'!$I$6-'d_시나리오'!$H$6)/('d_시나리오'!$J$6-'d_시나리오'!$H$6),'d_시나리오'!$H$6+SQRT(L2981*('d_시나리오'!$J$6-'d_시나리오'!$H$6)*('d_시나리오'!$I$6-'d_시나리오'!$H$6)),'d_시나리오'!$J$6-SQRT((1-L2981)*('d_시나리오'!$J$6-'d_시나리오'!$H$6)*('d_시나리오'!$J$6-'d_시나리오'!$I$6))))</f>
        <v/>
      </c>
      <c r="N2981">
        <f>INDEX('d_분포'!$B$2:$B$57,RANDBETWEEN(1,56))</f>
        <v/>
      </c>
      <c r="O2981">
        <f>BETAINV(RAND(),5,5)</f>
        <v/>
      </c>
      <c r="P2981">
        <f>'d_고정'!$B$1*'6_기대효과'!$H$7*('d_시나리오'!$I$7/'d_고정'!$B$2)*B2981</f>
        <v/>
      </c>
      <c r="Q2981">
        <f>P2981*C2981</f>
        <v/>
      </c>
      <c r="R2981">
        <f>P2981*E2981</f>
        <v/>
      </c>
      <c r="S2981">
        <f>R2981*G2981</f>
        <v/>
      </c>
      <c r="T2981">
        <f>Q2981+S2981</f>
        <v/>
      </c>
      <c r="U2981">
        <f>(Q2981*D2981+S2981*I2981)*(1-O2981)</f>
        <v/>
      </c>
      <c r="V2981">
        <f>(R2981*K2981*N2981+'d_고정'!$B$3*('6_기대효과'!$H$7/8)*N2981*'d_고정'!$B$10*M2981*('6_기대효과'!$K$7/'d_고정'!$B$9))*(1-O2981)</f>
        <v/>
      </c>
      <c r="W2981">
        <f>(S2981*I2981+R2981*MAX(K2981-'d_고정'!$B$10*M2981*('6_기대효과'!$K$7/'d_고정'!$B$9),0)*N2981)*(1-O2981)</f>
        <v/>
      </c>
      <c r="X2981">
        <f>U2981+V2981</f>
        <v/>
      </c>
      <c r="Y2981">
        <f>U2981/('d_고정'!$B$5*'6_기대효과'!$H$7/8)/'d_고정'!$B$6</f>
        <v/>
      </c>
      <c r="Z2981">
        <f>U2981/('d_고정'!$B$8*'6_기대효과'!$H$7/8)</f>
        <v/>
      </c>
    </row>
    <row r="2982">
      <c r="A2982">
        <f>RAND()</f>
        <v/>
      </c>
      <c r="B2982">
        <f>IF('d_시나리오'!$J$2='d_시나리오'!$H$2,'d_시나리오'!$I$2,IF(A2982&lt;('d_시나리오'!$I$2-'d_시나리오'!$H$2)/('d_시나리오'!$J$2-'d_시나리오'!$H$2),'d_시나리오'!$H$2+SQRT(A2982*('d_시나리오'!$J$2-'d_시나리오'!$H$2)*('d_시나리오'!$I$2-'d_시나리오'!$H$2)),'d_시나리오'!$J$2-SQRT((1-A2982)*('d_시나리오'!$J$2-'d_시나리오'!$H$2)*('d_시나리오'!$J$2-'d_시나리오'!$I$2))))</f>
        <v/>
      </c>
      <c r="C2982">
        <f>BETAINV(RAND(),2,6)</f>
        <v/>
      </c>
      <c r="D2982">
        <f>INDEX('d_분포'!$A$2:$A$28,RANDBETWEEN(1,27))</f>
        <v/>
      </c>
      <c r="E2982">
        <f>INDEX('d_분포'!$C$2:$C$5,RANDBETWEEN(1,4))*(0.9+0.2*RAND())</f>
        <v/>
      </c>
      <c r="F2982">
        <f>RAND()</f>
        <v/>
      </c>
      <c r="G2982">
        <f>IF('d_시나리오'!$J$3='d_시나리오'!$H$3,'d_시나리오'!$I$3,IF(F2982&lt;('d_시나리오'!$I$3-'d_시나리오'!$H$3)/('d_시나리오'!$J$3-'d_시나리오'!$H$3),'d_시나리오'!$H$3+SQRT(F2982*('d_시나리오'!$J$3-'d_시나리오'!$H$3)*('d_시나리오'!$I$3-'d_시나리오'!$H$3)),'d_시나리오'!$J$3-SQRT((1-F2982)*('d_시나리오'!$J$3-'d_시나리오'!$H$3)*('d_시나리오'!$J$3-'d_시나리오'!$I$3))))</f>
        <v/>
      </c>
      <c r="H2982">
        <f>RAND()</f>
        <v/>
      </c>
      <c r="I2982">
        <f>IF('d_시나리오'!$J$4='d_시나리오'!$H$4,'d_시나리오'!$I$4,IF(H2982&lt;('d_시나리오'!$I$4-'d_시나리오'!$H$4)/('d_시나리오'!$J$4-'d_시나리오'!$H$4),'d_시나리오'!$H$4+SQRT(H2982*('d_시나리오'!$J$4-'d_시나리오'!$H$4)*('d_시나리오'!$I$4-'d_시나리오'!$H$4)),'d_시나리오'!$J$4-SQRT((1-H2982)*('d_시나리오'!$J$4-'d_시나리오'!$H$4)*('d_시나리오'!$J$4-'d_시나리오'!$I$4))))</f>
        <v/>
      </c>
      <c r="J2982">
        <f>RAND()</f>
        <v/>
      </c>
      <c r="K2982">
        <f>IF('d_시나리오'!$J$5='d_시나리오'!$H$5,'d_시나리오'!$I$5,IF(J2982&lt;('d_시나리오'!$I$5-'d_시나리오'!$H$5)/('d_시나리오'!$J$5-'d_시나리오'!$H$5),'d_시나리오'!$H$5+SQRT(J2982*('d_시나리오'!$J$5-'d_시나리오'!$H$5)*('d_시나리오'!$I$5-'d_시나리오'!$H$5)),'d_시나리오'!$J$5-SQRT((1-J2982)*('d_시나리오'!$J$5-'d_시나리오'!$H$5)*('d_시나리오'!$J$5-'d_시나리오'!$I$5))))</f>
        <v/>
      </c>
      <c r="L2982">
        <f>RAND()</f>
        <v/>
      </c>
      <c r="M2982">
        <f>IF('d_시나리오'!$J$6='d_시나리오'!$H$6,'d_시나리오'!$I$6,IF(L2982&lt;('d_시나리오'!$I$6-'d_시나리오'!$H$6)/('d_시나리오'!$J$6-'d_시나리오'!$H$6),'d_시나리오'!$H$6+SQRT(L2982*('d_시나리오'!$J$6-'d_시나리오'!$H$6)*('d_시나리오'!$I$6-'d_시나리오'!$H$6)),'d_시나리오'!$J$6-SQRT((1-L2982)*('d_시나리오'!$J$6-'d_시나리오'!$H$6)*('d_시나리오'!$J$6-'d_시나리오'!$I$6))))</f>
        <v/>
      </c>
      <c r="N2982">
        <f>INDEX('d_분포'!$B$2:$B$57,RANDBETWEEN(1,56))</f>
        <v/>
      </c>
      <c r="O2982">
        <f>BETAINV(RAND(),5,5)</f>
        <v/>
      </c>
      <c r="P2982">
        <f>'d_고정'!$B$1*'6_기대효과'!$H$7*('d_시나리오'!$I$7/'d_고정'!$B$2)*B2982</f>
        <v/>
      </c>
      <c r="Q2982">
        <f>P2982*C2982</f>
        <v/>
      </c>
      <c r="R2982">
        <f>P2982*E2982</f>
        <v/>
      </c>
      <c r="S2982">
        <f>R2982*G2982</f>
        <v/>
      </c>
      <c r="T2982">
        <f>Q2982+S2982</f>
        <v/>
      </c>
      <c r="U2982">
        <f>(Q2982*D2982+S2982*I2982)*(1-O2982)</f>
        <v/>
      </c>
      <c r="V2982">
        <f>(R2982*K2982*N2982+'d_고정'!$B$3*('6_기대효과'!$H$7/8)*N2982*'d_고정'!$B$10*M2982*('6_기대효과'!$K$7/'d_고정'!$B$9))*(1-O2982)</f>
        <v/>
      </c>
      <c r="W2982">
        <f>(S2982*I2982+R2982*MAX(K2982-'d_고정'!$B$10*M2982*('6_기대효과'!$K$7/'d_고정'!$B$9),0)*N2982)*(1-O2982)</f>
        <v/>
      </c>
      <c r="X2982">
        <f>U2982+V2982</f>
        <v/>
      </c>
      <c r="Y2982">
        <f>U2982/('d_고정'!$B$5*'6_기대효과'!$H$7/8)/'d_고정'!$B$6</f>
        <v/>
      </c>
      <c r="Z2982">
        <f>U2982/('d_고정'!$B$8*'6_기대효과'!$H$7/8)</f>
        <v/>
      </c>
    </row>
    <row r="2983">
      <c r="A2983">
        <f>RAND()</f>
        <v/>
      </c>
      <c r="B2983">
        <f>IF('d_시나리오'!$J$2='d_시나리오'!$H$2,'d_시나리오'!$I$2,IF(A2983&lt;('d_시나리오'!$I$2-'d_시나리오'!$H$2)/('d_시나리오'!$J$2-'d_시나리오'!$H$2),'d_시나리오'!$H$2+SQRT(A2983*('d_시나리오'!$J$2-'d_시나리오'!$H$2)*('d_시나리오'!$I$2-'d_시나리오'!$H$2)),'d_시나리오'!$J$2-SQRT((1-A2983)*('d_시나리오'!$J$2-'d_시나리오'!$H$2)*('d_시나리오'!$J$2-'d_시나리오'!$I$2))))</f>
        <v/>
      </c>
      <c r="C2983">
        <f>BETAINV(RAND(),2,6)</f>
        <v/>
      </c>
      <c r="D2983">
        <f>INDEX('d_분포'!$A$2:$A$28,RANDBETWEEN(1,27))</f>
        <v/>
      </c>
      <c r="E2983">
        <f>INDEX('d_분포'!$C$2:$C$5,RANDBETWEEN(1,4))*(0.9+0.2*RAND())</f>
        <v/>
      </c>
      <c r="F2983">
        <f>RAND()</f>
        <v/>
      </c>
      <c r="G2983">
        <f>IF('d_시나리오'!$J$3='d_시나리오'!$H$3,'d_시나리오'!$I$3,IF(F2983&lt;('d_시나리오'!$I$3-'d_시나리오'!$H$3)/('d_시나리오'!$J$3-'d_시나리오'!$H$3),'d_시나리오'!$H$3+SQRT(F2983*('d_시나리오'!$J$3-'d_시나리오'!$H$3)*('d_시나리오'!$I$3-'d_시나리오'!$H$3)),'d_시나리오'!$J$3-SQRT((1-F2983)*('d_시나리오'!$J$3-'d_시나리오'!$H$3)*('d_시나리오'!$J$3-'d_시나리오'!$I$3))))</f>
        <v/>
      </c>
      <c r="H2983">
        <f>RAND()</f>
        <v/>
      </c>
      <c r="I2983">
        <f>IF('d_시나리오'!$J$4='d_시나리오'!$H$4,'d_시나리오'!$I$4,IF(H2983&lt;('d_시나리오'!$I$4-'d_시나리오'!$H$4)/('d_시나리오'!$J$4-'d_시나리오'!$H$4),'d_시나리오'!$H$4+SQRT(H2983*('d_시나리오'!$J$4-'d_시나리오'!$H$4)*('d_시나리오'!$I$4-'d_시나리오'!$H$4)),'d_시나리오'!$J$4-SQRT((1-H2983)*('d_시나리오'!$J$4-'d_시나리오'!$H$4)*('d_시나리오'!$J$4-'d_시나리오'!$I$4))))</f>
        <v/>
      </c>
      <c r="J2983">
        <f>RAND()</f>
        <v/>
      </c>
      <c r="K2983">
        <f>IF('d_시나리오'!$J$5='d_시나리오'!$H$5,'d_시나리오'!$I$5,IF(J2983&lt;('d_시나리오'!$I$5-'d_시나리오'!$H$5)/('d_시나리오'!$J$5-'d_시나리오'!$H$5),'d_시나리오'!$H$5+SQRT(J2983*('d_시나리오'!$J$5-'d_시나리오'!$H$5)*('d_시나리오'!$I$5-'d_시나리오'!$H$5)),'d_시나리오'!$J$5-SQRT((1-J2983)*('d_시나리오'!$J$5-'d_시나리오'!$H$5)*('d_시나리오'!$J$5-'d_시나리오'!$I$5))))</f>
        <v/>
      </c>
      <c r="L2983">
        <f>RAND()</f>
        <v/>
      </c>
      <c r="M2983">
        <f>IF('d_시나리오'!$J$6='d_시나리오'!$H$6,'d_시나리오'!$I$6,IF(L2983&lt;('d_시나리오'!$I$6-'d_시나리오'!$H$6)/('d_시나리오'!$J$6-'d_시나리오'!$H$6),'d_시나리오'!$H$6+SQRT(L2983*('d_시나리오'!$J$6-'d_시나리오'!$H$6)*('d_시나리오'!$I$6-'d_시나리오'!$H$6)),'d_시나리오'!$J$6-SQRT((1-L2983)*('d_시나리오'!$J$6-'d_시나리오'!$H$6)*('d_시나리오'!$J$6-'d_시나리오'!$I$6))))</f>
        <v/>
      </c>
      <c r="N2983">
        <f>INDEX('d_분포'!$B$2:$B$57,RANDBETWEEN(1,56))</f>
        <v/>
      </c>
      <c r="O2983">
        <f>BETAINV(RAND(),5,5)</f>
        <v/>
      </c>
      <c r="P2983">
        <f>'d_고정'!$B$1*'6_기대효과'!$H$7*('d_시나리오'!$I$7/'d_고정'!$B$2)*B2983</f>
        <v/>
      </c>
      <c r="Q2983">
        <f>P2983*C2983</f>
        <v/>
      </c>
      <c r="R2983">
        <f>P2983*E2983</f>
        <v/>
      </c>
      <c r="S2983">
        <f>R2983*G2983</f>
        <v/>
      </c>
      <c r="T2983">
        <f>Q2983+S2983</f>
        <v/>
      </c>
      <c r="U2983">
        <f>(Q2983*D2983+S2983*I2983)*(1-O2983)</f>
        <v/>
      </c>
      <c r="V2983">
        <f>(R2983*K2983*N2983+'d_고정'!$B$3*('6_기대효과'!$H$7/8)*N2983*'d_고정'!$B$10*M2983*('6_기대효과'!$K$7/'d_고정'!$B$9))*(1-O2983)</f>
        <v/>
      </c>
      <c r="W2983">
        <f>(S2983*I2983+R2983*MAX(K2983-'d_고정'!$B$10*M2983*('6_기대효과'!$K$7/'d_고정'!$B$9),0)*N2983)*(1-O2983)</f>
        <v/>
      </c>
      <c r="X2983">
        <f>U2983+V2983</f>
        <v/>
      </c>
      <c r="Y2983">
        <f>U2983/('d_고정'!$B$5*'6_기대효과'!$H$7/8)/'d_고정'!$B$6</f>
        <v/>
      </c>
      <c r="Z2983">
        <f>U2983/('d_고정'!$B$8*'6_기대효과'!$H$7/8)</f>
        <v/>
      </c>
    </row>
    <row r="2984">
      <c r="A2984">
        <f>RAND()</f>
        <v/>
      </c>
      <c r="B2984">
        <f>IF('d_시나리오'!$J$2='d_시나리오'!$H$2,'d_시나리오'!$I$2,IF(A2984&lt;('d_시나리오'!$I$2-'d_시나리오'!$H$2)/('d_시나리오'!$J$2-'d_시나리오'!$H$2),'d_시나리오'!$H$2+SQRT(A2984*('d_시나리오'!$J$2-'d_시나리오'!$H$2)*('d_시나리오'!$I$2-'d_시나리오'!$H$2)),'d_시나리오'!$J$2-SQRT((1-A2984)*('d_시나리오'!$J$2-'d_시나리오'!$H$2)*('d_시나리오'!$J$2-'d_시나리오'!$I$2))))</f>
        <v/>
      </c>
      <c r="C2984">
        <f>BETAINV(RAND(),2,6)</f>
        <v/>
      </c>
      <c r="D2984">
        <f>INDEX('d_분포'!$A$2:$A$28,RANDBETWEEN(1,27))</f>
        <v/>
      </c>
      <c r="E2984">
        <f>INDEX('d_분포'!$C$2:$C$5,RANDBETWEEN(1,4))*(0.9+0.2*RAND())</f>
        <v/>
      </c>
      <c r="F2984">
        <f>RAND()</f>
        <v/>
      </c>
      <c r="G2984">
        <f>IF('d_시나리오'!$J$3='d_시나리오'!$H$3,'d_시나리오'!$I$3,IF(F2984&lt;('d_시나리오'!$I$3-'d_시나리오'!$H$3)/('d_시나리오'!$J$3-'d_시나리오'!$H$3),'d_시나리오'!$H$3+SQRT(F2984*('d_시나리오'!$J$3-'d_시나리오'!$H$3)*('d_시나리오'!$I$3-'d_시나리오'!$H$3)),'d_시나리오'!$J$3-SQRT((1-F2984)*('d_시나리오'!$J$3-'d_시나리오'!$H$3)*('d_시나리오'!$J$3-'d_시나리오'!$I$3))))</f>
        <v/>
      </c>
      <c r="H2984">
        <f>RAND()</f>
        <v/>
      </c>
      <c r="I2984">
        <f>IF('d_시나리오'!$J$4='d_시나리오'!$H$4,'d_시나리오'!$I$4,IF(H2984&lt;('d_시나리오'!$I$4-'d_시나리오'!$H$4)/('d_시나리오'!$J$4-'d_시나리오'!$H$4),'d_시나리오'!$H$4+SQRT(H2984*('d_시나리오'!$J$4-'d_시나리오'!$H$4)*('d_시나리오'!$I$4-'d_시나리오'!$H$4)),'d_시나리오'!$J$4-SQRT((1-H2984)*('d_시나리오'!$J$4-'d_시나리오'!$H$4)*('d_시나리오'!$J$4-'d_시나리오'!$I$4))))</f>
        <v/>
      </c>
      <c r="J2984">
        <f>RAND()</f>
        <v/>
      </c>
      <c r="K2984">
        <f>IF('d_시나리오'!$J$5='d_시나리오'!$H$5,'d_시나리오'!$I$5,IF(J2984&lt;('d_시나리오'!$I$5-'d_시나리오'!$H$5)/('d_시나리오'!$J$5-'d_시나리오'!$H$5),'d_시나리오'!$H$5+SQRT(J2984*('d_시나리오'!$J$5-'d_시나리오'!$H$5)*('d_시나리오'!$I$5-'d_시나리오'!$H$5)),'d_시나리오'!$J$5-SQRT((1-J2984)*('d_시나리오'!$J$5-'d_시나리오'!$H$5)*('d_시나리오'!$J$5-'d_시나리오'!$I$5))))</f>
        <v/>
      </c>
      <c r="L2984">
        <f>RAND()</f>
        <v/>
      </c>
      <c r="M2984">
        <f>IF('d_시나리오'!$J$6='d_시나리오'!$H$6,'d_시나리오'!$I$6,IF(L2984&lt;('d_시나리오'!$I$6-'d_시나리오'!$H$6)/('d_시나리오'!$J$6-'d_시나리오'!$H$6),'d_시나리오'!$H$6+SQRT(L2984*('d_시나리오'!$J$6-'d_시나리오'!$H$6)*('d_시나리오'!$I$6-'d_시나리오'!$H$6)),'d_시나리오'!$J$6-SQRT((1-L2984)*('d_시나리오'!$J$6-'d_시나리오'!$H$6)*('d_시나리오'!$J$6-'d_시나리오'!$I$6))))</f>
        <v/>
      </c>
      <c r="N2984">
        <f>INDEX('d_분포'!$B$2:$B$57,RANDBETWEEN(1,56))</f>
        <v/>
      </c>
      <c r="O2984">
        <f>BETAINV(RAND(),5,5)</f>
        <v/>
      </c>
      <c r="P2984">
        <f>'d_고정'!$B$1*'6_기대효과'!$H$7*('d_시나리오'!$I$7/'d_고정'!$B$2)*B2984</f>
        <v/>
      </c>
      <c r="Q2984">
        <f>P2984*C2984</f>
        <v/>
      </c>
      <c r="R2984">
        <f>P2984*E2984</f>
        <v/>
      </c>
      <c r="S2984">
        <f>R2984*G2984</f>
        <v/>
      </c>
      <c r="T2984">
        <f>Q2984+S2984</f>
        <v/>
      </c>
      <c r="U2984">
        <f>(Q2984*D2984+S2984*I2984)*(1-O2984)</f>
        <v/>
      </c>
      <c r="V2984">
        <f>(R2984*K2984*N2984+'d_고정'!$B$3*('6_기대효과'!$H$7/8)*N2984*'d_고정'!$B$10*M2984*('6_기대효과'!$K$7/'d_고정'!$B$9))*(1-O2984)</f>
        <v/>
      </c>
      <c r="W2984">
        <f>(S2984*I2984+R2984*MAX(K2984-'d_고정'!$B$10*M2984*('6_기대효과'!$K$7/'d_고정'!$B$9),0)*N2984)*(1-O2984)</f>
        <v/>
      </c>
      <c r="X2984">
        <f>U2984+V2984</f>
        <v/>
      </c>
      <c r="Y2984">
        <f>U2984/('d_고정'!$B$5*'6_기대효과'!$H$7/8)/'d_고정'!$B$6</f>
        <v/>
      </c>
      <c r="Z2984">
        <f>U2984/('d_고정'!$B$8*'6_기대효과'!$H$7/8)</f>
        <v/>
      </c>
    </row>
    <row r="2985">
      <c r="A2985">
        <f>RAND()</f>
        <v/>
      </c>
      <c r="B2985">
        <f>IF('d_시나리오'!$J$2='d_시나리오'!$H$2,'d_시나리오'!$I$2,IF(A2985&lt;('d_시나리오'!$I$2-'d_시나리오'!$H$2)/('d_시나리오'!$J$2-'d_시나리오'!$H$2),'d_시나리오'!$H$2+SQRT(A2985*('d_시나리오'!$J$2-'d_시나리오'!$H$2)*('d_시나리오'!$I$2-'d_시나리오'!$H$2)),'d_시나리오'!$J$2-SQRT((1-A2985)*('d_시나리오'!$J$2-'d_시나리오'!$H$2)*('d_시나리오'!$J$2-'d_시나리오'!$I$2))))</f>
        <v/>
      </c>
      <c r="C2985">
        <f>BETAINV(RAND(),2,6)</f>
        <v/>
      </c>
      <c r="D2985">
        <f>INDEX('d_분포'!$A$2:$A$28,RANDBETWEEN(1,27))</f>
        <v/>
      </c>
      <c r="E2985">
        <f>INDEX('d_분포'!$C$2:$C$5,RANDBETWEEN(1,4))*(0.9+0.2*RAND())</f>
        <v/>
      </c>
      <c r="F2985">
        <f>RAND()</f>
        <v/>
      </c>
      <c r="G2985">
        <f>IF('d_시나리오'!$J$3='d_시나리오'!$H$3,'d_시나리오'!$I$3,IF(F2985&lt;('d_시나리오'!$I$3-'d_시나리오'!$H$3)/('d_시나리오'!$J$3-'d_시나리오'!$H$3),'d_시나리오'!$H$3+SQRT(F2985*('d_시나리오'!$J$3-'d_시나리오'!$H$3)*('d_시나리오'!$I$3-'d_시나리오'!$H$3)),'d_시나리오'!$J$3-SQRT((1-F2985)*('d_시나리오'!$J$3-'d_시나리오'!$H$3)*('d_시나리오'!$J$3-'d_시나리오'!$I$3))))</f>
        <v/>
      </c>
      <c r="H2985">
        <f>RAND()</f>
        <v/>
      </c>
      <c r="I2985">
        <f>IF('d_시나리오'!$J$4='d_시나리오'!$H$4,'d_시나리오'!$I$4,IF(H2985&lt;('d_시나리오'!$I$4-'d_시나리오'!$H$4)/('d_시나리오'!$J$4-'d_시나리오'!$H$4),'d_시나리오'!$H$4+SQRT(H2985*('d_시나리오'!$J$4-'d_시나리오'!$H$4)*('d_시나리오'!$I$4-'d_시나리오'!$H$4)),'d_시나리오'!$J$4-SQRT((1-H2985)*('d_시나리오'!$J$4-'d_시나리오'!$H$4)*('d_시나리오'!$J$4-'d_시나리오'!$I$4))))</f>
        <v/>
      </c>
      <c r="J2985">
        <f>RAND()</f>
        <v/>
      </c>
      <c r="K2985">
        <f>IF('d_시나리오'!$J$5='d_시나리오'!$H$5,'d_시나리오'!$I$5,IF(J2985&lt;('d_시나리오'!$I$5-'d_시나리오'!$H$5)/('d_시나리오'!$J$5-'d_시나리오'!$H$5),'d_시나리오'!$H$5+SQRT(J2985*('d_시나리오'!$J$5-'d_시나리오'!$H$5)*('d_시나리오'!$I$5-'d_시나리오'!$H$5)),'d_시나리오'!$J$5-SQRT((1-J2985)*('d_시나리오'!$J$5-'d_시나리오'!$H$5)*('d_시나리오'!$J$5-'d_시나리오'!$I$5))))</f>
        <v/>
      </c>
      <c r="L2985">
        <f>RAND()</f>
        <v/>
      </c>
      <c r="M2985">
        <f>IF('d_시나리오'!$J$6='d_시나리오'!$H$6,'d_시나리오'!$I$6,IF(L2985&lt;('d_시나리오'!$I$6-'d_시나리오'!$H$6)/('d_시나리오'!$J$6-'d_시나리오'!$H$6),'d_시나리오'!$H$6+SQRT(L2985*('d_시나리오'!$J$6-'d_시나리오'!$H$6)*('d_시나리오'!$I$6-'d_시나리오'!$H$6)),'d_시나리오'!$J$6-SQRT((1-L2985)*('d_시나리오'!$J$6-'d_시나리오'!$H$6)*('d_시나리오'!$J$6-'d_시나리오'!$I$6))))</f>
        <v/>
      </c>
      <c r="N2985">
        <f>INDEX('d_분포'!$B$2:$B$57,RANDBETWEEN(1,56))</f>
        <v/>
      </c>
      <c r="O2985">
        <f>BETAINV(RAND(),5,5)</f>
        <v/>
      </c>
      <c r="P2985">
        <f>'d_고정'!$B$1*'6_기대효과'!$H$7*('d_시나리오'!$I$7/'d_고정'!$B$2)*B2985</f>
        <v/>
      </c>
      <c r="Q2985">
        <f>P2985*C2985</f>
        <v/>
      </c>
      <c r="R2985">
        <f>P2985*E2985</f>
        <v/>
      </c>
      <c r="S2985">
        <f>R2985*G2985</f>
        <v/>
      </c>
      <c r="T2985">
        <f>Q2985+S2985</f>
        <v/>
      </c>
      <c r="U2985">
        <f>(Q2985*D2985+S2985*I2985)*(1-O2985)</f>
        <v/>
      </c>
      <c r="V2985">
        <f>(R2985*K2985*N2985+'d_고정'!$B$3*('6_기대효과'!$H$7/8)*N2985*'d_고정'!$B$10*M2985*('6_기대효과'!$K$7/'d_고정'!$B$9))*(1-O2985)</f>
        <v/>
      </c>
      <c r="W2985">
        <f>(S2985*I2985+R2985*MAX(K2985-'d_고정'!$B$10*M2985*('6_기대효과'!$K$7/'d_고정'!$B$9),0)*N2985)*(1-O2985)</f>
        <v/>
      </c>
      <c r="X2985">
        <f>U2985+V2985</f>
        <v/>
      </c>
      <c r="Y2985">
        <f>U2985/('d_고정'!$B$5*'6_기대효과'!$H$7/8)/'d_고정'!$B$6</f>
        <v/>
      </c>
      <c r="Z2985">
        <f>U2985/('d_고정'!$B$8*'6_기대효과'!$H$7/8)</f>
        <v/>
      </c>
    </row>
    <row r="2986">
      <c r="A2986">
        <f>RAND()</f>
        <v/>
      </c>
      <c r="B2986">
        <f>IF('d_시나리오'!$J$2='d_시나리오'!$H$2,'d_시나리오'!$I$2,IF(A2986&lt;('d_시나리오'!$I$2-'d_시나리오'!$H$2)/('d_시나리오'!$J$2-'d_시나리오'!$H$2),'d_시나리오'!$H$2+SQRT(A2986*('d_시나리오'!$J$2-'d_시나리오'!$H$2)*('d_시나리오'!$I$2-'d_시나리오'!$H$2)),'d_시나리오'!$J$2-SQRT((1-A2986)*('d_시나리오'!$J$2-'d_시나리오'!$H$2)*('d_시나리오'!$J$2-'d_시나리오'!$I$2))))</f>
        <v/>
      </c>
      <c r="C2986">
        <f>BETAINV(RAND(),2,6)</f>
        <v/>
      </c>
      <c r="D2986">
        <f>INDEX('d_분포'!$A$2:$A$28,RANDBETWEEN(1,27))</f>
        <v/>
      </c>
      <c r="E2986">
        <f>INDEX('d_분포'!$C$2:$C$5,RANDBETWEEN(1,4))*(0.9+0.2*RAND())</f>
        <v/>
      </c>
      <c r="F2986">
        <f>RAND()</f>
        <v/>
      </c>
      <c r="G2986">
        <f>IF('d_시나리오'!$J$3='d_시나리오'!$H$3,'d_시나리오'!$I$3,IF(F2986&lt;('d_시나리오'!$I$3-'d_시나리오'!$H$3)/('d_시나리오'!$J$3-'d_시나리오'!$H$3),'d_시나리오'!$H$3+SQRT(F2986*('d_시나리오'!$J$3-'d_시나리오'!$H$3)*('d_시나리오'!$I$3-'d_시나리오'!$H$3)),'d_시나리오'!$J$3-SQRT((1-F2986)*('d_시나리오'!$J$3-'d_시나리오'!$H$3)*('d_시나리오'!$J$3-'d_시나리오'!$I$3))))</f>
        <v/>
      </c>
      <c r="H2986">
        <f>RAND()</f>
        <v/>
      </c>
      <c r="I2986">
        <f>IF('d_시나리오'!$J$4='d_시나리오'!$H$4,'d_시나리오'!$I$4,IF(H2986&lt;('d_시나리오'!$I$4-'d_시나리오'!$H$4)/('d_시나리오'!$J$4-'d_시나리오'!$H$4),'d_시나리오'!$H$4+SQRT(H2986*('d_시나리오'!$J$4-'d_시나리오'!$H$4)*('d_시나리오'!$I$4-'d_시나리오'!$H$4)),'d_시나리오'!$J$4-SQRT((1-H2986)*('d_시나리오'!$J$4-'d_시나리오'!$H$4)*('d_시나리오'!$J$4-'d_시나리오'!$I$4))))</f>
        <v/>
      </c>
      <c r="J2986">
        <f>RAND()</f>
        <v/>
      </c>
      <c r="K2986">
        <f>IF('d_시나리오'!$J$5='d_시나리오'!$H$5,'d_시나리오'!$I$5,IF(J2986&lt;('d_시나리오'!$I$5-'d_시나리오'!$H$5)/('d_시나리오'!$J$5-'d_시나리오'!$H$5),'d_시나리오'!$H$5+SQRT(J2986*('d_시나리오'!$J$5-'d_시나리오'!$H$5)*('d_시나리오'!$I$5-'d_시나리오'!$H$5)),'d_시나리오'!$J$5-SQRT((1-J2986)*('d_시나리오'!$J$5-'d_시나리오'!$H$5)*('d_시나리오'!$J$5-'d_시나리오'!$I$5))))</f>
        <v/>
      </c>
      <c r="L2986">
        <f>RAND()</f>
        <v/>
      </c>
      <c r="M2986">
        <f>IF('d_시나리오'!$J$6='d_시나리오'!$H$6,'d_시나리오'!$I$6,IF(L2986&lt;('d_시나리오'!$I$6-'d_시나리오'!$H$6)/('d_시나리오'!$J$6-'d_시나리오'!$H$6),'d_시나리오'!$H$6+SQRT(L2986*('d_시나리오'!$J$6-'d_시나리오'!$H$6)*('d_시나리오'!$I$6-'d_시나리오'!$H$6)),'d_시나리오'!$J$6-SQRT((1-L2986)*('d_시나리오'!$J$6-'d_시나리오'!$H$6)*('d_시나리오'!$J$6-'d_시나리오'!$I$6))))</f>
        <v/>
      </c>
      <c r="N2986">
        <f>INDEX('d_분포'!$B$2:$B$57,RANDBETWEEN(1,56))</f>
        <v/>
      </c>
      <c r="O2986">
        <f>BETAINV(RAND(),5,5)</f>
        <v/>
      </c>
      <c r="P2986">
        <f>'d_고정'!$B$1*'6_기대효과'!$H$7*('d_시나리오'!$I$7/'d_고정'!$B$2)*B2986</f>
        <v/>
      </c>
      <c r="Q2986">
        <f>P2986*C2986</f>
        <v/>
      </c>
      <c r="R2986">
        <f>P2986*E2986</f>
        <v/>
      </c>
      <c r="S2986">
        <f>R2986*G2986</f>
        <v/>
      </c>
      <c r="T2986">
        <f>Q2986+S2986</f>
        <v/>
      </c>
      <c r="U2986">
        <f>(Q2986*D2986+S2986*I2986)*(1-O2986)</f>
        <v/>
      </c>
      <c r="V2986">
        <f>(R2986*K2986*N2986+'d_고정'!$B$3*('6_기대효과'!$H$7/8)*N2986*'d_고정'!$B$10*M2986*('6_기대효과'!$K$7/'d_고정'!$B$9))*(1-O2986)</f>
        <v/>
      </c>
      <c r="W2986">
        <f>(S2986*I2986+R2986*MAX(K2986-'d_고정'!$B$10*M2986*('6_기대효과'!$K$7/'d_고정'!$B$9),0)*N2986)*(1-O2986)</f>
        <v/>
      </c>
      <c r="X2986">
        <f>U2986+V2986</f>
        <v/>
      </c>
      <c r="Y2986">
        <f>U2986/('d_고정'!$B$5*'6_기대효과'!$H$7/8)/'d_고정'!$B$6</f>
        <v/>
      </c>
      <c r="Z2986">
        <f>U2986/('d_고정'!$B$8*'6_기대효과'!$H$7/8)</f>
        <v/>
      </c>
    </row>
    <row r="2987">
      <c r="A2987">
        <f>RAND()</f>
        <v/>
      </c>
      <c r="B2987">
        <f>IF('d_시나리오'!$J$2='d_시나리오'!$H$2,'d_시나리오'!$I$2,IF(A2987&lt;('d_시나리오'!$I$2-'d_시나리오'!$H$2)/('d_시나리오'!$J$2-'d_시나리오'!$H$2),'d_시나리오'!$H$2+SQRT(A2987*('d_시나리오'!$J$2-'d_시나리오'!$H$2)*('d_시나리오'!$I$2-'d_시나리오'!$H$2)),'d_시나리오'!$J$2-SQRT((1-A2987)*('d_시나리오'!$J$2-'d_시나리오'!$H$2)*('d_시나리오'!$J$2-'d_시나리오'!$I$2))))</f>
        <v/>
      </c>
      <c r="C2987">
        <f>BETAINV(RAND(),2,6)</f>
        <v/>
      </c>
      <c r="D2987">
        <f>INDEX('d_분포'!$A$2:$A$28,RANDBETWEEN(1,27))</f>
        <v/>
      </c>
      <c r="E2987">
        <f>INDEX('d_분포'!$C$2:$C$5,RANDBETWEEN(1,4))*(0.9+0.2*RAND())</f>
        <v/>
      </c>
      <c r="F2987">
        <f>RAND()</f>
        <v/>
      </c>
      <c r="G2987">
        <f>IF('d_시나리오'!$J$3='d_시나리오'!$H$3,'d_시나리오'!$I$3,IF(F2987&lt;('d_시나리오'!$I$3-'d_시나리오'!$H$3)/('d_시나리오'!$J$3-'d_시나리오'!$H$3),'d_시나리오'!$H$3+SQRT(F2987*('d_시나리오'!$J$3-'d_시나리오'!$H$3)*('d_시나리오'!$I$3-'d_시나리오'!$H$3)),'d_시나리오'!$J$3-SQRT((1-F2987)*('d_시나리오'!$J$3-'d_시나리오'!$H$3)*('d_시나리오'!$J$3-'d_시나리오'!$I$3))))</f>
        <v/>
      </c>
      <c r="H2987">
        <f>RAND()</f>
        <v/>
      </c>
      <c r="I2987">
        <f>IF('d_시나리오'!$J$4='d_시나리오'!$H$4,'d_시나리오'!$I$4,IF(H2987&lt;('d_시나리오'!$I$4-'d_시나리오'!$H$4)/('d_시나리오'!$J$4-'d_시나리오'!$H$4),'d_시나리오'!$H$4+SQRT(H2987*('d_시나리오'!$J$4-'d_시나리오'!$H$4)*('d_시나리오'!$I$4-'d_시나리오'!$H$4)),'d_시나리오'!$J$4-SQRT((1-H2987)*('d_시나리오'!$J$4-'d_시나리오'!$H$4)*('d_시나리오'!$J$4-'d_시나리오'!$I$4))))</f>
        <v/>
      </c>
      <c r="J2987">
        <f>RAND()</f>
        <v/>
      </c>
      <c r="K2987">
        <f>IF('d_시나리오'!$J$5='d_시나리오'!$H$5,'d_시나리오'!$I$5,IF(J2987&lt;('d_시나리오'!$I$5-'d_시나리오'!$H$5)/('d_시나리오'!$J$5-'d_시나리오'!$H$5),'d_시나리오'!$H$5+SQRT(J2987*('d_시나리오'!$J$5-'d_시나리오'!$H$5)*('d_시나리오'!$I$5-'d_시나리오'!$H$5)),'d_시나리오'!$J$5-SQRT((1-J2987)*('d_시나리오'!$J$5-'d_시나리오'!$H$5)*('d_시나리오'!$J$5-'d_시나리오'!$I$5))))</f>
        <v/>
      </c>
      <c r="L2987">
        <f>RAND()</f>
        <v/>
      </c>
      <c r="M2987">
        <f>IF('d_시나리오'!$J$6='d_시나리오'!$H$6,'d_시나리오'!$I$6,IF(L2987&lt;('d_시나리오'!$I$6-'d_시나리오'!$H$6)/('d_시나리오'!$J$6-'d_시나리오'!$H$6),'d_시나리오'!$H$6+SQRT(L2987*('d_시나리오'!$J$6-'d_시나리오'!$H$6)*('d_시나리오'!$I$6-'d_시나리오'!$H$6)),'d_시나리오'!$J$6-SQRT((1-L2987)*('d_시나리오'!$J$6-'d_시나리오'!$H$6)*('d_시나리오'!$J$6-'d_시나리오'!$I$6))))</f>
        <v/>
      </c>
      <c r="N2987">
        <f>INDEX('d_분포'!$B$2:$B$57,RANDBETWEEN(1,56))</f>
        <v/>
      </c>
      <c r="O2987">
        <f>BETAINV(RAND(),5,5)</f>
        <v/>
      </c>
      <c r="P2987">
        <f>'d_고정'!$B$1*'6_기대효과'!$H$7*('d_시나리오'!$I$7/'d_고정'!$B$2)*B2987</f>
        <v/>
      </c>
      <c r="Q2987">
        <f>P2987*C2987</f>
        <v/>
      </c>
      <c r="R2987">
        <f>P2987*E2987</f>
        <v/>
      </c>
      <c r="S2987">
        <f>R2987*G2987</f>
        <v/>
      </c>
      <c r="T2987">
        <f>Q2987+S2987</f>
        <v/>
      </c>
      <c r="U2987">
        <f>(Q2987*D2987+S2987*I2987)*(1-O2987)</f>
        <v/>
      </c>
      <c r="V2987">
        <f>(R2987*K2987*N2987+'d_고정'!$B$3*('6_기대효과'!$H$7/8)*N2987*'d_고정'!$B$10*M2987*('6_기대효과'!$K$7/'d_고정'!$B$9))*(1-O2987)</f>
        <v/>
      </c>
      <c r="W2987">
        <f>(S2987*I2987+R2987*MAX(K2987-'d_고정'!$B$10*M2987*('6_기대효과'!$K$7/'d_고정'!$B$9),0)*N2987)*(1-O2987)</f>
        <v/>
      </c>
      <c r="X2987">
        <f>U2987+V2987</f>
        <v/>
      </c>
      <c r="Y2987">
        <f>U2987/('d_고정'!$B$5*'6_기대효과'!$H$7/8)/'d_고정'!$B$6</f>
        <v/>
      </c>
      <c r="Z2987">
        <f>U2987/('d_고정'!$B$8*'6_기대효과'!$H$7/8)</f>
        <v/>
      </c>
    </row>
    <row r="2988">
      <c r="A2988">
        <f>RAND()</f>
        <v/>
      </c>
      <c r="B2988">
        <f>IF('d_시나리오'!$J$2='d_시나리오'!$H$2,'d_시나리오'!$I$2,IF(A2988&lt;('d_시나리오'!$I$2-'d_시나리오'!$H$2)/('d_시나리오'!$J$2-'d_시나리오'!$H$2),'d_시나리오'!$H$2+SQRT(A2988*('d_시나리오'!$J$2-'d_시나리오'!$H$2)*('d_시나리오'!$I$2-'d_시나리오'!$H$2)),'d_시나리오'!$J$2-SQRT((1-A2988)*('d_시나리오'!$J$2-'d_시나리오'!$H$2)*('d_시나리오'!$J$2-'d_시나리오'!$I$2))))</f>
        <v/>
      </c>
      <c r="C2988">
        <f>BETAINV(RAND(),2,6)</f>
        <v/>
      </c>
      <c r="D2988">
        <f>INDEX('d_분포'!$A$2:$A$28,RANDBETWEEN(1,27))</f>
        <v/>
      </c>
      <c r="E2988">
        <f>INDEX('d_분포'!$C$2:$C$5,RANDBETWEEN(1,4))*(0.9+0.2*RAND())</f>
        <v/>
      </c>
      <c r="F2988">
        <f>RAND()</f>
        <v/>
      </c>
      <c r="G2988">
        <f>IF('d_시나리오'!$J$3='d_시나리오'!$H$3,'d_시나리오'!$I$3,IF(F2988&lt;('d_시나리오'!$I$3-'d_시나리오'!$H$3)/('d_시나리오'!$J$3-'d_시나리오'!$H$3),'d_시나리오'!$H$3+SQRT(F2988*('d_시나리오'!$J$3-'d_시나리오'!$H$3)*('d_시나리오'!$I$3-'d_시나리오'!$H$3)),'d_시나리오'!$J$3-SQRT((1-F2988)*('d_시나리오'!$J$3-'d_시나리오'!$H$3)*('d_시나리오'!$J$3-'d_시나리오'!$I$3))))</f>
        <v/>
      </c>
      <c r="H2988">
        <f>RAND()</f>
        <v/>
      </c>
      <c r="I2988">
        <f>IF('d_시나리오'!$J$4='d_시나리오'!$H$4,'d_시나리오'!$I$4,IF(H2988&lt;('d_시나리오'!$I$4-'d_시나리오'!$H$4)/('d_시나리오'!$J$4-'d_시나리오'!$H$4),'d_시나리오'!$H$4+SQRT(H2988*('d_시나리오'!$J$4-'d_시나리오'!$H$4)*('d_시나리오'!$I$4-'d_시나리오'!$H$4)),'d_시나리오'!$J$4-SQRT((1-H2988)*('d_시나리오'!$J$4-'d_시나리오'!$H$4)*('d_시나리오'!$J$4-'d_시나리오'!$I$4))))</f>
        <v/>
      </c>
      <c r="J2988">
        <f>RAND()</f>
        <v/>
      </c>
      <c r="K2988">
        <f>IF('d_시나리오'!$J$5='d_시나리오'!$H$5,'d_시나리오'!$I$5,IF(J2988&lt;('d_시나리오'!$I$5-'d_시나리오'!$H$5)/('d_시나리오'!$J$5-'d_시나리오'!$H$5),'d_시나리오'!$H$5+SQRT(J2988*('d_시나리오'!$J$5-'d_시나리오'!$H$5)*('d_시나리오'!$I$5-'d_시나리오'!$H$5)),'d_시나리오'!$J$5-SQRT((1-J2988)*('d_시나리오'!$J$5-'d_시나리오'!$H$5)*('d_시나리오'!$J$5-'d_시나리오'!$I$5))))</f>
        <v/>
      </c>
      <c r="L2988">
        <f>RAND()</f>
        <v/>
      </c>
      <c r="M2988">
        <f>IF('d_시나리오'!$J$6='d_시나리오'!$H$6,'d_시나리오'!$I$6,IF(L2988&lt;('d_시나리오'!$I$6-'d_시나리오'!$H$6)/('d_시나리오'!$J$6-'d_시나리오'!$H$6),'d_시나리오'!$H$6+SQRT(L2988*('d_시나리오'!$J$6-'d_시나리오'!$H$6)*('d_시나리오'!$I$6-'d_시나리오'!$H$6)),'d_시나리오'!$J$6-SQRT((1-L2988)*('d_시나리오'!$J$6-'d_시나리오'!$H$6)*('d_시나리오'!$J$6-'d_시나리오'!$I$6))))</f>
        <v/>
      </c>
      <c r="N2988">
        <f>INDEX('d_분포'!$B$2:$B$57,RANDBETWEEN(1,56))</f>
        <v/>
      </c>
      <c r="O2988">
        <f>BETAINV(RAND(),5,5)</f>
        <v/>
      </c>
      <c r="P2988">
        <f>'d_고정'!$B$1*'6_기대효과'!$H$7*('d_시나리오'!$I$7/'d_고정'!$B$2)*B2988</f>
        <v/>
      </c>
      <c r="Q2988">
        <f>P2988*C2988</f>
        <v/>
      </c>
      <c r="R2988">
        <f>P2988*E2988</f>
        <v/>
      </c>
      <c r="S2988">
        <f>R2988*G2988</f>
        <v/>
      </c>
      <c r="T2988">
        <f>Q2988+S2988</f>
        <v/>
      </c>
      <c r="U2988">
        <f>(Q2988*D2988+S2988*I2988)*(1-O2988)</f>
        <v/>
      </c>
      <c r="V2988">
        <f>(R2988*K2988*N2988+'d_고정'!$B$3*('6_기대효과'!$H$7/8)*N2988*'d_고정'!$B$10*M2988*('6_기대효과'!$K$7/'d_고정'!$B$9))*(1-O2988)</f>
        <v/>
      </c>
      <c r="W2988">
        <f>(S2988*I2988+R2988*MAX(K2988-'d_고정'!$B$10*M2988*('6_기대효과'!$K$7/'d_고정'!$B$9),0)*N2988)*(1-O2988)</f>
        <v/>
      </c>
      <c r="X2988">
        <f>U2988+V2988</f>
        <v/>
      </c>
      <c r="Y2988">
        <f>U2988/('d_고정'!$B$5*'6_기대효과'!$H$7/8)/'d_고정'!$B$6</f>
        <v/>
      </c>
      <c r="Z2988">
        <f>U2988/('d_고정'!$B$8*'6_기대효과'!$H$7/8)</f>
        <v/>
      </c>
    </row>
    <row r="2989">
      <c r="A2989">
        <f>RAND()</f>
        <v/>
      </c>
      <c r="B2989">
        <f>IF('d_시나리오'!$J$2='d_시나리오'!$H$2,'d_시나리오'!$I$2,IF(A2989&lt;('d_시나리오'!$I$2-'d_시나리오'!$H$2)/('d_시나리오'!$J$2-'d_시나리오'!$H$2),'d_시나리오'!$H$2+SQRT(A2989*('d_시나리오'!$J$2-'d_시나리오'!$H$2)*('d_시나리오'!$I$2-'d_시나리오'!$H$2)),'d_시나리오'!$J$2-SQRT((1-A2989)*('d_시나리오'!$J$2-'d_시나리오'!$H$2)*('d_시나리오'!$J$2-'d_시나리오'!$I$2))))</f>
        <v/>
      </c>
      <c r="C2989">
        <f>BETAINV(RAND(),2,6)</f>
        <v/>
      </c>
      <c r="D2989">
        <f>INDEX('d_분포'!$A$2:$A$28,RANDBETWEEN(1,27))</f>
        <v/>
      </c>
      <c r="E2989">
        <f>INDEX('d_분포'!$C$2:$C$5,RANDBETWEEN(1,4))*(0.9+0.2*RAND())</f>
        <v/>
      </c>
      <c r="F2989">
        <f>RAND()</f>
        <v/>
      </c>
      <c r="G2989">
        <f>IF('d_시나리오'!$J$3='d_시나리오'!$H$3,'d_시나리오'!$I$3,IF(F2989&lt;('d_시나리오'!$I$3-'d_시나리오'!$H$3)/('d_시나리오'!$J$3-'d_시나리오'!$H$3),'d_시나리오'!$H$3+SQRT(F2989*('d_시나리오'!$J$3-'d_시나리오'!$H$3)*('d_시나리오'!$I$3-'d_시나리오'!$H$3)),'d_시나리오'!$J$3-SQRT((1-F2989)*('d_시나리오'!$J$3-'d_시나리오'!$H$3)*('d_시나리오'!$J$3-'d_시나리오'!$I$3))))</f>
        <v/>
      </c>
      <c r="H2989">
        <f>RAND()</f>
        <v/>
      </c>
      <c r="I2989">
        <f>IF('d_시나리오'!$J$4='d_시나리오'!$H$4,'d_시나리오'!$I$4,IF(H2989&lt;('d_시나리오'!$I$4-'d_시나리오'!$H$4)/('d_시나리오'!$J$4-'d_시나리오'!$H$4),'d_시나리오'!$H$4+SQRT(H2989*('d_시나리오'!$J$4-'d_시나리오'!$H$4)*('d_시나리오'!$I$4-'d_시나리오'!$H$4)),'d_시나리오'!$J$4-SQRT((1-H2989)*('d_시나리오'!$J$4-'d_시나리오'!$H$4)*('d_시나리오'!$J$4-'d_시나리오'!$I$4))))</f>
        <v/>
      </c>
      <c r="J2989">
        <f>RAND()</f>
        <v/>
      </c>
      <c r="K2989">
        <f>IF('d_시나리오'!$J$5='d_시나리오'!$H$5,'d_시나리오'!$I$5,IF(J2989&lt;('d_시나리오'!$I$5-'d_시나리오'!$H$5)/('d_시나리오'!$J$5-'d_시나리오'!$H$5),'d_시나리오'!$H$5+SQRT(J2989*('d_시나리오'!$J$5-'d_시나리오'!$H$5)*('d_시나리오'!$I$5-'d_시나리오'!$H$5)),'d_시나리오'!$J$5-SQRT((1-J2989)*('d_시나리오'!$J$5-'d_시나리오'!$H$5)*('d_시나리오'!$J$5-'d_시나리오'!$I$5))))</f>
        <v/>
      </c>
      <c r="L2989">
        <f>RAND()</f>
        <v/>
      </c>
      <c r="M2989">
        <f>IF('d_시나리오'!$J$6='d_시나리오'!$H$6,'d_시나리오'!$I$6,IF(L2989&lt;('d_시나리오'!$I$6-'d_시나리오'!$H$6)/('d_시나리오'!$J$6-'d_시나리오'!$H$6),'d_시나리오'!$H$6+SQRT(L2989*('d_시나리오'!$J$6-'d_시나리오'!$H$6)*('d_시나리오'!$I$6-'d_시나리오'!$H$6)),'d_시나리오'!$J$6-SQRT((1-L2989)*('d_시나리오'!$J$6-'d_시나리오'!$H$6)*('d_시나리오'!$J$6-'d_시나리오'!$I$6))))</f>
        <v/>
      </c>
      <c r="N2989">
        <f>INDEX('d_분포'!$B$2:$B$57,RANDBETWEEN(1,56))</f>
        <v/>
      </c>
      <c r="O2989">
        <f>BETAINV(RAND(),5,5)</f>
        <v/>
      </c>
      <c r="P2989">
        <f>'d_고정'!$B$1*'6_기대효과'!$H$7*('d_시나리오'!$I$7/'d_고정'!$B$2)*B2989</f>
        <v/>
      </c>
      <c r="Q2989">
        <f>P2989*C2989</f>
        <v/>
      </c>
      <c r="R2989">
        <f>P2989*E2989</f>
        <v/>
      </c>
      <c r="S2989">
        <f>R2989*G2989</f>
        <v/>
      </c>
      <c r="T2989">
        <f>Q2989+S2989</f>
        <v/>
      </c>
      <c r="U2989">
        <f>(Q2989*D2989+S2989*I2989)*(1-O2989)</f>
        <v/>
      </c>
      <c r="V2989">
        <f>(R2989*K2989*N2989+'d_고정'!$B$3*('6_기대효과'!$H$7/8)*N2989*'d_고정'!$B$10*M2989*('6_기대효과'!$K$7/'d_고정'!$B$9))*(1-O2989)</f>
        <v/>
      </c>
      <c r="W2989">
        <f>(S2989*I2989+R2989*MAX(K2989-'d_고정'!$B$10*M2989*('6_기대효과'!$K$7/'d_고정'!$B$9),0)*N2989)*(1-O2989)</f>
        <v/>
      </c>
      <c r="X2989">
        <f>U2989+V2989</f>
        <v/>
      </c>
      <c r="Y2989">
        <f>U2989/('d_고정'!$B$5*'6_기대효과'!$H$7/8)/'d_고정'!$B$6</f>
        <v/>
      </c>
      <c r="Z2989">
        <f>U2989/('d_고정'!$B$8*'6_기대효과'!$H$7/8)</f>
        <v/>
      </c>
    </row>
    <row r="2990">
      <c r="A2990">
        <f>RAND()</f>
        <v/>
      </c>
      <c r="B2990">
        <f>IF('d_시나리오'!$J$2='d_시나리오'!$H$2,'d_시나리오'!$I$2,IF(A2990&lt;('d_시나리오'!$I$2-'d_시나리오'!$H$2)/('d_시나리오'!$J$2-'d_시나리오'!$H$2),'d_시나리오'!$H$2+SQRT(A2990*('d_시나리오'!$J$2-'d_시나리오'!$H$2)*('d_시나리오'!$I$2-'d_시나리오'!$H$2)),'d_시나리오'!$J$2-SQRT((1-A2990)*('d_시나리오'!$J$2-'d_시나리오'!$H$2)*('d_시나리오'!$J$2-'d_시나리오'!$I$2))))</f>
        <v/>
      </c>
      <c r="C2990">
        <f>BETAINV(RAND(),2,6)</f>
        <v/>
      </c>
      <c r="D2990">
        <f>INDEX('d_분포'!$A$2:$A$28,RANDBETWEEN(1,27))</f>
        <v/>
      </c>
      <c r="E2990">
        <f>INDEX('d_분포'!$C$2:$C$5,RANDBETWEEN(1,4))*(0.9+0.2*RAND())</f>
        <v/>
      </c>
      <c r="F2990">
        <f>RAND()</f>
        <v/>
      </c>
      <c r="G2990">
        <f>IF('d_시나리오'!$J$3='d_시나리오'!$H$3,'d_시나리오'!$I$3,IF(F2990&lt;('d_시나리오'!$I$3-'d_시나리오'!$H$3)/('d_시나리오'!$J$3-'d_시나리오'!$H$3),'d_시나리오'!$H$3+SQRT(F2990*('d_시나리오'!$J$3-'d_시나리오'!$H$3)*('d_시나리오'!$I$3-'d_시나리오'!$H$3)),'d_시나리오'!$J$3-SQRT((1-F2990)*('d_시나리오'!$J$3-'d_시나리오'!$H$3)*('d_시나리오'!$J$3-'d_시나리오'!$I$3))))</f>
        <v/>
      </c>
      <c r="H2990">
        <f>RAND()</f>
        <v/>
      </c>
      <c r="I2990">
        <f>IF('d_시나리오'!$J$4='d_시나리오'!$H$4,'d_시나리오'!$I$4,IF(H2990&lt;('d_시나리오'!$I$4-'d_시나리오'!$H$4)/('d_시나리오'!$J$4-'d_시나리오'!$H$4),'d_시나리오'!$H$4+SQRT(H2990*('d_시나리오'!$J$4-'d_시나리오'!$H$4)*('d_시나리오'!$I$4-'d_시나리오'!$H$4)),'d_시나리오'!$J$4-SQRT((1-H2990)*('d_시나리오'!$J$4-'d_시나리오'!$H$4)*('d_시나리오'!$J$4-'d_시나리오'!$I$4))))</f>
        <v/>
      </c>
      <c r="J2990">
        <f>RAND()</f>
        <v/>
      </c>
      <c r="K2990">
        <f>IF('d_시나리오'!$J$5='d_시나리오'!$H$5,'d_시나리오'!$I$5,IF(J2990&lt;('d_시나리오'!$I$5-'d_시나리오'!$H$5)/('d_시나리오'!$J$5-'d_시나리오'!$H$5),'d_시나리오'!$H$5+SQRT(J2990*('d_시나리오'!$J$5-'d_시나리오'!$H$5)*('d_시나리오'!$I$5-'d_시나리오'!$H$5)),'d_시나리오'!$J$5-SQRT((1-J2990)*('d_시나리오'!$J$5-'d_시나리오'!$H$5)*('d_시나리오'!$J$5-'d_시나리오'!$I$5))))</f>
        <v/>
      </c>
      <c r="L2990">
        <f>RAND()</f>
        <v/>
      </c>
      <c r="M2990">
        <f>IF('d_시나리오'!$J$6='d_시나리오'!$H$6,'d_시나리오'!$I$6,IF(L2990&lt;('d_시나리오'!$I$6-'d_시나리오'!$H$6)/('d_시나리오'!$J$6-'d_시나리오'!$H$6),'d_시나리오'!$H$6+SQRT(L2990*('d_시나리오'!$J$6-'d_시나리오'!$H$6)*('d_시나리오'!$I$6-'d_시나리오'!$H$6)),'d_시나리오'!$J$6-SQRT((1-L2990)*('d_시나리오'!$J$6-'d_시나리오'!$H$6)*('d_시나리오'!$J$6-'d_시나리오'!$I$6))))</f>
        <v/>
      </c>
      <c r="N2990">
        <f>INDEX('d_분포'!$B$2:$B$57,RANDBETWEEN(1,56))</f>
        <v/>
      </c>
      <c r="O2990">
        <f>BETAINV(RAND(),5,5)</f>
        <v/>
      </c>
      <c r="P2990">
        <f>'d_고정'!$B$1*'6_기대효과'!$H$7*('d_시나리오'!$I$7/'d_고정'!$B$2)*B2990</f>
        <v/>
      </c>
      <c r="Q2990">
        <f>P2990*C2990</f>
        <v/>
      </c>
      <c r="R2990">
        <f>P2990*E2990</f>
        <v/>
      </c>
      <c r="S2990">
        <f>R2990*G2990</f>
        <v/>
      </c>
      <c r="T2990">
        <f>Q2990+S2990</f>
        <v/>
      </c>
      <c r="U2990">
        <f>(Q2990*D2990+S2990*I2990)*(1-O2990)</f>
        <v/>
      </c>
      <c r="V2990">
        <f>(R2990*K2990*N2990+'d_고정'!$B$3*('6_기대효과'!$H$7/8)*N2990*'d_고정'!$B$10*M2990*('6_기대효과'!$K$7/'d_고정'!$B$9))*(1-O2990)</f>
        <v/>
      </c>
      <c r="W2990">
        <f>(S2990*I2990+R2990*MAX(K2990-'d_고정'!$B$10*M2990*('6_기대효과'!$K$7/'d_고정'!$B$9),0)*N2990)*(1-O2990)</f>
        <v/>
      </c>
      <c r="X2990">
        <f>U2990+V2990</f>
        <v/>
      </c>
      <c r="Y2990">
        <f>U2990/('d_고정'!$B$5*'6_기대효과'!$H$7/8)/'d_고정'!$B$6</f>
        <v/>
      </c>
      <c r="Z2990">
        <f>U2990/('d_고정'!$B$8*'6_기대효과'!$H$7/8)</f>
        <v/>
      </c>
    </row>
    <row r="2991">
      <c r="A2991">
        <f>RAND()</f>
        <v/>
      </c>
      <c r="B2991">
        <f>IF('d_시나리오'!$J$2='d_시나리오'!$H$2,'d_시나리오'!$I$2,IF(A2991&lt;('d_시나리오'!$I$2-'d_시나리오'!$H$2)/('d_시나리오'!$J$2-'d_시나리오'!$H$2),'d_시나리오'!$H$2+SQRT(A2991*('d_시나리오'!$J$2-'d_시나리오'!$H$2)*('d_시나리오'!$I$2-'d_시나리오'!$H$2)),'d_시나리오'!$J$2-SQRT((1-A2991)*('d_시나리오'!$J$2-'d_시나리오'!$H$2)*('d_시나리오'!$J$2-'d_시나리오'!$I$2))))</f>
        <v/>
      </c>
      <c r="C2991">
        <f>BETAINV(RAND(),2,6)</f>
        <v/>
      </c>
      <c r="D2991">
        <f>INDEX('d_분포'!$A$2:$A$28,RANDBETWEEN(1,27))</f>
        <v/>
      </c>
      <c r="E2991">
        <f>INDEX('d_분포'!$C$2:$C$5,RANDBETWEEN(1,4))*(0.9+0.2*RAND())</f>
        <v/>
      </c>
      <c r="F2991">
        <f>RAND()</f>
        <v/>
      </c>
      <c r="G2991">
        <f>IF('d_시나리오'!$J$3='d_시나리오'!$H$3,'d_시나리오'!$I$3,IF(F2991&lt;('d_시나리오'!$I$3-'d_시나리오'!$H$3)/('d_시나리오'!$J$3-'d_시나리오'!$H$3),'d_시나리오'!$H$3+SQRT(F2991*('d_시나리오'!$J$3-'d_시나리오'!$H$3)*('d_시나리오'!$I$3-'d_시나리오'!$H$3)),'d_시나리오'!$J$3-SQRT((1-F2991)*('d_시나리오'!$J$3-'d_시나리오'!$H$3)*('d_시나리오'!$J$3-'d_시나리오'!$I$3))))</f>
        <v/>
      </c>
      <c r="H2991">
        <f>RAND()</f>
        <v/>
      </c>
      <c r="I2991">
        <f>IF('d_시나리오'!$J$4='d_시나리오'!$H$4,'d_시나리오'!$I$4,IF(H2991&lt;('d_시나리오'!$I$4-'d_시나리오'!$H$4)/('d_시나리오'!$J$4-'d_시나리오'!$H$4),'d_시나리오'!$H$4+SQRT(H2991*('d_시나리오'!$J$4-'d_시나리오'!$H$4)*('d_시나리오'!$I$4-'d_시나리오'!$H$4)),'d_시나리오'!$J$4-SQRT((1-H2991)*('d_시나리오'!$J$4-'d_시나리오'!$H$4)*('d_시나리오'!$J$4-'d_시나리오'!$I$4))))</f>
        <v/>
      </c>
      <c r="J2991">
        <f>RAND()</f>
        <v/>
      </c>
      <c r="K2991">
        <f>IF('d_시나리오'!$J$5='d_시나리오'!$H$5,'d_시나리오'!$I$5,IF(J2991&lt;('d_시나리오'!$I$5-'d_시나리오'!$H$5)/('d_시나리오'!$J$5-'d_시나리오'!$H$5),'d_시나리오'!$H$5+SQRT(J2991*('d_시나리오'!$J$5-'d_시나리오'!$H$5)*('d_시나리오'!$I$5-'d_시나리오'!$H$5)),'d_시나리오'!$J$5-SQRT((1-J2991)*('d_시나리오'!$J$5-'d_시나리오'!$H$5)*('d_시나리오'!$J$5-'d_시나리오'!$I$5))))</f>
        <v/>
      </c>
      <c r="L2991">
        <f>RAND()</f>
        <v/>
      </c>
      <c r="M2991">
        <f>IF('d_시나리오'!$J$6='d_시나리오'!$H$6,'d_시나리오'!$I$6,IF(L2991&lt;('d_시나리오'!$I$6-'d_시나리오'!$H$6)/('d_시나리오'!$J$6-'d_시나리오'!$H$6),'d_시나리오'!$H$6+SQRT(L2991*('d_시나리오'!$J$6-'d_시나리오'!$H$6)*('d_시나리오'!$I$6-'d_시나리오'!$H$6)),'d_시나리오'!$J$6-SQRT((1-L2991)*('d_시나리오'!$J$6-'d_시나리오'!$H$6)*('d_시나리오'!$J$6-'d_시나리오'!$I$6))))</f>
        <v/>
      </c>
      <c r="N2991">
        <f>INDEX('d_분포'!$B$2:$B$57,RANDBETWEEN(1,56))</f>
        <v/>
      </c>
      <c r="O2991">
        <f>BETAINV(RAND(),5,5)</f>
        <v/>
      </c>
      <c r="P2991">
        <f>'d_고정'!$B$1*'6_기대효과'!$H$7*('d_시나리오'!$I$7/'d_고정'!$B$2)*B2991</f>
        <v/>
      </c>
      <c r="Q2991">
        <f>P2991*C2991</f>
        <v/>
      </c>
      <c r="R2991">
        <f>P2991*E2991</f>
        <v/>
      </c>
      <c r="S2991">
        <f>R2991*G2991</f>
        <v/>
      </c>
      <c r="T2991">
        <f>Q2991+S2991</f>
        <v/>
      </c>
      <c r="U2991">
        <f>(Q2991*D2991+S2991*I2991)*(1-O2991)</f>
        <v/>
      </c>
      <c r="V2991">
        <f>(R2991*K2991*N2991+'d_고정'!$B$3*('6_기대효과'!$H$7/8)*N2991*'d_고정'!$B$10*M2991*('6_기대효과'!$K$7/'d_고정'!$B$9))*(1-O2991)</f>
        <v/>
      </c>
      <c r="W2991">
        <f>(S2991*I2991+R2991*MAX(K2991-'d_고정'!$B$10*M2991*('6_기대효과'!$K$7/'d_고정'!$B$9),0)*N2991)*(1-O2991)</f>
        <v/>
      </c>
      <c r="X2991">
        <f>U2991+V2991</f>
        <v/>
      </c>
      <c r="Y2991">
        <f>U2991/('d_고정'!$B$5*'6_기대효과'!$H$7/8)/'d_고정'!$B$6</f>
        <v/>
      </c>
      <c r="Z2991">
        <f>U2991/('d_고정'!$B$8*'6_기대효과'!$H$7/8)</f>
        <v/>
      </c>
    </row>
    <row r="2992">
      <c r="A2992">
        <f>RAND()</f>
        <v/>
      </c>
      <c r="B2992">
        <f>IF('d_시나리오'!$J$2='d_시나리오'!$H$2,'d_시나리오'!$I$2,IF(A2992&lt;('d_시나리오'!$I$2-'d_시나리오'!$H$2)/('d_시나리오'!$J$2-'d_시나리오'!$H$2),'d_시나리오'!$H$2+SQRT(A2992*('d_시나리오'!$J$2-'d_시나리오'!$H$2)*('d_시나리오'!$I$2-'d_시나리오'!$H$2)),'d_시나리오'!$J$2-SQRT((1-A2992)*('d_시나리오'!$J$2-'d_시나리오'!$H$2)*('d_시나리오'!$J$2-'d_시나리오'!$I$2))))</f>
        <v/>
      </c>
      <c r="C2992">
        <f>BETAINV(RAND(),2,6)</f>
        <v/>
      </c>
      <c r="D2992">
        <f>INDEX('d_분포'!$A$2:$A$28,RANDBETWEEN(1,27))</f>
        <v/>
      </c>
      <c r="E2992">
        <f>INDEX('d_분포'!$C$2:$C$5,RANDBETWEEN(1,4))*(0.9+0.2*RAND())</f>
        <v/>
      </c>
      <c r="F2992">
        <f>RAND()</f>
        <v/>
      </c>
      <c r="G2992">
        <f>IF('d_시나리오'!$J$3='d_시나리오'!$H$3,'d_시나리오'!$I$3,IF(F2992&lt;('d_시나리오'!$I$3-'d_시나리오'!$H$3)/('d_시나리오'!$J$3-'d_시나리오'!$H$3),'d_시나리오'!$H$3+SQRT(F2992*('d_시나리오'!$J$3-'d_시나리오'!$H$3)*('d_시나리오'!$I$3-'d_시나리오'!$H$3)),'d_시나리오'!$J$3-SQRT((1-F2992)*('d_시나리오'!$J$3-'d_시나리오'!$H$3)*('d_시나리오'!$J$3-'d_시나리오'!$I$3))))</f>
        <v/>
      </c>
      <c r="H2992">
        <f>RAND()</f>
        <v/>
      </c>
      <c r="I2992">
        <f>IF('d_시나리오'!$J$4='d_시나리오'!$H$4,'d_시나리오'!$I$4,IF(H2992&lt;('d_시나리오'!$I$4-'d_시나리오'!$H$4)/('d_시나리오'!$J$4-'d_시나리오'!$H$4),'d_시나리오'!$H$4+SQRT(H2992*('d_시나리오'!$J$4-'d_시나리오'!$H$4)*('d_시나리오'!$I$4-'d_시나리오'!$H$4)),'d_시나리오'!$J$4-SQRT((1-H2992)*('d_시나리오'!$J$4-'d_시나리오'!$H$4)*('d_시나리오'!$J$4-'d_시나리오'!$I$4))))</f>
        <v/>
      </c>
      <c r="J2992">
        <f>RAND()</f>
        <v/>
      </c>
      <c r="K2992">
        <f>IF('d_시나리오'!$J$5='d_시나리오'!$H$5,'d_시나리오'!$I$5,IF(J2992&lt;('d_시나리오'!$I$5-'d_시나리오'!$H$5)/('d_시나리오'!$J$5-'d_시나리오'!$H$5),'d_시나리오'!$H$5+SQRT(J2992*('d_시나리오'!$J$5-'d_시나리오'!$H$5)*('d_시나리오'!$I$5-'d_시나리오'!$H$5)),'d_시나리오'!$J$5-SQRT((1-J2992)*('d_시나리오'!$J$5-'d_시나리오'!$H$5)*('d_시나리오'!$J$5-'d_시나리오'!$I$5))))</f>
        <v/>
      </c>
      <c r="L2992">
        <f>RAND()</f>
        <v/>
      </c>
      <c r="M2992">
        <f>IF('d_시나리오'!$J$6='d_시나리오'!$H$6,'d_시나리오'!$I$6,IF(L2992&lt;('d_시나리오'!$I$6-'d_시나리오'!$H$6)/('d_시나리오'!$J$6-'d_시나리오'!$H$6),'d_시나리오'!$H$6+SQRT(L2992*('d_시나리오'!$J$6-'d_시나리오'!$H$6)*('d_시나리오'!$I$6-'d_시나리오'!$H$6)),'d_시나리오'!$J$6-SQRT((1-L2992)*('d_시나리오'!$J$6-'d_시나리오'!$H$6)*('d_시나리오'!$J$6-'d_시나리오'!$I$6))))</f>
        <v/>
      </c>
      <c r="N2992">
        <f>INDEX('d_분포'!$B$2:$B$57,RANDBETWEEN(1,56))</f>
        <v/>
      </c>
      <c r="O2992">
        <f>BETAINV(RAND(),5,5)</f>
        <v/>
      </c>
      <c r="P2992">
        <f>'d_고정'!$B$1*'6_기대효과'!$H$7*('d_시나리오'!$I$7/'d_고정'!$B$2)*B2992</f>
        <v/>
      </c>
      <c r="Q2992">
        <f>P2992*C2992</f>
        <v/>
      </c>
      <c r="R2992">
        <f>P2992*E2992</f>
        <v/>
      </c>
      <c r="S2992">
        <f>R2992*G2992</f>
        <v/>
      </c>
      <c r="T2992">
        <f>Q2992+S2992</f>
        <v/>
      </c>
      <c r="U2992">
        <f>(Q2992*D2992+S2992*I2992)*(1-O2992)</f>
        <v/>
      </c>
      <c r="V2992">
        <f>(R2992*K2992*N2992+'d_고정'!$B$3*('6_기대효과'!$H$7/8)*N2992*'d_고정'!$B$10*M2992*('6_기대효과'!$K$7/'d_고정'!$B$9))*(1-O2992)</f>
        <v/>
      </c>
      <c r="W2992">
        <f>(S2992*I2992+R2992*MAX(K2992-'d_고정'!$B$10*M2992*('6_기대효과'!$K$7/'d_고정'!$B$9),0)*N2992)*(1-O2992)</f>
        <v/>
      </c>
      <c r="X2992">
        <f>U2992+V2992</f>
        <v/>
      </c>
      <c r="Y2992">
        <f>U2992/('d_고정'!$B$5*'6_기대효과'!$H$7/8)/'d_고정'!$B$6</f>
        <v/>
      </c>
      <c r="Z2992">
        <f>U2992/('d_고정'!$B$8*'6_기대효과'!$H$7/8)</f>
        <v/>
      </c>
    </row>
    <row r="2993">
      <c r="A2993">
        <f>RAND()</f>
        <v/>
      </c>
      <c r="B2993">
        <f>IF('d_시나리오'!$J$2='d_시나리오'!$H$2,'d_시나리오'!$I$2,IF(A2993&lt;('d_시나리오'!$I$2-'d_시나리오'!$H$2)/('d_시나리오'!$J$2-'d_시나리오'!$H$2),'d_시나리오'!$H$2+SQRT(A2993*('d_시나리오'!$J$2-'d_시나리오'!$H$2)*('d_시나리오'!$I$2-'d_시나리오'!$H$2)),'d_시나리오'!$J$2-SQRT((1-A2993)*('d_시나리오'!$J$2-'d_시나리오'!$H$2)*('d_시나리오'!$J$2-'d_시나리오'!$I$2))))</f>
        <v/>
      </c>
      <c r="C2993">
        <f>BETAINV(RAND(),2,6)</f>
        <v/>
      </c>
      <c r="D2993">
        <f>INDEX('d_분포'!$A$2:$A$28,RANDBETWEEN(1,27))</f>
        <v/>
      </c>
      <c r="E2993">
        <f>INDEX('d_분포'!$C$2:$C$5,RANDBETWEEN(1,4))*(0.9+0.2*RAND())</f>
        <v/>
      </c>
      <c r="F2993">
        <f>RAND()</f>
        <v/>
      </c>
      <c r="G2993">
        <f>IF('d_시나리오'!$J$3='d_시나리오'!$H$3,'d_시나리오'!$I$3,IF(F2993&lt;('d_시나리오'!$I$3-'d_시나리오'!$H$3)/('d_시나리오'!$J$3-'d_시나리오'!$H$3),'d_시나리오'!$H$3+SQRT(F2993*('d_시나리오'!$J$3-'d_시나리오'!$H$3)*('d_시나리오'!$I$3-'d_시나리오'!$H$3)),'d_시나리오'!$J$3-SQRT((1-F2993)*('d_시나리오'!$J$3-'d_시나리오'!$H$3)*('d_시나리오'!$J$3-'d_시나리오'!$I$3))))</f>
        <v/>
      </c>
      <c r="H2993">
        <f>RAND()</f>
        <v/>
      </c>
      <c r="I2993">
        <f>IF('d_시나리오'!$J$4='d_시나리오'!$H$4,'d_시나리오'!$I$4,IF(H2993&lt;('d_시나리오'!$I$4-'d_시나리오'!$H$4)/('d_시나리오'!$J$4-'d_시나리오'!$H$4),'d_시나리오'!$H$4+SQRT(H2993*('d_시나리오'!$J$4-'d_시나리오'!$H$4)*('d_시나리오'!$I$4-'d_시나리오'!$H$4)),'d_시나리오'!$J$4-SQRT((1-H2993)*('d_시나리오'!$J$4-'d_시나리오'!$H$4)*('d_시나리오'!$J$4-'d_시나리오'!$I$4))))</f>
        <v/>
      </c>
      <c r="J2993">
        <f>RAND()</f>
        <v/>
      </c>
      <c r="K2993">
        <f>IF('d_시나리오'!$J$5='d_시나리오'!$H$5,'d_시나리오'!$I$5,IF(J2993&lt;('d_시나리오'!$I$5-'d_시나리오'!$H$5)/('d_시나리오'!$J$5-'d_시나리오'!$H$5),'d_시나리오'!$H$5+SQRT(J2993*('d_시나리오'!$J$5-'d_시나리오'!$H$5)*('d_시나리오'!$I$5-'d_시나리오'!$H$5)),'d_시나리오'!$J$5-SQRT((1-J2993)*('d_시나리오'!$J$5-'d_시나리오'!$H$5)*('d_시나리오'!$J$5-'d_시나리오'!$I$5))))</f>
        <v/>
      </c>
      <c r="L2993">
        <f>RAND()</f>
        <v/>
      </c>
      <c r="M2993">
        <f>IF('d_시나리오'!$J$6='d_시나리오'!$H$6,'d_시나리오'!$I$6,IF(L2993&lt;('d_시나리오'!$I$6-'d_시나리오'!$H$6)/('d_시나리오'!$J$6-'d_시나리오'!$H$6),'d_시나리오'!$H$6+SQRT(L2993*('d_시나리오'!$J$6-'d_시나리오'!$H$6)*('d_시나리오'!$I$6-'d_시나리오'!$H$6)),'d_시나리오'!$J$6-SQRT((1-L2993)*('d_시나리오'!$J$6-'d_시나리오'!$H$6)*('d_시나리오'!$J$6-'d_시나리오'!$I$6))))</f>
        <v/>
      </c>
      <c r="N2993">
        <f>INDEX('d_분포'!$B$2:$B$57,RANDBETWEEN(1,56))</f>
        <v/>
      </c>
      <c r="O2993">
        <f>BETAINV(RAND(),5,5)</f>
        <v/>
      </c>
      <c r="P2993">
        <f>'d_고정'!$B$1*'6_기대효과'!$H$7*('d_시나리오'!$I$7/'d_고정'!$B$2)*B2993</f>
        <v/>
      </c>
      <c r="Q2993">
        <f>P2993*C2993</f>
        <v/>
      </c>
      <c r="R2993">
        <f>P2993*E2993</f>
        <v/>
      </c>
      <c r="S2993">
        <f>R2993*G2993</f>
        <v/>
      </c>
      <c r="T2993">
        <f>Q2993+S2993</f>
        <v/>
      </c>
      <c r="U2993">
        <f>(Q2993*D2993+S2993*I2993)*(1-O2993)</f>
        <v/>
      </c>
      <c r="V2993">
        <f>(R2993*K2993*N2993+'d_고정'!$B$3*('6_기대효과'!$H$7/8)*N2993*'d_고정'!$B$10*M2993*('6_기대효과'!$K$7/'d_고정'!$B$9))*(1-O2993)</f>
        <v/>
      </c>
      <c r="W2993">
        <f>(S2993*I2993+R2993*MAX(K2993-'d_고정'!$B$10*M2993*('6_기대효과'!$K$7/'d_고정'!$B$9),0)*N2993)*(1-O2993)</f>
        <v/>
      </c>
      <c r="X2993">
        <f>U2993+V2993</f>
        <v/>
      </c>
      <c r="Y2993">
        <f>U2993/('d_고정'!$B$5*'6_기대효과'!$H$7/8)/'d_고정'!$B$6</f>
        <v/>
      </c>
      <c r="Z2993">
        <f>U2993/('d_고정'!$B$8*'6_기대효과'!$H$7/8)</f>
        <v/>
      </c>
    </row>
    <row r="2994">
      <c r="A2994">
        <f>RAND()</f>
        <v/>
      </c>
      <c r="B2994">
        <f>IF('d_시나리오'!$J$2='d_시나리오'!$H$2,'d_시나리오'!$I$2,IF(A2994&lt;('d_시나리오'!$I$2-'d_시나리오'!$H$2)/('d_시나리오'!$J$2-'d_시나리오'!$H$2),'d_시나리오'!$H$2+SQRT(A2994*('d_시나리오'!$J$2-'d_시나리오'!$H$2)*('d_시나리오'!$I$2-'d_시나리오'!$H$2)),'d_시나리오'!$J$2-SQRT((1-A2994)*('d_시나리오'!$J$2-'d_시나리오'!$H$2)*('d_시나리오'!$J$2-'d_시나리오'!$I$2))))</f>
        <v/>
      </c>
      <c r="C2994">
        <f>BETAINV(RAND(),2,6)</f>
        <v/>
      </c>
      <c r="D2994">
        <f>INDEX('d_분포'!$A$2:$A$28,RANDBETWEEN(1,27))</f>
        <v/>
      </c>
      <c r="E2994">
        <f>INDEX('d_분포'!$C$2:$C$5,RANDBETWEEN(1,4))*(0.9+0.2*RAND())</f>
        <v/>
      </c>
      <c r="F2994">
        <f>RAND()</f>
        <v/>
      </c>
      <c r="G2994">
        <f>IF('d_시나리오'!$J$3='d_시나리오'!$H$3,'d_시나리오'!$I$3,IF(F2994&lt;('d_시나리오'!$I$3-'d_시나리오'!$H$3)/('d_시나리오'!$J$3-'d_시나리오'!$H$3),'d_시나리오'!$H$3+SQRT(F2994*('d_시나리오'!$J$3-'d_시나리오'!$H$3)*('d_시나리오'!$I$3-'d_시나리오'!$H$3)),'d_시나리오'!$J$3-SQRT((1-F2994)*('d_시나리오'!$J$3-'d_시나리오'!$H$3)*('d_시나리오'!$J$3-'d_시나리오'!$I$3))))</f>
        <v/>
      </c>
      <c r="H2994">
        <f>RAND()</f>
        <v/>
      </c>
      <c r="I2994">
        <f>IF('d_시나리오'!$J$4='d_시나리오'!$H$4,'d_시나리오'!$I$4,IF(H2994&lt;('d_시나리오'!$I$4-'d_시나리오'!$H$4)/('d_시나리오'!$J$4-'d_시나리오'!$H$4),'d_시나리오'!$H$4+SQRT(H2994*('d_시나리오'!$J$4-'d_시나리오'!$H$4)*('d_시나리오'!$I$4-'d_시나리오'!$H$4)),'d_시나리오'!$J$4-SQRT((1-H2994)*('d_시나리오'!$J$4-'d_시나리오'!$H$4)*('d_시나리오'!$J$4-'d_시나리오'!$I$4))))</f>
        <v/>
      </c>
      <c r="J2994">
        <f>RAND()</f>
        <v/>
      </c>
      <c r="K2994">
        <f>IF('d_시나리오'!$J$5='d_시나리오'!$H$5,'d_시나리오'!$I$5,IF(J2994&lt;('d_시나리오'!$I$5-'d_시나리오'!$H$5)/('d_시나리오'!$J$5-'d_시나리오'!$H$5),'d_시나리오'!$H$5+SQRT(J2994*('d_시나리오'!$J$5-'d_시나리오'!$H$5)*('d_시나리오'!$I$5-'d_시나리오'!$H$5)),'d_시나리오'!$J$5-SQRT((1-J2994)*('d_시나리오'!$J$5-'d_시나리오'!$H$5)*('d_시나리오'!$J$5-'d_시나리오'!$I$5))))</f>
        <v/>
      </c>
      <c r="L2994">
        <f>RAND()</f>
        <v/>
      </c>
      <c r="M2994">
        <f>IF('d_시나리오'!$J$6='d_시나리오'!$H$6,'d_시나리오'!$I$6,IF(L2994&lt;('d_시나리오'!$I$6-'d_시나리오'!$H$6)/('d_시나리오'!$J$6-'d_시나리오'!$H$6),'d_시나리오'!$H$6+SQRT(L2994*('d_시나리오'!$J$6-'d_시나리오'!$H$6)*('d_시나리오'!$I$6-'d_시나리오'!$H$6)),'d_시나리오'!$J$6-SQRT((1-L2994)*('d_시나리오'!$J$6-'d_시나리오'!$H$6)*('d_시나리오'!$J$6-'d_시나리오'!$I$6))))</f>
        <v/>
      </c>
      <c r="N2994">
        <f>INDEX('d_분포'!$B$2:$B$57,RANDBETWEEN(1,56))</f>
        <v/>
      </c>
      <c r="O2994">
        <f>BETAINV(RAND(),5,5)</f>
        <v/>
      </c>
      <c r="P2994">
        <f>'d_고정'!$B$1*'6_기대효과'!$H$7*('d_시나리오'!$I$7/'d_고정'!$B$2)*B2994</f>
        <v/>
      </c>
      <c r="Q2994">
        <f>P2994*C2994</f>
        <v/>
      </c>
      <c r="R2994">
        <f>P2994*E2994</f>
        <v/>
      </c>
      <c r="S2994">
        <f>R2994*G2994</f>
        <v/>
      </c>
      <c r="T2994">
        <f>Q2994+S2994</f>
        <v/>
      </c>
      <c r="U2994">
        <f>(Q2994*D2994+S2994*I2994)*(1-O2994)</f>
        <v/>
      </c>
      <c r="V2994">
        <f>(R2994*K2994*N2994+'d_고정'!$B$3*('6_기대효과'!$H$7/8)*N2994*'d_고정'!$B$10*M2994*('6_기대효과'!$K$7/'d_고정'!$B$9))*(1-O2994)</f>
        <v/>
      </c>
      <c r="W2994">
        <f>(S2994*I2994+R2994*MAX(K2994-'d_고정'!$B$10*M2994*('6_기대효과'!$K$7/'d_고정'!$B$9),0)*N2994)*(1-O2994)</f>
        <v/>
      </c>
      <c r="X2994">
        <f>U2994+V2994</f>
        <v/>
      </c>
      <c r="Y2994">
        <f>U2994/('d_고정'!$B$5*'6_기대효과'!$H$7/8)/'d_고정'!$B$6</f>
        <v/>
      </c>
      <c r="Z2994">
        <f>U2994/('d_고정'!$B$8*'6_기대효과'!$H$7/8)</f>
        <v/>
      </c>
    </row>
    <row r="2995">
      <c r="A2995">
        <f>RAND()</f>
        <v/>
      </c>
      <c r="B2995">
        <f>IF('d_시나리오'!$J$2='d_시나리오'!$H$2,'d_시나리오'!$I$2,IF(A2995&lt;('d_시나리오'!$I$2-'d_시나리오'!$H$2)/('d_시나리오'!$J$2-'d_시나리오'!$H$2),'d_시나리오'!$H$2+SQRT(A2995*('d_시나리오'!$J$2-'d_시나리오'!$H$2)*('d_시나리오'!$I$2-'d_시나리오'!$H$2)),'d_시나리오'!$J$2-SQRT((1-A2995)*('d_시나리오'!$J$2-'d_시나리오'!$H$2)*('d_시나리오'!$J$2-'d_시나리오'!$I$2))))</f>
        <v/>
      </c>
      <c r="C2995">
        <f>BETAINV(RAND(),2,6)</f>
        <v/>
      </c>
      <c r="D2995">
        <f>INDEX('d_분포'!$A$2:$A$28,RANDBETWEEN(1,27))</f>
        <v/>
      </c>
      <c r="E2995">
        <f>INDEX('d_분포'!$C$2:$C$5,RANDBETWEEN(1,4))*(0.9+0.2*RAND())</f>
        <v/>
      </c>
      <c r="F2995">
        <f>RAND()</f>
        <v/>
      </c>
      <c r="G2995">
        <f>IF('d_시나리오'!$J$3='d_시나리오'!$H$3,'d_시나리오'!$I$3,IF(F2995&lt;('d_시나리오'!$I$3-'d_시나리오'!$H$3)/('d_시나리오'!$J$3-'d_시나리오'!$H$3),'d_시나리오'!$H$3+SQRT(F2995*('d_시나리오'!$J$3-'d_시나리오'!$H$3)*('d_시나리오'!$I$3-'d_시나리오'!$H$3)),'d_시나리오'!$J$3-SQRT((1-F2995)*('d_시나리오'!$J$3-'d_시나리오'!$H$3)*('d_시나리오'!$J$3-'d_시나리오'!$I$3))))</f>
        <v/>
      </c>
      <c r="H2995">
        <f>RAND()</f>
        <v/>
      </c>
      <c r="I2995">
        <f>IF('d_시나리오'!$J$4='d_시나리오'!$H$4,'d_시나리오'!$I$4,IF(H2995&lt;('d_시나리오'!$I$4-'d_시나리오'!$H$4)/('d_시나리오'!$J$4-'d_시나리오'!$H$4),'d_시나리오'!$H$4+SQRT(H2995*('d_시나리오'!$J$4-'d_시나리오'!$H$4)*('d_시나리오'!$I$4-'d_시나리오'!$H$4)),'d_시나리오'!$J$4-SQRT((1-H2995)*('d_시나리오'!$J$4-'d_시나리오'!$H$4)*('d_시나리오'!$J$4-'d_시나리오'!$I$4))))</f>
        <v/>
      </c>
      <c r="J2995">
        <f>RAND()</f>
        <v/>
      </c>
      <c r="K2995">
        <f>IF('d_시나리오'!$J$5='d_시나리오'!$H$5,'d_시나리오'!$I$5,IF(J2995&lt;('d_시나리오'!$I$5-'d_시나리오'!$H$5)/('d_시나리오'!$J$5-'d_시나리오'!$H$5),'d_시나리오'!$H$5+SQRT(J2995*('d_시나리오'!$J$5-'d_시나리오'!$H$5)*('d_시나리오'!$I$5-'d_시나리오'!$H$5)),'d_시나리오'!$J$5-SQRT((1-J2995)*('d_시나리오'!$J$5-'d_시나리오'!$H$5)*('d_시나리오'!$J$5-'d_시나리오'!$I$5))))</f>
        <v/>
      </c>
      <c r="L2995">
        <f>RAND()</f>
        <v/>
      </c>
      <c r="M2995">
        <f>IF('d_시나리오'!$J$6='d_시나리오'!$H$6,'d_시나리오'!$I$6,IF(L2995&lt;('d_시나리오'!$I$6-'d_시나리오'!$H$6)/('d_시나리오'!$J$6-'d_시나리오'!$H$6),'d_시나리오'!$H$6+SQRT(L2995*('d_시나리오'!$J$6-'d_시나리오'!$H$6)*('d_시나리오'!$I$6-'d_시나리오'!$H$6)),'d_시나리오'!$J$6-SQRT((1-L2995)*('d_시나리오'!$J$6-'d_시나리오'!$H$6)*('d_시나리오'!$J$6-'d_시나리오'!$I$6))))</f>
        <v/>
      </c>
      <c r="N2995">
        <f>INDEX('d_분포'!$B$2:$B$57,RANDBETWEEN(1,56))</f>
        <v/>
      </c>
      <c r="O2995">
        <f>BETAINV(RAND(),5,5)</f>
        <v/>
      </c>
      <c r="P2995">
        <f>'d_고정'!$B$1*'6_기대효과'!$H$7*('d_시나리오'!$I$7/'d_고정'!$B$2)*B2995</f>
        <v/>
      </c>
      <c r="Q2995">
        <f>P2995*C2995</f>
        <v/>
      </c>
      <c r="R2995">
        <f>P2995*E2995</f>
        <v/>
      </c>
      <c r="S2995">
        <f>R2995*G2995</f>
        <v/>
      </c>
      <c r="T2995">
        <f>Q2995+S2995</f>
        <v/>
      </c>
      <c r="U2995">
        <f>(Q2995*D2995+S2995*I2995)*(1-O2995)</f>
        <v/>
      </c>
      <c r="V2995">
        <f>(R2995*K2995*N2995+'d_고정'!$B$3*('6_기대효과'!$H$7/8)*N2995*'d_고정'!$B$10*M2995*('6_기대효과'!$K$7/'d_고정'!$B$9))*(1-O2995)</f>
        <v/>
      </c>
      <c r="W2995">
        <f>(S2995*I2995+R2995*MAX(K2995-'d_고정'!$B$10*M2995*('6_기대효과'!$K$7/'d_고정'!$B$9),0)*N2995)*(1-O2995)</f>
        <v/>
      </c>
      <c r="X2995">
        <f>U2995+V2995</f>
        <v/>
      </c>
      <c r="Y2995">
        <f>U2995/('d_고정'!$B$5*'6_기대효과'!$H$7/8)/'d_고정'!$B$6</f>
        <v/>
      </c>
      <c r="Z2995">
        <f>U2995/('d_고정'!$B$8*'6_기대효과'!$H$7/8)</f>
        <v/>
      </c>
    </row>
    <row r="2996">
      <c r="A2996">
        <f>RAND()</f>
        <v/>
      </c>
      <c r="B2996">
        <f>IF('d_시나리오'!$J$2='d_시나리오'!$H$2,'d_시나리오'!$I$2,IF(A2996&lt;('d_시나리오'!$I$2-'d_시나리오'!$H$2)/('d_시나리오'!$J$2-'d_시나리오'!$H$2),'d_시나리오'!$H$2+SQRT(A2996*('d_시나리오'!$J$2-'d_시나리오'!$H$2)*('d_시나리오'!$I$2-'d_시나리오'!$H$2)),'d_시나리오'!$J$2-SQRT((1-A2996)*('d_시나리오'!$J$2-'d_시나리오'!$H$2)*('d_시나리오'!$J$2-'d_시나리오'!$I$2))))</f>
        <v/>
      </c>
      <c r="C2996">
        <f>BETAINV(RAND(),2,6)</f>
        <v/>
      </c>
      <c r="D2996">
        <f>INDEX('d_분포'!$A$2:$A$28,RANDBETWEEN(1,27))</f>
        <v/>
      </c>
      <c r="E2996">
        <f>INDEX('d_분포'!$C$2:$C$5,RANDBETWEEN(1,4))*(0.9+0.2*RAND())</f>
        <v/>
      </c>
      <c r="F2996">
        <f>RAND()</f>
        <v/>
      </c>
      <c r="G2996">
        <f>IF('d_시나리오'!$J$3='d_시나리오'!$H$3,'d_시나리오'!$I$3,IF(F2996&lt;('d_시나리오'!$I$3-'d_시나리오'!$H$3)/('d_시나리오'!$J$3-'d_시나리오'!$H$3),'d_시나리오'!$H$3+SQRT(F2996*('d_시나리오'!$J$3-'d_시나리오'!$H$3)*('d_시나리오'!$I$3-'d_시나리오'!$H$3)),'d_시나리오'!$J$3-SQRT((1-F2996)*('d_시나리오'!$J$3-'d_시나리오'!$H$3)*('d_시나리오'!$J$3-'d_시나리오'!$I$3))))</f>
        <v/>
      </c>
      <c r="H2996">
        <f>RAND()</f>
        <v/>
      </c>
      <c r="I2996">
        <f>IF('d_시나리오'!$J$4='d_시나리오'!$H$4,'d_시나리오'!$I$4,IF(H2996&lt;('d_시나리오'!$I$4-'d_시나리오'!$H$4)/('d_시나리오'!$J$4-'d_시나리오'!$H$4),'d_시나리오'!$H$4+SQRT(H2996*('d_시나리오'!$J$4-'d_시나리오'!$H$4)*('d_시나리오'!$I$4-'d_시나리오'!$H$4)),'d_시나리오'!$J$4-SQRT((1-H2996)*('d_시나리오'!$J$4-'d_시나리오'!$H$4)*('d_시나리오'!$J$4-'d_시나리오'!$I$4))))</f>
        <v/>
      </c>
      <c r="J2996">
        <f>RAND()</f>
        <v/>
      </c>
      <c r="K2996">
        <f>IF('d_시나리오'!$J$5='d_시나리오'!$H$5,'d_시나리오'!$I$5,IF(J2996&lt;('d_시나리오'!$I$5-'d_시나리오'!$H$5)/('d_시나리오'!$J$5-'d_시나리오'!$H$5),'d_시나리오'!$H$5+SQRT(J2996*('d_시나리오'!$J$5-'d_시나리오'!$H$5)*('d_시나리오'!$I$5-'d_시나리오'!$H$5)),'d_시나리오'!$J$5-SQRT((1-J2996)*('d_시나리오'!$J$5-'d_시나리오'!$H$5)*('d_시나리오'!$J$5-'d_시나리오'!$I$5))))</f>
        <v/>
      </c>
      <c r="L2996">
        <f>RAND()</f>
        <v/>
      </c>
      <c r="M2996">
        <f>IF('d_시나리오'!$J$6='d_시나리오'!$H$6,'d_시나리오'!$I$6,IF(L2996&lt;('d_시나리오'!$I$6-'d_시나리오'!$H$6)/('d_시나리오'!$J$6-'d_시나리오'!$H$6),'d_시나리오'!$H$6+SQRT(L2996*('d_시나리오'!$J$6-'d_시나리오'!$H$6)*('d_시나리오'!$I$6-'d_시나리오'!$H$6)),'d_시나리오'!$J$6-SQRT((1-L2996)*('d_시나리오'!$J$6-'d_시나리오'!$H$6)*('d_시나리오'!$J$6-'d_시나리오'!$I$6))))</f>
        <v/>
      </c>
      <c r="N2996">
        <f>INDEX('d_분포'!$B$2:$B$57,RANDBETWEEN(1,56))</f>
        <v/>
      </c>
      <c r="O2996">
        <f>BETAINV(RAND(),5,5)</f>
        <v/>
      </c>
      <c r="P2996">
        <f>'d_고정'!$B$1*'6_기대효과'!$H$7*('d_시나리오'!$I$7/'d_고정'!$B$2)*B2996</f>
        <v/>
      </c>
      <c r="Q2996">
        <f>P2996*C2996</f>
        <v/>
      </c>
      <c r="R2996">
        <f>P2996*E2996</f>
        <v/>
      </c>
      <c r="S2996">
        <f>R2996*G2996</f>
        <v/>
      </c>
      <c r="T2996">
        <f>Q2996+S2996</f>
        <v/>
      </c>
      <c r="U2996">
        <f>(Q2996*D2996+S2996*I2996)*(1-O2996)</f>
        <v/>
      </c>
      <c r="V2996">
        <f>(R2996*K2996*N2996+'d_고정'!$B$3*('6_기대효과'!$H$7/8)*N2996*'d_고정'!$B$10*M2996*('6_기대효과'!$K$7/'d_고정'!$B$9))*(1-O2996)</f>
        <v/>
      </c>
      <c r="W2996">
        <f>(S2996*I2996+R2996*MAX(K2996-'d_고정'!$B$10*M2996*('6_기대효과'!$K$7/'d_고정'!$B$9),0)*N2996)*(1-O2996)</f>
        <v/>
      </c>
      <c r="X2996">
        <f>U2996+V2996</f>
        <v/>
      </c>
      <c r="Y2996">
        <f>U2996/('d_고정'!$B$5*'6_기대효과'!$H$7/8)/'d_고정'!$B$6</f>
        <v/>
      </c>
      <c r="Z2996">
        <f>U2996/('d_고정'!$B$8*'6_기대효과'!$H$7/8)</f>
        <v/>
      </c>
    </row>
    <row r="2997">
      <c r="A2997">
        <f>RAND()</f>
        <v/>
      </c>
      <c r="B2997">
        <f>IF('d_시나리오'!$J$2='d_시나리오'!$H$2,'d_시나리오'!$I$2,IF(A2997&lt;('d_시나리오'!$I$2-'d_시나리오'!$H$2)/('d_시나리오'!$J$2-'d_시나리오'!$H$2),'d_시나리오'!$H$2+SQRT(A2997*('d_시나리오'!$J$2-'d_시나리오'!$H$2)*('d_시나리오'!$I$2-'d_시나리오'!$H$2)),'d_시나리오'!$J$2-SQRT((1-A2997)*('d_시나리오'!$J$2-'d_시나리오'!$H$2)*('d_시나리오'!$J$2-'d_시나리오'!$I$2))))</f>
        <v/>
      </c>
      <c r="C2997">
        <f>BETAINV(RAND(),2,6)</f>
        <v/>
      </c>
      <c r="D2997">
        <f>INDEX('d_분포'!$A$2:$A$28,RANDBETWEEN(1,27))</f>
        <v/>
      </c>
      <c r="E2997">
        <f>INDEX('d_분포'!$C$2:$C$5,RANDBETWEEN(1,4))*(0.9+0.2*RAND())</f>
        <v/>
      </c>
      <c r="F2997">
        <f>RAND()</f>
        <v/>
      </c>
      <c r="G2997">
        <f>IF('d_시나리오'!$J$3='d_시나리오'!$H$3,'d_시나리오'!$I$3,IF(F2997&lt;('d_시나리오'!$I$3-'d_시나리오'!$H$3)/('d_시나리오'!$J$3-'d_시나리오'!$H$3),'d_시나리오'!$H$3+SQRT(F2997*('d_시나리오'!$J$3-'d_시나리오'!$H$3)*('d_시나리오'!$I$3-'d_시나리오'!$H$3)),'d_시나리오'!$J$3-SQRT((1-F2997)*('d_시나리오'!$J$3-'d_시나리오'!$H$3)*('d_시나리오'!$J$3-'d_시나리오'!$I$3))))</f>
        <v/>
      </c>
      <c r="H2997">
        <f>RAND()</f>
        <v/>
      </c>
      <c r="I2997">
        <f>IF('d_시나리오'!$J$4='d_시나리오'!$H$4,'d_시나리오'!$I$4,IF(H2997&lt;('d_시나리오'!$I$4-'d_시나리오'!$H$4)/('d_시나리오'!$J$4-'d_시나리오'!$H$4),'d_시나리오'!$H$4+SQRT(H2997*('d_시나리오'!$J$4-'d_시나리오'!$H$4)*('d_시나리오'!$I$4-'d_시나리오'!$H$4)),'d_시나리오'!$J$4-SQRT((1-H2997)*('d_시나리오'!$J$4-'d_시나리오'!$H$4)*('d_시나리오'!$J$4-'d_시나리오'!$I$4))))</f>
        <v/>
      </c>
      <c r="J2997">
        <f>RAND()</f>
        <v/>
      </c>
      <c r="K2997">
        <f>IF('d_시나리오'!$J$5='d_시나리오'!$H$5,'d_시나리오'!$I$5,IF(J2997&lt;('d_시나리오'!$I$5-'d_시나리오'!$H$5)/('d_시나리오'!$J$5-'d_시나리오'!$H$5),'d_시나리오'!$H$5+SQRT(J2997*('d_시나리오'!$J$5-'d_시나리오'!$H$5)*('d_시나리오'!$I$5-'d_시나리오'!$H$5)),'d_시나리오'!$J$5-SQRT((1-J2997)*('d_시나리오'!$J$5-'d_시나리오'!$H$5)*('d_시나리오'!$J$5-'d_시나리오'!$I$5))))</f>
        <v/>
      </c>
      <c r="L2997">
        <f>RAND()</f>
        <v/>
      </c>
      <c r="M2997">
        <f>IF('d_시나리오'!$J$6='d_시나리오'!$H$6,'d_시나리오'!$I$6,IF(L2997&lt;('d_시나리오'!$I$6-'d_시나리오'!$H$6)/('d_시나리오'!$J$6-'d_시나리오'!$H$6),'d_시나리오'!$H$6+SQRT(L2997*('d_시나리오'!$J$6-'d_시나리오'!$H$6)*('d_시나리오'!$I$6-'d_시나리오'!$H$6)),'d_시나리오'!$J$6-SQRT((1-L2997)*('d_시나리오'!$J$6-'d_시나리오'!$H$6)*('d_시나리오'!$J$6-'d_시나리오'!$I$6))))</f>
        <v/>
      </c>
      <c r="N2997">
        <f>INDEX('d_분포'!$B$2:$B$57,RANDBETWEEN(1,56))</f>
        <v/>
      </c>
      <c r="O2997">
        <f>BETAINV(RAND(),5,5)</f>
        <v/>
      </c>
      <c r="P2997">
        <f>'d_고정'!$B$1*'6_기대효과'!$H$7*('d_시나리오'!$I$7/'d_고정'!$B$2)*B2997</f>
        <v/>
      </c>
      <c r="Q2997">
        <f>P2997*C2997</f>
        <v/>
      </c>
      <c r="R2997">
        <f>P2997*E2997</f>
        <v/>
      </c>
      <c r="S2997">
        <f>R2997*G2997</f>
        <v/>
      </c>
      <c r="T2997">
        <f>Q2997+S2997</f>
        <v/>
      </c>
      <c r="U2997">
        <f>(Q2997*D2997+S2997*I2997)*(1-O2997)</f>
        <v/>
      </c>
      <c r="V2997">
        <f>(R2997*K2997*N2997+'d_고정'!$B$3*('6_기대효과'!$H$7/8)*N2997*'d_고정'!$B$10*M2997*('6_기대효과'!$K$7/'d_고정'!$B$9))*(1-O2997)</f>
        <v/>
      </c>
      <c r="W2997">
        <f>(S2997*I2997+R2997*MAX(K2997-'d_고정'!$B$10*M2997*('6_기대효과'!$K$7/'d_고정'!$B$9),0)*N2997)*(1-O2997)</f>
        <v/>
      </c>
      <c r="X2997">
        <f>U2997+V2997</f>
        <v/>
      </c>
      <c r="Y2997">
        <f>U2997/('d_고정'!$B$5*'6_기대효과'!$H$7/8)/'d_고정'!$B$6</f>
        <v/>
      </c>
      <c r="Z2997">
        <f>U2997/('d_고정'!$B$8*'6_기대효과'!$H$7/8)</f>
        <v/>
      </c>
    </row>
    <row r="2998">
      <c r="A2998">
        <f>RAND()</f>
        <v/>
      </c>
      <c r="B2998">
        <f>IF('d_시나리오'!$J$2='d_시나리오'!$H$2,'d_시나리오'!$I$2,IF(A2998&lt;('d_시나리오'!$I$2-'d_시나리오'!$H$2)/('d_시나리오'!$J$2-'d_시나리오'!$H$2),'d_시나리오'!$H$2+SQRT(A2998*('d_시나리오'!$J$2-'d_시나리오'!$H$2)*('d_시나리오'!$I$2-'d_시나리오'!$H$2)),'d_시나리오'!$J$2-SQRT((1-A2998)*('d_시나리오'!$J$2-'d_시나리오'!$H$2)*('d_시나리오'!$J$2-'d_시나리오'!$I$2))))</f>
        <v/>
      </c>
      <c r="C2998">
        <f>BETAINV(RAND(),2,6)</f>
        <v/>
      </c>
      <c r="D2998">
        <f>INDEX('d_분포'!$A$2:$A$28,RANDBETWEEN(1,27))</f>
        <v/>
      </c>
      <c r="E2998">
        <f>INDEX('d_분포'!$C$2:$C$5,RANDBETWEEN(1,4))*(0.9+0.2*RAND())</f>
        <v/>
      </c>
      <c r="F2998">
        <f>RAND()</f>
        <v/>
      </c>
      <c r="G2998">
        <f>IF('d_시나리오'!$J$3='d_시나리오'!$H$3,'d_시나리오'!$I$3,IF(F2998&lt;('d_시나리오'!$I$3-'d_시나리오'!$H$3)/('d_시나리오'!$J$3-'d_시나리오'!$H$3),'d_시나리오'!$H$3+SQRT(F2998*('d_시나리오'!$J$3-'d_시나리오'!$H$3)*('d_시나리오'!$I$3-'d_시나리오'!$H$3)),'d_시나리오'!$J$3-SQRT((1-F2998)*('d_시나리오'!$J$3-'d_시나리오'!$H$3)*('d_시나리오'!$J$3-'d_시나리오'!$I$3))))</f>
        <v/>
      </c>
      <c r="H2998">
        <f>RAND()</f>
        <v/>
      </c>
      <c r="I2998">
        <f>IF('d_시나리오'!$J$4='d_시나리오'!$H$4,'d_시나리오'!$I$4,IF(H2998&lt;('d_시나리오'!$I$4-'d_시나리오'!$H$4)/('d_시나리오'!$J$4-'d_시나리오'!$H$4),'d_시나리오'!$H$4+SQRT(H2998*('d_시나리오'!$J$4-'d_시나리오'!$H$4)*('d_시나리오'!$I$4-'d_시나리오'!$H$4)),'d_시나리오'!$J$4-SQRT((1-H2998)*('d_시나리오'!$J$4-'d_시나리오'!$H$4)*('d_시나리오'!$J$4-'d_시나리오'!$I$4))))</f>
        <v/>
      </c>
      <c r="J2998">
        <f>RAND()</f>
        <v/>
      </c>
      <c r="K2998">
        <f>IF('d_시나리오'!$J$5='d_시나리오'!$H$5,'d_시나리오'!$I$5,IF(J2998&lt;('d_시나리오'!$I$5-'d_시나리오'!$H$5)/('d_시나리오'!$J$5-'d_시나리오'!$H$5),'d_시나리오'!$H$5+SQRT(J2998*('d_시나리오'!$J$5-'d_시나리오'!$H$5)*('d_시나리오'!$I$5-'d_시나리오'!$H$5)),'d_시나리오'!$J$5-SQRT((1-J2998)*('d_시나리오'!$J$5-'d_시나리오'!$H$5)*('d_시나리오'!$J$5-'d_시나리오'!$I$5))))</f>
        <v/>
      </c>
      <c r="L2998">
        <f>RAND()</f>
        <v/>
      </c>
      <c r="M2998">
        <f>IF('d_시나리오'!$J$6='d_시나리오'!$H$6,'d_시나리오'!$I$6,IF(L2998&lt;('d_시나리오'!$I$6-'d_시나리오'!$H$6)/('d_시나리오'!$J$6-'d_시나리오'!$H$6),'d_시나리오'!$H$6+SQRT(L2998*('d_시나리오'!$J$6-'d_시나리오'!$H$6)*('d_시나리오'!$I$6-'d_시나리오'!$H$6)),'d_시나리오'!$J$6-SQRT((1-L2998)*('d_시나리오'!$J$6-'d_시나리오'!$H$6)*('d_시나리오'!$J$6-'d_시나리오'!$I$6))))</f>
        <v/>
      </c>
      <c r="N2998">
        <f>INDEX('d_분포'!$B$2:$B$57,RANDBETWEEN(1,56))</f>
        <v/>
      </c>
      <c r="O2998">
        <f>BETAINV(RAND(),5,5)</f>
        <v/>
      </c>
      <c r="P2998">
        <f>'d_고정'!$B$1*'6_기대효과'!$H$7*('d_시나리오'!$I$7/'d_고정'!$B$2)*B2998</f>
        <v/>
      </c>
      <c r="Q2998">
        <f>P2998*C2998</f>
        <v/>
      </c>
      <c r="R2998">
        <f>P2998*E2998</f>
        <v/>
      </c>
      <c r="S2998">
        <f>R2998*G2998</f>
        <v/>
      </c>
      <c r="T2998">
        <f>Q2998+S2998</f>
        <v/>
      </c>
      <c r="U2998">
        <f>(Q2998*D2998+S2998*I2998)*(1-O2998)</f>
        <v/>
      </c>
      <c r="V2998">
        <f>(R2998*K2998*N2998+'d_고정'!$B$3*('6_기대효과'!$H$7/8)*N2998*'d_고정'!$B$10*M2998*('6_기대효과'!$K$7/'d_고정'!$B$9))*(1-O2998)</f>
        <v/>
      </c>
      <c r="W2998">
        <f>(S2998*I2998+R2998*MAX(K2998-'d_고정'!$B$10*M2998*('6_기대효과'!$K$7/'d_고정'!$B$9),0)*N2998)*(1-O2998)</f>
        <v/>
      </c>
      <c r="X2998">
        <f>U2998+V2998</f>
        <v/>
      </c>
      <c r="Y2998">
        <f>U2998/('d_고정'!$B$5*'6_기대효과'!$H$7/8)/'d_고정'!$B$6</f>
        <v/>
      </c>
      <c r="Z2998">
        <f>U2998/('d_고정'!$B$8*'6_기대효과'!$H$7/8)</f>
        <v/>
      </c>
    </row>
    <row r="2999">
      <c r="A2999">
        <f>RAND()</f>
        <v/>
      </c>
      <c r="B2999">
        <f>IF('d_시나리오'!$J$2='d_시나리오'!$H$2,'d_시나리오'!$I$2,IF(A2999&lt;('d_시나리오'!$I$2-'d_시나리오'!$H$2)/('d_시나리오'!$J$2-'d_시나리오'!$H$2),'d_시나리오'!$H$2+SQRT(A2999*('d_시나리오'!$J$2-'d_시나리오'!$H$2)*('d_시나리오'!$I$2-'d_시나리오'!$H$2)),'d_시나리오'!$J$2-SQRT((1-A2999)*('d_시나리오'!$J$2-'d_시나리오'!$H$2)*('d_시나리오'!$J$2-'d_시나리오'!$I$2))))</f>
        <v/>
      </c>
      <c r="C2999">
        <f>BETAINV(RAND(),2,6)</f>
        <v/>
      </c>
      <c r="D2999">
        <f>INDEX('d_분포'!$A$2:$A$28,RANDBETWEEN(1,27))</f>
        <v/>
      </c>
      <c r="E2999">
        <f>INDEX('d_분포'!$C$2:$C$5,RANDBETWEEN(1,4))*(0.9+0.2*RAND())</f>
        <v/>
      </c>
      <c r="F2999">
        <f>RAND()</f>
        <v/>
      </c>
      <c r="G2999">
        <f>IF('d_시나리오'!$J$3='d_시나리오'!$H$3,'d_시나리오'!$I$3,IF(F2999&lt;('d_시나리오'!$I$3-'d_시나리오'!$H$3)/('d_시나리오'!$J$3-'d_시나리오'!$H$3),'d_시나리오'!$H$3+SQRT(F2999*('d_시나리오'!$J$3-'d_시나리오'!$H$3)*('d_시나리오'!$I$3-'d_시나리오'!$H$3)),'d_시나리오'!$J$3-SQRT((1-F2999)*('d_시나리오'!$J$3-'d_시나리오'!$H$3)*('d_시나리오'!$J$3-'d_시나리오'!$I$3))))</f>
        <v/>
      </c>
      <c r="H2999">
        <f>RAND()</f>
        <v/>
      </c>
      <c r="I2999">
        <f>IF('d_시나리오'!$J$4='d_시나리오'!$H$4,'d_시나리오'!$I$4,IF(H2999&lt;('d_시나리오'!$I$4-'d_시나리오'!$H$4)/('d_시나리오'!$J$4-'d_시나리오'!$H$4),'d_시나리오'!$H$4+SQRT(H2999*('d_시나리오'!$J$4-'d_시나리오'!$H$4)*('d_시나리오'!$I$4-'d_시나리오'!$H$4)),'d_시나리오'!$J$4-SQRT((1-H2999)*('d_시나리오'!$J$4-'d_시나리오'!$H$4)*('d_시나리오'!$J$4-'d_시나리오'!$I$4))))</f>
        <v/>
      </c>
      <c r="J2999">
        <f>RAND()</f>
        <v/>
      </c>
      <c r="K2999">
        <f>IF('d_시나리오'!$J$5='d_시나리오'!$H$5,'d_시나리오'!$I$5,IF(J2999&lt;('d_시나리오'!$I$5-'d_시나리오'!$H$5)/('d_시나리오'!$J$5-'d_시나리오'!$H$5),'d_시나리오'!$H$5+SQRT(J2999*('d_시나리오'!$J$5-'d_시나리오'!$H$5)*('d_시나리오'!$I$5-'d_시나리오'!$H$5)),'d_시나리오'!$J$5-SQRT((1-J2999)*('d_시나리오'!$J$5-'d_시나리오'!$H$5)*('d_시나리오'!$J$5-'d_시나리오'!$I$5))))</f>
        <v/>
      </c>
      <c r="L2999">
        <f>RAND()</f>
        <v/>
      </c>
      <c r="M2999">
        <f>IF('d_시나리오'!$J$6='d_시나리오'!$H$6,'d_시나리오'!$I$6,IF(L2999&lt;('d_시나리오'!$I$6-'d_시나리오'!$H$6)/('d_시나리오'!$J$6-'d_시나리오'!$H$6),'d_시나리오'!$H$6+SQRT(L2999*('d_시나리오'!$J$6-'d_시나리오'!$H$6)*('d_시나리오'!$I$6-'d_시나리오'!$H$6)),'d_시나리오'!$J$6-SQRT((1-L2999)*('d_시나리오'!$J$6-'d_시나리오'!$H$6)*('d_시나리오'!$J$6-'d_시나리오'!$I$6))))</f>
        <v/>
      </c>
      <c r="N2999">
        <f>INDEX('d_분포'!$B$2:$B$57,RANDBETWEEN(1,56))</f>
        <v/>
      </c>
      <c r="O2999">
        <f>BETAINV(RAND(),5,5)</f>
        <v/>
      </c>
      <c r="P2999">
        <f>'d_고정'!$B$1*'6_기대효과'!$H$7*('d_시나리오'!$I$7/'d_고정'!$B$2)*B2999</f>
        <v/>
      </c>
      <c r="Q2999">
        <f>P2999*C2999</f>
        <v/>
      </c>
      <c r="R2999">
        <f>P2999*E2999</f>
        <v/>
      </c>
      <c r="S2999">
        <f>R2999*G2999</f>
        <v/>
      </c>
      <c r="T2999">
        <f>Q2999+S2999</f>
        <v/>
      </c>
      <c r="U2999">
        <f>(Q2999*D2999+S2999*I2999)*(1-O2999)</f>
        <v/>
      </c>
      <c r="V2999">
        <f>(R2999*K2999*N2999+'d_고정'!$B$3*('6_기대효과'!$H$7/8)*N2999*'d_고정'!$B$10*M2999*('6_기대효과'!$K$7/'d_고정'!$B$9))*(1-O2999)</f>
        <v/>
      </c>
      <c r="W2999">
        <f>(S2999*I2999+R2999*MAX(K2999-'d_고정'!$B$10*M2999*('6_기대효과'!$K$7/'d_고정'!$B$9),0)*N2999)*(1-O2999)</f>
        <v/>
      </c>
      <c r="X2999">
        <f>U2999+V2999</f>
        <v/>
      </c>
      <c r="Y2999">
        <f>U2999/('d_고정'!$B$5*'6_기대효과'!$H$7/8)/'d_고정'!$B$6</f>
        <v/>
      </c>
      <c r="Z2999">
        <f>U2999/('d_고정'!$B$8*'6_기대효과'!$H$7/8)</f>
        <v/>
      </c>
    </row>
    <row r="3000">
      <c r="A3000">
        <f>RAND()</f>
        <v/>
      </c>
      <c r="B3000">
        <f>IF('d_시나리오'!$J$2='d_시나리오'!$H$2,'d_시나리오'!$I$2,IF(A3000&lt;('d_시나리오'!$I$2-'d_시나리오'!$H$2)/('d_시나리오'!$J$2-'d_시나리오'!$H$2),'d_시나리오'!$H$2+SQRT(A3000*('d_시나리오'!$J$2-'d_시나리오'!$H$2)*('d_시나리오'!$I$2-'d_시나리오'!$H$2)),'d_시나리오'!$J$2-SQRT((1-A3000)*('d_시나리오'!$J$2-'d_시나리오'!$H$2)*('d_시나리오'!$J$2-'d_시나리오'!$I$2))))</f>
        <v/>
      </c>
      <c r="C3000">
        <f>BETAINV(RAND(),2,6)</f>
        <v/>
      </c>
      <c r="D3000">
        <f>INDEX('d_분포'!$A$2:$A$28,RANDBETWEEN(1,27))</f>
        <v/>
      </c>
      <c r="E3000">
        <f>INDEX('d_분포'!$C$2:$C$5,RANDBETWEEN(1,4))*(0.9+0.2*RAND())</f>
        <v/>
      </c>
      <c r="F3000">
        <f>RAND()</f>
        <v/>
      </c>
      <c r="G3000">
        <f>IF('d_시나리오'!$J$3='d_시나리오'!$H$3,'d_시나리오'!$I$3,IF(F3000&lt;('d_시나리오'!$I$3-'d_시나리오'!$H$3)/('d_시나리오'!$J$3-'d_시나리오'!$H$3),'d_시나리오'!$H$3+SQRT(F3000*('d_시나리오'!$J$3-'d_시나리오'!$H$3)*('d_시나리오'!$I$3-'d_시나리오'!$H$3)),'d_시나리오'!$J$3-SQRT((1-F3000)*('d_시나리오'!$J$3-'d_시나리오'!$H$3)*('d_시나리오'!$J$3-'d_시나리오'!$I$3))))</f>
        <v/>
      </c>
      <c r="H3000">
        <f>RAND()</f>
        <v/>
      </c>
      <c r="I3000">
        <f>IF('d_시나리오'!$J$4='d_시나리오'!$H$4,'d_시나리오'!$I$4,IF(H3000&lt;('d_시나리오'!$I$4-'d_시나리오'!$H$4)/('d_시나리오'!$J$4-'d_시나리오'!$H$4),'d_시나리오'!$H$4+SQRT(H3000*('d_시나리오'!$J$4-'d_시나리오'!$H$4)*('d_시나리오'!$I$4-'d_시나리오'!$H$4)),'d_시나리오'!$J$4-SQRT((1-H3000)*('d_시나리오'!$J$4-'d_시나리오'!$H$4)*('d_시나리오'!$J$4-'d_시나리오'!$I$4))))</f>
        <v/>
      </c>
      <c r="J3000">
        <f>RAND()</f>
        <v/>
      </c>
      <c r="K3000">
        <f>IF('d_시나리오'!$J$5='d_시나리오'!$H$5,'d_시나리오'!$I$5,IF(J3000&lt;('d_시나리오'!$I$5-'d_시나리오'!$H$5)/('d_시나리오'!$J$5-'d_시나리오'!$H$5),'d_시나리오'!$H$5+SQRT(J3000*('d_시나리오'!$J$5-'d_시나리오'!$H$5)*('d_시나리오'!$I$5-'d_시나리오'!$H$5)),'d_시나리오'!$J$5-SQRT((1-J3000)*('d_시나리오'!$J$5-'d_시나리오'!$H$5)*('d_시나리오'!$J$5-'d_시나리오'!$I$5))))</f>
        <v/>
      </c>
      <c r="L3000">
        <f>RAND()</f>
        <v/>
      </c>
      <c r="M3000">
        <f>IF('d_시나리오'!$J$6='d_시나리오'!$H$6,'d_시나리오'!$I$6,IF(L3000&lt;('d_시나리오'!$I$6-'d_시나리오'!$H$6)/('d_시나리오'!$J$6-'d_시나리오'!$H$6),'d_시나리오'!$H$6+SQRT(L3000*('d_시나리오'!$J$6-'d_시나리오'!$H$6)*('d_시나리오'!$I$6-'d_시나리오'!$H$6)),'d_시나리오'!$J$6-SQRT((1-L3000)*('d_시나리오'!$J$6-'d_시나리오'!$H$6)*('d_시나리오'!$J$6-'d_시나리오'!$I$6))))</f>
        <v/>
      </c>
      <c r="N3000">
        <f>INDEX('d_분포'!$B$2:$B$57,RANDBETWEEN(1,56))</f>
        <v/>
      </c>
      <c r="O3000">
        <f>BETAINV(RAND(),5,5)</f>
        <v/>
      </c>
      <c r="P3000">
        <f>'d_고정'!$B$1*'6_기대효과'!$H$7*('d_시나리오'!$I$7/'d_고정'!$B$2)*B3000</f>
        <v/>
      </c>
      <c r="Q3000">
        <f>P3000*C3000</f>
        <v/>
      </c>
      <c r="R3000">
        <f>P3000*E3000</f>
        <v/>
      </c>
      <c r="S3000">
        <f>R3000*G3000</f>
        <v/>
      </c>
      <c r="T3000">
        <f>Q3000+S3000</f>
        <v/>
      </c>
      <c r="U3000">
        <f>(Q3000*D3000+S3000*I3000)*(1-O3000)</f>
        <v/>
      </c>
      <c r="V3000">
        <f>(R3000*K3000*N3000+'d_고정'!$B$3*('6_기대효과'!$H$7/8)*N3000*'d_고정'!$B$10*M3000*('6_기대효과'!$K$7/'d_고정'!$B$9))*(1-O3000)</f>
        <v/>
      </c>
      <c r="W3000">
        <f>(S3000*I3000+R3000*MAX(K3000-'d_고정'!$B$10*M3000*('6_기대효과'!$K$7/'d_고정'!$B$9),0)*N3000)*(1-O3000)</f>
        <v/>
      </c>
      <c r="X3000">
        <f>U3000+V3000</f>
        <v/>
      </c>
      <c r="Y3000">
        <f>U3000/('d_고정'!$B$5*'6_기대효과'!$H$7/8)/'d_고정'!$B$6</f>
        <v/>
      </c>
      <c r="Z3000">
        <f>U3000/('d_고정'!$B$8*'6_기대효과'!$H$7/8)</f>
        <v/>
      </c>
    </row>
    <row r="3001">
      <c r="A3001">
        <f>RAND()</f>
        <v/>
      </c>
      <c r="B3001">
        <f>IF('d_시나리오'!$J$2='d_시나리오'!$H$2,'d_시나리오'!$I$2,IF(A3001&lt;('d_시나리오'!$I$2-'d_시나리오'!$H$2)/('d_시나리오'!$J$2-'d_시나리오'!$H$2),'d_시나리오'!$H$2+SQRT(A3001*('d_시나리오'!$J$2-'d_시나리오'!$H$2)*('d_시나리오'!$I$2-'d_시나리오'!$H$2)),'d_시나리오'!$J$2-SQRT((1-A3001)*('d_시나리오'!$J$2-'d_시나리오'!$H$2)*('d_시나리오'!$J$2-'d_시나리오'!$I$2))))</f>
        <v/>
      </c>
      <c r="C3001">
        <f>BETAINV(RAND(),2,6)</f>
        <v/>
      </c>
      <c r="D3001">
        <f>INDEX('d_분포'!$A$2:$A$28,RANDBETWEEN(1,27))</f>
        <v/>
      </c>
      <c r="E3001">
        <f>INDEX('d_분포'!$C$2:$C$5,RANDBETWEEN(1,4))*(0.9+0.2*RAND())</f>
        <v/>
      </c>
      <c r="F3001">
        <f>RAND()</f>
        <v/>
      </c>
      <c r="G3001">
        <f>IF('d_시나리오'!$J$3='d_시나리오'!$H$3,'d_시나리오'!$I$3,IF(F3001&lt;('d_시나리오'!$I$3-'d_시나리오'!$H$3)/('d_시나리오'!$J$3-'d_시나리오'!$H$3),'d_시나리오'!$H$3+SQRT(F3001*('d_시나리오'!$J$3-'d_시나리오'!$H$3)*('d_시나리오'!$I$3-'d_시나리오'!$H$3)),'d_시나리오'!$J$3-SQRT((1-F3001)*('d_시나리오'!$J$3-'d_시나리오'!$H$3)*('d_시나리오'!$J$3-'d_시나리오'!$I$3))))</f>
        <v/>
      </c>
      <c r="H3001">
        <f>RAND()</f>
        <v/>
      </c>
      <c r="I3001">
        <f>IF('d_시나리오'!$J$4='d_시나리오'!$H$4,'d_시나리오'!$I$4,IF(H3001&lt;('d_시나리오'!$I$4-'d_시나리오'!$H$4)/('d_시나리오'!$J$4-'d_시나리오'!$H$4),'d_시나리오'!$H$4+SQRT(H3001*('d_시나리오'!$J$4-'d_시나리오'!$H$4)*('d_시나리오'!$I$4-'d_시나리오'!$H$4)),'d_시나리오'!$J$4-SQRT((1-H3001)*('d_시나리오'!$J$4-'d_시나리오'!$H$4)*('d_시나리오'!$J$4-'d_시나리오'!$I$4))))</f>
        <v/>
      </c>
      <c r="J3001">
        <f>RAND()</f>
        <v/>
      </c>
      <c r="K3001">
        <f>IF('d_시나리오'!$J$5='d_시나리오'!$H$5,'d_시나리오'!$I$5,IF(J3001&lt;('d_시나리오'!$I$5-'d_시나리오'!$H$5)/('d_시나리오'!$J$5-'d_시나리오'!$H$5),'d_시나리오'!$H$5+SQRT(J3001*('d_시나리오'!$J$5-'d_시나리오'!$H$5)*('d_시나리오'!$I$5-'d_시나리오'!$H$5)),'d_시나리오'!$J$5-SQRT((1-J3001)*('d_시나리오'!$J$5-'d_시나리오'!$H$5)*('d_시나리오'!$J$5-'d_시나리오'!$I$5))))</f>
        <v/>
      </c>
      <c r="L3001">
        <f>RAND()</f>
        <v/>
      </c>
      <c r="M3001">
        <f>IF('d_시나리오'!$J$6='d_시나리오'!$H$6,'d_시나리오'!$I$6,IF(L3001&lt;('d_시나리오'!$I$6-'d_시나리오'!$H$6)/('d_시나리오'!$J$6-'d_시나리오'!$H$6),'d_시나리오'!$H$6+SQRT(L3001*('d_시나리오'!$J$6-'d_시나리오'!$H$6)*('d_시나리오'!$I$6-'d_시나리오'!$H$6)),'d_시나리오'!$J$6-SQRT((1-L3001)*('d_시나리오'!$J$6-'d_시나리오'!$H$6)*('d_시나리오'!$J$6-'d_시나리오'!$I$6))))</f>
        <v/>
      </c>
      <c r="N3001">
        <f>INDEX('d_분포'!$B$2:$B$57,RANDBETWEEN(1,56))</f>
        <v/>
      </c>
      <c r="O3001">
        <f>BETAINV(RAND(),5,5)</f>
        <v/>
      </c>
      <c r="P3001">
        <f>'d_고정'!$B$1*'6_기대효과'!$H$7*('d_시나리오'!$I$7/'d_고정'!$B$2)*B3001</f>
        <v/>
      </c>
      <c r="Q3001">
        <f>P3001*C3001</f>
        <v/>
      </c>
      <c r="R3001">
        <f>P3001*E3001</f>
        <v/>
      </c>
      <c r="S3001">
        <f>R3001*G3001</f>
        <v/>
      </c>
      <c r="T3001">
        <f>Q3001+S3001</f>
        <v/>
      </c>
      <c r="U3001">
        <f>(Q3001*D3001+S3001*I3001)*(1-O3001)</f>
        <v/>
      </c>
      <c r="V3001">
        <f>(R3001*K3001*N3001+'d_고정'!$B$3*('6_기대효과'!$H$7/8)*N3001*'d_고정'!$B$10*M3001*('6_기대효과'!$K$7/'d_고정'!$B$9))*(1-O3001)</f>
        <v/>
      </c>
      <c r="W3001">
        <f>(S3001*I3001+R3001*MAX(K3001-'d_고정'!$B$10*M3001*('6_기대효과'!$K$7/'d_고정'!$B$9),0)*N3001)*(1-O3001)</f>
        <v/>
      </c>
      <c r="X3001">
        <f>U3001+V3001</f>
        <v/>
      </c>
      <c r="Y3001">
        <f>U3001/('d_고정'!$B$5*'6_기대효과'!$H$7/8)/'d_고정'!$B$6</f>
        <v/>
      </c>
      <c r="Z3001">
        <f>U3001/('d_고정'!$B$8*'6_기대효과'!$H$7/8)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구간(방문당 증가율 %)</t>
        </is>
      </c>
      <c r="B1" t="inlineStr">
        <is>
          <t>회차</t>
        </is>
      </c>
    </row>
    <row r="2">
      <c r="A2">
        <f>TEXT(PERCENTILE('d_모의실험'!$Y$2:$Y$3001,0.98)*1/20*100,"0.0")</f>
        <v/>
      </c>
      <c r="B2">
        <f>COUNTIF('d_모의실험'!$Y$2:$Y$3001,"&lt;="&amp;PERCENTILE('d_모의실험'!$Y$2:$Y$3001,0.98)*1/20)</f>
        <v/>
      </c>
    </row>
    <row r="3">
      <c r="A3">
        <f>TEXT(PERCENTILE('d_모의실험'!$Y$2:$Y$3001,0.98)*2/20*100,"0.0")</f>
        <v/>
      </c>
      <c r="B3">
        <f>COUNTIFS('d_모의실험'!$Y$2:$Y$3001,"&gt;"&amp;PERCENTILE('d_모의실험'!$Y$2:$Y$3001,0.98)*1/20,'d_모의실험'!$Y$2:$Y$3001,"&lt;="&amp;PERCENTILE('d_모의실험'!$Y$2:$Y$3001,0.98)*2/20)</f>
        <v/>
      </c>
    </row>
    <row r="4">
      <c r="A4">
        <f>TEXT(PERCENTILE('d_모의실험'!$Y$2:$Y$3001,0.98)*3/20*100,"0.0")</f>
        <v/>
      </c>
      <c r="B4">
        <f>COUNTIFS('d_모의실험'!$Y$2:$Y$3001,"&gt;"&amp;PERCENTILE('d_모의실험'!$Y$2:$Y$3001,0.98)*2/20,'d_모의실험'!$Y$2:$Y$3001,"&lt;="&amp;PERCENTILE('d_모의실험'!$Y$2:$Y$3001,0.98)*3/20)</f>
        <v/>
      </c>
    </row>
    <row r="5">
      <c r="A5">
        <f>TEXT(PERCENTILE('d_모의실험'!$Y$2:$Y$3001,0.98)*4/20*100,"0.0")</f>
        <v/>
      </c>
      <c r="B5">
        <f>COUNTIFS('d_모의실험'!$Y$2:$Y$3001,"&gt;"&amp;PERCENTILE('d_모의실험'!$Y$2:$Y$3001,0.98)*3/20,'d_모의실험'!$Y$2:$Y$3001,"&lt;="&amp;PERCENTILE('d_모의실험'!$Y$2:$Y$3001,0.98)*4/20)</f>
        <v/>
      </c>
    </row>
    <row r="6">
      <c r="A6">
        <f>TEXT(PERCENTILE('d_모의실험'!$Y$2:$Y$3001,0.98)*5/20*100,"0.0")</f>
        <v/>
      </c>
      <c r="B6">
        <f>COUNTIFS('d_모의실험'!$Y$2:$Y$3001,"&gt;"&amp;PERCENTILE('d_모의실험'!$Y$2:$Y$3001,0.98)*4/20,'d_모의실험'!$Y$2:$Y$3001,"&lt;="&amp;PERCENTILE('d_모의실험'!$Y$2:$Y$3001,0.98)*5/20)</f>
        <v/>
      </c>
    </row>
    <row r="7">
      <c r="A7">
        <f>TEXT(PERCENTILE('d_모의실험'!$Y$2:$Y$3001,0.98)*6/20*100,"0.0")</f>
        <v/>
      </c>
      <c r="B7">
        <f>COUNTIFS('d_모의실험'!$Y$2:$Y$3001,"&gt;"&amp;PERCENTILE('d_모의실험'!$Y$2:$Y$3001,0.98)*5/20,'d_모의실험'!$Y$2:$Y$3001,"&lt;="&amp;PERCENTILE('d_모의실험'!$Y$2:$Y$3001,0.98)*6/20)</f>
        <v/>
      </c>
    </row>
    <row r="8">
      <c r="A8">
        <f>TEXT(PERCENTILE('d_모의실험'!$Y$2:$Y$3001,0.98)*7/20*100,"0.0")</f>
        <v/>
      </c>
      <c r="B8">
        <f>COUNTIFS('d_모의실험'!$Y$2:$Y$3001,"&gt;"&amp;PERCENTILE('d_모의실험'!$Y$2:$Y$3001,0.98)*6/20,'d_모의실험'!$Y$2:$Y$3001,"&lt;="&amp;PERCENTILE('d_모의실험'!$Y$2:$Y$3001,0.98)*7/20)</f>
        <v/>
      </c>
    </row>
    <row r="9">
      <c r="A9">
        <f>TEXT(PERCENTILE('d_모의실험'!$Y$2:$Y$3001,0.98)*8/20*100,"0.0")</f>
        <v/>
      </c>
      <c r="B9">
        <f>COUNTIFS('d_모의실험'!$Y$2:$Y$3001,"&gt;"&amp;PERCENTILE('d_모의실험'!$Y$2:$Y$3001,0.98)*7/20,'d_모의실험'!$Y$2:$Y$3001,"&lt;="&amp;PERCENTILE('d_모의실험'!$Y$2:$Y$3001,0.98)*8/20)</f>
        <v/>
      </c>
    </row>
    <row r="10">
      <c r="A10">
        <f>TEXT(PERCENTILE('d_모의실험'!$Y$2:$Y$3001,0.98)*9/20*100,"0.0")</f>
        <v/>
      </c>
      <c r="B10">
        <f>COUNTIFS('d_모의실험'!$Y$2:$Y$3001,"&gt;"&amp;PERCENTILE('d_모의실험'!$Y$2:$Y$3001,0.98)*8/20,'d_모의실험'!$Y$2:$Y$3001,"&lt;="&amp;PERCENTILE('d_모의실험'!$Y$2:$Y$3001,0.98)*9/20)</f>
        <v/>
      </c>
    </row>
    <row r="11">
      <c r="A11">
        <f>TEXT(PERCENTILE('d_모의실험'!$Y$2:$Y$3001,0.98)*10/20*100,"0.0")</f>
        <v/>
      </c>
      <c r="B11">
        <f>COUNTIFS('d_모의실험'!$Y$2:$Y$3001,"&gt;"&amp;PERCENTILE('d_모의실험'!$Y$2:$Y$3001,0.98)*9/20,'d_모의실험'!$Y$2:$Y$3001,"&lt;="&amp;PERCENTILE('d_모의실험'!$Y$2:$Y$3001,0.98)*10/20)</f>
        <v/>
      </c>
    </row>
    <row r="12">
      <c r="A12">
        <f>TEXT(PERCENTILE('d_모의실험'!$Y$2:$Y$3001,0.98)*11/20*100,"0.0")</f>
        <v/>
      </c>
      <c r="B12">
        <f>COUNTIFS('d_모의실험'!$Y$2:$Y$3001,"&gt;"&amp;PERCENTILE('d_모의실험'!$Y$2:$Y$3001,0.98)*10/20,'d_모의실험'!$Y$2:$Y$3001,"&lt;="&amp;PERCENTILE('d_모의실험'!$Y$2:$Y$3001,0.98)*11/20)</f>
        <v/>
      </c>
    </row>
    <row r="13">
      <c r="A13">
        <f>TEXT(PERCENTILE('d_모의실험'!$Y$2:$Y$3001,0.98)*12/20*100,"0.0")</f>
        <v/>
      </c>
      <c r="B13">
        <f>COUNTIFS('d_모의실험'!$Y$2:$Y$3001,"&gt;"&amp;PERCENTILE('d_모의실험'!$Y$2:$Y$3001,0.98)*11/20,'d_모의실험'!$Y$2:$Y$3001,"&lt;="&amp;PERCENTILE('d_모의실험'!$Y$2:$Y$3001,0.98)*12/20)</f>
        <v/>
      </c>
    </row>
    <row r="14">
      <c r="A14">
        <f>TEXT(PERCENTILE('d_모의실험'!$Y$2:$Y$3001,0.98)*13/20*100,"0.0")</f>
        <v/>
      </c>
      <c r="B14">
        <f>COUNTIFS('d_모의실험'!$Y$2:$Y$3001,"&gt;"&amp;PERCENTILE('d_모의실험'!$Y$2:$Y$3001,0.98)*12/20,'d_모의실험'!$Y$2:$Y$3001,"&lt;="&amp;PERCENTILE('d_모의실험'!$Y$2:$Y$3001,0.98)*13/20)</f>
        <v/>
      </c>
    </row>
    <row r="15">
      <c r="A15">
        <f>TEXT(PERCENTILE('d_모의실험'!$Y$2:$Y$3001,0.98)*14/20*100,"0.0")</f>
        <v/>
      </c>
      <c r="B15">
        <f>COUNTIFS('d_모의실험'!$Y$2:$Y$3001,"&gt;"&amp;PERCENTILE('d_모의실험'!$Y$2:$Y$3001,0.98)*13/20,'d_모의실험'!$Y$2:$Y$3001,"&lt;="&amp;PERCENTILE('d_모의실험'!$Y$2:$Y$3001,0.98)*14/20)</f>
        <v/>
      </c>
    </row>
    <row r="16">
      <c r="A16">
        <f>TEXT(PERCENTILE('d_모의실험'!$Y$2:$Y$3001,0.98)*15/20*100,"0.0")</f>
        <v/>
      </c>
      <c r="B16">
        <f>COUNTIFS('d_모의실험'!$Y$2:$Y$3001,"&gt;"&amp;PERCENTILE('d_모의실험'!$Y$2:$Y$3001,0.98)*14/20,'d_모의실험'!$Y$2:$Y$3001,"&lt;="&amp;PERCENTILE('d_모의실험'!$Y$2:$Y$3001,0.98)*15/20)</f>
        <v/>
      </c>
    </row>
    <row r="17">
      <c r="A17">
        <f>TEXT(PERCENTILE('d_모의실험'!$Y$2:$Y$3001,0.98)*16/20*100,"0.0")</f>
        <v/>
      </c>
      <c r="B17">
        <f>COUNTIFS('d_모의실험'!$Y$2:$Y$3001,"&gt;"&amp;PERCENTILE('d_모의실험'!$Y$2:$Y$3001,0.98)*15/20,'d_모의실험'!$Y$2:$Y$3001,"&lt;="&amp;PERCENTILE('d_모의실험'!$Y$2:$Y$3001,0.98)*16/20)</f>
        <v/>
      </c>
    </row>
    <row r="18">
      <c r="A18">
        <f>TEXT(PERCENTILE('d_모의실험'!$Y$2:$Y$3001,0.98)*17/20*100,"0.0")</f>
        <v/>
      </c>
      <c r="B18">
        <f>COUNTIFS('d_모의실험'!$Y$2:$Y$3001,"&gt;"&amp;PERCENTILE('d_모의실험'!$Y$2:$Y$3001,0.98)*16/20,'d_모의실험'!$Y$2:$Y$3001,"&lt;="&amp;PERCENTILE('d_모의실험'!$Y$2:$Y$3001,0.98)*17/20)</f>
        <v/>
      </c>
    </row>
    <row r="19">
      <c r="A19">
        <f>TEXT(PERCENTILE('d_모의실험'!$Y$2:$Y$3001,0.98)*18/20*100,"0.0")</f>
        <v/>
      </c>
      <c r="B19">
        <f>COUNTIFS('d_모의실험'!$Y$2:$Y$3001,"&gt;"&amp;PERCENTILE('d_모의실험'!$Y$2:$Y$3001,0.98)*17/20,'d_모의실험'!$Y$2:$Y$3001,"&lt;="&amp;PERCENTILE('d_모의실험'!$Y$2:$Y$3001,0.98)*18/20)</f>
        <v/>
      </c>
    </row>
    <row r="20">
      <c r="A20">
        <f>TEXT(PERCENTILE('d_모의실험'!$Y$2:$Y$3001,0.98)*19/20*100,"0.0")</f>
        <v/>
      </c>
      <c r="B20">
        <f>COUNTIFS('d_모의실험'!$Y$2:$Y$3001,"&gt;"&amp;PERCENTILE('d_모의실험'!$Y$2:$Y$3001,0.98)*18/20,'d_모의실험'!$Y$2:$Y$3001,"&lt;="&amp;PERCENTILE('d_모의실험'!$Y$2:$Y$3001,0.98)*19/20)</f>
        <v/>
      </c>
    </row>
    <row r="21">
      <c r="A21">
        <f>TEXT(PERCENTILE('d_모의실험'!$Y$2:$Y$3001,0.98)*20/20*100,"0.0")</f>
        <v/>
      </c>
      <c r="B21">
        <f>COUNTIFS('d_모의실험'!$Y$2:$Y$3001,"&gt;"&amp;PERCENTILE('d_모의실험'!$Y$2:$Y$3001,0.98)*19/20,'d_모의실험'!$Y$2:$Y$3001,"&lt;="&amp;PERCENTILE('d_모의실험'!$Y$2:$Y$3001,0.98)*20/20)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값</t>
        </is>
      </c>
      <c r="B1" t="inlineStr">
        <is>
          <t>비중</t>
        </is>
      </c>
    </row>
    <row r="2">
      <c r="A2" t="inlineStr">
        <is>
          <t>참여율</t>
        </is>
      </c>
      <c r="B2">
        <f>C2/SUM($C$2:$C$10)</f>
        <v/>
      </c>
      <c r="C2">
        <f>CORREL('d_모의실험'!$B$2:$B$3001,'d_모의실험'!$X$2:$X$3001)^2</f>
        <v/>
      </c>
    </row>
    <row r="3">
      <c r="A3" t="inlineStr">
        <is>
          <t>낮 체험 결제율</t>
        </is>
      </c>
      <c r="B3">
        <f>C3/SUM($C$2:$C$10)</f>
        <v/>
      </c>
      <c r="C3">
        <f>CORREL('d_모의실험'!$C$2:$C$3001,'d_모의실험'!$X$2:$X$3001)^2</f>
        <v/>
      </c>
    </row>
    <row r="4">
      <c r="A4" t="inlineStr">
        <is>
          <t>체험 가격</t>
        </is>
      </c>
      <c r="B4">
        <f>C4/SUM($C$2:$C$10)</f>
        <v/>
      </c>
      <c r="C4">
        <f>CORREL('d_모의실험'!$D$2:$D$3001,'d_모의실험'!$X$2:$X$3001)^2</f>
        <v/>
      </c>
    </row>
    <row r="5">
      <c r="A5" t="inlineStr">
        <is>
          <t>자연 완주율</t>
        </is>
      </c>
      <c r="B5">
        <f>C5/SUM($C$2:$C$10)</f>
        <v/>
      </c>
      <c r="C5">
        <f>CORREL('d_모의실험'!$E$2:$E$3001,'d_모의실험'!$X$2:$X$3001)^2</f>
        <v/>
      </c>
    </row>
    <row r="6">
      <c r="A6" t="inlineStr">
        <is>
          <t>문보트 결제율</t>
        </is>
      </c>
      <c r="B6">
        <f>C6/SUM($C$2:$C$10)</f>
        <v/>
      </c>
      <c r="C6">
        <f>CORREL('d_모의실험'!$G$2:$G$3001,'d_모의실험'!$X$2:$X$3001)^2</f>
        <v/>
      </c>
    </row>
    <row r="7">
      <c r="A7" t="inlineStr">
        <is>
          <t>팝업 구매율</t>
        </is>
      </c>
      <c r="B7">
        <f>C7/SUM($C$2:$C$10)</f>
        <v/>
      </c>
      <c r="C7">
        <f>CORREL('d_모의실험'!$K$2:$K$3001,'d_모의실험'!$X$2:$X$3001)^2</f>
        <v/>
      </c>
    </row>
    <row r="8">
      <c r="A8" t="inlineStr">
        <is>
          <t>팝업 강도</t>
        </is>
      </c>
      <c r="B8">
        <f>C8/SUM($C$2:$C$10)</f>
        <v/>
      </c>
      <c r="C8">
        <f>CORREL('d_모의실험'!$M$2:$M$3001,'d_모의실험'!$X$2:$X$3001)^2</f>
        <v/>
      </c>
    </row>
    <row r="9">
      <c r="A9" t="inlineStr">
        <is>
          <t>팝업 객단가</t>
        </is>
      </c>
      <c r="B9">
        <f>C9/SUM($C$2:$C$10)</f>
        <v/>
      </c>
      <c r="C9">
        <f>CORREL('d_모의실험'!$N$2:$N$3001,'d_모의실험'!$X$2:$X$3001)^2</f>
        <v/>
      </c>
    </row>
    <row r="10">
      <c r="A10" t="inlineStr">
        <is>
          <t>원래 썼을 돈 비율</t>
        </is>
      </c>
      <c r="B10">
        <f>C10/SUM($C$2:$C$10)</f>
        <v/>
      </c>
      <c r="C10">
        <f>CORREL('d_모의실험'!$O$2:$O$3001,'d_모의실험'!$X$2:$X$3001)^2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</t>
        </is>
      </c>
      <c r="B1" t="inlineStr">
        <is>
          <t>안동</t>
        </is>
      </c>
      <c r="C1" t="inlineStr">
        <is>
          <t>비교 조합</t>
        </is>
      </c>
      <c r="E1" t="inlineStr">
        <is>
          <t>효과 δ</t>
        </is>
      </c>
      <c r="F1" t="inlineStr">
        <is>
          <t>한 방향 p(주민증 후보)</t>
        </is>
      </c>
      <c r="G1" t="inlineStr">
        <is>
          <t>한 방향 p(전국 시군)</t>
        </is>
      </c>
      <c r="I1" t="inlineStr">
        <is>
          <t>효과</t>
        </is>
      </c>
      <c r="J1" t="inlineStr">
        <is>
          <t>확대안 83곳·5개월</t>
        </is>
      </c>
      <c r="K1" t="inlineStr">
        <is>
          <t>기본안 20곳·10개월</t>
        </is>
      </c>
      <c r="L1" t="inlineStr">
        <is>
          <t>기본안 20곳·5개월</t>
        </is>
      </c>
    </row>
    <row r="2">
      <c r="A2" t="inlineStr">
        <is>
          <t>22.1Q</t>
        </is>
      </c>
      <c r="B2" t="n">
        <v>54.45991536429589</v>
      </c>
      <c r="C2" t="n">
        <v>53.18265250367106</v>
      </c>
      <c r="E2" t="n">
        <v>0</v>
      </c>
      <c r="F2" t="n">
        <v>0.8775510204081632</v>
      </c>
      <c r="G2" t="n">
        <v>0.9657534246575342</v>
      </c>
      <c r="I2" t="n">
        <v>0</v>
      </c>
      <c r="J2" t="n">
        <v>0.01</v>
      </c>
      <c r="K2" t="n">
        <v>0.035</v>
      </c>
      <c r="L2" t="n">
        <v>0.03</v>
      </c>
    </row>
    <row r="3">
      <c r="A3" t="inlineStr">
        <is>
          <t>22.2Q</t>
        </is>
      </c>
      <c r="B3" t="n">
        <v>93.14853892904593</v>
      </c>
      <c r="C3" t="n">
        <v>94.1022249613064</v>
      </c>
      <c r="E3" t="n">
        <v>0.005</v>
      </c>
      <c r="F3" t="n">
        <v>0.8571428571428571</v>
      </c>
      <c r="G3" t="n">
        <v>0.9657534246575342</v>
      </c>
      <c r="I3" t="n">
        <v>0.1</v>
      </c>
      <c r="J3" t="n">
        <v>0.0775</v>
      </c>
      <c r="K3" t="n">
        <v>0.07000000000000001</v>
      </c>
      <c r="L3" t="n">
        <v>0.0575</v>
      </c>
    </row>
    <row r="4">
      <c r="A4" t="inlineStr">
        <is>
          <t>22.3Q</t>
        </is>
      </c>
      <c r="B4" t="n">
        <v>102.563969236897</v>
      </c>
      <c r="C4" t="n">
        <v>100.3061544417938</v>
      </c>
      <c r="E4" t="n">
        <v>0.01</v>
      </c>
      <c r="F4" t="n">
        <v>0.8367346938775511</v>
      </c>
      <c r="G4" t="n">
        <v>0.9657534246575342</v>
      </c>
      <c r="I4" t="n">
        <v>0.2</v>
      </c>
      <c r="J4" t="n">
        <v>0.2475</v>
      </c>
      <c r="K4" t="n">
        <v>0.1175</v>
      </c>
      <c r="L4" t="n">
        <v>0.0675</v>
      </c>
    </row>
    <row r="5">
      <c r="A5" t="inlineStr">
        <is>
          <t>22.4Q</t>
        </is>
      </c>
      <c r="B5" t="n">
        <v>107.5429339395559</v>
      </c>
      <c r="C5" t="n">
        <v>109.7127118138436</v>
      </c>
      <c r="E5" t="n">
        <v>0.015</v>
      </c>
      <c r="F5" t="n">
        <v>0.8163265306122449</v>
      </c>
      <c r="G5" t="n">
        <v>0.9657534246575342</v>
      </c>
      <c r="I5" t="n">
        <v>0.3</v>
      </c>
      <c r="J5" t="n">
        <v>0.5024999999999999</v>
      </c>
      <c r="K5" t="n">
        <v>0.2275</v>
      </c>
      <c r="L5" t="n">
        <v>0.1075</v>
      </c>
    </row>
    <row r="6">
      <c r="A6" t="inlineStr">
        <is>
          <t>23.1Q</t>
        </is>
      </c>
      <c r="B6" t="n">
        <v>107.8522034687026</v>
      </c>
      <c r="C6" t="n">
        <v>110.2230268592684</v>
      </c>
      <c r="E6" t="n">
        <v>0.02</v>
      </c>
      <c r="F6" t="n">
        <v>0.7959183673469388</v>
      </c>
      <c r="G6" t="n">
        <v>0.9657534246575342</v>
      </c>
      <c r="I6" t="n">
        <v>0.5</v>
      </c>
      <c r="J6" t="n">
        <v>0.8625</v>
      </c>
      <c r="K6" t="n">
        <v>0.4175</v>
      </c>
      <c r="L6" t="n">
        <v>0.245</v>
      </c>
    </row>
    <row r="7">
      <c r="A7" t="inlineStr">
        <is>
          <t>23.2Q</t>
        </is>
      </c>
      <c r="B7" t="n">
        <v>111.5832945033577</v>
      </c>
      <c r="C7" t="n">
        <v>109.2535772237784</v>
      </c>
      <c r="E7" t="n">
        <v>0.025</v>
      </c>
      <c r="F7" t="n">
        <v>0.7959183673469388</v>
      </c>
      <c r="G7" t="n">
        <v>0.9657534246575342</v>
      </c>
      <c r="I7" t="n">
        <v>0.75</v>
      </c>
      <c r="J7" t="n">
        <v>0.9875</v>
      </c>
      <c r="K7" t="n">
        <v>0.6675</v>
      </c>
      <c r="L7" t="n">
        <v>0.385</v>
      </c>
    </row>
    <row r="8">
      <c r="A8" t="inlineStr">
        <is>
          <t>23.3Q</t>
        </is>
      </c>
      <c r="B8" t="n">
        <v>106.1874747389479</v>
      </c>
      <c r="C8" t="n">
        <v>110.1076673875214</v>
      </c>
      <c r="E8" t="n">
        <v>0.03</v>
      </c>
      <c r="F8" t="n">
        <v>0.7959183673469388</v>
      </c>
      <c r="G8" t="n">
        <v>0.952054794520548</v>
      </c>
      <c r="I8" t="n">
        <v>1</v>
      </c>
      <c r="J8" t="n">
        <v>1</v>
      </c>
      <c r="K8" t="n">
        <v>0.8675</v>
      </c>
      <c r="L8" t="n">
        <v>0.5675</v>
      </c>
    </row>
    <row r="9">
      <c r="A9" t="inlineStr">
        <is>
          <t>23.4Q</t>
        </is>
      </c>
      <c r="B9" t="n">
        <v>116.661669819197</v>
      </c>
      <c r="C9" t="n">
        <v>113.2032693050685</v>
      </c>
      <c r="E9" t="n">
        <v>0.035</v>
      </c>
      <c r="F9" t="n">
        <v>0.7755102040816326</v>
      </c>
      <c r="G9" t="n">
        <v>0.952054794520548</v>
      </c>
    </row>
    <row r="10">
      <c r="A10" t="inlineStr">
        <is>
          <t>24.1Q</t>
        </is>
      </c>
      <c r="B10" t="n">
        <v>102.3274442312719</v>
      </c>
      <c r="C10" t="n">
        <v>98.6555451986611</v>
      </c>
      <c r="E10" t="n">
        <v>0.04</v>
      </c>
      <c r="F10" t="n">
        <v>0.7551020408163265</v>
      </c>
      <c r="G10" t="n">
        <v>0.952054794520548</v>
      </c>
    </row>
    <row r="11">
      <c r="A11" t="inlineStr">
        <is>
          <t>24.2Q</t>
        </is>
      </c>
      <c r="B11" t="n">
        <v>108.5029029417287</v>
      </c>
      <c r="C11" t="n">
        <v>104.2068360440815</v>
      </c>
      <c r="E11" t="n">
        <v>0.045</v>
      </c>
      <c r="F11" t="n">
        <v>0.7142857142857143</v>
      </c>
      <c r="G11" t="n">
        <v>0.9452054794520548</v>
      </c>
    </row>
    <row r="12">
      <c r="A12" t="inlineStr">
        <is>
          <t>24.3Q</t>
        </is>
      </c>
      <c r="B12" t="n">
        <v>104.2738421888321</v>
      </c>
      <c r="C12" t="n">
        <v>104.3307881461285</v>
      </c>
      <c r="E12" t="n">
        <v>0.05</v>
      </c>
      <c r="F12" t="n">
        <v>0.6938775510204082</v>
      </c>
      <c r="G12" t="n">
        <v>0.9452054794520548</v>
      </c>
    </row>
    <row r="13">
      <c r="A13" t="inlineStr">
        <is>
          <t>25.1Q</t>
        </is>
      </c>
      <c r="B13" t="n">
        <v>113.0031516162272</v>
      </c>
      <c r="C13" t="n">
        <v>109.2500740905114</v>
      </c>
      <c r="E13" t="n">
        <v>0.055</v>
      </c>
      <c r="F13" t="n">
        <v>0.673469387755102</v>
      </c>
      <c r="G13" t="n">
        <v>0.9452054794520548</v>
      </c>
    </row>
    <row r="14">
      <c r="A14" t="inlineStr">
        <is>
          <t>25.2Q</t>
        </is>
      </c>
      <c r="B14" t="n">
        <v>89.55206439558835</v>
      </c>
      <c r="C14" t="n">
        <v>99.77116186532103</v>
      </c>
      <c r="E14" t="n">
        <v>0.06</v>
      </c>
      <c r="F14" t="n">
        <v>0.673469387755102</v>
      </c>
      <c r="G14" t="n">
        <v>0.9452054794520548</v>
      </c>
    </row>
    <row r="15">
      <c r="A15" t="inlineStr">
        <is>
          <t>25.3Q</t>
        </is>
      </c>
      <c r="B15" t="n">
        <v>83.64637688197317</v>
      </c>
      <c r="C15" t="n">
        <v>89.42352278184677</v>
      </c>
      <c r="E15" t="n">
        <v>0.065</v>
      </c>
      <c r="F15" t="n">
        <v>0.5714285714285714</v>
      </c>
      <c r="G15" t="n">
        <v>0.9383561643835616</v>
      </c>
    </row>
    <row r="16">
      <c r="A16" t="inlineStr">
        <is>
          <t>25.4Q</t>
        </is>
      </c>
      <c r="B16" t="n">
        <v>77.15736237477907</v>
      </c>
      <c r="C16" t="n">
        <v>93.2991858542601</v>
      </c>
      <c r="E16" t="n">
        <v>0.07000000000000001</v>
      </c>
      <c r="F16" t="n">
        <v>0.5306122448979592</v>
      </c>
      <c r="G16" t="n">
        <v>0.9315068493150684</v>
      </c>
    </row>
    <row r="17">
      <c r="A17" t="inlineStr">
        <is>
          <t>26.1Q</t>
        </is>
      </c>
      <c r="B17" t="n">
        <v>86.0952098381216</v>
      </c>
      <c r="C17" t="n">
        <v>83.82102961163571</v>
      </c>
      <c r="E17" t="n">
        <v>0.075</v>
      </c>
      <c r="F17" t="n">
        <v>0.4897959183673469</v>
      </c>
      <c r="G17" t="n">
        <v>0.9246575342465754</v>
      </c>
    </row>
    <row r="18">
      <c r="A18" t="inlineStr">
        <is>
          <t>26.2Q</t>
        </is>
      </c>
      <c r="B18" t="n">
        <v>84.89896849158097</v>
      </c>
      <c r="C18" t="n">
        <v>95.36691535181262</v>
      </c>
      <c r="E18" t="n">
        <v>0.08</v>
      </c>
      <c r="F18" t="n">
        <v>0.4285714285714285</v>
      </c>
      <c r="G18" t="n">
        <v>0.9246575342465754</v>
      </c>
    </row>
    <row r="19">
      <c r="E19" t="n">
        <v>0.08500000000000001</v>
      </c>
      <c r="F19" t="n">
        <v>0.4081632653061225</v>
      </c>
      <c r="G19" t="n">
        <v>0.9246575342465754</v>
      </c>
    </row>
    <row r="20">
      <c r="E20" t="n">
        <v>0.09</v>
      </c>
      <c r="F20" t="n">
        <v>0.4081632653061225</v>
      </c>
      <c r="G20" t="n">
        <v>0.9178082191780822</v>
      </c>
    </row>
    <row r="21">
      <c r="E21" t="n">
        <v>0.095</v>
      </c>
      <c r="F21" t="n">
        <v>0.3877551020408163</v>
      </c>
      <c r="G21" t="n">
        <v>0.910958904109589</v>
      </c>
    </row>
    <row r="22">
      <c r="E22" t="n">
        <v>0.1</v>
      </c>
      <c r="F22" t="n">
        <v>0.3877551020408163</v>
      </c>
      <c r="G22" t="n">
        <v>0.8972602739726028</v>
      </c>
    </row>
    <row r="23">
      <c r="E23" t="n">
        <v>0.105</v>
      </c>
      <c r="F23" t="n">
        <v>0.3673469387755102</v>
      </c>
      <c r="G23" t="n">
        <v>0.8835616438356164</v>
      </c>
    </row>
    <row r="24">
      <c r="E24" t="n">
        <v>0.11</v>
      </c>
      <c r="F24" t="n">
        <v>0.3061224489795918</v>
      </c>
      <c r="G24" t="n">
        <v>0.8767123287671232</v>
      </c>
    </row>
    <row r="25">
      <c r="E25" t="n">
        <v>0.115</v>
      </c>
      <c r="F25" t="n">
        <v>0.2653061224489796</v>
      </c>
      <c r="G25" t="n">
        <v>0.8698630136986302</v>
      </c>
    </row>
    <row r="26">
      <c r="E26" t="n">
        <v>0.12</v>
      </c>
      <c r="F26" t="n">
        <v>0.2653061224489796</v>
      </c>
      <c r="G26" t="n">
        <v>0.8424657534246576</v>
      </c>
    </row>
    <row r="27">
      <c r="E27" t="n">
        <v>0.125</v>
      </c>
      <c r="F27" t="n">
        <v>0.2653061224489796</v>
      </c>
      <c r="G27" t="n">
        <v>0.8356164383561644</v>
      </c>
    </row>
    <row r="28">
      <c r="E28" t="n">
        <v>0.13</v>
      </c>
      <c r="F28" t="n">
        <v>0.2653061224489796</v>
      </c>
      <c r="G28" t="n">
        <v>0.8356164383561644</v>
      </c>
    </row>
    <row r="29">
      <c r="E29" t="n">
        <v>0.135</v>
      </c>
      <c r="F29" t="n">
        <v>0.2244897959183673</v>
      </c>
      <c r="G29" t="n">
        <v>0.8082191780821918</v>
      </c>
    </row>
    <row r="30">
      <c r="E30" t="n">
        <v>0.14</v>
      </c>
      <c r="F30" t="n">
        <v>0.1836734693877551</v>
      </c>
      <c r="G30" t="n">
        <v>0.7876712328767124</v>
      </c>
    </row>
    <row r="31">
      <c r="E31" t="n">
        <v>0.145</v>
      </c>
      <c r="F31" t="n">
        <v>0.1836734693877551</v>
      </c>
      <c r="G31" t="n">
        <v>0.7876712328767124</v>
      </c>
    </row>
    <row r="32">
      <c r="E32" t="n">
        <v>0.15</v>
      </c>
      <c r="F32" t="n">
        <v>0.1836734693877551</v>
      </c>
      <c r="G32" t="n">
        <v>0.7671232876712328</v>
      </c>
    </row>
    <row r="33">
      <c r="E33" t="n">
        <v>0.155</v>
      </c>
      <c r="F33" t="n">
        <v>0.1836734693877551</v>
      </c>
      <c r="G33" t="n">
        <v>0.7465753424657534</v>
      </c>
    </row>
    <row r="34">
      <c r="E34" t="n">
        <v>0.16</v>
      </c>
      <c r="F34" t="n">
        <v>0.1836734693877551</v>
      </c>
      <c r="G34" t="n">
        <v>0.7465753424657534</v>
      </c>
    </row>
    <row r="35">
      <c r="E35" t="n">
        <v>0.165</v>
      </c>
      <c r="F35" t="n">
        <v>0.163265306122449</v>
      </c>
      <c r="G35" t="n">
        <v>0.726027397260274</v>
      </c>
    </row>
    <row r="36">
      <c r="E36" t="n">
        <v>0.17</v>
      </c>
      <c r="F36" t="n">
        <v>0.1428571428571428</v>
      </c>
      <c r="G36" t="n">
        <v>0.7191780821917808</v>
      </c>
    </row>
    <row r="37">
      <c r="E37" t="n">
        <v>0.175</v>
      </c>
      <c r="F37" t="n">
        <v>0.1428571428571428</v>
      </c>
      <c r="G37" t="n">
        <v>0.7054794520547946</v>
      </c>
    </row>
    <row r="38">
      <c r="E38" t="n">
        <v>0.18</v>
      </c>
      <c r="F38" t="n">
        <v>0.1428571428571428</v>
      </c>
      <c r="G38" t="n">
        <v>0.678082191780822</v>
      </c>
    </row>
    <row r="39">
      <c r="E39" t="n">
        <v>0.185</v>
      </c>
      <c r="F39" t="n">
        <v>0.1428571428571428</v>
      </c>
      <c r="G39" t="n">
        <v>0.6301369863013698</v>
      </c>
    </row>
    <row r="40">
      <c r="E40" t="n">
        <v>0.19</v>
      </c>
      <c r="F40" t="n">
        <v>0.1428571428571428</v>
      </c>
      <c r="G40" t="n">
        <v>0.5958904109589042</v>
      </c>
    </row>
    <row r="41">
      <c r="E41" t="n">
        <v>0.195</v>
      </c>
      <c r="F41" t="n">
        <v>0.1428571428571428</v>
      </c>
      <c r="G41" t="n">
        <v>0.5753424657534246</v>
      </c>
    </row>
    <row r="42">
      <c r="E42" t="n">
        <v>0.2</v>
      </c>
      <c r="F42" t="n">
        <v>0.1428571428571428</v>
      </c>
      <c r="G42" t="n">
        <v>0.5547945205479452</v>
      </c>
    </row>
    <row r="43">
      <c r="E43" t="n">
        <v>0.205</v>
      </c>
      <c r="F43" t="n">
        <v>0.1428571428571428</v>
      </c>
      <c r="G43" t="n">
        <v>0.5342465753424658</v>
      </c>
    </row>
    <row r="44">
      <c r="E44" t="n">
        <v>0.21</v>
      </c>
      <c r="F44" t="n">
        <v>0.1428571428571428</v>
      </c>
      <c r="G44" t="n">
        <v>0.4863013698630137</v>
      </c>
    </row>
    <row r="45">
      <c r="E45" t="n">
        <v>0.215</v>
      </c>
      <c r="F45" t="n">
        <v>0.1428571428571428</v>
      </c>
      <c r="G45" t="n">
        <v>0.4520547945205479</v>
      </c>
    </row>
    <row r="46">
      <c r="E46" t="n">
        <v>0.22</v>
      </c>
      <c r="F46" t="n">
        <v>0.1428571428571428</v>
      </c>
      <c r="G46" t="n">
        <v>0.4315068493150685</v>
      </c>
    </row>
    <row r="47">
      <c r="E47" t="n">
        <v>0.225</v>
      </c>
      <c r="F47" t="n">
        <v>0.1224489795918367</v>
      </c>
      <c r="G47" t="n">
        <v>0.4178082191780822</v>
      </c>
    </row>
    <row r="48">
      <c r="E48" t="n">
        <v>0.23</v>
      </c>
      <c r="F48" t="n">
        <v>0.1020408163265306</v>
      </c>
      <c r="G48" t="n">
        <v>0.3835616438356164</v>
      </c>
    </row>
    <row r="49">
      <c r="E49" t="n">
        <v>0.235</v>
      </c>
      <c r="F49" t="n">
        <v>0.1020408163265306</v>
      </c>
      <c r="G49" t="n">
        <v>0.363013698630137</v>
      </c>
    </row>
    <row r="50">
      <c r="E50" t="n">
        <v>0.24</v>
      </c>
      <c r="F50" t="n">
        <v>0.08163265306122448</v>
      </c>
      <c r="G50" t="n">
        <v>0.3424657534246575</v>
      </c>
    </row>
    <row r="51">
      <c r="E51" t="n">
        <v>0.245</v>
      </c>
      <c r="F51" t="n">
        <v>0.08163265306122448</v>
      </c>
      <c r="G51" t="n">
        <v>0.3356164383561644</v>
      </c>
    </row>
    <row r="52">
      <c r="E52" t="n">
        <v>0.25</v>
      </c>
      <c r="F52" t="n">
        <v>0.08163265306122448</v>
      </c>
      <c r="G52" t="n">
        <v>0.3287671232876712</v>
      </c>
    </row>
    <row r="53">
      <c r="E53" t="n">
        <v>0.255</v>
      </c>
      <c r="F53" t="n">
        <v>0.08163265306122448</v>
      </c>
      <c r="G53" t="n">
        <v>0.3082191780821918</v>
      </c>
    </row>
    <row r="54">
      <c r="E54" t="n">
        <v>0.26</v>
      </c>
      <c r="F54" t="n">
        <v>0.08163265306122448</v>
      </c>
      <c r="G54" t="n">
        <v>0.3013698630136986</v>
      </c>
    </row>
    <row r="55">
      <c r="E55" t="n">
        <v>0.265</v>
      </c>
      <c r="F55" t="n">
        <v>0.08163265306122448</v>
      </c>
      <c r="G55" t="n">
        <v>0.2671232876712329</v>
      </c>
    </row>
    <row r="56">
      <c r="E56" t="n">
        <v>0.27</v>
      </c>
      <c r="F56" t="n">
        <v>0.06122448979591837</v>
      </c>
      <c r="G56" t="n">
        <v>0.2602739726027397</v>
      </c>
    </row>
    <row r="57">
      <c r="E57" t="n">
        <v>0.275</v>
      </c>
      <c r="F57" t="n">
        <v>0.06122448979591837</v>
      </c>
      <c r="G57" t="n">
        <v>0.2465753424657534</v>
      </c>
    </row>
    <row r="58">
      <c r="E58" t="n">
        <v>0.28</v>
      </c>
      <c r="F58" t="n">
        <v>0.06122448979591837</v>
      </c>
      <c r="G58" t="n">
        <v>0.226027397260274</v>
      </c>
    </row>
    <row r="59">
      <c r="E59" t="n">
        <v>0.285</v>
      </c>
      <c r="F59" t="n">
        <v>0.06122448979591837</v>
      </c>
      <c r="G59" t="n">
        <v>0.2054794520547945</v>
      </c>
    </row>
    <row r="60">
      <c r="E60" t="n">
        <v>0.29</v>
      </c>
      <c r="F60" t="n">
        <v>0.06122448979591837</v>
      </c>
      <c r="G60" t="n">
        <v>0.1986301369863014</v>
      </c>
    </row>
    <row r="61">
      <c r="E61" t="n">
        <v>0.295</v>
      </c>
      <c r="F61" t="n">
        <v>0.06122448979591837</v>
      </c>
      <c r="G61" t="n">
        <v>0.1986301369863014</v>
      </c>
    </row>
    <row r="62">
      <c r="E62" t="n">
        <v>0.3</v>
      </c>
      <c r="F62" t="n">
        <v>0.06122448979591837</v>
      </c>
      <c r="G62" t="n">
        <v>0.1849315068493151</v>
      </c>
    </row>
    <row r="63">
      <c r="E63" t="n">
        <v>0.305</v>
      </c>
      <c r="F63" t="n">
        <v>0.06122448979591837</v>
      </c>
      <c r="G63" t="n">
        <v>0.1712328767123288</v>
      </c>
    </row>
    <row r="64">
      <c r="E64" t="n">
        <v>0.31</v>
      </c>
      <c r="F64" t="n">
        <v>0.04081632653061224</v>
      </c>
      <c r="G64" t="n">
        <v>0.1643835616438356</v>
      </c>
    </row>
    <row r="65">
      <c r="E65" t="n">
        <v>0.315</v>
      </c>
      <c r="F65" t="n">
        <v>0.04081632653061224</v>
      </c>
      <c r="G65" t="n">
        <v>0.1575342465753425</v>
      </c>
    </row>
    <row r="66">
      <c r="E66" t="n">
        <v>0.32</v>
      </c>
      <c r="F66" t="n">
        <v>0.04081632653061224</v>
      </c>
      <c r="G66" t="n">
        <v>0.1438356164383562</v>
      </c>
    </row>
    <row r="67">
      <c r="E67" t="n">
        <v>0.325</v>
      </c>
      <c r="F67" t="n">
        <v>0.04081632653061224</v>
      </c>
      <c r="G67" t="n">
        <v>0.1301369863013699</v>
      </c>
    </row>
    <row r="68">
      <c r="E68" t="n">
        <v>0.33</v>
      </c>
      <c r="F68" t="n">
        <v>0.04081632653061224</v>
      </c>
      <c r="G68" t="n">
        <v>0.1301369863013699</v>
      </c>
    </row>
    <row r="69">
      <c r="E69" t="n">
        <v>0.335</v>
      </c>
      <c r="F69" t="n">
        <v>0.04081632653061224</v>
      </c>
      <c r="G69" t="n">
        <v>0.1232876712328767</v>
      </c>
    </row>
    <row r="70">
      <c r="E70" t="n">
        <v>0.34</v>
      </c>
      <c r="F70" t="n">
        <v>0.04081632653061224</v>
      </c>
      <c r="G70" t="n">
        <v>0.1164383561643836</v>
      </c>
    </row>
    <row r="71">
      <c r="E71" t="n">
        <v>0.345</v>
      </c>
      <c r="F71" t="n">
        <v>0.04081632653061224</v>
      </c>
      <c r="G71" t="n">
        <v>0.1164383561643836</v>
      </c>
    </row>
    <row r="72">
      <c r="E72" t="n">
        <v>0.35</v>
      </c>
      <c r="F72" t="n">
        <v>0.04081632653061224</v>
      </c>
      <c r="G72" t="n">
        <v>0.1027397260273973</v>
      </c>
    </row>
    <row r="73">
      <c r="E73" t="n">
        <v>0.355</v>
      </c>
      <c r="F73" t="n">
        <v>0.04081632653061224</v>
      </c>
      <c r="G73" t="n">
        <v>0.1027397260273973</v>
      </c>
    </row>
    <row r="74">
      <c r="E74" t="n">
        <v>0.36</v>
      </c>
      <c r="F74" t="n">
        <v>0.04081632653061224</v>
      </c>
      <c r="G74" t="n">
        <v>0.0958904109589041</v>
      </c>
    </row>
    <row r="75">
      <c r="E75" t="n">
        <v>0.365</v>
      </c>
      <c r="F75" t="n">
        <v>0.04081632653061224</v>
      </c>
      <c r="G75" t="n">
        <v>0.0958904109589041</v>
      </c>
    </row>
    <row r="76">
      <c r="E76" t="n">
        <v>0.37</v>
      </c>
      <c r="F76" t="n">
        <v>0.04081632653061224</v>
      </c>
      <c r="G76" t="n">
        <v>0.0958904109589041</v>
      </c>
    </row>
    <row r="77">
      <c r="E77" t="n">
        <v>0.375</v>
      </c>
      <c r="F77" t="n">
        <v>0.04081632653061224</v>
      </c>
      <c r="G77" t="n">
        <v>0.0821917808219178</v>
      </c>
    </row>
    <row r="78">
      <c r="E78" t="n">
        <v>0.38</v>
      </c>
      <c r="F78" t="n">
        <v>0.04081632653061224</v>
      </c>
      <c r="G78" t="n">
        <v>0.07534246575342465</v>
      </c>
    </row>
    <row r="79">
      <c r="E79" t="n">
        <v>0.385</v>
      </c>
      <c r="F79" t="n">
        <v>0.04081632653061224</v>
      </c>
      <c r="G79" t="n">
        <v>0.06164383561643835</v>
      </c>
    </row>
    <row r="80">
      <c r="E80" t="n">
        <v>0.39</v>
      </c>
      <c r="F80" t="n">
        <v>0.04081632653061224</v>
      </c>
      <c r="G80" t="n">
        <v>0.06164383561643835</v>
      </c>
    </row>
    <row r="81">
      <c r="E81" t="n">
        <v>0.395</v>
      </c>
      <c r="F81" t="n">
        <v>0.04081632653061224</v>
      </c>
      <c r="G81" t="n">
        <v>0.06164383561643835</v>
      </c>
    </row>
    <row r="82">
      <c r="E82" t="n">
        <v>0.4</v>
      </c>
      <c r="F82" t="n">
        <v>0.04081632653061224</v>
      </c>
      <c r="G82" t="n">
        <v>0.0547945205479452</v>
      </c>
    </row>
    <row r="83">
      <c r="E83" t="n">
        <v>0.405</v>
      </c>
      <c r="F83" t="n">
        <v>0.04081632653061224</v>
      </c>
      <c r="G83" t="n">
        <v>0.0547945205479452</v>
      </c>
    </row>
    <row r="84">
      <c r="E84" t="n">
        <v>0.41</v>
      </c>
      <c r="F84" t="n">
        <v>0.04081632653061224</v>
      </c>
      <c r="G84" t="n">
        <v>0.0547945205479452</v>
      </c>
    </row>
    <row r="85">
      <c r="E85" t="n">
        <v>0.415</v>
      </c>
      <c r="F85" t="n">
        <v>0.04081632653061224</v>
      </c>
      <c r="G85" t="n">
        <v>0.0547945205479452</v>
      </c>
    </row>
    <row r="86">
      <c r="E86" t="n">
        <v>0.42</v>
      </c>
      <c r="F86" t="n">
        <v>0.04081632653061224</v>
      </c>
      <c r="G86" t="n">
        <v>0.0547945205479452</v>
      </c>
    </row>
    <row r="87">
      <c r="E87" t="n">
        <v>0.425</v>
      </c>
      <c r="F87" t="n">
        <v>0.04081632653061224</v>
      </c>
      <c r="G87" t="n">
        <v>0.0547945205479452</v>
      </c>
    </row>
    <row r="88">
      <c r="E88" t="n">
        <v>0.43</v>
      </c>
      <c r="F88" t="n">
        <v>0.04081632653061224</v>
      </c>
      <c r="G88" t="n">
        <v>0.04794520547945205</v>
      </c>
    </row>
    <row r="89">
      <c r="E89" t="n">
        <v>0.435</v>
      </c>
      <c r="F89" t="n">
        <v>0.04081632653061224</v>
      </c>
      <c r="G89" t="n">
        <v>0.0410958904109589</v>
      </c>
    </row>
    <row r="90">
      <c r="E90" t="n">
        <v>0.44</v>
      </c>
      <c r="F90" t="n">
        <v>0.04081632653061224</v>
      </c>
      <c r="G90" t="n">
        <v>0.03424657534246575</v>
      </c>
    </row>
    <row r="91">
      <c r="E91" t="n">
        <v>0.445</v>
      </c>
      <c r="F91" t="n">
        <v>0.04081632653061224</v>
      </c>
      <c r="G91" t="n">
        <v>0.03424657534246575</v>
      </c>
    </row>
    <row r="92">
      <c r="E92" t="n">
        <v>0.45</v>
      </c>
      <c r="F92" t="n">
        <v>0.04081632653061224</v>
      </c>
      <c r="G92" t="n">
        <v>0.03424657534246575</v>
      </c>
    </row>
    <row r="93">
      <c r="E93" t="n">
        <v>0.455</v>
      </c>
      <c r="F93" t="n">
        <v>0.04081632653061224</v>
      </c>
      <c r="G93" t="n">
        <v>0.03424657534246575</v>
      </c>
    </row>
    <row r="94">
      <c r="E94" t="n">
        <v>0.46</v>
      </c>
      <c r="F94" t="n">
        <v>0.04081632653061224</v>
      </c>
      <c r="G94" t="n">
        <v>0.03424657534246575</v>
      </c>
    </row>
    <row r="95">
      <c r="E95" t="n">
        <v>0.465</v>
      </c>
      <c r="F95" t="n">
        <v>0.04081632653061224</v>
      </c>
      <c r="G95" t="n">
        <v>0.03424657534246575</v>
      </c>
    </row>
    <row r="96">
      <c r="E96" t="n">
        <v>0.47</v>
      </c>
      <c r="F96" t="n">
        <v>0.04081632653061224</v>
      </c>
      <c r="G96" t="n">
        <v>0.03424657534246575</v>
      </c>
    </row>
    <row r="97">
      <c r="E97" t="n">
        <v>0.475</v>
      </c>
      <c r="F97" t="n">
        <v>0.04081632653061224</v>
      </c>
      <c r="G97" t="n">
        <v>0.03424657534246575</v>
      </c>
    </row>
    <row r="98">
      <c r="E98" t="n">
        <v>0.48</v>
      </c>
      <c r="F98" t="n">
        <v>0.04081632653061224</v>
      </c>
      <c r="G98" t="n">
        <v>0.03424657534246575</v>
      </c>
    </row>
    <row r="99">
      <c r="E99" t="n">
        <v>0.485</v>
      </c>
      <c r="F99" t="n">
        <v>0.04081632653061224</v>
      </c>
      <c r="G99" t="n">
        <v>0.03424657534246575</v>
      </c>
    </row>
    <row r="100">
      <c r="E100" t="n">
        <v>0.49</v>
      </c>
      <c r="F100" t="n">
        <v>0.04081632653061224</v>
      </c>
      <c r="G100" t="n">
        <v>0.03424657534246575</v>
      </c>
    </row>
    <row r="101">
      <c r="E101" t="n">
        <v>0.495</v>
      </c>
      <c r="F101" t="n">
        <v>0.04081632653061224</v>
      </c>
      <c r="G101" t="n">
        <v>0.03424657534246575</v>
      </c>
    </row>
    <row r="102">
      <c r="E102" t="n">
        <v>0.5</v>
      </c>
      <c r="F102" t="n">
        <v>0.04081632653061224</v>
      </c>
      <c r="G102" t="n">
        <v>0.03424657534246575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</t>
        </is>
      </c>
      <c r="B1" t="inlineStr">
        <is>
          <t>①체험문화_변화율</t>
        </is>
      </c>
      <c r="C1" t="inlineStr">
        <is>
          <t>②평균숙박일수</t>
        </is>
      </c>
      <c r="D1" t="inlineStr">
        <is>
          <t>③저녁전환율</t>
        </is>
      </c>
      <c r="E1" t="inlineStr">
        <is>
          <t>④야간방문비중</t>
        </is>
      </c>
      <c r="F1" t="inlineStr">
        <is>
          <t>문제①</t>
        </is>
      </c>
      <c r="G1" t="inlineStr">
        <is>
          <t>문제②</t>
        </is>
      </c>
      <c r="H1" t="inlineStr">
        <is>
          <t>문제③</t>
        </is>
      </c>
      <c r="I1" t="inlineStr">
        <is>
          <t>문제④</t>
        </is>
      </c>
      <c r="J1" t="inlineStr">
        <is>
          <t>점수</t>
        </is>
      </c>
      <c r="K1" t="inlineStr">
        <is>
          <t>순위</t>
        </is>
      </c>
      <c r="L1" t="inlineStr">
        <is>
          <t>유형</t>
        </is>
      </c>
    </row>
    <row r="2">
      <c r="A2" t="inlineStr">
        <is>
          <t>기장군</t>
        </is>
      </c>
      <c r="B2" t="n">
        <v>-0.1706961510235289</v>
      </c>
      <c r="C2" t="n">
        <v>3.045833333333333</v>
      </c>
      <c r="D2" t="n">
        <v>0.4540338287621607</v>
      </c>
      <c r="E2" t="n">
        <v>0.07284604231543811</v>
      </c>
      <c r="F2">
        <f>100*(1-(COUNTIF($B$2:$B$145,"&lt;"&amp;B2)+1)/COUNT($B$2:$B$145))</f>
        <v/>
      </c>
      <c r="G2">
        <f>100*(1-(COUNTIF($C$2:$C$145,"&lt;"&amp;C2)+1)/COUNT($C$2:$C$145))</f>
        <v/>
      </c>
      <c r="H2">
        <f>100*(1-(COUNTIF($D$2:$D$145,"&lt;"&amp;D2)+1)/COUNT($D$2:$D$145))</f>
        <v/>
      </c>
      <c r="I2">
        <f>100*(1-(COUNTIF($E$2:$E$145,"&lt;"&amp;E2)+1)/COUNT($E$2:$E$145))</f>
        <v/>
      </c>
      <c r="J2">
        <f>IF(('8_전국진단'!$E$7+'8_전국진단'!$H$7+'8_전국진단'!$K$7+'8_전국진단'!$N$7)&lt;=0,AVERAGE(F2:I2),(F2*'8_전국진단'!$E$7+G2*'8_전국진단'!$H$7+H2*'8_전국진단'!$K$7+I2*'8_전국진단'!$N$7)/('8_전국진단'!$E$7+'8_전국진단'!$H$7+'8_전국진단'!$K$7+'8_전국진단'!$N$7))</f>
        <v/>
      </c>
      <c r="K2">
        <f>RANK(J2,$J$2:$J$145,0)</f>
        <v/>
      </c>
      <c r="L2">
        <f>TRIM(IF(F2&gt;=75,"체험 ","")&amp;IF(G2&gt;=75,"숙박 ","")&amp;IF(H2&gt;=75,"저녁 ","")&amp;IF(I2&gt;=75,"야간",""))</f>
        <v/>
      </c>
    </row>
    <row r="3">
      <c r="A3" t="inlineStr">
        <is>
          <t>진안군</t>
        </is>
      </c>
      <c r="B3" t="n">
        <v>-0.4144910085423735</v>
      </c>
      <c r="C3" t="n">
        <v>3.469166666666666</v>
      </c>
      <c r="D3" t="n">
        <v>0.4178242215708763</v>
      </c>
      <c r="E3" t="n">
        <v>0.0742126097571712</v>
      </c>
      <c r="F3">
        <f>100*(1-(COUNTIF($B$2:$B$145,"&lt;"&amp;B3)+1)/COUNT($B$2:$B$145))</f>
        <v/>
      </c>
      <c r="G3">
        <f>100*(1-(COUNTIF($C$2:$C$145,"&lt;"&amp;C3)+1)/COUNT($C$2:$C$145))</f>
        <v/>
      </c>
      <c r="H3">
        <f>100*(1-(COUNTIF($D$2:$D$145,"&lt;"&amp;D3)+1)/COUNT($D$2:$D$145))</f>
        <v/>
      </c>
      <c r="I3">
        <f>100*(1-(COUNTIF($E$2:$E$145,"&lt;"&amp;E3)+1)/COUNT($E$2:$E$145))</f>
        <v/>
      </c>
      <c r="J3">
        <f>IF(('8_전국진단'!$E$7+'8_전국진단'!$H$7+'8_전국진단'!$K$7+'8_전국진단'!$N$7)&lt;=0,AVERAGE(F3:I3),(F3*'8_전국진단'!$E$7+G3*'8_전국진단'!$H$7+H3*'8_전국진단'!$K$7+I3*'8_전국진단'!$N$7)/('8_전국진단'!$E$7+'8_전국진단'!$H$7+'8_전국진단'!$K$7+'8_전국진단'!$N$7))</f>
        <v/>
      </c>
      <c r="K3">
        <f>RANK(J3,$J$2:$J$145,0)</f>
        <v/>
      </c>
      <c r="L3">
        <f>TRIM(IF(F3&gt;=75,"체험 ","")&amp;IF(G3&gt;=75,"숙박 ","")&amp;IF(H3&gt;=75,"저녁 ","")&amp;IF(I3&gt;=75,"야간",""))</f>
        <v/>
      </c>
    </row>
    <row r="4">
      <c r="A4" t="inlineStr">
        <is>
          <t>청도군</t>
        </is>
      </c>
      <c r="B4" t="n">
        <v>-0.2304073922611381</v>
      </c>
      <c r="C4" t="n">
        <v>3.4225</v>
      </c>
      <c r="D4" t="n">
        <v>0.4478031244151561</v>
      </c>
      <c r="E4" t="n">
        <v>0.082486298636035</v>
      </c>
      <c r="F4">
        <f>100*(1-(COUNTIF($B$2:$B$145,"&lt;"&amp;B4)+1)/COUNT($B$2:$B$145))</f>
        <v/>
      </c>
      <c r="G4">
        <f>100*(1-(COUNTIF($C$2:$C$145,"&lt;"&amp;C4)+1)/COUNT($C$2:$C$145))</f>
        <v/>
      </c>
      <c r="H4">
        <f>100*(1-(COUNTIF($D$2:$D$145,"&lt;"&amp;D4)+1)/COUNT($D$2:$D$145))</f>
        <v/>
      </c>
      <c r="I4">
        <f>100*(1-(COUNTIF($E$2:$E$145,"&lt;"&amp;E4)+1)/COUNT($E$2:$E$145))</f>
        <v/>
      </c>
      <c r="J4">
        <f>IF(('8_전국진단'!$E$7+'8_전국진단'!$H$7+'8_전국진단'!$K$7+'8_전국진단'!$N$7)&lt;=0,AVERAGE(F4:I4),(F4*'8_전국진단'!$E$7+G4*'8_전국진단'!$H$7+H4*'8_전국진단'!$K$7+I4*'8_전국진단'!$N$7)/('8_전국진단'!$E$7+'8_전국진단'!$H$7+'8_전국진단'!$K$7+'8_전국진단'!$N$7))</f>
        <v/>
      </c>
      <c r="K4">
        <f>RANK(J4,$J$2:$J$145,0)</f>
        <v/>
      </c>
      <c r="L4">
        <f>TRIM(IF(F4&gt;=75,"체험 ","")&amp;IF(G4&gt;=75,"숙박 ","")&amp;IF(H4&gt;=75,"저녁 ","")&amp;IF(I4&gt;=75,"야간",""))</f>
        <v/>
      </c>
    </row>
    <row r="5">
      <c r="A5" t="inlineStr">
        <is>
          <t>합천군</t>
        </is>
      </c>
      <c r="B5" t="n">
        <v>-0.08588764920505269</v>
      </c>
      <c r="C5" t="n">
        <v>3.265833333333333</v>
      </c>
      <c r="D5" t="n">
        <v>0.4427146599667078</v>
      </c>
      <c r="E5" t="n">
        <v>0.07797158423703759</v>
      </c>
      <c r="F5">
        <f>100*(1-(COUNTIF($B$2:$B$145,"&lt;"&amp;B5)+1)/COUNT($B$2:$B$145))</f>
        <v/>
      </c>
      <c r="G5">
        <f>100*(1-(COUNTIF($C$2:$C$145,"&lt;"&amp;C5)+1)/COUNT($C$2:$C$145))</f>
        <v/>
      </c>
      <c r="H5">
        <f>100*(1-(COUNTIF($D$2:$D$145,"&lt;"&amp;D5)+1)/COUNT($D$2:$D$145))</f>
        <v/>
      </c>
      <c r="I5">
        <f>100*(1-(COUNTIF($E$2:$E$145,"&lt;"&amp;E5)+1)/COUNT($E$2:$E$145))</f>
        <v/>
      </c>
      <c r="J5">
        <f>IF(('8_전국진단'!$E$7+'8_전국진단'!$H$7+'8_전국진단'!$K$7+'8_전국진단'!$N$7)&lt;=0,AVERAGE(F5:I5),(F5*'8_전국진단'!$E$7+G5*'8_전국진단'!$H$7+H5*'8_전국진단'!$K$7+I5*'8_전국진단'!$N$7)/('8_전국진단'!$E$7+'8_전국진단'!$H$7+'8_전국진단'!$K$7+'8_전국진단'!$N$7))</f>
        <v/>
      </c>
      <c r="K5">
        <f>RANK(J5,$J$2:$J$145,0)</f>
        <v/>
      </c>
      <c r="L5">
        <f>TRIM(IF(F5&gt;=75,"체험 ","")&amp;IF(G5&gt;=75,"숙박 ","")&amp;IF(H5&gt;=75,"저녁 ","")&amp;IF(I5&gt;=75,"야간",""))</f>
        <v/>
      </c>
    </row>
    <row r="6">
      <c r="A6" t="inlineStr">
        <is>
          <t>화순군</t>
        </is>
      </c>
      <c r="B6" t="n">
        <v>-0.1273960712234213</v>
      </c>
      <c r="C6" t="n">
        <v>3.548333333333333</v>
      </c>
      <c r="D6" t="n">
        <v>0.4408892302627969</v>
      </c>
      <c r="E6" t="n">
        <v>0.0753500647081437</v>
      </c>
      <c r="F6">
        <f>100*(1-(COUNTIF($B$2:$B$145,"&lt;"&amp;B6)+1)/COUNT($B$2:$B$145))</f>
        <v/>
      </c>
      <c r="G6">
        <f>100*(1-(COUNTIF($C$2:$C$145,"&lt;"&amp;C6)+1)/COUNT($C$2:$C$145))</f>
        <v/>
      </c>
      <c r="H6">
        <f>100*(1-(COUNTIF($D$2:$D$145,"&lt;"&amp;D6)+1)/COUNT($D$2:$D$145))</f>
        <v/>
      </c>
      <c r="I6">
        <f>100*(1-(COUNTIF($E$2:$E$145,"&lt;"&amp;E6)+1)/COUNT($E$2:$E$145))</f>
        <v/>
      </c>
      <c r="J6">
        <f>IF(('8_전국진단'!$E$7+'8_전국진단'!$H$7+'8_전국진단'!$K$7+'8_전국진단'!$N$7)&lt;=0,AVERAGE(F6:I6),(F6*'8_전국진단'!$E$7+G6*'8_전국진단'!$H$7+H6*'8_전국진단'!$K$7+I6*'8_전국진단'!$N$7)/('8_전국진단'!$E$7+'8_전국진단'!$H$7+'8_전국진단'!$K$7+'8_전국진단'!$N$7))</f>
        <v/>
      </c>
      <c r="K6">
        <f>RANK(J6,$J$2:$J$145,0)</f>
        <v/>
      </c>
      <c r="L6">
        <f>TRIM(IF(F6&gt;=75,"체험 ","")&amp;IF(G6&gt;=75,"숙박 ","")&amp;IF(H6&gt;=75,"저녁 ","")&amp;IF(I6&gt;=75,"야간",""))</f>
        <v/>
      </c>
    </row>
    <row r="7">
      <c r="A7" t="inlineStr">
        <is>
          <t>완주군</t>
        </is>
      </c>
      <c r="B7" t="n">
        <v>-0.3488762629563258</v>
      </c>
      <c r="C7" t="n">
        <v>3.6625</v>
      </c>
      <c r="D7" t="n">
        <v>0.4726854317733951</v>
      </c>
      <c r="E7" t="n">
        <v>0.07350490927765239</v>
      </c>
      <c r="F7">
        <f>100*(1-(COUNTIF($B$2:$B$145,"&lt;"&amp;B7)+1)/COUNT($B$2:$B$145))</f>
        <v/>
      </c>
      <c r="G7">
        <f>100*(1-(COUNTIF($C$2:$C$145,"&lt;"&amp;C7)+1)/COUNT($C$2:$C$145))</f>
        <v/>
      </c>
      <c r="H7">
        <f>100*(1-(COUNTIF($D$2:$D$145,"&lt;"&amp;D7)+1)/COUNT($D$2:$D$145))</f>
        <v/>
      </c>
      <c r="I7">
        <f>100*(1-(COUNTIF($E$2:$E$145,"&lt;"&amp;E7)+1)/COUNT($E$2:$E$145))</f>
        <v/>
      </c>
      <c r="J7">
        <f>IF(('8_전국진단'!$E$7+'8_전국진단'!$H$7+'8_전국진단'!$K$7+'8_전국진단'!$N$7)&lt;=0,AVERAGE(F7:I7),(F7*'8_전국진단'!$E$7+G7*'8_전국진단'!$H$7+H7*'8_전국진단'!$K$7+I7*'8_전국진단'!$N$7)/('8_전국진단'!$E$7+'8_전국진단'!$H$7+'8_전국진단'!$K$7+'8_전국진단'!$N$7))</f>
        <v/>
      </c>
      <c r="K7">
        <f>RANK(J7,$J$2:$J$145,0)</f>
        <v/>
      </c>
      <c r="L7">
        <f>TRIM(IF(F7&gt;=75,"체험 ","")&amp;IF(G7&gt;=75,"숙박 ","")&amp;IF(H7&gt;=75,"저녁 ","")&amp;IF(I7&gt;=75,"야간",""))</f>
        <v/>
      </c>
    </row>
    <row r="8">
      <c r="A8" t="inlineStr">
        <is>
          <t>인제군</t>
        </is>
      </c>
      <c r="B8" t="n">
        <v>-0.3809457856806522</v>
      </c>
      <c r="C8" t="n">
        <v>3.574166666666667</v>
      </c>
      <c r="D8" t="n">
        <v>0.4711124121380619</v>
      </c>
      <c r="E8" t="n">
        <v>0.08060505080794431</v>
      </c>
      <c r="F8">
        <f>100*(1-(COUNTIF($B$2:$B$145,"&lt;"&amp;B8)+1)/COUNT($B$2:$B$145))</f>
        <v/>
      </c>
      <c r="G8">
        <f>100*(1-(COUNTIF($C$2:$C$145,"&lt;"&amp;C8)+1)/COUNT($C$2:$C$145))</f>
        <v/>
      </c>
      <c r="H8">
        <f>100*(1-(COUNTIF($D$2:$D$145,"&lt;"&amp;D8)+1)/COUNT($D$2:$D$145))</f>
        <v/>
      </c>
      <c r="I8">
        <f>100*(1-(COUNTIF($E$2:$E$145,"&lt;"&amp;E8)+1)/COUNT($E$2:$E$145))</f>
        <v/>
      </c>
      <c r="J8">
        <f>IF(('8_전국진단'!$E$7+'8_전국진단'!$H$7+'8_전국진단'!$K$7+'8_전국진단'!$N$7)&lt;=0,AVERAGE(F8:I8),(F8*'8_전국진단'!$E$7+G8*'8_전국진단'!$H$7+H8*'8_전국진단'!$K$7+I8*'8_전국진단'!$N$7)/('8_전국진단'!$E$7+'8_전국진단'!$H$7+'8_전국진단'!$K$7+'8_전국진단'!$N$7))</f>
        <v/>
      </c>
      <c r="K8">
        <f>RANK(J8,$J$2:$J$145,0)</f>
        <v/>
      </c>
      <c r="L8">
        <f>TRIM(IF(F8&gt;=75,"체험 ","")&amp;IF(G8&gt;=75,"숙박 ","")&amp;IF(H8&gt;=75,"저녁 ","")&amp;IF(I8&gt;=75,"야간",""))</f>
        <v/>
      </c>
    </row>
    <row r="9">
      <c r="A9" t="inlineStr">
        <is>
          <t>순창군</t>
        </is>
      </c>
      <c r="B9" t="n">
        <v>-0.1144692491059442</v>
      </c>
      <c r="C9" t="n">
        <v>3.5775</v>
      </c>
      <c r="D9" t="n">
        <v>0.4121491392443261</v>
      </c>
      <c r="E9" t="n">
        <v>0.07742670742086789</v>
      </c>
      <c r="F9">
        <f>100*(1-(COUNTIF($B$2:$B$145,"&lt;"&amp;B9)+1)/COUNT($B$2:$B$145))</f>
        <v/>
      </c>
      <c r="G9">
        <f>100*(1-(COUNTIF($C$2:$C$145,"&lt;"&amp;C9)+1)/COUNT($C$2:$C$145))</f>
        <v/>
      </c>
      <c r="H9">
        <f>100*(1-(COUNTIF($D$2:$D$145,"&lt;"&amp;D9)+1)/COUNT($D$2:$D$145))</f>
        <v/>
      </c>
      <c r="I9">
        <f>100*(1-(COUNTIF($E$2:$E$145,"&lt;"&amp;E9)+1)/COUNT($E$2:$E$145))</f>
        <v/>
      </c>
      <c r="J9">
        <f>IF(('8_전국진단'!$E$7+'8_전국진단'!$H$7+'8_전국진단'!$K$7+'8_전국진단'!$N$7)&lt;=0,AVERAGE(F9:I9),(F9*'8_전국진단'!$E$7+G9*'8_전국진단'!$H$7+H9*'8_전국진단'!$K$7+I9*'8_전국진단'!$N$7)/('8_전국진단'!$E$7+'8_전국진단'!$H$7+'8_전국진단'!$K$7+'8_전국진단'!$N$7))</f>
        <v/>
      </c>
      <c r="K9">
        <f>RANK(J9,$J$2:$J$145,0)</f>
        <v/>
      </c>
      <c r="L9">
        <f>TRIM(IF(F9&gt;=75,"체험 ","")&amp;IF(G9&gt;=75,"숙박 ","")&amp;IF(H9&gt;=75,"저녁 ","")&amp;IF(I9&gt;=75,"야간",""))</f>
        <v/>
      </c>
    </row>
    <row r="10">
      <c r="A10" t="inlineStr">
        <is>
          <t>담양군</t>
        </is>
      </c>
      <c r="B10" t="n">
        <v>0.1257271329722697</v>
      </c>
      <c r="C10" t="n">
        <v>3.364166666666666</v>
      </c>
      <c r="D10" t="n">
        <v>0.3940378877457953</v>
      </c>
      <c r="E10" t="n">
        <v>0.0582940630040376</v>
      </c>
      <c r="F10">
        <f>100*(1-(COUNTIF($B$2:$B$145,"&lt;"&amp;B10)+1)/COUNT($B$2:$B$145))</f>
        <v/>
      </c>
      <c r="G10">
        <f>100*(1-(COUNTIF($C$2:$C$145,"&lt;"&amp;C10)+1)/COUNT($C$2:$C$145))</f>
        <v/>
      </c>
      <c r="H10">
        <f>100*(1-(COUNTIF($D$2:$D$145,"&lt;"&amp;D10)+1)/COUNT($D$2:$D$145))</f>
        <v/>
      </c>
      <c r="I10">
        <f>100*(1-(COUNTIF($E$2:$E$145,"&lt;"&amp;E10)+1)/COUNT($E$2:$E$145))</f>
        <v/>
      </c>
      <c r="J10">
        <f>IF(('8_전국진단'!$E$7+'8_전국진단'!$H$7+'8_전국진단'!$K$7+'8_전국진단'!$N$7)&lt;=0,AVERAGE(F10:I10),(F10*'8_전국진단'!$E$7+G10*'8_전국진단'!$H$7+H10*'8_전국진단'!$K$7+I10*'8_전국진단'!$N$7)/('8_전국진단'!$E$7+'8_전국진단'!$H$7+'8_전국진단'!$K$7+'8_전국진단'!$N$7))</f>
        <v/>
      </c>
      <c r="K10">
        <f>RANK(J10,$J$2:$J$145,0)</f>
        <v/>
      </c>
      <c r="L10">
        <f>TRIM(IF(F10&gt;=75,"체험 ","")&amp;IF(G10&gt;=75,"숙박 ","")&amp;IF(H10&gt;=75,"저녁 ","")&amp;IF(I10&gt;=75,"야간",""))</f>
        <v/>
      </c>
    </row>
    <row r="11">
      <c r="A11" t="inlineStr">
        <is>
          <t>금산군</t>
        </is>
      </c>
      <c r="B11" t="n">
        <v>-0.115953259770461</v>
      </c>
      <c r="C11" t="n">
        <v>3.533333333333333</v>
      </c>
      <c r="D11" t="n">
        <v>0.4576308443719079</v>
      </c>
      <c r="E11" t="n">
        <v>0.0823586316443756</v>
      </c>
      <c r="F11">
        <f>100*(1-(COUNTIF($B$2:$B$145,"&lt;"&amp;B11)+1)/COUNT($B$2:$B$145))</f>
        <v/>
      </c>
      <c r="G11">
        <f>100*(1-(COUNTIF($C$2:$C$145,"&lt;"&amp;C11)+1)/COUNT($C$2:$C$145))</f>
        <v/>
      </c>
      <c r="H11">
        <f>100*(1-(COUNTIF($D$2:$D$145,"&lt;"&amp;D11)+1)/COUNT($D$2:$D$145))</f>
        <v/>
      </c>
      <c r="I11">
        <f>100*(1-(COUNTIF($E$2:$E$145,"&lt;"&amp;E11)+1)/COUNT($E$2:$E$145))</f>
        <v/>
      </c>
      <c r="J11">
        <f>IF(('8_전국진단'!$E$7+'8_전국진단'!$H$7+'8_전국진단'!$K$7+'8_전국진단'!$N$7)&lt;=0,AVERAGE(F11:I11),(F11*'8_전국진단'!$E$7+G11*'8_전국진단'!$H$7+H11*'8_전국진단'!$K$7+I11*'8_전국진단'!$N$7)/('8_전국진단'!$E$7+'8_전국진단'!$H$7+'8_전국진단'!$K$7+'8_전국진단'!$N$7))</f>
        <v/>
      </c>
      <c r="K11">
        <f>RANK(J11,$J$2:$J$145,0)</f>
        <v/>
      </c>
      <c r="L11">
        <f>TRIM(IF(F11&gt;=75,"체험 ","")&amp;IF(G11&gt;=75,"숙박 ","")&amp;IF(H11&gt;=75,"저녁 ","")&amp;IF(I11&gt;=75,"야간",""))</f>
        <v/>
      </c>
    </row>
    <row r="12">
      <c r="A12" t="inlineStr">
        <is>
          <t>횡성군</t>
        </is>
      </c>
      <c r="B12" t="n">
        <v>-0.1557073320265801</v>
      </c>
      <c r="C12" t="n">
        <v>3.4725</v>
      </c>
      <c r="D12" t="n">
        <v>0.4881952139523526</v>
      </c>
      <c r="E12" t="n">
        <v>0.0857710069764259</v>
      </c>
      <c r="F12">
        <f>100*(1-(COUNTIF($B$2:$B$145,"&lt;"&amp;B12)+1)/COUNT($B$2:$B$145))</f>
        <v/>
      </c>
      <c r="G12">
        <f>100*(1-(COUNTIF($C$2:$C$145,"&lt;"&amp;C12)+1)/COUNT($C$2:$C$145))</f>
        <v/>
      </c>
      <c r="H12">
        <f>100*(1-(COUNTIF($D$2:$D$145,"&lt;"&amp;D12)+1)/COUNT($D$2:$D$145))</f>
        <v/>
      </c>
      <c r="I12">
        <f>100*(1-(COUNTIF($E$2:$E$145,"&lt;"&amp;E12)+1)/COUNT($E$2:$E$145))</f>
        <v/>
      </c>
      <c r="J12">
        <f>IF(('8_전국진단'!$E$7+'8_전국진단'!$H$7+'8_전국진단'!$K$7+'8_전국진단'!$N$7)&lt;=0,AVERAGE(F12:I12),(F12*'8_전국진단'!$E$7+G12*'8_전국진단'!$H$7+H12*'8_전국진단'!$K$7+I12*'8_전국진단'!$N$7)/('8_전국진단'!$E$7+'8_전국진단'!$H$7+'8_전국진단'!$K$7+'8_전국진단'!$N$7))</f>
        <v/>
      </c>
      <c r="K12">
        <f>RANK(J12,$J$2:$J$145,0)</f>
        <v/>
      </c>
      <c r="L12">
        <f>TRIM(IF(F12&gt;=75,"체험 ","")&amp;IF(G12&gt;=75,"숙박 ","")&amp;IF(H12&gt;=75,"저녁 ","")&amp;IF(I12&gt;=75,"야간",""))</f>
        <v/>
      </c>
    </row>
    <row r="13">
      <c r="A13" t="inlineStr">
        <is>
          <t>단양군</t>
        </is>
      </c>
      <c r="B13" t="n">
        <v>-0.0967363498199688</v>
      </c>
      <c r="C13" t="n">
        <v>2.738333333333333</v>
      </c>
      <c r="D13" t="n">
        <v>0.4814405532509357</v>
      </c>
      <c r="E13" t="n">
        <v>0.09516311239716239</v>
      </c>
      <c r="F13">
        <f>100*(1-(COUNTIF($B$2:$B$145,"&lt;"&amp;B13)+1)/COUNT($B$2:$B$145))</f>
        <v/>
      </c>
      <c r="G13">
        <f>100*(1-(COUNTIF($C$2:$C$145,"&lt;"&amp;C13)+1)/COUNT($C$2:$C$145))</f>
        <v/>
      </c>
      <c r="H13">
        <f>100*(1-(COUNTIF($D$2:$D$145,"&lt;"&amp;D13)+1)/COUNT($D$2:$D$145))</f>
        <v/>
      </c>
      <c r="I13">
        <f>100*(1-(COUNTIF($E$2:$E$145,"&lt;"&amp;E13)+1)/COUNT($E$2:$E$145))</f>
        <v/>
      </c>
      <c r="J13">
        <f>IF(('8_전국진단'!$E$7+'8_전국진단'!$H$7+'8_전국진단'!$K$7+'8_전국진단'!$N$7)&lt;=0,AVERAGE(F13:I13),(F13*'8_전국진단'!$E$7+G13*'8_전국진단'!$H$7+H13*'8_전국진단'!$K$7+I13*'8_전국진단'!$N$7)/('8_전국진단'!$E$7+'8_전국진단'!$H$7+'8_전국진단'!$K$7+'8_전국진단'!$N$7))</f>
        <v/>
      </c>
      <c r="K13">
        <f>RANK(J13,$J$2:$J$145,0)</f>
        <v/>
      </c>
      <c r="L13">
        <f>TRIM(IF(F13&gt;=75,"체험 ","")&amp;IF(G13&gt;=75,"숙박 ","")&amp;IF(H13&gt;=75,"저녁 ","")&amp;IF(I13&gt;=75,"야간",""))</f>
        <v/>
      </c>
    </row>
    <row r="14">
      <c r="A14" t="inlineStr">
        <is>
          <t>울주군</t>
        </is>
      </c>
      <c r="B14" t="n">
        <v>0.1127859237031798</v>
      </c>
      <c r="C14" t="n">
        <v>2.984166666666667</v>
      </c>
      <c r="D14" t="n">
        <v>0.4612941692648221</v>
      </c>
      <c r="E14" t="n">
        <v>0.0769061123483594</v>
      </c>
      <c r="F14">
        <f>100*(1-(COUNTIF($B$2:$B$145,"&lt;"&amp;B14)+1)/COUNT($B$2:$B$145))</f>
        <v/>
      </c>
      <c r="G14">
        <f>100*(1-(COUNTIF($C$2:$C$145,"&lt;"&amp;C14)+1)/COUNT($C$2:$C$145))</f>
        <v/>
      </c>
      <c r="H14">
        <f>100*(1-(COUNTIF($D$2:$D$145,"&lt;"&amp;D14)+1)/COUNT($D$2:$D$145))</f>
        <v/>
      </c>
      <c r="I14">
        <f>100*(1-(COUNTIF($E$2:$E$145,"&lt;"&amp;E14)+1)/COUNT($E$2:$E$145))</f>
        <v/>
      </c>
      <c r="J14">
        <f>IF(('8_전국진단'!$E$7+'8_전국진단'!$H$7+'8_전국진단'!$K$7+'8_전국진단'!$N$7)&lt;=0,AVERAGE(F14:I14),(F14*'8_전국진단'!$E$7+G14*'8_전국진단'!$H$7+H14*'8_전국진단'!$K$7+I14*'8_전국진단'!$N$7)/('8_전국진단'!$E$7+'8_전국진단'!$H$7+'8_전국진단'!$K$7+'8_전국진단'!$N$7))</f>
        <v/>
      </c>
      <c r="K14">
        <f>RANK(J14,$J$2:$J$145,0)</f>
        <v/>
      </c>
      <c r="L14">
        <f>TRIM(IF(F14&gt;=75,"체험 ","")&amp;IF(G14&gt;=75,"숙박 ","")&amp;IF(H14&gt;=75,"저녁 ","")&amp;IF(I14&gt;=75,"야간",""))</f>
        <v/>
      </c>
    </row>
    <row r="15">
      <c r="A15" t="inlineStr">
        <is>
          <t>임실군</t>
        </is>
      </c>
      <c r="B15" t="n">
        <v>0.1548295020793624</v>
      </c>
      <c r="C15" t="n">
        <v>3.394166666666667</v>
      </c>
      <c r="D15" t="n">
        <v>0.3950058772626291</v>
      </c>
      <c r="E15" t="n">
        <v>0.0607041676188817</v>
      </c>
      <c r="F15">
        <f>100*(1-(COUNTIF($B$2:$B$145,"&lt;"&amp;B15)+1)/COUNT($B$2:$B$145))</f>
        <v/>
      </c>
      <c r="G15">
        <f>100*(1-(COUNTIF($C$2:$C$145,"&lt;"&amp;C15)+1)/COUNT($C$2:$C$145))</f>
        <v/>
      </c>
      <c r="H15">
        <f>100*(1-(COUNTIF($D$2:$D$145,"&lt;"&amp;D15)+1)/COUNT($D$2:$D$145))</f>
        <v/>
      </c>
      <c r="I15">
        <f>100*(1-(COUNTIF($E$2:$E$145,"&lt;"&amp;E15)+1)/COUNT($E$2:$E$145))</f>
        <v/>
      </c>
      <c r="J15">
        <f>IF(('8_전국진단'!$E$7+'8_전국진단'!$H$7+'8_전국진단'!$K$7+'8_전국진단'!$N$7)&lt;=0,AVERAGE(F15:I15),(F15*'8_전국진단'!$E$7+G15*'8_전국진단'!$H$7+H15*'8_전국진단'!$K$7+I15*'8_전국진단'!$N$7)/('8_전국진단'!$E$7+'8_전국진단'!$H$7+'8_전국진단'!$K$7+'8_전국진단'!$N$7))</f>
        <v/>
      </c>
      <c r="K15">
        <f>RANK(J15,$J$2:$J$145,0)</f>
        <v/>
      </c>
      <c r="L15">
        <f>TRIM(IF(F15&gt;=75,"체험 ","")&amp;IF(G15&gt;=75,"숙박 ","")&amp;IF(H15&gt;=75,"저녁 ","")&amp;IF(I15&gt;=75,"야간",""))</f>
        <v/>
      </c>
    </row>
    <row r="16">
      <c r="A16" t="inlineStr">
        <is>
          <t>고령군</t>
        </is>
      </c>
      <c r="B16" t="n">
        <v>-0.1427535533985333</v>
      </c>
      <c r="C16" t="n">
        <v>3.9425</v>
      </c>
      <c r="D16" t="n">
        <v>0.4319875477417502</v>
      </c>
      <c r="E16" t="n">
        <v>0.0604112717780862</v>
      </c>
      <c r="F16">
        <f>100*(1-(COUNTIF($B$2:$B$145,"&lt;"&amp;B16)+1)/COUNT($B$2:$B$145))</f>
        <v/>
      </c>
      <c r="G16">
        <f>100*(1-(COUNTIF($C$2:$C$145,"&lt;"&amp;C16)+1)/COUNT($C$2:$C$145))</f>
        <v/>
      </c>
      <c r="H16">
        <f>100*(1-(COUNTIF($D$2:$D$145,"&lt;"&amp;D16)+1)/COUNT($D$2:$D$145))</f>
        <v/>
      </c>
      <c r="I16">
        <f>100*(1-(COUNTIF($E$2:$E$145,"&lt;"&amp;E16)+1)/COUNT($E$2:$E$145))</f>
        <v/>
      </c>
      <c r="J16">
        <f>IF(('8_전국진단'!$E$7+'8_전국진단'!$H$7+'8_전국진단'!$K$7+'8_전국진단'!$N$7)&lt;=0,AVERAGE(F16:I16),(F16*'8_전국진단'!$E$7+G16*'8_전국진단'!$H$7+H16*'8_전국진단'!$K$7+I16*'8_전국진단'!$N$7)/('8_전국진단'!$E$7+'8_전국진단'!$H$7+'8_전국진단'!$K$7+'8_전국진단'!$N$7))</f>
        <v/>
      </c>
      <c r="K16">
        <f>RANK(J16,$J$2:$J$145,0)</f>
        <v/>
      </c>
      <c r="L16">
        <f>TRIM(IF(F16&gt;=75,"체험 ","")&amp;IF(G16&gt;=75,"숙박 ","")&amp;IF(H16&gt;=75,"저녁 ","")&amp;IF(I16&gt;=75,"야간",""))</f>
        <v/>
      </c>
    </row>
    <row r="17">
      <c r="A17" t="inlineStr">
        <is>
          <t>의령군</t>
        </is>
      </c>
      <c r="B17" t="n">
        <v>-0.1184701290448608</v>
      </c>
      <c r="C17" t="n">
        <v>3.819166666666666</v>
      </c>
      <c r="D17" t="n">
        <v>0.4160602820981481</v>
      </c>
      <c r="E17" t="n">
        <v>0.0743091210671363</v>
      </c>
      <c r="F17">
        <f>100*(1-(COUNTIF($B$2:$B$145,"&lt;"&amp;B17)+1)/COUNT($B$2:$B$145))</f>
        <v/>
      </c>
      <c r="G17">
        <f>100*(1-(COUNTIF($C$2:$C$145,"&lt;"&amp;C17)+1)/COUNT($C$2:$C$145))</f>
        <v/>
      </c>
      <c r="H17">
        <f>100*(1-(COUNTIF($D$2:$D$145,"&lt;"&amp;D17)+1)/COUNT($D$2:$D$145))</f>
        <v/>
      </c>
      <c r="I17">
        <f>100*(1-(COUNTIF($E$2:$E$145,"&lt;"&amp;E17)+1)/COUNT($E$2:$E$145))</f>
        <v/>
      </c>
      <c r="J17">
        <f>IF(('8_전국진단'!$E$7+'8_전국진단'!$H$7+'8_전국진단'!$K$7+'8_전국진단'!$N$7)&lt;=0,AVERAGE(F17:I17),(F17*'8_전국진단'!$E$7+G17*'8_전국진단'!$H$7+H17*'8_전국진단'!$K$7+I17*'8_전국진단'!$N$7)/('8_전국진단'!$E$7+'8_전국진단'!$H$7+'8_전국진단'!$K$7+'8_전국진단'!$N$7))</f>
        <v/>
      </c>
      <c r="K17">
        <f>RANK(J17,$J$2:$J$145,0)</f>
        <v/>
      </c>
      <c r="L17">
        <f>TRIM(IF(F17&gt;=75,"체험 ","")&amp;IF(G17&gt;=75,"숙박 ","")&amp;IF(H17&gt;=75,"저녁 ","")&amp;IF(I17&gt;=75,"야간",""))</f>
        <v/>
      </c>
    </row>
    <row r="18">
      <c r="A18" t="inlineStr">
        <is>
          <t>예산군</t>
        </is>
      </c>
      <c r="B18" t="n">
        <v>-0.2791317697645307</v>
      </c>
      <c r="C18" t="n">
        <v>3.504166666666666</v>
      </c>
      <c r="D18" t="n">
        <v>0.5067999206171793</v>
      </c>
      <c r="E18" t="n">
        <v>0.08711722440078749</v>
      </c>
      <c r="F18">
        <f>100*(1-(COUNTIF($B$2:$B$145,"&lt;"&amp;B18)+1)/COUNT($B$2:$B$145))</f>
        <v/>
      </c>
      <c r="G18">
        <f>100*(1-(COUNTIF($C$2:$C$145,"&lt;"&amp;C18)+1)/COUNT($C$2:$C$145))</f>
        <v/>
      </c>
      <c r="H18">
        <f>100*(1-(COUNTIF($D$2:$D$145,"&lt;"&amp;D18)+1)/COUNT($D$2:$D$145))</f>
        <v/>
      </c>
      <c r="I18">
        <f>100*(1-(COUNTIF($E$2:$E$145,"&lt;"&amp;E18)+1)/COUNT($E$2:$E$145))</f>
        <v/>
      </c>
      <c r="J18">
        <f>IF(('8_전국진단'!$E$7+'8_전국진단'!$H$7+'8_전국진단'!$K$7+'8_전국진단'!$N$7)&lt;=0,AVERAGE(F18:I18),(F18*'8_전국진단'!$E$7+G18*'8_전국진단'!$H$7+H18*'8_전국진단'!$K$7+I18*'8_전국진단'!$N$7)/('8_전국진단'!$E$7+'8_전국진단'!$H$7+'8_전국진단'!$K$7+'8_전국진단'!$N$7))</f>
        <v/>
      </c>
      <c r="K18">
        <f>RANK(J18,$J$2:$J$145,0)</f>
        <v/>
      </c>
      <c r="L18">
        <f>TRIM(IF(F18&gt;=75,"체험 ","")&amp;IF(G18&gt;=75,"숙박 ","")&amp;IF(H18&gt;=75,"저녁 ","")&amp;IF(I18&gt;=75,"야간",""))</f>
        <v/>
      </c>
    </row>
    <row r="19">
      <c r="A19" t="inlineStr">
        <is>
          <t>구례군</t>
        </is>
      </c>
      <c r="B19" t="n">
        <v>1.915491903441689</v>
      </c>
      <c r="C19" t="n">
        <v>2.969166666666667</v>
      </c>
      <c r="D19" t="n">
        <v>0.3852974643107597</v>
      </c>
      <c r="E19" t="n">
        <v>0.077371686757071</v>
      </c>
      <c r="F19">
        <f>100*(1-(COUNTIF($B$2:$B$145,"&lt;"&amp;B19)+1)/COUNT($B$2:$B$145))</f>
        <v/>
      </c>
      <c r="G19">
        <f>100*(1-(COUNTIF($C$2:$C$145,"&lt;"&amp;C19)+1)/COUNT($C$2:$C$145))</f>
        <v/>
      </c>
      <c r="H19">
        <f>100*(1-(COUNTIF($D$2:$D$145,"&lt;"&amp;D19)+1)/COUNT($D$2:$D$145))</f>
        <v/>
      </c>
      <c r="I19">
        <f>100*(1-(COUNTIF($E$2:$E$145,"&lt;"&amp;E19)+1)/COUNT($E$2:$E$145))</f>
        <v/>
      </c>
      <c r="J19">
        <f>IF(('8_전국진단'!$E$7+'8_전국진단'!$H$7+'8_전국진단'!$K$7+'8_전국진단'!$N$7)&lt;=0,AVERAGE(F19:I19),(F19*'8_전국진단'!$E$7+G19*'8_전국진단'!$H$7+H19*'8_전국진단'!$K$7+I19*'8_전국진단'!$N$7)/('8_전국진단'!$E$7+'8_전국진단'!$H$7+'8_전국진단'!$K$7+'8_전국진단'!$N$7))</f>
        <v/>
      </c>
      <c r="K19">
        <f>RANK(J19,$J$2:$J$145,0)</f>
        <v/>
      </c>
      <c r="L19">
        <f>TRIM(IF(F19&gt;=75,"체험 ","")&amp;IF(G19&gt;=75,"숙박 ","")&amp;IF(H19&gt;=75,"저녁 ","")&amp;IF(I19&gt;=75,"야간",""))</f>
        <v/>
      </c>
    </row>
    <row r="20">
      <c r="A20" t="inlineStr">
        <is>
          <t>보성군</t>
        </is>
      </c>
      <c r="B20" t="n">
        <v>0.07065728993401291</v>
      </c>
      <c r="C20" t="n">
        <v>3.486666666666667</v>
      </c>
      <c r="D20" t="n">
        <v>0.4302573632277712</v>
      </c>
      <c r="E20" t="n">
        <v>0.0756928042520876</v>
      </c>
      <c r="F20">
        <f>100*(1-(COUNTIF($B$2:$B$145,"&lt;"&amp;B20)+1)/COUNT($B$2:$B$145))</f>
        <v/>
      </c>
      <c r="G20">
        <f>100*(1-(COUNTIF($C$2:$C$145,"&lt;"&amp;C20)+1)/COUNT($C$2:$C$145))</f>
        <v/>
      </c>
      <c r="H20">
        <f>100*(1-(COUNTIF($D$2:$D$145,"&lt;"&amp;D20)+1)/COUNT($D$2:$D$145))</f>
        <v/>
      </c>
      <c r="I20">
        <f>100*(1-(COUNTIF($E$2:$E$145,"&lt;"&amp;E20)+1)/COUNT($E$2:$E$145))</f>
        <v/>
      </c>
      <c r="J20">
        <f>IF(('8_전국진단'!$E$7+'8_전국진단'!$H$7+'8_전국진단'!$K$7+'8_전국진단'!$N$7)&lt;=0,AVERAGE(F20:I20),(F20*'8_전국진단'!$E$7+G20*'8_전국진단'!$H$7+H20*'8_전국진단'!$K$7+I20*'8_전국진단'!$N$7)/('8_전국진단'!$E$7+'8_전국진단'!$H$7+'8_전국진단'!$K$7+'8_전국진단'!$N$7))</f>
        <v/>
      </c>
      <c r="K20">
        <f>RANK(J20,$J$2:$J$145,0)</f>
        <v/>
      </c>
      <c r="L20">
        <f>TRIM(IF(F20&gt;=75,"체험 ","")&amp;IF(G20&gt;=75,"숙박 ","")&amp;IF(H20&gt;=75,"저녁 ","")&amp;IF(I20&gt;=75,"야간",""))</f>
        <v/>
      </c>
    </row>
    <row r="21">
      <c r="A21" t="inlineStr">
        <is>
          <t>의성군</t>
        </is>
      </c>
      <c r="B21" t="n">
        <v>-0.2732913779172823</v>
      </c>
      <c r="C21" t="n">
        <v>3.859166666666667</v>
      </c>
      <c r="D21" t="n">
        <v>0.4627429138895383</v>
      </c>
      <c r="E21" t="n">
        <v>0.0792287062128553</v>
      </c>
      <c r="F21">
        <f>100*(1-(COUNTIF($B$2:$B$145,"&lt;"&amp;B21)+1)/COUNT($B$2:$B$145))</f>
        <v/>
      </c>
      <c r="G21">
        <f>100*(1-(COUNTIF($C$2:$C$145,"&lt;"&amp;C21)+1)/COUNT($C$2:$C$145))</f>
        <v/>
      </c>
      <c r="H21">
        <f>100*(1-(COUNTIF($D$2:$D$145,"&lt;"&amp;D21)+1)/COUNT($D$2:$D$145))</f>
        <v/>
      </c>
      <c r="I21">
        <f>100*(1-(COUNTIF($E$2:$E$145,"&lt;"&amp;E21)+1)/COUNT($E$2:$E$145))</f>
        <v/>
      </c>
      <c r="J21">
        <f>IF(('8_전국진단'!$E$7+'8_전국진단'!$H$7+'8_전국진단'!$K$7+'8_전국진단'!$N$7)&lt;=0,AVERAGE(F21:I21),(F21*'8_전국진단'!$E$7+G21*'8_전국진단'!$H$7+H21*'8_전국진단'!$K$7+I21*'8_전국진단'!$N$7)/('8_전국진단'!$E$7+'8_전국진단'!$H$7+'8_전국진단'!$K$7+'8_전국진단'!$N$7))</f>
        <v/>
      </c>
      <c r="K21">
        <f>RANK(J21,$J$2:$J$145,0)</f>
        <v/>
      </c>
      <c r="L21">
        <f>TRIM(IF(F21&gt;=75,"체험 ","")&amp;IF(G21&gt;=75,"숙박 ","")&amp;IF(H21&gt;=75,"저녁 ","")&amp;IF(I21&gt;=75,"야간",""))</f>
        <v/>
      </c>
    </row>
    <row r="22">
      <c r="A22" t="inlineStr">
        <is>
          <t>영덕군</t>
        </is>
      </c>
      <c r="B22" t="n">
        <v>-0.2109474312039263</v>
      </c>
      <c r="C22" t="n">
        <v>2.911666666666666</v>
      </c>
      <c r="D22" t="n">
        <v>0.4933963242909894</v>
      </c>
      <c r="E22" t="n">
        <v>0.1052867596057189</v>
      </c>
      <c r="F22">
        <f>100*(1-(COUNTIF($B$2:$B$145,"&lt;"&amp;B22)+1)/COUNT($B$2:$B$145))</f>
        <v/>
      </c>
      <c r="G22">
        <f>100*(1-(COUNTIF($C$2:$C$145,"&lt;"&amp;C22)+1)/COUNT($C$2:$C$145))</f>
        <v/>
      </c>
      <c r="H22">
        <f>100*(1-(COUNTIF($D$2:$D$145,"&lt;"&amp;D22)+1)/COUNT($D$2:$D$145))</f>
        <v/>
      </c>
      <c r="I22">
        <f>100*(1-(COUNTIF($E$2:$E$145,"&lt;"&amp;E22)+1)/COUNT($E$2:$E$145))</f>
        <v/>
      </c>
      <c r="J22">
        <f>IF(('8_전국진단'!$E$7+'8_전국진단'!$H$7+'8_전국진단'!$K$7+'8_전국진단'!$N$7)&lt;=0,AVERAGE(F22:I22),(F22*'8_전국진단'!$E$7+G22*'8_전국진단'!$H$7+H22*'8_전국진단'!$K$7+I22*'8_전국진단'!$N$7)/('8_전국진단'!$E$7+'8_전국진단'!$H$7+'8_전국진단'!$K$7+'8_전국진단'!$N$7))</f>
        <v/>
      </c>
      <c r="K22">
        <f>RANK(J22,$J$2:$J$145,0)</f>
        <v/>
      </c>
      <c r="L22">
        <f>TRIM(IF(F22&gt;=75,"체험 ","")&amp;IF(G22&gt;=75,"숙박 ","")&amp;IF(H22&gt;=75,"저녁 ","")&amp;IF(I22&gt;=75,"야간",""))</f>
        <v/>
      </c>
    </row>
    <row r="23">
      <c r="A23" t="inlineStr">
        <is>
          <t>여주시</t>
        </is>
      </c>
      <c r="B23" t="n">
        <v>0.0581852030224669</v>
      </c>
      <c r="C23" t="n">
        <v>3.248333333333333</v>
      </c>
      <c r="D23" t="n">
        <v>0.4919569860451265</v>
      </c>
      <c r="E23" t="n">
        <v>0.0754417878225065</v>
      </c>
      <c r="F23">
        <f>100*(1-(COUNTIF($B$2:$B$145,"&lt;"&amp;B23)+1)/COUNT($B$2:$B$145))</f>
        <v/>
      </c>
      <c r="G23">
        <f>100*(1-(COUNTIF($C$2:$C$145,"&lt;"&amp;C23)+1)/COUNT($C$2:$C$145))</f>
        <v/>
      </c>
      <c r="H23">
        <f>100*(1-(COUNTIF($D$2:$D$145,"&lt;"&amp;D23)+1)/COUNT($D$2:$D$145))</f>
        <v/>
      </c>
      <c r="I23">
        <f>100*(1-(COUNTIF($E$2:$E$145,"&lt;"&amp;E23)+1)/COUNT($E$2:$E$145))</f>
        <v/>
      </c>
      <c r="J23">
        <f>IF(('8_전국진단'!$E$7+'8_전국진단'!$H$7+'8_전국진단'!$K$7+'8_전국진단'!$N$7)&lt;=0,AVERAGE(F23:I23),(F23*'8_전국진단'!$E$7+G23*'8_전국진단'!$H$7+H23*'8_전국진단'!$K$7+I23*'8_전국진단'!$N$7)/('8_전국진단'!$E$7+'8_전국진단'!$H$7+'8_전국진단'!$K$7+'8_전국진단'!$N$7))</f>
        <v/>
      </c>
      <c r="K23">
        <f>RANK(J23,$J$2:$J$145,0)</f>
        <v/>
      </c>
      <c r="L23">
        <f>TRIM(IF(F23&gt;=75,"체험 ","")&amp;IF(G23&gt;=75,"숙박 ","")&amp;IF(H23&gt;=75,"저녁 ","")&amp;IF(I23&gt;=75,"야간",""))</f>
        <v/>
      </c>
    </row>
    <row r="24">
      <c r="A24" t="inlineStr">
        <is>
          <t>서천군</t>
        </is>
      </c>
      <c r="B24" t="n">
        <v>-0.0769260430889228</v>
      </c>
      <c r="C24" t="n">
        <v>3.5725</v>
      </c>
      <c r="D24" t="n">
        <v>0.473245488983242</v>
      </c>
      <c r="E24" t="n">
        <v>0.0833323524133292</v>
      </c>
      <c r="F24">
        <f>100*(1-(COUNTIF($B$2:$B$145,"&lt;"&amp;B24)+1)/COUNT($B$2:$B$145))</f>
        <v/>
      </c>
      <c r="G24">
        <f>100*(1-(COUNTIF($C$2:$C$145,"&lt;"&amp;C24)+1)/COUNT($C$2:$C$145))</f>
        <v/>
      </c>
      <c r="H24">
        <f>100*(1-(COUNTIF($D$2:$D$145,"&lt;"&amp;D24)+1)/COUNT($D$2:$D$145))</f>
        <v/>
      </c>
      <c r="I24">
        <f>100*(1-(COUNTIF($E$2:$E$145,"&lt;"&amp;E24)+1)/COUNT($E$2:$E$145))</f>
        <v/>
      </c>
      <c r="J24">
        <f>IF(('8_전국진단'!$E$7+'8_전국진단'!$H$7+'8_전국진단'!$K$7+'8_전국진단'!$N$7)&lt;=0,AVERAGE(F24:I24),(F24*'8_전국진단'!$E$7+G24*'8_전국진단'!$H$7+H24*'8_전국진단'!$K$7+I24*'8_전국진단'!$N$7)/('8_전국진단'!$E$7+'8_전국진단'!$H$7+'8_전국진단'!$K$7+'8_전국진단'!$N$7))</f>
        <v/>
      </c>
      <c r="K24">
        <f>RANK(J24,$J$2:$J$145,0)</f>
        <v/>
      </c>
      <c r="L24">
        <f>TRIM(IF(F24&gt;=75,"체험 ","")&amp;IF(G24&gt;=75,"숙박 ","")&amp;IF(H24&gt;=75,"저녁 ","")&amp;IF(I24&gt;=75,"야간",""))</f>
        <v/>
      </c>
    </row>
    <row r="25">
      <c r="A25" t="inlineStr">
        <is>
          <t>남원시</t>
        </is>
      </c>
      <c r="B25" t="n">
        <v>-0.105854740799558</v>
      </c>
      <c r="C25" t="n">
        <v>3.36</v>
      </c>
      <c r="D25" t="n">
        <v>0.4933256791742584</v>
      </c>
      <c r="E25" t="n">
        <v>0.091103505612735</v>
      </c>
      <c r="F25">
        <f>100*(1-(COUNTIF($B$2:$B$145,"&lt;"&amp;B25)+1)/COUNT($B$2:$B$145))</f>
        <v/>
      </c>
      <c r="G25">
        <f>100*(1-(COUNTIF($C$2:$C$145,"&lt;"&amp;C25)+1)/COUNT($C$2:$C$145))</f>
        <v/>
      </c>
      <c r="H25">
        <f>100*(1-(COUNTIF($D$2:$D$145,"&lt;"&amp;D25)+1)/COUNT($D$2:$D$145))</f>
        <v/>
      </c>
      <c r="I25">
        <f>100*(1-(COUNTIF($E$2:$E$145,"&lt;"&amp;E25)+1)/COUNT($E$2:$E$145))</f>
        <v/>
      </c>
      <c r="J25">
        <f>IF(('8_전국진단'!$E$7+'8_전국진단'!$H$7+'8_전국진단'!$K$7+'8_전국진단'!$N$7)&lt;=0,AVERAGE(F25:I25),(F25*'8_전국진단'!$E$7+G25*'8_전국진단'!$H$7+H25*'8_전국진단'!$K$7+I25*'8_전국진단'!$N$7)/('8_전국진단'!$E$7+'8_전국진단'!$H$7+'8_전국진단'!$K$7+'8_전국진단'!$N$7))</f>
        <v/>
      </c>
      <c r="K25">
        <f>RANK(J25,$J$2:$J$145,0)</f>
        <v/>
      </c>
      <c r="L25">
        <f>TRIM(IF(F25&gt;=75,"체험 ","")&amp;IF(G25&gt;=75,"숙박 ","")&amp;IF(H25&gt;=75,"저녁 ","")&amp;IF(I25&gt;=75,"야간",""))</f>
        <v/>
      </c>
    </row>
    <row r="26">
      <c r="A26" t="inlineStr">
        <is>
          <t>함평군</t>
        </is>
      </c>
      <c r="B26" t="n">
        <v>-0.0583671344652213</v>
      </c>
      <c r="C26" t="n">
        <v>3.928333333333333</v>
      </c>
      <c r="D26" t="n">
        <v>0.4274581192380016</v>
      </c>
      <c r="E26" t="n">
        <v>0.0683537887127622</v>
      </c>
      <c r="F26">
        <f>100*(1-(COUNTIF($B$2:$B$145,"&lt;"&amp;B26)+1)/COUNT($B$2:$B$145))</f>
        <v/>
      </c>
      <c r="G26">
        <f>100*(1-(COUNTIF($C$2:$C$145,"&lt;"&amp;C26)+1)/COUNT($C$2:$C$145))</f>
        <v/>
      </c>
      <c r="H26">
        <f>100*(1-(COUNTIF($D$2:$D$145,"&lt;"&amp;D26)+1)/COUNT($D$2:$D$145))</f>
        <v/>
      </c>
      <c r="I26">
        <f>100*(1-(COUNTIF($E$2:$E$145,"&lt;"&amp;E26)+1)/COUNT($E$2:$E$145))</f>
        <v/>
      </c>
      <c r="J26">
        <f>IF(('8_전국진단'!$E$7+'8_전국진단'!$H$7+'8_전국진단'!$K$7+'8_전국진단'!$N$7)&lt;=0,AVERAGE(F26:I26),(F26*'8_전국진단'!$E$7+G26*'8_전국진단'!$H$7+H26*'8_전국진단'!$K$7+I26*'8_전국진단'!$N$7)/('8_전국진단'!$E$7+'8_전국진단'!$H$7+'8_전국진단'!$K$7+'8_전국진단'!$N$7))</f>
        <v/>
      </c>
      <c r="K26">
        <f>RANK(J26,$J$2:$J$145,0)</f>
        <v/>
      </c>
      <c r="L26">
        <f>TRIM(IF(F26&gt;=75,"체험 ","")&amp;IF(G26&gt;=75,"숙박 ","")&amp;IF(H26&gt;=75,"저녁 ","")&amp;IF(I26&gt;=75,"야간",""))</f>
        <v/>
      </c>
    </row>
    <row r="27">
      <c r="A27" t="inlineStr">
        <is>
          <t>창녕군</t>
        </is>
      </c>
      <c r="B27" t="n">
        <v>-0.0977880709955808</v>
      </c>
      <c r="C27" t="n">
        <v>3.593333333333333</v>
      </c>
      <c r="D27" t="n">
        <v>0.4877866005924342</v>
      </c>
      <c r="E27" t="n">
        <v>0.0818994427471719</v>
      </c>
      <c r="F27">
        <f>100*(1-(COUNTIF($B$2:$B$145,"&lt;"&amp;B27)+1)/COUNT($B$2:$B$145))</f>
        <v/>
      </c>
      <c r="G27">
        <f>100*(1-(COUNTIF($C$2:$C$145,"&lt;"&amp;C27)+1)/COUNT($C$2:$C$145))</f>
        <v/>
      </c>
      <c r="H27">
        <f>100*(1-(COUNTIF($D$2:$D$145,"&lt;"&amp;D27)+1)/COUNT($D$2:$D$145))</f>
        <v/>
      </c>
      <c r="I27">
        <f>100*(1-(COUNTIF($E$2:$E$145,"&lt;"&amp;E27)+1)/COUNT($E$2:$E$145))</f>
        <v/>
      </c>
      <c r="J27">
        <f>IF(('8_전국진단'!$E$7+'8_전국진단'!$H$7+'8_전국진단'!$K$7+'8_전국진단'!$N$7)&lt;=0,AVERAGE(F27:I27),(F27*'8_전국진단'!$E$7+G27*'8_전국진단'!$H$7+H27*'8_전국진단'!$K$7+I27*'8_전국진단'!$N$7)/('8_전국진단'!$E$7+'8_전국진단'!$H$7+'8_전국진단'!$K$7+'8_전국진단'!$N$7))</f>
        <v/>
      </c>
      <c r="K27">
        <f>RANK(J27,$J$2:$J$145,0)</f>
        <v/>
      </c>
      <c r="L27">
        <f>TRIM(IF(F27&gt;=75,"체험 ","")&amp;IF(G27&gt;=75,"숙박 ","")&amp;IF(H27&gt;=75,"저녁 ","")&amp;IF(I27&gt;=75,"야간",""))</f>
        <v/>
      </c>
    </row>
    <row r="28">
      <c r="A28" t="inlineStr">
        <is>
          <t>부여군</t>
        </is>
      </c>
      <c r="B28" t="n">
        <v>-0.1185640116007107</v>
      </c>
      <c r="C28" t="n">
        <v>3.37</v>
      </c>
      <c r="D28" t="n">
        <v>0.496929153274031</v>
      </c>
      <c r="E28" t="n">
        <v>0.0917017513534869</v>
      </c>
      <c r="F28">
        <f>100*(1-(COUNTIF($B$2:$B$145,"&lt;"&amp;B28)+1)/COUNT($B$2:$B$145))</f>
        <v/>
      </c>
      <c r="G28">
        <f>100*(1-(COUNTIF($C$2:$C$145,"&lt;"&amp;C28)+1)/COUNT($C$2:$C$145))</f>
        <v/>
      </c>
      <c r="H28">
        <f>100*(1-(COUNTIF($D$2:$D$145,"&lt;"&amp;D28)+1)/COUNT($D$2:$D$145))</f>
        <v/>
      </c>
      <c r="I28">
        <f>100*(1-(COUNTIF($E$2:$E$145,"&lt;"&amp;E28)+1)/COUNT($E$2:$E$145))</f>
        <v/>
      </c>
      <c r="J28">
        <f>IF(('8_전국진단'!$E$7+'8_전국진단'!$H$7+'8_전국진단'!$K$7+'8_전국진단'!$N$7)&lt;=0,AVERAGE(F28:I28),(F28*'8_전국진단'!$E$7+G28*'8_전국진단'!$H$7+H28*'8_전국진단'!$K$7+I28*'8_전국진단'!$N$7)/('8_전국진단'!$E$7+'8_전국진단'!$H$7+'8_전국진단'!$K$7+'8_전국진단'!$N$7))</f>
        <v/>
      </c>
      <c r="K28">
        <f>RANK(J28,$J$2:$J$145,0)</f>
        <v/>
      </c>
      <c r="L28">
        <f>TRIM(IF(F28&gt;=75,"체험 ","")&amp;IF(G28&gt;=75,"숙박 ","")&amp;IF(H28&gt;=75,"저녁 ","")&amp;IF(I28&gt;=75,"야간",""))</f>
        <v/>
      </c>
    </row>
    <row r="29">
      <c r="A29" t="inlineStr">
        <is>
          <t>강진군</t>
        </is>
      </c>
      <c r="B29" t="n">
        <v>0.0311508528451913</v>
      </c>
      <c r="C29" t="n">
        <v>3.571666666666667</v>
      </c>
      <c r="D29" t="n">
        <v>0.4414691607429444</v>
      </c>
      <c r="E29" t="n">
        <v>0.0765371621382742</v>
      </c>
      <c r="F29">
        <f>100*(1-(COUNTIF($B$2:$B$145,"&lt;"&amp;B29)+1)/COUNT($B$2:$B$145))</f>
        <v/>
      </c>
      <c r="G29">
        <f>100*(1-(COUNTIF($C$2:$C$145,"&lt;"&amp;C29)+1)/COUNT($C$2:$C$145))</f>
        <v/>
      </c>
      <c r="H29">
        <f>100*(1-(COUNTIF($D$2:$D$145,"&lt;"&amp;D29)+1)/COUNT($D$2:$D$145))</f>
        <v/>
      </c>
      <c r="I29">
        <f>100*(1-(COUNTIF($E$2:$E$145,"&lt;"&amp;E29)+1)/COUNT($E$2:$E$145))</f>
        <v/>
      </c>
      <c r="J29">
        <f>IF(('8_전국진단'!$E$7+'8_전국진단'!$H$7+'8_전국진단'!$K$7+'8_전국진단'!$N$7)&lt;=0,AVERAGE(F29:I29),(F29*'8_전국진단'!$E$7+G29*'8_전국진단'!$H$7+H29*'8_전국진단'!$K$7+I29*'8_전국진단'!$N$7)/('8_전국진단'!$E$7+'8_전국진단'!$H$7+'8_전국진단'!$K$7+'8_전국진단'!$N$7))</f>
        <v/>
      </c>
      <c r="K29">
        <f>RANK(J29,$J$2:$J$145,0)</f>
        <v/>
      </c>
      <c r="L29">
        <f>TRIM(IF(F29&gt;=75,"체험 ","")&amp;IF(G29&gt;=75,"숙박 ","")&amp;IF(H29&gt;=75,"저녁 ","")&amp;IF(I29&gt;=75,"야간",""))</f>
        <v/>
      </c>
    </row>
    <row r="30">
      <c r="A30" t="inlineStr">
        <is>
          <t>양양군</t>
        </is>
      </c>
      <c r="B30" t="n">
        <v>-0.2459386793664189</v>
      </c>
      <c r="C30" t="n">
        <v>2.5575</v>
      </c>
      <c r="D30" t="n">
        <v>0.5193710487245751</v>
      </c>
      <c r="E30" t="n">
        <v>0.1094882645708198</v>
      </c>
      <c r="F30">
        <f>100*(1-(COUNTIF($B$2:$B$145,"&lt;"&amp;B30)+1)/COUNT($B$2:$B$145))</f>
        <v/>
      </c>
      <c r="G30">
        <f>100*(1-(COUNTIF($C$2:$C$145,"&lt;"&amp;C30)+1)/COUNT($C$2:$C$145))</f>
        <v/>
      </c>
      <c r="H30">
        <f>100*(1-(COUNTIF($D$2:$D$145,"&lt;"&amp;D30)+1)/COUNT($D$2:$D$145))</f>
        <v/>
      </c>
      <c r="I30">
        <f>100*(1-(COUNTIF($E$2:$E$145,"&lt;"&amp;E30)+1)/COUNT($E$2:$E$145))</f>
        <v/>
      </c>
      <c r="J30">
        <f>IF(('8_전국진단'!$E$7+'8_전국진단'!$H$7+'8_전국진단'!$K$7+'8_전국진단'!$N$7)&lt;=0,AVERAGE(F30:I30),(F30*'8_전국진단'!$E$7+G30*'8_전국진단'!$H$7+H30*'8_전국진단'!$K$7+I30*'8_전국진단'!$N$7)/('8_전국진단'!$E$7+'8_전국진단'!$H$7+'8_전국진단'!$K$7+'8_전국진단'!$N$7))</f>
        <v/>
      </c>
      <c r="K30">
        <f>RANK(J30,$J$2:$J$145,0)</f>
        <v/>
      </c>
      <c r="L30">
        <f>TRIM(IF(F30&gt;=75,"체험 ","")&amp;IF(G30&gt;=75,"숙박 ","")&amp;IF(H30&gt;=75,"저녁 ","")&amp;IF(I30&gt;=75,"야간",""))</f>
        <v/>
      </c>
    </row>
    <row r="31">
      <c r="A31" t="inlineStr">
        <is>
          <t>성주군</t>
        </is>
      </c>
      <c r="B31" t="n">
        <v>-0.4090192972667056</v>
      </c>
      <c r="C31" t="n">
        <v>3.823333333333333</v>
      </c>
      <c r="D31" t="n">
        <v>0.4880670462629068</v>
      </c>
      <c r="E31" t="n">
        <v>0.0859049110349118</v>
      </c>
      <c r="F31">
        <f>100*(1-(COUNTIF($B$2:$B$145,"&lt;"&amp;B31)+1)/COUNT($B$2:$B$145))</f>
        <v/>
      </c>
      <c r="G31">
        <f>100*(1-(COUNTIF($C$2:$C$145,"&lt;"&amp;C31)+1)/COUNT($C$2:$C$145))</f>
        <v/>
      </c>
      <c r="H31">
        <f>100*(1-(COUNTIF($D$2:$D$145,"&lt;"&amp;D31)+1)/COUNT($D$2:$D$145))</f>
        <v/>
      </c>
      <c r="I31">
        <f>100*(1-(COUNTIF($E$2:$E$145,"&lt;"&amp;E31)+1)/COUNT($E$2:$E$145))</f>
        <v/>
      </c>
      <c r="J31">
        <f>IF(('8_전국진단'!$E$7+'8_전국진단'!$H$7+'8_전국진단'!$K$7+'8_전국진단'!$N$7)&lt;=0,AVERAGE(F31:I31),(F31*'8_전국진단'!$E$7+G31*'8_전국진단'!$H$7+H31*'8_전국진단'!$K$7+I31*'8_전국진단'!$N$7)/('8_전국진단'!$E$7+'8_전국진단'!$H$7+'8_전국진단'!$K$7+'8_전국진단'!$N$7))</f>
        <v/>
      </c>
      <c r="K31">
        <f>RANK(J31,$J$2:$J$145,0)</f>
        <v/>
      </c>
      <c r="L31">
        <f>TRIM(IF(F31&gt;=75,"체험 ","")&amp;IF(G31&gt;=75,"숙박 ","")&amp;IF(H31&gt;=75,"저녁 ","")&amp;IF(I31&gt;=75,"야간",""))</f>
        <v/>
      </c>
    </row>
    <row r="32">
      <c r="A32" t="inlineStr">
        <is>
          <t>광양시</t>
        </is>
      </c>
      <c r="B32" t="n">
        <v>-0.0304078573518735</v>
      </c>
      <c r="C32" t="n">
        <v>2.903333333333334</v>
      </c>
      <c r="D32" t="n">
        <v>0.507569018242251</v>
      </c>
      <c r="E32" t="n">
        <v>0.0950874573899079</v>
      </c>
      <c r="F32">
        <f>100*(1-(COUNTIF($B$2:$B$145,"&lt;"&amp;B32)+1)/COUNT($B$2:$B$145))</f>
        <v/>
      </c>
      <c r="G32">
        <f>100*(1-(COUNTIF($C$2:$C$145,"&lt;"&amp;C32)+1)/COUNT($C$2:$C$145))</f>
        <v/>
      </c>
      <c r="H32">
        <f>100*(1-(COUNTIF($D$2:$D$145,"&lt;"&amp;D32)+1)/COUNT($D$2:$D$145))</f>
        <v/>
      </c>
      <c r="I32">
        <f>100*(1-(COUNTIF($E$2:$E$145,"&lt;"&amp;E32)+1)/COUNT($E$2:$E$145))</f>
        <v/>
      </c>
      <c r="J32">
        <f>IF(('8_전국진단'!$E$7+'8_전국진단'!$H$7+'8_전국진단'!$K$7+'8_전국진단'!$N$7)&lt;=0,AVERAGE(F32:I32),(F32*'8_전국진단'!$E$7+G32*'8_전국진단'!$H$7+H32*'8_전국진단'!$K$7+I32*'8_전국진단'!$N$7)/('8_전국진단'!$E$7+'8_전국진단'!$H$7+'8_전국진단'!$K$7+'8_전국진단'!$N$7))</f>
        <v/>
      </c>
      <c r="K32">
        <f>RANK(J32,$J$2:$J$145,0)</f>
        <v/>
      </c>
      <c r="L32">
        <f>TRIM(IF(F32&gt;=75,"체험 ","")&amp;IF(G32&gt;=75,"숙박 ","")&amp;IF(H32&gt;=75,"저녁 ","")&amp;IF(I32&gt;=75,"야간",""))</f>
        <v/>
      </c>
    </row>
    <row r="33">
      <c r="A33" t="inlineStr">
        <is>
          <t>하동군</t>
        </is>
      </c>
      <c r="B33" t="n">
        <v>-0.0207132517770504</v>
      </c>
      <c r="C33" t="n">
        <v>4.025833333333334</v>
      </c>
      <c r="D33" t="n">
        <v>0.4094683253714951</v>
      </c>
      <c r="E33" t="n">
        <v>0.07371197223924909</v>
      </c>
      <c r="F33">
        <f>100*(1-(COUNTIF($B$2:$B$145,"&lt;"&amp;B33)+1)/COUNT($B$2:$B$145))</f>
        <v/>
      </c>
      <c r="G33">
        <f>100*(1-(COUNTIF($C$2:$C$145,"&lt;"&amp;C33)+1)/COUNT($C$2:$C$145))</f>
        <v/>
      </c>
      <c r="H33">
        <f>100*(1-(COUNTIF($D$2:$D$145,"&lt;"&amp;D33)+1)/COUNT($D$2:$D$145))</f>
        <v/>
      </c>
      <c r="I33">
        <f>100*(1-(COUNTIF($E$2:$E$145,"&lt;"&amp;E33)+1)/COUNT($E$2:$E$145))</f>
        <v/>
      </c>
      <c r="J33">
        <f>IF(('8_전국진단'!$E$7+'8_전국진단'!$H$7+'8_전국진단'!$K$7+'8_전국진단'!$N$7)&lt;=0,AVERAGE(F33:I33),(F33*'8_전국진단'!$E$7+G33*'8_전국진단'!$H$7+H33*'8_전국진단'!$K$7+I33*'8_전국진단'!$N$7)/('8_전국진단'!$E$7+'8_전국진단'!$H$7+'8_전국진단'!$K$7+'8_전국진단'!$N$7))</f>
        <v/>
      </c>
      <c r="K33">
        <f>RANK(J33,$J$2:$J$145,0)</f>
        <v/>
      </c>
      <c r="L33">
        <f>TRIM(IF(F33&gt;=75,"체험 ","")&amp;IF(G33&gt;=75,"숙박 ","")&amp;IF(H33&gt;=75,"저녁 ","")&amp;IF(I33&gt;=75,"야간",""))</f>
        <v/>
      </c>
    </row>
    <row r="34">
      <c r="A34" t="inlineStr">
        <is>
          <t>군위군</t>
        </is>
      </c>
      <c r="B34" t="n">
        <v>0.2319809838874105</v>
      </c>
      <c r="C34" t="n">
        <v>3.643333333333333</v>
      </c>
      <c r="D34" t="n">
        <v>0.4108905802938971</v>
      </c>
      <c r="E34" t="n">
        <v>0.0588068801811089</v>
      </c>
      <c r="F34">
        <f>100*(1-(COUNTIF($B$2:$B$145,"&lt;"&amp;B34)+1)/COUNT($B$2:$B$145))</f>
        <v/>
      </c>
      <c r="G34">
        <f>100*(1-(COUNTIF($C$2:$C$145,"&lt;"&amp;C34)+1)/COUNT($C$2:$C$145))</f>
        <v/>
      </c>
      <c r="H34">
        <f>100*(1-(COUNTIF($D$2:$D$145,"&lt;"&amp;D34)+1)/COUNT($D$2:$D$145))</f>
        <v/>
      </c>
      <c r="I34">
        <f>100*(1-(COUNTIF($E$2:$E$145,"&lt;"&amp;E34)+1)/COUNT($E$2:$E$145))</f>
        <v/>
      </c>
      <c r="J34">
        <f>IF(('8_전국진단'!$E$7+'8_전국진단'!$H$7+'8_전국진단'!$K$7+'8_전국진단'!$N$7)&lt;=0,AVERAGE(F34:I34),(F34*'8_전국진단'!$E$7+G34*'8_전국진단'!$H$7+H34*'8_전국진단'!$K$7+I34*'8_전국진단'!$N$7)/('8_전국진단'!$E$7+'8_전국진단'!$H$7+'8_전국진단'!$K$7+'8_전국진단'!$N$7))</f>
        <v/>
      </c>
      <c r="K34">
        <f>RANK(J34,$J$2:$J$145,0)</f>
        <v/>
      </c>
      <c r="L34">
        <f>TRIM(IF(F34&gt;=75,"체험 ","")&amp;IF(G34&gt;=75,"숙박 ","")&amp;IF(H34&gt;=75,"저녁 ","")&amp;IF(I34&gt;=75,"야간",""))</f>
        <v/>
      </c>
    </row>
    <row r="35">
      <c r="A35" t="inlineStr">
        <is>
          <t>나주시</t>
        </is>
      </c>
      <c r="B35" t="n">
        <v>-0.1813886381985781</v>
      </c>
      <c r="C35" t="n">
        <v>3.754166666666666</v>
      </c>
      <c r="D35" t="n">
        <v>0.4915506895674749</v>
      </c>
      <c r="E35" t="n">
        <v>0.0845259439742264</v>
      </c>
      <c r="F35">
        <f>100*(1-(COUNTIF($B$2:$B$145,"&lt;"&amp;B35)+1)/COUNT($B$2:$B$145))</f>
        <v/>
      </c>
      <c r="G35">
        <f>100*(1-(COUNTIF($C$2:$C$145,"&lt;"&amp;C35)+1)/COUNT($C$2:$C$145))</f>
        <v/>
      </c>
      <c r="H35">
        <f>100*(1-(COUNTIF($D$2:$D$145,"&lt;"&amp;D35)+1)/COUNT($D$2:$D$145))</f>
        <v/>
      </c>
      <c r="I35">
        <f>100*(1-(COUNTIF($E$2:$E$145,"&lt;"&amp;E35)+1)/COUNT($E$2:$E$145))</f>
        <v/>
      </c>
      <c r="J35">
        <f>IF(('8_전국진단'!$E$7+'8_전국진단'!$H$7+'8_전국진단'!$K$7+'8_전국진단'!$N$7)&lt;=0,AVERAGE(F35:I35),(F35*'8_전국진단'!$E$7+G35*'8_전국진단'!$H$7+H35*'8_전국진단'!$K$7+I35*'8_전국진단'!$N$7)/('8_전국진단'!$E$7+'8_전국진단'!$H$7+'8_전국진단'!$K$7+'8_전국진단'!$N$7))</f>
        <v/>
      </c>
      <c r="K35">
        <f>RANK(J35,$J$2:$J$145,0)</f>
        <v/>
      </c>
      <c r="L35">
        <f>TRIM(IF(F35&gt;=75,"체험 ","")&amp;IF(G35&gt;=75,"숙박 ","")&amp;IF(H35&gt;=75,"저녁 ","")&amp;IF(I35&gt;=75,"야간",""))</f>
        <v/>
      </c>
    </row>
    <row r="36">
      <c r="A36" t="inlineStr">
        <is>
          <t>공주시</t>
        </is>
      </c>
      <c r="B36" t="n">
        <v>0.0625939227533161</v>
      </c>
      <c r="C36" t="n">
        <v>3.343333333333333</v>
      </c>
      <c r="D36" t="n">
        <v>0.4964586969891999</v>
      </c>
      <c r="E36" t="n">
        <v>0.0835752584129672</v>
      </c>
      <c r="F36">
        <f>100*(1-(COUNTIF($B$2:$B$145,"&lt;"&amp;B36)+1)/COUNT($B$2:$B$145))</f>
        <v/>
      </c>
      <c r="G36">
        <f>100*(1-(COUNTIF($C$2:$C$145,"&lt;"&amp;C36)+1)/COUNT($C$2:$C$145))</f>
        <v/>
      </c>
      <c r="H36">
        <f>100*(1-(COUNTIF($D$2:$D$145,"&lt;"&amp;D36)+1)/COUNT($D$2:$D$145))</f>
        <v/>
      </c>
      <c r="I36">
        <f>100*(1-(COUNTIF($E$2:$E$145,"&lt;"&amp;E36)+1)/COUNT($E$2:$E$145))</f>
        <v/>
      </c>
      <c r="J36">
        <f>IF(('8_전국진단'!$E$7+'8_전국진단'!$H$7+'8_전국진단'!$K$7+'8_전국진단'!$N$7)&lt;=0,AVERAGE(F36:I36),(F36*'8_전국진단'!$E$7+G36*'8_전국진단'!$H$7+H36*'8_전국진단'!$K$7+I36*'8_전국진단'!$N$7)/('8_전국진단'!$E$7+'8_전국진단'!$H$7+'8_전국진단'!$K$7+'8_전국진단'!$N$7))</f>
        <v/>
      </c>
      <c r="K36">
        <f>RANK(J36,$J$2:$J$145,0)</f>
        <v/>
      </c>
      <c r="L36">
        <f>TRIM(IF(F36&gt;=75,"체험 ","")&amp;IF(G36&gt;=75,"숙박 ","")&amp;IF(H36&gt;=75,"저녁 ","")&amp;IF(I36&gt;=75,"야간",""))</f>
        <v/>
      </c>
    </row>
    <row r="37">
      <c r="A37" t="inlineStr">
        <is>
          <t>영천시</t>
        </is>
      </c>
      <c r="B37" t="n">
        <v>-0.0423280096425221</v>
      </c>
      <c r="C37" t="n">
        <v>3.676666666666666</v>
      </c>
      <c r="D37" t="n">
        <v>0.478960440708356</v>
      </c>
      <c r="E37" t="n">
        <v>0.078596348451067</v>
      </c>
      <c r="F37">
        <f>100*(1-(COUNTIF($B$2:$B$145,"&lt;"&amp;B37)+1)/COUNT($B$2:$B$145))</f>
        <v/>
      </c>
      <c r="G37">
        <f>100*(1-(COUNTIF($C$2:$C$145,"&lt;"&amp;C37)+1)/COUNT($C$2:$C$145))</f>
        <v/>
      </c>
      <c r="H37">
        <f>100*(1-(COUNTIF($D$2:$D$145,"&lt;"&amp;D37)+1)/COUNT($D$2:$D$145))</f>
        <v/>
      </c>
      <c r="I37">
        <f>100*(1-(COUNTIF($E$2:$E$145,"&lt;"&amp;E37)+1)/COUNT($E$2:$E$145))</f>
        <v/>
      </c>
      <c r="J37">
        <f>IF(('8_전국진단'!$E$7+'8_전국진단'!$H$7+'8_전국진단'!$K$7+'8_전국진단'!$N$7)&lt;=0,AVERAGE(F37:I37),(F37*'8_전국진단'!$E$7+G37*'8_전국진단'!$H$7+H37*'8_전국진단'!$K$7+I37*'8_전국진단'!$N$7)/('8_전국진단'!$E$7+'8_전국진단'!$H$7+'8_전국진단'!$K$7+'8_전국진단'!$N$7))</f>
        <v/>
      </c>
      <c r="K37">
        <f>RANK(J37,$J$2:$J$145,0)</f>
        <v/>
      </c>
      <c r="L37">
        <f>TRIM(IF(F37&gt;=75,"체험 ","")&amp;IF(G37&gt;=75,"숙박 ","")&amp;IF(H37&gt;=75,"저녁 ","")&amp;IF(I37&gt;=75,"야간",""))</f>
        <v/>
      </c>
    </row>
    <row r="38">
      <c r="A38" t="inlineStr">
        <is>
          <t>곡성군</t>
        </is>
      </c>
      <c r="B38" t="n">
        <v>1.059401913408639</v>
      </c>
      <c r="C38" t="n">
        <v>3.511666666666667</v>
      </c>
      <c r="D38" t="n">
        <v>0.4366330834232854</v>
      </c>
      <c r="E38" t="n">
        <v>0.0752741232377576</v>
      </c>
      <c r="F38">
        <f>100*(1-(COUNTIF($B$2:$B$145,"&lt;"&amp;B38)+1)/COUNT($B$2:$B$145))</f>
        <v/>
      </c>
      <c r="G38">
        <f>100*(1-(COUNTIF($C$2:$C$145,"&lt;"&amp;C38)+1)/COUNT($C$2:$C$145))</f>
        <v/>
      </c>
      <c r="H38">
        <f>100*(1-(COUNTIF($D$2:$D$145,"&lt;"&amp;D38)+1)/COUNT($D$2:$D$145))</f>
        <v/>
      </c>
      <c r="I38">
        <f>100*(1-(COUNTIF($E$2:$E$145,"&lt;"&amp;E38)+1)/COUNT($E$2:$E$145))</f>
        <v/>
      </c>
      <c r="J38">
        <f>IF(('8_전국진단'!$E$7+'8_전국진단'!$H$7+'8_전국진단'!$K$7+'8_전국진단'!$N$7)&lt;=0,AVERAGE(F38:I38),(F38*'8_전국진단'!$E$7+G38*'8_전국진단'!$H$7+H38*'8_전국진단'!$K$7+I38*'8_전국진단'!$N$7)/('8_전국진단'!$E$7+'8_전국진단'!$H$7+'8_전국진단'!$K$7+'8_전국진단'!$N$7))</f>
        <v/>
      </c>
      <c r="K38">
        <f>RANK(J38,$J$2:$J$145,0)</f>
        <v/>
      </c>
      <c r="L38">
        <f>TRIM(IF(F38&gt;=75,"체험 ","")&amp;IF(G38&gt;=75,"숙박 ","")&amp;IF(H38&gt;=75,"저녁 ","")&amp;IF(I38&gt;=75,"야간",""))</f>
        <v/>
      </c>
    </row>
    <row r="39">
      <c r="A39" t="inlineStr">
        <is>
          <t>진천군</t>
        </is>
      </c>
      <c r="B39" t="n">
        <v>-0.2162103269906845</v>
      </c>
      <c r="C39" t="n">
        <v>3.583333333333333</v>
      </c>
      <c r="D39" t="n">
        <v>0.530603542627989</v>
      </c>
      <c r="E39" t="n">
        <v>0.0875877342501456</v>
      </c>
      <c r="F39">
        <f>100*(1-(COUNTIF($B$2:$B$145,"&lt;"&amp;B39)+1)/COUNT($B$2:$B$145))</f>
        <v/>
      </c>
      <c r="G39">
        <f>100*(1-(COUNTIF($C$2:$C$145,"&lt;"&amp;C39)+1)/COUNT($C$2:$C$145))</f>
        <v/>
      </c>
      <c r="H39">
        <f>100*(1-(COUNTIF($D$2:$D$145,"&lt;"&amp;D39)+1)/COUNT($D$2:$D$145))</f>
        <v/>
      </c>
      <c r="I39">
        <f>100*(1-(COUNTIF($E$2:$E$145,"&lt;"&amp;E39)+1)/COUNT($E$2:$E$145))</f>
        <v/>
      </c>
      <c r="J39">
        <f>IF(('8_전국진단'!$E$7+'8_전국진단'!$H$7+'8_전국진단'!$K$7+'8_전국진단'!$N$7)&lt;=0,AVERAGE(F39:I39),(F39*'8_전국진단'!$E$7+G39*'8_전국진단'!$H$7+H39*'8_전국진단'!$K$7+I39*'8_전국진단'!$N$7)/('8_전국진단'!$E$7+'8_전국진단'!$H$7+'8_전국진단'!$K$7+'8_전국진단'!$N$7))</f>
        <v/>
      </c>
      <c r="K39">
        <f>RANK(J39,$J$2:$J$145,0)</f>
        <v/>
      </c>
      <c r="L39">
        <f>TRIM(IF(F39&gt;=75,"체험 ","")&amp;IF(G39&gt;=75,"숙박 ","")&amp;IF(H39&gt;=75,"저녁 ","")&amp;IF(I39&gt;=75,"야간",""))</f>
        <v/>
      </c>
    </row>
    <row r="40">
      <c r="A40" t="inlineStr">
        <is>
          <t>밀양시</t>
        </is>
      </c>
      <c r="B40" t="n">
        <v>-0.1639310387468399</v>
      </c>
      <c r="C40" t="n">
        <v>4.375833333333333</v>
      </c>
      <c r="D40" t="n">
        <v>0.4738396530552433</v>
      </c>
      <c r="E40" t="n">
        <v>0.08278035209007351</v>
      </c>
      <c r="F40">
        <f>100*(1-(COUNTIF($B$2:$B$145,"&lt;"&amp;B40)+1)/COUNT($B$2:$B$145))</f>
        <v/>
      </c>
      <c r="G40">
        <f>100*(1-(COUNTIF($C$2:$C$145,"&lt;"&amp;C40)+1)/COUNT($C$2:$C$145))</f>
        <v/>
      </c>
      <c r="H40">
        <f>100*(1-(COUNTIF($D$2:$D$145,"&lt;"&amp;D40)+1)/COUNT($D$2:$D$145))</f>
        <v/>
      </c>
      <c r="I40">
        <f>100*(1-(COUNTIF($E$2:$E$145,"&lt;"&amp;E40)+1)/COUNT($E$2:$E$145))</f>
        <v/>
      </c>
      <c r="J40">
        <f>IF(('8_전국진단'!$E$7+'8_전국진단'!$H$7+'8_전국진단'!$K$7+'8_전국진단'!$N$7)&lt;=0,AVERAGE(F40:I40),(F40*'8_전국진단'!$E$7+G40*'8_전국진단'!$H$7+H40*'8_전국진단'!$K$7+I40*'8_전국진단'!$N$7)/('8_전국진단'!$E$7+'8_전국진단'!$H$7+'8_전국진단'!$K$7+'8_전국진단'!$N$7))</f>
        <v/>
      </c>
      <c r="K40">
        <f>RANK(J40,$J$2:$J$145,0)</f>
        <v/>
      </c>
      <c r="L40">
        <f>TRIM(IF(F40&gt;=75,"체험 ","")&amp;IF(G40&gt;=75,"숙박 ","")&amp;IF(H40&gt;=75,"저녁 ","")&amp;IF(I40&gt;=75,"야간",""))</f>
        <v/>
      </c>
    </row>
    <row r="41">
      <c r="A41" t="inlineStr">
        <is>
          <t>서산시</t>
        </is>
      </c>
      <c r="B41" t="n">
        <v>-0.1082457506465961</v>
      </c>
      <c r="C41" t="n">
        <v>3.129166666666666</v>
      </c>
      <c r="D41" t="n">
        <v>0.5265708461354532</v>
      </c>
      <c r="E41" t="n">
        <v>0.0996128601047762</v>
      </c>
      <c r="F41">
        <f>100*(1-(COUNTIF($B$2:$B$145,"&lt;"&amp;B41)+1)/COUNT($B$2:$B$145))</f>
        <v/>
      </c>
      <c r="G41">
        <f>100*(1-(COUNTIF($C$2:$C$145,"&lt;"&amp;C41)+1)/COUNT($C$2:$C$145))</f>
        <v/>
      </c>
      <c r="H41">
        <f>100*(1-(COUNTIF($D$2:$D$145,"&lt;"&amp;D41)+1)/COUNT($D$2:$D$145))</f>
        <v/>
      </c>
      <c r="I41">
        <f>100*(1-(COUNTIF($E$2:$E$145,"&lt;"&amp;E41)+1)/COUNT($E$2:$E$145))</f>
        <v/>
      </c>
      <c r="J41">
        <f>IF(('8_전국진단'!$E$7+'8_전국진단'!$H$7+'8_전국진단'!$K$7+'8_전국진단'!$N$7)&lt;=0,AVERAGE(F41:I41),(F41*'8_전국진단'!$E$7+G41*'8_전국진단'!$H$7+H41*'8_전국진단'!$K$7+I41*'8_전국진단'!$N$7)/('8_전국진단'!$E$7+'8_전국진단'!$H$7+'8_전국진단'!$K$7+'8_전국진단'!$N$7))</f>
        <v/>
      </c>
      <c r="K41">
        <f>RANK(J41,$J$2:$J$145,0)</f>
        <v/>
      </c>
      <c r="L41">
        <f>TRIM(IF(F41&gt;=75,"체험 ","")&amp;IF(G41&gt;=75,"숙박 ","")&amp;IF(H41&gt;=75,"저녁 ","")&amp;IF(I41&gt;=75,"야간",""))</f>
        <v/>
      </c>
    </row>
    <row r="42">
      <c r="A42" t="inlineStr">
        <is>
          <t>강화군</t>
        </is>
      </c>
      <c r="B42" t="n">
        <v>0.0026013686491017</v>
      </c>
      <c r="C42" t="n">
        <v>3.031666666666667</v>
      </c>
      <c r="D42" t="n">
        <v>0.5017127461023156</v>
      </c>
      <c r="E42" t="n">
        <v>0.09795521639820499</v>
      </c>
      <c r="F42">
        <f>100*(1-(COUNTIF($B$2:$B$145,"&lt;"&amp;B42)+1)/COUNT($B$2:$B$145))</f>
        <v/>
      </c>
      <c r="G42">
        <f>100*(1-(COUNTIF($C$2:$C$145,"&lt;"&amp;C42)+1)/COUNT($C$2:$C$145))</f>
        <v/>
      </c>
      <c r="H42">
        <f>100*(1-(COUNTIF($D$2:$D$145,"&lt;"&amp;D42)+1)/COUNT($D$2:$D$145))</f>
        <v/>
      </c>
      <c r="I42">
        <f>100*(1-(COUNTIF($E$2:$E$145,"&lt;"&amp;E42)+1)/COUNT($E$2:$E$145))</f>
        <v/>
      </c>
      <c r="J42">
        <f>IF(('8_전국진단'!$E$7+'8_전국진단'!$H$7+'8_전국진단'!$K$7+'8_전국진단'!$N$7)&lt;=0,AVERAGE(F42:I42),(F42*'8_전국진단'!$E$7+G42*'8_전국진단'!$H$7+H42*'8_전국진단'!$K$7+I42*'8_전국진단'!$N$7)/('8_전국진단'!$E$7+'8_전국진단'!$H$7+'8_전국진단'!$K$7+'8_전국진단'!$N$7))</f>
        <v/>
      </c>
      <c r="K42">
        <f>RANK(J42,$J$2:$J$145,0)</f>
        <v/>
      </c>
      <c r="L42">
        <f>TRIM(IF(F42&gt;=75,"체험 ","")&amp;IF(G42&gt;=75,"숙박 ","")&amp;IF(H42&gt;=75,"저녁 ","")&amp;IF(I42&gt;=75,"야간",""))</f>
        <v/>
      </c>
    </row>
    <row r="43">
      <c r="A43" t="inlineStr">
        <is>
          <t>장수군</t>
        </is>
      </c>
      <c r="B43" t="n">
        <v>0.3733416558400215</v>
      </c>
      <c r="C43" t="n">
        <v>3.509166666666667</v>
      </c>
      <c r="D43" t="n">
        <v>0.4561540734946747</v>
      </c>
      <c r="E43" t="n">
        <v>0.08058983659672631</v>
      </c>
      <c r="F43">
        <f>100*(1-(COUNTIF($B$2:$B$145,"&lt;"&amp;B43)+1)/COUNT($B$2:$B$145))</f>
        <v/>
      </c>
      <c r="G43">
        <f>100*(1-(COUNTIF($C$2:$C$145,"&lt;"&amp;C43)+1)/COUNT($C$2:$C$145))</f>
        <v/>
      </c>
      <c r="H43">
        <f>100*(1-(COUNTIF($D$2:$D$145,"&lt;"&amp;D43)+1)/COUNT($D$2:$D$145))</f>
        <v/>
      </c>
      <c r="I43">
        <f>100*(1-(COUNTIF($E$2:$E$145,"&lt;"&amp;E43)+1)/COUNT($E$2:$E$145))</f>
        <v/>
      </c>
      <c r="J43">
        <f>IF(('8_전국진단'!$E$7+'8_전국진단'!$H$7+'8_전국진단'!$K$7+'8_전국진단'!$N$7)&lt;=0,AVERAGE(F43:I43),(F43*'8_전국진단'!$E$7+G43*'8_전국진단'!$H$7+H43*'8_전국진단'!$K$7+I43*'8_전국진단'!$N$7)/('8_전국진단'!$E$7+'8_전국진단'!$H$7+'8_전국진단'!$K$7+'8_전국진단'!$N$7))</f>
        <v/>
      </c>
      <c r="K43">
        <f>RANK(J43,$J$2:$J$145,0)</f>
        <v/>
      </c>
      <c r="L43">
        <f>TRIM(IF(F43&gt;=75,"체험 ","")&amp;IF(G43&gt;=75,"숙박 ","")&amp;IF(H43&gt;=75,"저녁 ","")&amp;IF(I43&gt;=75,"야간",""))</f>
        <v/>
      </c>
    </row>
    <row r="44">
      <c r="A44" t="inlineStr">
        <is>
          <t>부안군</t>
        </is>
      </c>
      <c r="B44" t="n">
        <v>-0.08214502113739</v>
      </c>
      <c r="C44" t="n">
        <v>3.079166666666667</v>
      </c>
      <c r="D44" t="n">
        <v>0.5120294507654345</v>
      </c>
      <c r="E44" t="n">
        <v>0.1045072304697732</v>
      </c>
      <c r="F44">
        <f>100*(1-(COUNTIF($B$2:$B$145,"&lt;"&amp;B44)+1)/COUNT($B$2:$B$145))</f>
        <v/>
      </c>
      <c r="G44">
        <f>100*(1-(COUNTIF($C$2:$C$145,"&lt;"&amp;C44)+1)/COUNT($C$2:$C$145))</f>
        <v/>
      </c>
      <c r="H44">
        <f>100*(1-(COUNTIF($D$2:$D$145,"&lt;"&amp;D44)+1)/COUNT($D$2:$D$145))</f>
        <v/>
      </c>
      <c r="I44">
        <f>100*(1-(COUNTIF($E$2:$E$145,"&lt;"&amp;E44)+1)/COUNT($E$2:$E$145))</f>
        <v/>
      </c>
      <c r="J44">
        <f>IF(('8_전국진단'!$E$7+'8_전국진단'!$H$7+'8_전국진단'!$K$7+'8_전국진단'!$N$7)&lt;=0,AVERAGE(F44:I44),(F44*'8_전국진단'!$E$7+G44*'8_전국진단'!$H$7+H44*'8_전국진단'!$K$7+I44*'8_전국진단'!$N$7)/('8_전국진단'!$E$7+'8_전국진단'!$H$7+'8_전국진단'!$K$7+'8_전국진단'!$N$7))</f>
        <v/>
      </c>
      <c r="K44">
        <f>RANK(J44,$J$2:$J$145,0)</f>
        <v/>
      </c>
      <c r="L44">
        <f>TRIM(IF(F44&gt;=75,"체험 ","")&amp;IF(G44&gt;=75,"숙박 ","")&amp;IF(H44&gt;=75,"저녁 ","")&amp;IF(I44&gt;=75,"야간",""))</f>
        <v/>
      </c>
    </row>
    <row r="45">
      <c r="A45" t="inlineStr">
        <is>
          <t>연천군</t>
        </is>
      </c>
      <c r="B45" t="n">
        <v>-0.1275113474129564</v>
      </c>
      <c r="C45" t="n">
        <v>3.655</v>
      </c>
      <c r="D45" t="n">
        <v>0.5155042098452083</v>
      </c>
      <c r="E45" t="n">
        <v>0.08735337285851801</v>
      </c>
      <c r="F45">
        <f>100*(1-(COUNTIF($B$2:$B$145,"&lt;"&amp;B45)+1)/COUNT($B$2:$B$145))</f>
        <v/>
      </c>
      <c r="G45">
        <f>100*(1-(COUNTIF($C$2:$C$145,"&lt;"&amp;C45)+1)/COUNT($C$2:$C$145))</f>
        <v/>
      </c>
      <c r="H45">
        <f>100*(1-(COUNTIF($D$2:$D$145,"&lt;"&amp;D45)+1)/COUNT($D$2:$D$145))</f>
        <v/>
      </c>
      <c r="I45">
        <f>100*(1-(COUNTIF($E$2:$E$145,"&lt;"&amp;E45)+1)/COUNT($E$2:$E$145))</f>
        <v/>
      </c>
      <c r="J45">
        <f>IF(('8_전국진단'!$E$7+'8_전국진단'!$H$7+'8_전국진단'!$K$7+'8_전국진단'!$N$7)&lt;=0,AVERAGE(F45:I45),(F45*'8_전국진단'!$E$7+G45*'8_전국진단'!$H$7+H45*'8_전국진단'!$K$7+I45*'8_전국진단'!$N$7)/('8_전국진단'!$E$7+'8_전국진단'!$H$7+'8_전국진단'!$K$7+'8_전국진단'!$N$7))</f>
        <v/>
      </c>
      <c r="K45">
        <f>RANK(J45,$J$2:$J$145,0)</f>
        <v/>
      </c>
      <c r="L45">
        <f>TRIM(IF(F45&gt;=75,"체험 ","")&amp;IF(G45&gt;=75,"숙박 ","")&amp;IF(H45&gt;=75,"저녁 ","")&amp;IF(I45&gt;=75,"야간",""))</f>
        <v/>
      </c>
    </row>
    <row r="46">
      <c r="A46" t="inlineStr">
        <is>
          <t>양평군</t>
        </is>
      </c>
      <c r="B46" t="n">
        <v>0.2171127690037908</v>
      </c>
      <c r="C46" t="n">
        <v>3.141666666666667</v>
      </c>
      <c r="D46" t="n">
        <v>0.5001634075447203</v>
      </c>
      <c r="E46" t="n">
        <v>0.08443647418207439</v>
      </c>
      <c r="F46">
        <f>100*(1-(COUNTIF($B$2:$B$145,"&lt;"&amp;B46)+1)/COUNT($B$2:$B$145))</f>
        <v/>
      </c>
      <c r="G46">
        <f>100*(1-(COUNTIF($C$2:$C$145,"&lt;"&amp;C46)+1)/COUNT($C$2:$C$145))</f>
        <v/>
      </c>
      <c r="H46">
        <f>100*(1-(COUNTIF($D$2:$D$145,"&lt;"&amp;D46)+1)/COUNT($D$2:$D$145))</f>
        <v/>
      </c>
      <c r="I46">
        <f>100*(1-(COUNTIF($E$2:$E$145,"&lt;"&amp;E46)+1)/COUNT($E$2:$E$145))</f>
        <v/>
      </c>
      <c r="J46">
        <f>IF(('8_전국진단'!$E$7+'8_전국진단'!$H$7+'8_전국진단'!$K$7+'8_전국진단'!$N$7)&lt;=0,AVERAGE(F46:I46),(F46*'8_전국진단'!$E$7+G46*'8_전국진단'!$H$7+H46*'8_전국진단'!$K$7+I46*'8_전국진단'!$N$7)/('8_전국진단'!$E$7+'8_전국진단'!$H$7+'8_전국진단'!$K$7+'8_전국진단'!$N$7))</f>
        <v/>
      </c>
      <c r="K46">
        <f>RANK(J46,$J$2:$J$145,0)</f>
        <v/>
      </c>
      <c r="L46">
        <f>TRIM(IF(F46&gt;=75,"체험 ","")&amp;IF(G46&gt;=75,"숙박 ","")&amp;IF(H46&gt;=75,"저녁 ","")&amp;IF(I46&gt;=75,"야간",""))</f>
        <v/>
      </c>
    </row>
    <row r="47">
      <c r="A47" t="inlineStr">
        <is>
          <t>영월군</t>
        </is>
      </c>
      <c r="B47" t="n">
        <v>-0.0500108265066137</v>
      </c>
      <c r="C47" t="n">
        <v>3.484166666666667</v>
      </c>
      <c r="D47" t="n">
        <v>0.4855987237266195</v>
      </c>
      <c r="E47" t="n">
        <v>0.1008762262589818</v>
      </c>
      <c r="F47">
        <f>100*(1-(COUNTIF($B$2:$B$145,"&lt;"&amp;B47)+1)/COUNT($B$2:$B$145))</f>
        <v/>
      </c>
      <c r="G47">
        <f>100*(1-(COUNTIF($C$2:$C$145,"&lt;"&amp;C47)+1)/COUNT($C$2:$C$145))</f>
        <v/>
      </c>
      <c r="H47">
        <f>100*(1-(COUNTIF($D$2:$D$145,"&lt;"&amp;D47)+1)/COUNT($D$2:$D$145))</f>
        <v/>
      </c>
      <c r="I47">
        <f>100*(1-(COUNTIF($E$2:$E$145,"&lt;"&amp;E47)+1)/COUNT($E$2:$E$145))</f>
        <v/>
      </c>
      <c r="J47">
        <f>IF(('8_전국진단'!$E$7+'8_전국진단'!$H$7+'8_전국진단'!$K$7+'8_전국진단'!$N$7)&lt;=0,AVERAGE(F47:I47),(F47*'8_전국진단'!$E$7+G47*'8_전국진단'!$H$7+H47*'8_전국진단'!$K$7+I47*'8_전국진단'!$N$7)/('8_전국진단'!$E$7+'8_전국진단'!$H$7+'8_전국진단'!$K$7+'8_전국진단'!$N$7))</f>
        <v/>
      </c>
      <c r="K47">
        <f>RANK(J47,$J$2:$J$145,0)</f>
        <v/>
      </c>
      <c r="L47">
        <f>TRIM(IF(F47&gt;=75,"체험 ","")&amp;IF(G47&gt;=75,"숙박 ","")&amp;IF(H47&gt;=75,"저녁 ","")&amp;IF(I47&gt;=75,"야간",""))</f>
        <v/>
      </c>
    </row>
    <row r="48">
      <c r="A48" t="inlineStr">
        <is>
          <t>남해군</t>
        </is>
      </c>
      <c r="B48" t="n">
        <v>-0.5207736443506307</v>
      </c>
      <c r="C48" t="n">
        <v>2.624166666666667</v>
      </c>
      <c r="D48" t="n">
        <v>0.5632702050158402</v>
      </c>
      <c r="E48" t="n">
        <v>0.1224509313983882</v>
      </c>
      <c r="F48">
        <f>100*(1-(COUNTIF($B$2:$B$145,"&lt;"&amp;B48)+1)/COUNT($B$2:$B$145))</f>
        <v/>
      </c>
      <c r="G48">
        <f>100*(1-(COUNTIF($C$2:$C$145,"&lt;"&amp;C48)+1)/COUNT($C$2:$C$145))</f>
        <v/>
      </c>
      <c r="H48">
        <f>100*(1-(COUNTIF($D$2:$D$145,"&lt;"&amp;D48)+1)/COUNT($D$2:$D$145))</f>
        <v/>
      </c>
      <c r="I48">
        <f>100*(1-(COUNTIF($E$2:$E$145,"&lt;"&amp;E48)+1)/COUNT($E$2:$E$145))</f>
        <v/>
      </c>
      <c r="J48">
        <f>IF(('8_전국진단'!$E$7+'8_전국진단'!$H$7+'8_전국진단'!$K$7+'8_전국진단'!$N$7)&lt;=0,AVERAGE(F48:I48),(F48*'8_전국진단'!$E$7+G48*'8_전국진단'!$H$7+H48*'8_전국진단'!$K$7+I48*'8_전국진단'!$N$7)/('8_전국진단'!$E$7+'8_전국진단'!$H$7+'8_전국진단'!$K$7+'8_전국진단'!$N$7))</f>
        <v/>
      </c>
      <c r="K48">
        <f>RANK(J48,$J$2:$J$145,0)</f>
        <v/>
      </c>
      <c r="L48">
        <f>TRIM(IF(F48&gt;=75,"체험 ","")&amp;IF(G48&gt;=75,"숙박 ","")&amp;IF(H48&gt;=75,"저녁 ","")&amp;IF(I48&gt;=75,"야간",""))</f>
        <v/>
      </c>
    </row>
    <row r="49">
      <c r="A49" t="inlineStr">
        <is>
          <t>산청군</t>
        </is>
      </c>
      <c r="B49" t="n">
        <v>0.6343520572860357</v>
      </c>
      <c r="C49" t="n">
        <v>3.564166666666666</v>
      </c>
      <c r="D49" t="n">
        <v>0.4440822876622906</v>
      </c>
      <c r="E49" t="n">
        <v>0.0785522304890004</v>
      </c>
      <c r="F49">
        <f>100*(1-(COUNTIF($B$2:$B$145,"&lt;"&amp;B49)+1)/COUNT($B$2:$B$145))</f>
        <v/>
      </c>
      <c r="G49">
        <f>100*(1-(COUNTIF($C$2:$C$145,"&lt;"&amp;C49)+1)/COUNT($C$2:$C$145))</f>
        <v/>
      </c>
      <c r="H49">
        <f>100*(1-(COUNTIF($D$2:$D$145,"&lt;"&amp;D49)+1)/COUNT($D$2:$D$145))</f>
        <v/>
      </c>
      <c r="I49">
        <f>100*(1-(COUNTIF($E$2:$E$145,"&lt;"&amp;E49)+1)/COUNT($E$2:$E$145))</f>
        <v/>
      </c>
      <c r="J49">
        <f>IF(('8_전국진단'!$E$7+'8_전국진단'!$H$7+'8_전국진단'!$K$7+'8_전국진단'!$N$7)&lt;=0,AVERAGE(F49:I49),(F49*'8_전국진단'!$E$7+G49*'8_전국진단'!$H$7+H49*'8_전국진단'!$K$7+I49*'8_전국진단'!$N$7)/('8_전국진단'!$E$7+'8_전국진단'!$H$7+'8_전국진단'!$K$7+'8_전국진단'!$N$7))</f>
        <v/>
      </c>
      <c r="K49">
        <f>RANK(J49,$J$2:$J$145,0)</f>
        <v/>
      </c>
      <c r="L49">
        <f>TRIM(IF(F49&gt;=75,"체험 ","")&amp;IF(G49&gt;=75,"숙박 ","")&amp;IF(H49&gt;=75,"저녁 ","")&amp;IF(I49&gt;=75,"야간",""))</f>
        <v/>
      </c>
    </row>
    <row r="50">
      <c r="A50" t="inlineStr">
        <is>
          <t>신안군</t>
        </is>
      </c>
      <c r="B50" t="n">
        <v>0.0048907167069869</v>
      </c>
      <c r="C50" t="n">
        <v>2.768333333333333</v>
      </c>
      <c r="D50" t="n">
        <v>0.5065869887551044</v>
      </c>
      <c r="E50" t="n">
        <v>0.1029008141567308</v>
      </c>
      <c r="F50">
        <f>100*(1-(COUNTIF($B$2:$B$145,"&lt;"&amp;B50)+1)/COUNT($B$2:$B$145))</f>
        <v/>
      </c>
      <c r="G50">
        <f>100*(1-(COUNTIF($C$2:$C$145,"&lt;"&amp;C50)+1)/COUNT($C$2:$C$145))</f>
        <v/>
      </c>
      <c r="H50">
        <f>100*(1-(COUNTIF($D$2:$D$145,"&lt;"&amp;D50)+1)/COUNT($D$2:$D$145))</f>
        <v/>
      </c>
      <c r="I50">
        <f>100*(1-(COUNTIF($E$2:$E$145,"&lt;"&amp;E50)+1)/COUNT($E$2:$E$145))</f>
        <v/>
      </c>
      <c r="J50">
        <f>IF(('8_전국진단'!$E$7+'8_전국진단'!$H$7+'8_전국진단'!$K$7+'8_전국진단'!$N$7)&lt;=0,AVERAGE(F50:I50),(F50*'8_전국진단'!$E$7+G50*'8_전국진단'!$H$7+H50*'8_전국진단'!$K$7+I50*'8_전국진단'!$N$7)/('8_전국진단'!$E$7+'8_전국진단'!$H$7+'8_전국진단'!$K$7+'8_전국진단'!$N$7))</f>
        <v/>
      </c>
      <c r="K50">
        <f>RANK(J50,$J$2:$J$145,0)</f>
        <v/>
      </c>
      <c r="L50">
        <f>TRIM(IF(F50&gt;=75,"체험 ","")&amp;IF(G50&gt;=75,"숙박 ","")&amp;IF(H50&gt;=75,"저녁 ","")&amp;IF(I50&gt;=75,"야간",""))</f>
        <v/>
      </c>
    </row>
    <row r="51">
      <c r="A51" t="inlineStr">
        <is>
          <t>김포시</t>
        </is>
      </c>
      <c r="B51" t="n">
        <v>-0.07177492042606511</v>
      </c>
      <c r="C51" t="n">
        <v>3.326666666666667</v>
      </c>
      <c r="D51" t="n">
        <v>0.5426244253561806</v>
      </c>
      <c r="E51" t="n">
        <v>0.093432725072536</v>
      </c>
      <c r="F51">
        <f>100*(1-(COUNTIF($B$2:$B$145,"&lt;"&amp;B51)+1)/COUNT($B$2:$B$145))</f>
        <v/>
      </c>
      <c r="G51">
        <f>100*(1-(COUNTIF($C$2:$C$145,"&lt;"&amp;C51)+1)/COUNT($C$2:$C$145))</f>
        <v/>
      </c>
      <c r="H51">
        <f>100*(1-(COUNTIF($D$2:$D$145,"&lt;"&amp;D51)+1)/COUNT($D$2:$D$145))</f>
        <v/>
      </c>
      <c r="I51">
        <f>100*(1-(COUNTIF($E$2:$E$145,"&lt;"&amp;E51)+1)/COUNT($E$2:$E$145))</f>
        <v/>
      </c>
      <c r="J51">
        <f>IF(('8_전국진단'!$E$7+'8_전국진단'!$H$7+'8_전국진단'!$K$7+'8_전국진단'!$N$7)&lt;=0,AVERAGE(F51:I51),(F51*'8_전국진단'!$E$7+G51*'8_전국진단'!$H$7+H51*'8_전국진단'!$K$7+I51*'8_전국진단'!$N$7)/('8_전국진단'!$E$7+'8_전국진단'!$H$7+'8_전국진단'!$K$7+'8_전국진단'!$N$7))</f>
        <v/>
      </c>
      <c r="K51">
        <f>RANK(J51,$J$2:$J$145,0)</f>
        <v/>
      </c>
      <c r="L51">
        <f>TRIM(IF(F51&gt;=75,"체험 ","")&amp;IF(G51&gt;=75,"숙박 ","")&amp;IF(H51&gt;=75,"저녁 ","")&amp;IF(I51&gt;=75,"야간",""))</f>
        <v/>
      </c>
    </row>
    <row r="52">
      <c r="A52" t="inlineStr">
        <is>
          <t>순천시</t>
        </is>
      </c>
      <c r="B52" t="n">
        <v>-0.1277135282722699</v>
      </c>
      <c r="C52" t="n">
        <v>3.36</v>
      </c>
      <c r="D52" t="n">
        <v>0.5351460729753085</v>
      </c>
      <c r="E52" t="n">
        <v>0.1004674619521414</v>
      </c>
      <c r="F52">
        <f>100*(1-(COUNTIF($B$2:$B$145,"&lt;"&amp;B52)+1)/COUNT($B$2:$B$145))</f>
        <v/>
      </c>
      <c r="G52">
        <f>100*(1-(COUNTIF($C$2:$C$145,"&lt;"&amp;C52)+1)/COUNT($C$2:$C$145))</f>
        <v/>
      </c>
      <c r="H52">
        <f>100*(1-(COUNTIF($D$2:$D$145,"&lt;"&amp;D52)+1)/COUNT($D$2:$D$145))</f>
        <v/>
      </c>
      <c r="I52">
        <f>100*(1-(COUNTIF($E$2:$E$145,"&lt;"&amp;E52)+1)/COUNT($E$2:$E$145))</f>
        <v/>
      </c>
      <c r="J52">
        <f>IF(('8_전국진단'!$E$7+'8_전국진단'!$H$7+'8_전국진단'!$K$7+'8_전국진단'!$N$7)&lt;=0,AVERAGE(F52:I52),(F52*'8_전국진단'!$E$7+G52*'8_전국진단'!$H$7+H52*'8_전국진단'!$K$7+I52*'8_전국진단'!$N$7)/('8_전국진단'!$E$7+'8_전국진단'!$H$7+'8_전국진단'!$K$7+'8_전국진단'!$N$7))</f>
        <v/>
      </c>
      <c r="K52">
        <f>RANK(J52,$J$2:$J$145,0)</f>
        <v/>
      </c>
      <c r="L52">
        <f>TRIM(IF(F52&gt;=75,"체험 ","")&amp;IF(G52&gt;=75,"숙박 ","")&amp;IF(H52&gt;=75,"저녁 ","")&amp;IF(I52&gt;=75,"야간",""))</f>
        <v/>
      </c>
    </row>
    <row r="53">
      <c r="A53" t="inlineStr">
        <is>
          <t>옹진군</t>
        </is>
      </c>
      <c r="B53" t="n">
        <v>-0.0474121340221714</v>
      </c>
      <c r="C53" t="n">
        <v>2.4725</v>
      </c>
      <c r="D53" t="n">
        <v>0.5389673467016247</v>
      </c>
      <c r="E53" t="n">
        <v>0.1040022761667434</v>
      </c>
      <c r="F53">
        <f>100*(1-(COUNTIF($B$2:$B$145,"&lt;"&amp;B53)+1)/COUNT($B$2:$B$145))</f>
        <v/>
      </c>
      <c r="G53">
        <f>100*(1-(COUNTIF($C$2:$C$145,"&lt;"&amp;C53)+1)/COUNT($C$2:$C$145))</f>
        <v/>
      </c>
      <c r="H53">
        <f>100*(1-(COUNTIF($D$2:$D$145,"&lt;"&amp;D53)+1)/COUNT($D$2:$D$145))</f>
        <v/>
      </c>
      <c r="I53">
        <f>100*(1-(COUNTIF($E$2:$E$145,"&lt;"&amp;E53)+1)/COUNT($E$2:$E$145))</f>
        <v/>
      </c>
      <c r="J53">
        <f>IF(('8_전국진단'!$E$7+'8_전국진단'!$H$7+'8_전국진단'!$K$7+'8_전국진단'!$N$7)&lt;=0,AVERAGE(F53:I53),(F53*'8_전국진단'!$E$7+G53*'8_전국진단'!$H$7+H53*'8_전국진단'!$K$7+I53*'8_전국진단'!$N$7)/('8_전국진단'!$E$7+'8_전국진단'!$H$7+'8_전국진단'!$K$7+'8_전국진단'!$N$7))</f>
        <v/>
      </c>
      <c r="K53">
        <f>RANK(J53,$J$2:$J$145,0)</f>
        <v/>
      </c>
      <c r="L53">
        <f>TRIM(IF(F53&gt;=75,"체험 ","")&amp;IF(G53&gt;=75,"숙박 ","")&amp;IF(H53&gt;=75,"저녁 ","")&amp;IF(I53&gt;=75,"야간",""))</f>
        <v/>
      </c>
    </row>
    <row r="54">
      <c r="A54" t="inlineStr">
        <is>
          <t>울진군</t>
        </is>
      </c>
      <c r="B54" t="n">
        <v>-0.5391803215725793</v>
      </c>
      <c r="C54" t="n">
        <v>3.0575</v>
      </c>
      <c r="D54" t="n">
        <v>0.5545923182691432</v>
      </c>
      <c r="E54" t="n">
        <v>0.1200818566873423</v>
      </c>
      <c r="F54">
        <f>100*(1-(COUNTIF($B$2:$B$145,"&lt;"&amp;B54)+1)/COUNT($B$2:$B$145))</f>
        <v/>
      </c>
      <c r="G54">
        <f>100*(1-(COUNTIF($C$2:$C$145,"&lt;"&amp;C54)+1)/COUNT($C$2:$C$145))</f>
        <v/>
      </c>
      <c r="H54">
        <f>100*(1-(COUNTIF($D$2:$D$145,"&lt;"&amp;D54)+1)/COUNT($D$2:$D$145))</f>
        <v/>
      </c>
      <c r="I54">
        <f>100*(1-(COUNTIF($E$2:$E$145,"&lt;"&amp;E54)+1)/COUNT($E$2:$E$145))</f>
        <v/>
      </c>
      <c r="J54">
        <f>IF(('8_전국진단'!$E$7+'8_전국진단'!$H$7+'8_전국진단'!$K$7+'8_전국진단'!$N$7)&lt;=0,AVERAGE(F54:I54),(F54*'8_전국진단'!$E$7+G54*'8_전국진단'!$H$7+H54*'8_전국진단'!$K$7+I54*'8_전국진단'!$N$7)/('8_전국진단'!$E$7+'8_전국진단'!$H$7+'8_전국진단'!$K$7+'8_전국진단'!$N$7))</f>
        <v/>
      </c>
      <c r="K54">
        <f>RANK(J54,$J$2:$J$145,0)</f>
        <v/>
      </c>
      <c r="L54">
        <f>TRIM(IF(F54&gt;=75,"체험 ","")&amp;IF(G54&gt;=75,"숙박 ","")&amp;IF(H54&gt;=75,"저녁 ","")&amp;IF(I54&gt;=75,"야간",""))</f>
        <v/>
      </c>
    </row>
    <row r="55">
      <c r="A55" t="inlineStr">
        <is>
          <t>양주시</t>
        </is>
      </c>
      <c r="B55" t="n">
        <v>-0.0286839103897122</v>
      </c>
      <c r="C55" t="n">
        <v>3.589166666666667</v>
      </c>
      <c r="D55" t="n">
        <v>0.5140403160510849</v>
      </c>
      <c r="E55" t="n">
        <v>0.0843795949619736</v>
      </c>
      <c r="F55">
        <f>100*(1-(COUNTIF($B$2:$B$145,"&lt;"&amp;B55)+1)/COUNT($B$2:$B$145))</f>
        <v/>
      </c>
      <c r="G55">
        <f>100*(1-(COUNTIF($C$2:$C$145,"&lt;"&amp;C55)+1)/COUNT($C$2:$C$145))</f>
        <v/>
      </c>
      <c r="H55">
        <f>100*(1-(COUNTIF($D$2:$D$145,"&lt;"&amp;D55)+1)/COUNT($D$2:$D$145))</f>
        <v/>
      </c>
      <c r="I55">
        <f>100*(1-(COUNTIF($E$2:$E$145,"&lt;"&amp;E55)+1)/COUNT($E$2:$E$145))</f>
        <v/>
      </c>
      <c r="J55">
        <f>IF(('8_전국진단'!$E$7+'8_전국진단'!$H$7+'8_전국진단'!$K$7+'8_전국진단'!$N$7)&lt;=0,AVERAGE(F55:I55),(F55*'8_전국진단'!$E$7+G55*'8_전국진단'!$H$7+H55*'8_전국진단'!$K$7+I55*'8_전국진단'!$N$7)/('8_전국진단'!$E$7+'8_전국진단'!$H$7+'8_전국진단'!$K$7+'8_전국진단'!$N$7))</f>
        <v/>
      </c>
      <c r="K55">
        <f>RANK(J55,$J$2:$J$145,0)</f>
        <v/>
      </c>
      <c r="L55">
        <f>TRIM(IF(F55&gt;=75,"체험 ","")&amp;IF(G55&gt;=75,"숙박 ","")&amp;IF(H55&gt;=75,"저녁 ","")&amp;IF(I55&gt;=75,"야간",""))</f>
        <v/>
      </c>
    </row>
    <row r="56">
      <c r="A56" t="inlineStr">
        <is>
          <t>함안군</t>
        </is>
      </c>
      <c r="B56" t="n">
        <v>0.0936881614112115</v>
      </c>
      <c r="C56" t="n">
        <v>3.994166666666666</v>
      </c>
      <c r="D56" t="n">
        <v>0.4500997476888465</v>
      </c>
      <c r="E56" t="n">
        <v>0.0648243382720943</v>
      </c>
      <c r="F56">
        <f>100*(1-(COUNTIF($B$2:$B$145,"&lt;"&amp;B56)+1)/COUNT($B$2:$B$145))</f>
        <v/>
      </c>
      <c r="G56">
        <f>100*(1-(COUNTIF($C$2:$C$145,"&lt;"&amp;C56)+1)/COUNT($C$2:$C$145))</f>
        <v/>
      </c>
      <c r="H56">
        <f>100*(1-(COUNTIF($D$2:$D$145,"&lt;"&amp;D56)+1)/COUNT($D$2:$D$145))</f>
        <v/>
      </c>
      <c r="I56">
        <f>100*(1-(COUNTIF($E$2:$E$145,"&lt;"&amp;E56)+1)/COUNT($E$2:$E$145))</f>
        <v/>
      </c>
      <c r="J56">
        <f>IF(('8_전국진단'!$E$7+'8_전국진단'!$H$7+'8_전국진단'!$K$7+'8_전국진단'!$N$7)&lt;=0,AVERAGE(F56:I56),(F56*'8_전국진단'!$E$7+G56*'8_전국진단'!$H$7+H56*'8_전국진단'!$K$7+I56*'8_전국진단'!$N$7)/('8_전국진단'!$E$7+'8_전국진단'!$H$7+'8_전국진단'!$K$7+'8_전국진단'!$N$7))</f>
        <v/>
      </c>
      <c r="K56">
        <f>RANK(J56,$J$2:$J$145,0)</f>
        <v/>
      </c>
      <c r="L56">
        <f>TRIM(IF(F56&gt;=75,"체험 ","")&amp;IF(G56&gt;=75,"숙박 ","")&amp;IF(H56&gt;=75,"저녁 ","")&amp;IF(I56&gt;=75,"야간",""))</f>
        <v/>
      </c>
    </row>
    <row r="57">
      <c r="A57" t="inlineStr">
        <is>
          <t>괴산군</t>
        </is>
      </c>
      <c r="B57" t="n">
        <v>-0.0633504571736658</v>
      </c>
      <c r="C57" t="n">
        <v>3.808333333333334</v>
      </c>
      <c r="D57" t="n">
        <v>0.4910128054669893</v>
      </c>
      <c r="E57" t="n">
        <v>0.08608670713950831</v>
      </c>
      <c r="F57">
        <f>100*(1-(COUNTIF($B$2:$B$145,"&lt;"&amp;B57)+1)/COUNT($B$2:$B$145))</f>
        <v/>
      </c>
      <c r="G57">
        <f>100*(1-(COUNTIF($C$2:$C$145,"&lt;"&amp;C57)+1)/COUNT($C$2:$C$145))</f>
        <v/>
      </c>
      <c r="H57">
        <f>100*(1-(COUNTIF($D$2:$D$145,"&lt;"&amp;D57)+1)/COUNT($D$2:$D$145))</f>
        <v/>
      </c>
      <c r="I57">
        <f>100*(1-(COUNTIF($E$2:$E$145,"&lt;"&amp;E57)+1)/COUNT($E$2:$E$145))</f>
        <v/>
      </c>
      <c r="J57">
        <f>IF(('8_전국진단'!$E$7+'8_전국진단'!$H$7+'8_전국진단'!$K$7+'8_전국진단'!$N$7)&lt;=0,AVERAGE(F57:I57),(F57*'8_전국진단'!$E$7+G57*'8_전국진단'!$H$7+H57*'8_전국진단'!$K$7+I57*'8_전국진단'!$N$7)/('8_전국진단'!$E$7+'8_전국진단'!$H$7+'8_전국진단'!$K$7+'8_전국진단'!$N$7))</f>
        <v/>
      </c>
      <c r="K57">
        <f>RANK(J57,$J$2:$J$145,0)</f>
        <v/>
      </c>
      <c r="L57">
        <f>TRIM(IF(F57&gt;=75,"체험 ","")&amp;IF(G57&gt;=75,"숙박 ","")&amp;IF(H57&gt;=75,"저녁 ","")&amp;IF(I57&gt;=75,"야간",""))</f>
        <v/>
      </c>
    </row>
    <row r="58">
      <c r="A58" t="inlineStr">
        <is>
          <t>안동시</t>
        </is>
      </c>
      <c r="B58" t="n">
        <v>-0.1679057094935895</v>
      </c>
      <c r="C58" t="n">
        <v>3.065833333333333</v>
      </c>
      <c r="D58" t="n">
        <v>0.5573177986427954</v>
      </c>
      <c r="E58" t="n">
        <v>0.1050741769176029</v>
      </c>
      <c r="F58">
        <f>100*(1-(COUNTIF($B$2:$B$145,"&lt;"&amp;B58)+1)/COUNT($B$2:$B$145))</f>
        <v/>
      </c>
      <c r="G58">
        <f>100*(1-(COUNTIF($C$2:$C$145,"&lt;"&amp;C58)+1)/COUNT($C$2:$C$145))</f>
        <v/>
      </c>
      <c r="H58">
        <f>100*(1-(COUNTIF($D$2:$D$145,"&lt;"&amp;D58)+1)/COUNT($D$2:$D$145))</f>
        <v/>
      </c>
      <c r="I58">
        <f>100*(1-(COUNTIF($E$2:$E$145,"&lt;"&amp;E58)+1)/COUNT($E$2:$E$145))</f>
        <v/>
      </c>
      <c r="J58">
        <f>IF(('8_전국진단'!$E$7+'8_전국진단'!$H$7+'8_전국진단'!$K$7+'8_전국진단'!$N$7)&lt;=0,AVERAGE(F58:I58),(F58*'8_전국진단'!$E$7+G58*'8_전국진단'!$H$7+H58*'8_전국진단'!$K$7+I58*'8_전국진단'!$N$7)/('8_전국진단'!$E$7+'8_전국진단'!$H$7+'8_전국진단'!$K$7+'8_전국진단'!$N$7))</f>
        <v/>
      </c>
      <c r="K58">
        <f>RANK(J58,$J$2:$J$145,0)</f>
        <v/>
      </c>
      <c r="L58">
        <f>TRIM(IF(F58&gt;=75,"체험 ","")&amp;IF(G58&gt;=75,"숙박 ","")&amp;IF(H58&gt;=75,"저녁 ","")&amp;IF(I58&gt;=75,"야간",""))</f>
        <v/>
      </c>
    </row>
    <row r="59">
      <c r="A59" t="inlineStr">
        <is>
          <t>보은군</t>
        </is>
      </c>
      <c r="B59" t="n">
        <v>0.6441401838843113</v>
      </c>
      <c r="C59" t="n">
        <v>3.155</v>
      </c>
      <c r="D59" t="n">
        <v>0.4922005691911634</v>
      </c>
      <c r="E59" t="n">
        <v>0.0869004459070321</v>
      </c>
      <c r="F59">
        <f>100*(1-(COUNTIF($B$2:$B$145,"&lt;"&amp;B59)+1)/COUNT($B$2:$B$145))</f>
        <v/>
      </c>
      <c r="G59">
        <f>100*(1-(COUNTIF($C$2:$C$145,"&lt;"&amp;C59)+1)/COUNT($C$2:$C$145))</f>
        <v/>
      </c>
      <c r="H59">
        <f>100*(1-(COUNTIF($D$2:$D$145,"&lt;"&amp;D59)+1)/COUNT($D$2:$D$145))</f>
        <v/>
      </c>
      <c r="I59">
        <f>100*(1-(COUNTIF($E$2:$E$145,"&lt;"&amp;E59)+1)/COUNT($E$2:$E$145))</f>
        <v/>
      </c>
      <c r="J59">
        <f>IF(('8_전국진단'!$E$7+'8_전국진단'!$H$7+'8_전국진단'!$K$7+'8_전국진단'!$N$7)&lt;=0,AVERAGE(F59:I59),(F59*'8_전국진단'!$E$7+G59*'8_전국진단'!$H$7+H59*'8_전국진단'!$K$7+I59*'8_전국진단'!$N$7)/('8_전국진단'!$E$7+'8_전국진단'!$H$7+'8_전국진단'!$K$7+'8_전국진단'!$N$7))</f>
        <v/>
      </c>
      <c r="K59">
        <f>RANK(J59,$J$2:$J$145,0)</f>
        <v/>
      </c>
      <c r="L59">
        <f>TRIM(IF(F59&gt;=75,"체험 ","")&amp;IF(G59&gt;=75,"숙박 ","")&amp;IF(H59&gt;=75,"저녁 ","")&amp;IF(I59&gt;=75,"야간",""))</f>
        <v/>
      </c>
    </row>
    <row r="60">
      <c r="A60" t="inlineStr">
        <is>
          <t>장성군</t>
        </is>
      </c>
      <c r="B60" t="n">
        <v>0.4565404186537769</v>
      </c>
      <c r="C60" t="n">
        <v>3.556666666666666</v>
      </c>
      <c r="D60" t="n">
        <v>0.4807156962008708</v>
      </c>
      <c r="E60" t="n">
        <v>0.0788961578909735</v>
      </c>
      <c r="F60">
        <f>100*(1-(COUNTIF($B$2:$B$145,"&lt;"&amp;B60)+1)/COUNT($B$2:$B$145))</f>
        <v/>
      </c>
      <c r="G60">
        <f>100*(1-(COUNTIF($C$2:$C$145,"&lt;"&amp;C60)+1)/COUNT($C$2:$C$145))</f>
        <v/>
      </c>
      <c r="H60">
        <f>100*(1-(COUNTIF($D$2:$D$145,"&lt;"&amp;D60)+1)/COUNT($D$2:$D$145))</f>
        <v/>
      </c>
      <c r="I60">
        <f>100*(1-(COUNTIF($E$2:$E$145,"&lt;"&amp;E60)+1)/COUNT($E$2:$E$145))</f>
        <v/>
      </c>
      <c r="J60">
        <f>IF(('8_전국진단'!$E$7+'8_전국진단'!$H$7+'8_전국진단'!$K$7+'8_전국진단'!$N$7)&lt;=0,AVERAGE(F60:I60),(F60*'8_전국진단'!$E$7+G60*'8_전국진단'!$H$7+H60*'8_전국진단'!$K$7+I60*'8_전국진단'!$N$7)/('8_전국진단'!$E$7+'8_전국진단'!$H$7+'8_전국진단'!$K$7+'8_전국진단'!$N$7))</f>
        <v/>
      </c>
      <c r="K60">
        <f>RANK(J60,$J$2:$J$145,0)</f>
        <v/>
      </c>
      <c r="L60">
        <f>TRIM(IF(F60&gt;=75,"체험 ","")&amp;IF(G60&gt;=75,"숙박 ","")&amp;IF(H60&gt;=75,"저녁 ","")&amp;IF(I60&gt;=75,"야간",""))</f>
        <v/>
      </c>
    </row>
    <row r="61">
      <c r="A61" t="inlineStr">
        <is>
          <t>옥천군</t>
        </is>
      </c>
      <c r="B61" t="n">
        <v>-0.0153639221127804</v>
      </c>
      <c r="C61" t="n">
        <v>3.5375</v>
      </c>
      <c r="D61" t="n">
        <v>0.5188724450661012</v>
      </c>
      <c r="E61" t="n">
        <v>0.0880439404303193</v>
      </c>
      <c r="F61">
        <f>100*(1-(COUNTIF($B$2:$B$145,"&lt;"&amp;B61)+1)/COUNT($B$2:$B$145))</f>
        <v/>
      </c>
      <c r="G61">
        <f>100*(1-(COUNTIF($C$2:$C$145,"&lt;"&amp;C61)+1)/COUNT($C$2:$C$145))</f>
        <v/>
      </c>
      <c r="H61">
        <f>100*(1-(COUNTIF($D$2:$D$145,"&lt;"&amp;D61)+1)/COUNT($D$2:$D$145))</f>
        <v/>
      </c>
      <c r="I61">
        <f>100*(1-(COUNTIF($E$2:$E$145,"&lt;"&amp;E61)+1)/COUNT($E$2:$E$145))</f>
        <v/>
      </c>
      <c r="J61">
        <f>IF(('8_전국진단'!$E$7+'8_전국진단'!$H$7+'8_전국진단'!$K$7+'8_전국진단'!$N$7)&lt;=0,AVERAGE(F61:I61),(F61*'8_전국진단'!$E$7+G61*'8_전국진단'!$H$7+H61*'8_전국진단'!$K$7+I61*'8_전국진단'!$N$7)/('8_전국진단'!$E$7+'8_전국진단'!$H$7+'8_전국진단'!$K$7+'8_전국진단'!$N$7))</f>
        <v/>
      </c>
      <c r="K61">
        <f>RANK(J61,$J$2:$J$145,0)</f>
        <v/>
      </c>
      <c r="L61">
        <f>TRIM(IF(F61&gt;=75,"체험 ","")&amp;IF(G61&gt;=75,"숙박 ","")&amp;IF(H61&gt;=75,"저녁 ","")&amp;IF(I61&gt;=75,"야간",""))</f>
        <v/>
      </c>
    </row>
    <row r="62">
      <c r="A62" t="inlineStr">
        <is>
          <t>정읍시</t>
        </is>
      </c>
      <c r="B62" t="n">
        <v>-0.1180795103377381</v>
      </c>
      <c r="C62" t="n">
        <v>3.496666666666667</v>
      </c>
      <c r="D62" t="n">
        <v>0.534687340008981</v>
      </c>
      <c r="E62" t="n">
        <v>0.098013406263203</v>
      </c>
      <c r="F62">
        <f>100*(1-(COUNTIF($B$2:$B$145,"&lt;"&amp;B62)+1)/COUNT($B$2:$B$145))</f>
        <v/>
      </c>
      <c r="G62">
        <f>100*(1-(COUNTIF($C$2:$C$145,"&lt;"&amp;C62)+1)/COUNT($C$2:$C$145))</f>
        <v/>
      </c>
      <c r="H62">
        <f>100*(1-(COUNTIF($D$2:$D$145,"&lt;"&amp;D62)+1)/COUNT($D$2:$D$145))</f>
        <v/>
      </c>
      <c r="I62">
        <f>100*(1-(COUNTIF($E$2:$E$145,"&lt;"&amp;E62)+1)/COUNT($E$2:$E$145))</f>
        <v/>
      </c>
      <c r="J62">
        <f>IF(('8_전국진단'!$E$7+'8_전국진단'!$H$7+'8_전국진단'!$K$7+'8_전국진단'!$N$7)&lt;=0,AVERAGE(F62:I62),(F62*'8_전국진단'!$E$7+G62*'8_전국진단'!$H$7+H62*'8_전국진단'!$K$7+I62*'8_전국진단'!$N$7)/('8_전국진단'!$E$7+'8_전국진단'!$H$7+'8_전국진단'!$K$7+'8_전국진단'!$N$7))</f>
        <v/>
      </c>
      <c r="K62">
        <f>RANK(J62,$J$2:$J$145,0)</f>
        <v/>
      </c>
      <c r="L62">
        <f>TRIM(IF(F62&gt;=75,"체험 ","")&amp;IF(G62&gt;=75,"숙박 ","")&amp;IF(H62&gt;=75,"저녁 ","")&amp;IF(I62&gt;=75,"야간",""))</f>
        <v/>
      </c>
    </row>
    <row r="63">
      <c r="A63" t="inlineStr">
        <is>
          <t>음성군</t>
        </is>
      </c>
      <c r="B63" t="n">
        <v>-0.279902090473028</v>
      </c>
      <c r="C63" t="n">
        <v>4.0825</v>
      </c>
      <c r="D63" t="n">
        <v>0.5160838266420303</v>
      </c>
      <c r="E63" t="n">
        <v>0.0882331102812018</v>
      </c>
      <c r="F63">
        <f>100*(1-(COUNTIF($B$2:$B$145,"&lt;"&amp;B63)+1)/COUNT($B$2:$B$145))</f>
        <v/>
      </c>
      <c r="G63">
        <f>100*(1-(COUNTIF($C$2:$C$145,"&lt;"&amp;C63)+1)/COUNT($C$2:$C$145))</f>
        <v/>
      </c>
      <c r="H63">
        <f>100*(1-(COUNTIF($D$2:$D$145,"&lt;"&amp;D63)+1)/COUNT($D$2:$D$145))</f>
        <v/>
      </c>
      <c r="I63">
        <f>100*(1-(COUNTIF($E$2:$E$145,"&lt;"&amp;E63)+1)/COUNT($E$2:$E$145))</f>
        <v/>
      </c>
      <c r="J63">
        <f>IF(('8_전국진단'!$E$7+'8_전국진단'!$H$7+'8_전국진단'!$K$7+'8_전국진단'!$N$7)&lt;=0,AVERAGE(F63:I63),(F63*'8_전국진단'!$E$7+G63*'8_전국진단'!$H$7+H63*'8_전국진단'!$K$7+I63*'8_전국진단'!$N$7)/('8_전국진단'!$E$7+'8_전국진단'!$H$7+'8_전국진단'!$K$7+'8_전국진단'!$N$7))</f>
        <v/>
      </c>
      <c r="K63">
        <f>RANK(J63,$J$2:$J$145,0)</f>
        <v/>
      </c>
      <c r="L63">
        <f>TRIM(IF(F63&gt;=75,"체험 ","")&amp;IF(G63&gt;=75,"숙박 ","")&amp;IF(H63&gt;=75,"저녁 ","")&amp;IF(I63&gt;=75,"야간",""))</f>
        <v/>
      </c>
    </row>
    <row r="64">
      <c r="A64" t="inlineStr">
        <is>
          <t>문경시</t>
        </is>
      </c>
      <c r="B64" t="n">
        <v>-0.1347588716917322</v>
      </c>
      <c r="C64" t="n">
        <v>3.323333333333334</v>
      </c>
      <c r="D64" t="n">
        <v>0.5500478294954648</v>
      </c>
      <c r="E64" t="n">
        <v>0.1023112550876506</v>
      </c>
      <c r="F64">
        <f>100*(1-(COUNTIF($B$2:$B$145,"&lt;"&amp;B64)+1)/COUNT($B$2:$B$145))</f>
        <v/>
      </c>
      <c r="G64">
        <f>100*(1-(COUNTIF($C$2:$C$145,"&lt;"&amp;C64)+1)/COUNT($C$2:$C$145))</f>
        <v/>
      </c>
      <c r="H64">
        <f>100*(1-(COUNTIF($D$2:$D$145,"&lt;"&amp;D64)+1)/COUNT($D$2:$D$145))</f>
        <v/>
      </c>
      <c r="I64">
        <f>100*(1-(COUNTIF($E$2:$E$145,"&lt;"&amp;E64)+1)/COUNT($E$2:$E$145))</f>
        <v/>
      </c>
      <c r="J64">
        <f>IF(('8_전국진단'!$E$7+'8_전국진단'!$H$7+'8_전국진단'!$K$7+'8_전국진단'!$N$7)&lt;=0,AVERAGE(F64:I64),(F64*'8_전국진단'!$E$7+G64*'8_전국진단'!$H$7+H64*'8_전국진단'!$K$7+I64*'8_전국진단'!$N$7)/('8_전국진단'!$E$7+'8_전국진단'!$H$7+'8_전국진단'!$K$7+'8_전국진단'!$N$7))</f>
        <v/>
      </c>
      <c r="K64">
        <f>RANK(J64,$J$2:$J$145,0)</f>
        <v/>
      </c>
      <c r="L64">
        <f>TRIM(IF(F64&gt;=75,"체험 ","")&amp;IF(G64&gt;=75,"숙박 ","")&amp;IF(H64&gt;=75,"저녁 ","")&amp;IF(I64&gt;=75,"야간",""))</f>
        <v/>
      </c>
    </row>
    <row r="65">
      <c r="A65" t="inlineStr">
        <is>
          <t>광명시</t>
        </is>
      </c>
      <c r="B65" t="n">
        <v>-0.2043208851341071</v>
      </c>
      <c r="C65" t="n">
        <v>3.189166666666667</v>
      </c>
      <c r="D65" t="n">
        <v>0.6089071914414671</v>
      </c>
      <c r="E65" t="n">
        <v>0.097957688560951</v>
      </c>
      <c r="F65">
        <f>100*(1-(COUNTIF($B$2:$B$145,"&lt;"&amp;B65)+1)/COUNT($B$2:$B$145))</f>
        <v/>
      </c>
      <c r="G65">
        <f>100*(1-(COUNTIF($C$2:$C$145,"&lt;"&amp;C65)+1)/COUNT($C$2:$C$145))</f>
        <v/>
      </c>
      <c r="H65">
        <f>100*(1-(COUNTIF($D$2:$D$145,"&lt;"&amp;D65)+1)/COUNT($D$2:$D$145))</f>
        <v/>
      </c>
      <c r="I65">
        <f>100*(1-(COUNTIF($E$2:$E$145,"&lt;"&amp;E65)+1)/COUNT($E$2:$E$145))</f>
        <v/>
      </c>
      <c r="J65">
        <f>IF(('8_전국진단'!$E$7+'8_전국진단'!$H$7+'8_전국진단'!$K$7+'8_전국진단'!$N$7)&lt;=0,AVERAGE(F65:I65),(F65*'8_전국진단'!$E$7+G65*'8_전국진단'!$H$7+H65*'8_전국진단'!$K$7+I65*'8_전국진단'!$N$7)/('8_전국진단'!$E$7+'8_전국진단'!$H$7+'8_전국진단'!$K$7+'8_전국진단'!$N$7))</f>
        <v/>
      </c>
      <c r="K65">
        <f>RANK(J65,$J$2:$J$145,0)</f>
        <v/>
      </c>
      <c r="L65">
        <f>TRIM(IF(F65&gt;=75,"체험 ","")&amp;IF(G65&gt;=75,"숙박 ","")&amp;IF(H65&gt;=75,"저녁 ","")&amp;IF(I65&gt;=75,"야간",""))</f>
        <v/>
      </c>
    </row>
    <row r="66">
      <c r="A66" t="inlineStr">
        <is>
          <t>포천시</t>
        </is>
      </c>
      <c r="B66" t="n">
        <v>0.1014897384459676</v>
      </c>
      <c r="C66" t="n">
        <v>3.6425</v>
      </c>
      <c r="D66" t="n">
        <v>0.4772326391753387</v>
      </c>
      <c r="E66" t="n">
        <v>0.0848420847363586</v>
      </c>
      <c r="F66">
        <f>100*(1-(COUNTIF($B$2:$B$145,"&lt;"&amp;B66)+1)/COUNT($B$2:$B$145))</f>
        <v/>
      </c>
      <c r="G66">
        <f>100*(1-(COUNTIF($C$2:$C$145,"&lt;"&amp;C66)+1)/COUNT($C$2:$C$145))</f>
        <v/>
      </c>
      <c r="H66">
        <f>100*(1-(COUNTIF($D$2:$D$145,"&lt;"&amp;D66)+1)/COUNT($D$2:$D$145))</f>
        <v/>
      </c>
      <c r="I66">
        <f>100*(1-(COUNTIF($E$2:$E$145,"&lt;"&amp;E66)+1)/COUNT($E$2:$E$145))</f>
        <v/>
      </c>
      <c r="J66">
        <f>IF(('8_전국진단'!$E$7+'8_전국진단'!$H$7+'8_전국진단'!$K$7+'8_전국진단'!$N$7)&lt;=0,AVERAGE(F66:I66),(F66*'8_전국진단'!$E$7+G66*'8_전국진단'!$H$7+H66*'8_전국진단'!$K$7+I66*'8_전국진단'!$N$7)/('8_전국진단'!$E$7+'8_전국진단'!$H$7+'8_전국진단'!$K$7+'8_전국진단'!$N$7))</f>
        <v/>
      </c>
      <c r="K66">
        <f>RANK(J66,$J$2:$J$145,0)</f>
        <v/>
      </c>
      <c r="L66">
        <f>TRIM(IF(F66&gt;=75,"체험 ","")&amp;IF(G66&gt;=75,"숙박 ","")&amp;IF(H66&gt;=75,"저녁 ","")&amp;IF(I66&gt;=75,"야간",""))</f>
        <v/>
      </c>
    </row>
    <row r="67">
      <c r="A67" t="inlineStr">
        <is>
          <t>김제시</t>
        </is>
      </c>
      <c r="B67" t="n">
        <v>0.1273345716495226</v>
      </c>
      <c r="C67" t="n">
        <v>4.238333333333333</v>
      </c>
      <c r="D67" t="n">
        <v>0.4443619748171276</v>
      </c>
      <c r="E67" t="n">
        <v>0.0719676764138976</v>
      </c>
      <c r="F67">
        <f>100*(1-(COUNTIF($B$2:$B$145,"&lt;"&amp;B67)+1)/COUNT($B$2:$B$145))</f>
        <v/>
      </c>
      <c r="G67">
        <f>100*(1-(COUNTIF($C$2:$C$145,"&lt;"&amp;C67)+1)/COUNT($C$2:$C$145))</f>
        <v/>
      </c>
      <c r="H67">
        <f>100*(1-(COUNTIF($D$2:$D$145,"&lt;"&amp;D67)+1)/COUNT($D$2:$D$145))</f>
        <v/>
      </c>
      <c r="I67">
        <f>100*(1-(COUNTIF($E$2:$E$145,"&lt;"&amp;E67)+1)/COUNT($E$2:$E$145))</f>
        <v/>
      </c>
      <c r="J67">
        <f>IF(('8_전국진단'!$E$7+'8_전국진단'!$H$7+'8_전국진단'!$K$7+'8_전국진단'!$N$7)&lt;=0,AVERAGE(F67:I67),(F67*'8_전국진단'!$E$7+G67*'8_전국진단'!$H$7+H67*'8_전국진단'!$K$7+I67*'8_전국진단'!$N$7)/('8_전국진단'!$E$7+'8_전국진단'!$H$7+'8_전국진단'!$K$7+'8_전국진단'!$N$7))</f>
        <v/>
      </c>
      <c r="K67">
        <f>RANK(J67,$J$2:$J$145,0)</f>
        <v/>
      </c>
      <c r="L67">
        <f>TRIM(IF(F67&gt;=75,"체험 ","")&amp;IF(G67&gt;=75,"숙박 ","")&amp;IF(H67&gt;=75,"저녁 ","")&amp;IF(I67&gt;=75,"야간",""))</f>
        <v/>
      </c>
    </row>
    <row r="68">
      <c r="A68" t="inlineStr">
        <is>
          <t>홍성군</t>
        </is>
      </c>
      <c r="B68" t="n">
        <v>-0.0621916257293619</v>
      </c>
      <c r="C68" t="n">
        <v>3.486666666666667</v>
      </c>
      <c r="D68" t="n">
        <v>0.5389087766053229</v>
      </c>
      <c r="E68" t="n">
        <v>0.0950669077179605</v>
      </c>
      <c r="F68">
        <f>100*(1-(COUNTIF($B$2:$B$145,"&lt;"&amp;B68)+1)/COUNT($B$2:$B$145))</f>
        <v/>
      </c>
      <c r="G68">
        <f>100*(1-(COUNTIF($C$2:$C$145,"&lt;"&amp;C68)+1)/COUNT($C$2:$C$145))</f>
        <v/>
      </c>
      <c r="H68">
        <f>100*(1-(COUNTIF($D$2:$D$145,"&lt;"&amp;D68)+1)/COUNT($D$2:$D$145))</f>
        <v/>
      </c>
      <c r="I68">
        <f>100*(1-(COUNTIF($E$2:$E$145,"&lt;"&amp;E68)+1)/COUNT($E$2:$E$145))</f>
        <v/>
      </c>
      <c r="J68">
        <f>IF(('8_전국진단'!$E$7+'8_전국진단'!$H$7+'8_전국진단'!$K$7+'8_전국진단'!$N$7)&lt;=0,AVERAGE(F68:I68),(F68*'8_전국진단'!$E$7+G68*'8_전국진단'!$H$7+H68*'8_전국진단'!$K$7+I68*'8_전국진단'!$N$7)/('8_전국진단'!$E$7+'8_전국진단'!$H$7+'8_전국진단'!$K$7+'8_전국진단'!$N$7))</f>
        <v/>
      </c>
      <c r="K68">
        <f>RANK(J68,$J$2:$J$145,0)</f>
        <v/>
      </c>
      <c r="L68">
        <f>TRIM(IF(F68&gt;=75,"체험 ","")&amp;IF(G68&gt;=75,"숙박 ","")&amp;IF(H68&gt;=75,"저녁 ","")&amp;IF(I68&gt;=75,"야간",""))</f>
        <v/>
      </c>
    </row>
    <row r="69">
      <c r="A69" t="inlineStr">
        <is>
          <t>삼척시</t>
        </is>
      </c>
      <c r="B69" t="n">
        <v>-0.0202618642879437</v>
      </c>
      <c r="C69" t="n">
        <v>3.05</v>
      </c>
      <c r="D69" t="n">
        <v>0.5229696368945445</v>
      </c>
      <c r="E69" t="n">
        <v>0.1088988867183695</v>
      </c>
      <c r="F69">
        <f>100*(1-(COUNTIF($B$2:$B$145,"&lt;"&amp;B69)+1)/COUNT($B$2:$B$145))</f>
        <v/>
      </c>
      <c r="G69">
        <f>100*(1-(COUNTIF($C$2:$C$145,"&lt;"&amp;C69)+1)/COUNT($C$2:$C$145))</f>
        <v/>
      </c>
      <c r="H69">
        <f>100*(1-(COUNTIF($D$2:$D$145,"&lt;"&amp;D69)+1)/COUNT($D$2:$D$145))</f>
        <v/>
      </c>
      <c r="I69">
        <f>100*(1-(COUNTIF($E$2:$E$145,"&lt;"&amp;E69)+1)/COUNT($E$2:$E$145))</f>
        <v/>
      </c>
      <c r="J69">
        <f>IF(('8_전국진단'!$E$7+'8_전국진단'!$H$7+'8_전국진단'!$K$7+'8_전국진단'!$N$7)&lt;=0,AVERAGE(F69:I69),(F69*'8_전국진단'!$E$7+G69*'8_전국진단'!$H$7+H69*'8_전국진단'!$K$7+I69*'8_전국진단'!$N$7)/('8_전국진단'!$E$7+'8_전국진단'!$H$7+'8_전국진단'!$K$7+'8_전국진단'!$N$7))</f>
        <v/>
      </c>
      <c r="K69">
        <f>RANK(J69,$J$2:$J$145,0)</f>
        <v/>
      </c>
      <c r="L69">
        <f>TRIM(IF(F69&gt;=75,"체험 ","")&amp;IF(G69&gt;=75,"숙박 ","")&amp;IF(H69&gt;=75,"저녁 ","")&amp;IF(I69&gt;=75,"야간",""))</f>
        <v/>
      </c>
    </row>
    <row r="70">
      <c r="A70" t="inlineStr">
        <is>
          <t>경주시</t>
        </is>
      </c>
      <c r="B70" t="n">
        <v>-0.0225025125004034</v>
      </c>
      <c r="C70" t="n">
        <v>2.8725</v>
      </c>
      <c r="D70" t="n">
        <v>0.5366916637750103</v>
      </c>
      <c r="E70" t="n">
        <v>0.1063069530980013</v>
      </c>
      <c r="F70">
        <f>100*(1-(COUNTIF($B$2:$B$145,"&lt;"&amp;B70)+1)/COUNT($B$2:$B$145))</f>
        <v/>
      </c>
      <c r="G70">
        <f>100*(1-(COUNTIF($C$2:$C$145,"&lt;"&amp;C70)+1)/COUNT($C$2:$C$145))</f>
        <v/>
      </c>
      <c r="H70">
        <f>100*(1-(COUNTIF($D$2:$D$145,"&lt;"&amp;D70)+1)/COUNT($D$2:$D$145))</f>
        <v/>
      </c>
      <c r="I70">
        <f>100*(1-(COUNTIF($E$2:$E$145,"&lt;"&amp;E70)+1)/COUNT($E$2:$E$145))</f>
        <v/>
      </c>
      <c r="J70">
        <f>IF(('8_전국진단'!$E$7+'8_전국진단'!$H$7+'8_전국진단'!$K$7+'8_전국진단'!$N$7)&lt;=0,AVERAGE(F70:I70),(F70*'8_전국진단'!$E$7+G70*'8_전국진단'!$H$7+H70*'8_전국진단'!$K$7+I70*'8_전국진단'!$N$7)/('8_전국진단'!$E$7+'8_전국진단'!$H$7+'8_전국진단'!$K$7+'8_전국진단'!$N$7))</f>
        <v/>
      </c>
      <c r="K70">
        <f>RANK(J70,$J$2:$J$145,0)</f>
        <v/>
      </c>
      <c r="L70">
        <f>TRIM(IF(F70&gt;=75,"체험 ","")&amp;IF(G70&gt;=75,"숙박 ","")&amp;IF(H70&gt;=75,"저녁 ","")&amp;IF(I70&gt;=75,"야간",""))</f>
        <v/>
      </c>
    </row>
    <row r="71">
      <c r="A71" t="inlineStr">
        <is>
          <t>평택시</t>
        </is>
      </c>
      <c r="B71" t="n">
        <v>-0.2436401054899676</v>
      </c>
      <c r="C71" t="n">
        <v>3.4425</v>
      </c>
      <c r="D71" t="n">
        <v>0.580268194666929</v>
      </c>
      <c r="E71" t="n">
        <v>0.1016204881894761</v>
      </c>
      <c r="F71">
        <f>100*(1-(COUNTIF($B$2:$B$145,"&lt;"&amp;B71)+1)/COUNT($B$2:$B$145))</f>
        <v/>
      </c>
      <c r="G71">
        <f>100*(1-(COUNTIF($C$2:$C$145,"&lt;"&amp;C71)+1)/COUNT($C$2:$C$145))</f>
        <v/>
      </c>
      <c r="H71">
        <f>100*(1-(COUNTIF($D$2:$D$145,"&lt;"&amp;D71)+1)/COUNT($D$2:$D$145))</f>
        <v/>
      </c>
      <c r="I71">
        <f>100*(1-(COUNTIF($E$2:$E$145,"&lt;"&amp;E71)+1)/COUNT($E$2:$E$145))</f>
        <v/>
      </c>
      <c r="J71">
        <f>IF(('8_전국진단'!$E$7+'8_전국진단'!$H$7+'8_전국진단'!$K$7+'8_전국진단'!$N$7)&lt;=0,AVERAGE(F71:I71),(F71*'8_전국진단'!$E$7+G71*'8_전국진단'!$H$7+H71*'8_전국진단'!$K$7+I71*'8_전국진단'!$N$7)/('8_전국진단'!$E$7+'8_전국진단'!$H$7+'8_전국진단'!$K$7+'8_전국진단'!$N$7))</f>
        <v/>
      </c>
      <c r="K71">
        <f>RANK(J71,$J$2:$J$145,0)</f>
        <v/>
      </c>
      <c r="L71">
        <f>TRIM(IF(F71&gt;=75,"체험 ","")&amp;IF(G71&gt;=75,"숙박 ","")&amp;IF(H71&gt;=75,"저녁 ","")&amp;IF(I71&gt;=75,"야간",""))</f>
        <v/>
      </c>
    </row>
    <row r="72">
      <c r="A72" t="inlineStr">
        <is>
          <t>당진시</t>
        </is>
      </c>
      <c r="B72" t="n">
        <v>0.0774628993928361</v>
      </c>
      <c r="C72" t="n">
        <v>3.285</v>
      </c>
      <c r="D72" t="n">
        <v>0.5191455908249347</v>
      </c>
      <c r="E72" t="n">
        <v>0.0952167809229551</v>
      </c>
      <c r="F72">
        <f>100*(1-(COUNTIF($B$2:$B$145,"&lt;"&amp;B72)+1)/COUNT($B$2:$B$145))</f>
        <v/>
      </c>
      <c r="G72">
        <f>100*(1-(COUNTIF($C$2:$C$145,"&lt;"&amp;C72)+1)/COUNT($C$2:$C$145))</f>
        <v/>
      </c>
      <c r="H72">
        <f>100*(1-(COUNTIF($D$2:$D$145,"&lt;"&amp;D72)+1)/COUNT($D$2:$D$145))</f>
        <v/>
      </c>
      <c r="I72">
        <f>100*(1-(COUNTIF($E$2:$E$145,"&lt;"&amp;E72)+1)/COUNT($E$2:$E$145))</f>
        <v/>
      </c>
      <c r="J72">
        <f>IF(('8_전국진단'!$E$7+'8_전국진단'!$H$7+'8_전국진단'!$K$7+'8_전국진단'!$N$7)&lt;=0,AVERAGE(F72:I72),(F72*'8_전국진단'!$E$7+G72*'8_전국진단'!$H$7+H72*'8_전국진단'!$K$7+I72*'8_전국진단'!$N$7)/('8_전국진단'!$E$7+'8_전국진단'!$H$7+'8_전국진단'!$K$7+'8_전국진단'!$N$7))</f>
        <v/>
      </c>
      <c r="K72">
        <f>RANK(J72,$J$2:$J$145,0)</f>
        <v/>
      </c>
      <c r="L72">
        <f>TRIM(IF(F72&gt;=75,"체험 ","")&amp;IF(G72&gt;=75,"숙박 ","")&amp;IF(H72&gt;=75,"저녁 ","")&amp;IF(I72&gt;=75,"야간",""))</f>
        <v/>
      </c>
    </row>
    <row r="73">
      <c r="A73" t="inlineStr">
        <is>
          <t>해남군</t>
        </is>
      </c>
      <c r="B73" t="n">
        <v>0.2787595208891187</v>
      </c>
      <c r="C73" t="n">
        <v>3.4825</v>
      </c>
      <c r="D73" t="n">
        <v>0.4909500676957922</v>
      </c>
      <c r="E73" t="n">
        <v>0.0911599538789018</v>
      </c>
      <c r="F73">
        <f>100*(1-(COUNTIF($B$2:$B$145,"&lt;"&amp;B73)+1)/COUNT($B$2:$B$145))</f>
        <v/>
      </c>
      <c r="G73">
        <f>100*(1-(COUNTIF($C$2:$C$145,"&lt;"&amp;C73)+1)/COUNT($C$2:$C$145))</f>
        <v/>
      </c>
      <c r="H73">
        <f>100*(1-(COUNTIF($D$2:$D$145,"&lt;"&amp;D73)+1)/COUNT($D$2:$D$145))</f>
        <v/>
      </c>
      <c r="I73">
        <f>100*(1-(COUNTIF($E$2:$E$145,"&lt;"&amp;E73)+1)/COUNT($E$2:$E$145))</f>
        <v/>
      </c>
      <c r="J73">
        <f>IF(('8_전국진단'!$E$7+'8_전국진단'!$H$7+'8_전국진단'!$K$7+'8_전국진단'!$N$7)&lt;=0,AVERAGE(F73:I73),(F73*'8_전국진단'!$E$7+G73*'8_전국진단'!$H$7+H73*'8_전국진단'!$K$7+I73*'8_전국진단'!$N$7)/('8_전국진단'!$E$7+'8_전국진단'!$H$7+'8_전국진단'!$K$7+'8_전국진단'!$N$7))</f>
        <v/>
      </c>
      <c r="K73">
        <f>RANK(J73,$J$2:$J$145,0)</f>
        <v/>
      </c>
      <c r="L73">
        <f>TRIM(IF(F73&gt;=75,"체험 ","")&amp;IF(G73&gt;=75,"숙박 ","")&amp;IF(H73&gt;=75,"저녁 ","")&amp;IF(I73&gt;=75,"야간",""))</f>
        <v/>
      </c>
    </row>
    <row r="74">
      <c r="A74" t="inlineStr">
        <is>
          <t>양산시</t>
        </is>
      </c>
      <c r="B74" t="n">
        <v>-0.0627150422566964</v>
      </c>
      <c r="C74" t="n">
        <v>3.840833333333333</v>
      </c>
      <c r="D74" t="n">
        <v>0.5079629138141086</v>
      </c>
      <c r="E74" t="n">
        <v>0.0883034226014239</v>
      </c>
      <c r="F74">
        <f>100*(1-(COUNTIF($B$2:$B$145,"&lt;"&amp;B74)+1)/COUNT($B$2:$B$145))</f>
        <v/>
      </c>
      <c r="G74">
        <f>100*(1-(COUNTIF($C$2:$C$145,"&lt;"&amp;C74)+1)/COUNT($C$2:$C$145))</f>
        <v/>
      </c>
      <c r="H74">
        <f>100*(1-(COUNTIF($D$2:$D$145,"&lt;"&amp;D74)+1)/COUNT($D$2:$D$145))</f>
        <v/>
      </c>
      <c r="I74">
        <f>100*(1-(COUNTIF($E$2:$E$145,"&lt;"&amp;E74)+1)/COUNT($E$2:$E$145))</f>
        <v/>
      </c>
      <c r="J74">
        <f>IF(('8_전국진단'!$E$7+'8_전국진단'!$H$7+'8_전국진단'!$K$7+'8_전국진단'!$N$7)&lt;=0,AVERAGE(F74:I74),(F74*'8_전국진단'!$E$7+G74*'8_전국진단'!$H$7+H74*'8_전국진단'!$K$7+I74*'8_전국진단'!$N$7)/('8_전국진단'!$E$7+'8_전국진단'!$H$7+'8_전국진단'!$K$7+'8_전국진단'!$N$7))</f>
        <v/>
      </c>
      <c r="K74">
        <f>RANK(J74,$J$2:$J$145,0)</f>
        <v/>
      </c>
      <c r="L74">
        <f>TRIM(IF(F74&gt;=75,"체험 ","")&amp;IF(G74&gt;=75,"숙박 ","")&amp;IF(H74&gt;=75,"저녁 ","")&amp;IF(I74&gt;=75,"야간",""))</f>
        <v/>
      </c>
    </row>
    <row r="75">
      <c r="A75" t="inlineStr">
        <is>
          <t>함양군</t>
        </is>
      </c>
      <c r="B75" t="n">
        <v>0.0077339125757129</v>
      </c>
      <c r="C75" t="n">
        <v>4.0325</v>
      </c>
      <c r="D75" t="n">
        <v>0.4752353807882444</v>
      </c>
      <c r="E75" t="n">
        <v>0.08422476916871161</v>
      </c>
      <c r="F75">
        <f>100*(1-(COUNTIF($B$2:$B$145,"&lt;"&amp;B75)+1)/COUNT($B$2:$B$145))</f>
        <v/>
      </c>
      <c r="G75">
        <f>100*(1-(COUNTIF($C$2:$C$145,"&lt;"&amp;C75)+1)/COUNT($C$2:$C$145))</f>
        <v/>
      </c>
      <c r="H75">
        <f>100*(1-(COUNTIF($D$2:$D$145,"&lt;"&amp;D75)+1)/COUNT($D$2:$D$145))</f>
        <v/>
      </c>
      <c r="I75">
        <f>100*(1-(COUNTIF($E$2:$E$145,"&lt;"&amp;E75)+1)/COUNT($E$2:$E$145))</f>
        <v/>
      </c>
      <c r="J75">
        <f>IF(('8_전국진단'!$E$7+'8_전국진단'!$H$7+'8_전국진단'!$K$7+'8_전국진단'!$N$7)&lt;=0,AVERAGE(F75:I75),(F75*'8_전국진단'!$E$7+G75*'8_전국진단'!$H$7+H75*'8_전국진단'!$K$7+I75*'8_전국진단'!$N$7)/('8_전국진단'!$E$7+'8_전국진단'!$H$7+'8_전국진단'!$K$7+'8_전국진단'!$N$7))</f>
        <v/>
      </c>
      <c r="K75">
        <f>RANK(J75,$J$2:$J$145,0)</f>
        <v/>
      </c>
      <c r="L75">
        <f>TRIM(IF(F75&gt;=75,"체험 ","")&amp;IF(G75&gt;=75,"숙박 ","")&amp;IF(H75&gt;=75,"저녁 ","")&amp;IF(I75&gt;=75,"야간",""))</f>
        <v/>
      </c>
    </row>
    <row r="76">
      <c r="A76" t="inlineStr">
        <is>
          <t>달성군</t>
        </is>
      </c>
      <c r="B76" t="n">
        <v>-0.0094575798945826</v>
      </c>
      <c r="C76" t="n">
        <v>3.7325</v>
      </c>
      <c r="D76" t="n">
        <v>0.5143256588754123</v>
      </c>
      <c r="E76" t="n">
        <v>0.0830869467728674</v>
      </c>
      <c r="F76">
        <f>100*(1-(COUNTIF($B$2:$B$145,"&lt;"&amp;B76)+1)/COUNT($B$2:$B$145))</f>
        <v/>
      </c>
      <c r="G76">
        <f>100*(1-(COUNTIF($C$2:$C$145,"&lt;"&amp;C76)+1)/COUNT($C$2:$C$145))</f>
        <v/>
      </c>
      <c r="H76">
        <f>100*(1-(COUNTIF($D$2:$D$145,"&lt;"&amp;D76)+1)/COUNT($D$2:$D$145))</f>
        <v/>
      </c>
      <c r="I76">
        <f>100*(1-(COUNTIF($E$2:$E$145,"&lt;"&amp;E76)+1)/COUNT($E$2:$E$145))</f>
        <v/>
      </c>
      <c r="J76">
        <f>IF(('8_전국진단'!$E$7+'8_전국진단'!$H$7+'8_전국진단'!$K$7+'8_전국진단'!$N$7)&lt;=0,AVERAGE(F76:I76),(F76*'8_전국진단'!$E$7+G76*'8_전국진단'!$H$7+H76*'8_전국진단'!$K$7+I76*'8_전국진단'!$N$7)/('8_전국진단'!$E$7+'8_전국진단'!$H$7+'8_전국진단'!$K$7+'8_전국진단'!$N$7))</f>
        <v/>
      </c>
      <c r="K76">
        <f>RANK(J76,$J$2:$J$145,0)</f>
        <v/>
      </c>
      <c r="L76">
        <f>TRIM(IF(F76&gt;=75,"체험 ","")&amp;IF(G76&gt;=75,"숙박 ","")&amp;IF(H76&gt;=75,"저녁 ","")&amp;IF(I76&gt;=75,"야간",""))</f>
        <v/>
      </c>
    </row>
    <row r="77">
      <c r="A77" t="inlineStr">
        <is>
          <t>청송군</t>
        </is>
      </c>
      <c r="B77" t="n">
        <v>0.1290508046079994</v>
      </c>
      <c r="C77" t="n">
        <v>3.589166666666667</v>
      </c>
      <c r="D77" t="n">
        <v>0.4705741780338359</v>
      </c>
      <c r="E77" t="n">
        <v>0.0920205799848616</v>
      </c>
      <c r="F77">
        <f>100*(1-(COUNTIF($B$2:$B$145,"&lt;"&amp;B77)+1)/COUNT($B$2:$B$145))</f>
        <v/>
      </c>
      <c r="G77">
        <f>100*(1-(COUNTIF($C$2:$C$145,"&lt;"&amp;C77)+1)/COUNT($C$2:$C$145))</f>
        <v/>
      </c>
      <c r="H77">
        <f>100*(1-(COUNTIF($D$2:$D$145,"&lt;"&amp;D77)+1)/COUNT($D$2:$D$145))</f>
        <v/>
      </c>
      <c r="I77">
        <f>100*(1-(COUNTIF($E$2:$E$145,"&lt;"&amp;E77)+1)/COUNT($E$2:$E$145))</f>
        <v/>
      </c>
      <c r="J77">
        <f>IF(('8_전국진단'!$E$7+'8_전국진단'!$H$7+'8_전국진단'!$K$7+'8_전국진단'!$N$7)&lt;=0,AVERAGE(F77:I77),(F77*'8_전국진단'!$E$7+G77*'8_전국진단'!$H$7+H77*'8_전국진단'!$K$7+I77*'8_전국진단'!$N$7)/('8_전국진단'!$E$7+'8_전국진단'!$H$7+'8_전국진단'!$K$7+'8_전국진단'!$N$7))</f>
        <v/>
      </c>
      <c r="K77">
        <f>RANK(J77,$J$2:$J$145,0)</f>
        <v/>
      </c>
      <c r="L77">
        <f>TRIM(IF(F77&gt;=75,"체험 ","")&amp;IF(G77&gt;=75,"숙박 ","")&amp;IF(H77&gt;=75,"저녁 ","")&amp;IF(I77&gt;=75,"야간",""))</f>
        <v/>
      </c>
    </row>
    <row r="78">
      <c r="A78" t="inlineStr">
        <is>
          <t>과천시</t>
        </is>
      </c>
      <c r="B78" t="n">
        <v>13.42867747849719</v>
      </c>
      <c r="C78" t="n">
        <v>3.654166666666667</v>
      </c>
      <c r="D78" t="n">
        <v>0.4893856873518977</v>
      </c>
      <c r="E78" t="n">
        <v>0.074174982260596</v>
      </c>
      <c r="F78">
        <f>100*(1-(COUNTIF($B$2:$B$145,"&lt;"&amp;B78)+1)/COUNT($B$2:$B$145))</f>
        <v/>
      </c>
      <c r="G78">
        <f>100*(1-(COUNTIF($C$2:$C$145,"&lt;"&amp;C78)+1)/COUNT($C$2:$C$145))</f>
        <v/>
      </c>
      <c r="H78">
        <f>100*(1-(COUNTIF($D$2:$D$145,"&lt;"&amp;D78)+1)/COUNT($D$2:$D$145))</f>
        <v/>
      </c>
      <c r="I78">
        <f>100*(1-(COUNTIF($E$2:$E$145,"&lt;"&amp;E78)+1)/COUNT($E$2:$E$145))</f>
        <v/>
      </c>
      <c r="J78">
        <f>IF(('8_전국진단'!$E$7+'8_전국진단'!$H$7+'8_전국진단'!$K$7+'8_전국진단'!$N$7)&lt;=0,AVERAGE(F78:I78),(F78*'8_전국진단'!$E$7+G78*'8_전국진단'!$H$7+H78*'8_전국진단'!$K$7+I78*'8_전국진단'!$N$7)/('8_전국진단'!$E$7+'8_전국진단'!$H$7+'8_전국진단'!$K$7+'8_전국진단'!$N$7))</f>
        <v/>
      </c>
      <c r="K78">
        <f>RANK(J78,$J$2:$J$145,0)</f>
        <v/>
      </c>
      <c r="L78">
        <f>TRIM(IF(F78&gt;=75,"체험 ","")&amp;IF(G78&gt;=75,"숙박 ","")&amp;IF(H78&gt;=75,"저녁 ","")&amp;IF(I78&gt;=75,"야간",""))</f>
        <v/>
      </c>
    </row>
    <row r="79">
      <c r="A79" t="inlineStr">
        <is>
          <t>김해시</t>
        </is>
      </c>
      <c r="B79" t="n">
        <v>-0.07427462750591381</v>
      </c>
      <c r="C79" t="n">
        <v>3.704166666666667</v>
      </c>
      <c r="D79" t="n">
        <v>0.5269241068660293</v>
      </c>
      <c r="E79" t="n">
        <v>0.0897376461963863</v>
      </c>
      <c r="F79">
        <f>100*(1-(COUNTIF($B$2:$B$145,"&lt;"&amp;B79)+1)/COUNT($B$2:$B$145))</f>
        <v/>
      </c>
      <c r="G79">
        <f>100*(1-(COUNTIF($C$2:$C$145,"&lt;"&amp;C79)+1)/COUNT($C$2:$C$145))</f>
        <v/>
      </c>
      <c r="H79">
        <f>100*(1-(COUNTIF($D$2:$D$145,"&lt;"&amp;D79)+1)/COUNT($D$2:$D$145))</f>
        <v/>
      </c>
      <c r="I79">
        <f>100*(1-(COUNTIF($E$2:$E$145,"&lt;"&amp;E79)+1)/COUNT($E$2:$E$145))</f>
        <v/>
      </c>
      <c r="J79">
        <f>IF(('8_전국진단'!$E$7+'8_전국진단'!$H$7+'8_전국진단'!$K$7+'8_전국진단'!$N$7)&lt;=0,AVERAGE(F79:I79),(F79*'8_전국진단'!$E$7+G79*'8_전국진단'!$H$7+H79*'8_전국진단'!$K$7+I79*'8_전국진단'!$N$7)/('8_전국진단'!$E$7+'8_전국진단'!$H$7+'8_전국진단'!$K$7+'8_전국진단'!$N$7))</f>
        <v/>
      </c>
      <c r="K79">
        <f>RANK(J79,$J$2:$J$145,0)</f>
        <v/>
      </c>
      <c r="L79">
        <f>TRIM(IF(F79&gt;=75,"체험 ","")&amp;IF(G79&gt;=75,"숙박 ","")&amp;IF(H79&gt;=75,"저녁 ","")&amp;IF(I79&gt;=75,"야간",""))</f>
        <v/>
      </c>
    </row>
    <row r="80">
      <c r="A80" t="inlineStr">
        <is>
          <t>칠곡군</t>
        </is>
      </c>
      <c r="B80" t="n">
        <v>-0.0139921049233137</v>
      </c>
      <c r="C80" t="n">
        <v>3.909166666666667</v>
      </c>
      <c r="D80" t="n">
        <v>0.5172306648446244</v>
      </c>
      <c r="E80" t="n">
        <v>0.0769141863877843</v>
      </c>
      <c r="F80">
        <f>100*(1-(COUNTIF($B$2:$B$145,"&lt;"&amp;B80)+1)/COUNT($B$2:$B$145))</f>
        <v/>
      </c>
      <c r="G80">
        <f>100*(1-(COUNTIF($C$2:$C$145,"&lt;"&amp;C80)+1)/COUNT($C$2:$C$145))</f>
        <v/>
      </c>
      <c r="H80">
        <f>100*(1-(COUNTIF($D$2:$D$145,"&lt;"&amp;D80)+1)/COUNT($D$2:$D$145))</f>
        <v/>
      </c>
      <c r="I80">
        <f>100*(1-(COUNTIF($E$2:$E$145,"&lt;"&amp;E80)+1)/COUNT($E$2:$E$145))</f>
        <v/>
      </c>
      <c r="J80">
        <f>IF(('8_전국진단'!$E$7+'8_전국진단'!$H$7+'8_전국진단'!$K$7+'8_전국진단'!$N$7)&lt;=0,AVERAGE(F80:I80),(F80*'8_전국진단'!$E$7+G80*'8_전국진단'!$H$7+H80*'8_전국진단'!$K$7+I80*'8_전국진단'!$N$7)/('8_전국진단'!$E$7+'8_전국진단'!$H$7+'8_전국진단'!$K$7+'8_전국진단'!$N$7))</f>
        <v/>
      </c>
      <c r="K80">
        <f>RANK(J80,$J$2:$J$145,0)</f>
        <v/>
      </c>
      <c r="L80">
        <f>TRIM(IF(F80&gt;=75,"체험 ","")&amp;IF(G80&gt;=75,"숙박 ","")&amp;IF(H80&gt;=75,"저녁 ","")&amp;IF(I80&gt;=75,"야간",""))</f>
        <v/>
      </c>
    </row>
    <row r="81">
      <c r="A81" t="inlineStr">
        <is>
          <t>영암군</t>
        </is>
      </c>
      <c r="B81" t="n">
        <v>0.7938402267014462</v>
      </c>
      <c r="C81" t="n">
        <v>3.923333333333334</v>
      </c>
      <c r="D81" t="n">
        <v>0.4368465701168799</v>
      </c>
      <c r="E81" t="n">
        <v>0.07499984101951</v>
      </c>
      <c r="F81">
        <f>100*(1-(COUNTIF($B$2:$B$145,"&lt;"&amp;B81)+1)/COUNT($B$2:$B$145))</f>
        <v/>
      </c>
      <c r="G81">
        <f>100*(1-(COUNTIF($C$2:$C$145,"&lt;"&amp;C81)+1)/COUNT($C$2:$C$145))</f>
        <v/>
      </c>
      <c r="H81">
        <f>100*(1-(COUNTIF($D$2:$D$145,"&lt;"&amp;D81)+1)/COUNT($D$2:$D$145))</f>
        <v/>
      </c>
      <c r="I81">
        <f>100*(1-(COUNTIF($E$2:$E$145,"&lt;"&amp;E81)+1)/COUNT($E$2:$E$145))</f>
        <v/>
      </c>
      <c r="J81">
        <f>IF(('8_전국진단'!$E$7+'8_전국진단'!$H$7+'8_전국진단'!$K$7+'8_전국진단'!$N$7)&lt;=0,AVERAGE(F81:I81),(F81*'8_전국진단'!$E$7+G81*'8_전국진단'!$H$7+H81*'8_전국진단'!$K$7+I81*'8_전국진단'!$N$7)/('8_전국진단'!$E$7+'8_전국진단'!$H$7+'8_전국진단'!$K$7+'8_전국진단'!$N$7))</f>
        <v/>
      </c>
      <c r="K81">
        <f>RANK(J81,$J$2:$J$145,0)</f>
        <v/>
      </c>
      <c r="L81">
        <f>TRIM(IF(F81&gt;=75,"체험 ","")&amp;IF(G81&gt;=75,"숙박 ","")&amp;IF(H81&gt;=75,"저녁 ","")&amp;IF(I81&gt;=75,"야간",""))</f>
        <v/>
      </c>
    </row>
    <row r="82">
      <c r="A82" t="inlineStr">
        <is>
          <t>태안군</t>
        </is>
      </c>
      <c r="B82" t="n">
        <v>-0.0958554489491808</v>
      </c>
      <c r="C82" t="n">
        <v>2.605833333333333</v>
      </c>
      <c r="D82" t="n">
        <v>0.5753797700752091</v>
      </c>
      <c r="E82" t="n">
        <v>0.1209439249804594</v>
      </c>
      <c r="F82">
        <f>100*(1-(COUNTIF($B$2:$B$145,"&lt;"&amp;B82)+1)/COUNT($B$2:$B$145))</f>
        <v/>
      </c>
      <c r="G82">
        <f>100*(1-(COUNTIF($C$2:$C$145,"&lt;"&amp;C82)+1)/COUNT($C$2:$C$145))</f>
        <v/>
      </c>
      <c r="H82">
        <f>100*(1-(COUNTIF($D$2:$D$145,"&lt;"&amp;D82)+1)/COUNT($D$2:$D$145))</f>
        <v/>
      </c>
      <c r="I82">
        <f>100*(1-(COUNTIF($E$2:$E$145,"&lt;"&amp;E82)+1)/COUNT($E$2:$E$145))</f>
        <v/>
      </c>
      <c r="J82">
        <f>IF(('8_전국진단'!$E$7+'8_전국진단'!$H$7+'8_전국진단'!$K$7+'8_전국진단'!$N$7)&lt;=0,AVERAGE(F82:I82),(F82*'8_전국진단'!$E$7+G82*'8_전국진단'!$H$7+H82*'8_전국진단'!$K$7+I82*'8_전국진단'!$N$7)/('8_전국진단'!$E$7+'8_전국진단'!$H$7+'8_전국진단'!$K$7+'8_전국진단'!$N$7))</f>
        <v/>
      </c>
      <c r="K82">
        <f>RANK(J82,$J$2:$J$145,0)</f>
        <v/>
      </c>
      <c r="L82">
        <f>TRIM(IF(F82&gt;=75,"체험 ","")&amp;IF(G82&gt;=75,"숙박 ","")&amp;IF(H82&gt;=75,"저녁 ","")&amp;IF(I82&gt;=75,"야간",""))</f>
        <v/>
      </c>
    </row>
    <row r="83">
      <c r="A83" t="inlineStr">
        <is>
          <t>논산시</t>
        </is>
      </c>
      <c r="B83" t="n">
        <v>-0.0334678809961439</v>
      </c>
      <c r="C83" t="n">
        <v>3.736666666666667</v>
      </c>
      <c r="D83" t="n">
        <v>0.511996402980599</v>
      </c>
      <c r="E83" t="n">
        <v>0.08831703816286481</v>
      </c>
      <c r="F83">
        <f>100*(1-(COUNTIF($B$2:$B$145,"&lt;"&amp;B83)+1)/COUNT($B$2:$B$145))</f>
        <v/>
      </c>
      <c r="G83">
        <f>100*(1-(COUNTIF($C$2:$C$145,"&lt;"&amp;C83)+1)/COUNT($C$2:$C$145))</f>
        <v/>
      </c>
      <c r="H83">
        <f>100*(1-(COUNTIF($D$2:$D$145,"&lt;"&amp;D83)+1)/COUNT($D$2:$D$145))</f>
        <v/>
      </c>
      <c r="I83">
        <f>100*(1-(COUNTIF($E$2:$E$145,"&lt;"&amp;E83)+1)/COUNT($E$2:$E$145))</f>
        <v/>
      </c>
      <c r="J83">
        <f>IF(('8_전국진단'!$E$7+'8_전국진단'!$H$7+'8_전국진단'!$K$7+'8_전국진단'!$N$7)&lt;=0,AVERAGE(F83:I83),(F83*'8_전국진단'!$E$7+G83*'8_전국진단'!$H$7+H83*'8_전국진단'!$K$7+I83*'8_전국진단'!$N$7)/('8_전국진단'!$E$7+'8_전국진단'!$H$7+'8_전국진단'!$K$7+'8_전국진단'!$N$7))</f>
        <v/>
      </c>
      <c r="K83">
        <f>RANK(J83,$J$2:$J$145,0)</f>
        <v/>
      </c>
      <c r="L83">
        <f>TRIM(IF(F83&gt;=75,"체험 ","")&amp;IF(G83&gt;=75,"숙박 ","")&amp;IF(H83&gt;=75,"저녁 ","")&amp;IF(I83&gt;=75,"야간",""))</f>
        <v/>
      </c>
    </row>
    <row r="84">
      <c r="A84" t="inlineStr">
        <is>
          <t>강릉시</t>
        </is>
      </c>
      <c r="B84" t="n">
        <v>-0.1484800086529559</v>
      </c>
      <c r="C84" t="n">
        <v>2.865833333333333</v>
      </c>
      <c r="D84" t="n">
        <v>0.5869594982094863</v>
      </c>
      <c r="E84" t="n">
        <v>0.1248103583746404</v>
      </c>
      <c r="F84">
        <f>100*(1-(COUNTIF($B$2:$B$145,"&lt;"&amp;B84)+1)/COUNT($B$2:$B$145))</f>
        <v/>
      </c>
      <c r="G84">
        <f>100*(1-(COUNTIF($C$2:$C$145,"&lt;"&amp;C84)+1)/COUNT($C$2:$C$145))</f>
        <v/>
      </c>
      <c r="H84">
        <f>100*(1-(COUNTIF($D$2:$D$145,"&lt;"&amp;D84)+1)/COUNT($D$2:$D$145))</f>
        <v/>
      </c>
      <c r="I84">
        <f>100*(1-(COUNTIF($E$2:$E$145,"&lt;"&amp;E84)+1)/COUNT($E$2:$E$145))</f>
        <v/>
      </c>
      <c r="J84">
        <f>IF(('8_전국진단'!$E$7+'8_전국진단'!$H$7+'8_전국진단'!$K$7+'8_전국진단'!$N$7)&lt;=0,AVERAGE(F84:I84),(F84*'8_전국진단'!$E$7+G84*'8_전국진단'!$H$7+H84*'8_전국진단'!$K$7+I84*'8_전국진단'!$N$7)/('8_전국진단'!$E$7+'8_전국진단'!$H$7+'8_전국진단'!$K$7+'8_전국진단'!$N$7))</f>
        <v/>
      </c>
      <c r="K84">
        <f>RANK(J84,$J$2:$J$145,0)</f>
        <v/>
      </c>
      <c r="L84">
        <f>TRIM(IF(F84&gt;=75,"체험 ","")&amp;IF(G84&gt;=75,"숙박 ","")&amp;IF(H84&gt;=75,"저녁 ","")&amp;IF(I84&gt;=75,"야간",""))</f>
        <v/>
      </c>
    </row>
    <row r="85">
      <c r="A85" t="inlineStr">
        <is>
          <t>파주시</t>
        </is>
      </c>
      <c r="B85" t="n">
        <v>-0.0249741710093854</v>
      </c>
      <c r="C85" t="n">
        <v>3.5375</v>
      </c>
      <c r="D85" t="n">
        <v>0.5295112256297564</v>
      </c>
      <c r="E85" t="n">
        <v>0.0953882693290997</v>
      </c>
      <c r="F85">
        <f>100*(1-(COUNTIF($B$2:$B$145,"&lt;"&amp;B85)+1)/COUNT($B$2:$B$145))</f>
        <v/>
      </c>
      <c r="G85">
        <f>100*(1-(COUNTIF($C$2:$C$145,"&lt;"&amp;C85)+1)/COUNT($C$2:$C$145))</f>
        <v/>
      </c>
      <c r="H85">
        <f>100*(1-(COUNTIF($D$2:$D$145,"&lt;"&amp;D85)+1)/COUNT($D$2:$D$145))</f>
        <v/>
      </c>
      <c r="I85">
        <f>100*(1-(COUNTIF($E$2:$E$145,"&lt;"&amp;E85)+1)/COUNT($E$2:$E$145))</f>
        <v/>
      </c>
      <c r="J85">
        <f>IF(('8_전국진단'!$E$7+'8_전국진단'!$H$7+'8_전국진단'!$K$7+'8_전국진단'!$N$7)&lt;=0,AVERAGE(F85:I85),(F85*'8_전국진단'!$E$7+G85*'8_전국진단'!$H$7+H85*'8_전국진단'!$K$7+I85*'8_전국진단'!$N$7)/('8_전국진단'!$E$7+'8_전국진단'!$H$7+'8_전국진단'!$K$7+'8_전국진단'!$N$7))</f>
        <v/>
      </c>
      <c r="K85">
        <f>RANK(J85,$J$2:$J$145,0)</f>
        <v/>
      </c>
      <c r="L85">
        <f>TRIM(IF(F85&gt;=75,"체험 ","")&amp;IF(G85&gt;=75,"숙박 ","")&amp;IF(H85&gt;=75,"저녁 ","")&amp;IF(I85&gt;=75,"야간",""))</f>
        <v/>
      </c>
    </row>
    <row r="86">
      <c r="A86" t="inlineStr">
        <is>
          <t>이천시</t>
        </is>
      </c>
      <c r="B86" t="n">
        <v>-0.09579839730628049</v>
      </c>
      <c r="C86" t="n">
        <v>3.780833333333334</v>
      </c>
      <c r="D86" t="n">
        <v>0.5348123880963127</v>
      </c>
      <c r="E86" t="n">
        <v>0.08936800127074709</v>
      </c>
      <c r="F86">
        <f>100*(1-(COUNTIF($B$2:$B$145,"&lt;"&amp;B86)+1)/COUNT($B$2:$B$145))</f>
        <v/>
      </c>
      <c r="G86">
        <f>100*(1-(COUNTIF($C$2:$C$145,"&lt;"&amp;C86)+1)/COUNT($C$2:$C$145))</f>
        <v/>
      </c>
      <c r="H86">
        <f>100*(1-(COUNTIF($D$2:$D$145,"&lt;"&amp;D86)+1)/COUNT($D$2:$D$145))</f>
        <v/>
      </c>
      <c r="I86">
        <f>100*(1-(COUNTIF($E$2:$E$145,"&lt;"&amp;E86)+1)/COUNT($E$2:$E$145))</f>
        <v/>
      </c>
      <c r="J86">
        <f>IF(('8_전국진단'!$E$7+'8_전국진단'!$H$7+'8_전국진단'!$K$7+'8_전국진단'!$N$7)&lt;=0,AVERAGE(F86:I86),(F86*'8_전국진단'!$E$7+G86*'8_전국진단'!$H$7+H86*'8_전국진단'!$K$7+I86*'8_전국진단'!$N$7)/('8_전국진단'!$E$7+'8_전국진단'!$H$7+'8_전국진단'!$K$7+'8_전국진단'!$N$7))</f>
        <v/>
      </c>
      <c r="K86">
        <f>RANK(J86,$J$2:$J$145,0)</f>
        <v/>
      </c>
      <c r="L86">
        <f>TRIM(IF(F86&gt;=75,"체험 ","")&amp;IF(G86&gt;=75,"숙박 ","")&amp;IF(H86&gt;=75,"저녁 ","")&amp;IF(I86&gt;=75,"야간",""))</f>
        <v/>
      </c>
    </row>
    <row r="87">
      <c r="A87" t="inlineStr">
        <is>
          <t>거창군</t>
        </is>
      </c>
      <c r="B87" t="n">
        <v>-0.2405817323620388</v>
      </c>
      <c r="C87" t="n">
        <v>4.0925</v>
      </c>
      <c r="D87" t="n">
        <v>0.5104886083988251</v>
      </c>
      <c r="E87" t="n">
        <v>0.0984813642998629</v>
      </c>
      <c r="F87">
        <f>100*(1-(COUNTIF($B$2:$B$145,"&lt;"&amp;B87)+1)/COUNT($B$2:$B$145))</f>
        <v/>
      </c>
      <c r="G87">
        <f>100*(1-(COUNTIF($C$2:$C$145,"&lt;"&amp;C87)+1)/COUNT($C$2:$C$145))</f>
        <v/>
      </c>
      <c r="H87">
        <f>100*(1-(COUNTIF($D$2:$D$145,"&lt;"&amp;D87)+1)/COUNT($D$2:$D$145))</f>
        <v/>
      </c>
      <c r="I87">
        <f>100*(1-(COUNTIF($E$2:$E$145,"&lt;"&amp;E87)+1)/COUNT($E$2:$E$145))</f>
        <v/>
      </c>
      <c r="J87">
        <f>IF(('8_전국진단'!$E$7+'8_전국진단'!$H$7+'8_전국진단'!$K$7+'8_전국진단'!$N$7)&lt;=0,AVERAGE(F87:I87),(F87*'8_전국진단'!$E$7+G87*'8_전국진단'!$H$7+H87*'8_전국진단'!$K$7+I87*'8_전국진단'!$N$7)/('8_전국진단'!$E$7+'8_전국진단'!$H$7+'8_전국진단'!$K$7+'8_전국진단'!$N$7))</f>
        <v/>
      </c>
      <c r="K87">
        <f>RANK(J87,$J$2:$J$145,0)</f>
        <v/>
      </c>
      <c r="L87">
        <f>TRIM(IF(F87&gt;=75,"체험 ","")&amp;IF(G87&gt;=75,"숙박 ","")&amp;IF(H87&gt;=75,"저녁 ","")&amp;IF(I87&gt;=75,"야간",""))</f>
        <v/>
      </c>
    </row>
    <row r="88">
      <c r="A88" t="inlineStr">
        <is>
          <t>증평군</t>
        </is>
      </c>
      <c r="B88" t="n">
        <v>0.0250423490780784</v>
      </c>
      <c r="C88" t="n">
        <v>3.754166666666666</v>
      </c>
      <c r="D88" t="n">
        <v>0.5288504028897444</v>
      </c>
      <c r="E88" t="n">
        <v>0.078808554149098</v>
      </c>
      <c r="F88">
        <f>100*(1-(COUNTIF($B$2:$B$145,"&lt;"&amp;B88)+1)/COUNT($B$2:$B$145))</f>
        <v/>
      </c>
      <c r="G88">
        <f>100*(1-(COUNTIF($C$2:$C$145,"&lt;"&amp;C88)+1)/COUNT($C$2:$C$145))</f>
        <v/>
      </c>
      <c r="H88">
        <f>100*(1-(COUNTIF($D$2:$D$145,"&lt;"&amp;D88)+1)/COUNT($D$2:$D$145))</f>
        <v/>
      </c>
      <c r="I88">
        <f>100*(1-(COUNTIF($E$2:$E$145,"&lt;"&amp;E88)+1)/COUNT($E$2:$E$145))</f>
        <v/>
      </c>
      <c r="J88">
        <f>IF(('8_전국진단'!$E$7+'8_전국진단'!$H$7+'8_전국진단'!$K$7+'8_전국진단'!$N$7)&lt;=0,AVERAGE(F88:I88),(F88*'8_전국진단'!$E$7+G88*'8_전국진단'!$H$7+H88*'8_전국진단'!$K$7+I88*'8_전국진단'!$N$7)/('8_전국진단'!$E$7+'8_전국진단'!$H$7+'8_전국진단'!$K$7+'8_전국진단'!$N$7))</f>
        <v/>
      </c>
      <c r="K88">
        <f>RANK(J88,$J$2:$J$145,0)</f>
        <v/>
      </c>
      <c r="L88">
        <f>TRIM(IF(F88&gt;=75,"체험 ","")&amp;IF(G88&gt;=75,"숙박 ","")&amp;IF(H88&gt;=75,"저녁 ","")&amp;IF(I88&gt;=75,"야간",""))</f>
        <v/>
      </c>
    </row>
    <row r="89">
      <c r="A89" t="inlineStr">
        <is>
          <t>화성시</t>
        </is>
      </c>
      <c r="B89" t="n">
        <v>-0.141394000766589</v>
      </c>
      <c r="C89" t="n">
        <v>3.625833333333333</v>
      </c>
      <c r="D89" t="n">
        <v>0.5563913305318587</v>
      </c>
      <c r="E89" t="n">
        <v>0.09743141617106089</v>
      </c>
      <c r="F89">
        <f>100*(1-(COUNTIF($B$2:$B$145,"&lt;"&amp;B89)+1)/COUNT($B$2:$B$145))</f>
        <v/>
      </c>
      <c r="G89">
        <f>100*(1-(COUNTIF($C$2:$C$145,"&lt;"&amp;C89)+1)/COUNT($C$2:$C$145))</f>
        <v/>
      </c>
      <c r="H89">
        <f>100*(1-(COUNTIF($D$2:$D$145,"&lt;"&amp;D89)+1)/COUNT($D$2:$D$145))</f>
        <v/>
      </c>
      <c r="I89">
        <f>100*(1-(COUNTIF($E$2:$E$145,"&lt;"&amp;E89)+1)/COUNT($E$2:$E$145))</f>
        <v/>
      </c>
      <c r="J89">
        <f>IF(('8_전국진단'!$E$7+'8_전국진단'!$H$7+'8_전국진단'!$K$7+'8_전국진단'!$N$7)&lt;=0,AVERAGE(F89:I89),(F89*'8_전국진단'!$E$7+G89*'8_전국진단'!$H$7+H89*'8_전국진단'!$K$7+I89*'8_전국진단'!$N$7)/('8_전국진단'!$E$7+'8_전국진단'!$H$7+'8_전국진단'!$K$7+'8_전국진단'!$N$7))</f>
        <v/>
      </c>
      <c r="K89">
        <f>RANK(J89,$J$2:$J$145,0)</f>
        <v/>
      </c>
      <c r="L89">
        <f>TRIM(IF(F89&gt;=75,"체험 ","")&amp;IF(G89&gt;=75,"숙박 ","")&amp;IF(H89&gt;=75,"저녁 ","")&amp;IF(I89&gt;=75,"야간",""))</f>
        <v/>
      </c>
    </row>
    <row r="90">
      <c r="A90" t="inlineStr">
        <is>
          <t>광주시</t>
        </is>
      </c>
      <c r="B90" t="n">
        <v>0.0269979912057969</v>
      </c>
      <c r="C90" t="n">
        <v>3.408333333333333</v>
      </c>
      <c r="D90" t="n">
        <v>0.5452544593374233</v>
      </c>
      <c r="E90" t="n">
        <v>0.0940689640474696</v>
      </c>
      <c r="F90">
        <f>100*(1-(COUNTIF($B$2:$B$145,"&lt;"&amp;B90)+1)/COUNT($B$2:$B$145))</f>
        <v/>
      </c>
      <c r="G90">
        <f>100*(1-(COUNTIF($C$2:$C$145,"&lt;"&amp;C90)+1)/COUNT($C$2:$C$145))</f>
        <v/>
      </c>
      <c r="H90">
        <f>100*(1-(COUNTIF($D$2:$D$145,"&lt;"&amp;D90)+1)/COUNT($D$2:$D$145))</f>
        <v/>
      </c>
      <c r="I90">
        <f>100*(1-(COUNTIF($E$2:$E$145,"&lt;"&amp;E90)+1)/COUNT($E$2:$E$145))</f>
        <v/>
      </c>
      <c r="J90">
        <f>IF(('8_전국진단'!$E$7+'8_전국진단'!$H$7+'8_전국진단'!$K$7+'8_전국진단'!$N$7)&lt;=0,AVERAGE(F90:I90),(F90*'8_전국진단'!$E$7+G90*'8_전국진단'!$H$7+H90*'8_전국진단'!$K$7+I90*'8_전국진단'!$N$7)/('8_전국진단'!$E$7+'8_전국진단'!$H$7+'8_전국진단'!$K$7+'8_전국진단'!$N$7))</f>
        <v/>
      </c>
      <c r="K90">
        <f>RANK(J90,$J$2:$J$145,0)</f>
        <v/>
      </c>
      <c r="L90">
        <f>TRIM(IF(F90&gt;=75,"체험 ","")&amp;IF(G90&gt;=75,"숙박 ","")&amp;IF(H90&gt;=75,"저녁 ","")&amp;IF(I90&gt;=75,"야간",""))</f>
        <v/>
      </c>
    </row>
    <row r="91">
      <c r="A91" t="inlineStr">
        <is>
          <t>시흥시</t>
        </is>
      </c>
      <c r="B91" t="n">
        <v>-0.0492164014152981</v>
      </c>
      <c r="C91" t="n">
        <v>3.530833333333333</v>
      </c>
      <c r="D91" t="n">
        <v>0.5682257185376226</v>
      </c>
      <c r="E91" t="n">
        <v>0.0950456059673503</v>
      </c>
      <c r="F91">
        <f>100*(1-(COUNTIF($B$2:$B$145,"&lt;"&amp;B91)+1)/COUNT($B$2:$B$145))</f>
        <v/>
      </c>
      <c r="G91">
        <f>100*(1-(COUNTIF($C$2:$C$145,"&lt;"&amp;C91)+1)/COUNT($C$2:$C$145))</f>
        <v/>
      </c>
      <c r="H91">
        <f>100*(1-(COUNTIF($D$2:$D$145,"&lt;"&amp;D91)+1)/COUNT($D$2:$D$145))</f>
        <v/>
      </c>
      <c r="I91">
        <f>100*(1-(COUNTIF($E$2:$E$145,"&lt;"&amp;E91)+1)/COUNT($E$2:$E$145))</f>
        <v/>
      </c>
      <c r="J91">
        <f>IF(('8_전국진단'!$E$7+'8_전국진단'!$H$7+'8_전국진단'!$K$7+'8_전국진단'!$N$7)&lt;=0,AVERAGE(F91:I91),(F91*'8_전국진단'!$E$7+G91*'8_전국진단'!$H$7+H91*'8_전국진단'!$K$7+I91*'8_전국진단'!$N$7)/('8_전국진단'!$E$7+'8_전국진단'!$H$7+'8_전국진단'!$K$7+'8_전국진단'!$N$7))</f>
        <v/>
      </c>
      <c r="K91">
        <f>RANK(J91,$J$2:$J$145,0)</f>
        <v/>
      </c>
      <c r="L91">
        <f>TRIM(IF(F91&gt;=75,"체험 ","")&amp;IF(G91&gt;=75,"숙박 ","")&amp;IF(H91&gt;=75,"저녁 ","")&amp;IF(I91&gt;=75,"야간",""))</f>
        <v/>
      </c>
    </row>
    <row r="92">
      <c r="A92" t="inlineStr">
        <is>
          <t>영광군</t>
        </is>
      </c>
      <c r="B92" t="n">
        <v>0.100750488764491</v>
      </c>
      <c r="C92" t="n">
        <v>3.569166666666666</v>
      </c>
      <c r="D92" t="n">
        <v>0.4946842205616969</v>
      </c>
      <c r="E92" t="n">
        <v>0.09569502146208959</v>
      </c>
      <c r="F92">
        <f>100*(1-(COUNTIF($B$2:$B$145,"&lt;"&amp;B92)+1)/COUNT($B$2:$B$145))</f>
        <v/>
      </c>
      <c r="G92">
        <f>100*(1-(COUNTIF($C$2:$C$145,"&lt;"&amp;C92)+1)/COUNT($C$2:$C$145))</f>
        <v/>
      </c>
      <c r="H92">
        <f>100*(1-(COUNTIF($D$2:$D$145,"&lt;"&amp;D92)+1)/COUNT($D$2:$D$145))</f>
        <v/>
      </c>
      <c r="I92">
        <f>100*(1-(COUNTIF($E$2:$E$145,"&lt;"&amp;E92)+1)/COUNT($E$2:$E$145))</f>
        <v/>
      </c>
      <c r="J92">
        <f>IF(('8_전국진단'!$E$7+'8_전국진단'!$H$7+'8_전국진단'!$K$7+'8_전국진단'!$N$7)&lt;=0,AVERAGE(F92:I92),(F92*'8_전국진단'!$E$7+G92*'8_전국진단'!$H$7+H92*'8_전국진단'!$K$7+I92*'8_전국진단'!$N$7)/('8_전국진단'!$E$7+'8_전국진단'!$H$7+'8_전국진단'!$K$7+'8_전국진단'!$N$7))</f>
        <v/>
      </c>
      <c r="K92">
        <f>RANK(J92,$J$2:$J$145,0)</f>
        <v/>
      </c>
      <c r="L92">
        <f>TRIM(IF(F92&gt;=75,"체험 ","")&amp;IF(G92&gt;=75,"숙박 ","")&amp;IF(H92&gt;=75,"저녁 ","")&amp;IF(I92&gt;=75,"야간",""))</f>
        <v/>
      </c>
    </row>
    <row r="93">
      <c r="A93" t="inlineStr">
        <is>
          <t>영주시</t>
        </is>
      </c>
      <c r="B93" t="n">
        <v>-0.2898434545754597</v>
      </c>
      <c r="C93" t="n">
        <v>3.563333333333333</v>
      </c>
      <c r="D93" t="n">
        <v>0.5723657144998008</v>
      </c>
      <c r="E93" t="n">
        <v>0.1088552232344782</v>
      </c>
      <c r="F93">
        <f>100*(1-(COUNTIF($B$2:$B$145,"&lt;"&amp;B93)+1)/COUNT($B$2:$B$145))</f>
        <v/>
      </c>
      <c r="G93">
        <f>100*(1-(COUNTIF($C$2:$C$145,"&lt;"&amp;C93)+1)/COUNT($C$2:$C$145))</f>
        <v/>
      </c>
      <c r="H93">
        <f>100*(1-(COUNTIF($D$2:$D$145,"&lt;"&amp;D93)+1)/COUNT($D$2:$D$145))</f>
        <v/>
      </c>
      <c r="I93">
        <f>100*(1-(COUNTIF($E$2:$E$145,"&lt;"&amp;E93)+1)/COUNT($E$2:$E$145))</f>
        <v/>
      </c>
      <c r="J93">
        <f>IF(('8_전국진단'!$E$7+'8_전국진단'!$H$7+'8_전국진단'!$K$7+'8_전국진단'!$N$7)&lt;=0,AVERAGE(F93:I93),(F93*'8_전국진단'!$E$7+G93*'8_전국진단'!$H$7+H93*'8_전국진단'!$K$7+I93*'8_전국진단'!$N$7)/('8_전국진단'!$E$7+'8_전국진단'!$H$7+'8_전국진단'!$K$7+'8_전국진단'!$N$7))</f>
        <v/>
      </c>
      <c r="K93">
        <f>RANK(J93,$J$2:$J$145,0)</f>
        <v/>
      </c>
      <c r="L93">
        <f>TRIM(IF(F93&gt;=75,"체험 ","")&amp;IF(G93&gt;=75,"숙박 ","")&amp;IF(H93&gt;=75,"저녁 ","")&amp;IF(I93&gt;=75,"야간",""))</f>
        <v/>
      </c>
    </row>
    <row r="94">
      <c r="A94" t="inlineStr">
        <is>
          <t>가평군</t>
        </is>
      </c>
      <c r="B94" t="n">
        <v>0.2641719373969351</v>
      </c>
      <c r="C94" t="n">
        <v>2.911666666666666</v>
      </c>
      <c r="D94" t="n">
        <v>0.5356730536145403</v>
      </c>
      <c r="E94" t="n">
        <v>0.0997567295666897</v>
      </c>
      <c r="F94">
        <f>100*(1-(COUNTIF($B$2:$B$145,"&lt;"&amp;B94)+1)/COUNT($B$2:$B$145))</f>
        <v/>
      </c>
      <c r="G94">
        <f>100*(1-(COUNTIF($C$2:$C$145,"&lt;"&amp;C94)+1)/COUNT($C$2:$C$145))</f>
        <v/>
      </c>
      <c r="H94">
        <f>100*(1-(COUNTIF($D$2:$D$145,"&lt;"&amp;D94)+1)/COUNT($D$2:$D$145))</f>
        <v/>
      </c>
      <c r="I94">
        <f>100*(1-(COUNTIF($E$2:$E$145,"&lt;"&amp;E94)+1)/COUNT($E$2:$E$145))</f>
        <v/>
      </c>
      <c r="J94">
        <f>IF(('8_전국진단'!$E$7+'8_전국진단'!$H$7+'8_전국진단'!$K$7+'8_전국진단'!$N$7)&lt;=0,AVERAGE(F94:I94),(F94*'8_전국진단'!$E$7+G94*'8_전국진단'!$H$7+H94*'8_전국진단'!$K$7+I94*'8_전국진단'!$N$7)/('8_전국진단'!$E$7+'8_전국진단'!$H$7+'8_전국진단'!$K$7+'8_전국진단'!$N$7))</f>
        <v/>
      </c>
      <c r="K94">
        <f>RANK(J94,$J$2:$J$145,0)</f>
        <v/>
      </c>
      <c r="L94">
        <f>TRIM(IF(F94&gt;=75,"체험 ","")&amp;IF(G94&gt;=75,"숙박 ","")&amp;IF(H94&gt;=75,"저녁 ","")&amp;IF(I94&gt;=75,"야간",""))</f>
        <v/>
      </c>
    </row>
    <row r="95">
      <c r="A95" t="inlineStr">
        <is>
          <t>아산시</t>
        </is>
      </c>
      <c r="B95" t="n">
        <v>-0.1558295056351516</v>
      </c>
      <c r="C95" t="n">
        <v>3.689166666666667</v>
      </c>
      <c r="D95" t="n">
        <v>0.5468407555104012</v>
      </c>
      <c r="E95" t="n">
        <v>0.09907048607950469</v>
      </c>
      <c r="F95">
        <f>100*(1-(COUNTIF($B$2:$B$145,"&lt;"&amp;B95)+1)/COUNT($B$2:$B$145))</f>
        <v/>
      </c>
      <c r="G95">
        <f>100*(1-(COUNTIF($C$2:$C$145,"&lt;"&amp;C95)+1)/COUNT($C$2:$C$145))</f>
        <v/>
      </c>
      <c r="H95">
        <f>100*(1-(COUNTIF($D$2:$D$145,"&lt;"&amp;D95)+1)/COUNT($D$2:$D$145))</f>
        <v/>
      </c>
      <c r="I95">
        <f>100*(1-(COUNTIF($E$2:$E$145,"&lt;"&amp;E95)+1)/COUNT($E$2:$E$145))</f>
        <v/>
      </c>
      <c r="J95">
        <f>IF(('8_전국진단'!$E$7+'8_전국진단'!$H$7+'8_전국진단'!$K$7+'8_전국진단'!$N$7)&lt;=0,AVERAGE(F95:I95),(F95*'8_전국진단'!$E$7+G95*'8_전국진단'!$H$7+H95*'8_전국진단'!$K$7+I95*'8_전국진단'!$N$7)/('8_전국진단'!$E$7+'8_전국진단'!$H$7+'8_전국진단'!$K$7+'8_전국진단'!$N$7))</f>
        <v/>
      </c>
      <c r="K95">
        <f>RANK(J95,$J$2:$J$145,0)</f>
        <v/>
      </c>
      <c r="L95">
        <f>TRIM(IF(F95&gt;=75,"체험 ","")&amp;IF(G95&gt;=75,"숙박 ","")&amp;IF(H95&gt;=75,"저녁 ","")&amp;IF(I95&gt;=75,"야간",""))</f>
        <v/>
      </c>
    </row>
    <row r="96">
      <c r="A96" t="inlineStr">
        <is>
          <t>하남시</t>
        </is>
      </c>
      <c r="B96" t="n">
        <v>-0.1252572405924427</v>
      </c>
      <c r="C96" t="n">
        <v>3.808333333333334</v>
      </c>
      <c r="D96" t="n">
        <v>0.5757526267901258</v>
      </c>
      <c r="E96" t="n">
        <v>0.08817838166589199</v>
      </c>
      <c r="F96">
        <f>100*(1-(COUNTIF($B$2:$B$145,"&lt;"&amp;B96)+1)/COUNT($B$2:$B$145))</f>
        <v/>
      </c>
      <c r="G96">
        <f>100*(1-(COUNTIF($C$2:$C$145,"&lt;"&amp;C96)+1)/COUNT($C$2:$C$145))</f>
        <v/>
      </c>
      <c r="H96">
        <f>100*(1-(COUNTIF($D$2:$D$145,"&lt;"&amp;D96)+1)/COUNT($D$2:$D$145))</f>
        <v/>
      </c>
      <c r="I96">
        <f>100*(1-(COUNTIF($E$2:$E$145,"&lt;"&amp;E96)+1)/COUNT($E$2:$E$145))</f>
        <v/>
      </c>
      <c r="J96">
        <f>IF(('8_전국진단'!$E$7+'8_전국진단'!$H$7+'8_전국진단'!$K$7+'8_전국진단'!$N$7)&lt;=0,AVERAGE(F96:I96),(F96*'8_전국진단'!$E$7+G96*'8_전국진단'!$H$7+H96*'8_전국진단'!$K$7+I96*'8_전국진단'!$N$7)/('8_전국진단'!$E$7+'8_전국진단'!$H$7+'8_전국진단'!$K$7+'8_전국진단'!$N$7))</f>
        <v/>
      </c>
      <c r="K96">
        <f>RANK(J96,$J$2:$J$145,0)</f>
        <v/>
      </c>
      <c r="L96">
        <f>TRIM(IF(F96&gt;=75,"체험 ","")&amp;IF(G96&gt;=75,"숙박 ","")&amp;IF(H96&gt;=75,"저녁 ","")&amp;IF(I96&gt;=75,"야간",""))</f>
        <v/>
      </c>
    </row>
    <row r="97">
      <c r="A97" t="inlineStr">
        <is>
          <t>고창군</t>
        </is>
      </c>
      <c r="B97" t="n">
        <v>0.1451971014513198</v>
      </c>
      <c r="C97" t="n">
        <v>3.906666666666666</v>
      </c>
      <c r="D97" t="n">
        <v>0.4708813385569198</v>
      </c>
      <c r="E97" t="n">
        <v>0.0889507225231863</v>
      </c>
      <c r="F97">
        <f>100*(1-(COUNTIF($B$2:$B$145,"&lt;"&amp;B97)+1)/COUNT($B$2:$B$145))</f>
        <v/>
      </c>
      <c r="G97">
        <f>100*(1-(COUNTIF($C$2:$C$145,"&lt;"&amp;C97)+1)/COUNT($C$2:$C$145))</f>
        <v/>
      </c>
      <c r="H97">
        <f>100*(1-(COUNTIF($D$2:$D$145,"&lt;"&amp;D97)+1)/COUNT($D$2:$D$145))</f>
        <v/>
      </c>
      <c r="I97">
        <f>100*(1-(COUNTIF($E$2:$E$145,"&lt;"&amp;E97)+1)/COUNT($E$2:$E$145))</f>
        <v/>
      </c>
      <c r="J97">
        <f>IF(('8_전국진단'!$E$7+'8_전국진단'!$H$7+'8_전국진단'!$K$7+'8_전국진단'!$N$7)&lt;=0,AVERAGE(F97:I97),(F97*'8_전국진단'!$E$7+G97*'8_전국진단'!$H$7+H97*'8_전국진단'!$K$7+I97*'8_전국진단'!$N$7)/('8_전국진단'!$E$7+'8_전국진단'!$H$7+'8_전국진단'!$K$7+'8_전국진단'!$N$7))</f>
        <v/>
      </c>
      <c r="K97">
        <f>RANK(J97,$J$2:$J$145,0)</f>
        <v/>
      </c>
      <c r="L97">
        <f>TRIM(IF(F97&gt;=75,"체험 ","")&amp;IF(G97&gt;=75,"숙박 ","")&amp;IF(H97&gt;=75,"저녁 ","")&amp;IF(I97&gt;=75,"야간",""))</f>
        <v/>
      </c>
    </row>
    <row r="98">
      <c r="A98" t="inlineStr">
        <is>
          <t>동해시</t>
        </is>
      </c>
      <c r="B98" t="n">
        <v>0.0166136158802965</v>
      </c>
      <c r="C98" t="n">
        <v>3.065</v>
      </c>
      <c r="D98" t="n">
        <v>0.5497486489975658</v>
      </c>
      <c r="E98" t="n">
        <v>0.1102537689964663</v>
      </c>
      <c r="F98">
        <f>100*(1-(COUNTIF($B$2:$B$145,"&lt;"&amp;B98)+1)/COUNT($B$2:$B$145))</f>
        <v/>
      </c>
      <c r="G98">
        <f>100*(1-(COUNTIF($C$2:$C$145,"&lt;"&amp;C98)+1)/COUNT($C$2:$C$145))</f>
        <v/>
      </c>
      <c r="H98">
        <f>100*(1-(COUNTIF($D$2:$D$145,"&lt;"&amp;D98)+1)/COUNT($D$2:$D$145))</f>
        <v/>
      </c>
      <c r="I98">
        <f>100*(1-(COUNTIF($E$2:$E$145,"&lt;"&amp;E98)+1)/COUNT($E$2:$E$145))</f>
        <v/>
      </c>
      <c r="J98">
        <f>IF(('8_전국진단'!$E$7+'8_전국진단'!$H$7+'8_전국진단'!$K$7+'8_전국진단'!$N$7)&lt;=0,AVERAGE(F98:I98),(F98*'8_전국진단'!$E$7+G98*'8_전국진단'!$H$7+H98*'8_전국진단'!$K$7+I98*'8_전국진단'!$N$7)/('8_전국진단'!$E$7+'8_전국진단'!$H$7+'8_전국진단'!$K$7+'8_전국진단'!$N$7))</f>
        <v/>
      </c>
      <c r="K98">
        <f>RANK(J98,$J$2:$J$145,0)</f>
        <v/>
      </c>
      <c r="L98">
        <f>TRIM(IF(F98&gt;=75,"체험 ","")&amp;IF(G98&gt;=75,"숙박 ","")&amp;IF(H98&gt;=75,"저녁 ","")&amp;IF(I98&gt;=75,"야간",""))</f>
        <v/>
      </c>
    </row>
    <row r="99">
      <c r="A99" t="inlineStr">
        <is>
          <t>남양주시</t>
        </is>
      </c>
      <c r="B99" t="n">
        <v>-0.0303751815156891</v>
      </c>
      <c r="C99" t="n">
        <v>3.604166666666667</v>
      </c>
      <c r="D99" t="n">
        <v>0.553845582677847</v>
      </c>
      <c r="E99" t="n">
        <v>0.0920390662341759</v>
      </c>
      <c r="F99">
        <f>100*(1-(COUNTIF($B$2:$B$145,"&lt;"&amp;B99)+1)/COUNT($B$2:$B$145))</f>
        <v/>
      </c>
      <c r="G99">
        <f>100*(1-(COUNTIF($C$2:$C$145,"&lt;"&amp;C99)+1)/COUNT($C$2:$C$145))</f>
        <v/>
      </c>
      <c r="H99">
        <f>100*(1-(COUNTIF($D$2:$D$145,"&lt;"&amp;D99)+1)/COUNT($D$2:$D$145))</f>
        <v/>
      </c>
      <c r="I99">
        <f>100*(1-(COUNTIF($E$2:$E$145,"&lt;"&amp;E99)+1)/COUNT($E$2:$E$145))</f>
        <v/>
      </c>
      <c r="J99">
        <f>IF(('8_전국진단'!$E$7+'8_전국진단'!$H$7+'8_전국진단'!$K$7+'8_전국진단'!$N$7)&lt;=0,AVERAGE(F99:I99),(F99*'8_전국진단'!$E$7+G99*'8_전국진단'!$H$7+H99*'8_전국진단'!$K$7+I99*'8_전국진단'!$N$7)/('8_전국진단'!$E$7+'8_전국진단'!$H$7+'8_전국진단'!$K$7+'8_전국진단'!$N$7))</f>
        <v/>
      </c>
      <c r="K99">
        <f>RANK(J99,$J$2:$J$145,0)</f>
        <v/>
      </c>
      <c r="L99">
        <f>TRIM(IF(F99&gt;=75,"체험 ","")&amp;IF(G99&gt;=75,"숙박 ","")&amp;IF(H99&gt;=75,"저녁 ","")&amp;IF(I99&gt;=75,"야간",""))</f>
        <v/>
      </c>
    </row>
    <row r="100">
      <c r="A100" t="inlineStr">
        <is>
          <t>충주시</t>
        </is>
      </c>
      <c r="B100" t="n">
        <v>-0.048099583088364</v>
      </c>
      <c r="C100" t="n">
        <v>3.481666666666667</v>
      </c>
      <c r="D100" t="n">
        <v>0.561792967880514</v>
      </c>
      <c r="E100" t="n">
        <v>0.1055006346416715</v>
      </c>
      <c r="F100">
        <f>100*(1-(COUNTIF($B$2:$B$145,"&lt;"&amp;B100)+1)/COUNT($B$2:$B$145))</f>
        <v/>
      </c>
      <c r="G100">
        <f>100*(1-(COUNTIF($C$2:$C$145,"&lt;"&amp;C100)+1)/COUNT($C$2:$C$145))</f>
        <v/>
      </c>
      <c r="H100">
        <f>100*(1-(COUNTIF($D$2:$D$145,"&lt;"&amp;D100)+1)/COUNT($D$2:$D$145))</f>
        <v/>
      </c>
      <c r="I100">
        <f>100*(1-(COUNTIF($E$2:$E$145,"&lt;"&amp;E100)+1)/COUNT($E$2:$E$145))</f>
        <v/>
      </c>
      <c r="J100">
        <f>IF(('8_전국진단'!$E$7+'8_전국진단'!$H$7+'8_전국진단'!$K$7+'8_전국진단'!$N$7)&lt;=0,AVERAGE(F100:I100),(F100*'8_전국진단'!$E$7+G100*'8_전국진단'!$H$7+H100*'8_전국진단'!$K$7+I100*'8_전국진단'!$N$7)/('8_전국진단'!$E$7+'8_전국진단'!$H$7+'8_전국진단'!$K$7+'8_전국진단'!$N$7))</f>
        <v/>
      </c>
      <c r="K100">
        <f>RANK(J100,$J$2:$J$145,0)</f>
        <v/>
      </c>
      <c r="L100">
        <f>TRIM(IF(F100&gt;=75,"체험 ","")&amp;IF(G100&gt;=75,"숙박 ","")&amp;IF(H100&gt;=75,"저녁 ","")&amp;IF(I100&gt;=75,"야간",""))</f>
        <v/>
      </c>
    </row>
    <row r="101">
      <c r="A101" t="inlineStr">
        <is>
          <t>사천시</t>
        </is>
      </c>
      <c r="B101" t="n">
        <v>0.1956529038788272</v>
      </c>
      <c r="C101" t="n">
        <v>3.655</v>
      </c>
      <c r="D101" t="n">
        <v>0.4996307895805609</v>
      </c>
      <c r="E101" t="n">
        <v>0.0901068322403025</v>
      </c>
      <c r="F101">
        <f>100*(1-(COUNTIF($B$2:$B$145,"&lt;"&amp;B101)+1)/COUNT($B$2:$B$145))</f>
        <v/>
      </c>
      <c r="G101">
        <f>100*(1-(COUNTIF($C$2:$C$145,"&lt;"&amp;C101)+1)/COUNT($C$2:$C$145))</f>
        <v/>
      </c>
      <c r="H101">
        <f>100*(1-(COUNTIF($D$2:$D$145,"&lt;"&amp;D101)+1)/COUNT($D$2:$D$145))</f>
        <v/>
      </c>
      <c r="I101">
        <f>100*(1-(COUNTIF($E$2:$E$145,"&lt;"&amp;E101)+1)/COUNT($E$2:$E$145))</f>
        <v/>
      </c>
      <c r="J101">
        <f>IF(('8_전국진단'!$E$7+'8_전국진단'!$H$7+'8_전국진단'!$K$7+'8_전국진단'!$N$7)&lt;=0,AVERAGE(F101:I101),(F101*'8_전국진단'!$E$7+G101*'8_전국진단'!$H$7+H101*'8_전국진단'!$K$7+I101*'8_전국진단'!$N$7)/('8_전국진단'!$E$7+'8_전국진단'!$H$7+'8_전국진단'!$K$7+'8_전국진단'!$N$7))</f>
        <v/>
      </c>
      <c r="K101">
        <f>RANK(J101,$J$2:$J$145,0)</f>
        <v/>
      </c>
      <c r="L101">
        <f>TRIM(IF(F101&gt;=75,"체험 ","")&amp;IF(G101&gt;=75,"숙박 ","")&amp;IF(H101&gt;=75,"저녁 ","")&amp;IF(I101&gt;=75,"야간",""))</f>
        <v/>
      </c>
    </row>
    <row r="102">
      <c r="A102" t="inlineStr">
        <is>
          <t>구리시</t>
        </is>
      </c>
      <c r="B102" t="n">
        <v>-0.0169152592890452</v>
      </c>
      <c r="C102" t="n">
        <v>3.514166666666667</v>
      </c>
      <c r="D102" t="n">
        <v>0.5995006155889838</v>
      </c>
      <c r="E102" t="n">
        <v>0.09130877843854961</v>
      </c>
      <c r="F102">
        <f>100*(1-(COUNTIF($B$2:$B$145,"&lt;"&amp;B102)+1)/COUNT($B$2:$B$145))</f>
        <v/>
      </c>
      <c r="G102">
        <f>100*(1-(COUNTIF($C$2:$C$145,"&lt;"&amp;C102)+1)/COUNT($C$2:$C$145))</f>
        <v/>
      </c>
      <c r="H102">
        <f>100*(1-(COUNTIF($D$2:$D$145,"&lt;"&amp;D102)+1)/COUNT($D$2:$D$145))</f>
        <v/>
      </c>
      <c r="I102">
        <f>100*(1-(COUNTIF($E$2:$E$145,"&lt;"&amp;E102)+1)/COUNT($E$2:$E$145))</f>
        <v/>
      </c>
      <c r="J102">
        <f>IF(('8_전국진단'!$E$7+'8_전국진단'!$H$7+'8_전국진단'!$K$7+'8_전국진단'!$N$7)&lt;=0,AVERAGE(F102:I102),(F102*'8_전국진단'!$E$7+G102*'8_전국진단'!$H$7+H102*'8_전국진단'!$K$7+I102*'8_전국진단'!$N$7)/('8_전국진단'!$E$7+'8_전국진단'!$H$7+'8_전국진단'!$K$7+'8_전국진단'!$N$7))</f>
        <v/>
      </c>
      <c r="K102">
        <f>RANK(J102,$J$2:$J$145,0)</f>
        <v/>
      </c>
      <c r="L102">
        <f>TRIM(IF(F102&gt;=75,"체험 ","")&amp;IF(G102&gt;=75,"숙박 ","")&amp;IF(H102&gt;=75,"저녁 ","")&amp;IF(I102&gt;=75,"야간",""))</f>
        <v/>
      </c>
    </row>
    <row r="103">
      <c r="A103" t="inlineStr">
        <is>
          <t>봉화군</t>
        </is>
      </c>
      <c r="B103" t="n">
        <v>0.7046622986860958</v>
      </c>
      <c r="C103" t="n">
        <v>3.71</v>
      </c>
      <c r="D103" t="n">
        <v>0.4564355392387935</v>
      </c>
      <c r="E103" t="n">
        <v>0.0911664444658086</v>
      </c>
      <c r="F103">
        <f>100*(1-(COUNTIF($B$2:$B$145,"&lt;"&amp;B103)+1)/COUNT($B$2:$B$145))</f>
        <v/>
      </c>
      <c r="G103">
        <f>100*(1-(COUNTIF($C$2:$C$145,"&lt;"&amp;C103)+1)/COUNT($C$2:$C$145))</f>
        <v/>
      </c>
      <c r="H103">
        <f>100*(1-(COUNTIF($D$2:$D$145,"&lt;"&amp;D103)+1)/COUNT($D$2:$D$145))</f>
        <v/>
      </c>
      <c r="I103">
        <f>100*(1-(COUNTIF($E$2:$E$145,"&lt;"&amp;E103)+1)/COUNT($E$2:$E$145))</f>
        <v/>
      </c>
      <c r="J103">
        <f>IF(('8_전국진단'!$E$7+'8_전국진단'!$H$7+'8_전국진단'!$K$7+'8_전국진단'!$N$7)&lt;=0,AVERAGE(F103:I103),(F103*'8_전국진단'!$E$7+G103*'8_전국진단'!$H$7+H103*'8_전국진단'!$K$7+I103*'8_전국진단'!$N$7)/('8_전국진단'!$E$7+'8_전국진단'!$H$7+'8_전국진단'!$K$7+'8_전국진단'!$N$7))</f>
        <v/>
      </c>
      <c r="K103">
        <f>RANK(J103,$J$2:$J$145,0)</f>
        <v/>
      </c>
      <c r="L103">
        <f>TRIM(IF(F103&gt;=75,"체험 ","")&amp;IF(G103&gt;=75,"숙박 ","")&amp;IF(H103&gt;=75,"저녁 ","")&amp;IF(I103&gt;=75,"야간",""))</f>
        <v/>
      </c>
    </row>
    <row r="104">
      <c r="A104" t="inlineStr">
        <is>
          <t>화천군</t>
        </is>
      </c>
      <c r="B104" t="n">
        <v>-0.0344508440076413</v>
      </c>
      <c r="C104" t="n">
        <v>3.901666666666667</v>
      </c>
      <c r="D104" t="n">
        <v>0.54320879158875</v>
      </c>
      <c r="E104" t="n">
        <v>0.08746528364576719</v>
      </c>
      <c r="F104">
        <f>100*(1-(COUNTIF($B$2:$B$145,"&lt;"&amp;B104)+1)/COUNT($B$2:$B$145))</f>
        <v/>
      </c>
      <c r="G104">
        <f>100*(1-(COUNTIF($C$2:$C$145,"&lt;"&amp;C104)+1)/COUNT($C$2:$C$145))</f>
        <v/>
      </c>
      <c r="H104">
        <f>100*(1-(COUNTIF($D$2:$D$145,"&lt;"&amp;D104)+1)/COUNT($D$2:$D$145))</f>
        <v/>
      </c>
      <c r="I104">
        <f>100*(1-(COUNTIF($E$2:$E$145,"&lt;"&amp;E104)+1)/COUNT($E$2:$E$145))</f>
        <v/>
      </c>
      <c r="J104">
        <f>IF(('8_전국진단'!$E$7+'8_전국진단'!$H$7+'8_전국진단'!$K$7+'8_전국진단'!$N$7)&lt;=0,AVERAGE(F104:I104),(F104*'8_전국진단'!$E$7+G104*'8_전국진단'!$H$7+H104*'8_전국진단'!$K$7+I104*'8_전국진단'!$N$7)/('8_전국진단'!$E$7+'8_전국진단'!$H$7+'8_전국진단'!$K$7+'8_전국진단'!$N$7))</f>
        <v/>
      </c>
      <c r="K104">
        <f>RANK(J104,$J$2:$J$145,0)</f>
        <v/>
      </c>
      <c r="L104">
        <f>TRIM(IF(F104&gt;=75,"체험 ","")&amp;IF(G104&gt;=75,"숙박 ","")&amp;IF(H104&gt;=75,"저녁 ","")&amp;IF(I104&gt;=75,"야간",""))</f>
        <v/>
      </c>
    </row>
    <row r="105">
      <c r="A105" t="inlineStr">
        <is>
          <t>무안군</t>
        </is>
      </c>
      <c r="B105" t="n">
        <v>-0.0164574253782086</v>
      </c>
      <c r="C105" t="n">
        <v>3.718333333333334</v>
      </c>
      <c r="D105" t="n">
        <v>0.5341264114175356</v>
      </c>
      <c r="E105" t="n">
        <v>0.0920252914699011</v>
      </c>
      <c r="F105">
        <f>100*(1-(COUNTIF($B$2:$B$145,"&lt;"&amp;B105)+1)/COUNT($B$2:$B$145))</f>
        <v/>
      </c>
      <c r="G105">
        <f>100*(1-(COUNTIF($C$2:$C$145,"&lt;"&amp;C105)+1)/COUNT($C$2:$C$145))</f>
        <v/>
      </c>
      <c r="H105">
        <f>100*(1-(COUNTIF($D$2:$D$145,"&lt;"&amp;D105)+1)/COUNT($D$2:$D$145))</f>
        <v/>
      </c>
      <c r="I105">
        <f>100*(1-(COUNTIF($E$2:$E$145,"&lt;"&amp;E105)+1)/COUNT($E$2:$E$145))</f>
        <v/>
      </c>
      <c r="J105">
        <f>IF(('8_전국진단'!$E$7+'8_전국진단'!$H$7+'8_전국진단'!$K$7+'8_전국진단'!$N$7)&lt;=0,AVERAGE(F105:I105),(F105*'8_전국진단'!$E$7+G105*'8_전국진단'!$H$7+H105*'8_전국진단'!$K$7+I105*'8_전국진단'!$N$7)/('8_전국진단'!$E$7+'8_전국진단'!$H$7+'8_전국진단'!$K$7+'8_전국진단'!$N$7))</f>
        <v/>
      </c>
      <c r="K105">
        <f>RANK(J105,$J$2:$J$145,0)</f>
        <v/>
      </c>
      <c r="L105">
        <f>TRIM(IF(F105&gt;=75,"체험 ","")&amp;IF(G105&gt;=75,"숙박 ","")&amp;IF(H105&gt;=75,"저녁 ","")&amp;IF(I105&gt;=75,"야간",""))</f>
        <v/>
      </c>
    </row>
    <row r="106">
      <c r="A106" t="inlineStr">
        <is>
          <t>안성시</t>
        </is>
      </c>
      <c r="B106" t="n">
        <v>0.1737257063329105</v>
      </c>
      <c r="C106" t="n">
        <v>3.654166666666667</v>
      </c>
      <c r="D106" t="n">
        <v>0.5409582250454924</v>
      </c>
      <c r="E106" t="n">
        <v>0.0846810162068185</v>
      </c>
      <c r="F106">
        <f>100*(1-(COUNTIF($B$2:$B$145,"&lt;"&amp;B106)+1)/COUNT($B$2:$B$145))</f>
        <v/>
      </c>
      <c r="G106">
        <f>100*(1-(COUNTIF($C$2:$C$145,"&lt;"&amp;C106)+1)/COUNT($C$2:$C$145))</f>
        <v/>
      </c>
      <c r="H106">
        <f>100*(1-(COUNTIF($D$2:$D$145,"&lt;"&amp;D106)+1)/COUNT($D$2:$D$145))</f>
        <v/>
      </c>
      <c r="I106">
        <f>100*(1-(COUNTIF($E$2:$E$145,"&lt;"&amp;E106)+1)/COUNT($E$2:$E$145))</f>
        <v/>
      </c>
      <c r="J106">
        <f>IF(('8_전국진단'!$E$7+'8_전국진단'!$H$7+'8_전국진단'!$K$7+'8_전국진단'!$N$7)&lt;=0,AVERAGE(F106:I106),(F106*'8_전국진단'!$E$7+G106*'8_전국진단'!$H$7+H106*'8_전국진단'!$K$7+I106*'8_전국진단'!$N$7)/('8_전국진단'!$E$7+'8_전국진단'!$H$7+'8_전국진단'!$K$7+'8_전국진단'!$N$7))</f>
        <v/>
      </c>
      <c r="K106">
        <f>RANK(J106,$J$2:$J$145,0)</f>
        <v/>
      </c>
      <c r="L106">
        <f>TRIM(IF(F106&gt;=75,"체험 ","")&amp;IF(G106&gt;=75,"숙박 ","")&amp;IF(H106&gt;=75,"저녁 ","")&amp;IF(I106&gt;=75,"야간",""))</f>
        <v/>
      </c>
    </row>
    <row r="107">
      <c r="A107" t="inlineStr">
        <is>
          <t>정선군</t>
        </is>
      </c>
      <c r="B107" t="n">
        <v>-0.0596465526315866</v>
      </c>
      <c r="C107" t="n">
        <v>3.061666666666667</v>
      </c>
      <c r="D107" t="n">
        <v>0.5934881155854679</v>
      </c>
      <c r="E107" t="n">
        <v>0.1330015357234269</v>
      </c>
      <c r="F107">
        <f>100*(1-(COUNTIF($B$2:$B$145,"&lt;"&amp;B107)+1)/COUNT($B$2:$B$145))</f>
        <v/>
      </c>
      <c r="G107">
        <f>100*(1-(COUNTIF($C$2:$C$145,"&lt;"&amp;C107)+1)/COUNT($C$2:$C$145))</f>
        <v/>
      </c>
      <c r="H107">
        <f>100*(1-(COUNTIF($D$2:$D$145,"&lt;"&amp;D107)+1)/COUNT($D$2:$D$145))</f>
        <v/>
      </c>
      <c r="I107">
        <f>100*(1-(COUNTIF($E$2:$E$145,"&lt;"&amp;E107)+1)/COUNT($E$2:$E$145))</f>
        <v/>
      </c>
      <c r="J107">
        <f>IF(('8_전국진단'!$E$7+'8_전국진단'!$H$7+'8_전국진단'!$K$7+'8_전국진단'!$N$7)&lt;=0,AVERAGE(F107:I107),(F107*'8_전국진단'!$E$7+G107*'8_전국진단'!$H$7+H107*'8_전국진단'!$K$7+I107*'8_전국진단'!$N$7)/('8_전국진단'!$E$7+'8_전국진단'!$H$7+'8_전국진단'!$K$7+'8_전국진단'!$N$7))</f>
        <v/>
      </c>
      <c r="K107">
        <f>RANK(J107,$J$2:$J$145,0)</f>
        <v/>
      </c>
      <c r="L107">
        <f>TRIM(IF(F107&gt;=75,"체험 ","")&amp;IF(G107&gt;=75,"숙박 ","")&amp;IF(H107&gt;=75,"저녁 ","")&amp;IF(I107&gt;=75,"야간",""))</f>
        <v/>
      </c>
    </row>
    <row r="108">
      <c r="A108" t="inlineStr">
        <is>
          <t>속초시</t>
        </is>
      </c>
      <c r="B108" t="n">
        <v>-0.0376349977876545</v>
      </c>
      <c r="C108" t="n">
        <v>2.570833333333333</v>
      </c>
      <c r="D108" t="n">
        <v>0.6656988787617016</v>
      </c>
      <c r="E108" t="n">
        <v>0.1326200296878224</v>
      </c>
      <c r="F108">
        <f>100*(1-(COUNTIF($B$2:$B$145,"&lt;"&amp;B108)+1)/COUNT($B$2:$B$145))</f>
        <v/>
      </c>
      <c r="G108">
        <f>100*(1-(COUNTIF($C$2:$C$145,"&lt;"&amp;C108)+1)/COUNT($C$2:$C$145))</f>
        <v/>
      </c>
      <c r="H108">
        <f>100*(1-(COUNTIF($D$2:$D$145,"&lt;"&amp;D108)+1)/COUNT($D$2:$D$145))</f>
        <v/>
      </c>
      <c r="I108">
        <f>100*(1-(COUNTIF($E$2:$E$145,"&lt;"&amp;E108)+1)/COUNT($E$2:$E$145))</f>
        <v/>
      </c>
      <c r="J108">
        <f>IF(('8_전국진단'!$E$7+'8_전국진단'!$H$7+'8_전국진단'!$K$7+'8_전국진단'!$N$7)&lt;=0,AVERAGE(F108:I108),(F108*'8_전국진단'!$E$7+G108*'8_전국진단'!$H$7+H108*'8_전국진단'!$K$7+I108*'8_전국진단'!$N$7)/('8_전국진단'!$E$7+'8_전국진단'!$H$7+'8_전국진단'!$K$7+'8_전국진단'!$N$7))</f>
        <v/>
      </c>
      <c r="K108">
        <f>RANK(J108,$J$2:$J$145,0)</f>
        <v/>
      </c>
      <c r="L108">
        <f>TRIM(IF(F108&gt;=75,"체험 ","")&amp;IF(G108&gt;=75,"숙박 ","")&amp;IF(H108&gt;=75,"저녁 ","")&amp;IF(I108&gt;=75,"야간",""))</f>
        <v/>
      </c>
    </row>
    <row r="109">
      <c r="A109" t="inlineStr">
        <is>
          <t>무주군</t>
        </is>
      </c>
      <c r="B109" t="n">
        <v>0.529800083538956</v>
      </c>
      <c r="C109" t="n">
        <v>3.4075</v>
      </c>
      <c r="D109" t="n">
        <v>0.5179540758103816</v>
      </c>
      <c r="E109" t="n">
        <v>0.1012016340304978</v>
      </c>
      <c r="F109">
        <f>100*(1-(COUNTIF($B$2:$B$145,"&lt;"&amp;B109)+1)/COUNT($B$2:$B$145))</f>
        <v/>
      </c>
      <c r="G109">
        <f>100*(1-(COUNTIF($C$2:$C$145,"&lt;"&amp;C109)+1)/COUNT($C$2:$C$145))</f>
        <v/>
      </c>
      <c r="H109">
        <f>100*(1-(COUNTIF($D$2:$D$145,"&lt;"&amp;D109)+1)/COUNT($D$2:$D$145))</f>
        <v/>
      </c>
      <c r="I109">
        <f>100*(1-(COUNTIF($E$2:$E$145,"&lt;"&amp;E109)+1)/COUNT($E$2:$E$145))</f>
        <v/>
      </c>
      <c r="J109">
        <f>IF(('8_전국진단'!$E$7+'8_전국진단'!$H$7+'8_전국진단'!$K$7+'8_전국진단'!$N$7)&lt;=0,AVERAGE(F109:I109),(F109*'8_전국진단'!$E$7+G109*'8_전국진단'!$H$7+H109*'8_전국진단'!$K$7+I109*'8_전국진단'!$N$7)/('8_전국진단'!$E$7+'8_전국진단'!$H$7+'8_전국진단'!$K$7+'8_전국진단'!$N$7))</f>
        <v/>
      </c>
      <c r="K109">
        <f>RANK(J109,$J$2:$J$145,0)</f>
        <v/>
      </c>
      <c r="L109">
        <f>TRIM(IF(F109&gt;=75,"체험 ","")&amp;IF(G109&gt;=75,"숙박 ","")&amp;IF(H109&gt;=75,"저녁 ","")&amp;IF(I109&gt;=75,"야간",""))</f>
        <v/>
      </c>
    </row>
    <row r="110">
      <c r="A110" t="inlineStr">
        <is>
          <t>여수시</t>
        </is>
      </c>
      <c r="B110" t="n">
        <v>-0.013976208688076</v>
      </c>
      <c r="C110" t="n">
        <v>2.6625</v>
      </c>
      <c r="D110" t="n">
        <v>0.6126570737815461</v>
      </c>
      <c r="E110" t="n">
        <v>0.1277570873001619</v>
      </c>
      <c r="F110">
        <f>100*(1-(COUNTIF($B$2:$B$145,"&lt;"&amp;B110)+1)/COUNT($B$2:$B$145))</f>
        <v/>
      </c>
      <c r="G110">
        <f>100*(1-(COUNTIF($C$2:$C$145,"&lt;"&amp;C110)+1)/COUNT($C$2:$C$145))</f>
        <v/>
      </c>
      <c r="H110">
        <f>100*(1-(COUNTIF($D$2:$D$145,"&lt;"&amp;D110)+1)/COUNT($D$2:$D$145))</f>
        <v/>
      </c>
      <c r="I110">
        <f>100*(1-(COUNTIF($E$2:$E$145,"&lt;"&amp;E110)+1)/COUNT($E$2:$E$145))</f>
        <v/>
      </c>
      <c r="J110">
        <f>IF(('8_전국진단'!$E$7+'8_전국진단'!$H$7+'8_전국진단'!$K$7+'8_전국진단'!$N$7)&lt;=0,AVERAGE(F110:I110),(F110*'8_전국진단'!$E$7+G110*'8_전국진단'!$H$7+H110*'8_전국진단'!$K$7+I110*'8_전국진단'!$N$7)/('8_전국진단'!$E$7+'8_전국진단'!$H$7+'8_전국진단'!$K$7+'8_전국진단'!$N$7))</f>
        <v/>
      </c>
      <c r="K110">
        <f>RANK(J110,$J$2:$J$145,0)</f>
        <v/>
      </c>
      <c r="L110">
        <f>TRIM(IF(F110&gt;=75,"체험 ","")&amp;IF(G110&gt;=75,"숙박 ","")&amp;IF(H110&gt;=75,"저녁 ","")&amp;IF(I110&gt;=75,"야간",""))</f>
        <v/>
      </c>
    </row>
    <row r="111">
      <c r="A111" t="inlineStr">
        <is>
          <t>장흥군</t>
        </is>
      </c>
      <c r="B111" t="n">
        <v>0.4294315166189713</v>
      </c>
      <c r="C111" t="n">
        <v>3.66</v>
      </c>
      <c r="D111" t="n">
        <v>0.4986410043272827</v>
      </c>
      <c r="E111" t="n">
        <v>0.0922287472506798</v>
      </c>
      <c r="F111">
        <f>100*(1-(COUNTIF($B$2:$B$145,"&lt;"&amp;B111)+1)/COUNT($B$2:$B$145))</f>
        <v/>
      </c>
      <c r="G111">
        <f>100*(1-(COUNTIF($C$2:$C$145,"&lt;"&amp;C111)+1)/COUNT($C$2:$C$145))</f>
        <v/>
      </c>
      <c r="H111">
        <f>100*(1-(COUNTIF($D$2:$D$145,"&lt;"&amp;D111)+1)/COUNT($D$2:$D$145))</f>
        <v/>
      </c>
      <c r="I111">
        <f>100*(1-(COUNTIF($E$2:$E$145,"&lt;"&amp;E111)+1)/COUNT($E$2:$E$145))</f>
        <v/>
      </c>
      <c r="J111">
        <f>IF(('8_전국진단'!$E$7+'8_전국진단'!$H$7+'8_전국진단'!$K$7+'8_전국진단'!$N$7)&lt;=0,AVERAGE(F111:I111),(F111*'8_전국진단'!$E$7+G111*'8_전국진단'!$H$7+H111*'8_전국진단'!$K$7+I111*'8_전국진단'!$N$7)/('8_전국진단'!$E$7+'8_전국진단'!$H$7+'8_전국진단'!$K$7+'8_전국진단'!$N$7))</f>
        <v/>
      </c>
      <c r="K111">
        <f>RANK(J111,$J$2:$J$145,0)</f>
        <v/>
      </c>
      <c r="L111">
        <f>TRIM(IF(F111&gt;=75,"체험 ","")&amp;IF(G111&gt;=75,"숙박 ","")&amp;IF(H111&gt;=75,"저녁 ","")&amp;IF(I111&gt;=75,"야간",""))</f>
        <v/>
      </c>
    </row>
    <row r="112">
      <c r="A112" t="inlineStr">
        <is>
          <t>평창군</t>
        </is>
      </c>
      <c r="B112" t="n">
        <v>0.3155940091425293</v>
      </c>
      <c r="C112" t="n">
        <v>3.05</v>
      </c>
      <c r="D112" t="n">
        <v>0.5364684650543016</v>
      </c>
      <c r="E112" t="n">
        <v>0.1127027981546373</v>
      </c>
      <c r="F112">
        <f>100*(1-(COUNTIF($B$2:$B$145,"&lt;"&amp;B112)+1)/COUNT($B$2:$B$145))</f>
        <v/>
      </c>
      <c r="G112">
        <f>100*(1-(COUNTIF($C$2:$C$145,"&lt;"&amp;C112)+1)/COUNT($C$2:$C$145))</f>
        <v/>
      </c>
      <c r="H112">
        <f>100*(1-(COUNTIF($D$2:$D$145,"&lt;"&amp;D112)+1)/COUNT($D$2:$D$145))</f>
        <v/>
      </c>
      <c r="I112">
        <f>100*(1-(COUNTIF($E$2:$E$145,"&lt;"&amp;E112)+1)/COUNT($E$2:$E$145))</f>
        <v/>
      </c>
      <c r="J112">
        <f>IF(('8_전국진단'!$E$7+'8_전국진단'!$H$7+'8_전국진단'!$K$7+'8_전국진단'!$N$7)&lt;=0,AVERAGE(F112:I112),(F112*'8_전국진단'!$E$7+G112*'8_전국진단'!$H$7+H112*'8_전국진단'!$K$7+I112*'8_전국진단'!$N$7)/('8_전국진단'!$E$7+'8_전국진단'!$H$7+'8_전국진단'!$K$7+'8_전국진단'!$N$7))</f>
        <v/>
      </c>
      <c r="K112">
        <f>RANK(J112,$J$2:$J$145,0)</f>
        <v/>
      </c>
      <c r="L112">
        <f>TRIM(IF(F112&gt;=75,"체험 ","")&amp;IF(G112&gt;=75,"숙박 ","")&amp;IF(H112&gt;=75,"저녁 ","")&amp;IF(I112&gt;=75,"야간",""))</f>
        <v/>
      </c>
    </row>
    <row r="113">
      <c r="A113" t="inlineStr">
        <is>
          <t>익산시</t>
        </is>
      </c>
      <c r="B113" t="n">
        <v>-0.1190541794021663</v>
      </c>
      <c r="C113" t="n">
        <v>3.669166666666667</v>
      </c>
      <c r="D113" t="n">
        <v>0.5808930205765823</v>
      </c>
      <c r="E113" t="n">
        <v>0.102131079038315</v>
      </c>
      <c r="F113">
        <f>100*(1-(COUNTIF($B$2:$B$145,"&lt;"&amp;B113)+1)/COUNT($B$2:$B$145))</f>
        <v/>
      </c>
      <c r="G113">
        <f>100*(1-(COUNTIF($C$2:$C$145,"&lt;"&amp;C113)+1)/COUNT($C$2:$C$145))</f>
        <v/>
      </c>
      <c r="H113">
        <f>100*(1-(COUNTIF($D$2:$D$145,"&lt;"&amp;D113)+1)/COUNT($D$2:$D$145))</f>
        <v/>
      </c>
      <c r="I113">
        <f>100*(1-(COUNTIF($E$2:$E$145,"&lt;"&amp;E113)+1)/COUNT($E$2:$E$145))</f>
        <v/>
      </c>
      <c r="J113">
        <f>IF(('8_전국진단'!$E$7+'8_전국진단'!$H$7+'8_전국진단'!$K$7+'8_전국진단'!$N$7)&lt;=0,AVERAGE(F113:I113),(F113*'8_전국진단'!$E$7+G113*'8_전국진단'!$H$7+H113*'8_전국진단'!$K$7+I113*'8_전국진단'!$N$7)/('8_전국진단'!$E$7+'8_전국진단'!$H$7+'8_전국진단'!$K$7+'8_전국진단'!$N$7))</f>
        <v/>
      </c>
      <c r="K113">
        <f>RANK(J113,$J$2:$J$145,0)</f>
        <v/>
      </c>
      <c r="L113">
        <f>TRIM(IF(F113&gt;=75,"체험 ","")&amp;IF(G113&gt;=75,"숙박 ","")&amp;IF(H113&gt;=75,"저녁 ","")&amp;IF(I113&gt;=75,"야간",""))</f>
        <v/>
      </c>
    </row>
    <row r="114">
      <c r="A114" t="inlineStr">
        <is>
          <t>영동군</t>
        </is>
      </c>
      <c r="B114" t="n">
        <v>0.09470041006456401</v>
      </c>
      <c r="C114" t="n">
        <v>3.779166666666667</v>
      </c>
      <c r="D114" t="n">
        <v>0.5276693352760599</v>
      </c>
      <c r="E114" t="n">
        <v>0.0915009339495039</v>
      </c>
      <c r="F114">
        <f>100*(1-(COUNTIF($B$2:$B$145,"&lt;"&amp;B114)+1)/COUNT($B$2:$B$145))</f>
        <v/>
      </c>
      <c r="G114">
        <f>100*(1-(COUNTIF($C$2:$C$145,"&lt;"&amp;C114)+1)/COUNT($C$2:$C$145))</f>
        <v/>
      </c>
      <c r="H114">
        <f>100*(1-(COUNTIF($D$2:$D$145,"&lt;"&amp;D114)+1)/COUNT($D$2:$D$145))</f>
        <v/>
      </c>
      <c r="I114">
        <f>100*(1-(COUNTIF($E$2:$E$145,"&lt;"&amp;E114)+1)/COUNT($E$2:$E$145))</f>
        <v/>
      </c>
      <c r="J114">
        <f>IF(('8_전국진단'!$E$7+'8_전국진단'!$H$7+'8_전국진단'!$K$7+'8_전국진단'!$N$7)&lt;=0,AVERAGE(F114:I114),(F114*'8_전국진단'!$E$7+G114*'8_전국진단'!$H$7+H114*'8_전국진단'!$K$7+I114*'8_전국진단'!$N$7)/('8_전국진단'!$E$7+'8_전국진단'!$H$7+'8_전국진단'!$K$7+'8_전국진단'!$N$7))</f>
        <v/>
      </c>
      <c r="K114">
        <f>RANK(J114,$J$2:$J$145,0)</f>
        <v/>
      </c>
      <c r="L114">
        <f>TRIM(IF(F114&gt;=75,"체험 ","")&amp;IF(G114&gt;=75,"숙박 ","")&amp;IF(H114&gt;=75,"저녁 ","")&amp;IF(I114&gt;=75,"야간",""))</f>
        <v/>
      </c>
    </row>
    <row r="115">
      <c r="A115" t="inlineStr">
        <is>
          <t>홍천군</t>
        </is>
      </c>
      <c r="B115" t="n">
        <v>0.2399003174971206</v>
      </c>
      <c r="C115" t="n">
        <v>3.145</v>
      </c>
      <c r="D115" t="n">
        <v>0.5516955243441807</v>
      </c>
      <c r="E115" t="n">
        <v>0.1042114687307674</v>
      </c>
      <c r="F115">
        <f>100*(1-(COUNTIF($B$2:$B$145,"&lt;"&amp;B115)+1)/COUNT($B$2:$B$145))</f>
        <v/>
      </c>
      <c r="G115">
        <f>100*(1-(COUNTIF($C$2:$C$145,"&lt;"&amp;C115)+1)/COUNT($C$2:$C$145))</f>
        <v/>
      </c>
      <c r="H115">
        <f>100*(1-(COUNTIF($D$2:$D$145,"&lt;"&amp;D115)+1)/COUNT($D$2:$D$145))</f>
        <v/>
      </c>
      <c r="I115">
        <f>100*(1-(COUNTIF($E$2:$E$145,"&lt;"&amp;E115)+1)/COUNT($E$2:$E$145))</f>
        <v/>
      </c>
      <c r="J115">
        <f>IF(('8_전국진단'!$E$7+'8_전국진단'!$H$7+'8_전국진단'!$K$7+'8_전국진단'!$N$7)&lt;=0,AVERAGE(F115:I115),(F115*'8_전국진단'!$E$7+G115*'8_전국진단'!$H$7+H115*'8_전국진단'!$K$7+I115*'8_전국진단'!$N$7)/('8_전국진단'!$E$7+'8_전국진단'!$H$7+'8_전국진단'!$K$7+'8_전국진단'!$N$7))</f>
        <v/>
      </c>
      <c r="K115">
        <f>RANK(J115,$J$2:$J$145,0)</f>
        <v/>
      </c>
      <c r="L115">
        <f>TRIM(IF(F115&gt;=75,"체험 ","")&amp;IF(G115&gt;=75,"숙박 ","")&amp;IF(H115&gt;=75,"저녁 ","")&amp;IF(I115&gt;=75,"야간",""))</f>
        <v/>
      </c>
    </row>
    <row r="116">
      <c r="A116" t="inlineStr">
        <is>
          <t>의왕시</t>
        </is>
      </c>
      <c r="B116" t="n">
        <v>0.1644025614038538</v>
      </c>
      <c r="C116" t="n">
        <v>3.589166666666667</v>
      </c>
      <c r="D116" t="n">
        <v>0.597192384593511</v>
      </c>
      <c r="E116" t="n">
        <v>0.0820175542936005</v>
      </c>
      <c r="F116">
        <f>100*(1-(COUNTIF($B$2:$B$145,"&lt;"&amp;B116)+1)/COUNT($B$2:$B$145))</f>
        <v/>
      </c>
      <c r="G116">
        <f>100*(1-(COUNTIF($C$2:$C$145,"&lt;"&amp;C116)+1)/COUNT($C$2:$C$145))</f>
        <v/>
      </c>
      <c r="H116">
        <f>100*(1-(COUNTIF($D$2:$D$145,"&lt;"&amp;D116)+1)/COUNT($D$2:$D$145))</f>
        <v/>
      </c>
      <c r="I116">
        <f>100*(1-(COUNTIF($E$2:$E$145,"&lt;"&amp;E116)+1)/COUNT($E$2:$E$145))</f>
        <v/>
      </c>
      <c r="J116">
        <f>IF(('8_전국진단'!$E$7+'8_전국진단'!$H$7+'8_전국진단'!$K$7+'8_전국진단'!$N$7)&lt;=0,AVERAGE(F116:I116),(F116*'8_전국진단'!$E$7+G116*'8_전국진단'!$H$7+H116*'8_전국진단'!$K$7+I116*'8_전국진단'!$N$7)/('8_전국진단'!$E$7+'8_전국진단'!$H$7+'8_전국진단'!$K$7+'8_전국진단'!$N$7))</f>
        <v/>
      </c>
      <c r="K116">
        <f>RANK(J116,$J$2:$J$145,0)</f>
        <v/>
      </c>
      <c r="L116">
        <f>TRIM(IF(F116&gt;=75,"체험 ","")&amp;IF(G116&gt;=75,"숙박 ","")&amp;IF(H116&gt;=75,"저녁 ","")&amp;IF(I116&gt;=75,"야간",""))</f>
        <v/>
      </c>
    </row>
    <row r="117">
      <c r="A117" t="inlineStr">
        <is>
          <t>청양군</t>
        </is>
      </c>
      <c r="B117" t="n">
        <v>0.1023476874097479</v>
      </c>
      <c r="C117" t="n">
        <v>3.935</v>
      </c>
      <c r="D117" t="n">
        <v>0.4859585980712552</v>
      </c>
      <c r="E117" t="n">
        <v>0.0983226849855859</v>
      </c>
      <c r="F117">
        <f>100*(1-(COUNTIF($B$2:$B$145,"&lt;"&amp;B117)+1)/COUNT($B$2:$B$145))</f>
        <v/>
      </c>
      <c r="G117">
        <f>100*(1-(COUNTIF($C$2:$C$145,"&lt;"&amp;C117)+1)/COUNT($C$2:$C$145))</f>
        <v/>
      </c>
      <c r="H117">
        <f>100*(1-(COUNTIF($D$2:$D$145,"&lt;"&amp;D117)+1)/COUNT($D$2:$D$145))</f>
        <v/>
      </c>
      <c r="I117">
        <f>100*(1-(COUNTIF($E$2:$E$145,"&lt;"&amp;E117)+1)/COUNT($E$2:$E$145))</f>
        <v/>
      </c>
      <c r="J117">
        <f>IF(('8_전국진단'!$E$7+'8_전국진단'!$H$7+'8_전국진단'!$K$7+'8_전국진단'!$N$7)&lt;=0,AVERAGE(F117:I117),(F117*'8_전국진단'!$E$7+G117*'8_전국진단'!$H$7+H117*'8_전국진단'!$K$7+I117*'8_전국진단'!$N$7)/('8_전국진단'!$E$7+'8_전국진단'!$H$7+'8_전국진단'!$K$7+'8_전국진단'!$N$7))</f>
        <v/>
      </c>
      <c r="K117">
        <f>RANK(J117,$J$2:$J$145,0)</f>
        <v/>
      </c>
      <c r="L117">
        <f>TRIM(IF(F117&gt;=75,"체험 ","")&amp;IF(G117&gt;=75,"숙박 ","")&amp;IF(H117&gt;=75,"저녁 ","")&amp;IF(I117&gt;=75,"야간",""))</f>
        <v/>
      </c>
    </row>
    <row r="118">
      <c r="A118" t="inlineStr">
        <is>
          <t>계룡시</t>
        </is>
      </c>
      <c r="B118" t="n">
        <v>0.3253314831479832</v>
      </c>
      <c r="C118" t="n">
        <v>3.524166666666666</v>
      </c>
      <c r="D118" t="n">
        <v>0.5686999100606001</v>
      </c>
      <c r="E118" t="n">
        <v>0.0895265122345253</v>
      </c>
      <c r="F118">
        <f>100*(1-(COUNTIF($B$2:$B$145,"&lt;"&amp;B118)+1)/COUNT($B$2:$B$145))</f>
        <v/>
      </c>
      <c r="G118">
        <f>100*(1-(COUNTIF($C$2:$C$145,"&lt;"&amp;C118)+1)/COUNT($C$2:$C$145))</f>
        <v/>
      </c>
      <c r="H118">
        <f>100*(1-(COUNTIF($D$2:$D$145,"&lt;"&amp;D118)+1)/COUNT($D$2:$D$145))</f>
        <v/>
      </c>
      <c r="I118">
        <f>100*(1-(COUNTIF($E$2:$E$145,"&lt;"&amp;E118)+1)/COUNT($E$2:$E$145))</f>
        <v/>
      </c>
      <c r="J118">
        <f>IF(('8_전국진단'!$E$7+'8_전국진단'!$H$7+'8_전국진단'!$K$7+'8_전국진단'!$N$7)&lt;=0,AVERAGE(F118:I118),(F118*'8_전국진단'!$E$7+G118*'8_전국진단'!$H$7+H118*'8_전국진단'!$K$7+I118*'8_전국진단'!$N$7)/('8_전국진단'!$E$7+'8_전국진단'!$H$7+'8_전국진단'!$K$7+'8_전국진단'!$N$7))</f>
        <v/>
      </c>
      <c r="K118">
        <f>RANK(J118,$J$2:$J$145,0)</f>
        <v/>
      </c>
      <c r="L118">
        <f>TRIM(IF(F118&gt;=75,"체험 ","")&amp;IF(G118&gt;=75,"숙박 ","")&amp;IF(H118&gt;=75,"저녁 ","")&amp;IF(I118&gt;=75,"야간",""))</f>
        <v/>
      </c>
    </row>
    <row r="119">
      <c r="A119" t="inlineStr">
        <is>
          <t>통영시</t>
        </is>
      </c>
      <c r="B119" t="n">
        <v>0.07419704983162929</v>
      </c>
      <c r="C119" t="n">
        <v>2.565833333333333</v>
      </c>
      <c r="D119" t="n">
        <v>0.6022566417160899</v>
      </c>
      <c r="E119" t="n">
        <v>0.1230012148937519</v>
      </c>
      <c r="F119">
        <f>100*(1-(COUNTIF($B$2:$B$145,"&lt;"&amp;B119)+1)/COUNT($B$2:$B$145))</f>
        <v/>
      </c>
      <c r="G119">
        <f>100*(1-(COUNTIF($C$2:$C$145,"&lt;"&amp;C119)+1)/COUNT($C$2:$C$145))</f>
        <v/>
      </c>
      <c r="H119">
        <f>100*(1-(COUNTIF($D$2:$D$145,"&lt;"&amp;D119)+1)/COUNT($D$2:$D$145))</f>
        <v/>
      </c>
      <c r="I119">
        <f>100*(1-(COUNTIF($E$2:$E$145,"&lt;"&amp;E119)+1)/COUNT($E$2:$E$145))</f>
        <v/>
      </c>
      <c r="J119">
        <f>IF(('8_전국진단'!$E$7+'8_전국진단'!$H$7+'8_전국진단'!$K$7+'8_전국진단'!$N$7)&lt;=0,AVERAGE(F119:I119),(F119*'8_전국진단'!$E$7+G119*'8_전국진단'!$H$7+H119*'8_전국진단'!$K$7+I119*'8_전국진단'!$N$7)/('8_전국진단'!$E$7+'8_전국진단'!$H$7+'8_전국진단'!$K$7+'8_전국진단'!$N$7))</f>
        <v/>
      </c>
      <c r="K119">
        <f>RANK(J119,$J$2:$J$145,0)</f>
        <v/>
      </c>
      <c r="L119">
        <f>TRIM(IF(F119&gt;=75,"체험 ","")&amp;IF(G119&gt;=75,"숙박 ","")&amp;IF(H119&gt;=75,"저녁 ","")&amp;IF(I119&gt;=75,"야간",""))</f>
        <v/>
      </c>
    </row>
    <row r="120">
      <c r="A120" t="inlineStr">
        <is>
          <t>제천시</t>
        </is>
      </c>
      <c r="B120" t="n">
        <v>-0.0439417381830278</v>
      </c>
      <c r="C120" t="n">
        <v>3.573333333333334</v>
      </c>
      <c r="D120" t="n">
        <v>0.5513386395599947</v>
      </c>
      <c r="E120" t="n">
        <v>0.1144220234061857</v>
      </c>
      <c r="F120">
        <f>100*(1-(COUNTIF($B$2:$B$145,"&lt;"&amp;B120)+1)/COUNT($B$2:$B$145))</f>
        <v/>
      </c>
      <c r="G120">
        <f>100*(1-(COUNTIF($C$2:$C$145,"&lt;"&amp;C120)+1)/COUNT($C$2:$C$145))</f>
        <v/>
      </c>
      <c r="H120">
        <f>100*(1-(COUNTIF($D$2:$D$145,"&lt;"&amp;D120)+1)/COUNT($D$2:$D$145))</f>
        <v/>
      </c>
      <c r="I120">
        <f>100*(1-(COUNTIF($E$2:$E$145,"&lt;"&amp;E120)+1)/COUNT($E$2:$E$145))</f>
        <v/>
      </c>
      <c r="J120">
        <f>IF(('8_전국진단'!$E$7+'8_전국진단'!$H$7+'8_전국진단'!$K$7+'8_전국진단'!$N$7)&lt;=0,AVERAGE(F120:I120),(F120*'8_전국진단'!$E$7+G120*'8_전국진단'!$H$7+H120*'8_전국진단'!$K$7+I120*'8_전국진단'!$N$7)/('8_전국진단'!$E$7+'8_전국진단'!$H$7+'8_전국진단'!$K$7+'8_전국진단'!$N$7))</f>
        <v/>
      </c>
      <c r="K120">
        <f>RANK(J120,$J$2:$J$145,0)</f>
        <v/>
      </c>
      <c r="L120">
        <f>TRIM(IF(F120&gt;=75,"체험 ","")&amp;IF(G120&gt;=75,"숙박 ","")&amp;IF(H120&gt;=75,"저녁 ","")&amp;IF(I120&gt;=75,"야간",""))</f>
        <v/>
      </c>
    </row>
    <row r="121">
      <c r="A121" t="inlineStr">
        <is>
          <t>춘천시</t>
        </is>
      </c>
      <c r="B121" t="n">
        <v>0.2111953408696849</v>
      </c>
      <c r="C121" t="n">
        <v>3.129166666666666</v>
      </c>
      <c r="D121" t="n">
        <v>0.5671421858946942</v>
      </c>
      <c r="E121" t="n">
        <v>0.1086640596722043</v>
      </c>
      <c r="F121">
        <f>100*(1-(COUNTIF($B$2:$B$145,"&lt;"&amp;B121)+1)/COUNT($B$2:$B$145))</f>
        <v/>
      </c>
      <c r="G121">
        <f>100*(1-(COUNTIF($C$2:$C$145,"&lt;"&amp;C121)+1)/COUNT($C$2:$C$145))</f>
        <v/>
      </c>
      <c r="H121">
        <f>100*(1-(COUNTIF($D$2:$D$145,"&lt;"&amp;D121)+1)/COUNT($D$2:$D$145))</f>
        <v/>
      </c>
      <c r="I121">
        <f>100*(1-(COUNTIF($E$2:$E$145,"&lt;"&amp;E121)+1)/COUNT($E$2:$E$145))</f>
        <v/>
      </c>
      <c r="J121">
        <f>IF(('8_전국진단'!$E$7+'8_전국진단'!$H$7+'8_전국진단'!$K$7+'8_전국진단'!$N$7)&lt;=0,AVERAGE(F121:I121),(F121*'8_전국진단'!$E$7+G121*'8_전국진단'!$H$7+H121*'8_전국진단'!$K$7+I121*'8_전국진단'!$N$7)/('8_전국진단'!$E$7+'8_전국진단'!$H$7+'8_전국진단'!$K$7+'8_전국진단'!$N$7))</f>
        <v/>
      </c>
      <c r="K121">
        <f>RANK(J121,$J$2:$J$145,0)</f>
        <v/>
      </c>
      <c r="L121">
        <f>TRIM(IF(F121&gt;=75,"체험 ","")&amp;IF(G121&gt;=75,"숙박 ","")&amp;IF(H121&gt;=75,"저녁 ","")&amp;IF(I121&gt;=75,"야간",""))</f>
        <v/>
      </c>
    </row>
    <row r="122">
      <c r="A122" t="inlineStr">
        <is>
          <t>경산시</t>
        </is>
      </c>
      <c r="B122" t="n">
        <v>-0.1860126333902664</v>
      </c>
      <c r="C122" t="n">
        <v>4.063333333333333</v>
      </c>
      <c r="D122" t="n">
        <v>0.5671921577666338</v>
      </c>
      <c r="E122" t="n">
        <v>0.1035631089219444</v>
      </c>
      <c r="F122">
        <f>100*(1-(COUNTIF($B$2:$B$145,"&lt;"&amp;B122)+1)/COUNT($B$2:$B$145))</f>
        <v/>
      </c>
      <c r="G122">
        <f>100*(1-(COUNTIF($C$2:$C$145,"&lt;"&amp;C122)+1)/COUNT($C$2:$C$145))</f>
        <v/>
      </c>
      <c r="H122">
        <f>100*(1-(COUNTIF($D$2:$D$145,"&lt;"&amp;D122)+1)/COUNT($D$2:$D$145))</f>
        <v/>
      </c>
      <c r="I122">
        <f>100*(1-(COUNTIF($E$2:$E$145,"&lt;"&amp;E122)+1)/COUNT($E$2:$E$145))</f>
        <v/>
      </c>
      <c r="J122">
        <f>IF(('8_전국진단'!$E$7+'8_전국진단'!$H$7+'8_전국진단'!$K$7+'8_전국진단'!$N$7)&lt;=0,AVERAGE(F122:I122),(F122*'8_전국진단'!$E$7+G122*'8_전국진단'!$H$7+H122*'8_전국진단'!$K$7+I122*'8_전국진단'!$N$7)/('8_전국진단'!$E$7+'8_전국진단'!$H$7+'8_전국진단'!$K$7+'8_전국진단'!$N$7))</f>
        <v/>
      </c>
      <c r="K122">
        <f>RANK(J122,$J$2:$J$145,0)</f>
        <v/>
      </c>
      <c r="L122">
        <f>TRIM(IF(F122&gt;=75,"체험 ","")&amp;IF(G122&gt;=75,"숙박 ","")&amp;IF(H122&gt;=75,"저녁 ","")&amp;IF(I122&gt;=75,"야간",""))</f>
        <v/>
      </c>
    </row>
    <row r="123">
      <c r="A123" t="inlineStr">
        <is>
          <t>구미시</t>
        </is>
      </c>
      <c r="B123" t="n">
        <v>-0.2047893935828432</v>
      </c>
      <c r="C123" t="n">
        <v>3.689166666666667</v>
      </c>
      <c r="D123" t="n">
        <v>0.5930028063153104</v>
      </c>
      <c r="E123" t="n">
        <v>0.1116139195000683</v>
      </c>
      <c r="F123">
        <f>100*(1-(COUNTIF($B$2:$B$145,"&lt;"&amp;B123)+1)/COUNT($B$2:$B$145))</f>
        <v/>
      </c>
      <c r="G123">
        <f>100*(1-(COUNTIF($C$2:$C$145,"&lt;"&amp;C123)+1)/COUNT($C$2:$C$145))</f>
        <v/>
      </c>
      <c r="H123">
        <f>100*(1-(COUNTIF($D$2:$D$145,"&lt;"&amp;D123)+1)/COUNT($D$2:$D$145))</f>
        <v/>
      </c>
      <c r="I123">
        <f>100*(1-(COUNTIF($E$2:$E$145,"&lt;"&amp;E123)+1)/COUNT($E$2:$E$145))</f>
        <v/>
      </c>
      <c r="J123">
        <f>IF(('8_전국진단'!$E$7+'8_전국진단'!$H$7+'8_전국진단'!$K$7+'8_전국진단'!$N$7)&lt;=0,AVERAGE(F123:I123),(F123*'8_전국진단'!$E$7+G123*'8_전국진단'!$H$7+H123*'8_전국진단'!$K$7+I123*'8_전국진단'!$N$7)/('8_전국진단'!$E$7+'8_전국진단'!$H$7+'8_전국진단'!$K$7+'8_전국진단'!$N$7))</f>
        <v/>
      </c>
      <c r="K123">
        <f>RANK(J123,$J$2:$J$145,0)</f>
        <v/>
      </c>
      <c r="L123">
        <f>TRIM(IF(F123&gt;=75,"체험 ","")&amp;IF(G123&gt;=75,"숙박 ","")&amp;IF(H123&gt;=75,"저녁 ","")&amp;IF(I123&gt;=75,"야간",""))</f>
        <v/>
      </c>
    </row>
    <row r="124">
      <c r="A124" t="inlineStr">
        <is>
          <t>목포시</t>
        </is>
      </c>
      <c r="B124" t="n">
        <v>0.0190013948427794</v>
      </c>
      <c r="C124" t="n">
        <v>2.835</v>
      </c>
      <c r="D124" t="n">
        <v>0.6984193960195597</v>
      </c>
      <c r="E124" t="n">
        <v>0.1311080996862159</v>
      </c>
      <c r="F124">
        <f>100*(1-(COUNTIF($B$2:$B$145,"&lt;"&amp;B124)+1)/COUNT($B$2:$B$145))</f>
        <v/>
      </c>
      <c r="G124">
        <f>100*(1-(COUNTIF($C$2:$C$145,"&lt;"&amp;C124)+1)/COUNT($C$2:$C$145))</f>
        <v/>
      </c>
      <c r="H124">
        <f>100*(1-(COUNTIF($D$2:$D$145,"&lt;"&amp;D124)+1)/COUNT($D$2:$D$145))</f>
        <v/>
      </c>
      <c r="I124">
        <f>100*(1-(COUNTIF($E$2:$E$145,"&lt;"&amp;E124)+1)/COUNT($E$2:$E$145))</f>
        <v/>
      </c>
      <c r="J124">
        <f>IF(('8_전국진단'!$E$7+'8_전국진단'!$H$7+'8_전국진단'!$K$7+'8_전국진단'!$N$7)&lt;=0,AVERAGE(F124:I124),(F124*'8_전국진단'!$E$7+G124*'8_전국진단'!$H$7+H124*'8_전국진단'!$K$7+I124*'8_전국진단'!$N$7)/('8_전국진단'!$E$7+'8_전국진단'!$H$7+'8_전국진단'!$K$7+'8_전국진단'!$N$7))</f>
        <v/>
      </c>
      <c r="K124">
        <f>RANK(J124,$J$2:$J$145,0)</f>
        <v/>
      </c>
      <c r="L124">
        <f>TRIM(IF(F124&gt;=75,"체험 ","")&amp;IF(G124&gt;=75,"숙박 ","")&amp;IF(H124&gt;=75,"저녁 ","")&amp;IF(I124&gt;=75,"야간",""))</f>
        <v/>
      </c>
    </row>
    <row r="125">
      <c r="A125" t="inlineStr">
        <is>
          <t>김천시</t>
        </is>
      </c>
      <c r="B125" t="n">
        <v>-0.0473891575712391</v>
      </c>
      <c r="C125" t="n">
        <v>3.683333333333334</v>
      </c>
      <c r="D125" t="n">
        <v>0.5697069025947796</v>
      </c>
      <c r="E125" t="n">
        <v>0.101525134706195</v>
      </c>
      <c r="F125">
        <f>100*(1-(COUNTIF($B$2:$B$145,"&lt;"&amp;B125)+1)/COUNT($B$2:$B$145))</f>
        <v/>
      </c>
      <c r="G125">
        <f>100*(1-(COUNTIF($C$2:$C$145,"&lt;"&amp;C125)+1)/COUNT($C$2:$C$145))</f>
        <v/>
      </c>
      <c r="H125">
        <f>100*(1-(COUNTIF($D$2:$D$145,"&lt;"&amp;D125)+1)/COUNT($D$2:$D$145))</f>
        <v/>
      </c>
      <c r="I125">
        <f>100*(1-(COUNTIF($E$2:$E$145,"&lt;"&amp;E125)+1)/COUNT($E$2:$E$145))</f>
        <v/>
      </c>
      <c r="J125">
        <f>IF(('8_전국진단'!$E$7+'8_전국진단'!$H$7+'8_전국진단'!$K$7+'8_전국진단'!$N$7)&lt;=0,AVERAGE(F125:I125),(F125*'8_전국진단'!$E$7+G125*'8_전국진단'!$H$7+H125*'8_전국진단'!$K$7+I125*'8_전국진단'!$N$7)/('8_전국진단'!$E$7+'8_전국진단'!$H$7+'8_전국진단'!$K$7+'8_전국진단'!$N$7))</f>
        <v/>
      </c>
      <c r="K125">
        <f>RANK(J125,$J$2:$J$145,0)</f>
        <v/>
      </c>
      <c r="L125">
        <f>TRIM(IF(F125&gt;=75,"체험 ","")&amp;IF(G125&gt;=75,"숙박 ","")&amp;IF(H125&gt;=75,"저녁 ","")&amp;IF(I125&gt;=75,"야간",""))</f>
        <v/>
      </c>
    </row>
    <row r="126">
      <c r="A126" t="inlineStr">
        <is>
          <t>의정부시</t>
        </is>
      </c>
      <c r="B126" t="n">
        <v>-0.0047052200807311</v>
      </c>
      <c r="C126" t="n">
        <v>3.639166666666666</v>
      </c>
      <c r="D126" t="n">
        <v>0.5794311743624398</v>
      </c>
      <c r="E126" t="n">
        <v>0.0983311885353467</v>
      </c>
      <c r="F126">
        <f>100*(1-(COUNTIF($B$2:$B$145,"&lt;"&amp;B126)+1)/COUNT($B$2:$B$145))</f>
        <v/>
      </c>
      <c r="G126">
        <f>100*(1-(COUNTIF($C$2:$C$145,"&lt;"&amp;C126)+1)/COUNT($C$2:$C$145))</f>
        <v/>
      </c>
      <c r="H126">
        <f>100*(1-(COUNTIF($D$2:$D$145,"&lt;"&amp;D126)+1)/COUNT($D$2:$D$145))</f>
        <v/>
      </c>
      <c r="I126">
        <f>100*(1-(COUNTIF($E$2:$E$145,"&lt;"&amp;E126)+1)/COUNT($E$2:$E$145))</f>
        <v/>
      </c>
      <c r="J126">
        <f>IF(('8_전국진단'!$E$7+'8_전국진단'!$H$7+'8_전국진단'!$K$7+'8_전국진단'!$N$7)&lt;=0,AVERAGE(F126:I126),(F126*'8_전국진단'!$E$7+G126*'8_전국진단'!$H$7+H126*'8_전국진단'!$K$7+I126*'8_전국진단'!$N$7)/('8_전국진단'!$E$7+'8_전국진단'!$H$7+'8_전국진단'!$K$7+'8_전국진단'!$N$7))</f>
        <v/>
      </c>
      <c r="K126">
        <f>RANK(J126,$J$2:$J$145,0)</f>
        <v/>
      </c>
      <c r="L126">
        <f>TRIM(IF(F126&gt;=75,"체험 ","")&amp;IF(G126&gt;=75,"숙박 ","")&amp;IF(H126&gt;=75,"저녁 ","")&amp;IF(I126&gt;=75,"야간",""))</f>
        <v/>
      </c>
    </row>
    <row r="127">
      <c r="A127" t="inlineStr">
        <is>
          <t>태백시</t>
        </is>
      </c>
      <c r="B127" t="n">
        <v>-0.045697320509671</v>
      </c>
      <c r="C127" t="n">
        <v>3.880833333333334</v>
      </c>
      <c r="D127" t="n">
        <v>0.5304962692514049</v>
      </c>
      <c r="E127" t="n">
        <v>0.1094538504742784</v>
      </c>
      <c r="F127">
        <f>100*(1-(COUNTIF($B$2:$B$145,"&lt;"&amp;B127)+1)/COUNT($B$2:$B$145))</f>
        <v/>
      </c>
      <c r="G127">
        <f>100*(1-(COUNTIF($C$2:$C$145,"&lt;"&amp;C127)+1)/COUNT($C$2:$C$145))</f>
        <v/>
      </c>
      <c r="H127">
        <f>100*(1-(COUNTIF($D$2:$D$145,"&lt;"&amp;D127)+1)/COUNT($D$2:$D$145))</f>
        <v/>
      </c>
      <c r="I127">
        <f>100*(1-(COUNTIF($E$2:$E$145,"&lt;"&amp;E127)+1)/COUNT($E$2:$E$145))</f>
        <v/>
      </c>
      <c r="J127">
        <f>IF(('8_전국진단'!$E$7+'8_전국진단'!$H$7+'8_전국진단'!$K$7+'8_전국진단'!$N$7)&lt;=0,AVERAGE(F127:I127),(F127*'8_전국진단'!$E$7+G127*'8_전국진단'!$H$7+H127*'8_전국진단'!$K$7+I127*'8_전국진단'!$N$7)/('8_전국진단'!$E$7+'8_전국진단'!$H$7+'8_전국진단'!$K$7+'8_전국진단'!$N$7))</f>
        <v/>
      </c>
      <c r="K127">
        <f>RANK(J127,$J$2:$J$145,0)</f>
        <v/>
      </c>
      <c r="L127">
        <f>TRIM(IF(F127&gt;=75,"체험 ","")&amp;IF(G127&gt;=75,"숙박 ","")&amp;IF(H127&gt;=75,"저녁 ","")&amp;IF(I127&gt;=75,"야간",""))</f>
        <v/>
      </c>
    </row>
    <row r="128">
      <c r="A128" t="inlineStr">
        <is>
          <t>상주시</t>
        </is>
      </c>
      <c r="B128" t="n">
        <v>0.0233379263694735</v>
      </c>
      <c r="C128" t="n">
        <v>3.900833333333334</v>
      </c>
      <c r="D128" t="n">
        <v>0.5455959079017945</v>
      </c>
      <c r="E128" t="n">
        <v>0.0952156991966723</v>
      </c>
      <c r="F128">
        <f>100*(1-(COUNTIF($B$2:$B$145,"&lt;"&amp;B128)+1)/COUNT($B$2:$B$145))</f>
        <v/>
      </c>
      <c r="G128">
        <f>100*(1-(COUNTIF($C$2:$C$145,"&lt;"&amp;C128)+1)/COUNT($C$2:$C$145))</f>
        <v/>
      </c>
      <c r="H128">
        <f>100*(1-(COUNTIF($D$2:$D$145,"&lt;"&amp;D128)+1)/COUNT($D$2:$D$145))</f>
        <v/>
      </c>
      <c r="I128">
        <f>100*(1-(COUNTIF($E$2:$E$145,"&lt;"&amp;E128)+1)/COUNT($E$2:$E$145))</f>
        <v/>
      </c>
      <c r="J128">
        <f>IF(('8_전국진단'!$E$7+'8_전국진단'!$H$7+'8_전국진단'!$K$7+'8_전국진단'!$N$7)&lt;=0,AVERAGE(F128:I128),(F128*'8_전국진단'!$E$7+G128*'8_전국진단'!$H$7+H128*'8_전국진단'!$K$7+I128*'8_전국진단'!$N$7)/('8_전국진단'!$E$7+'8_전국진단'!$H$7+'8_전국진단'!$K$7+'8_전국진단'!$N$7))</f>
        <v/>
      </c>
      <c r="K128">
        <f>RANK(J128,$J$2:$J$145,0)</f>
        <v/>
      </c>
      <c r="L128">
        <f>TRIM(IF(F128&gt;=75,"체험 ","")&amp;IF(G128&gt;=75,"숙박 ","")&amp;IF(H128&gt;=75,"저녁 ","")&amp;IF(I128&gt;=75,"야간",""))</f>
        <v/>
      </c>
    </row>
    <row r="129">
      <c r="A129" t="inlineStr">
        <is>
          <t>예천군</t>
        </is>
      </c>
      <c r="B129" t="n">
        <v>0.3672074882015008</v>
      </c>
      <c r="C129" t="n">
        <v>3.5675</v>
      </c>
      <c r="D129" t="n">
        <v>0.5351228669898288</v>
      </c>
      <c r="E129" t="n">
        <v>0.1032771620639534</v>
      </c>
      <c r="F129">
        <f>100*(1-(COUNTIF($B$2:$B$145,"&lt;"&amp;B129)+1)/COUNT($B$2:$B$145))</f>
        <v/>
      </c>
      <c r="G129">
        <f>100*(1-(COUNTIF($C$2:$C$145,"&lt;"&amp;C129)+1)/COUNT($C$2:$C$145))</f>
        <v/>
      </c>
      <c r="H129">
        <f>100*(1-(COUNTIF($D$2:$D$145,"&lt;"&amp;D129)+1)/COUNT($D$2:$D$145))</f>
        <v/>
      </c>
      <c r="I129">
        <f>100*(1-(COUNTIF($E$2:$E$145,"&lt;"&amp;E129)+1)/COUNT($E$2:$E$145))</f>
        <v/>
      </c>
      <c r="J129">
        <f>IF(('8_전국진단'!$E$7+'8_전국진단'!$H$7+'8_전국진단'!$K$7+'8_전국진단'!$N$7)&lt;=0,AVERAGE(F129:I129),(F129*'8_전국진단'!$E$7+G129*'8_전국진단'!$H$7+H129*'8_전국진단'!$K$7+I129*'8_전국진단'!$N$7)/('8_전국진단'!$E$7+'8_전국진단'!$H$7+'8_전국진단'!$K$7+'8_전국진단'!$N$7))</f>
        <v/>
      </c>
      <c r="K129">
        <f>RANK(J129,$J$2:$J$145,0)</f>
        <v/>
      </c>
      <c r="L129">
        <f>TRIM(IF(F129&gt;=75,"체험 ","")&amp;IF(G129&gt;=75,"숙박 ","")&amp;IF(H129&gt;=75,"저녁 ","")&amp;IF(I129&gt;=75,"야간",""))</f>
        <v/>
      </c>
    </row>
    <row r="130">
      <c r="A130" t="inlineStr">
        <is>
          <t>군산시</t>
        </is>
      </c>
      <c r="B130" t="n">
        <v>0.1163986871333333</v>
      </c>
      <c r="C130" t="n">
        <v>3.471666666666666</v>
      </c>
      <c r="D130" t="n">
        <v>0.5636149531756512</v>
      </c>
      <c r="E130" t="n">
        <v>0.1118805554548887</v>
      </c>
      <c r="F130">
        <f>100*(1-(COUNTIF($B$2:$B$145,"&lt;"&amp;B130)+1)/COUNT($B$2:$B$145))</f>
        <v/>
      </c>
      <c r="G130">
        <f>100*(1-(COUNTIF($C$2:$C$145,"&lt;"&amp;C130)+1)/COUNT($C$2:$C$145))</f>
        <v/>
      </c>
      <c r="H130">
        <f>100*(1-(COUNTIF($D$2:$D$145,"&lt;"&amp;D130)+1)/COUNT($D$2:$D$145))</f>
        <v/>
      </c>
      <c r="I130">
        <f>100*(1-(COUNTIF($E$2:$E$145,"&lt;"&amp;E130)+1)/COUNT($E$2:$E$145))</f>
        <v/>
      </c>
      <c r="J130">
        <f>IF(('8_전국진단'!$E$7+'8_전국진단'!$H$7+'8_전국진단'!$K$7+'8_전국진단'!$N$7)&lt;=0,AVERAGE(F130:I130),(F130*'8_전국진단'!$E$7+G130*'8_전국진단'!$H$7+H130*'8_전국진단'!$K$7+I130*'8_전국진단'!$N$7)/('8_전국진단'!$E$7+'8_전국진단'!$H$7+'8_전국진단'!$K$7+'8_전국진단'!$N$7))</f>
        <v/>
      </c>
      <c r="K130">
        <f>RANK(J130,$J$2:$J$145,0)</f>
        <v/>
      </c>
      <c r="L130">
        <f>TRIM(IF(F130&gt;=75,"체험 ","")&amp;IF(G130&gt;=75,"숙박 ","")&amp;IF(H130&gt;=75,"저녁 ","")&amp;IF(I130&gt;=75,"야간",""))</f>
        <v/>
      </c>
    </row>
    <row r="131">
      <c r="A131" t="inlineStr">
        <is>
          <t>거제시</t>
        </is>
      </c>
      <c r="B131" t="n">
        <v>0.0202967848886876</v>
      </c>
      <c r="C131" t="n">
        <v>3.275</v>
      </c>
      <c r="D131" t="n">
        <v>0.6239768050159634</v>
      </c>
      <c r="E131" t="n">
        <v>0.1305459348789119</v>
      </c>
      <c r="F131">
        <f>100*(1-(COUNTIF($B$2:$B$145,"&lt;"&amp;B131)+1)/COUNT($B$2:$B$145))</f>
        <v/>
      </c>
      <c r="G131">
        <f>100*(1-(COUNTIF($C$2:$C$145,"&lt;"&amp;C131)+1)/COUNT($C$2:$C$145))</f>
        <v/>
      </c>
      <c r="H131">
        <f>100*(1-(COUNTIF($D$2:$D$145,"&lt;"&amp;D131)+1)/COUNT($D$2:$D$145))</f>
        <v/>
      </c>
      <c r="I131">
        <f>100*(1-(COUNTIF($E$2:$E$145,"&lt;"&amp;E131)+1)/COUNT($E$2:$E$145))</f>
        <v/>
      </c>
      <c r="J131">
        <f>IF(('8_전국진단'!$E$7+'8_전국진단'!$H$7+'8_전국진단'!$K$7+'8_전국진단'!$N$7)&lt;=0,AVERAGE(F131:I131),(F131*'8_전국진단'!$E$7+G131*'8_전국진단'!$H$7+H131*'8_전국진단'!$K$7+I131*'8_전국진단'!$N$7)/('8_전국진단'!$E$7+'8_전국진단'!$H$7+'8_전국진단'!$K$7+'8_전국진단'!$N$7))</f>
        <v/>
      </c>
      <c r="K131">
        <f>RANK(J131,$J$2:$J$145,0)</f>
        <v/>
      </c>
      <c r="L131">
        <f>TRIM(IF(F131&gt;=75,"체험 ","")&amp;IF(G131&gt;=75,"숙박 ","")&amp;IF(H131&gt;=75,"저녁 ","")&amp;IF(I131&gt;=75,"야간",""))</f>
        <v/>
      </c>
    </row>
    <row r="132">
      <c r="A132" t="inlineStr">
        <is>
          <t>서귀포시</t>
        </is>
      </c>
      <c r="B132" t="n">
        <v>0.0777983504708137</v>
      </c>
      <c r="C132" t="n">
        <v>3.22</v>
      </c>
      <c r="D132" t="n">
        <v>0.5981008482785687</v>
      </c>
      <c r="E132" t="n">
        <v>0.1299566805306272</v>
      </c>
      <c r="F132">
        <f>100*(1-(COUNTIF($B$2:$B$145,"&lt;"&amp;B132)+1)/COUNT($B$2:$B$145))</f>
        <v/>
      </c>
      <c r="G132">
        <f>100*(1-(COUNTIF($C$2:$C$145,"&lt;"&amp;C132)+1)/COUNT($C$2:$C$145))</f>
        <v/>
      </c>
      <c r="H132">
        <f>100*(1-(COUNTIF($D$2:$D$145,"&lt;"&amp;D132)+1)/COUNT($D$2:$D$145))</f>
        <v/>
      </c>
      <c r="I132">
        <f>100*(1-(COUNTIF($E$2:$E$145,"&lt;"&amp;E132)+1)/COUNT($E$2:$E$145))</f>
        <v/>
      </c>
      <c r="J132">
        <f>IF(('8_전국진단'!$E$7+'8_전국진단'!$H$7+'8_전국진단'!$K$7+'8_전국진단'!$N$7)&lt;=0,AVERAGE(F132:I132),(F132*'8_전국진단'!$E$7+G132*'8_전국진단'!$H$7+H132*'8_전국진단'!$K$7+I132*'8_전국진단'!$N$7)/('8_전국진단'!$E$7+'8_전국진단'!$H$7+'8_전국진단'!$K$7+'8_전국진단'!$N$7))</f>
        <v/>
      </c>
      <c r="K132">
        <f>RANK(J132,$J$2:$J$145,0)</f>
        <v/>
      </c>
      <c r="L132">
        <f>TRIM(IF(F132&gt;=75,"체험 ","")&amp;IF(G132&gt;=75,"숙박 ","")&amp;IF(H132&gt;=75,"저녁 ","")&amp;IF(I132&gt;=75,"야간",""))</f>
        <v/>
      </c>
    </row>
    <row r="133">
      <c r="A133" t="inlineStr">
        <is>
          <t>군포시</t>
        </is>
      </c>
      <c r="B133" t="n">
        <v>0.0486848994433586</v>
      </c>
      <c r="C133" t="n">
        <v>3.654166666666667</v>
      </c>
      <c r="D133" t="n">
        <v>0.6349179947724404</v>
      </c>
      <c r="E133" t="n">
        <v>0.0946945310126569</v>
      </c>
      <c r="F133">
        <f>100*(1-(COUNTIF($B$2:$B$145,"&lt;"&amp;B133)+1)/COUNT($B$2:$B$145))</f>
        <v/>
      </c>
      <c r="G133">
        <f>100*(1-(COUNTIF($C$2:$C$145,"&lt;"&amp;C133)+1)/COUNT($C$2:$C$145))</f>
        <v/>
      </c>
      <c r="H133">
        <f>100*(1-(COUNTIF($D$2:$D$145,"&lt;"&amp;D133)+1)/COUNT($D$2:$D$145))</f>
        <v/>
      </c>
      <c r="I133">
        <f>100*(1-(COUNTIF($E$2:$E$145,"&lt;"&amp;E133)+1)/COUNT($E$2:$E$145))</f>
        <v/>
      </c>
      <c r="J133">
        <f>IF(('8_전국진단'!$E$7+'8_전국진단'!$H$7+'8_전국진단'!$K$7+'8_전국진단'!$N$7)&lt;=0,AVERAGE(F133:I133),(F133*'8_전국진단'!$E$7+G133*'8_전국진단'!$H$7+H133*'8_전국진단'!$K$7+I133*'8_전국진단'!$N$7)/('8_전국진단'!$E$7+'8_전국진단'!$H$7+'8_전국진단'!$K$7+'8_전국진단'!$N$7))</f>
        <v/>
      </c>
      <c r="K133">
        <f>RANK(J133,$J$2:$J$145,0)</f>
        <v/>
      </c>
      <c r="L133">
        <f>TRIM(IF(F133&gt;=75,"체험 ","")&amp;IF(G133&gt;=75,"숙박 ","")&amp;IF(H133&gt;=75,"저녁 ","")&amp;IF(I133&gt;=75,"야간",""))</f>
        <v/>
      </c>
    </row>
    <row r="134">
      <c r="A134" t="inlineStr">
        <is>
          <t>보령시</t>
        </is>
      </c>
      <c r="B134" t="n">
        <v>0.368990569523854</v>
      </c>
      <c r="C134" t="n">
        <v>3.078333333333333</v>
      </c>
      <c r="D134" t="n">
        <v>0.5848738641953739</v>
      </c>
      <c r="E134" t="n">
        <v>0.1221796584260705</v>
      </c>
      <c r="F134">
        <f>100*(1-(COUNTIF($B$2:$B$145,"&lt;"&amp;B134)+1)/COUNT($B$2:$B$145))</f>
        <v/>
      </c>
      <c r="G134">
        <f>100*(1-(COUNTIF($C$2:$C$145,"&lt;"&amp;C134)+1)/COUNT($C$2:$C$145))</f>
        <v/>
      </c>
      <c r="H134">
        <f>100*(1-(COUNTIF($D$2:$D$145,"&lt;"&amp;D134)+1)/COUNT($D$2:$D$145))</f>
        <v/>
      </c>
      <c r="I134">
        <f>100*(1-(COUNTIF($E$2:$E$145,"&lt;"&amp;E134)+1)/COUNT($E$2:$E$145))</f>
        <v/>
      </c>
      <c r="J134">
        <f>IF(('8_전국진단'!$E$7+'8_전국진단'!$H$7+'8_전국진단'!$K$7+'8_전국진단'!$N$7)&lt;=0,AVERAGE(F134:I134),(F134*'8_전국진단'!$E$7+G134*'8_전국진단'!$H$7+H134*'8_전국진단'!$K$7+I134*'8_전국진단'!$N$7)/('8_전국진단'!$E$7+'8_전국진단'!$H$7+'8_전국진단'!$K$7+'8_전국진단'!$N$7))</f>
        <v/>
      </c>
      <c r="K134">
        <f>RANK(J134,$J$2:$J$145,0)</f>
        <v/>
      </c>
      <c r="L134">
        <f>TRIM(IF(F134&gt;=75,"체험 ","")&amp;IF(G134&gt;=75,"숙박 ","")&amp;IF(H134&gt;=75,"저녁 ","")&amp;IF(I134&gt;=75,"야간",""))</f>
        <v/>
      </c>
    </row>
    <row r="135">
      <c r="A135" t="inlineStr">
        <is>
          <t>철원군</t>
        </is>
      </c>
      <c r="B135" t="n">
        <v>0.0168206265694119</v>
      </c>
      <c r="C135" t="n">
        <v>3.759166666666667</v>
      </c>
      <c r="D135" t="n">
        <v>0.5780291574682423</v>
      </c>
      <c r="E135" t="n">
        <v>0.1001677561962227</v>
      </c>
      <c r="F135">
        <f>100*(1-(COUNTIF($B$2:$B$145,"&lt;"&amp;B135)+1)/COUNT($B$2:$B$145))</f>
        <v/>
      </c>
      <c r="G135">
        <f>100*(1-(COUNTIF($C$2:$C$145,"&lt;"&amp;C135)+1)/COUNT($C$2:$C$145))</f>
        <v/>
      </c>
      <c r="H135">
        <f>100*(1-(COUNTIF($D$2:$D$145,"&lt;"&amp;D135)+1)/COUNT($D$2:$D$145))</f>
        <v/>
      </c>
      <c r="I135">
        <f>100*(1-(COUNTIF($E$2:$E$145,"&lt;"&amp;E135)+1)/COUNT($E$2:$E$145))</f>
        <v/>
      </c>
      <c r="J135">
        <f>IF(('8_전국진단'!$E$7+'8_전국진단'!$H$7+'8_전국진단'!$K$7+'8_전국진단'!$N$7)&lt;=0,AVERAGE(F135:I135),(F135*'8_전국진단'!$E$7+G135*'8_전국진단'!$H$7+H135*'8_전국진단'!$K$7+I135*'8_전국진단'!$N$7)/('8_전국진단'!$E$7+'8_전국진단'!$H$7+'8_전국진단'!$K$7+'8_전국진단'!$N$7))</f>
        <v/>
      </c>
      <c r="K135">
        <f>RANK(J135,$J$2:$J$145,0)</f>
        <v/>
      </c>
      <c r="L135">
        <f>TRIM(IF(F135&gt;=75,"체험 ","")&amp;IF(G135&gt;=75,"숙박 ","")&amp;IF(H135&gt;=75,"저녁 ","")&amp;IF(I135&gt;=75,"야간",""))</f>
        <v/>
      </c>
    </row>
    <row r="136">
      <c r="A136" t="inlineStr">
        <is>
          <t>원주시</t>
        </is>
      </c>
      <c r="B136" t="n">
        <v>0.0837994566077364</v>
      </c>
      <c r="C136" t="n">
        <v>3.573333333333334</v>
      </c>
      <c r="D136" t="n">
        <v>0.5861186475146737</v>
      </c>
      <c r="E136" t="n">
        <v>0.1090469083173835</v>
      </c>
      <c r="F136">
        <f>100*(1-(COUNTIF($B$2:$B$145,"&lt;"&amp;B136)+1)/COUNT($B$2:$B$145))</f>
        <v/>
      </c>
      <c r="G136">
        <f>100*(1-(COUNTIF($C$2:$C$145,"&lt;"&amp;C136)+1)/COUNT($C$2:$C$145))</f>
        <v/>
      </c>
      <c r="H136">
        <f>100*(1-(COUNTIF($D$2:$D$145,"&lt;"&amp;D136)+1)/COUNT($D$2:$D$145))</f>
        <v/>
      </c>
      <c r="I136">
        <f>100*(1-(COUNTIF($E$2:$E$145,"&lt;"&amp;E136)+1)/COUNT($E$2:$E$145))</f>
        <v/>
      </c>
      <c r="J136">
        <f>IF(('8_전국진단'!$E$7+'8_전국진단'!$H$7+'8_전국진단'!$K$7+'8_전국진단'!$N$7)&lt;=0,AVERAGE(F136:I136),(F136*'8_전국진단'!$E$7+G136*'8_전국진단'!$H$7+H136*'8_전국진단'!$K$7+I136*'8_전국진단'!$N$7)/('8_전국진단'!$E$7+'8_전국진단'!$H$7+'8_전국진단'!$K$7+'8_전국진단'!$N$7))</f>
        <v/>
      </c>
      <c r="K136">
        <f>RANK(J136,$J$2:$J$145,0)</f>
        <v/>
      </c>
      <c r="L136">
        <f>TRIM(IF(F136&gt;=75,"체험 ","")&amp;IF(G136&gt;=75,"숙박 ","")&amp;IF(H136&gt;=75,"저녁 ","")&amp;IF(I136&gt;=75,"야간",""))</f>
        <v/>
      </c>
    </row>
    <row r="137">
      <c r="A137" t="inlineStr">
        <is>
          <t>제주시</t>
        </is>
      </c>
      <c r="B137" t="n">
        <v>0.0920594702648203</v>
      </c>
      <c r="C137" t="n">
        <v>3.3425</v>
      </c>
      <c r="D137" t="n">
        <v>0.6420649661912694</v>
      </c>
      <c r="E137" t="n">
        <v>0.132741238941405</v>
      </c>
      <c r="F137">
        <f>100*(1-(COUNTIF($B$2:$B$145,"&lt;"&amp;B137)+1)/COUNT($B$2:$B$145))</f>
        <v/>
      </c>
      <c r="G137">
        <f>100*(1-(COUNTIF($C$2:$C$145,"&lt;"&amp;C137)+1)/COUNT($C$2:$C$145))</f>
        <v/>
      </c>
      <c r="H137">
        <f>100*(1-(COUNTIF($D$2:$D$145,"&lt;"&amp;D137)+1)/COUNT($D$2:$D$145))</f>
        <v/>
      </c>
      <c r="I137">
        <f>100*(1-(COUNTIF($E$2:$E$145,"&lt;"&amp;E137)+1)/COUNT($E$2:$E$145))</f>
        <v/>
      </c>
      <c r="J137">
        <f>IF(('8_전국진단'!$E$7+'8_전국진단'!$H$7+'8_전국진단'!$K$7+'8_전국진단'!$N$7)&lt;=0,AVERAGE(F137:I137),(F137*'8_전국진단'!$E$7+G137*'8_전국진단'!$H$7+H137*'8_전국진단'!$K$7+I137*'8_전국진단'!$N$7)/('8_전국진단'!$E$7+'8_전국진단'!$H$7+'8_전국진단'!$K$7+'8_전국진단'!$N$7))</f>
        <v/>
      </c>
      <c r="K137">
        <f>RANK(J137,$J$2:$J$145,0)</f>
        <v/>
      </c>
      <c r="L137">
        <f>TRIM(IF(F137&gt;=75,"체험 ","")&amp;IF(G137&gt;=75,"숙박 ","")&amp;IF(H137&gt;=75,"저녁 ","")&amp;IF(I137&gt;=75,"야간",""))</f>
        <v/>
      </c>
    </row>
    <row r="138">
      <c r="A138" t="inlineStr">
        <is>
          <t>오산시</t>
        </is>
      </c>
      <c r="B138" t="n">
        <v>0.0434988317704543</v>
      </c>
      <c r="C138" t="n">
        <v>3.674166666666667</v>
      </c>
      <c r="D138" t="n">
        <v>0.631802771744791</v>
      </c>
      <c r="E138" t="n">
        <v>0.0984955343007496</v>
      </c>
      <c r="F138">
        <f>100*(1-(COUNTIF($B$2:$B$145,"&lt;"&amp;B138)+1)/COUNT($B$2:$B$145))</f>
        <v/>
      </c>
      <c r="G138">
        <f>100*(1-(COUNTIF($C$2:$C$145,"&lt;"&amp;C138)+1)/COUNT($C$2:$C$145))</f>
        <v/>
      </c>
      <c r="H138">
        <f>100*(1-(COUNTIF($D$2:$D$145,"&lt;"&amp;D138)+1)/COUNT($D$2:$D$145))</f>
        <v/>
      </c>
      <c r="I138">
        <f>100*(1-(COUNTIF($E$2:$E$145,"&lt;"&amp;E138)+1)/COUNT($E$2:$E$145))</f>
        <v/>
      </c>
      <c r="J138">
        <f>IF(('8_전국진단'!$E$7+'8_전국진단'!$H$7+'8_전국진단'!$K$7+'8_전국진단'!$N$7)&lt;=0,AVERAGE(F138:I138),(F138*'8_전국진단'!$E$7+G138*'8_전국진단'!$H$7+H138*'8_전국진단'!$K$7+I138*'8_전국진단'!$N$7)/('8_전국진단'!$E$7+'8_전국진단'!$H$7+'8_전국진단'!$K$7+'8_전국진단'!$N$7))</f>
        <v/>
      </c>
      <c r="K138">
        <f>RANK(J138,$J$2:$J$145,0)</f>
        <v/>
      </c>
      <c r="L138">
        <f>TRIM(IF(F138&gt;=75,"체험 ","")&amp;IF(G138&gt;=75,"숙박 ","")&amp;IF(H138&gt;=75,"저녁 ","")&amp;IF(I138&gt;=75,"야간",""))</f>
        <v/>
      </c>
    </row>
    <row r="139">
      <c r="A139" t="inlineStr">
        <is>
          <t>고흥군</t>
        </is>
      </c>
      <c r="B139" t="n">
        <v>0.1369754979481801</v>
      </c>
      <c r="C139" t="n">
        <v>3.643333333333333</v>
      </c>
      <c r="D139" t="n">
        <v>0.5442877642137864</v>
      </c>
      <c r="E139" t="n">
        <v>0.1151859729014585</v>
      </c>
      <c r="F139">
        <f>100*(1-(COUNTIF($B$2:$B$145,"&lt;"&amp;B139)+1)/COUNT($B$2:$B$145))</f>
        <v/>
      </c>
      <c r="G139">
        <f>100*(1-(COUNTIF($C$2:$C$145,"&lt;"&amp;C139)+1)/COUNT($C$2:$C$145))</f>
        <v/>
      </c>
      <c r="H139">
        <f>100*(1-(COUNTIF($D$2:$D$145,"&lt;"&amp;D139)+1)/COUNT($D$2:$D$145))</f>
        <v/>
      </c>
      <c r="I139">
        <f>100*(1-(COUNTIF($E$2:$E$145,"&lt;"&amp;E139)+1)/COUNT($E$2:$E$145))</f>
        <v/>
      </c>
      <c r="J139">
        <f>IF(('8_전국진단'!$E$7+'8_전국진단'!$H$7+'8_전국진단'!$K$7+'8_전국진단'!$N$7)&lt;=0,AVERAGE(F139:I139),(F139*'8_전국진단'!$E$7+G139*'8_전국진단'!$H$7+H139*'8_전국진단'!$K$7+I139*'8_전국진단'!$N$7)/('8_전국진단'!$E$7+'8_전국진단'!$H$7+'8_전국진단'!$K$7+'8_전국진단'!$N$7))</f>
        <v/>
      </c>
      <c r="K139">
        <f>RANK(J139,$J$2:$J$145,0)</f>
        <v/>
      </c>
      <c r="L139">
        <f>TRIM(IF(F139&gt;=75,"체험 ","")&amp;IF(G139&gt;=75,"숙박 ","")&amp;IF(H139&gt;=75,"저녁 ","")&amp;IF(I139&gt;=75,"야간",""))</f>
        <v/>
      </c>
    </row>
    <row r="140">
      <c r="A140" t="inlineStr">
        <is>
          <t>진도군</t>
        </is>
      </c>
      <c r="B140" t="n">
        <v>0.3362704539941932</v>
      </c>
      <c r="C140" t="n">
        <v>3.265</v>
      </c>
      <c r="D140" t="n">
        <v>0.6392454300724799</v>
      </c>
      <c r="E140" t="n">
        <v>0.1174682668118041</v>
      </c>
      <c r="F140">
        <f>100*(1-(COUNTIF($B$2:$B$145,"&lt;"&amp;B140)+1)/COUNT($B$2:$B$145))</f>
        <v/>
      </c>
      <c r="G140">
        <f>100*(1-(COUNTIF($C$2:$C$145,"&lt;"&amp;C140)+1)/COUNT($C$2:$C$145))</f>
        <v/>
      </c>
      <c r="H140">
        <f>100*(1-(COUNTIF($D$2:$D$145,"&lt;"&amp;D140)+1)/COUNT($D$2:$D$145))</f>
        <v/>
      </c>
      <c r="I140">
        <f>100*(1-(COUNTIF($E$2:$E$145,"&lt;"&amp;E140)+1)/COUNT($E$2:$E$145))</f>
        <v/>
      </c>
      <c r="J140">
        <f>IF(('8_전국진단'!$E$7+'8_전국진단'!$H$7+'8_전국진단'!$K$7+'8_전국진단'!$N$7)&lt;=0,AVERAGE(F140:I140),(F140*'8_전국진단'!$E$7+G140*'8_전국진단'!$H$7+H140*'8_전국진단'!$K$7+I140*'8_전국진단'!$N$7)/('8_전국진단'!$E$7+'8_전국진단'!$H$7+'8_전국진단'!$K$7+'8_전국진단'!$N$7))</f>
        <v/>
      </c>
      <c r="K140">
        <f>RANK(J140,$J$2:$J$145,0)</f>
        <v/>
      </c>
      <c r="L140">
        <f>TRIM(IF(F140&gt;=75,"체험 ","")&amp;IF(G140&gt;=75,"숙박 ","")&amp;IF(H140&gt;=75,"저녁 ","")&amp;IF(I140&gt;=75,"야간",""))</f>
        <v/>
      </c>
    </row>
    <row r="141">
      <c r="A141" t="inlineStr">
        <is>
          <t>진주시</t>
        </is>
      </c>
      <c r="B141" t="n">
        <v>0.3421318249176002</v>
      </c>
      <c r="C141" t="n">
        <v>3.5575</v>
      </c>
      <c r="D141" t="n">
        <v>0.5762588608952107</v>
      </c>
      <c r="E141" t="n">
        <v>0.1067736378874879</v>
      </c>
      <c r="F141">
        <f>100*(1-(COUNTIF($B$2:$B$145,"&lt;"&amp;B141)+1)/COUNT($B$2:$B$145))</f>
        <v/>
      </c>
      <c r="G141">
        <f>100*(1-(COUNTIF($C$2:$C$145,"&lt;"&amp;C141)+1)/COUNT($C$2:$C$145))</f>
        <v/>
      </c>
      <c r="H141">
        <f>100*(1-(COUNTIF($D$2:$D$145,"&lt;"&amp;D141)+1)/COUNT($D$2:$D$145))</f>
        <v/>
      </c>
      <c r="I141">
        <f>100*(1-(COUNTIF($E$2:$E$145,"&lt;"&amp;E141)+1)/COUNT($E$2:$E$145))</f>
        <v/>
      </c>
      <c r="J141">
        <f>IF(('8_전국진단'!$E$7+'8_전국진단'!$H$7+'8_전국진단'!$K$7+'8_전국진단'!$N$7)&lt;=0,AVERAGE(F141:I141),(F141*'8_전국진단'!$E$7+G141*'8_전국진단'!$H$7+H141*'8_전국진단'!$K$7+I141*'8_전국진단'!$N$7)/('8_전국진단'!$E$7+'8_전국진단'!$H$7+'8_전국진단'!$K$7+'8_전국진단'!$N$7))</f>
        <v/>
      </c>
      <c r="K141">
        <f>RANK(J141,$J$2:$J$145,0)</f>
        <v/>
      </c>
      <c r="L141">
        <f>TRIM(IF(F141&gt;=75,"체험 ","")&amp;IF(G141&gt;=75,"숙박 ","")&amp;IF(H141&gt;=75,"저녁 ","")&amp;IF(I141&gt;=75,"야간",""))</f>
        <v/>
      </c>
    </row>
    <row r="142">
      <c r="A142" t="inlineStr">
        <is>
          <t>동두천시</t>
        </is>
      </c>
      <c r="B142" t="n">
        <v>0.1782781495339269</v>
      </c>
      <c r="C142" t="n">
        <v>4.023333333333333</v>
      </c>
      <c r="D142" t="n">
        <v>0.5587843094345158</v>
      </c>
      <c r="E142" t="n">
        <v>0.09746358289050459</v>
      </c>
      <c r="F142">
        <f>100*(1-(COUNTIF($B$2:$B$145,"&lt;"&amp;B142)+1)/COUNT($B$2:$B$145))</f>
        <v/>
      </c>
      <c r="G142">
        <f>100*(1-(COUNTIF($C$2:$C$145,"&lt;"&amp;C142)+1)/COUNT($C$2:$C$145))</f>
        <v/>
      </c>
      <c r="H142">
        <f>100*(1-(COUNTIF($D$2:$D$145,"&lt;"&amp;D142)+1)/COUNT($D$2:$D$145))</f>
        <v/>
      </c>
      <c r="I142">
        <f>100*(1-(COUNTIF($E$2:$E$145,"&lt;"&amp;E142)+1)/COUNT($E$2:$E$145))</f>
        <v/>
      </c>
      <c r="J142">
        <f>IF(('8_전국진단'!$E$7+'8_전국진단'!$H$7+'8_전국진단'!$K$7+'8_전국진단'!$N$7)&lt;=0,AVERAGE(F142:I142),(F142*'8_전국진단'!$E$7+G142*'8_전국진단'!$H$7+H142*'8_전국진단'!$K$7+I142*'8_전국진단'!$N$7)/('8_전국진단'!$E$7+'8_전국진단'!$H$7+'8_전국진단'!$K$7+'8_전국진단'!$N$7))</f>
        <v/>
      </c>
      <c r="K142">
        <f>RANK(J142,$J$2:$J$145,0)</f>
        <v/>
      </c>
      <c r="L142">
        <f>TRIM(IF(F142&gt;=75,"체험 ","")&amp;IF(G142&gt;=75,"숙박 ","")&amp;IF(H142&gt;=75,"저녁 ","")&amp;IF(I142&gt;=75,"야간",""))</f>
        <v/>
      </c>
    </row>
    <row r="143">
      <c r="A143" t="inlineStr">
        <is>
          <t>양구군</t>
        </is>
      </c>
      <c r="B143" t="n">
        <v>0.143760670084621</v>
      </c>
      <c r="C143" t="n">
        <v>3.6675</v>
      </c>
      <c r="D143" t="n">
        <v>0.6004225801307607</v>
      </c>
      <c r="E143" t="n">
        <v>0.1071301781883131</v>
      </c>
      <c r="F143">
        <f>100*(1-(COUNTIF($B$2:$B$145,"&lt;"&amp;B143)+1)/COUNT($B$2:$B$145))</f>
        <v/>
      </c>
      <c r="G143">
        <f>100*(1-(COUNTIF($C$2:$C$145,"&lt;"&amp;C143)+1)/COUNT($C$2:$C$145))</f>
        <v/>
      </c>
      <c r="H143">
        <f>100*(1-(COUNTIF($D$2:$D$145,"&lt;"&amp;D143)+1)/COUNT($D$2:$D$145))</f>
        <v/>
      </c>
      <c r="I143">
        <f>100*(1-(COUNTIF($E$2:$E$145,"&lt;"&amp;E143)+1)/COUNT($E$2:$E$145))</f>
        <v/>
      </c>
      <c r="J143">
        <f>IF(('8_전국진단'!$E$7+'8_전국진단'!$H$7+'8_전국진단'!$K$7+'8_전국진단'!$N$7)&lt;=0,AVERAGE(F143:I143),(F143*'8_전국진단'!$E$7+G143*'8_전국진단'!$H$7+H143*'8_전국진단'!$K$7+I143*'8_전국진단'!$N$7)/('8_전국진단'!$E$7+'8_전국진단'!$H$7+'8_전국진단'!$K$7+'8_전국진단'!$N$7))</f>
        <v/>
      </c>
      <c r="K143">
        <f>RANK(J143,$J$2:$J$145,0)</f>
        <v/>
      </c>
      <c r="L143">
        <f>TRIM(IF(F143&gt;=75,"체험 ","")&amp;IF(G143&gt;=75,"숙박 ","")&amp;IF(H143&gt;=75,"저녁 ","")&amp;IF(I143&gt;=75,"야간",""))</f>
        <v/>
      </c>
    </row>
    <row r="144">
      <c r="A144" t="inlineStr">
        <is>
          <t>완도군</t>
        </is>
      </c>
      <c r="B144" t="n">
        <v>0.8411563705142708</v>
      </c>
      <c r="C144" t="n">
        <v>3.57</v>
      </c>
      <c r="D144" t="n">
        <v>0.5906641436148753</v>
      </c>
      <c r="E144" t="n">
        <v>0.1137263194348733</v>
      </c>
      <c r="F144">
        <f>100*(1-(COUNTIF($B$2:$B$145,"&lt;"&amp;B144)+1)/COUNT($B$2:$B$145))</f>
        <v/>
      </c>
      <c r="G144">
        <f>100*(1-(COUNTIF($C$2:$C$145,"&lt;"&amp;C144)+1)/COUNT($C$2:$C$145))</f>
        <v/>
      </c>
      <c r="H144">
        <f>100*(1-(COUNTIF($D$2:$D$145,"&lt;"&amp;D144)+1)/COUNT($D$2:$D$145))</f>
        <v/>
      </c>
      <c r="I144">
        <f>100*(1-(COUNTIF($E$2:$E$145,"&lt;"&amp;E144)+1)/COUNT($E$2:$E$145))</f>
        <v/>
      </c>
      <c r="J144">
        <f>IF(('8_전국진단'!$E$7+'8_전국진단'!$H$7+'8_전국진단'!$K$7+'8_전국진단'!$N$7)&lt;=0,AVERAGE(F144:I144),(F144*'8_전국진단'!$E$7+G144*'8_전국진단'!$H$7+H144*'8_전국진단'!$K$7+I144*'8_전국진단'!$N$7)/('8_전국진단'!$E$7+'8_전국진단'!$H$7+'8_전국진단'!$K$7+'8_전국진단'!$N$7))</f>
        <v/>
      </c>
      <c r="K144">
        <f>RANK(J144,$J$2:$J$145,0)</f>
        <v/>
      </c>
      <c r="L144">
        <f>TRIM(IF(F144&gt;=75,"체험 ","")&amp;IF(G144&gt;=75,"숙박 ","")&amp;IF(H144&gt;=75,"저녁 ","")&amp;IF(I144&gt;=75,"야간",""))</f>
        <v/>
      </c>
    </row>
    <row r="145">
      <c r="A145" t="inlineStr">
        <is>
          <t>영양군</t>
        </is>
      </c>
      <c r="B145" t="n">
        <v>0.6590234311942182</v>
      </c>
      <c r="C145" t="n">
        <v>4.081666666666667</v>
      </c>
      <c r="D145" t="n">
        <v>0.5310636660896326</v>
      </c>
      <c r="E145" t="n">
        <v>0.1150527006904428</v>
      </c>
      <c r="F145">
        <f>100*(1-(COUNTIF($B$2:$B$145,"&lt;"&amp;B145)+1)/COUNT($B$2:$B$145))</f>
        <v/>
      </c>
      <c r="G145">
        <f>100*(1-(COUNTIF($C$2:$C$145,"&lt;"&amp;C145)+1)/COUNT($C$2:$C$145))</f>
        <v/>
      </c>
      <c r="H145">
        <f>100*(1-(COUNTIF($D$2:$D$145,"&lt;"&amp;D145)+1)/COUNT($D$2:$D$145))</f>
        <v/>
      </c>
      <c r="I145">
        <f>100*(1-(COUNTIF($E$2:$E$145,"&lt;"&amp;E145)+1)/COUNT($E$2:$E$145))</f>
        <v/>
      </c>
      <c r="J145">
        <f>IF(('8_전국진단'!$E$7+'8_전국진단'!$H$7+'8_전국진단'!$K$7+'8_전국진단'!$N$7)&lt;=0,AVERAGE(F145:I145),(F145*'8_전국진단'!$E$7+G145*'8_전국진단'!$H$7+H145*'8_전국진단'!$K$7+I145*'8_전국진단'!$N$7)/('8_전국진단'!$E$7+'8_전국진단'!$H$7+'8_전국진단'!$K$7+'8_전국진단'!$N$7))</f>
        <v/>
      </c>
      <c r="K145">
        <f>RANK(J145,$J$2:$J$145,0)</f>
        <v/>
      </c>
      <c r="L145">
        <f>TRIM(IF(F145&gt;=75,"체험 ","")&amp;IF(G145&gt;=75,"숙박 ","")&amp;IF(H145&gt;=75,"저녁 ","")&amp;IF(I145&gt;=75,"야간",""))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선택 시·군</t>
        </is>
      </c>
      <c r="C1" t="inlineStr">
        <is>
          <t>안동</t>
        </is>
      </c>
    </row>
    <row r="2">
      <c r="A2" t="inlineStr">
        <is>
          <t>체험·문화 변화</t>
        </is>
      </c>
      <c r="B2">
        <f>INDEX('d_진단'!$F$2:$F$145,MATCH('8_전국진단'!$B$7,'d_진단'!$A$2:$A$145,0))</f>
        <v/>
      </c>
      <c r="C2">
        <f>INDEX('d_진단'!$F$2:$F$145,MATCH("안동시",'d_진단'!$A$2:$A$145,0))</f>
        <v/>
      </c>
    </row>
    <row r="3">
      <c r="A3" t="inlineStr">
        <is>
          <t>숙박일수</t>
        </is>
      </c>
      <c r="B3">
        <f>INDEX('d_진단'!$G$2:$G$145,MATCH('8_전국진단'!$B$7,'d_진단'!$A$2:$A$145,0))</f>
        <v/>
      </c>
      <c r="C3">
        <f>INDEX('d_진단'!$G$2:$G$145,MATCH("안동시",'d_진단'!$A$2:$A$145,0))</f>
        <v/>
      </c>
    </row>
    <row r="4">
      <c r="A4" t="inlineStr">
        <is>
          <t>저녁 전환율</t>
        </is>
      </c>
      <c r="B4">
        <f>INDEX('d_진단'!$H$2:$H$145,MATCH('8_전국진단'!$B$7,'d_진단'!$A$2:$A$145,0))</f>
        <v/>
      </c>
      <c r="C4">
        <f>INDEX('d_진단'!$H$2:$H$145,MATCH("안동시",'d_진단'!$A$2:$A$145,0))</f>
        <v/>
      </c>
    </row>
    <row r="5">
      <c r="A5" t="inlineStr">
        <is>
          <t>야간 방문 비중</t>
        </is>
      </c>
      <c r="B5">
        <f>INDEX('d_진단'!$I$2:$I$145,MATCH('8_전국진단'!$B$7,'d_진단'!$A$2:$A$145,0))</f>
        <v/>
      </c>
      <c r="C5">
        <f>INDEX('d_진단'!$I$2:$I$145,MATCH("안동시",'d_진단'!$A$2:$A$145,0))</f>
        <v/>
      </c>
    </row>
    <row r="7">
      <c r="A7" t="inlineStr">
        <is>
          <t>점</t>
        </is>
      </c>
      <c r="B7" t="inlineStr">
        <is>
          <t>x(체험 변화율)</t>
        </is>
      </c>
      <c r="C7" t="inlineStr">
        <is>
          <t>y(숙박일수)</t>
        </is>
      </c>
    </row>
    <row r="8">
      <c r="A8" t="inlineStr">
        <is>
          <t>선택</t>
        </is>
      </c>
      <c r="B8">
        <f>INDEX('d_진단'!$B$2:$B$145,MATCH('8_전국진단'!$B$7,'d_진단'!$A$2:$A$145,0))</f>
        <v/>
      </c>
      <c r="C8">
        <f>INDEX('d_진단'!$C$2:$C$145,MATCH('8_전국진단'!$B$7,'d_진단'!$A$2:$A$145,0))</f>
        <v/>
      </c>
    </row>
    <row r="9">
      <c r="A9" t="inlineStr">
        <is>
          <t>안동</t>
        </is>
      </c>
      <c r="B9">
        <f>INDEX('d_진단'!$B$2:$B$145,MATCH("안동시",'d_진단'!$A$2:$A$145,0))</f>
        <v/>
      </c>
      <c r="C9">
        <f>INDEX('d_진단'!$C$2:$C$145,MATCH("안동시",'d_진단'!$A$2:$A$145,0))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방문</t>
        </is>
      </c>
      <c r="B1" t="inlineStr">
        <is>
          <t>이동</t>
        </is>
      </c>
      <c r="C1" t="inlineStr">
        <is>
          <t>버스주이용</t>
        </is>
      </c>
      <c r="D1" t="inlineStr">
        <is>
          <t>Q3</t>
        </is>
      </c>
      <c r="E1" t="inlineStr">
        <is>
          <t>포기_외곽</t>
        </is>
      </c>
      <c r="F1" t="inlineStr">
        <is>
          <t>포기_월영교</t>
        </is>
      </c>
      <c r="G1" t="inlineStr">
        <is>
          <t>포기_원도심</t>
        </is>
      </c>
      <c r="H1" t="inlineStr">
        <is>
          <t>포기_없음</t>
        </is>
      </c>
      <c r="I1" t="inlineStr">
        <is>
          <t>Q4응답</t>
        </is>
      </c>
      <c r="J1" t="inlineStr">
        <is>
          <t>Q9</t>
        </is>
      </c>
      <c r="K1" t="inlineStr">
        <is>
          <t>Q11</t>
        </is>
      </c>
      <c r="L1" t="inlineStr">
        <is>
          <t>Q13</t>
        </is>
      </c>
      <c r="M1" t="inlineStr">
        <is>
          <t>Q6</t>
        </is>
      </c>
      <c r="N1" t="inlineStr">
        <is>
          <t>Q8</t>
        </is>
      </c>
      <c r="O1" t="inlineStr">
        <is>
          <t>Q10</t>
        </is>
      </c>
      <c r="P1" t="inlineStr">
        <is>
          <t>Q12</t>
        </is>
      </c>
    </row>
    <row r="2">
      <c r="A2" t="inlineStr">
        <is>
          <t>예</t>
        </is>
      </c>
      <c r="B2" t="inlineStr">
        <is>
          <t>차 없음</t>
        </is>
      </c>
      <c r="C2" t="n">
        <v>1</v>
      </c>
      <c r="D2" t="inlineStr">
        <is>
          <t>불편했다</t>
        </is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inlineStr">
        <is>
          <t>충분</t>
        </is>
      </c>
      <c r="K2" t="inlineStr">
        <is>
          <t>줄·예약 불편</t>
        </is>
      </c>
      <c r="L2" t="inlineStr">
        <is>
          <t>18시 이전</t>
        </is>
      </c>
      <c r="M2" t="n">
        <v>5</v>
      </c>
      <c r="N2" t="n">
        <v>5</v>
      </c>
      <c r="O2" t="n">
        <v>5</v>
      </c>
      <c r="P2" t="n">
        <v>0</v>
      </c>
    </row>
    <row r="3">
      <c r="A3" t="inlineStr">
        <is>
          <t>예</t>
        </is>
      </c>
      <c r="B3" t="inlineStr">
        <is>
          <t>자가용</t>
        </is>
      </c>
      <c r="C3" t="n">
        <v>0</v>
      </c>
      <c r="D3" t="inlineStr">
        <is>
          <t>이용하지 않았다 / 잘 모르겠다</t>
        </is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inlineStr">
        <is>
          <t>보통</t>
        </is>
      </c>
      <c r="K3" t="inlineStr">
        <is>
          <t>가격 부담</t>
        </is>
      </c>
      <c r="L3" t="inlineStr">
        <is>
          <t>숙박</t>
        </is>
      </c>
      <c r="M3" t="n">
        <v>5</v>
      </c>
      <c r="N3" t="n">
        <v>5</v>
      </c>
      <c r="O3" t="n">
        <v>4</v>
      </c>
      <c r="P3" t="n">
        <v>4</v>
      </c>
    </row>
    <row r="4">
      <c r="A4" t="inlineStr">
        <is>
          <t>예</t>
        </is>
      </c>
      <c r="B4" t="inlineStr">
        <is>
          <t>자가용</t>
        </is>
      </c>
      <c r="C4" t="n">
        <v>0</v>
      </c>
      <c r="D4" t="inlineStr">
        <is>
          <t>이용하지 않았다 / 잘 모르겠다</t>
        </is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inlineStr">
        <is>
          <t>보통</t>
        </is>
      </c>
      <c r="K4" t="inlineStr">
        <is>
          <t>줄·예약 불편</t>
        </is>
      </c>
      <c r="L4" t="inlineStr">
        <is>
          <t>숙박</t>
        </is>
      </c>
      <c r="M4" t="n">
        <v>5</v>
      </c>
      <c r="N4" t="n">
        <v>5</v>
      </c>
      <c r="O4" t="n">
        <v>5</v>
      </c>
      <c r="P4" t="n">
        <v>5</v>
      </c>
    </row>
    <row r="5">
      <c r="A5" t="inlineStr">
        <is>
          <t>예</t>
        </is>
      </c>
      <c r="B5" t="inlineStr">
        <is>
          <t>자가용</t>
        </is>
      </c>
      <c r="C5" t="n">
        <v>0</v>
      </c>
      <c r="D5" t="inlineStr">
        <is>
          <t>이용하지 않았다 / 잘 모르겠다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inlineStr">
        <is>
          <t>보통</t>
        </is>
      </c>
      <c r="K5" t="inlineStr">
        <is>
          <t>정보 부족</t>
        </is>
      </c>
      <c r="L5" t="inlineStr">
        <is>
          <t>20-22시(막차)</t>
        </is>
      </c>
      <c r="M5" t="n">
        <v>5</v>
      </c>
      <c r="N5" t="n">
        <v>5</v>
      </c>
      <c r="O5" t="n">
        <v>5</v>
      </c>
      <c r="P5" t="n">
        <v>5</v>
      </c>
    </row>
    <row r="6">
      <c r="A6" t="inlineStr">
        <is>
          <t>예</t>
        </is>
      </c>
      <c r="B6" t="inlineStr">
        <is>
          <t>자가용</t>
        </is>
      </c>
      <c r="C6" t="n">
        <v>0</v>
      </c>
      <c r="D6" t="inlineStr">
        <is>
          <t>이용하지 않았다 / 잘 모르겠다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inlineStr">
        <is>
          <t>보통</t>
        </is>
      </c>
      <c r="K6" t="inlineStr">
        <is>
          <t>정보 부족</t>
        </is>
      </c>
      <c r="L6" t="inlineStr">
        <is>
          <t>숙박</t>
        </is>
      </c>
      <c r="M6" t="n">
        <v>4</v>
      </c>
      <c r="N6" t="n">
        <v>2</v>
      </c>
      <c r="O6" t="n">
        <v>2</v>
      </c>
      <c r="P6" t="n">
        <v>4</v>
      </c>
    </row>
    <row r="7">
      <c r="A7" t="inlineStr">
        <is>
          <t>예</t>
        </is>
      </c>
      <c r="B7" t="inlineStr">
        <is>
          <t>자가용</t>
        </is>
      </c>
      <c r="C7" t="n">
        <v>0</v>
      </c>
      <c r="D7" t="inlineStr">
        <is>
          <t>이용하지 않았다 / 잘 모르겠다</t>
        </is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inlineStr">
        <is>
          <t>보통</t>
        </is>
      </c>
      <c r="K7" t="inlineStr">
        <is>
          <t>정보 부족</t>
        </is>
      </c>
      <c r="L7" t="inlineStr">
        <is>
          <t>18-20시</t>
        </is>
      </c>
      <c r="M7" t="n">
        <v>5</v>
      </c>
      <c r="N7" t="n">
        <v>4</v>
      </c>
      <c r="O7" t="n">
        <v>4</v>
      </c>
      <c r="P7" t="n">
        <v>5</v>
      </c>
    </row>
    <row r="8">
      <c r="A8" t="inlineStr">
        <is>
          <t>아니오</t>
        </is>
      </c>
      <c r="B8" t="inlineStr">
        <is>
          <t>차 없음</t>
        </is>
      </c>
      <c r="C8" t="n">
        <v>0</v>
      </c>
      <c r="D8" t="inlineStr">
        <is>
          <t>이용하지 않았다 / 잘 모르겠다</t>
        </is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inlineStr">
        <is>
          <t>충분</t>
        </is>
      </c>
      <c r="K8" t="inlineStr">
        <is>
          <t>정보 부족</t>
        </is>
      </c>
      <c r="L8" t="inlineStr">
        <is>
          <t>18-20시</t>
        </is>
      </c>
      <c r="M8" t="n">
        <v>3</v>
      </c>
      <c r="N8" t="n">
        <v>4</v>
      </c>
      <c r="O8" t="n">
        <v>3</v>
      </c>
      <c r="P8" t="n">
        <v>3</v>
      </c>
    </row>
    <row r="9">
      <c r="A9" t="inlineStr">
        <is>
          <t>아니오</t>
        </is>
      </c>
      <c r="B9" t="inlineStr">
        <is>
          <t>자가용</t>
        </is>
      </c>
      <c r="C9" t="n">
        <v>0</v>
      </c>
      <c r="D9" t="inlineStr">
        <is>
          <t>이용하지 않았다 / 잘 모르겠다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보통</t>
        </is>
      </c>
      <c r="K9" t="inlineStr">
        <is>
          <t>가격 부담</t>
        </is>
      </c>
      <c r="L9" t="inlineStr">
        <is>
          <t>숙박</t>
        </is>
      </c>
      <c r="M9" t="n">
        <v>4</v>
      </c>
      <c r="N9" t="n">
        <v>2</v>
      </c>
      <c r="O9" t="n">
        <v>3</v>
      </c>
      <c r="P9" t="n">
        <v>4</v>
      </c>
    </row>
    <row r="10">
      <c r="A10" t="inlineStr">
        <is>
          <t>예</t>
        </is>
      </c>
      <c r="B10" t="inlineStr">
        <is>
          <t>자가용</t>
        </is>
      </c>
      <c r="C10" t="n">
        <v>0</v>
      </c>
      <c r="D10" t="inlineStr">
        <is>
          <t>이용하지 않았다 / 잘 모르겠다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inlineStr">
        <is>
          <t>부족</t>
        </is>
      </c>
      <c r="K10" t="inlineStr">
        <is>
          <t>정보 부족</t>
        </is>
      </c>
      <c r="L10" t="inlineStr">
        <is>
          <t>숙박</t>
        </is>
      </c>
      <c r="M10" t="n">
        <v>4</v>
      </c>
      <c r="N10" t="n">
        <v>2</v>
      </c>
      <c r="O10" t="n">
        <v>5</v>
      </c>
      <c r="P10" t="n">
        <v>5</v>
      </c>
    </row>
    <row r="11">
      <c r="A11" t="inlineStr">
        <is>
          <t>예</t>
        </is>
      </c>
      <c r="B11" t="inlineStr">
        <is>
          <t>차 없음</t>
        </is>
      </c>
      <c r="C11" t="n">
        <v>1</v>
      </c>
      <c r="D11" t="inlineStr">
        <is>
          <t>불편했다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inlineStr">
        <is>
          <t>부족</t>
        </is>
      </c>
      <c r="K11" t="inlineStr">
        <is>
          <t>줄·예약 불편</t>
        </is>
      </c>
      <c r="L11" t="inlineStr">
        <is>
          <t>18-20시</t>
        </is>
      </c>
      <c r="M11" t="n">
        <v>3</v>
      </c>
      <c r="N11" t="n">
        <v>5</v>
      </c>
      <c r="O11" t="n">
        <v>5</v>
      </c>
      <c r="P11" t="n">
        <v>5</v>
      </c>
    </row>
    <row r="12">
      <c r="A12" t="inlineStr">
        <is>
          <t>예</t>
        </is>
      </c>
      <c r="B12" t="inlineStr">
        <is>
          <t>차 없음</t>
        </is>
      </c>
      <c r="C12" t="n">
        <v>1</v>
      </c>
      <c r="D12" t="inlineStr">
        <is>
          <t>불편했다</t>
        </is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부족</t>
        </is>
      </c>
      <c r="K12" t="inlineStr">
        <is>
          <t>가격 부담</t>
        </is>
      </c>
      <c r="L12" t="inlineStr">
        <is>
          <t>20-22시(막차)</t>
        </is>
      </c>
      <c r="M12" t="n">
        <v>2</v>
      </c>
      <c r="N12" t="n">
        <v>5</v>
      </c>
      <c r="O12" t="n">
        <v>5</v>
      </c>
      <c r="P12" t="n">
        <v>4</v>
      </c>
    </row>
    <row r="13">
      <c r="A13" t="inlineStr">
        <is>
          <t>예</t>
        </is>
      </c>
      <c r="B13" t="inlineStr">
        <is>
          <t>차 없음</t>
        </is>
      </c>
      <c r="C13" t="n">
        <v>1</v>
      </c>
      <c r="D13" t="inlineStr">
        <is>
          <t>불편했다</t>
        </is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보통</t>
        </is>
      </c>
      <c r="K13" t="inlineStr">
        <is>
          <t>정보 부족</t>
        </is>
      </c>
      <c r="L13" t="inlineStr">
        <is>
          <t>18시 이전</t>
        </is>
      </c>
      <c r="M13" t="n">
        <v>5</v>
      </c>
      <c r="N13" t="n">
        <v>5</v>
      </c>
      <c r="O13" t="n">
        <v>5</v>
      </c>
      <c r="P13" t="n">
        <v>4</v>
      </c>
    </row>
    <row r="14">
      <c r="A14" t="inlineStr">
        <is>
          <t>예</t>
        </is>
      </c>
      <c r="B14" t="inlineStr">
        <is>
          <t>차 없음</t>
        </is>
      </c>
      <c r="C14" t="n">
        <v>1</v>
      </c>
      <c r="D14" t="inlineStr">
        <is>
          <t>불편했다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inlineStr">
        <is>
          <t>부족</t>
        </is>
      </c>
      <c r="K14" t="inlineStr">
        <is>
          <t>줄·예약 불편</t>
        </is>
      </c>
      <c r="L14" t="inlineStr">
        <is>
          <t>18시 이전</t>
        </is>
      </c>
      <c r="M14" t="n">
        <v>3</v>
      </c>
      <c r="N14" t="n">
        <v>4</v>
      </c>
      <c r="O14" t="n">
        <v>4</v>
      </c>
      <c r="P14" t="n">
        <v>4</v>
      </c>
    </row>
    <row r="15">
      <c r="A15" t="inlineStr">
        <is>
          <t>예</t>
        </is>
      </c>
      <c r="B15" t="inlineStr">
        <is>
          <t>자가용</t>
        </is>
      </c>
      <c r="C15" t="n">
        <v>0</v>
      </c>
      <c r="D15" t="inlineStr">
        <is>
          <t>불편했다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부족</t>
        </is>
      </c>
      <c r="K15" t="inlineStr">
        <is>
          <t>이동 시간 부족</t>
        </is>
      </c>
      <c r="L15" t="inlineStr">
        <is>
          <t>18-20시</t>
        </is>
      </c>
      <c r="M15" t="n">
        <v>5</v>
      </c>
      <c r="N15" t="n">
        <v>4</v>
      </c>
      <c r="O15" t="n">
        <v>4</v>
      </c>
      <c r="P15" t="n">
        <v>5</v>
      </c>
    </row>
    <row r="16">
      <c r="A16" t="inlineStr">
        <is>
          <t>아니오</t>
        </is>
      </c>
      <c r="B16" t="inlineStr">
        <is>
          <t>자가용</t>
        </is>
      </c>
      <c r="C16" t="n">
        <v>0</v>
      </c>
      <c r="D16" t="inlineStr">
        <is>
          <t>불편했다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inlineStr">
        <is>
          <t>부족</t>
        </is>
      </c>
      <c r="K16" t="inlineStr">
        <is>
          <t>정보 부족</t>
        </is>
      </c>
      <c r="L16" t="inlineStr">
        <is>
          <t>숙박</t>
        </is>
      </c>
      <c r="M16" t="n">
        <v>4</v>
      </c>
      <c r="N16" t="n">
        <v>2</v>
      </c>
      <c r="O16" t="n">
        <v>3</v>
      </c>
      <c r="P16" t="n">
        <v>5</v>
      </c>
    </row>
    <row r="17">
      <c r="A17" t="inlineStr">
        <is>
          <t>예</t>
        </is>
      </c>
      <c r="B17" t="inlineStr">
        <is>
          <t>차 없음</t>
        </is>
      </c>
      <c r="C17" t="n">
        <v>1</v>
      </c>
      <c r="D17" t="inlineStr">
        <is>
          <t>불편했다</t>
        </is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inlineStr">
        <is>
          <t>부족</t>
        </is>
      </c>
      <c r="K17" t="inlineStr">
        <is>
          <t>줄·예약 불편</t>
        </is>
      </c>
      <c r="L17" t="inlineStr">
        <is>
          <t>20-22시(막차)</t>
        </is>
      </c>
      <c r="M17" t="n">
        <v>4</v>
      </c>
      <c r="N17" t="n">
        <v>5</v>
      </c>
      <c r="O17" t="n">
        <v>4</v>
      </c>
      <c r="P17" t="n">
        <v>4</v>
      </c>
    </row>
    <row r="18">
      <c r="A18" t="inlineStr">
        <is>
          <t>예</t>
        </is>
      </c>
      <c r="B18" t="inlineStr">
        <is>
          <t>자가용</t>
        </is>
      </c>
      <c r="C18" t="n">
        <v>0</v>
      </c>
      <c r="D18" t="inlineStr">
        <is>
          <t>불편했다</t>
        </is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inlineStr">
        <is>
          <t>부족</t>
        </is>
      </c>
      <c r="K18" t="inlineStr">
        <is>
          <t>줄·예약 불편</t>
        </is>
      </c>
      <c r="L18" t="inlineStr">
        <is>
          <t>20-22시(막차)</t>
        </is>
      </c>
      <c r="M18" t="n">
        <v>4</v>
      </c>
      <c r="N18" t="n">
        <v>3</v>
      </c>
      <c r="O18" t="n">
        <v>3</v>
      </c>
      <c r="P18" t="n">
        <v>4</v>
      </c>
    </row>
    <row r="19">
      <c r="A19" t="inlineStr">
        <is>
          <t>아니오</t>
        </is>
      </c>
      <c r="B19" t="inlineStr">
        <is>
          <t>미응답</t>
        </is>
      </c>
      <c r="C19" t="n">
        <v>0</v>
      </c>
      <c r="D19" t="inlineStr">
        <is>
          <t>미응답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미응답</t>
        </is>
      </c>
      <c r="K19" t="inlineStr">
        <is>
          <t>기타</t>
        </is>
      </c>
      <c r="L19" t="inlineStr">
        <is>
          <t>미응답</t>
        </is>
      </c>
      <c r="M19" t="n">
        <v>2</v>
      </c>
      <c r="N19" t="n">
        <v>4</v>
      </c>
      <c r="O19" t="n">
        <v>4</v>
      </c>
      <c r="P19" t="n">
        <v>2</v>
      </c>
    </row>
    <row r="20">
      <c r="A20" t="inlineStr">
        <is>
          <t>아니오</t>
        </is>
      </c>
      <c r="B20" t="inlineStr">
        <is>
          <t>미응답</t>
        </is>
      </c>
      <c r="C20" t="n">
        <v>0</v>
      </c>
      <c r="D20" t="inlineStr">
        <is>
          <t>이용하지 않았다 / 잘 모르겠다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미응답</t>
        </is>
      </c>
      <c r="K20" t="inlineStr">
        <is>
          <t>미응답</t>
        </is>
      </c>
      <c r="L20" t="inlineStr">
        <is>
          <t>미응답</t>
        </is>
      </c>
      <c r="M20" t="n">
        <v>3</v>
      </c>
      <c r="N20" t="n">
        <v>4</v>
      </c>
      <c r="O20" t="n">
        <v>4</v>
      </c>
      <c r="P20" t="n">
        <v>3</v>
      </c>
    </row>
    <row r="21">
      <c r="A21" t="inlineStr">
        <is>
          <t>아니오</t>
        </is>
      </c>
      <c r="B21" t="inlineStr">
        <is>
          <t>미응답</t>
        </is>
      </c>
      <c r="C21" t="n">
        <v>0</v>
      </c>
      <c r="D21" t="inlineStr">
        <is>
          <t>미응답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미응답</t>
        </is>
      </c>
      <c r="K21" t="inlineStr">
        <is>
          <t>미응답</t>
        </is>
      </c>
      <c r="L21" t="inlineStr">
        <is>
          <t>미응답</t>
        </is>
      </c>
      <c r="M21" t="n">
        <v>5</v>
      </c>
      <c r="N21" t="n">
        <v>5</v>
      </c>
      <c r="O21" t="n">
        <v>5</v>
      </c>
      <c r="P21" t="n">
        <v>5</v>
      </c>
    </row>
    <row r="22">
      <c r="A22" t="inlineStr">
        <is>
          <t>아니오</t>
        </is>
      </c>
      <c r="B22" t="inlineStr">
        <is>
          <t>차 없음</t>
        </is>
      </c>
      <c r="C22" t="n">
        <v>1</v>
      </c>
      <c r="D22" t="inlineStr">
        <is>
          <t>불편했다</t>
        </is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inlineStr">
        <is>
          <t>보통</t>
        </is>
      </c>
      <c r="K22" t="inlineStr">
        <is>
          <t>줄·예약 불편</t>
        </is>
      </c>
      <c r="L22" t="inlineStr">
        <is>
          <t>숙박</t>
        </is>
      </c>
      <c r="M22" t="n">
        <v>3</v>
      </c>
      <c r="N22" t="n">
        <v>5</v>
      </c>
      <c r="O22" t="n">
        <v>5</v>
      </c>
      <c r="P22" t="n">
        <v>4</v>
      </c>
    </row>
    <row r="23">
      <c r="A23" t="inlineStr">
        <is>
          <t>예</t>
        </is>
      </c>
      <c r="B23" t="inlineStr">
        <is>
          <t>자가용</t>
        </is>
      </c>
      <c r="C23" t="n">
        <v>0</v>
      </c>
      <c r="D23" t="inlineStr">
        <is>
          <t>이용하지 않았다 / 잘 모르겠다</t>
        </is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inlineStr">
        <is>
          <t>보통</t>
        </is>
      </c>
      <c r="K23" t="inlineStr">
        <is>
          <t>이동 시간 부족</t>
        </is>
      </c>
      <c r="L23" t="inlineStr">
        <is>
          <t>18-20시</t>
        </is>
      </c>
      <c r="M23" t="n">
        <v>4</v>
      </c>
      <c r="N23" t="n">
        <v>4</v>
      </c>
      <c r="O23" t="n">
        <v>5</v>
      </c>
      <c r="P23" t="n">
        <v>3</v>
      </c>
    </row>
    <row r="24">
      <c r="A24" t="inlineStr">
        <is>
          <t>예</t>
        </is>
      </c>
      <c r="B24" t="inlineStr">
        <is>
          <t>차 없음</t>
        </is>
      </c>
      <c r="C24" t="n">
        <v>0</v>
      </c>
      <c r="D24" t="inlineStr">
        <is>
          <t>이용하지 않았다 / 잘 모르겠다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inlineStr">
        <is>
          <t>보통</t>
        </is>
      </c>
      <c r="K24" t="inlineStr">
        <is>
          <t>정보 부족</t>
        </is>
      </c>
      <c r="L24" t="inlineStr">
        <is>
          <t>숙박</t>
        </is>
      </c>
      <c r="M24" t="n">
        <v>2</v>
      </c>
      <c r="N24" t="n">
        <v>5</v>
      </c>
      <c r="O24" t="n">
        <v>3</v>
      </c>
      <c r="P24" t="n">
        <v>4</v>
      </c>
    </row>
    <row r="25">
      <c r="A25" t="inlineStr">
        <is>
          <t>아니오</t>
        </is>
      </c>
      <c r="B25" t="inlineStr">
        <is>
          <t>차 없음</t>
        </is>
      </c>
      <c r="C25" t="n">
        <v>1</v>
      </c>
      <c r="D25" t="inlineStr">
        <is>
          <t>이용하지 않았다 / 잘 모르겠다</t>
        </is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inlineStr">
        <is>
          <t>부족</t>
        </is>
      </c>
      <c r="K25" t="inlineStr">
        <is>
          <t>이동 시간 부족</t>
        </is>
      </c>
      <c r="L25" t="inlineStr">
        <is>
          <t>숙박</t>
        </is>
      </c>
      <c r="M25" t="n">
        <v>5</v>
      </c>
      <c r="N25" t="n">
        <v>5</v>
      </c>
      <c r="O25" t="n">
        <v>5</v>
      </c>
      <c r="P25" t="n">
        <v>2</v>
      </c>
    </row>
    <row r="26">
      <c r="A26" t="inlineStr">
        <is>
          <t>예</t>
        </is>
      </c>
      <c r="B26" t="inlineStr">
        <is>
          <t>자가용</t>
        </is>
      </c>
      <c r="C26" t="n">
        <v>0</v>
      </c>
      <c r="D26" t="inlineStr">
        <is>
          <t>이용하지 않았다 / 잘 모르겠다</t>
        </is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inlineStr">
        <is>
          <t>보통</t>
        </is>
      </c>
      <c r="K26" t="inlineStr">
        <is>
          <t>가격 부담</t>
        </is>
      </c>
      <c r="L26" t="inlineStr">
        <is>
          <t>20-22시(막차)</t>
        </is>
      </c>
      <c r="M26" t="n">
        <v>5</v>
      </c>
      <c r="N26" t="n">
        <v>5</v>
      </c>
      <c r="O26" t="n">
        <v>3</v>
      </c>
      <c r="P26" t="n">
        <v>5</v>
      </c>
    </row>
    <row r="27">
      <c r="A27" t="inlineStr">
        <is>
          <t>아니오</t>
        </is>
      </c>
      <c r="B27" t="inlineStr">
        <is>
          <t>자가용</t>
        </is>
      </c>
      <c r="C27" t="n">
        <v>0</v>
      </c>
      <c r="D27" t="inlineStr">
        <is>
          <t>이용하지 않았다 / 잘 모르겠다</t>
        </is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inlineStr">
        <is>
          <t>부족</t>
        </is>
      </c>
      <c r="K27" t="inlineStr">
        <is>
          <t>정보 부족</t>
        </is>
      </c>
      <c r="L27" t="inlineStr">
        <is>
          <t>숙박</t>
        </is>
      </c>
      <c r="M27" t="n">
        <v>4</v>
      </c>
      <c r="N27" t="n">
        <v>4</v>
      </c>
      <c r="O27" t="n">
        <v>2</v>
      </c>
      <c r="P27" t="n">
        <v>4</v>
      </c>
    </row>
    <row r="28">
      <c r="A28" t="inlineStr">
        <is>
          <t>아니오</t>
        </is>
      </c>
      <c r="B28" t="inlineStr">
        <is>
          <t>차 없음</t>
        </is>
      </c>
      <c r="C28" t="n">
        <v>1</v>
      </c>
      <c r="D28" t="inlineStr">
        <is>
          <t>이용하지 않았다 / 잘 모르겠다</t>
        </is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inlineStr">
        <is>
          <t>보통</t>
        </is>
      </c>
      <c r="K28" t="inlineStr">
        <is>
          <t>이동 시간 부족</t>
        </is>
      </c>
      <c r="L28" t="inlineStr">
        <is>
          <t>숙박</t>
        </is>
      </c>
      <c r="M28" t="n">
        <v>3</v>
      </c>
      <c r="N28" t="n">
        <v>4</v>
      </c>
      <c r="O28" t="n">
        <v>5</v>
      </c>
      <c r="P28" t="n">
        <v>4</v>
      </c>
    </row>
    <row r="29">
      <c r="A29" t="inlineStr">
        <is>
          <t>예</t>
        </is>
      </c>
      <c r="B29" t="inlineStr">
        <is>
          <t>자가용</t>
        </is>
      </c>
      <c r="C29" t="n">
        <v>0</v>
      </c>
      <c r="D29" t="inlineStr">
        <is>
          <t>이용하지 않았다 / 잘 모르겠다</t>
        </is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inlineStr">
        <is>
          <t>보통</t>
        </is>
      </c>
      <c r="K29" t="inlineStr">
        <is>
          <t>줄·예약 불편</t>
        </is>
      </c>
      <c r="L29" t="inlineStr">
        <is>
          <t>숙박</t>
        </is>
      </c>
      <c r="M29" t="n">
        <v>3</v>
      </c>
      <c r="N29" t="n">
        <v>4</v>
      </c>
      <c r="O29" t="n">
        <v>4</v>
      </c>
      <c r="P29" t="n">
        <v>4</v>
      </c>
    </row>
    <row r="30">
      <c r="A30" t="inlineStr">
        <is>
          <t>아니오</t>
        </is>
      </c>
      <c r="B30" t="inlineStr">
        <is>
          <t>차 없음</t>
        </is>
      </c>
      <c r="C30" t="n">
        <v>1</v>
      </c>
      <c r="D30" t="inlineStr">
        <is>
          <t>불편하지 않았다</t>
        </is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inlineStr">
        <is>
          <t>부족</t>
        </is>
      </c>
      <c r="K30" t="inlineStr">
        <is>
          <t>이동 시간 부족</t>
        </is>
      </c>
      <c r="L30" t="inlineStr">
        <is>
          <t>20-22시(막차)</t>
        </is>
      </c>
      <c r="M30" t="n">
        <v>4</v>
      </c>
      <c r="N30" t="n">
        <v>5</v>
      </c>
      <c r="O30" t="n">
        <v>5</v>
      </c>
      <c r="P30" t="n">
        <v>4</v>
      </c>
    </row>
    <row r="31">
      <c r="A31" t="inlineStr">
        <is>
          <t>예</t>
        </is>
      </c>
      <c r="B31" t="inlineStr">
        <is>
          <t>차 없음</t>
        </is>
      </c>
      <c r="C31" t="n">
        <v>1</v>
      </c>
      <c r="D31" t="inlineStr">
        <is>
          <t>불편했다</t>
        </is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inlineStr">
        <is>
          <t>보통</t>
        </is>
      </c>
      <c r="K31" t="inlineStr">
        <is>
          <t>가격 부담</t>
        </is>
      </c>
      <c r="L31" t="inlineStr">
        <is>
          <t>20-22시(막차)</t>
        </is>
      </c>
      <c r="M31" t="n">
        <v>5</v>
      </c>
      <c r="N31" t="n">
        <v>5</v>
      </c>
      <c r="O31" t="n">
        <v>5</v>
      </c>
      <c r="P31" t="n">
        <v>5</v>
      </c>
    </row>
    <row r="32">
      <c r="A32" t="inlineStr">
        <is>
          <t>예</t>
        </is>
      </c>
      <c r="B32" t="inlineStr">
        <is>
          <t>자가용</t>
        </is>
      </c>
      <c r="C32" t="n">
        <v>0</v>
      </c>
      <c r="D32" t="inlineStr">
        <is>
          <t>이용하지 않았다 / 잘 모르겠다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inlineStr">
        <is>
          <t>보통</t>
        </is>
      </c>
      <c r="K32" t="inlineStr">
        <is>
          <t>줄·예약 불편</t>
        </is>
      </c>
      <c r="L32" t="inlineStr">
        <is>
          <t>숙박</t>
        </is>
      </c>
      <c r="M32" t="n">
        <v>4</v>
      </c>
      <c r="N32" t="n">
        <v>4</v>
      </c>
      <c r="O32" t="n">
        <v>3</v>
      </c>
      <c r="P32" t="n">
        <v>4</v>
      </c>
    </row>
    <row r="33">
      <c r="A33" t="inlineStr">
        <is>
          <t>예</t>
        </is>
      </c>
      <c r="B33" t="inlineStr">
        <is>
          <t>차 없음</t>
        </is>
      </c>
      <c r="C33" t="n">
        <v>1</v>
      </c>
      <c r="D33" t="inlineStr">
        <is>
          <t>불편하지 않았다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보통</t>
        </is>
      </c>
      <c r="K33" t="inlineStr">
        <is>
          <t>정보 부족</t>
        </is>
      </c>
      <c r="L33" t="inlineStr">
        <is>
          <t>20-22시(막차)</t>
        </is>
      </c>
      <c r="M33" t="n">
        <v>5</v>
      </c>
      <c r="N33" t="n">
        <v>5</v>
      </c>
      <c r="O33" t="n">
        <v>5</v>
      </c>
      <c r="P33" t="n">
        <v>4</v>
      </c>
    </row>
    <row r="34">
      <c r="A34" t="inlineStr">
        <is>
          <t>아니오</t>
        </is>
      </c>
      <c r="B34" t="inlineStr">
        <is>
          <t>미응답</t>
        </is>
      </c>
      <c r="C34" t="n">
        <v>0</v>
      </c>
      <c r="D34" t="inlineStr">
        <is>
          <t>미응답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미응답</t>
        </is>
      </c>
      <c r="K34" t="inlineStr">
        <is>
          <t>미응답</t>
        </is>
      </c>
      <c r="L34" t="inlineStr">
        <is>
          <t>20-22시(막차)</t>
        </is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예</t>
        </is>
      </c>
      <c r="B35" t="inlineStr">
        <is>
          <t>자가용</t>
        </is>
      </c>
      <c r="C35" t="n">
        <v>0</v>
      </c>
      <c r="D35" t="inlineStr">
        <is>
          <t>불편하지 않았다</t>
        </is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inlineStr">
        <is>
          <t>부족</t>
        </is>
      </c>
      <c r="K35" t="inlineStr">
        <is>
          <t>줄·예약 불편</t>
        </is>
      </c>
      <c r="L35" t="inlineStr">
        <is>
          <t>숙박</t>
        </is>
      </c>
      <c r="M35" t="n">
        <v>5</v>
      </c>
      <c r="N35" t="n">
        <v>2</v>
      </c>
      <c r="O35" t="n">
        <v>4</v>
      </c>
      <c r="P35" t="n">
        <v>4</v>
      </c>
    </row>
    <row r="36">
      <c r="A36" t="inlineStr">
        <is>
          <t>예</t>
        </is>
      </c>
      <c r="B36" t="inlineStr">
        <is>
          <t>차 없음</t>
        </is>
      </c>
      <c r="C36" t="n">
        <v>1</v>
      </c>
      <c r="D36" t="inlineStr">
        <is>
          <t>불편했다</t>
        </is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inlineStr">
        <is>
          <t>부족</t>
        </is>
      </c>
      <c r="K36" t="inlineStr">
        <is>
          <t>줄·예약 불편</t>
        </is>
      </c>
      <c r="L36" t="inlineStr">
        <is>
          <t>숙박</t>
        </is>
      </c>
      <c r="M36" t="n">
        <v>5</v>
      </c>
      <c r="N36" t="n">
        <v>4</v>
      </c>
      <c r="O36" t="n">
        <v>5</v>
      </c>
      <c r="P36" t="n">
        <v>4</v>
      </c>
    </row>
    <row r="37">
      <c r="A37" t="inlineStr">
        <is>
          <t>예</t>
        </is>
      </c>
      <c r="B37" t="inlineStr">
        <is>
          <t>자가용</t>
        </is>
      </c>
      <c r="C37" t="n">
        <v>0</v>
      </c>
      <c r="D37" t="inlineStr">
        <is>
          <t>이용하지 않았다 / 잘 모르겠다</t>
        </is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inlineStr">
        <is>
          <t>부족</t>
        </is>
      </c>
      <c r="K37" t="inlineStr">
        <is>
          <t>정보 부족</t>
        </is>
      </c>
      <c r="L37" t="inlineStr">
        <is>
          <t>숙박</t>
        </is>
      </c>
      <c r="M37" t="n">
        <v>3</v>
      </c>
      <c r="N37" t="n">
        <v>5</v>
      </c>
      <c r="O37" t="n">
        <v>5</v>
      </c>
      <c r="P37" t="n">
        <v>5</v>
      </c>
    </row>
    <row r="38">
      <c r="A38" t="inlineStr">
        <is>
          <t>예</t>
        </is>
      </c>
      <c r="B38" t="inlineStr">
        <is>
          <t>자가용</t>
        </is>
      </c>
      <c r="C38" t="n">
        <v>0</v>
      </c>
      <c r="D38" t="inlineStr">
        <is>
          <t>이용하지 않았다 / 잘 모르겠다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inlineStr">
        <is>
          <t>보통</t>
        </is>
      </c>
      <c r="K38" t="inlineStr">
        <is>
          <t>정보 부족</t>
        </is>
      </c>
      <c r="L38" t="inlineStr">
        <is>
          <t>숙박</t>
        </is>
      </c>
      <c r="M38" t="n">
        <v>4</v>
      </c>
      <c r="N38" t="n">
        <v>5</v>
      </c>
      <c r="O38" t="n">
        <v>4</v>
      </c>
      <c r="P38" t="n">
        <v>3</v>
      </c>
    </row>
    <row r="39">
      <c r="A39" t="inlineStr">
        <is>
          <t>예</t>
        </is>
      </c>
      <c r="B39" t="inlineStr">
        <is>
          <t>자가용</t>
        </is>
      </c>
      <c r="C39" t="n">
        <v>0</v>
      </c>
      <c r="D39" t="inlineStr">
        <is>
          <t>불편했다</t>
        </is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inlineStr">
        <is>
          <t>부족</t>
        </is>
      </c>
      <c r="K39" t="inlineStr">
        <is>
          <t>기타</t>
        </is>
      </c>
      <c r="L39" t="inlineStr">
        <is>
          <t>숙박</t>
        </is>
      </c>
      <c r="M39" t="n">
        <v>2</v>
      </c>
      <c r="N39" t="n">
        <v>2</v>
      </c>
      <c r="O39" t="n">
        <v>3</v>
      </c>
      <c r="P39" t="n">
        <v>3</v>
      </c>
    </row>
    <row r="40">
      <c r="A40" t="inlineStr">
        <is>
          <t>예</t>
        </is>
      </c>
      <c r="B40" t="inlineStr">
        <is>
          <t>자가용</t>
        </is>
      </c>
      <c r="C40" t="n">
        <v>0</v>
      </c>
      <c r="D40" t="inlineStr">
        <is>
          <t>불편했다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inlineStr">
        <is>
          <t>부족</t>
        </is>
      </c>
      <c r="K40" t="inlineStr">
        <is>
          <t>가격 부담</t>
        </is>
      </c>
      <c r="L40" t="inlineStr">
        <is>
          <t>숙박</t>
        </is>
      </c>
      <c r="M40" t="n">
        <v>5</v>
      </c>
      <c r="N40" t="n">
        <v>2</v>
      </c>
      <c r="O40" t="n">
        <v>4</v>
      </c>
      <c r="P40" t="n">
        <v>4</v>
      </c>
    </row>
    <row r="41">
      <c r="A41" t="inlineStr">
        <is>
          <t>예</t>
        </is>
      </c>
      <c r="B41" t="inlineStr">
        <is>
          <t>차 없음</t>
        </is>
      </c>
      <c r="C41" t="n">
        <v>0</v>
      </c>
      <c r="D41" t="inlineStr">
        <is>
          <t>불편했다</t>
        </is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inlineStr">
        <is>
          <t>부족</t>
        </is>
      </c>
      <c r="K41" t="inlineStr">
        <is>
          <t>이동 시간 부족</t>
        </is>
      </c>
      <c r="L41" t="inlineStr">
        <is>
          <t>20-22시(막차)</t>
        </is>
      </c>
      <c r="M41" t="n">
        <v>4</v>
      </c>
      <c r="N41" t="n">
        <v>5</v>
      </c>
      <c r="O41" t="n">
        <v>5</v>
      </c>
      <c r="P41" t="n">
        <v>3</v>
      </c>
    </row>
    <row r="42">
      <c r="A42" t="inlineStr">
        <is>
          <t>예</t>
        </is>
      </c>
      <c r="B42" t="inlineStr">
        <is>
          <t>자가용</t>
        </is>
      </c>
      <c r="C42" t="n">
        <v>0</v>
      </c>
      <c r="D42" t="inlineStr">
        <is>
          <t>불편했다</t>
        </is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inlineStr">
        <is>
          <t>부족</t>
        </is>
      </c>
      <c r="K42" t="inlineStr">
        <is>
          <t>가격 부담</t>
        </is>
      </c>
      <c r="L42" t="inlineStr">
        <is>
          <t>숙박</t>
        </is>
      </c>
      <c r="M42" t="n">
        <v>1</v>
      </c>
      <c r="N42" t="n">
        <v>5</v>
      </c>
      <c r="O42" t="n">
        <v>1</v>
      </c>
      <c r="P42" t="n">
        <v>1</v>
      </c>
    </row>
    <row r="43">
      <c r="A43" t="inlineStr">
        <is>
          <t>예</t>
        </is>
      </c>
      <c r="B43" t="inlineStr">
        <is>
          <t>자가용</t>
        </is>
      </c>
      <c r="C43" t="n">
        <v>0</v>
      </c>
      <c r="D43" t="inlineStr">
        <is>
          <t>불편했다</t>
        </is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inlineStr">
        <is>
          <t>부족</t>
        </is>
      </c>
      <c r="K43" t="inlineStr">
        <is>
          <t>이동 시간 부족</t>
        </is>
      </c>
      <c r="L43" t="inlineStr">
        <is>
          <t>18-20시</t>
        </is>
      </c>
      <c r="M43" t="n">
        <v>5</v>
      </c>
      <c r="N43" t="n">
        <v>2</v>
      </c>
      <c r="O43" t="n">
        <v>5</v>
      </c>
      <c r="P43" t="n">
        <v>5</v>
      </c>
    </row>
    <row r="44">
      <c r="A44" t="inlineStr">
        <is>
          <t>예</t>
        </is>
      </c>
      <c r="B44" t="inlineStr">
        <is>
          <t>자가용</t>
        </is>
      </c>
      <c r="C44" t="n">
        <v>0</v>
      </c>
      <c r="D44" t="inlineStr">
        <is>
          <t>이용하지 않았다 / 잘 모르겠다</t>
        </is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inlineStr">
        <is>
          <t>보통</t>
        </is>
      </c>
      <c r="K44" t="inlineStr">
        <is>
          <t>정보 부족</t>
        </is>
      </c>
      <c r="L44" t="inlineStr">
        <is>
          <t>숙박</t>
        </is>
      </c>
      <c r="M44" t="n">
        <v>2</v>
      </c>
      <c r="N44" t="n">
        <v>2</v>
      </c>
      <c r="O44" t="n">
        <v>4</v>
      </c>
      <c r="P44" t="n">
        <v>4</v>
      </c>
    </row>
    <row r="45">
      <c r="A45" t="inlineStr">
        <is>
          <t>예</t>
        </is>
      </c>
      <c r="B45" t="inlineStr">
        <is>
          <t>자가용</t>
        </is>
      </c>
      <c r="C45" t="n">
        <v>0</v>
      </c>
      <c r="D45" t="inlineStr">
        <is>
          <t>불편했다</t>
        </is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inlineStr">
        <is>
          <t>부족</t>
        </is>
      </c>
      <c r="K45" t="inlineStr">
        <is>
          <t>이동 시간 부족</t>
        </is>
      </c>
      <c r="L45" t="inlineStr">
        <is>
          <t>18-20시</t>
        </is>
      </c>
      <c r="M45" t="n">
        <v>5</v>
      </c>
      <c r="N45" t="n">
        <v>4</v>
      </c>
      <c r="O45" t="n">
        <v>4</v>
      </c>
      <c r="P45" t="n">
        <v>4</v>
      </c>
    </row>
    <row r="46">
      <c r="A46" t="inlineStr">
        <is>
          <t>아니오</t>
        </is>
      </c>
      <c r="B46" t="inlineStr">
        <is>
          <t>미응답</t>
        </is>
      </c>
      <c r="C46" t="n">
        <v>0</v>
      </c>
      <c r="D46" t="inlineStr">
        <is>
          <t>미응답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미응답</t>
        </is>
      </c>
      <c r="K46" t="inlineStr">
        <is>
          <t>줄·예약 불편</t>
        </is>
      </c>
      <c r="L46" t="inlineStr">
        <is>
          <t>20-22시(막차)</t>
        </is>
      </c>
      <c r="M46" t="n">
        <v>0</v>
      </c>
      <c r="N46" t="n">
        <v>4</v>
      </c>
      <c r="O46" t="n">
        <v>0</v>
      </c>
      <c r="P46" t="n">
        <v>4</v>
      </c>
    </row>
    <row r="47">
      <c r="A47" t="inlineStr">
        <is>
          <t>예</t>
        </is>
      </c>
      <c r="B47" t="inlineStr">
        <is>
          <t>차 없음</t>
        </is>
      </c>
      <c r="C47" t="n">
        <v>1</v>
      </c>
      <c r="D47" t="inlineStr">
        <is>
          <t>불편했다</t>
        </is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inlineStr">
        <is>
          <t>보통</t>
        </is>
      </c>
      <c r="K47" t="inlineStr">
        <is>
          <t>가격 부담</t>
        </is>
      </c>
      <c r="L47" t="inlineStr">
        <is>
          <t>18-20시</t>
        </is>
      </c>
      <c r="M47" t="n">
        <v>3</v>
      </c>
      <c r="N47" t="n">
        <v>4</v>
      </c>
      <c r="O47" t="n">
        <v>4</v>
      </c>
      <c r="P47" t="n">
        <v>4</v>
      </c>
    </row>
    <row r="48">
      <c r="A48" t="inlineStr">
        <is>
          <t>예</t>
        </is>
      </c>
      <c r="B48" t="inlineStr">
        <is>
          <t>차 없음</t>
        </is>
      </c>
      <c r="C48" t="n">
        <v>1</v>
      </c>
      <c r="D48" t="inlineStr">
        <is>
          <t>불편했다</t>
        </is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inlineStr">
        <is>
          <t>부족</t>
        </is>
      </c>
      <c r="K48" t="inlineStr">
        <is>
          <t>줄·예약 불편</t>
        </is>
      </c>
      <c r="L48" t="inlineStr">
        <is>
          <t>20-22시(막차)</t>
        </is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예</t>
        </is>
      </c>
      <c r="B49" t="inlineStr">
        <is>
          <t>차 없음</t>
        </is>
      </c>
      <c r="C49" t="n">
        <v>1</v>
      </c>
      <c r="D49" t="inlineStr">
        <is>
          <t>불편했다</t>
        </is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inlineStr">
        <is>
          <t>부족</t>
        </is>
      </c>
      <c r="K49" t="inlineStr">
        <is>
          <t>정보 부족</t>
        </is>
      </c>
      <c r="L49" t="inlineStr">
        <is>
          <t>20-22시(막차)</t>
        </is>
      </c>
      <c r="M49" t="n">
        <v>4</v>
      </c>
      <c r="N49" t="n">
        <v>5</v>
      </c>
      <c r="O49" t="n">
        <v>5</v>
      </c>
      <c r="P49" t="n">
        <v>4</v>
      </c>
    </row>
    <row r="50">
      <c r="A50" t="inlineStr">
        <is>
          <t>예</t>
        </is>
      </c>
      <c r="B50" t="inlineStr">
        <is>
          <t>자가용</t>
        </is>
      </c>
      <c r="C50" t="n">
        <v>0</v>
      </c>
      <c r="D50" t="inlineStr">
        <is>
          <t>이용하지 않았다 / 잘 모르겠다</t>
        </is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inlineStr">
        <is>
          <t>부족</t>
        </is>
      </c>
      <c r="K50" t="inlineStr">
        <is>
          <t>정보 부족</t>
        </is>
      </c>
      <c r="L50" t="inlineStr">
        <is>
          <t>숙박</t>
        </is>
      </c>
      <c r="M50" t="n">
        <v>5</v>
      </c>
      <c r="N50" t="n">
        <v>5</v>
      </c>
      <c r="O50" t="n">
        <v>5</v>
      </c>
      <c r="P50" t="n">
        <v>5</v>
      </c>
    </row>
    <row r="51">
      <c r="A51" t="inlineStr">
        <is>
          <t>예</t>
        </is>
      </c>
      <c r="B51" t="inlineStr">
        <is>
          <t>차 없음</t>
        </is>
      </c>
      <c r="C51" t="n">
        <v>1</v>
      </c>
      <c r="D51" t="inlineStr">
        <is>
          <t>불편했다</t>
        </is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inlineStr">
        <is>
          <t>부족</t>
        </is>
      </c>
      <c r="K51" t="inlineStr">
        <is>
          <t>줄·예약 불편</t>
        </is>
      </c>
      <c r="L51" t="inlineStr">
        <is>
          <t>20-22시(막차)</t>
        </is>
      </c>
      <c r="M51" t="n">
        <v>5</v>
      </c>
      <c r="N51" t="n">
        <v>5</v>
      </c>
      <c r="O51" t="n">
        <v>5</v>
      </c>
      <c r="P51" t="n">
        <v>5</v>
      </c>
    </row>
    <row r="52">
      <c r="A52" t="inlineStr">
        <is>
          <t>예</t>
        </is>
      </c>
      <c r="B52" t="inlineStr">
        <is>
          <t>차 없음</t>
        </is>
      </c>
      <c r="C52" t="n">
        <v>1</v>
      </c>
      <c r="D52" t="inlineStr">
        <is>
          <t>불편했다</t>
        </is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inlineStr">
        <is>
          <t>부족</t>
        </is>
      </c>
      <c r="K52" t="inlineStr">
        <is>
          <t>줄·예약 불편</t>
        </is>
      </c>
      <c r="L52" t="inlineStr">
        <is>
          <t>18-20시</t>
        </is>
      </c>
      <c r="M52" t="n">
        <v>5</v>
      </c>
      <c r="N52" t="n">
        <v>5</v>
      </c>
      <c r="O52" t="n">
        <v>5</v>
      </c>
      <c r="P52" t="n">
        <v>5</v>
      </c>
    </row>
    <row r="53">
      <c r="A53" t="inlineStr">
        <is>
          <t>예</t>
        </is>
      </c>
      <c r="B53" t="inlineStr">
        <is>
          <t>자가용</t>
        </is>
      </c>
      <c r="C53" t="n">
        <v>0</v>
      </c>
      <c r="D53" t="inlineStr">
        <is>
          <t>이용하지 않았다 / 잘 모르겠다</t>
        </is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inlineStr">
        <is>
          <t>부족</t>
        </is>
      </c>
      <c r="K53" t="inlineStr">
        <is>
          <t>정보 부족</t>
        </is>
      </c>
      <c r="L53" t="inlineStr">
        <is>
          <t>숙박</t>
        </is>
      </c>
      <c r="M53" t="n">
        <v>5</v>
      </c>
      <c r="N53" t="n">
        <v>4</v>
      </c>
      <c r="O53" t="n">
        <v>5</v>
      </c>
      <c r="P53" t="n">
        <v>5</v>
      </c>
    </row>
    <row r="54">
      <c r="A54" t="inlineStr">
        <is>
          <t>예</t>
        </is>
      </c>
      <c r="B54" t="inlineStr">
        <is>
          <t>자가용</t>
        </is>
      </c>
      <c r="C54" t="n">
        <v>0</v>
      </c>
      <c r="D54" t="inlineStr">
        <is>
          <t>이용하지 않았다 / 잘 모르겠다</t>
        </is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inlineStr">
        <is>
          <t>보통</t>
        </is>
      </c>
      <c r="K54" t="inlineStr">
        <is>
          <t>줄·예약 불편</t>
        </is>
      </c>
      <c r="L54" t="inlineStr">
        <is>
          <t>숙박</t>
        </is>
      </c>
      <c r="M54" t="n">
        <v>5</v>
      </c>
      <c r="N54" t="n">
        <v>5</v>
      </c>
      <c r="O54" t="n">
        <v>5</v>
      </c>
      <c r="P54" t="n">
        <v>3</v>
      </c>
    </row>
    <row r="55">
      <c r="A55" t="inlineStr">
        <is>
          <t>아니오</t>
        </is>
      </c>
      <c r="B55" t="inlineStr">
        <is>
          <t>자가용</t>
        </is>
      </c>
      <c r="C55" t="n">
        <v>0</v>
      </c>
      <c r="D55" t="inlineStr">
        <is>
          <t>이용하지 않았다 / 잘 모르겠다</t>
        </is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inlineStr">
        <is>
          <t>보통</t>
        </is>
      </c>
      <c r="K55" t="inlineStr">
        <is>
          <t>이동 시간 부족</t>
        </is>
      </c>
      <c r="L55" t="inlineStr">
        <is>
          <t>20-22시(막차)</t>
        </is>
      </c>
      <c r="M55" t="n">
        <v>4</v>
      </c>
      <c r="N55" t="n">
        <v>4</v>
      </c>
      <c r="O55" t="n">
        <v>2</v>
      </c>
      <c r="P55" t="n">
        <v>3</v>
      </c>
    </row>
    <row r="56">
      <c r="A56" t="inlineStr">
        <is>
          <t>예</t>
        </is>
      </c>
      <c r="B56" t="inlineStr">
        <is>
          <t>자가용</t>
        </is>
      </c>
      <c r="C56" t="n">
        <v>0</v>
      </c>
      <c r="D56" t="inlineStr">
        <is>
          <t>이용하지 않았다 / 잘 모르겠다</t>
        </is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inlineStr">
        <is>
          <t>보통</t>
        </is>
      </c>
      <c r="K56" t="inlineStr">
        <is>
          <t>정보 부족</t>
        </is>
      </c>
      <c r="L56" t="inlineStr">
        <is>
          <t>숙박</t>
        </is>
      </c>
      <c r="M56" t="n">
        <v>5</v>
      </c>
      <c r="N56" t="n">
        <v>2</v>
      </c>
      <c r="O56" t="n">
        <v>3</v>
      </c>
      <c r="P56" t="n">
        <v>5</v>
      </c>
    </row>
    <row r="57">
      <c r="A57" t="inlineStr">
        <is>
          <t>예</t>
        </is>
      </c>
      <c r="B57" t="inlineStr">
        <is>
          <t>차 없음</t>
        </is>
      </c>
      <c r="C57" t="n">
        <v>0</v>
      </c>
      <c r="D57" t="inlineStr">
        <is>
          <t>불편했다</t>
        </is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inlineStr">
        <is>
          <t>보통</t>
        </is>
      </c>
      <c r="K57" t="inlineStr">
        <is>
          <t>이동 시간 부족</t>
        </is>
      </c>
      <c r="L57" t="inlineStr">
        <is>
          <t>20-22시(막차)</t>
        </is>
      </c>
      <c r="M57" t="n">
        <v>5</v>
      </c>
      <c r="N57" t="n">
        <v>4</v>
      </c>
      <c r="O57" t="n">
        <v>5</v>
      </c>
      <c r="P57" t="n">
        <v>4</v>
      </c>
    </row>
    <row r="58">
      <c r="A58" t="inlineStr">
        <is>
          <t>아니오</t>
        </is>
      </c>
      <c r="B58" t="inlineStr">
        <is>
          <t>자가용</t>
        </is>
      </c>
      <c r="C58" t="n">
        <v>0</v>
      </c>
      <c r="D58" t="inlineStr">
        <is>
          <t>불편했다</t>
        </is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inlineStr">
        <is>
          <t>부족</t>
        </is>
      </c>
      <c r="K58" t="inlineStr">
        <is>
          <t>줄·예약 불편</t>
        </is>
      </c>
      <c r="L58" t="inlineStr">
        <is>
          <t>숙박</t>
        </is>
      </c>
      <c r="M58" t="n">
        <v>3</v>
      </c>
      <c r="N58" t="n">
        <v>2</v>
      </c>
      <c r="O58" t="n">
        <v>2</v>
      </c>
      <c r="P58" t="n">
        <v>4</v>
      </c>
    </row>
    <row r="59">
      <c r="A59" t="inlineStr">
        <is>
          <t>아니오</t>
        </is>
      </c>
      <c r="B59" t="inlineStr">
        <is>
          <t>자가용</t>
        </is>
      </c>
      <c r="C59" t="n">
        <v>0</v>
      </c>
      <c r="D59" t="inlineStr">
        <is>
          <t>이용하지 않았다 / 잘 모르겠다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inlineStr">
        <is>
          <t>보통</t>
        </is>
      </c>
      <c r="K59" t="inlineStr">
        <is>
          <t>줄·예약 불편</t>
        </is>
      </c>
      <c r="L59" t="inlineStr">
        <is>
          <t>숙박</t>
        </is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아니오</t>
        </is>
      </c>
      <c r="B60" t="inlineStr">
        <is>
          <t>차 없음</t>
        </is>
      </c>
      <c r="C60" t="n">
        <v>1</v>
      </c>
      <c r="D60" t="inlineStr">
        <is>
          <t>이용하지 않았다 / 잘 모르겠다</t>
        </is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inlineStr">
        <is>
          <t>보통</t>
        </is>
      </c>
      <c r="K60" t="inlineStr">
        <is>
          <t>기타</t>
        </is>
      </c>
      <c r="L60" t="inlineStr">
        <is>
          <t>숙박</t>
        </is>
      </c>
      <c r="M60" t="n">
        <v>2</v>
      </c>
      <c r="N60" t="n">
        <v>4</v>
      </c>
      <c r="O60" t="n">
        <v>4</v>
      </c>
      <c r="P60" t="n">
        <v>2</v>
      </c>
    </row>
    <row r="61">
      <c r="A61" t="inlineStr">
        <is>
          <t>예</t>
        </is>
      </c>
      <c r="B61" t="inlineStr">
        <is>
          <t>자가용</t>
        </is>
      </c>
      <c r="C61" t="n">
        <v>0</v>
      </c>
      <c r="D61" t="inlineStr">
        <is>
          <t>이용하지 않았다 / 잘 모르겠다</t>
        </is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inlineStr">
        <is>
          <t>보통</t>
        </is>
      </c>
      <c r="K61" t="inlineStr">
        <is>
          <t>줄·예약 불편</t>
        </is>
      </c>
      <c r="L61" t="inlineStr">
        <is>
          <t>20-22시(막차)</t>
        </is>
      </c>
      <c r="M61" t="n">
        <v>3</v>
      </c>
      <c r="N61" t="n">
        <v>4</v>
      </c>
      <c r="O61" t="n">
        <v>2</v>
      </c>
      <c r="P61" t="n">
        <v>3</v>
      </c>
    </row>
    <row r="62">
      <c r="A62" t="inlineStr">
        <is>
          <t>아니오</t>
        </is>
      </c>
      <c r="B62" t="inlineStr">
        <is>
          <t>자가용</t>
        </is>
      </c>
      <c r="C62" t="n">
        <v>0</v>
      </c>
      <c r="D62" t="inlineStr">
        <is>
          <t>이용하지 않았다 / 잘 모르겠다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부족</t>
        </is>
      </c>
      <c r="K62" t="inlineStr">
        <is>
          <t>정보 부족</t>
        </is>
      </c>
      <c r="L62" t="inlineStr">
        <is>
          <t>18-20시</t>
        </is>
      </c>
      <c r="M62" t="n">
        <v>5</v>
      </c>
      <c r="N62" t="n">
        <v>2</v>
      </c>
      <c r="O62" t="n">
        <v>5</v>
      </c>
      <c r="P62" t="n">
        <v>3</v>
      </c>
    </row>
    <row r="63">
      <c r="A63" t="inlineStr">
        <is>
          <t>아니오</t>
        </is>
      </c>
      <c r="B63" t="inlineStr">
        <is>
          <t>자가용</t>
        </is>
      </c>
      <c r="C63" t="n">
        <v>0</v>
      </c>
      <c r="D63" t="inlineStr">
        <is>
          <t>이용하지 않았다 / 잘 모르겠다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inlineStr">
        <is>
          <t>미응답</t>
        </is>
      </c>
      <c r="K63" t="inlineStr">
        <is>
          <t>미응답</t>
        </is>
      </c>
      <c r="L63" t="inlineStr">
        <is>
          <t>미응답</t>
        </is>
      </c>
      <c r="M63" t="n">
        <v>4</v>
      </c>
      <c r="N63" t="n">
        <v>5</v>
      </c>
      <c r="O63" t="n">
        <v>4</v>
      </c>
      <c r="P63" t="n">
        <v>3</v>
      </c>
    </row>
    <row r="64">
      <c r="A64" t="inlineStr">
        <is>
          <t>아니오</t>
        </is>
      </c>
      <c r="B64" t="inlineStr">
        <is>
          <t>자가용</t>
        </is>
      </c>
      <c r="C64" t="n">
        <v>0</v>
      </c>
      <c r="D64" t="inlineStr">
        <is>
          <t>이용하지 않았다 / 잘 모르겠다</t>
        </is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inlineStr">
        <is>
          <t>보통</t>
        </is>
      </c>
      <c r="K64" t="inlineStr">
        <is>
          <t>줄·예약 불편</t>
        </is>
      </c>
      <c r="L64" t="inlineStr">
        <is>
          <t>18-20시</t>
        </is>
      </c>
      <c r="M64" t="n">
        <v>5</v>
      </c>
      <c r="N64" t="n">
        <v>3</v>
      </c>
      <c r="O64" t="n">
        <v>4</v>
      </c>
      <c r="P64" t="n">
        <v>4</v>
      </c>
    </row>
    <row r="65">
      <c r="A65" t="inlineStr">
        <is>
          <t>예</t>
        </is>
      </c>
      <c r="B65" t="inlineStr">
        <is>
          <t>자가용</t>
        </is>
      </c>
      <c r="C65" t="n">
        <v>0</v>
      </c>
      <c r="D65" t="inlineStr">
        <is>
          <t>이용하지 않았다 / 잘 모르겠다</t>
        </is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inlineStr">
        <is>
          <t>보통</t>
        </is>
      </c>
      <c r="K65" t="inlineStr">
        <is>
          <t>줄·예약 불편</t>
        </is>
      </c>
      <c r="L65" t="inlineStr">
        <is>
          <t>숙박</t>
        </is>
      </c>
      <c r="M65" t="n">
        <v>2</v>
      </c>
      <c r="N65" t="n">
        <v>4</v>
      </c>
      <c r="O65" t="n">
        <v>2</v>
      </c>
      <c r="P65" t="n">
        <v>3</v>
      </c>
    </row>
    <row r="66">
      <c r="A66" t="inlineStr">
        <is>
          <t>아니오</t>
        </is>
      </c>
      <c r="B66" t="inlineStr">
        <is>
          <t>미응답</t>
        </is>
      </c>
      <c r="C66" t="n">
        <v>0</v>
      </c>
      <c r="D66" t="inlineStr">
        <is>
          <t>미응답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미응답</t>
        </is>
      </c>
      <c r="K66" t="inlineStr">
        <is>
          <t>미응답</t>
        </is>
      </c>
      <c r="L66" t="inlineStr">
        <is>
          <t>미응답</t>
        </is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예</t>
        </is>
      </c>
      <c r="B67" t="inlineStr">
        <is>
          <t>자가용</t>
        </is>
      </c>
      <c r="C67" t="n">
        <v>0</v>
      </c>
      <c r="D67" t="inlineStr">
        <is>
          <t>이용하지 않았다 / 잘 모르겠다</t>
        </is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inlineStr">
        <is>
          <t>보통</t>
        </is>
      </c>
      <c r="K67" t="inlineStr">
        <is>
          <t>정보 부족</t>
        </is>
      </c>
      <c r="L67" t="inlineStr">
        <is>
          <t>숙박</t>
        </is>
      </c>
      <c r="M67" t="n">
        <v>5</v>
      </c>
      <c r="N67" t="n">
        <v>4</v>
      </c>
      <c r="O67" t="n">
        <v>5</v>
      </c>
      <c r="P67" t="n">
        <v>3</v>
      </c>
    </row>
    <row r="68">
      <c r="A68" t="inlineStr">
        <is>
          <t>예</t>
        </is>
      </c>
      <c r="B68" t="inlineStr">
        <is>
          <t>차 없음</t>
        </is>
      </c>
      <c r="C68" t="n">
        <v>1</v>
      </c>
      <c r="D68" t="inlineStr">
        <is>
          <t>불편했다</t>
        </is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inlineStr">
        <is>
          <t>부족</t>
        </is>
      </c>
      <c r="K68" t="inlineStr">
        <is>
          <t>이동 시간 부족</t>
        </is>
      </c>
      <c r="L68" t="inlineStr">
        <is>
          <t>숙박</t>
        </is>
      </c>
      <c r="M68" t="n">
        <v>5</v>
      </c>
      <c r="N68" t="n">
        <v>5</v>
      </c>
      <c r="O68" t="n">
        <v>5</v>
      </c>
      <c r="P68" t="n">
        <v>5</v>
      </c>
    </row>
    <row r="69">
      <c r="A69" t="inlineStr">
        <is>
          <t>예</t>
        </is>
      </c>
      <c r="B69" t="inlineStr">
        <is>
          <t>자가용</t>
        </is>
      </c>
      <c r="C69" t="n">
        <v>0</v>
      </c>
      <c r="D69" t="inlineStr">
        <is>
          <t>이용하지 않았다 / 잘 모르겠다</t>
        </is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inlineStr">
        <is>
          <t>부족</t>
        </is>
      </c>
      <c r="K69" t="inlineStr">
        <is>
          <t>가격 부담</t>
        </is>
      </c>
      <c r="L69" t="inlineStr">
        <is>
          <t>18시 이전</t>
        </is>
      </c>
      <c r="M69" t="n">
        <v>4</v>
      </c>
      <c r="N69" t="n">
        <v>4</v>
      </c>
      <c r="O69" t="n">
        <v>4</v>
      </c>
      <c r="P69" t="n">
        <v>5</v>
      </c>
    </row>
    <row r="70">
      <c r="A70" t="inlineStr">
        <is>
          <t>예</t>
        </is>
      </c>
      <c r="B70" t="inlineStr">
        <is>
          <t>자가용</t>
        </is>
      </c>
      <c r="C70" t="n">
        <v>0</v>
      </c>
      <c r="D70" t="inlineStr">
        <is>
          <t>이용하지 않았다 / 잘 모르겠다</t>
        </is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inlineStr">
        <is>
          <t>부족</t>
        </is>
      </c>
      <c r="K70" t="inlineStr">
        <is>
          <t>이동 시간 부족</t>
        </is>
      </c>
      <c r="L70" t="inlineStr">
        <is>
          <t>숙박</t>
        </is>
      </c>
      <c r="M70" t="n">
        <v>5</v>
      </c>
      <c r="N70" t="n">
        <v>5</v>
      </c>
      <c r="O70" t="n">
        <v>5</v>
      </c>
      <c r="P70" t="n">
        <v>5</v>
      </c>
    </row>
    <row r="71">
      <c r="A71" t="inlineStr">
        <is>
          <t>예</t>
        </is>
      </c>
      <c r="B71" t="inlineStr">
        <is>
          <t>자가용</t>
        </is>
      </c>
      <c r="C71" t="n">
        <v>0</v>
      </c>
      <c r="D71" t="inlineStr">
        <is>
          <t>이용하지 않았다 / 잘 모르겠다</t>
        </is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inlineStr">
        <is>
          <t>보통</t>
        </is>
      </c>
      <c r="K71" t="inlineStr">
        <is>
          <t>줄·예약 불편</t>
        </is>
      </c>
      <c r="L71" t="inlineStr">
        <is>
          <t>숙박</t>
        </is>
      </c>
      <c r="M71" t="n">
        <v>3</v>
      </c>
      <c r="N71" t="n">
        <v>4</v>
      </c>
      <c r="O71" t="n">
        <v>4</v>
      </c>
      <c r="P71" t="n">
        <v>5</v>
      </c>
    </row>
    <row r="72">
      <c r="A72" t="inlineStr">
        <is>
          <t>예</t>
        </is>
      </c>
      <c r="B72" t="inlineStr">
        <is>
          <t>자가용</t>
        </is>
      </c>
      <c r="C72" t="n">
        <v>0</v>
      </c>
      <c r="D72" t="inlineStr">
        <is>
          <t>이용하지 않았다 / 잘 모르겠다</t>
        </is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inlineStr">
        <is>
          <t>부족</t>
        </is>
      </c>
      <c r="K72" t="inlineStr">
        <is>
          <t>줄·예약 불편</t>
        </is>
      </c>
      <c r="L72" t="inlineStr">
        <is>
          <t>숙박</t>
        </is>
      </c>
      <c r="M72" t="n">
        <v>5</v>
      </c>
      <c r="N72" t="n">
        <v>2</v>
      </c>
      <c r="O72" t="n">
        <v>4</v>
      </c>
      <c r="P72" t="n">
        <v>4</v>
      </c>
    </row>
    <row r="73">
      <c r="A73" t="inlineStr">
        <is>
          <t>예</t>
        </is>
      </c>
      <c r="B73" t="inlineStr">
        <is>
          <t>자가용</t>
        </is>
      </c>
      <c r="C73" t="n">
        <v>0</v>
      </c>
      <c r="D73" t="inlineStr">
        <is>
          <t>이용하지 않았다 / 잘 모르겠다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보통</t>
        </is>
      </c>
      <c r="K73" t="inlineStr">
        <is>
          <t>정보 부족</t>
        </is>
      </c>
      <c r="L73" t="inlineStr">
        <is>
          <t>숙박</t>
        </is>
      </c>
      <c r="M73" t="n">
        <v>4</v>
      </c>
      <c r="N73" t="n">
        <v>2</v>
      </c>
      <c r="O73" t="n">
        <v>4</v>
      </c>
      <c r="P73" t="n">
        <v>3</v>
      </c>
    </row>
    <row r="74">
      <c r="A74" t="inlineStr">
        <is>
          <t>예</t>
        </is>
      </c>
      <c r="B74" t="inlineStr">
        <is>
          <t>차 없음</t>
        </is>
      </c>
      <c r="C74" t="n">
        <v>1</v>
      </c>
      <c r="D74" t="inlineStr">
        <is>
          <t>불편하지 않았다</t>
        </is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inlineStr">
        <is>
          <t>보통</t>
        </is>
      </c>
      <c r="K74" t="inlineStr">
        <is>
          <t>정보 부족</t>
        </is>
      </c>
      <c r="L74" t="inlineStr">
        <is>
          <t>18-20시</t>
        </is>
      </c>
      <c r="M74" t="n">
        <v>4</v>
      </c>
      <c r="N74" t="n">
        <v>5</v>
      </c>
      <c r="O74" t="n">
        <v>5</v>
      </c>
      <c r="P74" t="n">
        <v>4</v>
      </c>
    </row>
    <row r="75">
      <c r="A75" t="inlineStr">
        <is>
          <t>아니오</t>
        </is>
      </c>
      <c r="B75" t="inlineStr">
        <is>
          <t>미응답</t>
        </is>
      </c>
      <c r="C75" t="n">
        <v>0</v>
      </c>
      <c r="D75" t="inlineStr">
        <is>
          <t>미응답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미응답</t>
        </is>
      </c>
      <c r="K75" t="inlineStr">
        <is>
          <t>미응답</t>
        </is>
      </c>
      <c r="L75" t="inlineStr">
        <is>
          <t>미응답</t>
        </is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예</t>
        </is>
      </c>
      <c r="B76" t="inlineStr">
        <is>
          <t>차 없음</t>
        </is>
      </c>
      <c r="C76" t="n">
        <v>1</v>
      </c>
      <c r="D76" t="inlineStr">
        <is>
          <t>불편하지 않았다</t>
        </is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inlineStr">
        <is>
          <t>보통</t>
        </is>
      </c>
      <c r="K76" t="inlineStr">
        <is>
          <t>정보 부족</t>
        </is>
      </c>
      <c r="L76" t="inlineStr">
        <is>
          <t>18-20시</t>
        </is>
      </c>
      <c r="M76" t="n">
        <v>5</v>
      </c>
      <c r="N76" t="n">
        <v>5</v>
      </c>
      <c r="O76" t="n">
        <v>5</v>
      </c>
      <c r="P76" t="n">
        <v>4</v>
      </c>
    </row>
    <row r="77">
      <c r="A77" t="inlineStr">
        <is>
          <t>예</t>
        </is>
      </c>
      <c r="B77" t="inlineStr">
        <is>
          <t>차 없음</t>
        </is>
      </c>
      <c r="C77" t="n">
        <v>1</v>
      </c>
      <c r="D77" t="inlineStr">
        <is>
          <t>이용하지 않았다 / 잘 모르겠다</t>
        </is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inlineStr">
        <is>
          <t>부족</t>
        </is>
      </c>
      <c r="K77" t="inlineStr">
        <is>
          <t>줄·예약 불편</t>
        </is>
      </c>
      <c r="L77" t="inlineStr">
        <is>
          <t>20-22시(막차)</t>
        </is>
      </c>
      <c r="M77" t="n">
        <v>5</v>
      </c>
      <c r="N77" t="n">
        <v>5</v>
      </c>
      <c r="O77" t="n">
        <v>5</v>
      </c>
      <c r="P77" t="n">
        <v>5</v>
      </c>
    </row>
    <row r="78">
      <c r="A78" t="inlineStr">
        <is>
          <t>아니오</t>
        </is>
      </c>
      <c r="B78" t="inlineStr">
        <is>
          <t>자가용</t>
        </is>
      </c>
      <c r="C78" t="n">
        <v>0</v>
      </c>
      <c r="D78" t="inlineStr">
        <is>
          <t>이용하지 않았다 / 잘 모르겠다</t>
        </is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inlineStr">
        <is>
          <t>보통</t>
        </is>
      </c>
      <c r="K78" t="inlineStr">
        <is>
          <t>이동 시간 부족</t>
        </is>
      </c>
      <c r="L78" t="inlineStr">
        <is>
          <t>숙박</t>
        </is>
      </c>
      <c r="M78" t="n">
        <v>3</v>
      </c>
      <c r="N78" t="n">
        <v>4</v>
      </c>
      <c r="O78" t="n">
        <v>4</v>
      </c>
      <c r="P78" t="n">
        <v>4</v>
      </c>
    </row>
    <row r="79">
      <c r="A79" t="inlineStr">
        <is>
          <t>아니오</t>
        </is>
      </c>
      <c r="B79" t="inlineStr">
        <is>
          <t>차 없음</t>
        </is>
      </c>
      <c r="C79" t="n">
        <v>1</v>
      </c>
      <c r="D79" t="inlineStr">
        <is>
          <t>불편했다</t>
        </is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inlineStr">
        <is>
          <t>보통</t>
        </is>
      </c>
      <c r="K79" t="inlineStr">
        <is>
          <t>가격 부담</t>
        </is>
      </c>
      <c r="L79" t="inlineStr">
        <is>
          <t>숙박</t>
        </is>
      </c>
      <c r="M79" t="n">
        <v>4</v>
      </c>
      <c r="N79" t="n">
        <v>5</v>
      </c>
      <c r="O79" t="n">
        <v>4</v>
      </c>
      <c r="P79" t="n">
        <v>3</v>
      </c>
    </row>
    <row r="80">
      <c r="A80" t="inlineStr">
        <is>
          <t>예</t>
        </is>
      </c>
      <c r="B80" t="inlineStr">
        <is>
          <t>차 없음</t>
        </is>
      </c>
      <c r="C80" t="n">
        <v>1</v>
      </c>
      <c r="D80" t="inlineStr">
        <is>
          <t>불편했다</t>
        </is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inlineStr">
        <is>
          <t>부족</t>
        </is>
      </c>
      <c r="K80" t="inlineStr">
        <is>
          <t>정보 부족</t>
        </is>
      </c>
      <c r="L80" t="inlineStr">
        <is>
          <t>숙박</t>
        </is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예</t>
        </is>
      </c>
      <c r="B81" t="inlineStr">
        <is>
          <t>자가용</t>
        </is>
      </c>
      <c r="C81" t="n">
        <v>0</v>
      </c>
      <c r="D81" t="inlineStr">
        <is>
          <t>이용하지 않았다 / 잘 모르겠다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inlineStr">
        <is>
          <t>보통</t>
        </is>
      </c>
      <c r="K81" t="inlineStr">
        <is>
          <t>정보 부족</t>
        </is>
      </c>
      <c r="L81" t="inlineStr">
        <is>
          <t>숙박</t>
        </is>
      </c>
      <c r="M81" t="n">
        <v>5</v>
      </c>
      <c r="N81" t="n">
        <v>4</v>
      </c>
      <c r="O81" t="n">
        <v>5</v>
      </c>
      <c r="P81" t="n">
        <v>4</v>
      </c>
    </row>
    <row r="82">
      <c r="A82" t="inlineStr">
        <is>
          <t>아니오</t>
        </is>
      </c>
      <c r="B82" t="inlineStr">
        <is>
          <t>미응답</t>
        </is>
      </c>
      <c r="C82" t="n">
        <v>0</v>
      </c>
      <c r="D82" t="inlineStr">
        <is>
          <t>미응답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보통</t>
        </is>
      </c>
      <c r="K82" t="inlineStr">
        <is>
          <t>미응답</t>
        </is>
      </c>
      <c r="L82" t="inlineStr">
        <is>
          <t>숙박</t>
        </is>
      </c>
      <c r="M82" t="n">
        <v>5</v>
      </c>
      <c r="N82" t="n">
        <v>5</v>
      </c>
      <c r="O82" t="n">
        <v>0</v>
      </c>
      <c r="P82" t="n">
        <v>0</v>
      </c>
    </row>
    <row r="83">
      <c r="A83" t="inlineStr">
        <is>
          <t>예</t>
        </is>
      </c>
      <c r="B83" t="inlineStr">
        <is>
          <t>차 없음</t>
        </is>
      </c>
      <c r="C83" t="n">
        <v>1</v>
      </c>
      <c r="D83" t="inlineStr">
        <is>
          <t>불편하지 않았다</t>
        </is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inlineStr">
        <is>
          <t>충분</t>
        </is>
      </c>
      <c r="K83" t="inlineStr">
        <is>
          <t>정보 부족</t>
        </is>
      </c>
      <c r="L83" t="inlineStr">
        <is>
          <t>숙박</t>
        </is>
      </c>
      <c r="M83" t="n">
        <v>5</v>
      </c>
      <c r="N83" t="n">
        <v>5</v>
      </c>
      <c r="O83" t="n">
        <v>5</v>
      </c>
      <c r="P83" t="n">
        <v>5</v>
      </c>
    </row>
    <row r="84">
      <c r="A84" t="inlineStr">
        <is>
          <t>아니오</t>
        </is>
      </c>
      <c r="B84" t="inlineStr">
        <is>
          <t>자가용</t>
        </is>
      </c>
      <c r="C84" t="n">
        <v>0</v>
      </c>
      <c r="D84" t="inlineStr">
        <is>
          <t>이용하지 않았다 / 잘 모르겠다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보통</t>
        </is>
      </c>
      <c r="K84" t="inlineStr">
        <is>
          <t>줄·예약 불편</t>
        </is>
      </c>
      <c r="L84" t="inlineStr">
        <is>
          <t>숙박</t>
        </is>
      </c>
      <c r="M84" t="n">
        <v>5</v>
      </c>
      <c r="N84" t="n">
        <v>5</v>
      </c>
      <c r="O84" t="n">
        <v>5</v>
      </c>
      <c r="P84" t="n">
        <v>5</v>
      </c>
    </row>
    <row r="85">
      <c r="A85" t="inlineStr">
        <is>
          <t>예</t>
        </is>
      </c>
      <c r="B85" t="inlineStr">
        <is>
          <t>차 없음</t>
        </is>
      </c>
      <c r="C85" t="n">
        <v>1</v>
      </c>
      <c r="D85" t="inlineStr">
        <is>
          <t>불편했다</t>
        </is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inlineStr">
        <is>
          <t>부족</t>
        </is>
      </c>
      <c r="K85" t="inlineStr">
        <is>
          <t>정보 부족</t>
        </is>
      </c>
      <c r="L85" t="inlineStr">
        <is>
          <t>20-22시(막차)</t>
        </is>
      </c>
      <c r="M85" t="n">
        <v>5</v>
      </c>
      <c r="N85" t="n">
        <v>5</v>
      </c>
      <c r="O85" t="n">
        <v>5</v>
      </c>
      <c r="P85" t="n">
        <v>5</v>
      </c>
    </row>
    <row r="86">
      <c r="A86" t="inlineStr">
        <is>
          <t>예</t>
        </is>
      </c>
      <c r="B86" t="inlineStr">
        <is>
          <t>자가용</t>
        </is>
      </c>
      <c r="C86" t="n">
        <v>0</v>
      </c>
      <c r="D86" t="inlineStr">
        <is>
          <t>이용하지 않았다 / 잘 모르겠다</t>
        </is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inlineStr">
        <is>
          <t>부족</t>
        </is>
      </c>
      <c r="K86" t="inlineStr">
        <is>
          <t>줄·예약 불편</t>
        </is>
      </c>
      <c r="L86" t="inlineStr">
        <is>
          <t>20-22시(막차)</t>
        </is>
      </c>
      <c r="M86" t="n">
        <v>4</v>
      </c>
      <c r="N86" t="n">
        <v>3</v>
      </c>
      <c r="O86" t="n">
        <v>4</v>
      </c>
      <c r="P86" t="n">
        <v>4</v>
      </c>
    </row>
    <row r="87">
      <c r="A87" t="inlineStr">
        <is>
          <t>예</t>
        </is>
      </c>
      <c r="B87" t="inlineStr">
        <is>
          <t>차 없음</t>
        </is>
      </c>
      <c r="C87" t="n">
        <v>1</v>
      </c>
      <c r="D87" t="inlineStr">
        <is>
          <t>불편했다</t>
        </is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inlineStr">
        <is>
          <t>부족</t>
        </is>
      </c>
      <c r="K87" t="inlineStr">
        <is>
          <t>가격 부담</t>
        </is>
      </c>
      <c r="L87" t="inlineStr">
        <is>
          <t>20-22시(막차)</t>
        </is>
      </c>
      <c r="M87" t="n">
        <v>5</v>
      </c>
      <c r="N87" t="n">
        <v>4</v>
      </c>
      <c r="O87" t="n">
        <v>5</v>
      </c>
      <c r="P87" t="n">
        <v>4</v>
      </c>
    </row>
    <row r="88">
      <c r="A88" t="inlineStr">
        <is>
          <t>아니오</t>
        </is>
      </c>
      <c r="B88" t="inlineStr">
        <is>
          <t>차 없음</t>
        </is>
      </c>
      <c r="C88" t="n">
        <v>0</v>
      </c>
      <c r="D88" t="inlineStr">
        <is>
          <t>불편하지 않았다</t>
        </is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inlineStr">
        <is>
          <t>보통</t>
        </is>
      </c>
      <c r="K88" t="inlineStr">
        <is>
          <t>정보 부족</t>
        </is>
      </c>
      <c r="L88" t="inlineStr">
        <is>
          <t>20-22시(막차)</t>
        </is>
      </c>
      <c r="M88" t="n">
        <v>4</v>
      </c>
      <c r="N88" t="n">
        <v>4</v>
      </c>
      <c r="O88" t="n">
        <v>4</v>
      </c>
      <c r="P88" t="n">
        <v>4</v>
      </c>
    </row>
    <row r="89">
      <c r="A89" t="inlineStr">
        <is>
          <t>예</t>
        </is>
      </c>
      <c r="B89" t="inlineStr">
        <is>
          <t>자가용</t>
        </is>
      </c>
      <c r="C89" t="n">
        <v>0</v>
      </c>
      <c r="D89" t="inlineStr">
        <is>
          <t>이용하지 않았다 / 잘 모르겠다</t>
        </is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inlineStr">
        <is>
          <t>보통</t>
        </is>
      </c>
      <c r="K89" t="inlineStr">
        <is>
          <t>정보 부족</t>
        </is>
      </c>
      <c r="L89" t="inlineStr">
        <is>
          <t>18-20시</t>
        </is>
      </c>
      <c r="M89" t="n">
        <v>3</v>
      </c>
      <c r="N89" t="n">
        <v>5</v>
      </c>
      <c r="O89" t="n">
        <v>4</v>
      </c>
      <c r="P89" t="n">
        <v>4</v>
      </c>
    </row>
    <row r="90">
      <c r="A90" t="inlineStr">
        <is>
          <t>예</t>
        </is>
      </c>
      <c r="B90" t="inlineStr">
        <is>
          <t>차 없음</t>
        </is>
      </c>
      <c r="C90" t="n">
        <v>1</v>
      </c>
      <c r="D90" t="inlineStr">
        <is>
          <t>불편했다</t>
        </is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inlineStr">
        <is>
          <t>부족</t>
        </is>
      </c>
      <c r="K90" t="inlineStr">
        <is>
          <t>가격 부담</t>
        </is>
      </c>
      <c r="L90" t="inlineStr">
        <is>
          <t>18-20시</t>
        </is>
      </c>
      <c r="M90" t="n">
        <v>5</v>
      </c>
      <c r="N90" t="n">
        <v>5</v>
      </c>
      <c r="O90" t="n">
        <v>5</v>
      </c>
      <c r="P90" t="n">
        <v>5</v>
      </c>
    </row>
    <row r="91">
      <c r="A91" t="inlineStr">
        <is>
          <t>예</t>
        </is>
      </c>
      <c r="B91" t="inlineStr">
        <is>
          <t>차 없음</t>
        </is>
      </c>
      <c r="C91" t="n">
        <v>1</v>
      </c>
      <c r="D91" t="inlineStr">
        <is>
          <t>이용하지 않았다 / 잘 모르겠다</t>
        </is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inlineStr">
        <is>
          <t>보통</t>
        </is>
      </c>
      <c r="K91" t="inlineStr">
        <is>
          <t>줄·예약 불편</t>
        </is>
      </c>
      <c r="L91" t="inlineStr">
        <is>
          <t>18-20시</t>
        </is>
      </c>
      <c r="M91" t="n">
        <v>5</v>
      </c>
      <c r="N91" t="n">
        <v>3</v>
      </c>
      <c r="O91" t="n">
        <v>5</v>
      </c>
      <c r="P91" t="n">
        <v>5</v>
      </c>
    </row>
    <row r="92">
      <c r="A92" t="inlineStr">
        <is>
          <t>예</t>
        </is>
      </c>
      <c r="B92" t="inlineStr">
        <is>
          <t>자가용</t>
        </is>
      </c>
      <c r="C92" t="n">
        <v>0</v>
      </c>
      <c r="D92" t="inlineStr">
        <is>
          <t>불편했다</t>
        </is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보통</t>
        </is>
      </c>
      <c r="K92" t="inlineStr">
        <is>
          <t>정보 부족</t>
        </is>
      </c>
      <c r="L92" t="inlineStr">
        <is>
          <t>20-22시(막차)</t>
        </is>
      </c>
      <c r="M92" t="n">
        <v>5</v>
      </c>
      <c r="N92" t="n">
        <v>5</v>
      </c>
      <c r="O92" t="n">
        <v>5</v>
      </c>
      <c r="P92" t="n">
        <v>0</v>
      </c>
    </row>
    <row r="93">
      <c r="A93" t="inlineStr">
        <is>
          <t>아니오</t>
        </is>
      </c>
      <c r="B93" t="inlineStr">
        <is>
          <t>차 없음</t>
        </is>
      </c>
      <c r="C93" t="n">
        <v>1</v>
      </c>
      <c r="D93" t="inlineStr">
        <is>
          <t>불편하지 않았다</t>
        </is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inlineStr">
        <is>
          <t>부족</t>
        </is>
      </c>
      <c r="K93" t="inlineStr">
        <is>
          <t>줄·예약 불편</t>
        </is>
      </c>
      <c r="L93" t="inlineStr">
        <is>
          <t>숙박</t>
        </is>
      </c>
      <c r="M93" t="n">
        <v>4</v>
      </c>
      <c r="N93" t="n">
        <v>4</v>
      </c>
      <c r="O93" t="n">
        <v>4</v>
      </c>
      <c r="P93" t="n">
        <v>4</v>
      </c>
    </row>
    <row r="94">
      <c r="A94" t="inlineStr">
        <is>
          <t>예</t>
        </is>
      </c>
      <c r="B94" t="inlineStr">
        <is>
          <t>차 없음</t>
        </is>
      </c>
      <c r="C94" t="n">
        <v>1</v>
      </c>
      <c r="D94" t="inlineStr">
        <is>
          <t>이용하지 않았다 / 잘 모르겠다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부족</t>
        </is>
      </c>
      <c r="K94" t="inlineStr">
        <is>
          <t>이동 시간 부족</t>
        </is>
      </c>
      <c r="L94" t="inlineStr">
        <is>
          <t>숙박</t>
        </is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아니오</t>
        </is>
      </c>
      <c r="B95" t="inlineStr">
        <is>
          <t>자가용</t>
        </is>
      </c>
      <c r="C95" t="n">
        <v>0</v>
      </c>
      <c r="D95" t="inlineStr">
        <is>
          <t>불편하지 않았다</t>
        </is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inlineStr">
        <is>
          <t>부족</t>
        </is>
      </c>
      <c r="K95" t="inlineStr">
        <is>
          <t>줄·예약 불편</t>
        </is>
      </c>
      <c r="L95" t="inlineStr">
        <is>
          <t>18-20시</t>
        </is>
      </c>
      <c r="M95" t="n">
        <v>4</v>
      </c>
      <c r="N95" t="n">
        <v>4</v>
      </c>
      <c r="O95" t="n">
        <v>4</v>
      </c>
      <c r="P95" t="n">
        <v>4</v>
      </c>
    </row>
    <row r="96">
      <c r="A96" t="inlineStr">
        <is>
          <t>아니오</t>
        </is>
      </c>
      <c r="B96" t="inlineStr">
        <is>
          <t>차 없음</t>
        </is>
      </c>
      <c r="C96" t="n">
        <v>1</v>
      </c>
      <c r="D96" t="inlineStr">
        <is>
          <t>불편하지 않았다</t>
        </is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inlineStr">
        <is>
          <t>부족</t>
        </is>
      </c>
      <c r="K96" t="inlineStr">
        <is>
          <t>이동 시간 부족</t>
        </is>
      </c>
      <c r="L96" t="inlineStr">
        <is>
          <t>18-20시</t>
        </is>
      </c>
      <c r="M96" t="n">
        <v>3</v>
      </c>
      <c r="N96" t="n">
        <v>5</v>
      </c>
      <c r="O96" t="n">
        <v>4</v>
      </c>
      <c r="P96" t="n">
        <v>5</v>
      </c>
    </row>
    <row r="97">
      <c r="A97" t="inlineStr">
        <is>
          <t>예</t>
        </is>
      </c>
      <c r="B97" t="inlineStr">
        <is>
          <t>자가용</t>
        </is>
      </c>
      <c r="C97" t="n">
        <v>0</v>
      </c>
      <c r="D97" t="inlineStr">
        <is>
          <t>이용하지 않았다 / 잘 모르겠다</t>
        </is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inlineStr">
        <is>
          <t>부족</t>
        </is>
      </c>
      <c r="K97" t="inlineStr">
        <is>
          <t>정보 부족</t>
        </is>
      </c>
      <c r="L97" t="inlineStr">
        <is>
          <t>20-22시(막차)</t>
        </is>
      </c>
      <c r="M97" t="n">
        <v>4</v>
      </c>
      <c r="N97" t="n">
        <v>5</v>
      </c>
      <c r="O97" t="n">
        <v>4</v>
      </c>
      <c r="P97" t="n">
        <v>5</v>
      </c>
    </row>
    <row r="98">
      <c r="A98" t="inlineStr">
        <is>
          <t>예</t>
        </is>
      </c>
      <c r="B98" t="inlineStr">
        <is>
          <t>차 없음</t>
        </is>
      </c>
      <c r="C98" t="n">
        <v>1</v>
      </c>
      <c r="D98" t="inlineStr">
        <is>
          <t>불편했다</t>
        </is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inlineStr">
        <is>
          <t>부족</t>
        </is>
      </c>
      <c r="K98" t="inlineStr">
        <is>
          <t>정보 부족</t>
        </is>
      </c>
      <c r="L98" t="inlineStr">
        <is>
          <t>숙박</t>
        </is>
      </c>
      <c r="M98" t="n">
        <v>5</v>
      </c>
      <c r="N98" t="n">
        <v>2</v>
      </c>
      <c r="O98" t="n">
        <v>3</v>
      </c>
      <c r="P98" t="n">
        <v>5</v>
      </c>
    </row>
    <row r="99">
      <c r="A99" t="inlineStr">
        <is>
          <t>예</t>
        </is>
      </c>
      <c r="B99" t="inlineStr">
        <is>
          <t>차 없음</t>
        </is>
      </c>
      <c r="C99" t="n">
        <v>1</v>
      </c>
      <c r="D99" t="inlineStr">
        <is>
          <t>불편했다</t>
        </is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inlineStr">
        <is>
          <t>부족</t>
        </is>
      </c>
      <c r="K99" t="inlineStr">
        <is>
          <t>정보 부족</t>
        </is>
      </c>
      <c r="L99" t="inlineStr">
        <is>
          <t>20-22시(막차)</t>
        </is>
      </c>
      <c r="M99" t="n">
        <v>5</v>
      </c>
      <c r="N99" t="n">
        <v>4</v>
      </c>
      <c r="O99" t="n">
        <v>3</v>
      </c>
      <c r="P99" t="n">
        <v>3</v>
      </c>
    </row>
    <row r="100">
      <c r="A100" t="inlineStr">
        <is>
          <t>예</t>
        </is>
      </c>
      <c r="B100" t="inlineStr">
        <is>
          <t>차 없음</t>
        </is>
      </c>
      <c r="C100" t="n">
        <v>1</v>
      </c>
      <c r="D100" t="inlineStr">
        <is>
          <t>불편하지 않았다</t>
        </is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보통</t>
        </is>
      </c>
      <c r="K100" t="inlineStr">
        <is>
          <t>줄·예약 불편</t>
        </is>
      </c>
      <c r="L100" t="inlineStr">
        <is>
          <t>20-22시(막차)</t>
        </is>
      </c>
      <c r="M100" t="n">
        <v>5</v>
      </c>
      <c r="N100" t="n">
        <v>5</v>
      </c>
      <c r="O100" t="n">
        <v>4</v>
      </c>
      <c r="P100" t="n">
        <v>3</v>
      </c>
    </row>
    <row r="101">
      <c r="A101" t="inlineStr">
        <is>
          <t>아니오</t>
        </is>
      </c>
      <c r="B101" t="inlineStr">
        <is>
          <t>차 없음</t>
        </is>
      </c>
      <c r="C101" t="n">
        <v>1</v>
      </c>
      <c r="D101" t="inlineStr">
        <is>
          <t>이용하지 않았다 / 잘 모르겠다</t>
        </is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inlineStr">
        <is>
          <t>부족</t>
        </is>
      </c>
      <c r="K101" t="inlineStr">
        <is>
          <t>줄·예약 불편</t>
        </is>
      </c>
      <c r="L101" t="inlineStr">
        <is>
          <t>20-22시(막차)</t>
        </is>
      </c>
      <c r="M101" t="n">
        <v>4</v>
      </c>
      <c r="N101" t="n">
        <v>4</v>
      </c>
      <c r="O101" t="n">
        <v>4</v>
      </c>
      <c r="P101" t="n">
        <v>2</v>
      </c>
    </row>
    <row r="102">
      <c r="A102" t="inlineStr">
        <is>
          <t>예</t>
        </is>
      </c>
      <c r="B102" t="inlineStr">
        <is>
          <t>차 없음</t>
        </is>
      </c>
      <c r="C102" t="n">
        <v>1</v>
      </c>
      <c r="D102" t="inlineStr">
        <is>
          <t>불편했다</t>
        </is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inlineStr">
        <is>
          <t>부족</t>
        </is>
      </c>
      <c r="K102" t="inlineStr">
        <is>
          <t>가격 부담</t>
        </is>
      </c>
      <c r="L102" t="inlineStr">
        <is>
          <t>20-22시(막차)</t>
        </is>
      </c>
      <c r="M102" t="n">
        <v>4</v>
      </c>
      <c r="N102" t="n">
        <v>4</v>
      </c>
      <c r="O102" t="n">
        <v>4</v>
      </c>
      <c r="P102" t="n">
        <v>4</v>
      </c>
    </row>
    <row r="103">
      <c r="A103" t="inlineStr">
        <is>
          <t>예</t>
        </is>
      </c>
      <c r="B103" t="inlineStr">
        <is>
          <t>차 없음</t>
        </is>
      </c>
      <c r="C103" t="n">
        <v>1</v>
      </c>
      <c r="D103" t="inlineStr">
        <is>
          <t>불편했다</t>
        </is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inlineStr">
        <is>
          <t>부족</t>
        </is>
      </c>
      <c r="K103" t="inlineStr">
        <is>
          <t>정보 부족</t>
        </is>
      </c>
      <c r="L103" t="inlineStr">
        <is>
          <t>20-22시(막차)</t>
        </is>
      </c>
      <c r="M103" t="n">
        <v>5</v>
      </c>
      <c r="N103" t="n">
        <v>5</v>
      </c>
      <c r="O103" t="n">
        <v>5</v>
      </c>
      <c r="P103" t="n">
        <v>5</v>
      </c>
    </row>
    <row r="104">
      <c r="A104" t="inlineStr">
        <is>
          <t>예</t>
        </is>
      </c>
      <c r="B104" t="inlineStr">
        <is>
          <t>자가용</t>
        </is>
      </c>
      <c r="C104" t="n">
        <v>0</v>
      </c>
      <c r="D104" t="inlineStr">
        <is>
          <t>불편했다</t>
        </is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inlineStr">
        <is>
          <t>보통</t>
        </is>
      </c>
      <c r="K104" t="inlineStr">
        <is>
          <t>정보 부족</t>
        </is>
      </c>
      <c r="L104" t="inlineStr">
        <is>
          <t>숙박</t>
        </is>
      </c>
      <c r="M104" t="n">
        <v>3</v>
      </c>
      <c r="N104" t="n">
        <v>3</v>
      </c>
      <c r="O104" t="n">
        <v>3</v>
      </c>
      <c r="P104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방문 조건</t>
        </is>
      </c>
      <c r="B1">
        <f>IF('10_설문'!$B$7="방문자만","예","*")</f>
        <v/>
      </c>
      <c r="D1" t="inlineStr">
        <is>
          <t>문항</t>
        </is>
      </c>
      <c r="E1" t="inlineStr">
        <is>
          <t>매우 있다</t>
        </is>
      </c>
      <c r="F1" t="inlineStr">
        <is>
          <t>있다</t>
        </is>
      </c>
      <c r="G1" t="inlineStr">
        <is>
          <t>보통</t>
        </is>
      </c>
      <c r="H1" t="inlineStr">
        <is>
          <t>별로 없다</t>
        </is>
      </c>
      <c r="I1" t="inlineStr">
        <is>
          <t>전혀 없다</t>
        </is>
      </c>
      <c r="K1" t="inlineStr">
        <is>
          <t>포기한 곳</t>
        </is>
      </c>
      <c r="L1" t="inlineStr">
        <is>
          <t>비율</t>
        </is>
      </c>
      <c r="N1" t="inlineStr">
        <is>
          <t>망설임 이유</t>
        </is>
      </c>
      <c r="O1" t="inlineStr">
        <is>
          <t>비율</t>
        </is>
      </c>
    </row>
    <row r="2">
      <c r="A2" t="inlineStr">
        <is>
          <t>이동 조건</t>
        </is>
      </c>
      <c r="B2">
        <f>IF('10_설문'!$E$7="전체","*",IF('10_설문'!$E$7="자가용·렌터카","자가용","차 없음"))</f>
        <v/>
      </c>
      <c r="D2" t="inlineStr">
        <is>
          <t>체험 쿠폰(영수증 인증)</t>
        </is>
      </c>
      <c r="E2">
        <f>IFERROR(COUNTIFS('d_설문'!$A$2:$A$104,'d_설문계산'!$B$1,'d_설문'!$B$2:$B$104,'d_설문계산'!$B$2,'d_설문'!$M$2:$M$104,5)/COUNTIFS('d_설문'!$A$2:$A$104,'d_설문계산'!$B$1,'d_설문'!$B$2:$B$104,'d_설문계산'!$B$2,'d_설문'!$M$2:$M$104,"&gt;0"),0)</f>
        <v/>
      </c>
      <c r="F2">
        <f>IFERROR(COUNTIFS('d_설문'!$A$2:$A$104,'d_설문계산'!$B$1,'d_설문'!$B$2:$B$104,'d_설문계산'!$B$2,'d_설문'!$M$2:$M$104,4)/COUNTIFS('d_설문'!$A$2:$A$104,'d_설문계산'!$B$1,'d_설문'!$B$2:$B$104,'d_설문계산'!$B$2,'d_설문'!$M$2:$M$104,"&gt;0"),0)</f>
        <v/>
      </c>
      <c r="G2">
        <f>IFERROR(COUNTIFS('d_설문'!$A$2:$A$104,'d_설문계산'!$B$1,'d_설문'!$B$2:$B$104,'d_설문계산'!$B$2,'d_설문'!$M$2:$M$104,3)/COUNTIFS('d_설문'!$A$2:$A$104,'d_설문계산'!$B$1,'d_설문'!$B$2:$B$104,'d_설문계산'!$B$2,'d_설문'!$M$2:$M$104,"&gt;0"),0)</f>
        <v/>
      </c>
      <c r="H2">
        <f>IFERROR(COUNTIFS('d_설문'!$A$2:$A$104,'d_설문계산'!$B$1,'d_설문'!$B$2:$B$104,'d_설문계산'!$B$2,'d_설문'!$M$2:$M$104,2)/COUNTIFS('d_설문'!$A$2:$A$104,'d_설문계산'!$B$1,'d_설문'!$B$2:$B$104,'d_설문계산'!$B$2,'d_설문'!$M$2:$M$104,"&gt;0"),0)</f>
        <v/>
      </c>
      <c r="I2">
        <f>IFERROR(COUNTIFS('d_설문'!$A$2:$A$104,'d_설문계산'!$B$1,'d_설문'!$B$2:$B$104,'d_설문계산'!$B$2,'d_설문'!$M$2:$M$104,1)/COUNTIFS('d_설문'!$A$2:$A$104,'d_설문계산'!$B$1,'d_설문'!$B$2:$B$104,'d_설문계산'!$B$2,'d_설문'!$M$2:$M$104,"&gt;0"),0)</f>
        <v/>
      </c>
      <c r="K2" t="inlineStr">
        <is>
          <t>외곽 관광지(하회·도산)</t>
        </is>
      </c>
      <c r="L2">
        <f>IFERROR(COUNTIFS('d_설문'!$A$2:$A$104,'d_설문계산'!$B$1,'d_설문'!$B$2:$B$104,'d_설문계산'!$B$2,'d_설문'!$E$2:$E$104,1,'d_설문'!$I$2:$I$104,1)/COUNTIFS('d_설문'!$A$2:$A$104,'d_설문계산'!$B$1,'d_설문'!$B$2:$B$104,'d_설문계산'!$B$2,'d_설문'!$I$2:$I$104,1),0)</f>
        <v/>
      </c>
      <c r="N2" t="inlineStr">
        <is>
          <t>정보 부족</t>
        </is>
      </c>
      <c r="O2">
        <f>IFERROR(COUNTIFS('d_설문'!$A$2:$A$104,'d_설문계산'!$B$1,'d_설문'!$B$2:$B$104,'d_설문계산'!$B$2,'d_설문'!$K$2:$K$104,"정보 부족")/COUNTIFS('d_설문'!$A$2:$A$104,'d_설문계산'!$B$1,'d_설문'!$B$2:$B$104,'d_설문계산'!$B$2,'d_설문'!$K$2:$K$104,"&lt;&gt;미응답"),0)</f>
        <v/>
      </c>
    </row>
    <row r="3">
      <c r="A3" t="inlineStr">
        <is>
          <t>선택 응답자 수</t>
        </is>
      </c>
      <c r="B3">
        <f>COUNTIFS('d_설문'!$A$2:$A$104,'d_설문계산'!$B$1,'d_설문'!$B$2:$B$104,'d_설문계산'!$B$2)</f>
        <v/>
      </c>
      <c r="D3" t="inlineStr">
        <is>
          <t>야간 택시·셔틀(18:30~21:00)</t>
        </is>
      </c>
      <c r="E3">
        <f>IFERROR(COUNTIFS('d_설문'!$A$2:$A$104,'d_설문계산'!$B$1,'d_설문'!$B$2:$B$104,'d_설문계산'!$B$2,'d_설문'!$N$2:$N$104,5)/COUNTIFS('d_설문'!$A$2:$A$104,'d_설문계산'!$B$1,'d_설문'!$B$2:$B$104,'d_설문계산'!$B$2,'d_설문'!$N$2:$N$104,"&gt;0"),0)</f>
        <v/>
      </c>
      <c r="F3">
        <f>IFERROR(COUNTIFS('d_설문'!$A$2:$A$104,'d_설문계산'!$B$1,'d_설문'!$B$2:$B$104,'d_설문계산'!$B$2,'d_설문'!$N$2:$N$104,4)/COUNTIFS('d_설문'!$A$2:$A$104,'d_설문계산'!$B$1,'d_설문'!$B$2:$B$104,'d_설문계산'!$B$2,'d_설문'!$N$2:$N$104,"&gt;0"),0)</f>
        <v/>
      </c>
      <c r="G3">
        <f>IFERROR(COUNTIFS('d_설문'!$A$2:$A$104,'d_설문계산'!$B$1,'d_설문'!$B$2:$B$104,'d_설문계산'!$B$2,'d_설문'!$N$2:$N$104,3)/COUNTIFS('d_설문'!$A$2:$A$104,'d_설문계산'!$B$1,'d_설문'!$B$2:$B$104,'d_설문계산'!$B$2,'d_설문'!$N$2:$N$104,"&gt;0"),0)</f>
        <v/>
      </c>
      <c r="H3">
        <f>IFERROR(COUNTIFS('d_설문'!$A$2:$A$104,'d_설문계산'!$B$1,'d_설문'!$B$2:$B$104,'d_설문계산'!$B$2,'d_설문'!$N$2:$N$104,2)/COUNTIFS('d_설문'!$A$2:$A$104,'d_설문계산'!$B$1,'d_설문'!$B$2:$B$104,'d_설문계산'!$B$2,'d_설문'!$N$2:$N$104,"&gt;0"),0)</f>
        <v/>
      </c>
      <c r="I3">
        <f>IFERROR(COUNTIFS('d_설문'!$A$2:$A$104,'d_설문계산'!$B$1,'d_설문'!$B$2:$B$104,'d_설문계산'!$B$2,'d_설문'!$N$2:$N$104,1)/COUNTIFS('d_설문'!$A$2:$A$104,'d_설문계산'!$B$1,'d_설문'!$B$2:$B$104,'d_설문계산'!$B$2,'d_설문'!$N$2:$N$104,"&gt;0"),0)</f>
        <v/>
      </c>
      <c r="K3" t="inlineStr">
        <is>
          <t>야간 명소(월영교)</t>
        </is>
      </c>
      <c r="L3">
        <f>IFERROR(COUNTIFS('d_설문'!$A$2:$A$104,'d_설문계산'!$B$1,'d_설문'!$B$2:$B$104,'d_설문계산'!$B$2,'d_설문'!$F$2:$F$104,1,'d_설문'!$I$2:$I$104,1)/COUNTIFS('d_설문'!$A$2:$A$104,'d_설문계산'!$B$1,'d_설문'!$B$2:$B$104,'d_설문계산'!$B$2,'d_설문'!$I$2:$I$104,1),0)</f>
        <v/>
      </c>
      <c r="N3" t="inlineStr">
        <is>
          <t>줄·예약 불편</t>
        </is>
      </c>
      <c r="O3">
        <f>IFERROR(COUNTIFS('d_설문'!$A$2:$A$104,'d_설문계산'!$B$1,'d_설문'!$B$2:$B$104,'d_설문계산'!$B$2,'d_설문'!$K$2:$K$104,"줄·예약 불편")/COUNTIFS('d_설문'!$A$2:$A$104,'d_설문계산'!$B$1,'d_설문'!$B$2:$B$104,'d_설문계산'!$B$2,'d_설문'!$K$2:$K$104,"&lt;&gt;미응답"),0)</f>
        <v/>
      </c>
    </row>
    <row r="4">
      <c r="D4" t="inlineStr">
        <is>
          <t>월영교 야간 팝업(21~23시)</t>
        </is>
      </c>
      <c r="E4">
        <f>IFERROR(COUNTIFS('d_설문'!$A$2:$A$104,'d_설문계산'!$B$1,'d_설문'!$B$2:$B$104,'d_설문계산'!$B$2,'d_설문'!$O$2:$O$104,5)/COUNTIFS('d_설문'!$A$2:$A$104,'d_설문계산'!$B$1,'d_설문'!$B$2:$B$104,'d_설문계산'!$B$2,'d_설문'!$O$2:$O$104,"&gt;0"),0)</f>
        <v/>
      </c>
      <c r="F4">
        <f>IFERROR(COUNTIFS('d_설문'!$A$2:$A$104,'d_설문계산'!$B$1,'d_설문'!$B$2:$B$104,'d_설문계산'!$B$2,'d_설문'!$O$2:$O$104,4)/COUNTIFS('d_설문'!$A$2:$A$104,'d_설문계산'!$B$1,'d_설문'!$B$2:$B$104,'d_설문계산'!$B$2,'d_설문'!$O$2:$O$104,"&gt;0"),0)</f>
        <v/>
      </c>
      <c r="G4">
        <f>IFERROR(COUNTIFS('d_설문'!$A$2:$A$104,'d_설문계산'!$B$1,'d_설문'!$B$2:$B$104,'d_설문계산'!$B$2,'d_설문'!$O$2:$O$104,3)/COUNTIFS('d_설문'!$A$2:$A$104,'d_설문계산'!$B$1,'d_설문'!$B$2:$B$104,'d_설문계산'!$B$2,'d_설문'!$O$2:$O$104,"&gt;0"),0)</f>
        <v/>
      </c>
      <c r="H4">
        <f>IFERROR(COUNTIFS('d_설문'!$A$2:$A$104,'d_설문계산'!$B$1,'d_설문'!$B$2:$B$104,'d_설문계산'!$B$2,'d_설문'!$O$2:$O$104,2)/COUNTIFS('d_설문'!$A$2:$A$104,'d_설문계산'!$B$1,'d_설문'!$B$2:$B$104,'d_설문계산'!$B$2,'d_설문'!$O$2:$O$104,"&gt;0"),0)</f>
        <v/>
      </c>
      <c r="I4">
        <f>IFERROR(COUNTIFS('d_설문'!$A$2:$A$104,'d_설문계산'!$B$1,'d_설문'!$B$2:$B$104,'d_설문계산'!$B$2,'d_설문'!$O$2:$O$104,1)/COUNTIFS('d_설문'!$A$2:$A$104,'d_설문계산'!$B$1,'d_설문'!$B$2:$B$104,'d_설문계산'!$B$2,'d_설문'!$O$2:$O$104,"&gt;0"),0)</f>
        <v/>
      </c>
      <c r="K4" t="inlineStr">
        <is>
          <t>원도심 밤 가게·식당</t>
        </is>
      </c>
      <c r="L4">
        <f>IFERROR(COUNTIFS('d_설문'!$A$2:$A$104,'d_설문계산'!$B$1,'d_설문'!$B$2:$B$104,'d_설문계산'!$B$2,'d_설문'!$G$2:$G$104,1,'d_설문'!$I$2:$I$104,1)/COUNTIFS('d_설문'!$A$2:$A$104,'d_설문계산'!$B$1,'d_설문'!$B$2:$B$104,'d_설문계산'!$B$2,'d_설문'!$I$2:$I$104,1),0)</f>
        <v/>
      </c>
      <c r="N4" t="inlineStr">
        <is>
          <t>이동 시간 부족</t>
        </is>
      </c>
      <c r="O4">
        <f>IFERROR(COUNTIFS('d_설문'!$A$2:$A$104,'d_설문계산'!$B$1,'d_설문'!$B$2:$B$104,'d_설문계산'!$B$2,'d_설문'!$K$2:$K$104,"이동 시간 부족")/COUNTIFS('d_설문'!$A$2:$A$104,'d_설문계산'!$B$1,'d_설문'!$B$2:$B$104,'d_설문계산'!$B$2,'d_설문'!$K$2:$K$104,"&lt;&gt;미응답"),0)</f>
        <v/>
      </c>
    </row>
    <row r="5">
      <c r="D5" t="inlineStr">
        <is>
          <t>축제 혜택(영수증)</t>
        </is>
      </c>
      <c r="E5">
        <f>IFERROR(COUNTIFS('d_설문'!$A$2:$A$104,'d_설문계산'!$B$1,'d_설문'!$B$2:$B$104,'d_설문계산'!$B$2,'d_설문'!$P$2:$P$104,5)/COUNTIFS('d_설문'!$A$2:$A$104,'d_설문계산'!$B$1,'d_설문'!$B$2:$B$104,'d_설문계산'!$B$2,'d_설문'!$P$2:$P$104,"&gt;0"),0)</f>
        <v/>
      </c>
      <c r="F5">
        <f>IFERROR(COUNTIFS('d_설문'!$A$2:$A$104,'d_설문계산'!$B$1,'d_설문'!$B$2:$B$104,'d_설문계산'!$B$2,'d_설문'!$P$2:$P$104,4)/COUNTIFS('d_설문'!$A$2:$A$104,'d_설문계산'!$B$1,'d_설문'!$B$2:$B$104,'d_설문계산'!$B$2,'d_설문'!$P$2:$P$104,"&gt;0"),0)</f>
        <v/>
      </c>
      <c r="G5">
        <f>IFERROR(COUNTIFS('d_설문'!$A$2:$A$104,'d_설문계산'!$B$1,'d_설문'!$B$2:$B$104,'d_설문계산'!$B$2,'d_설문'!$P$2:$P$104,3)/COUNTIFS('d_설문'!$A$2:$A$104,'d_설문계산'!$B$1,'d_설문'!$B$2:$B$104,'d_설문계산'!$B$2,'d_설문'!$P$2:$P$104,"&gt;0"),0)</f>
        <v/>
      </c>
      <c r="H5">
        <f>IFERROR(COUNTIFS('d_설문'!$A$2:$A$104,'d_설문계산'!$B$1,'d_설문'!$B$2:$B$104,'d_설문계산'!$B$2,'d_설문'!$P$2:$P$104,2)/COUNTIFS('d_설문'!$A$2:$A$104,'d_설문계산'!$B$1,'d_설문'!$B$2:$B$104,'d_설문계산'!$B$2,'d_설문'!$P$2:$P$104,"&gt;0"),0)</f>
        <v/>
      </c>
      <c r="I5">
        <f>IFERROR(COUNTIFS('d_설문'!$A$2:$A$104,'d_설문계산'!$B$1,'d_설문'!$B$2:$B$104,'d_설문계산'!$B$2,'d_설문'!$P$2:$P$104,1)/COUNTIFS('d_설문'!$A$2:$A$104,'d_설문계산'!$B$1,'d_설문'!$B$2:$B$104,'d_설문계산'!$B$2,'d_설문'!$P$2:$P$104,"&gt;0"),0)</f>
        <v/>
      </c>
      <c r="K5" t="inlineStr">
        <is>
          <t>없음(모두 방문)</t>
        </is>
      </c>
      <c r="L5">
        <f>IFERROR(COUNTIFS('d_설문'!$A$2:$A$104,'d_설문계산'!$B$1,'d_설문'!$B$2:$B$104,'d_설문계산'!$B$2,'d_설문'!$H$2:$H$104,1,'d_설문'!$I$2:$I$104,1)/COUNTIFS('d_설문'!$A$2:$A$104,'d_설문계산'!$B$1,'d_설문'!$B$2:$B$104,'d_설문계산'!$B$2,'d_설문'!$I$2:$I$104,1),0)</f>
        <v/>
      </c>
      <c r="N5" t="inlineStr">
        <is>
          <t>가격 부담</t>
        </is>
      </c>
      <c r="O5">
        <f>IFERROR(COUNTIFS('d_설문'!$A$2:$A$104,'d_설문계산'!$B$1,'d_설문'!$B$2:$B$104,'d_설문계산'!$B$2,'d_설문'!$K$2:$K$104,"가격 부담")/COUNTIFS('d_설문'!$A$2:$A$104,'d_설문계산'!$B$1,'d_설문'!$B$2:$B$104,'d_설문계산'!$B$2,'d_설문'!$K$2:$K$104,"&lt;&gt;미응답"),0)</f>
        <v/>
      </c>
    </row>
    <row r="6">
      <c r="N6" t="inlineStr">
        <is>
          <t>기타</t>
        </is>
      </c>
      <c r="O6">
        <f>IFERROR(COUNTIFS('d_설문'!$A$2:$A$104,'d_설문계산'!$B$1,'d_설문'!$B$2:$B$104,'d_설문계산'!$B$2,'d_설문'!$K$2:$K$104,"기타")/COUNTIFS('d_설문'!$A$2:$A$104,'d_설문계산'!$B$1,'d_설문'!$B$2:$B$104,'d_설문계산'!$B$2,'d_설문'!$K$2:$K$104,"&lt;&gt;미응답"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2026-09-27T04:58:58Z</dcterms:created>
  <dcterms:modified xmlns:dcterms="http://purl.org/dc/terms/" xmlns:xsi="http://www.w3.org/2001/XMLSchema-instance" xsi:type="dcterms:W3CDTF">2026-09-27T04:58:59Z</dcterms:modified>
</cp:coreProperties>
</file>